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15" yWindow="2955" windowWidth="9570" windowHeight="2655" tabRatio="918" firstSheet="11" activeTab="11"/>
  </bookViews>
  <sheets>
    <sheet name="RELATÓRIO" sheetId="2" state="hidden" r:id="rId1"/>
    <sheet name="RESUMO-DVOP_JBS (2)" sheetId="88" state="hidden" r:id="rId2"/>
    <sheet name="RESUMO-DVOP_AGRIMAT" sheetId="87" state="hidden" r:id="rId3"/>
    <sheet name="REAJU (2)" sheetId="69" state="hidden" r:id="rId4"/>
    <sheet name="Mat Asf" sheetId="66" state="hidden" r:id="rId5"/>
    <sheet name="Meio fio" sheetId="49" state="hidden" r:id="rId6"/>
    <sheet name="Limpeza da faixa de domínio" sheetId="11" state="hidden" r:id="rId7"/>
    <sheet name="DMT 50m" sheetId="98" state="hidden" r:id="rId8"/>
    <sheet name="DMT 1000 a 1200m" sheetId="97" state="hidden" r:id="rId9"/>
    <sheet name="Remoção Solo Mole" sheetId="96" state="hidden" r:id="rId10"/>
    <sheet name="OAC" sheetId="47" state="hidden" r:id="rId11"/>
    <sheet name="PLANILHA " sheetId="185" r:id="rId12"/>
    <sheet name="BDI" sheetId="151" r:id="rId13"/>
    <sheet name="Cron (2)" sheetId="187" r:id="rId14"/>
    <sheet name="Dreno" sheetId="25" state="hidden" r:id="rId15"/>
    <sheet name="Cerca" sheetId="26" state="hidden" r:id="rId16"/>
    <sheet name="Valeta" sheetId="50" state="hidden" r:id="rId17"/>
    <sheet name="Enleivamento" sheetId="80" state="hidden" r:id="rId18"/>
    <sheet name="Valeta (3)" sheetId="81" state="hidden" r:id="rId19"/>
    <sheet name="DMT modelo (2)" sheetId="92" state="hidden" r:id="rId20"/>
    <sheet name="Defensa" sheetId="71" state="hidden" r:id="rId21"/>
    <sheet name="Placas" sheetId="73" state="hidden" r:id="rId22"/>
    <sheet name="Grama" sheetId="70" state="hidden" r:id="rId23"/>
    <sheet name="Pintura" sheetId="72" state="hidden" r:id="rId24"/>
    <sheet name="REAJU" sheetId="68"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cab1" localSheetId="0">RELATÓRIO!$B$2:$G$13</definedName>
    <definedName name="_xlnm._FilterDatabase" localSheetId="4" hidden="1">'Mat Asf'!$A$11:$A$49</definedName>
    <definedName name="_xlnm._FilterDatabase" localSheetId="0" hidden="1">RELATÓRIO!#REF!</definedName>
    <definedName name="_xlnm._FilterDatabase" localSheetId="2" hidden="1">'RESUMO-DVOP_AGRIMAT'!$K$14:$K$87</definedName>
    <definedName name="_xlnm._FilterDatabase" localSheetId="1" hidden="1">'RESUMO-DVOP_JBS (2)'!$K$14:$K$87</definedName>
    <definedName name="_ind100" localSheetId="12">#REF!</definedName>
    <definedName name="_ind100" localSheetId="13">#REF!</definedName>
    <definedName name="_ind100" localSheetId="11">#REF!</definedName>
    <definedName name="_ind100">#REF!</definedName>
    <definedName name="_mem2">'[1]Mat Asf'!$H$37</definedName>
    <definedName name="_prd1" localSheetId="12">#REF!</definedName>
    <definedName name="_prd1" localSheetId="13">#REF!</definedName>
    <definedName name="_prd1" localSheetId="11">#REF!</definedName>
    <definedName name="_prd1">#REF!</definedName>
    <definedName name="_prt1" localSheetId="12">#REF!</definedName>
    <definedName name="_prt1" localSheetId="13">#REF!</definedName>
    <definedName name="_prt1" localSheetId="11">#REF!</definedName>
    <definedName name="_prt1">#REF!</definedName>
    <definedName name="_RET1" localSheetId="12">#REF!</definedName>
    <definedName name="_RET1" localSheetId="13">#REF!</definedName>
    <definedName name="_RET1" localSheetId="8">'DMT 1000 a 1200m'!#REF!</definedName>
    <definedName name="_RET1" localSheetId="7">'DMT 50m'!#REF!</definedName>
    <definedName name="_RET1" localSheetId="22">#REF!</definedName>
    <definedName name="_RET1" localSheetId="11">#REF!</definedName>
    <definedName name="_RET1">#REF!</definedName>
    <definedName name="a" localSheetId="13">#REF!</definedName>
    <definedName name="a">#REF!</definedName>
    <definedName name="abc" localSheetId="13">'[2]Aterro PonteSul'!#REF!</definedName>
    <definedName name="abc" localSheetId="11">'[2]Aterro PonteSul'!#REF!</definedName>
    <definedName name="abc">'[2]Aterro PonteSul'!#REF!</definedName>
    <definedName name="_xlnm.Print_Area" localSheetId="12">BDI!$A$1:$F$43</definedName>
    <definedName name="_xlnm.Print_Area" localSheetId="15">Cerca!$B$2:$N$35</definedName>
    <definedName name="_xlnm.Print_Area" localSheetId="13">'Cron (2)'!$A$1:$P$17</definedName>
    <definedName name="_xlnm.Print_Area" localSheetId="20">Defensa!$A$1:$L$44</definedName>
    <definedName name="_xlnm.Print_Area" localSheetId="8">'DMT 1000 a 1200m'!$B$2:$M$61</definedName>
    <definedName name="_xlnm.Print_Area" localSheetId="7">'DMT 50m'!$B$2:$M$61</definedName>
    <definedName name="_xlnm.Print_Area" localSheetId="19">'DMT modelo (2)'!$D$2:$Z$49</definedName>
    <definedName name="_xlnm.Print_Area" localSheetId="14">Dreno!$B$2:$N$31</definedName>
    <definedName name="_xlnm.Print_Area" localSheetId="17">Enleivamento!$B$2:$L$40</definedName>
    <definedName name="_xlnm.Print_Area" localSheetId="6">'Limpeza da faixa de domínio'!$B$2:$H$63</definedName>
    <definedName name="_xlnm.Print_Area" localSheetId="4">'Mat Asf'!$B$1:$K$49</definedName>
    <definedName name="_xlnm.Print_Area" localSheetId="5">'Meio fio'!$B$2:$P$39</definedName>
    <definedName name="_xlnm.Print_Area" localSheetId="10">OAC!$B$2:$P$34</definedName>
    <definedName name="_xlnm.Print_Area" localSheetId="23">Pintura!$A$1:$M$46</definedName>
    <definedName name="_xlnm.Print_Area" localSheetId="21">Placas!$B$2:$K$33</definedName>
    <definedName name="_xlnm.Print_Area" localSheetId="11">'PLANILHA '!$A$1:$J$39</definedName>
    <definedName name="_xlnm.Print_Area" localSheetId="24">REAJU!$B$2:$J$38</definedName>
    <definedName name="_xlnm.Print_Area" localSheetId="3">'REAJU (2)'!$B$2:$J$36</definedName>
    <definedName name="_xlnm.Print_Area" localSheetId="0">RELATÓRIO!$B$2:$G$73</definedName>
    <definedName name="_xlnm.Print_Area" localSheetId="9">'Remoção Solo Mole'!$B$2:$S$35</definedName>
    <definedName name="_xlnm.Print_Area" localSheetId="2">'RESUMO-DVOP_AGRIMAT'!$B$2:$I$90</definedName>
    <definedName name="_xlnm.Print_Area" localSheetId="1">'RESUMO-DVOP_JBS (2)'!$B$2:$I$90</definedName>
    <definedName name="_xlnm.Print_Area" localSheetId="16">Valeta!$B$2:$J$41</definedName>
    <definedName name="_xlnm.Print_Area" localSheetId="18">'Valeta (3)'!$B$2:$J$40</definedName>
    <definedName name="_xlnm.Print_Area">#REF!</definedName>
    <definedName name="areafog" localSheetId="12">#REF!</definedName>
    <definedName name="areafog" localSheetId="13">#REF!</definedName>
    <definedName name="areafog" localSheetId="11">#REF!</definedName>
    <definedName name="areafog">#REF!</definedName>
    <definedName name="areatsd" localSheetId="12">#REF!</definedName>
    <definedName name="areatsd" localSheetId="13">#REF!</definedName>
    <definedName name="areatsd" localSheetId="11">#REF!</definedName>
    <definedName name="areatsd">#REF!</definedName>
    <definedName name="areatss" localSheetId="13">#REF!</definedName>
    <definedName name="areatss" localSheetId="11">#REF!</definedName>
    <definedName name="areatss">#REF!</definedName>
    <definedName name="aterro" localSheetId="13">'[2]Aterro PonteSul'!#REF!</definedName>
    <definedName name="aterro" localSheetId="11">'[2]Aterro PonteSul'!#REF!</definedName>
    <definedName name="aterro">'[2]Aterro PonteSul'!#REF!</definedName>
    <definedName name="bacia" localSheetId="12">#REF!</definedName>
    <definedName name="bacia" localSheetId="13">#REF!</definedName>
    <definedName name="bacia" localSheetId="11">#REF!</definedName>
    <definedName name="bacia">#REF!</definedName>
    <definedName name="bbdcc15" localSheetId="12">#REF!</definedName>
    <definedName name="bbdcc15" localSheetId="13">#REF!</definedName>
    <definedName name="bbdcc15" localSheetId="11">#REF!</definedName>
    <definedName name="bbdcc15">#REF!</definedName>
    <definedName name="bbdcc20" localSheetId="12">#REF!</definedName>
    <definedName name="bbdcc20" localSheetId="13">#REF!</definedName>
    <definedName name="bbdcc20" localSheetId="11">#REF!</definedName>
    <definedName name="bbdcc20">#REF!</definedName>
    <definedName name="bbdcc25" localSheetId="13">#REF!</definedName>
    <definedName name="bbdcc25" localSheetId="11">#REF!</definedName>
    <definedName name="bbdcc25">#REF!</definedName>
    <definedName name="bbdcc30" localSheetId="13">#REF!</definedName>
    <definedName name="bbdcc30" localSheetId="11">#REF!</definedName>
    <definedName name="bbdcc30">#REF!</definedName>
    <definedName name="bbdtc04" localSheetId="13">#REF!</definedName>
    <definedName name="bbdtc04" localSheetId="11">#REF!</definedName>
    <definedName name="bbdtc04">#REF!</definedName>
    <definedName name="bbdtc06" localSheetId="13">#REF!</definedName>
    <definedName name="bbdtc06" localSheetId="11">#REF!</definedName>
    <definedName name="bbdtc06">#REF!</definedName>
    <definedName name="bbdtc08" localSheetId="13">#REF!</definedName>
    <definedName name="bbdtc08" localSheetId="11">#REF!</definedName>
    <definedName name="bbdtc08">#REF!</definedName>
    <definedName name="bbdtc10" localSheetId="13">#REF!</definedName>
    <definedName name="bbdtc10" localSheetId="11">#REF!</definedName>
    <definedName name="bbdtc10">#REF!</definedName>
    <definedName name="bbdtc12" localSheetId="13">#REF!</definedName>
    <definedName name="bbdtc12" localSheetId="11">#REF!</definedName>
    <definedName name="bbdtc12">#REF!</definedName>
    <definedName name="bbdtc15" localSheetId="13">#REF!</definedName>
    <definedName name="bbdtc15" localSheetId="11">#REF!</definedName>
    <definedName name="bbdtc15">#REF!</definedName>
    <definedName name="bbscc15" localSheetId="13">#REF!</definedName>
    <definedName name="bbscc15" localSheetId="11">#REF!</definedName>
    <definedName name="bbscc15">#REF!</definedName>
    <definedName name="bbscc20" localSheetId="13">#REF!</definedName>
    <definedName name="bbscc20" localSheetId="11">#REF!</definedName>
    <definedName name="bbscc20">#REF!</definedName>
    <definedName name="bbscc25" localSheetId="13">#REF!</definedName>
    <definedName name="bbscc25" localSheetId="11">#REF!</definedName>
    <definedName name="bbscc25">#REF!</definedName>
    <definedName name="bbscc30" localSheetId="13">#REF!</definedName>
    <definedName name="bbscc30" localSheetId="11">#REF!</definedName>
    <definedName name="bbscc30">#REF!</definedName>
    <definedName name="bbstc04" localSheetId="13">#REF!</definedName>
    <definedName name="bbstc04" localSheetId="11">#REF!</definedName>
    <definedName name="bbstc04">#REF!</definedName>
    <definedName name="bbstc06" localSheetId="13">#REF!</definedName>
    <definedName name="bbstc06" localSheetId="11">#REF!</definedName>
    <definedName name="bbstc06">#REF!</definedName>
    <definedName name="bbstc08" localSheetId="13">#REF!</definedName>
    <definedName name="bbstc08" localSheetId="11">#REF!</definedName>
    <definedName name="bbstc08">#REF!</definedName>
    <definedName name="bbstc10" localSheetId="13">#REF!</definedName>
    <definedName name="bbstc10" localSheetId="11">#REF!</definedName>
    <definedName name="bbstc10">#REF!</definedName>
    <definedName name="bbstc12" localSheetId="13">#REF!</definedName>
    <definedName name="bbstc12" localSheetId="11">#REF!</definedName>
    <definedName name="bbstc12">#REF!</definedName>
    <definedName name="bbstc15" localSheetId="13">#REF!</definedName>
    <definedName name="bbstc15" localSheetId="11">#REF!</definedName>
    <definedName name="bbstc15">#REF!</definedName>
    <definedName name="bbtcc15" localSheetId="13">[2]DMT_EV!#REF!</definedName>
    <definedName name="bbtcc15" localSheetId="11">[2]DMT_EV!#REF!</definedName>
    <definedName name="bbtcc15">[2]DMT_EV!#REF!</definedName>
    <definedName name="bbtcc20" localSheetId="13">[2]DMT_EV!#REF!</definedName>
    <definedName name="bbtcc20" localSheetId="11">[2]DMT_EV!#REF!</definedName>
    <definedName name="bbtcc20">[2]DMT_EV!#REF!</definedName>
    <definedName name="bbtcc25" localSheetId="11">[2]DMT_EV!#REF!</definedName>
    <definedName name="bbtcc25">[2]DMT_EV!#REF!</definedName>
    <definedName name="bbtcc30" localSheetId="11">[2]DMT_EV!#REF!</definedName>
    <definedName name="bbtcc30">[2]DMT_EV!#REF!</definedName>
    <definedName name="bbttc04" localSheetId="12">#REF!</definedName>
    <definedName name="bbttc04" localSheetId="13">#REF!</definedName>
    <definedName name="bbttc04" localSheetId="11">#REF!</definedName>
    <definedName name="bbttc04">#REF!</definedName>
    <definedName name="bbttc06" localSheetId="12">#REF!</definedName>
    <definedName name="bbttc06" localSheetId="13">#REF!</definedName>
    <definedName name="bbttc06" localSheetId="11">#REF!</definedName>
    <definedName name="bbttc06">#REF!</definedName>
    <definedName name="bbttc08" localSheetId="12">#REF!</definedName>
    <definedName name="bbttc08" localSheetId="13">#REF!</definedName>
    <definedName name="bbttc08" localSheetId="11">#REF!</definedName>
    <definedName name="bbttc08">#REF!</definedName>
    <definedName name="bbttc10" localSheetId="13">#REF!</definedName>
    <definedName name="bbttc10" localSheetId="11">#REF!</definedName>
    <definedName name="bbttc10">#REF!</definedName>
    <definedName name="bbttc12" localSheetId="13">#REF!</definedName>
    <definedName name="bbttc12" localSheetId="11">#REF!</definedName>
    <definedName name="bbttc12">#REF!</definedName>
    <definedName name="bbttc15" localSheetId="13">#REF!</definedName>
    <definedName name="bbttc15" localSheetId="11">#REF!</definedName>
    <definedName name="bbttc15">#REF!</definedName>
    <definedName name="betume" localSheetId="13">#REF!</definedName>
    <definedName name="betume" localSheetId="11">#REF!</definedName>
    <definedName name="betume">#REF!</definedName>
    <definedName name="cabeca" localSheetId="13">#REF!</definedName>
    <definedName name="cabeca" localSheetId="11">#REF!</definedName>
    <definedName name="cabeca">#REF!</definedName>
    <definedName name="cabeca1" localSheetId="13">#REF!</definedName>
    <definedName name="cabeca1" localSheetId="11">#REF!</definedName>
    <definedName name="cabeca1">#REF!</definedName>
    <definedName name="cabeçalho" localSheetId="13">#REF!</definedName>
    <definedName name="cabeçalho" localSheetId="11">#REF!</definedName>
    <definedName name="cabeçalho">#REF!</definedName>
    <definedName name="cabeçalho1" localSheetId="13">#REF!</definedName>
    <definedName name="cabeçalho1" localSheetId="11">#REF!</definedName>
    <definedName name="cabeçalho1">#REF!</definedName>
    <definedName name="cabgrama" localSheetId="22">Grama!$A$1:$J$12</definedName>
    <definedName name="cbdcc15" localSheetId="12">#REF!</definedName>
    <definedName name="cbdcc15" localSheetId="13">#REF!</definedName>
    <definedName name="cbdcc15" localSheetId="11">#REF!</definedName>
    <definedName name="cbdcc15">#REF!</definedName>
    <definedName name="cbdcc20" localSheetId="12">#REF!</definedName>
    <definedName name="cbdcc20" localSheetId="13">#REF!</definedName>
    <definedName name="cbdcc20" localSheetId="11">#REF!</definedName>
    <definedName name="cbdcc20">#REF!</definedName>
    <definedName name="cbdcc25" localSheetId="12">#REF!</definedName>
    <definedName name="cbdcc25" localSheetId="13">#REF!</definedName>
    <definedName name="cbdcc25" localSheetId="11">#REF!</definedName>
    <definedName name="cbdcc25">#REF!</definedName>
    <definedName name="cbdcc30" localSheetId="13">#REF!</definedName>
    <definedName name="cbdcc30" localSheetId="11">#REF!</definedName>
    <definedName name="cbdcc30">#REF!</definedName>
    <definedName name="cbdtc04" localSheetId="13">#REF!</definedName>
    <definedName name="cbdtc04" localSheetId="11">#REF!</definedName>
    <definedName name="cbdtc04">#REF!</definedName>
    <definedName name="cbdtc06" localSheetId="13">#REF!</definedName>
    <definedName name="cbdtc06" localSheetId="11">#REF!</definedName>
    <definedName name="cbdtc06">#REF!</definedName>
    <definedName name="cbdtc08" localSheetId="13">#REF!</definedName>
    <definedName name="cbdtc08" localSheetId="11">#REF!</definedName>
    <definedName name="cbdtc08">#REF!</definedName>
    <definedName name="cbdtc10" localSheetId="13">#REF!</definedName>
    <definedName name="cbdtc10" localSheetId="11">#REF!</definedName>
    <definedName name="cbdtc10">#REF!</definedName>
    <definedName name="cbdtc12" localSheetId="13">#REF!</definedName>
    <definedName name="cbdtc12" localSheetId="11">#REF!</definedName>
    <definedName name="cbdtc12">#REF!</definedName>
    <definedName name="cbdtc15" localSheetId="13">#REF!</definedName>
    <definedName name="cbdtc15" localSheetId="11">#REF!</definedName>
    <definedName name="cbdtc15">#REF!</definedName>
    <definedName name="cbscc15" localSheetId="13">#REF!</definedName>
    <definedName name="cbscc15" localSheetId="11">#REF!</definedName>
    <definedName name="cbscc15">#REF!</definedName>
    <definedName name="cbscc20" localSheetId="13">#REF!</definedName>
    <definedName name="cbscc20" localSheetId="11">#REF!</definedName>
    <definedName name="cbscc20">#REF!</definedName>
    <definedName name="cbscc25" localSheetId="13">#REF!</definedName>
    <definedName name="cbscc25" localSheetId="11">#REF!</definedName>
    <definedName name="cbscc25">#REF!</definedName>
    <definedName name="cbscc30" localSheetId="13">#REF!</definedName>
    <definedName name="cbscc30" localSheetId="11">#REF!</definedName>
    <definedName name="cbscc30">#REF!</definedName>
    <definedName name="cbstc04" localSheetId="13">#REF!</definedName>
    <definedName name="cbstc04" localSheetId="11">#REF!</definedName>
    <definedName name="cbstc04">#REF!</definedName>
    <definedName name="cbstc06" localSheetId="13">#REF!</definedName>
    <definedName name="cbstc06" localSheetId="11">#REF!</definedName>
    <definedName name="cbstc06">#REF!</definedName>
    <definedName name="cbstc08" localSheetId="13">#REF!</definedName>
    <definedName name="cbstc08" localSheetId="11">#REF!</definedName>
    <definedName name="cbstc08">#REF!</definedName>
    <definedName name="cbstc10" localSheetId="13">#REF!</definedName>
    <definedName name="cbstc10" localSheetId="11">#REF!</definedName>
    <definedName name="cbstc10">#REF!</definedName>
    <definedName name="cbstc12" localSheetId="13">#REF!</definedName>
    <definedName name="cbstc12" localSheetId="11">#REF!</definedName>
    <definedName name="cbstc12">#REF!</definedName>
    <definedName name="cbstc15" localSheetId="13">#REF!</definedName>
    <definedName name="cbstc15" localSheetId="11">#REF!</definedName>
    <definedName name="cbstc15">#REF!</definedName>
    <definedName name="cbtcc15" localSheetId="13">[2]DMT_EV!#REF!</definedName>
    <definedName name="cbtcc15" localSheetId="11">[2]DMT_EV!#REF!</definedName>
    <definedName name="cbtcc15">[2]DMT_EV!#REF!</definedName>
    <definedName name="cbtcc20" localSheetId="13">[2]DMT_EV!#REF!</definedName>
    <definedName name="cbtcc20" localSheetId="11">[2]DMT_EV!#REF!</definedName>
    <definedName name="cbtcc20">[2]DMT_EV!#REF!</definedName>
    <definedName name="cbtcc25" localSheetId="11">[2]DMT_EV!#REF!</definedName>
    <definedName name="cbtcc25">[2]DMT_EV!#REF!</definedName>
    <definedName name="cbtcc30" localSheetId="11">[2]DMT_EV!#REF!</definedName>
    <definedName name="cbtcc30">[2]DMT_EV!#REF!</definedName>
    <definedName name="cbttc04" localSheetId="12">#REF!</definedName>
    <definedName name="cbttc04" localSheetId="13">#REF!</definedName>
    <definedName name="cbttc04" localSheetId="11">#REF!</definedName>
    <definedName name="cbttc04">#REF!</definedName>
    <definedName name="cbttc06" localSheetId="12">#REF!</definedName>
    <definedName name="cbttc06" localSheetId="13">#REF!</definedName>
    <definedName name="cbttc06" localSheetId="11">#REF!</definedName>
    <definedName name="cbttc06">#REF!</definedName>
    <definedName name="cbttc08" localSheetId="12">#REF!</definedName>
    <definedName name="cbttc08" localSheetId="13">#REF!</definedName>
    <definedName name="cbttc08" localSheetId="11">#REF!</definedName>
    <definedName name="cbttc08">#REF!</definedName>
    <definedName name="cbttc10" localSheetId="13">#REF!</definedName>
    <definedName name="cbttc10" localSheetId="11">#REF!</definedName>
    <definedName name="cbttc10">#REF!</definedName>
    <definedName name="cbttc12" localSheetId="13">#REF!</definedName>
    <definedName name="cbttc12" localSheetId="11">#REF!</definedName>
    <definedName name="cbttc12">#REF!</definedName>
    <definedName name="cbttc15" localSheetId="13">#REF!</definedName>
    <definedName name="cbttc15" localSheetId="11">#REF!</definedName>
    <definedName name="cbttc15">#REF!</definedName>
    <definedName name="ccerca" localSheetId="13">#REF!</definedName>
    <definedName name="ccerca" localSheetId="11">#REF!</definedName>
    <definedName name="ccerca">#REF!</definedName>
    <definedName name="cesar" localSheetId="13">#REF!</definedName>
    <definedName name="cesar" localSheetId="11">#REF!</definedName>
    <definedName name="cesar">#REF!</definedName>
    <definedName name="cm_30" localSheetId="13">#REF!</definedName>
    <definedName name="cm_30" localSheetId="11">#REF!</definedName>
    <definedName name="cm_30">#REF!</definedName>
    <definedName name="comp100" localSheetId="13">#REF!</definedName>
    <definedName name="comp100" localSheetId="11">#REF!</definedName>
    <definedName name="comp100">#REF!</definedName>
    <definedName name="comp95" localSheetId="13">#REF!</definedName>
    <definedName name="comp95" localSheetId="11">#REF!</definedName>
    <definedName name="comp95">#REF!</definedName>
    <definedName name="compala" localSheetId="13">#REF!</definedName>
    <definedName name="compala" localSheetId="11">#REF!</definedName>
    <definedName name="compala">#REF!</definedName>
    <definedName name="COMPOS">[3]Plan1!$A$2:$D$4073</definedName>
    <definedName name="conap" localSheetId="13">#REF!</definedName>
    <definedName name="conap" localSheetId="11">#REF!</definedName>
    <definedName name="conap">#REF!</definedName>
    <definedName name="conass" localSheetId="13">#REF!</definedName>
    <definedName name="conass" localSheetId="11">#REF!</definedName>
    <definedName name="conass">#REF!</definedName>
    <definedName name="connum" localSheetId="13">#REF!</definedName>
    <definedName name="connum" localSheetId="11">#REF!</definedName>
    <definedName name="connum">#REF!</definedName>
    <definedName name="conpro" localSheetId="13">#REF!</definedName>
    <definedName name="conpro" localSheetId="11">#REF!</definedName>
    <definedName name="conpro">#REF!</definedName>
    <definedName name="contrato" localSheetId="13">#REF!</definedName>
    <definedName name="contrato" localSheetId="11">#REF!</definedName>
    <definedName name="contrato">#REF!</definedName>
    <definedName name="corte" localSheetId="13">#REF!</definedName>
    <definedName name="corte" localSheetId="11">#REF!</definedName>
    <definedName name="corte">#REF!</definedName>
    <definedName name="DATA" localSheetId="13">#REF!</definedName>
    <definedName name="data" localSheetId="22">#REF!</definedName>
    <definedName name="DATA" localSheetId="11">#REF!</definedName>
    <definedName name="DATA" localSheetId="2">'RESUMO-DVOP_AGRIMAT'!$C$71</definedName>
    <definedName name="DATA" localSheetId="1">'RESUMO-DVOP_JBS (2)'!$C$71</definedName>
    <definedName name="DATA">#REF!</definedName>
    <definedName name="defensa" localSheetId="12">#REF!</definedName>
    <definedName name="defensa" localSheetId="13">#REF!</definedName>
    <definedName name="defensa" localSheetId="11">#REF!</definedName>
    <definedName name="defensa">#REF!</definedName>
    <definedName name="dmt_1000" localSheetId="12">#REF!</definedName>
    <definedName name="dmt_1000" localSheetId="13">#REF!</definedName>
    <definedName name="dmt_1000" localSheetId="19">'DMT modelo (2)'!$AZ$35</definedName>
    <definedName name="dmt_1000" localSheetId="11">#REF!</definedName>
    <definedName name="dmt_1000">#REF!</definedName>
    <definedName name="dmt_1200" localSheetId="12">#REF!</definedName>
    <definedName name="dmt_1200" localSheetId="13">#REF!</definedName>
    <definedName name="dmt_1200" localSheetId="19">'DMT modelo (2)'!$BA$35</definedName>
    <definedName name="dmt_1200" localSheetId="11">#REF!</definedName>
    <definedName name="dmt_1200">#REF!</definedName>
    <definedName name="dmt_1400" localSheetId="12">#REF!</definedName>
    <definedName name="dmt_1400" localSheetId="13">#REF!</definedName>
    <definedName name="dmt_1400" localSheetId="19">'DMT modelo (2)'!$BB$35</definedName>
    <definedName name="dmt_1400" localSheetId="11">#REF!</definedName>
    <definedName name="dmt_1400">#REF!</definedName>
    <definedName name="dmt_200" localSheetId="12">#REF!</definedName>
    <definedName name="dmt_200" localSheetId="13">#REF!</definedName>
    <definedName name="dmt_200" localSheetId="19">'DMT modelo (2)'!$AV$35</definedName>
    <definedName name="dmt_200" localSheetId="11">#REF!</definedName>
    <definedName name="dmt_200">#REF!</definedName>
    <definedName name="dmt_400" localSheetId="12">#REF!</definedName>
    <definedName name="dmt_400" localSheetId="13">#REF!</definedName>
    <definedName name="dmt_400" localSheetId="19">'DMT modelo (2)'!$AW$35</definedName>
    <definedName name="dmt_400" localSheetId="11">#REF!</definedName>
    <definedName name="dmt_400">#REF!</definedName>
    <definedName name="dmt_50" localSheetId="12">#REF!</definedName>
    <definedName name="dmt_50" localSheetId="13">#REF!</definedName>
    <definedName name="dmt_50" localSheetId="11">#REF!</definedName>
    <definedName name="dmt_50">#REF!</definedName>
    <definedName name="dmt_600" localSheetId="12">#REF!</definedName>
    <definedName name="dmt_600" localSheetId="13">#REF!</definedName>
    <definedName name="dmt_600" localSheetId="19">'DMT modelo (2)'!$AX$35</definedName>
    <definedName name="dmt_600" localSheetId="11">#REF!</definedName>
    <definedName name="dmt_600">#REF!</definedName>
    <definedName name="dmt_800" localSheetId="12">#REF!</definedName>
    <definedName name="dmt_800" localSheetId="13">#REF!</definedName>
    <definedName name="dmt_800" localSheetId="19">'DMT modelo (2)'!$AY$35</definedName>
    <definedName name="dmt_800" localSheetId="11">#REF!</definedName>
    <definedName name="dmt_800">#REF!</definedName>
    <definedName name="drena" localSheetId="13">#REF!</definedName>
    <definedName name="drena" localSheetId="22">#REF!</definedName>
    <definedName name="drena" localSheetId="11">#REF!</definedName>
    <definedName name="drena" localSheetId="2">'RESUMO-DVOP_AGRIMAT'!$H$46</definedName>
    <definedName name="drena" localSheetId="1">'RESUMO-DVOP_JBS (2)'!$H$45</definedName>
    <definedName name="drena">#REF!</definedName>
    <definedName name="dreno" localSheetId="12">#REF!</definedName>
    <definedName name="dreno" localSheetId="13">#REF!</definedName>
    <definedName name="dreno" localSheetId="11">#REF!</definedName>
    <definedName name="dreno">#REF!</definedName>
    <definedName name="dtipo1" localSheetId="12">#REF!</definedName>
    <definedName name="dtipo1" localSheetId="13">#REF!</definedName>
    <definedName name="dtipo1" localSheetId="11">#REF!</definedName>
    <definedName name="dtipo1">#REF!</definedName>
    <definedName name="dtipo2" localSheetId="13">#REF!</definedName>
    <definedName name="dtipo2" localSheetId="11">#REF!</definedName>
    <definedName name="dtipo2">#REF!</definedName>
    <definedName name="empo2" localSheetId="12">#REF!</definedName>
    <definedName name="empo2" localSheetId="13">#REF!</definedName>
    <definedName name="empo2" localSheetId="19">'DMT modelo (2)'!$AA$13</definedName>
    <definedName name="empo2" localSheetId="11">#REF!</definedName>
    <definedName name="empo2">#REF!</definedName>
    <definedName name="Empola2" localSheetId="12">#REF!</definedName>
    <definedName name="Empola2" localSheetId="13">#REF!</definedName>
    <definedName name="Empola2" localSheetId="19">'DMT modelo (2)'!$AT$5</definedName>
    <definedName name="Empola2" localSheetId="11">#REF!</definedName>
    <definedName name="Empola2">#REF!</definedName>
    <definedName name="Empolo2" localSheetId="12">#REF!</definedName>
    <definedName name="Empolo2" localSheetId="13">#REF!</definedName>
    <definedName name="Empolo2" localSheetId="19">'DMT modelo (2)'!$AT$5</definedName>
    <definedName name="Empolo2" localSheetId="11">#REF!</definedName>
    <definedName name="Empolo2">#REF!</definedName>
    <definedName name="empolo3" localSheetId="12">#REF!</definedName>
    <definedName name="empolo3" localSheetId="13">#REF!</definedName>
    <definedName name="empolo3" localSheetId="19">'DMT modelo (2)'!$AT$13</definedName>
    <definedName name="empolo3" localSheetId="11">#REF!</definedName>
    <definedName name="empolo3">#REF!</definedName>
    <definedName name="eng">'[1]Mat Asf'!$C$36</definedName>
    <definedName name="engfiscal" localSheetId="12">#REF!</definedName>
    <definedName name="engfiscal" localSheetId="13">#REF!</definedName>
    <definedName name="engfiscal" localSheetId="11">#REF!</definedName>
    <definedName name="engfiscal">#REF!</definedName>
    <definedName name="engm1" localSheetId="12">#REF!</definedName>
    <definedName name="engm1" localSheetId="13">#REF!</definedName>
    <definedName name="engm1" localSheetId="11">#REF!</definedName>
    <definedName name="engm1">#REF!</definedName>
    <definedName name="engm2" localSheetId="12">#REF!</definedName>
    <definedName name="engm2" localSheetId="13">#REF!</definedName>
    <definedName name="engm2" localSheetId="11">#REF!</definedName>
    <definedName name="engm2">#REF!</definedName>
    <definedName name="engmds" localSheetId="13">#REF!</definedName>
    <definedName name="engmds" localSheetId="11">#REF!</definedName>
    <definedName name="engmds">#REF!</definedName>
    <definedName name="escavd" localSheetId="13">#REF!</definedName>
    <definedName name="escavd" localSheetId="11">#REF!</definedName>
    <definedName name="escavd">#REF!</definedName>
    <definedName name="escavgd" localSheetId="13">#REF!</definedName>
    <definedName name="escavgd" localSheetId="11">#REF!</definedName>
    <definedName name="escavgd">#REF!</definedName>
    <definedName name="escavgs" localSheetId="13">#REF!</definedName>
    <definedName name="escavgs" localSheetId="11">#REF!</definedName>
    <definedName name="escavgs">#REF!</definedName>
    <definedName name="escavgt" localSheetId="13">[2]DMT_EV!#REF!</definedName>
    <definedName name="escavgt" localSheetId="11">[2]DMT_EV!#REF!</definedName>
    <definedName name="escavgt">[2]DMT_EV!#REF!</definedName>
    <definedName name="escavs" localSheetId="12">#REF!</definedName>
    <definedName name="escavs" localSheetId="13">#REF!</definedName>
    <definedName name="escavs" localSheetId="11">#REF!</definedName>
    <definedName name="escavs">#REF!</definedName>
    <definedName name="escavt" localSheetId="12">#REF!</definedName>
    <definedName name="escavt" localSheetId="13">#REF!</definedName>
    <definedName name="escavt" localSheetId="11">#REF!</definedName>
    <definedName name="escavt">#REF!</definedName>
    <definedName name="etipo1" localSheetId="12">#REF!</definedName>
    <definedName name="etipo1" localSheetId="13">#REF!</definedName>
    <definedName name="etipo1" localSheetId="11">#REF!</definedName>
    <definedName name="etipo1">#REF!</definedName>
    <definedName name="etipo2" localSheetId="13">#REF!</definedName>
    <definedName name="etipo2" localSheetId="11">#REF!</definedName>
    <definedName name="etipo2">#REF!</definedName>
    <definedName name="faixa" localSheetId="13">#REF!</definedName>
    <definedName name="faixa" localSheetId="11">#REF!</definedName>
    <definedName name="faixa">#REF!</definedName>
    <definedName name="fator100" localSheetId="13">#REF!</definedName>
    <definedName name="fator100" localSheetId="11">#REF!</definedName>
    <definedName name="fator100">#REF!</definedName>
    <definedName name="fator50" localSheetId="13">#REF!</definedName>
    <definedName name="fator50" localSheetId="11">#REF!</definedName>
    <definedName name="fator50">#REF!</definedName>
    <definedName name="fdreno" localSheetId="13">#REF!</definedName>
    <definedName name="fdreno" localSheetId="11">#REF!</definedName>
    <definedName name="fdreno">#REF!</definedName>
    <definedName name="fir" localSheetId="12">[4]RELATÓRIO!$B$12</definedName>
    <definedName name="fir" localSheetId="13">[5]RELATÓRIO!$B$12</definedName>
    <definedName name="fir" localSheetId="11">[4]RELATÓRIO!$B$12</definedName>
    <definedName name="fir">RELATÓRIO!$B$12</definedName>
    <definedName name="firma" localSheetId="12">#REF!</definedName>
    <definedName name="firma" localSheetId="13">#REF!</definedName>
    <definedName name="firma" localSheetId="11">#REF!</definedName>
    <definedName name="firma">#REF!</definedName>
    <definedName name="foac" localSheetId="12">#REF!</definedName>
    <definedName name="foac" localSheetId="13">#REF!</definedName>
    <definedName name="foac" localSheetId="11">#REF!</definedName>
    <definedName name="foac">#REF!</definedName>
    <definedName name="foae" localSheetId="12">#REF!</definedName>
    <definedName name="foae" localSheetId="13">#REF!</definedName>
    <definedName name="foae" localSheetId="11">#REF!</definedName>
    <definedName name="foae">#REF!</definedName>
    <definedName name="foc" localSheetId="13">#REF!</definedName>
    <definedName name="foc" localSheetId="11">#REF!</definedName>
    <definedName name="foc">#REF!</definedName>
    <definedName name="FOG" localSheetId="13">#REF!</definedName>
    <definedName name="FOG" localSheetId="22">#REF!</definedName>
    <definedName name="FOG" localSheetId="11">#REF!</definedName>
    <definedName name="FOG">#REF!</definedName>
    <definedName name="fpavi" localSheetId="13">#REF!</definedName>
    <definedName name="fpavi" localSheetId="11">#REF!</definedName>
    <definedName name="fpavi">#REF!</definedName>
    <definedName name="fsinal" localSheetId="13">#REF!</definedName>
    <definedName name="fsinal" localSheetId="11">#REF!</definedName>
    <definedName name="fsinal">#REF!</definedName>
    <definedName name="fterra" localSheetId="13">#REF!</definedName>
    <definedName name="fterra" localSheetId="11">#REF!</definedName>
    <definedName name="fterra">#REF!</definedName>
    <definedName name="grama" localSheetId="12">#REF!</definedName>
    <definedName name="grama" localSheetId="13">#REF!</definedName>
    <definedName name="GRAMA" localSheetId="22">Grama!#REF!</definedName>
    <definedName name="grama" localSheetId="11">#REF!</definedName>
    <definedName name="grama">#REF!</definedName>
    <definedName name="_xlnm.Recorder" localSheetId="13">#REF!</definedName>
    <definedName name="_xlnm.Recorder" localSheetId="11">#REF!</definedName>
    <definedName name="_xlnm.Recorder">#REF!</definedName>
    <definedName name="Guias" localSheetId="13">#REF!</definedName>
    <definedName name="Guias" localSheetId="11">#REF!</definedName>
    <definedName name="Guias">#REF!</definedName>
    <definedName name="horad6" localSheetId="12">#REF!</definedName>
    <definedName name="horad6" localSheetId="13">#REF!</definedName>
    <definedName name="horad6" localSheetId="11">#REF!</definedName>
    <definedName name="horad6">#REF!</definedName>
    <definedName name="horad8" localSheetId="12">#REF!</definedName>
    <definedName name="horad8" localSheetId="13">#REF!</definedName>
    <definedName name="horad8" localSheetId="11">#REF!</definedName>
    <definedName name="horad8">#REF!</definedName>
    <definedName name="imparea" localSheetId="13">#REF!</definedName>
    <definedName name="imparea" localSheetId="11">#REF!</definedName>
    <definedName name="imparea">#REF!</definedName>
    <definedName name="kdren">REAJU!$J$30</definedName>
    <definedName name="koae" localSheetId="24">REAJU!$J$29</definedName>
    <definedName name="kpavi" localSheetId="8">'DMT 1000 a 1200m'!$D$51</definedName>
    <definedName name="kpavi" localSheetId="7">'DMT 50m'!$D$51</definedName>
    <definedName name="kpavi" localSheetId="24">REAJU!$J$28</definedName>
    <definedName name="KSIN">REAJU!$J$31</definedName>
    <definedName name="ksinal" localSheetId="13">'[6]Indice de Reajuste'!#REF!</definedName>
    <definedName name="ksinal" localSheetId="11">'[6]Indice de Reajuste'!#REF!</definedName>
    <definedName name="ksinal">'[6]Indice de Reajuste'!#REF!</definedName>
    <definedName name="kterra" localSheetId="24">REAJU!$J$27</definedName>
    <definedName name="licerra" localSheetId="12">#REF!</definedName>
    <definedName name="licerra" localSheetId="13">#REF!</definedName>
    <definedName name="licerra" localSheetId="11">#REF!</definedName>
    <definedName name="licerra">#REF!</definedName>
    <definedName name="limata" localSheetId="12">#REF!</definedName>
    <definedName name="limata" localSheetId="13">#REF!</definedName>
    <definedName name="limata" localSheetId="11">#REF!</definedName>
    <definedName name="limata">#REF!</definedName>
    <definedName name="luis" localSheetId="12">'[4]REAJU (2)'!$H$35</definedName>
    <definedName name="luis" localSheetId="13">'[5]REAJU (2)'!$H$35</definedName>
    <definedName name="luis" localSheetId="11">'[4]REAJU (2)'!$H$35</definedName>
    <definedName name="luis">'REAJU (2)'!$H$35</definedName>
    <definedName name="marco" localSheetId="12">#REF!</definedName>
    <definedName name="marco" localSheetId="13">#REF!</definedName>
    <definedName name="marco" localSheetId="11">#REF!</definedName>
    <definedName name="marco">#REF!</definedName>
    <definedName name="mds" localSheetId="12">#REF!</definedName>
    <definedName name="mds" localSheetId="13">#REF!</definedName>
    <definedName name="mds" localSheetId="11">#REF!</definedName>
    <definedName name="mds">#REF!</definedName>
    <definedName name="Mem">'[1]Mat Asf'!$C$37</definedName>
    <definedName name="mo_base" localSheetId="12">#REF!</definedName>
    <definedName name="mo_base" localSheetId="13">#REF!</definedName>
    <definedName name="mo_base" localSheetId="22">#REF!</definedName>
    <definedName name="mo_base" localSheetId="11">#REF!</definedName>
    <definedName name="mo_base">#REF!</definedName>
    <definedName name="mo_sub_base" localSheetId="12">#REF!</definedName>
    <definedName name="mo_sub_base" localSheetId="13">#REF!</definedName>
    <definedName name="mo_sub_base" localSheetId="22">#REF!</definedName>
    <definedName name="mo_sub_base" localSheetId="11">#REF!</definedName>
    <definedName name="mo_sub_base" localSheetId="9">'Remoção Solo Mole'!$U$27</definedName>
    <definedName name="mo_sub_base">#REF!</definedName>
    <definedName name="mobase" localSheetId="12">#REF!</definedName>
    <definedName name="mobase" localSheetId="13">#REF!</definedName>
    <definedName name="mobase" localSheetId="11">#REF!</definedName>
    <definedName name="mobase">#REF!</definedName>
    <definedName name="mocomercial" localSheetId="12">#REF!</definedName>
    <definedName name="mocomercial" localSheetId="13">#REF!</definedName>
    <definedName name="mocomercial" localSheetId="11">#REF!</definedName>
    <definedName name="mocomercial">#REF!</definedName>
    <definedName name="molocal" localSheetId="13">#REF!</definedName>
    <definedName name="molocal" localSheetId="11">#REF!</definedName>
    <definedName name="molocal">#REF!</definedName>
    <definedName name="mosub" localSheetId="13">#REF!</definedName>
    <definedName name="mosub" localSheetId="11">#REF!</definedName>
    <definedName name="mosub">#REF!</definedName>
    <definedName name="muro" localSheetId="13">#REF!</definedName>
    <definedName name="muro" localSheetId="11">#REF!</definedName>
    <definedName name="muro">#REF!</definedName>
    <definedName name="nÁID" localSheetId="13">'[2]Aterro PonteSul'!#REF!</definedName>
    <definedName name="nÁID" localSheetId="11">'[2]Aterro PonteSul'!#REF!</definedName>
    <definedName name="nÁID">'[2]Aterro PonteSul'!#REF!</definedName>
    <definedName name="OAC" localSheetId="13">#REF!</definedName>
    <definedName name="OAC" localSheetId="22">#REF!</definedName>
    <definedName name="OAC" localSheetId="11">#REF!</definedName>
    <definedName name="OAC" localSheetId="2">'RESUMO-DVOP_AGRIMAT'!$H$57</definedName>
    <definedName name="OAC" localSheetId="1">'RESUMO-DVOP_JBS (2)'!$H$56</definedName>
    <definedName name="OAC">#REF!</definedName>
    <definedName name="OAE" localSheetId="13">#REF!</definedName>
    <definedName name="OAE" localSheetId="22">#REF!</definedName>
    <definedName name="OAE" localSheetId="11">#REF!</definedName>
    <definedName name="OAE" localSheetId="2">'RESUMO-DVOP_AGRIMAT'!$J$71</definedName>
    <definedName name="OAE" localSheetId="1">'RESUMO-DVOP_JBS (2)'!$J$71</definedName>
    <definedName name="OAE">#REF!</definedName>
    <definedName name="obra" localSheetId="12">#REF!</definedName>
    <definedName name="obra" localSheetId="13">#REF!</definedName>
    <definedName name="obra" localSheetId="11">#REF!</definedName>
    <definedName name="obra">#REF!</definedName>
    <definedName name="OCOM" localSheetId="13">#REF!</definedName>
    <definedName name="OCOM" localSheetId="22">#REF!</definedName>
    <definedName name="OCOM" localSheetId="11">#REF!</definedName>
    <definedName name="OCOM" localSheetId="2">'RESUMO-DVOP_AGRIMAT'!$H$66</definedName>
    <definedName name="OCOM" localSheetId="1">'RESUMO-DVOP_JBS (2)'!$H$66</definedName>
    <definedName name="OCOM">#REF!</definedName>
    <definedName name="Orçamento" localSheetId="13">#REF!</definedName>
    <definedName name="Orçamento" localSheetId="11">#REF!</definedName>
    <definedName name="Orçamento">#REF!</definedName>
    <definedName name="ordem" localSheetId="12">#REF!</definedName>
    <definedName name="ordem" localSheetId="13">#REF!</definedName>
    <definedName name="ordem" localSheetId="11">#REF!</definedName>
    <definedName name="ordem">#REF!</definedName>
    <definedName name="orlando" localSheetId="13">#REF!</definedName>
    <definedName name="orlando" localSheetId="11">#REF!</definedName>
    <definedName name="orlando">#REF!</definedName>
    <definedName name="pal1x1" localSheetId="12">#REF!</definedName>
    <definedName name="pal1x1" localSheetId="13">#REF!</definedName>
    <definedName name="pal1x1" localSheetId="11">#REF!</definedName>
    <definedName name="pal1x1">#REF!</definedName>
    <definedName name="patrolamento" localSheetId="13">#REF!</definedName>
    <definedName name="patrolamento" localSheetId="11">#REF!</definedName>
    <definedName name="patrolamento">#REF!</definedName>
    <definedName name="pavi" localSheetId="13">#REF!</definedName>
    <definedName name="pavi" localSheetId="22">#REF!</definedName>
    <definedName name="pavi" localSheetId="11">#REF!</definedName>
    <definedName name="pavi" localSheetId="2">'RESUMO-DVOP_AGRIMAT'!$H$37</definedName>
    <definedName name="pavi" localSheetId="1">'RESUMO-DVOP_JBS (2)'!$H$36</definedName>
    <definedName name="pavi">#REF!</definedName>
    <definedName name="pcat" localSheetId="12">#REF!</definedName>
    <definedName name="pcat" localSheetId="13">#REF!</definedName>
    <definedName name="pcat" localSheetId="11">#REF!</definedName>
    <definedName name="pcat">#REF!</definedName>
    <definedName name="pdmt" localSheetId="12">#REF!</definedName>
    <definedName name="pdmt" localSheetId="13">#REF!</definedName>
    <definedName name="pdmt" localSheetId="11">#REF!</definedName>
    <definedName name="pdmt">#REF!</definedName>
    <definedName name="pdmt1000" localSheetId="13">#REF!</definedName>
    <definedName name="pdmt1000" localSheetId="11">#REF!</definedName>
    <definedName name="pdmt1000">#REF!</definedName>
    <definedName name="pdmt1200" localSheetId="13">#REF!</definedName>
    <definedName name="pdmt1200" localSheetId="11">#REF!</definedName>
    <definedName name="pdmt1200">#REF!</definedName>
    <definedName name="pdmt200" localSheetId="13">#REF!</definedName>
    <definedName name="pdmt200" localSheetId="11">#REF!</definedName>
    <definedName name="pdmt200">#REF!</definedName>
    <definedName name="pdmt400" localSheetId="13">#REF!</definedName>
    <definedName name="pdmt400" localSheetId="11">#REF!</definedName>
    <definedName name="pdmt400">#REF!</definedName>
    <definedName name="pdmt50" localSheetId="13">#REF!</definedName>
    <definedName name="pdmt50" localSheetId="11">#REF!</definedName>
    <definedName name="pdmt50">#REF!</definedName>
    <definedName name="pdmt600" localSheetId="13">#REF!</definedName>
    <definedName name="pdmt600" localSheetId="11">#REF!</definedName>
    <definedName name="pdmt600">#REF!</definedName>
    <definedName name="pdmt800" localSheetId="13">#REF!</definedName>
    <definedName name="pdmt800" localSheetId="11">#REF!</definedName>
    <definedName name="pdmt800">#REF!</definedName>
    <definedName name="PEDREIRA" localSheetId="13">#REF!</definedName>
    <definedName name="PEDREIRA" localSheetId="22">#REF!</definedName>
    <definedName name="PEDREIRA" localSheetId="11">#REF!</definedName>
    <definedName name="PEDREIRA">#REF!</definedName>
    <definedName name="perac" localSheetId="13">#REF!</definedName>
    <definedName name="perac" localSheetId="11">#REF!</definedName>
    <definedName name="perac">#REF!</definedName>
    <definedName name="persim" localSheetId="13">#REF!</definedName>
    <definedName name="persim" localSheetId="11">#REF!</definedName>
    <definedName name="persim">#REF!</definedName>
    <definedName name="pil2x05" localSheetId="13">#REF!</definedName>
    <definedName name="pil2x05" localSheetId="11">#REF!</definedName>
    <definedName name="pil2x05">#REF!</definedName>
    <definedName name="pil2x1" localSheetId="13">#REF!</definedName>
    <definedName name="pil2x1" localSheetId="11">#REF!</definedName>
    <definedName name="pil2x1">#REF!</definedName>
    <definedName name="pir" localSheetId="13">#REF!</definedName>
    <definedName name="pir" localSheetId="11">#REF!</definedName>
    <definedName name="pir">#REF!</definedName>
    <definedName name="portfiscal" localSheetId="13">#REF!</definedName>
    <definedName name="portfiscal" localSheetId="11">#REF!</definedName>
    <definedName name="portfiscal">#REF!</definedName>
    <definedName name="portm1" localSheetId="13">#REF!</definedName>
    <definedName name="portm1" localSheetId="11">#REF!</definedName>
    <definedName name="portm1">#REF!</definedName>
    <definedName name="portm2" localSheetId="13">#REF!</definedName>
    <definedName name="portm2" localSheetId="11">#REF!</definedName>
    <definedName name="portm2">#REF!</definedName>
    <definedName name="pro" localSheetId="13">#REF!</definedName>
    <definedName name="pro" localSheetId="11">#REF!</definedName>
    <definedName name="pro">#REF!</definedName>
    <definedName name="pz" localSheetId="13">#REF!</definedName>
    <definedName name="pz" localSheetId="11">#REF!</definedName>
    <definedName name="pz">#REF!</definedName>
    <definedName name="rdreno" localSheetId="13">#REF!</definedName>
    <definedName name="rdreno" localSheetId="11">#REF!</definedName>
    <definedName name="rdreno">#REF!</definedName>
    <definedName name="rea" localSheetId="24">REAJU!$J$20</definedName>
    <definedName name="rea" localSheetId="3">'REAJU (2)'!$J$20</definedName>
    <definedName name="reatd" localSheetId="12">#REF!</definedName>
    <definedName name="reatd" localSheetId="13">#REF!</definedName>
    <definedName name="reatd" localSheetId="11">#REF!</definedName>
    <definedName name="reatd">#REF!</definedName>
    <definedName name="reatgd" localSheetId="12">#REF!</definedName>
    <definedName name="reatgd" localSheetId="13">#REF!</definedName>
    <definedName name="reatgd" localSheetId="11">#REF!</definedName>
    <definedName name="reatgd">#REF!</definedName>
    <definedName name="reatgs" localSheetId="12">#REF!</definedName>
    <definedName name="reatgs" localSheetId="13">#REF!</definedName>
    <definedName name="reatgs" localSheetId="11">#REF!</definedName>
    <definedName name="reatgs">#REF!</definedName>
    <definedName name="reatgt" localSheetId="13">[2]DMT_EV!#REF!</definedName>
    <definedName name="reatgt" localSheetId="11">[2]DMT_EV!#REF!</definedName>
    <definedName name="reatgt">[2]DMT_EV!#REF!</definedName>
    <definedName name="reats" localSheetId="12">#REF!</definedName>
    <definedName name="reats" localSheetId="13">#REF!</definedName>
    <definedName name="reats" localSheetId="11">#REF!</definedName>
    <definedName name="reats">#REF!</definedName>
    <definedName name="reatt" localSheetId="12">#REF!</definedName>
    <definedName name="reatt" localSheetId="13">#REF!</definedName>
    <definedName name="reatt" localSheetId="11">#REF!</definedName>
    <definedName name="reatt">#REF!</definedName>
    <definedName name="referência" localSheetId="12">#REF!</definedName>
    <definedName name="referência" localSheetId="13">#REF!</definedName>
    <definedName name="referência" localSheetId="11">#REF!</definedName>
    <definedName name="referência">#REF!</definedName>
    <definedName name="REGULA" localSheetId="13">#REF!</definedName>
    <definedName name="REGULA" localSheetId="22">#REF!</definedName>
    <definedName name="REGULA" localSheetId="11">#REF!</definedName>
    <definedName name="REGULA">#REF!</definedName>
    <definedName name="REMOÇÃO" localSheetId="12">#REF!</definedName>
    <definedName name="REMOÇÃO" localSheetId="13">#REF!</definedName>
    <definedName name="REMOÇÃO" localSheetId="8">'DMT 1000 a 1200m'!$L$54</definedName>
    <definedName name="REMOÇÃO" localSheetId="7">'DMT 50m'!$L$54</definedName>
    <definedName name="REMOÇÃO" localSheetId="22">#REF!</definedName>
    <definedName name="REMOÇÃO" localSheetId="11">#REF!</definedName>
    <definedName name="REMOÇÃO">#REF!</definedName>
    <definedName name="roac" localSheetId="13">#REF!</definedName>
    <definedName name="roac" localSheetId="11">#REF!</definedName>
    <definedName name="roac">#REF!</definedName>
    <definedName name="roae" localSheetId="13">#REF!</definedName>
    <definedName name="roae" localSheetId="11">#REF!</definedName>
    <definedName name="roae">#REF!</definedName>
    <definedName name="roc" localSheetId="13">#REF!</definedName>
    <definedName name="roc" localSheetId="11">#REF!</definedName>
    <definedName name="roc">#REF!</definedName>
    <definedName name="rodovia" localSheetId="13">#REF!</definedName>
    <definedName name="rodovia" localSheetId="11">#REF!</definedName>
    <definedName name="rodovia">#REF!</definedName>
    <definedName name="rpavi" localSheetId="13">#REF!</definedName>
    <definedName name="rpavi" localSheetId="11">#REF!</definedName>
    <definedName name="rpavi">#REF!</definedName>
    <definedName name="RR_2C" localSheetId="13">#REF!</definedName>
    <definedName name="RR_2C" localSheetId="22">#REF!</definedName>
    <definedName name="RR_2C" localSheetId="11">#REF!</definedName>
    <definedName name="RR_2C">#REF!</definedName>
    <definedName name="rrcerca" localSheetId="13">#REF!</definedName>
    <definedName name="rrcerca" localSheetId="11">#REF!</definedName>
    <definedName name="rrcerca">#REF!</definedName>
    <definedName name="rsinal" localSheetId="13">#REF!</definedName>
    <definedName name="rsinal" localSheetId="11">#REF!</definedName>
    <definedName name="rsinal">#REF!</definedName>
    <definedName name="rterra" localSheetId="13">#REF!</definedName>
    <definedName name="rterra" localSheetId="11">#REF!</definedName>
    <definedName name="rterra">#REF!</definedName>
    <definedName name="saterro" localSheetId="13">#REF!</definedName>
    <definedName name="saterro" localSheetId="11">#REF!</definedName>
    <definedName name="saterro">#REF!</definedName>
    <definedName name="scat" localSheetId="13">#REF!</definedName>
    <definedName name="scat" localSheetId="11">#REF!</definedName>
    <definedName name="scat">#REF!</definedName>
    <definedName name="scorte" localSheetId="13">#REF!</definedName>
    <definedName name="scorte" localSheetId="11">#REF!</definedName>
    <definedName name="scorte">#REF!</definedName>
    <definedName name="sdmt" localSheetId="13">#REF!</definedName>
    <definedName name="sdmt" localSheetId="11">#REF!</definedName>
    <definedName name="sdmt">#REF!</definedName>
    <definedName name="sdmt1000" localSheetId="13">#REF!</definedName>
    <definedName name="sdmt1000" localSheetId="11">#REF!</definedName>
    <definedName name="sdmt1000">#REF!</definedName>
    <definedName name="sdmt1200" localSheetId="13">#REF!</definedName>
    <definedName name="sdmt1200" localSheetId="11">#REF!</definedName>
    <definedName name="sdmt1200">#REF!</definedName>
    <definedName name="sdmt200" localSheetId="13">#REF!</definedName>
    <definedName name="sdmt200" localSheetId="11">#REF!</definedName>
    <definedName name="sdmt200">#REF!</definedName>
    <definedName name="sdmt400" localSheetId="13">#REF!</definedName>
    <definedName name="sdmt400" localSheetId="11">#REF!</definedName>
    <definedName name="sdmt400">#REF!</definedName>
    <definedName name="sdmt50" localSheetId="13">#REF!</definedName>
    <definedName name="sdmt50" localSheetId="11">#REF!</definedName>
    <definedName name="sdmt50">#REF!</definedName>
    <definedName name="sdmt600" localSheetId="13">#REF!</definedName>
    <definedName name="sdmt600" localSheetId="11">#REF!</definedName>
    <definedName name="sdmt600">#REF!</definedName>
    <definedName name="sdmt800" localSheetId="13">#REF!</definedName>
    <definedName name="sdmt800" localSheetId="11">#REF!</definedName>
    <definedName name="sdmt800">#REF!</definedName>
    <definedName name="Serviços" localSheetId="13">[7]Serviços!$A$3:$E$1403</definedName>
    <definedName name="Serviços">[8]Serviços!$A$3:$E$1403</definedName>
    <definedName name="Serviços_1">[9]Serviços!$A$3:$AE$2694</definedName>
    <definedName name="Serviços_10">[9]Serviços!$A$3:$AE$2694</definedName>
    <definedName name="Serviços_11">[9]Serviços!$A$3:$AE$2694</definedName>
    <definedName name="Serviços_12">[9]Serviços!$A$3:$AE$2694</definedName>
    <definedName name="Serviços_2">[9]Serviços!$A$3:$AE$2694</definedName>
    <definedName name="Serviços_3">[9]Serviços!$A$3:$AE$2694</definedName>
    <definedName name="Serviços_4">[9]Serviços!$A$3:$AE$2694</definedName>
    <definedName name="Serviços_5">[9]Serviços!$A$3:$AE$2694</definedName>
    <definedName name="Serviços_6">[9]Serviços!$A$3:$AE$2694</definedName>
    <definedName name="Serviços_7">[9]Serviços!$A$3:$AE$2694</definedName>
    <definedName name="Serviços_8">[9]Serviços!$A$3:$AE$2694</definedName>
    <definedName name="Serviços_9">[9]Serviços!$A$3:$AE$2694</definedName>
    <definedName name="SINALI" localSheetId="13">#REF!</definedName>
    <definedName name="SINALI" localSheetId="11">#REF!</definedName>
    <definedName name="SINALI" localSheetId="2">'RESUMO-DVOP_AGRIMAT'!#REF!</definedName>
    <definedName name="SINALI" localSheetId="1">'RESUMO-DVOP_JBS (2)'!#REF!</definedName>
    <definedName name="SINALI">#REF!</definedName>
    <definedName name="subrog" localSheetId="13">#REF!</definedName>
    <definedName name="subrog" localSheetId="11">#REF!</definedName>
    <definedName name="subrog">#REF!</definedName>
    <definedName name="tabela1" localSheetId="0">RELATÓRIO!$L$80:$M$91</definedName>
    <definedName name="tcat" localSheetId="12">#REF!</definedName>
    <definedName name="tcat" localSheetId="13">#REF!</definedName>
    <definedName name="tcat" localSheetId="11">#REF!</definedName>
    <definedName name="tcat">#REF!</definedName>
    <definedName name="terra" localSheetId="13">#REF!</definedName>
    <definedName name="terra" localSheetId="22">#REF!</definedName>
    <definedName name="terra" localSheetId="11">#REF!</definedName>
    <definedName name="terra" localSheetId="2">'RESUMO-DVOP_AGRIMAT'!$H$23</definedName>
    <definedName name="terra" localSheetId="1">'RESUMO-DVOP_JBS (2)'!$H$22</definedName>
    <definedName name="terra">#REF!</definedName>
    <definedName name="teste" localSheetId="13">#REF!</definedName>
    <definedName name="teste" localSheetId="11">#REF!</definedName>
    <definedName name="teste">#REF!</definedName>
    <definedName name="teste2" localSheetId="13">#REF!</definedName>
    <definedName name="teste2" localSheetId="11">#REF!</definedName>
    <definedName name="teste2">#REF!</definedName>
    <definedName name="_xlnm.Print_Titles" localSheetId="22">Grama!$1:$12</definedName>
    <definedName name="_xlnm.Print_Titles" localSheetId="6">'Limpeza da faixa de domínio'!$2:$14</definedName>
    <definedName name="_xlnm.Print_Titles" localSheetId="5">'Meio fio'!$2:$12</definedName>
    <definedName name="_xlnm.Print_Titles" localSheetId="11">'PLANILHA '!$1:$7</definedName>
    <definedName name="_xlnm.Print_Titles" localSheetId="0">RELATÓRIO!$2:$14</definedName>
    <definedName name="_xlnm.Print_Titles" localSheetId="2">'RESUMO-DVOP_AGRIMAT'!$2:$13</definedName>
    <definedName name="_xlnm.Print_Titles" localSheetId="1">'RESUMO-DVOP_JBS (2)'!$2:$13</definedName>
    <definedName name="trecho" localSheetId="12">#REF!</definedName>
    <definedName name="trecho" localSheetId="13">#REF!</definedName>
    <definedName name="trecho" localSheetId="11">#REF!</definedName>
    <definedName name="trecho">#REF!</definedName>
    <definedName name="TSD" localSheetId="12">#REF!</definedName>
    <definedName name="TSD" localSheetId="13">#REF!</definedName>
    <definedName name="TSD" localSheetId="11">#REF!</definedName>
    <definedName name="TSD">#REF!</definedName>
    <definedName name="TSs" localSheetId="12">#REF!</definedName>
    <definedName name="TSs" localSheetId="13">#REF!</definedName>
    <definedName name="TSs" localSheetId="11">#REF!</definedName>
    <definedName name="TSs">#REF!</definedName>
    <definedName name="valeta" localSheetId="13">#REF!</definedName>
    <definedName name="valeta" localSheetId="11">#REF!</definedName>
    <definedName name="valeta">#REF!</definedName>
    <definedName name="volbase" localSheetId="13">#REF!</definedName>
    <definedName name="volbase" localSheetId="11">#REF!</definedName>
    <definedName name="volbase">#REF!</definedName>
    <definedName name="volsub" localSheetId="13">#REF!</definedName>
    <definedName name="volsub" localSheetId="11">#REF!</definedName>
    <definedName name="volsub">#REF!</definedName>
    <definedName name="zebra" localSheetId="13">#REF!</definedName>
    <definedName name="zebra" localSheetId="11">#REF!</definedName>
    <definedName name="zebra">#REF!</definedName>
    <definedName name="zenil" localSheetId="13">#REF!</definedName>
    <definedName name="zenil" localSheetId="11">#REF!</definedName>
    <definedName name="zenil">#REF!</definedName>
  </definedNames>
  <calcPr calcId="145621" fullPrecision="0"/>
</workbook>
</file>

<file path=xl/calcChain.xml><?xml version="1.0" encoding="utf-8"?>
<calcChain xmlns="http://schemas.openxmlformats.org/spreadsheetml/2006/main">
  <c r="G7" i="187" l="1"/>
  <c r="E5" i="185" l="1"/>
  <c r="F7" i="187" l="1"/>
  <c r="B6" i="187"/>
  <c r="B5" i="187"/>
  <c r="F4" i="187"/>
  <c r="B4" i="187"/>
  <c r="E3" i="187"/>
  <c r="E18" i="151" l="1"/>
  <c r="E14" i="151"/>
  <c r="E8" i="151"/>
  <c r="E21" i="151" l="1"/>
  <c r="G9" i="185" s="1"/>
  <c r="G25" i="185" s="1"/>
  <c r="G27" i="185" l="1"/>
  <c r="G26" i="185"/>
  <c r="G19" i="185"/>
  <c r="H19" i="185" s="1"/>
  <c r="I19" i="185" s="1"/>
  <c r="J19" i="185" s="1"/>
  <c r="G21" i="185"/>
  <c r="H21" i="185" s="1"/>
  <c r="I21" i="185" s="1"/>
  <c r="J21" i="185" s="1"/>
  <c r="G22" i="185"/>
  <c r="H22" i="185" s="1"/>
  <c r="I22" i="185" s="1"/>
  <c r="J22" i="185" s="1"/>
  <c r="G20" i="185"/>
  <c r="H20" i="185" s="1"/>
  <c r="I20" i="185" s="1"/>
  <c r="J20" i="185" s="1"/>
  <c r="G23" i="185"/>
  <c r="H23" i="185" s="1"/>
  <c r="I23" i="185" s="1"/>
  <c r="J23" i="185" s="1"/>
  <c r="G17" i="185"/>
  <c r="H17" i="185" s="1"/>
  <c r="I17" i="185" s="1"/>
  <c r="J17" i="185" s="1"/>
  <c r="G16" i="185"/>
  <c r="G12" i="185"/>
  <c r="H12" i="185" s="1"/>
  <c r="I12" i="185" s="1"/>
  <c r="J12" i="185" s="1"/>
  <c r="G18" i="185"/>
  <c r="H18" i="185" s="1"/>
  <c r="I18" i="185" s="1"/>
  <c r="J18" i="185" s="1"/>
  <c r="G24" i="185"/>
  <c r="H24" i="185" s="1"/>
  <c r="I24" i="185" s="1"/>
  <c r="J24" i="185" s="1"/>
  <c r="G15" i="185"/>
  <c r="H15" i="185" s="1"/>
  <c r="I15" i="185" s="1"/>
  <c r="J15" i="185" s="1"/>
  <c r="G14" i="185"/>
  <c r="H14" i="185" s="1"/>
  <c r="I14" i="185" s="1"/>
  <c r="J14" i="185" s="1"/>
  <c r="G13" i="185"/>
  <c r="H13" i="185" s="1"/>
  <c r="I13" i="185" s="1"/>
  <c r="J13" i="185" s="1"/>
  <c r="H26" i="185"/>
  <c r="I26" i="185" s="1"/>
  <c r="J26" i="185" s="1"/>
  <c r="H25" i="185"/>
  <c r="I25" i="185" s="1"/>
  <c r="J25" i="185" s="1"/>
  <c r="H27" i="185"/>
  <c r="I27" i="185" s="1"/>
  <c r="J27" i="185" s="1"/>
  <c r="H9" i="185"/>
  <c r="I9" i="185" s="1"/>
  <c r="J9" i="185" s="1"/>
  <c r="B5" i="68"/>
  <c r="B6" i="68"/>
  <c r="B7" i="68"/>
  <c r="B8" i="68"/>
  <c r="B9" i="68"/>
  <c r="B10" i="68"/>
  <c r="B11" i="68"/>
  <c r="F11" i="68"/>
  <c r="G10" i="72"/>
  <c r="B14" i="72"/>
  <c r="E14" i="72"/>
  <c r="B16" i="72"/>
  <c r="E16" i="72"/>
  <c r="I16" i="72"/>
  <c r="J16" i="72"/>
  <c r="B17" i="72"/>
  <c r="E17" i="72"/>
  <c r="E18" i="72"/>
  <c r="B19" i="72"/>
  <c r="E19" i="72"/>
  <c r="I19" i="72"/>
  <c r="J19" i="72"/>
  <c r="B20" i="72"/>
  <c r="E20" i="72"/>
  <c r="E21" i="72"/>
  <c r="B22" i="72"/>
  <c r="E22" i="72"/>
  <c r="I22" i="72"/>
  <c r="J22" i="72"/>
  <c r="B24" i="72"/>
  <c r="E24" i="72"/>
  <c r="E25" i="72"/>
  <c r="B26" i="72"/>
  <c r="E26" i="72"/>
  <c r="I26" i="72"/>
  <c r="J26" i="72"/>
  <c r="B27" i="72"/>
  <c r="E27" i="72"/>
  <c r="B30" i="72"/>
  <c r="B31" i="72"/>
  <c r="E32" i="72"/>
  <c r="B33" i="72"/>
  <c r="E33" i="72"/>
  <c r="E34" i="72"/>
  <c r="E35" i="72"/>
  <c r="I35" i="72"/>
  <c r="E36" i="72"/>
  <c r="E38" i="72"/>
  <c r="E39" i="72"/>
  <c r="A40" i="72"/>
  <c r="K44" i="72"/>
  <c r="A4" i="70"/>
  <c r="A4" i="72" s="1"/>
  <c r="A5" i="70"/>
  <c r="A5" i="72" s="1"/>
  <c r="A6" i="70"/>
  <c r="A6" i="72" s="1"/>
  <c r="A7" i="70"/>
  <c r="A7" i="72" s="1"/>
  <c r="A8" i="70"/>
  <c r="A8" i="72" s="1"/>
  <c r="A9" i="70"/>
  <c r="A9" i="72" s="1"/>
  <c r="A10" i="70"/>
  <c r="A10" i="72" s="1"/>
  <c r="E10" i="70"/>
  <c r="J10" i="70"/>
  <c r="K10" i="72"/>
  <c r="B13" i="70"/>
  <c r="F13" i="70"/>
  <c r="I13" i="70"/>
  <c r="A14" i="70"/>
  <c r="A15" i="70" s="1"/>
  <c r="A16" i="70" s="1"/>
  <c r="A17" i="70" s="1"/>
  <c r="A18" i="70" s="1"/>
  <c r="A19" i="70" s="1"/>
  <c r="A20" i="70" s="1"/>
  <c r="A21" i="70" s="1"/>
  <c r="A22" i="70" s="1"/>
  <c r="A23" i="70" s="1"/>
  <c r="A24" i="70" s="1"/>
  <c r="A25" i="70" s="1"/>
  <c r="A26" i="70" s="1"/>
  <c r="A27" i="70" s="1"/>
  <c r="A28" i="70" s="1"/>
  <c r="A29" i="70" s="1"/>
  <c r="A30" i="70" s="1"/>
  <c r="B14" i="70"/>
  <c r="F14" i="70"/>
  <c r="B15" i="70"/>
  <c r="F15" i="70"/>
  <c r="B16" i="70"/>
  <c r="F16" i="70"/>
  <c r="B17" i="70"/>
  <c r="F17" i="70"/>
  <c r="B18" i="70"/>
  <c r="F18" i="70"/>
  <c r="B19" i="70"/>
  <c r="F19" i="70"/>
  <c r="G19" i="70" s="1"/>
  <c r="I19" i="70" s="1"/>
  <c r="B20" i="70"/>
  <c r="F20" i="70"/>
  <c r="B21" i="70"/>
  <c r="F21" i="70"/>
  <c r="B22" i="70"/>
  <c r="F22" i="70"/>
  <c r="B23" i="70"/>
  <c r="F23" i="70"/>
  <c r="B24" i="70"/>
  <c r="F24" i="70"/>
  <c r="B25" i="70"/>
  <c r="F25" i="70"/>
  <c r="B26" i="70"/>
  <c r="F26" i="70"/>
  <c r="B27" i="70"/>
  <c r="F27" i="70"/>
  <c r="B28" i="70"/>
  <c r="F28" i="70"/>
  <c r="B29" i="70"/>
  <c r="F29" i="70"/>
  <c r="B30" i="70"/>
  <c r="F30" i="70"/>
  <c r="B31" i="70"/>
  <c r="F31" i="70"/>
  <c r="G31" i="70" s="1"/>
  <c r="I31" i="70" s="1"/>
  <c r="A32" i="70"/>
  <c r="B32" i="70"/>
  <c r="F32" i="70"/>
  <c r="G33" i="70" s="1"/>
  <c r="I33" i="70" s="1"/>
  <c r="A33" i="70"/>
  <c r="A34" i="70" s="1"/>
  <c r="A35" i="70" s="1"/>
  <c r="A36" i="70" s="1"/>
  <c r="A37" i="70" s="1"/>
  <c r="A38" i="70" s="1"/>
  <c r="A39" i="70" s="1"/>
  <c r="A40" i="70" s="1"/>
  <c r="A41" i="70" s="1"/>
  <c r="A42" i="70" s="1"/>
  <c r="A43" i="70" s="1"/>
  <c r="A44" i="70" s="1"/>
  <c r="A45" i="70" s="1"/>
  <c r="A46" i="70" s="1"/>
  <c r="A47" i="70" s="1"/>
  <c r="A48" i="70" s="1"/>
  <c r="A49" i="70" s="1"/>
  <c r="A50" i="70" s="1"/>
  <c r="B33" i="70"/>
  <c r="F33" i="70"/>
  <c r="B34" i="70"/>
  <c r="F34" i="70"/>
  <c r="G34" i="70" s="1"/>
  <c r="I34" i="70" s="1"/>
  <c r="B35" i="70"/>
  <c r="F35" i="70"/>
  <c r="B36" i="70"/>
  <c r="F36" i="70"/>
  <c r="B37" i="70"/>
  <c r="F37" i="70"/>
  <c r="B38" i="70"/>
  <c r="F38" i="70"/>
  <c r="B39" i="70"/>
  <c r="F39" i="70"/>
  <c r="B40" i="70"/>
  <c r="F40" i="70"/>
  <c r="B41" i="70"/>
  <c r="F41" i="70"/>
  <c r="B42" i="70"/>
  <c r="F42" i="70"/>
  <c r="B43" i="70"/>
  <c r="F43" i="70"/>
  <c r="B44" i="70"/>
  <c r="F44" i="70"/>
  <c r="B45" i="70"/>
  <c r="F45" i="70"/>
  <c r="B46" i="70"/>
  <c r="F46" i="70"/>
  <c r="G46" i="70" s="1"/>
  <c r="I46" i="70" s="1"/>
  <c r="B47" i="70"/>
  <c r="F47" i="70"/>
  <c r="B48" i="70"/>
  <c r="F48" i="70"/>
  <c r="B49" i="70"/>
  <c r="F49" i="70"/>
  <c r="G49" i="70" s="1"/>
  <c r="I49" i="70" s="1"/>
  <c r="B50" i="70"/>
  <c r="F50" i="70"/>
  <c r="B51" i="70"/>
  <c r="F51" i="70"/>
  <c r="G51" i="70" s="1"/>
  <c r="I51" i="70" s="1"/>
  <c r="A52" i="70"/>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A105" i="70" s="1"/>
  <c r="A106" i="70" s="1"/>
  <c r="A107" i="70" s="1"/>
  <c r="A108" i="70" s="1"/>
  <c r="A109" i="70" s="1"/>
  <c r="A110" i="70" s="1"/>
  <c r="A111" i="70" s="1"/>
  <c r="B52" i="70"/>
  <c r="F52" i="70"/>
  <c r="B53" i="70"/>
  <c r="F53" i="70"/>
  <c r="G54" i="70" s="1"/>
  <c r="I54" i="70" s="1"/>
  <c r="B54" i="70"/>
  <c r="F54" i="70"/>
  <c r="B55" i="70"/>
  <c r="F55" i="70"/>
  <c r="G56" i="70" s="1"/>
  <c r="I56" i="70" s="1"/>
  <c r="B56" i="70"/>
  <c r="F56" i="70"/>
  <c r="B57" i="70"/>
  <c r="F57" i="70"/>
  <c r="B58" i="70"/>
  <c r="F58" i="70"/>
  <c r="B59" i="70"/>
  <c r="F59" i="70"/>
  <c r="B60" i="70"/>
  <c r="F60" i="70"/>
  <c r="B61" i="70"/>
  <c r="F61" i="70"/>
  <c r="B62" i="70"/>
  <c r="F62" i="70"/>
  <c r="B63" i="70"/>
  <c r="F63" i="70"/>
  <c r="B64" i="70"/>
  <c r="F64" i="70"/>
  <c r="B65" i="70"/>
  <c r="F65" i="70"/>
  <c r="B66" i="70"/>
  <c r="F66" i="70"/>
  <c r="B67" i="70"/>
  <c r="F67" i="70"/>
  <c r="B68" i="70"/>
  <c r="F68" i="70"/>
  <c r="B69" i="70"/>
  <c r="F69" i="70"/>
  <c r="G69" i="70" s="1"/>
  <c r="I69" i="70" s="1"/>
  <c r="B70" i="70"/>
  <c r="F70" i="70"/>
  <c r="B71" i="70"/>
  <c r="F71" i="70"/>
  <c r="I71" i="70"/>
  <c r="B72" i="70"/>
  <c r="F72" i="70"/>
  <c r="B73" i="70"/>
  <c r="F73" i="70"/>
  <c r="B74" i="70"/>
  <c r="F74" i="70"/>
  <c r="B75" i="70"/>
  <c r="F75" i="70"/>
  <c r="B76" i="70"/>
  <c r="F76" i="70"/>
  <c r="B77" i="70"/>
  <c r="F77" i="70"/>
  <c r="B78" i="70"/>
  <c r="F78" i="70"/>
  <c r="G78" i="70" s="1"/>
  <c r="I78" i="70" s="1"/>
  <c r="B79" i="70"/>
  <c r="F79" i="70"/>
  <c r="B80" i="70"/>
  <c r="F80" i="70"/>
  <c r="B81" i="70"/>
  <c r="F81" i="70"/>
  <c r="B82" i="70"/>
  <c r="F82" i="70"/>
  <c r="B83" i="70"/>
  <c r="F83" i="70"/>
  <c r="B84" i="70"/>
  <c r="F84" i="70"/>
  <c r="B85" i="70"/>
  <c r="F85" i="70"/>
  <c r="B86" i="70"/>
  <c r="F86" i="70"/>
  <c r="G86" i="70" s="1"/>
  <c r="I86" i="70" s="1"/>
  <c r="B87" i="70"/>
  <c r="F87" i="70"/>
  <c r="B88" i="70"/>
  <c r="F88" i="70"/>
  <c r="B89" i="70"/>
  <c r="F89" i="70"/>
  <c r="B90" i="70"/>
  <c r="F90" i="70"/>
  <c r="B91" i="70"/>
  <c r="F91" i="70"/>
  <c r="B92" i="70"/>
  <c r="F92" i="70"/>
  <c r="B93" i="70"/>
  <c r="F93" i="70"/>
  <c r="B94" i="70"/>
  <c r="F94" i="70"/>
  <c r="B95" i="70"/>
  <c r="F95" i="70"/>
  <c r="B96" i="70"/>
  <c r="F96" i="70"/>
  <c r="B97" i="70"/>
  <c r="F97" i="70"/>
  <c r="B98" i="70"/>
  <c r="F98" i="70"/>
  <c r="B99" i="70"/>
  <c r="F99" i="70"/>
  <c r="B100" i="70"/>
  <c r="F100" i="70"/>
  <c r="B101" i="70"/>
  <c r="F101" i="70"/>
  <c r="B102" i="70"/>
  <c r="F102" i="70"/>
  <c r="G102" i="70" s="1"/>
  <c r="I102" i="70" s="1"/>
  <c r="B103" i="70"/>
  <c r="F103" i="70"/>
  <c r="B104" i="70"/>
  <c r="F104" i="70"/>
  <c r="B105" i="70"/>
  <c r="F105" i="70"/>
  <c r="B106" i="70"/>
  <c r="F106" i="70"/>
  <c r="B107" i="70"/>
  <c r="F107" i="70"/>
  <c r="B108" i="70"/>
  <c r="F108" i="70"/>
  <c r="B109" i="70"/>
  <c r="F109" i="70"/>
  <c r="B110" i="70"/>
  <c r="F110" i="70"/>
  <c r="B111" i="70"/>
  <c r="F111" i="70"/>
  <c r="A114" i="70"/>
  <c r="H11" i="73"/>
  <c r="K11" i="73"/>
  <c r="L10" i="71" s="1"/>
  <c r="O14" i="73"/>
  <c r="Q14" i="73"/>
  <c r="T14" i="73"/>
  <c r="W14" i="73"/>
  <c r="F15" i="73"/>
  <c r="O15" i="73"/>
  <c r="I23" i="73"/>
  <c r="I28" i="73"/>
  <c r="C31" i="73"/>
  <c r="A4" i="71"/>
  <c r="A5" i="71"/>
  <c r="A6" i="71"/>
  <c r="A7" i="71"/>
  <c r="A8" i="71"/>
  <c r="A9" i="71"/>
  <c r="A10" i="71"/>
  <c r="G10" i="71"/>
  <c r="B13" i="71"/>
  <c r="E13" i="71"/>
  <c r="B14" i="71"/>
  <c r="E14" i="71"/>
  <c r="B15" i="71"/>
  <c r="E15" i="71"/>
  <c r="B16" i="71"/>
  <c r="E16" i="71"/>
  <c r="O16" i="71"/>
  <c r="P16" i="71"/>
  <c r="N16" i="71" s="1"/>
  <c r="B17" i="71"/>
  <c r="E17" i="71"/>
  <c r="O17" i="71"/>
  <c r="P17" i="71"/>
  <c r="B18" i="71"/>
  <c r="E18" i="71"/>
  <c r="O18" i="71"/>
  <c r="P18" i="71"/>
  <c r="B19" i="71"/>
  <c r="E19" i="71"/>
  <c r="O19" i="71"/>
  <c r="P19" i="71"/>
  <c r="B20" i="71"/>
  <c r="E20" i="71"/>
  <c r="O20" i="71"/>
  <c r="P20" i="71"/>
  <c r="B21" i="71"/>
  <c r="E21" i="71"/>
  <c r="O21" i="71"/>
  <c r="P21" i="71"/>
  <c r="N21" i="71" s="1"/>
  <c r="B22" i="71"/>
  <c r="E22" i="71"/>
  <c r="O22" i="71"/>
  <c r="P22" i="71"/>
  <c r="B23" i="71"/>
  <c r="E23" i="71"/>
  <c r="O23" i="71"/>
  <c r="P23" i="71"/>
  <c r="N23" i="71" s="1"/>
  <c r="B24" i="71"/>
  <c r="O24" i="71"/>
  <c r="B25" i="71"/>
  <c r="O25" i="71"/>
  <c r="B26" i="71"/>
  <c r="O26" i="71"/>
  <c r="B27" i="71"/>
  <c r="O27" i="71"/>
  <c r="B28" i="71"/>
  <c r="O28" i="71"/>
  <c r="B29" i="71"/>
  <c r="O29" i="71"/>
  <c r="B35" i="71"/>
  <c r="E35" i="71"/>
  <c r="O35" i="71"/>
  <c r="P35" i="71"/>
  <c r="H36" i="71"/>
  <c r="A37" i="71"/>
  <c r="D5" i="92"/>
  <c r="D6" i="92"/>
  <c r="D7" i="92"/>
  <c r="D8" i="92"/>
  <c r="D9" i="92"/>
  <c r="D10" i="92"/>
  <c r="D11" i="92"/>
  <c r="W11" i="92"/>
  <c r="Y12" i="92"/>
  <c r="F14" i="92"/>
  <c r="I14" i="92"/>
  <c r="M14" i="92"/>
  <c r="P14" i="92"/>
  <c r="Y14" i="92"/>
  <c r="AC14" i="92"/>
  <c r="R14" i="92" s="1"/>
  <c r="AD14" i="92"/>
  <c r="U14" i="92" s="1"/>
  <c r="AE14" i="92"/>
  <c r="AF14" i="92"/>
  <c r="AG14" i="92"/>
  <c r="AI14" i="92"/>
  <c r="AJ14" i="92"/>
  <c r="AK14" i="92"/>
  <c r="F15" i="92"/>
  <c r="I15" i="92"/>
  <c r="L15" i="92"/>
  <c r="AD15" i="92" s="1"/>
  <c r="U15" i="92" s="1"/>
  <c r="M15" i="92"/>
  <c r="P15" i="92"/>
  <c r="Y15" i="92"/>
  <c r="AK15" i="92"/>
  <c r="F16" i="92"/>
  <c r="I16" i="92"/>
  <c r="L16" i="92"/>
  <c r="E16" i="92" s="1"/>
  <c r="AG16" i="92" s="1"/>
  <c r="M16" i="92"/>
  <c r="P16" i="92"/>
  <c r="Y16" i="92"/>
  <c r="AK16" i="92"/>
  <c r="F17" i="92"/>
  <c r="I17" i="92"/>
  <c r="L17" i="92"/>
  <c r="AD17" i="92" s="1"/>
  <c r="U17" i="92" s="1"/>
  <c r="M17" i="92"/>
  <c r="P17" i="92"/>
  <c r="Y17" i="92"/>
  <c r="AK17" i="92"/>
  <c r="F18" i="92"/>
  <c r="I18" i="92"/>
  <c r="L18" i="92"/>
  <c r="M18" i="92"/>
  <c r="P18" i="92"/>
  <c r="Y18" i="92"/>
  <c r="AK18" i="92"/>
  <c r="F19" i="92"/>
  <c r="I19" i="92"/>
  <c r="L19" i="92"/>
  <c r="AJ19" i="92" s="1"/>
  <c r="M19" i="92"/>
  <c r="P19" i="92"/>
  <c r="Y19" i="92"/>
  <c r="AK19" i="92"/>
  <c r="E20" i="92"/>
  <c r="AE20" i="92" s="1"/>
  <c r="F20" i="92"/>
  <c r="I20" i="92"/>
  <c r="M20" i="92"/>
  <c r="P20" i="92"/>
  <c r="Y20" i="92"/>
  <c r="AD20" i="92"/>
  <c r="U20" i="92" s="1"/>
  <c r="AJ20" i="92"/>
  <c r="AK20" i="92"/>
  <c r="F21" i="92"/>
  <c r="I21" i="92"/>
  <c r="L21" i="92"/>
  <c r="M21" i="92"/>
  <c r="P21" i="92"/>
  <c r="Y21" i="92"/>
  <c r="AK21" i="92"/>
  <c r="F22" i="92"/>
  <c r="I22" i="92"/>
  <c r="L22" i="92"/>
  <c r="E22" i="92" s="1"/>
  <c r="H22" i="92" s="1"/>
  <c r="AF22" i="92" s="1"/>
  <c r="M22" i="92"/>
  <c r="P22" i="92"/>
  <c r="Y22" i="92"/>
  <c r="AK22" i="92"/>
  <c r="F23" i="92"/>
  <c r="I23" i="92"/>
  <c r="L23" i="92"/>
  <c r="AJ23" i="92" s="1"/>
  <c r="E23" i="92"/>
  <c r="AE23" i="92" s="1"/>
  <c r="M23" i="92"/>
  <c r="P23" i="92"/>
  <c r="Y23" i="92"/>
  <c r="AK23" i="92"/>
  <c r="F24" i="92"/>
  <c r="I24" i="92"/>
  <c r="L24" i="92"/>
  <c r="AJ24" i="92" s="1"/>
  <c r="M24" i="92"/>
  <c r="P24" i="92"/>
  <c r="Y24" i="92"/>
  <c r="AK24" i="92"/>
  <c r="E25" i="92"/>
  <c r="H25" i="92" s="1"/>
  <c r="AF25" i="92" s="1"/>
  <c r="F25" i="92"/>
  <c r="I25" i="92"/>
  <c r="M25" i="92"/>
  <c r="P25" i="92"/>
  <c r="Y25" i="92"/>
  <c r="AD25" i="92"/>
  <c r="U25" i="92" s="1"/>
  <c r="AJ25" i="92"/>
  <c r="AK25" i="92"/>
  <c r="F26" i="92"/>
  <c r="I26" i="92"/>
  <c r="L26" i="92"/>
  <c r="AD26" i="92" s="1"/>
  <c r="U26" i="92" s="1"/>
  <c r="E26" i="92"/>
  <c r="AE26" i="92" s="1"/>
  <c r="M26" i="92"/>
  <c r="P26" i="92"/>
  <c r="Y26" i="92"/>
  <c r="AK26" i="92"/>
  <c r="F27" i="92"/>
  <c r="I27" i="92"/>
  <c r="L27" i="92"/>
  <c r="M27" i="92"/>
  <c r="P27" i="92"/>
  <c r="Y27" i="92"/>
  <c r="AK27" i="92"/>
  <c r="F28" i="92"/>
  <c r="I28" i="92"/>
  <c r="L28" i="92"/>
  <c r="AD28" i="92" s="1"/>
  <c r="U28" i="92" s="1"/>
  <c r="M28" i="92"/>
  <c r="P28" i="92"/>
  <c r="Y28" i="92"/>
  <c r="AK28" i="92"/>
  <c r="F29" i="92"/>
  <c r="I29" i="92"/>
  <c r="L29" i="92"/>
  <c r="E29" i="92" s="1"/>
  <c r="AE29" i="92" s="1"/>
  <c r="M29" i="92"/>
  <c r="P29" i="92"/>
  <c r="Y29" i="92"/>
  <c r="AK29" i="92"/>
  <c r="F30" i="92"/>
  <c r="I30" i="92"/>
  <c r="L30" i="92"/>
  <c r="M30" i="92"/>
  <c r="P30" i="92"/>
  <c r="Y30" i="92"/>
  <c r="AK30" i="92"/>
  <c r="F31" i="92"/>
  <c r="I31" i="92"/>
  <c r="L31" i="92"/>
  <c r="M31" i="92"/>
  <c r="P31" i="92"/>
  <c r="Y31" i="92"/>
  <c r="AK31" i="92"/>
  <c r="F32" i="92"/>
  <c r="I32" i="92"/>
  <c r="M32" i="92"/>
  <c r="P32" i="92"/>
  <c r="Y32" i="92"/>
  <c r="AC32" i="92"/>
  <c r="R32" i="92" s="1"/>
  <c r="AD32" i="92"/>
  <c r="U32" i="92" s="1"/>
  <c r="AE32" i="92"/>
  <c r="AF32" i="92"/>
  <c r="AG32" i="92"/>
  <c r="AI32" i="92"/>
  <c r="AJ32" i="92"/>
  <c r="AK32" i="92"/>
  <c r="F33" i="92"/>
  <c r="I33" i="92"/>
  <c r="L33" i="92"/>
  <c r="M33" i="92"/>
  <c r="P33" i="92"/>
  <c r="Y33" i="92"/>
  <c r="AK33" i="92"/>
  <c r="F34" i="92"/>
  <c r="I34" i="92"/>
  <c r="L34" i="92"/>
  <c r="AJ34" i="92" s="1"/>
  <c r="M34" i="92"/>
  <c r="P34" i="92"/>
  <c r="Y34" i="92"/>
  <c r="AK34" i="92"/>
  <c r="AC42" i="92"/>
  <c r="AD42" i="92"/>
  <c r="AC43" i="92"/>
  <c r="AD43" i="92"/>
  <c r="D47" i="92"/>
  <c r="B5" i="81"/>
  <c r="B6" i="81"/>
  <c r="B7" i="81"/>
  <c r="B8" i="81"/>
  <c r="B9" i="81"/>
  <c r="B10" i="81"/>
  <c r="B11" i="81"/>
  <c r="G11" i="81"/>
  <c r="J11" i="81"/>
  <c r="C14" i="81"/>
  <c r="F14" i="81"/>
  <c r="K14" i="81"/>
  <c r="M14" i="81"/>
  <c r="N14" i="81"/>
  <c r="L14" i="81" s="1"/>
  <c r="I14" i="81" s="1"/>
  <c r="P14" i="81"/>
  <c r="S14" i="81"/>
  <c r="V14" i="81"/>
  <c r="C15" i="81"/>
  <c r="F15" i="81"/>
  <c r="K15" i="81"/>
  <c r="M15" i="81"/>
  <c r="N15" i="81"/>
  <c r="P15" i="81"/>
  <c r="S15" i="81"/>
  <c r="V15" i="81"/>
  <c r="C16" i="81"/>
  <c r="F16" i="81"/>
  <c r="K16" i="81"/>
  <c r="M16" i="81"/>
  <c r="N16" i="81"/>
  <c r="P16" i="81"/>
  <c r="S16" i="81"/>
  <c r="V16" i="81"/>
  <c r="C17" i="81"/>
  <c r="F17" i="81"/>
  <c r="M17" i="81"/>
  <c r="N17" i="81"/>
  <c r="L17" i="81" s="1"/>
  <c r="I17" i="81" s="1"/>
  <c r="P17" i="81"/>
  <c r="S17" i="81"/>
  <c r="V17" i="81"/>
  <c r="M18" i="81"/>
  <c r="N18" i="81"/>
  <c r="P18" i="81"/>
  <c r="S18" i="81"/>
  <c r="V18" i="81"/>
  <c r="M19" i="81"/>
  <c r="N19" i="81"/>
  <c r="L19" i="81" s="1"/>
  <c r="P19" i="81"/>
  <c r="S19" i="81"/>
  <c r="V19" i="81"/>
  <c r="M20" i="81"/>
  <c r="N20" i="81"/>
  <c r="L20" i="81"/>
  <c r="M21" i="81"/>
  <c r="N21" i="81"/>
  <c r="M22" i="81"/>
  <c r="N22" i="81"/>
  <c r="C23" i="81"/>
  <c r="F23" i="81"/>
  <c r="M23" i="81"/>
  <c r="N23" i="81"/>
  <c r="L23" i="81" s="1"/>
  <c r="C24" i="81"/>
  <c r="F24" i="81"/>
  <c r="M24" i="81"/>
  <c r="N24" i="81"/>
  <c r="C25" i="81"/>
  <c r="F25" i="81"/>
  <c r="M25" i="81"/>
  <c r="N25" i="81"/>
  <c r="C26" i="81"/>
  <c r="F26" i="81"/>
  <c r="M26" i="81"/>
  <c r="N26" i="81"/>
  <c r="C32" i="81"/>
  <c r="C33" i="81"/>
  <c r="B5" i="80"/>
  <c r="B6" i="80"/>
  <c r="B7" i="80"/>
  <c r="B8" i="80"/>
  <c r="B9" i="80"/>
  <c r="B10" i="80"/>
  <c r="B11" i="80"/>
  <c r="G11" i="80"/>
  <c r="L11" i="80"/>
  <c r="C14" i="80"/>
  <c r="F14" i="80"/>
  <c r="O14" i="80"/>
  <c r="P14" i="80"/>
  <c r="R14" i="80"/>
  <c r="U14" i="80"/>
  <c r="X14" i="80"/>
  <c r="C15" i="80"/>
  <c r="F15" i="80"/>
  <c r="O15" i="80"/>
  <c r="P15" i="80"/>
  <c r="R15" i="80"/>
  <c r="U15" i="80"/>
  <c r="X15" i="80"/>
  <c r="C16" i="80"/>
  <c r="O16" i="80"/>
  <c r="P16" i="80"/>
  <c r="R16" i="80"/>
  <c r="U16" i="80"/>
  <c r="X16" i="80"/>
  <c r="O17" i="80"/>
  <c r="P17" i="80"/>
  <c r="R17" i="80"/>
  <c r="U17" i="80"/>
  <c r="X17" i="80"/>
  <c r="O18" i="80"/>
  <c r="P18" i="80"/>
  <c r="N18" i="80" s="1"/>
  <c r="K18" i="80" s="1"/>
  <c r="R18" i="80"/>
  <c r="U18" i="80"/>
  <c r="X18" i="80"/>
  <c r="O19" i="80"/>
  <c r="P19" i="80"/>
  <c r="R19" i="80"/>
  <c r="U19" i="80"/>
  <c r="X19" i="80"/>
  <c r="O20" i="80"/>
  <c r="P20" i="80"/>
  <c r="A21" i="80"/>
  <c r="A23" i="80" s="1"/>
  <c r="O21" i="80"/>
  <c r="P21" i="80"/>
  <c r="N21" i="80" s="1"/>
  <c r="O22" i="80"/>
  <c r="P22" i="80"/>
  <c r="N22" i="80" s="1"/>
  <c r="C23" i="80"/>
  <c r="F23" i="80"/>
  <c r="O23" i="80"/>
  <c r="P23" i="80"/>
  <c r="A24" i="80"/>
  <c r="C24" i="80"/>
  <c r="F24" i="80"/>
  <c r="O24" i="80"/>
  <c r="P24" i="80"/>
  <c r="A25" i="80"/>
  <c r="C25" i="80"/>
  <c r="F25" i="80"/>
  <c r="O25" i="80"/>
  <c r="P25" i="80"/>
  <c r="C26" i="80"/>
  <c r="F26" i="80"/>
  <c r="O26" i="80"/>
  <c r="P26" i="80"/>
  <c r="C32" i="80"/>
  <c r="C33" i="80"/>
  <c r="B5" i="50"/>
  <c r="B6" i="50"/>
  <c r="B7" i="50"/>
  <c r="B8" i="50"/>
  <c r="B9" i="50"/>
  <c r="B10" i="50"/>
  <c r="B11" i="50"/>
  <c r="G11" i="50"/>
  <c r="J11" i="50"/>
  <c r="C14" i="50"/>
  <c r="F14" i="50"/>
  <c r="M14" i="50"/>
  <c r="N14" i="50"/>
  <c r="P14" i="50"/>
  <c r="S14" i="50"/>
  <c r="V14" i="50"/>
  <c r="C15" i="50"/>
  <c r="F15" i="50"/>
  <c r="M15" i="50"/>
  <c r="N15" i="50"/>
  <c r="L15" i="50" s="1"/>
  <c r="I15" i="50" s="1"/>
  <c r="P15" i="50"/>
  <c r="S15" i="50"/>
  <c r="V15" i="50"/>
  <c r="C16" i="50"/>
  <c r="F16" i="50"/>
  <c r="M16" i="50"/>
  <c r="N16" i="50"/>
  <c r="L16" i="50" s="1"/>
  <c r="I16" i="50" s="1"/>
  <c r="P16" i="50"/>
  <c r="S16" i="50"/>
  <c r="V16" i="50"/>
  <c r="C17" i="50"/>
  <c r="F17" i="50"/>
  <c r="M17" i="50"/>
  <c r="N17" i="50"/>
  <c r="P17" i="50"/>
  <c r="S17" i="50"/>
  <c r="V17" i="50"/>
  <c r="C18" i="50"/>
  <c r="F18" i="50"/>
  <c r="M18" i="50"/>
  <c r="N18" i="50"/>
  <c r="P18" i="50"/>
  <c r="S18" i="50"/>
  <c r="V18" i="50"/>
  <c r="C19" i="50"/>
  <c r="F19" i="50"/>
  <c r="M19" i="50"/>
  <c r="N19" i="50"/>
  <c r="P19" i="50"/>
  <c r="S19" i="50"/>
  <c r="V19" i="50"/>
  <c r="C20" i="50"/>
  <c r="F20" i="50"/>
  <c r="M20" i="50"/>
  <c r="N20" i="50"/>
  <c r="P20" i="50"/>
  <c r="C21" i="50"/>
  <c r="F21" i="50"/>
  <c r="M21" i="50"/>
  <c r="N21" i="50"/>
  <c r="P21" i="50"/>
  <c r="C22" i="50"/>
  <c r="F22" i="50"/>
  <c r="M22" i="50"/>
  <c r="N22" i="50"/>
  <c r="P22" i="50"/>
  <c r="C23" i="50"/>
  <c r="F23" i="50"/>
  <c r="M23" i="50"/>
  <c r="N23" i="50"/>
  <c r="P23" i="50"/>
  <c r="C24" i="50"/>
  <c r="F24" i="50"/>
  <c r="M24" i="50"/>
  <c r="N24" i="50"/>
  <c r="P24" i="50"/>
  <c r="C25" i="50"/>
  <c r="F25" i="50"/>
  <c r="M25" i="50"/>
  <c r="N25" i="50"/>
  <c r="P25" i="50"/>
  <c r="C26" i="50"/>
  <c r="F26" i="50"/>
  <c r="M26" i="50"/>
  <c r="N26" i="50"/>
  <c r="P26" i="50"/>
  <c r="M27" i="50"/>
  <c r="N27" i="50"/>
  <c r="P27" i="50"/>
  <c r="M28" i="50"/>
  <c r="N28" i="50"/>
  <c r="P28" i="50"/>
  <c r="M29" i="50"/>
  <c r="N29" i="50"/>
  <c r="P29" i="50"/>
  <c r="M30" i="50"/>
  <c r="N30" i="50"/>
  <c r="P30" i="50"/>
  <c r="K32" i="50"/>
  <c r="K33" i="50" s="1"/>
  <c r="K35" i="50" s="1"/>
  <c r="C33" i="50"/>
  <c r="L33" i="50"/>
  <c r="L35" i="50" s="1"/>
  <c r="C34" i="50"/>
  <c r="L36" i="50"/>
  <c r="K37" i="50"/>
  <c r="L37" i="50"/>
  <c r="B4" i="26"/>
  <c r="B5" i="73" s="1"/>
  <c r="B5" i="26"/>
  <c r="B6" i="73" s="1"/>
  <c r="B6" i="26"/>
  <c r="B7" i="73" s="1"/>
  <c r="B7" i="26"/>
  <c r="B8" i="73" s="1"/>
  <c r="B8" i="26"/>
  <c r="B9" i="73" s="1"/>
  <c r="B9" i="26"/>
  <c r="B10" i="73" s="1"/>
  <c r="B10" i="26"/>
  <c r="B11" i="73" s="1"/>
  <c r="H10" i="26"/>
  <c r="C13" i="26"/>
  <c r="F13" i="26"/>
  <c r="R13" i="26"/>
  <c r="S13" i="26"/>
  <c r="P13" i="26" s="1"/>
  <c r="I13" i="26" s="1"/>
  <c r="C14" i="26"/>
  <c r="F14" i="26"/>
  <c r="R14" i="26"/>
  <c r="S14" i="26"/>
  <c r="C15" i="26"/>
  <c r="F15" i="26"/>
  <c r="R15" i="26"/>
  <c r="S15" i="26"/>
  <c r="P15" i="26" s="1"/>
  <c r="C16" i="26"/>
  <c r="F16" i="26"/>
  <c r="R16" i="26"/>
  <c r="S16" i="26"/>
  <c r="C17" i="26"/>
  <c r="F17" i="26"/>
  <c r="R17" i="26"/>
  <c r="S17" i="26"/>
  <c r="C18" i="26"/>
  <c r="F18" i="26"/>
  <c r="R18" i="26"/>
  <c r="S18" i="26"/>
  <c r="R19" i="26"/>
  <c r="S19" i="26"/>
  <c r="C20" i="26"/>
  <c r="F20" i="26"/>
  <c r="R20" i="26"/>
  <c r="S20" i="26"/>
  <c r="C21" i="26"/>
  <c r="F21" i="26"/>
  <c r="R21" i="26"/>
  <c r="S21" i="26"/>
  <c r="R22" i="26"/>
  <c r="S22" i="26"/>
  <c r="R23" i="26"/>
  <c r="S23" i="26"/>
  <c r="R24" i="26"/>
  <c r="S24" i="26"/>
  <c r="R25" i="26"/>
  <c r="S25" i="26"/>
  <c r="R26" i="26"/>
  <c r="S26" i="26"/>
  <c r="R27" i="26"/>
  <c r="S27" i="26"/>
  <c r="P27" i="26" s="1"/>
  <c r="Q27" i="26" s="1"/>
  <c r="C30" i="26"/>
  <c r="F30" i="26"/>
  <c r="R30" i="26"/>
  <c r="S30" i="26"/>
  <c r="C31" i="26"/>
  <c r="F31" i="26"/>
  <c r="R31" i="26"/>
  <c r="S31" i="26"/>
  <c r="C33" i="26"/>
  <c r="C34" i="26"/>
  <c r="B5" i="25"/>
  <c r="B6" i="25"/>
  <c r="B7" i="25"/>
  <c r="B8" i="25"/>
  <c r="B9" i="25"/>
  <c r="B10" i="25"/>
  <c r="B11" i="25"/>
  <c r="H11" i="25"/>
  <c r="N11" i="25"/>
  <c r="N10" i="26" s="1"/>
  <c r="R14" i="25"/>
  <c r="T14" i="25"/>
  <c r="C15" i="25"/>
  <c r="F15" i="25"/>
  <c r="Q15" i="25"/>
  <c r="R15" i="25"/>
  <c r="C16" i="25"/>
  <c r="F16" i="25"/>
  <c r="Q16" i="25"/>
  <c r="R16" i="25"/>
  <c r="P16" i="25"/>
  <c r="I16" i="25" s="1"/>
  <c r="T16" i="25"/>
  <c r="C17" i="25"/>
  <c r="F17" i="25"/>
  <c r="Q17" i="25"/>
  <c r="R17" i="25"/>
  <c r="T17" i="25"/>
  <c r="A18" i="25"/>
  <c r="A19" i="25" s="1"/>
  <c r="A20" i="25"/>
  <c r="C20" i="25"/>
  <c r="F20" i="25"/>
  <c r="Q20" i="25"/>
  <c r="R20" i="25"/>
  <c r="T20" i="25"/>
  <c r="W20" i="25"/>
  <c r="Z20" i="25"/>
  <c r="Q21" i="25"/>
  <c r="R21" i="25"/>
  <c r="C22" i="25"/>
  <c r="F22" i="25"/>
  <c r="J22" i="25"/>
  <c r="Q22" i="25"/>
  <c r="R22" i="25"/>
  <c r="P22" i="25" s="1"/>
  <c r="H22" i="25" s="1"/>
  <c r="C23" i="25"/>
  <c r="F23" i="25"/>
  <c r="J23" i="25"/>
  <c r="Q23" i="25"/>
  <c r="R23" i="25"/>
  <c r="C25" i="25"/>
  <c r="C26" i="25"/>
  <c r="B4" i="47"/>
  <c r="B5" i="47"/>
  <c r="B6" i="47"/>
  <c r="B7" i="47"/>
  <c r="B8" i="47"/>
  <c r="B9" i="47"/>
  <c r="B10" i="47"/>
  <c r="G10" i="47"/>
  <c r="O10" i="47"/>
  <c r="K13" i="47"/>
  <c r="C14" i="47"/>
  <c r="K14" i="47" s="1"/>
  <c r="H14" i="47"/>
  <c r="I14" i="47" s="1"/>
  <c r="J14" i="47"/>
  <c r="L14" i="47"/>
  <c r="R14" i="47"/>
  <c r="C16" i="47"/>
  <c r="K16" i="47" s="1"/>
  <c r="H16" i="47"/>
  <c r="I16" i="47" s="1"/>
  <c r="J16" i="47"/>
  <c r="L16" i="47"/>
  <c r="R16" i="47"/>
  <c r="C17" i="47"/>
  <c r="K17" i="47" s="1"/>
  <c r="H17" i="47"/>
  <c r="I17" i="47" s="1"/>
  <c r="J17" i="47"/>
  <c r="L17" i="47"/>
  <c r="R17" i="47"/>
  <c r="C18" i="47"/>
  <c r="K18" i="47" s="1"/>
  <c r="H18" i="47"/>
  <c r="I18" i="47" s="1"/>
  <c r="J18" i="47"/>
  <c r="L18" i="47"/>
  <c r="R18" i="47"/>
  <c r="C19" i="47"/>
  <c r="K19" i="47" s="1"/>
  <c r="H19" i="47"/>
  <c r="I19" i="47"/>
  <c r="J19" i="47"/>
  <c r="L19" i="47"/>
  <c r="R19" i="47"/>
  <c r="C20" i="47"/>
  <c r="K20" i="47" s="1"/>
  <c r="H20" i="47"/>
  <c r="I20" i="47" s="1"/>
  <c r="J20" i="47"/>
  <c r="L20" i="47"/>
  <c r="R20" i="47"/>
  <c r="C21" i="47"/>
  <c r="K21" i="47" s="1"/>
  <c r="H21" i="47"/>
  <c r="I21" i="47" s="1"/>
  <c r="J21" i="47"/>
  <c r="L21" i="47"/>
  <c r="R21" i="47"/>
  <c r="C22" i="47"/>
  <c r="K22" i="47" s="1"/>
  <c r="H22" i="47"/>
  <c r="I22" i="47" s="1"/>
  <c r="J22" i="47"/>
  <c r="L22" i="47"/>
  <c r="R22" i="47"/>
  <c r="O23" i="47"/>
  <c r="P23" i="47"/>
  <c r="C27" i="47"/>
  <c r="K27" i="47"/>
  <c r="B28" i="47"/>
  <c r="B5" i="96"/>
  <c r="B6" i="96"/>
  <c r="B7" i="96"/>
  <c r="B8" i="96"/>
  <c r="B9" i="96"/>
  <c r="B10" i="96"/>
  <c r="B11" i="96"/>
  <c r="G11" i="96"/>
  <c r="R11" i="96"/>
  <c r="D14" i="96"/>
  <c r="H14" i="96"/>
  <c r="L14" i="96"/>
  <c r="U14" i="96" s="1"/>
  <c r="M14" i="96" s="1"/>
  <c r="X14" i="96" s="1"/>
  <c r="V14" i="96"/>
  <c r="W14" i="96"/>
  <c r="D15" i="96"/>
  <c r="H15" i="96"/>
  <c r="K15" i="96"/>
  <c r="Q15" i="96"/>
  <c r="S15" i="96"/>
  <c r="U15" i="96"/>
  <c r="M15" i="96" s="1"/>
  <c r="X15" i="96" s="1"/>
  <c r="V15" i="96"/>
  <c r="W15" i="96"/>
  <c r="D16" i="96"/>
  <c r="H16" i="96"/>
  <c r="K16" i="96"/>
  <c r="Q16" i="96"/>
  <c r="S16" i="96"/>
  <c r="U16" i="96"/>
  <c r="M16" i="96" s="1"/>
  <c r="X16" i="96" s="1"/>
  <c r="V16" i="96"/>
  <c r="W16" i="96"/>
  <c r="D17" i="96"/>
  <c r="H17" i="96"/>
  <c r="K17" i="96"/>
  <c r="S17" i="96"/>
  <c r="U17" i="96"/>
  <c r="M17" i="96" s="1"/>
  <c r="X17" i="96" s="1"/>
  <c r="V17" i="96"/>
  <c r="W17" i="96"/>
  <c r="D18" i="96"/>
  <c r="H18" i="96"/>
  <c r="K18" i="96"/>
  <c r="Q18" i="96"/>
  <c r="U18" i="96"/>
  <c r="M18" i="96" s="1"/>
  <c r="V18" i="96"/>
  <c r="W18" i="96"/>
  <c r="D19" i="96"/>
  <c r="H19" i="96"/>
  <c r="K19" i="96"/>
  <c r="Q19" i="96"/>
  <c r="S19" i="96"/>
  <c r="U19" i="96"/>
  <c r="M19" i="96"/>
  <c r="V19" i="96"/>
  <c r="W19" i="96"/>
  <c r="K20" i="96"/>
  <c r="U20" i="96"/>
  <c r="M20" i="96" s="1"/>
  <c r="X20" i="96" s="1"/>
  <c r="V20" i="96"/>
  <c r="W20" i="96"/>
  <c r="D21" i="96"/>
  <c r="H21" i="96"/>
  <c r="K21" i="96"/>
  <c r="U21" i="96"/>
  <c r="M21" i="96" s="1"/>
  <c r="X21" i="96" s="1"/>
  <c r="V21" i="96"/>
  <c r="W21" i="96"/>
  <c r="Y21" i="96" s="1"/>
  <c r="D22" i="96"/>
  <c r="K22" i="96"/>
  <c r="U22" i="96"/>
  <c r="M22" i="96" s="1"/>
  <c r="X22" i="96" s="1"/>
  <c r="V22" i="96"/>
  <c r="W22" i="96"/>
  <c r="K23" i="96"/>
  <c r="U23" i="96"/>
  <c r="M23" i="96"/>
  <c r="X23" i="96" s="1"/>
  <c r="V23" i="96"/>
  <c r="W23" i="96"/>
  <c r="U24" i="96"/>
  <c r="V24" i="96"/>
  <c r="W24" i="96"/>
  <c r="X24" i="96"/>
  <c r="D25" i="96"/>
  <c r="H25" i="96"/>
  <c r="K25" i="96"/>
  <c r="Q25" i="96"/>
  <c r="S25" i="96"/>
  <c r="U25" i="96"/>
  <c r="M25" i="96" s="1"/>
  <c r="D26" i="96"/>
  <c r="H26" i="96"/>
  <c r="K26" i="96"/>
  <c r="Q26" i="96"/>
  <c r="S26" i="96"/>
  <c r="U26" i="96"/>
  <c r="C28" i="96"/>
  <c r="C29" i="96"/>
  <c r="B4" i="97"/>
  <c r="B5" i="97"/>
  <c r="B6" i="97"/>
  <c r="B7" i="97"/>
  <c r="B8" i="97"/>
  <c r="B9" i="97"/>
  <c r="B10" i="97"/>
  <c r="I10" i="97"/>
  <c r="M10" i="97"/>
  <c r="J13" i="97"/>
  <c r="L13" i="97"/>
  <c r="C14" i="97"/>
  <c r="F14" i="97"/>
  <c r="O14" i="97"/>
  <c r="H14" i="97" s="1"/>
  <c r="L14" i="97" s="1"/>
  <c r="C15" i="97"/>
  <c r="F15" i="97"/>
  <c r="O15" i="97"/>
  <c r="H15" i="97" s="1"/>
  <c r="C16" i="97"/>
  <c r="F16" i="97"/>
  <c r="J16" i="97"/>
  <c r="L16" i="97"/>
  <c r="O16" i="97"/>
  <c r="H16" i="97" s="1"/>
  <c r="C17" i="97"/>
  <c r="F17" i="97"/>
  <c r="J17" i="97"/>
  <c r="L17" i="97"/>
  <c r="O17" i="97"/>
  <c r="H17" i="97"/>
  <c r="C51" i="97"/>
  <c r="F51" i="97"/>
  <c r="J51" i="97"/>
  <c r="L51" i="97"/>
  <c r="O51" i="97"/>
  <c r="H51" i="97" s="1"/>
  <c r="C52" i="97"/>
  <c r="F52" i="97"/>
  <c r="J52" i="97"/>
  <c r="L52" i="97"/>
  <c r="O52" i="97"/>
  <c r="H52" i="97" s="1"/>
  <c r="C53" i="97"/>
  <c r="F53" i="97"/>
  <c r="J53" i="97"/>
  <c r="L53" i="97"/>
  <c r="O53" i="97"/>
  <c r="H53" i="97" s="1"/>
  <c r="O54" i="97"/>
  <c r="C55" i="97"/>
  <c r="C56" i="97"/>
  <c r="B4" i="98"/>
  <c r="B5" i="98"/>
  <c r="B6" i="98"/>
  <c r="B7" i="98"/>
  <c r="B8" i="98"/>
  <c r="B9" i="98"/>
  <c r="B10" i="98"/>
  <c r="I10" i="98"/>
  <c r="M10" i="98"/>
  <c r="H13" i="98"/>
  <c r="C14" i="98"/>
  <c r="F14" i="98"/>
  <c r="O14" i="98"/>
  <c r="H14" i="98"/>
  <c r="O21" i="98" s="1"/>
  <c r="C15" i="98"/>
  <c r="F15" i="98"/>
  <c r="O15" i="98"/>
  <c r="H15" i="98" s="1"/>
  <c r="C16" i="98"/>
  <c r="F16" i="98"/>
  <c r="J16" i="98"/>
  <c r="L16" i="98"/>
  <c r="O16" i="98"/>
  <c r="H16" i="98" s="1"/>
  <c r="C17" i="98"/>
  <c r="F17" i="98"/>
  <c r="J17" i="98"/>
  <c r="L17" i="98"/>
  <c r="O17" i="98"/>
  <c r="H17" i="98" s="1"/>
  <c r="C51" i="98"/>
  <c r="F51" i="98"/>
  <c r="J51" i="98"/>
  <c r="L51" i="98"/>
  <c r="O51" i="98"/>
  <c r="H51" i="98" s="1"/>
  <c r="C52" i="98"/>
  <c r="F52" i="98"/>
  <c r="J52" i="98"/>
  <c r="L52" i="98"/>
  <c r="O52" i="98"/>
  <c r="H52" i="98" s="1"/>
  <c r="C53" i="98"/>
  <c r="F53" i="98"/>
  <c r="J53" i="98"/>
  <c r="L53" i="98"/>
  <c r="O53" i="98"/>
  <c r="H53" i="98" s="1"/>
  <c r="O54" i="98"/>
  <c r="C55" i="98"/>
  <c r="C56" i="98"/>
  <c r="B5" i="11"/>
  <c r="B6" i="11"/>
  <c r="B7" i="11"/>
  <c r="B8" i="11"/>
  <c r="B9" i="11"/>
  <c r="B10" i="11"/>
  <c r="B11" i="11"/>
  <c r="B12" i="11"/>
  <c r="E15" i="11"/>
  <c r="H15" i="11"/>
  <c r="B16" i="11"/>
  <c r="H60" i="11"/>
  <c r="B62" i="11"/>
  <c r="B4" i="49"/>
  <c r="B5" i="49"/>
  <c r="B6" i="49"/>
  <c r="B7" i="49"/>
  <c r="B8" i="49"/>
  <c r="B9" i="49"/>
  <c r="B10" i="49"/>
  <c r="C13" i="49"/>
  <c r="F13" i="49"/>
  <c r="M13" i="49"/>
  <c r="M31" i="49" s="1"/>
  <c r="N13" i="49"/>
  <c r="S13" i="49"/>
  <c r="R13" i="49" s="1"/>
  <c r="I13" i="49" s="1"/>
  <c r="T13" i="49"/>
  <c r="C14" i="49"/>
  <c r="F14" i="49"/>
  <c r="N14" i="49"/>
  <c r="S14" i="49"/>
  <c r="T14" i="49"/>
  <c r="C15" i="49"/>
  <c r="F15" i="49"/>
  <c r="N15" i="49"/>
  <c r="O15" i="49"/>
  <c r="S15" i="49"/>
  <c r="T15" i="49"/>
  <c r="C16" i="49"/>
  <c r="F16" i="49"/>
  <c r="N16" i="49"/>
  <c r="O16" i="49"/>
  <c r="S16" i="49"/>
  <c r="T16" i="49"/>
  <c r="C17" i="49"/>
  <c r="F17" i="49"/>
  <c r="N17" i="49"/>
  <c r="S17" i="49"/>
  <c r="T17" i="49"/>
  <c r="C18" i="49"/>
  <c r="F18" i="49"/>
  <c r="N18" i="49"/>
  <c r="S18" i="49"/>
  <c r="T18" i="49"/>
  <c r="N19" i="49"/>
  <c r="S19" i="49"/>
  <c r="R19" i="49" s="1"/>
  <c r="I19" i="49" s="1"/>
  <c r="T19" i="49"/>
  <c r="C20" i="49"/>
  <c r="F20" i="49"/>
  <c r="N20" i="49"/>
  <c r="S20" i="49"/>
  <c r="T20" i="49"/>
  <c r="C21" i="49"/>
  <c r="F21" i="49"/>
  <c r="N21" i="49"/>
  <c r="S21" i="49"/>
  <c r="T21" i="49"/>
  <c r="C22" i="49"/>
  <c r="F22" i="49"/>
  <c r="S22" i="49"/>
  <c r="T22" i="49"/>
  <c r="R22" i="49" s="1"/>
  <c r="I22" i="49" s="1"/>
  <c r="C23" i="49"/>
  <c r="F23" i="49"/>
  <c r="S23" i="49"/>
  <c r="T23" i="49"/>
  <c r="C24" i="49"/>
  <c r="F24" i="49"/>
  <c r="S24" i="49"/>
  <c r="T24" i="49"/>
  <c r="C25" i="49"/>
  <c r="F25" i="49"/>
  <c r="S25" i="49"/>
  <c r="T25" i="49"/>
  <c r="S26" i="49"/>
  <c r="T26" i="49"/>
  <c r="R26" i="49" s="1"/>
  <c r="I26" i="49" s="1"/>
  <c r="S27" i="49"/>
  <c r="T27" i="49"/>
  <c r="S28" i="49"/>
  <c r="T28" i="49"/>
  <c r="S29" i="49"/>
  <c r="T29" i="49"/>
  <c r="R29" i="49" s="1"/>
  <c r="I29" i="49" s="1"/>
  <c r="C30" i="49"/>
  <c r="F30" i="49"/>
  <c r="S30" i="49"/>
  <c r="T30" i="49"/>
  <c r="J31" i="49"/>
  <c r="K31" i="49"/>
  <c r="L31" i="49"/>
  <c r="C32" i="49"/>
  <c r="C33" i="49"/>
  <c r="B4" i="66"/>
  <c r="B5" i="66"/>
  <c r="B6" i="66"/>
  <c r="B7" i="66"/>
  <c r="B8" i="66"/>
  <c r="B9" i="66"/>
  <c r="B10" i="66"/>
  <c r="F10" i="66"/>
  <c r="H15" i="66"/>
  <c r="H16" i="66"/>
  <c r="C42" i="66"/>
  <c r="H48" i="66"/>
  <c r="H49" i="66"/>
  <c r="B5" i="69"/>
  <c r="B6" i="69"/>
  <c r="B7" i="69"/>
  <c r="B9" i="69"/>
  <c r="B10" i="69"/>
  <c r="B11" i="69"/>
  <c r="F11" i="69"/>
  <c r="F13" i="69"/>
  <c r="H13" i="69" s="1"/>
  <c r="H20" i="69" s="1"/>
  <c r="F20" i="69"/>
  <c r="I13" i="69"/>
  <c r="F14" i="69"/>
  <c r="H14" i="69" s="1"/>
  <c r="I14" i="69"/>
  <c r="I18" i="69" s="1"/>
  <c r="F15" i="69"/>
  <c r="H15" i="69" s="1"/>
  <c r="I15" i="69"/>
  <c r="I19" i="69" s="1"/>
  <c r="F16" i="69"/>
  <c r="H16" i="69" s="1"/>
  <c r="I16" i="69"/>
  <c r="F17" i="69"/>
  <c r="H17" i="69" s="1"/>
  <c r="I17" i="69"/>
  <c r="F18" i="69"/>
  <c r="H18" i="69" s="1"/>
  <c r="F19" i="69"/>
  <c r="H19" i="69" s="1"/>
  <c r="G20" i="69"/>
  <c r="O23" i="69"/>
  <c r="S23" i="69"/>
  <c r="O24" i="69"/>
  <c r="S24" i="69"/>
  <c r="O25" i="69"/>
  <c r="S25" i="69"/>
  <c r="M26" i="69"/>
  <c r="M27" i="69" s="1"/>
  <c r="N26" i="69"/>
  <c r="S26" i="69"/>
  <c r="N27" i="69"/>
  <c r="S27" i="69"/>
  <c r="C31" i="69"/>
  <c r="B5" i="87"/>
  <c r="B6" i="87"/>
  <c r="B7" i="87"/>
  <c r="B8" i="87"/>
  <c r="B9" i="87"/>
  <c r="B10" i="87"/>
  <c r="B12" i="87"/>
  <c r="E12" i="87"/>
  <c r="K14" i="87"/>
  <c r="G15" i="87"/>
  <c r="G16" i="87"/>
  <c r="G17" i="87"/>
  <c r="G18" i="87"/>
  <c r="G19" i="87"/>
  <c r="G20" i="87"/>
  <c r="G23" i="87"/>
  <c r="G26" i="87"/>
  <c r="G27" i="87"/>
  <c r="G28" i="87"/>
  <c r="G29" i="87"/>
  <c r="G30" i="87"/>
  <c r="G32" i="87"/>
  <c r="G33" i="87"/>
  <c r="G34" i="87"/>
  <c r="G35" i="87"/>
  <c r="G36" i="87"/>
  <c r="G40" i="87"/>
  <c r="G46" i="87"/>
  <c r="G56" i="87"/>
  <c r="G57" i="87"/>
  <c r="K67" i="87"/>
  <c r="K68" i="87"/>
  <c r="K69" i="87"/>
  <c r="K70" i="87"/>
  <c r="J71" i="87"/>
  <c r="K71" i="87"/>
  <c r="H79" i="87"/>
  <c r="B5" i="88"/>
  <c r="B6" i="88"/>
  <c r="B7" i="88"/>
  <c r="B8" i="88"/>
  <c r="B9" i="88"/>
  <c r="B10" i="88"/>
  <c r="B12" i="88"/>
  <c r="E12" i="88"/>
  <c r="K14" i="88"/>
  <c r="G45" i="88"/>
  <c r="G57" i="88"/>
  <c r="K67" i="88"/>
  <c r="K68" i="88"/>
  <c r="K69" i="88"/>
  <c r="K70" i="88"/>
  <c r="J71" i="88"/>
  <c r="K71" i="88"/>
  <c r="H79" i="88"/>
  <c r="I9" i="2"/>
  <c r="I10" i="2"/>
  <c r="E16" i="2"/>
  <c r="F16" i="2"/>
  <c r="E17" i="2"/>
  <c r="G17" i="2" s="1"/>
  <c r="K17" i="87" s="1"/>
  <c r="E18" i="2"/>
  <c r="G18" i="2" s="1"/>
  <c r="K16" i="88" s="1"/>
  <c r="E16" i="88" s="1"/>
  <c r="G16" i="88" s="1"/>
  <c r="E19" i="2"/>
  <c r="F19" i="2"/>
  <c r="E20" i="2"/>
  <c r="F20" i="2"/>
  <c r="E21" i="2"/>
  <c r="G21" i="2" s="1"/>
  <c r="E22" i="2"/>
  <c r="G22" i="2" s="1"/>
  <c r="F22" i="2"/>
  <c r="E23" i="2"/>
  <c r="F23" i="2"/>
  <c r="F24" i="2" s="1"/>
  <c r="E24" i="2"/>
  <c r="E27" i="2"/>
  <c r="F27" i="2"/>
  <c r="E28" i="2"/>
  <c r="F28" i="2"/>
  <c r="E29" i="2"/>
  <c r="F29" i="2"/>
  <c r="E30" i="2"/>
  <c r="F30" i="2"/>
  <c r="E31" i="2"/>
  <c r="F31" i="2"/>
  <c r="G31" i="2" s="1"/>
  <c r="K29" i="88" s="1"/>
  <c r="E29" i="88" s="1"/>
  <c r="E32" i="2"/>
  <c r="G32" i="2" s="1"/>
  <c r="K30" i="88" s="1"/>
  <c r="E33" i="2"/>
  <c r="G33" i="2" s="1"/>
  <c r="K32" i="87" s="1"/>
  <c r="F33" i="2"/>
  <c r="E34" i="2"/>
  <c r="F34" i="2"/>
  <c r="G34" i="2" s="1"/>
  <c r="K32" i="88" s="1"/>
  <c r="E32" i="88" s="1"/>
  <c r="G32" i="88" s="1"/>
  <c r="H34" i="2"/>
  <c r="E35" i="2"/>
  <c r="F35" i="2"/>
  <c r="H35" i="2"/>
  <c r="E36" i="2"/>
  <c r="F36" i="2"/>
  <c r="E37" i="2"/>
  <c r="F37" i="2"/>
  <c r="G37" i="2" s="1"/>
  <c r="E38" i="2"/>
  <c r="F38" i="2"/>
  <c r="E41" i="2"/>
  <c r="E42" i="2"/>
  <c r="G42" i="2" s="1"/>
  <c r="E43" i="2"/>
  <c r="E44" i="2"/>
  <c r="F44" i="2"/>
  <c r="E45" i="2"/>
  <c r="G45" i="2" s="1"/>
  <c r="K43" i="88" s="1"/>
  <c r="E43" i="88" s="1"/>
  <c r="G43" i="88" s="1"/>
  <c r="E46" i="2"/>
  <c r="G46" i="2" s="1"/>
  <c r="K45" i="87" s="1"/>
  <c r="E45" i="87" s="1"/>
  <c r="G45" i="87" s="1"/>
  <c r="E47" i="2"/>
  <c r="G47" i="2" s="1"/>
  <c r="E48" i="2"/>
  <c r="G48" i="2" s="1"/>
  <c r="E49" i="2"/>
  <c r="G49" i="2" s="1"/>
  <c r="E51" i="2"/>
  <c r="F51" i="2"/>
  <c r="G51" i="2" s="1"/>
  <c r="K50" i="87" s="1"/>
  <c r="E50" i="87" s="1"/>
  <c r="G50" i="87" s="1"/>
  <c r="E52" i="2"/>
  <c r="G52" i="2" s="1"/>
  <c r="E53" i="2"/>
  <c r="G53" i="2" s="1"/>
  <c r="K52" i="87" s="1"/>
  <c r="E52" i="87" s="1"/>
  <c r="G52" i="87" s="1"/>
  <c r="E54" i="2"/>
  <c r="F54" i="2"/>
  <c r="E55" i="2"/>
  <c r="G55" i="2" s="1"/>
  <c r="E56" i="2"/>
  <c r="G56" i="2" s="1"/>
  <c r="E57" i="2"/>
  <c r="G57" i="2"/>
  <c r="K55" i="88" s="1"/>
  <c r="E55" i="88" s="1"/>
  <c r="G55" i="88" s="1"/>
  <c r="E58" i="2"/>
  <c r="G58" i="2" s="1"/>
  <c r="E61" i="2"/>
  <c r="E62" i="2"/>
  <c r="E63" i="2"/>
  <c r="G63" i="2" s="1"/>
  <c r="E64" i="2"/>
  <c r="G64" i="2" s="1"/>
  <c r="E65" i="2"/>
  <c r="G65" i="2" s="1"/>
  <c r="E66" i="2"/>
  <c r="G66" i="2" s="1"/>
  <c r="E67" i="2"/>
  <c r="G67" i="2" s="1"/>
  <c r="O80" i="2"/>
  <c r="O81" i="2" s="1"/>
  <c r="P81" i="2" s="1"/>
  <c r="R80" i="2"/>
  <c r="S81" i="2"/>
  <c r="S82" i="2"/>
  <c r="R83" i="2"/>
  <c r="S83" i="2" s="1"/>
  <c r="S84" i="2"/>
  <c r="AD34" i="92"/>
  <c r="U34" i="92" s="1"/>
  <c r="AJ30" i="92"/>
  <c r="AE25" i="92"/>
  <c r="AD23" i="92"/>
  <c r="U23" i="92" s="1"/>
  <c r="G37" i="70"/>
  <c r="I37" i="70" s="1"/>
  <c r="G77" i="70"/>
  <c r="I77" i="70" s="1"/>
  <c r="H20" i="92"/>
  <c r="AC20" i="92"/>
  <c r="R20" i="92" s="1"/>
  <c r="AI20" i="92"/>
  <c r="AN20" i="92" s="1"/>
  <c r="AO32" i="92"/>
  <c r="AF20" i="92"/>
  <c r="L30" i="69"/>
  <c r="K86" i="88"/>
  <c r="K86" i="87"/>
  <c r="K62" i="87" l="1"/>
  <c r="E62" i="87" s="1"/>
  <c r="G62" i="87" s="1"/>
  <c r="K62" i="88"/>
  <c r="E62" i="88" s="1"/>
  <c r="G62" i="88" s="1"/>
  <c r="AG23" i="92"/>
  <c r="G28" i="2"/>
  <c r="K27" i="87" s="1"/>
  <c r="R20" i="49"/>
  <c r="Y20" i="96"/>
  <c r="L20" i="50"/>
  <c r="I20" i="50" s="1"/>
  <c r="N23" i="80"/>
  <c r="AJ16" i="92"/>
  <c r="N18" i="71"/>
  <c r="G67" i="70"/>
  <c r="I67" i="70" s="1"/>
  <c r="G29" i="70"/>
  <c r="I29" i="70" s="1"/>
  <c r="G25" i="70"/>
  <c r="I25" i="70" s="1"/>
  <c r="G21" i="70"/>
  <c r="I21" i="70" s="1"/>
  <c r="Q14" i="96"/>
  <c r="Q27" i="96" s="1"/>
  <c r="U28" i="96" s="1"/>
  <c r="U31" i="96" s="1"/>
  <c r="V31" i="96" s="1"/>
  <c r="G107" i="70"/>
  <c r="I107" i="70" s="1"/>
  <c r="G99" i="70"/>
  <c r="I99" i="70" s="1"/>
  <c r="E15" i="92"/>
  <c r="G35" i="2"/>
  <c r="P25" i="26"/>
  <c r="Q25" i="26" s="1"/>
  <c r="L29" i="50"/>
  <c r="I29" i="50" s="1"/>
  <c r="G66" i="70"/>
  <c r="I66" i="70" s="1"/>
  <c r="G43" i="70"/>
  <c r="I43" i="70" s="1"/>
  <c r="G20" i="70"/>
  <c r="I20" i="70" s="1"/>
  <c r="G95" i="70"/>
  <c r="I95" i="70" s="1"/>
  <c r="G83" i="70"/>
  <c r="I83" i="70" s="1"/>
  <c r="K56" i="87"/>
  <c r="G30" i="2"/>
  <c r="K29" i="87" s="1"/>
  <c r="G24" i="2"/>
  <c r="K22" i="88" s="1"/>
  <c r="E22" i="88" s="1"/>
  <c r="G22" i="88" s="1"/>
  <c r="R28" i="49"/>
  <c r="I28" i="49" s="1"/>
  <c r="R23" i="49"/>
  <c r="I23" i="49" s="1"/>
  <c r="R16" i="49"/>
  <c r="I16" i="49" s="1"/>
  <c r="P20" i="25"/>
  <c r="I20" i="25" s="1"/>
  <c r="P18" i="26"/>
  <c r="P16" i="26"/>
  <c r="I16" i="26" s="1"/>
  <c r="L26" i="50"/>
  <c r="I26" i="50" s="1"/>
  <c r="L21" i="50"/>
  <c r="I21" i="50" s="1"/>
  <c r="L14" i="50"/>
  <c r="I14" i="50" s="1"/>
  <c r="L22" i="81"/>
  <c r="G109" i="70"/>
  <c r="I109" i="70" s="1"/>
  <c r="G105" i="70"/>
  <c r="I105" i="70" s="1"/>
  <c r="AD24" i="92"/>
  <c r="U24" i="92" s="1"/>
  <c r="R17" i="49"/>
  <c r="N16" i="80"/>
  <c r="K16" i="80" s="1"/>
  <c r="AD44" i="92"/>
  <c r="AD45" i="92" s="1"/>
  <c r="AD46" i="92" s="1"/>
  <c r="H16" i="185"/>
  <c r="I16" i="185" s="1"/>
  <c r="J16" i="185" s="1"/>
  <c r="J11" i="185" s="1"/>
  <c r="D14" i="187" s="1"/>
  <c r="K66" i="87"/>
  <c r="E66" i="87" s="1"/>
  <c r="G66" i="87" s="1"/>
  <c r="K66" i="88"/>
  <c r="E66" i="88" s="1"/>
  <c r="G66" i="88" s="1"/>
  <c r="K22" i="87"/>
  <c r="E22" i="87" s="1"/>
  <c r="G22" i="87" s="1"/>
  <c r="K20" i="88"/>
  <c r="E20" i="88" s="1"/>
  <c r="G20" i="88" s="1"/>
  <c r="AD16" i="92"/>
  <c r="U16" i="92" s="1"/>
  <c r="G40" i="70"/>
  <c r="I40" i="70" s="1"/>
  <c r="G87" i="70"/>
  <c r="I87" i="70" s="1"/>
  <c r="L22" i="50"/>
  <c r="I22" i="50" s="1"/>
  <c r="G36" i="2"/>
  <c r="K34" i="88" s="1"/>
  <c r="E34" i="88" s="1"/>
  <c r="G34" i="88" s="1"/>
  <c r="P22" i="26"/>
  <c r="Q22" i="26" s="1"/>
  <c r="N19" i="71"/>
  <c r="G100" i="70"/>
  <c r="I100" i="70" s="1"/>
  <c r="G96" i="70"/>
  <c r="I96" i="70" s="1"/>
  <c r="G93" i="70"/>
  <c r="I93" i="70" s="1"/>
  <c r="G88" i="70"/>
  <c r="I88" i="70" s="1"/>
  <c r="G84" i="70"/>
  <c r="I84" i="70" s="1"/>
  <c r="G50" i="70"/>
  <c r="I50" i="70" s="1"/>
  <c r="G36" i="70"/>
  <c r="I36" i="70" s="1"/>
  <c r="AJ15" i="92"/>
  <c r="G16" i="2"/>
  <c r="K15" i="88" s="1"/>
  <c r="E15" i="88" s="1"/>
  <c r="G15" i="88" s="1"/>
  <c r="H22" i="88" s="1"/>
  <c r="J14" i="69"/>
  <c r="K14" i="69" s="1"/>
  <c r="E24" i="92"/>
  <c r="T25" i="69"/>
  <c r="G16" i="70"/>
  <c r="I16" i="70" s="1"/>
  <c r="AG26" i="92"/>
  <c r="AJ26" i="92"/>
  <c r="AL26" i="92" s="1"/>
  <c r="AD22" i="92"/>
  <c r="U22" i="92" s="1"/>
  <c r="T24" i="69"/>
  <c r="R14" i="49"/>
  <c r="I14" i="49" s="1"/>
  <c r="L54" i="97"/>
  <c r="P23" i="25"/>
  <c r="H23" i="25" s="1"/>
  <c r="P17" i="25"/>
  <c r="I17" i="25" s="1"/>
  <c r="P21" i="26"/>
  <c r="I21" i="26" s="1"/>
  <c r="P19" i="26"/>
  <c r="Q19" i="26" s="1"/>
  <c r="N17" i="80"/>
  <c r="AL32" i="92"/>
  <c r="AJ22" i="92"/>
  <c r="G65" i="70"/>
  <c r="I65" i="70" s="1"/>
  <c r="G61" i="70"/>
  <c r="I61" i="70" s="1"/>
  <c r="G41" i="70"/>
  <c r="I41" i="70" s="1"/>
  <c r="G38" i="70"/>
  <c r="I38" i="70" s="1"/>
  <c r="AH32" i="92"/>
  <c r="L28" i="50"/>
  <c r="I28" i="50" s="1"/>
  <c r="AD19" i="92"/>
  <c r="U19" i="92" s="1"/>
  <c r="G58" i="70"/>
  <c r="I58" i="70" s="1"/>
  <c r="G47" i="70"/>
  <c r="I47" i="70" s="1"/>
  <c r="G24" i="70"/>
  <c r="I24" i="70" s="1"/>
  <c r="G15" i="70"/>
  <c r="I15" i="70" s="1"/>
  <c r="H23" i="92"/>
  <c r="AC23" i="92" s="1"/>
  <c r="R23" i="92" s="1"/>
  <c r="R18" i="49"/>
  <c r="R15" i="49"/>
  <c r="I15" i="49" s="1"/>
  <c r="N26" i="80"/>
  <c r="K26" i="80" s="1"/>
  <c r="L26" i="81"/>
  <c r="I26" i="81" s="1"/>
  <c r="L24" i="81"/>
  <c r="I24" i="81" s="1"/>
  <c r="G111" i="70"/>
  <c r="I111" i="70" s="1"/>
  <c r="G48" i="70"/>
  <c r="I48" i="70" s="1"/>
  <c r="J8" i="185"/>
  <c r="D13" i="187" s="1"/>
  <c r="K26" i="88"/>
  <c r="E26" i="88" s="1"/>
  <c r="G26" i="88" s="1"/>
  <c r="K31" i="87"/>
  <c r="E31" i="87" s="1"/>
  <c r="G31" i="87" s="1"/>
  <c r="K41" i="87"/>
  <c r="E41" i="87" s="1"/>
  <c r="G41" i="87" s="1"/>
  <c r="K40" i="88"/>
  <c r="E40" i="88" s="1"/>
  <c r="G40" i="88" s="1"/>
  <c r="J13" i="69"/>
  <c r="K13" i="69" s="1"/>
  <c r="K65" i="88"/>
  <c r="E65" i="88" s="1"/>
  <c r="G65" i="88" s="1"/>
  <c r="K65" i="87"/>
  <c r="E65" i="87" s="1"/>
  <c r="G65" i="87" s="1"/>
  <c r="J19" i="69"/>
  <c r="K19" i="69" s="1"/>
  <c r="K36" i="87"/>
  <c r="K35" i="88"/>
  <c r="E35" i="88" s="1"/>
  <c r="G35" i="88" s="1"/>
  <c r="T23" i="69"/>
  <c r="I27" i="47"/>
  <c r="N15" i="80"/>
  <c r="I15" i="80" s="1"/>
  <c r="K15" i="80" s="1"/>
  <c r="AN32" i="92"/>
  <c r="G103" i="70"/>
  <c r="I103" i="70" s="1"/>
  <c r="G72" i="70"/>
  <c r="I72" i="70" s="1"/>
  <c r="G29" i="2"/>
  <c r="K27" i="88" s="1"/>
  <c r="E27" i="88" s="1"/>
  <c r="G27" i="88" s="1"/>
  <c r="K44" i="88"/>
  <c r="E44" i="88" s="1"/>
  <c r="G44" i="88" s="1"/>
  <c r="G19" i="2"/>
  <c r="K17" i="88" s="1"/>
  <c r="E17" i="88" s="1"/>
  <c r="G17" i="88" s="1"/>
  <c r="L23" i="50"/>
  <c r="I23" i="50" s="1"/>
  <c r="L19" i="50"/>
  <c r="I19" i="50" s="1"/>
  <c r="AG20" i="92"/>
  <c r="AH20" i="92" s="1"/>
  <c r="Q16" i="26"/>
  <c r="J16" i="26" s="1"/>
  <c r="G54" i="2"/>
  <c r="K53" i="87" s="1"/>
  <c r="E53" i="87" s="1"/>
  <c r="G53" i="87" s="1"/>
  <c r="O27" i="69"/>
  <c r="T27" i="69" s="1"/>
  <c r="R30" i="49"/>
  <c r="I30" i="49" s="1"/>
  <c r="R21" i="49"/>
  <c r="N19" i="80"/>
  <c r="AM32" i="92"/>
  <c r="T32" i="92" s="1"/>
  <c r="AR32" i="92" s="1"/>
  <c r="Z32" i="92" s="1"/>
  <c r="AW32" i="92" s="1"/>
  <c r="AO14" i="92"/>
  <c r="G110" i="70"/>
  <c r="I110" i="70" s="1"/>
  <c r="G68" i="70"/>
  <c r="I68" i="70" s="1"/>
  <c r="I27" i="72"/>
  <c r="G38" i="2"/>
  <c r="O31" i="49"/>
  <c r="P84" i="2"/>
  <c r="H27" i="47"/>
  <c r="L14" i="98"/>
  <c r="J16" i="69"/>
  <c r="K16" i="69" s="1"/>
  <c r="G20" i="2"/>
  <c r="K20" i="87" s="1"/>
  <c r="Y24" i="96"/>
  <c r="Y14" i="96"/>
  <c r="P30" i="26"/>
  <c r="Q30" i="26" s="1"/>
  <c r="L21" i="81"/>
  <c r="AP14" i="92"/>
  <c r="N35" i="71"/>
  <c r="G35" i="71" s="1"/>
  <c r="G36" i="71" s="1"/>
  <c r="G106" i="70"/>
  <c r="I106" i="70" s="1"/>
  <c r="G91" i="70"/>
  <c r="I91" i="70" s="1"/>
  <c r="G76" i="70"/>
  <c r="I76" i="70" s="1"/>
  <c r="G57" i="70"/>
  <c r="I57" i="70" s="1"/>
  <c r="G27" i="70"/>
  <c r="I27" i="70" s="1"/>
  <c r="G22" i="70"/>
  <c r="I22" i="70" s="1"/>
  <c r="G18" i="70"/>
  <c r="I18" i="70" s="1"/>
  <c r="AP23" i="92"/>
  <c r="J24" i="25"/>
  <c r="L30" i="50"/>
  <c r="I30" i="50" s="1"/>
  <c r="AP32" i="92"/>
  <c r="G35" i="70"/>
  <c r="I35" i="70" s="1"/>
  <c r="G32" i="70"/>
  <c r="I32" i="70" s="1"/>
  <c r="P17" i="26"/>
  <c r="I17" i="26" s="1"/>
  <c r="L15" i="81"/>
  <c r="I15" i="81" s="1"/>
  <c r="AC44" i="92"/>
  <c r="AC45" i="92" s="1"/>
  <c r="AC46" i="92" s="1"/>
  <c r="E19" i="92"/>
  <c r="AH14" i="92"/>
  <c r="G101" i="70"/>
  <c r="I101" i="70" s="1"/>
  <c r="G53" i="70"/>
  <c r="I53" i="70" s="1"/>
  <c r="R24" i="49"/>
  <c r="I24" i="49" s="1"/>
  <c r="P21" i="25"/>
  <c r="P31" i="26"/>
  <c r="H31" i="26" s="1"/>
  <c r="L25" i="50"/>
  <c r="I25" i="50" s="1"/>
  <c r="L18" i="50"/>
  <c r="I18" i="50" s="1"/>
  <c r="L17" i="50"/>
  <c r="I17" i="50" s="1"/>
  <c r="G108" i="70"/>
  <c r="I108" i="70" s="1"/>
  <c r="G97" i="70"/>
  <c r="I97" i="70" s="1"/>
  <c r="G89" i="70"/>
  <c r="I89" i="70" s="1"/>
  <c r="G85" i="70"/>
  <c r="I85" i="70" s="1"/>
  <c r="G81" i="70"/>
  <c r="I81" i="70" s="1"/>
  <c r="G74" i="70"/>
  <c r="I74" i="70" s="1"/>
  <c r="G59" i="70"/>
  <c r="I59" i="70" s="1"/>
  <c r="G28" i="70"/>
  <c r="I28" i="70" s="1"/>
  <c r="G17" i="70"/>
  <c r="I17" i="70" s="1"/>
  <c r="Y23" i="96"/>
  <c r="AQ26" i="92"/>
  <c r="AQ23" i="92"/>
  <c r="AP20" i="92"/>
  <c r="K54" i="87"/>
  <c r="E54" i="87" s="1"/>
  <c r="G54" i="87" s="1"/>
  <c r="K53" i="88"/>
  <c r="E53" i="88" s="1"/>
  <c r="G53" i="88" s="1"/>
  <c r="K51" i="87"/>
  <c r="E51" i="87" s="1"/>
  <c r="G51" i="87" s="1"/>
  <c r="K50" i="88"/>
  <c r="E50" i="88" s="1"/>
  <c r="G50" i="88" s="1"/>
  <c r="Q15" i="26"/>
  <c r="J15" i="26" s="1"/>
  <c r="I15" i="26"/>
  <c r="K63" i="88"/>
  <c r="E63" i="88" s="1"/>
  <c r="G63" i="88" s="1"/>
  <c r="K63" i="87"/>
  <c r="E63" i="87" s="1"/>
  <c r="G63" i="87" s="1"/>
  <c r="K57" i="87"/>
  <c r="K56" i="88"/>
  <c r="E56" i="88" s="1"/>
  <c r="G56" i="88" s="1"/>
  <c r="I18" i="26"/>
  <c r="Q18" i="26"/>
  <c r="J18" i="26" s="1"/>
  <c r="Q31" i="26"/>
  <c r="K46" i="87"/>
  <c r="K45" i="88"/>
  <c r="K47" i="87"/>
  <c r="E47" i="87" s="1"/>
  <c r="G47" i="87" s="1"/>
  <c r="K46" i="88"/>
  <c r="E46" i="88" s="1"/>
  <c r="G46" i="88" s="1"/>
  <c r="K21" i="87"/>
  <c r="E21" i="87" s="1"/>
  <c r="G21" i="87" s="1"/>
  <c r="K19" i="88"/>
  <c r="E19" i="88" s="1"/>
  <c r="G19" i="88" s="1"/>
  <c r="E31" i="92"/>
  <c r="AJ31" i="92"/>
  <c r="E30" i="92"/>
  <c r="AD30" i="92"/>
  <c r="U30" i="92" s="1"/>
  <c r="AO20" i="92"/>
  <c r="AR20" i="92" s="1"/>
  <c r="AQ20" i="92"/>
  <c r="E18" i="92"/>
  <c r="AD18" i="92"/>
  <c r="U18" i="92" s="1"/>
  <c r="AJ18" i="92"/>
  <c r="E28" i="92"/>
  <c r="AJ28" i="92"/>
  <c r="E27" i="92"/>
  <c r="AD27" i="92"/>
  <c r="U27" i="92" s="1"/>
  <c r="AJ27" i="92"/>
  <c r="AG22" i="92"/>
  <c r="AH22" i="92" s="1"/>
  <c r="AE22" i="92"/>
  <c r="AP22" i="92" s="1"/>
  <c r="R25" i="49"/>
  <c r="I25" i="49" s="1"/>
  <c r="Y15" i="96"/>
  <c r="P24" i="26"/>
  <c r="Q24" i="26" s="1"/>
  <c r="N24" i="80"/>
  <c r="K24" i="80" s="1"/>
  <c r="N31" i="49"/>
  <c r="L25" i="81"/>
  <c r="I25" i="81" s="1"/>
  <c r="G64" i="70"/>
  <c r="I64" i="70" s="1"/>
  <c r="G26" i="70"/>
  <c r="I26" i="70" s="1"/>
  <c r="Q86" i="2"/>
  <c r="C73" i="2" s="1"/>
  <c r="P15" i="25"/>
  <c r="I15" i="25" s="1"/>
  <c r="E17" i="92"/>
  <c r="N17" i="71"/>
  <c r="G92" i="70"/>
  <c r="I92" i="70" s="1"/>
  <c r="G79" i="70"/>
  <c r="I79" i="70" s="1"/>
  <c r="G55" i="70"/>
  <c r="I55" i="70" s="1"/>
  <c r="G30" i="70"/>
  <c r="I30" i="70" s="1"/>
  <c r="G23" i="70"/>
  <c r="I23" i="70" s="1"/>
  <c r="AG24" i="92"/>
  <c r="AQ14" i="92"/>
  <c r="AS14" i="92" s="1"/>
  <c r="AE16" i="92"/>
  <c r="J15" i="69"/>
  <c r="K15" i="69" s="1"/>
  <c r="Y22" i="96"/>
  <c r="Y17" i="96"/>
  <c r="Y16" i="96"/>
  <c r="P14" i="26"/>
  <c r="L24" i="50"/>
  <c r="I24" i="50" s="1"/>
  <c r="G104" i="70"/>
  <c r="I104" i="70" s="1"/>
  <c r="G98" i="70"/>
  <c r="I98" i="70" s="1"/>
  <c r="G70" i="70"/>
  <c r="I70" i="70" s="1"/>
  <c r="G52" i="70"/>
  <c r="I52" i="70" s="1"/>
  <c r="K37" i="87"/>
  <c r="E37" i="87" s="1"/>
  <c r="G37" i="87" s="1"/>
  <c r="K36" i="88"/>
  <c r="E36" i="88" s="1"/>
  <c r="G36" i="88" s="1"/>
  <c r="AE15" i="92"/>
  <c r="H15" i="92"/>
  <c r="K55" i="87"/>
  <c r="E55" i="87" s="1"/>
  <c r="G55" i="87" s="1"/>
  <c r="K54" i="88"/>
  <c r="E54" i="88" s="1"/>
  <c r="G54" i="88" s="1"/>
  <c r="AQ25" i="92"/>
  <c r="AP25" i="92"/>
  <c r="AQ29" i="92"/>
  <c r="L27" i="50"/>
  <c r="I27" i="50" s="1"/>
  <c r="E34" i="92"/>
  <c r="AH25" i="92"/>
  <c r="N22" i="71"/>
  <c r="G94" i="70"/>
  <c r="I94" i="70" s="1"/>
  <c r="AI25" i="92"/>
  <c r="AC25" i="92"/>
  <c r="R25" i="92" s="1"/>
  <c r="K18" i="87"/>
  <c r="N20" i="80"/>
  <c r="L18" i="81"/>
  <c r="AJ17" i="92"/>
  <c r="H16" i="92"/>
  <c r="AN14" i="92"/>
  <c r="Q13" i="26"/>
  <c r="J13" i="26" s="1"/>
  <c r="Q17" i="26"/>
  <c r="J17" i="26" s="1"/>
  <c r="AD31" i="92"/>
  <c r="U31" i="92" s="1"/>
  <c r="AJ29" i="92"/>
  <c r="AL29" i="92" s="1"/>
  <c r="G75" i="70"/>
  <c r="I75" i="70" s="1"/>
  <c r="AG29" i="92"/>
  <c r="L54" i="98"/>
  <c r="S27" i="96"/>
  <c r="U27" i="96" s="1"/>
  <c r="U29" i="96" s="1"/>
  <c r="V29" i="96" s="1"/>
  <c r="V32" i="96" s="1"/>
  <c r="V33" i="96" s="1"/>
  <c r="G80" i="70"/>
  <c r="I80" i="70" s="1"/>
  <c r="K15" i="87"/>
  <c r="K51" i="88"/>
  <c r="E51" i="88" s="1"/>
  <c r="G51" i="88" s="1"/>
  <c r="AG15" i="92"/>
  <c r="H26" i="92"/>
  <c r="K28" i="88"/>
  <c r="E28" i="88" s="1"/>
  <c r="G28" i="88" s="1"/>
  <c r="AD29" i="92"/>
  <c r="U29" i="92" s="1"/>
  <c r="H29" i="92"/>
  <c r="AF29" i="92" s="1"/>
  <c r="K14" i="96"/>
  <c r="P20" i="26"/>
  <c r="N25" i="80"/>
  <c r="K25" i="80" s="1"/>
  <c r="N14" i="80"/>
  <c r="I14" i="80" s="1"/>
  <c r="K14" i="80" s="1"/>
  <c r="L16" i="81"/>
  <c r="I16" i="81" s="1"/>
  <c r="AQ32" i="92"/>
  <c r="G90" i="70"/>
  <c r="I90" i="70" s="1"/>
  <c r="G73" i="70"/>
  <c r="I73" i="70" s="1"/>
  <c r="K64" i="88"/>
  <c r="E64" i="88" s="1"/>
  <c r="G64" i="88" s="1"/>
  <c r="K64" i="87"/>
  <c r="E64" i="87" s="1"/>
  <c r="G64" i="87" s="1"/>
  <c r="K33" i="88"/>
  <c r="E33" i="88" s="1"/>
  <c r="G33" i="88" s="1"/>
  <c r="K34" i="87"/>
  <c r="G45" i="70"/>
  <c r="I45" i="70" s="1"/>
  <c r="G44" i="70"/>
  <c r="I44" i="70" s="1"/>
  <c r="E33" i="92"/>
  <c r="AD33" i="92"/>
  <c r="U33" i="92" s="1"/>
  <c r="AJ33" i="92"/>
  <c r="AC22" i="92"/>
  <c r="R22" i="92" s="1"/>
  <c r="AI22" i="92"/>
  <c r="AN22" i="92" s="1"/>
  <c r="H30" i="26"/>
  <c r="E21" i="92"/>
  <c r="AJ21" i="92"/>
  <c r="AD21" i="92"/>
  <c r="U21" i="92" s="1"/>
  <c r="G62" i="70"/>
  <c r="I62" i="70" s="1"/>
  <c r="G63" i="70"/>
  <c r="I63" i="70" s="1"/>
  <c r="O83" i="2"/>
  <c r="P83" i="2" s="1"/>
  <c r="P82" i="2"/>
  <c r="K44" i="87"/>
  <c r="E44" i="87" s="1"/>
  <c r="G44" i="87" s="1"/>
  <c r="N20" i="71"/>
  <c r="G82" i="70"/>
  <c r="I82" i="70" s="1"/>
  <c r="AP26" i="92"/>
  <c r="K16" i="87"/>
  <c r="G44" i="2"/>
  <c r="K42" i="88" s="1"/>
  <c r="E42" i="88" s="1"/>
  <c r="G42" i="88" s="1"/>
  <c r="G23" i="2"/>
  <c r="O26" i="69"/>
  <c r="T26" i="69" s="1"/>
  <c r="J17" i="69"/>
  <c r="K17" i="69" s="1"/>
  <c r="R27" i="49"/>
  <c r="I27" i="49" s="1"/>
  <c r="P26" i="26"/>
  <c r="Q26" i="26" s="1"/>
  <c r="P23" i="26"/>
  <c r="Q23" i="26" s="1"/>
  <c r="G60" i="70"/>
  <c r="I60" i="70" s="1"/>
  <c r="G42" i="70"/>
  <c r="I42" i="70" s="1"/>
  <c r="G39" i="70"/>
  <c r="I39" i="70" s="1"/>
  <c r="G14" i="70"/>
  <c r="I14" i="70" s="1"/>
  <c r="J18" i="69"/>
  <c r="K18" i="69" s="1"/>
  <c r="AG25" i="92"/>
  <c r="K30" i="87"/>
  <c r="G27" i="2"/>
  <c r="K25" i="88" s="1"/>
  <c r="E25" i="88" s="1"/>
  <c r="G25" i="88" s="1"/>
  <c r="H36" i="88" s="1"/>
  <c r="I36" i="88" s="1"/>
  <c r="E30" i="88"/>
  <c r="G30" i="88" s="1"/>
  <c r="G29" i="88"/>
  <c r="I22" i="88"/>
  <c r="K43" i="87"/>
  <c r="E43" i="87" s="1"/>
  <c r="G43" i="87" s="1"/>
  <c r="K33" i="87"/>
  <c r="K49" i="88"/>
  <c r="E49" i="88" s="1"/>
  <c r="G49" i="88" s="1"/>
  <c r="K31" i="88"/>
  <c r="E31" i="88" s="1"/>
  <c r="G31" i="88" s="1"/>
  <c r="G30" i="69"/>
  <c r="J14" i="187" l="1"/>
  <c r="J15" i="187" s="1"/>
  <c r="H14" i="187"/>
  <c r="H15" i="187" s="1"/>
  <c r="F14" i="187"/>
  <c r="N14" i="187"/>
  <c r="L14" i="187"/>
  <c r="P14" i="187"/>
  <c r="D16" i="187"/>
  <c r="F13" i="187"/>
  <c r="N13" i="187"/>
  <c r="P13" i="187"/>
  <c r="L13" i="187"/>
  <c r="J30" i="185"/>
  <c r="K28" i="87"/>
  <c r="AR14" i="92"/>
  <c r="I19" i="26"/>
  <c r="K52" i="88"/>
  <c r="E52" i="88" s="1"/>
  <c r="G52" i="88" s="1"/>
  <c r="K18" i="88"/>
  <c r="E18" i="88" s="1"/>
  <c r="G18" i="88" s="1"/>
  <c r="I24" i="25"/>
  <c r="F41" i="2" s="1"/>
  <c r="G41" i="2" s="1"/>
  <c r="K40" i="87" s="1"/>
  <c r="H23" i="87"/>
  <c r="Q21" i="26"/>
  <c r="J20" i="69"/>
  <c r="F30" i="69" s="1"/>
  <c r="I31" i="81"/>
  <c r="I31" i="49"/>
  <c r="F43" i="2" s="1"/>
  <c r="G43" i="2" s="1"/>
  <c r="K41" i="88" s="1"/>
  <c r="E41" i="88" s="1"/>
  <c r="G41" i="88" s="1"/>
  <c r="K35" i="87"/>
  <c r="AF23" i="92"/>
  <c r="AH23" i="92" s="1"/>
  <c r="AE24" i="92"/>
  <c r="H24" i="92"/>
  <c r="AS20" i="92"/>
  <c r="W20" i="92" s="1"/>
  <c r="AI23" i="92"/>
  <c r="AH29" i="92"/>
  <c r="H37" i="87"/>
  <c r="H19" i="92"/>
  <c r="AE19" i="92"/>
  <c r="AG19" i="92"/>
  <c r="I113" i="70"/>
  <c r="H57" i="87"/>
  <c r="AS23" i="92"/>
  <c r="H57" i="88"/>
  <c r="I32" i="50"/>
  <c r="K36" i="50" s="1"/>
  <c r="K19" i="87"/>
  <c r="AO22" i="92"/>
  <c r="AR22" i="92" s="1"/>
  <c r="C71" i="87"/>
  <c r="C71" i="88"/>
  <c r="K26" i="87"/>
  <c r="H34" i="92"/>
  <c r="AE34" i="92"/>
  <c r="AG34" i="92"/>
  <c r="H33" i="92"/>
  <c r="AG33" i="92"/>
  <c r="AE33" i="92"/>
  <c r="AL33" i="92" s="1"/>
  <c r="AF15" i="92"/>
  <c r="AH15" i="92" s="1"/>
  <c r="AI15" i="92"/>
  <c r="AC15" i="92"/>
  <c r="R15" i="92" s="1"/>
  <c r="AG28" i="92"/>
  <c r="H28" i="92"/>
  <c r="AE28" i="92"/>
  <c r="H30" i="92"/>
  <c r="AE30" i="92"/>
  <c r="AG30" i="92"/>
  <c r="AQ22" i="92"/>
  <c r="AS22" i="92" s="1"/>
  <c r="AE21" i="92"/>
  <c r="H21" i="92"/>
  <c r="AG21" i="92"/>
  <c r="AI16" i="92"/>
  <c r="AF16" i="92"/>
  <c r="AH16" i="92" s="1"/>
  <c r="AC16" i="92"/>
  <c r="R16" i="92" s="1"/>
  <c r="I14" i="26"/>
  <c r="Q14" i="26"/>
  <c r="J14" i="26" s="1"/>
  <c r="J32" i="26" s="1"/>
  <c r="F61" i="2" s="1"/>
  <c r="G61" i="2" s="1"/>
  <c r="H17" i="92"/>
  <c r="AG17" i="92"/>
  <c r="AE17" i="92"/>
  <c r="W14" i="92"/>
  <c r="V14" i="92"/>
  <c r="Z14" i="92"/>
  <c r="AN25" i="92"/>
  <c r="AO25" i="92"/>
  <c r="BB32" i="92"/>
  <c r="AX32" i="92"/>
  <c r="AZ32" i="92"/>
  <c r="BA32" i="92"/>
  <c r="AY32" i="92"/>
  <c r="AV32" i="92"/>
  <c r="AU32" i="92"/>
  <c r="K31" i="80"/>
  <c r="F62" i="2" s="1"/>
  <c r="G62" i="2" s="1"/>
  <c r="I20" i="26"/>
  <c r="Q20" i="26"/>
  <c r="K23" i="87"/>
  <c r="K21" i="88"/>
  <c r="E21" i="88" s="1"/>
  <c r="G21" i="88" s="1"/>
  <c r="AI26" i="92"/>
  <c r="AF26" i="92"/>
  <c r="AH26" i="92" s="1"/>
  <c r="AC26" i="92"/>
  <c r="R26" i="92" s="1"/>
  <c r="AP29" i="92"/>
  <c r="AS25" i="92"/>
  <c r="AC29" i="92"/>
  <c r="R29" i="92" s="1"/>
  <c r="AI29" i="92"/>
  <c r="AQ15" i="92"/>
  <c r="AM15" i="92"/>
  <c r="AP15" i="92"/>
  <c r="AP16" i="92"/>
  <c r="AQ16" i="92"/>
  <c r="AG27" i="92"/>
  <c r="AE27" i="92"/>
  <c r="AL27" i="92" s="1"/>
  <c r="H27" i="92"/>
  <c r="AG18" i="92"/>
  <c r="H18" i="92"/>
  <c r="AE18" i="92"/>
  <c r="H31" i="92"/>
  <c r="AG31" i="92"/>
  <c r="AE31" i="92"/>
  <c r="AL31" i="92" s="1"/>
  <c r="AL28" i="92"/>
  <c r="L15" i="187" l="1"/>
  <c r="K15" i="187" s="1"/>
  <c r="P15" i="187"/>
  <c r="O15" i="187" s="1"/>
  <c r="N15" i="187"/>
  <c r="M15" i="187" s="1"/>
  <c r="F15" i="187"/>
  <c r="E15" i="187" s="1"/>
  <c r="G15" i="187"/>
  <c r="I15" i="187"/>
  <c r="K42" i="87"/>
  <c r="E42" i="87" s="1"/>
  <c r="G42" i="87" s="1"/>
  <c r="H47" i="87" s="1"/>
  <c r="K39" i="88"/>
  <c r="E39" i="88" s="1"/>
  <c r="G39" i="88" s="1"/>
  <c r="H46" i="88" s="1"/>
  <c r="I57" i="88" s="1"/>
  <c r="M10" i="185"/>
  <c r="AQ24" i="92"/>
  <c r="AP24" i="92"/>
  <c r="V20" i="92"/>
  <c r="AF24" i="92"/>
  <c r="AH24" i="92" s="1"/>
  <c r="AC24" i="92"/>
  <c r="R24" i="92" s="1"/>
  <c r="AI24" i="92"/>
  <c r="Z20" i="92"/>
  <c r="AX20" i="92" s="1"/>
  <c r="AN23" i="92"/>
  <c r="AO23" i="92"/>
  <c r="I32" i="26"/>
  <c r="AS16" i="92"/>
  <c r="AP19" i="92"/>
  <c r="AQ19" i="92"/>
  <c r="AI19" i="92"/>
  <c r="AC19" i="92"/>
  <c r="R19" i="92" s="1"/>
  <c r="AF19" i="92"/>
  <c r="AH19" i="92" s="1"/>
  <c r="AI18" i="92"/>
  <c r="AC18" i="92"/>
  <c r="R18" i="92" s="1"/>
  <c r="AF18" i="92"/>
  <c r="AH18" i="92" s="1"/>
  <c r="AP17" i="92"/>
  <c r="AQ17" i="92"/>
  <c r="AP18" i="92"/>
  <c r="AQ18" i="92"/>
  <c r="AI28" i="92"/>
  <c r="AC28" i="92"/>
  <c r="R28" i="92" s="1"/>
  <c r="AF28" i="92"/>
  <c r="AH28" i="92" s="1"/>
  <c r="AU20" i="92"/>
  <c r="K60" i="87"/>
  <c r="E60" i="87" s="1"/>
  <c r="G60" i="87" s="1"/>
  <c r="K60" i="88"/>
  <c r="E60" i="88" s="1"/>
  <c r="G60" i="88" s="1"/>
  <c r="AN16" i="92"/>
  <c r="AO16" i="92"/>
  <c r="AC31" i="92"/>
  <c r="R31" i="92" s="1"/>
  <c r="AI31" i="92"/>
  <c r="AF31" i="92"/>
  <c r="AH31" i="92" s="1"/>
  <c r="K61" i="88"/>
  <c r="E61" i="88" s="1"/>
  <c r="G61" i="88" s="1"/>
  <c r="K61" i="87"/>
  <c r="E61" i="87" s="1"/>
  <c r="G61" i="87" s="1"/>
  <c r="H66" i="87" s="1"/>
  <c r="H73" i="87" s="1"/>
  <c r="AI33" i="92"/>
  <c r="AC33" i="92"/>
  <c r="R33" i="92" s="1"/>
  <c r="AF33" i="92"/>
  <c r="AH33" i="92" s="1"/>
  <c r="AI30" i="92"/>
  <c r="AC30" i="92"/>
  <c r="R30" i="92" s="1"/>
  <c r="AF30" i="92"/>
  <c r="AH30" i="92" s="1"/>
  <c r="AP31" i="92"/>
  <c r="AQ31" i="92"/>
  <c r="AM29" i="92"/>
  <c r="T29" i="92" s="1"/>
  <c r="AR29" i="92" s="1"/>
  <c r="Z29" i="92" s="1"/>
  <c r="AN29" i="92"/>
  <c r="AO29" i="92"/>
  <c r="AP21" i="92"/>
  <c r="AM21" i="92"/>
  <c r="AQ21" i="92"/>
  <c r="AP30" i="92"/>
  <c r="AQ30" i="92"/>
  <c r="AL30" i="92"/>
  <c r="AQ33" i="92"/>
  <c r="AP33" i="92"/>
  <c r="V22" i="92"/>
  <c r="Z22" i="92"/>
  <c r="W22" i="92"/>
  <c r="AM26" i="92"/>
  <c r="T26" i="92" s="1"/>
  <c r="AR26" i="92" s="1"/>
  <c r="Z26" i="92" s="1"/>
  <c r="AN26" i="92"/>
  <c r="AO26" i="92"/>
  <c r="AP27" i="92"/>
  <c r="AQ27" i="92"/>
  <c r="AZ14" i="92"/>
  <c r="AY14" i="92"/>
  <c r="AV14" i="92"/>
  <c r="BA14" i="92"/>
  <c r="AU14" i="92"/>
  <c r="BB14" i="92"/>
  <c r="AW14" i="92"/>
  <c r="AX14" i="92"/>
  <c r="AC21" i="92"/>
  <c r="R21" i="92" s="1"/>
  <c r="AI21" i="92"/>
  <c r="AF21" i="92"/>
  <c r="AH21" i="92" s="1"/>
  <c r="AI34" i="92"/>
  <c r="AC34" i="92"/>
  <c r="R34" i="92" s="1"/>
  <c r="AF34" i="92"/>
  <c r="AH34" i="92" s="1"/>
  <c r="AP28" i="92"/>
  <c r="AQ28" i="92"/>
  <c r="AI27" i="92"/>
  <c r="AC27" i="92"/>
  <c r="R27" i="92" s="1"/>
  <c r="AF27" i="92"/>
  <c r="AH27" i="92" s="1"/>
  <c r="AC17" i="92"/>
  <c r="R17" i="92" s="1"/>
  <c r="AI17" i="92"/>
  <c r="AF17" i="92"/>
  <c r="AH17" i="92" s="1"/>
  <c r="AN15" i="92"/>
  <c r="AL15" i="92"/>
  <c r="T15" i="92" s="1"/>
  <c r="AR15" i="92" s="1"/>
  <c r="Z15" i="92" s="1"/>
  <c r="AO15" i="92"/>
  <c r="AP34" i="92"/>
  <c r="AQ34" i="92"/>
  <c r="AR25" i="92"/>
  <c r="F16" i="187" l="1"/>
  <c r="E16" i="187" s="1"/>
  <c r="AW20" i="92"/>
  <c r="BB20" i="92"/>
  <c r="AN24" i="92"/>
  <c r="AO24" i="92"/>
  <c r="AZ20" i="92"/>
  <c r="BA20" i="92"/>
  <c r="AY20" i="92"/>
  <c r="AV20" i="92"/>
  <c r="AR23" i="92"/>
  <c r="AS24" i="92"/>
  <c r="AS34" i="92"/>
  <c r="AS19" i="92"/>
  <c r="AO19" i="92"/>
  <c r="AN19" i="92"/>
  <c r="AX15" i="92"/>
  <c r="AU15" i="92"/>
  <c r="AZ15" i="92"/>
  <c r="AW15" i="92"/>
  <c r="AY15" i="92"/>
  <c r="BB15" i="92"/>
  <c r="BA15" i="92"/>
  <c r="AV15" i="92"/>
  <c r="AZ29" i="92"/>
  <c r="BB29" i="92"/>
  <c r="AX29" i="92"/>
  <c r="AY29" i="92"/>
  <c r="AW29" i="92"/>
  <c r="AU29" i="92"/>
  <c r="BA29" i="92"/>
  <c r="AV29" i="92"/>
  <c r="I73" i="87"/>
  <c r="H76" i="87"/>
  <c r="H83" i="87" s="1"/>
  <c r="AN31" i="92"/>
  <c r="AM31" i="92"/>
  <c r="T31" i="92" s="1"/>
  <c r="AR31" i="92" s="1"/>
  <c r="Z31" i="92" s="1"/>
  <c r="AO31" i="92"/>
  <c r="AM28" i="92"/>
  <c r="T28" i="92" s="1"/>
  <c r="AR28" i="92" s="1"/>
  <c r="Z28" i="92" s="1"/>
  <c r="AN28" i="92"/>
  <c r="AO28" i="92"/>
  <c r="AM27" i="92"/>
  <c r="T27" i="92" s="1"/>
  <c r="AR27" i="92" s="1"/>
  <c r="Z27" i="92" s="1"/>
  <c r="AN27" i="92"/>
  <c r="AO27" i="92"/>
  <c r="AN21" i="92"/>
  <c r="AO21" i="92"/>
  <c r="AL21" i="92"/>
  <c r="T21" i="92" s="1"/>
  <c r="AR21" i="92" s="1"/>
  <c r="Z21" i="92" s="1"/>
  <c r="AU22" i="92"/>
  <c r="AY22" i="92"/>
  <c r="AV22" i="92"/>
  <c r="BB22" i="92"/>
  <c r="BA22" i="92"/>
  <c r="AZ22" i="92"/>
  <c r="AX22" i="92"/>
  <c r="AW22" i="92"/>
  <c r="AO33" i="92"/>
  <c r="AM33" i="92"/>
  <c r="T33" i="92" s="1"/>
  <c r="AN33" i="92"/>
  <c r="H66" i="88"/>
  <c r="AZ26" i="92"/>
  <c r="AW26" i="92"/>
  <c r="AY26" i="92"/>
  <c r="BB26" i="92"/>
  <c r="BA26" i="92"/>
  <c r="AX26" i="92"/>
  <c r="AU26" i="92"/>
  <c r="AV26" i="92"/>
  <c r="AN18" i="92"/>
  <c r="AR18" i="92" s="1"/>
  <c r="AO18" i="92"/>
  <c r="V25" i="92"/>
  <c r="Z25" i="92"/>
  <c r="W25" i="92"/>
  <c r="AR33" i="92"/>
  <c r="Z33" i="92" s="1"/>
  <c r="AR16" i="92"/>
  <c r="AS17" i="92"/>
  <c r="AN17" i="92"/>
  <c r="AO17" i="92"/>
  <c r="AN34" i="92"/>
  <c r="AO34" i="92"/>
  <c r="AN30" i="92"/>
  <c r="AM30" i="92"/>
  <c r="T30" i="92" s="1"/>
  <c r="AR30" i="92" s="1"/>
  <c r="Z30" i="92" s="1"/>
  <c r="AO30" i="92"/>
  <c r="AS18" i="92"/>
  <c r="H16" i="187" l="1"/>
  <c r="J16" i="187" s="1"/>
  <c r="AR19" i="92"/>
  <c r="V19" i="92" s="1"/>
  <c r="AR24" i="92"/>
  <c r="W23" i="92"/>
  <c r="V23" i="92"/>
  <c r="Z23" i="92"/>
  <c r="Z19" i="92"/>
  <c r="AR34" i="92"/>
  <c r="V34" i="92" s="1"/>
  <c r="AU27" i="92"/>
  <c r="AX27" i="92"/>
  <c r="AW27" i="92"/>
  <c r="AY27" i="92"/>
  <c r="BB27" i="92"/>
  <c r="AZ27" i="92"/>
  <c r="BA27" i="92"/>
  <c r="AV27" i="92"/>
  <c r="AZ31" i="92"/>
  <c r="BB31" i="92"/>
  <c r="AV31" i="92"/>
  <c r="AX31" i="92"/>
  <c r="BA31" i="92"/>
  <c r="AU31" i="92"/>
  <c r="AW31" i="92"/>
  <c r="AY31" i="92"/>
  <c r="AZ30" i="92"/>
  <c r="AV30" i="92"/>
  <c r="AY30" i="92"/>
  <c r="BB30" i="92"/>
  <c r="BA30" i="92"/>
  <c r="AU30" i="92"/>
  <c r="AX30" i="92"/>
  <c r="AW30" i="92"/>
  <c r="BA21" i="92"/>
  <c r="AV21" i="92"/>
  <c r="AX21" i="92"/>
  <c r="AZ21" i="92"/>
  <c r="BB21" i="92"/>
  <c r="AW21" i="92"/>
  <c r="AU21" i="92"/>
  <c r="AY21" i="92"/>
  <c r="I66" i="88"/>
  <c r="I73" i="88" s="1"/>
  <c r="I76" i="88" s="1"/>
  <c r="H73" i="88"/>
  <c r="H76" i="88" s="1"/>
  <c r="H83" i="88" s="1"/>
  <c r="V18" i="92"/>
  <c r="W18" i="92"/>
  <c r="Z18" i="92"/>
  <c r="AZ33" i="92"/>
  <c r="AY33" i="92"/>
  <c r="BB33" i="92"/>
  <c r="AX33" i="92"/>
  <c r="AU33" i="92"/>
  <c r="AW33" i="92"/>
  <c r="AV33" i="92"/>
  <c r="BA33" i="92"/>
  <c r="W16" i="92"/>
  <c r="Z16" i="92"/>
  <c r="V16" i="92"/>
  <c r="AU25" i="92"/>
  <c r="BB25" i="92"/>
  <c r="AV25" i="92"/>
  <c r="AW25" i="92"/>
  <c r="BA25" i="92"/>
  <c r="AZ25" i="92"/>
  <c r="AX25" i="92"/>
  <c r="AY25" i="92"/>
  <c r="AZ28" i="92"/>
  <c r="AY28" i="92"/>
  <c r="AX28" i="92"/>
  <c r="BB28" i="92"/>
  <c r="AV28" i="92"/>
  <c r="BA28" i="92"/>
  <c r="AU28" i="92"/>
  <c r="AW28" i="92"/>
  <c r="AR17" i="92"/>
  <c r="G16" i="187" l="1"/>
  <c r="I16" i="187"/>
  <c r="L16" i="187"/>
  <c r="W34" i="92"/>
  <c r="Z34" i="92"/>
  <c r="W19" i="92"/>
  <c r="AZ23" i="92"/>
  <c r="AV23" i="92"/>
  <c r="BB23" i="92"/>
  <c r="AX23" i="92"/>
  <c r="BA23" i="92"/>
  <c r="AW23" i="92"/>
  <c r="AY23" i="92"/>
  <c r="AU23" i="92"/>
  <c r="V24" i="92"/>
  <c r="Z24" i="92"/>
  <c r="W24" i="92"/>
  <c r="AX19" i="92"/>
  <c r="AZ19" i="92"/>
  <c r="BA19" i="92"/>
  <c r="AU19" i="92"/>
  <c r="BB19" i="92"/>
  <c r="AV19" i="92"/>
  <c r="AY19" i="92"/>
  <c r="AW19" i="92"/>
  <c r="AY16" i="92"/>
  <c r="AW16" i="92"/>
  <c r="BB16" i="92"/>
  <c r="AZ16" i="92"/>
  <c r="AU16" i="92"/>
  <c r="BA16" i="92"/>
  <c r="AV16" i="92"/>
  <c r="AX16" i="92"/>
  <c r="Z17" i="92"/>
  <c r="V17" i="92"/>
  <c r="W17" i="92"/>
  <c r="AX34" i="92"/>
  <c r="AV34" i="92"/>
  <c r="BA34" i="92"/>
  <c r="AZ34" i="92"/>
  <c r="AW34" i="92"/>
  <c r="BB34" i="92"/>
  <c r="AY34" i="92"/>
  <c r="AU34" i="92"/>
  <c r="AZ18" i="92"/>
  <c r="AY18" i="92"/>
  <c r="AV18" i="92"/>
  <c r="BA18" i="92"/>
  <c r="AU18" i="92"/>
  <c r="AW18" i="92"/>
  <c r="BB18" i="92"/>
  <c r="AX18" i="92"/>
  <c r="K16" i="187" l="1"/>
  <c r="N16" i="187"/>
  <c r="AU24" i="92"/>
  <c r="AU35" i="92" s="1"/>
  <c r="AX24" i="92"/>
  <c r="AV24" i="92"/>
  <c r="BB24" i="92"/>
  <c r="AZ24" i="92"/>
  <c r="AY24" i="92"/>
  <c r="BA24" i="92"/>
  <c r="AW24" i="92"/>
  <c r="BA17" i="92"/>
  <c r="AY17" i="92"/>
  <c r="AU17" i="92"/>
  <c r="AX17" i="92"/>
  <c r="AW17" i="92"/>
  <c r="AZ17" i="92"/>
  <c r="BB17" i="92"/>
  <c r="AV17" i="92"/>
  <c r="M16" i="187" l="1"/>
  <c r="P16" i="187"/>
  <c r="O16" i="187" s="1"/>
  <c r="AV35" i="92"/>
  <c r="Y37" i="92" s="1"/>
  <c r="AX35" i="92"/>
  <c r="Y39" i="92" s="1"/>
  <c r="BB35" i="92"/>
  <c r="Y43" i="92" s="1"/>
  <c r="AY35" i="92"/>
  <c r="Y40" i="92" s="1"/>
  <c r="AZ35" i="92"/>
  <c r="Y41" i="92" s="1"/>
  <c r="AW35" i="92"/>
  <c r="Y38" i="92" s="1"/>
  <c r="BA35" i="92"/>
  <c r="Y42" i="92" s="1"/>
  <c r="AT35" i="92" l="1"/>
  <c r="Y44" i="92"/>
</calcChain>
</file>

<file path=xl/sharedStrings.xml><?xml version="1.0" encoding="utf-8"?>
<sst xmlns="http://schemas.openxmlformats.org/spreadsheetml/2006/main" count="1307" uniqueCount="554">
  <si>
    <t>RELATÓRIO DOS SERVIÇOS EXECUTADOS</t>
  </si>
  <si>
    <t>Obra: Pavimentação Asfáltica</t>
  </si>
  <si>
    <t>TERRAPLENAGEM</t>
  </si>
  <si>
    <t>m²</t>
  </si>
  <si>
    <t>Remocao e limpeza de camada vegetal</t>
  </si>
  <si>
    <t>m³</t>
  </si>
  <si>
    <t>Compactação aterros 95% proctor normal</t>
  </si>
  <si>
    <t>Compactação aterros 100% proctor normal</t>
  </si>
  <si>
    <t>PAVIMENTAÇÃO</t>
  </si>
  <si>
    <t>Regularização do sub-leito</t>
  </si>
  <si>
    <t>Sub-base de solo estabilizado s/mistura</t>
  </si>
  <si>
    <t>Base de solo estabilizado s/mistura</t>
  </si>
  <si>
    <t>Execução de imprimação</t>
  </si>
  <si>
    <t>Tratamento superficial simples (TSS)</t>
  </si>
  <si>
    <t>Fog - exclusive emulsão asfáltica (TSD e TSS)</t>
  </si>
  <si>
    <t>Fornecimento e transporte emulsão asfáltica RR-2C</t>
  </si>
  <si>
    <t>t</t>
  </si>
  <si>
    <t>Fornecimento e transporte asfalto diluído CM-30</t>
  </si>
  <si>
    <t>Transporte de brita (Comercial)</t>
  </si>
  <si>
    <t>txKm</t>
  </si>
  <si>
    <t>Transporte de brita (Local)</t>
  </si>
  <si>
    <t>DRENAGEM</t>
  </si>
  <si>
    <t>m</t>
  </si>
  <si>
    <t>un</t>
  </si>
  <si>
    <t>OBRAS DE ARTE CORRENTES</t>
  </si>
  <si>
    <t>Escavação mecânical de valas em material de 1ª. categoria</t>
  </si>
  <si>
    <t>Reaterro e compactação com placa vibratória</t>
  </si>
  <si>
    <t>ESTADO DE MATO GROSSO</t>
  </si>
  <si>
    <t>SECRETARIA DE INFRA-ESTRUTURA</t>
  </si>
  <si>
    <t>R E S U M O    D E    M E D I Ç Ã O</t>
  </si>
  <si>
    <t>DEPARTAMENTO DE VIAÇÃO E OBRAS PÚBLICAS</t>
  </si>
  <si>
    <t>Número</t>
  </si>
  <si>
    <t>CONTRATO</t>
  </si>
  <si>
    <t>Assinatura</t>
  </si>
  <si>
    <t>: 10/12/93</t>
  </si>
  <si>
    <t>Aprovações</t>
  </si>
  <si>
    <t>: 13/12/93</t>
  </si>
  <si>
    <t>Processo</t>
  </si>
  <si>
    <t>: 455/93-AC</t>
  </si>
  <si>
    <t>CÓDIGO</t>
  </si>
  <si>
    <t>DISCRIMINAÇÃO</t>
  </si>
  <si>
    <t>UNID.</t>
  </si>
  <si>
    <t>QUANTIDADE</t>
  </si>
  <si>
    <t>PREÇO UNITÁRIO R$</t>
  </si>
  <si>
    <t>CUSTO PARCIAL R$</t>
  </si>
  <si>
    <t>TOTAIS PARCIAIS R$</t>
  </si>
  <si>
    <t>OBSERVAÇÃO</t>
  </si>
  <si>
    <t>TERRAPLANAGEM</t>
  </si>
  <si>
    <t>Comissão de fiscalização</t>
  </si>
  <si>
    <t>Engº. Ricardo Marques da Guia</t>
  </si>
  <si>
    <t>Engº. Luiz Tadeu Parisi</t>
  </si>
  <si>
    <t xml:space="preserve"> Membro Port. GP Nº. 695/97-AC</t>
  </si>
  <si>
    <t>Membro Port. GP Nº. 695/97-AC</t>
  </si>
  <si>
    <t>Fiscal Port. GP Nº. 695/97-AC</t>
  </si>
  <si>
    <t>m2</t>
  </si>
  <si>
    <t>Valeta de proteção com revestimento em concreto para corte</t>
  </si>
  <si>
    <t>Escavação mecânica de valas em material de 1ª categoria</t>
  </si>
  <si>
    <t/>
  </si>
  <si>
    <t>TOTAL DESTA MEDIÇÃO</t>
  </si>
  <si>
    <t>A DEDUZIR DA MEDIÇÃO ANTERIOR</t>
  </si>
  <si>
    <t>RESUMO DE REAJUSTAMENTO DE MEDIÇÃO</t>
  </si>
  <si>
    <t>PREVISTO</t>
  </si>
  <si>
    <t>: 195/93-P.JUR.</t>
  </si>
  <si>
    <t xml:space="preserve">                                                    CRONOGRAMA FINANCEIRO</t>
  </si>
  <si>
    <t>EXECUTADO</t>
  </si>
  <si>
    <t>MEDIÇÃO REFERÊNCIA</t>
  </si>
  <si>
    <t>MEDIÇÃO ANTERIOR R$</t>
  </si>
  <si>
    <t>VALOR REVISÍVEL R$</t>
  </si>
  <si>
    <t>FATOR</t>
  </si>
  <si>
    <t>VALOR REVISTO R$</t>
  </si>
  <si>
    <t>SOMA</t>
  </si>
  <si>
    <t xml:space="preserve"> </t>
  </si>
  <si>
    <t>ESTACAS</t>
  </si>
  <si>
    <t>D/2</t>
  </si>
  <si>
    <t>FRAC.</t>
  </si>
  <si>
    <t>(m)</t>
  </si>
  <si>
    <t>PLANILHA PARA CÁLCULO</t>
  </si>
  <si>
    <t>TOTAL</t>
  </si>
  <si>
    <t>DISTÂNCIA MÉDIA</t>
  </si>
  <si>
    <t>DE TRANSPORTE (DMT)</t>
  </si>
  <si>
    <t>ESCAVAÇÃO</t>
  </si>
  <si>
    <t>ESCAVAÇÃO (ESTACAS)</t>
  </si>
  <si>
    <t>APLICAÇÃO (ESTACAS)</t>
  </si>
  <si>
    <t>VOLUME</t>
  </si>
  <si>
    <t>DMT</t>
  </si>
  <si>
    <t>INICIAL</t>
  </si>
  <si>
    <t>FINAL</t>
  </si>
  <si>
    <t>Nº</t>
  </si>
  <si>
    <t>LADO</t>
  </si>
  <si>
    <t>a</t>
  </si>
  <si>
    <t>b</t>
  </si>
  <si>
    <t>c</t>
  </si>
  <si>
    <t>L</t>
  </si>
  <si>
    <t>L1</t>
  </si>
  <si>
    <t>L2</t>
  </si>
  <si>
    <t>E</t>
  </si>
  <si>
    <t>D</t>
  </si>
  <si>
    <t>PLANILHA PARA SERVIÇOS</t>
  </si>
  <si>
    <t>DE CÁLCULO DE ÁREA DE</t>
  </si>
  <si>
    <t>COMPLEMENTAÇÃO DE</t>
  </si>
  <si>
    <t>LARGURAS (m)</t>
  </si>
  <si>
    <t>SOMA DAS</t>
  </si>
  <si>
    <t>ÁREAS</t>
  </si>
  <si>
    <t>ESQUERDA</t>
  </si>
  <si>
    <t>DIREITA</t>
  </si>
  <si>
    <t>LARGURAS</t>
  </si>
  <si>
    <t>FOLHA Nº 01/01</t>
  </si>
  <si>
    <t>COMPRIMENTO</t>
  </si>
  <si>
    <t>LARGURA</t>
  </si>
  <si>
    <t>ESTACA</t>
  </si>
  <si>
    <t>TIPO</t>
  </si>
  <si>
    <t>(m³)</t>
  </si>
  <si>
    <t>EXTENSÃO</t>
  </si>
  <si>
    <t>ÁREA</t>
  </si>
  <si>
    <t>(m²)</t>
  </si>
  <si>
    <t>OBS.</t>
  </si>
  <si>
    <t>DISTÂNCIA</t>
  </si>
  <si>
    <t>ESP.</t>
  </si>
  <si>
    <t>FIXA (Km)</t>
  </si>
  <si>
    <t>(Km)</t>
  </si>
  <si>
    <t>mo_sub_base</t>
  </si>
  <si>
    <t>areabase</t>
  </si>
  <si>
    <t>Nesta medição</t>
  </si>
  <si>
    <t>TOTAL (m)</t>
  </si>
  <si>
    <t>ESQ.</t>
  </si>
  <si>
    <t>DIR.</t>
  </si>
  <si>
    <t>D/2 (m)</t>
  </si>
  <si>
    <t>ÁREAS (m²)</t>
  </si>
  <si>
    <t>PLANILHA PARA CÁLCULO DE ÁREA DE PLANTIO DE GRAMA (m²)</t>
  </si>
  <si>
    <t xml:space="preserve"> de janeiro de </t>
  </si>
  <si>
    <t xml:space="preserve"> de fevereiro de </t>
  </si>
  <si>
    <t xml:space="preserve"> de março de </t>
  </si>
  <si>
    <t xml:space="preserve"> de abril de </t>
  </si>
  <si>
    <t xml:space="preserve"> de maio de </t>
  </si>
  <si>
    <t xml:space="preserve"> de junho de </t>
  </si>
  <si>
    <t xml:space="preserve"> de julho de </t>
  </si>
  <si>
    <t xml:space="preserve"> de agosto de </t>
  </si>
  <si>
    <t xml:space="preserve"> de setembro de </t>
  </si>
  <si>
    <t xml:space="preserve"> de outubro de </t>
  </si>
  <si>
    <t xml:space="preserve"> de novembro de </t>
  </si>
  <si>
    <t xml:space="preserve"> de dezembro de </t>
  </si>
  <si>
    <t>MURO DE TESTA</t>
  </si>
  <si>
    <t>(ud)</t>
  </si>
  <si>
    <t>Importa  o  líquido  a  pagar  referente  aos  serviços  executados  em  R$</t>
  </si>
  <si>
    <t>PLANILHA PARA CÁLCULO DE OBRAS COMPLEMENTARES - CERCA DE ARAME C/4 FIOS ARAME FARPADO</t>
  </si>
  <si>
    <t>Código</t>
  </si>
  <si>
    <t>Resumo</t>
  </si>
  <si>
    <t>VOLUME ESCAVADO (m³)</t>
  </si>
  <si>
    <t>VOLUME COMPACTADO (m³)</t>
  </si>
  <si>
    <t>REMOÇÃO E RECONSTRUÇÃO (m)</t>
  </si>
  <si>
    <t>PLANILHA PARA SERVIÇOS DE EXECUÇÃO E RELAÇÃO DE OBRAS DE ARTE CORRENTES, ESCAVAÇÃO E REATERRO</t>
  </si>
  <si>
    <t>LARGURA (m)</t>
  </si>
  <si>
    <t>ALTURA (m)</t>
  </si>
  <si>
    <t>VOLUME REATERRO (m³)</t>
  </si>
  <si>
    <t>DIÂMETRO (m)</t>
  </si>
  <si>
    <t>CORPO (m)</t>
  </si>
  <si>
    <t>Tipo I (un)</t>
  </si>
  <si>
    <t>Tipo II (un)</t>
  </si>
  <si>
    <t>Tipo I (m)</t>
  </si>
  <si>
    <t>Tipo II (m)</t>
  </si>
  <si>
    <t>Entrada d'água</t>
  </si>
  <si>
    <t>Descida d'água</t>
  </si>
  <si>
    <t>Sarjeta de corte tipo A (m)</t>
  </si>
  <si>
    <t>Bacia de amort. (un)</t>
  </si>
  <si>
    <t>OBS</t>
  </si>
  <si>
    <t>CONSTRUÇÃO (m)</t>
  </si>
  <si>
    <t>Transporte mat. de jazida p/sub-base e base (volume pista acabada)</t>
  </si>
  <si>
    <t>Serviços</t>
  </si>
  <si>
    <t>Quantidade</t>
  </si>
  <si>
    <t>Indice/DNER</t>
  </si>
  <si>
    <t>Acumulado medição anterior</t>
  </si>
  <si>
    <t>Total acumulado</t>
  </si>
  <si>
    <r>
      <t xml:space="preserve">Escav., carga e transp. de mat. de 1ª. cat. DMT </t>
    </r>
    <r>
      <rPr>
        <sz val="8"/>
        <rFont val="Symbol"/>
        <family val="1"/>
        <charset val="2"/>
      </rPr>
      <t>£</t>
    </r>
    <r>
      <rPr>
        <sz val="8"/>
        <rFont val="Arial"/>
        <family val="2"/>
      </rPr>
      <t xml:space="preserve"> 50 m</t>
    </r>
  </si>
  <si>
    <r>
      <t xml:space="preserve">Escav., carga e transp. de mat. de 1ª. cat. DMT &gt; 50 e </t>
    </r>
    <r>
      <rPr>
        <sz val="8"/>
        <rFont val="Symbol"/>
        <family val="1"/>
        <charset val="2"/>
      </rPr>
      <t>£</t>
    </r>
    <r>
      <rPr>
        <sz val="8"/>
        <rFont val="Arial"/>
        <family val="2"/>
      </rPr>
      <t xml:space="preserve"> 200 m</t>
    </r>
  </si>
  <si>
    <r>
      <t xml:space="preserve">Escav., carga e transp. de mat. de 1ª. cat. DMT &gt; 200 e </t>
    </r>
    <r>
      <rPr>
        <sz val="8"/>
        <rFont val="Symbol"/>
        <family val="1"/>
        <charset val="2"/>
      </rPr>
      <t>£</t>
    </r>
    <r>
      <rPr>
        <sz val="8"/>
        <rFont val="Arial"/>
        <family val="2"/>
      </rPr>
      <t xml:space="preserve"> 400 m</t>
    </r>
  </si>
  <si>
    <r>
      <t xml:space="preserve">Escav., carga e transp. de mat. de 1ª. cat. DMT &gt; 400 e </t>
    </r>
    <r>
      <rPr>
        <sz val="8"/>
        <rFont val="Symbol"/>
        <family val="1"/>
        <charset val="2"/>
      </rPr>
      <t>£</t>
    </r>
    <r>
      <rPr>
        <sz val="8"/>
        <rFont val="Arial"/>
        <family val="2"/>
      </rPr>
      <t xml:space="preserve"> 600 m</t>
    </r>
  </si>
  <si>
    <r>
      <t xml:space="preserve">Escav., carga e transp. de mat. de 1ª. cat. DMT &gt; 600 e </t>
    </r>
    <r>
      <rPr>
        <sz val="8"/>
        <rFont val="Symbol"/>
        <family val="1"/>
        <charset val="2"/>
      </rPr>
      <t>£</t>
    </r>
    <r>
      <rPr>
        <sz val="8"/>
        <rFont val="Arial"/>
        <family val="2"/>
      </rPr>
      <t xml:space="preserve"> 800 m</t>
    </r>
  </si>
  <si>
    <t>BOCA (un)</t>
  </si>
  <si>
    <t>CAIXA Nº</t>
  </si>
  <si>
    <t>DMT (m)</t>
  </si>
  <si>
    <t>APLICAÇÃO</t>
  </si>
  <si>
    <t>0 a 50</t>
  </si>
  <si>
    <t>50 a 200</t>
  </si>
  <si>
    <t>200 a 400</t>
  </si>
  <si>
    <t>400 a 600</t>
  </si>
  <si>
    <t>600 a 800</t>
  </si>
  <si>
    <t>800 a 1000</t>
  </si>
  <si>
    <t>1000 a 1200</t>
  </si>
  <si>
    <t>1200 a 1400</t>
  </si>
  <si>
    <t>Reajustamento defintivo</t>
  </si>
  <si>
    <t>Transp. mat. de jazida p/sub-base e base (volume pista acabada)</t>
  </si>
  <si>
    <t>%</t>
  </si>
  <si>
    <t>GOVERNO DO ESTADO DE MATO GROSSO</t>
  </si>
  <si>
    <t>PRODEAGRO</t>
  </si>
  <si>
    <t>MEMORIAL DESCRITIVO - MATERIAIS BETUMINOSOS</t>
  </si>
  <si>
    <t>TOTAIS PARCIAIS   (R$)</t>
  </si>
  <si>
    <t>PRODUTO</t>
  </si>
  <si>
    <t>TRANSPORTE</t>
  </si>
  <si>
    <t>FORNECIMENTO E TRANSPORTE DE MATERIAIS BETUMINOSOS</t>
  </si>
  <si>
    <t>ton</t>
  </si>
  <si>
    <t>Fornecimento e transporte de asfalto CM-30</t>
  </si>
  <si>
    <t>Fornecimento e transporte de emulsão asfáltica RR-2C</t>
  </si>
  <si>
    <t>COMISSÃO  DE  FISCALIZAÇÃO</t>
  </si>
  <si>
    <t>Bonificação s/ itens 52.200 e 52.300</t>
  </si>
  <si>
    <r>
      <t>(m</t>
    </r>
    <r>
      <rPr>
        <vertAlign val="superscript"/>
        <sz val="8"/>
        <rFont val="Tahoma"/>
        <family val="2"/>
      </rPr>
      <t>2</t>
    </r>
    <r>
      <rPr>
        <sz val="8"/>
        <rFont val="Tahoma"/>
        <family val="2"/>
      </rPr>
      <t>)</t>
    </r>
  </si>
  <si>
    <t>Abr/00</t>
  </si>
  <si>
    <t>empo3</t>
  </si>
  <si>
    <r>
      <t xml:space="preserve">DMT &gt;     50 e </t>
    </r>
    <r>
      <rPr>
        <sz val="8"/>
        <rFont val="Symbol"/>
        <family val="1"/>
        <charset val="2"/>
      </rPr>
      <t>£</t>
    </r>
    <r>
      <rPr>
        <sz val="8"/>
        <rFont val="Arial"/>
        <family val="2"/>
      </rPr>
      <t xml:space="preserve">  200 m</t>
    </r>
  </si>
  <si>
    <r>
      <t xml:space="preserve">DMT &gt;   200 e </t>
    </r>
    <r>
      <rPr>
        <sz val="8"/>
        <rFont val="Symbol"/>
        <family val="1"/>
        <charset val="2"/>
      </rPr>
      <t>£</t>
    </r>
    <r>
      <rPr>
        <sz val="8"/>
        <rFont val="Arial"/>
        <family val="2"/>
      </rPr>
      <t xml:space="preserve">  400 m</t>
    </r>
  </si>
  <si>
    <r>
      <t xml:space="preserve">DMT &gt;   400 e </t>
    </r>
    <r>
      <rPr>
        <sz val="8"/>
        <rFont val="Symbol"/>
        <family val="1"/>
        <charset val="2"/>
      </rPr>
      <t>£</t>
    </r>
    <r>
      <rPr>
        <sz val="8"/>
        <rFont val="Arial"/>
        <family val="2"/>
      </rPr>
      <t xml:space="preserve">  600 m</t>
    </r>
  </si>
  <si>
    <t>TERRAP.</t>
  </si>
  <si>
    <t>PAVI.</t>
  </si>
  <si>
    <t>O.A.E.</t>
  </si>
  <si>
    <t>SINAL. HORIZ.</t>
  </si>
  <si>
    <t>Comissão de Fiscalização</t>
  </si>
  <si>
    <t>MEDIDOS NA 1ª MEDIÇÃO APÓS REPACTUAÇÃO DE PREÇOS - (03/10/00 a 31/10/00)</t>
  </si>
  <si>
    <t xml:space="preserve">   SECRETARIA DE ESTADO DE TRANSPORTES</t>
  </si>
  <si>
    <t>GOVERNO DO ESTADO DE MATO GROSSO                 SECRETARIA DE ESTADO DE TRANSPORTES</t>
  </si>
  <si>
    <t>GOVERNO DO ESTADO DE MATO GROSSO        SECRETARIA DE ESTADO DE TRANSPORTES</t>
  </si>
  <si>
    <t xml:space="preserve">   GOVERNO DO ESTADO DE MATO GROSSO</t>
  </si>
  <si>
    <t>SECRETARIA DE ESTADO DE TRANSPORTES</t>
  </si>
  <si>
    <t>GOVERNO DO ESTADO DE MATO GROSSO                         SECRETARIA DE ESTADO DE TRANSPORTES</t>
  </si>
  <si>
    <t>PLANILHA PARA CÁLCULO                 VALETA DE PROTEÇÃO                                      COM REVESTIMENTO VEGETAL                                    (m)</t>
  </si>
  <si>
    <t xml:space="preserve">        Engº. Luiz Carlos Ferreira</t>
  </si>
  <si>
    <t xml:space="preserve">        Fiscal Port. GP Nº. 695/97-AC</t>
  </si>
  <si>
    <t xml:space="preserve">            Engº. Luiz Tadeu Parisi</t>
  </si>
  <si>
    <t xml:space="preserve">            Membro Port. GP Nº. 695/97-AC</t>
  </si>
  <si>
    <t>GOVERNO DO ESTADO DE MATO GROSSO                                                            SECRETARIA DE ESTADO DE TRANSPORTES</t>
  </si>
  <si>
    <t>Dez/00</t>
  </si>
  <si>
    <t>K1</t>
  </si>
  <si>
    <t>K2</t>
  </si>
  <si>
    <t>R</t>
  </si>
  <si>
    <t>TOTAL ACUMULADO DESTA MEDIÇÃO</t>
  </si>
  <si>
    <t>VALOR LIQUIDO A RECEBER</t>
  </si>
  <si>
    <t>SOMA DAS LARGURAS   (m)</t>
  </si>
  <si>
    <t>GOVERNO DE MATO GROSSO                                                                                                SECRETARIA DE ESTADO DE TRANSPORTES</t>
  </si>
  <si>
    <t>PINTURA DE FAIXAS</t>
  </si>
  <si>
    <t>HORIZONTAIS (m²)</t>
  </si>
  <si>
    <t>E ZEBRADOS</t>
  </si>
  <si>
    <t>CONTÍNUA BRANCA</t>
  </si>
  <si>
    <t>CONTÍNUA AMARELA</t>
  </si>
  <si>
    <t>DESCONTÍNUA BRANCA</t>
  </si>
  <si>
    <t>DESCONTÍNUA AMARELA</t>
  </si>
  <si>
    <t>80.410 - PINTURA DE FAIXAS HORIZONTAIS</t>
  </si>
  <si>
    <t>-</t>
  </si>
  <si>
    <t>PLANILHA PARA CÁLCULO DE                             SINALIZAÇÃO VERTICAL                                 (un)</t>
  </si>
  <si>
    <t>Placa de regulamentação circular Ø 1,00 m</t>
  </si>
  <si>
    <t>Placa de Advertência 1,00 x 1,00 m</t>
  </si>
  <si>
    <t>UN</t>
  </si>
  <si>
    <t>GOVERNO DO ESTADO DE MATO GROSSO                                             SECRETARIA DE ESTADO DE TRANSPORTES</t>
  </si>
  <si>
    <r>
      <t xml:space="preserve">Escav., carga e transp. de mat. de 1ª. cat. DMT </t>
    </r>
    <r>
      <rPr>
        <sz val="8"/>
        <rFont val="Symbol"/>
        <family val="1"/>
        <charset val="2"/>
      </rPr>
      <t>£</t>
    </r>
    <r>
      <rPr>
        <sz val="8"/>
        <rFont val="Tahoma"/>
        <family val="2"/>
      </rPr>
      <t xml:space="preserve"> </t>
    </r>
    <r>
      <rPr>
        <sz val="8"/>
        <rFont val="Arial"/>
        <family val="2"/>
      </rPr>
      <t>50 m</t>
    </r>
  </si>
  <si>
    <t>Proibido ultrapassar</t>
  </si>
  <si>
    <t>Velocidade 40 km/h</t>
  </si>
  <si>
    <t>Curva a Direita</t>
  </si>
  <si>
    <t>Curva a Esquerda</t>
  </si>
  <si>
    <t>Total</t>
  </si>
  <si>
    <t>Valeta de proteção com revestimento em concreto para aterro (m)</t>
  </si>
  <si>
    <t>Reajustamento definitivo</t>
  </si>
  <si>
    <t>LIMPEZA DE FAIXA DE DOMÍNIO (m²)</t>
  </si>
  <si>
    <t>TOTAL......................................................................</t>
  </si>
  <si>
    <r>
      <t xml:space="preserve">DMT &gt;   600 e </t>
    </r>
    <r>
      <rPr>
        <sz val="8"/>
        <rFont val="Symbol"/>
        <family val="1"/>
        <charset val="2"/>
      </rPr>
      <t>£</t>
    </r>
    <r>
      <rPr>
        <sz val="8"/>
        <rFont val="Arial"/>
        <family val="2"/>
      </rPr>
      <t xml:space="preserve">  800 m</t>
    </r>
  </si>
  <si>
    <t xml:space="preserve">                    ZEBRADO BRANCO</t>
  </si>
  <si>
    <t xml:space="preserve">                     ZEBRADO AMARELO</t>
  </si>
  <si>
    <t>PLANILHA PARA CÁLCULO DE MEIO FIO SIMPLES, ENTRADA D'ÁGUA, DESCIDA D'ÁGUA, SARJETA DE CORTE E BACIA DE AMORTECIMENTO</t>
  </si>
  <si>
    <t>Meio-fio simples (m)</t>
  </si>
  <si>
    <t>80.420 - PINTURA DE SETAS E ZEBRADOS</t>
  </si>
  <si>
    <t>Fornecimento e transporte de emulsão asfaltica RR-2C</t>
  </si>
  <si>
    <t>Fornecimento e transporte de asfalto diluído CM-30</t>
  </si>
  <si>
    <t>Abr/03</t>
  </si>
  <si>
    <r>
      <t xml:space="preserve">DMT &gt;   800 e </t>
    </r>
    <r>
      <rPr>
        <sz val="8"/>
        <rFont val="Symbol"/>
        <family val="1"/>
        <charset val="2"/>
      </rPr>
      <t>£</t>
    </r>
    <r>
      <rPr>
        <sz val="8"/>
        <rFont val="Arial"/>
        <family val="2"/>
      </rPr>
      <t xml:space="preserve">  1000 m</t>
    </r>
  </si>
  <si>
    <r>
      <t xml:space="preserve">DMT &gt;   1000 </t>
    </r>
    <r>
      <rPr>
        <sz val="8"/>
        <rFont val="Symbol"/>
        <family val="1"/>
        <charset val="2"/>
      </rPr>
      <t>£</t>
    </r>
    <r>
      <rPr>
        <sz val="8"/>
        <rFont val="Arial"/>
        <family val="2"/>
      </rPr>
      <t xml:space="preserve">  1200 m</t>
    </r>
  </si>
  <si>
    <r>
      <t xml:space="preserve">DMT &gt;   1200 </t>
    </r>
    <r>
      <rPr>
        <sz val="8"/>
        <rFont val="Symbol"/>
        <family val="1"/>
        <charset val="2"/>
      </rPr>
      <t>£</t>
    </r>
    <r>
      <rPr>
        <sz val="8"/>
        <rFont val="Arial"/>
        <family val="2"/>
      </rPr>
      <t xml:space="preserve">  1400 m</t>
    </r>
  </si>
  <si>
    <t xml:space="preserve">Sinop/MT, </t>
  </si>
  <si>
    <t>Extensão: 255,00 Km</t>
  </si>
  <si>
    <t>DIFERENÇA DO FORNECIMENTO E TRANSPORTE DE MATERIAIS BETUMINOSOS</t>
  </si>
  <si>
    <t>Ordem de início de serviço:</t>
  </si>
  <si>
    <t>:</t>
  </si>
  <si>
    <t>2 S 02 110 00</t>
  </si>
  <si>
    <t>2 S 02 200 00</t>
  </si>
  <si>
    <t>2 S 02 200 01</t>
  </si>
  <si>
    <t>2 S 09 001 05</t>
  </si>
  <si>
    <t>2 S 02 300 00</t>
  </si>
  <si>
    <t>2 S 02 501 01</t>
  </si>
  <si>
    <t>M 103</t>
  </si>
  <si>
    <t>M 105</t>
  </si>
  <si>
    <t>I</t>
  </si>
  <si>
    <t>II</t>
  </si>
  <si>
    <t>III</t>
  </si>
  <si>
    <t>IV</t>
  </si>
  <si>
    <t>V</t>
  </si>
  <si>
    <t>Desmatamento Destocamento e limpeza até 0,15 m</t>
  </si>
  <si>
    <t>2 S 01 000 00</t>
  </si>
  <si>
    <t>2 S 01 100 01</t>
  </si>
  <si>
    <t>2 S 01 510 00</t>
  </si>
  <si>
    <t>2 S 01 511 00</t>
  </si>
  <si>
    <t>2 S 04 910 03</t>
  </si>
  <si>
    <t>2 S 04 100 03</t>
  </si>
  <si>
    <t>2 S 04 101 03</t>
  </si>
  <si>
    <t>VI</t>
  </si>
  <si>
    <t>SINALIZAÇÃO E OBRAS COMPLEMENTARES</t>
  </si>
  <si>
    <t>Cerca de arame farpado c/mourão de madeira de 4 fios</t>
  </si>
  <si>
    <t>Enleivamento</t>
  </si>
  <si>
    <t>Defensa maleável simples (fornec./implant.)</t>
  </si>
  <si>
    <t>Fornecimento e implentação de placas de sinalização total. refletiva</t>
  </si>
  <si>
    <t>Pintura de faixa - tinta durabilidade 2 anos</t>
  </si>
  <si>
    <t>Pintura de setas e zebrados - 2 anos</t>
  </si>
  <si>
    <t>Fornecimento e colocação de tacha refletiva bidirecional</t>
  </si>
  <si>
    <t>VII</t>
  </si>
  <si>
    <t>SUPERVISÃO DA OBRA</t>
  </si>
  <si>
    <t>txkm</t>
  </si>
  <si>
    <t>2 S 09 002 05</t>
  </si>
  <si>
    <t>2 S 02 500 01</t>
  </si>
  <si>
    <t>BSTC-CA-2</t>
  </si>
  <si>
    <t>Importa o líquido a pagar referente aos serviços executados em R$</t>
  </si>
  <si>
    <t>Desmatamento, destocamento e limpeza até 0,15 m</t>
  </si>
  <si>
    <t>2 S 06 410 00</t>
  </si>
  <si>
    <t>2 S 05 100 00</t>
  </si>
  <si>
    <t>2 S 06 000 01</t>
  </si>
  <si>
    <t>2 S 06 200 02</t>
  </si>
  <si>
    <t>2 S 06 100 21</t>
  </si>
  <si>
    <t>2 S 06 100 22</t>
  </si>
  <si>
    <t>2 S 06 121 01</t>
  </si>
  <si>
    <t>2 S 04 001 00</t>
  </si>
  <si>
    <t>2 S 03 940 01</t>
  </si>
  <si>
    <t>Rodovia/Programa: MT-170</t>
  </si>
  <si>
    <t>Tratamento superficial duplo (TSD) c/ capa selante</t>
  </si>
  <si>
    <t>BRASNORTE - CAMPO NOVO DO PARECIS</t>
  </si>
  <si>
    <t>2 S 04 100 02</t>
  </si>
  <si>
    <t>2 S 04 101 02</t>
  </si>
  <si>
    <t>Boca de BSTC Ø 0,80m normal</t>
  </si>
  <si>
    <t>Boca de BSTC Ø 1,00m normal</t>
  </si>
  <si>
    <t>LE</t>
  </si>
  <si>
    <t>LD</t>
  </si>
  <si>
    <t>SERVIÇOS PRELIMINARES</t>
  </si>
  <si>
    <t xml:space="preserve">Brasnorte/MT, </t>
  </si>
  <si>
    <t>SENTIDO CAMPO NOVO</t>
  </si>
  <si>
    <t>SENTIDO JUÍNA</t>
  </si>
  <si>
    <t>Entrada d´água - EDA-01</t>
  </si>
  <si>
    <t>2 S 04 942 01</t>
  </si>
  <si>
    <t xml:space="preserve">Tratamento superficial duplo (TSD) </t>
  </si>
  <si>
    <t>Boca de BDTC Ø 1,50m normal</t>
  </si>
  <si>
    <t>2 S 04 110 03</t>
  </si>
  <si>
    <t>Corpo de BDTC Ø 1,50m</t>
  </si>
  <si>
    <t>Corpo de BSTC Ø 1,00m</t>
  </si>
  <si>
    <t>Corpo de BSTC Ø 0,80m</t>
  </si>
  <si>
    <t>2 S 04 111 03</t>
  </si>
  <si>
    <t>Dreno longitudinal prof. p/corte em solo - DPS-07</t>
  </si>
  <si>
    <t>2 S 04 500 07</t>
  </si>
  <si>
    <t>2 S 04 502 02</t>
  </si>
  <si>
    <t>Boca saída p/dreno longitudinal prof. BSD 02</t>
  </si>
  <si>
    <t>Meio fio de concreto MFC 01</t>
  </si>
  <si>
    <t>2 S 04 942 02</t>
  </si>
  <si>
    <t>Entrada d´água - EDA-02</t>
  </si>
  <si>
    <t>Descida d´água tipo rap. - canal retang. - DAR-02</t>
  </si>
  <si>
    <t>2 S 04 940 02</t>
  </si>
  <si>
    <t>2 S 04 962 03</t>
  </si>
  <si>
    <t>Caixa de ligação e passagem - CLP-03</t>
  </si>
  <si>
    <t>2 S 04 964 01</t>
  </si>
  <si>
    <t>Tubulação de drenagem urbana - D= 0,40 m s/berço</t>
  </si>
  <si>
    <r>
      <t xml:space="preserve">Escav., carga e transp. de mat. de 1ª. cat. DMT &gt; 50 e </t>
    </r>
    <r>
      <rPr>
        <sz val="8"/>
        <rFont val="Symbol"/>
        <family val="1"/>
        <charset val="2"/>
      </rPr>
      <t>£</t>
    </r>
    <r>
      <rPr>
        <sz val="8"/>
        <rFont val="Arial"/>
        <family val="2"/>
      </rPr>
      <t xml:space="preserve"> 200 m c/m</t>
    </r>
  </si>
  <si>
    <t>2 S 01 100 03</t>
  </si>
  <si>
    <t>2 S 01 100 04</t>
  </si>
  <si>
    <r>
      <t xml:space="preserve">Escav., carga e transp. de mat. de 1ª. cat. DMT &gt; 400 e </t>
    </r>
    <r>
      <rPr>
        <sz val="8"/>
        <rFont val="Symbol"/>
        <family val="1"/>
        <charset val="2"/>
      </rPr>
      <t>£</t>
    </r>
    <r>
      <rPr>
        <sz val="8"/>
        <rFont val="Arial"/>
        <family val="2"/>
      </rPr>
      <t xml:space="preserve"> 600 m c/m</t>
    </r>
  </si>
  <si>
    <r>
      <t xml:space="preserve">Escav., carga e transp. de mat. de 1ª. cat. DMT &gt; 600 e </t>
    </r>
    <r>
      <rPr>
        <sz val="8"/>
        <rFont val="Symbol"/>
        <family val="1"/>
        <charset val="2"/>
      </rPr>
      <t>£</t>
    </r>
    <r>
      <rPr>
        <sz val="8"/>
        <rFont val="Arial"/>
        <family val="2"/>
      </rPr>
      <t xml:space="preserve"> 800 m c/m</t>
    </r>
  </si>
  <si>
    <t>2 S 01 100 02</t>
  </si>
  <si>
    <t>2 S 01 100 05</t>
  </si>
  <si>
    <t>DATA BASE:  SICRO NOV/2003</t>
  </si>
  <si>
    <t>2 S 04 910 01</t>
  </si>
  <si>
    <t>Reaterro e compactacao</t>
  </si>
  <si>
    <t>4 S 06 000 01</t>
  </si>
  <si>
    <t>4 S 06 200 02</t>
  </si>
  <si>
    <t>4 S 06 100 21</t>
  </si>
  <si>
    <t>4 S 06 100 22</t>
  </si>
  <si>
    <t>4 S 06 121 01</t>
  </si>
  <si>
    <t>Remoção e limpeza de camada vegetal</t>
  </si>
  <si>
    <t>Fornec. e transp. de emulsão asfaltica RR-2C c/ bonific. 15% NF</t>
  </si>
  <si>
    <t>Fornec. e transp. de asfalto diluído CM-30 c/ bonific. de 15% NF</t>
  </si>
  <si>
    <t>2 S 09 001 91</t>
  </si>
  <si>
    <t>2 S 09 002 91</t>
  </si>
  <si>
    <t>Transporte Comercial c/ basc. rodov. pavimentrada</t>
  </si>
  <si>
    <t>Transporte Comercial c/ basc. rodov. não pavimentrada</t>
  </si>
  <si>
    <t>3 S 02 500 01</t>
  </si>
  <si>
    <t>2 S 05 102 00</t>
  </si>
  <si>
    <t>Hidrossemeadura</t>
  </si>
  <si>
    <t>Desobstrução e limpeza de bueiros</t>
  </si>
  <si>
    <t>DIFERENÇA JBS-AGRIMAT</t>
  </si>
  <si>
    <t>Execução de capa selante</t>
  </si>
  <si>
    <t>DATA BASE:  PREÇO DA AGRIMAT</t>
  </si>
  <si>
    <t>Engº. Paulo Roberto S. Dorileo</t>
  </si>
  <si>
    <t xml:space="preserve">Engº. Zenildo Pinto de Castro Filho </t>
  </si>
  <si>
    <t>Engº. Luiz Antônio de Araujo Filho</t>
  </si>
  <si>
    <t>Fiscal Port. SEET Nº.  043/2004</t>
  </si>
  <si>
    <t>Membro Port. SEET Nº  043/2004</t>
  </si>
  <si>
    <t>Trecho:  Entrº BR-364 - Brasnorte</t>
  </si>
  <si>
    <t>Sub-trecho: Km 160 - Km 260 = 100,00 km</t>
  </si>
  <si>
    <t>Firma: AGRIMAT ENGª INDUSTRIA E COMÉRCIO LTDA</t>
  </si>
  <si>
    <t>I.C. Nº 237/93/05/01-ASJU</t>
  </si>
  <si>
    <t>Extensão:  100,00 km</t>
  </si>
  <si>
    <t xml:space="preserve">      Membro Port. SEET Nº  043/2004</t>
  </si>
  <si>
    <t xml:space="preserve">   Membro Port. SEET Nº  043/2004</t>
  </si>
  <si>
    <t xml:space="preserve">  Engº. Paulo Roberto S. Dorileo</t>
  </si>
  <si>
    <t xml:space="preserve">         Engº. Zenildo Pinto de Castro Filho </t>
  </si>
  <si>
    <t>PLANILHA PARA CÁLCULO                 DE PROTEÇÃO                                      COM PLANTIO DE GRAMA EM MUDAS                                                (m²)</t>
  </si>
  <si>
    <t>PLANILHA PARA CÁLCULO DE DRENO LONGITUDINAL PARA CORTE EM SOLO TIPO DPS 07</t>
  </si>
  <si>
    <t>PLANILHA PARA CÁLCULO DE TUBULAÇÃO DE DRENAGEM URBANA</t>
  </si>
  <si>
    <t>ACESSOS</t>
  </si>
  <si>
    <t>CAIXA LIGAÇÃO</t>
  </si>
  <si>
    <t>PASSAGEM CLP-03</t>
  </si>
  <si>
    <t>GOVERNO DO ESTADO DE MATO GROSSO                      SECRETARIA DE ESTADO DE TRANSPORTES</t>
  </si>
  <si>
    <t>GOVERNO DO ESTADO DE MATO GROSSO                                 SECRETARIA DE ESTADO DE TRANSPORTES</t>
  </si>
  <si>
    <t>GOVERNO DE MATO GROSSO</t>
  </si>
  <si>
    <t>SECRETARIA DE ESTADO DE INFRA-ESTRUTURA</t>
  </si>
  <si>
    <t>LARG. MÉDIA</t>
  </si>
  <si>
    <t xml:space="preserve">      Membro Port. Nº 043/2004</t>
  </si>
  <si>
    <t>Fiscal Port. Nº. 043/2004</t>
  </si>
  <si>
    <t>Fiscal Port. Nº 043/2004</t>
  </si>
  <si>
    <t xml:space="preserve">          Membro Port. Nº 043/2004</t>
  </si>
  <si>
    <t xml:space="preserve">  Membro Port. Nº 043/2004</t>
  </si>
  <si>
    <t>EMPOL. (m³/m³)</t>
  </si>
  <si>
    <t>Firma: Consórcio CONSTRUTORA TRIUNFO LTDA./AGM - CONSTRUÇÃO E PAVIMENTAÇÃO LTDA.</t>
  </si>
  <si>
    <t>BDTC-CA-2</t>
  </si>
  <si>
    <t>TRECHO SEGMENTO 2004 - MT 170</t>
  </si>
  <si>
    <t>GOVERNO DE MATO GROSSO                                                                       SECRETARIA DE ESTADO DE INFRA-ESTRUTURA</t>
  </si>
  <si>
    <t>TRECHO SEGMENTO 2003 - (TRAVESSIA URBANA BRASNORTE)</t>
  </si>
  <si>
    <t>LOCALIZAÇÃO</t>
  </si>
  <si>
    <t>LOCALIZAÇÃO (ESTACAS)</t>
  </si>
  <si>
    <t>DE ESCAV. CARGA E TRANSPORTE</t>
  </si>
  <si>
    <t>SOLO MOLE  (m³)</t>
  </si>
  <si>
    <t>PROFUNDIDADE</t>
  </si>
  <si>
    <t>EIXO</t>
  </si>
  <si>
    <t>PLANILHA PARA CÁLCULO DE ESCAV. CARGA E TRANSPORTE                                                DMT 1000 A 1200 M                                            (m³)</t>
  </si>
  <si>
    <t>Referência: 5ª Medição Provisória após repactuação de preços</t>
  </si>
  <si>
    <t>Período Simples: 01/06/04  a 30/06/04</t>
  </si>
  <si>
    <t>I.C. Nº</t>
  </si>
  <si>
    <t>Firma:</t>
  </si>
  <si>
    <t>Obra:</t>
  </si>
  <si>
    <t>Local:</t>
  </si>
  <si>
    <t>Item</t>
  </si>
  <si>
    <t>ESPECIFICAÇÃO</t>
  </si>
  <si>
    <t>PREÇO R$</t>
  </si>
  <si>
    <t>Custo Direto</t>
  </si>
  <si>
    <t>1.0</t>
  </si>
  <si>
    <t>1.1</t>
  </si>
  <si>
    <t>2.0</t>
  </si>
  <si>
    <t>2.1</t>
  </si>
  <si>
    <t>2.2</t>
  </si>
  <si>
    <t>3.0</t>
  </si>
  <si>
    <t>3.1</t>
  </si>
  <si>
    <t>COMPOSIÇÃO ANALÍTICA DA TAXA DE BONIFICAÇÃO E DESPESAS INDIRETAS (BDI)</t>
  </si>
  <si>
    <t>CUSTOS INDIRETOS</t>
  </si>
  <si>
    <t>1.2</t>
  </si>
  <si>
    <t>1.3</t>
  </si>
  <si>
    <t>1.4</t>
  </si>
  <si>
    <t>Despesas Financeiras</t>
  </si>
  <si>
    <t>TRIBUTOS</t>
  </si>
  <si>
    <t>Pis</t>
  </si>
  <si>
    <t>Cofins</t>
  </si>
  <si>
    <t>LUCRO</t>
  </si>
  <si>
    <t>Lucro</t>
  </si>
  <si>
    <t>4.0</t>
  </si>
  <si>
    <t>TAXA TOTAL DE BDI</t>
  </si>
  <si>
    <t xml:space="preserve">                                                           T O T A L  DO  ORÇAMENTO</t>
  </si>
  <si>
    <t>PREFEITURA MUNICIPAL DE SORRISO</t>
  </si>
  <si>
    <t>Quantidades</t>
  </si>
  <si>
    <t>Unidade</t>
  </si>
  <si>
    <t>Preço Total</t>
  </si>
  <si>
    <t xml:space="preserve">PLANILHA DE SERVIÇOS </t>
  </si>
  <si>
    <t>Custo Unitário</t>
  </si>
  <si>
    <t>Data:</t>
  </si>
  <si>
    <t>ITEM</t>
  </si>
  <si>
    <t>SERVIÇOS</t>
  </si>
  <si>
    <t>DIAS CONSECUTIVOS</t>
  </si>
  <si>
    <t>30 dias</t>
  </si>
  <si>
    <t>60 dias</t>
  </si>
  <si>
    <t>90 dias</t>
  </si>
  <si>
    <t xml:space="preserve"> FATURAMENTO ACUMULADO (R$)</t>
  </si>
  <si>
    <t>B.D.I.</t>
  </si>
  <si>
    <t>Seguros + Garantia</t>
  </si>
  <si>
    <t xml:space="preserve">ISS </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</si>
  <si>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</si>
  <si>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</si>
  <si>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</si>
  <si>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</si>
  <si>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</si>
  <si>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</si>
  <si>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</si>
  <si>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</si>
  <si>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B.D.I. (%)</t>
  </si>
  <si>
    <t>CRONOGRAMA FÍSICO - FINANCEIRO</t>
  </si>
  <si>
    <t>Riscos</t>
  </si>
  <si>
    <t>Administração Central</t>
  </si>
  <si>
    <t>Oportunamente, declaramos que a opção de orçamento considerando os encargos sem desoneração é a opção mais vantajosa para a Administração Pública Municipal.</t>
  </si>
  <si>
    <t>Declaramos que o ISS do município está pautado na Lei 2.285/2013 que dispõe sobre os Impostos de Serviços de Qualquer Natureza. No município de Sorriso é cobrado 40% sobre a taxa de 5% do ISS, que resulta em uma alíquota de 2,00% a incidir sobre o valor total da obra.</t>
  </si>
  <si>
    <t>O regime de execução da obra será empreitada por preço global e a meta vinculada a esta obra será licitada em apenas um edital de Tomada de Preço.</t>
  </si>
  <si>
    <t>Agosto de 2020</t>
  </si>
  <si>
    <t>Cassiane Pellizzaro Claus</t>
  </si>
  <si>
    <t>Eng. Civil RNP 1211015173</t>
  </si>
  <si>
    <t>Sorriso, Agosto 2020</t>
  </si>
  <si>
    <t>2.3</t>
  </si>
  <si>
    <t>2.4</t>
  </si>
  <si>
    <t>2.5</t>
  </si>
  <si>
    <t>2.6</t>
  </si>
  <si>
    <t>2.7</t>
  </si>
  <si>
    <t>2.8</t>
  </si>
  <si>
    <t>2.9</t>
  </si>
  <si>
    <t>2.10</t>
  </si>
  <si>
    <t>2.11</t>
  </si>
  <si>
    <t>2.12</t>
  </si>
  <si>
    <t>COMP-05</t>
  </si>
  <si>
    <t>Placa de obra em chapa de aço galvanizado (5,00 X 2,50)m</t>
  </si>
  <si>
    <t>Escavação Mecânica Reat. E Comp. Vala mat. 1ª cat.</t>
  </si>
  <si>
    <t>Lastro de vala com preparo de fundo, largura menor que 1,5m com camada de areia, lançamento manual, em local com nível baixo de interferência. AF_06/2016</t>
  </si>
  <si>
    <t>Transporte  com caminhão basculante 6m3, em via urbana em leito natural</t>
  </si>
  <si>
    <t>m³.km</t>
  </si>
  <si>
    <t>Tubo de concreto para redes coletoras de ágaus pluviais, d=400mm,junta rígida,  instalado em local com baixo nível de interferências - Fornecimento e assentamento. AF_ 12/2015</t>
  </si>
  <si>
    <t>Tubo de concreto para redes coletoras de ágaus pluviais, d=600mm,junta rígida,  instalado em local com baixo nível de interferências - Fornecimento e assentamento. AF_ 12/2015</t>
  </si>
  <si>
    <t>Tubo de concreto para redes coletoras de ágaus pluviais, d=800mm,junta rígida,  instalado em local com baixo nível de interferências - Fornecimento e assentamento. AF_ 12/2015</t>
  </si>
  <si>
    <t>Tubo de concreto para redes coletoras de ágaus pluviais, d=1000mm,junta rígida,  instalado em local com baixo nível de interferências - Fornecimento e assentamento. AF_ 12/2015</t>
  </si>
  <si>
    <t>Tubo de concreto para redes coletoras de ágaus pluviais, d=1200mm,junta rígida,  instalado em local com baixo nível de interferências - Fornecimento e assentamento. AF_ 12/2015</t>
  </si>
  <si>
    <t>Boca de lobo dupla - grelha de concreto - BLDG 01 - areia e brita comerciais</t>
  </si>
  <si>
    <t>unid</t>
  </si>
  <si>
    <t>Comp -01</t>
  </si>
  <si>
    <t>Poço de Visita de Ág. Pluviais: Concreto Armado 1,10x1,10x1,40m, coletor d=600mm, parede e=15cm, base concr. FCK=10MPa revest. Com arg. Cim/areia 1:4 incl. Forn. Todos materiais</t>
  </si>
  <si>
    <t>Comp -02</t>
  </si>
  <si>
    <t xml:space="preserve">Poço de Visita de Ág. Pluviais: Concreto Armado 1,30x1,30x1,40m, coletor d=800mm, parede e=15cm, base concr. FCK=10MPa revest. Com arg. Cim/areia 1:4 incl. Forn. Todos materiais </t>
  </si>
  <si>
    <t>Comp -03</t>
  </si>
  <si>
    <t>Poço de Visita de Ág. Pluviais: Concreto Armado 1,50x1,50x1,60m, coletor d=1000mm, parede e=15cm, base concr. FCK=10MPa revest. Com arg. Cim/areia 1:4 incl. Forn. Todos materiais</t>
  </si>
  <si>
    <t>Comp -04</t>
  </si>
  <si>
    <t>2.13</t>
  </si>
  <si>
    <t>Poço de Visita de Ág. Pluviais: Concreto Armado 1,70x1,70x1,80m, coletor d=1200mm, parede e=15cm, base concr. FCK=10MPa revest. Com arg. Cim/areia 1:4 incl. Forn. Todos materiais</t>
  </si>
  <si>
    <t>2.14</t>
  </si>
  <si>
    <t>Chaminé p/ poço de visita em alvenaria, excluso tampão e anel</t>
  </si>
  <si>
    <t>M340</t>
  </si>
  <si>
    <t>2.15</t>
  </si>
  <si>
    <t>Tampão de ferro fundido</t>
  </si>
  <si>
    <t>C - 006</t>
  </si>
  <si>
    <t>2.16</t>
  </si>
  <si>
    <t>Obra: Drenagem de Águas Pluviais</t>
  </si>
  <si>
    <t>Local: Loteamento Leonel Bedin I</t>
  </si>
  <si>
    <t>Data: 24/08/2020</t>
  </si>
  <si>
    <t>Tipo de intervenção: Construção</t>
  </si>
  <si>
    <t>Boletins de referência: SINAPI Junho 2020, Não Desonerado -  SICRO Outubro 2018</t>
  </si>
  <si>
    <t>Prazo de Execução: 180 dias</t>
  </si>
  <si>
    <t>BDI</t>
  </si>
  <si>
    <t>Responsável Técnico: Cassiane Pellizzaro Claus CREA/RNP 1211015173</t>
  </si>
  <si>
    <t>120 dias</t>
  </si>
  <si>
    <t>150 dias</t>
  </si>
  <si>
    <t>180 dias</t>
  </si>
  <si>
    <t>(R$)</t>
  </si>
  <si>
    <t>VALOR</t>
  </si>
  <si>
    <t>DRENAGEM DE ÁGUAS PLUVIAIS</t>
  </si>
  <si>
    <t xml:space="preserve"> FATURAMENTO SIMPLES (R$)</t>
  </si>
  <si>
    <r>
      <t xml:space="preserve">Dissipador Peterka - </t>
    </r>
    <r>
      <rPr>
        <b/>
        <sz val="10"/>
        <color rgb="FFFF0000"/>
        <rFont val="Calibri"/>
        <family val="2"/>
      </rPr>
      <t>Será executado pela Secretaria de Obras e Serviços Publicos - Prefeitura Municipal de Sorriso</t>
    </r>
  </si>
  <si>
    <t>A Prefeitura Municipal de Sorriso declara para os devidos e necessários fins que , foi adotado percentual de BDI de 19,60 % (conforme planilha da composição analítica abaixo) e encargos sem desoneração em conformidade com o estabelecido no SINAPI.</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</si>
</sst>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quot;R$&quot;\ * #,##0.00_-;\-&quot;R$&quot;\ * #,##0.00_-;_-&quot;R$&quot;\ * &quot;-&quot;??_-;_-@_-"/>
    <numFmt numFmtId="43" formatCode="_-* #,##0.00_-;\-* #,##0.00_-;_-* &quot;-&quot;??_-;_-@_-"/>
    <numFmt numFmtId="164" formatCode="&quot;R$ &quot;#,##0.00_);\(&quot;R$ &quot;#,##0.00\)"/>
    <numFmt numFmtId="165" formatCode="_(* #,##0.00_);_(* \(#,##0.00\);_(* &quot;-&quot;??_);_(@_)"/>
    <numFmt numFmtId="166" formatCode="_(&quot;R$&quot;* #,##0.00_);_(&quot;R$&quot;* \(#,##0.00\);_(&quot;R$&quot;* &quot;-&quot;??_);_(@_)"/>
    <numFmt numFmtId="167" formatCode="&quot;Cr$&quot;#,##0_);\(&quot;Cr$&quot;#,##0\)"/>
    <numFmt numFmtId="168" formatCode="#,##0.0000"/>
    <numFmt numFmtId="169" formatCode="#,##0.000"/>
    <numFmt numFmtId="170" formatCode="_(* #,##0.000_);_(* \(#,##0.000\);_(* &quot;-&quot;??_);_(@_)"/>
    <numFmt numFmtId="171" formatCode="_(* #,##0.0000_);_(* \(#,##0.0000\);_(* &quot;-&quot;??_);_(@_)"/>
    <numFmt numFmtId="172" formatCode="_(* #,##0.00000_);_(* \(#,##0.00000\);_(* &quot;-&quot;??_);_(@_)"/>
    <numFmt numFmtId="173" formatCode="_(* #,##0.0_);_(* \(#,##0.0\);_(* &quot;-&quot;??_);_(@_)"/>
    <numFmt numFmtId="174" formatCode="_(* #,##0_);_(* \(#,##0\);_(* &quot;-&quot;??_);_(@_)"/>
    <numFmt numFmtId="175" formatCode="dd\-mmm\-\y\y"/>
    <numFmt numFmtId="176" formatCode="mmmm\-\y\y"/>
    <numFmt numFmtId="177" formatCode="d\ \ &quot;de&quot;\ mmmm\ &quot;de&quot;\ \y\y\y\y"/>
    <numFmt numFmtId="178" formatCode="mmm\-\y\y"/>
    <numFmt numFmtId="179" formatCode="_(&quot;R$&quot;* \ #,##0.00_);_(&quot;R$&quot;* \(#,##0.00\);_(&quot;R$&quot;* &quot;-&quot;??_);_(@_)"/>
    <numFmt numFmtId="180" formatCode="&quot;Local e Data: Juara-MT,&quot;\ dd\ &quot;de&quot;\ mmmm\ &quot;de&quot;\ \y\y\y\y\."/>
    <numFmt numFmtId="181" formatCode="#,##0.00;[Red]#,##0.00"/>
    <numFmt numFmtId="182" formatCode="_([$€]* #,##0.00_);_([$€]* \(#,##0.00\);_([$€]* &quot;-&quot;??_);_(@_)"/>
    <numFmt numFmtId="183" formatCode="_(&quot;R$ &quot;* #,##0.00_);_(&quot;R$ &quot;* \(#,##0.00\);_(&quot;R$ &quot;* &quot;-&quot;??_);_(@_)"/>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_ &quot;S/&quot;* #,##0_ ;_ &quot;S/&quot;* \-#,##0_ ;_ &quot;S/&quot;* &quot;-&quot;_ ;_ @_ "/>
    <numFmt numFmtId="190" formatCode="_ &quot;S/&quot;* #,##0.00_ ;_ &quot;S/&quot;* \-#,##0.00_ ;_ &quot;S/&quot;* &quot;-&quot;??_ ;_ @_ "/>
    <numFmt numFmtId="191" formatCode="_-* #,##0.00\ _E_s_c_._-;\-* #,##0.00\ _E_s_c_._-;_-* \-??\ _E_s_c_._-;_-@_-"/>
    <numFmt numFmtId="192" formatCode="h:mm"/>
  </numFmts>
  <fonts count="163">
    <font>
      <sz val="9"/>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9"/>
      <name val="Arial"/>
      <family val="2"/>
    </font>
    <font>
      <sz val="9"/>
      <name val="Arial"/>
      <family val="2"/>
    </font>
    <font>
      <b/>
      <sz val="10"/>
      <name val="Arial"/>
      <family val="2"/>
    </font>
    <font>
      <sz val="8"/>
      <name val="Arial"/>
      <family val="2"/>
    </font>
    <font>
      <b/>
      <sz val="8"/>
      <name val="Arial"/>
      <family val="2"/>
    </font>
    <font>
      <b/>
      <sz val="8"/>
      <name val="Arial"/>
      <family val="2"/>
    </font>
    <font>
      <b/>
      <sz val="12"/>
      <name val="Arial"/>
      <family val="2"/>
    </font>
    <font>
      <sz val="8"/>
      <name val="Arial"/>
      <family val="2"/>
    </font>
    <font>
      <sz val="12"/>
      <name val="Braggadocio"/>
      <family val="5"/>
    </font>
    <font>
      <b/>
      <sz val="9"/>
      <color indexed="10"/>
      <name val="Arial"/>
      <family val="2"/>
    </font>
    <font>
      <sz val="10"/>
      <name val="Arial"/>
      <family val="2"/>
    </font>
    <font>
      <sz val="10"/>
      <name val="Arial"/>
      <family val="2"/>
    </font>
    <font>
      <b/>
      <sz val="9"/>
      <name val="Arial"/>
      <family val="2"/>
    </font>
    <font>
      <sz val="9"/>
      <color indexed="10"/>
      <name val="Arial"/>
      <family val="2"/>
    </font>
    <font>
      <sz val="9"/>
      <name val="Arial"/>
      <family val="2"/>
    </font>
    <font>
      <sz val="8"/>
      <name val="Tahoma"/>
      <family val="2"/>
    </font>
    <font>
      <sz val="9"/>
      <name val="Arial Rounded MT Bold"/>
      <family val="2"/>
    </font>
    <font>
      <b/>
      <sz val="9"/>
      <color indexed="10"/>
      <name val="Arial"/>
      <family val="2"/>
    </font>
    <font>
      <sz val="10"/>
      <name val="Courier"/>
      <family val="3"/>
    </font>
    <font>
      <sz val="10"/>
      <name val="Tahoma"/>
      <family val="2"/>
    </font>
    <font>
      <sz val="9"/>
      <name val="Tahoma"/>
      <family val="2"/>
    </font>
    <font>
      <b/>
      <sz val="10"/>
      <name val="Tahoma"/>
      <family val="2"/>
    </font>
    <font>
      <b/>
      <sz val="8"/>
      <name val="Tahoma"/>
      <family val="2"/>
    </font>
    <font>
      <sz val="12"/>
      <name val="Tahoma"/>
      <family val="2"/>
    </font>
    <font>
      <b/>
      <sz val="12"/>
      <name val="Tahoma"/>
      <family val="2"/>
    </font>
    <font>
      <b/>
      <sz val="9"/>
      <name val="Tahoma"/>
      <family val="2"/>
    </font>
    <font>
      <sz val="14"/>
      <name val="Tahoma"/>
      <family val="2"/>
    </font>
    <font>
      <sz val="8"/>
      <name val="Symbol"/>
      <family val="1"/>
      <charset val="2"/>
    </font>
    <font>
      <sz val="7"/>
      <name val="Tahoma"/>
      <family val="2"/>
    </font>
    <font>
      <sz val="8"/>
      <color indexed="9"/>
      <name val="Arial"/>
      <family val="2"/>
    </font>
    <font>
      <b/>
      <sz val="8"/>
      <color indexed="10"/>
      <name val="Arial"/>
      <family val="2"/>
    </font>
    <font>
      <b/>
      <sz val="11"/>
      <name val="Tahoma"/>
      <family val="2"/>
    </font>
    <font>
      <b/>
      <sz val="8"/>
      <color indexed="9"/>
      <name val="Arial"/>
      <family val="2"/>
    </font>
    <font>
      <b/>
      <sz val="10"/>
      <color indexed="9"/>
      <name val="Arial Rounded MT Bold"/>
      <family val="2"/>
    </font>
    <font>
      <b/>
      <sz val="7"/>
      <name val="Tahoma"/>
      <family val="2"/>
    </font>
    <font>
      <sz val="6"/>
      <name val="Tahoma"/>
      <family val="2"/>
    </font>
    <font>
      <b/>
      <sz val="9"/>
      <color indexed="9"/>
      <name val="Arial"/>
      <family val="2"/>
    </font>
    <font>
      <b/>
      <sz val="8"/>
      <color indexed="17"/>
      <name val="Tahoma"/>
      <family val="2"/>
    </font>
    <font>
      <vertAlign val="superscript"/>
      <sz val="8"/>
      <name val="Tahoma"/>
      <family val="2"/>
    </font>
    <font>
      <sz val="9"/>
      <color indexed="9"/>
      <name val="Arial"/>
      <family val="2"/>
    </font>
    <font>
      <b/>
      <sz val="8"/>
      <color indexed="12"/>
      <name val="Arial"/>
      <family val="2"/>
    </font>
    <font>
      <b/>
      <sz val="8"/>
      <color indexed="17"/>
      <name val="Arial"/>
      <family val="2"/>
    </font>
    <font>
      <sz val="14"/>
      <name val="Braggadocio"/>
      <family val="5"/>
    </font>
    <font>
      <sz val="12"/>
      <name val="Arial"/>
      <family val="2"/>
    </font>
    <font>
      <sz val="11"/>
      <name val="Arial"/>
      <family val="2"/>
    </font>
    <font>
      <u/>
      <sz val="9"/>
      <name val="Arial"/>
      <family val="2"/>
    </font>
    <font>
      <sz val="8"/>
      <color indexed="10"/>
      <name val="Arial"/>
      <family val="2"/>
    </font>
    <font>
      <sz val="12"/>
      <name val="Arial"/>
      <family val="2"/>
    </font>
    <font>
      <b/>
      <sz val="7"/>
      <color indexed="17"/>
      <name val="Arial"/>
      <family val="2"/>
    </font>
    <font>
      <u/>
      <sz val="15"/>
      <name val="Arial"/>
      <family val="2"/>
    </font>
    <font>
      <b/>
      <i/>
      <sz val="8"/>
      <name val="Arial"/>
      <family val="2"/>
    </font>
    <font>
      <i/>
      <sz val="8"/>
      <name val="Arial"/>
      <family val="2"/>
    </font>
    <font>
      <b/>
      <i/>
      <sz val="8"/>
      <name val="Tahoma"/>
      <family val="2"/>
    </font>
    <font>
      <b/>
      <sz val="11"/>
      <name val="Arial"/>
      <family val="2"/>
    </font>
    <font>
      <sz val="11"/>
      <name val="Arial"/>
      <family val="2"/>
    </font>
    <font>
      <sz val="9"/>
      <color indexed="12"/>
      <name val="Arial"/>
      <family val="2"/>
    </font>
    <font>
      <b/>
      <i/>
      <sz val="9"/>
      <name val="Arial"/>
      <family val="2"/>
    </font>
    <font>
      <b/>
      <sz val="8"/>
      <color indexed="9"/>
      <name val="Tahoma"/>
      <family val="2"/>
    </font>
    <font>
      <sz val="8"/>
      <color indexed="9"/>
      <name val="Tahoma"/>
      <family val="2"/>
    </font>
    <font>
      <b/>
      <sz val="8"/>
      <color indexed="10"/>
      <name val="Tahoma"/>
      <family val="2"/>
    </font>
    <font>
      <sz val="8"/>
      <color indexed="10"/>
      <name val="Tahoma"/>
      <family val="2"/>
    </font>
    <font>
      <sz val="9"/>
      <color indexed="52"/>
      <name val="Arial"/>
      <family val="2"/>
    </font>
    <font>
      <b/>
      <i/>
      <sz val="8"/>
      <color indexed="12"/>
      <name val="Arial"/>
      <family val="2"/>
    </font>
    <font>
      <b/>
      <sz val="9"/>
      <color indexed="10"/>
      <name val="Tahoma"/>
      <family val="2"/>
    </font>
    <font>
      <b/>
      <sz val="11"/>
      <color indexed="10"/>
      <name val="Tahoma"/>
      <family val="2"/>
    </font>
    <font>
      <sz val="10"/>
      <name val="MS Sans Serif"/>
      <family val="2"/>
    </font>
    <font>
      <sz val="12"/>
      <name val="Times New Roman"/>
      <family val="1"/>
    </font>
    <font>
      <sz val="8"/>
      <name val="MS Sans Serif"/>
      <family val="2"/>
    </font>
    <font>
      <sz val="9"/>
      <name val="Arial"/>
      <family val="2"/>
    </font>
    <font>
      <sz val="10"/>
      <name val="Century Gothic"/>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9"/>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10"/>
      <name val="Helv"/>
      <charset val="204"/>
    </font>
    <font>
      <sz val="7"/>
      <name val="Small Fonts"/>
      <family val="2"/>
    </font>
    <font>
      <sz val="11"/>
      <color rgb="FF000000"/>
      <name val="Calibri"/>
      <family val="2"/>
      <scheme val="minor"/>
    </font>
    <font>
      <sz val="10"/>
      <name val="Times New Roman"/>
      <family val="1"/>
    </font>
    <font>
      <sz val="10"/>
      <name val="Times New Roman"/>
      <family val="1"/>
      <charset val="204"/>
    </font>
    <font>
      <sz val="10"/>
      <name val="Arial"/>
      <family val="2"/>
      <charset val="1"/>
    </font>
    <font>
      <sz val="8"/>
      <name val="Helv"/>
    </font>
    <font>
      <sz val="9"/>
      <name val="Arial"/>
      <family val="2"/>
    </font>
    <font>
      <sz val="10"/>
      <name val="Courier New"/>
      <family val="3"/>
    </font>
    <font>
      <b/>
      <sz val="16"/>
      <name val="Courier New"/>
      <family val="3"/>
    </font>
    <font>
      <b/>
      <sz val="12"/>
      <name val="Courier New"/>
      <family val="3"/>
    </font>
    <font>
      <b/>
      <sz val="11"/>
      <name val="Courier New"/>
      <family val="3"/>
    </font>
    <font>
      <sz val="9"/>
      <name val="Courier New"/>
      <family val="3"/>
    </font>
    <font>
      <b/>
      <sz val="9"/>
      <name val="Courier New"/>
      <family val="3"/>
    </font>
    <font>
      <b/>
      <sz val="10"/>
      <name val="Courier New"/>
      <family val="3"/>
    </font>
    <font>
      <sz val="11"/>
      <name val="Courier New"/>
      <family val="3"/>
    </font>
    <font>
      <b/>
      <sz val="12"/>
      <color rgb="FFFF0000"/>
      <name val="Courier New"/>
      <family val="3"/>
    </font>
    <font>
      <sz val="10"/>
      <color rgb="FFFF0000"/>
      <name val="Courier New"/>
      <family val="3"/>
    </font>
    <font>
      <b/>
      <sz val="10"/>
      <color rgb="FFFF0000"/>
      <name val="Courier New"/>
      <family val="3"/>
    </font>
    <font>
      <b/>
      <sz val="26"/>
      <name val="Courier New"/>
      <family val="3"/>
    </font>
    <font>
      <b/>
      <sz val="10"/>
      <color theme="1"/>
      <name val="Courier New"/>
      <family val="3"/>
    </font>
    <font>
      <sz val="10"/>
      <color theme="1"/>
      <name val="Courier New"/>
      <family val="3"/>
    </font>
    <font>
      <b/>
      <sz val="10"/>
      <color indexed="8"/>
      <name val="Courier New"/>
      <family val="3"/>
    </font>
    <font>
      <sz val="11"/>
      <color theme="1"/>
      <name val="Courier New"/>
      <family val="3"/>
    </font>
    <font>
      <b/>
      <sz val="11"/>
      <color theme="1"/>
      <name val="Courier New"/>
      <family val="3"/>
    </font>
    <font>
      <sz val="12"/>
      <color theme="1"/>
      <name val="Courier New"/>
      <family val="3"/>
    </font>
    <font>
      <b/>
      <sz val="12"/>
      <color indexed="8"/>
      <name val="Courier New"/>
      <family val="3"/>
    </font>
    <font>
      <b/>
      <sz val="20"/>
      <color rgb="FFFF0000"/>
      <name val="Courier New"/>
      <family val="3"/>
    </font>
    <font>
      <sz val="10"/>
      <name val="Calibri"/>
      <family val="2"/>
    </font>
    <font>
      <sz val="9"/>
      <name val="Calibri"/>
      <family val="2"/>
    </font>
    <font>
      <b/>
      <sz val="12"/>
      <name val="Calibri"/>
      <family val="2"/>
    </font>
    <font>
      <b/>
      <sz val="11"/>
      <name val="Calibri"/>
      <family val="2"/>
    </font>
    <font>
      <b/>
      <sz val="10"/>
      <color indexed="8"/>
      <name val="Century Gothic"/>
      <family val="2"/>
    </font>
    <font>
      <sz val="10"/>
      <color theme="1"/>
      <name val="Century Gothic"/>
      <family val="2"/>
    </font>
    <font>
      <b/>
      <sz val="20"/>
      <name val="Calibri"/>
      <family val="2"/>
      <scheme val="minor"/>
    </font>
    <font>
      <b/>
      <sz val="11"/>
      <name val="Calibri"/>
      <family val="2"/>
      <scheme val="minor"/>
    </font>
    <font>
      <b/>
      <sz val="11"/>
      <color rgb="FFFF0000"/>
      <name val="Calibri"/>
      <family val="2"/>
      <scheme val="minor"/>
    </font>
    <font>
      <b/>
      <sz val="10"/>
      <name val="Calibri"/>
      <family val="2"/>
      <scheme val="minor"/>
    </font>
    <font>
      <sz val="10"/>
      <name val="Calibri"/>
      <family val="2"/>
      <scheme val="minor"/>
    </font>
    <font>
      <sz val="9"/>
      <name val="Arial"/>
    </font>
    <font>
      <sz val="11"/>
      <color rgb="FF000000"/>
      <name val="Calibri"/>
      <family val="2"/>
    </font>
    <font>
      <b/>
      <sz val="10"/>
      <color rgb="FFFF0000"/>
      <name val="Calibri"/>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1"/>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12"/>
        <bgColor indexed="64"/>
      </patternFill>
    </fill>
    <fill>
      <patternFill patternType="solid">
        <fgColor indexed="52"/>
        <bgColor indexed="64"/>
      </patternFill>
    </fill>
    <fill>
      <patternFill patternType="solid">
        <fgColor indexed="50"/>
        <bgColor indexed="64"/>
      </patternFill>
    </fill>
    <fill>
      <patternFill patternType="solid">
        <fgColor indexed="57"/>
        <bgColor indexed="64"/>
      </patternFill>
    </fill>
    <fill>
      <patternFill patternType="solid">
        <fgColor indexed="48"/>
        <bgColor indexed="64"/>
      </patternFill>
    </fill>
    <fill>
      <patternFill patternType="solid">
        <fgColor indexed="42"/>
        <bgColor indexed="64"/>
      </patternFill>
    </fill>
    <fill>
      <patternFill patternType="solid">
        <fgColor indexed="53"/>
        <bgColor indexed="64"/>
      </patternFill>
    </fill>
    <fill>
      <patternFill patternType="solid">
        <fgColor indexed="62"/>
        <bgColor indexed="64"/>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49"/>
        <bgColor indexed="64"/>
      </patternFill>
    </fill>
    <fill>
      <patternFill patternType="solid">
        <fgColor indexed="17"/>
        <bgColor indexed="64"/>
      </patternFill>
    </fill>
    <fill>
      <patternFill patternType="solid">
        <fgColor indexed="46"/>
        <bgColor indexed="64"/>
      </patternFill>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double">
        <color indexed="12"/>
      </top>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thin">
        <color indexed="64"/>
      </top>
      <bottom style="hair">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style="medium">
        <color indexed="64"/>
      </right>
      <top/>
      <bottom/>
      <diagonal/>
    </border>
    <border>
      <left style="medium">
        <color indexed="64"/>
      </left>
      <right/>
      <top style="thin">
        <color indexed="64"/>
      </top>
      <bottom/>
      <diagonal/>
    </border>
    <border>
      <left style="medium">
        <color indexed="64"/>
      </left>
      <right/>
      <top/>
      <bottom style="double">
        <color indexed="64"/>
      </bottom>
      <diagonal/>
    </border>
    <border>
      <left style="hair">
        <color indexed="64"/>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s>
  <cellStyleXfs count="455">
    <xf numFmtId="0" fontId="0" fillId="0" borderId="0"/>
    <xf numFmtId="165" fontId="9"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7"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1"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6" borderId="0" applyNumberFormat="0" applyBorder="0" applyAlignment="0" applyProtection="0"/>
    <xf numFmtId="0" fontId="76" fillId="18" borderId="0" applyNumberFormat="0" applyBorder="0" applyAlignment="0" applyProtection="0"/>
    <xf numFmtId="0" fontId="76" fillId="12" borderId="0" applyNumberFormat="0" applyBorder="0" applyAlignment="0" applyProtection="0"/>
    <xf numFmtId="0" fontId="76" fillId="3" borderId="0" applyNumberFormat="0" applyBorder="0" applyAlignment="0" applyProtection="0"/>
    <xf numFmtId="0" fontId="76" fillId="6" borderId="0" applyNumberFormat="0" applyBorder="0" applyAlignment="0" applyProtection="0"/>
    <xf numFmtId="0" fontId="76" fillId="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8" borderId="0" applyNumberFormat="0" applyBorder="0" applyAlignment="0" applyProtection="0"/>
    <xf numFmtId="0" fontId="82" fillId="3" borderId="0" applyNumberFormat="0" applyBorder="0" applyAlignment="0" applyProtection="0"/>
    <xf numFmtId="0" fontId="77" fillId="6" borderId="0" applyNumberFormat="0" applyBorder="0" applyAlignment="0" applyProtection="0"/>
    <xf numFmtId="0" fontId="91" fillId="22" borderId="1" applyNumberFormat="0" applyAlignment="0" applyProtection="0"/>
    <xf numFmtId="0" fontId="78" fillId="23" borderId="1" applyNumberFormat="0" applyAlignment="0" applyProtection="0"/>
    <xf numFmtId="0" fontId="79" fillId="24" borderId="2" applyNumberFormat="0" applyAlignment="0" applyProtection="0"/>
    <xf numFmtId="0" fontId="80" fillId="0" borderId="3" applyNumberFormat="0" applyFill="0" applyAlignment="0" applyProtection="0"/>
    <xf numFmtId="0" fontId="79" fillId="24" borderId="2" applyNumberFormat="0" applyAlignment="0" applyProtection="0"/>
    <xf numFmtId="0" fontId="76" fillId="25" borderId="0" applyNumberFormat="0" applyBorder="0" applyAlignment="0" applyProtection="0"/>
    <xf numFmtId="0" fontId="76" fillId="18" borderId="0" applyNumberFormat="0" applyBorder="0" applyAlignment="0" applyProtection="0"/>
    <xf numFmtId="0" fontId="76" fillId="12" borderId="0" applyNumberFormat="0" applyBorder="0" applyAlignment="0" applyProtection="0"/>
    <xf numFmtId="0" fontId="76" fillId="26" borderId="0" applyNumberFormat="0" applyBorder="0" applyAlignment="0" applyProtection="0"/>
    <xf numFmtId="0" fontId="76" fillId="16" borderId="0" applyNumberFormat="0" applyBorder="0" applyAlignment="0" applyProtection="0"/>
    <xf numFmtId="0" fontId="76" fillId="20" borderId="0" applyNumberFormat="0" applyBorder="0" applyAlignment="0" applyProtection="0"/>
    <xf numFmtId="0" fontId="81" fillId="13" borderId="1" applyNumberFormat="0" applyAlignment="0" applyProtection="0"/>
    <xf numFmtId="182" fontId="7" fillId="0" borderId="0" applyFont="0" applyFill="0" applyBorder="0" applyAlignment="0" applyProtection="0"/>
    <xf numFmtId="0" fontId="5" fillId="0" borderId="0"/>
    <xf numFmtId="0" fontId="5" fillId="0" borderId="0"/>
    <xf numFmtId="0" fontId="85" fillId="0" borderId="0" applyNumberFormat="0" applyFill="0" applyBorder="0" applyAlignment="0" applyProtection="0"/>
    <xf numFmtId="0" fontId="77" fillId="4" borderId="0" applyNumberFormat="0" applyBorder="0" applyAlignment="0" applyProtection="0"/>
    <xf numFmtId="0" fontId="92" fillId="0" borderId="4" applyNumberFormat="0" applyFill="0" applyAlignment="0" applyProtection="0"/>
    <xf numFmtId="0" fontId="93" fillId="0" borderId="5" applyNumberFormat="0" applyFill="0" applyAlignment="0" applyProtection="0"/>
    <xf numFmtId="0" fontId="94" fillId="0" borderId="6" applyNumberFormat="0" applyFill="0" applyAlignment="0" applyProtection="0"/>
    <xf numFmtId="0" fontId="94" fillId="0" borderId="0" applyNumberFormat="0" applyFill="0" applyBorder="0" applyAlignment="0" applyProtection="0"/>
    <xf numFmtId="0" fontId="82" fillId="5" borderId="0" applyNumberFormat="0" applyBorder="0" applyAlignment="0" applyProtection="0"/>
    <xf numFmtId="0" fontId="24" fillId="0" borderId="0"/>
    <xf numFmtId="0" fontId="81" fillId="7" borderId="1" applyNumberFormat="0" applyAlignment="0" applyProtection="0"/>
    <xf numFmtId="0" fontId="95" fillId="0" borderId="7" applyNumberFormat="0" applyFill="0" applyAlignment="0" applyProtection="0"/>
    <xf numFmtId="44" fontId="74" fillId="0" borderId="0" applyFont="0" applyFill="0" applyBorder="0" applyAlignment="0" applyProtection="0"/>
    <xf numFmtId="183" fontId="16" fillId="0" borderId="0" applyFont="0" applyFill="0" applyBorder="0" applyAlignment="0" applyProtection="0"/>
    <xf numFmtId="44" fontId="99" fillId="0" borderId="0" applyFont="0" applyFill="0" applyBorder="0" applyAlignment="0" applyProtection="0"/>
    <xf numFmtId="0" fontId="83" fillId="13" borderId="0" applyNumberFormat="0" applyBorder="0" applyAlignment="0" applyProtection="0"/>
    <xf numFmtId="0" fontId="96" fillId="13" borderId="0" applyNumberFormat="0" applyBorder="0" applyAlignment="0" applyProtection="0"/>
    <xf numFmtId="0" fontId="71" fillId="0" borderId="0"/>
    <xf numFmtId="0" fontId="99" fillId="0" borderId="0"/>
    <xf numFmtId="0" fontId="99" fillId="0" borderId="0"/>
    <xf numFmtId="0" fontId="99" fillId="0" borderId="0"/>
    <xf numFmtId="0" fontId="71" fillId="0" borderId="0"/>
    <xf numFmtId="0" fontId="7" fillId="0" borderId="0"/>
    <xf numFmtId="0" fontId="7" fillId="0" borderId="0"/>
    <xf numFmtId="0" fontId="7" fillId="0" borderId="0"/>
    <xf numFmtId="0" fontId="16" fillId="0" borderId="0"/>
    <xf numFmtId="0" fontId="98"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17" fillId="0" borderId="0"/>
    <xf numFmtId="0" fontId="13" fillId="0" borderId="0"/>
    <xf numFmtId="0" fontId="17" fillId="0" borderId="0"/>
    <xf numFmtId="0" fontId="16" fillId="0" borderId="0"/>
    <xf numFmtId="0" fontId="16" fillId="0" borderId="0"/>
    <xf numFmtId="0" fontId="13" fillId="0" borderId="0"/>
    <xf numFmtId="0" fontId="71" fillId="10" borderId="8" applyNumberFormat="0" applyFont="0" applyAlignment="0" applyProtection="0"/>
    <xf numFmtId="0" fontId="16" fillId="10" borderId="8" applyNumberFormat="0" applyFont="0" applyAlignment="0" applyProtection="0"/>
    <xf numFmtId="0" fontId="84" fillId="22" borderId="9" applyNumberFormat="0" applyAlignment="0" applyProtection="0"/>
    <xf numFmtId="9" fontId="74"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 fillId="0" borderId="0" applyFont="0" applyFill="0" applyBorder="0" applyAlignment="0" applyProtection="0"/>
    <xf numFmtId="0" fontId="84" fillId="23" borderId="9" applyNumberFormat="0" applyAlignment="0" applyProtection="0"/>
    <xf numFmtId="40" fontId="71" fillId="0" borderId="0" applyFont="0" applyFill="0" applyBorder="0" applyAlignment="0" applyProtection="0"/>
    <xf numFmtId="168" fontId="16" fillId="0" borderId="0" applyFill="0" applyBorder="0" applyAlignment="0" applyProtection="0"/>
    <xf numFmtId="40" fontId="71"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2" fontId="16" fillId="0" borderId="0" applyFont="0" applyFill="0" applyBorder="0" applyAlignment="0" applyProtection="0"/>
    <xf numFmtId="0" fontId="80" fillId="0" borderId="0" applyNumberFormat="0" applyFill="0" applyBorder="0" applyAlignment="0" applyProtection="0"/>
    <xf numFmtId="0" fontId="85" fillId="0" borderId="0" applyNumberFormat="0" applyFill="0" applyBorder="0" applyAlignment="0" applyProtection="0"/>
    <xf numFmtId="0" fontId="97" fillId="0" borderId="0" applyNumberFormat="0" applyFill="0" applyBorder="0" applyAlignment="0" applyProtection="0"/>
    <xf numFmtId="0" fontId="87" fillId="0" borderId="11" applyNumberFormat="0" applyFill="0" applyAlignment="0" applyProtection="0"/>
    <xf numFmtId="0" fontId="87" fillId="0" borderId="10" applyNumberFormat="0" applyFill="0" applyAlignment="0" applyProtection="0"/>
    <xf numFmtId="0" fontId="88" fillId="0" borderId="12" applyNumberFormat="0" applyFill="0" applyAlignment="0" applyProtection="0"/>
    <xf numFmtId="0" fontId="89" fillId="0" borderId="13" applyNumberFormat="0" applyFill="0" applyAlignment="0" applyProtection="0"/>
    <xf numFmtId="0" fontId="89" fillId="0" borderId="0" applyNumberFormat="0" applyFill="0" applyBorder="0" applyAlignment="0" applyProtection="0"/>
    <xf numFmtId="0" fontId="86" fillId="0" borderId="0" applyNumberFormat="0" applyFill="0" applyBorder="0" applyAlignment="0" applyProtection="0"/>
    <xf numFmtId="0" fontId="90" fillId="0" borderId="14" applyNumberFormat="0" applyFill="0" applyAlignment="0" applyProtection="0"/>
    <xf numFmtId="165" fontId="7" fillId="0" borderId="0" applyFont="0" applyFill="0" applyBorder="0" applyAlignment="0" applyProtection="0"/>
    <xf numFmtId="40" fontId="71" fillId="0" borderId="0" applyFont="0" applyFill="0" applyBorder="0" applyAlignment="0" applyProtection="0"/>
    <xf numFmtId="165" fontId="16" fillId="0" borderId="0" applyFont="0" applyFill="0" applyBorder="0" applyAlignment="0" applyProtection="0"/>
    <xf numFmtId="43" fontId="99" fillId="0" borderId="0" applyFont="0" applyFill="0" applyBorder="0" applyAlignment="0" applyProtection="0"/>
    <xf numFmtId="0" fontId="80" fillId="0" borderId="0" applyNumberFormat="0" applyFill="0" applyBorder="0" applyAlignment="0" applyProtection="0"/>
    <xf numFmtId="0" fontId="71" fillId="0" borderId="0"/>
    <xf numFmtId="9" fontId="7" fillId="0" borderId="0" applyFont="0" applyFill="0" applyBorder="0" applyAlignment="0" applyProtection="0"/>
    <xf numFmtId="44" fontId="7" fillId="0" borderId="0" applyFont="0" applyFill="0" applyBorder="0" applyAlignment="0" applyProtection="0"/>
    <xf numFmtId="9" fontId="116" fillId="0" borderId="0" applyFont="0" applyFill="0" applyBorder="0" applyAlignment="0" applyProtection="0"/>
    <xf numFmtId="166" fontId="116" fillId="0" borderId="0" applyFont="0" applyFill="0" applyBorder="0" applyAlignment="0" applyProtection="0"/>
    <xf numFmtId="9" fontId="71" fillId="0" borderId="0" applyFont="0" applyFill="0" applyBorder="0" applyAlignment="0" applyProtection="0"/>
    <xf numFmtId="0" fontId="5" fillId="2" borderId="0" applyNumberFormat="0" applyBorder="0" applyAlignment="0" applyProtection="0"/>
    <xf numFmtId="0" fontId="5" fillId="2" borderId="0" applyNumberFormat="0" applyBorder="0" applyAlignment="0" applyProtection="0"/>
    <xf numFmtId="0" fontId="4" fillId="5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 fillId="6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 fillId="6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 fillId="71" borderId="0" applyNumberFormat="0" applyBorder="0" applyAlignment="0" applyProtection="0"/>
    <xf numFmtId="0" fontId="4" fillId="7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4" fillId="7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4" fillId="60" borderId="0" applyNumberFormat="0" applyBorder="0" applyAlignment="0" applyProtection="0"/>
    <xf numFmtId="0" fontId="4" fillId="6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4" fillId="6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 fillId="72"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4" fillId="7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 fillId="80"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115" fillId="61"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115" fillId="65"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115" fillId="69"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115" fillId="73"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115" fillId="7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115" fillId="81"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04" fillId="51" borderId="0" applyNumberFormat="0" applyBorder="0" applyAlignment="0" applyProtection="0"/>
    <xf numFmtId="0" fontId="91" fillId="22" borderId="1" applyNumberFormat="0" applyAlignment="0" applyProtection="0"/>
    <xf numFmtId="0" fontId="91" fillId="22" borderId="1" applyNumberFormat="0" applyAlignment="0" applyProtection="0"/>
    <xf numFmtId="0" fontId="109" fillId="55" borderId="109" applyNumberFormat="0" applyAlignment="0" applyProtection="0"/>
    <xf numFmtId="0" fontId="111" fillId="56" borderId="112" applyNumberFormat="0" applyAlignment="0" applyProtection="0"/>
    <xf numFmtId="0" fontId="95" fillId="0" borderId="7" applyNumberFormat="0" applyFill="0" applyAlignment="0" applyProtection="0"/>
    <xf numFmtId="0" fontId="95" fillId="0" borderId="7" applyNumberFormat="0" applyFill="0" applyAlignment="0" applyProtection="0"/>
    <xf numFmtId="0" fontId="110" fillId="0" borderId="111" applyNumberFormat="0" applyFill="0" applyAlignment="0" applyProtection="0"/>
    <xf numFmtId="0" fontId="117" fillId="0" borderId="0"/>
    <xf numFmtId="0" fontId="118" fillId="0" borderId="0"/>
    <xf numFmtId="0" fontId="117" fillId="0" borderId="0"/>
    <xf numFmtId="0" fontId="118" fillId="0" borderId="0"/>
    <xf numFmtId="184" fontId="116" fillId="0" borderId="0" applyFont="0" applyFill="0" applyBorder="0" applyAlignment="0" applyProtection="0"/>
    <xf numFmtId="185" fontId="116" fillId="0" borderId="0" applyFont="0" applyFill="0" applyBorder="0" applyAlignment="0" applyProtection="0"/>
    <xf numFmtId="0" fontId="119" fillId="0" borderId="0">
      <protection locked="0"/>
    </xf>
    <xf numFmtId="0" fontId="120" fillId="0" borderId="0">
      <protection locked="0"/>
    </xf>
    <xf numFmtId="0" fontId="120" fillId="0" borderId="0">
      <protection locked="0"/>
    </xf>
    <xf numFmtId="0" fontId="76" fillId="19" borderId="0" applyNumberFormat="0" applyBorder="0" applyAlignment="0" applyProtection="0"/>
    <xf numFmtId="0" fontId="76" fillId="19" borderId="0" applyNumberFormat="0" applyBorder="0" applyAlignment="0" applyProtection="0"/>
    <xf numFmtId="0" fontId="115" fillId="58"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115" fillId="62"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115" fillId="66"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115" fillId="70" borderId="0" applyNumberFormat="0" applyBorder="0" applyAlignment="0" applyProtection="0"/>
    <xf numFmtId="0" fontId="115" fillId="74"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115" fillId="78" borderId="0" applyNumberFormat="0" applyBorder="0" applyAlignment="0" applyProtection="0"/>
    <xf numFmtId="0" fontId="81" fillId="7" borderId="1" applyNumberFormat="0" applyAlignment="0" applyProtection="0"/>
    <xf numFmtId="0" fontId="81" fillId="7" borderId="1" applyNumberFormat="0" applyAlignment="0" applyProtection="0"/>
    <xf numFmtId="0" fontId="107" fillId="54" borderId="109" applyNumberFormat="0" applyAlignment="0" applyProtection="0"/>
    <xf numFmtId="0" fontId="121" fillId="0" borderId="0"/>
    <xf numFmtId="186" fontId="16" fillId="0" borderId="0" applyFont="0" applyFill="0" applyBorder="0" applyAlignment="0" applyProtection="0"/>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82" fillId="3" borderId="0" applyNumberFormat="0" applyBorder="0" applyAlignment="0" applyProtection="0"/>
    <xf numFmtId="0" fontId="82" fillId="3" borderId="0" applyNumberFormat="0" applyBorder="0" applyAlignment="0" applyProtection="0"/>
    <xf numFmtId="0" fontId="105" fillId="52" borderId="0" applyNumberFormat="0" applyBorder="0" applyAlignment="0" applyProtection="0"/>
    <xf numFmtId="187" fontId="116" fillId="0" borderId="0" applyFont="0" applyFill="0" applyBorder="0" applyAlignment="0" applyProtection="0"/>
    <xf numFmtId="188" fontId="116" fillId="0" borderId="0" applyFont="0" applyFill="0" applyBorder="0" applyAlignment="0" applyProtection="0"/>
    <xf numFmtId="183" fontId="16" fillId="0" borderId="0" applyFont="0" applyFill="0" applyBorder="0" applyAlignment="0" applyProtection="0"/>
    <xf numFmtId="44" fontId="16" fillId="0" borderId="0" applyFont="0" applyFill="0" applyBorder="0" applyAlignment="0" applyProtection="0"/>
    <xf numFmtId="183" fontId="7" fillId="0" borderId="0" applyFont="0" applyFill="0" applyBorder="0" applyAlignment="0" applyProtection="0"/>
    <xf numFmtId="44" fontId="4" fillId="0" borderId="0" applyFont="0" applyFill="0" applyBorder="0" applyAlignment="0" applyProtection="0"/>
    <xf numFmtId="183" fontId="16" fillId="0" borderId="0" applyFont="0" applyFill="0" applyBorder="0" applyAlignment="0" applyProtection="0"/>
    <xf numFmtId="166" fontId="16" fillId="0" borderId="0" applyFont="0" applyFill="0" applyBorder="0" applyAlignment="0" applyProtection="0"/>
    <xf numFmtId="44" fontId="4" fillId="0" borderId="0" applyFont="0" applyFill="0" applyBorder="0" applyAlignment="0" applyProtection="0"/>
    <xf numFmtId="189" fontId="116" fillId="0" borderId="0" applyFont="0" applyFill="0" applyBorder="0" applyAlignment="0" applyProtection="0"/>
    <xf numFmtId="190" fontId="116" fillId="0" borderId="0" applyFont="0" applyFill="0" applyBorder="0" applyAlignment="0" applyProtection="0"/>
    <xf numFmtId="0" fontId="119" fillId="0" borderId="0">
      <protection locked="0"/>
    </xf>
    <xf numFmtId="0" fontId="96" fillId="13" borderId="0" applyNumberFormat="0" applyBorder="0" applyAlignment="0" applyProtection="0"/>
    <xf numFmtId="0" fontId="96" fillId="13" borderId="0" applyNumberFormat="0" applyBorder="0" applyAlignment="0" applyProtection="0"/>
    <xf numFmtId="0" fontId="106" fillId="53" borderId="0" applyNumberFormat="0" applyBorder="0" applyAlignment="0" applyProtection="0"/>
    <xf numFmtId="37" fontId="122" fillId="0" borderId="0"/>
    <xf numFmtId="0" fontId="16" fillId="0" borderId="0"/>
    <xf numFmtId="0" fontId="7" fillId="0" borderId="0"/>
    <xf numFmtId="0" fontId="7" fillId="0" borderId="0"/>
    <xf numFmtId="0" fontId="71" fillId="0" borderId="0"/>
    <xf numFmtId="0" fontId="16" fillId="0" borderId="0"/>
    <xf numFmtId="0" fontId="16" fillId="0" borderId="0"/>
    <xf numFmtId="0" fontId="4" fillId="0" borderId="0"/>
    <xf numFmtId="0" fontId="123" fillId="0" borderId="0"/>
    <xf numFmtId="0" fontId="4" fillId="0" borderId="0"/>
    <xf numFmtId="0" fontId="1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5" fillId="0" borderId="0" applyNumberFormat="0" applyFill="0" applyBorder="0" applyProtection="0">
      <alignment vertical="top" wrapText="1"/>
    </xf>
    <xf numFmtId="0" fontId="126" fillId="0" borderId="0"/>
    <xf numFmtId="0" fontId="16" fillId="10" borderId="8" applyNumberFormat="0" applyFont="0" applyAlignment="0" applyProtection="0"/>
    <xf numFmtId="0" fontId="16" fillId="10" borderId="8" applyNumberFormat="0" applyFont="0" applyAlignment="0" applyProtection="0"/>
    <xf numFmtId="0" fontId="4" fillId="57" borderId="113" applyNumberFormat="0" applyFont="0" applyAlignment="0" applyProtection="0"/>
    <xf numFmtId="9" fontId="5"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26" fillId="0" borderId="0" applyBorder="0" applyProtection="0"/>
    <xf numFmtId="9" fontId="4" fillId="0" borderId="0" applyFont="0" applyFill="0" applyBorder="0" applyAlignment="0" applyProtection="0"/>
    <xf numFmtId="9" fontId="4" fillId="0" borderId="0" applyFont="0" applyFill="0" applyBorder="0" applyAlignment="0" applyProtection="0"/>
    <xf numFmtId="0" fontId="119" fillId="0" borderId="0">
      <protection locked="0"/>
    </xf>
    <xf numFmtId="38" fontId="127" fillId="0" borderId="0"/>
    <xf numFmtId="0" fontId="84" fillId="22" borderId="9" applyNumberFormat="0" applyAlignment="0" applyProtection="0"/>
    <xf numFmtId="0" fontId="84" fillId="22" borderId="9" applyNumberFormat="0" applyAlignment="0" applyProtection="0"/>
    <xf numFmtId="0" fontId="108" fillId="55" borderId="110" applyNumberFormat="0" applyAlignment="0" applyProtection="0"/>
    <xf numFmtId="168" fontId="16" fillId="0" borderId="0" applyFill="0" applyBorder="0" applyAlignment="0" applyProtection="0"/>
    <xf numFmtId="40" fontId="7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24" fillId="0" borderId="0" applyFont="0" applyFill="0" applyBorder="0" applyAlignment="0" applyProtection="0"/>
    <xf numFmtId="168" fontId="16" fillId="0" borderId="0" applyFill="0" applyBorder="0" applyAlignment="0" applyProtection="0"/>
    <xf numFmtId="165" fontId="124" fillId="0" borderId="0" applyFont="0" applyFill="0" applyBorder="0" applyAlignment="0" applyProtection="0"/>
    <xf numFmtId="165" fontId="16" fillId="0" borderId="0" applyFont="0" applyFill="0" applyBorder="0" applyAlignment="0" applyProtection="0"/>
    <xf numFmtId="2" fontId="126" fillId="0" borderId="0" applyBorder="0" applyProtection="0"/>
    <xf numFmtId="0" fontId="112" fillId="0" borderId="0" applyNumberFormat="0" applyFill="0" applyBorder="0" applyAlignment="0" applyProtection="0"/>
    <xf numFmtId="0" fontId="113" fillId="0" borderId="0" applyNumberFormat="0" applyFill="0" applyBorder="0" applyAlignment="0" applyProtection="0"/>
    <xf numFmtId="0" fontId="92" fillId="0" borderId="4" applyNumberFormat="0" applyFill="0" applyAlignment="0" applyProtection="0"/>
    <xf numFmtId="0" fontId="92" fillId="0" borderId="4" applyNumberFormat="0" applyFill="0" applyAlignment="0" applyProtection="0"/>
    <xf numFmtId="0" fontId="92" fillId="0" borderId="4" applyNumberFormat="0" applyFill="0" applyAlignment="0" applyProtection="0"/>
    <xf numFmtId="0" fontId="101" fillId="0" borderId="106" applyNumberFormat="0" applyFill="0" applyAlignment="0" applyProtection="0"/>
    <xf numFmtId="0" fontId="93" fillId="0" borderId="5" applyNumberFormat="0" applyFill="0" applyAlignment="0" applyProtection="0"/>
    <xf numFmtId="0" fontId="93" fillId="0" borderId="5" applyNumberFormat="0" applyFill="0" applyAlignment="0" applyProtection="0"/>
    <xf numFmtId="0" fontId="102" fillId="0" borderId="107" applyNumberFormat="0" applyFill="0" applyAlignment="0" applyProtection="0"/>
    <xf numFmtId="0" fontId="94" fillId="0" borderId="6" applyNumberFormat="0" applyFill="0" applyAlignment="0" applyProtection="0"/>
    <xf numFmtId="0" fontId="94" fillId="0" borderId="6" applyNumberFormat="0" applyFill="0" applyAlignment="0" applyProtection="0"/>
    <xf numFmtId="0" fontId="103" fillId="0" borderId="108"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3"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0" fillId="0" borderId="0" applyNumberFormat="0" applyFill="0" applyBorder="0" applyAlignment="0" applyProtection="0"/>
    <xf numFmtId="0" fontId="119" fillId="0" borderId="115">
      <protection locked="0"/>
    </xf>
    <xf numFmtId="0" fontId="119" fillId="0" borderId="115">
      <protection locked="0"/>
    </xf>
    <xf numFmtId="0" fontId="114" fillId="0" borderId="114" applyNumberFormat="0" applyFill="0" applyAlignment="0" applyProtection="0"/>
    <xf numFmtId="40" fontId="7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191" fontId="126" fillId="0" borderId="0" applyBorder="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xf numFmtId="0" fontId="3" fillId="59" borderId="0" applyNumberFormat="0" applyBorder="0" applyAlignment="0" applyProtection="0"/>
    <xf numFmtId="0" fontId="3" fillId="63" borderId="0" applyNumberFormat="0" applyBorder="0" applyAlignment="0" applyProtection="0"/>
    <xf numFmtId="0" fontId="3" fillId="67" borderId="0" applyNumberFormat="0" applyBorder="0" applyAlignment="0" applyProtection="0"/>
    <xf numFmtId="0" fontId="3" fillId="71" borderId="0" applyNumberFormat="0" applyBorder="0" applyAlignment="0" applyProtection="0"/>
    <xf numFmtId="0" fontId="3" fillId="75" borderId="0" applyNumberFormat="0" applyBorder="0" applyAlignment="0" applyProtection="0"/>
    <xf numFmtId="0" fontId="3" fillId="79"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8" borderId="0" applyNumberFormat="0" applyBorder="0" applyAlignment="0" applyProtection="0"/>
    <xf numFmtId="0" fontId="3" fillId="72" borderId="0" applyNumberFormat="0" applyBorder="0" applyAlignment="0" applyProtection="0"/>
    <xf numFmtId="0" fontId="3" fillId="76" borderId="0" applyNumberFormat="0" applyBorder="0" applyAlignment="0" applyProtection="0"/>
    <xf numFmtId="0" fontId="3" fillId="80"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7" fillId="0" borderId="0"/>
    <xf numFmtId="0" fontId="3" fillId="57" borderId="113" applyNumberFormat="0" applyFont="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28" fillId="0" borderId="0"/>
    <xf numFmtId="0" fontId="7" fillId="0" borderId="0"/>
    <xf numFmtId="0" fontId="7" fillId="0" borderId="0"/>
    <xf numFmtId="168" fontId="16" fillId="0" borderId="0" applyFont="0" applyFill="0" applyBorder="0" applyAlignment="0" applyProtection="0"/>
    <xf numFmtId="168" fontId="16" fillId="0" borderId="0" applyFont="0" applyFill="0" applyBorder="0" applyAlignment="0" applyProtection="0"/>
    <xf numFmtId="0" fontId="7" fillId="0" borderId="0"/>
    <xf numFmtId="0" fontId="7" fillId="0" borderId="0"/>
    <xf numFmtId="0" fontId="2" fillId="0" borderId="0"/>
    <xf numFmtId="0" fontId="1" fillId="0" borderId="0"/>
    <xf numFmtId="43" fontId="9"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1"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7" fillId="4" borderId="0" applyNumberFormat="0" applyBorder="0" applyAlignment="0" applyProtection="0"/>
    <xf numFmtId="0" fontId="91" fillId="22" borderId="1" applyNumberFormat="0" applyAlignment="0" applyProtection="0"/>
    <xf numFmtId="0" fontId="95" fillId="0" borderId="7" applyNumberFormat="0" applyFill="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15" borderId="0" applyNumberFormat="0" applyBorder="0" applyAlignment="0" applyProtection="0"/>
    <xf numFmtId="0" fontId="76" fillId="18" borderId="0" applyNumberFormat="0" applyBorder="0" applyAlignment="0" applyProtection="0"/>
    <xf numFmtId="0" fontId="81" fillId="7" borderId="1" applyNumberFormat="0" applyAlignment="0" applyProtection="0"/>
    <xf numFmtId="0" fontId="82" fillId="3" borderId="0" applyNumberFormat="0" applyBorder="0" applyAlignment="0" applyProtection="0"/>
    <xf numFmtId="44" fontId="16" fillId="0" borderId="0" applyFont="0" applyFill="0" applyBorder="0" applyAlignment="0" applyProtection="0"/>
    <xf numFmtId="183" fontId="7"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0" fontId="96" fillId="13" borderId="0" applyNumberFormat="0" applyBorder="0" applyAlignment="0" applyProtection="0"/>
    <xf numFmtId="0" fontId="7"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10" borderId="8" applyNumberFormat="0" applyFont="0" applyAlignment="0" applyProtection="0"/>
    <xf numFmtId="9" fontId="7" fillId="0" borderId="0" applyFont="0" applyFill="0" applyBorder="0" applyAlignment="0" applyProtection="0"/>
    <xf numFmtId="9" fontId="126" fillId="0" borderId="0" applyBorder="0" applyProtection="0"/>
    <xf numFmtId="9" fontId="16" fillId="0" borderId="0" applyFont="0" applyFill="0" applyBorder="0" applyAlignment="0" applyProtection="0"/>
    <xf numFmtId="0" fontId="84" fillId="22" borderId="9" applyNumberFormat="0" applyAlignment="0" applyProtection="0"/>
    <xf numFmtId="40" fontId="71" fillId="0" borderId="0" applyFont="0" applyFill="0" applyBorder="0" applyAlignment="0" applyProtection="0"/>
    <xf numFmtId="43" fontId="16" fillId="0" borderId="0" applyFont="0" applyFill="0" applyBorder="0" applyAlignment="0" applyProtection="0"/>
    <xf numFmtId="43" fontId="124" fillId="0" borderId="0" applyFont="0" applyFill="0" applyBorder="0" applyAlignment="0" applyProtection="0"/>
    <xf numFmtId="165" fontId="16" fillId="0" borderId="0" applyFont="0" applyFill="0" applyBorder="0" applyAlignment="0" applyProtection="0"/>
    <xf numFmtId="43" fontId="124"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0" fontId="92" fillId="0" borderId="4" applyNumberFormat="0" applyFill="0" applyAlignment="0" applyProtection="0"/>
    <xf numFmtId="0" fontId="93" fillId="0" borderId="5" applyNumberFormat="0" applyFill="0" applyAlignment="0" applyProtection="0"/>
    <xf numFmtId="0" fontId="94" fillId="0" borderId="6" applyNumberFormat="0" applyFill="0" applyAlignment="0" applyProtection="0"/>
    <xf numFmtId="0" fontId="94" fillId="0" borderId="0" applyNumberFormat="0" applyFill="0" applyBorder="0" applyAlignment="0" applyProtection="0"/>
    <xf numFmtId="0" fontId="97" fillId="0" borderId="0" applyNumberFormat="0" applyFill="0" applyBorder="0" applyAlignment="0" applyProtection="0"/>
    <xf numFmtId="0" fontId="119" fillId="0" borderId="115">
      <protection locked="0"/>
    </xf>
    <xf numFmtId="165"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0" fillId="0" borderId="0"/>
  </cellStyleXfs>
  <cellXfs count="1425">
    <xf numFmtId="0" fontId="0" fillId="0" borderId="0" xfId="0"/>
    <xf numFmtId="167" fontId="0" fillId="0" borderId="0" xfId="0" applyNumberFormat="1"/>
    <xf numFmtId="170" fontId="0" fillId="0" borderId="0" xfId="123" applyNumberFormat="1" applyFont="1"/>
    <xf numFmtId="170" fontId="7" fillId="0" borderId="0" xfId="123" applyNumberFormat="1"/>
    <xf numFmtId="170" fontId="7" fillId="0" borderId="0" xfId="123" applyNumberFormat="1" applyFont="1"/>
    <xf numFmtId="167" fontId="10" fillId="0" borderId="0" xfId="0" applyNumberFormat="1" applyFont="1" applyBorder="1" applyAlignment="1">
      <alignment horizontal="centerContinuous" vertical="top"/>
    </xf>
    <xf numFmtId="167" fontId="9" fillId="27" borderId="0" xfId="0" applyNumberFormat="1" applyFont="1" applyFill="1" applyBorder="1"/>
    <xf numFmtId="167" fontId="10" fillId="27" borderId="0" xfId="0" applyNumberFormat="1" applyFont="1" applyFill="1" applyBorder="1" applyAlignment="1">
      <alignment horizontal="centerContinuous"/>
    </xf>
    <xf numFmtId="167" fontId="10" fillId="27" borderId="0" xfId="0" applyNumberFormat="1" applyFont="1" applyFill="1" applyBorder="1" applyAlignment="1">
      <alignment horizontal="centerContinuous" vertical="top"/>
    </xf>
    <xf numFmtId="0" fontId="0" fillId="0" borderId="0" xfId="0" applyBorder="1"/>
    <xf numFmtId="165" fontId="13" fillId="27" borderId="15" xfId="0" applyNumberFormat="1" applyFont="1" applyFill="1" applyBorder="1" applyAlignment="1">
      <alignment horizontal="center" vertical="center" wrapText="1"/>
    </xf>
    <xf numFmtId="165" fontId="13" fillId="27" borderId="15" xfId="123" applyFont="1" applyFill="1" applyBorder="1" applyAlignment="1">
      <alignment horizontal="center" vertical="center" wrapText="1"/>
    </xf>
    <xf numFmtId="165" fontId="13" fillId="27" borderId="15" xfId="123" applyNumberFormat="1" applyFont="1" applyFill="1" applyBorder="1" applyAlignment="1">
      <alignment horizontal="center" vertical="center" wrapText="1"/>
    </xf>
    <xf numFmtId="167" fontId="13" fillId="27" borderId="15" xfId="0" applyNumberFormat="1" applyFont="1" applyFill="1" applyBorder="1" applyAlignment="1">
      <alignment horizontal="center" vertical="center" wrapText="1"/>
    </xf>
    <xf numFmtId="174" fontId="13" fillId="27" borderId="16" xfId="123" applyNumberFormat="1" applyFont="1" applyFill="1" applyBorder="1" applyAlignment="1">
      <alignment horizontal="center" vertical="center"/>
    </xf>
    <xf numFmtId="167" fontId="13" fillId="27" borderId="16" xfId="0" applyNumberFormat="1" applyFont="1" applyFill="1" applyBorder="1" applyAlignment="1">
      <alignment horizontal="center" vertical="center"/>
    </xf>
    <xf numFmtId="165" fontId="13" fillId="27" borderId="17" xfId="123" applyFont="1" applyFill="1" applyBorder="1" applyAlignment="1">
      <alignment horizontal="right" vertical="center"/>
    </xf>
    <xf numFmtId="165" fontId="13" fillId="27" borderId="15" xfId="123" applyFont="1" applyFill="1" applyBorder="1" applyAlignment="1">
      <alignment horizontal="center" vertical="center"/>
    </xf>
    <xf numFmtId="170" fontId="13" fillId="27" borderId="15" xfId="123" applyNumberFormat="1" applyFont="1" applyFill="1" applyBorder="1" applyAlignment="1">
      <alignment horizontal="center" vertical="center"/>
    </xf>
    <xf numFmtId="167" fontId="13" fillId="27" borderId="0" xfId="0" applyNumberFormat="1" applyFont="1" applyFill="1" applyBorder="1" applyAlignment="1">
      <alignment horizontal="center"/>
    </xf>
    <xf numFmtId="167" fontId="13" fillId="27" borderId="0" xfId="0" applyNumberFormat="1" applyFont="1" applyFill="1" applyBorder="1" applyAlignment="1">
      <alignment horizontal="centerContinuous"/>
    </xf>
    <xf numFmtId="167" fontId="9" fillId="27" borderId="18" xfId="0" applyNumberFormat="1" applyFont="1" applyFill="1" applyBorder="1"/>
    <xf numFmtId="167" fontId="9" fillId="27" borderId="19" xfId="0" applyNumberFormat="1" applyFont="1" applyFill="1" applyBorder="1"/>
    <xf numFmtId="167" fontId="9" fillId="27" borderId="20" xfId="0" applyNumberFormat="1" applyFont="1" applyFill="1" applyBorder="1"/>
    <xf numFmtId="167" fontId="10" fillId="27" borderId="21" xfId="0" applyNumberFormat="1" applyFont="1" applyFill="1" applyBorder="1" applyAlignment="1">
      <alignment horizontal="centerContinuous"/>
    </xf>
    <xf numFmtId="167" fontId="9" fillId="27" borderId="22" xfId="0" applyNumberFormat="1" applyFont="1" applyFill="1" applyBorder="1"/>
    <xf numFmtId="167" fontId="9" fillId="27" borderId="23" xfId="0" applyNumberFormat="1" applyFont="1" applyFill="1" applyBorder="1"/>
    <xf numFmtId="167" fontId="13" fillId="27" borderId="18" xfId="0" applyNumberFormat="1" applyFont="1" applyFill="1" applyBorder="1"/>
    <xf numFmtId="167" fontId="13" fillId="27" borderId="19" xfId="0" applyNumberFormat="1" applyFont="1" applyFill="1" applyBorder="1"/>
    <xf numFmtId="167" fontId="13" fillId="27" borderId="20" xfId="0" applyNumberFormat="1" applyFont="1" applyFill="1" applyBorder="1"/>
    <xf numFmtId="167" fontId="13" fillId="27" borderId="24" xfId="0" applyNumberFormat="1" applyFont="1" applyFill="1" applyBorder="1"/>
    <xf numFmtId="167" fontId="13" fillId="27" borderId="0" xfId="0" applyNumberFormat="1" applyFont="1" applyFill="1" applyBorder="1"/>
    <xf numFmtId="167" fontId="13" fillId="27" borderId="21" xfId="0" applyNumberFormat="1" applyFont="1" applyFill="1" applyBorder="1"/>
    <xf numFmtId="167" fontId="13" fillId="27" borderId="22" xfId="0" applyNumberFormat="1" applyFont="1" applyFill="1" applyBorder="1"/>
    <xf numFmtId="167" fontId="13" fillId="27" borderId="23" xfId="0" applyNumberFormat="1" applyFont="1" applyFill="1" applyBorder="1"/>
    <xf numFmtId="167" fontId="13" fillId="27" borderId="25" xfId="0" applyNumberFormat="1" applyFont="1" applyFill="1" applyBorder="1"/>
    <xf numFmtId="167" fontId="13" fillId="27" borderId="26" xfId="0" applyNumberFormat="1" applyFont="1" applyFill="1" applyBorder="1"/>
    <xf numFmtId="167" fontId="13" fillId="27" borderId="16" xfId="0" applyNumberFormat="1" applyFont="1" applyFill="1" applyBorder="1"/>
    <xf numFmtId="167" fontId="13" fillId="27" borderId="21" xfId="0" applyNumberFormat="1" applyFont="1" applyFill="1" applyBorder="1" applyAlignment="1">
      <alignment horizontal="centerContinuous"/>
    </xf>
    <xf numFmtId="167" fontId="13" fillId="27" borderId="23" xfId="0" applyNumberFormat="1" applyFont="1" applyFill="1" applyBorder="1" applyAlignment="1">
      <alignment horizontal="centerContinuous" vertical="top"/>
    </xf>
    <xf numFmtId="167" fontId="9" fillId="27" borderId="25" xfId="0" applyNumberFormat="1" applyFont="1" applyFill="1" applyBorder="1"/>
    <xf numFmtId="167" fontId="13" fillId="27" borderId="0" xfId="0" applyNumberFormat="1" applyFont="1" applyFill="1" applyBorder="1" applyAlignment="1">
      <alignment horizontal="left"/>
    </xf>
    <xf numFmtId="167" fontId="8" fillId="27" borderId="18" xfId="0" applyNumberFormat="1" applyFont="1" applyFill="1" applyBorder="1"/>
    <xf numFmtId="167" fontId="8" fillId="27" borderId="19" xfId="0" applyNumberFormat="1" applyFont="1" applyFill="1" applyBorder="1"/>
    <xf numFmtId="167" fontId="8" fillId="27" borderId="24" xfId="0" applyNumberFormat="1" applyFont="1" applyFill="1" applyBorder="1" applyAlignment="1">
      <alignment vertical="center"/>
    </xf>
    <xf numFmtId="167" fontId="8" fillId="27" borderId="23" xfId="0" applyNumberFormat="1" applyFont="1" applyFill="1" applyBorder="1"/>
    <xf numFmtId="167" fontId="11" fillId="27" borderId="0" xfId="0" applyNumberFormat="1" applyFont="1" applyFill="1" applyBorder="1" applyAlignment="1">
      <alignment horizontal="centerContinuous"/>
    </xf>
    <xf numFmtId="167" fontId="13" fillId="27" borderId="16" xfId="0" applyNumberFormat="1" applyFont="1" applyFill="1" applyBorder="1" applyAlignment="1">
      <alignment horizontal="centerContinuous" vertical="center"/>
    </xf>
    <xf numFmtId="167" fontId="8" fillId="27" borderId="20" xfId="0" applyNumberFormat="1" applyFont="1" applyFill="1" applyBorder="1"/>
    <xf numFmtId="167" fontId="8" fillId="27" borderId="21" xfId="0" applyNumberFormat="1" applyFont="1" applyFill="1" applyBorder="1" applyAlignment="1">
      <alignment horizontal="centerContinuous" vertical="center"/>
    </xf>
    <xf numFmtId="167" fontId="8" fillId="27" borderId="25" xfId="0" applyNumberFormat="1" applyFont="1" applyFill="1" applyBorder="1"/>
    <xf numFmtId="167" fontId="13" fillId="27" borderId="26" xfId="0" applyNumberFormat="1" applyFont="1" applyFill="1" applyBorder="1" applyAlignment="1">
      <alignment horizontal="centerContinuous"/>
    </xf>
    <xf numFmtId="167" fontId="13" fillId="27" borderId="16" xfId="0" applyNumberFormat="1" applyFont="1" applyFill="1" applyBorder="1" applyAlignment="1">
      <alignment horizontal="centerContinuous"/>
    </xf>
    <xf numFmtId="167" fontId="13" fillId="27" borderId="17" xfId="0" applyNumberFormat="1" applyFont="1" applyFill="1" applyBorder="1" applyAlignment="1">
      <alignment horizontal="centerContinuous"/>
    </xf>
    <xf numFmtId="167" fontId="13" fillId="27" borderId="26" xfId="0" applyNumberFormat="1" applyFont="1" applyFill="1" applyBorder="1" applyAlignment="1">
      <alignment horizontal="center" vertical="center"/>
    </xf>
    <xf numFmtId="167" fontId="13" fillId="27" borderId="17" xfId="0" applyNumberFormat="1" applyFont="1" applyFill="1" applyBorder="1" applyAlignment="1">
      <alignment horizontal="center" vertical="center"/>
    </xf>
    <xf numFmtId="174" fontId="13" fillId="27" borderId="16" xfId="123" applyNumberFormat="1" applyFont="1" applyFill="1" applyBorder="1" applyAlignment="1">
      <alignment horizontal="centerContinuous" vertical="center"/>
    </xf>
    <xf numFmtId="165" fontId="13" fillId="27" borderId="16" xfId="123" applyFont="1" applyFill="1" applyBorder="1" applyAlignment="1">
      <alignment horizontal="centerContinuous" vertical="center"/>
    </xf>
    <xf numFmtId="165" fontId="13" fillId="27" borderId="16" xfId="0" applyNumberFormat="1" applyFont="1" applyFill="1" applyBorder="1" applyAlignment="1">
      <alignment horizontal="centerContinuous" vertical="center" wrapText="1"/>
    </xf>
    <xf numFmtId="167" fontId="11" fillId="27" borderId="27" xfId="0" applyNumberFormat="1" applyFont="1" applyFill="1" applyBorder="1" applyAlignment="1">
      <alignment horizontal="center"/>
    </xf>
    <xf numFmtId="167" fontId="11" fillId="27" borderId="28" xfId="0" applyNumberFormat="1" applyFont="1" applyFill="1" applyBorder="1" applyAlignment="1">
      <alignment horizontal="center"/>
    </xf>
    <xf numFmtId="174" fontId="13" fillId="27" borderId="26" xfId="123" applyNumberFormat="1" applyFont="1" applyFill="1" applyBorder="1" applyAlignment="1">
      <alignment horizontal="left" vertical="center"/>
    </xf>
    <xf numFmtId="174" fontId="13" fillId="27" borderId="26" xfId="123" applyNumberFormat="1" applyFont="1" applyFill="1" applyBorder="1" applyAlignment="1">
      <alignment horizontal="center" vertical="center"/>
    </xf>
    <xf numFmtId="165" fontId="13" fillId="27" borderId="17" xfId="123" applyFont="1" applyFill="1" applyBorder="1" applyAlignment="1">
      <alignment horizontal="centerContinuous" vertical="center" wrapText="1"/>
    </xf>
    <xf numFmtId="165" fontId="9" fillId="27" borderId="0" xfId="123" applyFont="1" applyFill="1" applyBorder="1"/>
    <xf numFmtId="167" fontId="0" fillId="27" borderId="0" xfId="0" applyNumberFormat="1" applyFill="1" applyBorder="1"/>
    <xf numFmtId="165" fontId="7" fillId="27" borderId="0" xfId="123" applyFill="1" applyBorder="1"/>
    <xf numFmtId="174" fontId="7" fillId="27" borderId="0" xfId="123" applyNumberFormat="1" applyFill="1" applyBorder="1"/>
    <xf numFmtId="167" fontId="11" fillId="27" borderId="20" xfId="0" applyNumberFormat="1" applyFont="1" applyFill="1" applyBorder="1" applyAlignment="1">
      <alignment horizontal="centerContinuous"/>
    </xf>
    <xf numFmtId="167" fontId="14" fillId="27" borderId="24" xfId="0" applyNumberFormat="1" applyFont="1" applyFill="1" applyBorder="1" applyAlignment="1">
      <alignment horizontal="centerContinuous" vertical="center"/>
    </xf>
    <xf numFmtId="167" fontId="8" fillId="27" borderId="0" xfId="0" applyNumberFormat="1" applyFont="1" applyFill="1" applyBorder="1" applyAlignment="1">
      <alignment horizontal="centerContinuous" vertical="center"/>
    </xf>
    <xf numFmtId="170" fontId="7" fillId="27" borderId="0" xfId="123" applyNumberFormat="1" applyFill="1" applyBorder="1"/>
    <xf numFmtId="170" fontId="7" fillId="27" borderId="0" xfId="123" applyNumberFormat="1" applyFill="1"/>
    <xf numFmtId="167" fontId="0" fillId="27" borderId="0" xfId="0" applyNumberFormat="1" applyFill="1"/>
    <xf numFmtId="167" fontId="13" fillId="27" borderId="25" xfId="0" applyNumberFormat="1" applyFont="1" applyFill="1" applyBorder="1" applyAlignment="1">
      <alignment horizontal="centerContinuous" vertical="top"/>
    </xf>
    <xf numFmtId="167" fontId="13" fillId="27" borderId="21" xfId="0" applyNumberFormat="1" applyFont="1" applyFill="1" applyBorder="1" applyAlignment="1">
      <alignment horizontal="center"/>
    </xf>
    <xf numFmtId="167" fontId="11" fillId="27" borderId="15" xfId="0" applyNumberFormat="1" applyFont="1" applyFill="1" applyBorder="1" applyAlignment="1">
      <alignment horizontal="center"/>
    </xf>
    <xf numFmtId="167" fontId="13" fillId="27" borderId="24" xfId="0" applyNumberFormat="1" applyFont="1" applyFill="1" applyBorder="1" applyAlignment="1">
      <alignment horizontal="centerContinuous"/>
    </xf>
    <xf numFmtId="167" fontId="13" fillId="27" borderId="24" xfId="0" applyNumberFormat="1" applyFont="1" applyFill="1" applyBorder="1" applyAlignment="1">
      <alignment horizontal="centerContinuous" vertical="top"/>
    </xf>
    <xf numFmtId="167" fontId="13" fillId="27" borderId="0" xfId="0" applyNumberFormat="1" applyFont="1" applyFill="1" applyBorder="1" applyAlignment="1">
      <alignment horizontal="centerContinuous" vertical="top"/>
    </xf>
    <xf numFmtId="167" fontId="13" fillId="27" borderId="22" xfId="0" applyNumberFormat="1" applyFont="1" applyFill="1" applyBorder="1" applyAlignment="1">
      <alignment horizontal="centerContinuous" vertical="top"/>
    </xf>
    <xf numFmtId="174" fontId="13" fillId="27" borderId="26" xfId="123" applyNumberFormat="1" applyFont="1" applyFill="1" applyBorder="1" applyAlignment="1">
      <alignment horizontal="centerContinuous" vertical="center"/>
    </xf>
    <xf numFmtId="170" fontId="13" fillId="27" borderId="0" xfId="123" applyNumberFormat="1" applyFont="1" applyFill="1" applyBorder="1" applyAlignment="1">
      <alignment horizontal="center" vertical="center" wrapText="1"/>
    </xf>
    <xf numFmtId="9" fontId="13" fillId="27" borderId="0" xfId="123" applyNumberFormat="1" applyFont="1" applyFill="1" applyBorder="1" applyAlignment="1">
      <alignment horizontal="center" vertical="center" wrapText="1"/>
    </xf>
    <xf numFmtId="167" fontId="13" fillId="27" borderId="0" xfId="0" applyNumberFormat="1" applyFont="1" applyFill="1" applyBorder="1" applyAlignment="1">
      <alignment horizontal="center" vertical="center" wrapText="1"/>
    </xf>
    <xf numFmtId="170" fontId="7" fillId="27" borderId="0" xfId="123" applyNumberFormat="1" applyFont="1" applyFill="1" applyBorder="1"/>
    <xf numFmtId="1" fontId="13" fillId="27" borderId="26" xfId="123" applyNumberFormat="1" applyFont="1" applyFill="1" applyBorder="1" applyAlignment="1">
      <alignment horizontal="center" vertical="center"/>
    </xf>
    <xf numFmtId="167" fontId="13" fillId="27" borderId="21" xfId="0" applyNumberFormat="1" applyFont="1" applyFill="1" applyBorder="1" applyAlignment="1">
      <alignment horizontal="center" vertical="center" wrapText="1"/>
    </xf>
    <xf numFmtId="170" fontId="13" fillId="27" borderId="23" xfId="123" applyNumberFormat="1" applyFont="1" applyFill="1" applyBorder="1" applyAlignment="1">
      <alignment horizontal="center" vertical="center" wrapText="1"/>
    </xf>
    <xf numFmtId="167" fontId="13" fillId="27" borderId="25" xfId="0" applyNumberFormat="1" applyFont="1" applyFill="1" applyBorder="1" applyAlignment="1">
      <alignment horizontal="center" vertical="center" wrapText="1"/>
    </xf>
    <xf numFmtId="165" fontId="13" fillId="27" borderId="23" xfId="123" applyFont="1" applyFill="1" applyBorder="1" applyAlignment="1">
      <alignment horizontal="center" vertical="center" wrapText="1"/>
    </xf>
    <xf numFmtId="170" fontId="7" fillId="27" borderId="0" xfId="123" applyNumberFormat="1" applyFill="1" applyBorder="1" applyProtection="1">
      <protection locked="0"/>
    </xf>
    <xf numFmtId="167" fontId="0" fillId="27" borderId="0" xfId="0" applyNumberFormat="1" applyFill="1" applyBorder="1" applyProtection="1">
      <protection locked="0"/>
    </xf>
    <xf numFmtId="174" fontId="13" fillId="27" borderId="15" xfId="123" applyNumberFormat="1" applyFont="1" applyFill="1" applyBorder="1" applyAlignment="1">
      <alignment vertical="center" wrapText="1"/>
    </xf>
    <xf numFmtId="170" fontId="0" fillId="27" borderId="0" xfId="123" applyNumberFormat="1" applyFont="1" applyFill="1"/>
    <xf numFmtId="165" fontId="13" fillId="27" borderId="19" xfId="0" applyNumberFormat="1" applyFont="1" applyFill="1" applyBorder="1"/>
    <xf numFmtId="167" fontId="7" fillId="0" borderId="0" xfId="0" applyNumberFormat="1" applyFont="1"/>
    <xf numFmtId="167" fontId="0" fillId="0" borderId="0" xfId="0" applyNumberFormat="1" applyBorder="1"/>
    <xf numFmtId="165" fontId="7" fillId="27" borderId="0" xfId="123" applyFill="1" applyBorder="1" applyProtection="1">
      <protection locked="0"/>
    </xf>
    <xf numFmtId="165" fontId="7" fillId="0" borderId="0" xfId="123"/>
    <xf numFmtId="165" fontId="11" fillId="27" borderId="15" xfId="123" applyFont="1" applyFill="1" applyBorder="1" applyAlignment="1">
      <alignment horizontal="center" vertical="center" wrapText="1"/>
    </xf>
    <xf numFmtId="170" fontId="7" fillId="0" borderId="0" xfId="123" applyNumberFormat="1" applyProtection="1">
      <protection locked="0"/>
    </xf>
    <xf numFmtId="0" fontId="0" fillId="0" borderId="0" xfId="0" applyProtection="1">
      <protection locked="0"/>
    </xf>
    <xf numFmtId="165" fontId="9" fillId="0" borderId="0" xfId="123" applyFont="1"/>
    <xf numFmtId="170" fontId="6" fillId="0" borderId="0" xfId="123" applyNumberFormat="1" applyFont="1"/>
    <xf numFmtId="174" fontId="13" fillId="27" borderId="0" xfId="123" applyNumberFormat="1" applyFont="1" applyFill="1" applyBorder="1" applyAlignment="1">
      <alignment horizontal="center" vertical="center"/>
    </xf>
    <xf numFmtId="167" fontId="0" fillId="0" borderId="0" xfId="0" applyNumberFormat="1" applyFill="1" applyBorder="1"/>
    <xf numFmtId="170" fontId="0" fillId="0" borderId="0" xfId="123" applyNumberFormat="1" applyFont="1" applyFill="1" applyBorder="1"/>
    <xf numFmtId="174" fontId="0" fillId="0" borderId="0" xfId="123" applyNumberFormat="1" applyFont="1" applyFill="1" applyBorder="1"/>
    <xf numFmtId="170" fontId="15" fillId="27" borderId="0" xfId="123" applyNumberFormat="1" applyFont="1" applyFill="1"/>
    <xf numFmtId="165" fontId="9" fillId="27" borderId="19" xfId="123" applyFont="1" applyFill="1" applyBorder="1" applyProtection="1">
      <protection locked="0"/>
    </xf>
    <xf numFmtId="167" fontId="6" fillId="27" borderId="0" xfId="0" applyNumberFormat="1" applyFont="1" applyFill="1" applyBorder="1"/>
    <xf numFmtId="165" fontId="0" fillId="0" borderId="0" xfId="123" applyFont="1"/>
    <xf numFmtId="175" fontId="0" fillId="0" borderId="0" xfId="0" applyNumberFormat="1" applyFill="1" applyBorder="1"/>
    <xf numFmtId="174" fontId="7" fillId="27" borderId="0" xfId="123" applyNumberFormat="1" applyFill="1"/>
    <xf numFmtId="167" fontId="7" fillId="27" borderId="0" xfId="91" applyNumberFormat="1" applyFont="1" applyFill="1"/>
    <xf numFmtId="167" fontId="7" fillId="27" borderId="0" xfId="91" applyNumberFormat="1" applyFill="1"/>
    <xf numFmtId="170" fontId="7" fillId="27" borderId="0" xfId="91" applyNumberFormat="1" applyFont="1" applyFill="1" applyBorder="1"/>
    <xf numFmtId="167" fontId="7" fillId="0" borderId="0" xfId="91" applyNumberFormat="1"/>
    <xf numFmtId="174" fontId="7" fillId="27" borderId="0" xfId="123" applyNumberFormat="1" applyFill="1" applyBorder="1" applyAlignment="1">
      <alignment horizontal="right"/>
    </xf>
    <xf numFmtId="176" fontId="7" fillId="27" borderId="0" xfId="91" applyNumberFormat="1" applyFill="1"/>
    <xf numFmtId="177" fontId="7" fillId="27" borderId="0" xfId="91" applyNumberFormat="1" applyFill="1"/>
    <xf numFmtId="49" fontId="7" fillId="27" borderId="0" xfId="123" applyNumberFormat="1" applyFont="1" applyFill="1" applyBorder="1"/>
    <xf numFmtId="14" fontId="7" fillId="27" borderId="0" xfId="123" applyNumberFormat="1" applyFont="1" applyFill="1" applyBorder="1"/>
    <xf numFmtId="0" fontId="17" fillId="27" borderId="0" xfId="95" applyFill="1" applyBorder="1"/>
    <xf numFmtId="167" fontId="13" fillId="27" borderId="19" xfId="0" applyNumberFormat="1" applyFont="1" applyFill="1" applyBorder="1" applyAlignment="1">
      <alignment horizontal="center" vertical="center"/>
    </xf>
    <xf numFmtId="167" fontId="10" fillId="27" borderId="26" xfId="0" applyNumberFormat="1" applyFont="1" applyFill="1" applyBorder="1" applyAlignment="1">
      <alignment horizontal="centerContinuous"/>
    </xf>
    <xf numFmtId="170" fontId="11" fillId="27" borderId="15" xfId="123" applyNumberFormat="1" applyFont="1" applyFill="1" applyBorder="1" applyAlignment="1">
      <alignment horizontal="center" vertical="center" wrapText="1"/>
    </xf>
    <xf numFmtId="167" fontId="13" fillId="27" borderId="22" xfId="0" applyNumberFormat="1" applyFont="1" applyFill="1" applyBorder="1" applyAlignment="1">
      <alignment horizontal="center" vertical="center" wrapText="1"/>
    </xf>
    <xf numFmtId="171" fontId="7" fillId="0" borderId="0" xfId="123" applyNumberFormat="1"/>
    <xf numFmtId="170" fontId="0" fillId="27" borderId="0" xfId="123" applyNumberFormat="1" applyFont="1" applyFill="1" applyBorder="1"/>
    <xf numFmtId="167" fontId="0" fillId="0" borderId="0" xfId="0" applyNumberFormat="1" applyFill="1" applyBorder="1" applyAlignment="1"/>
    <xf numFmtId="167" fontId="22" fillId="28" borderId="15" xfId="0" applyNumberFormat="1" applyFont="1" applyFill="1" applyBorder="1" applyAlignment="1">
      <alignment horizontal="centerContinuous" vertical="center" wrapText="1"/>
    </xf>
    <xf numFmtId="170" fontId="9" fillId="0" borderId="0" xfId="123" applyNumberFormat="1" applyFont="1" applyFill="1" applyBorder="1"/>
    <xf numFmtId="167" fontId="22" fillId="28" borderId="0" xfId="0" applyNumberFormat="1" applyFont="1" applyFill="1" applyBorder="1" applyAlignment="1">
      <alignment horizontal="centerContinuous" vertical="center" wrapText="1"/>
    </xf>
    <xf numFmtId="167" fontId="21" fillId="27" borderId="0" xfId="0" applyNumberFormat="1" applyFont="1" applyFill="1" applyBorder="1"/>
    <xf numFmtId="167" fontId="21" fillId="27" borderId="21" xfId="0" applyNumberFormat="1" applyFont="1" applyFill="1" applyBorder="1"/>
    <xf numFmtId="3" fontId="21" fillId="27" borderId="15" xfId="123" applyNumberFormat="1" applyFont="1" applyFill="1" applyBorder="1" applyAlignment="1" applyProtection="1">
      <alignment horizontal="center"/>
      <protection locked="0"/>
    </xf>
    <xf numFmtId="165" fontId="21" fillId="27" borderId="15" xfId="123" applyFont="1" applyFill="1" applyBorder="1" applyProtection="1">
      <protection locked="0"/>
    </xf>
    <xf numFmtId="165" fontId="28" fillId="27" borderId="15" xfId="123" applyFont="1" applyFill="1" applyBorder="1" applyProtection="1">
      <protection locked="0"/>
    </xf>
    <xf numFmtId="167" fontId="21" fillId="27" borderId="27" xfId="0" applyNumberFormat="1" applyFont="1" applyFill="1" applyBorder="1"/>
    <xf numFmtId="167" fontId="27" fillId="27" borderId="18" xfId="0" applyNumberFormat="1" applyFont="1" applyFill="1" applyBorder="1"/>
    <xf numFmtId="167" fontId="21" fillId="27" borderId="20" xfId="0" applyNumberFormat="1" applyFont="1" applyFill="1" applyBorder="1"/>
    <xf numFmtId="167" fontId="21" fillId="27" borderId="18" xfId="0" applyNumberFormat="1" applyFont="1" applyFill="1" applyBorder="1"/>
    <xf numFmtId="167" fontId="21" fillId="27" borderId="19" xfId="0" applyNumberFormat="1" applyFont="1" applyFill="1" applyBorder="1"/>
    <xf numFmtId="167" fontId="29" fillId="27" borderId="28" xfId="0" applyNumberFormat="1" applyFont="1" applyFill="1" applyBorder="1" applyAlignment="1">
      <alignment horizontal="center" vertical="center"/>
    </xf>
    <xf numFmtId="167" fontId="27" fillId="27" borderId="24" xfId="0" applyNumberFormat="1" applyFont="1" applyFill="1" applyBorder="1" applyAlignment="1">
      <alignment vertical="center"/>
    </xf>
    <xf numFmtId="167" fontId="30" fillId="27" borderId="24" xfId="0" applyNumberFormat="1" applyFont="1" applyFill="1" applyBorder="1" applyAlignment="1">
      <alignment horizontal="centerContinuous" vertical="center"/>
    </xf>
    <xf numFmtId="167" fontId="30" fillId="27" borderId="0" xfId="0" applyNumberFormat="1" applyFont="1" applyFill="1" applyBorder="1" applyAlignment="1">
      <alignment horizontal="centerContinuous" vertical="center"/>
    </xf>
    <xf numFmtId="167" fontId="28" fillId="27" borderId="0" xfId="0" applyNumberFormat="1" applyFont="1" applyFill="1" applyBorder="1" applyAlignment="1">
      <alignment horizontal="centerContinuous"/>
    </xf>
    <xf numFmtId="167" fontId="28" fillId="27" borderId="21" xfId="0" applyNumberFormat="1" applyFont="1" applyFill="1" applyBorder="1" applyAlignment="1">
      <alignment horizontal="centerContinuous"/>
    </xf>
    <xf numFmtId="167" fontId="21" fillId="27" borderId="29" xfId="0" applyNumberFormat="1" applyFont="1" applyFill="1" applyBorder="1"/>
    <xf numFmtId="167" fontId="27" fillId="27" borderId="22" xfId="0" applyNumberFormat="1" applyFont="1" applyFill="1" applyBorder="1"/>
    <xf numFmtId="167" fontId="21" fillId="27" borderId="25" xfId="0" applyNumberFormat="1" applyFont="1" applyFill="1" applyBorder="1"/>
    <xf numFmtId="167" fontId="21" fillId="27" borderId="22" xfId="0" applyNumberFormat="1" applyFont="1" applyFill="1" applyBorder="1"/>
    <xf numFmtId="167" fontId="21" fillId="27" borderId="23" xfId="0" applyNumberFormat="1" applyFont="1" applyFill="1" applyBorder="1"/>
    <xf numFmtId="167" fontId="28" fillId="27" borderId="25" xfId="0" applyNumberFormat="1" applyFont="1" applyFill="1" applyBorder="1"/>
    <xf numFmtId="167" fontId="21" fillId="27" borderId="24" xfId="0" applyNumberFormat="1" applyFont="1" applyFill="1" applyBorder="1"/>
    <xf numFmtId="167" fontId="21" fillId="27" borderId="0" xfId="0" applyNumberFormat="1" applyFont="1" applyFill="1" applyBorder="1" applyAlignment="1">
      <alignment horizontal="center"/>
    </xf>
    <xf numFmtId="167" fontId="21" fillId="27" borderId="0" xfId="0" applyNumberFormat="1" applyFont="1" applyFill="1" applyBorder="1" applyAlignment="1">
      <alignment horizontal="left"/>
    </xf>
    <xf numFmtId="167" fontId="31" fillId="27" borderId="0" xfId="0" applyNumberFormat="1" applyFont="1" applyFill="1" applyBorder="1" applyAlignment="1">
      <alignment horizontal="right"/>
    </xf>
    <xf numFmtId="167" fontId="21" fillId="27" borderId="26" xfId="0" applyNumberFormat="1" applyFont="1" applyFill="1" applyBorder="1"/>
    <xf numFmtId="167" fontId="21" fillId="27" borderId="16" xfId="0" applyNumberFormat="1" applyFont="1" applyFill="1" applyBorder="1"/>
    <xf numFmtId="167" fontId="21" fillId="27" borderId="17" xfId="0" applyNumberFormat="1" applyFont="1" applyFill="1" applyBorder="1"/>
    <xf numFmtId="167" fontId="21" fillId="28" borderId="15" xfId="0" applyNumberFormat="1" applyFont="1" applyFill="1" applyBorder="1" applyAlignment="1">
      <alignment horizontal="centerContinuous" vertical="center"/>
    </xf>
    <xf numFmtId="167" fontId="21" fillId="28" borderId="26" xfId="0" applyNumberFormat="1" applyFont="1" applyFill="1" applyBorder="1" applyAlignment="1">
      <alignment horizontal="centerContinuous" vertical="center"/>
    </xf>
    <xf numFmtId="167" fontId="21" fillId="28" borderId="16" xfId="0" applyNumberFormat="1" applyFont="1" applyFill="1" applyBorder="1" applyAlignment="1">
      <alignment horizontal="centerContinuous" vertical="center"/>
    </xf>
    <xf numFmtId="167" fontId="21" fillId="28" borderId="17" xfId="0" applyNumberFormat="1" applyFont="1" applyFill="1" applyBorder="1" applyAlignment="1">
      <alignment horizontal="centerContinuous" vertical="center"/>
    </xf>
    <xf numFmtId="167" fontId="21" fillId="28" borderId="15" xfId="0" applyNumberFormat="1" applyFont="1" applyFill="1" applyBorder="1" applyAlignment="1">
      <alignment horizontal="center" vertical="center" wrapText="1"/>
    </xf>
    <xf numFmtId="167" fontId="21" fillId="27" borderId="26" xfId="0" applyNumberFormat="1" applyFont="1" applyFill="1" applyBorder="1" applyProtection="1">
      <protection locked="0"/>
    </xf>
    <xf numFmtId="167" fontId="28" fillId="27" borderId="16" xfId="0" applyNumberFormat="1" applyFont="1" applyFill="1" applyBorder="1" applyProtection="1">
      <protection locked="0"/>
    </xf>
    <xf numFmtId="165" fontId="21" fillId="27" borderId="26" xfId="123" applyFont="1" applyFill="1" applyBorder="1" applyProtection="1">
      <protection locked="0"/>
    </xf>
    <xf numFmtId="171" fontId="21" fillId="27" borderId="15" xfId="123" applyNumberFormat="1" applyFont="1" applyFill="1" applyBorder="1"/>
    <xf numFmtId="165" fontId="21" fillId="27" borderId="15" xfId="123" applyNumberFormat="1" applyFont="1" applyFill="1" applyBorder="1" applyProtection="1">
      <protection locked="0"/>
    </xf>
    <xf numFmtId="167" fontId="21" fillId="27" borderId="16" xfId="0" applyNumberFormat="1" applyFont="1" applyFill="1" applyBorder="1" applyProtection="1">
      <protection locked="0"/>
    </xf>
    <xf numFmtId="167" fontId="21" fillId="27" borderId="15" xfId="0" applyNumberFormat="1" applyFont="1" applyFill="1" applyBorder="1"/>
    <xf numFmtId="167" fontId="28" fillId="27" borderId="26" xfId="0" applyNumberFormat="1" applyFont="1" applyFill="1" applyBorder="1" applyProtection="1">
      <protection locked="0"/>
    </xf>
    <xf numFmtId="170" fontId="21" fillId="27" borderId="26" xfId="0" applyNumberFormat="1" applyFont="1" applyFill="1" applyBorder="1" applyProtection="1">
      <protection locked="0"/>
    </xf>
    <xf numFmtId="168" fontId="21" fillId="27" borderId="15" xfId="0" applyNumberFormat="1" applyFont="1" applyFill="1" applyBorder="1" applyProtection="1">
      <protection locked="0"/>
    </xf>
    <xf numFmtId="168" fontId="21" fillId="27" borderId="27" xfId="0" applyNumberFormat="1" applyFont="1" applyFill="1" applyBorder="1" applyProtection="1">
      <protection locked="0"/>
    </xf>
    <xf numFmtId="165" fontId="21" fillId="27" borderId="27" xfId="123" applyNumberFormat="1" applyFont="1" applyFill="1" applyBorder="1" applyProtection="1">
      <protection locked="0"/>
    </xf>
    <xf numFmtId="165" fontId="28" fillId="27" borderId="27" xfId="0" applyNumberFormat="1" applyFont="1" applyFill="1" applyBorder="1"/>
    <xf numFmtId="171" fontId="21" fillId="27" borderId="30" xfId="123" applyNumberFormat="1" applyFont="1" applyFill="1" applyBorder="1" applyProtection="1">
      <protection locked="0"/>
    </xf>
    <xf numFmtId="171" fontId="21" fillId="27" borderId="31" xfId="123" applyNumberFormat="1" applyFont="1" applyFill="1" applyBorder="1" applyProtection="1">
      <protection locked="0"/>
    </xf>
    <xf numFmtId="167" fontId="28" fillId="27" borderId="19" xfId="0" applyNumberFormat="1" applyFont="1" applyFill="1" applyBorder="1"/>
    <xf numFmtId="165" fontId="28" fillId="27" borderId="19" xfId="123" applyNumberFormat="1" applyFont="1" applyFill="1" applyBorder="1"/>
    <xf numFmtId="167" fontId="28" fillId="27" borderId="23" xfId="0" applyNumberFormat="1" applyFont="1" applyFill="1" applyBorder="1"/>
    <xf numFmtId="167" fontId="21" fillId="27" borderId="24" xfId="0" applyNumberFormat="1" applyFont="1" applyFill="1" applyBorder="1" applyAlignment="1">
      <alignment horizontal="centerContinuous"/>
    </xf>
    <xf numFmtId="167" fontId="21" fillId="27" borderId="0" xfId="0" applyNumberFormat="1" applyFont="1" applyFill="1" applyBorder="1" applyAlignment="1">
      <alignment horizontal="centerContinuous"/>
    </xf>
    <xf numFmtId="167" fontId="21" fillId="27" borderId="22" xfId="0" applyNumberFormat="1" applyFont="1" applyFill="1" applyBorder="1" applyAlignment="1">
      <alignment horizontal="centerContinuous"/>
    </xf>
    <xf numFmtId="167" fontId="21" fillId="27" borderId="23" xfId="0" applyNumberFormat="1" applyFont="1" applyFill="1" applyBorder="1" applyAlignment="1">
      <alignment horizontal="centerContinuous"/>
    </xf>
    <xf numFmtId="167" fontId="21" fillId="27" borderId="23" xfId="0" applyNumberFormat="1" applyFont="1" applyFill="1" applyBorder="1" applyAlignment="1">
      <alignment horizontal="centerContinuous" vertical="top"/>
    </xf>
    <xf numFmtId="167" fontId="28" fillId="27" borderId="23" xfId="0" applyNumberFormat="1" applyFont="1" applyFill="1" applyBorder="1" applyAlignment="1">
      <alignment horizontal="centerContinuous" vertical="top"/>
    </xf>
    <xf numFmtId="167" fontId="28" fillId="27" borderId="25" xfId="0" applyNumberFormat="1" applyFont="1" applyFill="1" applyBorder="1" applyAlignment="1">
      <alignment horizontal="centerContinuous"/>
    </xf>
    <xf numFmtId="170" fontId="21" fillId="27" borderId="29" xfId="123" applyNumberFormat="1" applyFont="1" applyFill="1" applyBorder="1" applyProtection="1">
      <protection locked="0"/>
    </xf>
    <xf numFmtId="172" fontId="9" fillId="0" borderId="0" xfId="123" applyNumberFormat="1" applyFont="1"/>
    <xf numFmtId="167" fontId="29" fillId="27" borderId="24" xfId="0" applyNumberFormat="1" applyFont="1" applyFill="1" applyBorder="1" applyAlignment="1">
      <alignment horizontal="centerContinuous" vertical="center"/>
    </xf>
    <xf numFmtId="167" fontId="21" fillId="27" borderId="0" xfId="0" applyNumberFormat="1" applyFont="1" applyFill="1" applyBorder="1" applyAlignment="1">
      <alignment horizontal="centerContinuous" vertical="center"/>
    </xf>
    <xf numFmtId="167" fontId="21" fillId="27" borderId="21" xfId="0" applyNumberFormat="1" applyFont="1" applyFill="1" applyBorder="1" applyAlignment="1">
      <alignment horizontal="centerContinuous"/>
    </xf>
    <xf numFmtId="167" fontId="21" fillId="27" borderId="25" xfId="0" applyNumberFormat="1" applyFont="1" applyFill="1" applyBorder="1" applyAlignment="1">
      <alignment horizontal="right"/>
    </xf>
    <xf numFmtId="167" fontId="21" fillId="27" borderId="24" xfId="0" applyNumberFormat="1" applyFont="1" applyFill="1" applyBorder="1" applyProtection="1">
      <protection locked="0"/>
    </xf>
    <xf numFmtId="167" fontId="21" fillId="27" borderId="22" xfId="0" applyNumberFormat="1" applyFont="1" applyFill="1" applyBorder="1" applyProtection="1">
      <protection locked="0"/>
    </xf>
    <xf numFmtId="167" fontId="21" fillId="27" borderId="15" xfId="0" applyNumberFormat="1" applyFont="1" applyFill="1" applyBorder="1" applyAlignment="1" applyProtection="1">
      <alignment horizontal="center"/>
      <protection locked="0"/>
    </xf>
    <xf numFmtId="167" fontId="21" fillId="27" borderId="15" xfId="0" applyNumberFormat="1" applyFont="1" applyFill="1" applyBorder="1" applyProtection="1">
      <protection locked="0"/>
    </xf>
    <xf numFmtId="167" fontId="21" fillId="27" borderId="23" xfId="0" applyNumberFormat="1" applyFont="1" applyFill="1" applyBorder="1" applyProtection="1">
      <protection locked="0"/>
    </xf>
    <xf numFmtId="167" fontId="21" fillId="27" borderId="25" xfId="0" applyNumberFormat="1" applyFont="1" applyFill="1" applyBorder="1" applyAlignment="1">
      <alignment horizontal="centerContinuous"/>
    </xf>
    <xf numFmtId="167" fontId="26" fillId="27" borderId="27" xfId="0" applyNumberFormat="1" applyFont="1" applyFill="1" applyBorder="1"/>
    <xf numFmtId="167" fontId="25" fillId="27" borderId="19" xfId="0" applyNumberFormat="1" applyFont="1" applyFill="1" applyBorder="1"/>
    <xf numFmtId="167" fontId="25" fillId="27" borderId="20" xfId="0" applyNumberFormat="1" applyFont="1" applyFill="1" applyBorder="1"/>
    <xf numFmtId="167" fontId="32" fillId="27" borderId="28" xfId="0" applyNumberFormat="1" applyFont="1" applyFill="1" applyBorder="1" applyAlignment="1">
      <alignment horizontal="centerContinuous" vertical="center"/>
    </xf>
    <xf numFmtId="167" fontId="25" fillId="27" borderId="0" xfId="0" applyNumberFormat="1" applyFont="1" applyFill="1" applyBorder="1" applyAlignment="1">
      <alignment vertical="center"/>
    </xf>
    <xf numFmtId="167" fontId="25" fillId="27" borderId="21" xfId="0" applyNumberFormat="1" applyFont="1" applyFill="1" applyBorder="1" applyAlignment="1">
      <alignment vertical="center"/>
    </xf>
    <xf numFmtId="167" fontId="26" fillId="27" borderId="19" xfId="0" applyNumberFormat="1" applyFont="1" applyFill="1" applyBorder="1"/>
    <xf numFmtId="167" fontId="26" fillId="27" borderId="20" xfId="0" applyNumberFormat="1" applyFont="1" applyFill="1" applyBorder="1"/>
    <xf numFmtId="167" fontId="26" fillId="27" borderId="0" xfId="0" applyNumberFormat="1" applyFont="1" applyFill="1" applyBorder="1"/>
    <xf numFmtId="167" fontId="26" fillId="27" borderId="21" xfId="0" applyNumberFormat="1" applyFont="1" applyFill="1" applyBorder="1"/>
    <xf numFmtId="167" fontId="26" fillId="28" borderId="15" xfId="0" applyNumberFormat="1" applyFont="1" applyFill="1" applyBorder="1" applyAlignment="1">
      <alignment horizontal="centerContinuous" vertical="center" wrapText="1"/>
    </xf>
    <xf numFmtId="167" fontId="21" fillId="27" borderId="15" xfId="0" applyNumberFormat="1" applyFont="1" applyFill="1" applyBorder="1" applyAlignment="1" applyProtection="1">
      <alignment horizontal="left" indent="1"/>
      <protection locked="0"/>
    </xf>
    <xf numFmtId="167" fontId="26" fillId="27" borderId="15" xfId="0" applyNumberFormat="1" applyFont="1" applyFill="1" applyBorder="1" applyAlignment="1">
      <alignment horizontal="left" indent="1"/>
    </xf>
    <xf numFmtId="167" fontId="26" fillId="27" borderId="26" xfId="0" applyNumberFormat="1" applyFont="1" applyFill="1" applyBorder="1"/>
    <xf numFmtId="167" fontId="31" fillId="27" borderId="16" xfId="0" applyNumberFormat="1" applyFont="1" applyFill="1" applyBorder="1"/>
    <xf numFmtId="170" fontId="31" fillId="27" borderId="16" xfId="123" applyNumberFormat="1" applyFont="1" applyFill="1" applyBorder="1"/>
    <xf numFmtId="167" fontId="31" fillId="27" borderId="17" xfId="0" applyNumberFormat="1" applyFont="1" applyFill="1" applyBorder="1"/>
    <xf numFmtId="167" fontId="21" fillId="28" borderId="32" xfId="87" applyNumberFormat="1" applyFont="1" applyFill="1" applyBorder="1" applyAlignment="1">
      <alignment horizontal="center" vertical="center" wrapText="1"/>
    </xf>
    <xf numFmtId="178" fontId="21" fillId="28" borderId="32" xfId="87" applyNumberFormat="1" applyFont="1" applyFill="1" applyBorder="1" applyAlignment="1">
      <alignment horizontal="center" vertical="center" wrapText="1"/>
    </xf>
    <xf numFmtId="170" fontId="21" fillId="27" borderId="25" xfId="123" applyNumberFormat="1" applyFont="1" applyFill="1" applyBorder="1" applyProtection="1">
      <protection locked="0"/>
    </xf>
    <xf numFmtId="170" fontId="21" fillId="27" borderId="17" xfId="123" applyNumberFormat="1" applyFont="1" applyFill="1" applyBorder="1" applyProtection="1">
      <protection locked="0"/>
    </xf>
    <xf numFmtId="167" fontId="21" fillId="29" borderId="33" xfId="87" applyNumberFormat="1" applyFont="1" applyFill="1" applyBorder="1" applyAlignment="1">
      <alignment horizontal="center" vertical="center" wrapText="1"/>
    </xf>
    <xf numFmtId="167" fontId="21" fillId="30" borderId="34" xfId="87" applyNumberFormat="1" applyFont="1" applyFill="1" applyBorder="1" applyAlignment="1">
      <alignment horizontal="center" vertical="center" wrapText="1"/>
    </xf>
    <xf numFmtId="167" fontId="21" fillId="31" borderId="35" xfId="87" applyNumberFormat="1" applyFont="1" applyFill="1" applyBorder="1" applyAlignment="1">
      <alignment horizontal="center" vertical="center" wrapText="1"/>
    </xf>
    <xf numFmtId="0" fontId="21" fillId="0" borderId="0" xfId="98" applyFont="1" applyProtection="1">
      <protection locked="0"/>
    </xf>
    <xf numFmtId="167" fontId="13" fillId="28" borderId="26" xfId="0" applyNumberFormat="1" applyFont="1" applyFill="1" applyBorder="1" applyAlignment="1">
      <alignment horizontal="centerContinuous"/>
    </xf>
    <xf numFmtId="167" fontId="13" fillId="28" borderId="16" xfId="0" applyNumberFormat="1" applyFont="1" applyFill="1" applyBorder="1" applyAlignment="1">
      <alignment horizontal="centerContinuous"/>
    </xf>
    <xf numFmtId="167" fontId="13" fillId="28" borderId="17" xfId="0" applyNumberFormat="1" applyFont="1" applyFill="1" applyBorder="1" applyAlignment="1">
      <alignment horizontal="centerContinuous"/>
    </xf>
    <xf numFmtId="167" fontId="13" fillId="28" borderId="26" xfId="0" applyNumberFormat="1" applyFont="1" applyFill="1" applyBorder="1" applyAlignment="1">
      <alignment horizontal="center" vertical="center"/>
    </xf>
    <xf numFmtId="167" fontId="13" fillId="28" borderId="16" xfId="0" applyNumberFormat="1" applyFont="1" applyFill="1" applyBorder="1" applyAlignment="1">
      <alignment horizontal="center" vertical="center"/>
    </xf>
    <xf numFmtId="167" fontId="13" fillId="28" borderId="17" xfId="0" applyNumberFormat="1" applyFont="1" applyFill="1" applyBorder="1" applyAlignment="1">
      <alignment horizontal="center" vertical="center"/>
    </xf>
    <xf numFmtId="167" fontId="13" fillId="28" borderId="29" xfId="0" applyNumberFormat="1" applyFont="1" applyFill="1" applyBorder="1" applyAlignment="1">
      <alignment horizontal="center" vertical="center" wrapText="1"/>
    </xf>
    <xf numFmtId="167" fontId="13" fillId="28" borderId="27" xfId="0" applyNumberFormat="1" applyFont="1" applyFill="1" applyBorder="1" applyAlignment="1">
      <alignment horizontal="center"/>
    </xf>
    <xf numFmtId="167" fontId="13" fillId="27" borderId="18" xfId="0" applyNumberFormat="1" applyFont="1" applyFill="1" applyBorder="1" applyAlignment="1">
      <alignment horizontal="left" indent="1"/>
    </xf>
    <xf numFmtId="167" fontId="21" fillId="27" borderId="0" xfId="0" applyNumberFormat="1" applyFont="1" applyFill="1" applyBorder="1" applyAlignment="1" applyProtection="1">
      <alignment horizontal="center"/>
      <protection locked="0"/>
    </xf>
    <xf numFmtId="49" fontId="21" fillId="27" borderId="15" xfId="123" applyNumberFormat="1" applyFont="1" applyFill="1" applyBorder="1" applyAlignment="1" applyProtection="1">
      <alignment horizontal="center" vertical="center"/>
      <protection locked="0"/>
    </xf>
    <xf numFmtId="167" fontId="21" fillId="27" borderId="0" xfId="0" applyNumberFormat="1" applyFont="1" applyFill="1" applyBorder="1" applyProtection="1">
      <protection locked="0"/>
    </xf>
    <xf numFmtId="167" fontId="21" fillId="28" borderId="16" xfId="0" applyNumberFormat="1" applyFont="1" applyFill="1" applyBorder="1"/>
    <xf numFmtId="167" fontId="21" fillId="28" borderId="26" xfId="0" applyNumberFormat="1" applyFont="1" applyFill="1" applyBorder="1"/>
    <xf numFmtId="167" fontId="21" fillId="28" borderId="17" xfId="0" applyNumberFormat="1" applyFont="1" applyFill="1" applyBorder="1"/>
    <xf numFmtId="167" fontId="9" fillId="27" borderId="15" xfId="0" applyNumberFormat="1" applyFont="1" applyFill="1" applyBorder="1" applyAlignment="1" applyProtection="1">
      <alignment horizontal="left" indent="1"/>
      <protection locked="0"/>
    </xf>
    <xf numFmtId="167" fontId="0" fillId="0" borderId="0" xfId="0" applyNumberFormat="1" applyFill="1" applyBorder="1" applyAlignment="1">
      <alignment horizontal="centerContinuous" wrapText="1"/>
    </xf>
    <xf numFmtId="167" fontId="0" fillId="0" borderId="0" xfId="0" applyNumberFormat="1" applyAlignment="1">
      <alignment horizontal="centerContinuous" wrapText="1"/>
    </xf>
    <xf numFmtId="167" fontId="13" fillId="0" borderId="0" xfId="0" applyNumberFormat="1" applyFont="1" applyFill="1" applyBorder="1" applyAlignment="1" applyProtection="1">
      <alignment horizontal="centerContinuous"/>
      <protection locked="0"/>
    </xf>
    <xf numFmtId="165" fontId="36" fillId="32" borderId="0" xfId="123" applyFont="1" applyFill="1" applyBorder="1" applyAlignment="1" applyProtection="1">
      <alignment horizontal="right" vertical="center"/>
      <protection locked="0"/>
    </xf>
    <xf numFmtId="167" fontId="13" fillId="33" borderId="18" xfId="0" applyNumberFormat="1" applyFont="1" applyFill="1" applyBorder="1" applyAlignment="1" applyProtection="1">
      <alignment horizontal="center" vertical="center"/>
      <protection locked="0"/>
    </xf>
    <xf numFmtId="167" fontId="13" fillId="29" borderId="18" xfId="0" applyNumberFormat="1" applyFont="1" applyFill="1" applyBorder="1" applyAlignment="1" applyProtection="1">
      <alignment horizontal="center" vertical="center"/>
      <protection locked="0"/>
    </xf>
    <xf numFmtId="171" fontId="36" fillId="32" borderId="0" xfId="123" applyNumberFormat="1" applyFont="1" applyFill="1" applyBorder="1" applyAlignment="1" applyProtection="1">
      <alignment horizontal="right" vertical="center"/>
      <protection locked="0"/>
    </xf>
    <xf numFmtId="0" fontId="0" fillId="34" borderId="0" xfId="0" applyFill="1"/>
    <xf numFmtId="0" fontId="0" fillId="0" borderId="0" xfId="0" applyFill="1"/>
    <xf numFmtId="165" fontId="35" fillId="34" borderId="0" xfId="123" applyFont="1" applyFill="1" applyBorder="1" applyAlignment="1" applyProtection="1">
      <alignment horizontal="right" vertical="center"/>
      <protection locked="0"/>
    </xf>
    <xf numFmtId="165" fontId="35" fillId="0" borderId="0" xfId="123" applyFont="1" applyFill="1" applyBorder="1" applyAlignment="1" applyProtection="1">
      <alignment horizontal="right" vertical="center"/>
      <protection locked="0"/>
    </xf>
    <xf numFmtId="171" fontId="35" fillId="34" borderId="0" xfId="123" applyNumberFormat="1" applyFont="1" applyFill="1" applyBorder="1" applyAlignment="1" applyProtection="1">
      <alignment horizontal="right" vertical="center"/>
      <protection locked="0"/>
    </xf>
    <xf numFmtId="170" fontId="7" fillId="35" borderId="0" xfId="123" applyNumberFormat="1" applyFill="1"/>
    <xf numFmtId="170" fontId="7" fillId="36" borderId="0" xfId="123" applyNumberFormat="1" applyFill="1"/>
    <xf numFmtId="170" fontId="7" fillId="37" borderId="0" xfId="123" applyNumberFormat="1" applyFill="1"/>
    <xf numFmtId="170" fontId="7" fillId="38" borderId="0" xfId="123" applyNumberFormat="1" applyFill="1"/>
    <xf numFmtId="170" fontId="7" fillId="39" borderId="0" xfId="123" applyNumberFormat="1" applyFill="1"/>
    <xf numFmtId="170" fontId="7" fillId="33" borderId="0" xfId="123" applyNumberFormat="1" applyFill="1"/>
    <xf numFmtId="170" fontId="7" fillId="40" borderId="0" xfId="123" applyNumberFormat="1" applyFill="1"/>
    <xf numFmtId="170" fontId="7" fillId="41" borderId="0" xfId="123" applyNumberFormat="1" applyFill="1"/>
    <xf numFmtId="0" fontId="0" fillId="0" borderId="0" xfId="0" applyFill="1" applyProtection="1">
      <protection locked="0"/>
    </xf>
    <xf numFmtId="170" fontId="7" fillId="0" borderId="0" xfId="123" applyNumberFormat="1" applyFill="1" applyProtection="1">
      <protection locked="0"/>
    </xf>
    <xf numFmtId="170" fontId="7" fillId="0" borderId="0" xfId="123" applyNumberFormat="1" applyFill="1"/>
    <xf numFmtId="49" fontId="21" fillId="28" borderId="32" xfId="87" applyNumberFormat="1" applyFont="1" applyFill="1" applyBorder="1" applyAlignment="1">
      <alignment horizontal="center" vertical="center" wrapText="1"/>
    </xf>
    <xf numFmtId="167" fontId="32" fillId="27" borderId="0" xfId="0" applyNumberFormat="1" applyFont="1" applyFill="1" applyBorder="1" applyAlignment="1">
      <alignment horizontal="centerContinuous" vertical="center"/>
    </xf>
    <xf numFmtId="167" fontId="37" fillId="27" borderId="0" xfId="0" applyNumberFormat="1" applyFont="1" applyFill="1" applyBorder="1" applyAlignment="1">
      <alignment vertical="center"/>
    </xf>
    <xf numFmtId="167" fontId="27" fillId="27" borderId="20" xfId="0" applyNumberFormat="1" applyFont="1" applyFill="1" applyBorder="1"/>
    <xf numFmtId="167" fontId="27" fillId="27" borderId="21" xfId="0" applyNumberFormat="1" applyFont="1" applyFill="1" applyBorder="1" applyAlignment="1">
      <alignment horizontal="centerContinuous" vertical="center"/>
    </xf>
    <xf numFmtId="167" fontId="27" fillId="27" borderId="25" xfId="0" applyNumberFormat="1" applyFont="1" applyFill="1" applyBorder="1"/>
    <xf numFmtId="167" fontId="21" fillId="27" borderId="21" xfId="0" applyNumberFormat="1" applyFont="1" applyFill="1" applyBorder="1" applyAlignment="1">
      <alignment horizontal="center"/>
    </xf>
    <xf numFmtId="167" fontId="21" fillId="27" borderId="29" xfId="0" applyNumberFormat="1" applyFont="1" applyFill="1" applyBorder="1" applyAlignment="1">
      <alignment horizontal="center" vertical="center" wrapText="1"/>
    </xf>
    <xf numFmtId="167" fontId="21" fillId="27" borderId="26" xfId="0" applyNumberFormat="1" applyFont="1" applyFill="1" applyBorder="1" applyAlignment="1">
      <alignment horizontal="centerContinuous"/>
    </xf>
    <xf numFmtId="167" fontId="21" fillId="27" borderId="16" xfId="0" applyNumberFormat="1" applyFont="1" applyFill="1" applyBorder="1" applyAlignment="1">
      <alignment horizontal="centerContinuous"/>
    </xf>
    <xf numFmtId="167" fontId="21" fillId="27" borderId="17" xfId="0" applyNumberFormat="1" applyFont="1" applyFill="1" applyBorder="1" applyAlignment="1">
      <alignment horizontal="centerContinuous"/>
    </xf>
    <xf numFmtId="167" fontId="28" fillId="27" borderId="15" xfId="0" applyNumberFormat="1" applyFont="1" applyFill="1" applyBorder="1" applyAlignment="1">
      <alignment horizontal="center"/>
    </xf>
    <xf numFmtId="167" fontId="21" fillId="28" borderId="26" xfId="0" applyNumberFormat="1" applyFont="1" applyFill="1" applyBorder="1" applyAlignment="1">
      <alignment horizontal="centerContinuous"/>
    </xf>
    <xf numFmtId="167" fontId="21" fillId="28" borderId="16" xfId="0" applyNumberFormat="1" applyFont="1" applyFill="1" applyBorder="1" applyAlignment="1">
      <alignment horizontal="centerContinuous"/>
    </xf>
    <xf numFmtId="167" fontId="21" fillId="28" borderId="17" xfId="0" applyNumberFormat="1" applyFont="1" applyFill="1" applyBorder="1" applyAlignment="1">
      <alignment horizontal="centerContinuous"/>
    </xf>
    <xf numFmtId="167" fontId="21" fillId="28" borderId="27" xfId="0" applyNumberFormat="1" applyFont="1" applyFill="1" applyBorder="1" applyAlignment="1">
      <alignment horizontal="center"/>
    </xf>
    <xf numFmtId="167" fontId="21" fillId="28" borderId="26" xfId="0" applyNumberFormat="1" applyFont="1" applyFill="1" applyBorder="1" applyAlignment="1">
      <alignment horizontal="center" vertical="center"/>
    </xf>
    <xf numFmtId="167" fontId="21" fillId="28" borderId="16" xfId="0" applyNumberFormat="1" applyFont="1" applyFill="1" applyBorder="1" applyAlignment="1">
      <alignment horizontal="center" vertical="center"/>
    </xf>
    <xf numFmtId="167" fontId="21" fillId="28" borderId="17" xfId="0" applyNumberFormat="1" applyFont="1" applyFill="1" applyBorder="1" applyAlignment="1">
      <alignment horizontal="center" vertical="center"/>
    </xf>
    <xf numFmtId="167" fontId="21" fillId="28" borderId="29" xfId="0" applyNumberFormat="1" applyFont="1" applyFill="1" applyBorder="1" applyAlignment="1">
      <alignment horizontal="center" vertical="center" wrapText="1"/>
    </xf>
    <xf numFmtId="174" fontId="21" fillId="27" borderId="26" xfId="123" applyNumberFormat="1" applyFont="1" applyFill="1" applyBorder="1" applyAlignment="1">
      <alignment horizontal="center" vertical="center"/>
    </xf>
    <xf numFmtId="167" fontId="21" fillId="27" borderId="16" xfId="0" applyNumberFormat="1" applyFont="1" applyFill="1" applyBorder="1" applyAlignment="1">
      <alignment horizontal="center" vertical="center"/>
    </xf>
    <xf numFmtId="165" fontId="21" fillId="27" borderId="17" xfId="123" applyFont="1" applyFill="1" applyBorder="1" applyAlignment="1">
      <alignment horizontal="right" vertical="center"/>
    </xf>
    <xf numFmtId="165" fontId="21" fillId="27" borderId="15" xfId="0" applyNumberFormat="1" applyFont="1" applyFill="1" applyBorder="1" applyAlignment="1">
      <alignment horizontal="center" vertical="center" wrapText="1"/>
    </xf>
    <xf numFmtId="165" fontId="21" fillId="27" borderId="15" xfId="123" applyNumberFormat="1" applyFont="1" applyFill="1" applyBorder="1" applyAlignment="1">
      <alignment horizontal="center" vertical="center" wrapText="1"/>
    </xf>
    <xf numFmtId="170" fontId="21" fillId="27" borderId="24" xfId="123" applyNumberFormat="1" applyFont="1" applyFill="1" applyBorder="1" applyAlignment="1">
      <alignment horizontal="center" vertical="center" wrapText="1"/>
    </xf>
    <xf numFmtId="9" fontId="21" fillId="27" borderId="0" xfId="123" applyNumberFormat="1" applyFont="1" applyFill="1" applyBorder="1" applyAlignment="1">
      <alignment horizontal="center" vertical="center" wrapText="1"/>
    </xf>
    <xf numFmtId="170" fontId="21" fillId="27" borderId="0" xfId="123" applyNumberFormat="1" applyFont="1" applyFill="1" applyBorder="1" applyAlignment="1">
      <alignment horizontal="center" vertical="center" wrapText="1"/>
    </xf>
    <xf numFmtId="167" fontId="21" fillId="27" borderId="21" xfId="0" applyNumberFormat="1" applyFont="1" applyFill="1" applyBorder="1" applyAlignment="1">
      <alignment horizontal="center" vertical="center" wrapText="1"/>
    </xf>
    <xf numFmtId="174" fontId="21" fillId="27" borderId="16" xfId="123" applyNumberFormat="1" applyFont="1" applyFill="1" applyBorder="1" applyAlignment="1">
      <alignment horizontal="center" vertical="center"/>
    </xf>
    <xf numFmtId="1" fontId="21" fillId="27" borderId="26" xfId="123" applyNumberFormat="1" applyFont="1" applyFill="1" applyBorder="1" applyAlignment="1">
      <alignment horizontal="center" vertical="center"/>
    </xf>
    <xf numFmtId="165" fontId="21" fillId="27" borderId="15" xfId="123" applyFont="1" applyFill="1" applyBorder="1" applyAlignment="1">
      <alignment horizontal="center" vertical="center" wrapText="1"/>
    </xf>
    <xf numFmtId="174" fontId="21" fillId="27" borderId="26" xfId="123" applyNumberFormat="1" applyFont="1" applyFill="1" applyBorder="1" applyAlignment="1">
      <alignment horizontal="centerContinuous" vertical="center"/>
    </xf>
    <xf numFmtId="167" fontId="21" fillId="27" borderId="16" xfId="0" applyNumberFormat="1" applyFont="1" applyFill="1" applyBorder="1" applyAlignment="1">
      <alignment horizontal="centerContinuous" vertical="center"/>
    </xf>
    <xf numFmtId="165" fontId="21" fillId="27" borderId="16" xfId="123" applyFont="1" applyFill="1" applyBorder="1" applyAlignment="1">
      <alignment horizontal="centerContinuous" vertical="center"/>
    </xf>
    <xf numFmtId="174" fontId="21" fillId="27" borderId="16" xfId="123" applyNumberFormat="1" applyFont="1" applyFill="1" applyBorder="1" applyAlignment="1">
      <alignment horizontal="centerContinuous" vertical="center"/>
    </xf>
    <xf numFmtId="165" fontId="21" fillId="27" borderId="16" xfId="0" applyNumberFormat="1" applyFont="1" applyFill="1" applyBorder="1" applyAlignment="1">
      <alignment horizontal="centerContinuous" vertical="center" wrapText="1"/>
    </xf>
    <xf numFmtId="165" fontId="21" fillId="27" borderId="22" xfId="123" applyFont="1" applyFill="1" applyBorder="1" applyAlignment="1">
      <alignment horizontal="center" vertical="center" wrapText="1"/>
    </xf>
    <xf numFmtId="165" fontId="21" fillId="27" borderId="23" xfId="123" applyFont="1" applyFill="1" applyBorder="1" applyAlignment="1">
      <alignment horizontal="center" vertical="center" wrapText="1"/>
    </xf>
    <xf numFmtId="170" fontId="21" fillId="27" borderId="23" xfId="123" applyNumberFormat="1" applyFont="1" applyFill="1" applyBorder="1" applyAlignment="1">
      <alignment horizontal="center" vertical="center" wrapText="1"/>
    </xf>
    <xf numFmtId="167" fontId="21" fillId="27" borderId="25" xfId="0" applyNumberFormat="1" applyFont="1" applyFill="1" applyBorder="1" applyAlignment="1">
      <alignment horizontal="center" vertical="center" wrapText="1"/>
    </xf>
    <xf numFmtId="167" fontId="21" fillId="27" borderId="22" xfId="0" applyNumberFormat="1" applyFont="1" applyFill="1" applyBorder="1" applyAlignment="1">
      <alignment horizontal="centerContinuous" vertical="top"/>
    </xf>
    <xf numFmtId="167" fontId="21" fillId="27" borderId="25" xfId="0" applyNumberFormat="1" applyFont="1" applyFill="1" applyBorder="1" applyAlignment="1">
      <alignment horizontal="centerContinuous" vertical="top"/>
    </xf>
    <xf numFmtId="167" fontId="28" fillId="27" borderId="0" xfId="0" applyNumberFormat="1" applyFont="1" applyFill="1" applyBorder="1" applyAlignment="1">
      <alignment horizontal="centerContinuous" vertical="top"/>
    </xf>
    <xf numFmtId="167" fontId="21" fillId="27" borderId="27" xfId="0" applyNumberFormat="1" applyFont="1" applyFill="1" applyBorder="1" applyAlignment="1">
      <alignment horizontal="center"/>
    </xf>
    <xf numFmtId="165" fontId="21" fillId="27" borderId="16" xfId="123" applyFont="1" applyFill="1" applyBorder="1" applyAlignment="1">
      <alignment horizontal="centerContinuous" vertical="center" wrapText="1"/>
    </xf>
    <xf numFmtId="167" fontId="21" fillId="27" borderId="24" xfId="0" applyNumberFormat="1" applyFont="1" applyFill="1" applyBorder="1" applyAlignment="1">
      <alignment horizontal="centerContinuous" vertical="top"/>
    </xf>
    <xf numFmtId="167" fontId="21" fillId="27" borderId="0" xfId="0" applyNumberFormat="1" applyFont="1" applyFill="1" applyBorder="1" applyAlignment="1">
      <alignment horizontal="centerContinuous" vertical="top"/>
    </xf>
    <xf numFmtId="167" fontId="21" fillId="27" borderId="21" xfId="0" applyNumberFormat="1" applyFont="1" applyFill="1" applyBorder="1" applyAlignment="1">
      <alignment horizontal="centerContinuous" vertical="top"/>
    </xf>
    <xf numFmtId="167" fontId="28" fillId="27" borderId="15" xfId="0" applyNumberFormat="1" applyFont="1" applyFill="1" applyBorder="1" applyAlignment="1" applyProtection="1">
      <alignment horizontal="left" indent="1" shrinkToFit="1"/>
      <protection locked="0"/>
    </xf>
    <xf numFmtId="167" fontId="9" fillId="27" borderId="15" xfId="0" applyNumberFormat="1" applyFont="1" applyFill="1" applyBorder="1" applyAlignment="1" applyProtection="1">
      <alignment horizontal="left" indent="1" shrinkToFit="1"/>
      <protection locked="0"/>
    </xf>
    <xf numFmtId="165" fontId="9" fillId="27" borderId="19" xfId="123" applyFont="1" applyFill="1" applyBorder="1"/>
    <xf numFmtId="165" fontId="38" fillId="33" borderId="15" xfId="123" applyFont="1" applyFill="1" applyBorder="1" applyProtection="1">
      <protection locked="0"/>
    </xf>
    <xf numFmtId="165" fontId="21" fillId="0" borderId="0" xfId="123" applyFont="1" applyProtection="1">
      <protection locked="0"/>
    </xf>
    <xf numFmtId="167" fontId="27" fillId="27" borderId="27" xfId="91" applyNumberFormat="1" applyFont="1" applyFill="1" applyBorder="1"/>
    <xf numFmtId="167" fontId="9" fillId="27" borderId="18" xfId="91" applyNumberFormat="1" applyFont="1" applyFill="1" applyBorder="1"/>
    <xf numFmtId="167" fontId="9" fillId="27" borderId="19" xfId="91" applyNumberFormat="1" applyFont="1" applyFill="1" applyBorder="1"/>
    <xf numFmtId="167" fontId="39" fillId="27" borderId="20" xfId="91" applyNumberFormat="1" applyFont="1" applyFill="1" applyBorder="1" applyAlignment="1">
      <alignment horizontal="center" vertical="center" textRotation="255"/>
    </xf>
    <xf numFmtId="167" fontId="30" fillId="27" borderId="24" xfId="91" applyNumberFormat="1" applyFont="1" applyFill="1" applyBorder="1" applyAlignment="1">
      <alignment horizontal="centerContinuous" vertical="center"/>
    </xf>
    <xf numFmtId="167" fontId="9" fillId="27" borderId="0" xfId="91" applyNumberFormat="1" applyFont="1" applyFill="1" applyBorder="1" applyAlignment="1">
      <alignment horizontal="centerContinuous" vertical="center"/>
    </xf>
    <xf numFmtId="167" fontId="9" fillId="27" borderId="0" xfId="91" applyNumberFormat="1" applyFont="1" applyFill="1" applyBorder="1" applyAlignment="1">
      <alignment horizontal="centerContinuous"/>
    </xf>
    <xf numFmtId="0" fontId="17" fillId="0" borderId="21" xfId="89" applyBorder="1" applyAlignment="1"/>
    <xf numFmtId="167" fontId="27" fillId="27" borderId="29" xfId="91" applyNumberFormat="1" applyFont="1" applyFill="1" applyBorder="1"/>
    <xf numFmtId="167" fontId="9" fillId="27" borderId="22" xfId="91" applyNumberFormat="1" applyFont="1" applyFill="1" applyBorder="1"/>
    <xf numFmtId="167" fontId="9" fillId="27" borderId="23" xfId="91" applyNumberFormat="1" applyFont="1" applyFill="1" applyBorder="1"/>
    <xf numFmtId="167" fontId="9" fillId="27" borderId="25" xfId="91" applyNumberFormat="1" applyFont="1" applyFill="1" applyBorder="1"/>
    <xf numFmtId="167" fontId="21" fillId="27" borderId="18" xfId="91" applyNumberFormat="1" applyFont="1" applyFill="1" applyBorder="1" applyProtection="1">
      <protection locked="0"/>
    </xf>
    <xf numFmtId="167" fontId="21" fillId="27" borderId="19" xfId="91" applyNumberFormat="1" applyFont="1" applyFill="1" applyBorder="1"/>
    <xf numFmtId="0" fontId="25" fillId="0" borderId="21" xfId="89" applyFont="1" applyBorder="1" applyAlignment="1"/>
    <xf numFmtId="167" fontId="21" fillId="27" borderId="24" xfId="91" applyNumberFormat="1" applyFont="1" applyFill="1" applyBorder="1" applyProtection="1">
      <protection locked="0"/>
    </xf>
    <xf numFmtId="167" fontId="21" fillId="27" borderId="0" xfId="91" applyNumberFormat="1" applyFont="1" applyFill="1" applyBorder="1"/>
    <xf numFmtId="167" fontId="21" fillId="27" borderId="23" xfId="91" applyNumberFormat="1" applyFont="1" applyFill="1" applyBorder="1"/>
    <xf numFmtId="167" fontId="28" fillId="27" borderId="23" xfId="91" applyNumberFormat="1" applyFont="1" applyFill="1" applyBorder="1"/>
    <xf numFmtId="167" fontId="28" fillId="27" borderId="0" xfId="91" applyNumberFormat="1" applyFont="1" applyFill="1" applyBorder="1"/>
    <xf numFmtId="167" fontId="21" fillId="42" borderId="26" xfId="91" applyNumberFormat="1" applyFont="1" applyFill="1" applyBorder="1" applyAlignment="1" applyProtection="1">
      <alignment vertical="center"/>
      <protection locked="0"/>
    </xf>
    <xf numFmtId="167" fontId="21" fillId="42" borderId="16" xfId="91" applyNumberFormat="1" applyFont="1" applyFill="1" applyBorder="1"/>
    <xf numFmtId="167" fontId="40" fillId="42" borderId="17" xfId="91" applyNumberFormat="1" applyFont="1" applyFill="1" applyBorder="1"/>
    <xf numFmtId="167" fontId="21" fillId="42" borderId="17" xfId="91" applyNumberFormat="1" applyFont="1" applyFill="1" applyBorder="1"/>
    <xf numFmtId="167" fontId="21" fillId="42" borderId="15" xfId="91" applyNumberFormat="1" applyFont="1" applyFill="1" applyBorder="1" applyAlignment="1">
      <alignment horizontal="centerContinuous" vertical="center" wrapText="1"/>
    </xf>
    <xf numFmtId="167" fontId="20" fillId="27" borderId="18" xfId="91" applyNumberFormat="1" applyFont="1" applyFill="1" applyBorder="1"/>
    <xf numFmtId="167" fontId="20" fillId="27" borderId="22" xfId="91" applyNumberFormat="1" applyFont="1" applyFill="1" applyBorder="1"/>
    <xf numFmtId="167" fontId="9" fillId="27" borderId="20" xfId="91" applyNumberFormat="1" applyFont="1" applyFill="1" applyBorder="1"/>
    <xf numFmtId="167" fontId="9" fillId="27" borderId="24" xfId="91" applyNumberFormat="1" applyFont="1" applyFill="1" applyBorder="1"/>
    <xf numFmtId="167" fontId="9" fillId="27" borderId="0" xfId="91" applyNumberFormat="1" applyFont="1" applyFill="1" applyBorder="1"/>
    <xf numFmtId="167" fontId="9" fillId="27" borderId="21" xfId="91" applyNumberFormat="1" applyFont="1" applyFill="1" applyBorder="1"/>
    <xf numFmtId="167" fontId="9" fillId="27" borderId="22" xfId="91" applyNumberFormat="1" applyFont="1" applyFill="1" applyBorder="1" applyAlignment="1">
      <alignment vertical="top"/>
    </xf>
    <xf numFmtId="167" fontId="21" fillId="42" borderId="26" xfId="91" applyNumberFormat="1" applyFont="1" applyFill="1" applyBorder="1" applyAlignment="1">
      <alignment vertical="center"/>
    </xf>
    <xf numFmtId="167" fontId="21" fillId="27" borderId="18" xfId="0" applyNumberFormat="1" applyFont="1" applyFill="1" applyBorder="1" applyProtection="1">
      <protection locked="0"/>
    </xf>
    <xf numFmtId="167" fontId="27" fillId="27" borderId="20" xfId="0" applyNumberFormat="1" applyFont="1" applyFill="1" applyBorder="1" applyProtection="1">
      <protection locked="0"/>
    </xf>
    <xf numFmtId="167" fontId="27" fillId="27" borderId="18" xfId="0" applyNumberFormat="1" applyFont="1" applyFill="1" applyBorder="1" applyProtection="1">
      <protection locked="0"/>
    </xf>
    <xf numFmtId="167" fontId="21" fillId="27" borderId="19" xfId="0" applyNumberFormat="1" applyFont="1" applyFill="1" applyBorder="1" applyProtection="1">
      <protection locked="0"/>
    </xf>
    <xf numFmtId="167" fontId="21" fillId="27" borderId="20" xfId="0" applyNumberFormat="1" applyFont="1" applyFill="1" applyBorder="1" applyProtection="1">
      <protection locked="0"/>
    </xf>
    <xf numFmtId="167" fontId="28" fillId="27" borderId="18" xfId="0" applyNumberFormat="1" applyFont="1" applyFill="1" applyBorder="1" applyAlignment="1" applyProtection="1">
      <alignment horizontal="centerContinuous"/>
      <protection locked="0"/>
    </xf>
    <xf numFmtId="167" fontId="21" fillId="27" borderId="19" xfId="0" applyNumberFormat="1" applyFont="1" applyFill="1" applyBorder="1" applyAlignment="1" applyProtection="1">
      <alignment horizontal="centerContinuous"/>
      <protection locked="0"/>
    </xf>
    <xf numFmtId="165" fontId="21" fillId="27" borderId="20" xfId="123" applyFont="1" applyFill="1" applyBorder="1" applyAlignment="1" applyProtection="1">
      <alignment horizontal="centerContinuous"/>
      <protection locked="0"/>
    </xf>
    <xf numFmtId="167" fontId="29" fillId="27" borderId="24" xfId="0" applyNumberFormat="1" applyFont="1" applyFill="1" applyBorder="1" applyAlignment="1" applyProtection="1">
      <alignment horizontal="centerContinuous" vertical="center"/>
      <protection locked="0"/>
    </xf>
    <xf numFmtId="167" fontId="27" fillId="27" borderId="21" xfId="0" applyNumberFormat="1" applyFont="1" applyFill="1" applyBorder="1" applyAlignment="1" applyProtection="1">
      <alignment horizontal="centerContinuous" vertical="center"/>
      <protection locked="0"/>
    </xf>
    <xf numFmtId="167" fontId="27" fillId="27" borderId="24" xfId="0" applyNumberFormat="1" applyFont="1" applyFill="1" applyBorder="1" applyAlignment="1" applyProtection="1">
      <alignment vertical="center"/>
      <protection locked="0"/>
    </xf>
    <xf numFmtId="167" fontId="30" fillId="27" borderId="0" xfId="0" applyNumberFormat="1" applyFont="1" applyFill="1" applyBorder="1" applyAlignment="1" applyProtection="1">
      <alignment horizontal="centerContinuous" vertical="center"/>
      <protection locked="0"/>
    </xf>
    <xf numFmtId="167" fontId="28" fillId="27" borderId="0" xfId="0" applyNumberFormat="1" applyFont="1" applyFill="1" applyBorder="1" applyAlignment="1" applyProtection="1">
      <alignment horizontal="centerContinuous"/>
      <protection locked="0"/>
    </xf>
    <xf numFmtId="167" fontId="28" fillId="27" borderId="21" xfId="0" applyNumberFormat="1" applyFont="1" applyFill="1" applyBorder="1" applyAlignment="1" applyProtection="1">
      <alignment horizontal="centerContinuous"/>
      <protection locked="0"/>
    </xf>
    <xf numFmtId="167" fontId="28" fillId="27" borderId="24" xfId="0" applyNumberFormat="1" applyFont="1" applyFill="1" applyBorder="1" applyAlignment="1" applyProtection="1">
      <alignment horizontal="centerContinuous"/>
      <protection locked="0"/>
    </xf>
    <xf numFmtId="165" fontId="28" fillId="27" borderId="21" xfId="123" applyFont="1" applyFill="1" applyBorder="1" applyAlignment="1" applyProtection="1">
      <alignment horizontal="centerContinuous"/>
      <protection locked="0"/>
    </xf>
    <xf numFmtId="167" fontId="27" fillId="27" borderId="25" xfId="0" applyNumberFormat="1" applyFont="1" applyFill="1" applyBorder="1" applyProtection="1">
      <protection locked="0"/>
    </xf>
    <xf numFmtId="167" fontId="27" fillId="27" borderId="22" xfId="0" applyNumberFormat="1" applyFont="1" applyFill="1" applyBorder="1" applyProtection="1">
      <protection locked="0"/>
    </xf>
    <xf numFmtId="167" fontId="21" fillId="27" borderId="25" xfId="0" applyNumberFormat="1" applyFont="1" applyFill="1" applyBorder="1" applyProtection="1">
      <protection locked="0"/>
    </xf>
    <xf numFmtId="167" fontId="21" fillId="27" borderId="24" xfId="0" applyNumberFormat="1" applyFont="1" applyFill="1" applyBorder="1" applyAlignment="1" applyProtection="1">
      <alignment horizontal="centerContinuous"/>
      <protection locked="0"/>
    </xf>
    <xf numFmtId="167" fontId="21" fillId="27" borderId="0" xfId="0" applyNumberFormat="1" applyFont="1" applyFill="1" applyBorder="1" applyAlignment="1" applyProtection="1">
      <alignment horizontal="centerContinuous"/>
      <protection locked="0"/>
    </xf>
    <xf numFmtId="165" fontId="21" fillId="27" borderId="21" xfId="123" applyFont="1" applyFill="1" applyBorder="1" applyAlignment="1" applyProtection="1">
      <alignment horizontal="centerContinuous"/>
      <protection locked="0"/>
    </xf>
    <xf numFmtId="167" fontId="21" fillId="27" borderId="21" xfId="0" applyNumberFormat="1" applyFont="1" applyFill="1" applyBorder="1" applyProtection="1">
      <protection locked="0"/>
    </xf>
    <xf numFmtId="167" fontId="21" fillId="27" borderId="21" xfId="0" applyNumberFormat="1" applyFont="1" applyFill="1" applyBorder="1" applyAlignment="1" applyProtection="1">
      <alignment horizontal="center"/>
      <protection locked="0"/>
    </xf>
    <xf numFmtId="167" fontId="21" fillId="27" borderId="0" xfId="0" applyNumberFormat="1" applyFont="1" applyFill="1" applyBorder="1" applyAlignment="1" applyProtection="1">
      <alignment horizontal="left"/>
      <protection locked="0"/>
    </xf>
    <xf numFmtId="167" fontId="21" fillId="27" borderId="22" xfId="0" applyNumberFormat="1" applyFont="1" applyFill="1" applyBorder="1" applyAlignment="1" applyProtection="1">
      <alignment horizontal="centerContinuous"/>
      <protection locked="0"/>
    </xf>
    <xf numFmtId="167" fontId="21" fillId="27" borderId="23" xfId="0" applyNumberFormat="1" applyFont="1" applyFill="1" applyBorder="1" applyAlignment="1" applyProtection="1">
      <alignment horizontal="centerContinuous"/>
      <protection locked="0"/>
    </xf>
    <xf numFmtId="165" fontId="21" fillId="27" borderId="25" xfId="123" applyFont="1" applyFill="1" applyBorder="1" applyAlignment="1" applyProtection="1">
      <alignment horizontal="centerContinuous"/>
      <protection locked="0"/>
    </xf>
    <xf numFmtId="167" fontId="21" fillId="27" borderId="16" xfId="0" applyNumberFormat="1" applyFont="1" applyFill="1" applyBorder="1" applyAlignment="1" applyProtection="1">
      <alignment horizontal="centerContinuous"/>
      <protection locked="0"/>
    </xf>
    <xf numFmtId="167" fontId="21" fillId="27" borderId="17" xfId="0" applyNumberFormat="1" applyFont="1" applyFill="1" applyBorder="1" applyAlignment="1" applyProtection="1">
      <alignment horizontal="centerContinuous"/>
      <protection locked="0"/>
    </xf>
    <xf numFmtId="0" fontId="21" fillId="27" borderId="26" xfId="0" applyFont="1" applyFill="1" applyBorder="1" applyAlignment="1">
      <alignment horizontal="centerContinuous" vertical="center"/>
    </xf>
    <xf numFmtId="167" fontId="28" fillId="27" borderId="16" xfId="0" applyNumberFormat="1" applyFont="1" applyFill="1" applyBorder="1" applyAlignment="1" applyProtection="1">
      <alignment horizontal="centerContinuous"/>
      <protection locked="0"/>
    </xf>
    <xf numFmtId="165" fontId="21" fillId="27" borderId="17" xfId="123" applyFont="1" applyFill="1" applyBorder="1" applyAlignment="1" applyProtection="1">
      <alignment horizontal="centerContinuous"/>
      <protection locked="0"/>
    </xf>
    <xf numFmtId="167" fontId="21" fillId="42" borderId="26" xfId="0" applyNumberFormat="1" applyFont="1" applyFill="1" applyBorder="1" applyAlignment="1" applyProtection="1">
      <alignment horizontal="center" vertical="center"/>
      <protection locked="0"/>
    </xf>
    <xf numFmtId="167" fontId="21" fillId="42" borderId="16" xfId="0" applyNumberFormat="1" applyFont="1" applyFill="1" applyBorder="1" applyAlignment="1" applyProtection="1">
      <alignment horizontal="center" vertical="center"/>
      <protection locked="0"/>
    </xf>
    <xf numFmtId="167" fontId="21" fillId="42" borderId="17" xfId="0" applyNumberFormat="1" applyFont="1" applyFill="1" applyBorder="1" applyAlignment="1" applyProtection="1">
      <alignment horizontal="center" vertical="center"/>
      <protection locked="0"/>
    </xf>
    <xf numFmtId="167" fontId="21" fillId="42" borderId="15" xfId="0" applyNumberFormat="1" applyFont="1" applyFill="1" applyBorder="1" applyAlignment="1" applyProtection="1">
      <alignment horizontal="center" vertical="center" wrapText="1"/>
      <protection locked="0"/>
    </xf>
    <xf numFmtId="174" fontId="21" fillId="27" borderId="15" xfId="123" applyNumberFormat="1" applyFont="1" applyFill="1" applyBorder="1" applyAlignment="1" applyProtection="1">
      <alignment horizontal="center" vertical="center"/>
      <protection locked="0"/>
    </xf>
    <xf numFmtId="174" fontId="21" fillId="27" borderId="26" xfId="123" applyNumberFormat="1" applyFont="1" applyFill="1" applyBorder="1" applyAlignment="1" applyProtection="1">
      <alignment horizontal="center" vertical="center"/>
      <protection locked="0"/>
    </xf>
    <xf numFmtId="167" fontId="21" fillId="27" borderId="16" xfId="0" applyNumberFormat="1" applyFont="1" applyFill="1" applyBorder="1" applyAlignment="1" applyProtection="1">
      <alignment horizontal="center" vertical="center"/>
      <protection locked="0"/>
    </xf>
    <xf numFmtId="165" fontId="21" fillId="27" borderId="17" xfId="123" applyFont="1" applyFill="1" applyBorder="1" applyAlignment="1" applyProtection="1">
      <alignment horizontal="right" vertical="center"/>
      <protection locked="0"/>
    </xf>
    <xf numFmtId="170" fontId="21" fillId="27" borderId="15" xfId="0" applyNumberFormat="1" applyFont="1" applyFill="1" applyBorder="1" applyAlignment="1" applyProtection="1">
      <alignment horizontal="center" vertical="center" wrapText="1"/>
      <protection locked="0"/>
    </xf>
    <xf numFmtId="174" fontId="21" fillId="27" borderId="15" xfId="123" applyNumberFormat="1" applyFont="1" applyFill="1" applyBorder="1" applyAlignment="1" applyProtection="1">
      <alignment horizontal="right" vertical="center"/>
      <protection locked="0"/>
    </xf>
    <xf numFmtId="170" fontId="21" fillId="27" borderId="15" xfId="123" applyNumberFormat="1" applyFont="1" applyFill="1" applyBorder="1" applyAlignment="1" applyProtection="1">
      <alignment horizontal="right" vertical="center"/>
      <protection locked="0"/>
    </xf>
    <xf numFmtId="165" fontId="21" fillId="27" borderId="15" xfId="123" applyFont="1" applyFill="1" applyBorder="1" applyAlignment="1" applyProtection="1">
      <alignment horizontal="right" vertical="center"/>
      <protection locked="0"/>
    </xf>
    <xf numFmtId="165" fontId="21" fillId="27" borderId="15" xfId="123" applyNumberFormat="1" applyFont="1" applyFill="1" applyBorder="1" applyAlignment="1" applyProtection="1">
      <alignment horizontal="right" vertical="center"/>
      <protection locked="0"/>
    </xf>
    <xf numFmtId="173" fontId="21" fillId="27" borderId="15" xfId="123" applyNumberFormat="1" applyFont="1" applyFill="1" applyBorder="1" applyAlignment="1" applyProtection="1">
      <alignment horizontal="right" vertical="center"/>
      <protection locked="0"/>
    </xf>
    <xf numFmtId="174" fontId="21" fillId="27" borderId="29" xfId="123" applyNumberFormat="1" applyFont="1" applyFill="1" applyBorder="1" applyAlignment="1" applyProtection="1">
      <alignment horizontal="right" vertical="center"/>
      <protection locked="0"/>
    </xf>
    <xf numFmtId="165" fontId="21" fillId="27" borderId="20" xfId="123" applyFont="1" applyFill="1" applyBorder="1" applyProtection="1">
      <protection locked="0"/>
    </xf>
    <xf numFmtId="165" fontId="21" fillId="27" borderId="21" xfId="123" applyFont="1" applyFill="1" applyBorder="1" applyProtection="1">
      <protection locked="0"/>
    </xf>
    <xf numFmtId="167" fontId="21" fillId="27" borderId="22" xfId="0" applyNumberFormat="1" applyFont="1" applyFill="1" applyBorder="1" applyAlignment="1" applyProtection="1">
      <alignment horizontal="centerContinuous" vertical="top"/>
      <protection locked="0"/>
    </xf>
    <xf numFmtId="167" fontId="21" fillId="27" borderId="23" xfId="0" applyNumberFormat="1" applyFont="1" applyFill="1" applyBorder="1" applyAlignment="1" applyProtection="1">
      <alignment horizontal="centerContinuous" vertical="top"/>
      <protection locked="0"/>
    </xf>
    <xf numFmtId="165" fontId="21" fillId="27" borderId="25" xfId="123" applyFont="1" applyFill="1" applyBorder="1" applyAlignment="1" applyProtection="1">
      <alignment horizontal="centerContinuous" vertical="top"/>
      <protection locked="0"/>
    </xf>
    <xf numFmtId="167" fontId="28" fillId="27" borderId="18" xfId="0" applyNumberFormat="1" applyFont="1" applyFill="1" applyBorder="1" applyAlignment="1">
      <alignment horizontal="centerContinuous"/>
    </xf>
    <xf numFmtId="167" fontId="21" fillId="27" borderId="19" xfId="0" applyNumberFormat="1" applyFont="1" applyFill="1" applyBorder="1" applyAlignment="1">
      <alignment horizontal="centerContinuous"/>
    </xf>
    <xf numFmtId="167" fontId="21" fillId="27" borderId="20" xfId="0" applyNumberFormat="1" applyFont="1" applyFill="1" applyBorder="1" applyAlignment="1">
      <alignment horizontal="centerContinuous"/>
    </xf>
    <xf numFmtId="170" fontId="26" fillId="0" borderId="0" xfId="123" applyNumberFormat="1" applyFont="1"/>
    <xf numFmtId="167" fontId="28" fillId="27" borderId="24" xfId="0" applyNumberFormat="1" applyFont="1" applyFill="1" applyBorder="1" applyAlignment="1">
      <alignment horizontal="centerContinuous"/>
    </xf>
    <xf numFmtId="167" fontId="21" fillId="27" borderId="26" xfId="0" applyNumberFormat="1" applyFont="1" applyFill="1" applyBorder="1" applyAlignment="1">
      <alignment horizontal="left"/>
    </xf>
    <xf numFmtId="167" fontId="21" fillId="27" borderId="16" xfId="0" applyNumberFormat="1" applyFont="1" applyFill="1" applyBorder="1" applyAlignment="1">
      <alignment horizontal="left"/>
    </xf>
    <xf numFmtId="167" fontId="28" fillId="27" borderId="26" xfId="0" applyNumberFormat="1" applyFont="1" applyFill="1" applyBorder="1" applyAlignment="1">
      <alignment horizontal="left"/>
    </xf>
    <xf numFmtId="167" fontId="21" fillId="27" borderId="26" xfId="0" applyNumberFormat="1" applyFont="1" applyFill="1" applyBorder="1" applyAlignment="1">
      <alignment horizontal="centerContinuous" vertical="center"/>
    </xf>
    <xf numFmtId="167" fontId="21" fillId="27" borderId="15" xfId="0" applyNumberFormat="1" applyFont="1" applyFill="1" applyBorder="1" applyAlignment="1">
      <alignment horizontal="center" vertical="center"/>
    </xf>
    <xf numFmtId="167" fontId="21" fillId="27" borderId="26" xfId="0" applyNumberFormat="1" applyFont="1" applyFill="1" applyBorder="1" applyAlignment="1">
      <alignment horizontal="center" vertical="center"/>
    </xf>
    <xf numFmtId="167" fontId="21" fillId="27" borderId="17" xfId="0" applyNumberFormat="1" applyFont="1" applyFill="1" applyBorder="1" applyAlignment="1">
      <alignment horizontal="center" vertical="center"/>
    </xf>
    <xf numFmtId="167" fontId="21" fillId="27" borderId="29" xfId="0" applyNumberFormat="1" applyFont="1" applyFill="1" applyBorder="1" applyAlignment="1">
      <alignment horizontal="center" vertical="center"/>
    </xf>
    <xf numFmtId="174" fontId="21" fillId="27" borderId="15" xfId="123" applyNumberFormat="1" applyFont="1" applyFill="1" applyBorder="1" applyAlignment="1">
      <alignment horizontal="center" vertical="center"/>
    </xf>
    <xf numFmtId="170" fontId="21" fillId="27" borderId="15" xfId="0" applyNumberFormat="1" applyFont="1" applyFill="1" applyBorder="1" applyAlignment="1">
      <alignment horizontal="center" vertical="center" wrapText="1"/>
    </xf>
    <xf numFmtId="165" fontId="21" fillId="27" borderId="15" xfId="123" applyFont="1" applyFill="1" applyBorder="1" applyAlignment="1">
      <alignment horizontal="right" vertical="center"/>
    </xf>
    <xf numFmtId="170" fontId="21" fillId="27" borderId="15" xfId="123" applyNumberFormat="1" applyFont="1" applyFill="1" applyBorder="1" applyAlignment="1">
      <alignment horizontal="right" vertical="center"/>
    </xf>
    <xf numFmtId="165" fontId="21" fillId="27" borderId="16" xfId="123" applyFont="1" applyFill="1" applyBorder="1" applyAlignment="1">
      <alignment horizontal="right" vertical="center"/>
    </xf>
    <xf numFmtId="0" fontId="26" fillId="27" borderId="18" xfId="0" applyFont="1" applyFill="1" applyBorder="1"/>
    <xf numFmtId="167" fontId="21" fillId="27" borderId="0" xfId="0" applyNumberFormat="1" applyFont="1" applyFill="1" applyBorder="1" applyAlignment="1">
      <alignment horizontal="left" vertical="top"/>
    </xf>
    <xf numFmtId="167" fontId="28" fillId="0" borderId="0" xfId="0" applyNumberFormat="1" applyFont="1" applyBorder="1" applyAlignment="1">
      <alignment horizontal="centerContinuous" vertical="top"/>
    </xf>
    <xf numFmtId="167" fontId="26" fillId="0" borderId="0" xfId="0" applyNumberFormat="1" applyFont="1"/>
    <xf numFmtId="171" fontId="21" fillId="27" borderId="19" xfId="123" applyNumberFormat="1" applyFont="1" applyFill="1" applyBorder="1"/>
    <xf numFmtId="167" fontId="21" fillId="27" borderId="18" xfId="0" applyNumberFormat="1" applyFont="1" applyFill="1" applyBorder="1" applyAlignment="1">
      <alignment horizontal="centerContinuous"/>
    </xf>
    <xf numFmtId="167" fontId="43" fillId="27" borderId="16" xfId="0" applyNumberFormat="1" applyFont="1" applyFill="1" applyBorder="1"/>
    <xf numFmtId="167" fontId="43" fillId="27" borderId="16" xfId="0" applyNumberFormat="1" applyFont="1" applyFill="1" applyBorder="1" applyAlignment="1">
      <alignment horizontal="centerContinuous"/>
    </xf>
    <xf numFmtId="167" fontId="43" fillId="27" borderId="17" xfId="0" applyNumberFormat="1" applyFont="1" applyFill="1" applyBorder="1" applyAlignment="1">
      <alignment horizontal="centerContinuous"/>
    </xf>
    <xf numFmtId="167" fontId="21" fillId="27" borderId="0" xfId="0" applyNumberFormat="1" applyFont="1" applyFill="1" applyBorder="1" applyAlignment="1">
      <alignment horizontal="center" vertical="center"/>
    </xf>
    <xf numFmtId="174" fontId="21" fillId="27" borderId="26" xfId="123" applyNumberFormat="1" applyFont="1" applyFill="1" applyBorder="1" applyAlignment="1">
      <alignment horizontal="left" vertical="center"/>
    </xf>
    <xf numFmtId="170" fontId="28" fillId="27" borderId="15" xfId="123" applyNumberFormat="1" applyFont="1" applyFill="1" applyBorder="1" applyAlignment="1">
      <alignment horizontal="centerContinuous" vertical="center" wrapText="1"/>
    </xf>
    <xf numFmtId="165" fontId="21" fillId="27" borderId="17" xfId="123" applyFont="1" applyFill="1" applyBorder="1" applyAlignment="1">
      <alignment horizontal="centerContinuous" vertical="center"/>
    </xf>
    <xf numFmtId="165" fontId="21" fillId="27" borderId="19" xfId="0" applyNumberFormat="1" applyFont="1" applyFill="1" applyBorder="1"/>
    <xf numFmtId="165" fontId="21" fillId="0" borderId="0" xfId="123" applyFont="1"/>
    <xf numFmtId="0" fontId="0" fillId="43" borderId="0" xfId="0" applyFill="1"/>
    <xf numFmtId="165" fontId="35" fillId="43" borderId="0" xfId="123" applyFont="1" applyFill="1" applyBorder="1" applyAlignment="1" applyProtection="1">
      <alignment horizontal="right" vertical="center"/>
      <protection locked="0"/>
    </xf>
    <xf numFmtId="171" fontId="35" fillId="43" borderId="0" xfId="123" applyNumberFormat="1" applyFont="1" applyFill="1" applyBorder="1" applyAlignment="1" applyProtection="1">
      <alignment horizontal="right" vertical="center"/>
      <protection locked="0"/>
    </xf>
    <xf numFmtId="171" fontId="35" fillId="0" borderId="0" xfId="123" applyNumberFormat="1" applyFont="1" applyFill="1" applyBorder="1" applyAlignment="1" applyProtection="1">
      <alignment horizontal="right" vertical="center"/>
      <protection locked="0"/>
    </xf>
    <xf numFmtId="174" fontId="13" fillId="27" borderId="15" xfId="123" applyNumberFormat="1" applyFont="1" applyFill="1" applyBorder="1" applyAlignment="1" applyProtection="1">
      <alignment horizontal="center" vertical="center"/>
      <protection locked="0"/>
    </xf>
    <xf numFmtId="165" fontId="13" fillId="27" borderId="15" xfId="123" applyNumberFormat="1" applyFont="1" applyFill="1" applyBorder="1" applyAlignment="1" applyProtection="1">
      <alignment horizontal="right" vertical="center"/>
      <protection locked="0"/>
    </xf>
    <xf numFmtId="174" fontId="13" fillId="27" borderId="15" xfId="123" applyNumberFormat="1" applyFont="1" applyFill="1" applyBorder="1" applyAlignment="1" applyProtection="1">
      <alignment horizontal="right" vertical="center"/>
      <protection locked="0"/>
    </xf>
    <xf numFmtId="170" fontId="13" fillId="27" borderId="31" xfId="123" applyNumberFormat="1" applyFont="1" applyFill="1" applyBorder="1" applyAlignment="1" applyProtection="1">
      <alignment horizontal="right" vertical="center"/>
      <protection locked="0"/>
    </xf>
    <xf numFmtId="170" fontId="13" fillId="27" borderId="36" xfId="123" applyNumberFormat="1" applyFont="1" applyFill="1" applyBorder="1" applyAlignment="1" applyProtection="1">
      <alignment horizontal="right" vertical="center"/>
      <protection locked="0"/>
    </xf>
    <xf numFmtId="170" fontId="42" fillId="38" borderId="37" xfId="123" applyNumberFormat="1" applyFont="1" applyFill="1" applyBorder="1"/>
    <xf numFmtId="170" fontId="21" fillId="27" borderId="38" xfId="123" applyNumberFormat="1" applyFont="1" applyFill="1" applyBorder="1" applyProtection="1">
      <protection locked="0"/>
    </xf>
    <xf numFmtId="165" fontId="28" fillId="27" borderId="27" xfId="123" applyFont="1" applyFill="1" applyBorder="1" applyProtection="1">
      <protection locked="0"/>
    </xf>
    <xf numFmtId="170" fontId="46" fillId="27" borderId="0" xfId="123" applyNumberFormat="1" applyFont="1" applyFill="1" applyAlignment="1">
      <alignment horizontal="right"/>
    </xf>
    <xf numFmtId="167" fontId="21" fillId="39" borderId="35" xfId="87" applyNumberFormat="1" applyFont="1" applyFill="1" applyBorder="1" applyAlignment="1">
      <alignment horizontal="center" vertical="center" wrapText="1"/>
    </xf>
    <xf numFmtId="170" fontId="21" fillId="27" borderId="39" xfId="123" applyNumberFormat="1" applyFont="1" applyFill="1" applyBorder="1" applyProtection="1">
      <protection locked="0"/>
    </xf>
    <xf numFmtId="170" fontId="21" fillId="27" borderId="40" xfId="123" applyNumberFormat="1" applyFont="1" applyFill="1" applyBorder="1" applyProtection="1">
      <protection locked="0"/>
    </xf>
    <xf numFmtId="171" fontId="21" fillId="27" borderId="36" xfId="123" applyNumberFormat="1" applyFont="1" applyFill="1" applyBorder="1" applyProtection="1">
      <protection locked="0"/>
    </xf>
    <xf numFmtId="165" fontId="28" fillId="27" borderId="22" xfId="123" applyFont="1" applyFill="1" applyBorder="1" applyProtection="1">
      <protection locked="0"/>
    </xf>
    <xf numFmtId="165" fontId="21" fillId="27" borderId="41" xfId="123" applyFont="1" applyFill="1" applyBorder="1" applyProtection="1">
      <protection locked="0"/>
    </xf>
    <xf numFmtId="165" fontId="21" fillId="27" borderId="42" xfId="123" applyFont="1" applyFill="1" applyBorder="1" applyProtection="1">
      <protection locked="0"/>
    </xf>
    <xf numFmtId="165" fontId="28" fillId="27" borderId="29" xfId="123" applyFont="1" applyFill="1" applyBorder="1" applyProtection="1">
      <protection locked="0"/>
    </xf>
    <xf numFmtId="165" fontId="21" fillId="27" borderId="42" xfId="123" applyNumberFormat="1" applyFont="1" applyFill="1" applyBorder="1" applyProtection="1">
      <protection locked="0"/>
    </xf>
    <xf numFmtId="167" fontId="37" fillId="27" borderId="19" xfId="0" applyNumberFormat="1" applyFont="1" applyFill="1" applyBorder="1" applyAlignment="1">
      <alignment vertical="center"/>
    </xf>
    <xf numFmtId="0" fontId="7" fillId="27" borderId="0" xfId="86" applyFill="1" applyBorder="1"/>
    <xf numFmtId="0" fontId="48" fillId="27" borderId="0" xfId="86" applyFont="1" applyFill="1" applyBorder="1" applyAlignment="1">
      <alignment horizontal="centerContinuous" vertical="center"/>
    </xf>
    <xf numFmtId="165" fontId="36" fillId="29" borderId="0" xfId="123" applyFont="1" applyFill="1"/>
    <xf numFmtId="165" fontId="23" fillId="27" borderId="0" xfId="123" applyFont="1" applyFill="1"/>
    <xf numFmtId="170" fontId="20" fillId="0" borderId="0" xfId="123" applyNumberFormat="1" applyFont="1"/>
    <xf numFmtId="170" fontId="51" fillId="27" borderId="0" xfId="123" applyNumberFormat="1" applyFont="1" applyFill="1"/>
    <xf numFmtId="165" fontId="13" fillId="27" borderId="0" xfId="123" applyFont="1" applyFill="1" applyBorder="1"/>
    <xf numFmtId="167" fontId="25" fillId="27" borderId="24" xfId="0" applyNumberFormat="1" applyFont="1" applyFill="1" applyBorder="1" applyAlignment="1">
      <alignment horizontal="centerContinuous"/>
    </xf>
    <xf numFmtId="170" fontId="10" fillId="27" borderId="15" xfId="123" applyNumberFormat="1" applyFont="1" applyFill="1" applyBorder="1" applyAlignment="1">
      <alignment horizontal="center" vertical="center" wrapText="1"/>
    </xf>
    <xf numFmtId="170" fontId="21" fillId="27" borderId="15" xfId="123" applyNumberFormat="1" applyFont="1" applyFill="1" applyBorder="1" applyAlignment="1">
      <alignment horizontal="center" vertical="center" wrapText="1"/>
    </xf>
    <xf numFmtId="170" fontId="21" fillId="27" borderId="26" xfId="123" applyNumberFormat="1" applyFont="1" applyFill="1" applyBorder="1" applyAlignment="1">
      <alignment horizontal="center" vertical="center" wrapText="1"/>
    </xf>
    <xf numFmtId="9" fontId="21" fillId="27" borderId="16" xfId="123" applyNumberFormat="1" applyFont="1" applyFill="1" applyBorder="1" applyAlignment="1">
      <alignment horizontal="center" vertical="center" wrapText="1"/>
    </xf>
    <xf numFmtId="170" fontId="21" fillId="27" borderId="16" xfId="123" applyNumberFormat="1" applyFont="1" applyFill="1" applyBorder="1" applyAlignment="1">
      <alignment horizontal="center" vertical="center" wrapText="1"/>
    </xf>
    <xf numFmtId="167" fontId="21" fillId="27" borderId="17" xfId="0" applyNumberFormat="1" applyFont="1" applyFill="1" applyBorder="1" applyAlignment="1">
      <alignment horizontal="center" vertical="center" wrapText="1"/>
    </xf>
    <xf numFmtId="167" fontId="43" fillId="27" borderId="26" xfId="0" applyNumberFormat="1" applyFont="1" applyFill="1" applyBorder="1" applyAlignment="1">
      <alignment horizontal="centerContinuous"/>
    </xf>
    <xf numFmtId="49" fontId="21" fillId="30" borderId="32" xfId="87" applyNumberFormat="1" applyFont="1" applyFill="1" applyBorder="1" applyAlignment="1">
      <alignment horizontal="center" vertical="center" wrapText="1"/>
    </xf>
    <xf numFmtId="178" fontId="21" fillId="30" borderId="32" xfId="87" applyNumberFormat="1" applyFont="1" applyFill="1" applyBorder="1" applyAlignment="1">
      <alignment horizontal="center" vertical="center" wrapText="1"/>
    </xf>
    <xf numFmtId="178" fontId="21" fillId="39" borderId="32" xfId="87" applyNumberFormat="1" applyFont="1" applyFill="1" applyBorder="1" applyAlignment="1">
      <alignment horizontal="center" vertical="center" wrapText="1"/>
    </xf>
    <xf numFmtId="170" fontId="21" fillId="27" borderId="43" xfId="123" applyNumberFormat="1" applyFont="1" applyFill="1" applyBorder="1" applyProtection="1">
      <protection locked="0"/>
    </xf>
    <xf numFmtId="170" fontId="21" fillId="27" borderId="44" xfId="123" applyNumberFormat="1" applyFont="1" applyFill="1" applyBorder="1" applyProtection="1">
      <protection locked="0"/>
    </xf>
    <xf numFmtId="167" fontId="21" fillId="0" borderId="33" xfId="87" applyNumberFormat="1" applyFont="1" applyFill="1" applyBorder="1" applyAlignment="1">
      <alignment horizontal="center" vertical="center" wrapText="1"/>
    </xf>
    <xf numFmtId="167" fontId="21" fillId="0" borderId="34" xfId="87" applyNumberFormat="1" applyFont="1" applyFill="1" applyBorder="1" applyAlignment="1">
      <alignment horizontal="center" vertical="center" wrapText="1"/>
    </xf>
    <xf numFmtId="167" fontId="21" fillId="0" borderId="35" xfId="87" applyNumberFormat="1" applyFont="1" applyFill="1" applyBorder="1" applyAlignment="1">
      <alignment horizontal="center" vertical="center" wrapText="1"/>
    </xf>
    <xf numFmtId="49" fontId="21" fillId="39" borderId="32" xfId="87" applyNumberFormat="1" applyFont="1" applyFill="1" applyBorder="1" applyAlignment="1">
      <alignment horizontal="center" vertical="center" wrapText="1"/>
    </xf>
    <xf numFmtId="171" fontId="21" fillId="27" borderId="45" xfId="123" applyNumberFormat="1" applyFont="1" applyFill="1" applyBorder="1" applyProtection="1">
      <protection locked="0"/>
    </xf>
    <xf numFmtId="171" fontId="21" fillId="27" borderId="35" xfId="123" applyNumberFormat="1" applyFont="1" applyFill="1" applyBorder="1" applyProtection="1">
      <protection locked="0"/>
    </xf>
    <xf numFmtId="165" fontId="28" fillId="27" borderId="46" xfId="123" applyNumberFormat="1" applyFont="1" applyFill="1" applyBorder="1" applyAlignment="1">
      <alignment horizontal="center" vertical="center" wrapText="1"/>
    </xf>
    <xf numFmtId="165" fontId="13" fillId="27" borderId="26" xfId="123" applyFont="1" applyFill="1" applyBorder="1" applyAlignment="1">
      <alignment horizontal="center" vertical="center" wrapText="1"/>
    </xf>
    <xf numFmtId="170" fontId="18" fillId="0" borderId="0" xfId="123" applyNumberFormat="1" applyFont="1"/>
    <xf numFmtId="167" fontId="13" fillId="27" borderId="17" xfId="0" applyNumberFormat="1" applyFont="1" applyFill="1" applyBorder="1" applyAlignment="1">
      <alignment horizontal="center" vertical="center" wrapText="1"/>
    </xf>
    <xf numFmtId="167" fontId="10" fillId="0" borderId="15" xfId="90" applyNumberFormat="1" applyFont="1" applyFill="1" applyBorder="1" applyAlignment="1">
      <alignment horizontal="center"/>
    </xf>
    <xf numFmtId="0" fontId="9" fillId="0" borderId="26" xfId="90" applyNumberFormat="1" applyFont="1" applyFill="1" applyBorder="1" applyAlignment="1">
      <alignment vertical="center"/>
    </xf>
    <xf numFmtId="0" fontId="9" fillId="0" borderId="16" xfId="90" applyNumberFormat="1" applyFont="1" applyFill="1" applyBorder="1" applyAlignment="1">
      <alignment horizontal="center" vertical="center"/>
    </xf>
    <xf numFmtId="165" fontId="9" fillId="0" borderId="16" xfId="123" applyFont="1" applyFill="1" applyBorder="1" applyAlignment="1">
      <alignment horizontal="center" vertical="center"/>
    </xf>
    <xf numFmtId="167" fontId="13" fillId="27" borderId="15" xfId="90" applyNumberFormat="1" applyFont="1" applyFill="1" applyBorder="1" applyAlignment="1">
      <alignment horizontal="left" vertical="center" wrapText="1"/>
    </xf>
    <xf numFmtId="165" fontId="52" fillId="27" borderId="15" xfId="123" applyFont="1" applyFill="1" applyBorder="1" applyAlignment="1">
      <alignment horizontal="left" vertical="center" wrapText="1"/>
    </xf>
    <xf numFmtId="165" fontId="13" fillId="27" borderId="26" xfId="123" applyNumberFormat="1" applyFont="1" applyFill="1" applyBorder="1" applyAlignment="1">
      <alignment horizontal="center" vertical="center" wrapText="1"/>
    </xf>
    <xf numFmtId="167" fontId="7" fillId="0" borderId="0" xfId="90" applyNumberFormat="1"/>
    <xf numFmtId="0" fontId="17" fillId="0" borderId="19" xfId="123" applyNumberFormat="1" applyFont="1" applyBorder="1" applyAlignment="1">
      <alignment horizontal="left" vertical="center"/>
    </xf>
    <xf numFmtId="0" fontId="17" fillId="0" borderId="20" xfId="123" applyNumberFormat="1" applyFont="1" applyBorder="1" applyAlignment="1">
      <alignment horizontal="left" vertical="center"/>
    </xf>
    <xf numFmtId="0" fontId="17" fillId="0" borderId="0" xfId="123" applyNumberFormat="1" applyFont="1" applyAlignment="1">
      <alignment horizontal="left" vertical="center"/>
    </xf>
    <xf numFmtId="0" fontId="17" fillId="0" borderId="21" xfId="123" applyNumberFormat="1" applyFont="1" applyBorder="1" applyAlignment="1">
      <alignment horizontal="left" vertical="center"/>
    </xf>
    <xf numFmtId="0" fontId="17" fillId="0" borderId="23" xfId="123" applyNumberFormat="1" applyFont="1" applyBorder="1" applyAlignment="1">
      <alignment horizontal="left" vertical="center"/>
    </xf>
    <xf numFmtId="0" fontId="17" fillId="0" borderId="25" xfId="123" applyNumberFormat="1" applyFont="1" applyBorder="1" applyAlignment="1">
      <alignment horizontal="left" vertical="center"/>
    </xf>
    <xf numFmtId="165" fontId="47" fillId="0" borderId="16" xfId="123" applyFont="1" applyFill="1" applyBorder="1" applyAlignment="1">
      <alignment horizontal="left"/>
    </xf>
    <xf numFmtId="165" fontId="47" fillId="0" borderId="17" xfId="123" applyFont="1" applyFill="1" applyBorder="1" applyAlignment="1">
      <alignment horizontal="left"/>
    </xf>
    <xf numFmtId="167" fontId="10" fillId="28" borderId="26" xfId="90" applyNumberFormat="1" applyFont="1" applyFill="1" applyBorder="1" applyAlignment="1">
      <alignment horizontal="centerContinuous" vertical="center"/>
    </xf>
    <xf numFmtId="167" fontId="9" fillId="28" borderId="16" xfId="90" applyNumberFormat="1" applyFont="1" applyFill="1" applyBorder="1" applyAlignment="1">
      <alignment horizontal="centerContinuous" vertical="center"/>
    </xf>
    <xf numFmtId="165" fontId="9" fillId="28" borderId="16" xfId="123" applyFont="1" applyFill="1" applyBorder="1" applyAlignment="1">
      <alignment horizontal="centerContinuous" vertical="center"/>
    </xf>
    <xf numFmtId="167" fontId="10" fillId="28" borderId="27" xfId="90" applyNumberFormat="1" applyFont="1" applyFill="1" applyBorder="1" applyAlignment="1">
      <alignment horizontal="center"/>
    </xf>
    <xf numFmtId="167" fontId="10" fillId="28" borderId="26" xfId="90" applyNumberFormat="1" applyFont="1" applyFill="1" applyBorder="1" applyAlignment="1">
      <alignment horizontal="center" vertical="center"/>
    </xf>
    <xf numFmtId="167" fontId="10" fillId="28" borderId="16" xfId="90" applyNumberFormat="1" applyFont="1" applyFill="1" applyBorder="1" applyAlignment="1">
      <alignment horizontal="center" vertical="center"/>
    </xf>
    <xf numFmtId="165" fontId="10" fillId="28" borderId="16" xfId="123" applyFont="1" applyFill="1" applyBorder="1" applyAlignment="1">
      <alignment horizontal="center" vertical="center"/>
    </xf>
    <xf numFmtId="167" fontId="10" fillId="28" borderId="17" xfId="90" applyNumberFormat="1" applyFont="1" applyFill="1" applyBorder="1" applyAlignment="1">
      <alignment horizontal="center" vertical="center"/>
    </xf>
    <xf numFmtId="167" fontId="10" fillId="28" borderId="29" xfId="90" applyNumberFormat="1" applyFont="1" applyFill="1" applyBorder="1" applyAlignment="1">
      <alignment horizontal="center" vertical="center" wrapText="1"/>
    </xf>
    <xf numFmtId="167" fontId="9" fillId="27" borderId="19" xfId="92" applyNumberFormat="1" applyFont="1" applyFill="1" applyBorder="1"/>
    <xf numFmtId="167" fontId="10" fillId="27" borderId="0" xfId="92" applyNumberFormat="1" applyFont="1" applyFill="1" applyBorder="1" applyAlignment="1">
      <alignment horizontal="centerContinuous"/>
    </xf>
    <xf numFmtId="167" fontId="9" fillId="27" borderId="23" xfId="92" applyNumberFormat="1" applyFont="1" applyFill="1" applyBorder="1"/>
    <xf numFmtId="167" fontId="13" fillId="27" borderId="19" xfId="92" applyNumberFormat="1" applyFont="1" applyFill="1" applyBorder="1"/>
    <xf numFmtId="167" fontId="13" fillId="27" borderId="20" xfId="92" applyNumberFormat="1" applyFont="1" applyFill="1" applyBorder="1"/>
    <xf numFmtId="167" fontId="13" fillId="27" borderId="0" xfId="92" applyNumberFormat="1" applyFont="1" applyFill="1" applyBorder="1"/>
    <xf numFmtId="167" fontId="13" fillId="27" borderId="21" xfId="92" applyNumberFormat="1" applyFont="1" applyFill="1" applyBorder="1"/>
    <xf numFmtId="167" fontId="13" fillId="27" borderId="0" xfId="92" applyNumberFormat="1" applyFont="1" applyFill="1" applyBorder="1" applyAlignment="1">
      <alignment horizontal="center"/>
    </xf>
    <xf numFmtId="167" fontId="13" fillId="27" borderId="21" xfId="92" applyNumberFormat="1" applyFont="1" applyFill="1" applyBorder="1" applyAlignment="1">
      <alignment horizontal="center"/>
    </xf>
    <xf numFmtId="167" fontId="13" fillId="27" borderId="23" xfId="92" applyNumberFormat="1" applyFont="1" applyFill="1" applyBorder="1"/>
    <xf numFmtId="167" fontId="13" fillId="27" borderId="25" xfId="92" applyNumberFormat="1" applyFont="1" applyFill="1" applyBorder="1"/>
    <xf numFmtId="167" fontId="13" fillId="27" borderId="16" xfId="92" applyNumberFormat="1" applyFont="1" applyFill="1" applyBorder="1"/>
    <xf numFmtId="167" fontId="13" fillId="27" borderId="26" xfId="92" applyNumberFormat="1" applyFont="1" applyFill="1" applyBorder="1" applyAlignment="1">
      <alignment horizontal="centerContinuous"/>
    </xf>
    <xf numFmtId="167" fontId="13" fillId="27" borderId="16" xfId="92" applyNumberFormat="1" applyFont="1" applyFill="1" applyBorder="1" applyAlignment="1">
      <alignment horizontal="centerContinuous"/>
    </xf>
    <xf numFmtId="167" fontId="13" fillId="27" borderId="17" xfId="92" applyNumberFormat="1" applyFont="1" applyFill="1" applyBorder="1" applyAlignment="1">
      <alignment horizontal="centerContinuous"/>
    </xf>
    <xf numFmtId="167" fontId="11" fillId="27" borderId="15" xfId="92" applyNumberFormat="1" applyFont="1" applyFill="1" applyBorder="1" applyAlignment="1">
      <alignment horizontal="center"/>
    </xf>
    <xf numFmtId="167" fontId="13" fillId="27" borderId="27" xfId="92" applyNumberFormat="1" applyFont="1" applyFill="1" applyBorder="1" applyAlignment="1">
      <alignment horizontal="center"/>
    </xf>
    <xf numFmtId="167" fontId="13" fillId="27" borderId="26" xfId="92" applyNumberFormat="1" applyFont="1" applyFill="1" applyBorder="1" applyAlignment="1">
      <alignment horizontal="center" vertical="center"/>
    </xf>
    <xf numFmtId="167" fontId="13" fillId="27" borderId="16" xfId="92" applyNumberFormat="1" applyFont="1" applyFill="1" applyBorder="1" applyAlignment="1">
      <alignment horizontal="center" vertical="center"/>
    </xf>
    <xf numFmtId="167" fontId="13" fillId="27" borderId="17" xfId="92" applyNumberFormat="1" applyFont="1" applyFill="1" applyBorder="1" applyAlignment="1">
      <alignment horizontal="center" vertical="center"/>
    </xf>
    <xf numFmtId="167" fontId="13" fillId="27" borderId="29" xfId="92" applyNumberFormat="1" applyFont="1" applyFill="1" applyBorder="1" applyAlignment="1">
      <alignment horizontal="center" vertical="center" wrapText="1"/>
    </xf>
    <xf numFmtId="165" fontId="13" fillId="27" borderId="17" xfId="123" applyFont="1" applyFill="1" applyBorder="1" applyAlignment="1">
      <alignment horizontal="center" vertical="center"/>
    </xf>
    <xf numFmtId="165" fontId="13" fillId="27" borderId="15" xfId="92" applyNumberFormat="1" applyFont="1" applyFill="1" applyBorder="1" applyAlignment="1">
      <alignment horizontal="center" vertical="center" wrapText="1"/>
    </xf>
    <xf numFmtId="167" fontId="13" fillId="27" borderId="24" xfId="92" applyNumberFormat="1" applyFont="1" applyFill="1" applyBorder="1" applyAlignment="1">
      <alignment horizontal="center" vertical="center"/>
    </xf>
    <xf numFmtId="167" fontId="13" fillId="27" borderId="0" xfId="92" applyNumberFormat="1" applyFont="1" applyFill="1" applyBorder="1" applyAlignment="1">
      <alignment horizontal="center" vertical="center"/>
    </xf>
    <xf numFmtId="167" fontId="13" fillId="27" borderId="21" xfId="92" applyNumberFormat="1" applyFont="1" applyFill="1" applyBorder="1" applyAlignment="1">
      <alignment horizontal="center" vertical="center"/>
    </xf>
    <xf numFmtId="165" fontId="13" fillId="27" borderId="22" xfId="123" applyFont="1" applyFill="1" applyBorder="1" applyAlignment="1">
      <alignment horizontal="center" vertical="center" wrapText="1"/>
    </xf>
    <xf numFmtId="167" fontId="13" fillId="27" borderId="25" xfId="92" applyNumberFormat="1" applyFont="1" applyFill="1" applyBorder="1" applyAlignment="1">
      <alignment horizontal="center" vertical="center" wrapText="1"/>
    </xf>
    <xf numFmtId="167" fontId="13" fillId="27" borderId="24" xfId="92" applyNumberFormat="1" applyFont="1" applyFill="1" applyBorder="1"/>
    <xf numFmtId="167" fontId="13" fillId="27" borderId="22" xfId="92" applyNumberFormat="1" applyFont="1" applyFill="1" applyBorder="1" applyAlignment="1">
      <alignment horizontal="centerContinuous" vertical="top"/>
    </xf>
    <xf numFmtId="167" fontId="13" fillId="27" borderId="23" xfId="92" applyNumberFormat="1" applyFont="1" applyFill="1" applyBorder="1" applyAlignment="1">
      <alignment horizontal="centerContinuous" vertical="top"/>
    </xf>
    <xf numFmtId="167" fontId="13" fillId="27" borderId="25" xfId="92" applyNumberFormat="1" applyFont="1" applyFill="1" applyBorder="1" applyAlignment="1">
      <alignment horizontal="centerContinuous" vertical="top"/>
    </xf>
    <xf numFmtId="167" fontId="10" fillId="27" borderId="0" xfId="92" applyNumberFormat="1" applyFont="1" applyFill="1" applyBorder="1" applyAlignment="1">
      <alignment horizontal="centerContinuous" vertical="top"/>
    </xf>
    <xf numFmtId="167" fontId="7" fillId="27" borderId="0" xfId="92" applyNumberFormat="1" applyFill="1" applyBorder="1"/>
    <xf numFmtId="167" fontId="7" fillId="0" borderId="0" xfId="92" applyNumberFormat="1"/>
    <xf numFmtId="0" fontId="16" fillId="0" borderId="19" xfId="88" applyNumberFormat="1" applyFont="1" applyBorder="1" applyAlignment="1">
      <alignment horizontal="left" vertical="center"/>
    </xf>
    <xf numFmtId="0" fontId="16" fillId="0" borderId="0" xfId="88" applyNumberFormat="1" applyFont="1" applyAlignment="1">
      <alignment horizontal="left" vertical="center"/>
    </xf>
    <xf numFmtId="0" fontId="16" fillId="0" borderId="23" xfId="88" applyNumberFormat="1" applyFont="1" applyBorder="1" applyAlignment="1">
      <alignment horizontal="left" vertical="center"/>
    </xf>
    <xf numFmtId="167" fontId="47" fillId="27" borderId="26" xfId="92" applyNumberFormat="1" applyFont="1" applyFill="1" applyBorder="1" applyAlignment="1">
      <alignment horizontal="centerContinuous"/>
    </xf>
    <xf numFmtId="167" fontId="13" fillId="0" borderId="26" xfId="92" applyNumberFormat="1" applyFont="1" applyFill="1" applyBorder="1"/>
    <xf numFmtId="167" fontId="13" fillId="0" borderId="16" xfId="92" applyNumberFormat="1" applyFont="1" applyFill="1" applyBorder="1"/>
    <xf numFmtId="167" fontId="13" fillId="0" borderId="26" xfId="92" applyNumberFormat="1" applyFont="1" applyFill="1" applyBorder="1" applyAlignment="1">
      <alignment horizontal="centerContinuous"/>
    </xf>
    <xf numFmtId="167" fontId="13" fillId="0" borderId="16" xfId="92" applyNumberFormat="1" applyFont="1" applyFill="1" applyBorder="1" applyAlignment="1">
      <alignment horizontal="centerContinuous"/>
    </xf>
    <xf numFmtId="167" fontId="13" fillId="0" borderId="17" xfId="92" applyNumberFormat="1" applyFont="1" applyFill="1" applyBorder="1" applyAlignment="1">
      <alignment horizontal="centerContinuous"/>
    </xf>
    <xf numFmtId="167" fontId="13" fillId="0" borderId="27" xfId="92" applyNumberFormat="1" applyFont="1" applyFill="1" applyBorder="1" applyAlignment="1">
      <alignment horizontal="center"/>
    </xf>
    <xf numFmtId="167" fontId="13" fillId="0" borderId="18" xfId="92" applyNumberFormat="1" applyFont="1" applyFill="1" applyBorder="1" applyAlignment="1">
      <alignment horizontal="centerContinuous"/>
    </xf>
    <xf numFmtId="167" fontId="13" fillId="0" borderId="19" xfId="92" applyNumberFormat="1" applyFont="1" applyFill="1" applyBorder="1" applyAlignment="1">
      <alignment horizontal="centerContinuous"/>
    </xf>
    <xf numFmtId="167" fontId="13" fillId="0" borderId="20" xfId="92" applyNumberFormat="1" applyFont="1" applyFill="1" applyBorder="1" applyAlignment="1">
      <alignment horizontal="centerContinuous"/>
    </xf>
    <xf numFmtId="167" fontId="13" fillId="0" borderId="26" xfId="92" applyNumberFormat="1" applyFont="1" applyFill="1" applyBorder="1" applyAlignment="1">
      <alignment horizontal="center" vertical="center"/>
    </xf>
    <xf numFmtId="167" fontId="13" fillId="0" borderId="16" xfId="92" applyNumberFormat="1" applyFont="1" applyFill="1" applyBorder="1" applyAlignment="1">
      <alignment horizontal="center" vertical="center"/>
    </xf>
    <xf numFmtId="167" fontId="13" fillId="0" borderId="17" xfId="92" applyNumberFormat="1" applyFont="1" applyFill="1" applyBorder="1" applyAlignment="1">
      <alignment horizontal="center" vertical="center"/>
    </xf>
    <xf numFmtId="167" fontId="13" fillId="0" borderId="29" xfId="92" applyNumberFormat="1" applyFont="1" applyFill="1" applyBorder="1" applyAlignment="1">
      <alignment horizontal="center" vertical="center" wrapText="1"/>
    </xf>
    <xf numFmtId="167" fontId="13" fillId="0" borderId="22" xfId="92" applyNumberFormat="1" applyFont="1" applyFill="1" applyBorder="1" applyAlignment="1">
      <alignment horizontal="centerContinuous" vertical="center" wrapText="1"/>
    </xf>
    <xf numFmtId="167" fontId="13" fillId="0" borderId="23" xfId="92" applyNumberFormat="1" applyFont="1" applyFill="1" applyBorder="1" applyAlignment="1">
      <alignment horizontal="centerContinuous" vertical="center" wrapText="1"/>
    </xf>
    <xf numFmtId="167" fontId="13" fillId="0" borderId="23" xfId="92" applyNumberFormat="1" applyFont="1" applyFill="1" applyBorder="1" applyAlignment="1">
      <alignment horizontal="center" vertical="center" wrapText="1"/>
    </xf>
    <xf numFmtId="167" fontId="13" fillId="0" borderId="25" xfId="92" applyNumberFormat="1" applyFont="1" applyFill="1" applyBorder="1" applyAlignment="1">
      <alignment horizontal="center" vertical="center" wrapText="1"/>
    </xf>
    <xf numFmtId="165" fontId="52" fillId="27" borderId="15" xfId="123" applyNumberFormat="1" applyFont="1" applyFill="1" applyBorder="1" applyAlignment="1">
      <alignment horizontal="center" vertical="center" wrapText="1"/>
    </xf>
    <xf numFmtId="1" fontId="10" fillId="27" borderId="26" xfId="123" applyNumberFormat="1" applyFont="1" applyFill="1" applyBorder="1" applyAlignment="1">
      <alignment horizontal="left" vertical="center"/>
    </xf>
    <xf numFmtId="165" fontId="10" fillId="27" borderId="15" xfId="123" applyNumberFormat="1" applyFont="1" applyFill="1" applyBorder="1" applyAlignment="1">
      <alignment horizontal="center" vertical="center" wrapText="1"/>
    </xf>
    <xf numFmtId="167" fontId="16" fillId="27" borderId="18" xfId="92" applyNumberFormat="1" applyFont="1" applyFill="1" applyBorder="1" applyAlignment="1">
      <alignment horizontal="left" vertical="center"/>
    </xf>
    <xf numFmtId="0" fontId="16" fillId="0" borderId="19" xfId="88" applyFont="1" applyBorder="1" applyAlignment="1">
      <alignment horizontal="left" vertical="center"/>
    </xf>
    <xf numFmtId="0" fontId="16" fillId="0" borderId="24" xfId="88" applyFont="1" applyBorder="1" applyAlignment="1">
      <alignment horizontal="left" vertical="center"/>
    </xf>
    <xf numFmtId="0" fontId="16" fillId="0" borderId="0" xfId="88" applyFont="1" applyAlignment="1">
      <alignment horizontal="left" vertical="center"/>
    </xf>
    <xf numFmtId="0" fontId="16" fillId="0" borderId="22" xfId="88" applyFont="1" applyBorder="1" applyAlignment="1">
      <alignment horizontal="left" vertical="center"/>
    </xf>
    <xf numFmtId="0" fontId="16" fillId="0" borderId="23" xfId="88" applyFont="1" applyBorder="1" applyAlignment="1">
      <alignment horizontal="left" vertical="center"/>
    </xf>
    <xf numFmtId="167" fontId="13" fillId="27" borderId="26" xfId="0" applyNumberFormat="1" applyFont="1" applyFill="1" applyBorder="1" applyAlignment="1">
      <alignment horizontal="centerContinuous" shrinkToFit="1"/>
    </xf>
    <xf numFmtId="167" fontId="13" fillId="27" borderId="16" xfId="0" applyNumberFormat="1" applyFont="1" applyFill="1" applyBorder="1" applyAlignment="1">
      <alignment horizontal="centerContinuous" shrinkToFit="1"/>
    </xf>
    <xf numFmtId="3" fontId="9" fillId="27" borderId="26" xfId="0" applyNumberFormat="1" applyFont="1" applyFill="1" applyBorder="1" applyProtection="1">
      <protection locked="0"/>
    </xf>
    <xf numFmtId="3" fontId="9" fillId="27" borderId="0" xfId="0" applyNumberFormat="1" applyFont="1" applyFill="1" applyBorder="1" applyAlignment="1" applyProtection="1">
      <alignment horizontal="center"/>
      <protection locked="0"/>
    </xf>
    <xf numFmtId="167" fontId="9" fillId="27" borderId="0" xfId="0" applyNumberFormat="1" applyFont="1" applyFill="1" applyBorder="1" applyProtection="1">
      <protection locked="0"/>
    </xf>
    <xf numFmtId="174" fontId="13" fillId="27" borderId="15" xfId="0" applyNumberFormat="1" applyFont="1" applyFill="1" applyBorder="1" applyAlignment="1">
      <alignment horizontal="center" vertical="center" wrapText="1"/>
    </xf>
    <xf numFmtId="167" fontId="0" fillId="27" borderId="0" xfId="0" applyNumberFormat="1" applyFill="1" applyBorder="1" applyAlignment="1">
      <alignment horizontal="centerContinuous" vertical="center" wrapText="1"/>
    </xf>
    <xf numFmtId="167" fontId="47" fillId="27" borderId="26" xfId="0" applyNumberFormat="1" applyFont="1" applyFill="1" applyBorder="1" applyAlignment="1">
      <alignment horizontal="centerContinuous" shrinkToFit="1"/>
    </xf>
    <xf numFmtId="174" fontId="13" fillId="27" borderId="29" xfId="0" applyNumberFormat="1" applyFont="1" applyFill="1" applyBorder="1" applyAlignment="1">
      <alignment horizontal="center" vertical="center" wrapText="1"/>
    </xf>
    <xf numFmtId="180" fontId="10" fillId="27" borderId="19" xfId="92" applyNumberFormat="1" applyFont="1" applyFill="1" applyBorder="1" applyAlignment="1">
      <alignment horizontal="left"/>
    </xf>
    <xf numFmtId="180" fontId="10" fillId="27" borderId="20" xfId="92" applyNumberFormat="1" applyFont="1" applyFill="1" applyBorder="1" applyAlignment="1">
      <alignment horizontal="left"/>
    </xf>
    <xf numFmtId="167" fontId="10" fillId="27" borderId="15" xfId="0" applyNumberFormat="1" applyFont="1" applyFill="1" applyBorder="1" applyAlignment="1" applyProtection="1">
      <alignment horizontal="left" indent="1"/>
      <protection locked="0"/>
    </xf>
    <xf numFmtId="167" fontId="9" fillId="27" borderId="15" xfId="0" applyNumberFormat="1" applyFont="1" applyFill="1" applyBorder="1" applyAlignment="1">
      <alignment horizontal="left" indent="1"/>
    </xf>
    <xf numFmtId="3" fontId="10" fillId="27" borderId="15" xfId="123" applyNumberFormat="1" applyFont="1" applyFill="1" applyBorder="1" applyAlignment="1" applyProtection="1">
      <alignment horizontal="center"/>
      <protection locked="0"/>
    </xf>
    <xf numFmtId="3" fontId="9" fillId="27" borderId="15" xfId="0" applyNumberFormat="1" applyFont="1" applyFill="1" applyBorder="1" applyAlignment="1" applyProtection="1">
      <alignment horizontal="center"/>
      <protection locked="0"/>
    </xf>
    <xf numFmtId="167" fontId="9" fillId="27" borderId="15" xfId="0" applyNumberFormat="1" applyFont="1" applyFill="1" applyBorder="1" applyAlignment="1">
      <alignment horizontal="center"/>
    </xf>
    <xf numFmtId="167" fontId="9" fillId="27" borderId="15" xfId="0" applyNumberFormat="1" applyFont="1" applyFill="1" applyBorder="1" applyAlignment="1" applyProtection="1">
      <alignment horizontal="center"/>
      <protection locked="0"/>
    </xf>
    <xf numFmtId="3" fontId="10" fillId="27" borderId="15" xfId="0" applyNumberFormat="1" applyFont="1" applyFill="1" applyBorder="1" applyAlignment="1" applyProtection="1">
      <alignment horizontal="center"/>
      <protection locked="0"/>
    </xf>
    <xf numFmtId="167" fontId="10" fillId="27" borderId="15" xfId="0" applyNumberFormat="1" applyFont="1" applyFill="1" applyBorder="1" applyProtection="1">
      <protection locked="0"/>
    </xf>
    <xf numFmtId="170" fontId="9" fillId="27" borderId="15" xfId="123" applyNumberFormat="1" applyFont="1" applyFill="1" applyBorder="1" applyProtection="1">
      <protection locked="0"/>
    </xf>
    <xf numFmtId="170" fontId="9" fillId="27" borderId="15" xfId="123" applyNumberFormat="1" applyFont="1" applyFill="1" applyBorder="1"/>
    <xf numFmtId="170" fontId="10" fillId="27" borderId="15" xfId="123" applyNumberFormat="1" applyFont="1" applyFill="1" applyBorder="1" applyProtection="1">
      <protection locked="0"/>
    </xf>
    <xf numFmtId="165" fontId="9" fillId="27" borderId="15" xfId="123" applyNumberFormat="1" applyFont="1" applyFill="1" applyBorder="1" applyProtection="1">
      <protection locked="0"/>
    </xf>
    <xf numFmtId="180" fontId="9" fillId="27" borderId="18" xfId="92" applyNumberFormat="1" applyFont="1" applyFill="1" applyBorder="1" applyAlignment="1">
      <alignment horizontal="left"/>
    </xf>
    <xf numFmtId="167" fontId="10" fillId="27" borderId="15" xfId="0" applyNumberFormat="1" applyFont="1" applyFill="1" applyBorder="1" applyAlignment="1" applyProtection="1">
      <alignment horizontal="left" indent="1" shrinkToFit="1"/>
      <protection locked="0"/>
    </xf>
    <xf numFmtId="3" fontId="9" fillId="27" borderId="15" xfId="123" applyNumberFormat="1" applyFont="1" applyFill="1" applyBorder="1" applyAlignment="1" applyProtection="1">
      <alignment horizontal="center"/>
      <protection locked="0"/>
    </xf>
    <xf numFmtId="3" fontId="9" fillId="0" borderId="15" xfId="93" applyNumberFormat="1" applyFont="1" applyBorder="1" applyAlignment="1">
      <alignment horizontal="center" vertical="center"/>
    </xf>
    <xf numFmtId="167" fontId="9" fillId="27" borderId="15" xfId="94" applyNumberFormat="1" applyFont="1" applyFill="1" applyBorder="1" applyAlignment="1" applyProtection="1">
      <alignment horizontal="left" indent="1" shrinkToFit="1"/>
      <protection locked="0"/>
    </xf>
    <xf numFmtId="167" fontId="9" fillId="0" borderId="16" xfId="0" applyNumberFormat="1" applyFont="1" applyBorder="1"/>
    <xf numFmtId="167" fontId="10" fillId="27" borderId="19" xfId="0" applyNumberFormat="1" applyFont="1" applyFill="1" applyBorder="1"/>
    <xf numFmtId="167" fontId="9" fillId="27" borderId="0" xfId="0" applyNumberFormat="1" applyFont="1" applyFill="1" applyBorder="1" applyAlignment="1">
      <alignment horizontal="center"/>
    </xf>
    <xf numFmtId="167" fontId="9" fillId="27" borderId="23" xfId="0" applyNumberFormat="1" applyFont="1" applyFill="1" applyBorder="1" applyAlignment="1">
      <alignment horizontal="center" vertical="top"/>
    </xf>
    <xf numFmtId="167" fontId="9" fillId="27" borderId="0" xfId="0" applyNumberFormat="1" applyFont="1" applyFill="1" applyBorder="1" applyAlignment="1">
      <alignment horizontal="centerContinuous"/>
    </xf>
    <xf numFmtId="167" fontId="9" fillId="27" borderId="23" xfId="0" applyNumberFormat="1" applyFont="1" applyFill="1" applyBorder="1" applyAlignment="1">
      <alignment horizontal="centerContinuous" vertical="top"/>
    </xf>
    <xf numFmtId="166" fontId="9" fillId="27" borderId="15" xfId="123" applyNumberFormat="1" applyFont="1" applyFill="1" applyBorder="1"/>
    <xf numFmtId="167" fontId="9" fillId="0" borderId="0" xfId="0" applyNumberFormat="1" applyFont="1" applyBorder="1"/>
    <xf numFmtId="167" fontId="9" fillId="27" borderId="15" xfId="0" applyNumberFormat="1" applyFont="1" applyFill="1" applyBorder="1"/>
    <xf numFmtId="4" fontId="9" fillId="27" borderId="15" xfId="0" applyNumberFormat="1" applyFont="1" applyFill="1" applyBorder="1" applyProtection="1">
      <protection locked="0"/>
    </xf>
    <xf numFmtId="165" fontId="9" fillId="27" borderId="15" xfId="123" applyFont="1" applyFill="1" applyBorder="1" applyProtection="1">
      <protection locked="0"/>
    </xf>
    <xf numFmtId="170" fontId="9" fillId="27" borderId="15" xfId="0" applyNumberFormat="1" applyFont="1" applyFill="1" applyBorder="1" applyProtection="1">
      <protection locked="0"/>
    </xf>
    <xf numFmtId="166" fontId="10" fillId="27" borderId="15" xfId="123" applyNumberFormat="1" applyFont="1" applyFill="1" applyBorder="1"/>
    <xf numFmtId="167" fontId="9" fillId="27" borderId="24" xfId="0" applyNumberFormat="1" applyFont="1" applyFill="1" applyBorder="1"/>
    <xf numFmtId="167" fontId="9" fillId="27" borderId="21" xfId="0" applyNumberFormat="1" applyFont="1" applyFill="1" applyBorder="1"/>
    <xf numFmtId="165" fontId="9" fillId="27" borderId="0" xfId="123" applyFont="1" applyFill="1" applyBorder="1" applyAlignment="1">
      <alignment horizontal="centerContinuous"/>
    </xf>
    <xf numFmtId="167" fontId="9" fillId="27" borderId="21" xfId="0" applyNumberFormat="1" applyFont="1" applyFill="1" applyBorder="1" applyAlignment="1">
      <alignment horizontal="centerContinuous"/>
    </xf>
    <xf numFmtId="167" fontId="9" fillId="27" borderId="22" xfId="0" applyNumberFormat="1" applyFont="1" applyFill="1" applyBorder="1" applyAlignment="1">
      <alignment vertical="top"/>
    </xf>
    <xf numFmtId="167" fontId="9" fillId="27" borderId="23" xfId="0" applyNumberFormat="1" applyFont="1" applyFill="1" applyBorder="1" applyAlignment="1">
      <alignment vertical="top"/>
    </xf>
    <xf numFmtId="165" fontId="9" fillId="27" borderId="23" xfId="123" applyFont="1" applyFill="1" applyBorder="1" applyAlignment="1">
      <alignment horizontal="centerContinuous" vertical="top"/>
    </xf>
    <xf numFmtId="167" fontId="9" fillId="27" borderId="25" xfId="0" applyNumberFormat="1" applyFont="1" applyFill="1" applyBorder="1" applyAlignment="1">
      <alignment horizontal="centerContinuous"/>
    </xf>
    <xf numFmtId="167" fontId="9" fillId="27" borderId="15" xfId="94" applyNumberFormat="1" applyFont="1" applyFill="1" applyBorder="1" applyAlignment="1" applyProtection="1">
      <alignment horizontal="center"/>
      <protection locked="0"/>
    </xf>
    <xf numFmtId="167" fontId="9" fillId="0" borderId="0" xfId="0" applyNumberFormat="1" applyFont="1" applyBorder="1" applyAlignment="1" applyProtection="1">
      <alignment horizontal="left" indent="1" shrinkToFit="1"/>
      <protection locked="0"/>
    </xf>
    <xf numFmtId="165" fontId="9" fillId="27" borderId="15" xfId="123" applyFont="1" applyFill="1" applyBorder="1"/>
    <xf numFmtId="0" fontId="9" fillId="27" borderId="15" xfId="94" applyFont="1" applyFill="1" applyBorder="1" applyAlignment="1" applyProtection="1">
      <alignment horizontal="center"/>
      <protection locked="0"/>
    </xf>
    <xf numFmtId="170" fontId="9" fillId="27" borderId="29" xfId="0" applyNumberFormat="1" applyFont="1" applyFill="1" applyBorder="1" applyProtection="1">
      <protection locked="0"/>
    </xf>
    <xf numFmtId="165" fontId="9" fillId="27" borderId="29" xfId="123" applyNumberFormat="1" applyFont="1" applyFill="1" applyBorder="1" applyProtection="1">
      <protection locked="0"/>
    </xf>
    <xf numFmtId="167" fontId="9" fillId="27" borderId="29" xfId="0" applyNumberFormat="1" applyFont="1" applyFill="1" applyBorder="1"/>
    <xf numFmtId="167" fontId="10" fillId="27" borderId="26" xfId="98" applyNumberFormat="1" applyFont="1" applyFill="1" applyBorder="1" applyAlignment="1" applyProtection="1">
      <alignment horizontal="center"/>
      <protection locked="0"/>
    </xf>
    <xf numFmtId="167" fontId="9" fillId="0" borderId="17" xfId="0" applyNumberFormat="1" applyFont="1" applyBorder="1"/>
    <xf numFmtId="167" fontId="9" fillId="0" borderId="0" xfId="0" applyNumberFormat="1" applyFont="1"/>
    <xf numFmtId="164" fontId="10" fillId="27" borderId="0" xfId="0" applyNumberFormat="1" applyFont="1" applyFill="1" applyBorder="1"/>
    <xf numFmtId="167" fontId="9" fillId="28" borderId="26" xfId="0" applyNumberFormat="1" applyFont="1" applyFill="1" applyBorder="1" applyAlignment="1" applyProtection="1">
      <alignment horizontal="left" indent="1"/>
      <protection locked="0"/>
    </xf>
    <xf numFmtId="167" fontId="9" fillId="28" borderId="15" xfId="0" applyNumberFormat="1" applyFont="1" applyFill="1" applyBorder="1" applyAlignment="1">
      <alignment horizontal="centerContinuous" vertical="center" wrapText="1"/>
    </xf>
    <xf numFmtId="167" fontId="10" fillId="28" borderId="26" xfId="0" applyNumberFormat="1" applyFont="1" applyFill="1" applyBorder="1"/>
    <xf numFmtId="167" fontId="9" fillId="27" borderId="26" xfId="0" applyNumberFormat="1" applyFont="1" applyFill="1" applyBorder="1" applyAlignment="1">
      <alignment horizontal="centerContinuous"/>
    </xf>
    <xf numFmtId="167" fontId="9" fillId="27" borderId="18" xfId="0" applyNumberFormat="1" applyFont="1" applyFill="1" applyBorder="1" applyAlignment="1">
      <alignment horizontal="left" indent="1"/>
    </xf>
    <xf numFmtId="167" fontId="9" fillId="27" borderId="24" xfId="0" applyNumberFormat="1" applyFont="1" applyFill="1" applyBorder="1" applyAlignment="1">
      <alignment horizontal="left" indent="1"/>
    </xf>
    <xf numFmtId="167" fontId="57" fillId="27" borderId="0" xfId="0" applyNumberFormat="1" applyFont="1" applyFill="1" applyBorder="1"/>
    <xf numFmtId="167" fontId="9" fillId="27" borderId="18" xfId="0" applyNumberFormat="1" applyFont="1" applyFill="1" applyBorder="1" applyAlignment="1" applyProtection="1">
      <alignment horizontal="left" indent="1"/>
      <protection locked="0"/>
    </xf>
    <xf numFmtId="167" fontId="9" fillId="27" borderId="24" xfId="0" applyNumberFormat="1" applyFont="1" applyFill="1" applyBorder="1" applyAlignment="1" applyProtection="1">
      <alignment horizontal="left" indent="1"/>
      <protection locked="0"/>
    </xf>
    <xf numFmtId="167" fontId="9" fillId="27" borderId="22" xfId="0" applyNumberFormat="1" applyFont="1" applyFill="1" applyBorder="1" applyAlignment="1" applyProtection="1">
      <alignment horizontal="left" indent="1"/>
      <protection locked="0"/>
    </xf>
    <xf numFmtId="171" fontId="21" fillId="27" borderId="40" xfId="123" applyNumberFormat="1" applyFont="1" applyFill="1" applyBorder="1" applyProtection="1">
      <protection locked="0"/>
    </xf>
    <xf numFmtId="165" fontId="15" fillId="27" borderId="0" xfId="123" applyFont="1" applyFill="1"/>
    <xf numFmtId="3" fontId="9" fillId="27" borderId="15" xfId="91" applyNumberFormat="1" applyFont="1" applyFill="1" applyBorder="1" applyAlignment="1" applyProtection="1">
      <alignment horizontal="center"/>
      <protection locked="0"/>
    </xf>
    <xf numFmtId="167" fontId="10" fillId="27" borderId="15" xfId="91" applyNumberFormat="1" applyFont="1" applyFill="1" applyBorder="1" applyProtection="1">
      <protection locked="0"/>
    </xf>
    <xf numFmtId="170" fontId="9" fillId="27" borderId="15" xfId="91" applyNumberFormat="1" applyFont="1" applyFill="1" applyBorder="1" applyProtection="1">
      <protection locked="0"/>
    </xf>
    <xf numFmtId="165" fontId="9" fillId="27" borderId="29" xfId="123" applyFont="1" applyFill="1" applyBorder="1" applyProtection="1">
      <protection locked="0"/>
    </xf>
    <xf numFmtId="166" fontId="9" fillId="27" borderId="26" xfId="123" applyNumberFormat="1" applyFont="1" applyFill="1" applyBorder="1"/>
    <xf numFmtId="165" fontId="9" fillId="27" borderId="17" xfId="123" applyFont="1" applyFill="1" applyBorder="1"/>
    <xf numFmtId="167" fontId="9" fillId="27" borderId="15" xfId="91" applyNumberFormat="1" applyFont="1" applyFill="1" applyBorder="1" applyAlignment="1" applyProtection="1">
      <alignment horizontal="justify"/>
      <protection locked="0"/>
    </xf>
    <xf numFmtId="167" fontId="9" fillId="27" borderId="15" xfId="91" applyNumberFormat="1" applyFont="1" applyFill="1" applyBorder="1" applyAlignment="1" applyProtection="1">
      <alignment horizontal="center"/>
      <protection locked="0"/>
    </xf>
    <xf numFmtId="165" fontId="9" fillId="27" borderId="27" xfId="123" applyNumberFormat="1" applyFont="1" applyFill="1" applyBorder="1" applyProtection="1">
      <protection locked="0"/>
    </xf>
    <xf numFmtId="3" fontId="9" fillId="27" borderId="15" xfId="91" applyNumberFormat="1" applyFont="1" applyFill="1" applyBorder="1" applyAlignment="1" applyProtection="1">
      <alignment horizontal="center" vertical="top"/>
      <protection locked="0"/>
    </xf>
    <xf numFmtId="179" fontId="9" fillId="27" borderId="46" xfId="91" applyNumberFormat="1" applyFont="1" applyFill="1" applyBorder="1"/>
    <xf numFmtId="165" fontId="9" fillId="27" borderId="26" xfId="123" applyFont="1" applyFill="1" applyBorder="1"/>
    <xf numFmtId="167" fontId="9" fillId="27" borderId="17" xfId="91" applyNumberFormat="1" applyFont="1" applyFill="1" applyBorder="1"/>
    <xf numFmtId="165" fontId="10" fillId="27" borderId="15" xfId="123" applyNumberFormat="1" applyFont="1" applyFill="1" applyBorder="1"/>
    <xf numFmtId="167" fontId="9" fillId="27" borderId="26" xfId="91" applyNumberFormat="1" applyFont="1" applyFill="1" applyBorder="1"/>
    <xf numFmtId="179" fontId="9" fillId="27" borderId="29" xfId="91" applyNumberFormat="1" applyFont="1" applyFill="1" applyBorder="1"/>
    <xf numFmtId="165" fontId="9" fillId="27" borderId="15" xfId="91" applyNumberFormat="1" applyFont="1" applyFill="1" applyBorder="1" applyProtection="1">
      <protection locked="0"/>
    </xf>
    <xf numFmtId="167" fontId="9" fillId="27" borderId="19" xfId="91" applyNumberFormat="1" applyFont="1" applyFill="1" applyBorder="1" applyProtection="1">
      <protection locked="0"/>
    </xf>
    <xf numFmtId="167" fontId="20" fillId="0" borderId="23" xfId="91" applyNumberFormat="1" applyFont="1" applyBorder="1"/>
    <xf numFmtId="167" fontId="10" fillId="27" borderId="19" xfId="91" applyNumberFormat="1" applyFont="1" applyFill="1" applyBorder="1"/>
    <xf numFmtId="167" fontId="10" fillId="27" borderId="0" xfId="91" applyNumberFormat="1" applyFont="1" applyFill="1" applyBorder="1"/>
    <xf numFmtId="167" fontId="9" fillId="27" borderId="0" xfId="91" applyNumberFormat="1" applyFont="1" applyFill="1" applyBorder="1" applyAlignment="1">
      <alignment horizontal="center"/>
    </xf>
    <xf numFmtId="167" fontId="9" fillId="27" borderId="21" xfId="91" applyNumberFormat="1" applyFont="1" applyFill="1" applyBorder="1" applyAlignment="1">
      <alignment horizontal="centerContinuous"/>
    </xf>
    <xf numFmtId="167" fontId="9" fillId="27" borderId="23" xfId="91" applyNumberFormat="1" applyFont="1" applyFill="1" applyBorder="1" applyAlignment="1">
      <alignment horizontal="center" vertical="top"/>
    </xf>
    <xf numFmtId="167" fontId="9" fillId="27" borderId="23" xfId="91" applyNumberFormat="1" applyFont="1" applyFill="1" applyBorder="1" applyAlignment="1">
      <alignment vertical="top"/>
    </xf>
    <xf numFmtId="167" fontId="9" fillId="27" borderId="23" xfId="91" applyNumberFormat="1" applyFont="1" applyFill="1" applyBorder="1" applyAlignment="1">
      <alignment horizontal="centerContinuous" vertical="top"/>
    </xf>
    <xf numFmtId="167" fontId="9" fillId="27" borderId="25" xfId="91" applyNumberFormat="1" applyFont="1" applyFill="1" applyBorder="1" applyAlignment="1">
      <alignment horizontal="centerContinuous"/>
    </xf>
    <xf numFmtId="165" fontId="13" fillId="27" borderId="26" xfId="123" applyNumberFormat="1" applyFont="1" applyFill="1" applyBorder="1" applyAlignment="1">
      <alignment horizontal="left" vertical="center" wrapText="1"/>
    </xf>
    <xf numFmtId="174" fontId="10" fillId="27" borderId="29" xfId="0" applyNumberFormat="1" applyFont="1" applyFill="1" applyBorder="1" applyAlignment="1">
      <alignment horizontal="center" vertical="center" wrapText="1"/>
    </xf>
    <xf numFmtId="174" fontId="9" fillId="27" borderId="26" xfId="123" applyNumberFormat="1" applyFont="1" applyFill="1" applyBorder="1" applyAlignment="1">
      <alignment horizontal="center" vertical="center"/>
    </xf>
    <xf numFmtId="167" fontId="9" fillId="27" borderId="23" xfId="0" applyNumberFormat="1" applyFont="1" applyFill="1" applyBorder="1" applyProtection="1">
      <protection locked="0"/>
    </xf>
    <xf numFmtId="167" fontId="56" fillId="27" borderId="16" xfId="0" applyNumberFormat="1" applyFont="1" applyFill="1" applyBorder="1" applyAlignment="1" applyProtection="1">
      <alignment horizontal="left" indent="1" shrinkToFit="1"/>
      <protection locked="0"/>
    </xf>
    <xf numFmtId="167" fontId="57" fillId="0" borderId="16" xfId="0" applyNumberFormat="1" applyFont="1" applyBorder="1"/>
    <xf numFmtId="167" fontId="58" fillId="27" borderId="26" xfId="0" applyNumberFormat="1" applyFont="1" applyFill="1" applyBorder="1"/>
    <xf numFmtId="165" fontId="9" fillId="27" borderId="0" xfId="123" applyNumberFormat="1" applyFont="1" applyFill="1" applyBorder="1"/>
    <xf numFmtId="167" fontId="8" fillId="27" borderId="21" xfId="0" applyNumberFormat="1" applyFont="1" applyFill="1" applyBorder="1"/>
    <xf numFmtId="167" fontId="9" fillId="27" borderId="0" xfId="0" applyNumberFormat="1" applyFont="1" applyFill="1" applyBorder="1" applyAlignment="1">
      <alignment horizontal="left"/>
    </xf>
    <xf numFmtId="167" fontId="9" fillId="27" borderId="26" xfId="0" applyNumberFormat="1" applyFont="1" applyFill="1" applyBorder="1"/>
    <xf numFmtId="167" fontId="9" fillId="27" borderId="16" xfId="0" applyNumberFormat="1" applyFont="1" applyFill="1" applyBorder="1"/>
    <xf numFmtId="167" fontId="10" fillId="27" borderId="26" xfId="0" applyNumberFormat="1" applyFont="1" applyFill="1" applyBorder="1" applyAlignment="1">
      <alignment horizontal="centerContinuous" shrinkToFit="1"/>
    </xf>
    <xf numFmtId="167" fontId="9" fillId="27" borderId="26" xfId="0" applyNumberFormat="1" applyFont="1" applyFill="1" applyBorder="1" applyAlignment="1">
      <alignment horizontal="centerContinuous" shrinkToFit="1"/>
    </xf>
    <xf numFmtId="167" fontId="10" fillId="27" borderId="15" xfId="0" applyNumberFormat="1" applyFont="1" applyFill="1" applyBorder="1" applyAlignment="1">
      <alignment horizontal="center"/>
    </xf>
    <xf numFmtId="167" fontId="9" fillId="27" borderId="16" xfId="0" applyNumberFormat="1" applyFont="1" applyFill="1" applyBorder="1" applyAlignment="1">
      <alignment horizontal="centerContinuous"/>
    </xf>
    <xf numFmtId="167" fontId="9" fillId="27" borderId="17" xfId="0" applyNumberFormat="1" applyFont="1" applyFill="1" applyBorder="1" applyAlignment="1">
      <alignment horizontal="centerContinuous"/>
    </xf>
    <xf numFmtId="167" fontId="9" fillId="27" borderId="27" xfId="0" applyNumberFormat="1" applyFont="1" applyFill="1" applyBorder="1" applyAlignment="1">
      <alignment horizontal="center"/>
    </xf>
    <xf numFmtId="167" fontId="9" fillId="27" borderId="20" xfId="0" applyNumberFormat="1" applyFont="1" applyFill="1" applyBorder="1" applyAlignment="1">
      <alignment horizontal="center" vertical="center"/>
    </xf>
    <xf numFmtId="167" fontId="9" fillId="27" borderId="26" xfId="0" applyNumberFormat="1" applyFont="1" applyFill="1" applyBorder="1" applyAlignment="1">
      <alignment horizontal="center" vertical="center"/>
    </xf>
    <xf numFmtId="167" fontId="9" fillId="27" borderId="16" xfId="0" applyNumberFormat="1" applyFont="1" applyFill="1" applyBorder="1" applyAlignment="1">
      <alignment horizontal="center" vertical="center"/>
    </xf>
    <xf numFmtId="167" fontId="9" fillId="27" borderId="17" xfId="0" applyNumberFormat="1" applyFont="1" applyFill="1" applyBorder="1" applyAlignment="1">
      <alignment horizontal="center" vertical="center"/>
    </xf>
    <xf numFmtId="167" fontId="9" fillId="27" borderId="29" xfId="0" applyNumberFormat="1" applyFont="1" applyFill="1" applyBorder="1" applyAlignment="1">
      <alignment horizontal="center" vertical="center" wrapText="1"/>
    </xf>
    <xf numFmtId="167" fontId="9" fillId="27" borderId="25" xfId="0" applyNumberFormat="1" applyFont="1" applyFill="1" applyBorder="1" applyAlignment="1">
      <alignment horizontal="center" vertical="center"/>
    </xf>
    <xf numFmtId="165" fontId="9" fillId="27" borderId="17" xfId="123" applyFont="1" applyFill="1" applyBorder="1" applyAlignment="1">
      <alignment horizontal="right" vertical="center"/>
    </xf>
    <xf numFmtId="165" fontId="9" fillId="27" borderId="15" xfId="0" applyNumberFormat="1" applyFont="1" applyFill="1" applyBorder="1" applyAlignment="1">
      <alignment horizontal="center" vertical="center" wrapText="1"/>
    </xf>
    <xf numFmtId="167" fontId="9" fillId="27" borderId="17" xfId="0" applyNumberFormat="1" applyFont="1" applyFill="1" applyBorder="1" applyAlignment="1">
      <alignment horizontal="center" vertical="center" wrapText="1"/>
    </xf>
    <xf numFmtId="174" fontId="9" fillId="27" borderId="16" xfId="123" applyNumberFormat="1" applyFont="1" applyFill="1" applyBorder="1" applyAlignment="1">
      <alignment horizontal="center" vertical="center"/>
    </xf>
    <xf numFmtId="165" fontId="9" fillId="27" borderId="17" xfId="123" applyFont="1" applyFill="1" applyBorder="1" applyAlignment="1">
      <alignment horizontal="center" vertical="center" wrapText="1"/>
    </xf>
    <xf numFmtId="174" fontId="9" fillId="27" borderId="26" xfId="123" applyNumberFormat="1" applyFont="1" applyFill="1" applyBorder="1" applyAlignment="1">
      <alignment horizontal="centerContinuous" vertical="center"/>
    </xf>
    <xf numFmtId="167" fontId="9" fillId="27" borderId="16" xfId="0" applyNumberFormat="1" applyFont="1" applyFill="1" applyBorder="1" applyAlignment="1">
      <alignment horizontal="centerContinuous" vertical="center"/>
    </xf>
    <xf numFmtId="165" fontId="9" fillId="27" borderId="16" xfId="123" applyFont="1" applyFill="1" applyBorder="1" applyAlignment="1">
      <alignment horizontal="centerContinuous" vertical="center"/>
    </xf>
    <xf numFmtId="174" fontId="9" fillId="27" borderId="16" xfId="123" applyNumberFormat="1" applyFont="1" applyFill="1" applyBorder="1" applyAlignment="1">
      <alignment horizontal="centerContinuous" vertical="center"/>
    </xf>
    <xf numFmtId="165" fontId="9" fillId="27" borderId="16" xfId="0" applyNumberFormat="1" applyFont="1" applyFill="1" applyBorder="1" applyAlignment="1">
      <alignment horizontal="centerContinuous" vertical="center" wrapText="1"/>
    </xf>
    <xf numFmtId="165" fontId="9" fillId="27" borderId="15" xfId="123" applyFont="1" applyFill="1" applyBorder="1" applyAlignment="1">
      <alignment horizontal="center" vertical="center" wrapText="1"/>
    </xf>
    <xf numFmtId="167" fontId="20" fillId="27" borderId="19" xfId="0" applyNumberFormat="1" applyFont="1" applyFill="1" applyBorder="1"/>
    <xf numFmtId="167" fontId="20" fillId="27" borderId="0" xfId="0" applyNumberFormat="1" applyFont="1" applyFill="1" applyBorder="1"/>
    <xf numFmtId="167" fontId="9" fillId="27" borderId="24" xfId="0" applyNumberFormat="1" applyFont="1" applyFill="1" applyBorder="1" applyAlignment="1">
      <alignment horizontal="centerContinuous"/>
    </xf>
    <xf numFmtId="167" fontId="9" fillId="27" borderId="0" xfId="0" applyNumberFormat="1" applyFont="1" applyFill="1" applyBorder="1" applyAlignment="1">
      <alignment horizontal="left" vertical="top"/>
    </xf>
    <xf numFmtId="167" fontId="9" fillId="27" borderId="21" xfId="0" applyNumberFormat="1" applyFont="1" applyFill="1" applyBorder="1" applyAlignment="1">
      <alignment horizontal="left"/>
    </xf>
    <xf numFmtId="167" fontId="9" fillId="27" borderId="24" xfId="0" applyNumberFormat="1" applyFont="1" applyFill="1" applyBorder="1" applyAlignment="1">
      <alignment horizontal="centerContinuous" vertical="top"/>
    </xf>
    <xf numFmtId="167" fontId="9" fillId="27" borderId="0" xfId="0" applyNumberFormat="1" applyFont="1" applyFill="1" applyBorder="1" applyAlignment="1">
      <alignment horizontal="centerContinuous" vertical="top"/>
    </xf>
    <xf numFmtId="167" fontId="9" fillId="27" borderId="22" xfId="0" applyNumberFormat="1" applyFont="1" applyFill="1" applyBorder="1" applyAlignment="1">
      <alignment horizontal="centerContinuous" vertical="top"/>
    </xf>
    <xf numFmtId="167" fontId="9" fillId="27" borderId="25" xfId="0" applyNumberFormat="1" applyFont="1" applyFill="1" applyBorder="1" applyAlignment="1">
      <alignment horizontal="centerContinuous" vertical="top"/>
    </xf>
    <xf numFmtId="170" fontId="61" fillId="0" borderId="0" xfId="123" applyNumberFormat="1" applyFont="1" applyAlignment="1">
      <alignment horizontal="right"/>
    </xf>
    <xf numFmtId="165" fontId="19" fillId="0" borderId="0" xfId="123" applyFont="1"/>
    <xf numFmtId="165" fontId="13" fillId="27" borderId="18" xfId="123" applyNumberFormat="1" applyFont="1" applyFill="1" applyBorder="1" applyAlignment="1">
      <alignment horizontal="center" vertical="center" wrapText="1"/>
    </xf>
    <xf numFmtId="165" fontId="10" fillId="27" borderId="47" xfId="123" applyNumberFormat="1" applyFont="1" applyFill="1" applyBorder="1" applyAlignment="1">
      <alignment horizontal="center" vertical="center"/>
    </xf>
    <xf numFmtId="167" fontId="43" fillId="27" borderId="26" xfId="0" applyNumberFormat="1" applyFont="1" applyFill="1" applyBorder="1" applyAlignment="1">
      <alignment horizontal="left" vertical="center"/>
    </xf>
    <xf numFmtId="167" fontId="63" fillId="33" borderId="26" xfId="0" applyNumberFormat="1" applyFont="1" applyFill="1" applyBorder="1" applyAlignment="1">
      <alignment horizontal="centerContinuous" vertical="center"/>
    </xf>
    <xf numFmtId="167" fontId="64" fillId="33" borderId="17" xfId="0" applyNumberFormat="1" applyFont="1" applyFill="1" applyBorder="1" applyAlignment="1">
      <alignment horizontal="centerContinuous" vertical="center"/>
    </xf>
    <xf numFmtId="14" fontId="7" fillId="29" borderId="0" xfId="123" applyNumberFormat="1" applyFont="1" applyFill="1" applyBorder="1"/>
    <xf numFmtId="165" fontId="10" fillId="27" borderId="16" xfId="123" applyFont="1" applyFill="1" applyBorder="1" applyAlignment="1">
      <alignment horizontal="centerContinuous" vertical="center"/>
    </xf>
    <xf numFmtId="174" fontId="10" fillId="27" borderId="16" xfId="123" applyNumberFormat="1" applyFont="1" applyFill="1" applyBorder="1" applyAlignment="1">
      <alignment horizontal="centerContinuous" vertical="center"/>
    </xf>
    <xf numFmtId="174" fontId="10" fillId="27" borderId="26" xfId="123" applyNumberFormat="1" applyFont="1" applyFill="1" applyBorder="1" applyAlignment="1">
      <alignment horizontal="centerContinuous" vertical="center"/>
    </xf>
    <xf numFmtId="167" fontId="13" fillId="27" borderId="0" xfId="0" applyNumberFormat="1" applyFont="1" applyFill="1" applyBorder="1" applyAlignment="1">
      <alignment horizontal="center" vertical="center"/>
    </xf>
    <xf numFmtId="165" fontId="9" fillId="27" borderId="27" xfId="0" applyNumberFormat="1" applyFont="1" applyFill="1" applyBorder="1" applyAlignment="1">
      <alignment horizontal="center" vertical="center" wrapText="1"/>
    </xf>
    <xf numFmtId="165" fontId="10" fillId="27" borderId="46" xfId="123" applyFont="1" applyFill="1" applyBorder="1" applyAlignment="1">
      <alignment horizontal="center" vertical="center" wrapText="1"/>
    </xf>
    <xf numFmtId="170" fontId="13" fillId="27" borderId="15" xfId="123" applyNumberFormat="1" applyFont="1" applyFill="1" applyBorder="1" applyAlignment="1" applyProtection="1">
      <alignment horizontal="right" vertical="center"/>
      <protection locked="0"/>
    </xf>
    <xf numFmtId="167" fontId="57" fillId="27" borderId="19" xfId="0" applyNumberFormat="1" applyFont="1" applyFill="1" applyBorder="1"/>
    <xf numFmtId="166" fontId="57" fillId="27" borderId="19" xfId="0" applyNumberFormat="1" applyFont="1" applyFill="1" applyBorder="1"/>
    <xf numFmtId="167" fontId="57" fillId="27" borderId="23" xfId="0" applyNumberFormat="1" applyFont="1" applyFill="1" applyBorder="1"/>
    <xf numFmtId="165" fontId="65" fillId="27" borderId="15" xfId="123" applyFont="1" applyFill="1" applyBorder="1" applyAlignment="1">
      <alignment horizontal="centerContinuous" vertical="center" wrapText="1"/>
    </xf>
    <xf numFmtId="174" fontId="21" fillId="27" borderId="18" xfId="123" applyNumberFormat="1" applyFont="1" applyFill="1" applyBorder="1" applyAlignment="1">
      <alignment horizontal="left" vertical="center"/>
    </xf>
    <xf numFmtId="165" fontId="21" fillId="27" borderId="19" xfId="0" applyNumberFormat="1" applyFont="1" applyFill="1" applyBorder="1" applyAlignment="1">
      <alignment horizontal="center" vertical="center" wrapText="1"/>
    </xf>
    <xf numFmtId="165" fontId="21" fillId="27" borderId="19" xfId="123" applyFont="1" applyFill="1" applyBorder="1" applyAlignment="1">
      <alignment horizontal="center" vertical="center" wrapText="1"/>
    </xf>
    <xf numFmtId="165" fontId="65" fillId="27" borderId="19" xfId="123" applyFont="1" applyFill="1" applyBorder="1" applyAlignment="1">
      <alignment horizontal="centerContinuous" vertical="center" wrapText="1"/>
    </xf>
    <xf numFmtId="170" fontId="28" fillId="27" borderId="19" xfId="123" applyNumberFormat="1" applyFont="1" applyFill="1" applyBorder="1" applyAlignment="1">
      <alignment horizontal="centerContinuous" vertical="center" wrapText="1"/>
    </xf>
    <xf numFmtId="165" fontId="21" fillId="27" borderId="19" xfId="123" applyFont="1" applyFill="1" applyBorder="1" applyAlignment="1">
      <alignment horizontal="centerContinuous" vertical="center"/>
    </xf>
    <xf numFmtId="165" fontId="28" fillId="27" borderId="20" xfId="123" applyNumberFormat="1" applyFont="1" applyFill="1" applyBorder="1" applyAlignment="1">
      <alignment horizontal="center" vertical="center" wrapText="1"/>
    </xf>
    <xf numFmtId="174" fontId="66" fillId="27" borderId="26" xfId="123" applyNumberFormat="1" applyFont="1" applyFill="1" applyBorder="1" applyAlignment="1">
      <alignment horizontal="center" vertical="center"/>
    </xf>
    <xf numFmtId="165" fontId="66" fillId="27" borderId="15" xfId="0" applyNumberFormat="1" applyFont="1" applyFill="1" applyBorder="1" applyAlignment="1">
      <alignment horizontal="center" vertical="center" wrapText="1"/>
    </xf>
    <xf numFmtId="165" fontId="66" fillId="27" borderId="15" xfId="123" applyFont="1" applyFill="1" applyBorder="1" applyAlignment="1">
      <alignment horizontal="center" vertical="center" wrapText="1"/>
    </xf>
    <xf numFmtId="165" fontId="66" fillId="27" borderId="15" xfId="123" applyNumberFormat="1" applyFont="1" applyFill="1" applyBorder="1" applyAlignment="1">
      <alignment horizontal="center" vertical="center" wrapText="1"/>
    </xf>
    <xf numFmtId="165" fontId="66" fillId="27" borderId="17" xfId="123" applyFont="1" applyFill="1" applyBorder="1" applyAlignment="1">
      <alignment horizontal="right" vertical="center"/>
    </xf>
    <xf numFmtId="1" fontId="52" fillId="27" borderId="26" xfId="123" applyNumberFormat="1" applyFont="1" applyFill="1" applyBorder="1" applyAlignment="1">
      <alignment horizontal="center" vertical="center"/>
    </xf>
    <xf numFmtId="167" fontId="52" fillId="27" borderId="16" xfId="0" applyNumberFormat="1" applyFont="1" applyFill="1" applyBorder="1" applyAlignment="1">
      <alignment horizontal="center" vertical="center"/>
    </xf>
    <xf numFmtId="165" fontId="52" fillId="27" borderId="17" xfId="123" applyFont="1" applyFill="1" applyBorder="1" applyAlignment="1">
      <alignment horizontal="right" vertical="center"/>
    </xf>
    <xf numFmtId="174" fontId="52" fillId="27" borderId="16" xfId="123" applyNumberFormat="1" applyFont="1" applyFill="1" applyBorder="1" applyAlignment="1">
      <alignment horizontal="center" vertical="center"/>
    </xf>
    <xf numFmtId="165" fontId="52" fillId="27" borderId="15" xfId="123" applyFont="1" applyFill="1" applyBorder="1" applyAlignment="1">
      <alignment horizontal="center" vertical="center"/>
    </xf>
    <xf numFmtId="174" fontId="52" fillId="27" borderId="26" xfId="123" applyNumberFormat="1" applyFont="1" applyFill="1" applyBorder="1" applyAlignment="1">
      <alignment horizontal="left" vertical="center"/>
    </xf>
    <xf numFmtId="167" fontId="52" fillId="27" borderId="16" xfId="92" applyNumberFormat="1" applyFont="1" applyFill="1" applyBorder="1" applyAlignment="1">
      <alignment horizontal="left" vertical="center"/>
    </xf>
    <xf numFmtId="165" fontId="52" fillId="27" borderId="16" xfId="123" applyFont="1" applyFill="1" applyBorder="1" applyAlignment="1">
      <alignment horizontal="left" vertical="center"/>
    </xf>
    <xf numFmtId="174" fontId="52" fillId="27" borderId="16" xfId="123" applyNumberFormat="1" applyFont="1" applyFill="1" applyBorder="1" applyAlignment="1">
      <alignment horizontal="left" vertical="center"/>
    </xf>
    <xf numFmtId="165" fontId="52" fillId="27" borderId="17" xfId="123" applyFont="1" applyFill="1" applyBorder="1" applyAlignment="1">
      <alignment horizontal="left" vertical="center"/>
    </xf>
    <xf numFmtId="165" fontId="52" fillId="27" borderId="15" xfId="92" applyNumberFormat="1" applyFont="1" applyFill="1" applyBorder="1" applyAlignment="1">
      <alignment horizontal="left" vertical="center" wrapText="1"/>
    </xf>
    <xf numFmtId="165" fontId="52" fillId="27" borderId="15" xfId="123" applyFont="1" applyFill="1" applyBorder="1" applyAlignment="1">
      <alignment horizontal="center" vertical="center" wrapText="1"/>
    </xf>
    <xf numFmtId="167" fontId="52" fillId="27" borderId="16" xfId="92" applyNumberFormat="1" applyFont="1" applyFill="1" applyBorder="1" applyAlignment="1">
      <alignment horizontal="center" vertical="center"/>
    </xf>
    <xf numFmtId="174" fontId="52" fillId="27" borderId="26" xfId="123" applyNumberFormat="1" applyFont="1" applyFill="1" applyBorder="1" applyAlignment="1">
      <alignment horizontal="center" vertical="center"/>
    </xf>
    <xf numFmtId="165" fontId="52" fillId="27" borderId="15" xfId="92" applyNumberFormat="1" applyFont="1" applyFill="1" applyBorder="1" applyAlignment="1">
      <alignment horizontal="center" vertical="center" wrapText="1"/>
    </xf>
    <xf numFmtId="170" fontId="52" fillId="27" borderId="26" xfId="123" applyNumberFormat="1" applyFont="1" applyFill="1" applyBorder="1" applyAlignment="1">
      <alignment horizontal="left" vertical="center" wrapText="1"/>
    </xf>
    <xf numFmtId="170" fontId="52" fillId="27" borderId="16" xfId="123" applyNumberFormat="1" applyFont="1" applyFill="1" applyBorder="1" applyAlignment="1">
      <alignment horizontal="left" vertical="center" wrapText="1"/>
    </xf>
    <xf numFmtId="170" fontId="52" fillId="27" borderId="17" xfId="123" applyNumberFormat="1" applyFont="1" applyFill="1" applyBorder="1" applyAlignment="1">
      <alignment horizontal="left" vertical="center" wrapText="1"/>
    </xf>
    <xf numFmtId="165" fontId="36" fillId="27" borderId="15" xfId="123" applyFont="1" applyFill="1" applyBorder="1" applyAlignment="1">
      <alignment horizontal="right" vertical="center" wrapText="1"/>
    </xf>
    <xf numFmtId="1" fontId="36" fillId="27" borderId="26" xfId="123" applyNumberFormat="1" applyFont="1" applyFill="1" applyBorder="1" applyAlignment="1">
      <alignment horizontal="left" vertical="center"/>
    </xf>
    <xf numFmtId="165" fontId="52" fillId="27" borderId="15" xfId="0" applyNumberFormat="1" applyFont="1" applyFill="1" applyBorder="1" applyAlignment="1">
      <alignment horizontal="center" vertical="center" wrapText="1"/>
    </xf>
    <xf numFmtId="174" fontId="52" fillId="27" borderId="15" xfId="123" applyNumberFormat="1" applyFont="1" applyFill="1" applyBorder="1" applyAlignment="1">
      <alignment horizontal="center" vertical="center" wrapText="1"/>
    </xf>
    <xf numFmtId="174" fontId="52" fillId="27" borderId="26" xfId="123" applyNumberFormat="1" applyFont="1" applyFill="1" applyBorder="1" applyAlignment="1">
      <alignment horizontal="centerContinuous" vertical="center"/>
    </xf>
    <xf numFmtId="167" fontId="52" fillId="27" borderId="16" xfId="0" applyNumberFormat="1" applyFont="1" applyFill="1" applyBorder="1" applyAlignment="1">
      <alignment horizontal="centerContinuous" vertical="center"/>
    </xf>
    <xf numFmtId="165" fontId="52" fillId="27" borderId="16" xfId="123" applyFont="1" applyFill="1" applyBorder="1" applyAlignment="1">
      <alignment horizontal="centerContinuous" vertical="center"/>
    </xf>
    <xf numFmtId="174" fontId="52" fillId="27" borderId="16" xfId="123" applyNumberFormat="1" applyFont="1" applyFill="1" applyBorder="1" applyAlignment="1">
      <alignment horizontal="centerContinuous" vertical="center"/>
    </xf>
    <xf numFmtId="165" fontId="52" fillId="27" borderId="16" xfId="0" applyNumberFormat="1" applyFont="1" applyFill="1" applyBorder="1" applyAlignment="1">
      <alignment horizontal="centerContinuous" vertical="center" wrapText="1"/>
    </xf>
    <xf numFmtId="0" fontId="52" fillId="0" borderId="26" xfId="90" applyNumberFormat="1" applyFont="1" applyFill="1" applyBorder="1" applyAlignment="1">
      <alignment vertical="center"/>
    </xf>
    <xf numFmtId="0" fontId="52" fillId="0" borderId="16" xfId="90" applyNumberFormat="1" applyFont="1" applyFill="1" applyBorder="1" applyAlignment="1">
      <alignment horizontal="center" vertical="center"/>
    </xf>
    <xf numFmtId="165" fontId="52" fillId="0" borderId="16" xfId="123" applyFont="1" applyFill="1" applyBorder="1" applyAlignment="1">
      <alignment horizontal="center" vertical="center"/>
    </xf>
    <xf numFmtId="170" fontId="67" fillId="27" borderId="0" xfId="123" applyNumberFormat="1" applyFont="1" applyFill="1" applyBorder="1"/>
    <xf numFmtId="170" fontId="67" fillId="0" borderId="0" xfId="123" applyNumberFormat="1" applyFont="1"/>
    <xf numFmtId="170" fontId="52" fillId="27" borderId="15" xfId="123" applyNumberFormat="1" applyFont="1" applyFill="1" applyBorder="1" applyAlignment="1">
      <alignment horizontal="center" vertical="center" wrapText="1"/>
    </xf>
    <xf numFmtId="165" fontId="52" fillId="27" borderId="15" xfId="123" applyFont="1" applyFill="1" applyBorder="1" applyAlignment="1">
      <alignment vertical="center"/>
    </xf>
    <xf numFmtId="0" fontId="9" fillId="0" borderId="38" xfId="0" applyFont="1" applyBorder="1" applyAlignment="1">
      <alignment vertical="center"/>
    </xf>
    <xf numFmtId="0" fontId="9" fillId="0" borderId="44" xfId="0" applyFont="1" applyBorder="1" applyAlignment="1">
      <alignment vertical="center"/>
    </xf>
    <xf numFmtId="170" fontId="13" fillId="27" borderId="42" xfId="123" applyNumberFormat="1" applyFont="1" applyFill="1" applyBorder="1" applyAlignment="1" applyProtection="1">
      <alignment horizontal="right" vertical="center"/>
      <protection locked="0"/>
    </xf>
    <xf numFmtId="1" fontId="36" fillId="27" borderId="26" xfId="123" applyNumberFormat="1" applyFont="1" applyFill="1" applyBorder="1" applyAlignment="1">
      <alignment horizontal="center" vertical="center"/>
    </xf>
    <xf numFmtId="174" fontId="36" fillId="27" borderId="26" xfId="123" applyNumberFormat="1" applyFont="1" applyFill="1" applyBorder="1" applyAlignment="1">
      <alignment horizontal="left" vertical="center"/>
    </xf>
    <xf numFmtId="165" fontId="10" fillId="27" borderId="15" xfId="123" applyFont="1" applyFill="1" applyBorder="1" applyAlignment="1">
      <alignment horizontal="center" vertical="center" wrapText="1"/>
    </xf>
    <xf numFmtId="165" fontId="52" fillId="27" borderId="27" xfId="123" applyNumberFormat="1" applyFont="1" applyFill="1" applyBorder="1" applyAlignment="1">
      <alignment horizontal="center" vertical="center" wrapText="1"/>
    </xf>
    <xf numFmtId="165" fontId="10" fillId="27" borderId="46" xfId="123" applyNumberFormat="1" applyFont="1" applyFill="1" applyBorder="1" applyAlignment="1">
      <alignment horizontal="center" vertical="center" wrapText="1"/>
    </xf>
    <xf numFmtId="165" fontId="36" fillId="27" borderId="27" xfId="123" applyNumberFormat="1" applyFont="1" applyFill="1" applyBorder="1" applyAlignment="1">
      <alignment horizontal="center" vertical="center" wrapText="1"/>
    </xf>
    <xf numFmtId="165" fontId="13" fillId="27" borderId="27" xfId="123" applyFont="1" applyFill="1" applyBorder="1" applyAlignment="1">
      <alignment horizontal="center" vertical="center" wrapText="1"/>
    </xf>
    <xf numFmtId="165" fontId="13" fillId="27" borderId="46" xfId="123" applyFont="1" applyFill="1" applyBorder="1" applyAlignment="1">
      <alignment horizontal="center" vertical="center" wrapText="1"/>
    </xf>
    <xf numFmtId="165" fontId="66" fillId="27" borderId="27" xfId="123" applyNumberFormat="1" applyFont="1" applyFill="1" applyBorder="1" applyAlignment="1">
      <alignment horizontal="center" vertical="center" wrapText="1"/>
    </xf>
    <xf numFmtId="167" fontId="21" fillId="27" borderId="15" xfId="98" applyNumberFormat="1" applyFont="1" applyFill="1" applyBorder="1" applyAlignment="1" applyProtection="1">
      <alignment horizontal="center"/>
      <protection locked="0"/>
    </xf>
    <xf numFmtId="167" fontId="9" fillId="27" borderId="26" xfId="0" applyNumberFormat="1" applyFont="1" applyFill="1" applyBorder="1" applyAlignment="1">
      <alignment horizontal="left"/>
    </xf>
    <xf numFmtId="0" fontId="20" fillId="0" borderId="0" xfId="0" applyFont="1" applyFill="1"/>
    <xf numFmtId="170" fontId="45" fillId="38" borderId="37" xfId="123" applyNumberFormat="1" applyFont="1" applyFill="1" applyBorder="1"/>
    <xf numFmtId="0" fontId="9" fillId="0" borderId="43" xfId="0" applyFont="1" applyBorder="1" applyAlignment="1">
      <alignment vertical="center"/>
    </xf>
    <xf numFmtId="170" fontId="13" fillId="27" borderId="29" xfId="123" applyNumberFormat="1" applyFont="1" applyFill="1" applyBorder="1" applyAlignment="1" applyProtection="1">
      <alignment horizontal="right" vertical="center"/>
      <protection locked="0"/>
    </xf>
    <xf numFmtId="170" fontId="13" fillId="27" borderId="30" xfId="123" applyNumberFormat="1" applyFont="1" applyFill="1" applyBorder="1" applyAlignment="1" applyProtection="1">
      <alignment horizontal="right" vertical="center"/>
      <protection locked="0"/>
    </xf>
    <xf numFmtId="170" fontId="10" fillId="27" borderId="48" xfId="123" applyNumberFormat="1" applyFont="1" applyFill="1" applyBorder="1" applyAlignment="1" applyProtection="1">
      <alignment horizontal="right" vertical="center"/>
      <protection locked="0"/>
    </xf>
    <xf numFmtId="167" fontId="21" fillId="27" borderId="15" xfId="98" applyNumberFormat="1" applyFont="1" applyFill="1" applyBorder="1" applyAlignment="1" applyProtection="1">
      <alignment horizontal="left" indent="1"/>
      <protection locked="0"/>
    </xf>
    <xf numFmtId="167" fontId="56" fillId="27" borderId="16" xfId="0" applyNumberFormat="1" applyFont="1" applyFill="1" applyBorder="1" applyAlignment="1" applyProtection="1">
      <alignment horizontal="left" indent="1"/>
      <protection locked="0"/>
    </xf>
    <xf numFmtId="167" fontId="9" fillId="0" borderId="16" xfId="0" applyNumberFormat="1" applyFont="1" applyBorder="1" applyAlignment="1"/>
    <xf numFmtId="167" fontId="28" fillId="27" borderId="26" xfId="0" applyNumberFormat="1" applyFont="1" applyFill="1" applyBorder="1" applyAlignment="1" applyProtection="1">
      <alignment horizontal="centerContinuous" vertical="center"/>
      <protection locked="0"/>
    </xf>
    <xf numFmtId="167" fontId="28" fillId="27" borderId="16" xfId="0" applyNumberFormat="1" applyFont="1" applyFill="1" applyBorder="1" applyAlignment="1" applyProtection="1">
      <alignment horizontal="centerContinuous" vertical="center"/>
      <protection locked="0"/>
    </xf>
    <xf numFmtId="167" fontId="9" fillId="27" borderId="29" xfId="0" applyNumberFormat="1" applyFont="1" applyFill="1" applyBorder="1" applyAlignment="1" applyProtection="1">
      <alignment horizontal="left" indent="1"/>
      <protection locked="0"/>
    </xf>
    <xf numFmtId="167" fontId="9" fillId="27" borderId="29" xfId="0" applyNumberFormat="1" applyFont="1" applyFill="1" applyBorder="1" applyAlignment="1" applyProtection="1">
      <alignment horizontal="center"/>
      <protection locked="0"/>
    </xf>
    <xf numFmtId="166" fontId="10" fillId="27" borderId="28" xfId="123" applyNumberFormat="1" applyFont="1" applyFill="1" applyBorder="1"/>
    <xf numFmtId="165" fontId="9" fillId="27" borderId="23" xfId="123" applyFont="1" applyFill="1" applyBorder="1"/>
    <xf numFmtId="167" fontId="68" fillId="27" borderId="24" xfId="0" applyNumberFormat="1" applyFont="1" applyFill="1" applyBorder="1" applyAlignment="1">
      <alignment horizontal="left" indent="1"/>
    </xf>
    <xf numFmtId="174" fontId="10" fillId="27" borderId="26" xfId="123" applyNumberFormat="1" applyFont="1" applyFill="1" applyBorder="1" applyAlignment="1">
      <alignment horizontal="left" vertical="center"/>
    </xf>
    <xf numFmtId="174" fontId="66" fillId="27" borderId="16" xfId="123" applyNumberFormat="1" applyFont="1" applyFill="1" applyBorder="1" applyAlignment="1">
      <alignment horizontal="left" vertical="center"/>
    </xf>
    <xf numFmtId="170" fontId="21" fillId="27" borderId="15" xfId="0" applyNumberFormat="1" applyFont="1" applyFill="1" applyBorder="1" applyAlignment="1">
      <alignment horizontal="left" vertical="center" wrapText="1"/>
    </xf>
    <xf numFmtId="170" fontId="21" fillId="27" borderId="15" xfId="0" applyNumberFormat="1" applyFont="1" applyFill="1" applyBorder="1" applyAlignment="1">
      <alignment horizontal="left" vertical="center"/>
    </xf>
    <xf numFmtId="167" fontId="28" fillId="27" borderId="29" xfId="0" applyNumberFormat="1" applyFont="1" applyFill="1" applyBorder="1" applyAlignment="1">
      <alignment horizontal="center" vertical="center"/>
    </xf>
    <xf numFmtId="167" fontId="13" fillId="27" borderId="15" xfId="0" applyNumberFormat="1" applyFont="1" applyFill="1" applyBorder="1" applyAlignment="1">
      <alignment horizontal="left" vertical="center" wrapText="1"/>
    </xf>
    <xf numFmtId="1" fontId="21" fillId="27" borderId="16" xfId="123" applyNumberFormat="1" applyFont="1" applyFill="1" applyBorder="1" applyAlignment="1">
      <alignment horizontal="center" vertical="center"/>
    </xf>
    <xf numFmtId="167" fontId="69" fillId="27" borderId="0" xfId="0" applyNumberFormat="1" applyFont="1" applyFill="1" applyBorder="1"/>
    <xf numFmtId="165" fontId="9" fillId="27" borderId="15" xfId="0" applyNumberFormat="1" applyFont="1" applyFill="1" applyBorder="1" applyProtection="1">
      <protection locked="0"/>
    </xf>
    <xf numFmtId="165" fontId="7" fillId="27" borderId="0" xfId="123" applyFill="1"/>
    <xf numFmtId="165" fontId="9" fillId="27" borderId="29" xfId="123" applyFont="1" applyFill="1" applyBorder="1"/>
    <xf numFmtId="181" fontId="28" fillId="27" borderId="15" xfId="123" applyNumberFormat="1" applyFont="1" applyFill="1" applyBorder="1"/>
    <xf numFmtId="167" fontId="70" fillId="27" borderId="0" xfId="0" applyNumberFormat="1" applyFont="1" applyFill="1" applyBorder="1"/>
    <xf numFmtId="167" fontId="9" fillId="27" borderId="23" xfId="0" applyNumberFormat="1" applyFont="1" applyFill="1" applyBorder="1" applyAlignment="1">
      <alignment horizontal="left" vertical="top"/>
    </xf>
    <xf numFmtId="174" fontId="10" fillId="27" borderId="26" xfId="123" applyNumberFormat="1" applyFont="1" applyFill="1" applyBorder="1" applyAlignment="1">
      <alignment horizontal="center" vertical="center"/>
    </xf>
    <xf numFmtId="174" fontId="10" fillId="27" borderId="16" xfId="123" applyNumberFormat="1" applyFont="1" applyFill="1" applyBorder="1" applyAlignment="1">
      <alignment horizontal="center" vertical="center"/>
    </xf>
    <xf numFmtId="170" fontId="13" fillId="27" borderId="16" xfId="123" applyNumberFormat="1" applyFont="1" applyFill="1" applyBorder="1" applyAlignment="1">
      <alignment horizontal="center" vertical="center" wrapText="1"/>
    </xf>
    <xf numFmtId="167" fontId="9" fillId="27" borderId="25" xfId="0" applyNumberFormat="1" applyFont="1" applyFill="1" applyBorder="1" applyAlignment="1">
      <alignment horizontal="left" vertical="top"/>
    </xf>
    <xf numFmtId="167" fontId="9" fillId="27" borderId="21" xfId="0" applyNumberFormat="1" applyFont="1" applyFill="1" applyBorder="1" applyAlignment="1">
      <alignment horizontal="left" vertical="top"/>
    </xf>
    <xf numFmtId="167" fontId="9" fillId="27" borderId="24" xfId="0" applyNumberFormat="1" applyFont="1" applyFill="1" applyBorder="1" applyAlignment="1">
      <alignment horizontal="left"/>
    </xf>
    <xf numFmtId="167" fontId="9" fillId="27" borderId="24" xfId="0" applyNumberFormat="1" applyFont="1" applyFill="1" applyBorder="1" applyAlignment="1">
      <alignment horizontal="left" vertical="top"/>
    </xf>
    <xf numFmtId="167" fontId="9" fillId="27" borderId="0" xfId="0" applyNumberFormat="1" applyFont="1" applyFill="1" applyBorder="1" applyAlignment="1">
      <alignment horizontal="center" vertical="top"/>
    </xf>
    <xf numFmtId="165" fontId="10" fillId="0" borderId="15" xfId="123" applyFont="1" applyBorder="1"/>
    <xf numFmtId="9" fontId="13" fillId="27" borderId="16" xfId="123" applyNumberFormat="1" applyFont="1" applyFill="1" applyBorder="1" applyAlignment="1">
      <alignment horizontal="center" vertical="center" wrapText="1"/>
    </xf>
    <xf numFmtId="167" fontId="13" fillId="27" borderId="17" xfId="92" applyNumberFormat="1" applyFont="1" applyFill="1" applyBorder="1" applyAlignment="1">
      <alignment horizontal="center" vertical="center" wrapText="1"/>
    </xf>
    <xf numFmtId="167" fontId="27" fillId="27" borderId="28" xfId="91" applyNumberFormat="1" applyFont="1" applyFill="1" applyBorder="1" applyAlignment="1"/>
    <xf numFmtId="167" fontId="10" fillId="27" borderId="16" xfId="0" applyNumberFormat="1" applyFont="1" applyFill="1" applyBorder="1" applyAlignment="1">
      <alignment horizontal="center"/>
    </xf>
    <xf numFmtId="167" fontId="10" fillId="27" borderId="17" xfId="0" applyNumberFormat="1" applyFont="1" applyFill="1" applyBorder="1" applyAlignment="1">
      <alignment horizontal="center"/>
    </xf>
    <xf numFmtId="167" fontId="10" fillId="27" borderId="26" xfId="0" applyNumberFormat="1" applyFont="1" applyFill="1" applyBorder="1" applyAlignment="1">
      <alignment horizontal="left"/>
    </xf>
    <xf numFmtId="167" fontId="41" fillId="27" borderId="29" xfId="0" applyNumberFormat="1" applyFont="1" applyFill="1" applyBorder="1" applyAlignment="1">
      <alignment horizontal="center" vertical="center"/>
    </xf>
    <xf numFmtId="170" fontId="28" fillId="27" borderId="15" xfId="123" applyNumberFormat="1" applyFont="1" applyFill="1" applyBorder="1" applyAlignment="1">
      <alignment horizontal="right" vertical="center"/>
    </xf>
    <xf numFmtId="174" fontId="9" fillId="27" borderId="26" xfId="123" applyNumberFormat="1" applyFont="1" applyFill="1" applyBorder="1" applyAlignment="1">
      <alignment horizontal="left" vertical="center"/>
    </xf>
    <xf numFmtId="170" fontId="9" fillId="27" borderId="15" xfId="123" applyNumberFormat="1" applyFont="1" applyFill="1" applyBorder="1" applyAlignment="1">
      <alignment horizontal="center" vertical="center" wrapText="1"/>
    </xf>
    <xf numFmtId="165" fontId="9" fillId="27" borderId="15" xfId="123" applyFont="1" applyFill="1" applyBorder="1" applyAlignment="1">
      <alignment vertical="center"/>
    </xf>
    <xf numFmtId="165" fontId="9" fillId="27" borderId="15" xfId="123" applyNumberFormat="1" applyFont="1" applyFill="1" applyBorder="1" applyAlignment="1">
      <alignment horizontal="center" vertical="center" wrapText="1"/>
    </xf>
    <xf numFmtId="167" fontId="28" fillId="27" borderId="24" xfId="0" applyNumberFormat="1" applyFont="1" applyFill="1" applyBorder="1"/>
    <xf numFmtId="167" fontId="10" fillId="27" borderId="26" xfId="0" applyNumberFormat="1" applyFont="1" applyFill="1" applyBorder="1"/>
    <xf numFmtId="167" fontId="10" fillId="27" borderId="24" xfId="0" applyNumberFormat="1" applyFont="1" applyFill="1" applyBorder="1"/>
    <xf numFmtId="167" fontId="34" fillId="27" borderId="26" xfId="0" applyNumberFormat="1" applyFont="1" applyFill="1" applyBorder="1"/>
    <xf numFmtId="167" fontId="21" fillId="27" borderId="26" xfId="0" applyNumberFormat="1" applyFont="1" applyFill="1" applyBorder="1" applyAlignment="1" applyProtection="1">
      <alignment horizontal="centerContinuous"/>
      <protection locked="0"/>
    </xf>
    <xf numFmtId="0" fontId="19" fillId="29" borderId="0" xfId="0" applyFont="1" applyFill="1"/>
    <xf numFmtId="0" fontId="19" fillId="0" borderId="0" xfId="0" applyFont="1" applyFill="1"/>
    <xf numFmtId="165" fontId="52" fillId="29" borderId="0" xfId="123" applyFont="1" applyFill="1" applyBorder="1" applyAlignment="1" applyProtection="1">
      <alignment horizontal="right" vertical="center"/>
      <protection locked="0"/>
    </xf>
    <xf numFmtId="171" fontId="52" fillId="29" borderId="0" xfId="123" applyNumberFormat="1" applyFont="1" applyFill="1" applyBorder="1" applyAlignment="1" applyProtection="1">
      <alignment horizontal="right" vertical="center"/>
      <protection locked="0"/>
    </xf>
    <xf numFmtId="171" fontId="52" fillId="0" borderId="0" xfId="123" applyNumberFormat="1" applyFont="1" applyFill="1" applyBorder="1" applyAlignment="1" applyProtection="1">
      <alignment horizontal="right" vertical="center"/>
      <protection locked="0"/>
    </xf>
    <xf numFmtId="167" fontId="28" fillId="27" borderId="15" xfId="0" applyNumberFormat="1" applyFont="1" applyFill="1" applyBorder="1" applyAlignment="1">
      <alignment horizontal="left" vertical="center"/>
    </xf>
    <xf numFmtId="167" fontId="28" fillId="39" borderId="15" xfId="0" applyNumberFormat="1" applyFont="1" applyFill="1" applyBorder="1" applyAlignment="1">
      <alignment horizontal="left" vertical="center"/>
    </xf>
    <xf numFmtId="174" fontId="21" fillId="39" borderId="16" xfId="123" applyNumberFormat="1" applyFont="1" applyFill="1" applyBorder="1" applyAlignment="1">
      <alignment horizontal="center" vertical="center"/>
    </xf>
    <xf numFmtId="167" fontId="21" fillId="39" borderId="16" xfId="0" applyNumberFormat="1" applyFont="1" applyFill="1" applyBorder="1" applyAlignment="1">
      <alignment horizontal="center" vertical="center"/>
    </xf>
    <xf numFmtId="165" fontId="21" fillId="39" borderId="17" xfId="123" applyFont="1" applyFill="1" applyBorder="1" applyAlignment="1">
      <alignment horizontal="right" vertical="center"/>
    </xf>
    <xf numFmtId="170" fontId="21" fillId="39" borderId="15" xfId="0" applyNumberFormat="1" applyFont="1" applyFill="1" applyBorder="1" applyAlignment="1">
      <alignment horizontal="center" vertical="center" wrapText="1"/>
    </xf>
    <xf numFmtId="167" fontId="9" fillId="27" borderId="22" xfId="0" applyNumberFormat="1" applyFont="1" applyFill="1" applyBorder="1" applyAlignment="1">
      <alignment horizontal="left" vertical="top"/>
    </xf>
    <xf numFmtId="0" fontId="71" fillId="0" borderId="0" xfId="76" applyBorder="1" applyAlignment="1">
      <alignment vertical="center"/>
    </xf>
    <xf numFmtId="0" fontId="73" fillId="0" borderId="0" xfId="76" applyFont="1" applyBorder="1" applyAlignment="1">
      <alignment vertical="center"/>
    </xf>
    <xf numFmtId="0" fontId="71" fillId="0" borderId="0" xfId="76" applyFont="1" applyBorder="1" applyAlignment="1">
      <alignment vertical="center"/>
    </xf>
    <xf numFmtId="40" fontId="73" fillId="0" borderId="0" xfId="76" applyNumberFormat="1" applyFont="1" applyBorder="1" applyAlignment="1">
      <alignment vertical="center"/>
    </xf>
    <xf numFmtId="0" fontId="71" fillId="0" borderId="0" xfId="76"/>
    <xf numFmtId="4" fontId="73" fillId="0" borderId="0" xfId="76" applyNumberFormat="1" applyFont="1" applyBorder="1" applyAlignment="1">
      <alignment vertical="center"/>
    </xf>
    <xf numFmtId="40" fontId="71" fillId="0" borderId="0" xfId="76" applyNumberFormat="1"/>
    <xf numFmtId="0" fontId="72" fillId="0" borderId="0" xfId="76" applyFont="1" applyBorder="1" applyAlignment="1">
      <alignment vertical="center"/>
    </xf>
    <xf numFmtId="0" fontId="72" fillId="0" borderId="0" xfId="76" applyFont="1" applyBorder="1" applyAlignment="1">
      <alignment horizontal="center" vertical="center"/>
    </xf>
    <xf numFmtId="0" fontId="71" fillId="0" borderId="0" xfId="76" applyBorder="1" applyAlignment="1">
      <alignment horizontal="center" vertical="center"/>
    </xf>
    <xf numFmtId="165" fontId="71" fillId="0" borderId="0" xfId="76" applyNumberFormat="1" applyBorder="1" applyAlignment="1">
      <alignment vertical="center"/>
    </xf>
    <xf numFmtId="0" fontId="73" fillId="0" borderId="0" xfId="76" applyFont="1" applyBorder="1" applyAlignment="1">
      <alignment horizontal="center" vertical="center"/>
    </xf>
    <xf numFmtId="0" fontId="71" fillId="0" borderId="0" xfId="76" applyAlignment="1">
      <alignment vertical="center"/>
    </xf>
    <xf numFmtId="0" fontId="71" fillId="0" borderId="0" xfId="76" applyAlignment="1">
      <alignment horizontal="center" vertical="center"/>
    </xf>
    <xf numFmtId="0" fontId="99" fillId="0" borderId="0" xfId="78"/>
    <xf numFmtId="49" fontId="75" fillId="0" borderId="0" xfId="97" applyNumberFormat="1" applyFont="1" applyFill="1" applyBorder="1" applyAlignment="1">
      <alignment horizontal="center"/>
    </xf>
    <xf numFmtId="0" fontId="75" fillId="0" borderId="0" xfId="97" applyFont="1" applyFill="1" applyBorder="1" applyAlignment="1">
      <alignment wrapText="1"/>
    </xf>
    <xf numFmtId="169" fontId="75" fillId="0" borderId="0" xfId="97" applyNumberFormat="1" applyFont="1" applyFill="1" applyBorder="1" applyAlignment="1"/>
    <xf numFmtId="4" fontId="75" fillId="0" borderId="0" xfId="97" applyNumberFormat="1" applyFont="1" applyFill="1" applyBorder="1" applyAlignment="1">
      <alignment horizontal="right"/>
    </xf>
    <xf numFmtId="4" fontId="75" fillId="0" borderId="0" xfId="97" applyNumberFormat="1" applyFont="1" applyFill="1" applyBorder="1" applyAlignment="1"/>
    <xf numFmtId="0" fontId="71" fillId="49" borderId="0" xfId="76" applyFill="1" applyBorder="1" applyAlignment="1">
      <alignment vertical="center"/>
    </xf>
    <xf numFmtId="0" fontId="71" fillId="49" borderId="0" xfId="76" applyFont="1" applyFill="1" applyBorder="1" applyAlignment="1">
      <alignment vertical="center"/>
    </xf>
    <xf numFmtId="0" fontId="73" fillId="49" borderId="0" xfId="76" applyFont="1" applyFill="1" applyBorder="1" applyAlignment="1">
      <alignment vertical="center"/>
    </xf>
    <xf numFmtId="0" fontId="130" fillId="27" borderId="50" xfId="76" applyFont="1" applyFill="1" applyBorder="1" applyAlignment="1">
      <alignment vertical="center"/>
    </xf>
    <xf numFmtId="0" fontId="130" fillId="27" borderId="0" xfId="76" applyFont="1" applyFill="1" applyBorder="1" applyAlignment="1">
      <alignment vertical="center"/>
    </xf>
    <xf numFmtId="0" fontId="132" fillId="49" borderId="79" xfId="76" applyFont="1" applyFill="1" applyBorder="1" applyAlignment="1">
      <alignment horizontal="center" vertical="center"/>
    </xf>
    <xf numFmtId="0" fontId="132" fillId="49" borderId="80" xfId="76" applyFont="1" applyFill="1" applyBorder="1" applyAlignment="1">
      <alignment horizontal="center" vertical="center"/>
    </xf>
    <xf numFmtId="0" fontId="131" fillId="49" borderId="80" xfId="76" applyFont="1" applyFill="1" applyBorder="1" applyAlignment="1">
      <alignment vertical="center"/>
    </xf>
    <xf numFmtId="0" fontId="135" fillId="49" borderId="80" xfId="76" applyFont="1" applyFill="1" applyBorder="1" applyAlignment="1">
      <alignment horizontal="center" vertical="center"/>
    </xf>
    <xf numFmtId="0" fontId="135" fillId="49" borderId="80" xfId="76" applyFont="1" applyFill="1" applyBorder="1" applyAlignment="1">
      <alignment horizontal="center" vertical="center" wrapText="1"/>
    </xf>
    <xf numFmtId="0" fontId="135" fillId="49" borderId="81" xfId="76" applyFont="1" applyFill="1" applyBorder="1" applyAlignment="1">
      <alignment horizontal="center" vertical="center" wrapText="1"/>
    </xf>
    <xf numFmtId="0" fontId="134" fillId="49" borderId="82" xfId="76" applyFont="1" applyFill="1" applyBorder="1" applyAlignment="1">
      <alignment horizontal="center" vertical="center"/>
    </xf>
    <xf numFmtId="0" fontId="134" fillId="49" borderId="83" xfId="76" applyFont="1" applyFill="1" applyBorder="1" applyAlignment="1">
      <alignment horizontal="center" vertical="center"/>
    </xf>
    <xf numFmtId="44" fontId="134" fillId="49" borderId="84" xfId="71" applyFont="1" applyFill="1" applyBorder="1" applyAlignment="1">
      <alignment horizontal="right" vertical="center"/>
    </xf>
    <xf numFmtId="0" fontId="129" fillId="0" borderId="0" xfId="76" applyFont="1"/>
    <xf numFmtId="40" fontId="129" fillId="0" borderId="0" xfId="76" applyNumberFormat="1" applyFont="1"/>
    <xf numFmtId="40" fontId="129" fillId="0" borderId="0" xfId="107" applyFont="1"/>
    <xf numFmtId="0" fontId="138" fillId="0" borderId="0" xfId="76" applyFont="1"/>
    <xf numFmtId="0" fontId="139" fillId="0" borderId="0" xfId="76" applyFont="1" applyAlignment="1">
      <alignment horizontal="center"/>
    </xf>
    <xf numFmtId="44" fontId="133" fillId="27" borderId="32" xfId="71" applyFont="1" applyFill="1" applyBorder="1" applyAlignment="1">
      <alignment horizontal="center" vertical="center"/>
    </xf>
    <xf numFmtId="10" fontId="133" fillId="27" borderId="32" xfId="102" applyNumberFormat="1" applyFont="1" applyFill="1" applyBorder="1" applyAlignment="1">
      <alignment horizontal="center" vertical="center"/>
    </xf>
    <xf numFmtId="44" fontId="133" fillId="27" borderId="83" xfId="71" applyFont="1" applyFill="1" applyBorder="1" applyAlignment="1">
      <alignment horizontal="center" vertical="center"/>
    </xf>
    <xf numFmtId="10" fontId="133" fillId="27" borderId="83" xfId="102" applyNumberFormat="1" applyFont="1" applyFill="1" applyBorder="1" applyAlignment="1">
      <alignment horizontal="center" vertical="center"/>
    </xf>
    <xf numFmtId="0" fontId="143" fillId="0" borderId="50" xfId="78" applyFont="1" applyBorder="1" applyAlignment="1">
      <alignment vertical="top"/>
    </xf>
    <xf numFmtId="0" fontId="143" fillId="0" borderId="50" xfId="78" applyFont="1" applyBorder="1"/>
    <xf numFmtId="0" fontId="143" fillId="0" borderId="78" xfId="78" applyFont="1" applyBorder="1" applyAlignment="1">
      <alignment horizontal="left"/>
    </xf>
    <xf numFmtId="10" fontId="143" fillId="0" borderId="55" xfId="339" applyNumberFormat="1" applyFont="1" applyBorder="1" applyAlignment="1"/>
    <xf numFmtId="0" fontId="142" fillId="0" borderId="54" xfId="78" applyFont="1" applyBorder="1" applyAlignment="1">
      <alignment horizontal="left"/>
    </xf>
    <xf numFmtId="0" fontId="144" fillId="0" borderId="32" xfId="76" applyFont="1" applyBorder="1"/>
    <xf numFmtId="0" fontId="142" fillId="0" borderId="56" xfId="78" applyFont="1" applyBorder="1"/>
    <xf numFmtId="10" fontId="144" fillId="0" borderId="55" xfId="128" applyNumberFormat="1" applyFont="1" applyBorder="1"/>
    <xf numFmtId="0" fontId="142" fillId="0" borderId="50" xfId="78" applyFont="1" applyBorder="1" applyAlignment="1">
      <alignment horizontal="left"/>
    </xf>
    <xf numFmtId="0" fontId="142" fillId="0" borderId="0" xfId="78" applyFont="1" applyBorder="1"/>
    <xf numFmtId="10" fontId="142" fillId="0" borderId="51" xfId="78" applyNumberFormat="1" applyFont="1" applyBorder="1"/>
    <xf numFmtId="0" fontId="143" fillId="0" borderId="54" xfId="78" applyFont="1" applyBorder="1" applyAlignment="1">
      <alignment horizontal="left"/>
    </xf>
    <xf numFmtId="0" fontId="142" fillId="0" borderId="57" xfId="78" applyFont="1" applyBorder="1"/>
    <xf numFmtId="10" fontId="144" fillId="0" borderId="58" xfId="128" applyNumberFormat="1" applyFont="1" applyBorder="1"/>
    <xf numFmtId="0" fontId="142" fillId="0" borderId="32" xfId="78" applyFont="1" applyBorder="1"/>
    <xf numFmtId="10" fontId="142" fillId="0" borderId="58" xfId="339" applyNumberFormat="1" applyFont="1" applyBorder="1"/>
    <xf numFmtId="0" fontId="142" fillId="0" borderId="51" xfId="78" applyFont="1" applyBorder="1"/>
    <xf numFmtId="0" fontId="143" fillId="49" borderId="74" xfId="78" applyFont="1" applyFill="1" applyBorder="1" applyAlignment="1">
      <alignment horizontal="left"/>
    </xf>
    <xf numFmtId="10" fontId="143" fillId="49" borderId="75" xfId="78" applyNumberFormat="1" applyFont="1" applyFill="1" applyBorder="1"/>
    <xf numFmtId="0" fontId="144" fillId="0" borderId="0" xfId="78" applyFont="1"/>
    <xf numFmtId="0" fontId="144" fillId="0" borderId="0" xfId="76" applyFont="1"/>
    <xf numFmtId="0" fontId="133" fillId="0" borderId="0" xfId="0" applyFont="1"/>
    <xf numFmtId="0" fontId="144" fillId="0" borderId="0" xfId="76" applyFont="1" applyFill="1" applyBorder="1"/>
    <xf numFmtId="0" fontId="129" fillId="0" borderId="0" xfId="252" applyFont="1"/>
    <xf numFmtId="0" fontId="129" fillId="0" borderId="76" xfId="0" applyFont="1" applyFill="1" applyBorder="1" applyAlignment="1">
      <alignment horizontal="center" vertical="center" wrapText="1"/>
    </xf>
    <xf numFmtId="38" fontId="133" fillId="50" borderId="62" xfId="76" applyNumberFormat="1" applyFont="1" applyFill="1" applyBorder="1" applyAlignment="1">
      <alignment horizontal="center" vertical="center"/>
    </xf>
    <xf numFmtId="40" fontId="133" fillId="50" borderId="62" xfId="76" applyNumberFormat="1" applyFont="1" applyFill="1" applyBorder="1" applyAlignment="1">
      <alignment horizontal="left" vertical="center" wrapText="1"/>
    </xf>
    <xf numFmtId="40" fontId="133" fillId="27" borderId="62" xfId="76" applyNumberFormat="1" applyFont="1" applyFill="1" applyBorder="1" applyAlignment="1">
      <alignment horizontal="center" vertical="center"/>
    </xf>
    <xf numFmtId="40" fontId="133" fillId="0" borderId="62" xfId="107" applyFont="1" applyFill="1" applyBorder="1" applyAlignment="1">
      <alignment horizontal="center" vertical="center"/>
    </xf>
    <xf numFmtId="44" fontId="133" fillId="27" borderId="62" xfId="71" applyFont="1" applyFill="1" applyBorder="1" applyAlignment="1">
      <alignment horizontal="center" vertical="center"/>
    </xf>
    <xf numFmtId="10" fontId="133" fillId="27" borderId="62" xfId="102" applyNumberFormat="1" applyFont="1" applyFill="1" applyBorder="1" applyAlignment="1">
      <alignment horizontal="center" vertical="center"/>
    </xf>
    <xf numFmtId="44" fontId="133" fillId="27" borderId="116" xfId="71" applyFont="1" applyFill="1" applyBorder="1" applyAlignment="1">
      <alignment horizontal="center" vertical="center"/>
    </xf>
    <xf numFmtId="44" fontId="137" fillId="49" borderId="85" xfId="71" applyFont="1" applyFill="1" applyBorder="1" applyAlignment="1">
      <alignment horizontal="right"/>
    </xf>
    <xf numFmtId="44" fontId="133" fillId="27" borderId="84" xfId="71" applyFont="1" applyFill="1" applyBorder="1" applyAlignment="1">
      <alignment horizontal="center" vertical="center"/>
    </xf>
    <xf numFmtId="44" fontId="73" fillId="0" borderId="0" xfId="76" applyNumberFormat="1" applyFont="1" applyBorder="1" applyAlignment="1">
      <alignment vertical="center"/>
    </xf>
    <xf numFmtId="0" fontId="148" fillId="0" borderId="117" xfId="78" applyFont="1" applyBorder="1" applyAlignment="1">
      <alignment vertical="center" wrapText="1"/>
    </xf>
    <xf numFmtId="0" fontId="148" fillId="0" borderId="51" xfId="78" applyFont="1" applyBorder="1" applyAlignment="1">
      <alignment vertical="center" wrapText="1"/>
    </xf>
    <xf numFmtId="0" fontId="148" fillId="0" borderId="91" xfId="78" applyFont="1" applyBorder="1" applyAlignment="1">
      <alignment vertical="center" wrapText="1"/>
    </xf>
    <xf numFmtId="0" fontId="149" fillId="0" borderId="74" xfId="255" applyFont="1" applyFill="1" applyBorder="1" applyAlignment="1">
      <alignment horizontal="center" vertical="center"/>
    </xf>
    <xf numFmtId="0" fontId="149" fillId="27" borderId="119" xfId="255" applyFont="1" applyFill="1" applyBorder="1" applyAlignment="1">
      <alignment horizontal="center" vertical="center"/>
    </xf>
    <xf numFmtId="0" fontId="149" fillId="27" borderId="119" xfId="255" applyFont="1" applyFill="1" applyBorder="1" applyAlignment="1">
      <alignment horizontal="left" vertical="center"/>
    </xf>
    <xf numFmtId="40" fontId="149" fillId="0" borderId="119" xfId="291" applyNumberFormat="1" applyFont="1" applyFill="1" applyBorder="1" applyAlignment="1">
      <alignment horizontal="right" vertical="center"/>
    </xf>
    <xf numFmtId="0" fontId="149" fillId="0" borderId="54" xfId="110" applyNumberFormat="1" applyFont="1" applyFill="1" applyBorder="1" applyAlignment="1">
      <alignment horizontal="center" vertical="center"/>
    </xf>
    <xf numFmtId="38" fontId="149" fillId="27" borderId="32" xfId="128" applyNumberFormat="1" applyFont="1" applyFill="1" applyBorder="1" applyAlignment="1">
      <alignment horizontal="center" vertical="center"/>
    </xf>
    <xf numFmtId="0" fontId="149" fillId="0" borderId="32" xfId="0" applyFont="1" applyBorder="1" applyAlignment="1">
      <alignment vertical="center" wrapText="1"/>
    </xf>
    <xf numFmtId="192" fontId="150" fillId="0" borderId="32" xfId="0" applyNumberFormat="1" applyFont="1" applyBorder="1" applyAlignment="1">
      <alignment horizontal="center" vertical="center"/>
    </xf>
    <xf numFmtId="4" fontId="150" fillId="0" borderId="32" xfId="0" applyNumberFormat="1" applyFont="1" applyBorder="1" applyAlignment="1">
      <alignment horizontal="right" vertical="center"/>
    </xf>
    <xf numFmtId="0" fontId="149" fillId="0" borderId="54" xfId="128" applyNumberFormat="1" applyFont="1" applyFill="1" applyBorder="1" applyAlignment="1">
      <alignment horizontal="center" vertical="center"/>
    </xf>
    <xf numFmtId="40" fontId="149" fillId="27" borderId="32" xfId="128" applyNumberFormat="1" applyFont="1" applyFill="1" applyBorder="1" applyAlignment="1">
      <alignment horizontal="justify" vertical="center" wrapText="1"/>
    </xf>
    <xf numFmtId="192" fontId="150" fillId="0" borderId="32" xfId="0" applyNumberFormat="1" applyFont="1" applyBorder="1" applyAlignment="1" applyProtection="1">
      <alignment horizontal="center" vertical="center"/>
      <protection locked="0"/>
    </xf>
    <xf numFmtId="1" fontId="149" fillId="0" borderId="54" xfId="0" applyNumberFormat="1" applyFont="1" applyFill="1" applyBorder="1" applyAlignment="1">
      <alignment horizontal="center" vertical="center"/>
    </xf>
    <xf numFmtId="0" fontId="149" fillId="50" borderId="32" xfId="0" applyFont="1" applyFill="1" applyBorder="1" applyAlignment="1">
      <alignment vertical="center" wrapText="1"/>
    </xf>
    <xf numFmtId="192" fontId="150" fillId="50" borderId="32" xfId="0" applyNumberFormat="1" applyFont="1" applyFill="1" applyBorder="1" applyAlignment="1" applyProtection="1">
      <alignment horizontal="center" vertical="center"/>
      <protection locked="0"/>
    </xf>
    <xf numFmtId="4" fontId="150" fillId="0" borderId="32" xfId="0" applyNumberFormat="1" applyFont="1" applyFill="1" applyBorder="1" applyAlignment="1" applyProtection="1">
      <alignment horizontal="right" vertical="center"/>
      <protection locked="0"/>
    </xf>
    <xf numFmtId="0" fontId="149" fillId="0" borderId="32" xfId="0" applyFont="1" applyFill="1" applyBorder="1" applyAlignment="1">
      <alignment horizontal="left" vertical="center" wrapText="1"/>
    </xf>
    <xf numFmtId="192" fontId="150" fillId="0" borderId="32" xfId="0" applyNumberFormat="1" applyFont="1" applyFill="1" applyBorder="1" applyAlignment="1">
      <alignment horizontal="center" vertical="center"/>
    </xf>
    <xf numFmtId="4" fontId="150" fillId="0" borderId="32" xfId="0" applyNumberFormat="1" applyFont="1" applyFill="1" applyBorder="1" applyAlignment="1">
      <alignment horizontal="right" vertical="center"/>
    </xf>
    <xf numFmtId="0" fontId="149" fillId="27" borderId="32" xfId="128" applyFont="1" applyFill="1" applyBorder="1" applyAlignment="1">
      <alignment vertical="center" wrapText="1"/>
    </xf>
    <xf numFmtId="0" fontId="149" fillId="27" borderId="32" xfId="128" applyFont="1" applyFill="1" applyBorder="1" applyAlignment="1">
      <alignment horizontal="center" vertical="center"/>
    </xf>
    <xf numFmtId="40" fontId="149" fillId="0" borderId="32" xfId="291" applyNumberFormat="1" applyFont="1" applyFill="1" applyBorder="1" applyAlignment="1">
      <alignment horizontal="right" vertical="center"/>
    </xf>
    <xf numFmtId="0" fontId="149" fillId="50" borderId="32" xfId="128" applyFont="1" applyFill="1" applyBorder="1" applyAlignment="1">
      <alignment vertical="center" wrapText="1"/>
    </xf>
    <xf numFmtId="40" fontId="149" fillId="0" borderId="32" xfId="291" applyFont="1" applyFill="1" applyBorder="1" applyAlignment="1">
      <alignment horizontal="right" vertical="center"/>
    </xf>
    <xf numFmtId="38" fontId="149" fillId="0" borderId="82" xfId="128" applyNumberFormat="1" applyFont="1" applyFill="1" applyBorder="1" applyAlignment="1">
      <alignment horizontal="center" vertical="center"/>
    </xf>
    <xf numFmtId="38" fontId="149" fillId="27" borderId="83" xfId="128" applyNumberFormat="1" applyFont="1" applyFill="1" applyBorder="1" applyAlignment="1">
      <alignment horizontal="center" vertical="center"/>
    </xf>
    <xf numFmtId="0" fontId="149" fillId="50" borderId="83" xfId="128" applyFont="1" applyFill="1" applyBorder="1" applyAlignment="1">
      <alignment vertical="center" wrapText="1"/>
    </xf>
    <xf numFmtId="0" fontId="149" fillId="27" borderId="83" xfId="128" applyFont="1" applyFill="1" applyBorder="1" applyAlignment="1">
      <alignment horizontal="center" vertical="center"/>
    </xf>
    <xf numFmtId="40" fontId="149" fillId="0" borderId="83" xfId="291" applyFont="1" applyFill="1" applyBorder="1" applyAlignment="1">
      <alignment horizontal="right" vertical="center"/>
    </xf>
    <xf numFmtId="0" fontId="151" fillId="27" borderId="0" xfId="128" applyFont="1" applyFill="1" applyBorder="1" applyAlignment="1">
      <alignment vertical="center"/>
    </xf>
    <xf numFmtId="0" fontId="151" fillId="27" borderId="0" xfId="128" applyFont="1" applyFill="1" applyBorder="1" applyAlignment="1">
      <alignment horizontal="left" vertical="center"/>
    </xf>
    <xf numFmtId="0" fontId="152" fillId="27" borderId="0" xfId="128" applyFont="1" applyFill="1" applyBorder="1" applyAlignment="1">
      <alignment horizontal="left" vertical="center"/>
    </xf>
    <xf numFmtId="0" fontId="151" fillId="27" borderId="51" xfId="128" applyFont="1" applyFill="1" applyBorder="1" applyAlignment="1">
      <alignment vertical="center"/>
    </xf>
    <xf numFmtId="10" fontId="152" fillId="27" borderId="0" xfId="276" applyNumberFormat="1" applyFont="1" applyFill="1" applyBorder="1" applyAlignment="1">
      <alignment vertical="center"/>
    </xf>
    <xf numFmtId="0" fontId="151" fillId="0" borderId="0" xfId="128" applyFont="1" applyBorder="1" applyAlignment="1">
      <alignment vertical="center"/>
    </xf>
    <xf numFmtId="0" fontId="152" fillId="27" borderId="51" xfId="128" applyFont="1" applyFill="1" applyBorder="1" applyAlignment="1">
      <alignment horizontal="left" vertical="center"/>
    </xf>
    <xf numFmtId="10" fontId="152" fillId="27" borderId="0" xfId="128" applyNumberFormat="1" applyFont="1" applyFill="1" applyBorder="1" applyAlignment="1">
      <alignment horizontal="right" vertical="center"/>
    </xf>
    <xf numFmtId="0" fontId="152" fillId="27" borderId="0" xfId="128" applyFont="1" applyFill="1" applyBorder="1" applyAlignment="1">
      <alignment horizontal="center" vertical="top" wrapText="1"/>
    </xf>
    <xf numFmtId="0" fontId="152" fillId="27" borderId="51" xfId="128" applyFont="1" applyFill="1" applyBorder="1" applyAlignment="1">
      <alignment horizontal="center" vertical="top" wrapText="1"/>
    </xf>
    <xf numFmtId="0" fontId="132" fillId="27" borderId="74" xfId="76" applyFont="1" applyFill="1" applyBorder="1" applyAlignment="1">
      <alignment horizontal="center" vertical="center"/>
    </xf>
    <xf numFmtId="0" fontId="132" fillId="27" borderId="119" xfId="76" applyFont="1" applyFill="1" applyBorder="1" applyAlignment="1">
      <alignment horizontal="center" vertical="center"/>
    </xf>
    <xf numFmtId="0" fontId="132" fillId="27" borderId="119" xfId="76" applyFont="1" applyFill="1" applyBorder="1" applyAlignment="1">
      <alignment horizontal="center"/>
    </xf>
    <xf numFmtId="0" fontId="153" fillId="0" borderId="50" xfId="380" applyFont="1" applyBorder="1" applyAlignment="1">
      <alignment vertical="top"/>
    </xf>
    <xf numFmtId="0" fontId="154" fillId="0" borderId="0" xfId="380" applyFont="1" applyBorder="1" applyAlignment="1">
      <alignment wrapText="1"/>
    </xf>
    <xf numFmtId="4" fontId="154" fillId="0" borderId="0" xfId="380" applyNumberFormat="1" applyFont="1" applyBorder="1" applyAlignment="1">
      <alignment horizontal="left" wrapText="1"/>
    </xf>
    <xf numFmtId="0" fontId="75" fillId="0" borderId="0" xfId="380" applyFont="1" applyBorder="1"/>
    <xf numFmtId="0" fontId="7" fillId="0" borderId="0" xfId="81"/>
    <xf numFmtId="0" fontId="156" fillId="0" borderId="50" xfId="96" applyFont="1" applyFill="1" applyBorder="1" applyAlignment="1">
      <alignment horizontal="center" vertical="center" wrapText="1"/>
    </xf>
    <xf numFmtId="0" fontId="156" fillId="27" borderId="0" xfId="128" applyFont="1" applyFill="1" applyBorder="1" applyAlignment="1">
      <alignment horizontal="left" vertical="center"/>
    </xf>
    <xf numFmtId="10" fontId="156" fillId="27" borderId="0" xfId="129" applyNumberFormat="1" applyFont="1" applyFill="1" applyBorder="1" applyAlignment="1">
      <alignment vertical="center"/>
    </xf>
    <xf numFmtId="0" fontId="157" fillId="27" borderId="0" xfId="128" applyFont="1" applyFill="1" applyBorder="1" applyAlignment="1">
      <alignment horizontal="left" vertical="center"/>
    </xf>
    <xf numFmtId="0" fontId="156" fillId="27" borderId="0" xfId="128" applyFont="1" applyFill="1" applyBorder="1" applyAlignment="1">
      <alignment vertical="center"/>
    </xf>
    <xf numFmtId="14" fontId="156" fillId="27" borderId="0" xfId="129" applyNumberFormat="1" applyFont="1" applyFill="1" applyBorder="1" applyAlignment="1">
      <alignment vertical="center"/>
    </xf>
    <xf numFmtId="0" fontId="156" fillId="27" borderId="0" xfId="128" applyFont="1" applyFill="1" applyBorder="1" applyAlignment="1">
      <alignment vertical="top" wrapText="1"/>
    </xf>
    <xf numFmtId="0" fontId="156" fillId="27" borderId="0" xfId="128" applyFont="1" applyFill="1" applyBorder="1" applyAlignment="1">
      <alignment horizontal="right" vertical="top" wrapText="1"/>
    </xf>
    <xf numFmtId="10" fontId="156" fillId="27" borderId="0" xfId="128" applyNumberFormat="1" applyFont="1" applyFill="1" applyBorder="1" applyAlignment="1">
      <alignment horizontal="left" vertical="top"/>
    </xf>
    <xf numFmtId="14" fontId="156" fillId="27" borderId="0" xfId="128" applyNumberFormat="1" applyFont="1" applyFill="1" applyBorder="1" applyAlignment="1">
      <alignment horizontal="center" vertical="top" wrapText="1"/>
    </xf>
    <xf numFmtId="0" fontId="156" fillId="27" borderId="0" xfId="128" applyFont="1" applyFill="1" applyBorder="1" applyAlignment="1">
      <alignment horizontal="left" vertical="top"/>
    </xf>
    <xf numFmtId="14" fontId="156" fillId="27" borderId="51" xfId="128" applyNumberFormat="1" applyFont="1" applyFill="1" applyBorder="1" applyAlignment="1">
      <alignment horizontal="center" vertical="top" wrapText="1"/>
    </xf>
    <xf numFmtId="0" fontId="156" fillId="0" borderId="76" xfId="96" applyFont="1" applyFill="1" applyBorder="1" applyAlignment="1">
      <alignment horizontal="center" vertical="center" wrapText="1"/>
    </xf>
    <xf numFmtId="0" fontId="156" fillId="27" borderId="62" xfId="128" applyFont="1" applyFill="1" applyBorder="1" applyAlignment="1">
      <alignment horizontal="left" vertical="center"/>
    </xf>
    <xf numFmtId="0" fontId="156" fillId="0" borderId="62" xfId="96" applyFont="1" applyFill="1" applyBorder="1" applyAlignment="1">
      <alignment horizontal="center" vertical="center" wrapText="1"/>
    </xf>
    <xf numFmtId="0" fontId="156" fillId="27" borderId="62" xfId="128" applyFont="1" applyFill="1" applyBorder="1" applyAlignment="1">
      <alignment horizontal="right" vertical="top" wrapText="1"/>
    </xf>
    <xf numFmtId="10" fontId="156" fillId="0" borderId="62" xfId="96" applyNumberFormat="1" applyFont="1" applyFill="1" applyBorder="1" applyAlignment="1">
      <alignment horizontal="left" vertical="center" wrapText="1"/>
    </xf>
    <xf numFmtId="10" fontId="156" fillId="0" borderId="62" xfId="96" applyNumberFormat="1" applyFont="1" applyFill="1" applyBorder="1" applyAlignment="1">
      <alignment horizontal="center" vertical="center" wrapText="1"/>
    </xf>
    <xf numFmtId="0" fontId="157" fillId="0" borderId="62" xfId="96" applyFont="1" applyFill="1" applyBorder="1" applyAlignment="1">
      <alignment horizontal="center" vertical="center" wrapText="1"/>
    </xf>
    <xf numFmtId="10" fontId="156" fillId="0" borderId="91" xfId="96" applyNumberFormat="1" applyFont="1" applyFill="1" applyBorder="1" applyAlignment="1">
      <alignment horizontal="center" vertical="center" wrapText="1"/>
    </xf>
    <xf numFmtId="165" fontId="158" fillId="0" borderId="65" xfId="111" applyFont="1" applyFill="1" applyBorder="1" applyAlignment="1">
      <alignment horizontal="center" wrapText="1"/>
    </xf>
    <xf numFmtId="165" fontId="158" fillId="0" borderId="66" xfId="111" applyFont="1" applyFill="1" applyBorder="1" applyAlignment="1">
      <alignment horizontal="center" vertical="top" wrapText="1"/>
    </xf>
    <xf numFmtId="4" fontId="158" fillId="0" borderId="122" xfId="97" applyNumberFormat="1" applyFont="1" applyFill="1" applyBorder="1" applyAlignment="1">
      <alignment horizontal="center" vertical="center"/>
    </xf>
    <xf numFmtId="4" fontId="158" fillId="0" borderId="123" xfId="97" applyNumberFormat="1" applyFont="1" applyFill="1" applyBorder="1" applyAlignment="1">
      <alignment horizontal="center" vertical="center"/>
    </xf>
    <xf numFmtId="4" fontId="158" fillId="49" borderId="0" xfId="97" applyNumberFormat="1" applyFont="1" applyFill="1" applyBorder="1" applyAlignment="1">
      <alignment horizontal="center" vertical="center"/>
    </xf>
    <xf numFmtId="4" fontId="158" fillId="49" borderId="51" xfId="97" applyNumberFormat="1" applyFont="1" applyFill="1" applyBorder="1" applyAlignment="1">
      <alignment horizontal="center" vertical="center"/>
    </xf>
    <xf numFmtId="4" fontId="158" fillId="0" borderId="124" xfId="97" applyNumberFormat="1" applyFont="1" applyFill="1" applyBorder="1" applyAlignment="1">
      <alignment horizontal="center" vertical="center"/>
    </xf>
    <xf numFmtId="49" fontId="158" fillId="0" borderId="50" xfId="97" applyNumberFormat="1" applyFont="1" applyFill="1" applyBorder="1" applyAlignment="1">
      <alignment horizontal="center" vertical="center"/>
    </xf>
    <xf numFmtId="0" fontId="158" fillId="0" borderId="49" xfId="97" applyFont="1" applyFill="1" applyBorder="1" applyAlignment="1">
      <alignment horizontal="center" vertical="center" wrapText="1"/>
    </xf>
    <xf numFmtId="0" fontId="158" fillId="0" borderId="64" xfId="97" applyFont="1" applyFill="1" applyBorder="1" applyAlignment="1">
      <alignment horizontal="center" vertical="center" wrapText="1"/>
    </xf>
    <xf numFmtId="165" fontId="158" fillId="0" borderId="65" xfId="111" applyFont="1" applyFill="1" applyBorder="1" applyAlignment="1">
      <alignment horizontal="center" vertical="top" wrapText="1"/>
    </xf>
    <xf numFmtId="4" fontId="158" fillId="49" borderId="73" xfId="97" applyNumberFormat="1" applyFont="1" applyFill="1" applyBorder="1" applyAlignment="1">
      <alignment horizontal="center" vertical="center"/>
    </xf>
    <xf numFmtId="4" fontId="158" fillId="0" borderId="67" xfId="97" applyNumberFormat="1" applyFont="1" applyFill="1" applyBorder="1" applyAlignment="1">
      <alignment horizontal="center" vertical="center"/>
    </xf>
    <xf numFmtId="4" fontId="158" fillId="0" borderId="125" xfId="97" applyNumberFormat="1" applyFont="1" applyFill="1" applyBorder="1" applyAlignment="1">
      <alignment horizontal="center" vertical="center"/>
    </xf>
    <xf numFmtId="49" fontId="159" fillId="0" borderId="50" xfId="97" applyNumberFormat="1" applyFont="1" applyFill="1" applyBorder="1" applyAlignment="1">
      <alignment horizontal="center" vertical="center"/>
    </xf>
    <xf numFmtId="44" fontId="159" fillId="0" borderId="65" xfId="130" applyFont="1" applyFill="1" applyBorder="1" applyAlignment="1">
      <alignment vertical="center" wrapText="1"/>
    </xf>
    <xf numFmtId="10" fontId="159" fillId="49" borderId="73" xfId="133" applyNumberFormat="1" applyFont="1" applyFill="1" applyBorder="1" applyAlignment="1">
      <alignment horizontal="center" vertical="center"/>
    </xf>
    <xf numFmtId="165" fontId="159" fillId="0" borderId="67" xfId="111" applyNumberFormat="1" applyFont="1" applyFill="1" applyBorder="1" applyAlignment="1">
      <alignment horizontal="right" vertical="center"/>
    </xf>
    <xf numFmtId="165" fontId="159" fillId="0" borderId="68" xfId="97" applyNumberFormat="1" applyFont="1" applyFill="1" applyBorder="1" applyAlignment="1">
      <alignment vertical="center" wrapText="1"/>
    </xf>
    <xf numFmtId="10" fontId="159" fillId="0" borderId="69" xfId="112" applyNumberFormat="1" applyFont="1" applyFill="1" applyBorder="1" applyAlignment="1">
      <alignment horizontal="center" vertical="center"/>
    </xf>
    <xf numFmtId="165" fontId="159" fillId="0" borderId="70" xfId="111" applyFont="1" applyFill="1" applyBorder="1" applyAlignment="1">
      <alignment vertical="center"/>
    </xf>
    <xf numFmtId="165" fontId="159" fillId="0" borderId="66" xfId="97" applyNumberFormat="1" applyFont="1" applyFill="1" applyBorder="1" applyAlignment="1">
      <alignment vertical="center" wrapText="1"/>
    </xf>
    <xf numFmtId="10" fontId="159" fillId="0" borderId="71" xfId="112" applyNumberFormat="1" applyFont="1" applyFill="1" applyBorder="1" applyAlignment="1">
      <alignment horizontal="center" vertical="center"/>
    </xf>
    <xf numFmtId="165" fontId="159" fillId="0" borderId="72" xfId="111" applyFont="1" applyFill="1" applyBorder="1" applyAlignment="1">
      <alignment horizontal="right" vertical="center"/>
    </xf>
    <xf numFmtId="165" fontId="159" fillId="0" borderId="128" xfId="111" applyFont="1" applyFill="1" applyBorder="1" applyAlignment="1">
      <alignment vertical="center"/>
    </xf>
    <xf numFmtId="49" fontId="159" fillId="0" borderId="129" xfId="97" applyNumberFormat="1" applyFont="1" applyFill="1" applyBorder="1" applyAlignment="1">
      <alignment horizontal="left"/>
    </xf>
    <xf numFmtId="49" fontId="159" fillId="0" borderId="130" xfId="97" applyNumberFormat="1" applyFont="1" applyFill="1" applyBorder="1" applyAlignment="1">
      <alignment horizontal="left"/>
    </xf>
    <xf numFmtId="165" fontId="159" fillId="0" borderId="130" xfId="111" applyFont="1" applyFill="1" applyBorder="1" applyAlignment="1">
      <alignment wrapText="1"/>
    </xf>
    <xf numFmtId="10" fontId="159" fillId="0" borderId="130" xfId="112" applyNumberFormat="1" applyFont="1" applyFill="1" applyBorder="1" applyAlignment="1">
      <alignment horizontal="center"/>
    </xf>
    <xf numFmtId="165" fontId="159" fillId="0" borderId="130" xfId="111" applyFont="1" applyFill="1" applyBorder="1" applyAlignment="1">
      <alignment horizontal="right"/>
    </xf>
    <xf numFmtId="165" fontId="159" fillId="0" borderId="131" xfId="111" applyFont="1" applyFill="1" applyBorder="1"/>
    <xf numFmtId="4" fontId="75" fillId="0" borderId="0" xfId="97" applyNumberFormat="1" applyFont="1" applyFill="1" applyBorder="1" applyAlignment="1">
      <alignment horizontal="center"/>
    </xf>
    <xf numFmtId="0" fontId="7" fillId="0" borderId="0" xfId="81" applyBorder="1"/>
    <xf numFmtId="4" fontId="7" fillId="0" borderId="0" xfId="81" applyNumberFormat="1" applyBorder="1"/>
    <xf numFmtId="4" fontId="7" fillId="0" borderId="0" xfId="81" applyNumberFormat="1"/>
    <xf numFmtId="0" fontId="7" fillId="0" borderId="0" xfId="81" applyAlignment="1">
      <alignment horizontal="left" vertical="center"/>
    </xf>
    <xf numFmtId="10" fontId="159" fillId="0" borderId="70" xfId="275" applyNumberFormat="1" applyFont="1" applyFill="1" applyBorder="1" applyAlignment="1">
      <alignment vertical="center"/>
    </xf>
    <xf numFmtId="167" fontId="55" fillId="27" borderId="26" xfId="0" applyNumberFormat="1" applyFont="1" applyFill="1" applyBorder="1" applyAlignment="1">
      <alignment horizontal="center" vertical="center"/>
    </xf>
    <xf numFmtId="167" fontId="55" fillId="27" borderId="16" xfId="0" applyNumberFormat="1" applyFont="1" applyFill="1" applyBorder="1" applyAlignment="1">
      <alignment horizontal="center" vertical="center"/>
    </xf>
    <xf numFmtId="167" fontId="55" fillId="27" borderId="17" xfId="0" applyNumberFormat="1" applyFont="1" applyFill="1" applyBorder="1" applyAlignment="1">
      <alignment horizontal="center" vertical="center"/>
    </xf>
    <xf numFmtId="167" fontId="26" fillId="28" borderId="27" xfId="0" applyNumberFormat="1" applyFont="1" applyFill="1" applyBorder="1" applyAlignment="1">
      <alignment horizontal="center" vertical="center"/>
    </xf>
    <xf numFmtId="167" fontId="26" fillId="28" borderId="29" xfId="0" applyNumberFormat="1" applyFont="1" applyFill="1" applyBorder="1" applyAlignment="1">
      <alignment horizontal="center" vertical="center"/>
    </xf>
    <xf numFmtId="165" fontId="57" fillId="27" borderId="19" xfId="123" applyFont="1" applyFill="1" applyBorder="1" applyAlignment="1" applyProtection="1">
      <alignment horizontal="left" vertical="top" wrapText="1"/>
      <protection locked="0"/>
    </xf>
    <xf numFmtId="165" fontId="57" fillId="27" borderId="20" xfId="123" applyFont="1" applyFill="1" applyBorder="1" applyAlignment="1" applyProtection="1">
      <alignment horizontal="left" vertical="top" wrapText="1"/>
      <protection locked="0"/>
    </xf>
    <xf numFmtId="165" fontId="57" fillId="27" borderId="23" xfId="123" applyFont="1" applyFill="1" applyBorder="1" applyAlignment="1" applyProtection="1">
      <alignment horizontal="left" vertical="top" wrapText="1"/>
      <protection locked="0"/>
    </xf>
    <xf numFmtId="165" fontId="57" fillId="27" borderId="25" xfId="123" applyFont="1" applyFill="1" applyBorder="1" applyAlignment="1" applyProtection="1">
      <alignment horizontal="left" vertical="top" wrapText="1"/>
      <protection locked="0"/>
    </xf>
    <xf numFmtId="167" fontId="56" fillId="27" borderId="0" xfId="0" applyNumberFormat="1" applyFont="1" applyFill="1" applyBorder="1" applyAlignment="1">
      <alignment horizontal="left" vertical="center" wrapText="1" indent="9"/>
    </xf>
    <xf numFmtId="0" fontId="56" fillId="0" borderId="0" xfId="0" applyFont="1" applyAlignment="1">
      <alignment horizontal="left" vertical="center" wrapText="1" indent="9"/>
    </xf>
    <xf numFmtId="167" fontId="37" fillId="27" borderId="27" xfId="0" applyNumberFormat="1" applyFont="1" applyFill="1" applyBorder="1" applyAlignment="1">
      <alignment vertical="center" wrapText="1"/>
    </xf>
    <xf numFmtId="0" fontId="50" fillId="0" borderId="28" xfId="0" applyFont="1" applyBorder="1" applyAlignment="1">
      <alignment vertical="center" wrapText="1"/>
    </xf>
    <xf numFmtId="0" fontId="50" fillId="0" borderId="29" xfId="0" applyFont="1" applyBorder="1" applyAlignment="1">
      <alignment vertical="center" wrapText="1"/>
    </xf>
    <xf numFmtId="165" fontId="21" fillId="27" borderId="0" xfId="123" applyNumberFormat="1" applyFont="1" applyFill="1" applyBorder="1" applyAlignment="1" applyProtection="1">
      <alignment horizontal="justify" vertical="top" wrapText="1"/>
      <protection locked="0"/>
    </xf>
    <xf numFmtId="165" fontId="21" fillId="27" borderId="21" xfId="123" applyNumberFormat="1" applyFont="1" applyFill="1" applyBorder="1" applyAlignment="1" applyProtection="1">
      <alignment horizontal="justify" vertical="top" wrapText="1"/>
      <protection locked="0"/>
    </xf>
    <xf numFmtId="165" fontId="21" fillId="27" borderId="23" xfId="123" applyNumberFormat="1" applyFont="1" applyFill="1" applyBorder="1" applyAlignment="1" applyProtection="1">
      <alignment horizontal="justify" vertical="top" wrapText="1"/>
      <protection locked="0"/>
    </xf>
    <xf numFmtId="165" fontId="21" fillId="27" borderId="25" xfId="123" applyNumberFormat="1" applyFont="1" applyFill="1" applyBorder="1" applyAlignment="1" applyProtection="1">
      <alignment horizontal="justify" vertical="top" wrapText="1"/>
      <protection locked="0"/>
    </xf>
    <xf numFmtId="167" fontId="21" fillId="27" borderId="0" xfId="0" applyNumberFormat="1" applyFont="1" applyFill="1" applyBorder="1" applyAlignment="1">
      <alignment horizontal="left" vertical="center"/>
    </xf>
    <xf numFmtId="167" fontId="37" fillId="27" borderId="18" xfId="0" applyNumberFormat="1" applyFont="1" applyFill="1" applyBorder="1" applyAlignment="1">
      <alignment vertical="center" wrapText="1"/>
    </xf>
    <xf numFmtId="0" fontId="50" fillId="0" borderId="19" xfId="0" applyFont="1" applyBorder="1" applyAlignment="1">
      <alignment vertical="center" wrapText="1"/>
    </xf>
    <xf numFmtId="0" fontId="50" fillId="0" borderId="20" xfId="0" applyFont="1" applyBorder="1" applyAlignment="1">
      <alignment vertical="center" wrapText="1"/>
    </xf>
    <xf numFmtId="0" fontId="50" fillId="0" borderId="24" xfId="0" applyFont="1" applyBorder="1" applyAlignment="1">
      <alignment vertical="center" wrapText="1"/>
    </xf>
    <xf numFmtId="0" fontId="50" fillId="0" borderId="0" xfId="0" applyFont="1" applyAlignment="1">
      <alignment vertical="center" wrapText="1"/>
    </xf>
    <xf numFmtId="0" fontId="50" fillId="0" borderId="21" xfId="0" applyFont="1" applyBorder="1" applyAlignment="1">
      <alignment vertical="center" wrapText="1"/>
    </xf>
    <xf numFmtId="0" fontId="50" fillId="0" borderId="22" xfId="0" applyFont="1" applyBorder="1" applyAlignment="1">
      <alignment vertical="center" wrapText="1"/>
    </xf>
    <xf numFmtId="0" fontId="50" fillId="0" borderId="23" xfId="0" applyFont="1" applyBorder="1" applyAlignment="1">
      <alignment vertical="center" wrapText="1"/>
    </xf>
    <xf numFmtId="0" fontId="50" fillId="0" borderId="25" xfId="0" applyFont="1" applyBorder="1" applyAlignment="1">
      <alignment vertical="center" wrapText="1"/>
    </xf>
    <xf numFmtId="167" fontId="28" fillId="27" borderId="0" xfId="89" applyNumberFormat="1" applyFont="1" applyFill="1" applyBorder="1" applyAlignment="1">
      <alignment horizontal="center" vertical="center"/>
    </xf>
    <xf numFmtId="167" fontId="21" fillId="42" borderId="27" xfId="91" applyNumberFormat="1" applyFont="1" applyFill="1" applyBorder="1" applyAlignment="1">
      <alignment horizontal="center" vertical="center" wrapText="1"/>
    </xf>
    <xf numFmtId="167" fontId="21" fillId="42" borderId="29" xfId="91" applyNumberFormat="1" applyFont="1" applyFill="1" applyBorder="1" applyAlignment="1">
      <alignment horizontal="center" vertical="center" wrapText="1"/>
    </xf>
    <xf numFmtId="39" fontId="10" fillId="27" borderId="19" xfId="123" applyNumberFormat="1" applyFont="1" applyFill="1" applyBorder="1" applyAlignment="1">
      <alignment horizontal="center"/>
    </xf>
    <xf numFmtId="165" fontId="9" fillId="27" borderId="19" xfId="123" applyFont="1" applyFill="1" applyBorder="1" applyAlignment="1" applyProtection="1">
      <alignment horizontal="left" vertical="top" wrapText="1"/>
      <protection locked="0"/>
    </xf>
    <xf numFmtId="165" fontId="9" fillId="27" borderId="20" xfId="123" applyFont="1" applyFill="1" applyBorder="1" applyAlignment="1" applyProtection="1">
      <alignment horizontal="left" vertical="top" wrapText="1"/>
      <protection locked="0"/>
    </xf>
    <xf numFmtId="165" fontId="9" fillId="27" borderId="23" xfId="123" applyFont="1" applyFill="1" applyBorder="1" applyAlignment="1" applyProtection="1">
      <alignment horizontal="left" vertical="top" wrapText="1"/>
      <protection locked="0"/>
    </xf>
    <xf numFmtId="165" fontId="9" fillId="27" borderId="25" xfId="123" applyFont="1" applyFill="1" applyBorder="1" applyAlignment="1" applyProtection="1">
      <alignment horizontal="left" vertical="top" wrapText="1"/>
      <protection locked="0"/>
    </xf>
    <xf numFmtId="167" fontId="21" fillId="42" borderId="18" xfId="91" applyNumberFormat="1" applyFont="1" applyFill="1" applyBorder="1" applyAlignment="1">
      <alignment horizontal="center" vertical="center" wrapText="1"/>
    </xf>
    <xf numFmtId="167" fontId="21" fillId="42" borderId="20" xfId="91" applyNumberFormat="1" applyFont="1" applyFill="1" applyBorder="1" applyAlignment="1">
      <alignment horizontal="center" vertical="center" wrapText="1"/>
    </xf>
    <xf numFmtId="167" fontId="21" fillId="42" borderId="22" xfId="91" applyNumberFormat="1" applyFont="1" applyFill="1" applyBorder="1" applyAlignment="1">
      <alignment horizontal="center" vertical="center" wrapText="1"/>
    </xf>
    <xf numFmtId="167" fontId="21" fillId="42" borderId="25" xfId="91" applyNumberFormat="1" applyFont="1" applyFill="1" applyBorder="1" applyAlignment="1">
      <alignment horizontal="center" vertical="center" wrapText="1"/>
    </xf>
    <xf numFmtId="167" fontId="21" fillId="42" borderId="26" xfId="91" applyNumberFormat="1" applyFont="1" applyFill="1" applyBorder="1" applyAlignment="1">
      <alignment horizontal="center" vertical="center" wrapText="1"/>
    </xf>
    <xf numFmtId="167" fontId="21" fillId="42" borderId="16" xfId="91" applyNumberFormat="1" applyFont="1" applyFill="1" applyBorder="1" applyAlignment="1">
      <alignment horizontal="center" vertical="center" wrapText="1"/>
    </xf>
    <xf numFmtId="167" fontId="21" fillId="42" borderId="17" xfId="91" applyNumberFormat="1" applyFont="1" applyFill="1" applyBorder="1" applyAlignment="1">
      <alignment horizontal="center" vertical="center" wrapText="1"/>
    </xf>
    <xf numFmtId="167" fontId="13" fillId="27" borderId="27" xfId="0" applyNumberFormat="1" applyFont="1" applyFill="1" applyBorder="1" applyAlignment="1">
      <alignment horizontal="center" vertical="center" wrapText="1"/>
    </xf>
    <xf numFmtId="167" fontId="13" fillId="27" borderId="29" xfId="0" applyNumberFormat="1" applyFont="1" applyFill="1" applyBorder="1" applyAlignment="1">
      <alignment horizontal="center" vertical="center" wrapText="1"/>
    </xf>
    <xf numFmtId="167" fontId="13" fillId="27" borderId="26" xfId="0" applyNumberFormat="1" applyFont="1" applyFill="1" applyBorder="1" applyAlignment="1">
      <alignment horizontal="center" vertical="center" wrapText="1"/>
    </xf>
    <xf numFmtId="167" fontId="13" fillId="27" borderId="16" xfId="0" applyNumberFormat="1" applyFont="1" applyFill="1" applyBorder="1" applyAlignment="1">
      <alignment horizontal="center" vertical="center" wrapText="1"/>
    </xf>
    <xf numFmtId="167" fontId="13" fillId="27" borderId="17" xfId="0" applyNumberFormat="1" applyFont="1" applyFill="1" applyBorder="1" applyAlignment="1">
      <alignment horizontal="center" vertical="center" wrapText="1"/>
    </xf>
    <xf numFmtId="0" fontId="0" fillId="0" borderId="29" xfId="0" applyBorder="1" applyAlignment="1">
      <alignment horizontal="center" vertical="center" wrapText="1"/>
    </xf>
    <xf numFmtId="167" fontId="10" fillId="27" borderId="27" xfId="0" applyNumberFormat="1" applyFont="1" applyFill="1" applyBorder="1" applyAlignment="1">
      <alignment horizontal="center" vertical="center" wrapText="1"/>
    </xf>
    <xf numFmtId="167" fontId="10" fillId="27" borderId="28" xfId="0" applyNumberFormat="1" applyFont="1" applyFill="1" applyBorder="1" applyAlignment="1">
      <alignment horizontal="center" vertical="center" wrapText="1"/>
    </xf>
    <xf numFmtId="167" fontId="10" fillId="27" borderId="29" xfId="0" applyNumberFormat="1" applyFont="1" applyFill="1" applyBorder="1" applyAlignment="1">
      <alignment horizontal="center" vertical="center" wrapText="1"/>
    </xf>
    <xf numFmtId="167" fontId="13" fillId="27" borderId="27" xfId="0" applyNumberFormat="1" applyFont="1" applyFill="1" applyBorder="1" applyAlignment="1">
      <alignment horizontal="center" vertical="center"/>
    </xf>
    <xf numFmtId="0" fontId="0" fillId="0" borderId="29" xfId="0" applyBorder="1" applyAlignment="1">
      <alignment horizontal="center" vertical="center"/>
    </xf>
    <xf numFmtId="167" fontId="18" fillId="27" borderId="28" xfId="0" applyNumberFormat="1"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167" fontId="13" fillId="28" borderId="27" xfId="0" applyNumberFormat="1" applyFont="1" applyFill="1" applyBorder="1" applyAlignment="1">
      <alignment horizontal="center" vertical="center" wrapText="1"/>
    </xf>
    <xf numFmtId="167" fontId="13" fillId="28" borderId="29" xfId="0" applyNumberFormat="1" applyFont="1" applyFill="1" applyBorder="1" applyAlignment="1">
      <alignment horizontal="center" vertical="center" wrapText="1"/>
    </xf>
    <xf numFmtId="167" fontId="30" fillId="27" borderId="18" xfId="0" applyNumberFormat="1" applyFont="1" applyFill="1" applyBorder="1" applyAlignment="1">
      <alignment vertical="center" wrapText="1"/>
    </xf>
    <xf numFmtId="0" fontId="49" fillId="0" borderId="19" xfId="0" applyFont="1" applyBorder="1" applyAlignment="1">
      <alignment wrapText="1"/>
    </xf>
    <xf numFmtId="0" fontId="49" fillId="0" borderId="20" xfId="0" applyFont="1" applyBorder="1" applyAlignment="1">
      <alignment wrapText="1"/>
    </xf>
    <xf numFmtId="0" fontId="49" fillId="0" borderId="24" xfId="0" applyFont="1" applyBorder="1" applyAlignment="1">
      <alignment wrapText="1"/>
    </xf>
    <xf numFmtId="0" fontId="49" fillId="0" borderId="0" xfId="0" applyFont="1" applyAlignment="1">
      <alignment wrapText="1"/>
    </xf>
    <xf numFmtId="0" fontId="49" fillId="0" borderId="21" xfId="0" applyFont="1" applyBorder="1" applyAlignment="1">
      <alignment wrapText="1"/>
    </xf>
    <xf numFmtId="0" fontId="49" fillId="0" borderId="22" xfId="0" applyFont="1" applyBorder="1" applyAlignment="1">
      <alignment wrapText="1"/>
    </xf>
    <xf numFmtId="0" fontId="49" fillId="0" borderId="23" xfId="0" applyFont="1" applyBorder="1" applyAlignment="1">
      <alignment wrapText="1"/>
    </xf>
    <xf numFmtId="0" fontId="49" fillId="0" borderId="25" xfId="0" applyFont="1" applyBorder="1" applyAlignment="1">
      <alignment wrapText="1"/>
    </xf>
    <xf numFmtId="167" fontId="11" fillId="27" borderId="18" xfId="0" applyNumberFormat="1" applyFont="1" applyFill="1"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25" xfId="0" applyBorder="1" applyAlignment="1">
      <alignment horizontal="center" vertical="center" wrapText="1"/>
    </xf>
    <xf numFmtId="0" fontId="135" fillId="27" borderId="119" xfId="76" applyFont="1" applyFill="1" applyBorder="1" applyAlignment="1">
      <alignment horizontal="center" vertical="center"/>
    </xf>
    <xf numFmtId="0" fontId="135" fillId="27" borderId="120" xfId="76" applyFont="1" applyFill="1" applyBorder="1" applyAlignment="1">
      <alignment horizontal="center" vertical="center"/>
    </xf>
    <xf numFmtId="0" fontId="140" fillId="27" borderId="86" xfId="76" applyFont="1" applyFill="1" applyBorder="1" applyAlignment="1">
      <alignment horizontal="center" vertical="center"/>
    </xf>
    <xf numFmtId="0" fontId="140" fillId="27" borderId="89" xfId="76" applyFont="1" applyFill="1" applyBorder="1" applyAlignment="1">
      <alignment horizontal="center" vertical="center"/>
    </xf>
    <xf numFmtId="0" fontId="140" fillId="27" borderId="92" xfId="76" applyFont="1" applyFill="1" applyBorder="1" applyAlignment="1">
      <alignment horizontal="center" vertical="center"/>
    </xf>
    <xf numFmtId="0" fontId="140" fillId="27" borderId="76" xfId="76" applyFont="1" applyFill="1" applyBorder="1" applyAlignment="1">
      <alignment horizontal="center" vertical="center"/>
    </xf>
    <xf numFmtId="0" fontId="140" fillId="27" borderId="62" xfId="76" applyFont="1" applyFill="1" applyBorder="1" applyAlignment="1">
      <alignment horizontal="center" vertical="center"/>
    </xf>
    <xf numFmtId="0" fontId="140" fillId="27" borderId="91" xfId="76" applyFont="1" applyFill="1" applyBorder="1" applyAlignment="1">
      <alignment horizontal="center" vertical="center"/>
    </xf>
    <xf numFmtId="38" fontId="131" fillId="0" borderId="90" xfId="76" applyNumberFormat="1" applyFont="1" applyFill="1" applyBorder="1" applyAlignment="1">
      <alignment horizontal="center" vertical="center"/>
    </xf>
    <xf numFmtId="38" fontId="131" fillId="0" borderId="88" xfId="76" applyNumberFormat="1" applyFont="1" applyFill="1" applyBorder="1" applyAlignment="1">
      <alignment horizontal="center" vertical="center"/>
    </xf>
    <xf numFmtId="38" fontId="131" fillId="0" borderId="75" xfId="76" applyNumberFormat="1" applyFont="1" applyFill="1" applyBorder="1" applyAlignment="1">
      <alignment horizontal="center" vertical="center"/>
    </xf>
    <xf numFmtId="0" fontId="129" fillId="0" borderId="76" xfId="76" applyFont="1" applyBorder="1" applyAlignment="1">
      <alignment horizontal="left"/>
    </xf>
    <xf numFmtId="0" fontId="129" fillId="0" borderId="62" xfId="76" applyFont="1" applyBorder="1" applyAlignment="1">
      <alignment horizontal="left"/>
    </xf>
    <xf numFmtId="0" fontId="129" fillId="0" borderId="91" xfId="76" applyFont="1" applyBorder="1" applyAlignment="1">
      <alignment horizontal="left"/>
    </xf>
    <xf numFmtId="0" fontId="134" fillId="49" borderId="93" xfId="76" applyFont="1" applyFill="1" applyBorder="1" applyAlignment="1">
      <alignment horizontal="left" vertical="center"/>
    </xf>
    <xf numFmtId="0" fontId="134" fillId="49" borderId="94" xfId="76" applyFont="1" applyFill="1" applyBorder="1" applyAlignment="1">
      <alignment horizontal="left" vertical="center"/>
    </xf>
    <xf numFmtId="0" fontId="134" fillId="49" borderId="95" xfId="76" applyFont="1" applyFill="1" applyBorder="1" applyAlignment="1">
      <alignment horizontal="left" vertical="center"/>
    </xf>
    <xf numFmtId="0" fontId="133" fillId="27" borderId="77" xfId="76" applyFont="1" applyFill="1" applyBorder="1" applyAlignment="1">
      <alignment horizontal="center" vertical="center"/>
    </xf>
    <xf numFmtId="0" fontId="133" fillId="27" borderId="65" xfId="76" applyFont="1" applyFill="1" applyBorder="1" applyAlignment="1">
      <alignment horizontal="center" vertical="center"/>
    </xf>
    <xf numFmtId="0" fontId="133" fillId="27" borderId="85" xfId="76" applyFont="1" applyFill="1" applyBorder="1" applyAlignment="1">
      <alignment horizontal="center" vertical="center"/>
    </xf>
    <xf numFmtId="40" fontId="131" fillId="49" borderId="50" xfId="76" applyNumberFormat="1" applyFont="1" applyFill="1" applyBorder="1" applyAlignment="1">
      <alignment horizontal="right"/>
    </xf>
    <xf numFmtId="40" fontId="131" fillId="49" borderId="0" xfId="76" applyNumberFormat="1" applyFont="1" applyFill="1" applyBorder="1" applyAlignment="1">
      <alignment horizontal="right"/>
    </xf>
    <xf numFmtId="40" fontId="131" fillId="49" borderId="64" xfId="76" applyNumberFormat="1" applyFont="1" applyFill="1" applyBorder="1" applyAlignment="1">
      <alignment horizontal="right"/>
    </xf>
    <xf numFmtId="38" fontId="146" fillId="0" borderId="0" xfId="78" applyNumberFormat="1" applyFont="1" applyAlignment="1">
      <alignment horizontal="center"/>
    </xf>
    <xf numFmtId="0" fontId="146" fillId="0" borderId="0" xfId="78" applyFont="1" applyAlignment="1">
      <alignment horizontal="center"/>
    </xf>
    <xf numFmtId="0" fontId="145" fillId="0" borderId="90" xfId="339" applyFont="1" applyBorder="1" applyAlignment="1">
      <alignment horizontal="center" vertical="center" wrapText="1"/>
    </xf>
    <xf numFmtId="0" fontId="145" fillId="0" borderId="88" xfId="339" applyFont="1" applyBorder="1" applyAlignment="1">
      <alignment horizontal="center" vertical="center" wrapText="1"/>
    </xf>
    <xf numFmtId="0" fontId="145" fillId="0" borderId="75" xfId="339" applyFont="1" applyBorder="1" applyAlignment="1">
      <alignment horizontal="center" vertical="center" wrapText="1"/>
    </xf>
    <xf numFmtId="0" fontId="147" fillId="0" borderId="118" xfId="78" applyFont="1" applyBorder="1" applyAlignment="1">
      <alignment horizontal="center" wrapText="1"/>
    </xf>
    <xf numFmtId="0" fontId="147" fillId="0" borderId="99" xfId="78" applyFont="1" applyBorder="1" applyAlignment="1">
      <alignment horizontal="center" wrapText="1"/>
    </xf>
    <xf numFmtId="0" fontId="147" fillId="0" borderId="100" xfId="78" applyFont="1" applyBorder="1" applyAlignment="1">
      <alignment horizontal="center" wrapText="1"/>
    </xf>
    <xf numFmtId="0" fontId="136" fillId="0" borderId="0" xfId="76" applyFont="1" applyAlignment="1">
      <alignment horizontal="left" vertical="center" wrapText="1"/>
    </xf>
    <xf numFmtId="0" fontId="143" fillId="49" borderId="87" xfId="78" applyFont="1" applyFill="1" applyBorder="1" applyAlignment="1">
      <alignment horizontal="left"/>
    </xf>
    <xf numFmtId="0" fontId="143" fillId="49" borderId="88" xfId="78" applyFont="1" applyFill="1" applyBorder="1" applyAlignment="1">
      <alignment horizontal="left"/>
    </xf>
    <xf numFmtId="0" fontId="143" fillId="0" borderId="57" xfId="78" applyFont="1" applyBorder="1" applyAlignment="1">
      <alignment horizontal="left"/>
    </xf>
    <xf numFmtId="0" fontId="143" fillId="0" borderId="96" xfId="78" applyFont="1" applyBorder="1" applyAlignment="1">
      <alignment horizontal="left"/>
    </xf>
    <xf numFmtId="0" fontId="143" fillId="0" borderId="56" xfId="78" applyFont="1" applyBorder="1" applyAlignment="1">
      <alignment horizontal="left"/>
    </xf>
    <xf numFmtId="0" fontId="143" fillId="0" borderId="61" xfId="78" applyFont="1" applyBorder="1" applyAlignment="1">
      <alignment horizontal="left"/>
    </xf>
    <xf numFmtId="0" fontId="143" fillId="0" borderId="90" xfId="78" applyFont="1" applyBorder="1" applyAlignment="1">
      <alignment horizontal="center" vertical="center" wrapText="1"/>
    </xf>
    <xf numFmtId="0" fontId="143" fillId="0" borderId="88" xfId="78" applyFont="1" applyBorder="1" applyAlignment="1">
      <alignment horizontal="center" vertical="center" wrapText="1"/>
    </xf>
    <xf numFmtId="0" fontId="143" fillId="0" borderId="75" xfId="78" applyFont="1" applyBorder="1" applyAlignment="1">
      <alignment horizontal="center" vertical="center" wrapText="1"/>
    </xf>
    <xf numFmtId="0" fontId="141" fillId="0" borderId="90" xfId="78" applyFont="1" applyBorder="1" applyAlignment="1">
      <alignment horizontal="center" vertical="center" wrapText="1"/>
    </xf>
    <xf numFmtId="0" fontId="141" fillId="0" borderId="88" xfId="78" applyFont="1" applyBorder="1" applyAlignment="1">
      <alignment horizontal="center" vertical="center" wrapText="1"/>
    </xf>
    <xf numFmtId="0" fontId="141" fillId="0" borderId="75" xfId="78" applyFont="1" applyBorder="1" applyAlignment="1">
      <alignment horizontal="center" vertical="center" wrapText="1"/>
    </xf>
    <xf numFmtId="0" fontId="159" fillId="0" borderId="49" xfId="97" applyFont="1" applyFill="1" applyBorder="1" applyAlignment="1">
      <alignment horizontal="left" vertical="center" wrapText="1"/>
    </xf>
    <xf numFmtId="0" fontId="159" fillId="0" borderId="64" xfId="97" applyFont="1" applyFill="1" applyBorder="1" applyAlignment="1">
      <alignment horizontal="left" vertical="center" wrapText="1"/>
    </xf>
    <xf numFmtId="0" fontId="159" fillId="0" borderId="57" xfId="97" applyFont="1" applyFill="1" applyBorder="1" applyAlignment="1">
      <alignment horizontal="left" vertical="center" wrapText="1"/>
    </xf>
    <xf numFmtId="0" fontId="159" fillId="0" borderId="60" xfId="97" applyFont="1" applyFill="1" applyBorder="1" applyAlignment="1">
      <alignment horizontal="left" vertical="center" wrapText="1"/>
    </xf>
    <xf numFmtId="49" fontId="159" fillId="0" borderId="126" xfId="97" applyNumberFormat="1" applyFont="1" applyFill="1" applyBorder="1" applyAlignment="1">
      <alignment vertical="center"/>
    </xf>
    <xf numFmtId="49" fontId="159" fillId="0" borderId="0" xfId="97" applyNumberFormat="1" applyFont="1" applyFill="1" applyBorder="1" applyAlignment="1">
      <alignment vertical="center"/>
    </xf>
    <xf numFmtId="49" fontId="159" fillId="0" borderId="64" xfId="97" applyNumberFormat="1" applyFont="1" applyFill="1" applyBorder="1" applyAlignment="1">
      <alignment vertical="center"/>
    </xf>
    <xf numFmtId="49" fontId="159" fillId="0" borderId="127" xfId="97" applyNumberFormat="1" applyFont="1" applyFill="1" applyBorder="1" applyAlignment="1">
      <alignment horizontal="left" vertical="center"/>
    </xf>
    <xf numFmtId="49" fontId="159" fillId="0" borderId="52" xfId="97" applyNumberFormat="1" applyFont="1" applyFill="1" applyBorder="1" applyAlignment="1">
      <alignment horizontal="left" vertical="center"/>
    </xf>
    <xf numFmtId="49" fontId="159" fillId="0" borderId="98" xfId="97" applyNumberFormat="1" applyFont="1" applyFill="1" applyBorder="1" applyAlignment="1">
      <alignment horizontal="left" vertical="center"/>
    </xf>
    <xf numFmtId="49" fontId="158" fillId="0" borderId="56" xfId="97" applyNumberFormat="1" applyFont="1" applyFill="1" applyBorder="1" applyAlignment="1">
      <alignment horizontal="center" vertical="center"/>
    </xf>
    <xf numFmtId="49" fontId="158" fillId="0" borderId="55" xfId="97" applyNumberFormat="1" applyFont="1" applyFill="1" applyBorder="1" applyAlignment="1">
      <alignment horizontal="center" vertical="center"/>
    </xf>
    <xf numFmtId="49" fontId="158" fillId="0" borderId="59" xfId="97" applyNumberFormat="1" applyFont="1" applyFill="1" applyBorder="1" applyAlignment="1">
      <alignment horizontal="center" vertical="center"/>
    </xf>
    <xf numFmtId="4" fontId="158" fillId="49" borderId="49" xfId="97" applyNumberFormat="1" applyFont="1" applyFill="1" applyBorder="1" applyAlignment="1">
      <alignment horizontal="center" vertical="center"/>
    </xf>
    <xf numFmtId="4" fontId="158" fillId="49" borderId="0" xfId="97" applyNumberFormat="1" applyFont="1" applyFill="1" applyBorder="1" applyAlignment="1">
      <alignment horizontal="center" vertical="center"/>
    </xf>
    <xf numFmtId="49" fontId="158" fillId="0" borderId="77" xfId="97" applyNumberFormat="1" applyFont="1" applyFill="1" applyBorder="1" applyAlignment="1">
      <alignment horizontal="center" vertical="center"/>
    </xf>
    <xf numFmtId="49" fontId="158" fillId="0" borderId="121" xfId="97" applyNumberFormat="1" applyFont="1" applyFill="1" applyBorder="1" applyAlignment="1">
      <alignment horizontal="center" vertical="center"/>
    </xf>
    <xf numFmtId="0" fontId="158" fillId="0" borderId="49" xfId="97" applyFont="1" applyFill="1" applyBorder="1" applyAlignment="1">
      <alignment horizontal="center" vertical="center" wrapText="1"/>
    </xf>
    <xf numFmtId="0" fontId="158" fillId="0" borderId="0" xfId="97" applyFont="1" applyFill="1" applyBorder="1" applyAlignment="1">
      <alignment horizontal="center" vertical="center" wrapText="1"/>
    </xf>
    <xf numFmtId="0" fontId="158" fillId="0" borderId="64" xfId="97" applyFont="1" applyFill="1" applyBorder="1" applyAlignment="1">
      <alignment horizontal="center" vertical="center" wrapText="1"/>
    </xf>
    <xf numFmtId="0" fontId="158" fillId="0" borderId="57" xfId="97" applyFont="1" applyFill="1" applyBorder="1" applyAlignment="1">
      <alignment horizontal="center" vertical="center" wrapText="1"/>
    </xf>
    <xf numFmtId="0" fontId="158" fillId="0" borderId="96" xfId="97" applyFont="1" applyFill="1" applyBorder="1" applyAlignment="1">
      <alignment horizontal="left" vertical="center" wrapText="1"/>
    </xf>
    <xf numFmtId="0" fontId="158" fillId="0" borderId="60" xfId="97" applyFont="1" applyFill="1" applyBorder="1" applyAlignment="1">
      <alignment horizontal="left" vertical="center" wrapText="1"/>
    </xf>
    <xf numFmtId="4" fontId="158" fillId="49" borderId="51" xfId="97" applyNumberFormat="1" applyFont="1" applyFill="1" applyBorder="1" applyAlignment="1">
      <alignment horizontal="center" vertical="center"/>
    </xf>
    <xf numFmtId="4" fontId="158" fillId="0" borderId="56" xfId="97" applyNumberFormat="1" applyFont="1" applyFill="1" applyBorder="1" applyAlignment="1">
      <alignment horizontal="center" vertical="center"/>
    </xf>
    <xf numFmtId="4" fontId="158" fillId="0" borderId="61" xfId="97" applyNumberFormat="1" applyFont="1" applyFill="1" applyBorder="1" applyAlignment="1">
      <alignment horizontal="center" vertical="center"/>
    </xf>
    <xf numFmtId="4" fontId="158" fillId="0" borderId="55" xfId="97" applyNumberFormat="1" applyFont="1" applyFill="1" applyBorder="1" applyAlignment="1">
      <alignment horizontal="center" vertical="center"/>
    </xf>
    <xf numFmtId="0" fontId="158" fillId="0" borderId="63" xfId="97" applyFont="1" applyFill="1" applyBorder="1" applyAlignment="1">
      <alignment horizontal="center" vertical="center" wrapText="1"/>
    </xf>
    <xf numFmtId="0" fontId="158" fillId="0" borderId="97" xfId="97" applyFont="1" applyFill="1" applyBorder="1" applyAlignment="1">
      <alignment horizontal="center" vertical="center" wrapText="1"/>
    </xf>
    <xf numFmtId="0" fontId="158" fillId="0" borderId="53" xfId="97" applyFont="1" applyFill="1" applyBorder="1" applyAlignment="1">
      <alignment horizontal="center" vertical="center" wrapText="1"/>
    </xf>
    <xf numFmtId="0" fontId="158" fillId="0" borderId="98" xfId="97" applyFont="1" applyFill="1" applyBorder="1" applyAlignment="1">
      <alignment horizontal="center" vertical="center" wrapText="1"/>
    </xf>
    <xf numFmtId="0" fontId="155" fillId="0" borderId="86" xfId="96" applyFont="1" applyFill="1" applyBorder="1" applyAlignment="1">
      <alignment horizontal="center" vertical="center" wrapText="1"/>
    </xf>
    <xf numFmtId="0" fontId="155" fillId="0" borderId="89" xfId="96" applyFont="1" applyFill="1" applyBorder="1" applyAlignment="1">
      <alignment horizontal="center" vertical="center" wrapText="1"/>
    </xf>
    <xf numFmtId="0" fontId="155" fillId="0" borderId="92" xfId="96" applyFont="1" applyFill="1" applyBorder="1" applyAlignment="1">
      <alignment horizontal="center" vertical="center" wrapText="1"/>
    </xf>
    <xf numFmtId="0" fontId="155" fillId="0" borderId="76" xfId="96" applyFont="1" applyFill="1" applyBorder="1" applyAlignment="1">
      <alignment horizontal="center" vertical="center" wrapText="1"/>
    </xf>
    <xf numFmtId="0" fontId="155" fillId="0" borderId="62" xfId="96" applyFont="1" applyFill="1" applyBorder="1" applyAlignment="1">
      <alignment horizontal="center" vertical="center" wrapText="1"/>
    </xf>
    <xf numFmtId="0" fontId="155" fillId="0" borderId="91" xfId="96" applyFont="1" applyFill="1" applyBorder="1" applyAlignment="1">
      <alignment horizontal="center" vertical="center" wrapText="1"/>
    </xf>
    <xf numFmtId="0" fontId="156" fillId="27" borderId="0" xfId="128" applyFont="1" applyFill="1" applyBorder="1" applyAlignment="1">
      <alignment horizontal="center" vertical="center"/>
    </xf>
    <xf numFmtId="0" fontId="156" fillId="27" borderId="51" xfId="128" applyFont="1" applyFill="1" applyBorder="1" applyAlignment="1">
      <alignment horizontal="center" vertical="center"/>
    </xf>
    <xf numFmtId="0" fontId="156" fillId="27" borderId="0" xfId="128" applyFont="1" applyFill="1" applyBorder="1" applyAlignment="1">
      <alignment horizontal="center" vertical="center" wrapText="1"/>
    </xf>
    <xf numFmtId="0" fontId="156" fillId="27" borderId="51" xfId="128" applyFont="1" applyFill="1" applyBorder="1" applyAlignment="1">
      <alignment horizontal="center" vertical="center" wrapText="1"/>
    </xf>
    <xf numFmtId="167" fontId="26" fillId="27" borderId="27" xfId="0" applyNumberFormat="1" applyFont="1" applyFill="1" applyBorder="1" applyAlignment="1">
      <alignment horizontal="center" vertical="center" wrapText="1"/>
    </xf>
    <xf numFmtId="167" fontId="26" fillId="27" borderId="28" xfId="0" applyNumberFormat="1" applyFont="1" applyFill="1" applyBorder="1" applyAlignment="1">
      <alignment horizontal="center" vertical="center" wrapText="1"/>
    </xf>
    <xf numFmtId="167" fontId="26" fillId="27" borderId="29" xfId="0" applyNumberFormat="1" applyFont="1" applyFill="1" applyBorder="1" applyAlignment="1">
      <alignment horizontal="center" vertical="center" wrapText="1"/>
    </xf>
    <xf numFmtId="167" fontId="21" fillId="28" borderId="18" xfId="0" applyNumberFormat="1" applyFont="1" applyFill="1" applyBorder="1" applyAlignment="1">
      <alignment horizontal="center" vertical="center"/>
    </xf>
    <xf numFmtId="167" fontId="21" fillId="28" borderId="19" xfId="0" applyNumberFormat="1" applyFont="1" applyFill="1" applyBorder="1" applyAlignment="1">
      <alignment horizontal="center" vertical="center"/>
    </xf>
    <xf numFmtId="167" fontId="21" fillId="28" borderId="20" xfId="0" applyNumberFormat="1" applyFont="1" applyFill="1" applyBorder="1" applyAlignment="1">
      <alignment horizontal="center" vertical="center"/>
    </xf>
    <xf numFmtId="167" fontId="21" fillId="28" borderId="22" xfId="0" applyNumberFormat="1" applyFont="1" applyFill="1" applyBorder="1" applyAlignment="1">
      <alignment horizontal="center" vertical="center"/>
    </xf>
    <xf numFmtId="167" fontId="21" fillId="28" borderId="23" xfId="0" applyNumberFormat="1" applyFont="1" applyFill="1" applyBorder="1" applyAlignment="1">
      <alignment horizontal="center" vertical="center"/>
    </xf>
    <xf numFmtId="167" fontId="21" fillId="28" borderId="25" xfId="0" applyNumberFormat="1" applyFont="1" applyFill="1" applyBorder="1" applyAlignment="1">
      <alignment horizontal="center" vertical="center"/>
    </xf>
    <xf numFmtId="0" fontId="49" fillId="0" borderId="19" xfId="0" applyFont="1" applyBorder="1" applyAlignment="1">
      <alignment vertical="center" wrapText="1"/>
    </xf>
    <xf numFmtId="0" fontId="49" fillId="0" borderId="20" xfId="0" applyFont="1" applyBorder="1" applyAlignment="1">
      <alignment vertical="center" wrapText="1"/>
    </xf>
    <xf numFmtId="0" fontId="49" fillId="0" borderId="24" xfId="0" applyFont="1" applyBorder="1" applyAlignment="1">
      <alignment vertical="center" wrapText="1"/>
    </xf>
    <xf numFmtId="0" fontId="49" fillId="0" borderId="0" xfId="0" applyFont="1" applyAlignment="1">
      <alignment vertical="center" wrapText="1"/>
    </xf>
    <xf numFmtId="0" fontId="49" fillId="0" borderId="21" xfId="0" applyFont="1" applyBorder="1" applyAlignment="1">
      <alignment vertical="center" wrapText="1"/>
    </xf>
    <xf numFmtId="0" fontId="49" fillId="0" borderId="22" xfId="0" applyFont="1" applyBorder="1" applyAlignment="1">
      <alignment vertical="center" wrapText="1"/>
    </xf>
    <xf numFmtId="0" fontId="49" fillId="0" borderId="23" xfId="0" applyFont="1" applyBorder="1" applyAlignment="1">
      <alignment vertical="center" wrapText="1"/>
    </xf>
    <xf numFmtId="0" fontId="49" fillId="0" borderId="25" xfId="0" applyFont="1" applyBorder="1" applyAlignment="1">
      <alignment vertical="center" wrapText="1"/>
    </xf>
    <xf numFmtId="167" fontId="13" fillId="27" borderId="28" xfId="0" applyNumberFormat="1" applyFont="1" applyFill="1" applyBorder="1" applyAlignment="1">
      <alignment horizontal="center" vertical="center" wrapText="1"/>
    </xf>
    <xf numFmtId="167" fontId="13" fillId="28" borderId="27" xfId="0" applyNumberFormat="1" applyFont="1" applyFill="1" applyBorder="1" applyAlignment="1">
      <alignment horizontal="center" vertical="center"/>
    </xf>
    <xf numFmtId="167" fontId="13" fillId="28" borderId="29" xfId="0" applyNumberFormat="1" applyFont="1" applyFill="1" applyBorder="1" applyAlignment="1">
      <alignment horizontal="center" vertical="center"/>
    </xf>
    <xf numFmtId="167" fontId="13" fillId="28" borderId="18" xfId="0" applyNumberFormat="1" applyFont="1" applyFill="1" applyBorder="1" applyAlignment="1">
      <alignment horizontal="center" vertical="center"/>
    </xf>
    <xf numFmtId="167" fontId="13" fillId="28" borderId="19" xfId="0" applyNumberFormat="1" applyFont="1" applyFill="1" applyBorder="1" applyAlignment="1">
      <alignment horizontal="center" vertical="center"/>
    </xf>
    <xf numFmtId="167" fontId="13" fillId="28" borderId="20" xfId="0" applyNumberFormat="1" applyFont="1" applyFill="1" applyBorder="1" applyAlignment="1">
      <alignment horizontal="center" vertical="center"/>
    </xf>
    <xf numFmtId="167" fontId="13" fillId="28" borderId="22" xfId="0" applyNumberFormat="1" applyFont="1" applyFill="1" applyBorder="1" applyAlignment="1">
      <alignment horizontal="center" vertical="center"/>
    </xf>
    <xf numFmtId="167" fontId="13" fillId="28" borderId="23" xfId="0" applyNumberFormat="1" applyFont="1" applyFill="1" applyBorder="1" applyAlignment="1">
      <alignment horizontal="center" vertical="center"/>
    </xf>
    <xf numFmtId="167" fontId="13" fillId="28" borderId="25" xfId="0" applyNumberFormat="1" applyFont="1" applyFill="1" applyBorder="1" applyAlignment="1">
      <alignment horizontal="center" vertical="center"/>
    </xf>
    <xf numFmtId="167" fontId="20" fillId="27" borderId="27" xfId="0" applyNumberFormat="1" applyFont="1" applyFill="1" applyBorder="1" applyAlignment="1">
      <alignment horizontal="center" vertical="center" wrapText="1"/>
    </xf>
    <xf numFmtId="167" fontId="20" fillId="27" borderId="28" xfId="0" applyNumberFormat="1" applyFont="1" applyFill="1" applyBorder="1" applyAlignment="1">
      <alignment horizontal="center" vertical="center" wrapText="1"/>
    </xf>
    <xf numFmtId="167" fontId="20" fillId="27" borderId="29" xfId="0" applyNumberFormat="1" applyFont="1" applyFill="1" applyBorder="1" applyAlignment="1">
      <alignment horizontal="center" vertical="center" wrapText="1"/>
    </xf>
    <xf numFmtId="167" fontId="59" fillId="27" borderId="18" xfId="0" applyNumberFormat="1" applyFont="1" applyFill="1" applyBorder="1" applyAlignment="1">
      <alignment vertical="center" wrapText="1"/>
    </xf>
    <xf numFmtId="0" fontId="60" fillId="0" borderId="19" xfId="0" applyFont="1" applyBorder="1" applyAlignment="1">
      <alignment vertical="center" wrapText="1"/>
    </xf>
    <xf numFmtId="0" fontId="60" fillId="0" borderId="24" xfId="0" applyFont="1" applyBorder="1" applyAlignment="1">
      <alignment vertical="center" wrapText="1"/>
    </xf>
    <xf numFmtId="0" fontId="60" fillId="0" borderId="0" xfId="0" applyFont="1" applyAlignment="1">
      <alignment vertical="center" wrapText="1"/>
    </xf>
    <xf numFmtId="0" fontId="60" fillId="0" borderId="22" xfId="0" applyFont="1" applyBorder="1" applyAlignment="1">
      <alignment vertical="center" wrapText="1"/>
    </xf>
    <xf numFmtId="0" fontId="60" fillId="0" borderId="23" xfId="0" applyFont="1" applyBorder="1" applyAlignment="1">
      <alignment vertical="center" wrapText="1"/>
    </xf>
    <xf numFmtId="167" fontId="21" fillId="42" borderId="27" xfId="0" applyNumberFormat="1" applyFont="1" applyFill="1" applyBorder="1" applyAlignment="1" applyProtection="1">
      <alignment horizontal="center" vertical="center"/>
      <protection locked="0"/>
    </xf>
    <xf numFmtId="167" fontId="21" fillId="42" borderId="29" xfId="0" applyNumberFormat="1" applyFont="1" applyFill="1" applyBorder="1" applyAlignment="1" applyProtection="1">
      <alignment horizontal="center" vertical="center"/>
      <protection locked="0"/>
    </xf>
    <xf numFmtId="167" fontId="21" fillId="42" borderId="27" xfId="0" applyNumberFormat="1" applyFont="1" applyFill="1" applyBorder="1" applyAlignment="1" applyProtection="1">
      <alignment horizontal="center" vertical="center" wrapText="1"/>
      <protection locked="0"/>
    </xf>
    <xf numFmtId="167" fontId="21" fillId="42" borderId="29" xfId="0" applyNumberFormat="1" applyFont="1" applyFill="1" applyBorder="1" applyAlignment="1" applyProtection="1">
      <alignment horizontal="center" vertical="center" wrapText="1"/>
      <protection locked="0"/>
    </xf>
    <xf numFmtId="167" fontId="21" fillId="42" borderId="26" xfId="0" applyNumberFormat="1" applyFont="1" applyFill="1" applyBorder="1" applyAlignment="1" applyProtection="1">
      <alignment horizontal="center" vertical="center"/>
      <protection locked="0"/>
    </xf>
    <xf numFmtId="167" fontId="21" fillId="42" borderId="16" xfId="0" applyNumberFormat="1" applyFont="1" applyFill="1" applyBorder="1" applyAlignment="1" applyProtection="1">
      <alignment horizontal="center" vertical="center"/>
      <protection locked="0"/>
    </xf>
    <xf numFmtId="167" fontId="21" fillId="42" borderId="17" xfId="0" applyNumberFormat="1" applyFont="1" applyFill="1" applyBorder="1" applyAlignment="1" applyProtection="1">
      <alignment horizontal="center" vertical="center"/>
      <protection locked="0"/>
    </xf>
    <xf numFmtId="170" fontId="7" fillId="0" borderId="27" xfId="123" applyNumberFormat="1" applyFont="1" applyFill="1" applyBorder="1" applyAlignment="1">
      <alignment horizontal="center" vertical="center"/>
    </xf>
    <xf numFmtId="170" fontId="7" fillId="0" borderId="29" xfId="123" applyNumberFormat="1" applyFont="1" applyFill="1" applyBorder="1" applyAlignment="1">
      <alignment horizontal="center" vertical="center"/>
    </xf>
    <xf numFmtId="167" fontId="13" fillId="29" borderId="26" xfId="0" applyNumberFormat="1" applyFont="1" applyFill="1" applyBorder="1" applyAlignment="1" applyProtection="1">
      <alignment horizontal="center" vertical="center"/>
      <protection locked="0"/>
    </xf>
    <xf numFmtId="167" fontId="13" fillId="29" borderId="16" xfId="0" applyNumberFormat="1" applyFont="1" applyFill="1" applyBorder="1" applyAlignment="1" applyProtection="1">
      <alignment horizontal="center" vertical="center"/>
      <protection locked="0"/>
    </xf>
    <xf numFmtId="167" fontId="35" fillId="45" borderId="27" xfId="0" applyNumberFormat="1" applyFont="1" applyFill="1" applyBorder="1" applyAlignment="1" applyProtection="1">
      <alignment horizontal="center" vertical="center"/>
      <protection locked="0"/>
    </xf>
    <xf numFmtId="167" fontId="35" fillId="45" borderId="28" xfId="0" applyNumberFormat="1" applyFont="1" applyFill="1" applyBorder="1" applyAlignment="1" applyProtection="1">
      <alignment horizontal="center" vertical="center"/>
      <protection locked="0"/>
    </xf>
    <xf numFmtId="167" fontId="13" fillId="46" borderId="27" xfId="0" applyNumberFormat="1" applyFont="1" applyFill="1" applyBorder="1" applyAlignment="1" applyProtection="1">
      <alignment horizontal="center" vertical="center"/>
      <protection locked="0"/>
    </xf>
    <xf numFmtId="167" fontId="13" fillId="46" borderId="28" xfId="0" applyNumberFormat="1" applyFont="1" applyFill="1" applyBorder="1" applyAlignment="1" applyProtection="1">
      <alignment horizontal="center" vertical="center"/>
      <protection locked="0"/>
    </xf>
    <xf numFmtId="167" fontId="13" fillId="47" borderId="24" xfId="0" applyNumberFormat="1" applyFont="1" applyFill="1" applyBorder="1" applyAlignment="1" applyProtection="1">
      <alignment horizontal="center" vertical="center"/>
      <protection locked="0"/>
    </xf>
    <xf numFmtId="167" fontId="13" fillId="47" borderId="27" xfId="0" applyNumberFormat="1" applyFont="1" applyFill="1" applyBorder="1" applyAlignment="1" applyProtection="1">
      <alignment horizontal="center" vertical="center"/>
      <protection locked="0"/>
    </xf>
    <xf numFmtId="167" fontId="13" fillId="47" borderId="28" xfId="0" applyNumberFormat="1" applyFont="1" applyFill="1" applyBorder="1" applyAlignment="1" applyProtection="1">
      <alignment horizontal="center" vertical="center"/>
      <protection locked="0"/>
    </xf>
    <xf numFmtId="167" fontId="13" fillId="44" borderId="27" xfId="0" applyNumberFormat="1" applyFont="1" applyFill="1" applyBorder="1" applyAlignment="1" applyProtection="1">
      <alignment horizontal="center" vertical="center"/>
      <protection locked="0"/>
    </xf>
    <xf numFmtId="167" fontId="13" fillId="44" borderId="28" xfId="0" applyNumberFormat="1" applyFont="1" applyFill="1" applyBorder="1" applyAlignment="1" applyProtection="1">
      <alignment horizontal="center" vertical="center"/>
      <protection locked="0"/>
    </xf>
    <xf numFmtId="170" fontId="10" fillId="28" borderId="101" xfId="123" applyNumberFormat="1" applyFont="1" applyFill="1" applyBorder="1" applyAlignment="1" applyProtection="1">
      <alignment horizontal="center" vertical="center"/>
      <protection locked="0"/>
    </xf>
    <xf numFmtId="170" fontId="10" fillId="28" borderId="102" xfId="123" applyNumberFormat="1" applyFont="1" applyFill="1" applyBorder="1" applyAlignment="1" applyProtection="1">
      <alignment horizontal="center" vertical="center"/>
      <protection locked="0"/>
    </xf>
    <xf numFmtId="170" fontId="10" fillId="28" borderId="103" xfId="123" applyNumberFormat="1" applyFont="1" applyFill="1" applyBorder="1" applyAlignment="1" applyProtection="1">
      <alignment horizontal="center" vertical="center"/>
      <protection locked="0"/>
    </xf>
    <xf numFmtId="0" fontId="10" fillId="0" borderId="104" xfId="0" applyFont="1" applyBorder="1" applyAlignment="1">
      <alignment horizontal="center" vertical="center"/>
    </xf>
    <xf numFmtId="0" fontId="10" fillId="0" borderId="105" xfId="0" applyFont="1" applyBorder="1" applyAlignment="1">
      <alignment horizontal="center" vertical="center"/>
    </xf>
    <xf numFmtId="167" fontId="35" fillId="48" borderId="27" xfId="0" applyNumberFormat="1" applyFont="1" applyFill="1" applyBorder="1" applyAlignment="1" applyProtection="1">
      <alignment horizontal="center" vertical="center"/>
      <protection locked="0"/>
    </xf>
    <xf numFmtId="167" fontId="35" fillId="48" borderId="28" xfId="0" applyNumberFormat="1" applyFont="1" applyFill="1" applyBorder="1" applyAlignment="1" applyProtection="1">
      <alignment horizontal="center" vertical="center"/>
      <protection locked="0"/>
    </xf>
    <xf numFmtId="167" fontId="13" fillId="33" borderId="24" xfId="0" applyNumberFormat="1" applyFont="1" applyFill="1" applyBorder="1" applyAlignment="1" applyProtection="1">
      <alignment horizontal="center" vertical="center"/>
      <protection locked="0"/>
    </xf>
    <xf numFmtId="167" fontId="13" fillId="33" borderId="0" xfId="0" applyNumberFormat="1" applyFont="1" applyFill="1" applyBorder="1" applyAlignment="1" applyProtection="1">
      <alignment horizontal="center" vertical="center"/>
      <protection locked="0"/>
    </xf>
    <xf numFmtId="167" fontId="41" fillId="42" borderId="27" xfId="0" applyNumberFormat="1" applyFont="1" applyFill="1" applyBorder="1" applyAlignment="1" applyProtection="1">
      <alignment horizontal="center" vertical="center" wrapText="1"/>
      <protection locked="0"/>
    </xf>
    <xf numFmtId="167" fontId="41" fillId="42" borderId="29" xfId="0" applyNumberFormat="1" applyFont="1" applyFill="1" applyBorder="1" applyAlignment="1" applyProtection="1">
      <alignment horizontal="center" vertical="center" wrapText="1"/>
      <protection locked="0"/>
    </xf>
    <xf numFmtId="180" fontId="13" fillId="27" borderId="18" xfId="92" applyNumberFormat="1" applyFont="1" applyFill="1" applyBorder="1" applyAlignment="1">
      <alignment horizontal="left"/>
    </xf>
    <xf numFmtId="180" fontId="13" fillId="27" borderId="19" xfId="92" applyNumberFormat="1" applyFont="1" applyFill="1" applyBorder="1" applyAlignment="1">
      <alignment horizontal="left"/>
    </xf>
    <xf numFmtId="167" fontId="10" fillId="27" borderId="27" xfId="92" applyNumberFormat="1" applyFont="1" applyFill="1" applyBorder="1" applyAlignment="1">
      <alignment horizontal="center" vertical="center" wrapText="1"/>
    </xf>
    <xf numFmtId="0" fontId="17" fillId="0" borderId="28" xfId="88" applyBorder="1" applyAlignment="1">
      <alignment horizontal="center" vertical="center" wrapText="1"/>
    </xf>
    <xf numFmtId="0" fontId="17" fillId="0" borderId="29" xfId="88" applyBorder="1" applyAlignment="1">
      <alignment horizontal="center" vertical="center" wrapText="1"/>
    </xf>
    <xf numFmtId="167" fontId="13" fillId="27" borderId="18" xfId="92" applyNumberFormat="1" applyFont="1" applyFill="1" applyBorder="1" applyAlignment="1">
      <alignment horizontal="center" vertical="center"/>
    </xf>
    <xf numFmtId="167" fontId="13" fillId="27" borderId="19" xfId="92" applyNumberFormat="1" applyFont="1" applyFill="1" applyBorder="1" applyAlignment="1">
      <alignment horizontal="center" vertical="center"/>
    </xf>
    <xf numFmtId="167" fontId="13" fillId="27" borderId="20" xfId="92" applyNumberFormat="1" applyFont="1" applyFill="1" applyBorder="1" applyAlignment="1">
      <alignment horizontal="center" vertical="center"/>
    </xf>
    <xf numFmtId="167" fontId="13" fillId="27" borderId="22" xfId="92" applyNumberFormat="1" applyFont="1" applyFill="1" applyBorder="1" applyAlignment="1">
      <alignment horizontal="center" vertical="center"/>
    </xf>
    <xf numFmtId="167" fontId="13" fillId="27" borderId="23" xfId="92" applyNumberFormat="1" applyFont="1" applyFill="1" applyBorder="1" applyAlignment="1">
      <alignment horizontal="center" vertical="center"/>
    </xf>
    <xf numFmtId="167" fontId="13" fillId="27" borderId="25" xfId="92" applyNumberFormat="1" applyFont="1" applyFill="1" applyBorder="1" applyAlignment="1">
      <alignment horizontal="center" vertical="center"/>
    </xf>
    <xf numFmtId="167" fontId="9" fillId="27" borderId="18" xfId="92" applyNumberFormat="1" applyFont="1" applyFill="1" applyBorder="1" applyAlignment="1">
      <alignment horizontal="center"/>
    </xf>
    <xf numFmtId="167" fontId="9" fillId="27" borderId="19" xfId="92" applyNumberFormat="1" applyFont="1" applyFill="1" applyBorder="1" applyAlignment="1">
      <alignment horizontal="center"/>
    </xf>
    <xf numFmtId="167" fontId="9" fillId="27" borderId="20" xfId="92" applyNumberFormat="1" applyFont="1" applyFill="1" applyBorder="1" applyAlignment="1">
      <alignment horizontal="center"/>
    </xf>
    <xf numFmtId="167" fontId="9" fillId="27" borderId="24" xfId="92" applyNumberFormat="1" applyFont="1" applyFill="1" applyBorder="1" applyAlignment="1">
      <alignment horizontal="center"/>
    </xf>
    <xf numFmtId="167" fontId="9" fillId="27" borderId="0" xfId="92" applyNumberFormat="1" applyFont="1" applyFill="1" applyBorder="1" applyAlignment="1">
      <alignment horizontal="center"/>
    </xf>
    <xf numFmtId="167" fontId="9" fillId="27" borderId="21" xfId="92" applyNumberFormat="1" applyFont="1" applyFill="1" applyBorder="1" applyAlignment="1">
      <alignment horizontal="center"/>
    </xf>
    <xf numFmtId="167" fontId="9" fillId="27" borderId="22" xfId="92" applyNumberFormat="1" applyFont="1" applyFill="1" applyBorder="1" applyAlignment="1">
      <alignment horizontal="center"/>
    </xf>
    <xf numFmtId="167" fontId="9" fillId="27" borderId="23" xfId="92" applyNumberFormat="1" applyFont="1" applyFill="1" applyBorder="1" applyAlignment="1">
      <alignment horizontal="center"/>
    </xf>
    <xf numFmtId="167" fontId="9" fillId="27" borderId="25" xfId="92" applyNumberFormat="1" applyFont="1" applyFill="1" applyBorder="1" applyAlignment="1">
      <alignment horizontal="center"/>
    </xf>
    <xf numFmtId="0" fontId="30" fillId="27" borderId="18" xfId="92" applyNumberFormat="1" applyFont="1" applyFill="1" applyBorder="1" applyAlignment="1">
      <alignment horizontal="left" vertical="center" wrapText="1"/>
    </xf>
    <xf numFmtId="0" fontId="29" fillId="0" borderId="19" xfId="0" applyFont="1" applyBorder="1" applyAlignment="1">
      <alignment vertical="center" wrapText="1"/>
    </xf>
    <xf numFmtId="0" fontId="29" fillId="0" borderId="20" xfId="0" applyFont="1" applyBorder="1" applyAlignment="1">
      <alignment vertical="center" wrapText="1"/>
    </xf>
    <xf numFmtId="0" fontId="29" fillId="0" borderId="24" xfId="0" applyFont="1" applyBorder="1" applyAlignment="1">
      <alignment vertical="center" wrapText="1"/>
    </xf>
    <xf numFmtId="0" fontId="29" fillId="0" borderId="0" xfId="0" applyFont="1" applyAlignment="1">
      <alignment vertical="center" wrapText="1"/>
    </xf>
    <xf numFmtId="0" fontId="29" fillId="0" borderId="21" xfId="0" applyFont="1" applyBorder="1" applyAlignment="1">
      <alignment vertical="center" wrapText="1"/>
    </xf>
    <xf numFmtId="0" fontId="29" fillId="0" borderId="22" xfId="0" applyFont="1" applyBorder="1" applyAlignment="1">
      <alignment vertical="center" wrapText="1"/>
    </xf>
    <xf numFmtId="0" fontId="29" fillId="0" borderId="23" xfId="0" applyFont="1" applyBorder="1" applyAlignment="1">
      <alignment vertical="center" wrapText="1"/>
    </xf>
    <xf numFmtId="0" fontId="29" fillId="0" borderId="25" xfId="0" applyFont="1" applyBorder="1" applyAlignment="1">
      <alignment vertical="center" wrapText="1"/>
    </xf>
    <xf numFmtId="167" fontId="0" fillId="27" borderId="0" xfId="0" applyNumberFormat="1" applyFill="1" applyBorder="1" applyAlignment="1">
      <alignment horizontal="center" vertical="center" wrapText="1"/>
    </xf>
    <xf numFmtId="167" fontId="13" fillId="27" borderId="18" xfId="0" applyNumberFormat="1" applyFont="1" applyFill="1" applyBorder="1" applyAlignment="1">
      <alignment horizontal="center" vertical="center"/>
    </xf>
    <xf numFmtId="167" fontId="13" fillId="27" borderId="20" xfId="0" applyNumberFormat="1" applyFont="1" applyFill="1" applyBorder="1" applyAlignment="1">
      <alignment horizontal="center" vertical="center"/>
    </xf>
    <xf numFmtId="167" fontId="13" fillId="27" borderId="22" xfId="0" applyNumberFormat="1" applyFont="1" applyFill="1" applyBorder="1" applyAlignment="1">
      <alignment horizontal="center" vertical="center"/>
    </xf>
    <xf numFmtId="167" fontId="13" fillId="27" borderId="25" xfId="0" applyNumberFormat="1" applyFont="1" applyFill="1" applyBorder="1" applyAlignment="1">
      <alignment horizontal="center" vertical="center"/>
    </xf>
    <xf numFmtId="167" fontId="12" fillId="27" borderId="18" xfId="0" applyNumberFormat="1" applyFont="1" applyFill="1" applyBorder="1" applyAlignment="1">
      <alignment vertical="center" wrapText="1"/>
    </xf>
    <xf numFmtId="0" fontId="53" fillId="0" borderId="19" xfId="0" applyFont="1" applyBorder="1" applyAlignment="1">
      <alignment vertical="center" wrapText="1"/>
    </xf>
    <xf numFmtId="0" fontId="53" fillId="0" borderId="20" xfId="0" applyFont="1" applyBorder="1" applyAlignment="1">
      <alignment vertical="center" wrapText="1"/>
    </xf>
    <xf numFmtId="0" fontId="53" fillId="0" borderId="24" xfId="0" applyFont="1" applyBorder="1" applyAlignment="1">
      <alignment vertical="center" wrapText="1"/>
    </xf>
    <xf numFmtId="0" fontId="53" fillId="0" borderId="0" xfId="0" applyFont="1" applyAlignment="1">
      <alignment vertical="center" wrapText="1"/>
    </xf>
    <xf numFmtId="0" fontId="53" fillId="0" borderId="21" xfId="0" applyFont="1" applyBorder="1" applyAlignment="1">
      <alignment vertical="center" wrapText="1"/>
    </xf>
    <xf numFmtId="0" fontId="53" fillId="0" borderId="22" xfId="0" applyFont="1" applyBorder="1" applyAlignment="1">
      <alignment vertical="center" wrapText="1"/>
    </xf>
    <xf numFmtId="0" fontId="53" fillId="0" borderId="23" xfId="0" applyFont="1" applyBorder="1" applyAlignment="1">
      <alignment vertical="center" wrapText="1"/>
    </xf>
    <xf numFmtId="0" fontId="53" fillId="0" borderId="25" xfId="0" applyFont="1" applyBorder="1" applyAlignment="1">
      <alignment vertical="center" wrapText="1"/>
    </xf>
    <xf numFmtId="167" fontId="18" fillId="28" borderId="27" xfId="90" applyNumberFormat="1" applyFont="1" applyFill="1" applyBorder="1" applyAlignment="1">
      <alignment horizontal="center" vertical="center" wrapText="1"/>
    </xf>
    <xf numFmtId="0" fontId="20" fillId="28" borderId="28" xfId="88" applyFont="1" applyFill="1" applyBorder="1" applyAlignment="1">
      <alignment horizontal="center" vertical="center" wrapText="1"/>
    </xf>
    <xf numFmtId="0" fontId="20" fillId="28" borderId="29" xfId="88" applyFont="1" applyFill="1" applyBorder="1" applyAlignment="1">
      <alignment horizontal="center" vertical="center" wrapText="1"/>
    </xf>
    <xf numFmtId="167" fontId="10" fillId="28" borderId="27" xfId="90" applyNumberFormat="1" applyFont="1" applyFill="1" applyBorder="1" applyAlignment="1">
      <alignment horizontal="center" vertical="center" wrapText="1"/>
    </xf>
    <xf numFmtId="167" fontId="10" fillId="28" borderId="29" xfId="90" applyNumberFormat="1" applyFont="1" applyFill="1" applyBorder="1" applyAlignment="1">
      <alignment horizontal="center" vertical="center" wrapText="1"/>
    </xf>
    <xf numFmtId="165" fontId="9" fillId="27" borderId="18" xfId="123" applyFont="1" applyFill="1" applyBorder="1" applyAlignment="1">
      <alignment horizontal="center"/>
    </xf>
    <xf numFmtId="165" fontId="9" fillId="27" borderId="19" xfId="123" applyFont="1" applyFill="1" applyBorder="1" applyAlignment="1">
      <alignment horizontal="center"/>
    </xf>
    <xf numFmtId="165" fontId="9" fillId="27" borderId="20" xfId="123" applyFont="1" applyFill="1" applyBorder="1" applyAlignment="1">
      <alignment horizontal="center"/>
    </xf>
    <xf numFmtId="165" fontId="9" fillId="27" borderId="24" xfId="123" applyFont="1" applyFill="1" applyBorder="1" applyAlignment="1">
      <alignment horizontal="center"/>
    </xf>
    <xf numFmtId="165" fontId="9" fillId="27" borderId="0" xfId="123" applyFont="1" applyFill="1" applyBorder="1" applyAlignment="1">
      <alignment horizontal="center"/>
    </xf>
    <xf numFmtId="165" fontId="9" fillId="27" borderId="21" xfId="123" applyFont="1" applyFill="1" applyBorder="1" applyAlignment="1">
      <alignment horizontal="center"/>
    </xf>
    <xf numFmtId="165" fontId="9" fillId="27" borderId="22" xfId="123" applyFont="1" applyFill="1" applyBorder="1" applyAlignment="1">
      <alignment horizontal="center"/>
    </xf>
    <xf numFmtId="165" fontId="9" fillId="27" borderId="23" xfId="123" applyFont="1" applyFill="1" applyBorder="1" applyAlignment="1">
      <alignment horizontal="center"/>
    </xf>
    <xf numFmtId="165" fontId="9" fillId="27" borderId="25" xfId="123" applyFont="1" applyFill="1" applyBorder="1" applyAlignment="1">
      <alignment horizontal="center"/>
    </xf>
    <xf numFmtId="167" fontId="37" fillId="27" borderId="18" xfId="90" applyNumberFormat="1" applyFont="1" applyFill="1" applyBorder="1" applyAlignment="1">
      <alignment horizontal="left" vertical="center" wrapText="1"/>
    </xf>
    <xf numFmtId="167" fontId="37" fillId="27" borderId="19" xfId="90" applyNumberFormat="1" applyFont="1" applyFill="1" applyBorder="1" applyAlignment="1">
      <alignment horizontal="left" vertical="center" wrapText="1"/>
    </xf>
    <xf numFmtId="167" fontId="37" fillId="27" borderId="20" xfId="90" applyNumberFormat="1" applyFont="1" applyFill="1" applyBorder="1" applyAlignment="1">
      <alignment horizontal="left" vertical="center" wrapText="1"/>
    </xf>
    <xf numFmtId="167" fontId="37" fillId="27" borderId="24" xfId="90" applyNumberFormat="1" applyFont="1" applyFill="1" applyBorder="1" applyAlignment="1">
      <alignment horizontal="left" vertical="center" wrapText="1"/>
    </xf>
    <xf numFmtId="167" fontId="37" fillId="27" borderId="0" xfId="90" applyNumberFormat="1" applyFont="1" applyFill="1" applyBorder="1" applyAlignment="1">
      <alignment horizontal="left" vertical="center" wrapText="1"/>
    </xf>
    <xf numFmtId="167" fontId="37" fillId="27" borderId="21" xfId="90" applyNumberFormat="1" applyFont="1" applyFill="1" applyBorder="1" applyAlignment="1">
      <alignment horizontal="left" vertical="center" wrapText="1"/>
    </xf>
    <xf numFmtId="167" fontId="37" fillId="27" borderId="22" xfId="90" applyNumberFormat="1" applyFont="1" applyFill="1" applyBorder="1" applyAlignment="1">
      <alignment horizontal="left" vertical="center" wrapText="1"/>
    </xf>
    <xf numFmtId="167" fontId="37" fillId="27" borderId="23" xfId="90" applyNumberFormat="1" applyFont="1" applyFill="1" applyBorder="1" applyAlignment="1">
      <alignment horizontal="left" vertical="center" wrapText="1"/>
    </xf>
    <xf numFmtId="167" fontId="37" fillId="27" borderId="25" xfId="90" applyNumberFormat="1" applyFont="1" applyFill="1" applyBorder="1" applyAlignment="1">
      <alignment horizontal="left" vertical="center" wrapText="1"/>
    </xf>
    <xf numFmtId="180" fontId="20" fillId="0" borderId="19" xfId="90" applyNumberFormat="1" applyFont="1" applyBorder="1" applyAlignment="1">
      <alignment horizontal="left"/>
    </xf>
    <xf numFmtId="167" fontId="10" fillId="28" borderId="18" xfId="90" applyNumberFormat="1" applyFont="1" applyFill="1" applyBorder="1" applyAlignment="1">
      <alignment horizontal="center" vertical="center"/>
    </xf>
    <xf numFmtId="167" fontId="10" fillId="28" borderId="19" xfId="90" applyNumberFormat="1" applyFont="1" applyFill="1" applyBorder="1" applyAlignment="1">
      <alignment horizontal="center" vertical="center"/>
    </xf>
    <xf numFmtId="167" fontId="10" fillId="28" borderId="20" xfId="90" applyNumberFormat="1" applyFont="1" applyFill="1" applyBorder="1" applyAlignment="1">
      <alignment horizontal="center" vertical="center"/>
    </xf>
    <xf numFmtId="174" fontId="56" fillId="27" borderId="26" xfId="123" applyNumberFormat="1" applyFont="1" applyFill="1" applyBorder="1" applyAlignment="1">
      <alignment horizontal="center" vertical="center"/>
    </xf>
    <xf numFmtId="0" fontId="62" fillId="0" borderId="16" xfId="0" applyFont="1" applyBorder="1" applyAlignment="1">
      <alignment vertical="center"/>
    </xf>
    <xf numFmtId="0" fontId="62" fillId="0" borderId="17" xfId="0" applyFont="1" applyBorder="1" applyAlignment="1">
      <alignment vertical="center"/>
    </xf>
    <xf numFmtId="170" fontId="13" fillId="27" borderId="26" xfId="123" applyNumberFormat="1" applyFont="1" applyFill="1" applyBorder="1" applyAlignment="1">
      <alignment horizontal="left" vertical="center" wrapText="1"/>
    </xf>
    <xf numFmtId="170" fontId="13" fillId="27" borderId="16" xfId="123" applyNumberFormat="1" applyFont="1" applyFill="1" applyBorder="1" applyAlignment="1">
      <alignment horizontal="left" vertical="center" wrapText="1"/>
    </xf>
    <xf numFmtId="170" fontId="13" fillId="27" borderId="17" xfId="123" applyNumberFormat="1" applyFont="1" applyFill="1" applyBorder="1" applyAlignment="1">
      <alignment horizontal="left" vertical="center" wrapText="1"/>
    </xf>
    <xf numFmtId="170" fontId="13" fillId="27" borderId="26" xfId="123" applyNumberFormat="1" applyFont="1" applyFill="1" applyBorder="1" applyAlignment="1">
      <alignment horizontal="center" vertical="center" wrapText="1"/>
    </xf>
    <xf numFmtId="170" fontId="13" fillId="27" borderId="16" xfId="123" applyNumberFormat="1" applyFont="1" applyFill="1" applyBorder="1" applyAlignment="1">
      <alignment horizontal="center" vertical="center" wrapText="1"/>
    </xf>
    <xf numFmtId="170" fontId="13" fillId="27" borderId="17" xfId="123" applyNumberFormat="1" applyFont="1" applyFill="1" applyBorder="1" applyAlignment="1">
      <alignment horizontal="center" vertical="center" wrapText="1"/>
    </xf>
    <xf numFmtId="170" fontId="52" fillId="27" borderId="26" xfId="123" applyNumberFormat="1" applyFont="1" applyFill="1" applyBorder="1" applyAlignment="1">
      <alignment horizontal="left" vertical="center" wrapText="1"/>
    </xf>
    <xf numFmtId="170" fontId="52" fillId="27" borderId="16" xfId="123" applyNumberFormat="1" applyFont="1" applyFill="1" applyBorder="1" applyAlignment="1">
      <alignment horizontal="left" vertical="center" wrapText="1"/>
    </xf>
    <xf numFmtId="170" fontId="52" fillId="27" borderId="17" xfId="123" applyNumberFormat="1" applyFont="1" applyFill="1" applyBorder="1" applyAlignment="1">
      <alignment horizontal="left" vertical="center" wrapText="1"/>
    </xf>
    <xf numFmtId="170" fontId="52" fillId="27" borderId="26" xfId="123" applyNumberFormat="1" applyFont="1" applyFill="1" applyBorder="1" applyAlignment="1">
      <alignment horizontal="center" vertical="center" wrapText="1"/>
    </xf>
    <xf numFmtId="170" fontId="52" fillId="27" borderId="16" xfId="123" applyNumberFormat="1" applyFont="1" applyFill="1" applyBorder="1" applyAlignment="1">
      <alignment horizontal="center" vertical="center" wrapText="1"/>
    </xf>
    <xf numFmtId="170" fontId="52" fillId="27" borderId="17" xfId="123" applyNumberFormat="1" applyFont="1" applyFill="1" applyBorder="1" applyAlignment="1">
      <alignment horizontal="center" vertical="center" wrapText="1"/>
    </xf>
    <xf numFmtId="167" fontId="13" fillId="27" borderId="24" xfId="92" applyNumberFormat="1" applyFont="1" applyFill="1" applyBorder="1" applyAlignment="1">
      <alignment horizontal="center" vertical="top"/>
    </xf>
    <xf numFmtId="167" fontId="13" fillId="27" borderId="0" xfId="92" applyNumberFormat="1" applyFont="1" applyFill="1" applyBorder="1" applyAlignment="1">
      <alignment horizontal="center" vertical="top"/>
    </xf>
    <xf numFmtId="167" fontId="13" fillId="27" borderId="0" xfId="92" applyNumberFormat="1" applyFont="1" applyFill="1" applyBorder="1" applyAlignment="1">
      <alignment horizontal="center"/>
    </xf>
    <xf numFmtId="167" fontId="13" fillId="27" borderId="21" xfId="92" applyNumberFormat="1" applyFont="1" applyFill="1" applyBorder="1" applyAlignment="1">
      <alignment horizontal="center"/>
    </xf>
    <xf numFmtId="167" fontId="13" fillId="27" borderId="21" xfId="92" applyNumberFormat="1" applyFont="1" applyFill="1" applyBorder="1" applyAlignment="1">
      <alignment horizontal="center" vertical="top"/>
    </xf>
    <xf numFmtId="167" fontId="13" fillId="27" borderId="24" xfId="92" applyNumberFormat="1" applyFont="1" applyFill="1" applyBorder="1" applyAlignment="1">
      <alignment horizontal="center"/>
    </xf>
    <xf numFmtId="167" fontId="30" fillId="27" borderId="18" xfId="92" applyNumberFormat="1" applyFont="1" applyFill="1" applyBorder="1" applyAlignment="1">
      <alignment horizontal="left" vertical="center" wrapText="1"/>
    </xf>
    <xf numFmtId="0" fontId="29" fillId="0" borderId="19" xfId="92" applyFont="1" applyBorder="1" applyAlignment="1">
      <alignment horizontal="left" vertical="center" wrapText="1"/>
    </xf>
    <xf numFmtId="0" fontId="29" fillId="0" borderId="24" xfId="92" applyFont="1" applyBorder="1" applyAlignment="1">
      <alignment horizontal="left" vertical="center" wrapText="1"/>
    </xf>
    <xf numFmtId="0" fontId="29" fillId="0" borderId="0" xfId="92" applyFont="1" applyAlignment="1">
      <alignment horizontal="left" vertical="center" wrapText="1"/>
    </xf>
    <xf numFmtId="0" fontId="29" fillId="0" borderId="22" xfId="92" applyFont="1" applyBorder="1" applyAlignment="1">
      <alignment horizontal="left" vertical="center" wrapText="1"/>
    </xf>
    <xf numFmtId="0" fontId="29" fillId="0" borderId="23" xfId="92" applyFont="1" applyBorder="1" applyAlignment="1">
      <alignment horizontal="left" vertical="center" wrapText="1"/>
    </xf>
    <xf numFmtId="167" fontId="54" fillId="0" borderId="26" xfId="92" applyNumberFormat="1" applyFont="1" applyFill="1" applyBorder="1" applyAlignment="1">
      <alignment horizontal="left"/>
    </xf>
    <xf numFmtId="167" fontId="54" fillId="0" borderId="16" xfId="92" applyNumberFormat="1" applyFont="1" applyFill="1" applyBorder="1" applyAlignment="1">
      <alignment horizontal="left"/>
    </xf>
    <xf numFmtId="167" fontId="54" fillId="0" borderId="17" xfId="92" applyNumberFormat="1" applyFont="1" applyFill="1" applyBorder="1" applyAlignment="1">
      <alignment horizontal="left"/>
    </xf>
    <xf numFmtId="167" fontId="11" fillId="0" borderId="26" xfId="92" applyNumberFormat="1" applyFont="1" applyFill="1" applyBorder="1" applyAlignment="1">
      <alignment horizontal="center"/>
    </xf>
    <xf numFmtId="167" fontId="11" fillId="0" borderId="16" xfId="92" applyNumberFormat="1" applyFont="1" applyFill="1" applyBorder="1" applyAlignment="1">
      <alignment horizontal="center"/>
    </xf>
    <xf numFmtId="167" fontId="11" fillId="0" borderId="17" xfId="92" applyNumberFormat="1" applyFont="1" applyFill="1" applyBorder="1" applyAlignment="1">
      <alignment horizontal="center"/>
    </xf>
    <xf numFmtId="167" fontId="20" fillId="27" borderId="24" xfId="92" applyNumberFormat="1" applyFont="1" applyFill="1" applyBorder="1" applyAlignment="1">
      <alignment horizontal="center"/>
    </xf>
    <xf numFmtId="167" fontId="20" fillId="27" borderId="0" xfId="92" applyNumberFormat="1" applyFont="1" applyFill="1" applyBorder="1" applyAlignment="1">
      <alignment horizontal="center"/>
    </xf>
    <xf numFmtId="167" fontId="20" fillId="27" borderId="21" xfId="92" applyNumberFormat="1" applyFont="1" applyFill="1" applyBorder="1" applyAlignment="1">
      <alignment horizontal="center"/>
    </xf>
    <xf numFmtId="167" fontId="10" fillId="27" borderId="24" xfId="92" applyNumberFormat="1" applyFont="1" applyFill="1" applyBorder="1" applyAlignment="1">
      <alignment horizontal="center"/>
    </xf>
    <xf numFmtId="167" fontId="10" fillId="27" borderId="0" xfId="92" applyNumberFormat="1" applyFont="1" applyFill="1" applyBorder="1" applyAlignment="1">
      <alignment horizontal="center"/>
    </xf>
    <xf numFmtId="167" fontId="10" fillId="27" borderId="21" xfId="92" applyNumberFormat="1" applyFont="1" applyFill="1" applyBorder="1" applyAlignment="1">
      <alignment horizontal="center"/>
    </xf>
    <xf numFmtId="167" fontId="10" fillId="27" borderId="22" xfId="92" applyNumberFormat="1" applyFont="1" applyFill="1" applyBorder="1" applyAlignment="1">
      <alignment horizontal="center"/>
    </xf>
    <xf numFmtId="167" fontId="10" fillId="27" borderId="23" xfId="92" applyNumberFormat="1" applyFont="1" applyFill="1" applyBorder="1" applyAlignment="1">
      <alignment horizontal="center"/>
    </xf>
    <xf numFmtId="167" fontId="10" fillId="27" borderId="25" xfId="92" applyNumberFormat="1" applyFont="1" applyFill="1" applyBorder="1" applyAlignment="1">
      <alignment horizontal="center"/>
    </xf>
    <xf numFmtId="167" fontId="11" fillId="27" borderId="18" xfId="92" applyNumberFormat="1" applyFont="1" applyFill="1" applyBorder="1" applyAlignment="1">
      <alignment horizontal="center"/>
    </xf>
    <xf numFmtId="167" fontId="11" fillId="27" borderId="19" xfId="92" applyNumberFormat="1" applyFont="1" applyFill="1" applyBorder="1" applyAlignment="1">
      <alignment horizontal="center"/>
    </xf>
    <xf numFmtId="167" fontId="11" fillId="27" borderId="20" xfId="92" applyNumberFormat="1" applyFont="1" applyFill="1" applyBorder="1" applyAlignment="1">
      <alignment horizontal="center"/>
    </xf>
    <xf numFmtId="167" fontId="7" fillId="0" borderId="24" xfId="92" applyNumberFormat="1" applyFont="1" applyBorder="1" applyAlignment="1">
      <alignment horizontal="center"/>
    </xf>
    <xf numFmtId="167" fontId="7" fillId="0" borderId="0" xfId="92" applyNumberFormat="1" applyFont="1" applyBorder="1" applyAlignment="1">
      <alignment horizontal="center"/>
    </xf>
    <xf numFmtId="167" fontId="7" fillId="0" borderId="21" xfId="92" applyNumberFormat="1" applyFont="1" applyBorder="1" applyAlignment="1">
      <alignment horizontal="center"/>
    </xf>
    <xf numFmtId="167" fontId="13" fillId="27" borderId="22" xfId="92" applyNumberFormat="1" applyFont="1" applyFill="1" applyBorder="1" applyAlignment="1">
      <alignment horizontal="center"/>
    </xf>
    <xf numFmtId="167" fontId="13" fillId="27" borderId="23" xfId="92" applyNumberFormat="1" applyFont="1" applyFill="1" applyBorder="1" applyAlignment="1">
      <alignment horizontal="center"/>
    </xf>
    <xf numFmtId="167" fontId="13" fillId="27" borderId="25" xfId="92" applyNumberFormat="1" applyFont="1" applyFill="1" applyBorder="1" applyAlignment="1">
      <alignment horizontal="center"/>
    </xf>
    <xf numFmtId="44" fontId="133" fillId="27" borderId="119" xfId="71" applyFont="1" applyFill="1" applyBorder="1" applyAlignment="1">
      <alignment horizontal="center" vertical="center"/>
    </xf>
    <xf numFmtId="10" fontId="133" fillId="27" borderId="119" xfId="102" applyNumberFormat="1" applyFont="1" applyFill="1" applyBorder="1" applyAlignment="1">
      <alignment horizontal="center" vertical="center"/>
    </xf>
    <xf numFmtId="44" fontId="133" fillId="27" borderId="120" xfId="71" applyFont="1" applyFill="1" applyBorder="1" applyAlignment="1">
      <alignment horizontal="center" vertical="center"/>
    </xf>
    <xf numFmtId="1" fontId="149" fillId="0" borderId="78" xfId="0" applyNumberFormat="1" applyFont="1" applyFill="1" applyBorder="1" applyAlignment="1">
      <alignment horizontal="center" vertical="center"/>
    </xf>
    <xf numFmtId="38" fontId="149" fillId="27" borderId="132" xfId="128" applyNumberFormat="1" applyFont="1" applyFill="1" applyBorder="1" applyAlignment="1">
      <alignment horizontal="center" vertical="center"/>
    </xf>
    <xf numFmtId="0" fontId="149" fillId="0" borderId="132" xfId="0" applyFont="1" applyBorder="1" applyAlignment="1">
      <alignment vertical="center"/>
    </xf>
    <xf numFmtId="192" fontId="150" fillId="0" borderId="132" xfId="0" applyNumberFormat="1" applyFont="1" applyBorder="1" applyAlignment="1">
      <alignment horizontal="center" vertical="center"/>
    </xf>
    <xf numFmtId="4" fontId="150" fillId="0" borderId="132" xfId="0" applyNumberFormat="1" applyFont="1" applyBorder="1" applyAlignment="1">
      <alignment horizontal="right" vertical="center"/>
    </xf>
    <xf numFmtId="44" fontId="133" fillId="27" borderId="132" xfId="71" applyFont="1" applyFill="1" applyBorder="1" applyAlignment="1">
      <alignment horizontal="center" vertical="center"/>
    </xf>
    <xf numFmtId="10" fontId="133" fillId="27" borderId="132" xfId="102" applyNumberFormat="1" applyFont="1" applyFill="1" applyBorder="1" applyAlignment="1">
      <alignment horizontal="center" vertical="center"/>
    </xf>
    <xf numFmtId="44" fontId="133" fillId="27" borderId="133" xfId="71" applyFont="1" applyFill="1" applyBorder="1" applyAlignment="1">
      <alignment horizontal="center" vertical="center"/>
    </xf>
    <xf numFmtId="38" fontId="133" fillId="49" borderId="74" xfId="76" applyNumberFormat="1" applyFont="1" applyFill="1" applyBorder="1" applyAlignment="1">
      <alignment horizontal="center"/>
    </xf>
    <xf numFmtId="38" fontId="134" fillId="49" borderId="119" xfId="76" applyNumberFormat="1" applyFont="1" applyFill="1" applyBorder="1" applyAlignment="1">
      <alignment horizontal="center"/>
    </xf>
    <xf numFmtId="40" fontId="134" fillId="49" borderId="87" xfId="76" applyNumberFormat="1" applyFont="1" applyFill="1" applyBorder="1" applyAlignment="1">
      <alignment horizontal="left" wrapText="1"/>
    </xf>
    <xf numFmtId="40" fontId="134" fillId="49" borderId="88" xfId="76" applyNumberFormat="1" applyFont="1" applyFill="1" applyBorder="1" applyAlignment="1">
      <alignment horizontal="left" wrapText="1"/>
    </xf>
    <xf numFmtId="40" fontId="134" fillId="49" borderId="134" xfId="76" applyNumberFormat="1" applyFont="1" applyFill="1" applyBorder="1" applyAlignment="1">
      <alignment horizontal="left" wrapText="1"/>
    </xf>
    <xf numFmtId="44" fontId="134" fillId="49" borderId="120" xfId="71" applyFont="1" applyFill="1" applyBorder="1" applyAlignment="1">
      <alignment horizontal="right"/>
    </xf>
    <xf numFmtId="44" fontId="129" fillId="0" borderId="0" xfId="76" applyNumberFormat="1" applyFont="1"/>
  </cellXfs>
  <cellStyles count="455">
    <cellStyle name="12" xfId="1"/>
    <cellStyle name="12 2" xfId="381"/>
    <cellStyle name="20% - Accent1" xfId="2"/>
    <cellStyle name="20% - Accent2" xfId="3"/>
    <cellStyle name="20% - Accent3" xfId="4"/>
    <cellStyle name="20% - Accent4" xfId="5"/>
    <cellStyle name="20% - Accent5" xfId="6"/>
    <cellStyle name="20% - Accent6" xfId="7"/>
    <cellStyle name="20% - Ênfase1 2" xfId="8"/>
    <cellStyle name="20% - Ênfase1 2 2" xfId="134"/>
    <cellStyle name="20% - Ênfase1 3" xfId="135"/>
    <cellStyle name="20% - Ênfase1 4" xfId="136"/>
    <cellStyle name="20% - Ênfase1 4 2" xfId="340"/>
    <cellStyle name="20% - Ênfase1 5" xfId="382"/>
    <cellStyle name="20% - Ênfase2 2" xfId="9"/>
    <cellStyle name="20% - Ênfase2 2 2" xfId="137"/>
    <cellStyle name="20% - Ênfase2 3" xfId="138"/>
    <cellStyle name="20% - Ênfase2 4" xfId="139"/>
    <cellStyle name="20% - Ênfase2 4 2" xfId="341"/>
    <cellStyle name="20% - Ênfase2 5" xfId="383"/>
    <cellStyle name="20% - Ênfase3 2" xfId="10"/>
    <cellStyle name="20% - Ênfase3 2 2" xfId="140"/>
    <cellStyle name="20% - Ênfase3 3" xfId="141"/>
    <cellStyle name="20% - Ênfase3 4" xfId="142"/>
    <cellStyle name="20% - Ênfase3 4 2" xfId="342"/>
    <cellStyle name="20% - Ênfase3 5" xfId="384"/>
    <cellStyle name="20% - Ênfase4 2" xfId="11"/>
    <cellStyle name="20% - Ênfase4 2 2" xfId="143"/>
    <cellStyle name="20% - Ênfase4 3" xfId="144"/>
    <cellStyle name="20% - Ênfase4 4" xfId="145"/>
    <cellStyle name="20% - Ênfase4 4 2" xfId="343"/>
    <cellStyle name="20% - Ênfase4 5" xfId="385"/>
    <cellStyle name="20% - Ênfase5 2" xfId="12"/>
    <cellStyle name="20% - Ênfase5 3" xfId="146"/>
    <cellStyle name="20% - Ênfase5 3 2" xfId="344"/>
    <cellStyle name="20% - Ênfase6 2" xfId="13"/>
    <cellStyle name="20% - Ênfase6 2 2" xfId="147"/>
    <cellStyle name="20% - Ênfase6 3" xfId="148"/>
    <cellStyle name="20% - Ênfase6 4" xfId="149"/>
    <cellStyle name="20% - Ênfase6 4 2" xfId="345"/>
    <cellStyle name="20% - Ênfase6 5" xfId="386"/>
    <cellStyle name="40% - Accent1" xfId="14"/>
    <cellStyle name="40% - Accent2" xfId="15"/>
    <cellStyle name="40% - Accent3" xfId="16"/>
    <cellStyle name="40% - Accent4" xfId="17"/>
    <cellStyle name="40% - Accent5" xfId="18"/>
    <cellStyle name="40% - Accent6" xfId="19"/>
    <cellStyle name="40% - Ênfase1 2" xfId="20"/>
    <cellStyle name="40% - Ênfase1 2 2" xfId="150"/>
    <cellStyle name="40% - Ênfase1 3" xfId="151"/>
    <cellStyle name="40% - Ênfase1 4" xfId="152"/>
    <cellStyle name="40% - Ênfase1 4 2" xfId="346"/>
    <cellStyle name="40% - Ênfase1 5" xfId="387"/>
    <cellStyle name="40% - Ênfase2 2" xfId="21"/>
    <cellStyle name="40% - Ênfase2 3" xfId="153"/>
    <cellStyle name="40% - Ênfase2 3 2" xfId="347"/>
    <cellStyle name="40% - Ênfase3 2" xfId="22"/>
    <cellStyle name="40% - Ênfase3 2 2" xfId="154"/>
    <cellStyle name="40% - Ênfase3 3" xfId="155"/>
    <cellStyle name="40% - Ênfase3 4" xfId="156"/>
    <cellStyle name="40% - Ênfase3 4 2" xfId="348"/>
    <cellStyle name="40% - Ênfase3 5" xfId="388"/>
    <cellStyle name="40% - Ênfase4 2" xfId="23"/>
    <cellStyle name="40% - Ênfase4 2 2" xfId="157"/>
    <cellStyle name="40% - Ênfase4 3" xfId="158"/>
    <cellStyle name="40% - Ênfase4 4" xfId="159"/>
    <cellStyle name="40% - Ênfase4 4 2" xfId="349"/>
    <cellStyle name="40% - Ênfase4 5" xfId="389"/>
    <cellStyle name="40% - Ênfase5 2" xfId="24"/>
    <cellStyle name="40% - Ênfase5 2 2" xfId="160"/>
    <cellStyle name="40% - Ênfase5 3" xfId="161"/>
    <cellStyle name="40% - Ênfase5 4" xfId="162"/>
    <cellStyle name="40% - Ênfase5 4 2" xfId="350"/>
    <cellStyle name="40% - Ênfase5 5" xfId="390"/>
    <cellStyle name="40% - Ênfase6 2" xfId="25"/>
    <cellStyle name="40% - Ênfase6 2 2" xfId="163"/>
    <cellStyle name="40% - Ênfase6 3" xfId="164"/>
    <cellStyle name="40% - Ênfase6 4" xfId="165"/>
    <cellStyle name="40% - Ênfase6 4 2" xfId="351"/>
    <cellStyle name="40% - Ênfase6 5" xfId="391"/>
    <cellStyle name="60% - Accent1" xfId="26"/>
    <cellStyle name="60% - Accent2" xfId="27"/>
    <cellStyle name="60% - Accent3" xfId="28"/>
    <cellStyle name="60% - Accent4" xfId="29"/>
    <cellStyle name="60% - Accent5" xfId="30"/>
    <cellStyle name="60% - Accent6" xfId="31"/>
    <cellStyle name="60% - Ênfase1 2" xfId="32"/>
    <cellStyle name="60% - Ênfase1 2 2" xfId="166"/>
    <cellStyle name="60% - Ênfase1 3" xfId="167"/>
    <cellStyle name="60% - Ênfase1 4" xfId="168"/>
    <cellStyle name="60% - Ênfase1 5" xfId="392"/>
    <cellStyle name="60% - Ênfase2 2" xfId="33"/>
    <cellStyle name="60% - Ênfase2 2 2" xfId="169"/>
    <cellStyle name="60% - Ênfase2 3" xfId="170"/>
    <cellStyle name="60% - Ênfase2 4" xfId="171"/>
    <cellStyle name="60% - Ênfase2 5" xfId="393"/>
    <cellStyle name="60% - Ênfase3 2" xfId="34"/>
    <cellStyle name="60% - Ênfase3 2 2" xfId="172"/>
    <cellStyle name="60% - Ênfase3 3" xfId="173"/>
    <cellStyle name="60% - Ênfase3 4" xfId="174"/>
    <cellStyle name="60% - Ênfase3 5" xfId="394"/>
    <cellStyle name="60% - Ênfase4 2" xfId="35"/>
    <cellStyle name="60% - Ênfase4 2 2" xfId="175"/>
    <cellStyle name="60% - Ênfase4 3" xfId="176"/>
    <cellStyle name="60% - Ênfase4 4" xfId="177"/>
    <cellStyle name="60% - Ênfase4 5" xfId="395"/>
    <cellStyle name="60% - Ênfase5 2" xfId="36"/>
    <cellStyle name="60% - Ênfase5 2 2" xfId="178"/>
    <cellStyle name="60% - Ênfase5 3" xfId="179"/>
    <cellStyle name="60% - Ênfase5 4" xfId="180"/>
    <cellStyle name="60% - Ênfase5 5" xfId="396"/>
    <cellStyle name="60% - Ênfase6 2" xfId="37"/>
    <cellStyle name="60% - Ênfase6 2 2" xfId="181"/>
    <cellStyle name="60% - Ênfase6 3" xfId="182"/>
    <cellStyle name="60% - Ênfase6 4" xfId="183"/>
    <cellStyle name="60% - Ênfase6 5" xfId="397"/>
    <cellStyle name="Accent1" xfId="38"/>
    <cellStyle name="Accent2" xfId="39"/>
    <cellStyle name="Accent3" xfId="40"/>
    <cellStyle name="Accent4" xfId="41"/>
    <cellStyle name="Accent5" xfId="42"/>
    <cellStyle name="Accent6" xfId="43"/>
    <cellStyle name="Bad" xfId="44"/>
    <cellStyle name="Bom 2" xfId="45"/>
    <cellStyle name="Bom 2 2" xfId="184"/>
    <cellStyle name="Bom 3" xfId="185"/>
    <cellStyle name="Bom 4" xfId="186"/>
    <cellStyle name="Bom 5" xfId="398"/>
    <cellStyle name="Calculation" xfId="46"/>
    <cellStyle name="Cálculo 2" xfId="47"/>
    <cellStyle name="Cálculo 2 2" xfId="187"/>
    <cellStyle name="Cálculo 3" xfId="188"/>
    <cellStyle name="Cálculo 4" xfId="189"/>
    <cellStyle name="Cálculo 5" xfId="399"/>
    <cellStyle name="Célula de Verificação 2" xfId="48"/>
    <cellStyle name="Célula de Verificação 3" xfId="190"/>
    <cellStyle name="Célula Vinculada 2" xfId="49"/>
    <cellStyle name="Célula Vinculada 2 2" xfId="191"/>
    <cellStyle name="Célula Vinculada 3" xfId="192"/>
    <cellStyle name="Célula Vinculada 4" xfId="193"/>
    <cellStyle name="Célula Vinculada 5" xfId="400"/>
    <cellStyle name="Check Cell" xfId="50"/>
    <cellStyle name="Comma0 - Modelo1" xfId="194"/>
    <cellStyle name="Comma0 - Style1" xfId="195"/>
    <cellStyle name="Comma1 - Modelo2" xfId="196"/>
    <cellStyle name="Comma1 - Style2" xfId="197"/>
    <cellStyle name="Currency [0]_1995" xfId="198"/>
    <cellStyle name="Currency_1995" xfId="199"/>
    <cellStyle name="Dia" xfId="200"/>
    <cellStyle name="Encabez1" xfId="201"/>
    <cellStyle name="Encabez2" xfId="202"/>
    <cellStyle name="Ênfase1 2" xfId="51"/>
    <cellStyle name="Ênfase1 2 2" xfId="203"/>
    <cellStyle name="Ênfase1 3" xfId="204"/>
    <cellStyle name="Ênfase1 4" xfId="205"/>
    <cellStyle name="Ênfase1 5" xfId="401"/>
    <cellStyle name="Ênfase2 2" xfId="52"/>
    <cellStyle name="Ênfase2 2 2" xfId="206"/>
    <cellStyle name="Ênfase2 3" xfId="207"/>
    <cellStyle name="Ênfase2 4" xfId="208"/>
    <cellStyle name="Ênfase2 5" xfId="402"/>
    <cellStyle name="Ênfase3 2" xfId="53"/>
    <cellStyle name="Ênfase3 2 2" xfId="209"/>
    <cellStyle name="Ênfase3 3" xfId="210"/>
    <cellStyle name="Ênfase3 4" xfId="211"/>
    <cellStyle name="Ênfase3 5" xfId="403"/>
    <cellStyle name="Ênfase4 2" xfId="54"/>
    <cellStyle name="Ênfase4 2 2" xfId="212"/>
    <cellStyle name="Ênfase4 3" xfId="213"/>
    <cellStyle name="Ênfase4 4" xfId="214"/>
    <cellStyle name="Ênfase4 5" xfId="404"/>
    <cellStyle name="Ênfase5 2" xfId="55"/>
    <cellStyle name="Ênfase5 3" xfId="215"/>
    <cellStyle name="Ênfase6 2" xfId="56"/>
    <cellStyle name="Ênfase6 2 2" xfId="216"/>
    <cellStyle name="Ênfase6 3" xfId="217"/>
    <cellStyle name="Ênfase6 4" xfId="218"/>
    <cellStyle name="Ênfase6 5" xfId="405"/>
    <cellStyle name="Entrada 2" xfId="57"/>
    <cellStyle name="Entrada 2 2" xfId="219"/>
    <cellStyle name="Entrada 3" xfId="220"/>
    <cellStyle name="Entrada 4" xfId="221"/>
    <cellStyle name="Entrada 5" xfId="406"/>
    <cellStyle name="Estilo 1" xfId="222"/>
    <cellStyle name="Euro" xfId="58"/>
    <cellStyle name="Euro 2" xfId="223"/>
    <cellStyle name="Excel Built-in Normal" xfId="59"/>
    <cellStyle name="Excel Built-in Normal 1" xfId="60"/>
    <cellStyle name="Explanatory Text" xfId="61"/>
    <cellStyle name="F2" xfId="224"/>
    <cellStyle name="F3" xfId="225"/>
    <cellStyle name="F4" xfId="226"/>
    <cellStyle name="F5" xfId="227"/>
    <cellStyle name="F6" xfId="228"/>
    <cellStyle name="F7" xfId="229"/>
    <cellStyle name="F8" xfId="230"/>
    <cellStyle name="Fijo" xfId="231"/>
    <cellStyle name="Financiero" xfId="232"/>
    <cellStyle name="Good" xfId="62"/>
    <cellStyle name="Heading 1" xfId="63"/>
    <cellStyle name="Heading 2" xfId="64"/>
    <cellStyle name="Heading 3" xfId="65"/>
    <cellStyle name="Heading 4" xfId="66"/>
    <cellStyle name="Incorreto 2" xfId="67"/>
    <cellStyle name="Incorreto 2 2" xfId="233"/>
    <cellStyle name="Incorreto 3" xfId="234"/>
    <cellStyle name="Incorreto 4" xfId="235"/>
    <cellStyle name="Incorreto 5" xfId="407"/>
    <cellStyle name="Indefinido" xfId="68"/>
    <cellStyle name="Input" xfId="69"/>
    <cellStyle name="Linked Cell" xfId="70"/>
    <cellStyle name="Millares [0]_10 AVERIAS MASIVAS + ANT" xfId="236"/>
    <cellStyle name="Millares_10 AVERIAS MASIVAS + ANT" xfId="237"/>
    <cellStyle name="Moeda" xfId="71" builtinId="4"/>
    <cellStyle name="Moeda 2" xfId="72"/>
    <cellStyle name="Moeda 2 2" xfId="238"/>
    <cellStyle name="Moeda 2 2 2" xfId="239"/>
    <cellStyle name="Moeda 2 2 2 2" xfId="408"/>
    <cellStyle name="Moeda 2 3" xfId="240"/>
    <cellStyle name="Moeda 2 4" xfId="409"/>
    <cellStyle name="Moeda 3" xfId="73"/>
    <cellStyle name="Moeda 3 2" xfId="241"/>
    <cellStyle name="Moeda 3 2 2" xfId="353"/>
    <cellStyle name="Moeda 3 3" xfId="352"/>
    <cellStyle name="Moeda 3 4" xfId="410"/>
    <cellStyle name="Moeda 3 5" xfId="411"/>
    <cellStyle name="Moeda 4" xfId="130"/>
    <cellStyle name="Moeda 4 2" xfId="242"/>
    <cellStyle name="Moeda 4 3" xfId="412"/>
    <cellStyle name="Moeda 5" xfId="243"/>
    <cellStyle name="Moeda 5 2" xfId="244"/>
    <cellStyle name="Moeda 5 2 2" xfId="354"/>
    <cellStyle name="Moeda 5 3" xfId="413"/>
    <cellStyle name="Moeda 6" xfId="375"/>
    <cellStyle name="Moeda 6 2" xfId="376"/>
    <cellStyle name="Moneda [0]_10 AVERIAS MASIVAS + ANT" xfId="245"/>
    <cellStyle name="Moneda_10 AVERIAS MASIVAS + ANT" xfId="246"/>
    <cellStyle name="Monetario" xfId="247"/>
    <cellStyle name="Neutra 2" xfId="74"/>
    <cellStyle name="Neutra 2 2" xfId="248"/>
    <cellStyle name="Neutra 3" xfId="249"/>
    <cellStyle name="Neutra 4" xfId="250"/>
    <cellStyle name="Neutra 5" xfId="414"/>
    <cellStyle name="Neutral" xfId="75"/>
    <cellStyle name="no dec" xfId="251"/>
    <cellStyle name="Normal" xfId="0" builtinId="0"/>
    <cellStyle name="Normal 10" xfId="252"/>
    <cellStyle name="Normal 11" xfId="253"/>
    <cellStyle name="Normal 11 2" xfId="374"/>
    <cellStyle name="Normal 12" xfId="254"/>
    <cellStyle name="Normal 12 2" xfId="415"/>
    <cellStyle name="Normal 13" xfId="372"/>
    <cellStyle name="Normal 13 2" xfId="373"/>
    <cellStyle name="Normal 13 3" xfId="454"/>
    <cellStyle name="Normal 14" xfId="379"/>
    <cellStyle name="Normal 15" xfId="377"/>
    <cellStyle name="Normal 2" xfId="76"/>
    <cellStyle name="Normal 2 2" xfId="77"/>
    <cellStyle name="Normal 2 2 2" xfId="128"/>
    <cellStyle name="Normal 2 2 2 2" xfId="355"/>
    <cellStyle name="Normal 2 2 3" xfId="255"/>
    <cellStyle name="Normal 2 2 4" xfId="256"/>
    <cellStyle name="Normal 2 2 5" xfId="416"/>
    <cellStyle name="Normal 2 3" xfId="257"/>
    <cellStyle name="Normal 2 4" xfId="417"/>
    <cellStyle name="Normal 3" xfId="78"/>
    <cellStyle name="Normal 3 2" xfId="79"/>
    <cellStyle name="Normal 3 2 2" xfId="258"/>
    <cellStyle name="Normal 3 2 2 2" xfId="357"/>
    <cellStyle name="Normal 3 2 3" xfId="356"/>
    <cellStyle name="Normal 3 2 4" xfId="418"/>
    <cellStyle name="Normal 3 3" xfId="259"/>
    <cellStyle name="Normal 3 3 2" xfId="260"/>
    <cellStyle name="Normal 3 3 2 2" xfId="358"/>
    <cellStyle name="Normal 3 3 3" xfId="261"/>
    <cellStyle name="Normal 3 4" xfId="339"/>
    <cellStyle name="Normal 3 4 2" xfId="419"/>
    <cellStyle name="Normal 3 5" xfId="420"/>
    <cellStyle name="Normal 3 6" xfId="421"/>
    <cellStyle name="Normal 3 7" xfId="380"/>
    <cellStyle name="Normal 4" xfId="80"/>
    <cellStyle name="Normal 4 2" xfId="262"/>
    <cellStyle name="Normal 4 2 2" xfId="263"/>
    <cellStyle name="Normal 4 2 3" xfId="264"/>
    <cellStyle name="Normal 4 3" xfId="265"/>
    <cellStyle name="Normal 5" xfId="81"/>
    <cellStyle name="Normal 5 2" xfId="266"/>
    <cellStyle name="Normal 5 3" xfId="267"/>
    <cellStyle name="Normal 5 4" xfId="268"/>
    <cellStyle name="Normal 6" xfId="82"/>
    <cellStyle name="Normal 6 2" xfId="269"/>
    <cellStyle name="Normal 7" xfId="83"/>
    <cellStyle name="Normal 7 2" xfId="378"/>
    <cellStyle name="Normal 8" xfId="84"/>
    <cellStyle name="Normal 8 2" xfId="85"/>
    <cellStyle name="Normal 8 2 2" xfId="359"/>
    <cellStyle name="Normal 9" xfId="270"/>
    <cellStyle name="Normal_1° Med. após Rep. 1med-1" xfId="86"/>
    <cellStyle name="Normal_10ª medição após repactuação" xfId="87"/>
    <cellStyle name="Normal_12MED-1 Após Repact" xfId="88"/>
    <cellStyle name="Normal_2ª Mediçao DVOP repactuada (2.500)" xfId="89"/>
    <cellStyle name="Normal_3ª medição 199 após repactuação" xfId="90"/>
    <cellStyle name="Normal_5ª Medição 199" xfId="91"/>
    <cellStyle name="Normal_Cópia de 9 medição 199 após repactuação" xfId="92"/>
    <cellStyle name="Normal_DVOP tabela abril 2000" xfId="93"/>
    <cellStyle name="Normal_Geral" xfId="94"/>
    <cellStyle name="Normal_juara Ponte" xfId="95"/>
    <cellStyle name="Normal_Mirassol" xfId="96"/>
    <cellStyle name="Normal_PL. TRABALHO NOVA SAPEZAL-BR 364-2004 - (PREF.)" xfId="97"/>
    <cellStyle name="Normal_Saldo até mar 98" xfId="98"/>
    <cellStyle name="Nota 2" xfId="99"/>
    <cellStyle name="Nota 2 2" xfId="271"/>
    <cellStyle name="Nota 3" xfId="272"/>
    <cellStyle name="Nota 4" xfId="273"/>
    <cellStyle name="Nota 4 2" xfId="360"/>
    <cellStyle name="Nota 5" xfId="422"/>
    <cellStyle name="Note" xfId="100"/>
    <cellStyle name="Output" xfId="101"/>
    <cellStyle name="Porcentagem" xfId="102" builtinId="5"/>
    <cellStyle name="Porcentagem 2" xfId="103"/>
    <cellStyle name="Porcentagem 2 2" xfId="133"/>
    <cellStyle name="Porcentagem 2 2 2" xfId="274"/>
    <cellStyle name="Porcentagem 2 2 3" xfId="275"/>
    <cellStyle name="Porcentagem 2 3" xfId="276"/>
    <cellStyle name="Porcentagem 2 4" xfId="277"/>
    <cellStyle name="Porcentagem 2 5" xfId="423"/>
    <cellStyle name="Porcentagem 3" xfId="104"/>
    <cellStyle name="Porcentagem 3 2" xfId="278"/>
    <cellStyle name="Porcentagem 3 2 2" xfId="279"/>
    <cellStyle name="Porcentagem 3 2 3" xfId="280"/>
    <cellStyle name="Porcentagem 3 3" xfId="281"/>
    <cellStyle name="Porcentagem 4" xfId="105"/>
    <cellStyle name="Porcentagem 4 2" xfId="282"/>
    <cellStyle name="Porcentagem 4 3" xfId="129"/>
    <cellStyle name="Porcentagem 4 4" xfId="424"/>
    <cellStyle name="Porcentagem 5" xfId="131"/>
    <cellStyle name="Porcentagem 5 2" xfId="283"/>
    <cellStyle name="Porcentagem 5 2 2" xfId="362"/>
    <cellStyle name="Porcentagem 5 3" xfId="361"/>
    <cellStyle name="Porcentagem 6" xfId="284"/>
    <cellStyle name="Porcentagem 6 2" xfId="363"/>
    <cellStyle name="Porcentagem 7" xfId="425"/>
    <cellStyle name="Porcentaje" xfId="285"/>
    <cellStyle name="RM" xfId="286"/>
    <cellStyle name="Saída 2" xfId="106"/>
    <cellStyle name="Saída 2 2" xfId="287"/>
    <cellStyle name="Saída 3" xfId="288"/>
    <cellStyle name="Saída 4" xfId="289"/>
    <cellStyle name="Saída 5" xfId="426"/>
    <cellStyle name="Separador de milhares 2" xfId="107"/>
    <cellStyle name="Separador de milhares 2 2" xfId="108"/>
    <cellStyle name="Separador de milhares 2 2 2" xfId="290"/>
    <cellStyle name="Separador de milhares 2 2 3" xfId="291"/>
    <cellStyle name="Separador de milhares 2 2 4" xfId="427"/>
    <cellStyle name="Separador de milhares 2 3" xfId="292"/>
    <cellStyle name="Separador de milhares 2 3 2" xfId="293"/>
    <cellStyle name="Separador de milhares 2 3 2 2" xfId="428"/>
    <cellStyle name="Separador de milhares 2 3 3" xfId="294"/>
    <cellStyle name="Separador de milhares 2 3 3 2" xfId="429"/>
    <cellStyle name="Separador de milhares 2 4" xfId="430"/>
    <cellStyle name="Separador de milhares 3" xfId="109"/>
    <cellStyle name="Separador de milhares 3 2" xfId="295"/>
    <cellStyle name="Separador de milhares 3 2 2" xfId="296"/>
    <cellStyle name="Separador de milhares 3 2 2 2" xfId="431"/>
    <cellStyle name="Separador de milhares 4" xfId="110"/>
    <cellStyle name="Separador de milhares 4 2" xfId="297"/>
    <cellStyle name="Separador de milhares 4 2 2" xfId="432"/>
    <cellStyle name="Separador de milhares 4 3" xfId="433"/>
    <cellStyle name="Separador de milhares 5" xfId="132"/>
    <cellStyle name="Separador de milhares_PL. TRABALHO NOVA SAPEZAL-BR 364-2004 - (PREF.)" xfId="111"/>
    <cellStyle name="Separador de milhares_Proposta-Prodeagro" xfId="112"/>
    <cellStyle name="TableStyleLight1" xfId="298"/>
    <cellStyle name="Texto de Aviso 2" xfId="113"/>
    <cellStyle name="Texto de Aviso 3" xfId="299"/>
    <cellStyle name="Texto Explicativo 2" xfId="114"/>
    <cellStyle name="Texto Explicativo 3" xfId="300"/>
    <cellStyle name="Title" xfId="115"/>
    <cellStyle name="Título 1 1" xfId="116"/>
    <cellStyle name="Título 1 1 2" xfId="301"/>
    <cellStyle name="Título 1 2" xfId="117"/>
    <cellStyle name="Título 1 2 2" xfId="302"/>
    <cellStyle name="Título 1 3" xfId="303"/>
    <cellStyle name="Título 1 4" xfId="304"/>
    <cellStyle name="Título 1 5" xfId="434"/>
    <cellStyle name="Título 2 2" xfId="118"/>
    <cellStyle name="Título 2 2 2" xfId="305"/>
    <cellStyle name="Título 2 3" xfId="306"/>
    <cellStyle name="Título 2 4" xfId="307"/>
    <cellStyle name="Título 2 5" xfId="435"/>
    <cellStyle name="Título 3 2" xfId="119"/>
    <cellStyle name="Título 3 2 2" xfId="308"/>
    <cellStyle name="Título 3 3" xfId="309"/>
    <cellStyle name="Título 3 4" xfId="310"/>
    <cellStyle name="Título 3 5" xfId="436"/>
    <cellStyle name="Título 4 2" xfId="120"/>
    <cellStyle name="Título 4 2 2" xfId="311"/>
    <cellStyle name="Título 4 3" xfId="312"/>
    <cellStyle name="Título 4 4" xfId="313"/>
    <cellStyle name="Título 4 5" xfId="437"/>
    <cellStyle name="Título 5" xfId="121"/>
    <cellStyle name="Título 5 2" xfId="314"/>
    <cellStyle name="Título 6" xfId="315"/>
    <cellStyle name="Título 6 2" xfId="316"/>
    <cellStyle name="Título 7" xfId="438"/>
    <cellStyle name="Total 2" xfId="122"/>
    <cellStyle name="Total 2 2" xfId="317"/>
    <cellStyle name="Total 3" xfId="318"/>
    <cellStyle name="Total 4" xfId="319"/>
    <cellStyle name="Total 5" xfId="439"/>
    <cellStyle name="Vírgula" xfId="123" builtinId="3"/>
    <cellStyle name="Vírgula 10" xfId="440"/>
    <cellStyle name="Vírgula 2" xfId="124"/>
    <cellStyle name="Vírgula 2 2" xfId="320"/>
    <cellStyle name="Vírgula 2 2 2" xfId="321"/>
    <cellStyle name="Vírgula 2 2 2 2" xfId="364"/>
    <cellStyle name="Vírgula 2 2 3" xfId="322"/>
    <cellStyle name="Vírgula 2 2 3 2" xfId="365"/>
    <cellStyle name="Vírgula 2 3" xfId="323"/>
    <cellStyle name="Vírgula 2 3 2" xfId="324"/>
    <cellStyle name="Vírgula 2 3 2 2" xfId="366"/>
    <cellStyle name="Vírgula 2 3 3" xfId="441"/>
    <cellStyle name="Vírgula 2 4" xfId="325"/>
    <cellStyle name="Vírgula 2 4 2" xfId="442"/>
    <cellStyle name="Vírgula 2 5" xfId="326"/>
    <cellStyle name="Vírgula 2 5 2" xfId="443"/>
    <cellStyle name="Vírgula 2 6" xfId="444"/>
    <cellStyle name="Vírgula 3" xfId="125"/>
    <cellStyle name="Vírgula 3 2" xfId="126"/>
    <cellStyle name="Vírgula 3 2 2" xfId="327"/>
    <cellStyle name="Vírgula 3 2 2 2" xfId="328"/>
    <cellStyle name="Vírgula 3 2 2 2 2" xfId="368"/>
    <cellStyle name="Vírgula 3 2 2 3" xfId="445"/>
    <cellStyle name="Vírgula 3 2 3" xfId="329"/>
    <cellStyle name="Vírgula 3 2 3 2" xfId="446"/>
    <cellStyle name="Vírgula 3 2 4" xfId="330"/>
    <cellStyle name="Vírgula 3 2 4 2" xfId="447"/>
    <cellStyle name="Vírgula 3 2 5" xfId="367"/>
    <cellStyle name="Vírgula 3 2 6" xfId="448"/>
    <cellStyle name="Vírgula 3 3" xfId="331"/>
    <cellStyle name="Vírgula 3 3 2" xfId="369"/>
    <cellStyle name="Vírgula 4" xfId="332"/>
    <cellStyle name="Vírgula 4 2" xfId="333"/>
    <cellStyle name="Vírgula 4 2 2" xfId="449"/>
    <cellStyle name="Vírgula 4 3" xfId="334"/>
    <cellStyle name="Vírgula 4 3 2" xfId="450"/>
    <cellStyle name="Vírgula 5" xfId="335"/>
    <cellStyle name="Vírgula 5 2" xfId="336"/>
    <cellStyle name="Vírgula 5 2 2" xfId="451"/>
    <cellStyle name="Vírgula 6" xfId="337"/>
    <cellStyle name="Vírgula 6 2" xfId="370"/>
    <cellStyle name="Vírgula 7" xfId="338"/>
    <cellStyle name="Vírgula 7 2" xfId="371"/>
    <cellStyle name="Vírgula 8" xfId="452"/>
    <cellStyle name="Vírgula 9" xfId="453"/>
    <cellStyle name="Warning Text" xfId="1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5</xdr:row>
      <xdr:rowOff>0</xdr:rowOff>
    </xdr:from>
    <xdr:to>
      <xdr:col>7</xdr:col>
      <xdr:colOff>0</xdr:colOff>
      <xdr:row>5</xdr:row>
      <xdr:rowOff>0</xdr:rowOff>
    </xdr:to>
    <xdr:sp macro="" textlink="">
      <xdr:nvSpPr>
        <xdr:cNvPr id="955322" name="Line 2"/>
        <xdr:cNvSpPr>
          <a:spLocks noChangeShapeType="1"/>
        </xdr:cNvSpPr>
      </xdr:nvSpPr>
      <xdr:spPr bwMode="auto">
        <a:xfrm>
          <a:off x="7353300" y="1457325"/>
          <a:ext cx="0" cy="0"/>
        </a:xfrm>
        <a:prstGeom prst="line">
          <a:avLst/>
        </a:prstGeom>
        <a:noFill/>
        <a:ln w="9525">
          <a:solidFill>
            <a:srgbClr val="000000"/>
          </a:solidFill>
          <a:round/>
          <a:headEnd/>
          <a:tailEnd/>
        </a:ln>
      </xdr:spPr>
    </xdr:sp>
    <xdr:clientData/>
  </xdr:twoCellAnchor>
  <xdr:twoCellAnchor>
    <xdr:from>
      <xdr:col>7</xdr:col>
      <xdr:colOff>0</xdr:colOff>
      <xdr:row>11</xdr:row>
      <xdr:rowOff>0</xdr:rowOff>
    </xdr:from>
    <xdr:to>
      <xdr:col>7</xdr:col>
      <xdr:colOff>0</xdr:colOff>
      <xdr:row>11</xdr:row>
      <xdr:rowOff>0</xdr:rowOff>
    </xdr:to>
    <xdr:sp macro="" textlink="">
      <xdr:nvSpPr>
        <xdr:cNvPr id="955323" name="Line 3"/>
        <xdr:cNvSpPr>
          <a:spLocks noChangeShapeType="1"/>
        </xdr:cNvSpPr>
      </xdr:nvSpPr>
      <xdr:spPr bwMode="auto">
        <a:xfrm>
          <a:off x="7353300" y="2371725"/>
          <a:ext cx="0" cy="0"/>
        </a:xfrm>
        <a:prstGeom prst="line">
          <a:avLst/>
        </a:prstGeom>
        <a:noFill/>
        <a:ln w="9525">
          <a:solidFill>
            <a:srgbClr val="000000"/>
          </a:solidFill>
          <a:round/>
          <a:headEnd/>
          <a:tailEnd/>
        </a:ln>
      </xdr:spPr>
    </xdr:sp>
    <xdr:clientData/>
  </xdr:twoCellAnchor>
  <xdr:twoCellAnchor>
    <xdr:from>
      <xdr:col>7</xdr:col>
      <xdr:colOff>0</xdr:colOff>
      <xdr:row>25</xdr:row>
      <xdr:rowOff>0</xdr:rowOff>
    </xdr:from>
    <xdr:to>
      <xdr:col>7</xdr:col>
      <xdr:colOff>0</xdr:colOff>
      <xdr:row>25</xdr:row>
      <xdr:rowOff>0</xdr:rowOff>
    </xdr:to>
    <xdr:sp macro="" textlink="">
      <xdr:nvSpPr>
        <xdr:cNvPr id="955324" name="Line 4"/>
        <xdr:cNvSpPr>
          <a:spLocks noChangeShapeType="1"/>
        </xdr:cNvSpPr>
      </xdr:nvSpPr>
      <xdr:spPr bwMode="auto">
        <a:xfrm flipV="1">
          <a:off x="7353300" y="4810125"/>
          <a:ext cx="0" cy="0"/>
        </a:xfrm>
        <a:prstGeom prst="line">
          <a:avLst/>
        </a:prstGeom>
        <a:noFill/>
        <a:ln w="9525">
          <a:solidFill>
            <a:srgbClr val="000000"/>
          </a:solidFill>
          <a:round/>
          <a:headEnd/>
          <a:tailEnd/>
        </a:ln>
      </xdr:spPr>
    </xdr:sp>
    <xdr:clientData/>
  </xdr:twoCellAnchor>
  <xdr:twoCellAnchor>
    <xdr:from>
      <xdr:col>7</xdr:col>
      <xdr:colOff>0</xdr:colOff>
      <xdr:row>25</xdr:row>
      <xdr:rowOff>0</xdr:rowOff>
    </xdr:from>
    <xdr:to>
      <xdr:col>7</xdr:col>
      <xdr:colOff>0</xdr:colOff>
      <xdr:row>25</xdr:row>
      <xdr:rowOff>0</xdr:rowOff>
    </xdr:to>
    <xdr:sp macro="" textlink="">
      <xdr:nvSpPr>
        <xdr:cNvPr id="955325" name="Line 5"/>
        <xdr:cNvSpPr>
          <a:spLocks noChangeShapeType="1"/>
        </xdr:cNvSpPr>
      </xdr:nvSpPr>
      <xdr:spPr bwMode="auto">
        <a:xfrm>
          <a:off x="7353300" y="4810125"/>
          <a:ext cx="0" cy="0"/>
        </a:xfrm>
        <a:prstGeom prst="line">
          <a:avLst/>
        </a:prstGeom>
        <a:noFill/>
        <a:ln w="9525">
          <a:solidFill>
            <a:srgbClr val="000000"/>
          </a:solidFill>
          <a:round/>
          <a:headEnd/>
          <a:tailEnd/>
        </a:ln>
      </xdr:spPr>
    </xdr:sp>
    <xdr:clientData/>
  </xdr:twoCellAnchor>
  <xdr:twoCellAnchor>
    <xdr:from>
      <xdr:col>7</xdr:col>
      <xdr:colOff>0</xdr:colOff>
      <xdr:row>25</xdr:row>
      <xdr:rowOff>0</xdr:rowOff>
    </xdr:from>
    <xdr:to>
      <xdr:col>7</xdr:col>
      <xdr:colOff>0</xdr:colOff>
      <xdr:row>25</xdr:row>
      <xdr:rowOff>0</xdr:rowOff>
    </xdr:to>
    <xdr:sp macro="" textlink="">
      <xdr:nvSpPr>
        <xdr:cNvPr id="955326" name="Line 6"/>
        <xdr:cNvSpPr>
          <a:spLocks noChangeShapeType="1"/>
        </xdr:cNvSpPr>
      </xdr:nvSpPr>
      <xdr:spPr bwMode="auto">
        <a:xfrm>
          <a:off x="7353300" y="481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27" name="Line 7"/>
        <xdr:cNvSpPr>
          <a:spLocks noChangeShapeType="1"/>
        </xdr:cNvSpPr>
      </xdr:nvSpPr>
      <xdr:spPr bwMode="auto">
        <a:xfrm flipV="1">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28" name="Line 8"/>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29" name="Line 9"/>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30" name="Line 10"/>
        <xdr:cNvSpPr>
          <a:spLocks noChangeShapeType="1"/>
        </xdr:cNvSpPr>
      </xdr:nvSpPr>
      <xdr:spPr bwMode="auto">
        <a:xfrm flipV="1">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31" name="Line 11"/>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50</xdr:row>
      <xdr:rowOff>0</xdr:rowOff>
    </xdr:from>
    <xdr:to>
      <xdr:col>7</xdr:col>
      <xdr:colOff>0</xdr:colOff>
      <xdr:row>50</xdr:row>
      <xdr:rowOff>0</xdr:rowOff>
    </xdr:to>
    <xdr:sp macro="" textlink="">
      <xdr:nvSpPr>
        <xdr:cNvPr id="955332" name="Line 12"/>
        <xdr:cNvSpPr>
          <a:spLocks noChangeShapeType="1"/>
        </xdr:cNvSpPr>
      </xdr:nvSpPr>
      <xdr:spPr bwMode="auto">
        <a:xfrm>
          <a:off x="7353300" y="86201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3" name="Line 13"/>
        <xdr:cNvSpPr>
          <a:spLocks noChangeShapeType="1"/>
        </xdr:cNvSpPr>
      </xdr:nvSpPr>
      <xdr:spPr bwMode="auto">
        <a:xfrm flipV="1">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4" name="Line 14"/>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5" name="Line 15"/>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6" name="Line 16"/>
        <xdr:cNvSpPr>
          <a:spLocks noChangeShapeType="1"/>
        </xdr:cNvSpPr>
      </xdr:nvSpPr>
      <xdr:spPr bwMode="auto">
        <a:xfrm flipV="1">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7" name="Line 17"/>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57</xdr:row>
      <xdr:rowOff>0</xdr:rowOff>
    </xdr:from>
    <xdr:to>
      <xdr:col>7</xdr:col>
      <xdr:colOff>0</xdr:colOff>
      <xdr:row>57</xdr:row>
      <xdr:rowOff>0</xdr:rowOff>
    </xdr:to>
    <xdr:sp macro="" textlink="">
      <xdr:nvSpPr>
        <xdr:cNvPr id="955338" name="Line 18"/>
        <xdr:cNvSpPr>
          <a:spLocks noChangeShapeType="1"/>
        </xdr:cNvSpPr>
      </xdr:nvSpPr>
      <xdr:spPr bwMode="auto">
        <a:xfrm>
          <a:off x="7353300" y="96869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39" name="Line 19"/>
        <xdr:cNvSpPr>
          <a:spLocks noChangeShapeType="1"/>
        </xdr:cNvSpPr>
      </xdr:nvSpPr>
      <xdr:spPr bwMode="auto">
        <a:xfrm flipV="1">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0" name="Line 20"/>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1" name="Line 21"/>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2" name="Line 22"/>
        <xdr:cNvSpPr>
          <a:spLocks noChangeShapeType="1"/>
        </xdr:cNvSpPr>
      </xdr:nvSpPr>
      <xdr:spPr bwMode="auto">
        <a:xfrm flipV="1">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3" name="Line 23"/>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59</xdr:row>
      <xdr:rowOff>0</xdr:rowOff>
    </xdr:from>
    <xdr:to>
      <xdr:col>7</xdr:col>
      <xdr:colOff>0</xdr:colOff>
      <xdr:row>59</xdr:row>
      <xdr:rowOff>0</xdr:rowOff>
    </xdr:to>
    <xdr:sp macro="" textlink="">
      <xdr:nvSpPr>
        <xdr:cNvPr id="955344" name="Line 24"/>
        <xdr:cNvSpPr>
          <a:spLocks noChangeShapeType="1"/>
        </xdr:cNvSpPr>
      </xdr:nvSpPr>
      <xdr:spPr bwMode="auto">
        <a:xfrm>
          <a:off x="7353300" y="99917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5" name="Line 25"/>
        <xdr:cNvSpPr>
          <a:spLocks noChangeShapeType="1"/>
        </xdr:cNvSpPr>
      </xdr:nvSpPr>
      <xdr:spPr bwMode="auto">
        <a:xfrm flipV="1">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6" name="Line 26"/>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7" name="Line 27"/>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8" name="Line 28"/>
        <xdr:cNvSpPr>
          <a:spLocks noChangeShapeType="1"/>
        </xdr:cNvSpPr>
      </xdr:nvSpPr>
      <xdr:spPr bwMode="auto">
        <a:xfrm flipV="1">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49" name="Line 29"/>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68</xdr:row>
      <xdr:rowOff>0</xdr:rowOff>
    </xdr:from>
    <xdr:to>
      <xdr:col>7</xdr:col>
      <xdr:colOff>0</xdr:colOff>
      <xdr:row>68</xdr:row>
      <xdr:rowOff>0</xdr:rowOff>
    </xdr:to>
    <xdr:sp macro="" textlink="">
      <xdr:nvSpPr>
        <xdr:cNvPr id="955350" name="Line 30"/>
        <xdr:cNvSpPr>
          <a:spLocks noChangeShapeType="1"/>
        </xdr:cNvSpPr>
      </xdr:nvSpPr>
      <xdr:spPr bwMode="auto">
        <a:xfrm>
          <a:off x="7353300" y="113633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1" name="Line 31"/>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2" name="Line 32"/>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3" name="Line 33"/>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4" name="Line 34"/>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5" name="Line 35"/>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56" name="Line 36"/>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57" name="Line 37"/>
        <xdr:cNvSpPr>
          <a:spLocks noChangeShapeType="1"/>
        </xdr:cNvSpPr>
      </xdr:nvSpPr>
      <xdr:spPr bwMode="auto">
        <a:xfrm flipV="1">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58" name="Line 38"/>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59" name="Line 39"/>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60" name="Line 40"/>
        <xdr:cNvSpPr>
          <a:spLocks noChangeShapeType="1"/>
        </xdr:cNvSpPr>
      </xdr:nvSpPr>
      <xdr:spPr bwMode="auto">
        <a:xfrm flipV="1">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61" name="Line 41"/>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72</xdr:row>
      <xdr:rowOff>0</xdr:rowOff>
    </xdr:from>
    <xdr:to>
      <xdr:col>7</xdr:col>
      <xdr:colOff>0</xdr:colOff>
      <xdr:row>72</xdr:row>
      <xdr:rowOff>0</xdr:rowOff>
    </xdr:to>
    <xdr:sp macro="" textlink="">
      <xdr:nvSpPr>
        <xdr:cNvPr id="955362" name="Line 42"/>
        <xdr:cNvSpPr>
          <a:spLocks noChangeShapeType="1"/>
        </xdr:cNvSpPr>
      </xdr:nvSpPr>
      <xdr:spPr bwMode="auto">
        <a:xfrm>
          <a:off x="7353300" y="119729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3" name="Line 49"/>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4" name="Line 50"/>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5" name="Line 51"/>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6" name="Line 52"/>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7" name="Line 53"/>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8" name="Line 54"/>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69" name="Line 55"/>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0" name="Line 56"/>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1" name="Line 57"/>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2" name="Line 58"/>
        <xdr:cNvSpPr>
          <a:spLocks noChangeShapeType="1"/>
        </xdr:cNvSpPr>
      </xdr:nvSpPr>
      <xdr:spPr bwMode="auto">
        <a:xfrm flipV="1">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3" name="Line 59"/>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49</xdr:row>
      <xdr:rowOff>0</xdr:rowOff>
    </xdr:from>
    <xdr:to>
      <xdr:col>7</xdr:col>
      <xdr:colOff>0</xdr:colOff>
      <xdr:row>49</xdr:row>
      <xdr:rowOff>0</xdr:rowOff>
    </xdr:to>
    <xdr:sp macro="" textlink="">
      <xdr:nvSpPr>
        <xdr:cNvPr id="955374" name="Line 60"/>
        <xdr:cNvSpPr>
          <a:spLocks noChangeShapeType="1"/>
        </xdr:cNvSpPr>
      </xdr:nvSpPr>
      <xdr:spPr bwMode="auto">
        <a:xfrm>
          <a:off x="7353300" y="84677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5" name="Line 62"/>
        <xdr:cNvSpPr>
          <a:spLocks noChangeShapeType="1"/>
        </xdr:cNvSpPr>
      </xdr:nvSpPr>
      <xdr:spPr bwMode="auto">
        <a:xfrm flipV="1">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6" name="Line 63"/>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7" name="Line 64"/>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8" name="Line 65"/>
        <xdr:cNvSpPr>
          <a:spLocks noChangeShapeType="1"/>
        </xdr:cNvSpPr>
      </xdr:nvSpPr>
      <xdr:spPr bwMode="auto">
        <a:xfrm flipV="1">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79" name="Line 66"/>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58</xdr:row>
      <xdr:rowOff>0</xdr:rowOff>
    </xdr:from>
    <xdr:to>
      <xdr:col>7</xdr:col>
      <xdr:colOff>0</xdr:colOff>
      <xdr:row>58</xdr:row>
      <xdr:rowOff>0</xdr:rowOff>
    </xdr:to>
    <xdr:sp macro="" textlink="">
      <xdr:nvSpPr>
        <xdr:cNvPr id="955380" name="Line 67"/>
        <xdr:cNvSpPr>
          <a:spLocks noChangeShapeType="1"/>
        </xdr:cNvSpPr>
      </xdr:nvSpPr>
      <xdr:spPr bwMode="auto">
        <a:xfrm>
          <a:off x="7353300" y="98393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1" name="Line 68"/>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2" name="Line 69"/>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3" name="Line 70"/>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4" name="Line 71"/>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5" name="Line 72"/>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6" name="Line 73"/>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7" name="Line 74"/>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8" name="Line 75"/>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89" name="Line 76"/>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90" name="Line 77"/>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55391" name="Line 78"/>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6" name="Line 79"/>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7" name="Line 80"/>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8" name="Line 81"/>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39" name="Line 82"/>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0" name="Line 83"/>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1" name="Line 84"/>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2" name="Line 85"/>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3" name="Line 86"/>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4" name="Line 87"/>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5" name="Line 88"/>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6" name="Line 89"/>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7" name="Line 90"/>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8" name="Line 91"/>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49" name="Line 92"/>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0" name="Line 93"/>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1" name="Line 94"/>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2" name="Line 95"/>
        <xdr:cNvSpPr>
          <a:spLocks noChangeShapeType="1"/>
        </xdr:cNvSpPr>
      </xdr:nvSpPr>
      <xdr:spPr bwMode="auto">
        <a:xfrm flipV="1">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3" name="Line 96"/>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xdr:from>
      <xdr:col>7</xdr:col>
      <xdr:colOff>0</xdr:colOff>
      <xdr:row>71</xdr:row>
      <xdr:rowOff>0</xdr:rowOff>
    </xdr:from>
    <xdr:to>
      <xdr:col>7</xdr:col>
      <xdr:colOff>0</xdr:colOff>
      <xdr:row>71</xdr:row>
      <xdr:rowOff>0</xdr:rowOff>
    </xdr:to>
    <xdr:sp macro="" textlink="">
      <xdr:nvSpPr>
        <xdr:cNvPr id="961554" name="Line 97"/>
        <xdr:cNvSpPr>
          <a:spLocks noChangeShapeType="1"/>
        </xdr:cNvSpPr>
      </xdr:nvSpPr>
      <xdr:spPr bwMode="auto">
        <a:xfrm>
          <a:off x="7353300" y="11820525"/>
          <a:ext cx="0" cy="0"/>
        </a:xfrm>
        <a:prstGeom prst="line">
          <a:avLst/>
        </a:prstGeom>
        <a:noFill/>
        <a:ln w="9525">
          <a:solidFill>
            <a:srgbClr val="000000"/>
          </a:solidFill>
          <a:round/>
          <a:headEnd/>
          <a:tailEnd/>
        </a:ln>
      </xdr:spPr>
    </xdr:sp>
    <xdr:clientData/>
  </xdr:twoCellAnchor>
  <xdr:twoCellAnchor editAs="oneCell">
    <xdr:from>
      <xdr:col>1</xdr:col>
      <xdr:colOff>133350</xdr:colOff>
      <xdr:row>1</xdr:row>
      <xdr:rowOff>9525</xdr:rowOff>
    </xdr:from>
    <xdr:to>
      <xdr:col>1</xdr:col>
      <xdr:colOff>590550</xdr:colOff>
      <xdr:row>2</xdr:row>
      <xdr:rowOff>238125</xdr:rowOff>
    </xdr:to>
    <xdr:pic>
      <xdr:nvPicPr>
        <xdr:cNvPr id="961555" name="Picture 139"/>
        <xdr:cNvPicPr>
          <a:picLocks noChangeAspect="1" noChangeArrowheads="1"/>
        </xdr:cNvPicPr>
      </xdr:nvPicPr>
      <xdr:blipFill>
        <a:blip xmlns:r="http://schemas.openxmlformats.org/officeDocument/2006/relationships" r:embed="rId1"/>
        <a:srcRect/>
        <a:stretch>
          <a:fillRect/>
        </a:stretch>
      </xdr:blipFill>
      <xdr:spPr bwMode="auto">
        <a:xfrm>
          <a:off x="495300" y="161925"/>
          <a:ext cx="457200" cy="4762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35</xdr:row>
      <xdr:rowOff>0</xdr:rowOff>
    </xdr:from>
    <xdr:to>
      <xdr:col>5</xdr:col>
      <xdr:colOff>0</xdr:colOff>
      <xdr:row>35</xdr:row>
      <xdr:rowOff>0</xdr:rowOff>
    </xdr:to>
    <xdr:sp macro="" textlink="">
      <xdr:nvSpPr>
        <xdr:cNvPr id="957864" name="Line 1"/>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65" name="Line 2"/>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66" name="Line 3"/>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67" name="Line 4"/>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68" name="Line 5"/>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69" name="Line 6"/>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0" name="Line 7"/>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71" name="Line 8"/>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72" name="Line 9"/>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3" name="Line 10"/>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74" name="Line 11"/>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75" name="Line 12"/>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6" name="Line 13"/>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77" name="Line 14"/>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78" name="Line 15"/>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79" name="Line 16"/>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0" name="Line 17"/>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81" name="Line 18"/>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82" name="Line 19"/>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3" name="Line 20"/>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84" name="Line 21"/>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85" name="Line 22"/>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6" name="Line 23"/>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87" name="Line 24"/>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88" name="Line 25"/>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89" name="Line 26"/>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0" name="Line 27"/>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91" name="Line 28"/>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92" name="Line 29"/>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3" name="Line 30"/>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94" name="Line 31"/>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95" name="Line 32"/>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6" name="Line 33"/>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897" name="Line 34"/>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898" name="Line 35"/>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899" name="Line 36"/>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0</xdr:colOff>
      <xdr:row>35</xdr:row>
      <xdr:rowOff>0</xdr:rowOff>
    </xdr:to>
    <xdr:sp macro="" textlink="">
      <xdr:nvSpPr>
        <xdr:cNvPr id="957900" name="Line 37"/>
        <xdr:cNvSpPr>
          <a:spLocks noChangeShapeType="1"/>
        </xdr:cNvSpPr>
      </xdr:nvSpPr>
      <xdr:spPr bwMode="auto">
        <a:xfrm flipV="1">
          <a:off x="2562225" y="5476875"/>
          <a:ext cx="0"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47625</xdr:colOff>
      <xdr:row>35</xdr:row>
      <xdr:rowOff>0</xdr:rowOff>
    </xdr:to>
    <xdr:sp macro="" textlink="">
      <xdr:nvSpPr>
        <xdr:cNvPr id="957901" name="Line 38"/>
        <xdr:cNvSpPr>
          <a:spLocks noChangeShapeType="1"/>
        </xdr:cNvSpPr>
      </xdr:nvSpPr>
      <xdr:spPr bwMode="auto">
        <a:xfrm>
          <a:off x="2562225" y="5476875"/>
          <a:ext cx="47625" cy="0"/>
        </a:xfrm>
        <a:prstGeom prst="line">
          <a:avLst/>
        </a:prstGeom>
        <a:noFill/>
        <a:ln w="9525">
          <a:solidFill>
            <a:srgbClr val="000000"/>
          </a:solidFill>
          <a:round/>
          <a:headEnd/>
          <a:tailEnd/>
        </a:ln>
      </xdr:spPr>
    </xdr:sp>
    <xdr:clientData/>
  </xdr:twoCellAnchor>
  <xdr:twoCellAnchor>
    <xdr:from>
      <xdr:col>5</xdr:col>
      <xdr:colOff>0</xdr:colOff>
      <xdr:row>35</xdr:row>
      <xdr:rowOff>0</xdr:rowOff>
    </xdr:from>
    <xdr:to>
      <xdr:col>5</xdr:col>
      <xdr:colOff>57150</xdr:colOff>
      <xdr:row>35</xdr:row>
      <xdr:rowOff>0</xdr:rowOff>
    </xdr:to>
    <xdr:sp macro="" textlink="">
      <xdr:nvSpPr>
        <xdr:cNvPr id="957902" name="Line 39"/>
        <xdr:cNvSpPr>
          <a:spLocks noChangeShapeType="1"/>
        </xdr:cNvSpPr>
      </xdr:nvSpPr>
      <xdr:spPr bwMode="auto">
        <a:xfrm>
          <a:off x="2562225" y="5476875"/>
          <a:ext cx="57150" cy="0"/>
        </a:xfrm>
        <a:prstGeom prst="line">
          <a:avLst/>
        </a:prstGeom>
        <a:noFill/>
        <a:ln w="9525">
          <a:solidFill>
            <a:srgbClr val="000000"/>
          </a:solidFill>
          <a:round/>
          <a:headEnd/>
          <a:tailEnd/>
        </a:ln>
      </xdr:spPr>
    </xdr:sp>
    <xdr:clientData/>
  </xdr:twoCellAnchor>
  <xdr:twoCellAnchor editAs="oneCell">
    <xdr:from>
      <xdr:col>1</xdr:col>
      <xdr:colOff>76200</xdr:colOff>
      <xdr:row>1</xdr:row>
      <xdr:rowOff>19050</xdr:rowOff>
    </xdr:from>
    <xdr:to>
      <xdr:col>2</xdr:col>
      <xdr:colOff>438150</xdr:colOff>
      <xdr:row>3</xdr:row>
      <xdr:rowOff>180975</xdr:rowOff>
    </xdr:to>
    <xdr:pic>
      <xdr:nvPicPr>
        <xdr:cNvPr id="957903" name="Picture 40"/>
        <xdr:cNvPicPr>
          <a:picLocks noChangeAspect="1" noChangeArrowheads="1"/>
        </xdr:cNvPicPr>
      </xdr:nvPicPr>
      <xdr:blipFill>
        <a:blip xmlns:r="http://schemas.openxmlformats.org/officeDocument/2006/relationships" r:embed="rId1"/>
        <a:srcRect/>
        <a:stretch>
          <a:fillRect/>
        </a:stretch>
      </xdr:blipFill>
      <xdr:spPr bwMode="auto">
        <a:xfrm>
          <a:off x="990600" y="171450"/>
          <a:ext cx="866775" cy="5429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3</xdr:col>
      <xdr:colOff>361950</xdr:colOff>
      <xdr:row>2</xdr:row>
      <xdr:rowOff>247650</xdr:rowOff>
    </xdr:to>
    <xdr:pic>
      <xdr:nvPicPr>
        <xdr:cNvPr id="923699" name="Picture 41"/>
        <xdr:cNvPicPr>
          <a:picLocks noChangeAspect="1" noChangeArrowheads="1"/>
        </xdr:cNvPicPr>
      </xdr:nvPicPr>
      <xdr:blipFill>
        <a:blip xmlns:r="http://schemas.openxmlformats.org/officeDocument/2006/relationships" r:embed="rId1"/>
        <a:srcRect/>
        <a:stretch>
          <a:fillRect/>
        </a:stretch>
      </xdr:blipFill>
      <xdr:spPr bwMode="auto">
        <a:xfrm>
          <a:off x="771525" y="209550"/>
          <a:ext cx="866775" cy="4857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66676</xdr:colOff>
      <xdr:row>0</xdr:row>
      <xdr:rowOff>47625</xdr:rowOff>
    </xdr:from>
    <xdr:to>
      <xdr:col>0</xdr:col>
      <xdr:colOff>831167</xdr:colOff>
      <xdr:row>1</xdr:row>
      <xdr:rowOff>228600</xdr:rowOff>
    </xdr:to>
    <xdr:pic>
      <xdr:nvPicPr>
        <xdr:cNvPr id="943141" name="Imagem 1" descr="Sorriso"/>
        <xdr:cNvPicPr>
          <a:picLocks noChangeAspect="1" noChangeArrowheads="1"/>
        </xdr:cNvPicPr>
      </xdr:nvPicPr>
      <xdr:blipFill>
        <a:blip xmlns:r="http://schemas.openxmlformats.org/officeDocument/2006/relationships" r:embed="rId1"/>
        <a:srcRect/>
        <a:stretch>
          <a:fillRect/>
        </a:stretch>
      </xdr:blipFill>
      <xdr:spPr bwMode="auto">
        <a:xfrm>
          <a:off x="66676" y="47625"/>
          <a:ext cx="764491" cy="7048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1314450</xdr:colOff>
      <xdr:row>23</xdr:row>
      <xdr:rowOff>0</xdr:rowOff>
    </xdr:from>
    <xdr:to>
      <xdr:col>4</xdr:col>
      <xdr:colOff>152400</xdr:colOff>
      <xdr:row>25</xdr:row>
      <xdr:rowOff>171450</xdr:rowOff>
    </xdr:to>
    <xdr:pic>
      <xdr:nvPicPr>
        <xdr:cNvPr id="859362" name="Imagem 5"/>
        <xdr:cNvPicPr>
          <a:picLocks noChangeAspect="1" noChangeArrowheads="1"/>
        </xdr:cNvPicPr>
      </xdr:nvPicPr>
      <xdr:blipFill>
        <a:blip xmlns:r="http://schemas.openxmlformats.org/officeDocument/2006/relationships" r:embed="rId1"/>
        <a:srcRect/>
        <a:stretch>
          <a:fillRect/>
        </a:stretch>
      </xdr:blipFill>
      <xdr:spPr bwMode="auto">
        <a:xfrm>
          <a:off x="2505075" y="4810125"/>
          <a:ext cx="3057525" cy="5524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123825</xdr:colOff>
      <xdr:row>2</xdr:row>
      <xdr:rowOff>123825</xdr:rowOff>
    </xdr:from>
    <xdr:to>
      <xdr:col>0</xdr:col>
      <xdr:colOff>959149</xdr:colOff>
      <xdr:row>6</xdr:row>
      <xdr:rowOff>114300</xdr:rowOff>
    </xdr:to>
    <xdr:pic>
      <xdr:nvPicPr>
        <xdr:cNvPr id="2" name="Imagem 1" descr="Sorriso"/>
        <xdr:cNvPicPr>
          <a:picLocks noChangeAspect="1" noChangeArrowheads="1"/>
        </xdr:cNvPicPr>
      </xdr:nvPicPr>
      <xdr:blipFill>
        <a:blip xmlns:r="http://schemas.openxmlformats.org/officeDocument/2006/relationships" r:embed="rId1"/>
        <a:srcRect/>
        <a:stretch>
          <a:fillRect/>
        </a:stretch>
      </xdr:blipFill>
      <xdr:spPr bwMode="auto">
        <a:xfrm>
          <a:off x="123825" y="476250"/>
          <a:ext cx="835324" cy="7905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31</xdr:row>
      <xdr:rowOff>0</xdr:rowOff>
    </xdr:from>
    <xdr:to>
      <xdr:col>7</xdr:col>
      <xdr:colOff>0</xdr:colOff>
      <xdr:row>31</xdr:row>
      <xdr:rowOff>0</xdr:rowOff>
    </xdr:to>
    <xdr:sp macro="" textlink="">
      <xdr:nvSpPr>
        <xdr:cNvPr id="932398" name="Line 1"/>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399" name="Line 4"/>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0" name="Line 7"/>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1" name="Line 10"/>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2" name="Line 13"/>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3" name="Line 16"/>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4" name="Line 19"/>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5" name="Line 22"/>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6" name="Line 25"/>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7" name="Line 28"/>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8" name="Line 31"/>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09" name="Line 34"/>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xdr:from>
      <xdr:col>7</xdr:col>
      <xdr:colOff>0</xdr:colOff>
      <xdr:row>31</xdr:row>
      <xdr:rowOff>0</xdr:rowOff>
    </xdr:from>
    <xdr:to>
      <xdr:col>7</xdr:col>
      <xdr:colOff>0</xdr:colOff>
      <xdr:row>31</xdr:row>
      <xdr:rowOff>0</xdr:rowOff>
    </xdr:to>
    <xdr:sp macro="" textlink="">
      <xdr:nvSpPr>
        <xdr:cNvPr id="932410" name="Line 37"/>
        <xdr:cNvSpPr>
          <a:spLocks noChangeShapeType="1"/>
        </xdr:cNvSpPr>
      </xdr:nvSpPr>
      <xdr:spPr bwMode="auto">
        <a:xfrm flipV="1">
          <a:off x="3181350" y="4838700"/>
          <a:ext cx="0" cy="0"/>
        </a:xfrm>
        <a:prstGeom prst="line">
          <a:avLst/>
        </a:prstGeom>
        <a:noFill/>
        <a:ln w="9525">
          <a:solidFill>
            <a:srgbClr val="000000"/>
          </a:solidFill>
          <a:round/>
          <a:headEnd/>
          <a:tailEnd/>
        </a:ln>
      </xdr:spPr>
    </xdr:sp>
    <xdr:clientData/>
  </xdr:twoCellAnchor>
  <xdr:twoCellAnchor editAs="oneCell">
    <xdr:from>
      <xdr:col>1</xdr:col>
      <xdr:colOff>57150</xdr:colOff>
      <xdr:row>1</xdr:row>
      <xdr:rowOff>47625</xdr:rowOff>
    </xdr:from>
    <xdr:to>
      <xdr:col>3</xdr:col>
      <xdr:colOff>361950</xdr:colOff>
      <xdr:row>3</xdr:row>
      <xdr:rowOff>152400</xdr:rowOff>
    </xdr:to>
    <xdr:pic>
      <xdr:nvPicPr>
        <xdr:cNvPr id="932411" name="Picture 41"/>
        <xdr:cNvPicPr>
          <a:picLocks noChangeAspect="1" noChangeArrowheads="1"/>
        </xdr:cNvPicPr>
      </xdr:nvPicPr>
      <xdr:blipFill>
        <a:blip xmlns:r="http://schemas.openxmlformats.org/officeDocument/2006/relationships" r:embed="rId1"/>
        <a:srcRect/>
        <a:stretch>
          <a:fillRect/>
        </a:stretch>
      </xdr:blipFill>
      <xdr:spPr bwMode="auto">
        <a:xfrm>
          <a:off x="1219200" y="200025"/>
          <a:ext cx="866775" cy="4857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35</xdr:row>
      <xdr:rowOff>0</xdr:rowOff>
    </xdr:from>
    <xdr:to>
      <xdr:col>7</xdr:col>
      <xdr:colOff>0</xdr:colOff>
      <xdr:row>35</xdr:row>
      <xdr:rowOff>0</xdr:rowOff>
    </xdr:to>
    <xdr:sp macro="" textlink="">
      <xdr:nvSpPr>
        <xdr:cNvPr id="933422" name="Line 1"/>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3" name="Line 2"/>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4" name="Line 3"/>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5" name="Line 4"/>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6" name="Line 5"/>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7" name="Line 6"/>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8" name="Line 7"/>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29" name="Line 8"/>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0" name="Line 9"/>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1" name="Line 10"/>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2" name="Line 11"/>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3" name="Line 12"/>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xdr:from>
      <xdr:col>7</xdr:col>
      <xdr:colOff>0</xdr:colOff>
      <xdr:row>35</xdr:row>
      <xdr:rowOff>0</xdr:rowOff>
    </xdr:from>
    <xdr:to>
      <xdr:col>7</xdr:col>
      <xdr:colOff>0</xdr:colOff>
      <xdr:row>35</xdr:row>
      <xdr:rowOff>0</xdr:rowOff>
    </xdr:to>
    <xdr:sp macro="" textlink="">
      <xdr:nvSpPr>
        <xdr:cNvPr id="933434" name="Line 13"/>
        <xdr:cNvSpPr>
          <a:spLocks noChangeShapeType="1"/>
        </xdr:cNvSpPr>
      </xdr:nvSpPr>
      <xdr:spPr bwMode="auto">
        <a:xfrm flipV="1">
          <a:off x="2733675" y="5781675"/>
          <a:ext cx="0" cy="0"/>
        </a:xfrm>
        <a:prstGeom prst="line">
          <a:avLst/>
        </a:prstGeom>
        <a:noFill/>
        <a:ln w="9525">
          <a:solidFill>
            <a:srgbClr val="000000"/>
          </a:solidFill>
          <a:round/>
          <a:headEnd/>
          <a:tailEnd/>
        </a:ln>
      </xdr:spPr>
    </xdr:sp>
    <xdr:clientData/>
  </xdr:twoCellAnchor>
  <xdr:twoCellAnchor editAs="oneCell">
    <xdr:from>
      <xdr:col>1</xdr:col>
      <xdr:colOff>57150</xdr:colOff>
      <xdr:row>1</xdr:row>
      <xdr:rowOff>38100</xdr:rowOff>
    </xdr:from>
    <xdr:to>
      <xdr:col>3</xdr:col>
      <xdr:colOff>361950</xdr:colOff>
      <xdr:row>2</xdr:row>
      <xdr:rowOff>238125</xdr:rowOff>
    </xdr:to>
    <xdr:pic>
      <xdr:nvPicPr>
        <xdr:cNvPr id="933435" name="Picture 15"/>
        <xdr:cNvPicPr>
          <a:picLocks noChangeAspect="1" noChangeArrowheads="1"/>
        </xdr:cNvPicPr>
      </xdr:nvPicPr>
      <xdr:blipFill>
        <a:blip xmlns:r="http://schemas.openxmlformats.org/officeDocument/2006/relationships" r:embed="rId1"/>
        <a:srcRect/>
        <a:stretch>
          <a:fillRect/>
        </a:stretch>
      </xdr:blipFill>
      <xdr:spPr bwMode="auto">
        <a:xfrm>
          <a:off x="771525" y="200025"/>
          <a:ext cx="866775" cy="4857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41</xdr:row>
      <xdr:rowOff>0</xdr:rowOff>
    </xdr:from>
    <xdr:to>
      <xdr:col>7</xdr:col>
      <xdr:colOff>0</xdr:colOff>
      <xdr:row>41</xdr:row>
      <xdr:rowOff>0</xdr:rowOff>
    </xdr:to>
    <xdr:sp macro="" textlink="">
      <xdr:nvSpPr>
        <xdr:cNvPr id="934446" name="Line 1"/>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47" name="Line 2"/>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48" name="Line 3"/>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49" name="Line 4"/>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0" name="Line 5"/>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1" name="Line 6"/>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2" name="Line 7"/>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3" name="Line 8"/>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4" name="Line 9"/>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5" name="Line 10"/>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6" name="Line 11"/>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7" name="Line 12"/>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xdr:from>
      <xdr:col>7</xdr:col>
      <xdr:colOff>0</xdr:colOff>
      <xdr:row>41</xdr:row>
      <xdr:rowOff>0</xdr:rowOff>
    </xdr:from>
    <xdr:to>
      <xdr:col>7</xdr:col>
      <xdr:colOff>0</xdr:colOff>
      <xdr:row>41</xdr:row>
      <xdr:rowOff>0</xdr:rowOff>
    </xdr:to>
    <xdr:sp macro="" textlink="">
      <xdr:nvSpPr>
        <xdr:cNvPr id="934458" name="Line 13"/>
        <xdr:cNvSpPr>
          <a:spLocks noChangeShapeType="1"/>
        </xdr:cNvSpPr>
      </xdr:nvSpPr>
      <xdr:spPr bwMode="auto">
        <a:xfrm flipV="1">
          <a:off x="3000375" y="6362700"/>
          <a:ext cx="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3</xdr:col>
      <xdr:colOff>276225</xdr:colOff>
      <xdr:row>3</xdr:row>
      <xdr:rowOff>142875</xdr:rowOff>
    </xdr:to>
    <xdr:pic>
      <xdr:nvPicPr>
        <xdr:cNvPr id="934459" name="Picture 15"/>
        <xdr:cNvPicPr>
          <a:picLocks noChangeAspect="1" noChangeArrowheads="1"/>
        </xdr:cNvPicPr>
      </xdr:nvPicPr>
      <xdr:blipFill>
        <a:blip xmlns:r="http://schemas.openxmlformats.org/officeDocument/2006/relationships" r:embed="rId1"/>
        <a:srcRect/>
        <a:stretch>
          <a:fillRect/>
        </a:stretch>
      </xdr:blipFill>
      <xdr:spPr bwMode="auto">
        <a:xfrm>
          <a:off x="752475" y="190500"/>
          <a:ext cx="866775" cy="4857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40</xdr:row>
      <xdr:rowOff>0</xdr:rowOff>
    </xdr:from>
    <xdr:to>
      <xdr:col>7</xdr:col>
      <xdr:colOff>0</xdr:colOff>
      <xdr:row>40</xdr:row>
      <xdr:rowOff>0</xdr:rowOff>
    </xdr:to>
    <xdr:sp macro="" textlink="">
      <xdr:nvSpPr>
        <xdr:cNvPr id="935470" name="Line 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1" name="Line 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2" name="Line 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3" name="Line 4"/>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4" name="Line 5"/>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5" name="Line 6"/>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6" name="Line 7"/>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7" name="Line 8"/>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8" name="Line 9"/>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79" name="Line 10"/>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80" name="Line 1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81" name="Line 1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5482" name="Line 1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3</xdr:col>
      <xdr:colOff>276225</xdr:colOff>
      <xdr:row>3</xdr:row>
      <xdr:rowOff>142875</xdr:rowOff>
    </xdr:to>
    <xdr:pic>
      <xdr:nvPicPr>
        <xdr:cNvPr id="935483" name="Picture 14"/>
        <xdr:cNvPicPr>
          <a:picLocks noChangeAspect="1" noChangeArrowheads="1"/>
        </xdr:cNvPicPr>
      </xdr:nvPicPr>
      <xdr:blipFill>
        <a:blip xmlns:r="http://schemas.openxmlformats.org/officeDocument/2006/relationships" r:embed="rId1"/>
        <a:srcRect/>
        <a:stretch>
          <a:fillRect/>
        </a:stretch>
      </xdr:blipFill>
      <xdr:spPr bwMode="auto">
        <a:xfrm>
          <a:off x="752475" y="190500"/>
          <a:ext cx="866775" cy="4857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40</xdr:row>
      <xdr:rowOff>0</xdr:rowOff>
    </xdr:from>
    <xdr:to>
      <xdr:col>7</xdr:col>
      <xdr:colOff>0</xdr:colOff>
      <xdr:row>40</xdr:row>
      <xdr:rowOff>0</xdr:rowOff>
    </xdr:to>
    <xdr:sp macro="" textlink="">
      <xdr:nvSpPr>
        <xdr:cNvPr id="936494" name="Line 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5" name="Line 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6" name="Line 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7" name="Line 4"/>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8" name="Line 5"/>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499" name="Line 6"/>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0" name="Line 7"/>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1" name="Line 8"/>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2" name="Line 9"/>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3" name="Line 10"/>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4" name="Line 11"/>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5" name="Line 12"/>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xdr:from>
      <xdr:col>7</xdr:col>
      <xdr:colOff>0</xdr:colOff>
      <xdr:row>40</xdr:row>
      <xdr:rowOff>0</xdr:rowOff>
    </xdr:from>
    <xdr:to>
      <xdr:col>7</xdr:col>
      <xdr:colOff>0</xdr:colOff>
      <xdr:row>40</xdr:row>
      <xdr:rowOff>0</xdr:rowOff>
    </xdr:to>
    <xdr:sp macro="" textlink="">
      <xdr:nvSpPr>
        <xdr:cNvPr id="936506" name="Line 13"/>
        <xdr:cNvSpPr>
          <a:spLocks noChangeShapeType="1"/>
        </xdr:cNvSpPr>
      </xdr:nvSpPr>
      <xdr:spPr bwMode="auto">
        <a:xfrm flipV="1">
          <a:off x="3000375" y="6210300"/>
          <a:ext cx="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3</xdr:col>
      <xdr:colOff>276225</xdr:colOff>
      <xdr:row>3</xdr:row>
      <xdr:rowOff>142875</xdr:rowOff>
    </xdr:to>
    <xdr:pic>
      <xdr:nvPicPr>
        <xdr:cNvPr id="936507" name="Picture 14"/>
        <xdr:cNvPicPr>
          <a:picLocks noChangeAspect="1" noChangeArrowheads="1"/>
        </xdr:cNvPicPr>
      </xdr:nvPicPr>
      <xdr:blipFill>
        <a:blip xmlns:r="http://schemas.openxmlformats.org/officeDocument/2006/relationships" r:embed="rId1"/>
        <a:srcRect/>
        <a:stretch>
          <a:fillRect/>
        </a:stretch>
      </xdr:blipFill>
      <xdr:spPr bwMode="auto">
        <a:xfrm>
          <a:off x="752475" y="190500"/>
          <a:ext cx="866775" cy="485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76</xdr:row>
      <xdr:rowOff>0</xdr:rowOff>
    </xdr:from>
    <xdr:to>
      <xdr:col>6</xdr:col>
      <xdr:colOff>0</xdr:colOff>
      <xdr:row>76</xdr:row>
      <xdr:rowOff>0</xdr:rowOff>
    </xdr:to>
    <xdr:sp macro="" textlink="">
      <xdr:nvSpPr>
        <xdr:cNvPr id="850824" name="Line 1"/>
        <xdr:cNvSpPr>
          <a:spLocks noChangeShapeType="1"/>
        </xdr:cNvSpPr>
      </xdr:nvSpPr>
      <xdr:spPr bwMode="auto">
        <a:xfrm flipV="1">
          <a:off x="7219950" y="11658600"/>
          <a:ext cx="0" cy="0"/>
        </a:xfrm>
        <a:prstGeom prst="line">
          <a:avLst/>
        </a:prstGeom>
        <a:noFill/>
        <a:ln w="9525">
          <a:solidFill>
            <a:srgbClr val="000000"/>
          </a:solidFill>
          <a:round/>
          <a:headEnd/>
          <a:tailEnd/>
        </a:ln>
      </xdr:spPr>
    </xdr:sp>
    <xdr:clientData/>
  </xdr:twoCellAnchor>
  <xdr:twoCellAnchor>
    <xdr:from>
      <xdr:col>6</xdr:col>
      <xdr:colOff>0</xdr:colOff>
      <xdr:row>76</xdr:row>
      <xdr:rowOff>0</xdr:rowOff>
    </xdr:from>
    <xdr:to>
      <xdr:col>6</xdr:col>
      <xdr:colOff>0</xdr:colOff>
      <xdr:row>76</xdr:row>
      <xdr:rowOff>0</xdr:rowOff>
    </xdr:to>
    <xdr:sp macro="" textlink="">
      <xdr:nvSpPr>
        <xdr:cNvPr id="850825" name="Line 2"/>
        <xdr:cNvSpPr>
          <a:spLocks noChangeShapeType="1"/>
        </xdr:cNvSpPr>
      </xdr:nvSpPr>
      <xdr:spPr bwMode="auto">
        <a:xfrm flipV="1">
          <a:off x="7219950" y="11658600"/>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0826" name="Line 3"/>
        <xdr:cNvSpPr>
          <a:spLocks noChangeShapeType="1"/>
        </xdr:cNvSpPr>
      </xdr:nvSpPr>
      <xdr:spPr bwMode="auto">
        <a:xfrm flipV="1">
          <a:off x="7219950" y="12763500"/>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0827" name="Line 4"/>
        <xdr:cNvSpPr>
          <a:spLocks noChangeShapeType="1"/>
        </xdr:cNvSpPr>
      </xdr:nvSpPr>
      <xdr:spPr bwMode="auto">
        <a:xfrm flipV="1">
          <a:off x="7219950" y="12763500"/>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0828" name="Line 5"/>
        <xdr:cNvSpPr>
          <a:spLocks noChangeShapeType="1"/>
        </xdr:cNvSpPr>
      </xdr:nvSpPr>
      <xdr:spPr bwMode="auto">
        <a:xfrm flipV="1">
          <a:off x="7219950" y="12763500"/>
          <a:ext cx="0" cy="0"/>
        </a:xfrm>
        <a:prstGeom prst="line">
          <a:avLst/>
        </a:prstGeom>
        <a:noFill/>
        <a:ln w="9525">
          <a:solidFill>
            <a:srgbClr val="000000"/>
          </a:solidFill>
          <a:round/>
          <a:headEnd/>
          <a:tailEnd/>
        </a:ln>
      </xdr:spPr>
    </xdr:sp>
    <xdr:clientData/>
  </xdr:twoCellAnchor>
  <xdr:twoCellAnchor>
    <xdr:from>
      <xdr:col>6</xdr:col>
      <xdr:colOff>0</xdr:colOff>
      <xdr:row>84</xdr:row>
      <xdr:rowOff>66675</xdr:rowOff>
    </xdr:from>
    <xdr:to>
      <xdr:col>6</xdr:col>
      <xdr:colOff>0</xdr:colOff>
      <xdr:row>84</xdr:row>
      <xdr:rowOff>66675</xdr:rowOff>
    </xdr:to>
    <xdr:sp macro="" textlink="">
      <xdr:nvSpPr>
        <xdr:cNvPr id="850829" name="Line 6"/>
        <xdr:cNvSpPr>
          <a:spLocks noChangeShapeType="1"/>
        </xdr:cNvSpPr>
      </xdr:nvSpPr>
      <xdr:spPr bwMode="auto">
        <a:xfrm>
          <a:off x="7219950" y="12696825"/>
          <a:ext cx="0" cy="0"/>
        </a:xfrm>
        <a:prstGeom prst="line">
          <a:avLst/>
        </a:prstGeom>
        <a:noFill/>
        <a:ln w="9525">
          <a:solidFill>
            <a:srgbClr val="000000"/>
          </a:solidFill>
          <a:round/>
          <a:headEnd/>
          <a:tailEnd/>
        </a:ln>
      </xdr:spPr>
    </xdr:sp>
    <xdr:clientData/>
  </xdr:twoCellAnchor>
  <xdr:twoCellAnchor>
    <xdr:from>
      <xdr:col>5</xdr:col>
      <xdr:colOff>485775</xdr:colOff>
      <xdr:row>4</xdr:row>
      <xdr:rowOff>133350</xdr:rowOff>
    </xdr:from>
    <xdr:to>
      <xdr:col>6</xdr:col>
      <xdr:colOff>95250</xdr:colOff>
      <xdr:row>10</xdr:row>
      <xdr:rowOff>9525</xdr:rowOff>
    </xdr:to>
    <xdr:sp macro="" textlink="">
      <xdr:nvSpPr>
        <xdr:cNvPr id="850830" name="AutoShape 7"/>
        <xdr:cNvSpPr>
          <a:spLocks/>
        </xdr:cNvSpPr>
      </xdr:nvSpPr>
      <xdr:spPr bwMode="auto">
        <a:xfrm>
          <a:off x="6972300" y="895350"/>
          <a:ext cx="342900" cy="819150"/>
        </a:xfrm>
        <a:prstGeom prst="leftBrace">
          <a:avLst>
            <a:gd name="adj1" fmla="val 19907"/>
            <a:gd name="adj2" fmla="val 50000"/>
          </a:avLst>
        </a:prstGeom>
        <a:noFill/>
        <a:ln w="9525">
          <a:solidFill>
            <a:srgbClr val="000000"/>
          </a:solidFill>
          <a:round/>
          <a:headEnd/>
          <a:tailEnd/>
        </a:ln>
      </xdr:spPr>
    </xdr:sp>
    <xdr:clientData/>
  </xdr:twoCellAnchor>
  <xdr:twoCellAnchor editAs="oneCell">
    <xdr:from>
      <xdr:col>1</xdr:col>
      <xdr:colOff>85725</xdr:colOff>
      <xdr:row>1</xdr:row>
      <xdr:rowOff>19050</xdr:rowOff>
    </xdr:from>
    <xdr:to>
      <xdr:col>1</xdr:col>
      <xdr:colOff>885825</xdr:colOff>
      <xdr:row>3</xdr:row>
      <xdr:rowOff>171450</xdr:rowOff>
    </xdr:to>
    <xdr:pic>
      <xdr:nvPicPr>
        <xdr:cNvPr id="850831" name="Picture 8"/>
        <xdr:cNvPicPr>
          <a:picLocks noChangeAspect="1" noChangeArrowheads="1"/>
        </xdr:cNvPicPr>
      </xdr:nvPicPr>
      <xdr:blipFill>
        <a:blip xmlns:r="http://schemas.openxmlformats.org/officeDocument/2006/relationships" r:embed="rId1"/>
        <a:srcRect/>
        <a:stretch>
          <a:fillRect/>
        </a:stretch>
      </xdr:blipFill>
      <xdr:spPr bwMode="auto">
        <a:xfrm>
          <a:off x="800100" y="171450"/>
          <a:ext cx="800100" cy="5715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45</xdr:row>
      <xdr:rowOff>0</xdr:rowOff>
    </xdr:from>
    <xdr:to>
      <xdr:col>7</xdr:col>
      <xdr:colOff>0</xdr:colOff>
      <xdr:row>45</xdr:row>
      <xdr:rowOff>0</xdr:rowOff>
    </xdr:to>
    <xdr:sp macro="" textlink="">
      <xdr:nvSpPr>
        <xdr:cNvPr id="958888" name="Line 1"/>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89" name="Line 2"/>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0" name="Line 3"/>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1" name="Line 4"/>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2" name="Line 5"/>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3" name="Line 6"/>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4" name="Line 7"/>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5" name="Line 8"/>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6" name="Line 9"/>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7" name="Line 10"/>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8" name="Line 11"/>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899" name="Line 12"/>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xdr:from>
      <xdr:col>7</xdr:col>
      <xdr:colOff>0</xdr:colOff>
      <xdr:row>45</xdr:row>
      <xdr:rowOff>0</xdr:rowOff>
    </xdr:from>
    <xdr:to>
      <xdr:col>7</xdr:col>
      <xdr:colOff>0</xdr:colOff>
      <xdr:row>45</xdr:row>
      <xdr:rowOff>0</xdr:rowOff>
    </xdr:to>
    <xdr:sp macro="" textlink="">
      <xdr:nvSpPr>
        <xdr:cNvPr id="958900" name="Line 13"/>
        <xdr:cNvSpPr>
          <a:spLocks noChangeShapeType="1"/>
        </xdr:cNvSpPr>
      </xdr:nvSpPr>
      <xdr:spPr bwMode="auto">
        <a:xfrm flipV="1">
          <a:off x="1924050" y="6991350"/>
          <a:ext cx="0" cy="0"/>
        </a:xfrm>
        <a:prstGeom prst="line">
          <a:avLst/>
        </a:prstGeom>
        <a:noFill/>
        <a:ln w="9525">
          <a:solidFill>
            <a:srgbClr val="000000"/>
          </a:solidFill>
          <a:round/>
          <a:headEnd/>
          <a:tailEnd/>
        </a:ln>
      </xdr:spPr>
    </xdr:sp>
    <xdr:clientData/>
  </xdr:twoCellAnchor>
  <xdr:twoCellAnchor editAs="oneCell">
    <xdr:from>
      <xdr:col>3</xdr:col>
      <xdr:colOff>38100</xdr:colOff>
      <xdr:row>1</xdr:row>
      <xdr:rowOff>38100</xdr:rowOff>
    </xdr:from>
    <xdr:to>
      <xdr:col>4</xdr:col>
      <xdr:colOff>495300</xdr:colOff>
      <xdr:row>3</xdr:row>
      <xdr:rowOff>142875</xdr:rowOff>
    </xdr:to>
    <xdr:pic>
      <xdr:nvPicPr>
        <xdr:cNvPr id="958901" name="Figura 41"/>
        <xdr:cNvPicPr>
          <a:picLocks noChangeAspect="1" noChangeArrowheads="1"/>
        </xdr:cNvPicPr>
      </xdr:nvPicPr>
      <xdr:blipFill>
        <a:blip xmlns:r="http://schemas.openxmlformats.org/officeDocument/2006/relationships" r:embed="rId1"/>
        <a:srcRect/>
        <a:stretch>
          <a:fillRect/>
        </a:stretch>
      </xdr:blipFill>
      <xdr:spPr bwMode="auto">
        <a:xfrm>
          <a:off x="371475" y="190500"/>
          <a:ext cx="904875" cy="457200"/>
        </a:xfrm>
        <a:prstGeom prst="rect">
          <a:avLst/>
        </a:prstGeom>
        <a:solidFill>
          <a:srgbClr val="FFFFFF"/>
        </a:solidFill>
        <a:ln w="1">
          <a:noFill/>
          <a:miter lim="800000"/>
          <a:headEnd/>
          <a:tailEnd/>
        </a:ln>
      </xdr:spPr>
    </xdr:pic>
    <xdr:clientData/>
  </xdr:twoCellAnchor>
  <xdr:twoCellAnchor>
    <xdr:from>
      <xdr:col>7</xdr:col>
      <xdr:colOff>0</xdr:colOff>
      <xdr:row>37</xdr:row>
      <xdr:rowOff>0</xdr:rowOff>
    </xdr:from>
    <xdr:to>
      <xdr:col>7</xdr:col>
      <xdr:colOff>0</xdr:colOff>
      <xdr:row>37</xdr:row>
      <xdr:rowOff>0</xdr:rowOff>
    </xdr:to>
    <xdr:sp macro="" textlink="">
      <xdr:nvSpPr>
        <xdr:cNvPr id="958902" name="Line 15"/>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3" name="Line 16"/>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4" name="Line 17"/>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5" name="Line 18"/>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6" name="Line 19"/>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7" name="Line 20"/>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8" name="Line 21"/>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09" name="Line 22"/>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0" name="Line 23"/>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1" name="Line 24"/>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2" name="Line 25"/>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3" name="Line 26"/>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4" name="Line 27"/>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5" name="Line 28"/>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6" name="Line 29"/>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7" name="Line 30"/>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8" name="Line 31"/>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19" name="Line 32"/>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0" name="Line 33"/>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1" name="Line 34"/>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2" name="Line 35"/>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3" name="Line 36"/>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4" name="Line 37"/>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5" name="Line 38"/>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6" name="Line 39"/>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twoCellAnchor>
    <xdr:from>
      <xdr:col>7</xdr:col>
      <xdr:colOff>0</xdr:colOff>
      <xdr:row>37</xdr:row>
      <xdr:rowOff>0</xdr:rowOff>
    </xdr:from>
    <xdr:to>
      <xdr:col>7</xdr:col>
      <xdr:colOff>0</xdr:colOff>
      <xdr:row>37</xdr:row>
      <xdr:rowOff>0</xdr:rowOff>
    </xdr:to>
    <xdr:sp macro="" textlink="">
      <xdr:nvSpPr>
        <xdr:cNvPr id="958927" name="Line 40"/>
        <xdr:cNvSpPr>
          <a:spLocks noChangeShapeType="1"/>
        </xdr:cNvSpPr>
      </xdr:nvSpPr>
      <xdr:spPr bwMode="auto">
        <a:xfrm flipV="1">
          <a:off x="1924050" y="5772150"/>
          <a:ext cx="0" cy="0"/>
        </a:xfrm>
        <a:prstGeom prst="line">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44</xdr:row>
      <xdr:rowOff>0</xdr:rowOff>
    </xdr:from>
    <xdr:to>
      <xdr:col>6</xdr:col>
      <xdr:colOff>0</xdr:colOff>
      <xdr:row>44</xdr:row>
      <xdr:rowOff>0</xdr:rowOff>
    </xdr:to>
    <xdr:sp macro="" textlink="">
      <xdr:nvSpPr>
        <xdr:cNvPr id="937518" name="Line 1"/>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19" name="Line 2"/>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0" name="Line 3"/>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1" name="Line 4"/>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2" name="Line 5"/>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3" name="Line 6"/>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4" name="Line 7"/>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5" name="Line 8"/>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6" name="Line 9"/>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7" name="Line 10"/>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8" name="Line 11"/>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29" name="Line 12"/>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xdr:from>
      <xdr:col>6</xdr:col>
      <xdr:colOff>0</xdr:colOff>
      <xdr:row>44</xdr:row>
      <xdr:rowOff>0</xdr:rowOff>
    </xdr:from>
    <xdr:to>
      <xdr:col>6</xdr:col>
      <xdr:colOff>0</xdr:colOff>
      <xdr:row>44</xdr:row>
      <xdr:rowOff>0</xdr:rowOff>
    </xdr:to>
    <xdr:sp macro="" textlink="">
      <xdr:nvSpPr>
        <xdr:cNvPr id="937530" name="Line 13"/>
        <xdr:cNvSpPr>
          <a:spLocks noChangeShapeType="1"/>
        </xdr:cNvSpPr>
      </xdr:nvSpPr>
      <xdr:spPr bwMode="auto">
        <a:xfrm flipV="1">
          <a:off x="2019300" y="6924675"/>
          <a:ext cx="0" cy="0"/>
        </a:xfrm>
        <a:prstGeom prst="line">
          <a:avLst/>
        </a:prstGeom>
        <a:noFill/>
        <a:ln w="9525">
          <a:solidFill>
            <a:srgbClr val="000000"/>
          </a:solidFill>
          <a:round/>
          <a:headEnd/>
          <a:tailEnd/>
        </a:ln>
      </xdr:spPr>
    </xdr:sp>
    <xdr:clientData/>
  </xdr:twoCellAnchor>
  <xdr:twoCellAnchor editAs="oneCell">
    <xdr:from>
      <xdr:col>0</xdr:col>
      <xdr:colOff>228600</xdr:colOff>
      <xdr:row>0</xdr:row>
      <xdr:rowOff>38100</xdr:rowOff>
    </xdr:from>
    <xdr:to>
      <xdr:col>2</xdr:col>
      <xdr:colOff>228600</xdr:colOff>
      <xdr:row>2</xdr:row>
      <xdr:rowOff>161925</xdr:rowOff>
    </xdr:to>
    <xdr:pic>
      <xdr:nvPicPr>
        <xdr:cNvPr id="937531" name="Picture 14"/>
        <xdr:cNvPicPr>
          <a:picLocks noChangeAspect="1" noChangeArrowheads="1"/>
        </xdr:cNvPicPr>
      </xdr:nvPicPr>
      <xdr:blipFill>
        <a:blip xmlns:r="http://schemas.openxmlformats.org/officeDocument/2006/relationships" r:embed="rId1"/>
        <a:srcRect/>
        <a:stretch>
          <a:fillRect/>
        </a:stretch>
      </xdr:blipFill>
      <xdr:spPr bwMode="auto">
        <a:xfrm>
          <a:off x="228600" y="38100"/>
          <a:ext cx="561975" cy="5238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0</xdr:colOff>
      <xdr:row>33</xdr:row>
      <xdr:rowOff>0</xdr:rowOff>
    </xdr:from>
    <xdr:to>
      <xdr:col>7</xdr:col>
      <xdr:colOff>0</xdr:colOff>
      <xdr:row>33</xdr:row>
      <xdr:rowOff>0</xdr:rowOff>
    </xdr:to>
    <xdr:sp macro="" textlink="">
      <xdr:nvSpPr>
        <xdr:cNvPr id="938542" name="Line 1"/>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3" name="Line 2"/>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4" name="Line 3"/>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5" name="Line 4"/>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6" name="Line 5"/>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7" name="Line 6"/>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8" name="Line 7"/>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49" name="Line 8"/>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0" name="Line 9"/>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1" name="Line 10"/>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2" name="Line 11"/>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3" name="Line 12"/>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xdr:from>
      <xdr:col>7</xdr:col>
      <xdr:colOff>0</xdr:colOff>
      <xdr:row>33</xdr:row>
      <xdr:rowOff>0</xdr:rowOff>
    </xdr:from>
    <xdr:to>
      <xdr:col>7</xdr:col>
      <xdr:colOff>0</xdr:colOff>
      <xdr:row>33</xdr:row>
      <xdr:rowOff>0</xdr:rowOff>
    </xdr:to>
    <xdr:sp macro="" textlink="">
      <xdr:nvSpPr>
        <xdr:cNvPr id="938554" name="Line 13"/>
        <xdr:cNvSpPr>
          <a:spLocks noChangeShapeType="1"/>
        </xdr:cNvSpPr>
      </xdr:nvSpPr>
      <xdr:spPr bwMode="auto">
        <a:xfrm flipV="1">
          <a:off x="2733675" y="5086350"/>
          <a:ext cx="0" cy="0"/>
        </a:xfrm>
        <a:prstGeom prst="line">
          <a:avLst/>
        </a:prstGeom>
        <a:noFill/>
        <a:ln w="9525">
          <a:solidFill>
            <a:srgbClr val="000000"/>
          </a:solidFill>
          <a:round/>
          <a:headEnd/>
          <a:tailEnd/>
        </a:ln>
      </xdr:spPr>
    </xdr:sp>
    <xdr:clientData/>
  </xdr:twoCellAnchor>
  <xdr:twoCellAnchor editAs="oneCell">
    <xdr:from>
      <xdr:col>1</xdr:col>
      <xdr:colOff>57150</xdr:colOff>
      <xdr:row>1</xdr:row>
      <xdr:rowOff>28575</xdr:rowOff>
    </xdr:from>
    <xdr:to>
      <xdr:col>3</xdr:col>
      <xdr:colOff>361950</xdr:colOff>
      <xdr:row>3</xdr:row>
      <xdr:rowOff>152400</xdr:rowOff>
    </xdr:to>
    <xdr:pic>
      <xdr:nvPicPr>
        <xdr:cNvPr id="938555" name="Picture 15"/>
        <xdr:cNvPicPr>
          <a:picLocks noChangeAspect="1" noChangeArrowheads="1"/>
        </xdr:cNvPicPr>
      </xdr:nvPicPr>
      <xdr:blipFill>
        <a:blip xmlns:r="http://schemas.openxmlformats.org/officeDocument/2006/relationships" r:embed="rId1"/>
        <a:srcRect/>
        <a:stretch>
          <a:fillRect/>
        </a:stretch>
      </xdr:blipFill>
      <xdr:spPr bwMode="auto">
        <a:xfrm>
          <a:off x="771525" y="180975"/>
          <a:ext cx="866775" cy="4762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5</xdr:col>
      <xdr:colOff>0</xdr:colOff>
      <xdr:row>50</xdr:row>
      <xdr:rowOff>0</xdr:rowOff>
    </xdr:from>
    <xdr:to>
      <xdr:col>5</xdr:col>
      <xdr:colOff>0</xdr:colOff>
      <xdr:row>50</xdr:row>
      <xdr:rowOff>0</xdr:rowOff>
    </xdr:to>
    <xdr:sp macro="" textlink="">
      <xdr:nvSpPr>
        <xdr:cNvPr id="879383" name="Line 1"/>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4" name="Line 2"/>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5" name="Line 3"/>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6" name="Line 4"/>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7" name="Line 5"/>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xdr:from>
      <xdr:col>5</xdr:col>
      <xdr:colOff>0</xdr:colOff>
      <xdr:row>50</xdr:row>
      <xdr:rowOff>0</xdr:rowOff>
    </xdr:from>
    <xdr:to>
      <xdr:col>5</xdr:col>
      <xdr:colOff>0</xdr:colOff>
      <xdr:row>50</xdr:row>
      <xdr:rowOff>0</xdr:rowOff>
    </xdr:to>
    <xdr:sp macro="" textlink="">
      <xdr:nvSpPr>
        <xdr:cNvPr id="879388" name="Line 6"/>
        <xdr:cNvSpPr>
          <a:spLocks noChangeShapeType="1"/>
        </xdr:cNvSpPr>
      </xdr:nvSpPr>
      <xdr:spPr bwMode="auto">
        <a:xfrm flipV="1">
          <a:off x="2171700" y="8058150"/>
          <a:ext cx="0" cy="0"/>
        </a:xfrm>
        <a:prstGeom prst="line">
          <a:avLst/>
        </a:prstGeom>
        <a:noFill/>
        <a:ln w="9525">
          <a:solidFill>
            <a:srgbClr val="000000"/>
          </a:solidFill>
          <a:round/>
          <a:headEnd/>
          <a:tailEnd/>
        </a:ln>
      </xdr:spPr>
    </xdr:sp>
    <xdr:clientData/>
  </xdr:twoCellAnchor>
  <xdr:twoCellAnchor editAs="oneCell">
    <xdr:from>
      <xdr:col>0</xdr:col>
      <xdr:colOff>133350</xdr:colOff>
      <xdr:row>0</xdr:row>
      <xdr:rowOff>28575</xdr:rowOff>
    </xdr:from>
    <xdr:to>
      <xdr:col>2</xdr:col>
      <xdr:colOff>133350</xdr:colOff>
      <xdr:row>2</xdr:row>
      <xdr:rowOff>152400</xdr:rowOff>
    </xdr:to>
    <xdr:pic>
      <xdr:nvPicPr>
        <xdr:cNvPr id="879389" name="Picture 7"/>
        <xdr:cNvPicPr>
          <a:picLocks noChangeAspect="1" noChangeArrowheads="1"/>
        </xdr:cNvPicPr>
      </xdr:nvPicPr>
      <xdr:blipFill>
        <a:blip xmlns:r="http://schemas.openxmlformats.org/officeDocument/2006/relationships" r:embed="rId1"/>
        <a:srcRect/>
        <a:stretch>
          <a:fillRect/>
        </a:stretch>
      </xdr:blipFill>
      <xdr:spPr bwMode="auto">
        <a:xfrm>
          <a:off x="133350" y="28575"/>
          <a:ext cx="561975" cy="5238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42</xdr:row>
      <xdr:rowOff>0</xdr:rowOff>
    </xdr:from>
    <xdr:to>
      <xdr:col>6</xdr:col>
      <xdr:colOff>0</xdr:colOff>
      <xdr:row>42</xdr:row>
      <xdr:rowOff>0</xdr:rowOff>
    </xdr:to>
    <xdr:sp macro="" textlink="">
      <xdr:nvSpPr>
        <xdr:cNvPr id="944573" name="Line 1"/>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4" name="Line 2"/>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5" name="Line 3"/>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6" name="Line 4"/>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7" name="Line 5"/>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8" name="Line 6"/>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79" name="Line 7"/>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0" name="Line 8"/>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1" name="Line 9"/>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2" name="Line 10"/>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3" name="Line 11"/>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xdr:from>
      <xdr:col>6</xdr:col>
      <xdr:colOff>0</xdr:colOff>
      <xdr:row>42</xdr:row>
      <xdr:rowOff>0</xdr:rowOff>
    </xdr:from>
    <xdr:to>
      <xdr:col>6</xdr:col>
      <xdr:colOff>0</xdr:colOff>
      <xdr:row>42</xdr:row>
      <xdr:rowOff>0</xdr:rowOff>
    </xdr:to>
    <xdr:sp macro="" textlink="">
      <xdr:nvSpPr>
        <xdr:cNvPr id="944584" name="Line 12"/>
        <xdr:cNvSpPr>
          <a:spLocks noChangeShapeType="1"/>
        </xdr:cNvSpPr>
      </xdr:nvSpPr>
      <xdr:spPr bwMode="auto">
        <a:xfrm flipV="1">
          <a:off x="2019300" y="6619875"/>
          <a:ext cx="0" cy="0"/>
        </a:xfrm>
        <a:prstGeom prst="line">
          <a:avLst/>
        </a:prstGeom>
        <a:noFill/>
        <a:ln w="9525">
          <a:solidFill>
            <a:srgbClr val="000000"/>
          </a:solidFill>
          <a:round/>
          <a:headEnd/>
          <a:tailEnd/>
        </a:ln>
      </xdr:spPr>
    </xdr:sp>
    <xdr:clientData/>
  </xdr:twoCellAnchor>
  <xdr:twoCellAnchor editAs="oneCell">
    <xdr:from>
      <xdr:col>0</xdr:col>
      <xdr:colOff>219075</xdr:colOff>
      <xdr:row>0</xdr:row>
      <xdr:rowOff>38100</xdr:rowOff>
    </xdr:from>
    <xdr:to>
      <xdr:col>2</xdr:col>
      <xdr:colOff>219075</xdr:colOff>
      <xdr:row>2</xdr:row>
      <xdr:rowOff>161925</xdr:rowOff>
    </xdr:to>
    <xdr:pic>
      <xdr:nvPicPr>
        <xdr:cNvPr id="944585" name="Picture 13"/>
        <xdr:cNvPicPr>
          <a:picLocks noChangeAspect="1" noChangeArrowheads="1"/>
        </xdr:cNvPicPr>
      </xdr:nvPicPr>
      <xdr:blipFill>
        <a:blip xmlns:r="http://schemas.openxmlformats.org/officeDocument/2006/relationships" r:embed="rId1"/>
        <a:srcRect/>
        <a:stretch>
          <a:fillRect/>
        </a:stretch>
      </xdr:blipFill>
      <xdr:spPr bwMode="auto">
        <a:xfrm>
          <a:off x="219075" y="38100"/>
          <a:ext cx="561975" cy="52387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38</xdr:row>
      <xdr:rowOff>0</xdr:rowOff>
    </xdr:from>
    <xdr:to>
      <xdr:col>7</xdr:col>
      <xdr:colOff>0</xdr:colOff>
      <xdr:row>38</xdr:row>
      <xdr:rowOff>0</xdr:rowOff>
    </xdr:to>
    <xdr:sp macro="" textlink="">
      <xdr:nvSpPr>
        <xdr:cNvPr id="927504" name="Line 1"/>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5" name="Line 2"/>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6" name="Line 3"/>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7" name="Line 4"/>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8" name="Line 5"/>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09" name="Line 6"/>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0" name="Line 7"/>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1" name="Line 8"/>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2" name="Line 9"/>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3" name="Line 10"/>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4" name="Line 11"/>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5" name="Line 12"/>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0</xdr:colOff>
      <xdr:row>38</xdr:row>
      <xdr:rowOff>0</xdr:rowOff>
    </xdr:from>
    <xdr:to>
      <xdr:col>7</xdr:col>
      <xdr:colOff>0</xdr:colOff>
      <xdr:row>38</xdr:row>
      <xdr:rowOff>0</xdr:rowOff>
    </xdr:to>
    <xdr:sp macro="" textlink="">
      <xdr:nvSpPr>
        <xdr:cNvPr id="927516" name="Line 13"/>
        <xdr:cNvSpPr>
          <a:spLocks noChangeShapeType="1"/>
        </xdr:cNvSpPr>
      </xdr:nvSpPr>
      <xdr:spPr bwMode="auto">
        <a:xfrm flipV="1">
          <a:off x="7096125" y="6067425"/>
          <a:ext cx="0" cy="0"/>
        </a:xfrm>
        <a:prstGeom prst="line">
          <a:avLst/>
        </a:prstGeom>
        <a:noFill/>
        <a:ln w="9525">
          <a:solidFill>
            <a:srgbClr val="000000"/>
          </a:solidFill>
          <a:round/>
          <a:headEnd/>
          <a:tailEnd/>
        </a:ln>
      </xdr:spPr>
    </xdr:sp>
    <xdr:clientData/>
  </xdr:twoCellAnchor>
  <xdr:twoCellAnchor>
    <xdr:from>
      <xdr:col>7</xdr:col>
      <xdr:colOff>723900</xdr:colOff>
      <xdr:row>4</xdr:row>
      <xdr:rowOff>133350</xdr:rowOff>
    </xdr:from>
    <xdr:to>
      <xdr:col>8</xdr:col>
      <xdr:colOff>123825</xdr:colOff>
      <xdr:row>9</xdr:row>
      <xdr:rowOff>9525</xdr:rowOff>
    </xdr:to>
    <xdr:sp macro="" textlink="">
      <xdr:nvSpPr>
        <xdr:cNvPr id="927517" name="AutoShape 15"/>
        <xdr:cNvSpPr>
          <a:spLocks/>
        </xdr:cNvSpPr>
      </xdr:nvSpPr>
      <xdr:spPr bwMode="auto">
        <a:xfrm>
          <a:off x="7820025" y="857250"/>
          <a:ext cx="342900" cy="638175"/>
        </a:xfrm>
        <a:prstGeom prst="leftBrace">
          <a:avLst>
            <a:gd name="adj1" fmla="val 15509"/>
            <a:gd name="adj2" fmla="val 50000"/>
          </a:avLst>
        </a:prstGeom>
        <a:noFill/>
        <a:ln w="9525">
          <a:solidFill>
            <a:srgbClr val="000000"/>
          </a:solidFill>
          <a:round/>
          <a:headEnd/>
          <a:tailEnd/>
        </a:ln>
      </xdr:spPr>
    </xdr:sp>
    <xdr:clientData/>
  </xdr:twoCellAnchor>
  <xdr:twoCellAnchor>
    <xdr:from>
      <xdr:col>5</xdr:col>
      <xdr:colOff>733425</xdr:colOff>
      <xdr:row>4</xdr:row>
      <xdr:rowOff>104775</xdr:rowOff>
    </xdr:from>
    <xdr:to>
      <xdr:col>6</xdr:col>
      <xdr:colOff>123825</xdr:colOff>
      <xdr:row>8</xdr:row>
      <xdr:rowOff>57150</xdr:rowOff>
    </xdr:to>
    <xdr:sp macro="" textlink="">
      <xdr:nvSpPr>
        <xdr:cNvPr id="927518" name="AutoShape 16"/>
        <xdr:cNvSpPr>
          <a:spLocks/>
        </xdr:cNvSpPr>
      </xdr:nvSpPr>
      <xdr:spPr bwMode="auto">
        <a:xfrm>
          <a:off x="5943600" y="828675"/>
          <a:ext cx="333375" cy="561975"/>
        </a:xfrm>
        <a:prstGeom prst="leftBrace">
          <a:avLst>
            <a:gd name="adj1" fmla="val 14048"/>
            <a:gd name="adj2" fmla="val 50000"/>
          </a:avLst>
        </a:prstGeom>
        <a:noFill/>
        <a:ln w="9525">
          <a:solidFill>
            <a:srgbClr val="000000"/>
          </a:solidFill>
          <a:round/>
          <a:headEnd/>
          <a:tailEnd/>
        </a:ln>
      </xdr:spPr>
    </xdr:sp>
    <xdr:clientData/>
  </xdr:twoCellAnchor>
  <xdr:twoCellAnchor editAs="oneCell">
    <xdr:from>
      <xdr:col>1</xdr:col>
      <xdr:colOff>76200</xdr:colOff>
      <xdr:row>1</xdr:row>
      <xdr:rowOff>28575</xdr:rowOff>
    </xdr:from>
    <xdr:to>
      <xdr:col>1</xdr:col>
      <xdr:colOff>838200</xdr:colOff>
      <xdr:row>3</xdr:row>
      <xdr:rowOff>171450</xdr:rowOff>
    </xdr:to>
    <xdr:pic>
      <xdr:nvPicPr>
        <xdr:cNvPr id="927519" name="Picture 17"/>
        <xdr:cNvPicPr>
          <a:picLocks noChangeAspect="1" noChangeArrowheads="1"/>
        </xdr:cNvPicPr>
      </xdr:nvPicPr>
      <xdr:blipFill>
        <a:blip xmlns:r="http://schemas.openxmlformats.org/officeDocument/2006/relationships" r:embed="rId1"/>
        <a:srcRect/>
        <a:stretch>
          <a:fillRect/>
        </a:stretch>
      </xdr:blipFill>
      <xdr:spPr bwMode="auto">
        <a:xfrm>
          <a:off x="790575" y="180975"/>
          <a:ext cx="762000"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76</xdr:row>
      <xdr:rowOff>0</xdr:rowOff>
    </xdr:from>
    <xdr:to>
      <xdr:col>6</xdr:col>
      <xdr:colOff>0</xdr:colOff>
      <xdr:row>76</xdr:row>
      <xdr:rowOff>0</xdr:rowOff>
    </xdr:to>
    <xdr:sp macro="" textlink="">
      <xdr:nvSpPr>
        <xdr:cNvPr id="851848" name="Line 1"/>
        <xdr:cNvSpPr>
          <a:spLocks noChangeShapeType="1"/>
        </xdr:cNvSpPr>
      </xdr:nvSpPr>
      <xdr:spPr bwMode="auto">
        <a:xfrm flipV="1">
          <a:off x="7219950" y="11630025"/>
          <a:ext cx="0" cy="0"/>
        </a:xfrm>
        <a:prstGeom prst="line">
          <a:avLst/>
        </a:prstGeom>
        <a:noFill/>
        <a:ln w="9525">
          <a:solidFill>
            <a:srgbClr val="000000"/>
          </a:solidFill>
          <a:round/>
          <a:headEnd/>
          <a:tailEnd/>
        </a:ln>
      </xdr:spPr>
    </xdr:sp>
    <xdr:clientData/>
  </xdr:twoCellAnchor>
  <xdr:twoCellAnchor>
    <xdr:from>
      <xdr:col>6</xdr:col>
      <xdr:colOff>0</xdr:colOff>
      <xdr:row>76</xdr:row>
      <xdr:rowOff>0</xdr:rowOff>
    </xdr:from>
    <xdr:to>
      <xdr:col>6</xdr:col>
      <xdr:colOff>0</xdr:colOff>
      <xdr:row>76</xdr:row>
      <xdr:rowOff>0</xdr:rowOff>
    </xdr:to>
    <xdr:sp macro="" textlink="">
      <xdr:nvSpPr>
        <xdr:cNvPr id="851849" name="Line 2"/>
        <xdr:cNvSpPr>
          <a:spLocks noChangeShapeType="1"/>
        </xdr:cNvSpPr>
      </xdr:nvSpPr>
      <xdr:spPr bwMode="auto">
        <a:xfrm flipV="1">
          <a:off x="7219950" y="11630025"/>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1850" name="Line 3"/>
        <xdr:cNvSpPr>
          <a:spLocks noChangeShapeType="1"/>
        </xdr:cNvSpPr>
      </xdr:nvSpPr>
      <xdr:spPr bwMode="auto">
        <a:xfrm flipV="1">
          <a:off x="7219950" y="12734925"/>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1851" name="Line 4"/>
        <xdr:cNvSpPr>
          <a:spLocks noChangeShapeType="1"/>
        </xdr:cNvSpPr>
      </xdr:nvSpPr>
      <xdr:spPr bwMode="auto">
        <a:xfrm flipV="1">
          <a:off x="7219950" y="12734925"/>
          <a:ext cx="0" cy="0"/>
        </a:xfrm>
        <a:prstGeom prst="line">
          <a:avLst/>
        </a:prstGeom>
        <a:noFill/>
        <a:ln w="9525">
          <a:solidFill>
            <a:srgbClr val="000000"/>
          </a:solidFill>
          <a:round/>
          <a:headEnd/>
          <a:tailEnd/>
        </a:ln>
      </xdr:spPr>
    </xdr:sp>
    <xdr:clientData/>
  </xdr:twoCellAnchor>
  <xdr:twoCellAnchor>
    <xdr:from>
      <xdr:col>6</xdr:col>
      <xdr:colOff>0</xdr:colOff>
      <xdr:row>85</xdr:row>
      <xdr:rowOff>0</xdr:rowOff>
    </xdr:from>
    <xdr:to>
      <xdr:col>6</xdr:col>
      <xdr:colOff>0</xdr:colOff>
      <xdr:row>85</xdr:row>
      <xdr:rowOff>0</xdr:rowOff>
    </xdr:to>
    <xdr:sp macro="" textlink="">
      <xdr:nvSpPr>
        <xdr:cNvPr id="851852" name="Line 5"/>
        <xdr:cNvSpPr>
          <a:spLocks noChangeShapeType="1"/>
        </xdr:cNvSpPr>
      </xdr:nvSpPr>
      <xdr:spPr bwMode="auto">
        <a:xfrm flipV="1">
          <a:off x="7219950" y="12734925"/>
          <a:ext cx="0" cy="0"/>
        </a:xfrm>
        <a:prstGeom prst="line">
          <a:avLst/>
        </a:prstGeom>
        <a:noFill/>
        <a:ln w="9525">
          <a:solidFill>
            <a:srgbClr val="000000"/>
          </a:solidFill>
          <a:round/>
          <a:headEnd/>
          <a:tailEnd/>
        </a:ln>
      </xdr:spPr>
    </xdr:sp>
    <xdr:clientData/>
  </xdr:twoCellAnchor>
  <xdr:twoCellAnchor>
    <xdr:from>
      <xdr:col>6</xdr:col>
      <xdr:colOff>0</xdr:colOff>
      <xdr:row>84</xdr:row>
      <xdr:rowOff>66675</xdr:rowOff>
    </xdr:from>
    <xdr:to>
      <xdr:col>6</xdr:col>
      <xdr:colOff>0</xdr:colOff>
      <xdr:row>84</xdr:row>
      <xdr:rowOff>66675</xdr:rowOff>
    </xdr:to>
    <xdr:sp macro="" textlink="">
      <xdr:nvSpPr>
        <xdr:cNvPr id="851853" name="Line 6"/>
        <xdr:cNvSpPr>
          <a:spLocks noChangeShapeType="1"/>
        </xdr:cNvSpPr>
      </xdr:nvSpPr>
      <xdr:spPr bwMode="auto">
        <a:xfrm>
          <a:off x="7219950" y="12668250"/>
          <a:ext cx="0" cy="0"/>
        </a:xfrm>
        <a:prstGeom prst="line">
          <a:avLst/>
        </a:prstGeom>
        <a:noFill/>
        <a:ln w="9525">
          <a:solidFill>
            <a:srgbClr val="000000"/>
          </a:solidFill>
          <a:round/>
          <a:headEnd/>
          <a:tailEnd/>
        </a:ln>
      </xdr:spPr>
    </xdr:sp>
    <xdr:clientData/>
  </xdr:twoCellAnchor>
  <xdr:twoCellAnchor>
    <xdr:from>
      <xdr:col>5</xdr:col>
      <xdr:colOff>485775</xdr:colOff>
      <xdr:row>4</xdr:row>
      <xdr:rowOff>133350</xdr:rowOff>
    </xdr:from>
    <xdr:to>
      <xdr:col>6</xdr:col>
      <xdr:colOff>95250</xdr:colOff>
      <xdr:row>10</xdr:row>
      <xdr:rowOff>9525</xdr:rowOff>
    </xdr:to>
    <xdr:sp macro="" textlink="">
      <xdr:nvSpPr>
        <xdr:cNvPr id="851854" name="AutoShape 7"/>
        <xdr:cNvSpPr>
          <a:spLocks/>
        </xdr:cNvSpPr>
      </xdr:nvSpPr>
      <xdr:spPr bwMode="auto">
        <a:xfrm>
          <a:off x="6972300" y="895350"/>
          <a:ext cx="342900" cy="790575"/>
        </a:xfrm>
        <a:prstGeom prst="leftBrace">
          <a:avLst>
            <a:gd name="adj1" fmla="val 19213"/>
            <a:gd name="adj2" fmla="val 50000"/>
          </a:avLst>
        </a:prstGeom>
        <a:noFill/>
        <a:ln w="9525">
          <a:solidFill>
            <a:srgbClr val="000000"/>
          </a:solidFill>
          <a:round/>
          <a:headEnd/>
          <a:tailEnd/>
        </a:ln>
      </xdr:spPr>
    </xdr:sp>
    <xdr:clientData/>
  </xdr:twoCellAnchor>
  <xdr:twoCellAnchor editAs="oneCell">
    <xdr:from>
      <xdr:col>1</xdr:col>
      <xdr:colOff>85725</xdr:colOff>
      <xdr:row>1</xdr:row>
      <xdr:rowOff>19050</xdr:rowOff>
    </xdr:from>
    <xdr:to>
      <xdr:col>1</xdr:col>
      <xdr:colOff>885825</xdr:colOff>
      <xdr:row>3</xdr:row>
      <xdr:rowOff>171450</xdr:rowOff>
    </xdr:to>
    <xdr:pic>
      <xdr:nvPicPr>
        <xdr:cNvPr id="851855" name="Picture 8"/>
        <xdr:cNvPicPr>
          <a:picLocks noChangeAspect="1" noChangeArrowheads="1"/>
        </xdr:cNvPicPr>
      </xdr:nvPicPr>
      <xdr:blipFill>
        <a:blip xmlns:r="http://schemas.openxmlformats.org/officeDocument/2006/relationships" r:embed="rId1"/>
        <a:srcRect/>
        <a:stretch>
          <a:fillRect/>
        </a:stretch>
      </xdr:blipFill>
      <xdr:spPr bwMode="auto">
        <a:xfrm>
          <a:off x="800100" y="171450"/>
          <a:ext cx="800100" cy="5715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36</xdr:row>
      <xdr:rowOff>0</xdr:rowOff>
    </xdr:from>
    <xdr:to>
      <xdr:col>7</xdr:col>
      <xdr:colOff>0</xdr:colOff>
      <xdr:row>36</xdr:row>
      <xdr:rowOff>0</xdr:rowOff>
    </xdr:to>
    <xdr:sp macro="" textlink="">
      <xdr:nvSpPr>
        <xdr:cNvPr id="925456" name="Line 1"/>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57" name="Line 2"/>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58" name="Line 3"/>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59" name="Line 4"/>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0" name="Line 5"/>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1" name="Line 6"/>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2" name="Line 7"/>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3" name="Line 8"/>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4" name="Line 9"/>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5" name="Line 10"/>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6" name="Line 11"/>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7" name="Line 12"/>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0</xdr:colOff>
      <xdr:row>36</xdr:row>
      <xdr:rowOff>0</xdr:rowOff>
    </xdr:from>
    <xdr:to>
      <xdr:col>7</xdr:col>
      <xdr:colOff>0</xdr:colOff>
      <xdr:row>36</xdr:row>
      <xdr:rowOff>0</xdr:rowOff>
    </xdr:to>
    <xdr:sp macro="" textlink="">
      <xdr:nvSpPr>
        <xdr:cNvPr id="925468" name="Line 13"/>
        <xdr:cNvSpPr>
          <a:spLocks noChangeShapeType="1"/>
        </xdr:cNvSpPr>
      </xdr:nvSpPr>
      <xdr:spPr bwMode="auto">
        <a:xfrm flipV="1">
          <a:off x="7096125" y="5838825"/>
          <a:ext cx="0" cy="0"/>
        </a:xfrm>
        <a:prstGeom prst="line">
          <a:avLst/>
        </a:prstGeom>
        <a:noFill/>
        <a:ln w="9525">
          <a:solidFill>
            <a:srgbClr val="000000"/>
          </a:solidFill>
          <a:round/>
          <a:headEnd/>
          <a:tailEnd/>
        </a:ln>
      </xdr:spPr>
    </xdr:sp>
    <xdr:clientData/>
  </xdr:twoCellAnchor>
  <xdr:twoCellAnchor>
    <xdr:from>
      <xdr:col>7</xdr:col>
      <xdr:colOff>723900</xdr:colOff>
      <xdr:row>4</xdr:row>
      <xdr:rowOff>133350</xdr:rowOff>
    </xdr:from>
    <xdr:to>
      <xdr:col>8</xdr:col>
      <xdr:colOff>123825</xdr:colOff>
      <xdr:row>9</xdr:row>
      <xdr:rowOff>9525</xdr:rowOff>
    </xdr:to>
    <xdr:sp macro="" textlink="">
      <xdr:nvSpPr>
        <xdr:cNvPr id="925469" name="AutoShape 14"/>
        <xdr:cNvSpPr>
          <a:spLocks/>
        </xdr:cNvSpPr>
      </xdr:nvSpPr>
      <xdr:spPr bwMode="auto">
        <a:xfrm>
          <a:off x="7820025" y="857250"/>
          <a:ext cx="342900" cy="638175"/>
        </a:xfrm>
        <a:prstGeom prst="leftBrace">
          <a:avLst>
            <a:gd name="adj1" fmla="val 15509"/>
            <a:gd name="adj2" fmla="val 50000"/>
          </a:avLst>
        </a:prstGeom>
        <a:noFill/>
        <a:ln w="9525">
          <a:solidFill>
            <a:srgbClr val="000000"/>
          </a:solidFill>
          <a:round/>
          <a:headEnd/>
          <a:tailEnd/>
        </a:ln>
      </xdr:spPr>
    </xdr:sp>
    <xdr:clientData/>
  </xdr:twoCellAnchor>
  <xdr:twoCellAnchor>
    <xdr:from>
      <xdr:col>5</xdr:col>
      <xdr:colOff>733425</xdr:colOff>
      <xdr:row>4</xdr:row>
      <xdr:rowOff>104775</xdr:rowOff>
    </xdr:from>
    <xdr:to>
      <xdr:col>6</xdr:col>
      <xdr:colOff>123825</xdr:colOff>
      <xdr:row>8</xdr:row>
      <xdr:rowOff>57150</xdr:rowOff>
    </xdr:to>
    <xdr:sp macro="" textlink="">
      <xdr:nvSpPr>
        <xdr:cNvPr id="925470" name="AutoShape 15"/>
        <xdr:cNvSpPr>
          <a:spLocks/>
        </xdr:cNvSpPr>
      </xdr:nvSpPr>
      <xdr:spPr bwMode="auto">
        <a:xfrm>
          <a:off x="5943600" y="828675"/>
          <a:ext cx="333375" cy="561975"/>
        </a:xfrm>
        <a:prstGeom prst="leftBrace">
          <a:avLst>
            <a:gd name="adj1" fmla="val 14048"/>
            <a:gd name="adj2" fmla="val 50000"/>
          </a:avLst>
        </a:prstGeom>
        <a:noFill/>
        <a:ln w="9525">
          <a:solidFill>
            <a:srgbClr val="000000"/>
          </a:solidFill>
          <a:round/>
          <a:headEnd/>
          <a:tailEnd/>
        </a:ln>
      </xdr:spPr>
    </xdr:sp>
    <xdr:clientData/>
  </xdr:twoCellAnchor>
  <xdr:twoCellAnchor editAs="oneCell">
    <xdr:from>
      <xdr:col>1</xdr:col>
      <xdr:colOff>76200</xdr:colOff>
      <xdr:row>1</xdr:row>
      <xdr:rowOff>28575</xdr:rowOff>
    </xdr:from>
    <xdr:to>
      <xdr:col>1</xdr:col>
      <xdr:colOff>838200</xdr:colOff>
      <xdr:row>3</xdr:row>
      <xdr:rowOff>171450</xdr:rowOff>
    </xdr:to>
    <xdr:pic>
      <xdr:nvPicPr>
        <xdr:cNvPr id="925471" name="Picture 16"/>
        <xdr:cNvPicPr>
          <a:picLocks noChangeAspect="1" noChangeArrowheads="1"/>
        </xdr:cNvPicPr>
      </xdr:nvPicPr>
      <xdr:blipFill>
        <a:blip xmlns:r="http://schemas.openxmlformats.org/officeDocument/2006/relationships" r:embed="rId1"/>
        <a:srcRect/>
        <a:stretch>
          <a:fillRect/>
        </a:stretch>
      </xdr:blipFill>
      <xdr:spPr bwMode="auto">
        <a:xfrm>
          <a:off x="790575" y="180975"/>
          <a:ext cx="762000" cy="5238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49</xdr:row>
      <xdr:rowOff>0</xdr:rowOff>
    </xdr:from>
    <xdr:to>
      <xdr:col>6</xdr:col>
      <xdr:colOff>0</xdr:colOff>
      <xdr:row>49</xdr:row>
      <xdr:rowOff>0</xdr:rowOff>
    </xdr:to>
    <xdr:sp macro="" textlink="">
      <xdr:nvSpPr>
        <xdr:cNvPr id="961008" name="Line 1"/>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09" name="Line 2"/>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0" name="Line 3"/>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1" name="Line 4"/>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2" name="Line 5"/>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3" name="Line 6"/>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4" name="Line 7"/>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5" name="Line 8"/>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6" name="Line 9"/>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7" name="Line 10"/>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18" name="Line 11"/>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5</xdr:col>
      <xdr:colOff>581025</xdr:colOff>
      <xdr:row>3</xdr:row>
      <xdr:rowOff>123825</xdr:rowOff>
    </xdr:from>
    <xdr:to>
      <xdr:col>6</xdr:col>
      <xdr:colOff>47625</xdr:colOff>
      <xdr:row>8</xdr:row>
      <xdr:rowOff>9525</xdr:rowOff>
    </xdr:to>
    <xdr:sp macro="" textlink="">
      <xdr:nvSpPr>
        <xdr:cNvPr id="961019" name="Desenhando 16"/>
        <xdr:cNvSpPr>
          <a:spLocks/>
        </xdr:cNvSpPr>
      </xdr:nvSpPr>
      <xdr:spPr bwMode="auto">
        <a:xfrm>
          <a:off x="6972300" y="695325"/>
          <a:ext cx="276225" cy="657225"/>
        </a:xfrm>
        <a:custGeom>
          <a:avLst/>
          <a:gdLst>
            <a:gd name="T0" fmla="*/ 2147483647 w 16384"/>
            <a:gd name="T1" fmla="*/ 0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0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6384"/>
            <a:gd name="T100" fmla="*/ 0 h 16384"/>
            <a:gd name="T101" fmla="*/ 16384 w 16384"/>
            <a:gd name="T102" fmla="*/ 16384 h 1638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6384" h="16384">
              <a:moveTo>
                <a:pt x="16384" y="0"/>
              </a:moveTo>
              <a:lnTo>
                <a:pt x="15545" y="0"/>
              </a:lnTo>
              <a:lnTo>
                <a:pt x="14733" y="27"/>
              </a:lnTo>
              <a:lnTo>
                <a:pt x="13946" y="52"/>
              </a:lnTo>
              <a:lnTo>
                <a:pt x="13186" y="105"/>
              </a:lnTo>
              <a:lnTo>
                <a:pt x="12478" y="157"/>
              </a:lnTo>
              <a:lnTo>
                <a:pt x="11796" y="236"/>
              </a:lnTo>
              <a:lnTo>
                <a:pt x="11168" y="315"/>
              </a:lnTo>
              <a:lnTo>
                <a:pt x="10590" y="393"/>
              </a:lnTo>
              <a:lnTo>
                <a:pt x="10040" y="498"/>
              </a:lnTo>
              <a:lnTo>
                <a:pt x="9568" y="603"/>
              </a:lnTo>
              <a:lnTo>
                <a:pt x="9175" y="708"/>
              </a:lnTo>
              <a:lnTo>
                <a:pt x="8834" y="839"/>
              </a:lnTo>
              <a:lnTo>
                <a:pt x="8546" y="944"/>
              </a:lnTo>
              <a:lnTo>
                <a:pt x="8336" y="1075"/>
              </a:lnTo>
              <a:lnTo>
                <a:pt x="8231" y="1232"/>
              </a:lnTo>
              <a:lnTo>
                <a:pt x="8179" y="1363"/>
              </a:lnTo>
              <a:lnTo>
                <a:pt x="8179" y="6816"/>
              </a:lnTo>
              <a:lnTo>
                <a:pt x="8127" y="6947"/>
              </a:lnTo>
              <a:lnTo>
                <a:pt x="8021" y="7104"/>
              </a:lnTo>
              <a:lnTo>
                <a:pt x="7812" y="7236"/>
              </a:lnTo>
              <a:lnTo>
                <a:pt x="7550" y="7340"/>
              </a:lnTo>
              <a:lnTo>
                <a:pt x="7209" y="7471"/>
              </a:lnTo>
              <a:lnTo>
                <a:pt x="6789" y="7576"/>
              </a:lnTo>
              <a:lnTo>
                <a:pt x="6318" y="7681"/>
              </a:lnTo>
              <a:lnTo>
                <a:pt x="5794" y="7785"/>
              </a:lnTo>
              <a:lnTo>
                <a:pt x="5216" y="7864"/>
              </a:lnTo>
              <a:lnTo>
                <a:pt x="4588" y="7943"/>
              </a:lnTo>
              <a:lnTo>
                <a:pt x="3906" y="8021"/>
              </a:lnTo>
              <a:lnTo>
                <a:pt x="3198" y="8074"/>
              </a:lnTo>
              <a:lnTo>
                <a:pt x="2438" y="8127"/>
              </a:lnTo>
              <a:lnTo>
                <a:pt x="1651" y="8153"/>
              </a:lnTo>
              <a:lnTo>
                <a:pt x="839" y="8179"/>
              </a:lnTo>
              <a:lnTo>
                <a:pt x="0" y="8179"/>
              </a:lnTo>
              <a:lnTo>
                <a:pt x="839" y="8179"/>
              </a:lnTo>
              <a:lnTo>
                <a:pt x="1651" y="8205"/>
              </a:lnTo>
              <a:lnTo>
                <a:pt x="2438" y="8231"/>
              </a:lnTo>
              <a:lnTo>
                <a:pt x="3198" y="8284"/>
              </a:lnTo>
              <a:lnTo>
                <a:pt x="3906" y="8336"/>
              </a:lnTo>
              <a:lnTo>
                <a:pt x="4588" y="8415"/>
              </a:lnTo>
              <a:lnTo>
                <a:pt x="5216" y="8493"/>
              </a:lnTo>
              <a:lnTo>
                <a:pt x="5794" y="8599"/>
              </a:lnTo>
              <a:lnTo>
                <a:pt x="6318" y="8677"/>
              </a:lnTo>
              <a:lnTo>
                <a:pt x="6789" y="8808"/>
              </a:lnTo>
              <a:lnTo>
                <a:pt x="7209" y="8913"/>
              </a:lnTo>
              <a:lnTo>
                <a:pt x="7550" y="9044"/>
              </a:lnTo>
              <a:lnTo>
                <a:pt x="7812" y="9148"/>
              </a:lnTo>
              <a:lnTo>
                <a:pt x="8021" y="9280"/>
              </a:lnTo>
              <a:lnTo>
                <a:pt x="8127" y="9437"/>
              </a:lnTo>
              <a:lnTo>
                <a:pt x="8179" y="9568"/>
              </a:lnTo>
              <a:lnTo>
                <a:pt x="8179" y="15021"/>
              </a:lnTo>
              <a:lnTo>
                <a:pt x="8231" y="15152"/>
              </a:lnTo>
              <a:lnTo>
                <a:pt x="8336" y="15309"/>
              </a:lnTo>
              <a:lnTo>
                <a:pt x="8546" y="15440"/>
              </a:lnTo>
              <a:lnTo>
                <a:pt x="8834" y="15545"/>
              </a:lnTo>
              <a:lnTo>
                <a:pt x="9175" y="15676"/>
              </a:lnTo>
              <a:lnTo>
                <a:pt x="9568" y="15781"/>
              </a:lnTo>
              <a:lnTo>
                <a:pt x="10040" y="15886"/>
              </a:lnTo>
              <a:lnTo>
                <a:pt x="10590" y="15991"/>
              </a:lnTo>
              <a:lnTo>
                <a:pt x="11168" y="16069"/>
              </a:lnTo>
              <a:lnTo>
                <a:pt x="11796" y="16148"/>
              </a:lnTo>
              <a:lnTo>
                <a:pt x="12478" y="16227"/>
              </a:lnTo>
              <a:lnTo>
                <a:pt x="13186" y="16279"/>
              </a:lnTo>
              <a:lnTo>
                <a:pt x="13946" y="16332"/>
              </a:lnTo>
              <a:lnTo>
                <a:pt x="14733" y="16357"/>
              </a:lnTo>
              <a:lnTo>
                <a:pt x="15545" y="16384"/>
              </a:lnTo>
              <a:lnTo>
                <a:pt x="16384" y="16384"/>
              </a:lnTo>
            </a:path>
          </a:pathLst>
        </a:custGeom>
        <a:noFill/>
        <a:ln w="1">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0" name="Line 1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1" name="Line 1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2" name="Line 1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3" name="Line 1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4" name="Line 1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5" name="Line 1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6" name="Line 2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7" name="Line 2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8" name="Line 2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29" name="Line 2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0" name="Line 2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1" name="Line 25"/>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2" name="Line 2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3" name="Line 2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4" name="Line 2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5" name="Line 2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6" name="Line 3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7" name="Line 3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8" name="Line 3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39" name="Line 3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0" name="Line 3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1" name="Line 3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2" name="Line 3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43" name="Line 37"/>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4" name="Line 3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5" name="Line 39"/>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6" name="Line 4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7" name="Line 41"/>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8" name="Line 42"/>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49" name="Line 4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0" name="Line 44"/>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1" name="Line 45"/>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2" name="Line 46"/>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3" name="Line 47"/>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4" name="Line 4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5" name="Line 49"/>
        <xdr:cNvSpPr>
          <a:spLocks noChangeShapeType="1"/>
        </xdr:cNvSpPr>
      </xdr:nvSpPr>
      <xdr:spPr bwMode="auto">
        <a:xfrm>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6" name="Line 5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7" name="Line 51"/>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8" name="Line 52"/>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59" name="Line 5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0" name="Line 54"/>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1" name="Line 55"/>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2" name="Line 56"/>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3" name="Line 57"/>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4" name="Line 5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5" name="Line 59"/>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6" name="Line 6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67" name="Line 61"/>
        <xdr:cNvSpPr>
          <a:spLocks noChangeShapeType="1"/>
        </xdr:cNvSpPr>
      </xdr:nvSpPr>
      <xdr:spPr bwMode="auto">
        <a:xfrm>
          <a:off x="6391275"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68" name="Line 62"/>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69" name="Line 63"/>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0" name="Line 64"/>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1" name="Line 65"/>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2" name="Line 66"/>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3" name="Line 67"/>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4" name="Line 68"/>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5" name="Line 69"/>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6" name="Line 70"/>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7" name="Line 71"/>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6</xdr:col>
      <xdr:colOff>0</xdr:colOff>
      <xdr:row>49</xdr:row>
      <xdr:rowOff>0</xdr:rowOff>
    </xdr:from>
    <xdr:to>
      <xdr:col>6</xdr:col>
      <xdr:colOff>0</xdr:colOff>
      <xdr:row>49</xdr:row>
      <xdr:rowOff>0</xdr:rowOff>
    </xdr:to>
    <xdr:sp macro="" textlink="">
      <xdr:nvSpPr>
        <xdr:cNvPr id="961078" name="Line 72"/>
        <xdr:cNvSpPr>
          <a:spLocks noChangeShapeType="1"/>
        </xdr:cNvSpPr>
      </xdr:nvSpPr>
      <xdr:spPr bwMode="auto">
        <a:xfrm flipV="1">
          <a:off x="7200900"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79" name="Line 7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0" name="Line 74"/>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1" name="Line 75"/>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2" name="Line 76"/>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3" name="Line 77"/>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4" name="Line 78"/>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5" name="Line 79"/>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6" name="Line 80"/>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7" name="Line 81"/>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8" name="Line 82"/>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89" name="Line 83"/>
        <xdr:cNvSpPr>
          <a:spLocks noChangeShapeType="1"/>
        </xdr:cNvSpPr>
      </xdr:nvSpPr>
      <xdr:spPr bwMode="auto">
        <a:xfrm flipV="1">
          <a:off x="6391275" y="7639050"/>
          <a:ext cx="0" cy="0"/>
        </a:xfrm>
        <a:prstGeom prst="line">
          <a:avLst/>
        </a:prstGeom>
        <a:noFill/>
        <a:ln w="9525">
          <a:solidFill>
            <a:srgbClr val="000000"/>
          </a:solidFill>
          <a:round/>
          <a:headEnd/>
          <a:tailEnd/>
        </a:ln>
      </xdr:spPr>
    </xdr:sp>
    <xdr:clientData/>
  </xdr:twoCellAnchor>
  <xdr:twoCellAnchor>
    <xdr:from>
      <xdr:col>5</xdr:col>
      <xdr:colOff>0</xdr:colOff>
      <xdr:row>49</xdr:row>
      <xdr:rowOff>0</xdr:rowOff>
    </xdr:from>
    <xdr:to>
      <xdr:col>5</xdr:col>
      <xdr:colOff>0</xdr:colOff>
      <xdr:row>49</xdr:row>
      <xdr:rowOff>0</xdr:rowOff>
    </xdr:to>
    <xdr:sp macro="" textlink="">
      <xdr:nvSpPr>
        <xdr:cNvPr id="961090" name="Line 84"/>
        <xdr:cNvSpPr>
          <a:spLocks noChangeShapeType="1"/>
        </xdr:cNvSpPr>
      </xdr:nvSpPr>
      <xdr:spPr bwMode="auto">
        <a:xfrm>
          <a:off x="6391275" y="76390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1" name="Line 8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2" name="Line 8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3" name="Line 8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4" name="Line 8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5" name="Line 9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6" name="Line 9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7" name="Line 9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8" name="Line 9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099" name="Line 9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0" name="Line 9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1" name="Line 9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2" name="Line 97"/>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3" name="Line 9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4" name="Line 9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5" name="Line 10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6" name="Line 10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7" name="Line 10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8" name="Line 10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09" name="Line 10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0" name="Line 10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1" name="Line 10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2" name="Line 10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3" name="Line 10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4" name="Line 109"/>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5" name="Line 11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6" name="Line 11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7" name="Line 11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8" name="Line 11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19" name="Line 11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0" name="Line 11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1" name="Line 11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2" name="Line 11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3" name="Line 11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4" name="Line 11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5" name="Line 12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26" name="Line 121"/>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27" name="Line 122"/>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28" name="Line 123"/>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29" name="Line 124"/>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0" name="Line 125"/>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1" name="Line 126"/>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2" name="Line 127"/>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3" name="Line 128"/>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4" name="Line 129"/>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5" name="Line 130"/>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6" name="Line 131"/>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7" name="Line 132"/>
        <xdr:cNvSpPr>
          <a:spLocks noChangeShapeType="1"/>
        </xdr:cNvSpPr>
      </xdr:nvSpPr>
      <xdr:spPr bwMode="auto">
        <a:xfrm flipV="1">
          <a:off x="6391275" y="3371850"/>
          <a:ext cx="0" cy="0"/>
        </a:xfrm>
        <a:prstGeom prst="line">
          <a:avLst/>
        </a:prstGeom>
        <a:noFill/>
        <a:ln w="9525">
          <a:solidFill>
            <a:srgbClr val="000000"/>
          </a:solidFill>
          <a:round/>
          <a:headEnd/>
          <a:tailEnd/>
        </a:ln>
      </xdr:spPr>
    </xdr:sp>
    <xdr:clientData/>
  </xdr:twoCellAnchor>
  <xdr:twoCellAnchor>
    <xdr:from>
      <xdr:col>5</xdr:col>
      <xdr:colOff>0</xdr:colOff>
      <xdr:row>21</xdr:row>
      <xdr:rowOff>0</xdr:rowOff>
    </xdr:from>
    <xdr:to>
      <xdr:col>5</xdr:col>
      <xdr:colOff>0</xdr:colOff>
      <xdr:row>21</xdr:row>
      <xdr:rowOff>0</xdr:rowOff>
    </xdr:to>
    <xdr:sp macro="" textlink="">
      <xdr:nvSpPr>
        <xdr:cNvPr id="961138" name="Line 133"/>
        <xdr:cNvSpPr>
          <a:spLocks noChangeShapeType="1"/>
        </xdr:cNvSpPr>
      </xdr:nvSpPr>
      <xdr:spPr bwMode="auto">
        <a:xfrm>
          <a:off x="6391275" y="3371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39" name="Line 13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0" name="Line 13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1" name="Line 13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2" name="Line 13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3" name="Line 13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4" name="Line 13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5" name="Line 14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6" name="Line 14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7" name="Line 14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8" name="Line 14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49" name="Line 14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0" name="Line 145"/>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1" name="Line 14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2" name="Line 14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3" name="Line 14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4" name="Line 14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5" name="Line 15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6" name="Line 15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7" name="Line 15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8" name="Line 15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59" name="Line 15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0" name="Line 15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1" name="Line 15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2" name="Line 157"/>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3" name="Line 15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4" name="Line 15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5" name="Line 16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6" name="Line 16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7" name="Line 16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8" name="Line 16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69" name="Line 16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0" name="Line 16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1" name="Line 16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2" name="Line 16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3" name="Line 16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4" name="Line 169"/>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editAs="oneCell">
    <xdr:from>
      <xdr:col>1</xdr:col>
      <xdr:colOff>76200</xdr:colOff>
      <xdr:row>0</xdr:row>
      <xdr:rowOff>19050</xdr:rowOff>
    </xdr:from>
    <xdr:to>
      <xdr:col>1</xdr:col>
      <xdr:colOff>838200</xdr:colOff>
      <xdr:row>2</xdr:row>
      <xdr:rowOff>171450</xdr:rowOff>
    </xdr:to>
    <xdr:pic>
      <xdr:nvPicPr>
        <xdr:cNvPr id="961175" name="Picture 194"/>
        <xdr:cNvPicPr>
          <a:picLocks noChangeAspect="1" noChangeArrowheads="1"/>
        </xdr:cNvPicPr>
      </xdr:nvPicPr>
      <xdr:blipFill>
        <a:blip xmlns:r="http://schemas.openxmlformats.org/officeDocument/2006/relationships" r:embed="rId1"/>
        <a:srcRect/>
        <a:stretch>
          <a:fillRect/>
        </a:stretch>
      </xdr:blipFill>
      <xdr:spPr bwMode="auto">
        <a:xfrm>
          <a:off x="790575" y="19050"/>
          <a:ext cx="762000" cy="533400"/>
        </a:xfrm>
        <a:prstGeom prst="rect">
          <a:avLst/>
        </a:prstGeom>
        <a:noFill/>
        <a:ln w="9525">
          <a:noFill/>
          <a:miter lim="800000"/>
          <a:headEnd/>
          <a:tailEnd/>
        </a:ln>
      </xdr:spPr>
    </xdr:pic>
    <xdr:clientData/>
  </xdr:twoCellAnchor>
  <xdr:twoCellAnchor>
    <xdr:from>
      <xdr:col>5</xdr:col>
      <xdr:colOff>0</xdr:colOff>
      <xdr:row>26</xdr:row>
      <xdr:rowOff>0</xdr:rowOff>
    </xdr:from>
    <xdr:to>
      <xdr:col>5</xdr:col>
      <xdr:colOff>0</xdr:colOff>
      <xdr:row>26</xdr:row>
      <xdr:rowOff>0</xdr:rowOff>
    </xdr:to>
    <xdr:sp macro="" textlink="">
      <xdr:nvSpPr>
        <xdr:cNvPr id="961176" name="Line 19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7" name="Line 19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8" name="Line 19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79" name="Line 19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0" name="Line 19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1" name="Line 20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2" name="Line 20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3" name="Line 20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4" name="Line 20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5" name="Line 20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6" name="Line 20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7" name="Line 206"/>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8" name="Line 20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89" name="Line 208"/>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0" name="Line 209"/>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1" name="Line 210"/>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2" name="Line 211"/>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3" name="Line 212"/>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4" name="Line 213"/>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5" name="Line 214"/>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6" name="Line 215"/>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7" name="Line 216"/>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8" name="Line 217"/>
        <xdr:cNvSpPr>
          <a:spLocks noChangeShapeType="1"/>
        </xdr:cNvSpPr>
      </xdr:nvSpPr>
      <xdr:spPr bwMode="auto">
        <a:xfrm flipV="1">
          <a:off x="6391275" y="4133850"/>
          <a:ext cx="0" cy="0"/>
        </a:xfrm>
        <a:prstGeom prst="line">
          <a:avLst/>
        </a:prstGeom>
        <a:noFill/>
        <a:ln w="9525">
          <a:solidFill>
            <a:srgbClr val="000000"/>
          </a:solidFill>
          <a:round/>
          <a:headEnd/>
          <a:tailEnd/>
        </a:ln>
      </xdr:spPr>
    </xdr:sp>
    <xdr:clientData/>
  </xdr:twoCellAnchor>
  <xdr:twoCellAnchor>
    <xdr:from>
      <xdr:col>5</xdr:col>
      <xdr:colOff>0</xdr:colOff>
      <xdr:row>26</xdr:row>
      <xdr:rowOff>0</xdr:rowOff>
    </xdr:from>
    <xdr:to>
      <xdr:col>5</xdr:col>
      <xdr:colOff>0</xdr:colOff>
      <xdr:row>26</xdr:row>
      <xdr:rowOff>0</xdr:rowOff>
    </xdr:to>
    <xdr:sp macro="" textlink="">
      <xdr:nvSpPr>
        <xdr:cNvPr id="961199" name="Line 218"/>
        <xdr:cNvSpPr>
          <a:spLocks noChangeShapeType="1"/>
        </xdr:cNvSpPr>
      </xdr:nvSpPr>
      <xdr:spPr bwMode="auto">
        <a:xfrm>
          <a:off x="6391275" y="41338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0" name="Line 231"/>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1" name="Line 232"/>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2" name="Line 233"/>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3" name="Line 234"/>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4" name="Line 235"/>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5" name="Line 236"/>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6" name="Line 237"/>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7" name="Line 238"/>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8" name="Line 239"/>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09" name="Line 240"/>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0" name="Line 241"/>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1" name="Line 242"/>
        <xdr:cNvSpPr>
          <a:spLocks noChangeShapeType="1"/>
        </xdr:cNvSpPr>
      </xdr:nvSpPr>
      <xdr:spPr bwMode="auto">
        <a:xfrm>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2" name="Line 243"/>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3" name="Line 244"/>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4" name="Line 245"/>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5" name="Line 246"/>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6" name="Line 247"/>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7" name="Line 248"/>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8" name="Line 249"/>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19" name="Line 250"/>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0" name="Line 251"/>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1" name="Line 252"/>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2" name="Line 253"/>
        <xdr:cNvSpPr>
          <a:spLocks noChangeShapeType="1"/>
        </xdr:cNvSpPr>
      </xdr:nvSpPr>
      <xdr:spPr bwMode="auto">
        <a:xfrm flipV="1">
          <a:off x="6391275" y="4286250"/>
          <a:ext cx="0" cy="0"/>
        </a:xfrm>
        <a:prstGeom prst="line">
          <a:avLst/>
        </a:prstGeom>
        <a:noFill/>
        <a:ln w="9525">
          <a:solidFill>
            <a:srgbClr val="000000"/>
          </a:solidFill>
          <a:round/>
          <a:headEnd/>
          <a:tailEnd/>
        </a:ln>
      </xdr:spPr>
    </xdr:sp>
    <xdr:clientData/>
  </xdr:twoCellAnchor>
  <xdr:twoCellAnchor>
    <xdr:from>
      <xdr:col>5</xdr:col>
      <xdr:colOff>0</xdr:colOff>
      <xdr:row>27</xdr:row>
      <xdr:rowOff>0</xdr:rowOff>
    </xdr:from>
    <xdr:to>
      <xdr:col>5</xdr:col>
      <xdr:colOff>0</xdr:colOff>
      <xdr:row>27</xdr:row>
      <xdr:rowOff>0</xdr:rowOff>
    </xdr:to>
    <xdr:sp macro="" textlink="">
      <xdr:nvSpPr>
        <xdr:cNvPr id="961223" name="Line 254"/>
        <xdr:cNvSpPr>
          <a:spLocks noChangeShapeType="1"/>
        </xdr:cNvSpPr>
      </xdr:nvSpPr>
      <xdr:spPr bwMode="auto">
        <a:xfrm>
          <a:off x="6391275" y="42862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4" name="Line 255"/>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5" name="Line 256"/>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6" name="Line 257"/>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7" name="Line 258"/>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8" name="Line 259"/>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29" name="Line 260"/>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0" name="Line 261"/>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1" name="Line 262"/>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2" name="Line 263"/>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3" name="Line 264"/>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4" name="Line 265"/>
        <xdr:cNvSpPr>
          <a:spLocks noChangeShapeType="1"/>
        </xdr:cNvSpPr>
      </xdr:nvSpPr>
      <xdr:spPr bwMode="auto">
        <a:xfrm flipV="1">
          <a:off x="6391275" y="4591050"/>
          <a:ext cx="0" cy="0"/>
        </a:xfrm>
        <a:prstGeom prst="line">
          <a:avLst/>
        </a:prstGeom>
        <a:noFill/>
        <a:ln w="9525">
          <a:solidFill>
            <a:srgbClr val="000000"/>
          </a:solidFill>
          <a:round/>
          <a:headEnd/>
          <a:tailEnd/>
        </a:ln>
      </xdr:spPr>
    </xdr:sp>
    <xdr:clientData/>
  </xdr:twoCellAnchor>
  <xdr:twoCellAnchor>
    <xdr:from>
      <xdr:col>5</xdr:col>
      <xdr:colOff>0</xdr:colOff>
      <xdr:row>29</xdr:row>
      <xdr:rowOff>0</xdr:rowOff>
    </xdr:from>
    <xdr:to>
      <xdr:col>5</xdr:col>
      <xdr:colOff>0</xdr:colOff>
      <xdr:row>29</xdr:row>
      <xdr:rowOff>0</xdr:rowOff>
    </xdr:to>
    <xdr:sp macro="" textlink="">
      <xdr:nvSpPr>
        <xdr:cNvPr id="961235" name="Line 266"/>
        <xdr:cNvSpPr>
          <a:spLocks noChangeShapeType="1"/>
        </xdr:cNvSpPr>
      </xdr:nvSpPr>
      <xdr:spPr bwMode="auto">
        <a:xfrm>
          <a:off x="6391275" y="45910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6" name="Line 267"/>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7" name="Line 268"/>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8" name="Line 269"/>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39" name="Line 270"/>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0" name="Line 271"/>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1" name="Line 272"/>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2" name="Line 273"/>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3" name="Line 274"/>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4" name="Line 275"/>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5" name="Line 276"/>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6" name="Line 277"/>
        <xdr:cNvSpPr>
          <a:spLocks noChangeShapeType="1"/>
        </xdr:cNvSpPr>
      </xdr:nvSpPr>
      <xdr:spPr bwMode="auto">
        <a:xfrm flipV="1">
          <a:off x="6391275" y="4743450"/>
          <a:ext cx="0" cy="0"/>
        </a:xfrm>
        <a:prstGeom prst="line">
          <a:avLst/>
        </a:prstGeom>
        <a:noFill/>
        <a:ln w="9525">
          <a:solidFill>
            <a:srgbClr val="000000"/>
          </a:solidFill>
          <a:round/>
          <a:headEnd/>
          <a:tailEnd/>
        </a:ln>
      </xdr:spPr>
    </xdr:sp>
    <xdr:clientData/>
  </xdr:twoCellAnchor>
  <xdr:twoCellAnchor>
    <xdr:from>
      <xdr:col>5</xdr:col>
      <xdr:colOff>0</xdr:colOff>
      <xdr:row>30</xdr:row>
      <xdr:rowOff>0</xdr:rowOff>
    </xdr:from>
    <xdr:to>
      <xdr:col>5</xdr:col>
      <xdr:colOff>0</xdr:colOff>
      <xdr:row>30</xdr:row>
      <xdr:rowOff>0</xdr:rowOff>
    </xdr:to>
    <xdr:sp macro="" textlink="">
      <xdr:nvSpPr>
        <xdr:cNvPr id="961247" name="Line 278"/>
        <xdr:cNvSpPr>
          <a:spLocks noChangeShapeType="1"/>
        </xdr:cNvSpPr>
      </xdr:nvSpPr>
      <xdr:spPr bwMode="auto">
        <a:xfrm>
          <a:off x="6391275" y="4743450"/>
          <a:ext cx="0"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39</xdr:row>
      <xdr:rowOff>0</xdr:rowOff>
    </xdr:from>
    <xdr:to>
      <xdr:col>7</xdr:col>
      <xdr:colOff>0</xdr:colOff>
      <xdr:row>39</xdr:row>
      <xdr:rowOff>0</xdr:rowOff>
    </xdr:to>
    <xdr:sp macro="" textlink="">
      <xdr:nvSpPr>
        <xdr:cNvPr id="931374" name="Line 1"/>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5" name="Line 2"/>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6" name="Line 3"/>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7" name="Line 4"/>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8" name="Line 5"/>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79" name="Line 6"/>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0" name="Line 7"/>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1" name="Line 8"/>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2" name="Line 9"/>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3" name="Line 10"/>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4" name="Line 11"/>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5" name="Line 12"/>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xdr:from>
      <xdr:col>7</xdr:col>
      <xdr:colOff>0</xdr:colOff>
      <xdr:row>39</xdr:row>
      <xdr:rowOff>0</xdr:rowOff>
    </xdr:from>
    <xdr:to>
      <xdr:col>7</xdr:col>
      <xdr:colOff>0</xdr:colOff>
      <xdr:row>39</xdr:row>
      <xdr:rowOff>0</xdr:rowOff>
    </xdr:to>
    <xdr:sp macro="" textlink="">
      <xdr:nvSpPr>
        <xdr:cNvPr id="931386" name="Line 13"/>
        <xdr:cNvSpPr>
          <a:spLocks noChangeShapeType="1"/>
        </xdr:cNvSpPr>
      </xdr:nvSpPr>
      <xdr:spPr bwMode="auto">
        <a:xfrm flipV="1">
          <a:off x="2867025" y="6534150"/>
          <a:ext cx="0" cy="0"/>
        </a:xfrm>
        <a:prstGeom prst="line">
          <a:avLst/>
        </a:prstGeom>
        <a:noFill/>
        <a:ln w="9525">
          <a:solidFill>
            <a:srgbClr val="000000"/>
          </a:solidFill>
          <a:round/>
          <a:headEnd/>
          <a:tailEnd/>
        </a:ln>
      </xdr:spPr>
    </xdr:sp>
    <xdr:clientData/>
  </xdr:twoCellAnchor>
  <xdr:twoCellAnchor editAs="oneCell">
    <xdr:from>
      <xdr:col>1</xdr:col>
      <xdr:colOff>66675</xdr:colOff>
      <xdr:row>1</xdr:row>
      <xdr:rowOff>19050</xdr:rowOff>
    </xdr:from>
    <xdr:to>
      <xdr:col>3</xdr:col>
      <xdr:colOff>304800</xdr:colOff>
      <xdr:row>2</xdr:row>
      <xdr:rowOff>238125</xdr:rowOff>
    </xdr:to>
    <xdr:pic>
      <xdr:nvPicPr>
        <xdr:cNvPr id="931387" name="Picture 40"/>
        <xdr:cNvPicPr>
          <a:picLocks noChangeAspect="1" noChangeArrowheads="1"/>
        </xdr:cNvPicPr>
      </xdr:nvPicPr>
      <xdr:blipFill>
        <a:blip xmlns:r="http://schemas.openxmlformats.org/officeDocument/2006/relationships" r:embed="rId1"/>
        <a:srcRect/>
        <a:stretch>
          <a:fillRect/>
        </a:stretch>
      </xdr:blipFill>
      <xdr:spPr bwMode="auto">
        <a:xfrm>
          <a:off x="781050" y="171450"/>
          <a:ext cx="866775" cy="5143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14</xdr:row>
      <xdr:rowOff>0</xdr:rowOff>
    </xdr:from>
    <xdr:to>
      <xdr:col>2</xdr:col>
      <xdr:colOff>0</xdr:colOff>
      <xdr:row>14</xdr:row>
      <xdr:rowOff>0</xdr:rowOff>
    </xdr:to>
    <xdr:sp macro="" textlink="">
      <xdr:nvSpPr>
        <xdr:cNvPr id="956840" name="Line 4"/>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41" name="Line 5"/>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42" name="Line 6"/>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43" name="Line 7"/>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44" name="Line 8"/>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45" name="Line 9"/>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46" name="Line 10"/>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47" name="Line 11"/>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48" name="Line 12"/>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49" name="Line 13"/>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0" name="Line 14"/>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51" name="Line 15"/>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52" name="Line 16"/>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3" name="Line 17"/>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54" name="Line 18"/>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55" name="Line 19"/>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6" name="Line 20"/>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57" name="Line 21"/>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58" name="Line 22"/>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59" name="Line 23"/>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0" name="Line 24"/>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61" name="Line 25"/>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62" name="Line 26"/>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3" name="Line 27"/>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64" name="Line 28"/>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65" name="Line 29"/>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6" name="Line 30"/>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67" name="Line 31"/>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68" name="Line 32"/>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69" name="Line 33"/>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70" name="Line 34"/>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71" name="Line 35"/>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72" name="Line 36"/>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73" name="Line 37"/>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74" name="Line 38"/>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75" name="Line 39"/>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0</xdr:colOff>
      <xdr:row>14</xdr:row>
      <xdr:rowOff>0</xdr:rowOff>
    </xdr:to>
    <xdr:sp macro="" textlink="">
      <xdr:nvSpPr>
        <xdr:cNvPr id="956876" name="Line 40"/>
        <xdr:cNvSpPr>
          <a:spLocks noChangeShapeType="1"/>
        </xdr:cNvSpPr>
      </xdr:nvSpPr>
      <xdr:spPr bwMode="auto">
        <a:xfrm flipV="1">
          <a:off x="1543050" y="2190750"/>
          <a:ext cx="0"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47625</xdr:colOff>
      <xdr:row>14</xdr:row>
      <xdr:rowOff>0</xdr:rowOff>
    </xdr:to>
    <xdr:sp macro="" textlink="">
      <xdr:nvSpPr>
        <xdr:cNvPr id="956877" name="Line 41"/>
        <xdr:cNvSpPr>
          <a:spLocks noChangeShapeType="1"/>
        </xdr:cNvSpPr>
      </xdr:nvSpPr>
      <xdr:spPr bwMode="auto">
        <a:xfrm>
          <a:off x="1543050" y="2190750"/>
          <a:ext cx="47625" cy="0"/>
        </a:xfrm>
        <a:prstGeom prst="line">
          <a:avLst/>
        </a:prstGeom>
        <a:noFill/>
        <a:ln w="9525">
          <a:solidFill>
            <a:srgbClr val="000000"/>
          </a:solidFill>
          <a:round/>
          <a:headEnd/>
          <a:tailEnd/>
        </a:ln>
      </xdr:spPr>
    </xdr:sp>
    <xdr:clientData/>
  </xdr:twoCellAnchor>
  <xdr:twoCellAnchor>
    <xdr:from>
      <xdr:col>2</xdr:col>
      <xdr:colOff>0</xdr:colOff>
      <xdr:row>14</xdr:row>
      <xdr:rowOff>0</xdr:rowOff>
    </xdr:from>
    <xdr:to>
      <xdr:col>2</xdr:col>
      <xdr:colOff>57150</xdr:colOff>
      <xdr:row>14</xdr:row>
      <xdr:rowOff>0</xdr:rowOff>
    </xdr:to>
    <xdr:sp macro="" textlink="">
      <xdr:nvSpPr>
        <xdr:cNvPr id="956878" name="Line 42"/>
        <xdr:cNvSpPr>
          <a:spLocks noChangeShapeType="1"/>
        </xdr:cNvSpPr>
      </xdr:nvSpPr>
      <xdr:spPr bwMode="auto">
        <a:xfrm>
          <a:off x="1543050" y="2190750"/>
          <a:ext cx="57150" cy="0"/>
        </a:xfrm>
        <a:prstGeom prst="line">
          <a:avLst/>
        </a:prstGeom>
        <a:noFill/>
        <a:ln w="9525">
          <a:solidFill>
            <a:srgbClr val="000000"/>
          </a:solidFill>
          <a:round/>
          <a:headEnd/>
          <a:tailEnd/>
        </a:ln>
      </xdr:spPr>
    </xdr:sp>
    <xdr:clientData/>
  </xdr:twoCellAnchor>
  <xdr:twoCellAnchor editAs="oneCell">
    <xdr:from>
      <xdr:col>1</xdr:col>
      <xdr:colOff>38100</xdr:colOff>
      <xdr:row>1</xdr:row>
      <xdr:rowOff>38100</xdr:rowOff>
    </xdr:from>
    <xdr:to>
      <xdr:col>1</xdr:col>
      <xdr:colOff>809625</xdr:colOff>
      <xdr:row>3</xdr:row>
      <xdr:rowOff>133350</xdr:rowOff>
    </xdr:to>
    <xdr:pic>
      <xdr:nvPicPr>
        <xdr:cNvPr id="956879" name="Figura 43"/>
        <xdr:cNvPicPr>
          <a:picLocks noChangeAspect="1" noChangeArrowheads="1"/>
        </xdr:cNvPicPr>
      </xdr:nvPicPr>
      <xdr:blipFill>
        <a:blip xmlns:r="http://schemas.openxmlformats.org/officeDocument/2006/relationships" r:embed="rId1"/>
        <a:srcRect/>
        <a:stretch>
          <a:fillRect/>
        </a:stretch>
      </xdr:blipFill>
      <xdr:spPr bwMode="auto">
        <a:xfrm>
          <a:off x="752475" y="190500"/>
          <a:ext cx="771525" cy="447675"/>
        </a:xfrm>
        <a:prstGeom prst="rect">
          <a:avLst/>
        </a:prstGeom>
        <a:solidFill>
          <a:srgbClr val="FFFFFF"/>
        </a:solid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61</xdr:row>
      <xdr:rowOff>0</xdr:rowOff>
    </xdr:from>
    <xdr:to>
      <xdr:col>7</xdr:col>
      <xdr:colOff>0</xdr:colOff>
      <xdr:row>61</xdr:row>
      <xdr:rowOff>0</xdr:rowOff>
    </xdr:to>
    <xdr:sp macro="" textlink="">
      <xdr:nvSpPr>
        <xdr:cNvPr id="951515" name="Line 1025"/>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6" name="Line 1026"/>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7" name="Line 1027"/>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8" name="Line 1028"/>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19" name="Line 1029"/>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0" name="Line 1030"/>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1" name="Line 1031"/>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2" name="Line 1032"/>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3" name="Line 1033"/>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1524" name="Line 1034"/>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editAs="oneCell">
    <xdr:from>
      <xdr:col>1</xdr:col>
      <xdr:colOff>66675</xdr:colOff>
      <xdr:row>1</xdr:row>
      <xdr:rowOff>19050</xdr:rowOff>
    </xdr:from>
    <xdr:to>
      <xdr:col>3</xdr:col>
      <xdr:colOff>371475</xdr:colOff>
      <xdr:row>2</xdr:row>
      <xdr:rowOff>257175</xdr:rowOff>
    </xdr:to>
    <xdr:pic>
      <xdr:nvPicPr>
        <xdr:cNvPr id="951525" name="Picture 1035"/>
        <xdr:cNvPicPr>
          <a:picLocks noChangeAspect="1" noChangeArrowheads="1"/>
        </xdr:cNvPicPr>
      </xdr:nvPicPr>
      <xdr:blipFill>
        <a:blip xmlns:r="http://schemas.openxmlformats.org/officeDocument/2006/relationships" r:embed="rId1"/>
        <a:srcRect/>
        <a:stretch>
          <a:fillRect/>
        </a:stretch>
      </xdr:blipFill>
      <xdr:spPr bwMode="auto">
        <a:xfrm>
          <a:off x="781050" y="171450"/>
          <a:ext cx="866775" cy="5143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61</xdr:row>
      <xdr:rowOff>0</xdr:rowOff>
    </xdr:from>
    <xdr:to>
      <xdr:col>7</xdr:col>
      <xdr:colOff>0</xdr:colOff>
      <xdr:row>61</xdr:row>
      <xdr:rowOff>0</xdr:rowOff>
    </xdr:to>
    <xdr:sp macro="" textlink="">
      <xdr:nvSpPr>
        <xdr:cNvPr id="952539" name="Line 1"/>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0" name="Line 2"/>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1" name="Line 3"/>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2" name="Line 4"/>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3" name="Line 5"/>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4" name="Line 6"/>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5" name="Line 7"/>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6" name="Line 8"/>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7" name="Line 9"/>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xdr:from>
      <xdr:col>7</xdr:col>
      <xdr:colOff>0</xdr:colOff>
      <xdr:row>61</xdr:row>
      <xdr:rowOff>0</xdr:rowOff>
    </xdr:from>
    <xdr:to>
      <xdr:col>7</xdr:col>
      <xdr:colOff>0</xdr:colOff>
      <xdr:row>61</xdr:row>
      <xdr:rowOff>0</xdr:rowOff>
    </xdr:to>
    <xdr:sp macro="" textlink="">
      <xdr:nvSpPr>
        <xdr:cNvPr id="952548" name="Line 10"/>
        <xdr:cNvSpPr>
          <a:spLocks noChangeShapeType="1"/>
        </xdr:cNvSpPr>
      </xdr:nvSpPr>
      <xdr:spPr bwMode="auto">
        <a:xfrm flipV="1">
          <a:off x="2638425" y="10325100"/>
          <a:ext cx="0" cy="0"/>
        </a:xfrm>
        <a:prstGeom prst="line">
          <a:avLst/>
        </a:prstGeom>
        <a:noFill/>
        <a:ln w="9525">
          <a:solidFill>
            <a:srgbClr val="000000"/>
          </a:solidFill>
          <a:round/>
          <a:headEnd/>
          <a:tailEnd/>
        </a:ln>
      </xdr:spPr>
    </xdr:sp>
    <xdr:clientData/>
  </xdr:twoCellAnchor>
  <xdr:twoCellAnchor editAs="oneCell">
    <xdr:from>
      <xdr:col>1</xdr:col>
      <xdr:colOff>66675</xdr:colOff>
      <xdr:row>1</xdr:row>
      <xdr:rowOff>19050</xdr:rowOff>
    </xdr:from>
    <xdr:to>
      <xdr:col>3</xdr:col>
      <xdr:colOff>371475</xdr:colOff>
      <xdr:row>2</xdr:row>
      <xdr:rowOff>257175</xdr:rowOff>
    </xdr:to>
    <xdr:pic>
      <xdr:nvPicPr>
        <xdr:cNvPr id="952549" name="Picture 11"/>
        <xdr:cNvPicPr>
          <a:picLocks noChangeAspect="1" noChangeArrowheads="1"/>
        </xdr:cNvPicPr>
      </xdr:nvPicPr>
      <xdr:blipFill>
        <a:blip xmlns:r="http://schemas.openxmlformats.org/officeDocument/2006/relationships" r:embed="rId1"/>
        <a:srcRect/>
        <a:stretch>
          <a:fillRect/>
        </a:stretch>
      </xdr:blipFill>
      <xdr:spPr bwMode="auto">
        <a:xfrm>
          <a:off x="781050" y="171450"/>
          <a:ext cx="866775" cy="5143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bs-03\c\Extenso\Extenso_97.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3&#170;%20medi&#231;&#227;o%20Agrimat%20abril_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lanilha%20Or&#231;ament&#225;ria%20-%20Leonel%20Bedin%20I%20-para%20or&#231;ament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Edilson\Triunfo\Obra\Obra%20n&#186;%20199\Medi%20ap&#243;s%20repactua&#231;&#227;o\8%20medi&#231;&#227;o%20199%20ap&#243;s%20repactua&#231;&#227;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19\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19\d\Users\Camila\AppData\Local\Microsoft\Windows\Temporary%20Internet%20Files\Content.IE5\TSJ4BF0P\planilha%20de%20quantitativos%20E%20OR&#199;AMENTO%20-%20bela%20vista%20-%20nova%20mutu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0.5\Engenharia\OBRAS%20P&#218;BLICAS\OBRAS%202015\PROJETOS%20EM%20ANDAMENTO\Pavimenta&#231;&#227;o%20-%20Perimetral%20Sudeste\Planilha%20Perimetral%20Sudes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emar\MEUS%20DOCUMEN\Documents%20and%20Settings\fabiano\Configura&#231;&#245;es%20locais\Temp\N.MUTUM-STA%20RITA%20DO%20TRIVELATO%20QUANTITATIVO%20(altera&#231;&#245;es%20do%20Fabia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0.19\d\Meus%20documentos\DEISE\2005\SINFRA\MODELOS\N.MUTUM-STA%20RITA%20DO%20TRIVELATO%20QUANTITATIVO%20(altera&#231;&#245;es%20do%20Fabian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ódulo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Módulo2"/>
      <sheetName val="Extenso_97"/>
    </sheetNames>
    <definedNames>
      <definedName name="extenso"/>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ísico_med"/>
      <sheetName val="RELATÓRIO"/>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B5" t="str">
            <v xml:space="preserve"> Obra:  Pavimentação Asfáltica</v>
          </cell>
        </row>
        <row r="6">
          <cell r="B6" t="str">
            <v xml:space="preserve"> Rodovia/Programa:  MT-170</v>
          </cell>
        </row>
        <row r="7">
          <cell r="B7" t="str">
            <v xml:space="preserve"> Trecho:  Entrº BR-364 - Brasnorte</v>
          </cell>
        </row>
        <row r="8">
          <cell r="B8" t="str">
            <v xml:space="preserve"> Sub-trecho:  Km 160 - Km 260 = 100,00 km</v>
          </cell>
        </row>
        <row r="10">
          <cell r="B10" t="str">
            <v>Ordem início serviço:   02/02/2004</v>
          </cell>
        </row>
        <row r="28">
          <cell r="B28" t="str">
            <v xml:space="preserve"> Local e Data:  Brasnorte/MT, 30 de abril de 2004</v>
          </cell>
        </row>
        <row r="29">
          <cell r="C29" t="str">
            <v>Comissão de Fiscalização</v>
          </cell>
        </row>
      </sheetData>
      <sheetData sheetId="15"/>
      <sheetData sheetId="16">
        <row r="11">
          <cell r="R11" t="str">
            <v>I.C. Nº 237/93/05/01-ASJU</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ão"/>
      <sheetName val="Cron"/>
      <sheetName val="Cronograma (2)"/>
      <sheetName val="BDI Dif"/>
      <sheetName val="BDI (2)"/>
      <sheetName val="Escav. vala"/>
      <sheetName val="Lastro"/>
      <sheetName val="Tran mat escav"/>
      <sheetName val="Tubo "/>
      <sheetName val="BL"/>
      <sheetName val="PV"/>
      <sheetName val="Plan1"/>
    </sheetNames>
    <sheetDataSet>
      <sheetData sheetId="0">
        <row r="2">
          <cell r="C2" t="str">
            <v>Obra: Drenagem de Águas Pluviais</v>
          </cell>
          <cell r="D2" t="str">
            <v>Local: Loteamento Leonel Bedin I</v>
          </cell>
        </row>
        <row r="3">
          <cell r="C3" t="str">
            <v>Tipo de intervenção: Construção</v>
          </cell>
          <cell r="F3" t="str">
            <v>Boletins de referência: SINAPI Junho 2020, Não Desonerado -  SICRO Outubro 2018</v>
          </cell>
        </row>
        <row r="4">
          <cell r="C4" t="str">
            <v>Prazo de Execução: 180 dias</v>
          </cell>
          <cell r="D4" t="str">
            <v>BDI</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itivo modelo DVOP"/>
      <sheetName val="Saldo de Contrato"/>
      <sheetName val="Preços unitários Mar 99"/>
      <sheetName val="Carimbo Fiscal"/>
      <sheetName val="Saldo de quantidades"/>
      <sheetName val="Ofício"/>
      <sheetName val="Ofício Rea"/>
      <sheetName val="Atenção"/>
      <sheetName val="RELATÓRIO"/>
      <sheetName val="RESUMO-DVOP"/>
      <sheetName val="Mat Asf"/>
      <sheetName val="REAJU"/>
      <sheetName val="Crono Físico-Financeiro"/>
      <sheetName val="Meio fio"/>
      <sheetName val="Limpeza da faixa de domínio"/>
      <sheetName val="Cortes"/>
      <sheetName val="Remoção"/>
      <sheetName val="Compac alas"/>
      <sheetName val="OAC"/>
      <sheetName val="Regula"/>
      <sheetName val="Sub-base"/>
      <sheetName val="Base"/>
      <sheetName val="Imprimação"/>
      <sheetName val="TSD-FOG"/>
      <sheetName val="AGREGADOS"/>
      <sheetName val="CBUQ"/>
      <sheetName val="Plan2"/>
      <sheetName val="Pintura"/>
      <sheetName val="Dreno"/>
      <sheetName val="Cerca"/>
      <sheetName val="Defensa"/>
      <sheetName val="Ponte"/>
      <sheetName val="Ponte 2"/>
      <sheetName val="AÇO CA-50"/>
      <sheetName val="AÇO CA-50 (2)"/>
      <sheetName val="AÇO CA-50 (3)"/>
      <sheetName val="AÇO CA-50 (4)"/>
      <sheetName val="Valeta"/>
      <sheetName val="Placas"/>
      <sheetName val="DMT modelo"/>
      <sheetName val="Aterro  (2)"/>
      <sheetName val="Aterro 100%"/>
      <sheetName val="Aterro 95%"/>
      <sheetName val="Grama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34">
          <cell r="C134" t="str">
            <v>Juara/MT, 2 de julho de 2001</v>
          </cell>
        </row>
      </sheetData>
      <sheetData sheetId="9"/>
      <sheetData sheetId="10" refreshError="1"/>
      <sheetData sheetId="11"/>
      <sheetData sheetId="12" refreshError="1"/>
      <sheetData sheetId="13" refreshError="1"/>
      <sheetData sheetId="14">
        <row r="12">
          <cell r="G12" t="str">
            <v>I.C. Nº 195/93-P.JUR.</v>
          </cell>
        </row>
      </sheetData>
      <sheetData sheetId="15" refreshError="1"/>
      <sheetData sheetId="16"/>
      <sheetData sheetId="17" refreshError="1"/>
      <sheetData sheetId="18" refreshError="1"/>
      <sheetData sheetId="19">
        <row r="5">
          <cell r="B5" t="str">
            <v>Obra: Pavimentação Asfáltica</v>
          </cell>
        </row>
        <row r="6">
          <cell r="B6" t="str">
            <v>Rodovia/Programa: MT-220/338</v>
          </cell>
        </row>
        <row r="7">
          <cell r="B7" t="str">
            <v>Trecho: Entrº. BR-163 - Entrº. MT-220/338 - Juara</v>
          </cell>
        </row>
        <row r="8">
          <cell r="B8" t="str">
            <v>Sub-trecho:</v>
          </cell>
        </row>
        <row r="9">
          <cell r="B9" t="str">
            <v>Referência:  8ª Med. Prov. após repactuação de preços</v>
          </cell>
        </row>
        <row r="10">
          <cell r="B10" t="str">
            <v>Ordem de início de serviço: Nº 036/97 - 01/09/97</v>
          </cell>
        </row>
        <row r="11">
          <cell r="B11" t="str">
            <v>Período: 01/06/01 a 30/06/01</v>
          </cell>
        </row>
      </sheetData>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 orçam - belavista"/>
      <sheetName val="Cronograma-bela vista"/>
      <sheetName val="BDI"/>
      <sheetName val="Escav mecân"/>
      <sheetName val="Carga solo"/>
      <sheetName val="Transp solo"/>
      <sheetName val="Subleito"/>
      <sheetName val="Estabil solo - sub base"/>
      <sheetName val="Estabil solo - 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efreshError="1"/>
      <sheetData sheetId="39"/>
      <sheetData sheetId="40"/>
      <sheetData sheetId="41"/>
      <sheetData sheetId="42"/>
      <sheetData sheetId="43"/>
      <sheetData sheetId="44"/>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anilha Av Idemar Riedi"/>
      <sheetName val="Planilha Av Idemar Riedi (2)"/>
      <sheetName val="Cronograma"/>
      <sheetName val="BDI"/>
      <sheetName val="Remoção"/>
      <sheetName val="Rem Sub leito"/>
      <sheetName val="Escav mecân"/>
      <sheetName val="Carga solo"/>
      <sheetName val="Transp solo"/>
      <sheetName val="Subleito"/>
      <sheetName val="Estabil solo-sub base"/>
      <sheetName val="Estabil solo-base"/>
      <sheetName val="Transp mat jaz"/>
      <sheetName val="Aquis mat jaz"/>
      <sheetName val="Escav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Pintura de Ligação"/>
      <sheetName val="CBUQ "/>
      <sheetName val="Transp Agreg (2)"/>
    </sheetNames>
    <sheetDataSet>
      <sheetData sheetId="0" refreshError="1">
        <row r="12">
          <cell r="B12" t="str">
            <v>Firma: AGRIMAT ENGª INDUSTRIA E COMÉRCIO LTDA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B2:T91"/>
  <sheetViews>
    <sheetView showGridLines="0" workbookViewId="0"/>
  </sheetViews>
  <sheetFormatPr defaultColWidth="10.7109375" defaultRowHeight="12"/>
  <cols>
    <col min="1" max="1" width="5.42578125" style="1" customWidth="1"/>
    <col min="2" max="2" width="11.140625" style="1" customWidth="1"/>
    <col min="3" max="3" width="49.7109375" style="1" customWidth="1"/>
    <col min="4" max="4" width="5.7109375" style="1" bestFit="1" customWidth="1"/>
    <col min="5" max="5" width="12.42578125" style="1" bestFit="1" customWidth="1"/>
    <col min="6" max="6" width="13.42578125" style="1" bestFit="1" customWidth="1"/>
    <col min="7" max="7" width="12.42578125" style="1" bestFit="1" customWidth="1"/>
    <col min="8" max="8" width="20.7109375" style="1" customWidth="1"/>
    <col min="9" max="9" width="14.42578125" style="1" customWidth="1"/>
    <col min="10" max="10" width="5.5703125" style="1" customWidth="1"/>
    <col min="11" max="19" width="10.7109375" style="1" customWidth="1"/>
    <col min="20" max="16384" width="10.7109375" style="1"/>
  </cols>
  <sheetData>
    <row r="2" spans="2:13" ht="20.100000000000001" customHeight="1">
      <c r="B2" s="206"/>
      <c r="C2" s="465" t="s">
        <v>219</v>
      </c>
      <c r="D2" s="207"/>
      <c r="E2" s="207"/>
      <c r="F2" s="207"/>
      <c r="G2" s="208"/>
      <c r="H2" s="106"/>
      <c r="I2" s="106"/>
      <c r="J2" s="106"/>
      <c r="K2" s="106"/>
    </row>
    <row r="3" spans="2:13" ht="20.100000000000001" customHeight="1">
      <c r="B3" s="209"/>
      <c r="C3" s="272" t="s">
        <v>216</v>
      </c>
      <c r="D3" s="210"/>
      <c r="E3" s="210"/>
      <c r="F3" s="210"/>
      <c r="G3" s="211"/>
      <c r="H3" s="106"/>
      <c r="I3" s="106"/>
      <c r="J3" s="106"/>
      <c r="K3" s="106"/>
      <c r="L3" s="466"/>
    </row>
    <row r="4" spans="2:13" ht="51.75" customHeight="1">
      <c r="B4" s="1061" t="s">
        <v>0</v>
      </c>
      <c r="C4" s="1062"/>
      <c r="D4" s="1062"/>
      <c r="E4" s="1062"/>
      <c r="F4" s="1062"/>
      <c r="G4" s="1063"/>
      <c r="H4" s="106"/>
      <c r="I4" s="106"/>
      <c r="J4" s="106"/>
      <c r="K4" s="106"/>
      <c r="L4" s="467"/>
    </row>
    <row r="5" spans="2:13">
      <c r="B5" s="650" t="s">
        <v>1</v>
      </c>
      <c r="C5" s="212"/>
      <c r="D5" s="212"/>
      <c r="E5" s="212"/>
      <c r="F5" s="212"/>
      <c r="G5" s="213"/>
      <c r="H5" s="106"/>
      <c r="I5" s="106"/>
      <c r="J5" s="106"/>
      <c r="K5" s="106"/>
      <c r="L5" s="466"/>
    </row>
    <row r="6" spans="2:13">
      <c r="B6" s="651" t="s">
        <v>324</v>
      </c>
      <c r="C6" s="214"/>
      <c r="D6" s="214"/>
      <c r="E6" s="214"/>
      <c r="F6" s="214"/>
      <c r="G6" s="215"/>
      <c r="H6" s="106"/>
      <c r="I6" s="106"/>
      <c r="J6" s="106"/>
      <c r="K6" s="106"/>
    </row>
    <row r="7" spans="2:13">
      <c r="B7" s="651" t="s">
        <v>393</v>
      </c>
      <c r="C7" s="214"/>
      <c r="D7" s="214"/>
      <c r="E7" s="214"/>
      <c r="F7" s="214"/>
      <c r="G7" s="215"/>
      <c r="H7" s="106"/>
      <c r="I7" s="106"/>
      <c r="J7" s="106"/>
      <c r="K7" s="106"/>
    </row>
    <row r="8" spans="2:13">
      <c r="B8" s="651" t="s">
        <v>394</v>
      </c>
      <c r="C8" s="214"/>
      <c r="D8" s="214"/>
      <c r="E8" s="214"/>
      <c r="F8" s="214"/>
      <c r="G8" s="215"/>
      <c r="H8" s="106"/>
      <c r="I8" s="106"/>
      <c r="J8" s="106"/>
      <c r="K8" s="106"/>
    </row>
    <row r="9" spans="2:13">
      <c r="B9" s="651" t="s">
        <v>397</v>
      </c>
      <c r="C9" s="214"/>
      <c r="D9" s="214"/>
      <c r="E9" s="214"/>
      <c r="F9" s="214"/>
      <c r="G9" s="215"/>
      <c r="H9" s="106"/>
      <c r="I9" s="106" t="str">
        <f>RIGHT(B11,20)</f>
        <v>01/06/04  a 30/06/04</v>
      </c>
      <c r="J9" s="106"/>
      <c r="K9" s="106"/>
    </row>
    <row r="10" spans="2:13">
      <c r="B10" s="651" t="s">
        <v>431</v>
      </c>
      <c r="C10" s="214"/>
      <c r="D10" s="214"/>
      <c r="E10" s="214"/>
      <c r="F10" s="214"/>
      <c r="G10" s="215"/>
      <c r="H10" s="106"/>
      <c r="I10" s="106" t="str">
        <f>RIGHT($B$10,52)</f>
        <v>ia: 5ª Medição Provisória após repactuação de preços</v>
      </c>
      <c r="J10" s="106"/>
      <c r="K10" s="106"/>
    </row>
    <row r="11" spans="2:13">
      <c r="B11" s="651" t="s">
        <v>432</v>
      </c>
      <c r="C11" s="214"/>
      <c r="D11" s="214"/>
      <c r="E11" s="214"/>
      <c r="F11" s="214"/>
      <c r="G11" s="215"/>
      <c r="H11" s="106"/>
      <c r="I11" s="106"/>
      <c r="J11" s="106"/>
      <c r="K11" s="113"/>
      <c r="L11" s="112"/>
    </row>
    <row r="12" spans="2:13">
      <c r="B12" s="823" t="s">
        <v>395</v>
      </c>
      <c r="C12" s="214"/>
      <c r="D12" s="214"/>
      <c r="E12" s="214"/>
      <c r="F12" s="214"/>
      <c r="G12" s="215"/>
      <c r="H12" s="106"/>
      <c r="I12" s="106"/>
      <c r="J12" s="106"/>
      <c r="K12" s="113"/>
      <c r="L12" s="112"/>
    </row>
    <row r="13" spans="2:13">
      <c r="B13" s="1064" t="s">
        <v>145</v>
      </c>
      <c r="C13" s="1064" t="s">
        <v>167</v>
      </c>
      <c r="D13" s="1064" t="s">
        <v>23</v>
      </c>
      <c r="E13" s="216" t="s">
        <v>168</v>
      </c>
      <c r="F13" s="216"/>
      <c r="G13" s="216"/>
      <c r="H13" s="131"/>
      <c r="I13" s="132"/>
      <c r="J13" s="106"/>
      <c r="K13" s="247"/>
      <c r="L13" s="248"/>
      <c r="M13" s="248"/>
    </row>
    <row r="14" spans="2:13" ht="36" customHeight="1">
      <c r="B14" s="1065"/>
      <c r="C14" s="1065"/>
      <c r="D14" s="1065"/>
      <c r="E14" s="216" t="s">
        <v>170</v>
      </c>
      <c r="F14" s="216" t="s">
        <v>122</v>
      </c>
      <c r="G14" s="216" t="s">
        <v>171</v>
      </c>
      <c r="H14" s="131"/>
      <c r="I14" s="134"/>
      <c r="J14" s="106"/>
      <c r="K14" s="106"/>
    </row>
    <row r="15" spans="2:13">
      <c r="B15" s="599" t="s">
        <v>286</v>
      </c>
      <c r="C15" s="597" t="s">
        <v>2</v>
      </c>
      <c r="D15" s="604"/>
      <c r="E15" s="604"/>
      <c r="F15" s="604"/>
      <c r="G15" s="604"/>
      <c r="H15" s="107"/>
      <c r="I15" s="133"/>
      <c r="J15" s="106"/>
      <c r="K15" s="106"/>
    </row>
    <row r="16" spans="2:13">
      <c r="B16" s="611" t="s">
        <v>291</v>
      </c>
      <c r="C16" s="246" t="s">
        <v>314</v>
      </c>
      <c r="D16" s="602" t="s">
        <v>3</v>
      </c>
      <c r="E16" s="605">
        <f t="shared" ref="E16:E24" si="0">I16</f>
        <v>0</v>
      </c>
      <c r="F16" s="608" t="e">
        <f>#REF!</f>
        <v>#REF!</v>
      </c>
      <c r="G16" s="608" t="e">
        <f t="shared" ref="G16:G24" si="1">SUM(E16:F16)</f>
        <v>#REF!</v>
      </c>
      <c r="H16" s="107"/>
      <c r="I16" s="133"/>
      <c r="J16" s="106"/>
      <c r="K16" s="106"/>
    </row>
    <row r="17" spans="2:11">
      <c r="B17" s="600"/>
      <c r="C17" s="246" t="s">
        <v>4</v>
      </c>
      <c r="D17" s="602" t="s">
        <v>3</v>
      </c>
      <c r="E17" s="605">
        <f t="shared" si="0"/>
        <v>0</v>
      </c>
      <c r="F17" s="605">
        <v>0</v>
      </c>
      <c r="G17" s="605">
        <f t="shared" si="1"/>
        <v>0</v>
      </c>
      <c r="H17" s="107"/>
      <c r="I17" s="133"/>
      <c r="J17" s="106"/>
      <c r="K17" s="106"/>
    </row>
    <row r="18" spans="2:11">
      <c r="B18" s="611" t="s">
        <v>292</v>
      </c>
      <c r="C18" s="246" t="s">
        <v>250</v>
      </c>
      <c r="D18" s="602" t="s">
        <v>5</v>
      </c>
      <c r="E18" s="605">
        <f t="shared" si="0"/>
        <v>0</v>
      </c>
      <c r="F18" s="605">
        <v>3519.53</v>
      </c>
      <c r="G18" s="605">
        <f t="shared" si="1"/>
        <v>3519.53</v>
      </c>
      <c r="H18" s="107"/>
      <c r="I18" s="133"/>
      <c r="J18" s="106"/>
      <c r="K18" s="108"/>
    </row>
    <row r="19" spans="2:11">
      <c r="B19" s="611" t="s">
        <v>364</v>
      </c>
      <c r="C19" s="246" t="s">
        <v>359</v>
      </c>
      <c r="D19" s="602" t="s">
        <v>5</v>
      </c>
      <c r="E19" s="605">
        <f t="shared" si="0"/>
        <v>0</v>
      </c>
      <c r="F19" s="605" t="e">
        <f>ROUND(#REF!*0.4491,3)</f>
        <v>#REF!</v>
      </c>
      <c r="G19" s="605" t="e">
        <f t="shared" si="1"/>
        <v>#REF!</v>
      </c>
      <c r="H19" s="107"/>
      <c r="I19" s="133"/>
      <c r="J19" s="106"/>
      <c r="K19" s="108"/>
    </row>
    <row r="20" spans="2:11">
      <c r="B20" s="611" t="s">
        <v>360</v>
      </c>
      <c r="C20" s="246" t="s">
        <v>174</v>
      </c>
      <c r="D20" s="602" t="s">
        <v>5</v>
      </c>
      <c r="E20" s="605">
        <f t="shared" si="0"/>
        <v>0</v>
      </c>
      <c r="F20" s="605" t="e">
        <f>ROUND(#REF!*0.5509,3)</f>
        <v>#REF!</v>
      </c>
      <c r="G20" s="605" t="e">
        <f t="shared" si="1"/>
        <v>#REF!</v>
      </c>
      <c r="H20" s="107"/>
      <c r="I20" s="133"/>
      <c r="J20" s="106"/>
      <c r="K20" s="108"/>
    </row>
    <row r="21" spans="2:11">
      <c r="B21" s="611" t="s">
        <v>361</v>
      </c>
      <c r="C21" s="246" t="s">
        <v>362</v>
      </c>
      <c r="D21" s="602" t="s">
        <v>5</v>
      </c>
      <c r="E21" s="605">
        <f t="shared" si="0"/>
        <v>0</v>
      </c>
      <c r="F21" s="605">
        <v>4828.72</v>
      </c>
      <c r="G21" s="605">
        <f t="shared" si="1"/>
        <v>4828.72</v>
      </c>
      <c r="H21" s="107"/>
      <c r="I21" s="133"/>
      <c r="J21" s="106"/>
      <c r="K21" s="108"/>
    </row>
    <row r="22" spans="2:11">
      <c r="B22" s="611" t="s">
        <v>365</v>
      </c>
      <c r="C22" s="246" t="s">
        <v>363</v>
      </c>
      <c r="D22" s="602" t="s">
        <v>5</v>
      </c>
      <c r="E22" s="605">
        <f t="shared" si="0"/>
        <v>0</v>
      </c>
      <c r="F22" s="605" t="e">
        <f>#REF!</f>
        <v>#REF!</v>
      </c>
      <c r="G22" s="605" t="e">
        <f t="shared" si="1"/>
        <v>#REF!</v>
      </c>
      <c r="H22" s="107"/>
      <c r="I22" s="133"/>
      <c r="J22" s="106"/>
      <c r="K22" s="108"/>
    </row>
    <row r="23" spans="2:11">
      <c r="B23" s="611" t="s">
        <v>293</v>
      </c>
      <c r="C23" s="246" t="s">
        <v>6</v>
      </c>
      <c r="D23" s="602" t="s">
        <v>5</v>
      </c>
      <c r="E23" s="605">
        <f t="shared" si="0"/>
        <v>0</v>
      </c>
      <c r="F23" s="605" t="e">
        <f>#REF!</f>
        <v>#REF!</v>
      </c>
      <c r="G23" s="605" t="e">
        <f t="shared" si="1"/>
        <v>#REF!</v>
      </c>
      <c r="H23" s="107"/>
      <c r="I23" s="133"/>
      <c r="J23" s="106"/>
      <c r="K23" s="108"/>
    </row>
    <row r="24" spans="2:11">
      <c r="B24" s="611" t="s">
        <v>294</v>
      </c>
      <c r="C24" s="246" t="s">
        <v>7</v>
      </c>
      <c r="D24" s="602" t="s">
        <v>5</v>
      </c>
      <c r="E24" s="605">
        <f t="shared" si="0"/>
        <v>0</v>
      </c>
      <c r="F24" s="605" t="e">
        <f>#REF!-RELATÓRIO!F23</f>
        <v>#REF!</v>
      </c>
      <c r="G24" s="605" t="e">
        <f t="shared" si="1"/>
        <v>#REF!</v>
      </c>
      <c r="H24" s="107"/>
      <c r="I24" s="133"/>
      <c r="J24" s="106"/>
      <c r="K24" s="108"/>
    </row>
    <row r="25" spans="2:11">
      <c r="B25" s="601"/>
      <c r="C25" s="218"/>
      <c r="D25" s="602"/>
      <c r="E25" s="606"/>
      <c r="F25" s="605"/>
      <c r="G25" s="605"/>
      <c r="H25" s="107"/>
      <c r="I25" s="133"/>
      <c r="J25" s="106"/>
      <c r="K25" s="108"/>
    </row>
    <row r="26" spans="2:11">
      <c r="B26" s="599" t="s">
        <v>287</v>
      </c>
      <c r="C26" s="597" t="s">
        <v>8</v>
      </c>
      <c r="D26" s="602"/>
      <c r="E26" s="607"/>
      <c r="F26" s="605"/>
      <c r="G26" s="605"/>
      <c r="H26" s="107"/>
      <c r="I26" s="133"/>
      <c r="J26" s="106"/>
      <c r="K26" s="108"/>
    </row>
    <row r="27" spans="2:11">
      <c r="B27" s="600" t="s">
        <v>277</v>
      </c>
      <c r="C27" s="246" t="s">
        <v>9</v>
      </c>
      <c r="D27" s="602" t="s">
        <v>3</v>
      </c>
      <c r="E27" s="605">
        <f t="shared" ref="E27:E38" si="2">I27</f>
        <v>0</v>
      </c>
      <c r="F27" s="605" t="e">
        <f>_RET1</f>
        <v>#REF!</v>
      </c>
      <c r="G27" s="605" t="e">
        <f t="shared" ref="G27:G38" si="3">SUM(E27:F27)</f>
        <v>#REF!</v>
      </c>
      <c r="H27" s="107"/>
      <c r="I27" s="133"/>
      <c r="J27" s="106"/>
      <c r="K27" s="106"/>
    </row>
    <row r="28" spans="2:11">
      <c r="B28" s="600" t="s">
        <v>277</v>
      </c>
      <c r="C28" s="246" t="s">
        <v>10</v>
      </c>
      <c r="D28" s="602" t="s">
        <v>5</v>
      </c>
      <c r="E28" s="605">
        <f t="shared" si="2"/>
        <v>0</v>
      </c>
      <c r="F28" s="605" t="e">
        <f>#REF!</f>
        <v>#REF!</v>
      </c>
      <c r="G28" s="605" t="e">
        <f t="shared" si="3"/>
        <v>#REF!</v>
      </c>
      <c r="H28" s="107"/>
      <c r="I28" s="133"/>
      <c r="J28" s="106"/>
      <c r="K28" s="106"/>
    </row>
    <row r="29" spans="2:11">
      <c r="B29" s="600" t="s">
        <v>277</v>
      </c>
      <c r="C29" s="246" t="s">
        <v>11</v>
      </c>
      <c r="D29" s="602" t="s">
        <v>5</v>
      </c>
      <c r="E29" s="605">
        <f t="shared" si="2"/>
        <v>0</v>
      </c>
      <c r="F29" s="605" t="e">
        <f>#REF!</f>
        <v>#REF!</v>
      </c>
      <c r="G29" s="605" t="e">
        <f t="shared" si="3"/>
        <v>#REF!</v>
      </c>
      <c r="H29" s="107"/>
      <c r="I29" s="133"/>
      <c r="J29" s="106"/>
      <c r="K29" s="106"/>
    </row>
    <row r="30" spans="2:11">
      <c r="B30" s="600" t="s">
        <v>277</v>
      </c>
      <c r="C30" s="246" t="s">
        <v>12</v>
      </c>
      <c r="D30" s="602" t="s">
        <v>3</v>
      </c>
      <c r="E30" s="605">
        <f t="shared" si="2"/>
        <v>0</v>
      </c>
      <c r="F30" s="605" t="e">
        <f>#REF!</f>
        <v>#REF!</v>
      </c>
      <c r="G30" s="605" t="e">
        <f t="shared" si="3"/>
        <v>#REF!</v>
      </c>
      <c r="H30" s="107"/>
      <c r="I30" s="133"/>
      <c r="J30" s="106"/>
      <c r="K30" s="106"/>
    </row>
    <row r="31" spans="2:11">
      <c r="B31" s="600" t="s">
        <v>277</v>
      </c>
      <c r="C31" s="246" t="s">
        <v>339</v>
      </c>
      <c r="D31" s="602" t="s">
        <v>3</v>
      </c>
      <c r="E31" s="605">
        <f t="shared" si="2"/>
        <v>0</v>
      </c>
      <c r="F31" s="605" t="e">
        <f>#REF!</f>
        <v>#REF!</v>
      </c>
      <c r="G31" s="605" t="e">
        <f t="shared" si="3"/>
        <v>#REF!</v>
      </c>
      <c r="H31" s="107"/>
      <c r="I31" s="133"/>
      <c r="J31" s="106"/>
      <c r="K31" s="106"/>
    </row>
    <row r="32" spans="2:11">
      <c r="B32" s="600" t="s">
        <v>277</v>
      </c>
      <c r="C32" s="246" t="s">
        <v>13</v>
      </c>
      <c r="D32" s="602" t="s">
        <v>3</v>
      </c>
      <c r="E32" s="605">
        <f t="shared" si="2"/>
        <v>0</v>
      </c>
      <c r="F32" s="605"/>
      <c r="G32" s="605">
        <f t="shared" si="3"/>
        <v>0</v>
      </c>
      <c r="H32" s="107"/>
      <c r="I32" s="133"/>
      <c r="J32" s="106"/>
      <c r="K32" s="106"/>
    </row>
    <row r="33" spans="2:11">
      <c r="B33" s="600" t="s">
        <v>277</v>
      </c>
      <c r="C33" s="246" t="s">
        <v>14</v>
      </c>
      <c r="D33" s="602" t="s">
        <v>3</v>
      </c>
      <c r="E33" s="605">
        <f t="shared" si="2"/>
        <v>0</v>
      </c>
      <c r="F33" s="605" t="e">
        <f>#REF!</f>
        <v>#REF!</v>
      </c>
      <c r="G33" s="605" t="e">
        <f t="shared" si="3"/>
        <v>#REF!</v>
      </c>
      <c r="H33" s="107"/>
      <c r="I33" s="133"/>
      <c r="J33" s="106"/>
      <c r="K33" s="106"/>
    </row>
    <row r="34" spans="2:11">
      <c r="B34" s="600" t="s">
        <v>277</v>
      </c>
      <c r="C34" s="320" t="s">
        <v>166</v>
      </c>
      <c r="D34" s="602" t="s">
        <v>19</v>
      </c>
      <c r="E34" s="605">
        <f t="shared" si="2"/>
        <v>0</v>
      </c>
      <c r="F34" s="605" t="e">
        <f>#REF!+#REF!</f>
        <v>#REF!</v>
      </c>
      <c r="G34" s="605" t="e">
        <f t="shared" si="3"/>
        <v>#REF!</v>
      </c>
      <c r="H34" s="107" t="e">
        <f>#REF!</f>
        <v>#REF!</v>
      </c>
      <c r="I34" s="133"/>
      <c r="J34" s="106"/>
      <c r="K34" s="106"/>
    </row>
    <row r="35" spans="2:11">
      <c r="B35" s="600" t="s">
        <v>277</v>
      </c>
      <c r="C35" s="246" t="s">
        <v>15</v>
      </c>
      <c r="D35" s="602" t="s">
        <v>16</v>
      </c>
      <c r="E35" s="605">
        <f t="shared" si="2"/>
        <v>0</v>
      </c>
      <c r="F35" s="605" t="e">
        <f>#REF!</f>
        <v>#REF!</v>
      </c>
      <c r="G35" s="605" t="e">
        <f t="shared" si="3"/>
        <v>#REF!</v>
      </c>
      <c r="H35" s="107" t="e">
        <f>#REF!</f>
        <v>#REF!</v>
      </c>
      <c r="I35" s="133"/>
      <c r="J35" s="106"/>
      <c r="K35" s="106"/>
    </row>
    <row r="36" spans="2:11">
      <c r="B36" s="600" t="s">
        <v>277</v>
      </c>
      <c r="C36" s="246" t="s">
        <v>17</v>
      </c>
      <c r="D36" s="602" t="s">
        <v>16</v>
      </c>
      <c r="E36" s="605">
        <f t="shared" si="2"/>
        <v>0</v>
      </c>
      <c r="F36" s="605" t="e">
        <f>#REF!</f>
        <v>#REF!</v>
      </c>
      <c r="G36" s="605" t="e">
        <f t="shared" si="3"/>
        <v>#REF!</v>
      </c>
      <c r="H36" s="107"/>
      <c r="I36" s="133"/>
      <c r="J36" s="106"/>
      <c r="K36" s="106"/>
    </row>
    <row r="37" spans="2:11">
      <c r="B37" s="600" t="s">
        <v>377</v>
      </c>
      <c r="C37" s="320" t="s">
        <v>380</v>
      </c>
      <c r="D37" s="602" t="s">
        <v>19</v>
      </c>
      <c r="E37" s="605">
        <f t="shared" si="2"/>
        <v>0</v>
      </c>
      <c r="F37" s="605" t="e">
        <f>#REF!</f>
        <v>#REF!</v>
      </c>
      <c r="G37" s="605" t="e">
        <f t="shared" si="3"/>
        <v>#REF!</v>
      </c>
      <c r="H37" s="107"/>
      <c r="I37" s="133"/>
      <c r="J37" s="106"/>
      <c r="K37" s="106"/>
    </row>
    <row r="38" spans="2:11">
      <c r="B38" s="600" t="s">
        <v>378</v>
      </c>
      <c r="C38" s="320" t="s">
        <v>379</v>
      </c>
      <c r="D38" s="602" t="s">
        <v>19</v>
      </c>
      <c r="E38" s="605">
        <f t="shared" si="2"/>
        <v>0</v>
      </c>
      <c r="F38" s="605" t="e">
        <f>#REF!</f>
        <v>#REF!</v>
      </c>
      <c r="G38" s="605" t="e">
        <f t="shared" si="3"/>
        <v>#REF!</v>
      </c>
      <c r="H38" s="107"/>
      <c r="I38" s="133"/>
      <c r="J38" s="106"/>
      <c r="K38" s="106"/>
    </row>
    <row r="39" spans="2:11">
      <c r="B39" s="602"/>
      <c r="C39" s="217"/>
      <c r="D39" s="602"/>
      <c r="E39" s="605"/>
      <c r="F39" s="605"/>
      <c r="G39" s="605"/>
      <c r="H39" s="107"/>
      <c r="I39" s="133"/>
      <c r="J39" s="106"/>
      <c r="K39" s="106"/>
    </row>
    <row r="40" spans="2:11">
      <c r="B40" s="599" t="s">
        <v>289</v>
      </c>
      <c r="C40" s="597" t="s">
        <v>21</v>
      </c>
      <c r="D40" s="602"/>
      <c r="E40" s="607"/>
      <c r="F40" s="605"/>
      <c r="G40" s="605"/>
      <c r="H40" s="107"/>
      <c r="I40" s="133"/>
      <c r="J40" s="106"/>
      <c r="K40" s="108"/>
    </row>
    <row r="41" spans="2:11">
      <c r="B41" s="600" t="s">
        <v>347</v>
      </c>
      <c r="C41" s="320" t="s">
        <v>346</v>
      </c>
      <c r="D41" s="602" t="s">
        <v>22</v>
      </c>
      <c r="E41" s="605">
        <f t="shared" ref="E41:E49" si="4">I41</f>
        <v>0</v>
      </c>
      <c r="F41" s="608">
        <f>Dreno!I24</f>
        <v>100</v>
      </c>
      <c r="G41" s="608">
        <f t="shared" ref="G41:G49" si="5">SUM(E41:F41)</f>
        <v>100</v>
      </c>
      <c r="H41" s="107"/>
      <c r="I41" s="133"/>
      <c r="J41" s="106"/>
      <c r="K41" s="108"/>
    </row>
    <row r="42" spans="2:11">
      <c r="B42" s="600" t="s">
        <v>348</v>
      </c>
      <c r="C42" s="320" t="s">
        <v>349</v>
      </c>
      <c r="D42" s="602" t="s">
        <v>23</v>
      </c>
      <c r="E42" s="605">
        <f>I42</f>
        <v>0</v>
      </c>
      <c r="F42" s="608">
        <v>2</v>
      </c>
      <c r="G42" s="608">
        <f>SUM(E42:F42)</f>
        <v>2</v>
      </c>
      <c r="H42" s="107"/>
      <c r="I42" s="133"/>
      <c r="J42" s="106"/>
      <c r="K42" s="108"/>
    </row>
    <row r="43" spans="2:11">
      <c r="B43" s="600" t="s">
        <v>295</v>
      </c>
      <c r="C43" s="320" t="s">
        <v>350</v>
      </c>
      <c r="D43" s="602" t="s">
        <v>22</v>
      </c>
      <c r="E43" s="605">
        <f t="shared" si="4"/>
        <v>0</v>
      </c>
      <c r="F43" s="608">
        <f>'Meio fio'!I31</f>
        <v>520</v>
      </c>
      <c r="G43" s="605">
        <f t="shared" si="5"/>
        <v>520</v>
      </c>
      <c r="H43" s="107"/>
      <c r="I43" s="133"/>
      <c r="J43" s="106"/>
      <c r="K43" s="108"/>
    </row>
    <row r="44" spans="2:11">
      <c r="B44" s="600" t="s">
        <v>354</v>
      </c>
      <c r="C44" s="320" t="s">
        <v>353</v>
      </c>
      <c r="D44" s="602" t="s">
        <v>22</v>
      </c>
      <c r="E44" s="605">
        <f t="shared" si="4"/>
        <v>0</v>
      </c>
      <c r="F44" s="608">
        <f>'Meio fio'!L31</f>
        <v>28.1</v>
      </c>
      <c r="G44" s="605">
        <f t="shared" si="5"/>
        <v>28.1</v>
      </c>
      <c r="H44" s="107"/>
      <c r="I44" s="133"/>
      <c r="J44" s="106"/>
      <c r="K44" s="106"/>
    </row>
    <row r="45" spans="2:11">
      <c r="B45" s="600" t="s">
        <v>338</v>
      </c>
      <c r="C45" s="320" t="s">
        <v>337</v>
      </c>
      <c r="D45" s="602" t="s">
        <v>23</v>
      </c>
      <c r="E45" s="605">
        <f t="shared" si="4"/>
        <v>0</v>
      </c>
      <c r="F45" s="608">
        <v>2</v>
      </c>
      <c r="G45" s="605">
        <f t="shared" si="5"/>
        <v>2</v>
      </c>
      <c r="H45" s="107"/>
      <c r="I45" s="133"/>
      <c r="J45" s="106"/>
      <c r="K45" s="106"/>
    </row>
    <row r="46" spans="2:11">
      <c r="B46" s="600" t="s">
        <v>351</v>
      </c>
      <c r="C46" s="320" t="s">
        <v>352</v>
      </c>
      <c r="D46" s="602" t="s">
        <v>23</v>
      </c>
      <c r="E46" s="605">
        <f>I46</f>
        <v>0</v>
      </c>
      <c r="F46" s="608">
        <v>2</v>
      </c>
      <c r="G46" s="605">
        <f>SUM(E46:F46)</f>
        <v>2</v>
      </c>
      <c r="H46" s="107"/>
      <c r="I46" s="133"/>
      <c r="J46" s="106"/>
      <c r="K46" s="106"/>
    </row>
    <row r="47" spans="2:11">
      <c r="B47" s="600" t="s">
        <v>355</v>
      </c>
      <c r="C47" s="320" t="s">
        <v>356</v>
      </c>
      <c r="D47" s="602" t="s">
        <v>23</v>
      </c>
      <c r="E47" s="605">
        <f t="shared" si="4"/>
        <v>0</v>
      </c>
      <c r="F47" s="608">
        <v>6</v>
      </c>
      <c r="G47" s="605">
        <f t="shared" si="5"/>
        <v>6</v>
      </c>
      <c r="H47" s="107"/>
      <c r="I47" s="133"/>
      <c r="J47" s="106"/>
      <c r="K47" s="106"/>
    </row>
    <row r="48" spans="2:11">
      <c r="B48" s="600" t="s">
        <v>357</v>
      </c>
      <c r="C48" s="320" t="s">
        <v>358</v>
      </c>
      <c r="D48" s="602" t="s">
        <v>22</v>
      </c>
      <c r="E48" s="605">
        <f>I48</f>
        <v>0</v>
      </c>
      <c r="F48" s="608">
        <v>197</v>
      </c>
      <c r="G48" s="605">
        <f>SUM(E48:F48)</f>
        <v>197</v>
      </c>
      <c r="H48" s="107"/>
      <c r="I48" s="133"/>
      <c r="J48" s="106"/>
      <c r="K48" s="106"/>
    </row>
    <row r="49" spans="2:11">
      <c r="B49" s="600"/>
      <c r="C49" s="320"/>
      <c r="D49" s="602"/>
      <c r="E49" s="605">
        <f t="shared" si="4"/>
        <v>0</v>
      </c>
      <c r="F49" s="605">
        <v>0</v>
      </c>
      <c r="G49" s="605">
        <f t="shared" si="5"/>
        <v>0</v>
      </c>
      <c r="H49" s="107"/>
      <c r="I49" s="133"/>
      <c r="J49" s="106"/>
      <c r="K49" s="106"/>
    </row>
    <row r="50" spans="2:11">
      <c r="B50" s="603" t="s">
        <v>288</v>
      </c>
      <c r="C50" s="597" t="s">
        <v>24</v>
      </c>
      <c r="D50" s="602"/>
      <c r="E50" s="607"/>
      <c r="F50" s="605"/>
      <c r="G50" s="605"/>
      <c r="H50" s="107"/>
      <c r="I50" s="133"/>
      <c r="J50" s="106"/>
      <c r="K50" s="108"/>
    </row>
    <row r="51" spans="2:11">
      <c r="B51" s="600" t="s">
        <v>327</v>
      </c>
      <c r="C51" s="246" t="s">
        <v>344</v>
      </c>
      <c r="D51" s="602" t="s">
        <v>22</v>
      </c>
      <c r="E51" s="605">
        <f t="shared" ref="E51:E58" si="6">I51</f>
        <v>0</v>
      </c>
      <c r="F51" s="608">
        <f>OAC!O18</f>
        <v>18</v>
      </c>
      <c r="G51" s="608">
        <f t="shared" ref="G51:G58" si="7">SUM(E51:F51)</f>
        <v>18</v>
      </c>
      <c r="H51" s="107"/>
      <c r="I51" s="133"/>
      <c r="J51" s="106"/>
      <c r="K51" s="106"/>
    </row>
    <row r="52" spans="2:11">
      <c r="B52" s="600" t="s">
        <v>296</v>
      </c>
      <c r="C52" s="246" t="s">
        <v>343</v>
      </c>
      <c r="D52" s="602" t="s">
        <v>22</v>
      </c>
      <c r="E52" s="605">
        <f t="shared" si="6"/>
        <v>0</v>
      </c>
      <c r="F52" s="608">
        <v>2</v>
      </c>
      <c r="G52" s="608">
        <f t="shared" si="7"/>
        <v>2</v>
      </c>
      <c r="H52" s="107"/>
      <c r="I52" s="133"/>
      <c r="J52" s="106"/>
      <c r="K52" s="106"/>
    </row>
    <row r="53" spans="2:11">
      <c r="B53" s="600" t="s">
        <v>341</v>
      </c>
      <c r="C53" s="246" t="s">
        <v>342</v>
      </c>
      <c r="D53" s="602" t="s">
        <v>22</v>
      </c>
      <c r="E53" s="605">
        <f>I53</f>
        <v>0</v>
      </c>
      <c r="F53" s="608">
        <v>2</v>
      </c>
      <c r="G53" s="608">
        <f>SUM(E53:F53)</f>
        <v>2</v>
      </c>
      <c r="H53" s="107"/>
      <c r="I53" s="133"/>
      <c r="J53" s="106"/>
      <c r="K53" s="106"/>
    </row>
    <row r="54" spans="2:11">
      <c r="B54" s="600" t="s">
        <v>328</v>
      </c>
      <c r="C54" s="246" t="s">
        <v>329</v>
      </c>
      <c r="D54" s="602" t="s">
        <v>23</v>
      </c>
      <c r="E54" s="605">
        <f t="shared" si="6"/>
        <v>0</v>
      </c>
      <c r="F54" s="608">
        <f>OAC!P18</f>
        <v>2</v>
      </c>
      <c r="G54" s="608">
        <f t="shared" si="7"/>
        <v>2</v>
      </c>
      <c r="H54" s="107"/>
      <c r="I54" s="133"/>
      <c r="J54" s="106"/>
      <c r="K54" s="106"/>
    </row>
    <row r="55" spans="2:11">
      <c r="B55" s="600" t="s">
        <v>297</v>
      </c>
      <c r="C55" s="246" t="s">
        <v>330</v>
      </c>
      <c r="D55" s="602" t="s">
        <v>23</v>
      </c>
      <c r="E55" s="605">
        <f t="shared" si="6"/>
        <v>0</v>
      </c>
      <c r="F55" s="608">
        <v>1</v>
      </c>
      <c r="G55" s="608">
        <f t="shared" si="7"/>
        <v>1</v>
      </c>
      <c r="H55" s="107"/>
      <c r="I55" s="133"/>
      <c r="J55" s="106"/>
      <c r="K55" s="106"/>
    </row>
    <row r="56" spans="2:11">
      <c r="B56" s="600" t="s">
        <v>345</v>
      </c>
      <c r="C56" s="246" t="s">
        <v>340</v>
      </c>
      <c r="D56" s="602" t="s">
        <v>23</v>
      </c>
      <c r="E56" s="605">
        <f>I56</f>
        <v>0</v>
      </c>
      <c r="F56" s="608">
        <v>1</v>
      </c>
      <c r="G56" s="608">
        <f>SUM(E56:F56)</f>
        <v>1</v>
      </c>
      <c r="H56" s="107"/>
      <c r="I56" s="133"/>
      <c r="J56" s="106"/>
      <c r="K56" s="106"/>
    </row>
    <row r="57" spans="2:11">
      <c r="B57" s="600" t="s">
        <v>322</v>
      </c>
      <c r="C57" s="246" t="s">
        <v>25</v>
      </c>
      <c r="D57" s="602" t="s">
        <v>5</v>
      </c>
      <c r="E57" s="605">
        <f t="shared" si="6"/>
        <v>0</v>
      </c>
      <c r="F57" s="605">
        <v>352.5</v>
      </c>
      <c r="G57" s="605">
        <f t="shared" si="7"/>
        <v>352.5</v>
      </c>
      <c r="H57" s="107"/>
      <c r="I57" s="133"/>
      <c r="J57" s="106"/>
      <c r="K57" s="106"/>
    </row>
    <row r="58" spans="2:11">
      <c r="B58" s="600" t="s">
        <v>323</v>
      </c>
      <c r="C58" s="246" t="s">
        <v>26</v>
      </c>
      <c r="D58" s="602" t="s">
        <v>5</v>
      </c>
      <c r="E58" s="605">
        <f t="shared" si="6"/>
        <v>0</v>
      </c>
      <c r="F58" s="605">
        <v>180</v>
      </c>
      <c r="G58" s="605">
        <f t="shared" si="7"/>
        <v>180</v>
      </c>
      <c r="H58" s="107"/>
      <c r="I58" s="133"/>
      <c r="J58" s="106"/>
      <c r="K58" s="106"/>
    </row>
    <row r="59" spans="2:11">
      <c r="B59" s="601"/>
      <c r="C59" s="218"/>
      <c r="D59" s="602"/>
      <c r="E59" s="606"/>
      <c r="F59" s="605"/>
      <c r="G59" s="605"/>
      <c r="H59" s="107"/>
      <c r="I59" s="133"/>
      <c r="J59" s="106"/>
      <c r="K59" s="106"/>
    </row>
    <row r="60" spans="2:11">
      <c r="B60" s="603" t="s">
        <v>298</v>
      </c>
      <c r="C60" s="597" t="s">
        <v>299</v>
      </c>
      <c r="D60" s="602"/>
      <c r="E60" s="607"/>
      <c r="F60" s="605"/>
      <c r="G60" s="605"/>
      <c r="H60" s="107"/>
      <c r="I60" s="133"/>
      <c r="J60" s="106"/>
      <c r="K60" s="108"/>
    </row>
    <row r="61" spans="2:11">
      <c r="B61" s="600" t="s">
        <v>315</v>
      </c>
      <c r="C61" s="246" t="s">
        <v>300</v>
      </c>
      <c r="D61" s="602" t="s">
        <v>22</v>
      </c>
      <c r="E61" s="605">
        <f t="shared" ref="E61:E67" si="8">I61</f>
        <v>0</v>
      </c>
      <c r="F61" s="605">
        <f>Cerca!J32*0</f>
        <v>0</v>
      </c>
      <c r="G61" s="605">
        <f t="shared" ref="G61:G67" si="9">SUM(E61:F61)</f>
        <v>0</v>
      </c>
      <c r="H61" s="107"/>
      <c r="I61" s="133"/>
      <c r="J61" s="106"/>
      <c r="K61" s="106"/>
    </row>
    <row r="62" spans="2:11">
      <c r="B62" s="600" t="s">
        <v>316</v>
      </c>
      <c r="C62" s="246" t="s">
        <v>301</v>
      </c>
      <c r="D62" s="602" t="s">
        <v>3</v>
      </c>
      <c r="E62" s="605">
        <f t="shared" si="8"/>
        <v>0</v>
      </c>
      <c r="F62" s="608">
        <f>Enleivamento!K31</f>
        <v>9060</v>
      </c>
      <c r="G62" s="608">
        <f t="shared" si="9"/>
        <v>9060</v>
      </c>
      <c r="H62" s="107"/>
      <c r="I62" s="133"/>
      <c r="J62" s="106"/>
      <c r="K62" s="106"/>
    </row>
    <row r="63" spans="2:11">
      <c r="B63" s="600" t="s">
        <v>317</v>
      </c>
      <c r="C63" s="246" t="s">
        <v>302</v>
      </c>
      <c r="D63" s="602" t="s">
        <v>22</v>
      </c>
      <c r="E63" s="605">
        <f t="shared" si="8"/>
        <v>0</v>
      </c>
      <c r="F63" s="605">
        <v>0</v>
      </c>
      <c r="G63" s="605">
        <f t="shared" si="9"/>
        <v>0</v>
      </c>
      <c r="H63" s="107"/>
      <c r="I63" s="133"/>
      <c r="J63" s="106"/>
      <c r="K63" s="106"/>
    </row>
    <row r="64" spans="2:11">
      <c r="B64" s="600" t="s">
        <v>318</v>
      </c>
      <c r="C64" s="246" t="s">
        <v>303</v>
      </c>
      <c r="D64" s="602" t="s">
        <v>3</v>
      </c>
      <c r="E64" s="605">
        <f t="shared" si="8"/>
        <v>0</v>
      </c>
      <c r="F64" s="605">
        <v>0</v>
      </c>
      <c r="G64" s="605">
        <f t="shared" si="9"/>
        <v>0</v>
      </c>
      <c r="H64" s="107"/>
      <c r="I64" s="133"/>
      <c r="J64" s="106"/>
      <c r="K64" s="106"/>
    </row>
    <row r="65" spans="2:18">
      <c r="B65" s="600" t="s">
        <v>319</v>
      </c>
      <c r="C65" s="246" t="s">
        <v>304</v>
      </c>
      <c r="D65" s="602" t="s">
        <v>3</v>
      </c>
      <c r="E65" s="605">
        <f t="shared" si="8"/>
        <v>0</v>
      </c>
      <c r="F65" s="605">
        <v>0</v>
      </c>
      <c r="G65" s="605">
        <f t="shared" si="9"/>
        <v>0</v>
      </c>
      <c r="H65" s="107"/>
      <c r="I65" s="133"/>
      <c r="J65" s="106"/>
      <c r="K65" s="106"/>
    </row>
    <row r="66" spans="2:18">
      <c r="B66" s="600" t="s">
        <v>320</v>
      </c>
      <c r="C66" s="246" t="s">
        <v>305</v>
      </c>
      <c r="D66" s="602" t="s">
        <v>3</v>
      </c>
      <c r="E66" s="605">
        <f t="shared" si="8"/>
        <v>0</v>
      </c>
      <c r="F66" s="605">
        <v>0</v>
      </c>
      <c r="G66" s="605">
        <f t="shared" si="9"/>
        <v>0</v>
      </c>
      <c r="H66" s="107"/>
      <c r="I66" s="133"/>
      <c r="J66" s="106"/>
      <c r="K66" s="106"/>
    </row>
    <row r="67" spans="2:18">
      <c r="B67" s="600" t="s">
        <v>321</v>
      </c>
      <c r="C67" s="246" t="s">
        <v>306</v>
      </c>
      <c r="D67" s="602" t="s">
        <v>3</v>
      </c>
      <c r="E67" s="605">
        <f t="shared" si="8"/>
        <v>0</v>
      </c>
      <c r="F67" s="605">
        <v>0</v>
      </c>
      <c r="G67" s="605">
        <f t="shared" si="9"/>
        <v>0</v>
      </c>
      <c r="H67" s="107"/>
      <c r="I67" s="133"/>
      <c r="J67" s="106"/>
      <c r="K67" s="106"/>
    </row>
    <row r="68" spans="2:18">
      <c r="B68" s="600"/>
      <c r="C68" s="246"/>
      <c r="D68" s="602"/>
      <c r="E68" s="605"/>
      <c r="F68" s="605"/>
      <c r="G68" s="605"/>
      <c r="H68" s="107"/>
      <c r="I68" s="133"/>
      <c r="J68" s="106"/>
      <c r="K68" s="106"/>
    </row>
    <row r="69" spans="2:18">
      <c r="B69" s="600"/>
      <c r="C69" s="246"/>
      <c r="D69" s="602"/>
      <c r="E69" s="605"/>
      <c r="F69" s="605"/>
      <c r="G69" s="605"/>
      <c r="H69" s="107"/>
      <c r="I69" s="133"/>
      <c r="J69" s="106"/>
      <c r="K69" s="106"/>
    </row>
    <row r="70" spans="2:18">
      <c r="B70" s="600"/>
      <c r="C70" s="246"/>
      <c r="D70" s="602"/>
      <c r="E70" s="605"/>
      <c r="F70" s="605"/>
      <c r="G70" s="605"/>
      <c r="H70" s="107"/>
      <c r="I70" s="133"/>
      <c r="J70" s="106"/>
      <c r="K70" s="106"/>
    </row>
    <row r="71" spans="2:18">
      <c r="B71" s="602"/>
      <c r="C71" s="246"/>
      <c r="D71" s="602"/>
      <c r="E71" s="605"/>
      <c r="F71" s="605"/>
      <c r="G71" s="605"/>
      <c r="H71" s="107"/>
      <c r="I71" s="133"/>
      <c r="J71" s="106"/>
      <c r="K71" s="106"/>
    </row>
    <row r="72" spans="2:18">
      <c r="B72" s="601"/>
      <c r="C72" s="598"/>
      <c r="D72" s="602"/>
      <c r="E72" s="606"/>
      <c r="F72" s="605"/>
      <c r="G72" s="605"/>
      <c r="H72" s="107"/>
      <c r="I72" s="133"/>
      <c r="J72" s="106"/>
      <c r="K72" s="106"/>
    </row>
    <row r="73" spans="2:18">
      <c r="B73" s="219"/>
      <c r="C73" s="220" t="str">
        <f>Q86</f>
        <v>Brasnorte/MT, 2 de março de 2004</v>
      </c>
      <c r="D73" s="220"/>
      <c r="E73" s="221"/>
      <c r="F73" s="220"/>
      <c r="G73" s="222"/>
      <c r="H73" s="106"/>
      <c r="I73" s="106"/>
      <c r="J73" s="106"/>
      <c r="K73" s="108"/>
    </row>
    <row r="74" spans="2:18">
      <c r="B74" s="65"/>
      <c r="C74" s="65"/>
      <c r="D74" s="65"/>
      <c r="E74" s="130"/>
      <c r="F74" s="65"/>
      <c r="G74" s="65"/>
      <c r="H74" s="106"/>
      <c r="I74" s="106"/>
      <c r="J74" s="106"/>
      <c r="K74" s="108"/>
    </row>
    <row r="75" spans="2:18">
      <c r="B75" s="73"/>
      <c r="C75" s="73"/>
      <c r="D75" s="73"/>
      <c r="E75" s="94"/>
      <c r="F75" s="73"/>
      <c r="G75" s="73"/>
    </row>
    <row r="76" spans="2:18">
      <c r="B76" s="73"/>
      <c r="C76" s="73"/>
      <c r="D76" s="73"/>
      <c r="E76" s="94"/>
      <c r="F76" s="73"/>
      <c r="G76" s="73"/>
    </row>
    <row r="77" spans="2:18">
      <c r="E77" s="2"/>
    </row>
    <row r="80" spans="2:18">
      <c r="L80" s="114">
        <v>1</v>
      </c>
      <c r="M80" s="115" t="s">
        <v>129</v>
      </c>
      <c r="N80" s="116"/>
      <c r="O80" s="117" t="str">
        <f>$B$11</f>
        <v>Período Simples: 01/06/04  a 30/06/04</v>
      </c>
      <c r="P80" s="71"/>
      <c r="Q80" s="118"/>
      <c r="R80" s="117" t="str">
        <f>$B$11</f>
        <v>Período Simples: 01/06/04  a 30/06/04</v>
      </c>
    </row>
    <row r="81" spans="12:20">
      <c r="L81" s="114">
        <v>2</v>
      </c>
      <c r="M81" s="115" t="s">
        <v>130</v>
      </c>
      <c r="N81" s="116"/>
      <c r="O81" s="123" t="str">
        <f>RIGHT(O80,8)</f>
        <v>30/06/04</v>
      </c>
      <c r="P81" s="67">
        <f>YEAR(O81)</f>
        <v>2004</v>
      </c>
      <c r="Q81" s="118"/>
      <c r="R81" s="736">
        <v>38048</v>
      </c>
      <c r="S81" s="67">
        <f>YEAR(R81)</f>
        <v>2004</v>
      </c>
      <c r="T81" s="123"/>
    </row>
    <row r="82" spans="12:20">
      <c r="L82" s="114">
        <v>3</v>
      </c>
      <c r="M82" s="115" t="s">
        <v>131</v>
      </c>
      <c r="N82" s="116"/>
      <c r="O82" s="116"/>
      <c r="P82" s="119">
        <f>DAY(O81)</f>
        <v>30</v>
      </c>
      <c r="Q82" s="118"/>
      <c r="R82" s="116"/>
      <c r="S82" s="119">
        <f>DAY(R81)</f>
        <v>2</v>
      </c>
      <c r="T82" s="112"/>
    </row>
    <row r="83" spans="12:20">
      <c r="L83" s="114">
        <v>4</v>
      </c>
      <c r="M83" s="115" t="s">
        <v>132</v>
      </c>
      <c r="N83" s="116"/>
      <c r="O83" s="114">
        <f>MONTH(O81)</f>
        <v>6</v>
      </c>
      <c r="P83" s="120" t="str">
        <f>VLOOKUP(O83,tabela1,2)</f>
        <v xml:space="preserve"> de junho de </v>
      </c>
      <c r="Q83" s="118"/>
      <c r="R83" s="114">
        <f>MONTH(R81)</f>
        <v>3</v>
      </c>
      <c r="S83" s="120" t="str">
        <f>VLOOKUP(R83,tabela1,2)</f>
        <v xml:space="preserve"> de março de </v>
      </c>
    </row>
    <row r="84" spans="12:20">
      <c r="L84" s="114">
        <v>5</v>
      </c>
      <c r="M84" s="115" t="s">
        <v>133</v>
      </c>
      <c r="N84" s="116"/>
      <c r="O84" s="116"/>
      <c r="P84" s="67">
        <f>YEAR(O81)</f>
        <v>2004</v>
      </c>
      <c r="Q84" s="118"/>
      <c r="R84" s="116"/>
      <c r="S84" s="67">
        <f>YEAR(R81)</f>
        <v>2004</v>
      </c>
    </row>
    <row r="85" spans="12:20">
      <c r="L85" s="114">
        <v>6</v>
      </c>
      <c r="M85" s="115" t="s">
        <v>134</v>
      </c>
      <c r="N85" s="116"/>
      <c r="O85" s="121"/>
      <c r="P85" s="115" t="s">
        <v>272</v>
      </c>
      <c r="Q85" s="118"/>
      <c r="R85" s="121"/>
      <c r="S85" s="115" t="s">
        <v>334</v>
      </c>
    </row>
    <row r="86" spans="12:20">
      <c r="L86" s="114">
        <v>7</v>
      </c>
      <c r="M86" s="115" t="s">
        <v>135</v>
      </c>
      <c r="N86" s="116"/>
      <c r="O86" s="116"/>
      <c r="P86" s="116"/>
      <c r="Q86" s="111" t="str">
        <f>CONCATENATE($S$85,$S$82, $S$83,$S$84,)</f>
        <v>Brasnorte/MT, 2 de março de 2004</v>
      </c>
    </row>
    <row r="87" spans="12:20">
      <c r="L87" s="114">
        <v>8</v>
      </c>
      <c r="M87" s="115" t="s">
        <v>136</v>
      </c>
      <c r="N87" s="116"/>
      <c r="O87" s="116"/>
      <c r="P87" s="116"/>
      <c r="Q87" s="118"/>
    </row>
    <row r="88" spans="12:20">
      <c r="L88" s="114">
        <v>9</v>
      </c>
      <c r="M88" s="115" t="s">
        <v>137</v>
      </c>
      <c r="N88" s="116"/>
      <c r="O88" s="116"/>
      <c r="P88" s="116"/>
      <c r="Q88" s="118"/>
    </row>
    <row r="89" spans="12:20">
      <c r="L89" s="114">
        <v>10</v>
      </c>
      <c r="M89" s="115" t="s">
        <v>138</v>
      </c>
      <c r="N89" s="116"/>
      <c r="O89" s="116"/>
      <c r="P89" s="116"/>
      <c r="Q89" s="118"/>
    </row>
    <row r="90" spans="12:20">
      <c r="L90" s="114">
        <v>11</v>
      </c>
      <c r="M90" s="115" t="s">
        <v>139</v>
      </c>
      <c r="N90" s="116"/>
      <c r="O90" s="116"/>
      <c r="P90" s="116"/>
      <c r="Q90" s="118"/>
    </row>
    <row r="91" spans="12:20">
      <c r="L91" s="114">
        <v>12</v>
      </c>
      <c r="M91" s="115" t="s">
        <v>140</v>
      </c>
      <c r="N91" s="116"/>
      <c r="O91" s="116"/>
      <c r="P91" s="116"/>
      <c r="Q91" s="118"/>
    </row>
  </sheetData>
  <mergeCells count="4">
    <mergeCell ref="B4:G4"/>
    <mergeCell ref="B13:B14"/>
    <mergeCell ref="C13:C14"/>
    <mergeCell ref="D13:D14"/>
  </mergeCells>
  <phoneticPr fontId="13" type="noConversion"/>
  <printOptions horizontalCentered="1"/>
  <pageMargins left="0.47244094488188981" right="0.39370078740157483" top="0.98425196850393704" bottom="0.98425196850393704" header="0.31496062992125984" footer="0.59055118110236227"/>
  <pageSetup paperSize="9" orientation="portrait" useFirstPageNumber="1" horizontalDpi="4294967294" verticalDpi="300" r:id="rId1"/>
  <headerFooter alignWithMargins="0">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X38"/>
  <sheetViews>
    <sheetView showGridLines="0" workbookViewId="0">
      <selection activeCell="Q10" sqref="Q10"/>
    </sheetView>
  </sheetViews>
  <sheetFormatPr defaultColWidth="10.7109375" defaultRowHeight="12"/>
  <cols>
    <col min="1" max="1" width="13.7109375" style="3" customWidth="1"/>
    <col min="2" max="2" width="7.5703125" style="1" customWidth="1"/>
    <col min="3" max="3" width="7.7109375" style="1" customWidth="1"/>
    <col min="4" max="4" width="1.7109375" style="1" customWidth="1"/>
    <col min="5" max="5" width="7.7109375" style="1" customWidth="1"/>
    <col min="6" max="6" width="10" style="1" customWidth="1"/>
    <col min="7" max="7" width="7.7109375" style="1" customWidth="1"/>
    <col min="8" max="8" width="1.7109375" style="1" customWidth="1"/>
    <col min="9" max="10" width="7.7109375" style="1" customWidth="1"/>
    <col min="11" max="11" width="1.7109375" style="1" customWidth="1"/>
    <col min="12" max="12" width="7.7109375" style="1" customWidth="1"/>
    <col min="13" max="13" width="9.140625" style="1" customWidth="1"/>
    <col min="14" max="14" width="10.42578125" style="1" customWidth="1"/>
    <col min="15" max="15" width="9.140625" style="1" customWidth="1"/>
    <col min="16" max="16" width="9.5703125" style="1" customWidth="1"/>
    <col min="17" max="17" width="11.5703125" style="1" customWidth="1"/>
    <col min="18" max="18" width="8" style="1" customWidth="1"/>
    <col min="19" max="19" width="18.5703125" style="1" customWidth="1"/>
    <col min="20" max="20" width="10.7109375" style="3" customWidth="1"/>
    <col min="21" max="21" width="16.28515625" style="3" customWidth="1"/>
    <col min="22" max="22" width="15.28515625" style="3" customWidth="1"/>
    <col min="23" max="24" width="10.7109375" style="3" customWidth="1"/>
    <col min="25" max="25" width="16" style="3" customWidth="1"/>
    <col min="26" max="232" width="10.7109375" style="3" customWidth="1"/>
    <col min="233" max="16384" width="10.7109375" style="3"/>
  </cols>
  <sheetData>
    <row r="2" spans="1:232" ht="15" customHeight="1">
      <c r="B2" s="143"/>
      <c r="C2" s="273"/>
      <c r="D2" s="1120" t="s">
        <v>422</v>
      </c>
      <c r="E2" s="1121"/>
      <c r="F2" s="1121"/>
      <c r="G2" s="1121"/>
      <c r="H2" s="1121"/>
      <c r="I2" s="1121"/>
      <c r="J2" s="1121"/>
      <c r="K2" s="1121"/>
      <c r="L2" s="1121"/>
      <c r="M2" s="1121"/>
      <c r="N2" s="1121"/>
      <c r="O2" s="1121"/>
      <c r="P2" s="1122"/>
      <c r="Q2" s="410" t="s">
        <v>106</v>
      </c>
      <c r="R2" s="411"/>
      <c r="S2" s="412"/>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row>
    <row r="3" spans="1:232" ht="15">
      <c r="B3" s="196"/>
      <c r="C3" s="274"/>
      <c r="D3" s="1123"/>
      <c r="E3" s="1124"/>
      <c r="F3" s="1124"/>
      <c r="G3" s="1124"/>
      <c r="H3" s="1124"/>
      <c r="I3" s="1124"/>
      <c r="J3" s="1124"/>
      <c r="K3" s="1124"/>
      <c r="L3" s="1124"/>
      <c r="M3" s="1124"/>
      <c r="N3" s="1124"/>
      <c r="O3" s="1124"/>
      <c r="P3" s="1125"/>
      <c r="Q3" s="414"/>
      <c r="R3" s="149"/>
      <c r="S3" s="150"/>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3"/>
      <c r="BK3" s="413"/>
      <c r="BL3" s="413"/>
      <c r="BM3" s="413"/>
      <c r="BN3" s="413"/>
      <c r="BO3" s="413"/>
      <c r="BP3" s="413"/>
      <c r="BQ3" s="413"/>
      <c r="BR3" s="413"/>
      <c r="BS3" s="413"/>
      <c r="BT3" s="413"/>
      <c r="BU3" s="413"/>
      <c r="BV3" s="413"/>
      <c r="BW3" s="413"/>
      <c r="BX3" s="413"/>
      <c r="BY3" s="413"/>
      <c r="BZ3" s="413"/>
      <c r="CA3" s="413"/>
      <c r="CB3" s="413"/>
      <c r="CC3" s="413"/>
      <c r="CD3" s="413"/>
      <c r="CE3" s="413"/>
      <c r="CF3" s="413"/>
      <c r="CG3" s="413"/>
      <c r="CH3" s="413"/>
      <c r="CI3" s="413"/>
      <c r="CJ3" s="413"/>
      <c r="CK3" s="413"/>
      <c r="CL3" s="413"/>
      <c r="CM3" s="413"/>
      <c r="CN3" s="413"/>
      <c r="CO3" s="413"/>
      <c r="CP3" s="413"/>
      <c r="CQ3" s="413"/>
      <c r="CR3" s="413"/>
      <c r="CS3" s="413"/>
      <c r="CT3" s="413"/>
      <c r="CU3" s="413"/>
      <c r="CV3" s="413"/>
      <c r="CW3" s="413"/>
      <c r="CX3" s="413"/>
      <c r="CY3" s="413"/>
      <c r="CZ3" s="413"/>
      <c r="DA3" s="413"/>
      <c r="DB3" s="413"/>
      <c r="DC3" s="413"/>
      <c r="DD3" s="413"/>
      <c r="DE3" s="413"/>
      <c r="DF3" s="413"/>
      <c r="DG3" s="413"/>
      <c r="DH3" s="413"/>
      <c r="DI3" s="413"/>
      <c r="DJ3" s="413"/>
      <c r="DK3" s="413"/>
      <c r="DL3" s="413"/>
      <c r="DM3" s="413"/>
      <c r="DN3" s="413"/>
      <c r="DO3" s="413"/>
      <c r="DP3" s="413"/>
      <c r="DQ3" s="413"/>
      <c r="DR3" s="413"/>
      <c r="DS3" s="413"/>
      <c r="DT3" s="413"/>
      <c r="DU3" s="413"/>
      <c r="DV3" s="413"/>
      <c r="DW3" s="413"/>
      <c r="DX3" s="413"/>
      <c r="DY3" s="413"/>
      <c r="DZ3" s="413"/>
      <c r="EA3" s="413"/>
      <c r="EB3" s="413"/>
      <c r="EC3" s="413"/>
      <c r="ED3" s="413"/>
      <c r="EE3" s="413"/>
      <c r="EF3" s="413"/>
      <c r="EG3" s="413"/>
      <c r="EH3" s="413"/>
      <c r="EI3" s="413"/>
      <c r="EJ3" s="413"/>
      <c r="EK3" s="413"/>
      <c r="EL3" s="413"/>
      <c r="EM3" s="413"/>
      <c r="EN3" s="413"/>
      <c r="EO3" s="413"/>
      <c r="EP3" s="413"/>
      <c r="EQ3" s="413"/>
      <c r="ER3" s="413"/>
      <c r="ES3" s="413"/>
      <c r="ET3" s="413"/>
      <c r="EU3" s="413"/>
      <c r="EV3" s="413"/>
      <c r="EW3" s="413"/>
      <c r="EX3" s="413"/>
      <c r="EY3" s="413"/>
      <c r="EZ3" s="413"/>
      <c r="FA3" s="413"/>
      <c r="FB3" s="413"/>
      <c r="FC3" s="413"/>
      <c r="FD3" s="413"/>
      <c r="FE3" s="413"/>
      <c r="FF3" s="413"/>
      <c r="FG3" s="413"/>
      <c r="FH3" s="413"/>
      <c r="FI3" s="413"/>
      <c r="FJ3" s="413"/>
      <c r="FK3" s="413"/>
      <c r="FL3" s="413"/>
      <c r="FM3" s="413"/>
      <c r="FN3" s="413"/>
      <c r="FO3" s="413"/>
      <c r="FP3" s="413"/>
      <c r="FQ3" s="413"/>
      <c r="FR3" s="413"/>
      <c r="FS3" s="413"/>
      <c r="FT3" s="413"/>
      <c r="FU3" s="413"/>
      <c r="FV3" s="413"/>
      <c r="FW3" s="413"/>
      <c r="FX3" s="413"/>
      <c r="FY3" s="413"/>
      <c r="FZ3" s="413"/>
      <c r="GA3" s="413"/>
      <c r="GB3" s="413"/>
      <c r="GC3" s="413"/>
      <c r="GD3" s="413"/>
      <c r="GE3" s="413"/>
      <c r="GF3" s="413"/>
      <c r="GG3" s="413"/>
      <c r="GH3" s="413"/>
      <c r="GI3" s="413"/>
      <c r="GJ3" s="413"/>
      <c r="GK3" s="413"/>
      <c r="GL3" s="413"/>
      <c r="GM3" s="413"/>
      <c r="GN3" s="413"/>
      <c r="GO3" s="413"/>
      <c r="GP3" s="413"/>
      <c r="GQ3" s="413"/>
      <c r="GR3" s="413"/>
      <c r="GS3" s="413"/>
      <c r="GT3" s="413"/>
      <c r="GU3" s="413"/>
      <c r="GV3" s="413"/>
      <c r="GW3" s="413"/>
      <c r="GX3" s="413"/>
      <c r="GY3" s="413"/>
      <c r="GZ3" s="413"/>
      <c r="HA3" s="413"/>
      <c r="HB3" s="413"/>
      <c r="HC3" s="413"/>
      <c r="HD3" s="413"/>
      <c r="HE3" s="413"/>
      <c r="HF3" s="413"/>
      <c r="HG3" s="413"/>
      <c r="HH3" s="413"/>
      <c r="HI3" s="413"/>
      <c r="HJ3" s="413"/>
      <c r="HK3" s="413"/>
      <c r="HL3" s="413"/>
      <c r="HM3" s="413"/>
      <c r="HN3" s="413"/>
      <c r="HO3" s="413"/>
      <c r="HP3" s="413"/>
      <c r="HQ3" s="413"/>
      <c r="HR3" s="413"/>
      <c r="HS3" s="413"/>
      <c r="HT3" s="413"/>
      <c r="HU3" s="413"/>
      <c r="HV3" s="413"/>
      <c r="HW3" s="413"/>
      <c r="HX3" s="413"/>
    </row>
    <row r="4" spans="1:232" ht="15" customHeight="1">
      <c r="B4" s="154"/>
      <c r="C4" s="275"/>
      <c r="D4" s="1126"/>
      <c r="E4" s="1127"/>
      <c r="F4" s="1127"/>
      <c r="G4" s="1127"/>
      <c r="H4" s="1127"/>
      <c r="I4" s="1127"/>
      <c r="J4" s="1127"/>
      <c r="K4" s="1127"/>
      <c r="L4" s="1127"/>
      <c r="M4" s="1127"/>
      <c r="N4" s="1127"/>
      <c r="O4" s="1127"/>
      <c r="P4" s="1128"/>
      <c r="Q4" s="414"/>
      <c r="R4" s="188"/>
      <c r="S4" s="198"/>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c r="CH4" s="413"/>
      <c r="CI4" s="413"/>
      <c r="CJ4" s="413"/>
      <c r="CK4" s="413"/>
      <c r="CL4" s="413"/>
      <c r="CM4" s="413"/>
      <c r="CN4" s="413"/>
      <c r="CO4" s="413"/>
      <c r="CP4" s="413"/>
      <c r="CQ4" s="413"/>
      <c r="CR4" s="413"/>
      <c r="CS4" s="413"/>
      <c r="CT4" s="413"/>
      <c r="CU4" s="413"/>
      <c r="CV4" s="413"/>
      <c r="CW4" s="413"/>
      <c r="CX4" s="413"/>
      <c r="CY4" s="413"/>
      <c r="CZ4" s="413"/>
      <c r="DA4" s="413"/>
      <c r="DB4" s="413"/>
      <c r="DC4" s="413"/>
      <c r="DD4" s="413"/>
      <c r="DE4" s="413"/>
      <c r="DF4" s="413"/>
      <c r="DG4" s="413"/>
      <c r="DH4" s="413"/>
      <c r="DI4" s="413"/>
      <c r="DJ4" s="413"/>
      <c r="DK4" s="413"/>
      <c r="DL4" s="413"/>
      <c r="DM4" s="413"/>
      <c r="DN4" s="413"/>
      <c r="DO4" s="413"/>
      <c r="DP4" s="413"/>
      <c r="DQ4" s="413"/>
      <c r="DR4" s="413"/>
      <c r="DS4" s="413"/>
      <c r="DT4" s="413"/>
      <c r="DU4" s="413"/>
      <c r="DV4" s="413"/>
      <c r="DW4" s="413"/>
      <c r="DX4" s="413"/>
      <c r="DY4" s="413"/>
      <c r="DZ4" s="413"/>
      <c r="EA4" s="413"/>
      <c r="EB4" s="413"/>
      <c r="EC4" s="413"/>
      <c r="ED4" s="413"/>
      <c r="EE4" s="413"/>
      <c r="EF4" s="413"/>
      <c r="EG4" s="413"/>
      <c r="EH4" s="413"/>
      <c r="EI4" s="413"/>
      <c r="EJ4" s="413"/>
      <c r="EK4" s="413"/>
      <c r="EL4" s="413"/>
      <c r="EM4" s="413"/>
      <c r="EN4" s="413"/>
      <c r="EO4" s="413"/>
      <c r="EP4" s="413"/>
      <c r="EQ4" s="413"/>
      <c r="ER4" s="413"/>
      <c r="ES4" s="413"/>
      <c r="ET4" s="413"/>
      <c r="EU4" s="413"/>
      <c r="EV4" s="413"/>
      <c r="EW4" s="413"/>
      <c r="EX4" s="413"/>
      <c r="EY4" s="413"/>
      <c r="EZ4" s="413"/>
      <c r="FA4" s="413"/>
      <c r="FB4" s="413"/>
      <c r="FC4" s="413"/>
      <c r="FD4" s="413"/>
      <c r="FE4" s="413"/>
      <c r="FF4" s="413"/>
      <c r="FG4" s="413"/>
      <c r="FH4" s="413"/>
      <c r="FI4" s="413"/>
      <c r="FJ4" s="413"/>
      <c r="FK4" s="413"/>
      <c r="FL4" s="413"/>
      <c r="FM4" s="413"/>
      <c r="FN4" s="413"/>
      <c r="FO4" s="413"/>
      <c r="FP4" s="413"/>
      <c r="FQ4" s="413"/>
      <c r="FR4" s="413"/>
      <c r="FS4" s="413"/>
      <c r="FT4" s="413"/>
      <c r="FU4" s="413"/>
      <c r="FV4" s="413"/>
      <c r="FW4" s="413"/>
      <c r="FX4" s="413"/>
      <c r="FY4" s="413"/>
      <c r="FZ4" s="413"/>
      <c r="GA4" s="413"/>
      <c r="GB4" s="413"/>
      <c r="GC4" s="413"/>
      <c r="GD4" s="413"/>
      <c r="GE4" s="413"/>
      <c r="GF4" s="413"/>
      <c r="GG4" s="413"/>
      <c r="GH4" s="413"/>
      <c r="GI4" s="413"/>
      <c r="GJ4" s="413"/>
      <c r="GK4" s="413"/>
      <c r="GL4" s="413"/>
      <c r="GM4" s="413"/>
      <c r="GN4" s="413"/>
      <c r="GO4" s="413"/>
      <c r="GP4" s="413"/>
      <c r="GQ4" s="413"/>
      <c r="GR4" s="413"/>
      <c r="GS4" s="413"/>
      <c r="GT4" s="413"/>
      <c r="GU4" s="413"/>
      <c r="GV4" s="413"/>
      <c r="GW4" s="413"/>
      <c r="GX4" s="413"/>
      <c r="GY4" s="413"/>
      <c r="GZ4" s="413"/>
      <c r="HA4" s="413"/>
      <c r="HB4" s="413"/>
      <c r="HC4" s="413"/>
      <c r="HD4" s="413"/>
      <c r="HE4" s="413"/>
      <c r="HF4" s="413"/>
      <c r="HG4" s="413"/>
      <c r="HH4" s="413"/>
      <c r="HI4" s="413"/>
      <c r="HJ4" s="413"/>
      <c r="HK4" s="413"/>
      <c r="HL4" s="413"/>
      <c r="HM4" s="413"/>
      <c r="HN4" s="413"/>
      <c r="HO4" s="413"/>
      <c r="HP4" s="413"/>
      <c r="HQ4" s="413"/>
      <c r="HR4" s="413"/>
      <c r="HS4" s="413"/>
      <c r="HT4" s="413"/>
      <c r="HU4" s="413"/>
      <c r="HV4" s="413"/>
      <c r="HW4" s="413"/>
      <c r="HX4" s="413"/>
    </row>
    <row r="5" spans="1:232" ht="12.75">
      <c r="B5" s="143" t="e">
        <f>#REF!</f>
        <v>#REF!</v>
      </c>
      <c r="C5" s="144"/>
      <c r="D5" s="144"/>
      <c r="E5" s="144"/>
      <c r="F5" s="144"/>
      <c r="G5" s="144"/>
      <c r="H5" s="144"/>
      <c r="I5" s="144"/>
      <c r="J5" s="144"/>
      <c r="K5" s="144"/>
      <c r="L5" s="144"/>
      <c r="M5" s="144"/>
      <c r="N5" s="144"/>
      <c r="O5" s="144"/>
      <c r="P5" s="142"/>
      <c r="Q5" s="473" t="s">
        <v>76</v>
      </c>
      <c r="R5" s="188"/>
      <c r="S5" s="198"/>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c r="DK5" s="413"/>
      <c r="DL5" s="413"/>
      <c r="DM5" s="413"/>
      <c r="DN5" s="413"/>
      <c r="DO5" s="413"/>
      <c r="DP5" s="413"/>
      <c r="DQ5" s="413"/>
      <c r="DR5" s="413"/>
      <c r="DS5" s="413"/>
      <c r="DT5" s="413"/>
      <c r="DU5" s="413"/>
      <c r="DV5" s="413"/>
      <c r="DW5" s="413"/>
      <c r="DX5" s="413"/>
      <c r="DY5" s="413"/>
      <c r="DZ5" s="413"/>
      <c r="EA5" s="413"/>
      <c r="EB5" s="413"/>
      <c r="EC5" s="413"/>
      <c r="ED5" s="413"/>
      <c r="EE5" s="413"/>
      <c r="EF5" s="413"/>
      <c r="EG5" s="413"/>
      <c r="EH5" s="413"/>
      <c r="EI5" s="413"/>
      <c r="EJ5" s="413"/>
      <c r="EK5" s="413"/>
      <c r="EL5" s="413"/>
      <c r="EM5" s="413"/>
      <c r="EN5" s="413"/>
      <c r="EO5" s="413"/>
      <c r="EP5" s="413"/>
      <c r="EQ5" s="413"/>
      <c r="ER5" s="413"/>
      <c r="ES5" s="413"/>
      <c r="ET5" s="413"/>
      <c r="EU5" s="413"/>
      <c r="EV5" s="413"/>
      <c r="EW5" s="413"/>
      <c r="EX5" s="413"/>
      <c r="EY5" s="413"/>
      <c r="EZ5" s="413"/>
      <c r="FA5" s="413"/>
      <c r="FB5" s="413"/>
      <c r="FC5" s="413"/>
      <c r="FD5" s="413"/>
      <c r="FE5" s="413"/>
      <c r="FF5" s="413"/>
      <c r="FG5" s="413"/>
      <c r="FH5" s="413"/>
      <c r="FI5" s="413"/>
      <c r="FJ5" s="413"/>
      <c r="FK5" s="413"/>
      <c r="FL5" s="413"/>
      <c r="FM5" s="413"/>
      <c r="FN5" s="413"/>
      <c r="FO5" s="413"/>
      <c r="FP5" s="413"/>
      <c r="FQ5" s="413"/>
      <c r="FR5" s="413"/>
      <c r="FS5" s="413"/>
      <c r="FT5" s="413"/>
      <c r="FU5" s="413"/>
      <c r="FV5" s="413"/>
      <c r="FW5" s="413"/>
      <c r="FX5" s="413"/>
      <c r="FY5" s="413"/>
      <c r="FZ5" s="413"/>
      <c r="GA5" s="413"/>
      <c r="GB5" s="413"/>
      <c r="GC5" s="413"/>
      <c r="GD5" s="413"/>
      <c r="GE5" s="413"/>
      <c r="GF5" s="413"/>
      <c r="GG5" s="413"/>
      <c r="GH5" s="413"/>
      <c r="GI5" s="413"/>
      <c r="GJ5" s="413"/>
      <c r="GK5" s="413"/>
      <c r="GL5" s="413"/>
      <c r="GM5" s="413"/>
      <c r="GN5" s="413"/>
      <c r="GO5" s="413"/>
      <c r="GP5" s="413"/>
      <c r="GQ5" s="413"/>
      <c r="GR5" s="413"/>
      <c r="GS5" s="413"/>
      <c r="GT5" s="413"/>
      <c r="GU5" s="413"/>
      <c r="GV5" s="413"/>
      <c r="GW5" s="413"/>
      <c r="GX5" s="413"/>
      <c r="GY5" s="413"/>
      <c r="GZ5" s="413"/>
      <c r="HA5" s="413"/>
      <c r="HB5" s="413"/>
      <c r="HC5" s="413"/>
      <c r="HD5" s="413"/>
      <c r="HE5" s="413"/>
      <c r="HF5" s="413"/>
      <c r="HG5" s="413"/>
      <c r="HH5" s="413"/>
      <c r="HI5" s="413"/>
      <c r="HJ5" s="413"/>
      <c r="HK5" s="413"/>
      <c r="HL5" s="413"/>
      <c r="HM5" s="413"/>
      <c r="HN5" s="413"/>
      <c r="HO5" s="413"/>
      <c r="HP5" s="413"/>
      <c r="HQ5" s="413"/>
      <c r="HR5" s="413"/>
      <c r="HS5" s="413"/>
      <c r="HT5" s="413"/>
      <c r="HU5" s="413"/>
      <c r="HV5" s="413"/>
      <c r="HW5" s="413"/>
      <c r="HX5" s="413"/>
    </row>
    <row r="6" spans="1:232">
      <c r="B6" s="157" t="e">
        <f>#REF!</f>
        <v>#REF!</v>
      </c>
      <c r="C6" s="135"/>
      <c r="D6" s="135"/>
      <c r="E6" s="135"/>
      <c r="F6" s="135"/>
      <c r="G6" s="135"/>
      <c r="H6" s="135"/>
      <c r="I6" s="135"/>
      <c r="J6" s="135"/>
      <c r="K6" s="135"/>
      <c r="L6" s="135"/>
      <c r="M6" s="135"/>
      <c r="N6" s="135"/>
      <c r="O6" s="135"/>
      <c r="P6" s="136"/>
      <c r="Q6" s="187"/>
      <c r="R6" s="188"/>
      <c r="S6" s="198"/>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F6" s="413"/>
      <c r="EG6" s="413"/>
      <c r="EH6" s="413"/>
      <c r="EI6" s="413"/>
      <c r="EJ6" s="413"/>
      <c r="EK6" s="413"/>
      <c r="EL6" s="413"/>
      <c r="EM6" s="413"/>
      <c r="EN6" s="413"/>
      <c r="EO6" s="413"/>
      <c r="EP6" s="413"/>
      <c r="EQ6" s="413"/>
      <c r="ER6" s="413"/>
      <c r="ES6" s="413"/>
      <c r="ET6" s="413"/>
      <c r="EU6" s="413"/>
      <c r="EV6" s="413"/>
      <c r="EW6" s="413"/>
      <c r="EX6" s="413"/>
      <c r="EY6" s="413"/>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c r="GM6" s="413"/>
      <c r="GN6" s="413"/>
      <c r="GO6" s="413"/>
      <c r="GP6" s="413"/>
      <c r="GQ6" s="413"/>
      <c r="GR6" s="413"/>
      <c r="GS6" s="413"/>
      <c r="GT6" s="413"/>
      <c r="GU6" s="413"/>
      <c r="GV6" s="413"/>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row>
    <row r="7" spans="1:232" ht="12.75">
      <c r="B7" s="157" t="e">
        <f>#REF!</f>
        <v>#REF!</v>
      </c>
      <c r="C7" s="158"/>
      <c r="D7" s="135"/>
      <c r="E7" s="158"/>
      <c r="F7" s="158"/>
      <c r="G7" s="158"/>
      <c r="H7" s="158"/>
      <c r="I7" s="158"/>
      <c r="J7" s="158"/>
      <c r="K7" s="158"/>
      <c r="L7" s="158"/>
      <c r="M7" s="158"/>
      <c r="N7" s="158"/>
      <c r="O7" s="158"/>
      <c r="P7" s="276"/>
      <c r="Q7" s="473" t="s">
        <v>426</v>
      </c>
      <c r="R7" s="188"/>
      <c r="S7" s="198"/>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c r="DK7" s="413"/>
      <c r="DL7" s="413"/>
      <c r="DM7" s="413"/>
      <c r="DN7" s="413"/>
      <c r="DO7" s="413"/>
      <c r="DP7" s="413"/>
      <c r="DQ7" s="413"/>
      <c r="DR7" s="413"/>
      <c r="DS7" s="413"/>
      <c r="DT7" s="413"/>
      <c r="DU7" s="413"/>
      <c r="DV7" s="413"/>
      <c r="DW7" s="413"/>
      <c r="DX7" s="413"/>
      <c r="DY7" s="413"/>
      <c r="DZ7" s="413"/>
      <c r="EA7" s="413"/>
      <c r="EB7" s="413"/>
      <c r="EC7" s="413"/>
      <c r="ED7" s="413"/>
      <c r="EE7" s="413"/>
      <c r="EF7" s="413"/>
      <c r="EG7" s="413"/>
      <c r="EH7" s="413"/>
      <c r="EI7" s="413"/>
      <c r="EJ7" s="413"/>
      <c r="EK7" s="413"/>
      <c r="EL7" s="413"/>
      <c r="EM7" s="413"/>
      <c r="EN7" s="413"/>
      <c r="EO7" s="413"/>
      <c r="EP7" s="413"/>
      <c r="EQ7" s="413"/>
      <c r="ER7" s="413"/>
      <c r="ES7" s="413"/>
      <c r="ET7" s="413"/>
      <c r="EU7" s="413"/>
      <c r="EV7" s="413"/>
      <c r="EW7" s="413"/>
      <c r="EX7" s="413"/>
      <c r="EY7" s="413"/>
      <c r="EZ7" s="413"/>
      <c r="FA7" s="413"/>
      <c r="FB7" s="413"/>
      <c r="FC7" s="413"/>
      <c r="FD7" s="413"/>
      <c r="FE7" s="413"/>
      <c r="FF7" s="413"/>
      <c r="FG7" s="413"/>
      <c r="FH7" s="413"/>
      <c r="FI7" s="413"/>
      <c r="FJ7" s="413"/>
      <c r="FK7" s="413"/>
      <c r="FL7" s="413"/>
      <c r="FM7" s="413"/>
      <c r="FN7" s="413"/>
      <c r="FO7" s="413"/>
      <c r="FP7" s="413"/>
      <c r="FQ7" s="413"/>
      <c r="FR7" s="413"/>
      <c r="FS7" s="413"/>
      <c r="FT7" s="413"/>
      <c r="FU7" s="413"/>
      <c r="FV7" s="413"/>
      <c r="FW7" s="413"/>
      <c r="FX7" s="413"/>
      <c r="FY7" s="413"/>
      <c r="FZ7" s="413"/>
      <c r="GA7" s="413"/>
      <c r="GB7" s="413"/>
      <c r="GC7" s="413"/>
      <c r="GD7" s="413"/>
      <c r="GE7" s="413"/>
      <c r="GF7" s="413"/>
      <c r="GG7" s="413"/>
      <c r="GH7" s="413"/>
      <c r="GI7" s="413"/>
      <c r="GJ7" s="413"/>
      <c r="GK7" s="413"/>
      <c r="GL7" s="413"/>
      <c r="GM7" s="413"/>
      <c r="GN7" s="413"/>
      <c r="GO7" s="413"/>
      <c r="GP7" s="413"/>
      <c r="GQ7" s="413"/>
      <c r="GR7" s="413"/>
      <c r="GS7" s="413"/>
      <c r="GT7" s="413"/>
      <c r="GU7" s="413"/>
      <c r="GV7" s="413"/>
      <c r="GW7" s="413"/>
      <c r="GX7" s="413"/>
      <c r="GY7" s="413"/>
      <c r="GZ7" s="413"/>
      <c r="HA7" s="413"/>
      <c r="HB7" s="413"/>
      <c r="HC7" s="413"/>
      <c r="HD7" s="413"/>
      <c r="HE7" s="413"/>
      <c r="HF7" s="413"/>
      <c r="HG7" s="413"/>
      <c r="HH7" s="413"/>
      <c r="HI7" s="413"/>
      <c r="HJ7" s="413"/>
      <c r="HK7" s="413"/>
      <c r="HL7" s="413"/>
      <c r="HM7" s="413"/>
      <c r="HN7" s="413"/>
      <c r="HO7" s="413"/>
      <c r="HP7" s="413"/>
      <c r="HQ7" s="413"/>
      <c r="HR7" s="413"/>
      <c r="HS7" s="413"/>
      <c r="HT7" s="413"/>
      <c r="HU7" s="413"/>
      <c r="HV7" s="413"/>
      <c r="HW7" s="413"/>
      <c r="HX7" s="413"/>
    </row>
    <row r="8" spans="1:232">
      <c r="B8" s="157" t="e">
        <f>#REF!</f>
        <v>#REF!</v>
      </c>
      <c r="C8" s="135"/>
      <c r="D8" s="135"/>
      <c r="E8" s="159"/>
      <c r="F8" s="158"/>
      <c r="G8" s="158"/>
      <c r="H8" s="158"/>
      <c r="I8" s="158"/>
      <c r="J8" s="158"/>
      <c r="K8" s="158"/>
      <c r="L8" s="158"/>
      <c r="M8" s="158"/>
      <c r="N8" s="158"/>
      <c r="O8" s="158"/>
      <c r="P8" s="276"/>
      <c r="Q8" s="187"/>
      <c r="R8" s="188"/>
      <c r="S8" s="198"/>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c r="DY8" s="413"/>
      <c r="DZ8" s="413"/>
      <c r="EA8" s="413"/>
      <c r="EB8" s="413"/>
      <c r="EC8" s="413"/>
      <c r="ED8" s="413"/>
      <c r="EE8" s="413"/>
      <c r="EF8" s="413"/>
      <c r="EG8" s="413"/>
      <c r="EH8" s="413"/>
      <c r="EI8" s="413"/>
      <c r="EJ8" s="413"/>
      <c r="EK8" s="413"/>
      <c r="EL8" s="413"/>
      <c r="EM8" s="413"/>
      <c r="EN8" s="413"/>
      <c r="EO8" s="413"/>
      <c r="EP8" s="413"/>
      <c r="EQ8" s="413"/>
      <c r="ER8" s="413"/>
      <c r="ES8" s="413"/>
      <c r="ET8" s="413"/>
      <c r="EU8" s="413"/>
      <c r="EV8" s="413"/>
      <c r="EW8" s="413"/>
      <c r="EX8" s="413"/>
      <c r="EY8" s="413"/>
      <c r="EZ8" s="413"/>
      <c r="FA8" s="413"/>
      <c r="FB8" s="413"/>
      <c r="FC8" s="413"/>
      <c r="FD8" s="413"/>
      <c r="FE8" s="413"/>
      <c r="FF8" s="413"/>
      <c r="FG8" s="413"/>
      <c r="FH8" s="413"/>
      <c r="FI8" s="413"/>
      <c r="FJ8" s="413"/>
      <c r="FK8" s="413"/>
      <c r="FL8" s="413"/>
      <c r="FM8" s="413"/>
      <c r="FN8" s="413"/>
      <c r="FO8" s="413"/>
      <c r="FP8" s="413"/>
      <c r="FQ8" s="413"/>
      <c r="FR8" s="413"/>
      <c r="FS8" s="413"/>
      <c r="FT8" s="413"/>
      <c r="FU8" s="413"/>
      <c r="FV8" s="413"/>
      <c r="FW8" s="413"/>
      <c r="FX8" s="413"/>
      <c r="FY8" s="413"/>
      <c r="FZ8" s="413"/>
      <c r="GA8" s="413"/>
      <c r="GB8" s="413"/>
      <c r="GC8" s="413"/>
      <c r="GD8" s="413"/>
      <c r="GE8" s="413"/>
      <c r="GF8" s="413"/>
      <c r="GG8" s="413"/>
      <c r="GH8" s="413"/>
      <c r="GI8" s="413"/>
      <c r="GJ8" s="413"/>
      <c r="GK8" s="413"/>
      <c r="GL8" s="413"/>
      <c r="GM8" s="413"/>
      <c r="GN8" s="413"/>
      <c r="GO8" s="413"/>
      <c r="GP8" s="413"/>
      <c r="GQ8" s="413"/>
      <c r="GR8" s="413"/>
      <c r="GS8" s="413"/>
      <c r="GT8" s="413"/>
      <c r="GU8" s="413"/>
      <c r="GV8" s="413"/>
      <c r="GW8" s="413"/>
      <c r="GX8" s="413"/>
      <c r="GY8" s="413"/>
      <c r="GZ8" s="413"/>
      <c r="HA8" s="413"/>
      <c r="HB8" s="413"/>
      <c r="HC8" s="413"/>
      <c r="HD8" s="413"/>
      <c r="HE8" s="413"/>
      <c r="HF8" s="413"/>
      <c r="HG8" s="413"/>
      <c r="HH8" s="413"/>
      <c r="HI8" s="413"/>
      <c r="HJ8" s="413"/>
      <c r="HK8" s="413"/>
      <c r="HL8" s="413"/>
      <c r="HM8" s="413"/>
      <c r="HN8" s="413"/>
      <c r="HO8" s="413"/>
      <c r="HP8" s="413"/>
      <c r="HQ8" s="413"/>
      <c r="HR8" s="413"/>
      <c r="HS8" s="413"/>
      <c r="HT8" s="413"/>
      <c r="HU8" s="413"/>
      <c r="HV8" s="413"/>
      <c r="HW8" s="413"/>
      <c r="HX8" s="413"/>
    </row>
    <row r="9" spans="1:232" ht="12.75">
      <c r="B9" s="859" t="e">
        <f>#REF!</f>
        <v>#REF!</v>
      </c>
      <c r="C9" s="135"/>
      <c r="D9" s="135"/>
      <c r="E9" s="135"/>
      <c r="F9" s="135"/>
      <c r="G9" s="135"/>
      <c r="H9" s="135"/>
      <c r="I9" s="135"/>
      <c r="J9" s="135"/>
      <c r="K9" s="135"/>
      <c r="L9" s="135"/>
      <c r="M9" s="135"/>
      <c r="N9" s="135"/>
      <c r="O9" s="135"/>
      <c r="P9" s="136"/>
      <c r="Q9" s="473" t="s">
        <v>427</v>
      </c>
      <c r="R9" s="188"/>
      <c r="S9" s="198"/>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row>
    <row r="10" spans="1:232">
      <c r="B10" s="154" t="e">
        <f>#REF!</f>
        <v>#REF!</v>
      </c>
      <c r="C10" s="155"/>
      <c r="D10" s="155"/>
      <c r="E10" s="155"/>
      <c r="F10" s="155"/>
      <c r="G10" s="155"/>
      <c r="H10" s="155"/>
      <c r="I10" s="155"/>
      <c r="J10" s="155"/>
      <c r="K10" s="155"/>
      <c r="L10" s="155"/>
      <c r="M10" s="155"/>
      <c r="N10" s="155"/>
      <c r="O10" s="155"/>
      <c r="P10" s="153"/>
      <c r="Q10" s="189"/>
      <c r="R10" s="190"/>
      <c r="S10" s="205"/>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c r="DY10" s="413"/>
      <c r="DZ10" s="413"/>
      <c r="EA10" s="413"/>
      <c r="EB10" s="413"/>
      <c r="EC10" s="413"/>
      <c r="ED10" s="413"/>
      <c r="EE10" s="413"/>
      <c r="EF10" s="413"/>
      <c r="EG10" s="413"/>
      <c r="EH10" s="413"/>
      <c r="EI10" s="413"/>
      <c r="EJ10" s="413"/>
      <c r="EK10" s="413"/>
      <c r="EL10" s="413"/>
      <c r="EM10" s="413"/>
      <c r="EN10" s="413"/>
      <c r="EO10" s="413"/>
      <c r="EP10" s="413"/>
      <c r="EQ10" s="413"/>
      <c r="ER10" s="413"/>
      <c r="ES10" s="413"/>
      <c r="ET10" s="413"/>
      <c r="EU10" s="413"/>
      <c r="EV10" s="413"/>
      <c r="EW10" s="413"/>
      <c r="EX10" s="413"/>
      <c r="EY10" s="413"/>
      <c r="EZ10" s="413"/>
      <c r="FA10" s="413"/>
      <c r="FB10" s="413"/>
      <c r="FC10" s="413"/>
      <c r="FD10" s="413"/>
      <c r="FE10" s="413"/>
      <c r="FF10" s="413"/>
      <c r="FG10" s="413"/>
      <c r="FH10" s="413"/>
      <c r="FI10" s="413"/>
      <c r="FJ10" s="413"/>
      <c r="FK10" s="413"/>
      <c r="FL10" s="413"/>
      <c r="FM10" s="413"/>
      <c r="FN10" s="413"/>
      <c r="FO10" s="413"/>
      <c r="FP10" s="413"/>
      <c r="FQ10" s="413"/>
      <c r="FR10" s="413"/>
      <c r="FS10" s="413"/>
      <c r="FT10" s="413"/>
      <c r="FU10" s="413"/>
      <c r="FV10" s="413"/>
      <c r="FW10" s="413"/>
      <c r="FX10" s="413"/>
      <c r="FY10" s="413"/>
      <c r="FZ10" s="413"/>
      <c r="GA10" s="413"/>
      <c r="GB10" s="413"/>
      <c r="GC10" s="413"/>
      <c r="GD10" s="413"/>
      <c r="GE10" s="413"/>
      <c r="GF10" s="413"/>
      <c r="GG10" s="413"/>
      <c r="GH10" s="413"/>
      <c r="GI10" s="413"/>
      <c r="GJ10" s="413"/>
      <c r="GK10" s="413"/>
      <c r="GL10" s="413"/>
      <c r="GM10" s="413"/>
      <c r="GN10" s="413"/>
      <c r="GO10" s="413"/>
      <c r="GP10" s="413"/>
      <c r="GQ10" s="413"/>
      <c r="GR10" s="413"/>
      <c r="GS10" s="413"/>
      <c r="GT10" s="413"/>
      <c r="GU10" s="413"/>
      <c r="GV10" s="413"/>
      <c r="GW10" s="413"/>
      <c r="GX10" s="413"/>
      <c r="GY10" s="413"/>
      <c r="GZ10" s="413"/>
      <c r="HA10" s="413"/>
      <c r="HB10" s="413"/>
      <c r="HC10" s="413"/>
      <c r="HD10" s="413"/>
      <c r="HE10" s="413"/>
      <c r="HF10" s="413"/>
      <c r="HG10" s="413"/>
      <c r="HH10" s="413"/>
      <c r="HI10" s="413"/>
      <c r="HJ10" s="413"/>
      <c r="HK10" s="413"/>
      <c r="HL10" s="413"/>
      <c r="HM10" s="413"/>
      <c r="HN10" s="413"/>
      <c r="HO10" s="413"/>
      <c r="HP10" s="413"/>
      <c r="HQ10" s="413"/>
      <c r="HR10" s="413"/>
      <c r="HS10" s="413"/>
      <c r="HT10" s="413"/>
      <c r="HU10" s="413"/>
      <c r="HV10" s="413"/>
      <c r="HW10" s="413"/>
      <c r="HX10" s="413"/>
    </row>
    <row r="11" spans="1:232">
      <c r="B11" s="415" t="e">
        <f>#REF!</f>
        <v>#REF!</v>
      </c>
      <c r="C11" s="416"/>
      <c r="D11" s="416"/>
      <c r="E11" s="416"/>
      <c r="F11" s="417"/>
      <c r="G11" s="417" t="e">
        <f>#REF!</f>
        <v>#REF!</v>
      </c>
      <c r="H11" s="416"/>
      <c r="I11" s="279"/>
      <c r="J11" s="415"/>
      <c r="K11" s="416"/>
      <c r="L11" s="416"/>
      <c r="M11" s="279"/>
      <c r="N11" s="279"/>
      <c r="O11" s="279"/>
      <c r="P11" s="280"/>
      <c r="Q11" s="161"/>
      <c r="R11" s="281" t="e">
        <f>#REF!</f>
        <v>#REF!</v>
      </c>
      <c r="S11" s="280"/>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3"/>
      <c r="GI11" s="413"/>
      <c r="GJ11" s="413"/>
      <c r="GK11" s="413"/>
      <c r="GL11" s="413"/>
      <c r="GM11" s="413"/>
      <c r="GN11" s="413"/>
      <c r="GO11" s="413"/>
      <c r="GP11" s="413"/>
      <c r="GQ11" s="413"/>
      <c r="GR11" s="413"/>
      <c r="GS11" s="413"/>
      <c r="GT11" s="413"/>
      <c r="GU11" s="413"/>
      <c r="GV11" s="413"/>
      <c r="GW11" s="413"/>
      <c r="GX11" s="413"/>
      <c r="GY11" s="413"/>
      <c r="GZ11" s="413"/>
      <c r="HA11" s="413"/>
      <c r="HB11" s="413"/>
      <c r="HC11" s="413"/>
      <c r="HD11" s="413"/>
      <c r="HE11" s="413"/>
      <c r="HF11" s="413"/>
      <c r="HG11" s="413"/>
      <c r="HH11" s="413"/>
      <c r="HI11" s="413"/>
      <c r="HJ11" s="413"/>
      <c r="HK11" s="413"/>
      <c r="HL11" s="413"/>
      <c r="HM11" s="413"/>
      <c r="HN11" s="413"/>
      <c r="HO11" s="413"/>
      <c r="HP11" s="413"/>
      <c r="HQ11" s="413"/>
      <c r="HR11" s="413"/>
      <c r="HS11" s="413"/>
      <c r="HT11" s="413"/>
      <c r="HU11" s="413"/>
      <c r="HV11" s="413"/>
      <c r="HW11" s="413"/>
      <c r="HX11" s="413"/>
    </row>
    <row r="12" spans="1:232">
      <c r="B12" s="278" t="s">
        <v>424</v>
      </c>
      <c r="C12" s="279"/>
      <c r="D12" s="279"/>
      <c r="E12" s="280"/>
      <c r="F12" s="314" t="s">
        <v>116</v>
      </c>
      <c r="G12" s="418" t="s">
        <v>425</v>
      </c>
      <c r="H12" s="279"/>
      <c r="I12" s="279"/>
      <c r="J12" s="279"/>
      <c r="K12" s="279"/>
      <c r="L12" s="280"/>
      <c r="M12" s="314" t="s">
        <v>112</v>
      </c>
      <c r="N12" s="314" t="s">
        <v>412</v>
      </c>
      <c r="O12" s="314" t="s">
        <v>117</v>
      </c>
      <c r="P12" s="314" t="s">
        <v>68</v>
      </c>
      <c r="Q12" s="314" t="s">
        <v>83</v>
      </c>
      <c r="R12" s="314" t="s">
        <v>84</v>
      </c>
      <c r="S12" s="314" t="s">
        <v>46</v>
      </c>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c r="CH12" s="413"/>
      <c r="CI12" s="413"/>
      <c r="CJ12" s="413"/>
      <c r="CK12" s="413"/>
      <c r="CL12" s="413"/>
      <c r="CM12" s="413"/>
      <c r="CN12" s="413"/>
      <c r="CO12" s="413"/>
      <c r="CP12" s="413"/>
      <c r="CQ12" s="413"/>
      <c r="CR12" s="413"/>
      <c r="CS12" s="413"/>
      <c r="CT12" s="413"/>
      <c r="CU12" s="413"/>
      <c r="CV12" s="413"/>
      <c r="CW12" s="413"/>
      <c r="CX12" s="413"/>
      <c r="CY12" s="413"/>
      <c r="CZ12" s="413"/>
      <c r="DA12" s="413"/>
      <c r="DB12" s="413"/>
      <c r="DC12" s="413"/>
      <c r="DD12" s="413"/>
      <c r="DE12" s="413"/>
      <c r="DF12" s="413"/>
      <c r="DG12" s="413"/>
      <c r="DH12" s="413"/>
      <c r="DI12" s="413"/>
      <c r="DJ12" s="413"/>
      <c r="DK12" s="413"/>
      <c r="DL12" s="413"/>
      <c r="DM12" s="413"/>
      <c r="DN12" s="413"/>
      <c r="DO12" s="413"/>
      <c r="DP12" s="413"/>
      <c r="DQ12" s="413"/>
      <c r="DR12" s="413"/>
      <c r="DS12" s="413"/>
      <c r="DT12" s="413"/>
      <c r="DU12" s="413"/>
      <c r="DV12" s="413"/>
      <c r="DW12" s="413"/>
      <c r="DX12" s="413"/>
      <c r="DY12" s="413"/>
      <c r="DZ12" s="413"/>
      <c r="EA12" s="413"/>
      <c r="EB12" s="413"/>
      <c r="EC12" s="413"/>
      <c r="ED12" s="413"/>
      <c r="EE12" s="413"/>
      <c r="EF12" s="413"/>
      <c r="EG12" s="413"/>
      <c r="EH12" s="413"/>
      <c r="EI12" s="413"/>
      <c r="EJ12" s="413"/>
      <c r="EK12" s="413"/>
      <c r="EL12" s="413"/>
      <c r="EM12" s="413"/>
      <c r="EN12" s="413"/>
      <c r="EO12" s="413"/>
      <c r="EP12" s="413"/>
      <c r="EQ12" s="413"/>
      <c r="ER12" s="413"/>
      <c r="ES12" s="413"/>
      <c r="ET12" s="413"/>
      <c r="EU12" s="413"/>
      <c r="EV12" s="413"/>
      <c r="EW12" s="413"/>
      <c r="EX12" s="413"/>
      <c r="EY12" s="413"/>
      <c r="EZ12" s="413"/>
      <c r="FA12" s="413"/>
      <c r="FB12" s="413"/>
      <c r="FC12" s="413"/>
      <c r="FD12" s="413"/>
      <c r="FE12" s="413"/>
      <c r="FF12" s="413"/>
      <c r="FG12" s="413"/>
      <c r="FH12" s="413"/>
      <c r="FI12" s="413"/>
      <c r="FJ12" s="413"/>
      <c r="FK12" s="413"/>
      <c r="FL12" s="413"/>
      <c r="FM12" s="413"/>
      <c r="FN12" s="413"/>
      <c r="FO12" s="413"/>
      <c r="FP12" s="413"/>
      <c r="FQ12" s="413"/>
      <c r="FR12" s="413"/>
      <c r="FS12" s="413"/>
      <c r="FT12" s="413"/>
      <c r="FU12" s="413"/>
      <c r="FV12" s="413"/>
      <c r="FW12" s="413"/>
      <c r="FX12" s="413"/>
      <c r="FY12" s="413"/>
      <c r="FZ12" s="413"/>
      <c r="GA12" s="413"/>
      <c r="GB12" s="413"/>
      <c r="GC12" s="413"/>
      <c r="GD12" s="413"/>
      <c r="GE12" s="413"/>
      <c r="GF12" s="413"/>
      <c r="GG12" s="413"/>
      <c r="GH12" s="413"/>
      <c r="GI12" s="413"/>
      <c r="GJ12" s="413"/>
      <c r="GK12" s="413"/>
      <c r="GL12" s="413"/>
      <c r="GM12" s="413"/>
      <c r="GN12" s="413"/>
      <c r="GO12" s="413"/>
      <c r="GP12" s="413"/>
      <c r="GQ12" s="413"/>
      <c r="GR12" s="413"/>
      <c r="GS12" s="413"/>
      <c r="GT12" s="413"/>
      <c r="GU12" s="413"/>
      <c r="GV12" s="413"/>
      <c r="GW12" s="413"/>
      <c r="GX12" s="413"/>
      <c r="GY12" s="413"/>
      <c r="GZ12" s="413"/>
      <c r="HA12" s="413"/>
      <c r="HB12" s="413"/>
      <c r="HC12" s="413"/>
      <c r="HD12" s="413"/>
      <c r="HE12" s="413"/>
      <c r="HF12" s="413"/>
      <c r="HG12" s="413"/>
      <c r="HH12" s="413"/>
      <c r="HI12" s="413"/>
      <c r="HJ12" s="413"/>
      <c r="HK12" s="413"/>
      <c r="HL12" s="413"/>
      <c r="HM12" s="413"/>
      <c r="HN12" s="413"/>
      <c r="HO12" s="413"/>
      <c r="HP12" s="413"/>
      <c r="HQ12" s="413"/>
      <c r="HR12" s="413"/>
      <c r="HS12" s="413"/>
      <c r="HT12" s="413"/>
      <c r="HU12" s="413"/>
      <c r="HV12" s="413"/>
      <c r="HW12" s="413"/>
      <c r="HX12" s="413"/>
    </row>
    <row r="13" spans="1:232">
      <c r="B13" s="419" t="s">
        <v>87</v>
      </c>
      <c r="C13" s="420" t="s">
        <v>85</v>
      </c>
      <c r="D13" s="291"/>
      <c r="E13" s="421" t="s">
        <v>74</v>
      </c>
      <c r="F13" s="277" t="s">
        <v>118</v>
      </c>
      <c r="G13" s="420" t="s">
        <v>85</v>
      </c>
      <c r="H13" s="291"/>
      <c r="I13" s="421" t="s">
        <v>74</v>
      </c>
      <c r="J13" s="420" t="s">
        <v>86</v>
      </c>
      <c r="K13" s="291"/>
      <c r="L13" s="421" t="s">
        <v>74</v>
      </c>
      <c r="M13" s="422" t="s">
        <v>75</v>
      </c>
      <c r="N13" s="422" t="s">
        <v>75</v>
      </c>
      <c r="O13" s="422" t="s">
        <v>75</v>
      </c>
      <c r="P13" s="853" t="s">
        <v>418</v>
      </c>
      <c r="Q13" s="422" t="s">
        <v>111</v>
      </c>
      <c r="R13" s="422" t="s">
        <v>119</v>
      </c>
      <c r="S13" s="828"/>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row>
    <row r="14" spans="1:232">
      <c r="A14" s="442"/>
      <c r="B14" s="423"/>
      <c r="C14" s="299"/>
      <c r="D14" s="291" t="str">
        <f t="shared" ref="D14:D19" si="0">IF(E14&gt;0,"+","")</f>
        <v/>
      </c>
      <c r="E14" s="292"/>
      <c r="F14" s="424"/>
      <c r="G14" s="299">
        <v>240</v>
      </c>
      <c r="H14" s="291" t="str">
        <f t="shared" ref="H14:H19" si="1">IF(I14&gt;0,"+","")</f>
        <v/>
      </c>
      <c r="I14" s="292"/>
      <c r="J14" s="299">
        <v>253</v>
      </c>
      <c r="K14" s="291" t="e">
        <f t="shared" ref="K14:K23" si="2">IF(L14&gt;0,"+","")</f>
        <v>#REF!</v>
      </c>
      <c r="L14" s="292" t="e">
        <f>#REF!</f>
        <v>#REF!</v>
      </c>
      <c r="M14" s="425" t="e">
        <f t="shared" ref="M14:M23" si="3">IF(U14=0,"",U14)</f>
        <v>#REF!</v>
      </c>
      <c r="N14" s="425">
        <v>23.5</v>
      </c>
      <c r="O14" s="425">
        <v>0.88</v>
      </c>
      <c r="P14" s="425">
        <v>1</v>
      </c>
      <c r="Q14" s="426" t="e">
        <f>IF(N14=0,"",TRUNC(M14*N14*O14,3))</f>
        <v>#REF!</v>
      </c>
      <c r="R14" s="426">
        <v>750</v>
      </c>
      <c r="S14" s="426">
        <v>0</v>
      </c>
      <c r="T14" s="413"/>
      <c r="U14" s="413" t="e">
        <f t="shared" ref="U14:U26" si="4">((J14-G14)*20)-I14+L14</f>
        <v>#REF!</v>
      </c>
      <c r="V14" s="413">
        <f t="shared" ref="V14:V22" si="5">(G14-C14)*20+I14-E14</f>
        <v>4800</v>
      </c>
      <c r="W14" s="413">
        <f t="shared" ref="W14:W24" si="6">F14*1000</f>
        <v>0</v>
      </c>
      <c r="X14" s="413" t="e">
        <f>M14/2</f>
        <v>#REF!</v>
      </c>
      <c r="Y14" s="413" t="e">
        <f>TRUNC(SUM(V14:X14)/1000,3)</f>
        <v>#REF!</v>
      </c>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row>
    <row r="15" spans="1:232">
      <c r="A15" s="442"/>
      <c r="B15" s="423"/>
      <c r="C15" s="299"/>
      <c r="D15" s="291" t="str">
        <f t="shared" si="0"/>
        <v/>
      </c>
      <c r="E15" s="292"/>
      <c r="F15" s="424"/>
      <c r="G15" s="299"/>
      <c r="H15" s="291" t="str">
        <f t="shared" si="1"/>
        <v/>
      </c>
      <c r="I15" s="292"/>
      <c r="J15" s="299"/>
      <c r="K15" s="291" t="str">
        <f t="shared" si="2"/>
        <v/>
      </c>
      <c r="L15" s="292"/>
      <c r="M15" s="425" t="str">
        <f t="shared" si="3"/>
        <v/>
      </c>
      <c r="N15" s="425"/>
      <c r="O15" s="425"/>
      <c r="P15" s="425"/>
      <c r="Q15" s="426" t="str">
        <f>IF(N15=0,"",TRUNC(M15*N15*O15,3))</f>
        <v/>
      </c>
      <c r="R15" s="426"/>
      <c r="S15" s="426" t="str">
        <f>IF(R15=0,"",ROUNDDOWN(P15*Q15*R15,3))</f>
        <v/>
      </c>
      <c r="T15" s="413"/>
      <c r="U15" s="413">
        <f t="shared" si="4"/>
        <v>0</v>
      </c>
      <c r="V15" s="413">
        <f t="shared" si="5"/>
        <v>0</v>
      </c>
      <c r="W15" s="413">
        <f t="shared" si="6"/>
        <v>0</v>
      </c>
      <c r="X15" s="413" t="e">
        <f>M15/2</f>
        <v>#VALUE!</v>
      </c>
      <c r="Y15" s="413" t="e">
        <f>TRUNC(SUM(V15:X15)/1000,3)</f>
        <v>#VALUE!</v>
      </c>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row>
    <row r="16" spans="1:232">
      <c r="A16" s="442"/>
      <c r="B16" s="423"/>
      <c r="C16" s="299"/>
      <c r="D16" s="291" t="str">
        <f t="shared" si="0"/>
        <v/>
      </c>
      <c r="E16" s="292"/>
      <c r="F16" s="424"/>
      <c r="G16" s="299"/>
      <c r="H16" s="291" t="str">
        <f t="shared" si="1"/>
        <v/>
      </c>
      <c r="I16" s="292"/>
      <c r="J16" s="299"/>
      <c r="K16" s="291" t="str">
        <f t="shared" si="2"/>
        <v/>
      </c>
      <c r="L16" s="292"/>
      <c r="M16" s="425" t="str">
        <f t="shared" si="3"/>
        <v/>
      </c>
      <c r="N16" s="425"/>
      <c r="O16" s="425"/>
      <c r="P16" s="425"/>
      <c r="Q16" s="426" t="str">
        <f>IF(N16=0,"",TRUNC(M16*N16*O16,3))</f>
        <v/>
      </c>
      <c r="R16" s="426"/>
      <c r="S16" s="426" t="str">
        <f>IF(R16=0,"",ROUNDDOWN(P16*Q16*R16,3))</f>
        <v/>
      </c>
      <c r="T16" s="413"/>
      <c r="U16" s="413">
        <f t="shared" si="4"/>
        <v>0</v>
      </c>
      <c r="V16" s="413">
        <f t="shared" si="5"/>
        <v>0</v>
      </c>
      <c r="W16" s="413">
        <f t="shared" si="6"/>
        <v>0</v>
      </c>
      <c r="X16" s="413" t="e">
        <f>M16/2</f>
        <v>#VALUE!</v>
      </c>
      <c r="Y16" s="413" t="e">
        <f>TRUNC(SUM(V16:X16)/1000,3)</f>
        <v>#VALUE!</v>
      </c>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row>
    <row r="17" spans="1:232">
      <c r="A17" s="442"/>
      <c r="B17" s="423"/>
      <c r="C17" s="299"/>
      <c r="D17" s="291" t="str">
        <f t="shared" si="0"/>
        <v/>
      </c>
      <c r="E17" s="292"/>
      <c r="F17" s="424"/>
      <c r="G17" s="299"/>
      <c r="H17" s="291" t="str">
        <f t="shared" si="1"/>
        <v/>
      </c>
      <c r="I17" s="292"/>
      <c r="J17" s="299"/>
      <c r="K17" s="291" t="str">
        <f t="shared" si="2"/>
        <v/>
      </c>
      <c r="L17" s="292"/>
      <c r="M17" s="425" t="str">
        <f t="shared" si="3"/>
        <v/>
      </c>
      <c r="N17" s="425"/>
      <c r="O17" s="425"/>
      <c r="P17" s="425"/>
      <c r="Q17" s="426"/>
      <c r="R17" s="426"/>
      <c r="S17" s="426" t="str">
        <f>IF(R17=0,"",ROUNDDOWN(P17*Q17*R17,3))</f>
        <v/>
      </c>
      <c r="T17" s="413"/>
      <c r="U17" s="413">
        <f t="shared" si="4"/>
        <v>0</v>
      </c>
      <c r="V17" s="413">
        <f t="shared" si="5"/>
        <v>0</v>
      </c>
      <c r="W17" s="413">
        <f t="shared" si="6"/>
        <v>0</v>
      </c>
      <c r="X17" s="413" t="e">
        <f>M17/2</f>
        <v>#VALUE!</v>
      </c>
      <c r="Y17" s="413" t="e">
        <f>TRUNC(SUM(V17:X17)/1000,3)</f>
        <v>#VALUE!</v>
      </c>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row>
    <row r="18" spans="1:232">
      <c r="A18" s="442"/>
      <c r="B18" s="423"/>
      <c r="C18" s="299"/>
      <c r="D18" s="291" t="str">
        <f t="shared" si="0"/>
        <v/>
      </c>
      <c r="E18" s="292"/>
      <c r="F18" s="424"/>
      <c r="G18" s="299"/>
      <c r="H18" s="291" t="str">
        <f t="shared" si="1"/>
        <v/>
      </c>
      <c r="I18" s="292"/>
      <c r="J18" s="299"/>
      <c r="K18" s="291" t="str">
        <f t="shared" si="2"/>
        <v/>
      </c>
      <c r="L18" s="427"/>
      <c r="M18" s="425" t="str">
        <f t="shared" si="3"/>
        <v/>
      </c>
      <c r="N18" s="425"/>
      <c r="O18" s="425"/>
      <c r="P18" s="425"/>
      <c r="Q18" s="426" t="str">
        <f>IF(N18=0,"",TRUNC(M18*N18*O18,3))</f>
        <v/>
      </c>
      <c r="R18" s="426"/>
      <c r="S18" s="426"/>
      <c r="T18" s="413"/>
      <c r="U18" s="413">
        <f t="shared" si="4"/>
        <v>0</v>
      </c>
      <c r="V18" s="413">
        <f t="shared" si="5"/>
        <v>0</v>
      </c>
      <c r="W18" s="413">
        <f t="shared" si="6"/>
        <v>0</v>
      </c>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c r="CH18" s="413"/>
      <c r="CI18" s="413"/>
      <c r="CJ18" s="413"/>
      <c r="CK18" s="413"/>
      <c r="CL18" s="413"/>
      <c r="CM18" s="413"/>
      <c r="CN18" s="413"/>
      <c r="CO18" s="413"/>
      <c r="CP18" s="413"/>
      <c r="CQ18" s="413"/>
      <c r="CR18" s="413"/>
      <c r="CS18" s="413"/>
      <c r="CT18" s="413"/>
      <c r="CU18" s="413"/>
      <c r="CV18" s="413"/>
      <c r="CW18" s="413"/>
      <c r="CX18" s="413"/>
      <c r="CY18" s="413"/>
      <c r="CZ18" s="413"/>
      <c r="DA18" s="413"/>
      <c r="DB18" s="413"/>
      <c r="DC18" s="413"/>
      <c r="DD18" s="413"/>
      <c r="DE18" s="413"/>
      <c r="DF18" s="413"/>
      <c r="DG18" s="413"/>
      <c r="DH18" s="413"/>
      <c r="DI18" s="413"/>
      <c r="DJ18" s="413"/>
      <c r="DK18" s="413"/>
      <c r="DL18" s="413"/>
      <c r="DM18" s="413"/>
      <c r="DN18" s="413"/>
      <c r="DO18" s="413"/>
      <c r="DP18" s="413"/>
      <c r="DQ18" s="413"/>
      <c r="DR18" s="413"/>
      <c r="DS18" s="413"/>
      <c r="DT18" s="413"/>
      <c r="DU18" s="413"/>
      <c r="DV18" s="413"/>
      <c r="DW18" s="413"/>
      <c r="DX18" s="413"/>
      <c r="DY18" s="413"/>
      <c r="DZ18" s="413"/>
      <c r="EA18" s="413"/>
      <c r="EB18" s="413"/>
      <c r="EC18" s="413"/>
      <c r="ED18" s="413"/>
      <c r="EE18" s="413"/>
      <c r="EF18" s="413"/>
      <c r="EG18" s="413"/>
      <c r="EH18" s="413"/>
      <c r="EI18" s="413"/>
      <c r="EJ18" s="413"/>
      <c r="EK18" s="413"/>
      <c r="EL18" s="413"/>
      <c r="EM18" s="413"/>
      <c r="EN18" s="413"/>
      <c r="EO18" s="413"/>
      <c r="EP18" s="413"/>
      <c r="EQ18" s="413"/>
      <c r="ER18" s="413"/>
      <c r="ES18" s="413"/>
      <c r="ET18" s="413"/>
      <c r="EU18" s="413"/>
      <c r="EV18" s="413"/>
      <c r="EW18" s="413"/>
      <c r="EX18" s="413"/>
      <c r="EY18" s="413"/>
      <c r="EZ18" s="413"/>
      <c r="FA18" s="413"/>
      <c r="FB18" s="413"/>
      <c r="FC18" s="413"/>
      <c r="FD18" s="413"/>
      <c r="FE18" s="413"/>
      <c r="FF18" s="413"/>
      <c r="FG18" s="413"/>
      <c r="FH18" s="413"/>
      <c r="FI18" s="413"/>
      <c r="FJ18" s="413"/>
      <c r="FK18" s="413"/>
      <c r="FL18" s="413"/>
      <c r="FM18" s="413"/>
      <c r="FN18" s="413"/>
      <c r="FO18" s="413"/>
      <c r="FP18" s="413"/>
      <c r="FQ18" s="413"/>
      <c r="FR18" s="413"/>
      <c r="FS18" s="413"/>
      <c r="FT18" s="413"/>
      <c r="FU18" s="413"/>
      <c r="FV18" s="413"/>
      <c r="FW18" s="413"/>
      <c r="FX18" s="413"/>
      <c r="FY18" s="413"/>
      <c r="FZ18" s="413"/>
      <c r="GA18" s="413"/>
      <c r="GB18" s="413"/>
      <c r="GC18" s="413"/>
      <c r="GD18" s="413"/>
      <c r="GE18" s="413"/>
      <c r="GF18" s="413"/>
      <c r="GG18" s="413"/>
      <c r="GH18" s="413"/>
      <c r="GI18" s="413"/>
      <c r="GJ18" s="413"/>
      <c r="GK18" s="413"/>
      <c r="GL18" s="413"/>
      <c r="GM18" s="413"/>
      <c r="GN18" s="413"/>
      <c r="GO18" s="413"/>
      <c r="GP18" s="413"/>
      <c r="GQ18" s="413"/>
      <c r="GR18" s="413"/>
      <c r="GS18" s="413"/>
      <c r="GT18" s="413"/>
      <c r="GU18" s="413"/>
      <c r="GV18" s="413"/>
      <c r="GW18" s="413"/>
      <c r="GX18" s="413"/>
      <c r="GY18" s="413"/>
      <c r="GZ18" s="413"/>
      <c r="HA18" s="413"/>
      <c r="HB18" s="413"/>
      <c r="HC18" s="413"/>
      <c r="HD18" s="413"/>
      <c r="HE18" s="413"/>
      <c r="HF18" s="413"/>
      <c r="HG18" s="413"/>
      <c r="HH18" s="413"/>
      <c r="HI18" s="413"/>
      <c r="HJ18" s="413"/>
      <c r="HK18" s="413"/>
      <c r="HL18" s="413"/>
      <c r="HM18" s="413"/>
      <c r="HN18" s="413"/>
      <c r="HO18" s="413"/>
      <c r="HP18" s="413"/>
      <c r="HQ18" s="413"/>
      <c r="HR18" s="413"/>
      <c r="HS18" s="413"/>
      <c r="HT18" s="413"/>
      <c r="HU18" s="413"/>
      <c r="HV18" s="413"/>
      <c r="HW18" s="413"/>
      <c r="HX18" s="413"/>
    </row>
    <row r="19" spans="1:232">
      <c r="A19" s="442"/>
      <c r="B19" s="423"/>
      <c r="C19" s="299"/>
      <c r="D19" s="291" t="str">
        <f t="shared" si="0"/>
        <v/>
      </c>
      <c r="E19" s="292"/>
      <c r="F19" s="424"/>
      <c r="G19" s="299"/>
      <c r="H19" s="291" t="str">
        <f t="shared" si="1"/>
        <v/>
      </c>
      <c r="I19" s="292"/>
      <c r="J19" s="299"/>
      <c r="K19" s="291" t="str">
        <f t="shared" si="2"/>
        <v/>
      </c>
      <c r="L19" s="427"/>
      <c r="M19" s="425" t="str">
        <f t="shared" si="3"/>
        <v/>
      </c>
      <c r="N19" s="425"/>
      <c r="O19" s="425"/>
      <c r="P19" s="425"/>
      <c r="Q19" s="426" t="str">
        <f>IF(N19=0,"",TRUNC(M19*N19*O19,3))</f>
        <v/>
      </c>
      <c r="R19" s="426"/>
      <c r="S19" s="426" t="str">
        <f>IF(R19=0,"",ROUNDDOWN(P19*Q19*R19,3))</f>
        <v/>
      </c>
      <c r="T19" s="413"/>
      <c r="U19" s="413">
        <f t="shared" si="4"/>
        <v>0</v>
      </c>
      <c r="V19" s="413">
        <f t="shared" si="5"/>
        <v>0</v>
      </c>
      <c r="W19" s="413">
        <f t="shared" si="6"/>
        <v>0</v>
      </c>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c r="CH19" s="413"/>
      <c r="CI19" s="413"/>
      <c r="CJ19" s="413"/>
      <c r="CK19" s="413"/>
      <c r="CL19" s="413"/>
      <c r="CM19" s="413"/>
      <c r="CN19" s="413"/>
      <c r="CO19" s="413"/>
      <c r="CP19" s="413"/>
      <c r="CQ19" s="413"/>
      <c r="CR19" s="413"/>
      <c r="CS19" s="413"/>
      <c r="CT19" s="413"/>
      <c r="CU19" s="413"/>
      <c r="CV19" s="413"/>
      <c r="CW19" s="413"/>
      <c r="CX19" s="413"/>
      <c r="CY19" s="413"/>
      <c r="CZ19" s="413"/>
      <c r="DA19" s="413"/>
      <c r="DB19" s="413"/>
      <c r="DC19" s="413"/>
      <c r="DD19" s="413"/>
      <c r="DE19" s="413"/>
      <c r="DF19" s="413"/>
      <c r="DG19" s="413"/>
      <c r="DH19" s="413"/>
      <c r="DI19" s="413"/>
      <c r="DJ19" s="413"/>
      <c r="DK19" s="413"/>
      <c r="DL19" s="413"/>
      <c r="DM19" s="413"/>
      <c r="DN19" s="413"/>
      <c r="DO19" s="413"/>
      <c r="DP19" s="413"/>
      <c r="DQ19" s="413"/>
      <c r="DR19" s="413"/>
      <c r="DS19" s="413"/>
      <c r="DT19" s="413"/>
      <c r="DU19" s="413"/>
      <c r="DV19" s="413"/>
      <c r="DW19" s="413"/>
      <c r="DX19" s="413"/>
      <c r="DY19" s="413"/>
      <c r="DZ19" s="413"/>
      <c r="EA19" s="413"/>
      <c r="EB19" s="413"/>
      <c r="EC19" s="413"/>
      <c r="ED19" s="413"/>
      <c r="EE19" s="413"/>
      <c r="EF19" s="413"/>
      <c r="EG19" s="413"/>
      <c r="EH19" s="413"/>
      <c r="EI19" s="413"/>
      <c r="EJ19" s="413"/>
      <c r="EK19" s="413"/>
      <c r="EL19" s="413"/>
      <c r="EM19" s="413"/>
      <c r="EN19" s="413"/>
      <c r="EO19" s="413"/>
      <c r="EP19" s="413"/>
      <c r="EQ19" s="413"/>
      <c r="ER19" s="413"/>
      <c r="ES19" s="413"/>
      <c r="ET19" s="413"/>
      <c r="EU19" s="413"/>
      <c r="EV19" s="413"/>
      <c r="EW19" s="413"/>
      <c r="EX19" s="413"/>
      <c r="EY19" s="413"/>
      <c r="EZ19" s="413"/>
      <c r="FA19" s="413"/>
      <c r="FB19" s="413"/>
      <c r="FC19" s="413"/>
      <c r="FD19" s="413"/>
      <c r="FE19" s="413"/>
      <c r="FF19" s="413"/>
      <c r="FG19" s="413"/>
      <c r="FH19" s="413"/>
      <c r="FI19" s="413"/>
      <c r="FJ19" s="413"/>
      <c r="FK19" s="413"/>
      <c r="FL19" s="413"/>
      <c r="FM19" s="413"/>
      <c r="FN19" s="413"/>
      <c r="FO19" s="413"/>
      <c r="FP19" s="413"/>
      <c r="FQ19" s="413"/>
      <c r="FR19" s="413"/>
      <c r="FS19" s="413"/>
      <c r="FT19" s="413"/>
      <c r="FU19" s="413"/>
      <c r="FV19" s="413"/>
      <c r="FW19" s="413"/>
      <c r="FX19" s="413"/>
      <c r="FY19" s="413"/>
      <c r="FZ19" s="413"/>
      <c r="GA19" s="413"/>
      <c r="GB19" s="413"/>
      <c r="GC19" s="413"/>
      <c r="GD19" s="413"/>
      <c r="GE19" s="413"/>
      <c r="GF19" s="413"/>
      <c r="GG19" s="413"/>
      <c r="GH19" s="413"/>
      <c r="GI19" s="413"/>
      <c r="GJ19" s="413"/>
      <c r="GK19" s="413"/>
      <c r="GL19" s="413"/>
      <c r="GM19" s="413"/>
      <c r="GN19" s="413"/>
      <c r="GO19" s="413"/>
      <c r="GP19" s="413"/>
      <c r="GQ19" s="413"/>
      <c r="GR19" s="413"/>
      <c r="GS19" s="413"/>
      <c r="GT19" s="413"/>
      <c r="GU19" s="413"/>
      <c r="GV19" s="413"/>
      <c r="GW19" s="413"/>
      <c r="GX19" s="413"/>
      <c r="GY19" s="413"/>
      <c r="GZ19" s="413"/>
      <c r="HA19" s="413"/>
      <c r="HB19" s="413"/>
      <c r="HC19" s="413"/>
      <c r="HD19" s="413"/>
      <c r="HE19" s="413"/>
      <c r="HF19" s="413"/>
      <c r="HG19" s="413"/>
      <c r="HH19" s="413"/>
      <c r="HI19" s="413"/>
      <c r="HJ19" s="413"/>
      <c r="HK19" s="413"/>
      <c r="HL19" s="413"/>
      <c r="HM19" s="413"/>
      <c r="HN19" s="413"/>
      <c r="HO19" s="413"/>
      <c r="HP19" s="413"/>
      <c r="HQ19" s="413"/>
      <c r="HR19" s="413"/>
      <c r="HS19" s="413"/>
      <c r="HT19" s="413"/>
      <c r="HU19" s="413"/>
      <c r="HV19" s="413"/>
      <c r="HW19" s="413"/>
      <c r="HX19" s="413"/>
    </row>
    <row r="20" spans="1:232">
      <c r="A20" s="442"/>
      <c r="B20" s="423"/>
      <c r="C20" s="825"/>
      <c r="D20" s="291"/>
      <c r="E20" s="292"/>
      <c r="F20" s="424"/>
      <c r="G20" s="299"/>
      <c r="H20" s="291"/>
      <c r="I20" s="292"/>
      <c r="J20" s="299"/>
      <c r="K20" s="291" t="str">
        <f t="shared" si="2"/>
        <v/>
      </c>
      <c r="L20" s="427"/>
      <c r="M20" s="425" t="str">
        <f t="shared" si="3"/>
        <v/>
      </c>
      <c r="N20" s="425"/>
      <c r="O20" s="425"/>
      <c r="P20" s="425"/>
      <c r="Q20" s="426"/>
      <c r="R20" s="426"/>
      <c r="S20" s="426"/>
      <c r="T20" s="413"/>
      <c r="U20" s="413">
        <f t="shared" si="4"/>
        <v>0</v>
      </c>
      <c r="V20" s="413">
        <f t="shared" si="5"/>
        <v>0</v>
      </c>
      <c r="W20" s="413">
        <f t="shared" si="6"/>
        <v>0</v>
      </c>
      <c r="X20" s="413" t="e">
        <f>M20/2</f>
        <v>#VALUE!</v>
      </c>
      <c r="Y20" s="413" t="e">
        <f>TRUNC(SUM(V20:X20)/1000,3)</f>
        <v>#VALUE!</v>
      </c>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row>
    <row r="21" spans="1:232">
      <c r="A21" s="442"/>
      <c r="B21" s="423"/>
      <c r="C21" s="830"/>
      <c r="D21" s="291" t="str">
        <f>IF(E21&gt;0,"+","")</f>
        <v/>
      </c>
      <c r="E21" s="299"/>
      <c r="F21" s="826"/>
      <c r="G21" s="299"/>
      <c r="H21" s="291" t="str">
        <f>IF(I21&gt;0,"+","")</f>
        <v/>
      </c>
      <c r="I21" s="292"/>
      <c r="J21" s="299"/>
      <c r="K21" s="291" t="str">
        <f t="shared" si="2"/>
        <v/>
      </c>
      <c r="L21" s="427"/>
      <c r="M21" s="425" t="str">
        <f t="shared" si="3"/>
        <v/>
      </c>
      <c r="N21" s="425"/>
      <c r="O21" s="425"/>
      <c r="P21" s="425"/>
      <c r="Q21" s="426"/>
      <c r="R21" s="426"/>
      <c r="S21" s="426"/>
      <c r="T21" s="413"/>
      <c r="U21" s="413">
        <f t="shared" si="4"/>
        <v>0</v>
      </c>
      <c r="V21" s="413">
        <f t="shared" si="5"/>
        <v>0</v>
      </c>
      <c r="W21" s="413">
        <f t="shared" si="6"/>
        <v>0</v>
      </c>
      <c r="X21" s="413" t="e">
        <f>M21/2</f>
        <v>#VALUE!</v>
      </c>
      <c r="Y21" s="413" t="e">
        <f>TRUNC(SUM(V21:X21)/1000,3)</f>
        <v>#VALUE!</v>
      </c>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c r="CH21" s="413"/>
      <c r="CI21" s="413"/>
      <c r="CJ21" s="413"/>
      <c r="CK21" s="413"/>
      <c r="CL21" s="413"/>
      <c r="CM21" s="413"/>
      <c r="CN21" s="413"/>
      <c r="CO21" s="413"/>
      <c r="CP21" s="413"/>
      <c r="CQ21" s="413"/>
      <c r="CR21" s="413"/>
      <c r="CS21" s="413"/>
      <c r="CT21" s="413"/>
      <c r="CU21" s="413"/>
      <c r="CV21" s="413"/>
      <c r="CW21" s="413"/>
      <c r="CX21" s="413"/>
      <c r="CY21" s="413"/>
      <c r="CZ21" s="413"/>
      <c r="DA21" s="413"/>
      <c r="DB21" s="413"/>
      <c r="DC21" s="413"/>
      <c r="DD21" s="413"/>
      <c r="DE21" s="413"/>
      <c r="DF21" s="413"/>
      <c r="DG21" s="413"/>
      <c r="DH21" s="413"/>
      <c r="DI21" s="413"/>
      <c r="DJ21" s="413"/>
      <c r="DK21" s="413"/>
      <c r="DL21" s="413"/>
      <c r="DM21" s="413"/>
      <c r="DN21" s="413"/>
      <c r="DO21" s="413"/>
      <c r="DP21" s="413"/>
      <c r="DQ21" s="413"/>
      <c r="DR21" s="413"/>
      <c r="DS21" s="413"/>
      <c r="DT21" s="413"/>
      <c r="DU21" s="413"/>
      <c r="DV21" s="413"/>
      <c r="DW21" s="413"/>
      <c r="DX21" s="413"/>
      <c r="DY21" s="413"/>
      <c r="DZ21" s="413"/>
      <c r="EA21" s="413"/>
      <c r="EB21" s="413"/>
      <c r="EC21" s="413"/>
      <c r="ED21" s="413"/>
      <c r="EE21" s="413"/>
      <c r="EF21" s="413"/>
      <c r="EG21" s="413"/>
      <c r="EH21" s="413"/>
      <c r="EI21" s="413"/>
      <c r="EJ21" s="413"/>
      <c r="EK21" s="413"/>
      <c r="EL21" s="413"/>
      <c r="EM21" s="413"/>
      <c r="EN21" s="413"/>
      <c r="EO21" s="413"/>
      <c r="EP21" s="413"/>
      <c r="EQ21" s="413"/>
      <c r="ER21" s="413"/>
      <c r="ES21" s="413"/>
      <c r="ET21" s="413"/>
      <c r="EU21" s="413"/>
      <c r="EV21" s="413"/>
      <c r="EW21" s="413"/>
      <c r="EX21" s="413"/>
      <c r="EY21" s="413"/>
      <c r="EZ21" s="413"/>
      <c r="FA21" s="413"/>
      <c r="FB21" s="413"/>
      <c r="FC21" s="413"/>
      <c r="FD21" s="413"/>
      <c r="FE21" s="413"/>
      <c r="FF21" s="413"/>
      <c r="FG21" s="413"/>
      <c r="FH21" s="413"/>
      <c r="FI21" s="413"/>
      <c r="FJ21" s="413"/>
      <c r="FK21" s="413"/>
      <c r="FL21" s="413"/>
      <c r="FM21" s="413"/>
      <c r="FN21" s="413"/>
      <c r="FO21" s="413"/>
      <c r="FP21" s="413"/>
      <c r="FQ21" s="413"/>
      <c r="FR21" s="413"/>
      <c r="FS21" s="413"/>
      <c r="FT21" s="413"/>
      <c r="FU21" s="413"/>
      <c r="FV21" s="413"/>
      <c r="FW21" s="413"/>
      <c r="FX21" s="413"/>
      <c r="FY21" s="413"/>
      <c r="FZ21" s="413"/>
      <c r="GA21" s="413"/>
      <c r="GB21" s="413"/>
      <c r="GC21" s="413"/>
      <c r="GD21" s="413"/>
      <c r="GE21" s="413"/>
      <c r="GF21" s="413"/>
      <c r="GG21" s="413"/>
      <c r="GH21" s="413"/>
      <c r="GI21" s="413"/>
      <c r="GJ21" s="413"/>
      <c r="GK21" s="413"/>
      <c r="GL21" s="413"/>
      <c r="GM21" s="413"/>
      <c r="GN21" s="413"/>
      <c r="GO21" s="413"/>
      <c r="GP21" s="413"/>
      <c r="GQ21" s="413"/>
      <c r="GR21" s="413"/>
      <c r="GS21" s="413"/>
      <c r="GT21" s="413"/>
      <c r="GU21" s="413"/>
      <c r="GV21" s="413"/>
      <c r="GW21" s="413"/>
      <c r="GX21" s="413"/>
      <c r="GY21" s="413"/>
      <c r="GZ21" s="413"/>
      <c r="HA21" s="413"/>
      <c r="HB21" s="413"/>
      <c r="HC21" s="413"/>
      <c r="HD21" s="413"/>
      <c r="HE21" s="413"/>
      <c r="HF21" s="413"/>
      <c r="HG21" s="413"/>
      <c r="HH21" s="413"/>
      <c r="HI21" s="413"/>
      <c r="HJ21" s="413"/>
      <c r="HK21" s="413"/>
      <c r="HL21" s="413"/>
      <c r="HM21" s="413"/>
      <c r="HN21" s="413"/>
      <c r="HO21" s="413"/>
      <c r="HP21" s="413"/>
      <c r="HQ21" s="413"/>
      <c r="HR21" s="413"/>
      <c r="HS21" s="413"/>
      <c r="HT21" s="413"/>
      <c r="HU21" s="413"/>
      <c r="HV21" s="413"/>
      <c r="HW21" s="413"/>
      <c r="HX21" s="413"/>
    </row>
    <row r="22" spans="1:232">
      <c r="A22" s="442"/>
      <c r="B22" s="423"/>
      <c r="C22" s="830"/>
      <c r="D22" s="291" t="str">
        <f>IF(E22&gt;0,"+","")</f>
        <v/>
      </c>
      <c r="E22" s="299"/>
      <c r="F22" s="827"/>
      <c r="G22" s="299"/>
      <c r="H22" s="291"/>
      <c r="I22" s="292"/>
      <c r="J22" s="299"/>
      <c r="K22" s="291" t="str">
        <f t="shared" si="2"/>
        <v/>
      </c>
      <c r="L22" s="427"/>
      <c r="M22" s="425" t="str">
        <f t="shared" si="3"/>
        <v/>
      </c>
      <c r="N22" s="425"/>
      <c r="O22" s="425"/>
      <c r="P22" s="425"/>
      <c r="Q22" s="426"/>
      <c r="R22" s="426"/>
      <c r="S22" s="426"/>
      <c r="T22" s="413"/>
      <c r="U22" s="413">
        <f t="shared" si="4"/>
        <v>0</v>
      </c>
      <c r="V22" s="413">
        <f t="shared" si="5"/>
        <v>0</v>
      </c>
      <c r="W22" s="413">
        <f t="shared" si="6"/>
        <v>0</v>
      </c>
      <c r="X22" s="413" t="e">
        <f>M22/2</f>
        <v>#VALUE!</v>
      </c>
      <c r="Y22" s="413" t="e">
        <f>TRUNC(SUM(V22:X22)/1000,3)</f>
        <v>#VALUE!</v>
      </c>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c r="CH22" s="413"/>
      <c r="CI22" s="413"/>
      <c r="CJ22" s="413"/>
      <c r="CK22" s="413"/>
      <c r="CL22" s="413"/>
      <c r="CM22" s="413"/>
      <c r="CN22" s="413"/>
      <c r="CO22" s="413"/>
      <c r="CP22" s="413"/>
      <c r="CQ22" s="413"/>
      <c r="CR22" s="413"/>
      <c r="CS22" s="413"/>
      <c r="CT22" s="413"/>
      <c r="CU22" s="413"/>
      <c r="CV22" s="413"/>
      <c r="CW22" s="413"/>
      <c r="CX22" s="413"/>
      <c r="CY22" s="413"/>
      <c r="CZ22" s="413"/>
      <c r="DA22" s="413"/>
      <c r="DB22" s="413"/>
      <c r="DC22" s="413"/>
      <c r="DD22" s="413"/>
      <c r="DE22" s="413"/>
      <c r="DF22" s="413"/>
      <c r="DG22" s="413"/>
      <c r="DH22" s="413"/>
      <c r="DI22" s="413"/>
      <c r="DJ22" s="413"/>
      <c r="DK22" s="413"/>
      <c r="DL22" s="413"/>
      <c r="DM22" s="413"/>
      <c r="DN22" s="413"/>
      <c r="DO22" s="413"/>
      <c r="DP22" s="413"/>
      <c r="DQ22" s="413"/>
      <c r="DR22" s="413"/>
      <c r="DS22" s="413"/>
      <c r="DT22" s="413"/>
      <c r="DU22" s="413"/>
      <c r="DV22" s="413"/>
      <c r="DW22" s="413"/>
      <c r="DX22" s="413"/>
      <c r="DY22" s="413"/>
      <c r="DZ22" s="413"/>
      <c r="EA22" s="413"/>
      <c r="EB22" s="413"/>
      <c r="EC22" s="413"/>
      <c r="ED22" s="413"/>
      <c r="EE22" s="413"/>
      <c r="EF22" s="413"/>
      <c r="EG22" s="413"/>
      <c r="EH22" s="413"/>
      <c r="EI22" s="413"/>
      <c r="EJ22" s="413"/>
      <c r="EK22" s="413"/>
      <c r="EL22" s="413"/>
      <c r="EM22" s="413"/>
      <c r="EN22" s="413"/>
      <c r="EO22" s="413"/>
      <c r="EP22" s="413"/>
      <c r="EQ22" s="413"/>
      <c r="ER22" s="413"/>
      <c r="ES22" s="413"/>
      <c r="ET22" s="413"/>
      <c r="EU22" s="413"/>
      <c r="EV22" s="413"/>
      <c r="EW22" s="413"/>
      <c r="EX22" s="413"/>
      <c r="EY22" s="413"/>
      <c r="EZ22" s="413"/>
      <c r="FA22" s="413"/>
      <c r="FB22" s="413"/>
      <c r="FC22" s="413"/>
      <c r="FD22" s="413"/>
      <c r="FE22" s="413"/>
      <c r="FF22" s="413"/>
      <c r="FG22" s="413"/>
      <c r="FH22" s="413"/>
      <c r="FI22" s="413"/>
      <c r="FJ22" s="413"/>
      <c r="FK22" s="413"/>
      <c r="FL22" s="413"/>
      <c r="FM22" s="413"/>
      <c r="FN22" s="413"/>
      <c r="FO22" s="413"/>
      <c r="FP22" s="413"/>
      <c r="FQ22" s="413"/>
      <c r="FR22" s="413"/>
      <c r="FS22" s="413"/>
      <c r="FT22" s="413"/>
      <c r="FU22" s="413"/>
      <c r="FV22" s="413"/>
      <c r="FW22" s="413"/>
      <c r="FX22" s="413"/>
      <c r="FY22" s="413"/>
      <c r="FZ22" s="413"/>
      <c r="GA22" s="413"/>
      <c r="GB22" s="413"/>
      <c r="GC22" s="413"/>
      <c r="GD22" s="413"/>
      <c r="GE22" s="413"/>
      <c r="GF22" s="413"/>
      <c r="GG22" s="413"/>
      <c r="GH22" s="413"/>
      <c r="GI22" s="413"/>
      <c r="GJ22" s="413"/>
      <c r="GK22" s="413"/>
      <c r="GL22" s="413"/>
      <c r="GM22" s="413"/>
      <c r="GN22" s="413"/>
      <c r="GO22" s="413"/>
      <c r="GP22" s="413"/>
      <c r="GQ22" s="413"/>
      <c r="GR22" s="413"/>
      <c r="GS22" s="413"/>
      <c r="GT22" s="413"/>
      <c r="GU22" s="413"/>
      <c r="GV22" s="413"/>
      <c r="GW22" s="413"/>
      <c r="GX22" s="413"/>
      <c r="GY22" s="413"/>
      <c r="GZ22" s="413"/>
      <c r="HA22" s="413"/>
      <c r="HB22" s="413"/>
      <c r="HC22" s="413"/>
      <c r="HD22" s="413"/>
      <c r="HE22" s="413"/>
      <c r="HF22" s="413"/>
      <c r="HG22" s="413"/>
      <c r="HH22" s="413"/>
      <c r="HI22" s="413"/>
      <c r="HJ22" s="413"/>
      <c r="HK22" s="413"/>
      <c r="HL22" s="413"/>
      <c r="HM22" s="413"/>
      <c r="HN22" s="413"/>
      <c r="HO22" s="413"/>
      <c r="HP22" s="413"/>
      <c r="HQ22" s="413"/>
      <c r="HR22" s="413"/>
      <c r="HS22" s="413"/>
      <c r="HT22" s="413"/>
      <c r="HU22" s="413"/>
      <c r="HV22" s="413"/>
      <c r="HW22" s="413"/>
      <c r="HX22" s="413"/>
    </row>
    <row r="23" spans="1:232">
      <c r="A23" s="442"/>
      <c r="B23" s="423"/>
      <c r="C23" s="299"/>
      <c r="D23" s="291"/>
      <c r="E23" s="292"/>
      <c r="F23" s="827"/>
      <c r="G23" s="299"/>
      <c r="H23" s="291"/>
      <c r="I23" s="292"/>
      <c r="J23" s="299"/>
      <c r="K23" s="291" t="str">
        <f t="shared" si="2"/>
        <v/>
      </c>
      <c r="L23" s="427"/>
      <c r="M23" s="425" t="str">
        <f t="shared" si="3"/>
        <v/>
      </c>
      <c r="N23" s="425"/>
      <c r="O23" s="425"/>
      <c r="P23" s="425"/>
      <c r="Q23" s="426"/>
      <c r="R23" s="426"/>
      <c r="S23" s="426"/>
      <c r="T23" s="413"/>
      <c r="U23" s="413">
        <f t="shared" si="4"/>
        <v>0</v>
      </c>
      <c r="V23" s="413">
        <f>(C23-G23)*20+I23-E23</f>
        <v>0</v>
      </c>
      <c r="W23" s="413">
        <f t="shared" si="6"/>
        <v>0</v>
      </c>
      <c r="X23" s="413" t="e">
        <f>M23/2</f>
        <v>#VALUE!</v>
      </c>
      <c r="Y23" s="413" t="e">
        <f>TRUNC(SUM(V23:X23)/1000,3)</f>
        <v>#VALUE!</v>
      </c>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c r="CH23" s="413"/>
      <c r="CI23" s="413"/>
      <c r="CJ23" s="413"/>
      <c r="CK23" s="413"/>
      <c r="CL23" s="413"/>
      <c r="CM23" s="413"/>
      <c r="CN23" s="413"/>
      <c r="CO23" s="413"/>
      <c r="CP23" s="413"/>
      <c r="CQ23" s="413"/>
      <c r="CR23" s="413"/>
      <c r="CS23" s="413"/>
      <c r="CT23" s="413"/>
      <c r="CU23" s="413"/>
      <c r="CV23" s="413"/>
      <c r="CW23" s="413"/>
      <c r="CX23" s="413"/>
      <c r="CY23" s="413"/>
      <c r="CZ23" s="413"/>
      <c r="DA23" s="413"/>
      <c r="DB23" s="413"/>
      <c r="DC23" s="413"/>
      <c r="DD23" s="413"/>
      <c r="DE23" s="413"/>
      <c r="DF23" s="413"/>
      <c r="DG23" s="413"/>
      <c r="DH23" s="413"/>
      <c r="DI23" s="413"/>
      <c r="DJ23" s="413"/>
      <c r="DK23" s="413"/>
      <c r="DL23" s="413"/>
      <c r="DM23" s="413"/>
      <c r="DN23" s="413"/>
      <c r="DO23" s="413"/>
      <c r="DP23" s="413"/>
      <c r="DQ23" s="413"/>
      <c r="DR23" s="413"/>
      <c r="DS23" s="413"/>
      <c r="DT23" s="413"/>
      <c r="DU23" s="413"/>
      <c r="DV23" s="413"/>
      <c r="DW23" s="413"/>
      <c r="DX23" s="413"/>
      <c r="DY23" s="413"/>
      <c r="DZ23" s="413"/>
      <c r="EA23" s="413"/>
      <c r="EB23" s="413"/>
      <c r="EC23" s="413"/>
      <c r="ED23" s="413"/>
      <c r="EE23" s="413"/>
      <c r="EF23" s="413"/>
      <c r="EG23" s="413"/>
      <c r="EH23" s="413"/>
      <c r="EI23" s="413"/>
      <c r="EJ23" s="413"/>
      <c r="EK23" s="413"/>
      <c r="EL23" s="413"/>
      <c r="EM23" s="413"/>
      <c r="EN23" s="413"/>
      <c r="EO23" s="413"/>
      <c r="EP23" s="413"/>
      <c r="EQ23" s="413"/>
      <c r="ER23" s="413"/>
      <c r="ES23" s="413"/>
      <c r="ET23" s="413"/>
      <c r="EU23" s="413"/>
      <c r="EV23" s="413"/>
      <c r="EW23" s="413"/>
      <c r="EX23" s="413"/>
      <c r="EY23" s="413"/>
      <c r="EZ23" s="413"/>
      <c r="FA23" s="413"/>
      <c r="FB23" s="413"/>
      <c r="FC23" s="413"/>
      <c r="FD23" s="413"/>
      <c r="FE23" s="413"/>
      <c r="FF23" s="413"/>
      <c r="FG23" s="413"/>
      <c r="FH23" s="413"/>
      <c r="FI23" s="413"/>
      <c r="FJ23" s="413"/>
      <c r="FK23" s="413"/>
      <c r="FL23" s="413"/>
      <c r="FM23" s="413"/>
      <c r="FN23" s="413"/>
      <c r="FO23" s="413"/>
      <c r="FP23" s="413"/>
      <c r="FQ23" s="413"/>
      <c r="FR23" s="413"/>
      <c r="FS23" s="413"/>
      <c r="FT23" s="413"/>
      <c r="FU23" s="413"/>
      <c r="FV23" s="413"/>
      <c r="FW23" s="413"/>
      <c r="FX23" s="413"/>
      <c r="FY23" s="413"/>
      <c r="FZ23" s="413"/>
      <c r="GA23" s="413"/>
      <c r="GB23" s="413"/>
      <c r="GC23" s="413"/>
      <c r="GD23" s="413"/>
      <c r="GE23" s="413"/>
      <c r="GF23" s="413"/>
      <c r="GG23" s="413"/>
      <c r="GH23" s="413"/>
      <c r="GI23" s="413"/>
      <c r="GJ23" s="413"/>
      <c r="GK23" s="413"/>
      <c r="GL23" s="413"/>
      <c r="GM23" s="413"/>
      <c r="GN23" s="413"/>
      <c r="GO23" s="413"/>
      <c r="GP23" s="413"/>
      <c r="GQ23" s="413"/>
      <c r="GR23" s="413"/>
      <c r="GS23" s="413"/>
      <c r="GT23" s="413"/>
      <c r="GU23" s="413"/>
      <c r="GV23" s="413"/>
      <c r="GW23" s="413"/>
      <c r="GX23" s="413"/>
      <c r="GY23" s="413"/>
      <c r="GZ23" s="413"/>
      <c r="HA23" s="413"/>
      <c r="HB23" s="413"/>
      <c r="HC23" s="413"/>
      <c r="HD23" s="413"/>
      <c r="HE23" s="413"/>
      <c r="HF23" s="413"/>
      <c r="HG23" s="413"/>
      <c r="HH23" s="413"/>
      <c r="HI23" s="413"/>
      <c r="HJ23" s="413"/>
      <c r="HK23" s="413"/>
      <c r="HL23" s="413"/>
      <c r="HM23" s="413"/>
      <c r="HN23" s="413"/>
      <c r="HO23" s="413"/>
      <c r="HP23" s="413"/>
      <c r="HQ23" s="413"/>
      <c r="HR23" s="413"/>
      <c r="HS23" s="413"/>
      <c r="HT23" s="413"/>
      <c r="HU23" s="413"/>
      <c r="HV23" s="413"/>
      <c r="HW23" s="413"/>
      <c r="HX23" s="413"/>
    </row>
    <row r="24" spans="1:232">
      <c r="A24" s="442"/>
      <c r="B24" s="423"/>
      <c r="C24" s="299"/>
      <c r="D24" s="291"/>
      <c r="E24" s="292"/>
      <c r="F24" s="424"/>
      <c r="G24" s="299"/>
      <c r="H24" s="291"/>
      <c r="I24" s="292"/>
      <c r="J24" s="299"/>
      <c r="K24" s="291"/>
      <c r="L24" s="427"/>
      <c r="M24" s="425"/>
      <c r="N24" s="425"/>
      <c r="O24" s="425"/>
      <c r="P24" s="425"/>
      <c r="Q24" s="426"/>
      <c r="R24" s="426"/>
      <c r="S24" s="426"/>
      <c r="T24" s="413"/>
      <c r="U24" s="413">
        <f t="shared" si="4"/>
        <v>0</v>
      </c>
      <c r="V24" s="413">
        <f>(G24-C24)*20+I24-E24</f>
        <v>0</v>
      </c>
      <c r="W24" s="413">
        <f t="shared" si="6"/>
        <v>0</v>
      </c>
      <c r="X24" s="413">
        <f>M24/2</f>
        <v>0</v>
      </c>
      <c r="Y24" s="413">
        <f>TRUNC(SUM(V24:X24)/1000,3)</f>
        <v>0</v>
      </c>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c r="DF24" s="413"/>
      <c r="DG24" s="413"/>
      <c r="DH24" s="413"/>
      <c r="DI24" s="413"/>
      <c r="DJ24" s="413"/>
      <c r="DK24" s="413"/>
      <c r="DL24" s="413"/>
      <c r="DM24" s="413"/>
      <c r="DN24" s="413"/>
      <c r="DO24" s="413"/>
      <c r="DP24" s="413"/>
      <c r="DQ24" s="413"/>
      <c r="DR24" s="413"/>
      <c r="DS24" s="413"/>
      <c r="DT24" s="413"/>
      <c r="DU24" s="413"/>
      <c r="DV24" s="413"/>
      <c r="DW24" s="413"/>
      <c r="DX24" s="413"/>
      <c r="DY24" s="413"/>
      <c r="DZ24" s="413"/>
      <c r="EA24" s="413"/>
      <c r="EB24" s="413"/>
      <c r="EC24" s="413"/>
      <c r="ED24" s="413"/>
      <c r="EE24" s="413"/>
      <c r="EF24" s="413"/>
      <c r="EG24" s="413"/>
      <c r="EH24" s="413"/>
      <c r="EI24" s="413"/>
      <c r="EJ24" s="413"/>
      <c r="EK24" s="413"/>
      <c r="EL24" s="413"/>
      <c r="EM24" s="413"/>
      <c r="EN24" s="413"/>
      <c r="EO24" s="413"/>
      <c r="EP24" s="413"/>
      <c r="EQ24" s="413"/>
      <c r="ER24" s="413"/>
      <c r="ES24" s="413"/>
      <c r="ET24" s="413"/>
      <c r="EU24" s="413"/>
      <c r="EV24" s="413"/>
      <c r="EW24" s="413"/>
      <c r="EX24" s="413"/>
      <c r="EY24" s="413"/>
      <c r="EZ24" s="413"/>
      <c r="FA24" s="413"/>
      <c r="FB24" s="413"/>
      <c r="FC24" s="413"/>
      <c r="FD24" s="413"/>
      <c r="FE24" s="413"/>
      <c r="FF24" s="413"/>
      <c r="FG24" s="413"/>
      <c r="FH24" s="413"/>
      <c r="FI24" s="413"/>
      <c r="FJ24" s="413"/>
      <c r="FK24" s="413"/>
      <c r="FL24" s="413"/>
      <c r="FM24" s="413"/>
      <c r="FN24" s="413"/>
      <c r="FO24" s="413"/>
      <c r="FP24" s="413"/>
      <c r="FQ24" s="413"/>
      <c r="FR24" s="413"/>
      <c r="FS24" s="413"/>
      <c r="FT24" s="413"/>
      <c r="FU24" s="413"/>
      <c r="FV24" s="413"/>
      <c r="FW24" s="413"/>
      <c r="FX24" s="413"/>
      <c r="FY24" s="413"/>
      <c r="FZ24" s="413"/>
      <c r="GA24" s="413"/>
      <c r="GB24" s="413"/>
      <c r="GC24" s="413"/>
      <c r="GD24" s="413"/>
      <c r="GE24" s="413"/>
      <c r="GF24" s="413"/>
      <c r="GG24" s="413"/>
      <c r="GH24" s="413"/>
      <c r="GI24" s="413"/>
      <c r="GJ24" s="413"/>
      <c r="GK24" s="413"/>
      <c r="GL24" s="413"/>
      <c r="GM24" s="413"/>
      <c r="GN24" s="413"/>
      <c r="GO24" s="413"/>
      <c r="GP24" s="413"/>
      <c r="GQ24" s="413"/>
      <c r="GR24" s="413"/>
      <c r="GS24" s="413"/>
      <c r="GT24" s="413"/>
      <c r="GU24" s="413"/>
      <c r="GV24" s="413"/>
      <c r="GW24" s="413"/>
      <c r="GX24" s="413"/>
      <c r="GY24" s="413"/>
      <c r="GZ24" s="413"/>
      <c r="HA24" s="413"/>
      <c r="HB24" s="413"/>
      <c r="HC24" s="413"/>
      <c r="HD24" s="413"/>
      <c r="HE24" s="413"/>
      <c r="HF24" s="413"/>
      <c r="HG24" s="413"/>
      <c r="HH24" s="413"/>
      <c r="HI24" s="413"/>
      <c r="HJ24" s="413"/>
      <c r="HK24" s="413"/>
      <c r="HL24" s="413"/>
      <c r="HM24" s="413"/>
      <c r="HN24" s="413"/>
      <c r="HO24" s="413"/>
      <c r="HP24" s="413"/>
      <c r="HQ24" s="413"/>
      <c r="HR24" s="413"/>
      <c r="HS24" s="413"/>
      <c r="HT24" s="413"/>
      <c r="HU24" s="413"/>
      <c r="HV24" s="413"/>
      <c r="HW24" s="413"/>
      <c r="HX24" s="413"/>
    </row>
    <row r="25" spans="1:232">
      <c r="A25" s="442"/>
      <c r="B25" s="423"/>
      <c r="C25" s="299"/>
      <c r="D25" s="291" t="str">
        <f>IF(E25&gt;0,"+","")</f>
        <v/>
      </c>
      <c r="E25" s="292"/>
      <c r="F25" s="424"/>
      <c r="G25" s="299"/>
      <c r="H25" s="291" t="str">
        <f>IF(I25&gt;0,"+","")</f>
        <v/>
      </c>
      <c r="I25" s="292"/>
      <c r="J25" s="299"/>
      <c r="K25" s="291" t="str">
        <f>IF(L25&gt;0,"+","")</f>
        <v/>
      </c>
      <c r="L25" s="427"/>
      <c r="M25" s="425" t="str">
        <f>IF(U25=0,"",U25)</f>
        <v/>
      </c>
      <c r="N25" s="425"/>
      <c r="O25" s="425"/>
      <c r="P25" s="425"/>
      <c r="Q25" s="426" t="str">
        <f>IF(N25=0,"",ROUNDDOWN(M25*N25*O25,3) )</f>
        <v/>
      </c>
      <c r="R25" s="426"/>
      <c r="S25" s="426" t="str">
        <f>IF(R25=0,"",ROUNDDOWN(P25*Q25*R25,3))</f>
        <v/>
      </c>
      <c r="T25" s="413"/>
      <c r="U25" s="413">
        <f t="shared" si="4"/>
        <v>0</v>
      </c>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c r="CH25" s="413"/>
      <c r="CI25" s="413"/>
      <c r="CJ25" s="413"/>
      <c r="CK25" s="413"/>
      <c r="CL25" s="413"/>
      <c r="CM25" s="413"/>
      <c r="CN25" s="413"/>
      <c r="CO25" s="413"/>
      <c r="CP25" s="413"/>
      <c r="CQ25" s="413"/>
      <c r="CR25" s="413"/>
      <c r="CS25" s="413"/>
      <c r="CT25" s="413"/>
      <c r="CU25" s="413"/>
      <c r="CV25" s="413"/>
      <c r="CW25" s="413"/>
      <c r="CX25" s="413"/>
      <c r="CY25" s="413"/>
      <c r="CZ25" s="413"/>
      <c r="DA25" s="413"/>
      <c r="DB25" s="413"/>
      <c r="DC25" s="413"/>
      <c r="DD25" s="413"/>
      <c r="DE25" s="413"/>
      <c r="DF25" s="413"/>
      <c r="DG25" s="413"/>
      <c r="DH25" s="413"/>
      <c r="DI25" s="413"/>
      <c r="DJ25" s="413"/>
      <c r="DK25" s="413"/>
      <c r="DL25" s="413"/>
      <c r="DM25" s="413"/>
      <c r="DN25" s="413"/>
      <c r="DO25" s="413"/>
      <c r="DP25" s="413"/>
      <c r="DQ25" s="413"/>
      <c r="DR25" s="413"/>
      <c r="DS25" s="413"/>
      <c r="DT25" s="413"/>
      <c r="DU25" s="413"/>
      <c r="DV25" s="413"/>
      <c r="DW25" s="413"/>
      <c r="DX25" s="413"/>
      <c r="DY25" s="413"/>
      <c r="DZ25" s="413"/>
      <c r="EA25" s="413"/>
      <c r="EB25" s="413"/>
      <c r="EC25" s="413"/>
      <c r="ED25" s="413"/>
      <c r="EE25" s="413"/>
      <c r="EF25" s="413"/>
      <c r="EG25" s="413"/>
      <c r="EH25" s="413"/>
      <c r="EI25" s="413"/>
      <c r="EJ25" s="413"/>
      <c r="EK25" s="413"/>
      <c r="EL25" s="413"/>
      <c r="EM25" s="413"/>
      <c r="EN25" s="413"/>
      <c r="EO25" s="413"/>
      <c r="EP25" s="413"/>
      <c r="EQ25" s="413"/>
      <c r="ER25" s="413"/>
      <c r="ES25" s="413"/>
      <c r="ET25" s="413"/>
      <c r="EU25" s="413"/>
      <c r="EV25" s="413"/>
      <c r="EW25" s="413"/>
      <c r="EX25" s="413"/>
      <c r="EY25" s="413"/>
      <c r="EZ25" s="413"/>
      <c r="FA25" s="413"/>
      <c r="FB25" s="413"/>
      <c r="FC25" s="413"/>
      <c r="FD25" s="413"/>
      <c r="FE25" s="413"/>
      <c r="FF25" s="413"/>
      <c r="FG25" s="413"/>
      <c r="FH25" s="413"/>
      <c r="FI25" s="413"/>
      <c r="FJ25" s="413"/>
      <c r="FK25" s="413"/>
      <c r="FL25" s="413"/>
      <c r="FM25" s="413"/>
      <c r="FN25" s="413"/>
      <c r="FO25" s="413"/>
      <c r="FP25" s="413"/>
      <c r="FQ25" s="413"/>
      <c r="FR25" s="413"/>
      <c r="FS25" s="413"/>
      <c r="FT25" s="413"/>
      <c r="FU25" s="413"/>
      <c r="FV25" s="413"/>
      <c r="FW25" s="413"/>
      <c r="FX25" s="413"/>
      <c r="FY25" s="413"/>
      <c r="FZ25" s="413"/>
      <c r="GA25" s="413"/>
      <c r="GB25" s="413"/>
      <c r="GC25" s="413"/>
      <c r="GD25" s="413"/>
      <c r="GE25" s="413"/>
      <c r="GF25" s="413"/>
      <c r="GG25" s="413"/>
      <c r="GH25" s="413"/>
      <c r="GI25" s="413"/>
      <c r="GJ25" s="413"/>
      <c r="GK25" s="413"/>
      <c r="GL25" s="413"/>
      <c r="GM25" s="413"/>
      <c r="GN25" s="413"/>
      <c r="GO25" s="413"/>
      <c r="GP25" s="413"/>
      <c r="GQ25" s="413"/>
      <c r="GR25" s="413"/>
      <c r="GS25" s="413"/>
      <c r="GT25" s="413"/>
      <c r="GU25" s="413"/>
      <c r="GV25" s="413"/>
      <c r="GW25" s="413"/>
      <c r="GX25" s="413"/>
      <c r="GY25" s="413"/>
      <c r="GZ25" s="413"/>
      <c r="HA25" s="413"/>
      <c r="HB25" s="413"/>
      <c r="HC25" s="413"/>
      <c r="HD25" s="413"/>
      <c r="HE25" s="413"/>
      <c r="HF25" s="413"/>
      <c r="HG25" s="413"/>
      <c r="HH25" s="413"/>
      <c r="HI25" s="413"/>
      <c r="HJ25" s="413"/>
      <c r="HK25" s="413"/>
      <c r="HL25" s="413"/>
      <c r="HM25" s="413"/>
      <c r="HN25" s="413"/>
      <c r="HO25" s="413"/>
      <c r="HP25" s="413"/>
      <c r="HQ25" s="413"/>
      <c r="HR25" s="413"/>
      <c r="HS25" s="413"/>
      <c r="HT25" s="413"/>
      <c r="HU25" s="413"/>
      <c r="HV25" s="413"/>
      <c r="HW25" s="413"/>
      <c r="HX25" s="413"/>
    </row>
    <row r="26" spans="1:232">
      <c r="A26" s="442"/>
      <c r="B26" s="423"/>
      <c r="C26" s="299"/>
      <c r="D26" s="291" t="str">
        <f>IF(E26&gt;0,"+","")</f>
        <v/>
      </c>
      <c r="E26" s="292"/>
      <c r="F26" s="424"/>
      <c r="G26" s="299"/>
      <c r="H26" s="291" t="str">
        <f>IF(I26&gt;0,"+","")</f>
        <v/>
      </c>
      <c r="I26" s="292"/>
      <c r="J26" s="299"/>
      <c r="K26" s="291" t="str">
        <f>IF(L26&gt;0,"+","")</f>
        <v/>
      </c>
      <c r="L26" s="427"/>
      <c r="M26" s="425"/>
      <c r="N26" s="425"/>
      <c r="O26" s="425"/>
      <c r="P26" s="425"/>
      <c r="Q26" s="426" t="str">
        <f>IF(N26=0,"",ROUNDDOWN(M26*N26*O26,3) )</f>
        <v/>
      </c>
      <c r="R26" s="426"/>
      <c r="S26" s="426" t="str">
        <f>IF(R26=0,"",ROUNDDOWN(P26*Q26*R26,3))</f>
        <v/>
      </c>
      <c r="T26" s="413"/>
      <c r="U26" s="413">
        <f t="shared" si="4"/>
        <v>0</v>
      </c>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c r="CH26" s="413"/>
      <c r="CI26" s="413"/>
      <c r="CJ26" s="413"/>
      <c r="CK26" s="413"/>
      <c r="CL26" s="413"/>
      <c r="CM26" s="413"/>
      <c r="CN26" s="413"/>
      <c r="CO26" s="413"/>
      <c r="CP26" s="413"/>
      <c r="CQ26" s="413"/>
      <c r="CR26" s="413"/>
      <c r="CS26" s="413"/>
      <c r="CT26" s="413"/>
      <c r="CU26" s="413"/>
      <c r="CV26" s="413"/>
      <c r="CW26" s="413"/>
      <c r="CX26" s="413"/>
      <c r="CY26" s="413"/>
      <c r="CZ26" s="413"/>
      <c r="DA26" s="413"/>
      <c r="DB26" s="413"/>
      <c r="DC26" s="413"/>
      <c r="DD26" s="413"/>
      <c r="DE26" s="413"/>
      <c r="DF26" s="413"/>
      <c r="DG26" s="413"/>
      <c r="DH26" s="413"/>
      <c r="DI26" s="413"/>
      <c r="DJ26" s="413"/>
      <c r="DK26" s="413"/>
      <c r="DL26" s="413"/>
      <c r="DM26" s="413"/>
      <c r="DN26" s="413"/>
      <c r="DO26" s="413"/>
      <c r="DP26" s="413"/>
      <c r="DQ26" s="413"/>
      <c r="DR26" s="413"/>
      <c r="DS26" s="413"/>
      <c r="DT26" s="413"/>
      <c r="DU26" s="413"/>
      <c r="DV26" s="413"/>
      <c r="DW26" s="413"/>
      <c r="DX26" s="413"/>
      <c r="DY26" s="413"/>
      <c r="DZ26" s="413"/>
      <c r="EA26" s="413"/>
      <c r="EB26" s="413"/>
      <c r="EC26" s="413"/>
      <c r="ED26" s="413"/>
      <c r="EE26" s="413"/>
      <c r="EF26" s="413"/>
      <c r="EG26" s="413"/>
      <c r="EH26" s="413"/>
      <c r="EI26" s="413"/>
      <c r="EJ26" s="413"/>
      <c r="EK26" s="413"/>
      <c r="EL26" s="413"/>
      <c r="EM26" s="413"/>
      <c r="EN26" s="413"/>
      <c r="EO26" s="413"/>
      <c r="EP26" s="413"/>
      <c r="EQ26" s="413"/>
      <c r="ER26" s="413"/>
      <c r="ES26" s="413"/>
      <c r="ET26" s="413"/>
      <c r="EU26" s="413"/>
      <c r="EV26" s="413"/>
      <c r="EW26" s="413"/>
      <c r="EX26" s="413"/>
      <c r="EY26" s="413"/>
      <c r="EZ26" s="413"/>
      <c r="FA26" s="413"/>
      <c r="FB26" s="413"/>
      <c r="FC26" s="413"/>
      <c r="FD26" s="413"/>
      <c r="FE26" s="413"/>
      <c r="FF26" s="413"/>
      <c r="FG26" s="413"/>
      <c r="FH26" s="413"/>
      <c r="FI26" s="413"/>
      <c r="FJ26" s="413"/>
      <c r="FK26" s="413"/>
      <c r="FL26" s="413"/>
      <c r="FM26" s="413"/>
      <c r="FN26" s="413"/>
      <c r="FO26" s="413"/>
      <c r="FP26" s="413"/>
      <c r="FQ26" s="413"/>
      <c r="FR26" s="413"/>
      <c r="FS26" s="413"/>
      <c r="FT26" s="413"/>
      <c r="FU26" s="413"/>
      <c r="FV26" s="413"/>
      <c r="FW26" s="413"/>
      <c r="FX26" s="413"/>
      <c r="FY26" s="413"/>
      <c r="FZ26" s="413"/>
      <c r="GA26" s="413"/>
      <c r="GB26" s="413"/>
      <c r="GC26" s="413"/>
      <c r="GD26" s="413"/>
      <c r="GE26" s="413"/>
      <c r="GF26" s="413"/>
      <c r="GG26" s="413"/>
      <c r="GH26" s="413"/>
      <c r="GI26" s="413"/>
      <c r="GJ26" s="413"/>
      <c r="GK26" s="413"/>
      <c r="GL26" s="413"/>
      <c r="GM26" s="413"/>
      <c r="GN26" s="413"/>
      <c r="GO26" s="413"/>
      <c r="GP26" s="413"/>
      <c r="GQ26" s="413"/>
      <c r="GR26" s="413"/>
      <c r="GS26" s="413"/>
      <c r="GT26" s="413"/>
      <c r="GU26" s="413"/>
      <c r="GV26" s="413"/>
      <c r="GW26" s="413"/>
      <c r="GX26" s="413"/>
      <c r="GY26" s="413"/>
      <c r="GZ26" s="413"/>
      <c r="HA26" s="413"/>
      <c r="HB26" s="413"/>
      <c r="HC26" s="413"/>
      <c r="HD26" s="413"/>
      <c r="HE26" s="413"/>
      <c r="HF26" s="413"/>
      <c r="HG26" s="413"/>
      <c r="HH26" s="413"/>
      <c r="HI26" s="413"/>
      <c r="HJ26" s="413"/>
      <c r="HK26" s="413"/>
      <c r="HL26" s="413"/>
      <c r="HM26" s="413"/>
      <c r="HN26" s="413"/>
      <c r="HO26" s="413"/>
      <c r="HP26" s="413"/>
      <c r="HQ26" s="413"/>
      <c r="HR26" s="413"/>
      <c r="HS26" s="413"/>
      <c r="HT26" s="413"/>
      <c r="HU26" s="413"/>
      <c r="HV26" s="413"/>
      <c r="HW26" s="413"/>
      <c r="HX26" s="413"/>
    </row>
    <row r="27" spans="1:232">
      <c r="A27" s="442"/>
      <c r="B27" s="302" t="s">
        <v>77</v>
      </c>
      <c r="C27" s="305"/>
      <c r="D27" s="303"/>
      <c r="E27" s="304"/>
      <c r="F27" s="306"/>
      <c r="G27" s="306"/>
      <c r="H27" s="306"/>
      <c r="I27" s="306"/>
      <c r="J27" s="306"/>
      <c r="K27" s="306"/>
      <c r="L27" s="315"/>
      <c r="M27" s="315"/>
      <c r="N27" s="315"/>
      <c r="O27" s="315"/>
      <c r="P27" s="292"/>
      <c r="Q27" s="854" t="e">
        <f>SUM(Q14:Q26)</f>
        <v>#REF!</v>
      </c>
      <c r="R27" s="426"/>
      <c r="S27" s="854">
        <f>SUM(S14:S26)</f>
        <v>0</v>
      </c>
      <c r="T27" s="413"/>
      <c r="U27" s="413">
        <f>S27</f>
        <v>0</v>
      </c>
      <c r="V27" s="413" t="s">
        <v>120</v>
      </c>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c r="CH27" s="413"/>
      <c r="CI27" s="413"/>
      <c r="CJ27" s="413"/>
      <c r="CK27" s="413"/>
      <c r="CL27" s="413"/>
      <c r="CM27" s="413"/>
      <c r="CN27" s="413"/>
      <c r="CO27" s="413"/>
      <c r="CP27" s="413"/>
      <c r="CQ27" s="413"/>
      <c r="CR27" s="413"/>
      <c r="CS27" s="413"/>
      <c r="CT27" s="413"/>
      <c r="CU27" s="413"/>
      <c r="CV27" s="413"/>
      <c r="CW27" s="413"/>
      <c r="CX27" s="413"/>
      <c r="CY27" s="413"/>
      <c r="CZ27" s="413"/>
      <c r="DA27" s="413"/>
      <c r="DB27" s="413"/>
      <c r="DC27" s="413"/>
      <c r="DD27" s="413"/>
      <c r="DE27" s="413"/>
      <c r="DF27" s="413"/>
      <c r="DG27" s="413"/>
      <c r="DH27" s="413"/>
      <c r="DI27" s="413"/>
      <c r="DJ27" s="413"/>
      <c r="DK27" s="413"/>
      <c r="DL27" s="413"/>
      <c r="DM27" s="413"/>
      <c r="DN27" s="413"/>
      <c r="DO27" s="413"/>
      <c r="DP27" s="413"/>
      <c r="DQ27" s="413"/>
      <c r="DR27" s="413"/>
      <c r="DS27" s="413"/>
      <c r="DT27" s="413"/>
      <c r="DU27" s="413"/>
      <c r="DV27" s="413"/>
      <c r="DW27" s="413"/>
      <c r="DX27" s="413"/>
      <c r="DY27" s="413"/>
      <c r="DZ27" s="413"/>
      <c r="EA27" s="413"/>
      <c r="EB27" s="413"/>
      <c r="EC27" s="413"/>
      <c r="ED27" s="413"/>
      <c r="EE27" s="413"/>
      <c r="EF27" s="413"/>
      <c r="EG27" s="413"/>
      <c r="EH27" s="413"/>
      <c r="EI27" s="413"/>
      <c r="EJ27" s="413"/>
      <c r="EK27" s="413"/>
      <c r="EL27" s="413"/>
      <c r="EM27" s="413"/>
      <c r="EN27" s="413"/>
      <c r="EO27" s="413"/>
      <c r="EP27" s="413"/>
      <c r="EQ27" s="413"/>
      <c r="ER27" s="413"/>
      <c r="ES27" s="413"/>
      <c r="ET27" s="413"/>
      <c r="EU27" s="413"/>
      <c r="EV27" s="413"/>
      <c r="EW27" s="413"/>
      <c r="EX27" s="413"/>
      <c r="EY27" s="413"/>
      <c r="EZ27" s="413"/>
      <c r="FA27" s="413"/>
      <c r="FB27" s="413"/>
      <c r="FC27" s="413"/>
      <c r="FD27" s="413"/>
      <c r="FE27" s="413"/>
      <c r="FF27" s="413"/>
      <c r="FG27" s="413"/>
      <c r="FH27" s="413"/>
      <c r="FI27" s="413"/>
      <c r="FJ27" s="413"/>
      <c r="FK27" s="413"/>
      <c r="FL27" s="413"/>
      <c r="FM27" s="413"/>
      <c r="FN27" s="413"/>
      <c r="FO27" s="413"/>
      <c r="FP27" s="413"/>
      <c r="FQ27" s="413"/>
      <c r="FR27" s="413"/>
      <c r="FS27" s="413"/>
      <c r="FT27" s="413"/>
      <c r="FU27" s="413"/>
      <c r="FV27" s="413"/>
      <c r="FW27" s="413"/>
      <c r="FX27" s="413"/>
      <c r="FY27" s="413"/>
      <c r="FZ27" s="413"/>
      <c r="GA27" s="413"/>
      <c r="GB27" s="413"/>
      <c r="GC27" s="413"/>
      <c r="GD27" s="413"/>
      <c r="GE27" s="413"/>
      <c r="GF27" s="413"/>
      <c r="GG27" s="413"/>
      <c r="GH27" s="413"/>
      <c r="GI27" s="413"/>
      <c r="GJ27" s="413"/>
      <c r="GK27" s="413"/>
      <c r="GL27" s="413"/>
      <c r="GM27" s="413"/>
      <c r="GN27" s="413"/>
      <c r="GO27" s="413"/>
      <c r="GP27" s="413"/>
      <c r="GQ27" s="413"/>
      <c r="GR27" s="413"/>
      <c r="GS27" s="413"/>
      <c r="GT27" s="413"/>
      <c r="GU27" s="413"/>
      <c r="GV27" s="413"/>
      <c r="GW27" s="413"/>
      <c r="GX27" s="413"/>
      <c r="GY27" s="413"/>
      <c r="GZ27" s="413"/>
      <c r="HA27" s="413"/>
      <c r="HB27" s="413"/>
      <c r="HC27" s="413"/>
      <c r="HD27" s="413"/>
      <c r="HE27" s="413"/>
      <c r="HF27" s="413"/>
      <c r="HG27" s="413"/>
      <c r="HH27" s="413"/>
      <c r="HI27" s="413"/>
      <c r="HJ27" s="413"/>
      <c r="HK27" s="413"/>
      <c r="HL27" s="413"/>
      <c r="HM27" s="413"/>
      <c r="HN27" s="413"/>
      <c r="HO27" s="413"/>
      <c r="HP27" s="413"/>
      <c r="HQ27" s="413"/>
      <c r="HR27" s="413"/>
      <c r="HS27" s="413"/>
      <c r="HT27" s="413"/>
      <c r="HU27" s="413"/>
      <c r="HV27" s="413"/>
      <c r="HW27" s="413"/>
      <c r="HX27" s="413"/>
    </row>
    <row r="28" spans="1:232">
      <c r="B28" s="428"/>
      <c r="C28" s="144" t="e">
        <f>#REF!</f>
        <v>#REF!</v>
      </c>
      <c r="D28" s="144"/>
      <c r="E28" s="144"/>
      <c r="F28" s="144"/>
      <c r="G28" s="144"/>
      <c r="H28" s="144"/>
      <c r="I28" s="144"/>
      <c r="J28" s="144"/>
      <c r="K28" s="144"/>
      <c r="L28" s="144"/>
      <c r="M28" s="144"/>
      <c r="N28" s="144"/>
      <c r="O28" s="432"/>
      <c r="P28" s="144"/>
      <c r="Q28" s="144"/>
      <c r="R28" s="144"/>
      <c r="S28" s="142"/>
      <c r="T28" s="413"/>
      <c r="U28" s="413" t="e">
        <f>Q27</f>
        <v>#REF!</v>
      </c>
      <c r="V28" s="413" t="s">
        <v>121</v>
      </c>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c r="CH28" s="413"/>
      <c r="CI28" s="413"/>
      <c r="CJ28" s="413"/>
      <c r="CK28" s="413"/>
      <c r="CL28" s="413"/>
      <c r="CM28" s="413"/>
      <c r="CN28" s="413"/>
      <c r="CO28" s="413"/>
      <c r="CP28" s="413"/>
      <c r="CQ28" s="413"/>
      <c r="CR28" s="413"/>
      <c r="CS28" s="413"/>
      <c r="CT28" s="413"/>
      <c r="CU28" s="413"/>
      <c r="CV28" s="413"/>
      <c r="CW28" s="413"/>
      <c r="CX28" s="413"/>
      <c r="CY28" s="413"/>
      <c r="CZ28" s="413"/>
      <c r="DA28" s="413"/>
      <c r="DB28" s="413"/>
      <c r="DC28" s="413"/>
      <c r="DD28" s="413"/>
      <c r="DE28" s="413"/>
      <c r="DF28" s="413"/>
      <c r="DG28" s="413"/>
      <c r="DH28" s="413"/>
      <c r="DI28" s="413"/>
      <c r="DJ28" s="413"/>
      <c r="DK28" s="413"/>
      <c r="DL28" s="413"/>
      <c r="DM28" s="413"/>
      <c r="DN28" s="413"/>
      <c r="DO28" s="413"/>
      <c r="DP28" s="413"/>
      <c r="DQ28" s="413"/>
      <c r="DR28" s="413"/>
      <c r="DS28" s="413"/>
      <c r="DT28" s="413"/>
      <c r="DU28" s="413"/>
      <c r="DV28" s="413"/>
      <c r="DW28" s="413"/>
      <c r="DX28" s="413"/>
      <c r="DY28" s="413"/>
      <c r="DZ28" s="413"/>
      <c r="EA28" s="413"/>
      <c r="EB28" s="413"/>
      <c r="EC28" s="413"/>
      <c r="ED28" s="413"/>
      <c r="EE28" s="413"/>
      <c r="EF28" s="413"/>
      <c r="EG28" s="413"/>
      <c r="EH28" s="413"/>
      <c r="EI28" s="413"/>
      <c r="EJ28" s="413"/>
      <c r="EK28" s="413"/>
      <c r="EL28" s="413"/>
      <c r="EM28" s="413"/>
      <c r="EN28" s="413"/>
      <c r="EO28" s="413"/>
      <c r="EP28" s="413"/>
      <c r="EQ28" s="413"/>
      <c r="ER28" s="413"/>
      <c r="ES28" s="413"/>
      <c r="ET28" s="413"/>
      <c r="EU28" s="413"/>
      <c r="EV28" s="413"/>
      <c r="EW28" s="413"/>
      <c r="EX28" s="413"/>
      <c r="EY28" s="413"/>
      <c r="EZ28" s="413"/>
      <c r="FA28" s="413"/>
      <c r="FB28" s="413"/>
      <c r="FC28" s="413"/>
      <c r="FD28" s="413"/>
      <c r="FE28" s="413"/>
      <c r="FF28" s="413"/>
      <c r="FG28" s="413"/>
      <c r="FH28" s="413"/>
      <c r="FI28" s="413"/>
      <c r="FJ28" s="413"/>
      <c r="FK28" s="413"/>
      <c r="FL28" s="413"/>
      <c r="FM28" s="413"/>
      <c r="FN28" s="413"/>
      <c r="FO28" s="413"/>
      <c r="FP28" s="413"/>
      <c r="FQ28" s="413"/>
      <c r="FR28" s="413"/>
      <c r="FS28" s="413"/>
      <c r="FT28" s="413"/>
      <c r="FU28" s="413"/>
      <c r="FV28" s="413"/>
      <c r="FW28" s="413"/>
      <c r="FX28" s="413"/>
      <c r="FY28" s="413"/>
      <c r="FZ28" s="413"/>
      <c r="GA28" s="413"/>
      <c r="GB28" s="413"/>
      <c r="GC28" s="413"/>
      <c r="GD28" s="413"/>
      <c r="GE28" s="413"/>
      <c r="GF28" s="413"/>
      <c r="GG28" s="413"/>
      <c r="GH28" s="413"/>
      <c r="GI28" s="413"/>
      <c r="GJ28" s="413"/>
      <c r="GK28" s="413"/>
      <c r="GL28" s="413"/>
      <c r="GM28" s="413"/>
      <c r="GN28" s="413"/>
      <c r="GO28" s="413"/>
      <c r="GP28" s="413"/>
      <c r="GQ28" s="413"/>
      <c r="GR28" s="413"/>
      <c r="GS28" s="413"/>
      <c r="GT28" s="413"/>
      <c r="GU28" s="413"/>
      <c r="GV28" s="413"/>
      <c r="GW28" s="413"/>
      <c r="GX28" s="413"/>
      <c r="GY28" s="413"/>
      <c r="GZ28" s="413"/>
      <c r="HA28" s="413"/>
      <c r="HB28" s="413"/>
      <c r="HC28" s="413"/>
      <c r="HD28" s="413"/>
      <c r="HE28" s="413"/>
      <c r="HF28" s="413"/>
      <c r="HG28" s="413"/>
      <c r="HH28" s="413"/>
      <c r="HI28" s="413"/>
      <c r="HJ28" s="413"/>
      <c r="HK28" s="413"/>
      <c r="HL28" s="413"/>
      <c r="HM28" s="413"/>
      <c r="HN28" s="413"/>
      <c r="HO28" s="413"/>
      <c r="HP28" s="413"/>
      <c r="HQ28" s="413"/>
      <c r="HR28" s="413"/>
      <c r="HS28" s="413"/>
      <c r="HT28" s="413"/>
      <c r="HU28" s="413"/>
      <c r="HV28" s="413"/>
      <c r="HW28" s="413"/>
      <c r="HX28" s="413"/>
    </row>
    <row r="29" spans="1:232">
      <c r="B29" s="157"/>
      <c r="C29" s="135" t="e">
        <f>#REF!</f>
        <v>#REF!</v>
      </c>
      <c r="D29" s="135"/>
      <c r="E29" s="135"/>
      <c r="F29" s="135"/>
      <c r="G29" s="135"/>
      <c r="H29" s="135"/>
      <c r="I29" s="135"/>
      <c r="J29" s="135"/>
      <c r="K29" s="135"/>
      <c r="L29" s="135"/>
      <c r="M29" s="135"/>
      <c r="N29" s="135"/>
      <c r="O29" s="135"/>
      <c r="P29" s="135"/>
      <c r="Q29" s="135"/>
      <c r="R29" s="135"/>
      <c r="S29" s="136"/>
      <c r="T29" s="413"/>
      <c r="U29" s="413">
        <f>+mo_sub_base</f>
        <v>0</v>
      </c>
      <c r="V29" s="413">
        <f>+U29*0.57</f>
        <v>0</v>
      </c>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c r="CH29" s="413"/>
      <c r="CI29" s="413"/>
      <c r="CJ29" s="413"/>
      <c r="CK29" s="413"/>
      <c r="CL29" s="413"/>
      <c r="CM29" s="413"/>
      <c r="CN29" s="413"/>
      <c r="CO29" s="413"/>
      <c r="CP29" s="413"/>
      <c r="CQ29" s="413"/>
      <c r="CR29" s="413"/>
      <c r="CS29" s="413"/>
      <c r="CT29" s="413"/>
      <c r="CU29" s="413"/>
      <c r="CV29" s="413"/>
      <c r="CW29" s="413"/>
      <c r="CX29" s="413"/>
      <c r="CY29" s="413"/>
      <c r="CZ29" s="413"/>
      <c r="DA29" s="413"/>
      <c r="DB29" s="413"/>
      <c r="DC29" s="413"/>
      <c r="DD29" s="413"/>
      <c r="DE29" s="413"/>
      <c r="DF29" s="413"/>
      <c r="DG29" s="413"/>
      <c r="DH29" s="413"/>
      <c r="DI29" s="413"/>
      <c r="DJ29" s="413"/>
      <c r="DK29" s="413"/>
      <c r="DL29" s="413"/>
      <c r="DM29" s="413"/>
      <c r="DN29" s="413"/>
      <c r="DO29" s="413"/>
      <c r="DP29" s="413"/>
      <c r="DQ29" s="413"/>
      <c r="DR29" s="413"/>
      <c r="DS29" s="413"/>
      <c r="DT29" s="413"/>
      <c r="DU29" s="413"/>
      <c r="DV29" s="413"/>
      <c r="DW29" s="413"/>
      <c r="DX29" s="413"/>
      <c r="DY29" s="413"/>
      <c r="DZ29" s="413"/>
      <c r="EA29" s="413"/>
      <c r="EB29" s="413"/>
      <c r="EC29" s="413"/>
      <c r="ED29" s="413"/>
      <c r="EE29" s="413"/>
      <c r="EF29" s="413"/>
      <c r="EG29" s="413"/>
      <c r="EH29" s="413"/>
      <c r="EI29" s="413"/>
      <c r="EJ29" s="413"/>
      <c r="EK29" s="413"/>
      <c r="EL29" s="413"/>
      <c r="EM29" s="413"/>
      <c r="EN29" s="413"/>
      <c r="EO29" s="413"/>
      <c r="EP29" s="413"/>
      <c r="EQ29" s="413"/>
      <c r="ER29" s="413"/>
      <c r="ES29" s="413"/>
      <c r="ET29" s="413"/>
      <c r="EU29" s="413"/>
      <c r="EV29" s="413"/>
      <c r="EW29" s="413"/>
      <c r="EX29" s="413"/>
      <c r="EY29" s="413"/>
      <c r="EZ29" s="413"/>
      <c r="FA29" s="413"/>
      <c r="FB29" s="413"/>
      <c r="FC29" s="413"/>
      <c r="FD29" s="413"/>
      <c r="FE29" s="413"/>
      <c r="FF29" s="413"/>
      <c r="FG29" s="413"/>
      <c r="FH29" s="413"/>
      <c r="FI29" s="413"/>
      <c r="FJ29" s="413"/>
      <c r="FK29" s="413"/>
      <c r="FL29" s="413"/>
      <c r="FM29" s="413"/>
      <c r="FN29" s="413"/>
      <c r="FO29" s="413"/>
      <c r="FP29" s="413"/>
      <c r="FQ29" s="413"/>
      <c r="FR29" s="413"/>
      <c r="FS29" s="413"/>
      <c r="FT29" s="413"/>
      <c r="FU29" s="413"/>
      <c r="FV29" s="413"/>
      <c r="FW29" s="413"/>
      <c r="FX29" s="413"/>
      <c r="FY29" s="413"/>
      <c r="FZ29" s="413"/>
      <c r="GA29" s="413"/>
      <c r="GB29" s="413"/>
      <c r="GC29" s="413"/>
      <c r="GD29" s="413"/>
      <c r="GE29" s="413"/>
      <c r="GF29" s="413"/>
      <c r="GG29" s="413"/>
      <c r="GH29" s="413"/>
      <c r="GI29" s="413"/>
      <c r="GJ29" s="413"/>
      <c r="GK29" s="413"/>
      <c r="GL29" s="413"/>
      <c r="GM29" s="413"/>
      <c r="GN29" s="413"/>
      <c r="GO29" s="413"/>
      <c r="GP29" s="413"/>
      <c r="GQ29" s="413"/>
      <c r="GR29" s="413"/>
      <c r="GS29" s="413"/>
      <c r="GT29" s="413"/>
      <c r="GU29" s="413"/>
      <c r="GV29" s="413"/>
      <c r="GW29" s="413"/>
      <c r="GX29" s="413"/>
      <c r="GY29" s="413"/>
      <c r="GZ29" s="413"/>
      <c r="HA29" s="413"/>
      <c r="HB29" s="413"/>
      <c r="HC29" s="413"/>
      <c r="HD29" s="413"/>
      <c r="HE29" s="413"/>
      <c r="HF29" s="413"/>
      <c r="HG29" s="413"/>
      <c r="HH29" s="413"/>
      <c r="HI29" s="413"/>
      <c r="HJ29" s="413"/>
      <c r="HK29" s="413"/>
      <c r="HL29" s="413"/>
      <c r="HM29" s="413"/>
      <c r="HN29" s="413"/>
      <c r="HO29" s="413"/>
      <c r="HP29" s="413"/>
      <c r="HQ29" s="413"/>
      <c r="HR29" s="413"/>
      <c r="HS29" s="413"/>
      <c r="HT29" s="413"/>
      <c r="HU29" s="413"/>
      <c r="HV29" s="413"/>
      <c r="HW29" s="413"/>
      <c r="HX29" s="413"/>
    </row>
    <row r="30" spans="1:232">
      <c r="B30" s="157"/>
      <c r="C30" s="135"/>
      <c r="D30" s="135"/>
      <c r="E30" s="135"/>
      <c r="F30" s="135"/>
      <c r="G30" s="135"/>
      <c r="H30" s="135"/>
      <c r="I30" s="135"/>
      <c r="J30" s="135"/>
      <c r="K30" s="135"/>
      <c r="L30" s="135"/>
      <c r="M30" s="135"/>
      <c r="N30" s="135"/>
      <c r="O30" s="135"/>
      <c r="P30" s="135"/>
      <c r="Q30" s="135"/>
      <c r="R30" s="135"/>
      <c r="S30" s="136"/>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c r="CH30" s="413"/>
      <c r="CI30" s="413"/>
      <c r="CJ30" s="413"/>
      <c r="CK30" s="413"/>
      <c r="CL30" s="413"/>
      <c r="CM30" s="413"/>
      <c r="CN30" s="413"/>
      <c r="CO30" s="413"/>
      <c r="CP30" s="413"/>
      <c r="CQ30" s="413"/>
      <c r="CR30" s="413"/>
      <c r="CS30" s="413"/>
      <c r="CT30" s="413"/>
      <c r="CU30" s="413"/>
      <c r="CV30" s="413"/>
      <c r="CW30" s="413"/>
      <c r="CX30" s="413"/>
      <c r="CY30" s="413"/>
      <c r="CZ30" s="413"/>
      <c r="DA30" s="413"/>
      <c r="DB30" s="413"/>
      <c r="DC30" s="413"/>
      <c r="DD30" s="413"/>
      <c r="DE30" s="413"/>
      <c r="DF30" s="413"/>
      <c r="DG30" s="413"/>
      <c r="DH30" s="413"/>
      <c r="DI30" s="413"/>
      <c r="DJ30" s="413"/>
      <c r="DK30" s="413"/>
      <c r="DL30" s="413"/>
      <c r="DM30" s="413"/>
      <c r="DN30" s="413"/>
      <c r="DO30" s="413"/>
      <c r="DP30" s="413"/>
      <c r="DQ30" s="413"/>
      <c r="DR30" s="413"/>
      <c r="DS30" s="413"/>
      <c r="DT30" s="413"/>
      <c r="DU30" s="413"/>
      <c r="DV30" s="413"/>
      <c r="DW30" s="413"/>
      <c r="DX30" s="413"/>
      <c r="DY30" s="413"/>
      <c r="DZ30" s="413"/>
      <c r="EA30" s="413"/>
      <c r="EB30" s="413"/>
      <c r="EC30" s="413"/>
      <c r="ED30" s="413"/>
      <c r="EE30" s="413"/>
      <c r="EF30" s="413"/>
      <c r="EG30" s="413"/>
      <c r="EH30" s="413"/>
      <c r="EI30" s="413"/>
      <c r="EJ30" s="413"/>
      <c r="EK30" s="413"/>
      <c r="EL30" s="413"/>
      <c r="EM30" s="413"/>
      <c r="EN30" s="413"/>
      <c r="EO30" s="413"/>
      <c r="EP30" s="413"/>
      <c r="EQ30" s="413"/>
      <c r="ER30" s="413"/>
      <c r="ES30" s="413"/>
      <c r="ET30" s="413"/>
      <c r="EU30" s="413"/>
      <c r="EV30" s="413"/>
      <c r="EW30" s="413"/>
      <c r="EX30" s="413"/>
      <c r="EY30" s="413"/>
      <c r="EZ30" s="413"/>
      <c r="FA30" s="413"/>
      <c r="FB30" s="413"/>
      <c r="FC30" s="413"/>
      <c r="FD30" s="413"/>
      <c r="FE30" s="413"/>
      <c r="FF30" s="413"/>
      <c r="FG30" s="413"/>
      <c r="FH30" s="413"/>
      <c r="FI30" s="413"/>
      <c r="FJ30" s="413"/>
      <c r="FK30" s="413"/>
      <c r="FL30" s="413"/>
      <c r="FM30" s="413"/>
      <c r="FN30" s="413"/>
      <c r="FO30" s="413"/>
      <c r="FP30" s="413"/>
      <c r="FQ30" s="413"/>
      <c r="FR30" s="413"/>
      <c r="FS30" s="413"/>
      <c r="FT30" s="413"/>
      <c r="FU30" s="413"/>
      <c r="FV30" s="413"/>
      <c r="FW30" s="413"/>
      <c r="FX30" s="413"/>
      <c r="FY30" s="413"/>
      <c r="FZ30" s="413"/>
      <c r="GA30" s="413"/>
      <c r="GB30" s="413"/>
      <c r="GC30" s="413"/>
      <c r="GD30" s="413"/>
      <c r="GE30" s="413"/>
      <c r="GF30" s="413"/>
      <c r="GG30" s="413"/>
      <c r="GH30" s="413"/>
      <c r="GI30" s="413"/>
      <c r="GJ30" s="413"/>
      <c r="GK30" s="413"/>
      <c r="GL30" s="413"/>
      <c r="GM30" s="413"/>
      <c r="GN30" s="413"/>
      <c r="GO30" s="413"/>
      <c r="GP30" s="413"/>
      <c r="GQ30" s="413"/>
      <c r="GR30" s="413"/>
      <c r="GS30" s="413"/>
      <c r="GT30" s="413"/>
      <c r="GU30" s="413"/>
      <c r="GV30" s="413"/>
      <c r="GW30" s="413"/>
      <c r="GX30" s="413"/>
      <c r="GY30" s="413"/>
      <c r="GZ30" s="413"/>
      <c r="HA30" s="413"/>
      <c r="HB30" s="413"/>
      <c r="HC30" s="413"/>
      <c r="HD30" s="413"/>
      <c r="HE30" s="413"/>
      <c r="HF30" s="413"/>
      <c r="HG30" s="413"/>
      <c r="HH30" s="413"/>
      <c r="HI30" s="413"/>
      <c r="HJ30" s="413"/>
      <c r="HK30" s="413"/>
      <c r="HL30" s="413"/>
      <c r="HM30" s="413"/>
      <c r="HN30" s="413"/>
      <c r="HO30" s="413"/>
      <c r="HP30" s="413"/>
      <c r="HQ30" s="413"/>
      <c r="HR30" s="413"/>
      <c r="HS30" s="413"/>
      <c r="HT30" s="413"/>
      <c r="HU30" s="413"/>
      <c r="HV30" s="413"/>
      <c r="HW30" s="413"/>
      <c r="HX30" s="413"/>
    </row>
    <row r="31" spans="1:232">
      <c r="B31" s="157"/>
      <c r="C31" s="135"/>
      <c r="D31" s="135"/>
      <c r="E31" s="135"/>
      <c r="F31" s="135"/>
      <c r="G31" s="135"/>
      <c r="H31" s="135"/>
      <c r="I31" s="135"/>
      <c r="J31" s="135"/>
      <c r="K31" s="135"/>
      <c r="L31" s="135"/>
      <c r="M31" s="135"/>
      <c r="N31" s="135"/>
      <c r="O31" s="135"/>
      <c r="P31" s="135"/>
      <c r="Q31" s="135"/>
      <c r="R31" s="135"/>
      <c r="S31" s="136"/>
      <c r="T31" s="413"/>
      <c r="U31" s="413" t="e">
        <f>+U28</f>
        <v>#REF!</v>
      </c>
      <c r="V31" s="413" t="e">
        <f>+U31*8.6</f>
        <v>#REF!</v>
      </c>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3"/>
      <c r="DM31" s="413"/>
      <c r="DN31" s="413"/>
      <c r="DO31" s="413"/>
      <c r="DP31" s="413"/>
      <c r="DQ31" s="413"/>
      <c r="DR31" s="413"/>
      <c r="DS31" s="413"/>
      <c r="DT31" s="413"/>
      <c r="DU31" s="413"/>
      <c r="DV31" s="413"/>
      <c r="DW31" s="413"/>
      <c r="DX31" s="413"/>
      <c r="DY31" s="413"/>
      <c r="DZ31" s="413"/>
      <c r="EA31" s="413"/>
      <c r="EB31" s="413"/>
      <c r="EC31" s="413"/>
      <c r="ED31" s="413"/>
      <c r="EE31" s="413"/>
      <c r="EF31" s="413"/>
      <c r="EG31" s="413"/>
      <c r="EH31" s="413"/>
      <c r="EI31" s="413"/>
      <c r="EJ31" s="413"/>
      <c r="EK31" s="413"/>
      <c r="EL31" s="413"/>
      <c r="EM31" s="413"/>
      <c r="EN31" s="413"/>
      <c r="EO31" s="413"/>
      <c r="EP31" s="413"/>
      <c r="EQ31" s="413"/>
      <c r="ER31" s="413"/>
      <c r="ES31" s="413"/>
      <c r="ET31" s="413"/>
      <c r="EU31" s="413"/>
      <c r="EV31" s="413"/>
      <c r="EW31" s="413"/>
      <c r="EX31" s="413"/>
      <c r="EY31" s="413"/>
      <c r="EZ31" s="413"/>
      <c r="FA31" s="413"/>
      <c r="FB31" s="413"/>
      <c r="FC31" s="413"/>
      <c r="FD31" s="413"/>
      <c r="FE31" s="413"/>
      <c r="FF31" s="413"/>
      <c r="FG31" s="413"/>
      <c r="FH31" s="413"/>
      <c r="FI31" s="413"/>
      <c r="FJ31" s="413"/>
      <c r="FK31" s="413"/>
      <c r="FL31" s="413"/>
      <c r="FM31" s="413"/>
      <c r="FN31" s="413"/>
      <c r="FO31" s="413"/>
      <c r="FP31" s="413"/>
      <c r="FQ31" s="413"/>
      <c r="FR31" s="413"/>
      <c r="FS31" s="413"/>
      <c r="FT31" s="413"/>
      <c r="FU31" s="413"/>
      <c r="FV31" s="413"/>
      <c r="FW31" s="413"/>
      <c r="FX31" s="413"/>
      <c r="FY31" s="413"/>
      <c r="FZ31" s="413"/>
      <c r="GA31" s="413"/>
      <c r="GB31" s="413"/>
      <c r="GC31" s="413"/>
      <c r="GD31" s="413"/>
      <c r="GE31" s="413"/>
      <c r="GF31" s="413"/>
      <c r="GG31" s="413"/>
      <c r="GH31" s="413"/>
      <c r="GI31" s="413"/>
      <c r="GJ31" s="413"/>
      <c r="GK31" s="413"/>
      <c r="GL31" s="413"/>
      <c r="GM31" s="413"/>
      <c r="GN31" s="413"/>
      <c r="GO31" s="413"/>
      <c r="GP31" s="413"/>
      <c r="GQ31" s="413"/>
      <c r="GR31" s="413"/>
      <c r="GS31" s="413"/>
      <c r="GT31" s="413"/>
      <c r="GU31" s="413"/>
      <c r="GV31" s="413"/>
      <c r="GW31" s="413"/>
      <c r="GX31" s="413"/>
      <c r="GY31" s="413"/>
      <c r="GZ31" s="413"/>
      <c r="HA31" s="413"/>
      <c r="HB31" s="413"/>
      <c r="HC31" s="413"/>
      <c r="HD31" s="413"/>
      <c r="HE31" s="413"/>
      <c r="HF31" s="413"/>
      <c r="HG31" s="413"/>
      <c r="HH31" s="413"/>
      <c r="HI31" s="413"/>
      <c r="HJ31" s="413"/>
      <c r="HK31" s="413"/>
      <c r="HL31" s="413"/>
      <c r="HM31" s="413"/>
      <c r="HN31" s="413"/>
      <c r="HO31" s="413"/>
      <c r="HP31" s="413"/>
      <c r="HQ31" s="413"/>
      <c r="HR31" s="413"/>
      <c r="HS31" s="413"/>
      <c r="HT31" s="413"/>
      <c r="HU31" s="413"/>
      <c r="HV31" s="413"/>
      <c r="HW31" s="413"/>
      <c r="HX31" s="413"/>
    </row>
    <row r="32" spans="1:232">
      <c r="B32" s="157"/>
      <c r="C32" s="135"/>
      <c r="D32" s="135"/>
      <c r="E32" s="135"/>
      <c r="F32" s="135"/>
      <c r="G32" s="135"/>
      <c r="H32" s="135"/>
      <c r="I32" s="135"/>
      <c r="J32" s="135"/>
      <c r="K32" s="135"/>
      <c r="L32" s="135"/>
      <c r="M32" s="135"/>
      <c r="N32" s="135"/>
      <c r="O32" s="135"/>
      <c r="P32" s="135"/>
      <c r="Q32" s="135"/>
      <c r="R32" s="135"/>
      <c r="S32" s="136"/>
      <c r="T32" s="413"/>
      <c r="U32" s="413"/>
      <c r="V32" s="413" t="e">
        <f>+V31+V29</f>
        <v>#REF!</v>
      </c>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3"/>
      <c r="HJ32" s="413"/>
      <c r="HK32" s="413"/>
      <c r="HL32" s="413"/>
      <c r="HM32" s="413"/>
      <c r="HN32" s="413"/>
      <c r="HO32" s="413"/>
      <c r="HP32" s="413"/>
      <c r="HQ32" s="413"/>
      <c r="HR32" s="413"/>
      <c r="HS32" s="413"/>
      <c r="HT32" s="413"/>
      <c r="HU32" s="413"/>
      <c r="HV32" s="413"/>
      <c r="HW32" s="413"/>
      <c r="HX32" s="413"/>
    </row>
    <row r="33" spans="2:232">
      <c r="B33" s="187"/>
      <c r="C33" s="188"/>
      <c r="D33" s="188"/>
      <c r="E33" s="188"/>
      <c r="F33" s="188"/>
      <c r="G33" s="188"/>
      <c r="H33" s="158"/>
      <c r="I33" s="188"/>
      <c r="J33" s="188"/>
      <c r="K33" s="188"/>
      <c r="L33" s="188"/>
      <c r="M33" s="188"/>
      <c r="N33" s="188"/>
      <c r="O33" s="159"/>
      <c r="P33" s="188"/>
      <c r="Q33" s="188"/>
      <c r="R33" s="188"/>
      <c r="S33" s="198"/>
      <c r="T33" s="413"/>
      <c r="U33" s="413"/>
      <c r="V33" s="413" t="e">
        <f>+V32+#REF!</f>
        <v>#REF!</v>
      </c>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row>
    <row r="34" spans="2:232">
      <c r="B34" s="316"/>
      <c r="C34" s="317"/>
      <c r="D34" s="317"/>
      <c r="E34" s="616" t="s">
        <v>388</v>
      </c>
      <c r="F34" s="618"/>
      <c r="G34" s="618"/>
      <c r="H34" s="694"/>
      <c r="I34" s="694"/>
      <c r="J34" s="618"/>
      <c r="K34" s="694"/>
      <c r="L34" s="317"/>
      <c r="M34" s="317"/>
      <c r="N34" s="317"/>
      <c r="O34" s="429"/>
      <c r="P34" s="317"/>
      <c r="Q34" s="724" t="s">
        <v>390</v>
      </c>
      <c r="R34" s="317"/>
      <c r="S34" s="318"/>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row>
    <row r="35" spans="2:232">
      <c r="B35" s="311"/>
      <c r="C35" s="837" t="s">
        <v>413</v>
      </c>
      <c r="D35" s="191"/>
      <c r="E35" s="617"/>
      <c r="F35" s="632"/>
      <c r="G35" s="632"/>
      <c r="H35" s="837"/>
      <c r="I35" s="837"/>
      <c r="J35" s="619"/>
      <c r="K35" s="837"/>
      <c r="L35" s="191"/>
      <c r="M35" s="191"/>
      <c r="N35" s="191"/>
      <c r="O35" s="191"/>
      <c r="P35" s="191"/>
      <c r="Q35" s="841" t="s">
        <v>415</v>
      </c>
      <c r="R35" s="191"/>
      <c r="S35" s="312"/>
      <c r="T35" s="413"/>
      <c r="U35" s="413"/>
      <c r="V35" s="413"/>
      <c r="W35" s="413"/>
      <c r="X35" s="413"/>
      <c r="Y35" s="413"/>
      <c r="Z35" s="413"/>
      <c r="AA35" s="413"/>
      <c r="AB35" s="413"/>
      <c r="AC35" s="413"/>
      <c r="AD35" s="413"/>
      <c r="AE35" s="413"/>
      <c r="AF35" s="413"/>
      <c r="AG35" s="413"/>
      <c r="AH35" s="413"/>
      <c r="AI35" s="413"/>
      <c r="AJ35" s="413"/>
      <c r="AK35" s="413"/>
      <c r="AL35" s="413"/>
      <c r="AM35" s="413"/>
      <c r="AN35" s="413"/>
      <c r="AO35" s="413"/>
      <c r="AP35" s="413"/>
      <c r="AQ35" s="413"/>
      <c r="AR35" s="413"/>
      <c r="AS35" s="413"/>
      <c r="AT35" s="413"/>
      <c r="AU35" s="413"/>
      <c r="AV35" s="413"/>
      <c r="AW35" s="413"/>
      <c r="AX35" s="413"/>
      <c r="AY35" s="413"/>
      <c r="AZ35" s="413"/>
      <c r="BA35" s="413"/>
      <c r="BB35" s="413"/>
      <c r="BC35" s="413"/>
      <c r="BD35" s="413"/>
      <c r="BE35" s="413"/>
      <c r="BF35" s="413"/>
      <c r="BG35" s="413"/>
      <c r="BH35" s="413"/>
      <c r="BI35" s="413"/>
      <c r="BJ35" s="413"/>
      <c r="BK35" s="413"/>
      <c r="BL35" s="413"/>
      <c r="BM35" s="413"/>
      <c r="BN35" s="413"/>
      <c r="BO35" s="413"/>
      <c r="BP35" s="413"/>
      <c r="BQ35" s="413"/>
      <c r="BR35" s="413"/>
      <c r="BS35" s="413"/>
      <c r="BT35" s="413"/>
      <c r="BU35" s="413"/>
      <c r="BV35" s="413"/>
      <c r="BW35" s="413"/>
      <c r="BX35" s="413"/>
      <c r="BY35" s="413"/>
      <c r="BZ35" s="413"/>
      <c r="CA35" s="413"/>
      <c r="CB35" s="413"/>
      <c r="CC35" s="413"/>
      <c r="CD35" s="413"/>
      <c r="CE35" s="413"/>
      <c r="CF35" s="413"/>
      <c r="CG35" s="413"/>
      <c r="CH35" s="413"/>
      <c r="CI35" s="413"/>
      <c r="CJ35" s="413"/>
      <c r="CK35" s="413"/>
      <c r="CL35" s="413"/>
      <c r="CM35" s="413"/>
      <c r="CN35" s="413"/>
      <c r="CO35" s="413"/>
      <c r="CP35" s="413"/>
      <c r="CQ35" s="413"/>
      <c r="CR35" s="413"/>
      <c r="CS35" s="413"/>
      <c r="CT35" s="413"/>
      <c r="CU35" s="413"/>
      <c r="CV35" s="413"/>
      <c r="CW35" s="413"/>
      <c r="CX35" s="413"/>
      <c r="CY35" s="413"/>
      <c r="CZ35" s="413"/>
      <c r="DA35" s="413"/>
      <c r="DB35" s="413"/>
      <c r="DC35" s="413"/>
      <c r="DD35" s="413"/>
      <c r="DE35" s="413"/>
      <c r="DF35" s="413"/>
      <c r="DG35" s="413"/>
      <c r="DH35" s="413"/>
      <c r="DI35" s="413"/>
      <c r="DJ35" s="413"/>
      <c r="DK35" s="413"/>
      <c r="DL35" s="413"/>
      <c r="DM35" s="413"/>
      <c r="DN35" s="413"/>
      <c r="DO35" s="413"/>
      <c r="DP35" s="413"/>
      <c r="DQ35" s="413"/>
      <c r="DR35" s="413"/>
      <c r="DS35" s="413"/>
      <c r="DT35" s="413"/>
      <c r="DU35" s="413"/>
      <c r="DV35" s="413"/>
      <c r="DW35" s="413"/>
      <c r="DX35" s="413"/>
      <c r="DY35" s="413"/>
      <c r="DZ35" s="413"/>
      <c r="EA35" s="413"/>
      <c r="EB35" s="413"/>
      <c r="EC35" s="413"/>
      <c r="ED35" s="413"/>
      <c r="EE35" s="413"/>
      <c r="EF35" s="413"/>
      <c r="EG35" s="413"/>
      <c r="EH35" s="413"/>
      <c r="EI35" s="413"/>
      <c r="EJ35" s="413"/>
      <c r="EK35" s="413"/>
      <c r="EL35" s="413"/>
      <c r="EM35" s="413"/>
      <c r="EN35" s="413"/>
      <c r="EO35" s="413"/>
      <c r="EP35" s="413"/>
      <c r="EQ35" s="413"/>
      <c r="ER35" s="413"/>
      <c r="ES35" s="413"/>
      <c r="ET35" s="413"/>
      <c r="EU35" s="413"/>
      <c r="EV35" s="413"/>
      <c r="EW35" s="413"/>
      <c r="EX35" s="413"/>
      <c r="EY35" s="413"/>
      <c r="EZ35" s="413"/>
      <c r="FA35" s="413"/>
      <c r="FB35" s="413"/>
      <c r="FC35" s="413"/>
      <c r="FD35" s="413"/>
      <c r="FE35" s="413"/>
      <c r="FF35" s="413"/>
      <c r="FG35" s="413"/>
      <c r="FH35" s="413"/>
      <c r="FI35" s="413"/>
      <c r="FJ35" s="413"/>
      <c r="FK35" s="413"/>
      <c r="FL35" s="413"/>
      <c r="FM35" s="413"/>
      <c r="FN35" s="413"/>
      <c r="FO35" s="413"/>
      <c r="FP35" s="413"/>
      <c r="FQ35" s="413"/>
      <c r="FR35" s="413"/>
      <c r="FS35" s="413"/>
      <c r="FT35" s="413"/>
      <c r="FU35" s="413"/>
      <c r="FV35" s="413"/>
      <c r="FW35" s="413"/>
      <c r="FX35" s="413"/>
      <c r="FY35" s="413"/>
      <c r="FZ35" s="413"/>
      <c r="GA35" s="413"/>
      <c r="GB35" s="413"/>
      <c r="GC35" s="413"/>
      <c r="GD35" s="413"/>
      <c r="GE35" s="413"/>
      <c r="GF35" s="413"/>
      <c r="GG35" s="413"/>
      <c r="GH35" s="413"/>
      <c r="GI35" s="413"/>
      <c r="GJ35" s="413"/>
      <c r="GK35" s="413"/>
      <c r="GL35" s="413"/>
      <c r="GM35" s="413"/>
      <c r="GN35" s="413"/>
      <c r="GO35" s="413"/>
      <c r="GP35" s="413"/>
      <c r="GQ35" s="413"/>
      <c r="GR35" s="413"/>
      <c r="GS35" s="413"/>
      <c r="GT35" s="413"/>
      <c r="GU35" s="413"/>
      <c r="GV35" s="413"/>
      <c r="GW35" s="413"/>
      <c r="GX35" s="413"/>
      <c r="GY35" s="413"/>
      <c r="GZ35" s="413"/>
      <c r="HA35" s="413"/>
      <c r="HB35" s="413"/>
      <c r="HC35" s="413"/>
      <c r="HD35" s="413"/>
      <c r="HE35" s="413"/>
      <c r="HF35" s="413"/>
      <c r="HG35" s="413"/>
      <c r="HH35" s="413"/>
      <c r="HI35" s="413"/>
      <c r="HJ35" s="413"/>
      <c r="HK35" s="413"/>
      <c r="HL35" s="413"/>
      <c r="HM35" s="413"/>
      <c r="HN35" s="413"/>
      <c r="HO35" s="413"/>
      <c r="HP35" s="413"/>
      <c r="HQ35" s="413"/>
      <c r="HR35" s="413"/>
      <c r="HS35" s="413"/>
      <c r="HT35" s="413"/>
      <c r="HU35" s="413"/>
      <c r="HV35" s="413"/>
      <c r="HW35" s="413"/>
      <c r="HX35" s="413"/>
    </row>
    <row r="36" spans="2:232">
      <c r="B36" s="430"/>
      <c r="C36" s="430"/>
      <c r="D36" s="430"/>
      <c r="E36" s="430"/>
      <c r="F36" s="430"/>
      <c r="G36" s="430"/>
      <c r="H36" s="430"/>
      <c r="I36" s="430"/>
      <c r="J36" s="430"/>
      <c r="K36" s="430"/>
      <c r="L36" s="430"/>
      <c r="M36" s="430"/>
      <c r="N36" s="430"/>
      <c r="O36" s="430"/>
      <c r="P36" s="430"/>
      <c r="Q36" s="430"/>
      <c r="R36" s="430"/>
      <c r="S36" s="430"/>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3"/>
      <c r="HJ36" s="413"/>
      <c r="HK36" s="413"/>
      <c r="HL36" s="413"/>
      <c r="HM36" s="413"/>
      <c r="HN36" s="413"/>
      <c r="HO36" s="413"/>
      <c r="HP36" s="413"/>
      <c r="HQ36" s="413"/>
      <c r="HR36" s="413"/>
      <c r="HS36" s="413"/>
      <c r="HT36" s="413"/>
      <c r="HU36" s="413"/>
      <c r="HV36" s="413"/>
      <c r="HW36" s="413"/>
      <c r="HX36" s="413"/>
    </row>
    <row r="37" spans="2:232">
      <c r="B37" s="431"/>
      <c r="C37" s="431"/>
      <c r="D37" s="431"/>
      <c r="E37" s="431"/>
      <c r="F37" s="431"/>
      <c r="G37" s="431"/>
      <c r="H37" s="431"/>
      <c r="I37" s="431"/>
      <c r="J37" s="431"/>
      <c r="K37" s="431"/>
      <c r="L37" s="431"/>
      <c r="M37" s="431"/>
      <c r="N37" s="431"/>
      <c r="O37" s="431"/>
      <c r="P37" s="431"/>
      <c r="Q37" s="431"/>
      <c r="R37" s="431"/>
      <c r="S37" s="431"/>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3"/>
      <c r="GI37" s="413"/>
      <c r="GJ37" s="413"/>
      <c r="GK37" s="413"/>
      <c r="GL37" s="413"/>
      <c r="GM37" s="413"/>
      <c r="GN37" s="413"/>
      <c r="GO37" s="413"/>
      <c r="GP37" s="413"/>
      <c r="GQ37" s="413"/>
      <c r="GR37" s="413"/>
      <c r="GS37" s="413"/>
      <c r="GT37" s="413"/>
      <c r="GU37" s="413"/>
      <c r="GV37" s="413"/>
      <c r="GW37" s="413"/>
      <c r="GX37" s="413"/>
      <c r="GY37" s="413"/>
      <c r="GZ37" s="413"/>
      <c r="HA37" s="413"/>
      <c r="HB37" s="413"/>
      <c r="HC37" s="413"/>
      <c r="HD37" s="413"/>
      <c r="HE37" s="413"/>
      <c r="HF37" s="413"/>
      <c r="HG37" s="413"/>
      <c r="HH37" s="413"/>
      <c r="HI37" s="413"/>
      <c r="HJ37" s="413"/>
      <c r="HK37" s="413"/>
      <c r="HL37" s="413"/>
      <c r="HM37" s="413"/>
      <c r="HN37" s="413"/>
      <c r="HO37" s="413"/>
      <c r="HP37" s="413"/>
      <c r="HQ37" s="413"/>
      <c r="HR37" s="413"/>
      <c r="HS37" s="413"/>
      <c r="HT37" s="413"/>
      <c r="HU37" s="413"/>
      <c r="HV37" s="413"/>
      <c r="HW37" s="413"/>
      <c r="HX37" s="413"/>
    </row>
    <row r="38" spans="2:232">
      <c r="B38" s="431"/>
      <c r="C38" s="431"/>
      <c r="D38" s="431"/>
      <c r="E38" s="431"/>
      <c r="F38" s="431"/>
      <c r="G38" s="431"/>
      <c r="H38" s="431"/>
      <c r="I38" s="431"/>
      <c r="J38" s="431"/>
      <c r="K38" s="431"/>
      <c r="L38" s="431"/>
      <c r="M38" s="431"/>
      <c r="N38" s="431"/>
      <c r="O38" s="431"/>
      <c r="P38" s="431"/>
      <c r="Q38" s="431"/>
      <c r="R38" s="431"/>
      <c r="S38" s="431"/>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c r="CH38" s="413"/>
      <c r="CI38" s="413"/>
      <c r="CJ38" s="413"/>
      <c r="CK38" s="413"/>
      <c r="CL38" s="413"/>
      <c r="CM38" s="413"/>
      <c r="CN38" s="413"/>
      <c r="CO38" s="413"/>
      <c r="CP38" s="413"/>
      <c r="CQ38" s="413"/>
      <c r="CR38" s="413"/>
      <c r="CS38" s="413"/>
      <c r="CT38" s="413"/>
      <c r="CU38" s="413"/>
      <c r="CV38" s="413"/>
      <c r="CW38" s="413"/>
      <c r="CX38" s="413"/>
      <c r="CY38" s="413"/>
      <c r="CZ38" s="413"/>
      <c r="DA38" s="413"/>
      <c r="DB38" s="413"/>
      <c r="DC38" s="413"/>
      <c r="DD38" s="413"/>
      <c r="DE38" s="413"/>
      <c r="DF38" s="413"/>
      <c r="DG38" s="413"/>
      <c r="DH38" s="413"/>
      <c r="DI38" s="413"/>
      <c r="DJ38" s="413"/>
      <c r="DK38" s="413"/>
      <c r="DL38" s="413"/>
      <c r="DM38" s="413"/>
      <c r="DN38" s="413"/>
      <c r="DO38" s="413"/>
      <c r="DP38" s="413"/>
      <c r="DQ38" s="413"/>
      <c r="DR38" s="413"/>
      <c r="DS38" s="413"/>
      <c r="DT38" s="413"/>
      <c r="DU38" s="413"/>
      <c r="DV38" s="413"/>
      <c r="DW38" s="413"/>
      <c r="DX38" s="413"/>
      <c r="DY38" s="413"/>
      <c r="DZ38" s="413"/>
      <c r="EA38" s="413"/>
      <c r="EB38" s="413"/>
      <c r="EC38" s="413"/>
      <c r="ED38" s="413"/>
      <c r="EE38" s="413"/>
      <c r="EF38" s="413"/>
      <c r="EG38" s="413"/>
      <c r="EH38" s="413"/>
      <c r="EI38" s="413"/>
      <c r="EJ38" s="413"/>
      <c r="EK38" s="413"/>
      <c r="EL38" s="413"/>
      <c r="EM38" s="413"/>
      <c r="EN38" s="413"/>
      <c r="EO38" s="413"/>
      <c r="EP38" s="413"/>
      <c r="EQ38" s="413"/>
      <c r="ER38" s="413"/>
      <c r="ES38" s="413"/>
      <c r="ET38" s="413"/>
      <c r="EU38" s="413"/>
      <c r="EV38" s="413"/>
      <c r="EW38" s="413"/>
      <c r="EX38" s="413"/>
      <c r="EY38" s="413"/>
      <c r="EZ38" s="413"/>
      <c r="FA38" s="413"/>
      <c r="FB38" s="413"/>
      <c r="FC38" s="413"/>
      <c r="FD38" s="413"/>
      <c r="FE38" s="413"/>
      <c r="FF38" s="413"/>
      <c r="FG38" s="413"/>
      <c r="FH38" s="413"/>
      <c r="FI38" s="413"/>
      <c r="FJ38" s="413"/>
      <c r="FK38" s="413"/>
      <c r="FL38" s="413"/>
      <c r="FM38" s="413"/>
      <c r="FN38" s="413"/>
      <c r="FO38" s="413"/>
      <c r="FP38" s="413"/>
      <c r="FQ38" s="413"/>
      <c r="FR38" s="413"/>
      <c r="FS38" s="413"/>
      <c r="FT38" s="413"/>
      <c r="FU38" s="413"/>
      <c r="FV38" s="413"/>
      <c r="FW38" s="413"/>
      <c r="FX38" s="413"/>
      <c r="FY38" s="413"/>
      <c r="FZ38" s="413"/>
      <c r="GA38" s="413"/>
      <c r="GB38" s="413"/>
      <c r="GC38" s="413"/>
      <c r="GD38" s="413"/>
      <c r="GE38" s="413"/>
      <c r="GF38" s="413"/>
      <c r="GG38" s="413"/>
      <c r="GH38" s="413"/>
      <c r="GI38" s="413"/>
      <c r="GJ38" s="413"/>
      <c r="GK38" s="413"/>
      <c r="GL38" s="413"/>
      <c r="GM38" s="413"/>
      <c r="GN38" s="413"/>
      <c r="GO38" s="413"/>
      <c r="GP38" s="413"/>
      <c r="GQ38" s="413"/>
      <c r="GR38" s="413"/>
      <c r="GS38" s="413"/>
      <c r="GT38" s="413"/>
      <c r="GU38" s="413"/>
      <c r="GV38" s="413"/>
      <c r="GW38" s="413"/>
      <c r="GX38" s="413"/>
      <c r="GY38" s="413"/>
      <c r="GZ38" s="413"/>
      <c r="HA38" s="413"/>
      <c r="HB38" s="413"/>
      <c r="HC38" s="413"/>
      <c r="HD38" s="413"/>
      <c r="HE38" s="413"/>
      <c r="HF38" s="413"/>
      <c r="HG38" s="413"/>
      <c r="HH38" s="413"/>
      <c r="HI38" s="413"/>
      <c r="HJ38" s="413"/>
      <c r="HK38" s="413"/>
      <c r="HL38" s="413"/>
      <c r="HM38" s="413"/>
      <c r="HN38" s="413"/>
      <c r="HO38" s="413"/>
      <c r="HP38" s="413"/>
      <c r="HQ38" s="413"/>
      <c r="HR38" s="413"/>
      <c r="HS38" s="413"/>
      <c r="HT38" s="413"/>
      <c r="HU38" s="413"/>
      <c r="HV38" s="413"/>
      <c r="HW38" s="413"/>
      <c r="HX38" s="413"/>
    </row>
  </sheetData>
  <mergeCells count="1">
    <mergeCell ref="D2:P4"/>
  </mergeCells>
  <phoneticPr fontId="13" type="noConversion"/>
  <printOptions horizontalCentered="1" verticalCentered="1"/>
  <pageMargins left="0.39370078740157483" right="0.39370078740157483" top="0.55118110236220474" bottom="0.78740157480314965" header="0" footer="0.59055118110236227"/>
  <pageSetup paperSize="9" scale="95" orientation="landscape" horizontalDpi="300" verticalDpi="300" r:id="rId1"/>
  <headerFooter alignWithMargins="0">
    <oddFooter>&amp;CFolha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5"/>
  <sheetViews>
    <sheetView showGridLines="0" workbookViewId="0">
      <selection activeCell="B23" sqref="B23"/>
    </sheetView>
  </sheetViews>
  <sheetFormatPr defaultColWidth="10.7109375" defaultRowHeight="12"/>
  <cols>
    <col min="1" max="1" width="10.7109375" style="3" customWidth="1"/>
    <col min="2" max="2" width="6.7109375" style="1" customWidth="1"/>
    <col min="3" max="3" width="1.7109375" style="1" customWidth="1"/>
    <col min="4" max="4" width="6.7109375" style="1" customWidth="1"/>
    <col min="5" max="9" width="15.28515625" style="1" customWidth="1"/>
    <col min="10" max="10" width="6.140625" style="1" customWidth="1"/>
    <col min="11" max="11" width="2" style="1" customWidth="1"/>
    <col min="12" max="12" width="6.28515625" style="1" customWidth="1"/>
    <col min="13" max="13" width="12.140625" style="1" customWidth="1"/>
    <col min="14" max="14" width="10.5703125" style="1" customWidth="1"/>
    <col min="15" max="16" width="13.7109375" style="1" customWidth="1"/>
    <col min="17" max="17" width="10.7109375" style="3" customWidth="1"/>
    <col min="18" max="18" width="16.28515625" style="3" customWidth="1"/>
    <col min="19" max="19" width="16.5703125" style="3" customWidth="1"/>
    <col min="20" max="16384" width="10.7109375" style="3"/>
  </cols>
  <sheetData>
    <row r="1" spans="1:45">
      <c r="A1" s="72"/>
      <c r="B1" s="73"/>
      <c r="C1" s="73"/>
      <c r="D1" s="73"/>
      <c r="E1" s="73"/>
      <c r="F1" s="73"/>
      <c r="G1" s="73"/>
      <c r="H1" s="73"/>
      <c r="I1" s="73"/>
      <c r="J1" s="73"/>
      <c r="K1" s="73"/>
      <c r="L1" s="73"/>
      <c r="M1" s="73"/>
      <c r="N1" s="73"/>
      <c r="O1" s="73"/>
      <c r="P1" s="73"/>
      <c r="Q1" s="72"/>
      <c r="R1" s="72"/>
      <c r="S1" s="72"/>
      <c r="T1" s="72"/>
    </row>
    <row r="2" spans="1:45" ht="23.25" customHeight="1">
      <c r="A2" s="72"/>
      <c r="B2" s="21"/>
      <c r="C2" s="43"/>
      <c r="D2" s="48"/>
      <c r="E2" s="42" t="s">
        <v>410</v>
      </c>
      <c r="F2" s="22"/>
      <c r="G2" s="22"/>
      <c r="H2" s="22"/>
      <c r="I2" s="22"/>
      <c r="J2" s="22"/>
      <c r="K2" s="22"/>
      <c r="L2" s="22"/>
      <c r="M2" s="22"/>
      <c r="N2" s="23"/>
      <c r="O2" s="1129" t="s">
        <v>150</v>
      </c>
      <c r="P2" s="1130"/>
      <c r="Q2" s="71"/>
      <c r="R2" s="71"/>
      <c r="S2" s="71"/>
      <c r="T2" s="71"/>
    </row>
    <row r="3" spans="1:45" ht="23.25" customHeight="1">
      <c r="A3" s="72"/>
      <c r="B3" s="25"/>
      <c r="C3" s="45"/>
      <c r="D3" s="50"/>
      <c r="E3" s="44" t="s">
        <v>411</v>
      </c>
      <c r="F3" s="26"/>
      <c r="G3" s="26"/>
      <c r="H3" s="26"/>
      <c r="I3" s="26"/>
      <c r="J3" s="26"/>
      <c r="K3" s="26"/>
      <c r="L3" s="26"/>
      <c r="M3" s="26"/>
      <c r="N3" s="40"/>
      <c r="O3" s="1131"/>
      <c r="P3" s="1132"/>
      <c r="Q3" s="71"/>
      <c r="R3" s="71"/>
      <c r="S3" s="71"/>
      <c r="T3" s="71"/>
    </row>
    <row r="4" spans="1:45">
      <c r="A4" s="72"/>
      <c r="B4" s="27" t="e">
        <f>#REF!</f>
        <v>#REF!</v>
      </c>
      <c r="C4" s="28"/>
      <c r="D4" s="28"/>
      <c r="E4" s="28"/>
      <c r="F4" s="28"/>
      <c r="G4" s="28"/>
      <c r="H4" s="28"/>
      <c r="I4" s="28"/>
      <c r="J4" s="28"/>
      <c r="K4" s="28"/>
      <c r="L4" s="28"/>
      <c r="M4" s="28"/>
      <c r="N4" s="29"/>
      <c r="O4" s="1131"/>
      <c r="P4" s="1132"/>
      <c r="Q4" s="71"/>
      <c r="R4" s="71"/>
      <c r="S4" s="71"/>
      <c r="T4" s="71"/>
    </row>
    <row r="5" spans="1:45">
      <c r="A5" s="72"/>
      <c r="B5" s="30" t="e">
        <f>#REF!</f>
        <v>#REF!</v>
      </c>
      <c r="C5" s="31"/>
      <c r="D5" s="31"/>
      <c r="E5" s="31"/>
      <c r="F5" s="31"/>
      <c r="G5" s="31"/>
      <c r="H5" s="31"/>
      <c r="I5" s="31"/>
      <c r="J5" s="31"/>
      <c r="K5" s="31"/>
      <c r="L5" s="31"/>
      <c r="M5" s="31"/>
      <c r="N5" s="32"/>
      <c r="O5" s="1131"/>
      <c r="P5" s="1132"/>
      <c r="Q5" s="71"/>
      <c r="R5" s="71"/>
      <c r="S5" s="71"/>
      <c r="T5" s="71"/>
    </row>
    <row r="6" spans="1:45">
      <c r="A6" s="72"/>
      <c r="B6" s="30" t="e">
        <f>#REF!</f>
        <v>#REF!</v>
      </c>
      <c r="C6" s="31"/>
      <c r="D6" s="31"/>
      <c r="E6" s="19"/>
      <c r="F6" s="19"/>
      <c r="G6" s="19"/>
      <c r="H6" s="19"/>
      <c r="I6" s="19"/>
      <c r="J6" s="19"/>
      <c r="K6" s="19"/>
      <c r="L6" s="19"/>
      <c r="M6" s="19"/>
      <c r="N6" s="75"/>
      <c r="O6" s="1131"/>
      <c r="P6" s="1132"/>
      <c r="Q6" s="71"/>
      <c r="R6" s="71"/>
      <c r="S6" s="71"/>
      <c r="T6" s="71"/>
    </row>
    <row r="7" spans="1:45">
      <c r="A7" s="72"/>
      <c r="B7" s="30" t="e">
        <f>#REF!</f>
        <v>#REF!</v>
      </c>
      <c r="C7" s="31"/>
      <c r="D7" s="31"/>
      <c r="E7" s="19"/>
      <c r="F7" s="19"/>
      <c r="G7" s="19"/>
      <c r="H7" s="19"/>
      <c r="I7" s="19"/>
      <c r="J7" s="19"/>
      <c r="K7" s="19"/>
      <c r="L7" s="19"/>
      <c r="M7" s="19"/>
      <c r="N7" s="75"/>
      <c r="O7" s="1131"/>
      <c r="P7" s="1132"/>
      <c r="Q7" s="71"/>
      <c r="R7" s="71"/>
      <c r="S7" s="71"/>
      <c r="T7" s="71"/>
    </row>
    <row r="8" spans="1:45">
      <c r="A8" s="72"/>
      <c r="B8" s="861" t="e">
        <f>#REF!</f>
        <v>#REF!</v>
      </c>
      <c r="C8" s="31"/>
      <c r="D8" s="31"/>
      <c r="E8" s="31"/>
      <c r="F8" s="31"/>
      <c r="G8" s="31"/>
      <c r="H8" s="31"/>
      <c r="I8" s="31"/>
      <c r="J8" s="31"/>
      <c r="K8" s="31"/>
      <c r="L8" s="31"/>
      <c r="M8" s="31"/>
      <c r="N8" s="32"/>
      <c r="O8" s="1131"/>
      <c r="P8" s="1132"/>
      <c r="Q8" s="71"/>
      <c r="R8" s="71"/>
      <c r="S8" s="71"/>
      <c r="T8" s="71"/>
    </row>
    <row r="9" spans="1:45">
      <c r="A9" s="72"/>
      <c r="B9" s="30" t="e">
        <f>#REF!</f>
        <v>#REF!</v>
      </c>
      <c r="C9" s="34"/>
      <c r="D9" s="34"/>
      <c r="E9" s="34"/>
      <c r="F9" s="34"/>
      <c r="G9" s="34"/>
      <c r="H9" s="34"/>
      <c r="I9" s="34"/>
      <c r="J9" s="34"/>
      <c r="K9" s="34"/>
      <c r="L9" s="34"/>
      <c r="M9" s="34"/>
      <c r="N9" s="35"/>
      <c r="O9" s="1133"/>
      <c r="P9" s="1134"/>
      <c r="Q9" s="71"/>
      <c r="R9" s="71"/>
      <c r="S9" s="71"/>
      <c r="T9" s="71"/>
    </row>
    <row r="10" spans="1:45">
      <c r="A10" s="72"/>
      <c r="B10" s="36" t="str">
        <f>RELATÓRIO!B11</f>
        <v>Período Simples: 01/06/04  a 30/06/04</v>
      </c>
      <c r="C10" s="37"/>
      <c r="D10" s="37"/>
      <c r="E10" s="37"/>
      <c r="F10" s="37"/>
      <c r="G10" s="860" t="str">
        <f>RELATÓRIO!B12</f>
        <v>Firma: AGRIMAT ENGª INDUSTRIA E COMÉRCIO LTDA</v>
      </c>
      <c r="H10" s="37"/>
      <c r="I10" s="37"/>
      <c r="J10" s="52"/>
      <c r="K10" s="52"/>
      <c r="L10" s="52"/>
      <c r="M10" s="52"/>
      <c r="N10" s="53"/>
      <c r="O10" s="51" t="str">
        <f>'Limpeza da faixa de domínio'!G12</f>
        <v>I.C. Nº 237/93/05/01-ASJU</v>
      </c>
      <c r="P10" s="53"/>
      <c r="Q10" s="71"/>
      <c r="R10" s="71"/>
      <c r="S10" s="71"/>
      <c r="T10" s="71"/>
    </row>
    <row r="11" spans="1:45">
      <c r="A11" s="72"/>
      <c r="B11" s="231" t="s">
        <v>72</v>
      </c>
      <c r="C11" s="232"/>
      <c r="D11" s="233"/>
      <c r="E11" s="238" t="s">
        <v>107</v>
      </c>
      <c r="F11" s="1118" t="s">
        <v>151</v>
      </c>
      <c r="G11" s="1118" t="s">
        <v>152</v>
      </c>
      <c r="H11" s="1118" t="s">
        <v>147</v>
      </c>
      <c r="I11" s="1118" t="s">
        <v>153</v>
      </c>
      <c r="J11" s="231" t="s">
        <v>109</v>
      </c>
      <c r="K11" s="232"/>
      <c r="L11" s="233"/>
      <c r="M11" s="1118" t="s">
        <v>154</v>
      </c>
      <c r="N11" s="1118" t="s">
        <v>110</v>
      </c>
      <c r="O11" s="1118" t="s">
        <v>155</v>
      </c>
      <c r="P11" s="1118" t="s">
        <v>177</v>
      </c>
      <c r="Q11" s="71"/>
      <c r="R11" s="71"/>
      <c r="S11" s="71"/>
      <c r="T11" s="71"/>
    </row>
    <row r="12" spans="1:45">
      <c r="A12" s="72"/>
      <c r="B12" s="234" t="s">
        <v>85</v>
      </c>
      <c r="C12" s="235"/>
      <c r="D12" s="236" t="s">
        <v>74</v>
      </c>
      <c r="E12" s="237" t="s">
        <v>75</v>
      </c>
      <c r="F12" s="1119"/>
      <c r="G12" s="1119"/>
      <c r="H12" s="1119"/>
      <c r="I12" s="1119"/>
      <c r="J12" s="234" t="s">
        <v>85</v>
      </c>
      <c r="K12" s="235"/>
      <c r="L12" s="236" t="s">
        <v>74</v>
      </c>
      <c r="M12" s="1119" t="s">
        <v>75</v>
      </c>
      <c r="N12" s="1119"/>
      <c r="O12" s="1119"/>
      <c r="P12" s="1119"/>
      <c r="Q12" s="71"/>
      <c r="R12" s="71"/>
      <c r="S12" s="71"/>
      <c r="T12" s="71"/>
    </row>
    <row r="13" spans="1:45">
      <c r="A13" s="72"/>
      <c r="B13" s="824" t="s">
        <v>326</v>
      </c>
      <c r="C13" s="15"/>
      <c r="D13" s="16"/>
      <c r="E13" s="10"/>
      <c r="F13" s="11"/>
      <c r="G13" s="11"/>
      <c r="H13" s="12"/>
      <c r="J13" s="62"/>
      <c r="K13" s="15" t="str">
        <f>IF(L13&gt;0,"+","")</f>
        <v/>
      </c>
      <c r="L13" s="16"/>
      <c r="M13" s="12"/>
      <c r="N13" s="12"/>
      <c r="O13" s="12"/>
      <c r="P13" s="93"/>
      <c r="Q13" s="85"/>
      <c r="R13" s="85"/>
      <c r="S13" s="85"/>
      <c r="T13" s="71"/>
    </row>
    <row r="14" spans="1:45" ht="12" customHeight="1">
      <c r="A14" s="72"/>
      <c r="B14" s="855">
        <v>247</v>
      </c>
      <c r="C14" s="705" t="str">
        <f>IF(D14=0,"      ","+")</f>
        <v>+</v>
      </c>
      <c r="D14" s="709">
        <v>10</v>
      </c>
      <c r="E14" s="710">
        <v>21</v>
      </c>
      <c r="F14" s="719">
        <v>4.0199999999999996</v>
      </c>
      <c r="G14" s="719">
        <v>1.66</v>
      </c>
      <c r="H14" s="856">
        <f>ROUNDDOWN(E14*F14*G14,3)</f>
        <v>140.137</v>
      </c>
      <c r="I14" s="856">
        <f>H14-TRUNC(((PI()*M14^2*2)/4)*O14,3)</f>
        <v>113.434</v>
      </c>
      <c r="J14" s="687">
        <f>B14</f>
        <v>247</v>
      </c>
      <c r="K14" s="705" t="str">
        <f>C14</f>
        <v>+</v>
      </c>
      <c r="L14" s="709">
        <f>IF(D14=0,"",D14)</f>
        <v>10</v>
      </c>
      <c r="M14" s="857">
        <v>1</v>
      </c>
      <c r="N14" s="858" t="s">
        <v>420</v>
      </c>
      <c r="O14" s="858">
        <v>17</v>
      </c>
      <c r="P14" s="719">
        <v>2</v>
      </c>
      <c r="Q14" s="790"/>
      <c r="R14" s="790">
        <f>(PI()*0.6^2)*O14</f>
        <v>19.227</v>
      </c>
      <c r="S14" s="790"/>
      <c r="T14" s="790"/>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ht="12" customHeight="1">
      <c r="A15" s="72"/>
      <c r="B15" s="855"/>
      <c r="C15" s="705"/>
      <c r="D15" s="709"/>
      <c r="E15" s="710"/>
      <c r="F15" s="719"/>
      <c r="G15" s="719"/>
      <c r="H15" s="856"/>
      <c r="I15" s="856"/>
      <c r="J15" s="687"/>
      <c r="K15" s="705"/>
      <c r="L15" s="709"/>
      <c r="M15" s="857"/>
      <c r="N15" s="858"/>
      <c r="O15" s="858"/>
      <c r="P15" s="719"/>
      <c r="Q15" s="790"/>
      <c r="R15" s="790"/>
      <c r="S15" s="790"/>
      <c r="T15" s="790"/>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c r="A16" s="72"/>
      <c r="B16" s="855">
        <v>947</v>
      </c>
      <c r="C16" s="705" t="str">
        <f t="shared" ref="C16:C22" si="0">IF(D16=0,"      ","+")</f>
        <v xml:space="preserve">      </v>
      </c>
      <c r="D16" s="709"/>
      <c r="E16" s="710">
        <v>15</v>
      </c>
      <c r="F16" s="719">
        <v>2.2999999999999998</v>
      </c>
      <c r="G16" s="719">
        <v>1.17</v>
      </c>
      <c r="H16" s="856">
        <f t="shared" ref="H16:H22" si="1">ROUNDDOWN(E16*F16*G16,3)</f>
        <v>40.365000000000002</v>
      </c>
      <c r="I16" s="856">
        <f t="shared" ref="I16:I22" si="2">H16-TRUNC(((PI()*M16^2)/4)*O16,3)</f>
        <v>27.013999999999999</v>
      </c>
      <c r="J16" s="687">
        <f t="shared" ref="J16:K22" si="3">B16</f>
        <v>947</v>
      </c>
      <c r="K16" s="705" t="str">
        <f t="shared" si="3"/>
        <v xml:space="preserve">      </v>
      </c>
      <c r="L16" s="709" t="str">
        <f t="shared" ref="L16:L22" si="4">IF(D16=0,"",D16)</f>
        <v/>
      </c>
      <c r="M16" s="857">
        <v>1</v>
      </c>
      <c r="N16" s="858" t="s">
        <v>312</v>
      </c>
      <c r="O16" s="858">
        <v>17</v>
      </c>
      <c r="P16" s="719">
        <v>2</v>
      </c>
      <c r="Q16" s="790"/>
      <c r="R16" s="790">
        <f t="shared" ref="R16:R22" si="5">(PI()*0.6^2)*O16</f>
        <v>19.227</v>
      </c>
      <c r="S16" s="790"/>
      <c r="T16" s="79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c r="A17" s="72"/>
      <c r="B17" s="855">
        <v>990</v>
      </c>
      <c r="C17" s="705" t="str">
        <f t="shared" si="0"/>
        <v>+</v>
      </c>
      <c r="D17" s="709">
        <v>10</v>
      </c>
      <c r="E17" s="710">
        <v>15</v>
      </c>
      <c r="F17" s="719">
        <v>2.5</v>
      </c>
      <c r="G17" s="719">
        <v>1.7</v>
      </c>
      <c r="H17" s="856">
        <f t="shared" si="1"/>
        <v>63.75</v>
      </c>
      <c r="I17" s="856">
        <f t="shared" si="2"/>
        <v>51.97</v>
      </c>
      <c r="J17" s="687">
        <f t="shared" si="3"/>
        <v>990</v>
      </c>
      <c r="K17" s="705" t="str">
        <f t="shared" si="3"/>
        <v>+</v>
      </c>
      <c r="L17" s="709">
        <f t="shared" si="4"/>
        <v>10</v>
      </c>
      <c r="M17" s="857">
        <v>1</v>
      </c>
      <c r="N17" s="858" t="s">
        <v>312</v>
      </c>
      <c r="O17" s="858">
        <v>15</v>
      </c>
      <c r="P17" s="719">
        <v>2</v>
      </c>
      <c r="Q17" s="790"/>
      <c r="R17" s="790">
        <f t="shared" si="5"/>
        <v>16.965</v>
      </c>
      <c r="S17" s="790"/>
      <c r="T17" s="790"/>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791"/>
      <c r="AR17" s="791"/>
      <c r="AS17" s="791"/>
    </row>
    <row r="18" spans="1:45">
      <c r="A18" s="72"/>
      <c r="B18" s="855">
        <v>1031</v>
      </c>
      <c r="C18" s="761" t="str">
        <f t="shared" si="0"/>
        <v xml:space="preserve">      </v>
      </c>
      <c r="D18" s="762"/>
      <c r="E18" s="710">
        <v>18</v>
      </c>
      <c r="F18" s="719">
        <v>2.2599999999999998</v>
      </c>
      <c r="G18" s="719">
        <v>1.85</v>
      </c>
      <c r="H18" s="856">
        <f t="shared" si="1"/>
        <v>75.257999999999996</v>
      </c>
      <c r="I18" s="856">
        <f t="shared" si="2"/>
        <v>61.121000000000002</v>
      </c>
      <c r="J18" s="687">
        <f t="shared" si="3"/>
        <v>1031</v>
      </c>
      <c r="K18" s="761" t="str">
        <f t="shared" si="3"/>
        <v xml:space="preserve">      </v>
      </c>
      <c r="L18" s="762" t="str">
        <f t="shared" si="4"/>
        <v/>
      </c>
      <c r="M18" s="857">
        <v>1</v>
      </c>
      <c r="N18" s="858" t="s">
        <v>312</v>
      </c>
      <c r="O18" s="858">
        <v>18</v>
      </c>
      <c r="P18" s="719">
        <v>2</v>
      </c>
      <c r="Q18" s="790"/>
      <c r="R18" s="790">
        <f t="shared" si="5"/>
        <v>20.358000000000001</v>
      </c>
      <c r="S18" s="790"/>
      <c r="T18" s="790"/>
      <c r="U18" s="791"/>
      <c r="V18" s="791"/>
      <c r="W18" s="791"/>
      <c r="X18" s="791"/>
      <c r="Y18" s="791"/>
      <c r="Z18" s="791"/>
      <c r="AA18" s="791"/>
      <c r="AB18" s="791"/>
      <c r="AC18" s="791"/>
      <c r="AD18" s="791"/>
      <c r="AE18" s="791"/>
      <c r="AF18" s="791"/>
      <c r="AG18" s="791"/>
      <c r="AH18" s="791"/>
      <c r="AI18" s="791"/>
      <c r="AJ18" s="791"/>
      <c r="AK18" s="791"/>
      <c r="AL18" s="791"/>
      <c r="AM18" s="791"/>
      <c r="AN18" s="791"/>
      <c r="AO18" s="791"/>
      <c r="AP18" s="791"/>
      <c r="AQ18" s="791"/>
      <c r="AR18" s="791"/>
      <c r="AS18" s="791"/>
    </row>
    <row r="19" spans="1:45">
      <c r="A19" s="72"/>
      <c r="B19" s="855">
        <v>1041</v>
      </c>
      <c r="C19" s="761" t="str">
        <f t="shared" si="0"/>
        <v xml:space="preserve">      </v>
      </c>
      <c r="D19" s="762"/>
      <c r="E19" s="710">
        <v>18.5</v>
      </c>
      <c r="F19" s="719">
        <v>2.5</v>
      </c>
      <c r="G19" s="719">
        <v>2.2000000000000002</v>
      </c>
      <c r="H19" s="856">
        <f t="shared" si="1"/>
        <v>101.75</v>
      </c>
      <c r="I19" s="856">
        <f t="shared" si="2"/>
        <v>87.613</v>
      </c>
      <c r="J19" s="687">
        <f t="shared" si="3"/>
        <v>1041</v>
      </c>
      <c r="K19" s="761" t="str">
        <f t="shared" si="3"/>
        <v xml:space="preserve">      </v>
      </c>
      <c r="L19" s="762" t="str">
        <f t="shared" si="4"/>
        <v/>
      </c>
      <c r="M19" s="857">
        <v>1</v>
      </c>
      <c r="N19" s="858" t="s">
        <v>312</v>
      </c>
      <c r="O19" s="858">
        <v>18</v>
      </c>
      <c r="P19" s="719">
        <v>2</v>
      </c>
      <c r="Q19" s="790"/>
      <c r="R19" s="790">
        <f t="shared" si="5"/>
        <v>20.358000000000001</v>
      </c>
      <c r="S19" s="790"/>
      <c r="T19" s="790"/>
      <c r="U19" s="791"/>
      <c r="V19" s="791"/>
      <c r="W19" s="791"/>
      <c r="X19" s="791"/>
      <c r="Y19" s="791"/>
      <c r="Z19" s="791"/>
      <c r="AA19" s="791"/>
      <c r="AB19" s="791"/>
      <c r="AC19" s="791"/>
      <c r="AD19" s="791"/>
      <c r="AE19" s="791"/>
      <c r="AF19" s="791"/>
      <c r="AG19" s="791"/>
      <c r="AH19" s="791"/>
      <c r="AI19" s="791"/>
      <c r="AJ19" s="791"/>
      <c r="AK19" s="791"/>
      <c r="AL19" s="791"/>
      <c r="AM19" s="791"/>
      <c r="AN19" s="791"/>
      <c r="AO19" s="791"/>
      <c r="AP19" s="791"/>
      <c r="AQ19" s="791"/>
      <c r="AR19" s="791"/>
      <c r="AS19" s="791"/>
    </row>
    <row r="20" spans="1:45">
      <c r="A20" s="72"/>
      <c r="B20" s="855">
        <v>1117</v>
      </c>
      <c r="C20" s="761" t="str">
        <f t="shared" si="0"/>
        <v xml:space="preserve">      </v>
      </c>
      <c r="D20" s="762"/>
      <c r="E20" s="710">
        <v>18</v>
      </c>
      <c r="F20" s="719">
        <v>2.5</v>
      </c>
      <c r="G20" s="719">
        <v>0.95</v>
      </c>
      <c r="H20" s="856">
        <f t="shared" si="1"/>
        <v>42.75</v>
      </c>
      <c r="I20" s="856">
        <f t="shared" si="2"/>
        <v>28.613</v>
      </c>
      <c r="J20" s="687">
        <f t="shared" si="3"/>
        <v>1117</v>
      </c>
      <c r="K20" s="761" t="str">
        <f t="shared" si="3"/>
        <v xml:space="preserve">      </v>
      </c>
      <c r="L20" s="762" t="str">
        <f t="shared" si="4"/>
        <v/>
      </c>
      <c r="M20" s="857">
        <v>1</v>
      </c>
      <c r="N20" s="858" t="s">
        <v>312</v>
      </c>
      <c r="O20" s="858">
        <v>18</v>
      </c>
      <c r="P20" s="719">
        <v>2</v>
      </c>
      <c r="Q20" s="790"/>
      <c r="R20" s="790">
        <f t="shared" si="5"/>
        <v>20.358000000000001</v>
      </c>
      <c r="S20" s="790"/>
      <c r="T20" s="790"/>
      <c r="U20" s="791"/>
      <c r="V20" s="791"/>
      <c r="W20" s="791"/>
      <c r="X20" s="791"/>
      <c r="Y20" s="791"/>
      <c r="Z20" s="791"/>
      <c r="AA20" s="791"/>
      <c r="AB20" s="791"/>
      <c r="AC20" s="791"/>
      <c r="AD20" s="791"/>
      <c r="AE20" s="791"/>
      <c r="AF20" s="791"/>
      <c r="AG20" s="791"/>
      <c r="AH20" s="791"/>
      <c r="AI20" s="791"/>
      <c r="AJ20" s="791"/>
      <c r="AK20" s="791"/>
      <c r="AL20" s="791"/>
      <c r="AM20" s="791"/>
      <c r="AN20" s="791"/>
      <c r="AO20" s="791"/>
      <c r="AP20" s="791"/>
      <c r="AQ20" s="791"/>
      <c r="AR20" s="791"/>
      <c r="AS20" s="791"/>
    </row>
    <row r="21" spans="1:45">
      <c r="A21" s="72"/>
      <c r="B21" s="855">
        <v>1228</v>
      </c>
      <c r="C21" s="761" t="str">
        <f t="shared" si="0"/>
        <v xml:space="preserve">      </v>
      </c>
      <c r="D21" s="762"/>
      <c r="E21" s="710">
        <v>17.8</v>
      </c>
      <c r="F21" s="719">
        <v>2.35</v>
      </c>
      <c r="G21" s="719">
        <v>0.74</v>
      </c>
      <c r="H21" s="856">
        <f t="shared" si="1"/>
        <v>30.954000000000001</v>
      </c>
      <c r="I21" s="856">
        <f t="shared" si="2"/>
        <v>16.817</v>
      </c>
      <c r="J21" s="687">
        <f t="shared" si="3"/>
        <v>1228</v>
      </c>
      <c r="K21" s="761" t="str">
        <f t="shared" si="3"/>
        <v xml:space="preserve">      </v>
      </c>
      <c r="L21" s="762" t="str">
        <f t="shared" si="4"/>
        <v/>
      </c>
      <c r="M21" s="857">
        <v>1</v>
      </c>
      <c r="N21" s="858" t="s">
        <v>312</v>
      </c>
      <c r="O21" s="858">
        <v>18</v>
      </c>
      <c r="P21" s="719">
        <v>2</v>
      </c>
      <c r="Q21" s="790"/>
      <c r="R21" s="790">
        <f t="shared" si="5"/>
        <v>20.358000000000001</v>
      </c>
      <c r="S21" s="790"/>
      <c r="T21" s="790"/>
      <c r="U21" s="791"/>
      <c r="V21" s="791"/>
      <c r="W21" s="791"/>
      <c r="X21" s="791"/>
      <c r="Y21" s="791"/>
      <c r="Z21" s="791"/>
      <c r="AA21" s="791"/>
      <c r="AB21" s="791"/>
      <c r="AC21" s="791"/>
      <c r="AD21" s="791"/>
      <c r="AE21" s="791"/>
      <c r="AF21" s="791"/>
      <c r="AG21" s="791"/>
      <c r="AH21" s="791"/>
      <c r="AI21" s="791"/>
      <c r="AJ21" s="791"/>
      <c r="AK21" s="791"/>
      <c r="AL21" s="791"/>
      <c r="AM21" s="791"/>
      <c r="AN21" s="791"/>
      <c r="AO21" s="791"/>
      <c r="AP21" s="791"/>
      <c r="AQ21" s="791"/>
      <c r="AR21" s="791"/>
      <c r="AS21" s="791"/>
    </row>
    <row r="22" spans="1:45">
      <c r="A22" s="72"/>
      <c r="B22" s="855">
        <v>1398</v>
      </c>
      <c r="C22" s="761" t="str">
        <f t="shared" si="0"/>
        <v xml:space="preserve">      </v>
      </c>
      <c r="D22" s="762"/>
      <c r="E22" s="710">
        <v>18.2</v>
      </c>
      <c r="F22" s="719">
        <v>2.5</v>
      </c>
      <c r="G22" s="719">
        <v>1.1000000000000001</v>
      </c>
      <c r="H22" s="856">
        <f t="shared" si="1"/>
        <v>50.05</v>
      </c>
      <c r="I22" s="856">
        <f t="shared" si="2"/>
        <v>35.912999999999997</v>
      </c>
      <c r="J22" s="687">
        <f t="shared" si="3"/>
        <v>1398</v>
      </c>
      <c r="K22" s="761" t="str">
        <f t="shared" si="3"/>
        <v xml:space="preserve">      </v>
      </c>
      <c r="L22" s="762" t="str">
        <f t="shared" si="4"/>
        <v/>
      </c>
      <c r="M22" s="857">
        <v>1</v>
      </c>
      <c r="N22" s="858" t="s">
        <v>312</v>
      </c>
      <c r="O22" s="858">
        <v>18</v>
      </c>
      <c r="P22" s="719">
        <v>2</v>
      </c>
      <c r="Q22" s="790"/>
      <c r="R22" s="790">
        <f t="shared" si="5"/>
        <v>20.358000000000001</v>
      </c>
      <c r="S22" s="790"/>
      <c r="T22" s="790"/>
      <c r="U22" s="791"/>
      <c r="V22" s="791"/>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row>
    <row r="23" spans="1:45">
      <c r="A23" s="72"/>
      <c r="B23" s="824"/>
      <c r="C23" s="761"/>
      <c r="D23" s="762"/>
      <c r="E23" s="780"/>
      <c r="F23" s="771"/>
      <c r="G23" s="771"/>
      <c r="H23" s="792"/>
      <c r="I23" s="792"/>
      <c r="J23" s="773"/>
      <c r="K23" s="761"/>
      <c r="L23" s="762"/>
      <c r="M23" s="793"/>
      <c r="N23" s="577"/>
      <c r="O23" s="127">
        <f>SUM(O16:O22)</f>
        <v>122</v>
      </c>
      <c r="P23" s="127">
        <f>SUM(P16:P22)</f>
        <v>14</v>
      </c>
      <c r="Q23" s="790"/>
      <c r="R23" s="790"/>
      <c r="S23" s="790"/>
      <c r="T23" s="790"/>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pans="1:45">
      <c r="A24" s="72"/>
      <c r="B24" s="765"/>
      <c r="C24" s="761"/>
      <c r="D24" s="762"/>
      <c r="E24" s="780"/>
      <c r="F24" s="771"/>
      <c r="G24" s="771"/>
      <c r="H24" s="792"/>
      <c r="I24" s="792"/>
      <c r="J24" s="773"/>
      <c r="K24" s="761"/>
      <c r="L24" s="762"/>
      <c r="M24" s="793"/>
      <c r="N24" s="577"/>
      <c r="O24" s="577"/>
      <c r="P24" s="771"/>
      <c r="Q24" s="790"/>
      <c r="R24" s="790"/>
      <c r="S24" s="790"/>
      <c r="T24" s="790"/>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c r="A25" s="72"/>
      <c r="B25" s="765"/>
      <c r="C25" s="761"/>
      <c r="D25" s="762"/>
      <c r="E25" s="780"/>
      <c r="F25" s="771"/>
      <c r="G25" s="771"/>
      <c r="H25" s="792"/>
      <c r="I25" s="792"/>
      <c r="J25" s="773"/>
      <c r="K25" s="761"/>
      <c r="L25" s="762"/>
      <c r="M25" s="793"/>
      <c r="N25" s="577"/>
      <c r="O25" s="577"/>
      <c r="P25" s="771"/>
      <c r="Q25" s="85"/>
      <c r="R25" s="85"/>
      <c r="S25" s="71"/>
      <c r="T25" s="71"/>
    </row>
    <row r="26" spans="1:45">
      <c r="A26" s="72"/>
      <c r="B26" s="765"/>
      <c r="C26" s="761"/>
      <c r="D26" s="762"/>
      <c r="E26" s="780"/>
      <c r="F26" s="771"/>
      <c r="G26" s="771"/>
      <c r="H26" s="792"/>
      <c r="I26" s="792"/>
      <c r="J26" s="773"/>
      <c r="K26" s="761"/>
      <c r="L26" s="762"/>
      <c r="M26" s="793"/>
      <c r="N26" s="577"/>
      <c r="O26" s="577"/>
      <c r="P26" s="771"/>
      <c r="Q26" s="85"/>
      <c r="R26" s="85"/>
      <c r="S26" s="71"/>
      <c r="T26" s="71"/>
    </row>
    <row r="27" spans="1:45">
      <c r="A27" s="72"/>
      <c r="B27" s="61"/>
      <c r="C27" s="15" t="str">
        <f>IF(D27=0,"      ","+")</f>
        <v xml:space="preserve">      </v>
      </c>
      <c r="D27" s="16"/>
      <c r="E27" s="10" t="s">
        <v>77</v>
      </c>
      <c r="F27" s="11"/>
      <c r="G27" s="100"/>
      <c r="H27" s="127">
        <f>SUM(H13:H26)</f>
        <v>545.01400000000001</v>
      </c>
      <c r="I27" s="127">
        <f>SUM(I13:I26)</f>
        <v>422.495</v>
      </c>
      <c r="J27" s="62"/>
      <c r="K27" s="15" t="str">
        <f>IF(L27&gt;0,"+","")</f>
        <v/>
      </c>
      <c r="L27" s="16"/>
      <c r="M27" s="12"/>
      <c r="N27" s="12"/>
      <c r="O27" s="127"/>
      <c r="P27" s="127"/>
      <c r="Q27" s="85"/>
      <c r="R27" s="85"/>
      <c r="S27" s="71"/>
      <c r="T27" s="85"/>
    </row>
    <row r="28" spans="1:45">
      <c r="A28" s="72"/>
      <c r="B28" s="239" t="e">
        <f>#REF!</f>
        <v>#REF!</v>
      </c>
      <c r="C28" s="28"/>
      <c r="D28" s="28"/>
      <c r="E28" s="28"/>
      <c r="F28" s="28"/>
      <c r="G28" s="28"/>
      <c r="H28" s="28"/>
      <c r="I28" s="95"/>
      <c r="J28" s="28"/>
      <c r="K28" s="28"/>
      <c r="L28" s="28"/>
      <c r="M28" s="28"/>
      <c r="N28" s="28"/>
      <c r="O28" s="28"/>
      <c r="P28" s="29"/>
      <c r="Q28" s="71"/>
      <c r="R28" s="85"/>
      <c r="S28" s="71"/>
      <c r="T28" s="85"/>
    </row>
    <row r="29" spans="1:45">
      <c r="A29" s="72"/>
      <c r="B29" s="30"/>
      <c r="C29" s="31" t="s">
        <v>214</v>
      </c>
      <c r="D29" s="31"/>
      <c r="E29" s="31"/>
      <c r="F29" s="31"/>
      <c r="G29" s="31"/>
      <c r="I29" s="31"/>
      <c r="J29" s="31"/>
      <c r="K29" s="31"/>
      <c r="L29" s="31"/>
      <c r="M29" s="31"/>
      <c r="N29" s="31"/>
      <c r="P29" s="32"/>
      <c r="Q29" s="71"/>
      <c r="R29" s="85"/>
      <c r="S29" s="71"/>
      <c r="T29" s="85"/>
    </row>
    <row r="30" spans="1:45">
      <c r="A30" s="72"/>
      <c r="B30" s="30"/>
      <c r="C30" s="31"/>
      <c r="D30" s="31"/>
      <c r="E30" s="31"/>
      <c r="F30" s="31"/>
      <c r="G30" s="31"/>
      <c r="H30" s="31"/>
      <c r="I30" s="31"/>
      <c r="J30" s="31"/>
      <c r="K30" s="31"/>
      <c r="L30" s="31"/>
      <c r="M30" s="31"/>
      <c r="N30" s="31"/>
      <c r="O30" s="31"/>
      <c r="P30" s="32"/>
      <c r="Q30" s="71"/>
      <c r="R30" s="71"/>
      <c r="S30" s="71"/>
      <c r="T30" s="71"/>
    </row>
    <row r="31" spans="1:45">
      <c r="A31" s="72"/>
      <c r="B31" s="30"/>
      <c r="C31" s="31"/>
      <c r="D31" s="31"/>
      <c r="E31" s="31"/>
      <c r="F31" s="31"/>
      <c r="G31" s="31"/>
      <c r="H31" s="31"/>
      <c r="I31" s="31"/>
      <c r="J31" s="31"/>
      <c r="K31" s="31"/>
      <c r="L31" s="31"/>
      <c r="M31" s="31"/>
      <c r="N31" s="31"/>
      <c r="O31" s="31"/>
      <c r="P31" s="32"/>
      <c r="Q31" s="71"/>
      <c r="R31" s="71"/>
      <c r="S31" s="71"/>
      <c r="T31" s="71"/>
    </row>
    <row r="32" spans="1:45">
      <c r="A32" s="72"/>
      <c r="B32" s="77"/>
      <c r="C32" s="20"/>
      <c r="D32" s="20"/>
      <c r="E32" s="616" t="s">
        <v>388</v>
      </c>
      <c r="F32" s="20"/>
      <c r="G32" s="20"/>
      <c r="H32" s="694" t="s">
        <v>389</v>
      </c>
      <c r="I32" s="317"/>
      <c r="J32" s="317"/>
      <c r="K32" s="317"/>
      <c r="L32" s="429"/>
      <c r="M32" s="317"/>
      <c r="N32" s="724" t="s">
        <v>390</v>
      </c>
      <c r="O32" s="317"/>
      <c r="P32" s="38"/>
      <c r="Q32" s="71"/>
      <c r="R32" s="71"/>
      <c r="S32" s="71"/>
      <c r="T32" s="71"/>
    </row>
    <row r="33" spans="1:20">
      <c r="A33" s="72"/>
      <c r="B33" s="78"/>
      <c r="C33" s="79"/>
      <c r="D33" s="723" t="s">
        <v>398</v>
      </c>
      <c r="E33" s="845"/>
      <c r="F33" s="79"/>
      <c r="G33" s="79"/>
      <c r="H33" s="723" t="s">
        <v>392</v>
      </c>
      <c r="I33" s="317"/>
      <c r="J33" s="317"/>
      <c r="K33" s="317"/>
      <c r="L33" s="317"/>
      <c r="M33" s="317"/>
      <c r="N33" s="723" t="s">
        <v>391</v>
      </c>
      <c r="O33" s="317"/>
      <c r="P33" s="38"/>
      <c r="Q33" s="71"/>
      <c r="R33" s="71"/>
      <c r="S33" s="71"/>
      <c r="T33" s="71"/>
    </row>
    <row r="34" spans="1:20">
      <c r="A34" s="72"/>
      <c r="B34" s="80"/>
      <c r="C34" s="39"/>
      <c r="D34" s="39"/>
      <c r="E34" s="39"/>
      <c r="F34" s="39"/>
      <c r="G34" s="39"/>
      <c r="H34" s="39"/>
      <c r="I34" s="39"/>
      <c r="J34" s="39"/>
      <c r="K34" s="39"/>
      <c r="L34" s="39"/>
      <c r="M34" s="39"/>
      <c r="N34" s="39"/>
      <c r="O34" s="39"/>
      <c r="P34" s="74"/>
      <c r="Q34" s="71"/>
      <c r="R34" s="71"/>
      <c r="S34" s="71"/>
      <c r="T34" s="71"/>
    </row>
    <row r="35" spans="1:20">
      <c r="A35" s="72"/>
      <c r="B35" s="8"/>
      <c r="C35" s="8"/>
      <c r="D35" s="8"/>
      <c r="E35" s="8"/>
      <c r="F35" s="8"/>
      <c r="G35" s="8"/>
      <c r="H35" s="8"/>
      <c r="I35" s="8"/>
      <c r="J35" s="8"/>
      <c r="K35" s="8"/>
      <c r="L35" s="8"/>
      <c r="M35" s="8"/>
      <c r="N35" s="8"/>
      <c r="O35" s="8"/>
      <c r="P35" s="8"/>
      <c r="Q35" s="71"/>
      <c r="R35" s="71"/>
      <c r="S35" s="71"/>
      <c r="T35" s="71"/>
    </row>
  </sheetData>
  <mergeCells count="9">
    <mergeCell ref="O2:P9"/>
    <mergeCell ref="G11:G12"/>
    <mergeCell ref="F11:F12"/>
    <mergeCell ref="P11:P12"/>
    <mergeCell ref="O11:O12"/>
    <mergeCell ref="N11:N12"/>
    <mergeCell ref="M11:M12"/>
    <mergeCell ref="H11:H12"/>
    <mergeCell ref="I11:I12"/>
  </mergeCells>
  <phoneticPr fontId="13" type="noConversion"/>
  <printOptions horizontalCentered="1" verticalCentered="1"/>
  <pageMargins left="0.39370078740157483" right="0.39370078740157483" top="0.39370078740157483" bottom="0.31496062992125984" header="0" footer="0"/>
  <pageSetup paperSize="9" orientation="landscape" horizontalDpi="180" verticalDpi="18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94"/>
  <sheetViews>
    <sheetView showGridLines="0" tabSelected="1" view="pageBreakPreview" zoomScaleNormal="75" zoomScaleSheetLayoutView="100" workbookViewId="0">
      <selection activeCell="C17" sqref="C17"/>
    </sheetView>
  </sheetViews>
  <sheetFormatPr defaultColWidth="11.42578125" defaultRowHeight="12.75"/>
  <cols>
    <col min="1" max="1" width="14.5703125" style="888" bestFit="1" customWidth="1"/>
    <col min="2" max="2" width="8.140625" style="888" customWidth="1"/>
    <col min="3" max="3" width="81.140625" style="888" customWidth="1"/>
    <col min="4" max="4" width="11.42578125" style="889" customWidth="1"/>
    <col min="5" max="5" width="15.7109375" style="888" bestFit="1" customWidth="1"/>
    <col min="6" max="6" width="18.5703125" style="888" customWidth="1"/>
    <col min="7" max="7" width="14.28515625" style="888" customWidth="1"/>
    <col min="8" max="8" width="15.28515625" style="888" hidden="1" customWidth="1"/>
    <col min="9" max="9" width="18.140625" style="888" customWidth="1"/>
    <col min="10" max="10" width="33.140625" style="889" customWidth="1"/>
    <col min="11" max="11" width="20.7109375" style="888" customWidth="1"/>
    <col min="12" max="12" width="11.42578125" style="888"/>
    <col min="13" max="13" width="12" style="888" bestFit="1" customWidth="1"/>
    <col min="14" max="16384" width="11.42578125" style="888"/>
  </cols>
  <sheetData>
    <row r="1" spans="1:16384" s="876" customFormat="1" ht="41.25" customHeight="1">
      <c r="A1" s="1137" t="s">
        <v>462</v>
      </c>
      <c r="B1" s="1138"/>
      <c r="C1" s="1138"/>
      <c r="D1" s="1138"/>
      <c r="E1" s="1138"/>
      <c r="F1" s="1138"/>
      <c r="G1" s="1138"/>
      <c r="H1" s="1138"/>
      <c r="I1" s="1138"/>
      <c r="J1" s="1139"/>
    </row>
    <row r="2" spans="1:16384" s="876" customFormat="1" ht="21" customHeight="1" thickBot="1">
      <c r="A2" s="1140"/>
      <c r="B2" s="1141"/>
      <c r="C2" s="1141"/>
      <c r="D2" s="1141"/>
      <c r="E2" s="1141"/>
      <c r="F2" s="1141"/>
      <c r="G2" s="1141"/>
      <c r="H2" s="1141"/>
      <c r="I2" s="1141"/>
      <c r="J2" s="1142"/>
    </row>
    <row r="3" spans="1:16384" s="876" customFormat="1" ht="35.25" customHeight="1">
      <c r="A3" s="899"/>
      <c r="B3" s="900"/>
      <c r="C3" s="986" t="s">
        <v>537</v>
      </c>
      <c r="D3" s="987" t="s">
        <v>538</v>
      </c>
      <c r="E3" s="986"/>
      <c r="F3" s="986"/>
      <c r="G3" s="988" t="s">
        <v>539</v>
      </c>
      <c r="H3" s="986"/>
      <c r="I3" s="986"/>
      <c r="J3" s="989"/>
    </row>
    <row r="4" spans="1:16384" s="876" customFormat="1" ht="21" customHeight="1">
      <c r="A4" s="899"/>
      <c r="B4" s="900"/>
      <c r="C4" s="987" t="s">
        <v>540</v>
      </c>
      <c r="D4" s="988"/>
      <c r="E4" s="990"/>
      <c r="F4" s="991" t="s">
        <v>541</v>
      </c>
      <c r="G4" s="988"/>
      <c r="H4" s="988"/>
      <c r="I4" s="988"/>
      <c r="J4" s="992"/>
    </row>
    <row r="5" spans="1:16384" s="876" customFormat="1" ht="21" customHeight="1" thickBot="1">
      <c r="A5" s="899"/>
      <c r="B5" s="900"/>
      <c r="C5" s="987" t="s">
        <v>542</v>
      </c>
      <c r="D5" s="988" t="s">
        <v>543</v>
      </c>
      <c r="E5" s="993">
        <f>BDI!E21</f>
        <v>0.19600000000000001</v>
      </c>
      <c r="F5" s="987" t="s">
        <v>544</v>
      </c>
      <c r="G5" s="994"/>
      <c r="H5" s="994"/>
      <c r="I5" s="994"/>
      <c r="J5" s="995"/>
    </row>
    <row r="6" spans="1:16384" s="877" customFormat="1" ht="19.5" customHeight="1" thickBot="1">
      <c r="A6" s="996" t="s">
        <v>145</v>
      </c>
      <c r="B6" s="997" t="s">
        <v>437</v>
      </c>
      <c r="C6" s="998" t="s">
        <v>438</v>
      </c>
      <c r="D6" s="1135" t="s">
        <v>463</v>
      </c>
      <c r="E6" s="1135"/>
      <c r="F6" s="1135" t="s">
        <v>439</v>
      </c>
      <c r="G6" s="1135"/>
      <c r="H6" s="1135"/>
      <c r="I6" s="1135"/>
      <c r="J6" s="1136"/>
      <c r="K6" s="879"/>
    </row>
    <row r="7" spans="1:16384" s="896" customFormat="1" ht="33" customHeight="1">
      <c r="A7" s="901"/>
      <c r="B7" s="902"/>
      <c r="C7" s="903" t="s">
        <v>466</v>
      </c>
      <c r="D7" s="904" t="s">
        <v>464</v>
      </c>
      <c r="E7" s="904" t="s">
        <v>168</v>
      </c>
      <c r="F7" s="904" t="s">
        <v>440</v>
      </c>
      <c r="G7" s="904" t="s">
        <v>487</v>
      </c>
      <c r="H7" s="904" t="s">
        <v>476</v>
      </c>
      <c r="I7" s="905" t="s">
        <v>467</v>
      </c>
      <c r="J7" s="906" t="s">
        <v>465</v>
      </c>
      <c r="K7" s="877"/>
    </row>
    <row r="8" spans="1:16384" s="896" customFormat="1" ht="15" customHeight="1" thickBot="1">
      <c r="A8" s="907"/>
      <c r="B8" s="908" t="s">
        <v>441</v>
      </c>
      <c r="C8" s="1149" t="s">
        <v>333</v>
      </c>
      <c r="D8" s="1150"/>
      <c r="E8" s="1150"/>
      <c r="F8" s="1150"/>
      <c r="G8" s="1150"/>
      <c r="H8" s="1150"/>
      <c r="I8" s="1151"/>
      <c r="J8" s="909">
        <f>SUM(J9:J9)</f>
        <v>0</v>
      </c>
      <c r="K8" s="877"/>
    </row>
    <row r="9" spans="1:16384" s="876" customFormat="1" ht="15" customHeight="1" thickBot="1">
      <c r="A9" s="957" t="s">
        <v>508</v>
      </c>
      <c r="B9" s="958" t="s">
        <v>442</v>
      </c>
      <c r="C9" s="959" t="s">
        <v>509</v>
      </c>
      <c r="D9" s="958" t="s">
        <v>3</v>
      </c>
      <c r="E9" s="960">
        <v>12.5</v>
      </c>
      <c r="F9" s="1407">
        <v>0</v>
      </c>
      <c r="G9" s="1408">
        <f>BDI!E21</f>
        <v>0.19600000000000001</v>
      </c>
      <c r="H9" s="1407">
        <f>TRUNC(F9*G9,2)</f>
        <v>0</v>
      </c>
      <c r="I9" s="1407">
        <f>TRUNC(F9+H9,2)</f>
        <v>0</v>
      </c>
      <c r="J9" s="1409">
        <f>TRUNC(E9*I9,2)</f>
        <v>0</v>
      </c>
      <c r="K9" s="881"/>
      <c r="L9" s="877"/>
      <c r="M9" s="877"/>
    </row>
    <row r="10" spans="1:16384" s="876" customFormat="1" ht="15" customHeight="1" thickBot="1">
      <c r="A10" s="1152"/>
      <c r="B10" s="1153"/>
      <c r="C10" s="1153"/>
      <c r="D10" s="1153"/>
      <c r="E10" s="1153"/>
      <c r="F10" s="1153"/>
      <c r="G10" s="1153"/>
      <c r="H10" s="1153"/>
      <c r="I10" s="1153"/>
      <c r="J10" s="1154"/>
      <c r="K10" s="877"/>
      <c r="L10" s="877"/>
      <c r="M10" s="953" t="e">
        <f>#REF!*0.05</f>
        <v>#REF!</v>
      </c>
    </row>
    <row r="11" spans="1:16384" s="897" customFormat="1" ht="15" customHeight="1" thickBot="1">
      <c r="A11" s="1418"/>
      <c r="B11" s="1419" t="s">
        <v>443</v>
      </c>
      <c r="C11" s="1420" t="s">
        <v>550</v>
      </c>
      <c r="D11" s="1421"/>
      <c r="E11" s="1421"/>
      <c r="F11" s="1421"/>
      <c r="G11" s="1421"/>
      <c r="H11" s="1421"/>
      <c r="I11" s="1422"/>
      <c r="J11" s="1423">
        <f>TRUNC(SUM(J12:J27),2)</f>
        <v>0</v>
      </c>
      <c r="K11" s="877"/>
      <c r="L11" s="877"/>
      <c r="M11" s="877"/>
    </row>
    <row r="12" spans="1:16384" s="878" customFormat="1">
      <c r="A12" s="1410">
        <v>4805758</v>
      </c>
      <c r="B12" s="1411" t="s">
        <v>444</v>
      </c>
      <c r="C12" s="1412" t="s">
        <v>510</v>
      </c>
      <c r="D12" s="1413" t="s">
        <v>5</v>
      </c>
      <c r="E12" s="1414">
        <v>26313.21</v>
      </c>
      <c r="F12" s="1415">
        <v>0</v>
      </c>
      <c r="G12" s="1416">
        <f t="shared" ref="G12:G25" si="0">G$9</f>
        <v>0.19600000000000001</v>
      </c>
      <c r="H12" s="1415">
        <f t="shared" ref="H12:H27" si="1">TRUNC(F12*G12,2)</f>
        <v>0</v>
      </c>
      <c r="I12" s="1415">
        <f t="shared" ref="I12:I27" si="2">TRUNC(F12+H12,2)</f>
        <v>0</v>
      </c>
      <c r="J12" s="1417">
        <f t="shared" ref="J12:J27" si="3">TRUNC(E12*I12,2)</f>
        <v>0</v>
      </c>
      <c r="K12" s="877"/>
      <c r="L12" s="877"/>
      <c r="M12" s="877"/>
    </row>
    <row r="13" spans="1:16384" s="878" customFormat="1" ht="25.5">
      <c r="A13" s="961">
        <v>94102</v>
      </c>
      <c r="B13" s="962" t="s">
        <v>445</v>
      </c>
      <c r="C13" s="963" t="s">
        <v>511</v>
      </c>
      <c r="D13" s="964" t="s">
        <v>5</v>
      </c>
      <c r="E13" s="965">
        <v>689.48</v>
      </c>
      <c r="F13" s="915">
        <v>0</v>
      </c>
      <c r="G13" s="916">
        <f t="shared" si="0"/>
        <v>0.19600000000000001</v>
      </c>
      <c r="H13" s="915">
        <f t="shared" si="1"/>
        <v>0</v>
      </c>
      <c r="I13" s="915">
        <f t="shared" si="2"/>
        <v>0</v>
      </c>
      <c r="J13" s="950">
        <f t="shared" si="3"/>
        <v>0</v>
      </c>
      <c r="K13" s="877"/>
      <c r="L13" s="877"/>
      <c r="M13" s="877"/>
    </row>
    <row r="14" spans="1:16384" s="878" customFormat="1">
      <c r="A14" s="966">
        <v>97912</v>
      </c>
      <c r="B14" s="962" t="s">
        <v>498</v>
      </c>
      <c r="C14" s="967" t="s">
        <v>512</v>
      </c>
      <c r="D14" s="968" t="s">
        <v>513</v>
      </c>
      <c r="E14" s="965">
        <v>2752.82</v>
      </c>
      <c r="F14" s="915">
        <v>0</v>
      </c>
      <c r="G14" s="916">
        <f t="shared" si="0"/>
        <v>0.19600000000000001</v>
      </c>
      <c r="H14" s="915">
        <f t="shared" si="1"/>
        <v>0</v>
      </c>
      <c r="I14" s="915">
        <f t="shared" si="2"/>
        <v>0</v>
      </c>
      <c r="J14" s="950">
        <f t="shared" si="3"/>
        <v>0</v>
      </c>
      <c r="K14" s="877"/>
      <c r="L14" s="877"/>
      <c r="M14" s="877"/>
    </row>
    <row r="15" spans="1:16384" s="878" customFormat="1" ht="25.5">
      <c r="A15" s="969">
        <v>92210</v>
      </c>
      <c r="B15" s="962" t="s">
        <v>499</v>
      </c>
      <c r="C15" s="970" t="s">
        <v>514</v>
      </c>
      <c r="D15" s="971" t="s">
        <v>22</v>
      </c>
      <c r="E15" s="972">
        <v>483</v>
      </c>
      <c r="F15" s="915">
        <v>0</v>
      </c>
      <c r="G15" s="916">
        <f t="shared" si="0"/>
        <v>0.19600000000000001</v>
      </c>
      <c r="H15" s="915">
        <f t="shared" si="1"/>
        <v>0</v>
      </c>
      <c r="I15" s="915">
        <f t="shared" si="2"/>
        <v>0</v>
      </c>
      <c r="J15" s="950">
        <f t="shared" si="3"/>
        <v>0</v>
      </c>
      <c r="K15" s="877"/>
      <c r="L15" s="877"/>
      <c r="M15" s="877"/>
    </row>
    <row r="16" spans="1:16384" s="878" customFormat="1" ht="25.5">
      <c r="A16" s="969">
        <v>92212</v>
      </c>
      <c r="B16" s="962" t="s">
        <v>500</v>
      </c>
      <c r="C16" s="970" t="s">
        <v>515</v>
      </c>
      <c r="D16" s="971" t="s">
        <v>22</v>
      </c>
      <c r="E16" s="972">
        <v>1459.75</v>
      </c>
      <c r="F16" s="915">
        <v>0</v>
      </c>
      <c r="G16" s="916">
        <f t="shared" si="0"/>
        <v>0.19600000000000001</v>
      </c>
      <c r="H16" s="915">
        <f t="shared" si="1"/>
        <v>0</v>
      </c>
      <c r="I16" s="915">
        <f t="shared" si="2"/>
        <v>0</v>
      </c>
      <c r="J16" s="950">
        <f t="shared" si="3"/>
        <v>0</v>
      </c>
      <c r="K16" s="877"/>
      <c r="L16" s="877"/>
      <c r="M16" s="877"/>
      <c r="N16" s="877"/>
      <c r="O16" s="877"/>
      <c r="P16" s="877"/>
      <c r="Q16" s="877"/>
      <c r="R16" s="877"/>
      <c r="S16" s="877"/>
      <c r="T16" s="877"/>
      <c r="U16" s="877"/>
      <c r="V16" s="877"/>
      <c r="W16" s="877"/>
      <c r="X16" s="877"/>
      <c r="Y16" s="877"/>
      <c r="Z16" s="877"/>
      <c r="AA16" s="877"/>
      <c r="AB16" s="877"/>
      <c r="AC16" s="877"/>
      <c r="AD16" s="877"/>
      <c r="AE16" s="877"/>
      <c r="AF16" s="877"/>
      <c r="AG16" s="877"/>
      <c r="AH16" s="877"/>
      <c r="AI16" s="877"/>
      <c r="AJ16" s="877"/>
      <c r="AK16" s="877"/>
      <c r="AL16" s="877"/>
      <c r="AM16" s="877"/>
      <c r="AN16" s="877"/>
      <c r="AO16" s="877"/>
      <c r="AP16" s="877"/>
      <c r="AQ16" s="877"/>
      <c r="AR16" s="877"/>
      <c r="AS16" s="877"/>
      <c r="AT16" s="877"/>
      <c r="AU16" s="877"/>
      <c r="AV16" s="877"/>
      <c r="AW16" s="877"/>
      <c r="AX16" s="877"/>
      <c r="AY16" s="877"/>
      <c r="AZ16" s="877"/>
      <c r="BA16" s="877"/>
      <c r="BB16" s="877"/>
      <c r="BC16" s="877"/>
      <c r="BD16" s="877"/>
      <c r="BE16" s="877"/>
      <c r="BF16" s="877"/>
      <c r="BG16" s="877"/>
      <c r="BH16" s="877"/>
      <c r="BI16" s="877"/>
      <c r="BJ16" s="877"/>
      <c r="BK16" s="877"/>
      <c r="BL16" s="877"/>
      <c r="BM16" s="877"/>
      <c r="BN16" s="877"/>
      <c r="BO16" s="877"/>
      <c r="BP16" s="877"/>
      <c r="BQ16" s="877"/>
      <c r="BR16" s="877"/>
      <c r="BS16" s="877"/>
      <c r="BT16" s="877"/>
      <c r="BU16" s="877"/>
      <c r="BV16" s="877"/>
      <c r="BW16" s="877"/>
      <c r="BX16" s="877"/>
      <c r="BY16" s="877"/>
      <c r="BZ16" s="877"/>
      <c r="CA16" s="877"/>
      <c r="CB16" s="877"/>
      <c r="CC16" s="877"/>
      <c r="CD16" s="877"/>
      <c r="CE16" s="877"/>
      <c r="CF16" s="877"/>
      <c r="CG16" s="877"/>
      <c r="CH16" s="877"/>
      <c r="CI16" s="877"/>
      <c r="CJ16" s="877"/>
      <c r="CK16" s="877"/>
      <c r="CL16" s="877"/>
      <c r="CM16" s="877"/>
      <c r="CN16" s="877"/>
      <c r="CO16" s="877"/>
      <c r="CP16" s="877"/>
      <c r="CQ16" s="877"/>
      <c r="CR16" s="877"/>
      <c r="CS16" s="877"/>
      <c r="CT16" s="877"/>
      <c r="CU16" s="877"/>
      <c r="CV16" s="877"/>
      <c r="CW16" s="877"/>
      <c r="CX16" s="877"/>
      <c r="CY16" s="877"/>
      <c r="CZ16" s="877"/>
      <c r="DA16" s="877"/>
      <c r="DB16" s="877"/>
      <c r="DC16" s="877"/>
      <c r="DD16" s="877"/>
      <c r="DE16" s="877"/>
      <c r="DF16" s="877"/>
      <c r="DG16" s="877"/>
      <c r="DH16" s="877"/>
      <c r="DI16" s="877"/>
      <c r="DJ16" s="877"/>
      <c r="DK16" s="877"/>
      <c r="DL16" s="877"/>
      <c r="DM16" s="877"/>
      <c r="DN16" s="877"/>
      <c r="DO16" s="877"/>
      <c r="DP16" s="877"/>
      <c r="DQ16" s="877"/>
      <c r="DR16" s="877"/>
      <c r="DS16" s="877"/>
      <c r="DT16" s="877"/>
      <c r="DU16" s="877"/>
      <c r="DV16" s="877"/>
      <c r="DW16" s="877"/>
      <c r="DX16" s="877"/>
      <c r="DY16" s="877"/>
      <c r="DZ16" s="877"/>
      <c r="EA16" s="877"/>
      <c r="EB16" s="877"/>
      <c r="EC16" s="877"/>
      <c r="ED16" s="877"/>
      <c r="EE16" s="877"/>
      <c r="EF16" s="877"/>
      <c r="EG16" s="877"/>
      <c r="EH16" s="877"/>
      <c r="EI16" s="877"/>
      <c r="EJ16" s="877"/>
      <c r="EK16" s="877"/>
      <c r="EL16" s="877"/>
      <c r="EM16" s="877"/>
      <c r="EN16" s="877"/>
      <c r="EO16" s="877"/>
      <c r="EP16" s="877"/>
      <c r="EQ16" s="877"/>
      <c r="ER16" s="877"/>
      <c r="ES16" s="877"/>
      <c r="ET16" s="877"/>
      <c r="EU16" s="877"/>
      <c r="EV16" s="877"/>
      <c r="EW16" s="877"/>
      <c r="EX16" s="877"/>
      <c r="EY16" s="877"/>
      <c r="EZ16" s="877"/>
      <c r="FA16" s="877"/>
      <c r="FB16" s="877"/>
      <c r="FC16" s="877"/>
      <c r="FD16" s="877"/>
      <c r="FE16" s="877"/>
      <c r="FF16" s="877"/>
      <c r="FG16" s="877"/>
      <c r="FH16" s="877"/>
      <c r="FI16" s="877"/>
      <c r="FJ16" s="877"/>
      <c r="FK16" s="877"/>
      <c r="FL16" s="877"/>
      <c r="FM16" s="877"/>
      <c r="FN16" s="877"/>
      <c r="FO16" s="877"/>
      <c r="FP16" s="877"/>
      <c r="FQ16" s="877"/>
      <c r="FR16" s="877"/>
      <c r="FS16" s="877"/>
      <c r="FT16" s="877"/>
      <c r="FU16" s="877"/>
      <c r="FV16" s="877"/>
      <c r="FW16" s="877"/>
      <c r="FX16" s="877"/>
      <c r="FY16" s="877"/>
      <c r="FZ16" s="877"/>
      <c r="GA16" s="877"/>
      <c r="GB16" s="877"/>
      <c r="GC16" s="877"/>
      <c r="GD16" s="877"/>
      <c r="GE16" s="877"/>
      <c r="GF16" s="877"/>
      <c r="GG16" s="877"/>
      <c r="GH16" s="877"/>
      <c r="GI16" s="877"/>
      <c r="GJ16" s="877"/>
      <c r="GK16" s="877"/>
      <c r="GL16" s="877"/>
      <c r="GM16" s="877"/>
      <c r="GN16" s="877"/>
      <c r="GO16" s="877"/>
      <c r="GP16" s="877"/>
      <c r="GQ16" s="877"/>
      <c r="GR16" s="877"/>
      <c r="GS16" s="877"/>
      <c r="GT16" s="877"/>
      <c r="GU16" s="877"/>
      <c r="GV16" s="877"/>
      <c r="GW16" s="877"/>
      <c r="GX16" s="877"/>
      <c r="GY16" s="877"/>
      <c r="GZ16" s="877"/>
      <c r="HA16" s="877"/>
      <c r="HB16" s="877"/>
      <c r="HC16" s="877"/>
      <c r="HD16" s="877"/>
      <c r="HE16" s="877"/>
      <c r="HF16" s="877"/>
      <c r="HG16" s="877"/>
      <c r="HH16" s="877"/>
      <c r="HI16" s="877"/>
      <c r="HJ16" s="877"/>
      <c r="HK16" s="877"/>
      <c r="HL16" s="877"/>
      <c r="HM16" s="877"/>
      <c r="HN16" s="877"/>
      <c r="HO16" s="877"/>
      <c r="HP16" s="877"/>
      <c r="HQ16" s="877"/>
      <c r="HR16" s="877"/>
      <c r="HS16" s="877"/>
      <c r="HT16" s="877"/>
      <c r="HU16" s="877"/>
      <c r="HV16" s="877"/>
      <c r="HW16" s="877"/>
      <c r="HX16" s="877"/>
      <c r="HY16" s="877"/>
      <c r="HZ16" s="877"/>
      <c r="IA16" s="877"/>
      <c r="IB16" s="877"/>
      <c r="IC16" s="877"/>
      <c r="ID16" s="877"/>
      <c r="IE16" s="877"/>
      <c r="IF16" s="877"/>
      <c r="IG16" s="877"/>
      <c r="IH16" s="877"/>
      <c r="II16" s="877"/>
      <c r="IJ16" s="877"/>
      <c r="IK16" s="877"/>
      <c r="IL16" s="877"/>
      <c r="IM16" s="877"/>
      <c r="IN16" s="877"/>
      <c r="IO16" s="877"/>
      <c r="IP16" s="877"/>
      <c r="IQ16" s="877"/>
      <c r="IR16" s="877"/>
      <c r="IS16" s="877"/>
      <c r="IT16" s="877"/>
      <c r="IU16" s="877"/>
      <c r="IV16" s="877"/>
      <c r="IW16" s="877"/>
      <c r="IX16" s="877"/>
      <c r="IY16" s="877"/>
      <c r="IZ16" s="877"/>
      <c r="JA16" s="877"/>
      <c r="JB16" s="877"/>
      <c r="JC16" s="877"/>
      <c r="JD16" s="877"/>
      <c r="JE16" s="877"/>
      <c r="JF16" s="877"/>
      <c r="JG16" s="877"/>
      <c r="JH16" s="877"/>
      <c r="JI16" s="877"/>
      <c r="JJ16" s="877"/>
      <c r="JK16" s="877"/>
      <c r="JL16" s="877"/>
      <c r="JM16" s="877"/>
      <c r="JN16" s="877"/>
      <c r="JO16" s="877"/>
      <c r="JP16" s="877"/>
      <c r="JQ16" s="877"/>
      <c r="JR16" s="877"/>
      <c r="JS16" s="877"/>
      <c r="JT16" s="877"/>
      <c r="JU16" s="877"/>
      <c r="JV16" s="877"/>
      <c r="JW16" s="877"/>
      <c r="JX16" s="877"/>
      <c r="JY16" s="877"/>
      <c r="JZ16" s="877"/>
      <c r="KA16" s="877"/>
      <c r="KB16" s="877"/>
      <c r="KC16" s="877"/>
      <c r="KD16" s="877"/>
      <c r="KE16" s="877"/>
      <c r="KF16" s="877"/>
      <c r="KG16" s="877"/>
      <c r="KH16" s="877"/>
      <c r="KI16" s="877"/>
      <c r="KJ16" s="877"/>
      <c r="KK16" s="877"/>
      <c r="KL16" s="877"/>
      <c r="KM16" s="877"/>
      <c r="KN16" s="877"/>
      <c r="KO16" s="877"/>
      <c r="KP16" s="877"/>
      <c r="KQ16" s="877"/>
      <c r="KR16" s="877"/>
      <c r="KS16" s="877"/>
      <c r="KT16" s="877"/>
      <c r="KU16" s="877"/>
      <c r="KV16" s="877"/>
      <c r="KW16" s="877"/>
      <c r="KX16" s="877"/>
      <c r="KY16" s="877"/>
      <c r="KZ16" s="877"/>
      <c r="LA16" s="877"/>
      <c r="LB16" s="877"/>
      <c r="LC16" s="877"/>
      <c r="LD16" s="877"/>
      <c r="LE16" s="877"/>
      <c r="LF16" s="877"/>
      <c r="LG16" s="877"/>
      <c r="LH16" s="877"/>
      <c r="LI16" s="877"/>
      <c r="LJ16" s="877"/>
      <c r="LK16" s="877"/>
      <c r="LL16" s="877"/>
      <c r="LM16" s="877"/>
      <c r="LN16" s="877"/>
      <c r="LO16" s="877"/>
      <c r="LP16" s="877"/>
      <c r="LQ16" s="877"/>
      <c r="LR16" s="877"/>
      <c r="LS16" s="877"/>
      <c r="LT16" s="877"/>
      <c r="LU16" s="877"/>
      <c r="LV16" s="877"/>
      <c r="LW16" s="877"/>
      <c r="LX16" s="877"/>
      <c r="LY16" s="877"/>
      <c r="LZ16" s="877"/>
      <c r="MA16" s="877"/>
      <c r="MB16" s="877"/>
      <c r="MC16" s="877"/>
      <c r="MD16" s="877"/>
      <c r="ME16" s="877"/>
      <c r="MF16" s="877"/>
      <c r="MG16" s="877"/>
      <c r="MH16" s="877"/>
      <c r="MI16" s="877"/>
      <c r="MJ16" s="877"/>
      <c r="MK16" s="877"/>
      <c r="ML16" s="877"/>
      <c r="MM16" s="877"/>
      <c r="MN16" s="877"/>
      <c r="MO16" s="877"/>
      <c r="MP16" s="877"/>
      <c r="MQ16" s="877"/>
      <c r="MR16" s="877"/>
      <c r="MS16" s="877"/>
      <c r="MT16" s="877"/>
      <c r="MU16" s="877"/>
      <c r="MV16" s="877"/>
      <c r="MW16" s="877"/>
      <c r="MX16" s="877"/>
      <c r="MY16" s="877"/>
      <c r="MZ16" s="877"/>
      <c r="NA16" s="877"/>
      <c r="NB16" s="877"/>
      <c r="NC16" s="877"/>
      <c r="ND16" s="877"/>
      <c r="NE16" s="877"/>
      <c r="NF16" s="877"/>
      <c r="NG16" s="877"/>
      <c r="NH16" s="877"/>
      <c r="NI16" s="877"/>
      <c r="NJ16" s="877"/>
      <c r="NK16" s="877"/>
      <c r="NL16" s="877"/>
      <c r="NM16" s="877"/>
      <c r="NN16" s="877"/>
      <c r="NO16" s="877"/>
      <c r="NP16" s="877"/>
      <c r="NQ16" s="877"/>
      <c r="NR16" s="877"/>
      <c r="NS16" s="877"/>
      <c r="NT16" s="877"/>
      <c r="NU16" s="877"/>
      <c r="NV16" s="877"/>
      <c r="NW16" s="877"/>
      <c r="NX16" s="877"/>
      <c r="NY16" s="877"/>
      <c r="NZ16" s="877"/>
      <c r="OA16" s="877"/>
      <c r="OB16" s="877"/>
      <c r="OC16" s="877"/>
      <c r="OD16" s="877"/>
      <c r="OE16" s="877"/>
      <c r="OF16" s="877"/>
      <c r="OG16" s="877"/>
      <c r="OH16" s="877"/>
      <c r="OI16" s="877"/>
      <c r="OJ16" s="877"/>
      <c r="OK16" s="877"/>
      <c r="OL16" s="877"/>
      <c r="OM16" s="877"/>
      <c r="ON16" s="877"/>
      <c r="OO16" s="877"/>
      <c r="OP16" s="877"/>
      <c r="OQ16" s="877"/>
      <c r="OR16" s="877"/>
      <c r="OS16" s="877"/>
      <c r="OT16" s="877"/>
      <c r="OU16" s="877"/>
      <c r="OV16" s="877"/>
      <c r="OW16" s="877"/>
      <c r="OX16" s="877"/>
      <c r="OY16" s="877"/>
      <c r="OZ16" s="877"/>
      <c r="PA16" s="877"/>
      <c r="PB16" s="877"/>
      <c r="PC16" s="877"/>
      <c r="PD16" s="877"/>
      <c r="PE16" s="877"/>
      <c r="PF16" s="877"/>
      <c r="PG16" s="877"/>
      <c r="PH16" s="877"/>
      <c r="PI16" s="877"/>
      <c r="PJ16" s="877"/>
      <c r="PK16" s="877"/>
      <c r="PL16" s="877"/>
      <c r="PM16" s="877"/>
      <c r="PN16" s="877"/>
      <c r="PO16" s="877"/>
      <c r="PP16" s="877"/>
      <c r="PQ16" s="877"/>
      <c r="PR16" s="877"/>
      <c r="PS16" s="877"/>
      <c r="PT16" s="877"/>
      <c r="PU16" s="877"/>
      <c r="PV16" s="877"/>
      <c r="PW16" s="877"/>
      <c r="PX16" s="877"/>
      <c r="PY16" s="877"/>
      <c r="PZ16" s="877"/>
      <c r="QA16" s="877"/>
      <c r="QB16" s="877"/>
      <c r="QC16" s="877"/>
      <c r="QD16" s="877"/>
      <c r="QE16" s="877"/>
      <c r="QF16" s="877"/>
      <c r="QG16" s="877"/>
      <c r="QH16" s="877"/>
      <c r="QI16" s="877"/>
      <c r="QJ16" s="877"/>
      <c r="QK16" s="877"/>
      <c r="QL16" s="877"/>
      <c r="QM16" s="877"/>
      <c r="QN16" s="877"/>
      <c r="QO16" s="877"/>
      <c r="QP16" s="877"/>
      <c r="QQ16" s="877"/>
      <c r="QR16" s="877"/>
      <c r="QS16" s="877"/>
      <c r="QT16" s="877"/>
      <c r="QU16" s="877"/>
      <c r="QV16" s="877"/>
      <c r="QW16" s="877"/>
      <c r="QX16" s="877"/>
      <c r="QY16" s="877"/>
      <c r="QZ16" s="877"/>
      <c r="RA16" s="877"/>
      <c r="RB16" s="877"/>
      <c r="RC16" s="877"/>
      <c r="RD16" s="877"/>
      <c r="RE16" s="877"/>
      <c r="RF16" s="877"/>
      <c r="RG16" s="877"/>
      <c r="RH16" s="877"/>
      <c r="RI16" s="877"/>
      <c r="RJ16" s="877"/>
      <c r="RK16" s="877"/>
      <c r="RL16" s="877"/>
      <c r="RM16" s="877"/>
      <c r="RN16" s="877"/>
      <c r="RO16" s="877"/>
      <c r="RP16" s="877"/>
      <c r="RQ16" s="877"/>
      <c r="RR16" s="877"/>
      <c r="RS16" s="877"/>
      <c r="RT16" s="877"/>
      <c r="RU16" s="877"/>
      <c r="RV16" s="877"/>
      <c r="RW16" s="877"/>
      <c r="RX16" s="877"/>
      <c r="RY16" s="877"/>
      <c r="RZ16" s="877"/>
      <c r="SA16" s="877"/>
      <c r="SB16" s="877"/>
      <c r="SC16" s="877"/>
      <c r="SD16" s="877"/>
      <c r="SE16" s="877"/>
      <c r="SF16" s="877"/>
      <c r="SG16" s="877"/>
      <c r="SH16" s="877"/>
      <c r="SI16" s="877"/>
      <c r="SJ16" s="877"/>
      <c r="SK16" s="877"/>
      <c r="SL16" s="877"/>
      <c r="SM16" s="877"/>
      <c r="SN16" s="877"/>
      <c r="SO16" s="877"/>
      <c r="SP16" s="877"/>
      <c r="SQ16" s="877"/>
      <c r="SR16" s="877"/>
      <c r="SS16" s="877"/>
      <c r="ST16" s="877"/>
      <c r="SU16" s="877"/>
      <c r="SV16" s="877"/>
      <c r="SW16" s="877"/>
      <c r="SX16" s="877"/>
      <c r="SY16" s="877"/>
      <c r="SZ16" s="877"/>
      <c r="TA16" s="877"/>
      <c r="TB16" s="877"/>
      <c r="TC16" s="877"/>
      <c r="TD16" s="877"/>
      <c r="TE16" s="877"/>
      <c r="TF16" s="877"/>
      <c r="TG16" s="877"/>
      <c r="TH16" s="877"/>
      <c r="TI16" s="877"/>
      <c r="TJ16" s="877"/>
      <c r="TK16" s="877"/>
      <c r="TL16" s="877"/>
      <c r="TM16" s="877"/>
      <c r="TN16" s="877"/>
      <c r="TO16" s="877"/>
      <c r="TP16" s="877"/>
      <c r="TQ16" s="877"/>
      <c r="TR16" s="877"/>
      <c r="TS16" s="877"/>
      <c r="TT16" s="877"/>
      <c r="TU16" s="877"/>
      <c r="TV16" s="877"/>
      <c r="TW16" s="877"/>
      <c r="TX16" s="877"/>
      <c r="TY16" s="877"/>
      <c r="TZ16" s="877"/>
      <c r="UA16" s="877"/>
      <c r="UB16" s="877"/>
      <c r="UC16" s="877"/>
      <c r="UD16" s="877"/>
      <c r="UE16" s="877"/>
      <c r="UF16" s="877"/>
      <c r="UG16" s="877"/>
      <c r="UH16" s="877"/>
      <c r="UI16" s="877"/>
      <c r="UJ16" s="877"/>
      <c r="UK16" s="877"/>
      <c r="UL16" s="877"/>
      <c r="UM16" s="877"/>
      <c r="UN16" s="877"/>
      <c r="UO16" s="877"/>
      <c r="UP16" s="877"/>
      <c r="UQ16" s="877"/>
      <c r="UR16" s="877"/>
      <c r="US16" s="877"/>
      <c r="UT16" s="877"/>
      <c r="UU16" s="877"/>
      <c r="UV16" s="877"/>
      <c r="UW16" s="877"/>
      <c r="UX16" s="877"/>
      <c r="UY16" s="877"/>
      <c r="UZ16" s="877"/>
      <c r="VA16" s="877"/>
      <c r="VB16" s="877"/>
      <c r="VC16" s="877"/>
      <c r="VD16" s="877"/>
      <c r="VE16" s="877"/>
      <c r="VF16" s="877"/>
      <c r="VG16" s="877"/>
      <c r="VH16" s="877"/>
      <c r="VI16" s="877"/>
      <c r="VJ16" s="877"/>
      <c r="VK16" s="877"/>
      <c r="VL16" s="877"/>
      <c r="VM16" s="877"/>
      <c r="VN16" s="877"/>
      <c r="VO16" s="877"/>
      <c r="VP16" s="877"/>
      <c r="VQ16" s="877"/>
      <c r="VR16" s="877"/>
      <c r="VS16" s="877"/>
      <c r="VT16" s="877"/>
      <c r="VU16" s="877"/>
      <c r="VV16" s="877"/>
      <c r="VW16" s="877"/>
      <c r="VX16" s="877"/>
      <c r="VY16" s="877"/>
      <c r="VZ16" s="877"/>
      <c r="WA16" s="877"/>
      <c r="WB16" s="877"/>
      <c r="WC16" s="877"/>
      <c r="WD16" s="877"/>
      <c r="WE16" s="877"/>
      <c r="WF16" s="877"/>
      <c r="WG16" s="877"/>
      <c r="WH16" s="877"/>
      <c r="WI16" s="877"/>
      <c r="WJ16" s="877"/>
      <c r="WK16" s="877"/>
      <c r="WL16" s="877"/>
      <c r="WM16" s="877"/>
      <c r="WN16" s="877"/>
      <c r="WO16" s="877"/>
      <c r="WP16" s="877"/>
      <c r="WQ16" s="877"/>
      <c r="WR16" s="877"/>
      <c r="WS16" s="877"/>
      <c r="WT16" s="877"/>
      <c r="WU16" s="877"/>
      <c r="WV16" s="877"/>
      <c r="WW16" s="877"/>
      <c r="WX16" s="877"/>
      <c r="WY16" s="877"/>
      <c r="WZ16" s="877"/>
      <c r="XA16" s="877"/>
      <c r="XB16" s="877"/>
      <c r="XC16" s="877"/>
      <c r="XD16" s="877"/>
      <c r="XE16" s="877"/>
      <c r="XF16" s="877"/>
      <c r="XG16" s="877"/>
      <c r="XH16" s="877"/>
      <c r="XI16" s="877"/>
      <c r="XJ16" s="877"/>
      <c r="XK16" s="877"/>
      <c r="XL16" s="877"/>
      <c r="XM16" s="877"/>
      <c r="XN16" s="877"/>
      <c r="XO16" s="877"/>
      <c r="XP16" s="877"/>
      <c r="XQ16" s="877"/>
      <c r="XR16" s="877"/>
      <c r="XS16" s="877"/>
      <c r="XT16" s="877"/>
      <c r="XU16" s="877"/>
      <c r="XV16" s="877"/>
      <c r="XW16" s="877"/>
      <c r="XX16" s="877"/>
      <c r="XY16" s="877"/>
      <c r="XZ16" s="877"/>
      <c r="YA16" s="877"/>
      <c r="YB16" s="877"/>
      <c r="YC16" s="877"/>
      <c r="YD16" s="877"/>
      <c r="YE16" s="877"/>
      <c r="YF16" s="877"/>
      <c r="YG16" s="877"/>
      <c r="YH16" s="877"/>
      <c r="YI16" s="877"/>
      <c r="YJ16" s="877"/>
      <c r="YK16" s="877"/>
      <c r="YL16" s="877"/>
      <c r="YM16" s="877"/>
      <c r="YN16" s="877"/>
      <c r="YO16" s="877"/>
      <c r="YP16" s="877"/>
      <c r="YQ16" s="877"/>
      <c r="YR16" s="877"/>
      <c r="YS16" s="877"/>
      <c r="YT16" s="877"/>
      <c r="YU16" s="877"/>
      <c r="YV16" s="877"/>
      <c r="YW16" s="877"/>
      <c r="YX16" s="877"/>
      <c r="YY16" s="877"/>
      <c r="YZ16" s="877"/>
      <c r="ZA16" s="877"/>
      <c r="ZB16" s="877"/>
      <c r="ZC16" s="877"/>
      <c r="ZD16" s="877"/>
      <c r="ZE16" s="877"/>
      <c r="ZF16" s="877"/>
      <c r="ZG16" s="877"/>
      <c r="ZH16" s="877"/>
      <c r="ZI16" s="877"/>
      <c r="ZJ16" s="877"/>
      <c r="ZK16" s="877"/>
      <c r="ZL16" s="877"/>
      <c r="ZM16" s="877"/>
      <c r="ZN16" s="877"/>
      <c r="ZO16" s="877"/>
      <c r="ZP16" s="877"/>
      <c r="ZQ16" s="877"/>
      <c r="ZR16" s="877"/>
      <c r="ZS16" s="877"/>
      <c r="ZT16" s="877"/>
      <c r="ZU16" s="877"/>
      <c r="ZV16" s="877"/>
      <c r="ZW16" s="877"/>
      <c r="ZX16" s="877"/>
      <c r="ZY16" s="877"/>
      <c r="ZZ16" s="877"/>
      <c r="AAA16" s="877"/>
      <c r="AAB16" s="877"/>
      <c r="AAC16" s="877"/>
      <c r="AAD16" s="877"/>
      <c r="AAE16" s="877"/>
      <c r="AAF16" s="877"/>
      <c r="AAG16" s="877"/>
      <c r="AAH16" s="877"/>
      <c r="AAI16" s="877"/>
      <c r="AAJ16" s="877"/>
      <c r="AAK16" s="877"/>
      <c r="AAL16" s="877"/>
      <c r="AAM16" s="877"/>
      <c r="AAN16" s="877"/>
      <c r="AAO16" s="877"/>
      <c r="AAP16" s="877"/>
      <c r="AAQ16" s="877"/>
      <c r="AAR16" s="877"/>
      <c r="AAS16" s="877"/>
      <c r="AAT16" s="877"/>
      <c r="AAU16" s="877"/>
      <c r="AAV16" s="877"/>
      <c r="AAW16" s="877"/>
      <c r="AAX16" s="877"/>
      <c r="AAY16" s="877"/>
      <c r="AAZ16" s="877"/>
      <c r="ABA16" s="877"/>
      <c r="ABB16" s="877"/>
      <c r="ABC16" s="877"/>
      <c r="ABD16" s="877"/>
      <c r="ABE16" s="877"/>
      <c r="ABF16" s="877"/>
      <c r="ABG16" s="877"/>
      <c r="ABH16" s="877"/>
      <c r="ABI16" s="877"/>
      <c r="ABJ16" s="877"/>
      <c r="ABK16" s="877"/>
      <c r="ABL16" s="877"/>
      <c r="ABM16" s="877"/>
      <c r="ABN16" s="877"/>
      <c r="ABO16" s="877"/>
      <c r="ABP16" s="877"/>
      <c r="ABQ16" s="877"/>
      <c r="ABR16" s="877"/>
      <c r="ABS16" s="877"/>
      <c r="ABT16" s="877"/>
      <c r="ABU16" s="877"/>
      <c r="ABV16" s="877"/>
      <c r="ABW16" s="877"/>
      <c r="ABX16" s="877"/>
      <c r="ABY16" s="877"/>
      <c r="ABZ16" s="877"/>
      <c r="ACA16" s="877"/>
      <c r="ACB16" s="877"/>
      <c r="ACC16" s="877"/>
      <c r="ACD16" s="877"/>
      <c r="ACE16" s="877"/>
      <c r="ACF16" s="877"/>
      <c r="ACG16" s="877"/>
      <c r="ACH16" s="877"/>
      <c r="ACI16" s="877"/>
      <c r="ACJ16" s="877"/>
      <c r="ACK16" s="877"/>
      <c r="ACL16" s="877"/>
      <c r="ACM16" s="877"/>
      <c r="ACN16" s="877"/>
      <c r="ACO16" s="877"/>
      <c r="ACP16" s="877"/>
      <c r="ACQ16" s="877"/>
      <c r="ACR16" s="877"/>
      <c r="ACS16" s="877"/>
      <c r="ACT16" s="877"/>
      <c r="ACU16" s="877"/>
      <c r="ACV16" s="877"/>
      <c r="ACW16" s="877"/>
      <c r="ACX16" s="877"/>
      <c r="ACY16" s="877"/>
      <c r="ACZ16" s="877"/>
      <c r="ADA16" s="877"/>
      <c r="ADB16" s="877"/>
      <c r="ADC16" s="877"/>
      <c r="ADD16" s="877"/>
      <c r="ADE16" s="877"/>
      <c r="ADF16" s="877"/>
      <c r="ADG16" s="877"/>
      <c r="ADH16" s="877"/>
      <c r="ADI16" s="877"/>
      <c r="ADJ16" s="877"/>
      <c r="ADK16" s="877"/>
      <c r="ADL16" s="877"/>
      <c r="ADM16" s="877"/>
      <c r="ADN16" s="877"/>
      <c r="ADO16" s="877"/>
      <c r="ADP16" s="877"/>
      <c r="ADQ16" s="877"/>
      <c r="ADR16" s="877"/>
      <c r="ADS16" s="877"/>
      <c r="ADT16" s="877"/>
      <c r="ADU16" s="877"/>
      <c r="ADV16" s="877"/>
      <c r="ADW16" s="877"/>
      <c r="ADX16" s="877"/>
      <c r="ADY16" s="877"/>
      <c r="ADZ16" s="877"/>
      <c r="AEA16" s="877"/>
      <c r="AEB16" s="877"/>
      <c r="AEC16" s="877"/>
      <c r="AED16" s="877"/>
      <c r="AEE16" s="877"/>
      <c r="AEF16" s="877"/>
      <c r="AEG16" s="877"/>
      <c r="AEH16" s="877"/>
      <c r="AEI16" s="877"/>
      <c r="AEJ16" s="877"/>
      <c r="AEK16" s="877"/>
      <c r="AEL16" s="877"/>
      <c r="AEM16" s="877"/>
      <c r="AEN16" s="877"/>
      <c r="AEO16" s="877"/>
      <c r="AEP16" s="877"/>
      <c r="AEQ16" s="877"/>
      <c r="AER16" s="877"/>
      <c r="AES16" s="877"/>
      <c r="AET16" s="877"/>
      <c r="AEU16" s="877"/>
      <c r="AEV16" s="877"/>
      <c r="AEW16" s="877"/>
      <c r="AEX16" s="877"/>
      <c r="AEY16" s="877"/>
      <c r="AEZ16" s="877"/>
      <c r="AFA16" s="877"/>
      <c r="AFB16" s="877"/>
      <c r="AFC16" s="877"/>
      <c r="AFD16" s="877"/>
      <c r="AFE16" s="877"/>
      <c r="AFF16" s="877"/>
      <c r="AFG16" s="877"/>
      <c r="AFH16" s="877"/>
      <c r="AFI16" s="877"/>
      <c r="AFJ16" s="877"/>
      <c r="AFK16" s="877"/>
      <c r="AFL16" s="877"/>
      <c r="AFM16" s="877"/>
      <c r="AFN16" s="877"/>
      <c r="AFO16" s="877"/>
      <c r="AFP16" s="877"/>
      <c r="AFQ16" s="877"/>
      <c r="AFR16" s="877"/>
      <c r="AFS16" s="877"/>
      <c r="AFT16" s="877"/>
      <c r="AFU16" s="877"/>
      <c r="AFV16" s="877"/>
      <c r="AFW16" s="877"/>
      <c r="AFX16" s="877"/>
      <c r="AFY16" s="877"/>
      <c r="AFZ16" s="877"/>
      <c r="AGA16" s="877"/>
      <c r="AGB16" s="877"/>
      <c r="AGC16" s="877"/>
      <c r="AGD16" s="877"/>
      <c r="AGE16" s="877"/>
      <c r="AGF16" s="877"/>
      <c r="AGG16" s="877"/>
      <c r="AGH16" s="877"/>
      <c r="AGI16" s="877"/>
      <c r="AGJ16" s="877"/>
      <c r="AGK16" s="877"/>
      <c r="AGL16" s="877"/>
      <c r="AGM16" s="877"/>
      <c r="AGN16" s="877"/>
      <c r="AGO16" s="877"/>
      <c r="AGP16" s="877"/>
      <c r="AGQ16" s="877"/>
      <c r="AGR16" s="877"/>
      <c r="AGS16" s="877"/>
      <c r="AGT16" s="877"/>
      <c r="AGU16" s="877"/>
      <c r="AGV16" s="877"/>
      <c r="AGW16" s="877"/>
      <c r="AGX16" s="877"/>
      <c r="AGY16" s="877"/>
      <c r="AGZ16" s="877"/>
      <c r="AHA16" s="877"/>
      <c r="AHB16" s="877"/>
      <c r="AHC16" s="877"/>
      <c r="AHD16" s="877"/>
      <c r="AHE16" s="877"/>
      <c r="AHF16" s="877"/>
      <c r="AHG16" s="877"/>
      <c r="AHH16" s="877"/>
      <c r="AHI16" s="877"/>
      <c r="AHJ16" s="877"/>
      <c r="AHK16" s="877"/>
      <c r="AHL16" s="877"/>
      <c r="AHM16" s="877"/>
      <c r="AHN16" s="877"/>
      <c r="AHO16" s="877"/>
      <c r="AHP16" s="877"/>
      <c r="AHQ16" s="877"/>
      <c r="AHR16" s="877"/>
      <c r="AHS16" s="877"/>
      <c r="AHT16" s="877"/>
      <c r="AHU16" s="877"/>
      <c r="AHV16" s="877"/>
      <c r="AHW16" s="877"/>
      <c r="AHX16" s="877"/>
      <c r="AHY16" s="877"/>
      <c r="AHZ16" s="877"/>
      <c r="AIA16" s="877"/>
      <c r="AIB16" s="877"/>
      <c r="AIC16" s="877"/>
      <c r="AID16" s="877"/>
      <c r="AIE16" s="877"/>
      <c r="AIF16" s="877"/>
      <c r="AIG16" s="877"/>
      <c r="AIH16" s="877"/>
      <c r="AII16" s="877"/>
      <c r="AIJ16" s="877"/>
      <c r="AIK16" s="877"/>
      <c r="AIL16" s="877"/>
      <c r="AIM16" s="877"/>
      <c r="AIN16" s="877"/>
      <c r="AIO16" s="877"/>
      <c r="AIP16" s="877"/>
      <c r="AIQ16" s="877"/>
      <c r="AIR16" s="877"/>
      <c r="AIS16" s="877"/>
      <c r="AIT16" s="877"/>
      <c r="AIU16" s="877"/>
      <c r="AIV16" s="877"/>
      <c r="AIW16" s="877"/>
      <c r="AIX16" s="877"/>
      <c r="AIY16" s="877"/>
      <c r="AIZ16" s="877"/>
      <c r="AJA16" s="877"/>
      <c r="AJB16" s="877"/>
      <c r="AJC16" s="877"/>
      <c r="AJD16" s="877"/>
      <c r="AJE16" s="877"/>
      <c r="AJF16" s="877"/>
      <c r="AJG16" s="877"/>
      <c r="AJH16" s="877"/>
      <c r="AJI16" s="877"/>
      <c r="AJJ16" s="877"/>
      <c r="AJK16" s="877"/>
      <c r="AJL16" s="877"/>
      <c r="AJM16" s="877"/>
      <c r="AJN16" s="877"/>
      <c r="AJO16" s="877"/>
      <c r="AJP16" s="877"/>
      <c r="AJQ16" s="877"/>
      <c r="AJR16" s="877"/>
      <c r="AJS16" s="877"/>
      <c r="AJT16" s="877"/>
      <c r="AJU16" s="877"/>
      <c r="AJV16" s="877"/>
      <c r="AJW16" s="877"/>
      <c r="AJX16" s="877"/>
      <c r="AJY16" s="877"/>
      <c r="AJZ16" s="877"/>
      <c r="AKA16" s="877"/>
      <c r="AKB16" s="877"/>
      <c r="AKC16" s="877"/>
      <c r="AKD16" s="877"/>
      <c r="AKE16" s="877"/>
      <c r="AKF16" s="877"/>
      <c r="AKG16" s="877"/>
      <c r="AKH16" s="877"/>
      <c r="AKI16" s="877"/>
      <c r="AKJ16" s="877"/>
      <c r="AKK16" s="877"/>
      <c r="AKL16" s="877"/>
      <c r="AKM16" s="877"/>
      <c r="AKN16" s="877"/>
      <c r="AKO16" s="877"/>
      <c r="AKP16" s="877"/>
      <c r="AKQ16" s="877"/>
      <c r="AKR16" s="877"/>
      <c r="AKS16" s="877"/>
      <c r="AKT16" s="877"/>
      <c r="AKU16" s="877"/>
      <c r="AKV16" s="877"/>
      <c r="AKW16" s="877"/>
      <c r="AKX16" s="877"/>
      <c r="AKY16" s="877"/>
      <c r="AKZ16" s="877"/>
      <c r="ALA16" s="877"/>
      <c r="ALB16" s="877"/>
      <c r="ALC16" s="877"/>
      <c r="ALD16" s="877"/>
      <c r="ALE16" s="877"/>
      <c r="ALF16" s="877"/>
      <c r="ALG16" s="877"/>
      <c r="ALH16" s="877"/>
      <c r="ALI16" s="877"/>
      <c r="ALJ16" s="877"/>
      <c r="ALK16" s="877"/>
      <c r="ALL16" s="877"/>
      <c r="ALM16" s="877"/>
      <c r="ALN16" s="877"/>
      <c r="ALO16" s="877"/>
      <c r="ALP16" s="877"/>
      <c r="ALQ16" s="877"/>
      <c r="ALR16" s="877"/>
      <c r="ALS16" s="877"/>
      <c r="ALT16" s="877"/>
      <c r="ALU16" s="877"/>
      <c r="ALV16" s="877"/>
      <c r="ALW16" s="877"/>
      <c r="ALX16" s="877"/>
      <c r="ALY16" s="877"/>
      <c r="ALZ16" s="877"/>
      <c r="AMA16" s="877"/>
      <c r="AMB16" s="877"/>
      <c r="AMC16" s="877"/>
      <c r="AMD16" s="877"/>
      <c r="AME16" s="877"/>
      <c r="AMF16" s="877"/>
      <c r="AMG16" s="877"/>
      <c r="AMH16" s="877"/>
      <c r="AMI16" s="877"/>
      <c r="AMJ16" s="877"/>
      <c r="AMK16" s="877"/>
      <c r="AML16" s="877"/>
      <c r="AMM16" s="877"/>
      <c r="AMN16" s="877"/>
      <c r="AMO16" s="877"/>
      <c r="AMP16" s="877"/>
      <c r="AMQ16" s="877"/>
      <c r="AMR16" s="877"/>
      <c r="AMS16" s="877"/>
      <c r="AMT16" s="877"/>
      <c r="AMU16" s="877"/>
      <c r="AMV16" s="877"/>
      <c r="AMW16" s="877"/>
      <c r="AMX16" s="877"/>
      <c r="AMY16" s="877"/>
      <c r="AMZ16" s="877"/>
      <c r="ANA16" s="877"/>
      <c r="ANB16" s="877"/>
      <c r="ANC16" s="877"/>
      <c r="AND16" s="877"/>
      <c r="ANE16" s="877"/>
      <c r="ANF16" s="877"/>
      <c r="ANG16" s="877"/>
      <c r="ANH16" s="877"/>
      <c r="ANI16" s="877"/>
      <c r="ANJ16" s="877"/>
      <c r="ANK16" s="877"/>
      <c r="ANL16" s="877"/>
      <c r="ANM16" s="877"/>
      <c r="ANN16" s="877"/>
      <c r="ANO16" s="877"/>
      <c r="ANP16" s="877"/>
      <c r="ANQ16" s="877"/>
      <c r="ANR16" s="877"/>
      <c r="ANS16" s="877"/>
      <c r="ANT16" s="877"/>
      <c r="ANU16" s="877"/>
      <c r="ANV16" s="877"/>
      <c r="ANW16" s="877"/>
      <c r="ANX16" s="877"/>
      <c r="ANY16" s="877"/>
      <c r="ANZ16" s="877"/>
      <c r="AOA16" s="877"/>
      <c r="AOB16" s="877"/>
      <c r="AOC16" s="877"/>
      <c r="AOD16" s="877"/>
      <c r="AOE16" s="877"/>
      <c r="AOF16" s="877"/>
      <c r="AOG16" s="877"/>
      <c r="AOH16" s="877"/>
      <c r="AOI16" s="877"/>
      <c r="AOJ16" s="877"/>
      <c r="AOK16" s="877"/>
      <c r="AOL16" s="877"/>
      <c r="AOM16" s="877"/>
      <c r="AON16" s="877"/>
      <c r="AOO16" s="877"/>
      <c r="AOP16" s="877"/>
      <c r="AOQ16" s="877"/>
      <c r="AOR16" s="877"/>
      <c r="AOS16" s="877"/>
      <c r="AOT16" s="877"/>
      <c r="AOU16" s="877"/>
      <c r="AOV16" s="877"/>
      <c r="AOW16" s="877"/>
      <c r="AOX16" s="877"/>
      <c r="AOY16" s="877"/>
      <c r="AOZ16" s="877"/>
      <c r="APA16" s="877"/>
      <c r="APB16" s="877"/>
      <c r="APC16" s="877"/>
      <c r="APD16" s="877"/>
      <c r="APE16" s="877"/>
      <c r="APF16" s="877"/>
      <c r="APG16" s="877"/>
      <c r="APH16" s="877"/>
      <c r="API16" s="877"/>
      <c r="APJ16" s="877"/>
      <c r="APK16" s="877"/>
      <c r="APL16" s="877"/>
      <c r="APM16" s="877"/>
      <c r="APN16" s="877"/>
      <c r="APO16" s="877"/>
      <c r="APP16" s="877"/>
      <c r="APQ16" s="877"/>
      <c r="APR16" s="877"/>
      <c r="APS16" s="877"/>
      <c r="APT16" s="877"/>
      <c r="APU16" s="877"/>
      <c r="APV16" s="877"/>
      <c r="APW16" s="877"/>
      <c r="APX16" s="877"/>
      <c r="APY16" s="877"/>
      <c r="APZ16" s="877"/>
      <c r="AQA16" s="877"/>
      <c r="AQB16" s="877"/>
      <c r="AQC16" s="877"/>
      <c r="AQD16" s="877"/>
      <c r="AQE16" s="877"/>
      <c r="AQF16" s="877"/>
      <c r="AQG16" s="877"/>
      <c r="AQH16" s="877"/>
      <c r="AQI16" s="877"/>
      <c r="AQJ16" s="877"/>
      <c r="AQK16" s="877"/>
      <c r="AQL16" s="877"/>
      <c r="AQM16" s="877"/>
      <c r="AQN16" s="877"/>
      <c r="AQO16" s="877"/>
      <c r="AQP16" s="877"/>
      <c r="AQQ16" s="877"/>
      <c r="AQR16" s="877"/>
      <c r="AQS16" s="877"/>
      <c r="AQT16" s="877"/>
      <c r="AQU16" s="877"/>
      <c r="AQV16" s="877"/>
      <c r="AQW16" s="877"/>
      <c r="AQX16" s="877"/>
      <c r="AQY16" s="877"/>
      <c r="AQZ16" s="877"/>
      <c r="ARA16" s="877"/>
      <c r="ARB16" s="877"/>
      <c r="ARC16" s="877"/>
      <c r="ARD16" s="877"/>
      <c r="ARE16" s="877"/>
      <c r="ARF16" s="877"/>
      <c r="ARG16" s="877"/>
      <c r="ARH16" s="877"/>
      <c r="ARI16" s="877"/>
      <c r="ARJ16" s="877"/>
      <c r="ARK16" s="877"/>
      <c r="ARL16" s="877"/>
      <c r="ARM16" s="877"/>
      <c r="ARN16" s="877"/>
      <c r="ARO16" s="877"/>
      <c r="ARP16" s="877"/>
      <c r="ARQ16" s="877"/>
      <c r="ARR16" s="877"/>
      <c r="ARS16" s="877"/>
      <c r="ART16" s="877"/>
      <c r="ARU16" s="877"/>
      <c r="ARV16" s="877"/>
      <c r="ARW16" s="877"/>
      <c r="ARX16" s="877"/>
      <c r="ARY16" s="877"/>
      <c r="ARZ16" s="877"/>
      <c r="ASA16" s="877"/>
      <c r="ASB16" s="877"/>
      <c r="ASC16" s="877"/>
      <c r="ASD16" s="877"/>
      <c r="ASE16" s="877"/>
      <c r="ASF16" s="877"/>
      <c r="ASG16" s="877"/>
      <c r="ASH16" s="877"/>
      <c r="ASI16" s="877"/>
      <c r="ASJ16" s="877"/>
      <c r="ASK16" s="877"/>
      <c r="ASL16" s="877"/>
      <c r="ASM16" s="877"/>
      <c r="ASN16" s="877"/>
      <c r="ASO16" s="877"/>
      <c r="ASP16" s="877"/>
      <c r="ASQ16" s="877"/>
      <c r="ASR16" s="877"/>
      <c r="ASS16" s="877"/>
      <c r="AST16" s="877"/>
      <c r="ASU16" s="877"/>
      <c r="ASV16" s="877"/>
      <c r="ASW16" s="877"/>
      <c r="ASX16" s="877"/>
      <c r="ASY16" s="877"/>
      <c r="ASZ16" s="877"/>
      <c r="ATA16" s="877"/>
      <c r="ATB16" s="877"/>
      <c r="ATC16" s="877"/>
      <c r="ATD16" s="877"/>
      <c r="ATE16" s="877"/>
      <c r="ATF16" s="877"/>
      <c r="ATG16" s="877"/>
      <c r="ATH16" s="877"/>
      <c r="ATI16" s="877"/>
      <c r="ATJ16" s="877"/>
      <c r="ATK16" s="877"/>
      <c r="ATL16" s="877"/>
      <c r="ATM16" s="877"/>
      <c r="ATN16" s="877"/>
      <c r="ATO16" s="877"/>
      <c r="ATP16" s="877"/>
      <c r="ATQ16" s="877"/>
      <c r="ATR16" s="877"/>
      <c r="ATS16" s="877"/>
      <c r="ATT16" s="877"/>
      <c r="ATU16" s="877"/>
      <c r="ATV16" s="877"/>
      <c r="ATW16" s="877"/>
      <c r="ATX16" s="877"/>
      <c r="ATY16" s="877"/>
      <c r="ATZ16" s="877"/>
      <c r="AUA16" s="877"/>
      <c r="AUB16" s="877"/>
      <c r="AUC16" s="877"/>
      <c r="AUD16" s="877"/>
      <c r="AUE16" s="877"/>
      <c r="AUF16" s="877"/>
      <c r="AUG16" s="877"/>
      <c r="AUH16" s="877"/>
      <c r="AUI16" s="877"/>
      <c r="AUJ16" s="877"/>
      <c r="AUK16" s="877"/>
      <c r="AUL16" s="877"/>
      <c r="AUM16" s="877"/>
      <c r="AUN16" s="877"/>
      <c r="AUO16" s="877"/>
      <c r="AUP16" s="877"/>
      <c r="AUQ16" s="877"/>
      <c r="AUR16" s="877"/>
      <c r="AUS16" s="877"/>
      <c r="AUT16" s="877"/>
      <c r="AUU16" s="877"/>
      <c r="AUV16" s="877"/>
      <c r="AUW16" s="877"/>
      <c r="AUX16" s="877"/>
      <c r="AUY16" s="877"/>
      <c r="AUZ16" s="877"/>
      <c r="AVA16" s="877"/>
      <c r="AVB16" s="877"/>
      <c r="AVC16" s="877"/>
      <c r="AVD16" s="877"/>
      <c r="AVE16" s="877"/>
      <c r="AVF16" s="877"/>
      <c r="AVG16" s="877"/>
      <c r="AVH16" s="877"/>
      <c r="AVI16" s="877"/>
      <c r="AVJ16" s="877"/>
      <c r="AVK16" s="877"/>
      <c r="AVL16" s="877"/>
      <c r="AVM16" s="877"/>
      <c r="AVN16" s="877"/>
      <c r="AVO16" s="877"/>
      <c r="AVP16" s="877"/>
      <c r="AVQ16" s="877"/>
      <c r="AVR16" s="877"/>
      <c r="AVS16" s="877"/>
      <c r="AVT16" s="877"/>
      <c r="AVU16" s="877"/>
      <c r="AVV16" s="877"/>
      <c r="AVW16" s="877"/>
      <c r="AVX16" s="877"/>
      <c r="AVY16" s="877"/>
      <c r="AVZ16" s="877"/>
      <c r="AWA16" s="877"/>
      <c r="AWB16" s="877"/>
      <c r="AWC16" s="877"/>
      <c r="AWD16" s="877"/>
      <c r="AWE16" s="877"/>
      <c r="AWF16" s="877"/>
      <c r="AWG16" s="877"/>
      <c r="AWH16" s="877"/>
      <c r="AWI16" s="877"/>
      <c r="AWJ16" s="877"/>
      <c r="AWK16" s="877"/>
      <c r="AWL16" s="877"/>
      <c r="AWM16" s="877"/>
      <c r="AWN16" s="877"/>
      <c r="AWO16" s="877"/>
      <c r="AWP16" s="877"/>
      <c r="AWQ16" s="877"/>
      <c r="AWR16" s="877"/>
      <c r="AWS16" s="877"/>
      <c r="AWT16" s="877"/>
      <c r="AWU16" s="877"/>
      <c r="AWV16" s="877"/>
      <c r="AWW16" s="877"/>
      <c r="AWX16" s="877"/>
      <c r="AWY16" s="877"/>
      <c r="AWZ16" s="877"/>
      <c r="AXA16" s="877"/>
      <c r="AXB16" s="877"/>
      <c r="AXC16" s="877"/>
      <c r="AXD16" s="877"/>
      <c r="AXE16" s="877"/>
      <c r="AXF16" s="877"/>
      <c r="AXG16" s="877"/>
      <c r="AXH16" s="877"/>
      <c r="AXI16" s="877"/>
      <c r="AXJ16" s="877"/>
      <c r="AXK16" s="877"/>
      <c r="AXL16" s="877"/>
      <c r="AXM16" s="877"/>
      <c r="AXN16" s="877"/>
      <c r="AXO16" s="877"/>
      <c r="AXP16" s="877"/>
      <c r="AXQ16" s="877"/>
      <c r="AXR16" s="877"/>
      <c r="AXS16" s="877"/>
      <c r="AXT16" s="877"/>
      <c r="AXU16" s="877"/>
      <c r="AXV16" s="877"/>
      <c r="AXW16" s="877"/>
      <c r="AXX16" s="877"/>
      <c r="AXY16" s="877"/>
      <c r="AXZ16" s="877"/>
      <c r="AYA16" s="877"/>
      <c r="AYB16" s="877"/>
      <c r="AYC16" s="877"/>
      <c r="AYD16" s="877"/>
      <c r="AYE16" s="877"/>
      <c r="AYF16" s="877"/>
      <c r="AYG16" s="877"/>
      <c r="AYH16" s="877"/>
      <c r="AYI16" s="877"/>
      <c r="AYJ16" s="877"/>
      <c r="AYK16" s="877"/>
      <c r="AYL16" s="877"/>
      <c r="AYM16" s="877"/>
      <c r="AYN16" s="877"/>
      <c r="AYO16" s="877"/>
      <c r="AYP16" s="877"/>
      <c r="AYQ16" s="877"/>
      <c r="AYR16" s="877"/>
      <c r="AYS16" s="877"/>
      <c r="AYT16" s="877"/>
      <c r="AYU16" s="877"/>
      <c r="AYV16" s="877"/>
      <c r="AYW16" s="877"/>
      <c r="AYX16" s="877"/>
      <c r="AYY16" s="877"/>
      <c r="AYZ16" s="877"/>
      <c r="AZA16" s="877"/>
      <c r="AZB16" s="877"/>
      <c r="AZC16" s="877"/>
      <c r="AZD16" s="877"/>
      <c r="AZE16" s="877"/>
      <c r="AZF16" s="877"/>
      <c r="AZG16" s="877"/>
      <c r="AZH16" s="877"/>
      <c r="AZI16" s="877"/>
      <c r="AZJ16" s="877"/>
      <c r="AZK16" s="877"/>
      <c r="AZL16" s="877"/>
      <c r="AZM16" s="877"/>
      <c r="AZN16" s="877"/>
      <c r="AZO16" s="877"/>
      <c r="AZP16" s="877"/>
      <c r="AZQ16" s="877"/>
      <c r="AZR16" s="877"/>
      <c r="AZS16" s="877"/>
      <c r="AZT16" s="877"/>
      <c r="AZU16" s="877"/>
      <c r="AZV16" s="877"/>
      <c r="AZW16" s="877"/>
      <c r="AZX16" s="877"/>
      <c r="AZY16" s="877"/>
      <c r="AZZ16" s="877"/>
      <c r="BAA16" s="877"/>
      <c r="BAB16" s="877"/>
      <c r="BAC16" s="877"/>
      <c r="BAD16" s="877"/>
      <c r="BAE16" s="877"/>
      <c r="BAF16" s="877"/>
      <c r="BAG16" s="877"/>
      <c r="BAH16" s="877"/>
      <c r="BAI16" s="877"/>
      <c r="BAJ16" s="877"/>
      <c r="BAK16" s="877"/>
      <c r="BAL16" s="877"/>
      <c r="BAM16" s="877"/>
      <c r="BAN16" s="877"/>
      <c r="BAO16" s="877"/>
      <c r="BAP16" s="877"/>
      <c r="BAQ16" s="877"/>
      <c r="BAR16" s="877"/>
      <c r="BAS16" s="877"/>
      <c r="BAT16" s="877"/>
      <c r="BAU16" s="877"/>
      <c r="BAV16" s="877"/>
      <c r="BAW16" s="877"/>
      <c r="BAX16" s="877"/>
      <c r="BAY16" s="877"/>
      <c r="BAZ16" s="877"/>
      <c r="BBA16" s="877"/>
      <c r="BBB16" s="877"/>
      <c r="BBC16" s="877"/>
      <c r="BBD16" s="877"/>
      <c r="BBE16" s="877"/>
      <c r="BBF16" s="877"/>
      <c r="BBG16" s="877"/>
      <c r="BBH16" s="877"/>
      <c r="BBI16" s="877"/>
      <c r="BBJ16" s="877"/>
      <c r="BBK16" s="877"/>
      <c r="BBL16" s="877"/>
      <c r="BBM16" s="877"/>
      <c r="BBN16" s="877"/>
      <c r="BBO16" s="877"/>
      <c r="BBP16" s="877"/>
      <c r="BBQ16" s="877"/>
      <c r="BBR16" s="877"/>
      <c r="BBS16" s="877"/>
      <c r="BBT16" s="877"/>
      <c r="BBU16" s="877"/>
      <c r="BBV16" s="877"/>
      <c r="BBW16" s="877"/>
      <c r="BBX16" s="877"/>
      <c r="BBY16" s="877"/>
      <c r="BBZ16" s="877"/>
      <c r="BCA16" s="877"/>
      <c r="BCB16" s="877"/>
      <c r="BCC16" s="877"/>
      <c r="BCD16" s="877"/>
      <c r="BCE16" s="877"/>
      <c r="BCF16" s="877"/>
      <c r="BCG16" s="877"/>
      <c r="BCH16" s="877"/>
      <c r="BCI16" s="877"/>
      <c r="BCJ16" s="877"/>
      <c r="BCK16" s="877"/>
      <c r="BCL16" s="877"/>
      <c r="BCM16" s="877"/>
      <c r="BCN16" s="877"/>
      <c r="BCO16" s="877"/>
      <c r="BCP16" s="877"/>
      <c r="BCQ16" s="877"/>
      <c r="BCR16" s="877"/>
      <c r="BCS16" s="877"/>
      <c r="BCT16" s="877"/>
      <c r="BCU16" s="877"/>
      <c r="BCV16" s="877"/>
      <c r="BCW16" s="877"/>
      <c r="BCX16" s="877"/>
      <c r="BCY16" s="877"/>
      <c r="BCZ16" s="877"/>
      <c r="BDA16" s="877"/>
      <c r="BDB16" s="877"/>
      <c r="BDC16" s="877"/>
      <c r="BDD16" s="877"/>
      <c r="BDE16" s="877"/>
      <c r="BDF16" s="877"/>
      <c r="BDG16" s="877"/>
      <c r="BDH16" s="877"/>
      <c r="BDI16" s="877"/>
      <c r="BDJ16" s="877"/>
      <c r="BDK16" s="877"/>
      <c r="BDL16" s="877"/>
      <c r="BDM16" s="877"/>
      <c r="BDN16" s="877"/>
      <c r="BDO16" s="877"/>
      <c r="BDP16" s="877"/>
      <c r="BDQ16" s="877"/>
      <c r="BDR16" s="877"/>
      <c r="BDS16" s="877"/>
      <c r="BDT16" s="877"/>
      <c r="BDU16" s="877"/>
      <c r="BDV16" s="877"/>
      <c r="BDW16" s="877"/>
      <c r="BDX16" s="877"/>
      <c r="BDY16" s="877"/>
      <c r="BDZ16" s="877"/>
      <c r="BEA16" s="877"/>
      <c r="BEB16" s="877"/>
      <c r="BEC16" s="877"/>
      <c r="BED16" s="877"/>
      <c r="BEE16" s="877"/>
      <c r="BEF16" s="877"/>
      <c r="BEG16" s="877"/>
      <c r="BEH16" s="877"/>
      <c r="BEI16" s="877"/>
      <c r="BEJ16" s="877"/>
      <c r="BEK16" s="877"/>
      <c r="BEL16" s="877"/>
      <c r="BEM16" s="877"/>
      <c r="BEN16" s="877"/>
      <c r="BEO16" s="877"/>
      <c r="BEP16" s="877"/>
      <c r="BEQ16" s="877"/>
      <c r="BER16" s="877"/>
      <c r="BES16" s="877"/>
      <c r="BET16" s="877"/>
      <c r="BEU16" s="877"/>
      <c r="BEV16" s="877"/>
      <c r="BEW16" s="877"/>
      <c r="BEX16" s="877"/>
      <c r="BEY16" s="877"/>
      <c r="BEZ16" s="877"/>
      <c r="BFA16" s="877"/>
      <c r="BFB16" s="877"/>
      <c r="BFC16" s="877"/>
      <c r="BFD16" s="877"/>
      <c r="BFE16" s="877"/>
      <c r="BFF16" s="877"/>
      <c r="BFG16" s="877"/>
      <c r="BFH16" s="877"/>
      <c r="BFI16" s="877"/>
      <c r="BFJ16" s="877"/>
      <c r="BFK16" s="877"/>
      <c r="BFL16" s="877"/>
      <c r="BFM16" s="877"/>
      <c r="BFN16" s="877"/>
      <c r="BFO16" s="877"/>
      <c r="BFP16" s="877"/>
      <c r="BFQ16" s="877"/>
      <c r="BFR16" s="877"/>
      <c r="BFS16" s="877"/>
      <c r="BFT16" s="877"/>
      <c r="BFU16" s="877"/>
      <c r="BFV16" s="877"/>
      <c r="BFW16" s="877"/>
      <c r="BFX16" s="877"/>
      <c r="BFY16" s="877"/>
      <c r="BFZ16" s="877"/>
      <c r="BGA16" s="877"/>
      <c r="BGB16" s="877"/>
      <c r="BGC16" s="877"/>
      <c r="BGD16" s="877"/>
      <c r="BGE16" s="877"/>
      <c r="BGF16" s="877"/>
      <c r="BGG16" s="877"/>
      <c r="BGH16" s="877"/>
      <c r="BGI16" s="877"/>
      <c r="BGJ16" s="877"/>
      <c r="BGK16" s="877"/>
      <c r="BGL16" s="877"/>
      <c r="BGM16" s="877"/>
      <c r="BGN16" s="877"/>
      <c r="BGO16" s="877"/>
      <c r="BGP16" s="877"/>
      <c r="BGQ16" s="877"/>
      <c r="BGR16" s="877"/>
      <c r="BGS16" s="877"/>
      <c r="BGT16" s="877"/>
      <c r="BGU16" s="877"/>
      <c r="BGV16" s="877"/>
      <c r="BGW16" s="877"/>
      <c r="BGX16" s="877"/>
      <c r="BGY16" s="877"/>
      <c r="BGZ16" s="877"/>
      <c r="BHA16" s="877"/>
      <c r="BHB16" s="877"/>
      <c r="BHC16" s="877"/>
      <c r="BHD16" s="877"/>
      <c r="BHE16" s="877"/>
      <c r="BHF16" s="877"/>
      <c r="BHG16" s="877"/>
      <c r="BHH16" s="877"/>
      <c r="BHI16" s="877"/>
      <c r="BHJ16" s="877"/>
      <c r="BHK16" s="877"/>
      <c r="BHL16" s="877"/>
      <c r="BHM16" s="877"/>
      <c r="BHN16" s="877"/>
      <c r="BHO16" s="877"/>
      <c r="BHP16" s="877"/>
      <c r="BHQ16" s="877"/>
      <c r="BHR16" s="877"/>
      <c r="BHS16" s="877"/>
      <c r="BHT16" s="877"/>
      <c r="BHU16" s="877"/>
      <c r="BHV16" s="877"/>
      <c r="BHW16" s="877"/>
      <c r="BHX16" s="877"/>
      <c r="BHY16" s="877"/>
      <c r="BHZ16" s="877"/>
      <c r="BIA16" s="877"/>
      <c r="BIB16" s="877"/>
      <c r="BIC16" s="877"/>
      <c r="BID16" s="877"/>
      <c r="BIE16" s="877"/>
      <c r="BIF16" s="877"/>
      <c r="BIG16" s="877"/>
      <c r="BIH16" s="877"/>
      <c r="BII16" s="877"/>
      <c r="BIJ16" s="877"/>
      <c r="BIK16" s="877"/>
      <c r="BIL16" s="877"/>
      <c r="BIM16" s="877"/>
      <c r="BIN16" s="877"/>
      <c r="BIO16" s="877"/>
      <c r="BIP16" s="877"/>
      <c r="BIQ16" s="877"/>
      <c r="BIR16" s="877"/>
      <c r="BIS16" s="877"/>
      <c r="BIT16" s="877"/>
      <c r="BIU16" s="877"/>
      <c r="BIV16" s="877"/>
      <c r="BIW16" s="877"/>
      <c r="BIX16" s="877"/>
      <c r="BIY16" s="877"/>
      <c r="BIZ16" s="877"/>
      <c r="BJA16" s="877"/>
      <c r="BJB16" s="877"/>
      <c r="BJC16" s="877"/>
      <c r="BJD16" s="877"/>
      <c r="BJE16" s="877"/>
      <c r="BJF16" s="877"/>
      <c r="BJG16" s="877"/>
      <c r="BJH16" s="877"/>
      <c r="BJI16" s="877"/>
      <c r="BJJ16" s="877"/>
      <c r="BJK16" s="877"/>
      <c r="BJL16" s="877"/>
      <c r="BJM16" s="877"/>
      <c r="BJN16" s="877"/>
      <c r="BJO16" s="877"/>
      <c r="BJP16" s="877"/>
      <c r="BJQ16" s="877"/>
      <c r="BJR16" s="877"/>
      <c r="BJS16" s="877"/>
      <c r="BJT16" s="877"/>
      <c r="BJU16" s="877"/>
      <c r="BJV16" s="877"/>
      <c r="BJW16" s="877"/>
      <c r="BJX16" s="877"/>
      <c r="BJY16" s="877"/>
      <c r="BJZ16" s="877"/>
      <c r="BKA16" s="877"/>
      <c r="BKB16" s="877"/>
      <c r="BKC16" s="877"/>
      <c r="BKD16" s="877"/>
      <c r="BKE16" s="877"/>
      <c r="BKF16" s="877"/>
      <c r="BKG16" s="877"/>
      <c r="BKH16" s="877"/>
      <c r="BKI16" s="877"/>
      <c r="BKJ16" s="877"/>
      <c r="BKK16" s="877"/>
      <c r="BKL16" s="877"/>
      <c r="BKM16" s="877"/>
      <c r="BKN16" s="877"/>
      <c r="BKO16" s="877"/>
      <c r="BKP16" s="877"/>
      <c r="BKQ16" s="877"/>
      <c r="BKR16" s="877"/>
      <c r="BKS16" s="877"/>
      <c r="BKT16" s="877"/>
      <c r="BKU16" s="877"/>
      <c r="BKV16" s="877"/>
      <c r="BKW16" s="877"/>
      <c r="BKX16" s="877"/>
      <c r="BKY16" s="877"/>
      <c r="BKZ16" s="877"/>
      <c r="BLA16" s="877"/>
      <c r="BLB16" s="877"/>
      <c r="BLC16" s="877"/>
      <c r="BLD16" s="877"/>
      <c r="BLE16" s="877"/>
      <c r="BLF16" s="877"/>
      <c r="BLG16" s="877"/>
      <c r="BLH16" s="877"/>
      <c r="BLI16" s="877"/>
      <c r="BLJ16" s="877"/>
      <c r="BLK16" s="877"/>
      <c r="BLL16" s="877"/>
      <c r="BLM16" s="877"/>
      <c r="BLN16" s="877"/>
      <c r="BLO16" s="877"/>
      <c r="BLP16" s="877"/>
      <c r="BLQ16" s="877"/>
      <c r="BLR16" s="877"/>
      <c r="BLS16" s="877"/>
      <c r="BLT16" s="877"/>
      <c r="BLU16" s="877"/>
      <c r="BLV16" s="877"/>
      <c r="BLW16" s="877"/>
      <c r="BLX16" s="877"/>
      <c r="BLY16" s="877"/>
      <c r="BLZ16" s="877"/>
      <c r="BMA16" s="877"/>
      <c r="BMB16" s="877"/>
      <c r="BMC16" s="877"/>
      <c r="BMD16" s="877"/>
      <c r="BME16" s="877"/>
      <c r="BMF16" s="877"/>
      <c r="BMG16" s="877"/>
      <c r="BMH16" s="877"/>
      <c r="BMI16" s="877"/>
      <c r="BMJ16" s="877"/>
      <c r="BMK16" s="877"/>
      <c r="BML16" s="877"/>
      <c r="BMM16" s="877"/>
      <c r="BMN16" s="877"/>
      <c r="BMO16" s="877"/>
      <c r="BMP16" s="877"/>
      <c r="BMQ16" s="877"/>
      <c r="BMR16" s="877"/>
      <c r="BMS16" s="877"/>
      <c r="BMT16" s="877"/>
      <c r="BMU16" s="877"/>
      <c r="BMV16" s="877"/>
      <c r="BMW16" s="877"/>
      <c r="BMX16" s="877"/>
      <c r="BMY16" s="877"/>
      <c r="BMZ16" s="877"/>
      <c r="BNA16" s="877"/>
      <c r="BNB16" s="877"/>
      <c r="BNC16" s="877"/>
      <c r="BND16" s="877"/>
      <c r="BNE16" s="877"/>
      <c r="BNF16" s="877"/>
      <c r="BNG16" s="877"/>
      <c r="BNH16" s="877"/>
      <c r="BNI16" s="877"/>
      <c r="BNJ16" s="877"/>
      <c r="BNK16" s="877"/>
      <c r="BNL16" s="877"/>
      <c r="BNM16" s="877"/>
      <c r="BNN16" s="877"/>
      <c r="BNO16" s="877"/>
      <c r="BNP16" s="877"/>
      <c r="BNQ16" s="877"/>
      <c r="BNR16" s="877"/>
      <c r="BNS16" s="877"/>
      <c r="BNT16" s="877"/>
      <c r="BNU16" s="877"/>
      <c r="BNV16" s="877"/>
      <c r="BNW16" s="877"/>
      <c r="BNX16" s="877"/>
      <c r="BNY16" s="877"/>
      <c r="BNZ16" s="877"/>
      <c r="BOA16" s="877"/>
      <c r="BOB16" s="877"/>
      <c r="BOC16" s="877"/>
      <c r="BOD16" s="877"/>
      <c r="BOE16" s="877"/>
      <c r="BOF16" s="877"/>
      <c r="BOG16" s="877"/>
      <c r="BOH16" s="877"/>
      <c r="BOI16" s="877"/>
      <c r="BOJ16" s="877"/>
      <c r="BOK16" s="877"/>
      <c r="BOL16" s="877"/>
      <c r="BOM16" s="877"/>
      <c r="BON16" s="877"/>
      <c r="BOO16" s="877"/>
      <c r="BOP16" s="877"/>
      <c r="BOQ16" s="877"/>
      <c r="BOR16" s="877"/>
      <c r="BOS16" s="877"/>
      <c r="BOT16" s="877"/>
      <c r="BOU16" s="877"/>
      <c r="BOV16" s="877"/>
      <c r="BOW16" s="877"/>
      <c r="BOX16" s="877"/>
      <c r="BOY16" s="877"/>
      <c r="BOZ16" s="877"/>
      <c r="BPA16" s="877"/>
      <c r="BPB16" s="877"/>
      <c r="BPC16" s="877"/>
      <c r="BPD16" s="877"/>
      <c r="BPE16" s="877"/>
      <c r="BPF16" s="877"/>
      <c r="BPG16" s="877"/>
      <c r="BPH16" s="877"/>
      <c r="BPI16" s="877"/>
      <c r="BPJ16" s="877"/>
      <c r="BPK16" s="877"/>
      <c r="BPL16" s="877"/>
      <c r="BPM16" s="877"/>
      <c r="BPN16" s="877"/>
      <c r="BPO16" s="877"/>
      <c r="BPP16" s="877"/>
      <c r="BPQ16" s="877"/>
      <c r="BPR16" s="877"/>
      <c r="BPS16" s="877"/>
      <c r="BPT16" s="877"/>
      <c r="BPU16" s="877"/>
      <c r="BPV16" s="877"/>
      <c r="BPW16" s="877"/>
      <c r="BPX16" s="877"/>
      <c r="BPY16" s="877"/>
      <c r="BPZ16" s="877"/>
      <c r="BQA16" s="877"/>
      <c r="BQB16" s="877"/>
      <c r="BQC16" s="877"/>
      <c r="BQD16" s="877"/>
      <c r="BQE16" s="877"/>
      <c r="BQF16" s="877"/>
      <c r="BQG16" s="877"/>
      <c r="BQH16" s="877"/>
      <c r="BQI16" s="877"/>
      <c r="BQJ16" s="877"/>
      <c r="BQK16" s="877"/>
      <c r="BQL16" s="877"/>
      <c r="BQM16" s="877"/>
      <c r="BQN16" s="877"/>
      <c r="BQO16" s="877"/>
      <c r="BQP16" s="877"/>
      <c r="BQQ16" s="877"/>
      <c r="BQR16" s="877"/>
      <c r="BQS16" s="877"/>
      <c r="BQT16" s="877"/>
      <c r="BQU16" s="877"/>
      <c r="BQV16" s="877"/>
      <c r="BQW16" s="877"/>
      <c r="BQX16" s="877"/>
      <c r="BQY16" s="877"/>
      <c r="BQZ16" s="877"/>
      <c r="BRA16" s="877"/>
      <c r="BRB16" s="877"/>
      <c r="BRC16" s="877"/>
      <c r="BRD16" s="877"/>
      <c r="BRE16" s="877"/>
      <c r="BRF16" s="877"/>
      <c r="BRG16" s="877"/>
      <c r="BRH16" s="877"/>
      <c r="BRI16" s="877"/>
      <c r="BRJ16" s="877"/>
      <c r="BRK16" s="877"/>
      <c r="BRL16" s="877"/>
      <c r="BRM16" s="877"/>
      <c r="BRN16" s="877"/>
      <c r="BRO16" s="877"/>
      <c r="BRP16" s="877"/>
      <c r="BRQ16" s="877"/>
      <c r="BRR16" s="877"/>
      <c r="BRS16" s="877"/>
      <c r="BRT16" s="877"/>
      <c r="BRU16" s="877"/>
      <c r="BRV16" s="877"/>
      <c r="BRW16" s="877"/>
      <c r="BRX16" s="877"/>
      <c r="BRY16" s="877"/>
      <c r="BRZ16" s="877"/>
      <c r="BSA16" s="877"/>
      <c r="BSB16" s="877"/>
      <c r="BSC16" s="877"/>
      <c r="BSD16" s="877"/>
      <c r="BSE16" s="877"/>
      <c r="BSF16" s="877"/>
      <c r="BSG16" s="877"/>
      <c r="BSH16" s="877"/>
      <c r="BSI16" s="877"/>
      <c r="BSJ16" s="877"/>
      <c r="BSK16" s="877"/>
      <c r="BSL16" s="877"/>
      <c r="BSM16" s="877"/>
      <c r="BSN16" s="877"/>
      <c r="BSO16" s="877"/>
      <c r="BSP16" s="877"/>
      <c r="BSQ16" s="877"/>
      <c r="BSR16" s="877"/>
      <c r="BSS16" s="877"/>
      <c r="BST16" s="877"/>
      <c r="BSU16" s="877"/>
      <c r="BSV16" s="877"/>
      <c r="BSW16" s="877"/>
      <c r="BSX16" s="877"/>
      <c r="BSY16" s="877"/>
      <c r="BSZ16" s="877"/>
      <c r="BTA16" s="877"/>
      <c r="BTB16" s="877"/>
      <c r="BTC16" s="877"/>
      <c r="BTD16" s="877"/>
      <c r="BTE16" s="877"/>
      <c r="BTF16" s="877"/>
      <c r="BTG16" s="877"/>
      <c r="BTH16" s="877"/>
      <c r="BTI16" s="877"/>
      <c r="BTJ16" s="877"/>
      <c r="BTK16" s="877"/>
      <c r="BTL16" s="877"/>
      <c r="BTM16" s="877"/>
      <c r="BTN16" s="877"/>
      <c r="BTO16" s="877"/>
      <c r="BTP16" s="877"/>
      <c r="BTQ16" s="877"/>
      <c r="BTR16" s="877"/>
      <c r="BTS16" s="877"/>
      <c r="BTT16" s="877"/>
      <c r="BTU16" s="877"/>
      <c r="BTV16" s="877"/>
      <c r="BTW16" s="877"/>
      <c r="BTX16" s="877"/>
      <c r="BTY16" s="877"/>
      <c r="BTZ16" s="877"/>
      <c r="BUA16" s="877"/>
      <c r="BUB16" s="877"/>
      <c r="BUC16" s="877"/>
      <c r="BUD16" s="877"/>
      <c r="BUE16" s="877"/>
      <c r="BUF16" s="877"/>
      <c r="BUG16" s="877"/>
      <c r="BUH16" s="877"/>
      <c r="BUI16" s="877"/>
      <c r="BUJ16" s="877"/>
      <c r="BUK16" s="877"/>
      <c r="BUL16" s="877"/>
      <c r="BUM16" s="877"/>
      <c r="BUN16" s="877"/>
      <c r="BUO16" s="877"/>
      <c r="BUP16" s="877"/>
      <c r="BUQ16" s="877"/>
      <c r="BUR16" s="877"/>
      <c r="BUS16" s="877"/>
      <c r="BUT16" s="877"/>
      <c r="BUU16" s="877"/>
      <c r="BUV16" s="877"/>
      <c r="BUW16" s="877"/>
      <c r="BUX16" s="877"/>
      <c r="BUY16" s="877"/>
      <c r="BUZ16" s="877"/>
      <c r="BVA16" s="877"/>
      <c r="BVB16" s="877"/>
      <c r="BVC16" s="877"/>
      <c r="BVD16" s="877"/>
      <c r="BVE16" s="877"/>
      <c r="BVF16" s="877"/>
      <c r="BVG16" s="877"/>
      <c r="BVH16" s="877"/>
      <c r="BVI16" s="877"/>
      <c r="BVJ16" s="877"/>
      <c r="BVK16" s="877"/>
      <c r="BVL16" s="877"/>
      <c r="BVM16" s="877"/>
      <c r="BVN16" s="877"/>
      <c r="BVO16" s="877"/>
      <c r="BVP16" s="877"/>
      <c r="BVQ16" s="877"/>
      <c r="BVR16" s="877"/>
      <c r="BVS16" s="877"/>
      <c r="BVT16" s="877"/>
      <c r="BVU16" s="877"/>
      <c r="BVV16" s="877"/>
      <c r="BVW16" s="877"/>
      <c r="BVX16" s="877"/>
      <c r="BVY16" s="877"/>
      <c r="BVZ16" s="877"/>
      <c r="BWA16" s="877"/>
      <c r="BWB16" s="877"/>
      <c r="BWC16" s="877"/>
      <c r="BWD16" s="877"/>
      <c r="BWE16" s="877"/>
      <c r="BWF16" s="877"/>
      <c r="BWG16" s="877"/>
      <c r="BWH16" s="877"/>
      <c r="BWI16" s="877"/>
      <c r="BWJ16" s="877"/>
      <c r="BWK16" s="877"/>
      <c r="BWL16" s="877"/>
      <c r="BWM16" s="877"/>
      <c r="BWN16" s="877"/>
      <c r="BWO16" s="877"/>
      <c r="BWP16" s="877"/>
      <c r="BWQ16" s="877"/>
      <c r="BWR16" s="877"/>
      <c r="BWS16" s="877"/>
      <c r="BWT16" s="877"/>
      <c r="BWU16" s="877"/>
      <c r="BWV16" s="877"/>
      <c r="BWW16" s="877"/>
      <c r="BWX16" s="877"/>
      <c r="BWY16" s="877"/>
      <c r="BWZ16" s="877"/>
      <c r="BXA16" s="877"/>
      <c r="BXB16" s="877"/>
      <c r="BXC16" s="877"/>
      <c r="BXD16" s="877"/>
      <c r="BXE16" s="877"/>
      <c r="BXF16" s="877"/>
      <c r="BXG16" s="877"/>
      <c r="BXH16" s="877"/>
      <c r="BXI16" s="877"/>
      <c r="BXJ16" s="877"/>
      <c r="BXK16" s="877"/>
      <c r="BXL16" s="877"/>
      <c r="BXM16" s="877"/>
      <c r="BXN16" s="877"/>
      <c r="BXO16" s="877"/>
      <c r="BXP16" s="877"/>
      <c r="BXQ16" s="877"/>
      <c r="BXR16" s="877"/>
      <c r="BXS16" s="877"/>
      <c r="BXT16" s="877"/>
      <c r="BXU16" s="877"/>
      <c r="BXV16" s="877"/>
      <c r="BXW16" s="877"/>
      <c r="BXX16" s="877"/>
      <c r="BXY16" s="877"/>
      <c r="BXZ16" s="877"/>
      <c r="BYA16" s="877"/>
      <c r="BYB16" s="877"/>
      <c r="BYC16" s="877"/>
      <c r="BYD16" s="877"/>
      <c r="BYE16" s="877"/>
      <c r="BYF16" s="877"/>
      <c r="BYG16" s="877"/>
      <c r="BYH16" s="877"/>
      <c r="BYI16" s="877"/>
      <c r="BYJ16" s="877"/>
      <c r="BYK16" s="877"/>
      <c r="BYL16" s="877"/>
      <c r="BYM16" s="877"/>
      <c r="BYN16" s="877"/>
      <c r="BYO16" s="877"/>
      <c r="BYP16" s="877"/>
      <c r="BYQ16" s="877"/>
      <c r="BYR16" s="877"/>
      <c r="BYS16" s="877"/>
      <c r="BYT16" s="877"/>
      <c r="BYU16" s="877"/>
      <c r="BYV16" s="877"/>
      <c r="BYW16" s="877"/>
      <c r="BYX16" s="877"/>
      <c r="BYY16" s="877"/>
      <c r="BYZ16" s="877"/>
      <c r="BZA16" s="877"/>
      <c r="BZB16" s="877"/>
      <c r="BZC16" s="877"/>
      <c r="BZD16" s="877"/>
      <c r="BZE16" s="877"/>
      <c r="BZF16" s="877"/>
      <c r="BZG16" s="877"/>
      <c r="BZH16" s="877"/>
      <c r="BZI16" s="877"/>
      <c r="BZJ16" s="877"/>
      <c r="BZK16" s="877"/>
      <c r="BZL16" s="877"/>
      <c r="BZM16" s="877"/>
      <c r="BZN16" s="877"/>
      <c r="BZO16" s="877"/>
      <c r="BZP16" s="877"/>
      <c r="BZQ16" s="877"/>
      <c r="BZR16" s="877"/>
      <c r="BZS16" s="877"/>
      <c r="BZT16" s="877"/>
      <c r="BZU16" s="877"/>
      <c r="BZV16" s="877"/>
      <c r="BZW16" s="877"/>
      <c r="BZX16" s="877"/>
      <c r="BZY16" s="877"/>
      <c r="BZZ16" s="877"/>
      <c r="CAA16" s="877"/>
      <c r="CAB16" s="877"/>
      <c r="CAC16" s="877"/>
      <c r="CAD16" s="877"/>
      <c r="CAE16" s="877"/>
      <c r="CAF16" s="877"/>
      <c r="CAG16" s="877"/>
      <c r="CAH16" s="877"/>
      <c r="CAI16" s="877"/>
      <c r="CAJ16" s="877"/>
      <c r="CAK16" s="877"/>
      <c r="CAL16" s="877"/>
      <c r="CAM16" s="877"/>
      <c r="CAN16" s="877"/>
      <c r="CAO16" s="877"/>
      <c r="CAP16" s="877"/>
      <c r="CAQ16" s="877"/>
      <c r="CAR16" s="877"/>
      <c r="CAS16" s="877"/>
      <c r="CAT16" s="877"/>
      <c r="CAU16" s="877"/>
      <c r="CAV16" s="877"/>
      <c r="CAW16" s="877"/>
      <c r="CAX16" s="877"/>
      <c r="CAY16" s="877"/>
      <c r="CAZ16" s="877"/>
      <c r="CBA16" s="877"/>
      <c r="CBB16" s="877"/>
      <c r="CBC16" s="877"/>
      <c r="CBD16" s="877"/>
      <c r="CBE16" s="877"/>
      <c r="CBF16" s="877"/>
      <c r="CBG16" s="877"/>
      <c r="CBH16" s="877"/>
      <c r="CBI16" s="877"/>
      <c r="CBJ16" s="877"/>
      <c r="CBK16" s="877"/>
      <c r="CBL16" s="877"/>
      <c r="CBM16" s="877"/>
      <c r="CBN16" s="877"/>
      <c r="CBO16" s="877"/>
      <c r="CBP16" s="877"/>
      <c r="CBQ16" s="877"/>
      <c r="CBR16" s="877"/>
      <c r="CBS16" s="877"/>
      <c r="CBT16" s="877"/>
      <c r="CBU16" s="877"/>
      <c r="CBV16" s="877"/>
      <c r="CBW16" s="877"/>
      <c r="CBX16" s="877"/>
      <c r="CBY16" s="877"/>
      <c r="CBZ16" s="877"/>
      <c r="CCA16" s="877"/>
      <c r="CCB16" s="877"/>
      <c r="CCC16" s="877"/>
      <c r="CCD16" s="877"/>
      <c r="CCE16" s="877"/>
      <c r="CCF16" s="877"/>
      <c r="CCG16" s="877"/>
      <c r="CCH16" s="877"/>
      <c r="CCI16" s="877"/>
      <c r="CCJ16" s="877"/>
      <c r="CCK16" s="877"/>
      <c r="CCL16" s="877"/>
      <c r="CCM16" s="877"/>
      <c r="CCN16" s="877"/>
      <c r="CCO16" s="877"/>
      <c r="CCP16" s="877"/>
      <c r="CCQ16" s="877"/>
      <c r="CCR16" s="877"/>
      <c r="CCS16" s="877"/>
      <c r="CCT16" s="877"/>
      <c r="CCU16" s="877"/>
      <c r="CCV16" s="877"/>
      <c r="CCW16" s="877"/>
      <c r="CCX16" s="877"/>
      <c r="CCY16" s="877"/>
      <c r="CCZ16" s="877"/>
      <c r="CDA16" s="877"/>
      <c r="CDB16" s="877"/>
      <c r="CDC16" s="877"/>
      <c r="CDD16" s="877"/>
      <c r="CDE16" s="877"/>
      <c r="CDF16" s="877"/>
      <c r="CDG16" s="877"/>
      <c r="CDH16" s="877"/>
      <c r="CDI16" s="877"/>
      <c r="CDJ16" s="877"/>
      <c r="CDK16" s="877"/>
      <c r="CDL16" s="877"/>
      <c r="CDM16" s="877"/>
      <c r="CDN16" s="877"/>
      <c r="CDO16" s="877"/>
      <c r="CDP16" s="877"/>
      <c r="CDQ16" s="877"/>
      <c r="CDR16" s="877"/>
      <c r="CDS16" s="877"/>
      <c r="CDT16" s="877"/>
      <c r="CDU16" s="877"/>
      <c r="CDV16" s="877"/>
      <c r="CDW16" s="877"/>
      <c r="CDX16" s="877"/>
      <c r="CDY16" s="877"/>
      <c r="CDZ16" s="877"/>
      <c r="CEA16" s="877"/>
      <c r="CEB16" s="877"/>
      <c r="CEC16" s="877"/>
      <c r="CED16" s="877"/>
      <c r="CEE16" s="877"/>
      <c r="CEF16" s="877"/>
      <c r="CEG16" s="877"/>
      <c r="CEH16" s="877"/>
      <c r="CEI16" s="877"/>
      <c r="CEJ16" s="877"/>
      <c r="CEK16" s="877"/>
      <c r="CEL16" s="877"/>
      <c r="CEM16" s="877"/>
      <c r="CEN16" s="877"/>
      <c r="CEO16" s="877"/>
      <c r="CEP16" s="877"/>
      <c r="CEQ16" s="877"/>
      <c r="CER16" s="877"/>
      <c r="CES16" s="877"/>
      <c r="CET16" s="877"/>
      <c r="CEU16" s="877"/>
      <c r="CEV16" s="877"/>
      <c r="CEW16" s="877"/>
      <c r="CEX16" s="877"/>
      <c r="CEY16" s="877"/>
      <c r="CEZ16" s="877"/>
      <c r="CFA16" s="877"/>
      <c r="CFB16" s="877"/>
      <c r="CFC16" s="877"/>
      <c r="CFD16" s="877"/>
      <c r="CFE16" s="877"/>
      <c r="CFF16" s="877"/>
      <c r="CFG16" s="877"/>
      <c r="CFH16" s="877"/>
      <c r="CFI16" s="877"/>
      <c r="CFJ16" s="877"/>
      <c r="CFK16" s="877"/>
      <c r="CFL16" s="877"/>
      <c r="CFM16" s="877"/>
      <c r="CFN16" s="877"/>
      <c r="CFO16" s="877"/>
      <c r="CFP16" s="877"/>
      <c r="CFQ16" s="877"/>
      <c r="CFR16" s="877"/>
      <c r="CFS16" s="877"/>
      <c r="CFT16" s="877"/>
      <c r="CFU16" s="877"/>
      <c r="CFV16" s="877"/>
      <c r="CFW16" s="877"/>
      <c r="CFX16" s="877"/>
      <c r="CFY16" s="877"/>
      <c r="CFZ16" s="877"/>
      <c r="CGA16" s="877"/>
      <c r="CGB16" s="877"/>
      <c r="CGC16" s="877"/>
      <c r="CGD16" s="877"/>
      <c r="CGE16" s="877"/>
      <c r="CGF16" s="877"/>
      <c r="CGG16" s="877"/>
      <c r="CGH16" s="877"/>
      <c r="CGI16" s="877"/>
      <c r="CGJ16" s="877"/>
      <c r="CGK16" s="877"/>
      <c r="CGL16" s="877"/>
      <c r="CGM16" s="877"/>
      <c r="CGN16" s="877"/>
      <c r="CGO16" s="877"/>
      <c r="CGP16" s="877"/>
      <c r="CGQ16" s="877"/>
      <c r="CGR16" s="877"/>
      <c r="CGS16" s="877"/>
      <c r="CGT16" s="877"/>
      <c r="CGU16" s="877"/>
      <c r="CGV16" s="877"/>
      <c r="CGW16" s="877"/>
      <c r="CGX16" s="877"/>
      <c r="CGY16" s="877"/>
      <c r="CGZ16" s="877"/>
      <c r="CHA16" s="877"/>
      <c r="CHB16" s="877"/>
      <c r="CHC16" s="877"/>
      <c r="CHD16" s="877"/>
      <c r="CHE16" s="877"/>
      <c r="CHF16" s="877"/>
      <c r="CHG16" s="877"/>
      <c r="CHH16" s="877"/>
      <c r="CHI16" s="877"/>
      <c r="CHJ16" s="877"/>
      <c r="CHK16" s="877"/>
      <c r="CHL16" s="877"/>
      <c r="CHM16" s="877"/>
      <c r="CHN16" s="877"/>
      <c r="CHO16" s="877"/>
      <c r="CHP16" s="877"/>
      <c r="CHQ16" s="877"/>
      <c r="CHR16" s="877"/>
      <c r="CHS16" s="877"/>
      <c r="CHT16" s="877"/>
      <c r="CHU16" s="877"/>
      <c r="CHV16" s="877"/>
      <c r="CHW16" s="877"/>
      <c r="CHX16" s="877"/>
      <c r="CHY16" s="877"/>
      <c r="CHZ16" s="877"/>
      <c r="CIA16" s="877"/>
      <c r="CIB16" s="877"/>
      <c r="CIC16" s="877"/>
      <c r="CID16" s="877"/>
      <c r="CIE16" s="877"/>
      <c r="CIF16" s="877"/>
      <c r="CIG16" s="877"/>
      <c r="CIH16" s="877"/>
      <c r="CII16" s="877"/>
      <c r="CIJ16" s="877"/>
      <c r="CIK16" s="877"/>
      <c r="CIL16" s="877"/>
      <c r="CIM16" s="877"/>
      <c r="CIN16" s="877"/>
      <c r="CIO16" s="877"/>
      <c r="CIP16" s="877"/>
      <c r="CIQ16" s="877"/>
      <c r="CIR16" s="877"/>
      <c r="CIS16" s="877"/>
      <c r="CIT16" s="877"/>
      <c r="CIU16" s="877"/>
      <c r="CIV16" s="877"/>
      <c r="CIW16" s="877"/>
      <c r="CIX16" s="877"/>
      <c r="CIY16" s="877"/>
      <c r="CIZ16" s="877"/>
      <c r="CJA16" s="877"/>
      <c r="CJB16" s="877"/>
      <c r="CJC16" s="877"/>
      <c r="CJD16" s="877"/>
      <c r="CJE16" s="877"/>
      <c r="CJF16" s="877"/>
      <c r="CJG16" s="877"/>
      <c r="CJH16" s="877"/>
      <c r="CJI16" s="877"/>
      <c r="CJJ16" s="877"/>
      <c r="CJK16" s="877"/>
      <c r="CJL16" s="877"/>
      <c r="CJM16" s="877"/>
      <c r="CJN16" s="877"/>
      <c r="CJO16" s="877"/>
      <c r="CJP16" s="877"/>
      <c r="CJQ16" s="877"/>
      <c r="CJR16" s="877"/>
      <c r="CJS16" s="877"/>
      <c r="CJT16" s="877"/>
      <c r="CJU16" s="877"/>
      <c r="CJV16" s="877"/>
      <c r="CJW16" s="877"/>
      <c r="CJX16" s="877"/>
      <c r="CJY16" s="877"/>
      <c r="CJZ16" s="877"/>
      <c r="CKA16" s="877"/>
      <c r="CKB16" s="877"/>
      <c r="CKC16" s="877"/>
      <c r="CKD16" s="877"/>
      <c r="CKE16" s="877"/>
      <c r="CKF16" s="877"/>
      <c r="CKG16" s="877"/>
      <c r="CKH16" s="877"/>
      <c r="CKI16" s="877"/>
      <c r="CKJ16" s="877"/>
      <c r="CKK16" s="877"/>
      <c r="CKL16" s="877"/>
      <c r="CKM16" s="877"/>
      <c r="CKN16" s="877"/>
      <c r="CKO16" s="877"/>
      <c r="CKP16" s="877"/>
      <c r="CKQ16" s="877"/>
      <c r="CKR16" s="877"/>
      <c r="CKS16" s="877"/>
      <c r="CKT16" s="877"/>
      <c r="CKU16" s="877"/>
      <c r="CKV16" s="877"/>
      <c r="CKW16" s="877"/>
      <c r="CKX16" s="877"/>
      <c r="CKY16" s="877"/>
      <c r="CKZ16" s="877"/>
      <c r="CLA16" s="877"/>
      <c r="CLB16" s="877"/>
      <c r="CLC16" s="877"/>
      <c r="CLD16" s="877"/>
      <c r="CLE16" s="877"/>
      <c r="CLF16" s="877"/>
      <c r="CLG16" s="877"/>
      <c r="CLH16" s="877"/>
      <c r="CLI16" s="877"/>
      <c r="CLJ16" s="877"/>
      <c r="CLK16" s="877"/>
      <c r="CLL16" s="877"/>
      <c r="CLM16" s="877"/>
      <c r="CLN16" s="877"/>
      <c r="CLO16" s="877"/>
      <c r="CLP16" s="877"/>
      <c r="CLQ16" s="877"/>
      <c r="CLR16" s="877"/>
      <c r="CLS16" s="877"/>
      <c r="CLT16" s="877"/>
      <c r="CLU16" s="877"/>
      <c r="CLV16" s="877"/>
      <c r="CLW16" s="877"/>
      <c r="CLX16" s="877"/>
      <c r="CLY16" s="877"/>
      <c r="CLZ16" s="877"/>
      <c r="CMA16" s="877"/>
      <c r="CMB16" s="877"/>
      <c r="CMC16" s="877"/>
      <c r="CMD16" s="877"/>
      <c r="CME16" s="877"/>
      <c r="CMF16" s="877"/>
      <c r="CMG16" s="877"/>
      <c r="CMH16" s="877"/>
      <c r="CMI16" s="877"/>
      <c r="CMJ16" s="877"/>
      <c r="CMK16" s="877"/>
      <c r="CML16" s="877"/>
      <c r="CMM16" s="877"/>
      <c r="CMN16" s="877"/>
      <c r="CMO16" s="877"/>
      <c r="CMP16" s="877"/>
      <c r="CMQ16" s="877"/>
      <c r="CMR16" s="877"/>
      <c r="CMS16" s="877"/>
      <c r="CMT16" s="877"/>
      <c r="CMU16" s="877"/>
      <c r="CMV16" s="877"/>
      <c r="CMW16" s="877"/>
      <c r="CMX16" s="877"/>
      <c r="CMY16" s="877"/>
      <c r="CMZ16" s="877"/>
      <c r="CNA16" s="877"/>
      <c r="CNB16" s="877"/>
      <c r="CNC16" s="877"/>
      <c r="CND16" s="877"/>
      <c r="CNE16" s="877"/>
      <c r="CNF16" s="877"/>
      <c r="CNG16" s="877"/>
      <c r="CNH16" s="877"/>
      <c r="CNI16" s="877"/>
      <c r="CNJ16" s="877"/>
      <c r="CNK16" s="877"/>
      <c r="CNL16" s="877"/>
      <c r="CNM16" s="877"/>
      <c r="CNN16" s="877"/>
      <c r="CNO16" s="877"/>
      <c r="CNP16" s="877"/>
      <c r="CNQ16" s="877"/>
      <c r="CNR16" s="877"/>
      <c r="CNS16" s="877"/>
      <c r="CNT16" s="877"/>
      <c r="CNU16" s="877"/>
      <c r="CNV16" s="877"/>
      <c r="CNW16" s="877"/>
      <c r="CNX16" s="877"/>
      <c r="CNY16" s="877"/>
      <c r="CNZ16" s="877"/>
      <c r="COA16" s="877"/>
      <c r="COB16" s="877"/>
      <c r="COC16" s="877"/>
      <c r="COD16" s="877"/>
      <c r="COE16" s="877"/>
      <c r="COF16" s="877"/>
      <c r="COG16" s="877"/>
      <c r="COH16" s="877"/>
      <c r="COI16" s="877"/>
      <c r="COJ16" s="877"/>
      <c r="COK16" s="877"/>
      <c r="COL16" s="877"/>
      <c r="COM16" s="877"/>
      <c r="CON16" s="877"/>
      <c r="COO16" s="877"/>
      <c r="COP16" s="877"/>
      <c r="COQ16" s="877"/>
      <c r="COR16" s="877"/>
      <c r="COS16" s="877"/>
      <c r="COT16" s="877"/>
      <c r="COU16" s="877"/>
      <c r="COV16" s="877"/>
      <c r="COW16" s="877"/>
      <c r="COX16" s="877"/>
      <c r="COY16" s="877"/>
      <c r="COZ16" s="877"/>
      <c r="CPA16" s="877"/>
      <c r="CPB16" s="877"/>
      <c r="CPC16" s="877"/>
      <c r="CPD16" s="877"/>
      <c r="CPE16" s="877"/>
      <c r="CPF16" s="877"/>
      <c r="CPG16" s="877"/>
      <c r="CPH16" s="877"/>
      <c r="CPI16" s="877"/>
      <c r="CPJ16" s="877"/>
      <c r="CPK16" s="877"/>
      <c r="CPL16" s="877"/>
      <c r="CPM16" s="877"/>
      <c r="CPN16" s="877"/>
      <c r="CPO16" s="877"/>
      <c r="CPP16" s="877"/>
      <c r="CPQ16" s="877"/>
      <c r="CPR16" s="877"/>
      <c r="CPS16" s="877"/>
      <c r="CPT16" s="877"/>
      <c r="CPU16" s="877"/>
      <c r="CPV16" s="877"/>
      <c r="CPW16" s="877"/>
      <c r="CPX16" s="877"/>
      <c r="CPY16" s="877"/>
      <c r="CPZ16" s="877"/>
      <c r="CQA16" s="877"/>
      <c r="CQB16" s="877"/>
      <c r="CQC16" s="877"/>
      <c r="CQD16" s="877"/>
      <c r="CQE16" s="877"/>
      <c r="CQF16" s="877"/>
      <c r="CQG16" s="877"/>
      <c r="CQH16" s="877"/>
      <c r="CQI16" s="877"/>
      <c r="CQJ16" s="877"/>
      <c r="CQK16" s="877"/>
      <c r="CQL16" s="877"/>
      <c r="CQM16" s="877"/>
      <c r="CQN16" s="877"/>
      <c r="CQO16" s="877"/>
      <c r="CQP16" s="877"/>
      <c r="CQQ16" s="877"/>
      <c r="CQR16" s="877"/>
      <c r="CQS16" s="877"/>
      <c r="CQT16" s="877"/>
      <c r="CQU16" s="877"/>
      <c r="CQV16" s="877"/>
      <c r="CQW16" s="877"/>
      <c r="CQX16" s="877"/>
      <c r="CQY16" s="877"/>
      <c r="CQZ16" s="877"/>
      <c r="CRA16" s="877"/>
      <c r="CRB16" s="877"/>
      <c r="CRC16" s="877"/>
      <c r="CRD16" s="877"/>
      <c r="CRE16" s="877"/>
      <c r="CRF16" s="877"/>
      <c r="CRG16" s="877"/>
      <c r="CRH16" s="877"/>
      <c r="CRI16" s="877"/>
      <c r="CRJ16" s="877"/>
      <c r="CRK16" s="877"/>
      <c r="CRL16" s="877"/>
      <c r="CRM16" s="877"/>
      <c r="CRN16" s="877"/>
      <c r="CRO16" s="877"/>
      <c r="CRP16" s="877"/>
      <c r="CRQ16" s="877"/>
      <c r="CRR16" s="877"/>
      <c r="CRS16" s="877"/>
      <c r="CRT16" s="877"/>
      <c r="CRU16" s="877"/>
      <c r="CRV16" s="877"/>
      <c r="CRW16" s="877"/>
      <c r="CRX16" s="877"/>
      <c r="CRY16" s="877"/>
      <c r="CRZ16" s="877"/>
      <c r="CSA16" s="877"/>
      <c r="CSB16" s="877"/>
      <c r="CSC16" s="877"/>
      <c r="CSD16" s="877"/>
      <c r="CSE16" s="877"/>
      <c r="CSF16" s="877"/>
      <c r="CSG16" s="877"/>
      <c r="CSH16" s="877"/>
      <c r="CSI16" s="877"/>
      <c r="CSJ16" s="877"/>
      <c r="CSK16" s="877"/>
      <c r="CSL16" s="877"/>
      <c r="CSM16" s="877"/>
      <c r="CSN16" s="877"/>
      <c r="CSO16" s="877"/>
      <c r="CSP16" s="877"/>
      <c r="CSQ16" s="877"/>
      <c r="CSR16" s="877"/>
      <c r="CSS16" s="877"/>
      <c r="CST16" s="877"/>
      <c r="CSU16" s="877"/>
      <c r="CSV16" s="877"/>
      <c r="CSW16" s="877"/>
      <c r="CSX16" s="877"/>
      <c r="CSY16" s="877"/>
      <c r="CSZ16" s="877"/>
      <c r="CTA16" s="877"/>
      <c r="CTB16" s="877"/>
      <c r="CTC16" s="877"/>
      <c r="CTD16" s="877"/>
      <c r="CTE16" s="877"/>
      <c r="CTF16" s="877"/>
      <c r="CTG16" s="877"/>
      <c r="CTH16" s="877"/>
      <c r="CTI16" s="877"/>
      <c r="CTJ16" s="877"/>
      <c r="CTK16" s="877"/>
      <c r="CTL16" s="877"/>
      <c r="CTM16" s="877"/>
      <c r="CTN16" s="877"/>
      <c r="CTO16" s="877"/>
      <c r="CTP16" s="877"/>
      <c r="CTQ16" s="877"/>
      <c r="CTR16" s="877"/>
      <c r="CTS16" s="877"/>
      <c r="CTT16" s="877"/>
      <c r="CTU16" s="877"/>
      <c r="CTV16" s="877"/>
      <c r="CTW16" s="877"/>
      <c r="CTX16" s="877"/>
      <c r="CTY16" s="877"/>
      <c r="CTZ16" s="877"/>
      <c r="CUA16" s="877"/>
      <c r="CUB16" s="877"/>
      <c r="CUC16" s="877"/>
      <c r="CUD16" s="877"/>
      <c r="CUE16" s="877"/>
      <c r="CUF16" s="877"/>
      <c r="CUG16" s="877"/>
      <c r="CUH16" s="877"/>
      <c r="CUI16" s="877"/>
      <c r="CUJ16" s="877"/>
      <c r="CUK16" s="877"/>
      <c r="CUL16" s="877"/>
      <c r="CUM16" s="877"/>
      <c r="CUN16" s="877"/>
      <c r="CUO16" s="877"/>
      <c r="CUP16" s="877"/>
      <c r="CUQ16" s="877"/>
      <c r="CUR16" s="877"/>
      <c r="CUS16" s="877"/>
      <c r="CUT16" s="877"/>
      <c r="CUU16" s="877"/>
      <c r="CUV16" s="877"/>
      <c r="CUW16" s="877"/>
      <c r="CUX16" s="877"/>
      <c r="CUY16" s="877"/>
      <c r="CUZ16" s="877"/>
      <c r="CVA16" s="877"/>
      <c r="CVB16" s="877"/>
      <c r="CVC16" s="877"/>
      <c r="CVD16" s="877"/>
      <c r="CVE16" s="877"/>
      <c r="CVF16" s="877"/>
      <c r="CVG16" s="877"/>
      <c r="CVH16" s="877"/>
      <c r="CVI16" s="877"/>
      <c r="CVJ16" s="877"/>
      <c r="CVK16" s="877"/>
      <c r="CVL16" s="877"/>
      <c r="CVM16" s="877"/>
      <c r="CVN16" s="877"/>
      <c r="CVO16" s="877"/>
      <c r="CVP16" s="877"/>
      <c r="CVQ16" s="877"/>
      <c r="CVR16" s="877"/>
      <c r="CVS16" s="877"/>
      <c r="CVT16" s="877"/>
      <c r="CVU16" s="877"/>
      <c r="CVV16" s="877"/>
      <c r="CVW16" s="877"/>
      <c r="CVX16" s="877"/>
      <c r="CVY16" s="877"/>
      <c r="CVZ16" s="877"/>
      <c r="CWA16" s="877"/>
      <c r="CWB16" s="877"/>
      <c r="CWC16" s="877"/>
      <c r="CWD16" s="877"/>
      <c r="CWE16" s="877"/>
      <c r="CWF16" s="877"/>
      <c r="CWG16" s="877"/>
      <c r="CWH16" s="877"/>
      <c r="CWI16" s="877"/>
      <c r="CWJ16" s="877"/>
      <c r="CWK16" s="877"/>
      <c r="CWL16" s="877"/>
      <c r="CWM16" s="877"/>
      <c r="CWN16" s="877"/>
      <c r="CWO16" s="877"/>
      <c r="CWP16" s="877"/>
      <c r="CWQ16" s="877"/>
      <c r="CWR16" s="877"/>
      <c r="CWS16" s="877"/>
      <c r="CWT16" s="877"/>
      <c r="CWU16" s="877"/>
      <c r="CWV16" s="877"/>
      <c r="CWW16" s="877"/>
      <c r="CWX16" s="877"/>
      <c r="CWY16" s="877"/>
      <c r="CWZ16" s="877"/>
      <c r="CXA16" s="877"/>
      <c r="CXB16" s="877"/>
      <c r="CXC16" s="877"/>
      <c r="CXD16" s="877"/>
      <c r="CXE16" s="877"/>
      <c r="CXF16" s="877"/>
      <c r="CXG16" s="877"/>
      <c r="CXH16" s="877"/>
      <c r="CXI16" s="877"/>
      <c r="CXJ16" s="877"/>
      <c r="CXK16" s="877"/>
      <c r="CXL16" s="877"/>
      <c r="CXM16" s="877"/>
      <c r="CXN16" s="877"/>
      <c r="CXO16" s="877"/>
      <c r="CXP16" s="877"/>
      <c r="CXQ16" s="877"/>
      <c r="CXR16" s="877"/>
      <c r="CXS16" s="877"/>
      <c r="CXT16" s="877"/>
      <c r="CXU16" s="877"/>
      <c r="CXV16" s="877"/>
      <c r="CXW16" s="877"/>
      <c r="CXX16" s="877"/>
      <c r="CXY16" s="877"/>
      <c r="CXZ16" s="877"/>
      <c r="CYA16" s="877"/>
      <c r="CYB16" s="877"/>
      <c r="CYC16" s="877"/>
      <c r="CYD16" s="877"/>
      <c r="CYE16" s="877"/>
      <c r="CYF16" s="877"/>
      <c r="CYG16" s="877"/>
      <c r="CYH16" s="877"/>
      <c r="CYI16" s="877"/>
      <c r="CYJ16" s="877"/>
      <c r="CYK16" s="877"/>
      <c r="CYL16" s="877"/>
      <c r="CYM16" s="877"/>
      <c r="CYN16" s="877"/>
      <c r="CYO16" s="877"/>
      <c r="CYP16" s="877"/>
      <c r="CYQ16" s="877"/>
      <c r="CYR16" s="877"/>
      <c r="CYS16" s="877"/>
      <c r="CYT16" s="877"/>
      <c r="CYU16" s="877"/>
      <c r="CYV16" s="877"/>
      <c r="CYW16" s="877"/>
      <c r="CYX16" s="877"/>
      <c r="CYY16" s="877"/>
      <c r="CYZ16" s="877"/>
      <c r="CZA16" s="877"/>
      <c r="CZB16" s="877"/>
      <c r="CZC16" s="877"/>
      <c r="CZD16" s="877"/>
      <c r="CZE16" s="877"/>
      <c r="CZF16" s="877"/>
      <c r="CZG16" s="877"/>
      <c r="CZH16" s="877"/>
      <c r="CZI16" s="877"/>
      <c r="CZJ16" s="877"/>
      <c r="CZK16" s="877"/>
      <c r="CZL16" s="877"/>
      <c r="CZM16" s="877"/>
      <c r="CZN16" s="877"/>
      <c r="CZO16" s="877"/>
      <c r="CZP16" s="877"/>
      <c r="CZQ16" s="877"/>
      <c r="CZR16" s="877"/>
      <c r="CZS16" s="877"/>
      <c r="CZT16" s="877"/>
      <c r="CZU16" s="877"/>
      <c r="CZV16" s="877"/>
      <c r="CZW16" s="877"/>
      <c r="CZX16" s="877"/>
      <c r="CZY16" s="877"/>
      <c r="CZZ16" s="877"/>
      <c r="DAA16" s="877"/>
      <c r="DAB16" s="877"/>
      <c r="DAC16" s="877"/>
      <c r="DAD16" s="877"/>
      <c r="DAE16" s="877"/>
      <c r="DAF16" s="877"/>
      <c r="DAG16" s="877"/>
      <c r="DAH16" s="877"/>
      <c r="DAI16" s="877"/>
      <c r="DAJ16" s="877"/>
      <c r="DAK16" s="877"/>
      <c r="DAL16" s="877"/>
      <c r="DAM16" s="877"/>
      <c r="DAN16" s="877"/>
      <c r="DAO16" s="877"/>
      <c r="DAP16" s="877"/>
      <c r="DAQ16" s="877"/>
      <c r="DAR16" s="877"/>
      <c r="DAS16" s="877"/>
      <c r="DAT16" s="877"/>
      <c r="DAU16" s="877"/>
      <c r="DAV16" s="877"/>
      <c r="DAW16" s="877"/>
      <c r="DAX16" s="877"/>
      <c r="DAY16" s="877"/>
      <c r="DAZ16" s="877"/>
      <c r="DBA16" s="877"/>
      <c r="DBB16" s="877"/>
      <c r="DBC16" s="877"/>
      <c r="DBD16" s="877"/>
      <c r="DBE16" s="877"/>
      <c r="DBF16" s="877"/>
      <c r="DBG16" s="877"/>
      <c r="DBH16" s="877"/>
      <c r="DBI16" s="877"/>
      <c r="DBJ16" s="877"/>
      <c r="DBK16" s="877"/>
      <c r="DBL16" s="877"/>
      <c r="DBM16" s="877"/>
      <c r="DBN16" s="877"/>
      <c r="DBO16" s="877"/>
      <c r="DBP16" s="877"/>
      <c r="DBQ16" s="877"/>
      <c r="DBR16" s="877"/>
      <c r="DBS16" s="877"/>
      <c r="DBT16" s="877"/>
      <c r="DBU16" s="877"/>
      <c r="DBV16" s="877"/>
      <c r="DBW16" s="877"/>
      <c r="DBX16" s="877"/>
      <c r="DBY16" s="877"/>
      <c r="DBZ16" s="877"/>
      <c r="DCA16" s="877"/>
      <c r="DCB16" s="877"/>
      <c r="DCC16" s="877"/>
      <c r="DCD16" s="877"/>
      <c r="DCE16" s="877"/>
      <c r="DCF16" s="877"/>
      <c r="DCG16" s="877"/>
      <c r="DCH16" s="877"/>
      <c r="DCI16" s="877"/>
      <c r="DCJ16" s="877"/>
      <c r="DCK16" s="877"/>
      <c r="DCL16" s="877"/>
      <c r="DCM16" s="877"/>
      <c r="DCN16" s="877"/>
      <c r="DCO16" s="877"/>
      <c r="DCP16" s="877"/>
      <c r="DCQ16" s="877"/>
      <c r="DCR16" s="877"/>
      <c r="DCS16" s="877"/>
      <c r="DCT16" s="877"/>
      <c r="DCU16" s="877"/>
      <c r="DCV16" s="877"/>
      <c r="DCW16" s="877"/>
      <c r="DCX16" s="877"/>
      <c r="DCY16" s="877"/>
      <c r="DCZ16" s="877"/>
      <c r="DDA16" s="877"/>
      <c r="DDB16" s="877"/>
      <c r="DDC16" s="877"/>
      <c r="DDD16" s="877"/>
      <c r="DDE16" s="877"/>
      <c r="DDF16" s="877"/>
      <c r="DDG16" s="877"/>
      <c r="DDH16" s="877"/>
      <c r="DDI16" s="877"/>
      <c r="DDJ16" s="877"/>
      <c r="DDK16" s="877"/>
      <c r="DDL16" s="877"/>
      <c r="DDM16" s="877"/>
      <c r="DDN16" s="877"/>
      <c r="DDO16" s="877"/>
      <c r="DDP16" s="877"/>
      <c r="DDQ16" s="877"/>
      <c r="DDR16" s="877"/>
      <c r="DDS16" s="877"/>
      <c r="DDT16" s="877"/>
      <c r="DDU16" s="877"/>
      <c r="DDV16" s="877"/>
      <c r="DDW16" s="877"/>
      <c r="DDX16" s="877"/>
      <c r="DDY16" s="877"/>
      <c r="DDZ16" s="877"/>
      <c r="DEA16" s="877"/>
      <c r="DEB16" s="877"/>
      <c r="DEC16" s="877"/>
      <c r="DED16" s="877"/>
      <c r="DEE16" s="877"/>
      <c r="DEF16" s="877"/>
      <c r="DEG16" s="877"/>
      <c r="DEH16" s="877"/>
      <c r="DEI16" s="877"/>
      <c r="DEJ16" s="877"/>
      <c r="DEK16" s="877"/>
      <c r="DEL16" s="877"/>
      <c r="DEM16" s="877"/>
      <c r="DEN16" s="877"/>
      <c r="DEO16" s="877"/>
      <c r="DEP16" s="877"/>
      <c r="DEQ16" s="877"/>
      <c r="DER16" s="877"/>
      <c r="DES16" s="877"/>
      <c r="DET16" s="877"/>
      <c r="DEU16" s="877"/>
      <c r="DEV16" s="877"/>
      <c r="DEW16" s="877"/>
      <c r="DEX16" s="877"/>
      <c r="DEY16" s="877"/>
      <c r="DEZ16" s="877"/>
      <c r="DFA16" s="877"/>
      <c r="DFB16" s="877"/>
      <c r="DFC16" s="877"/>
      <c r="DFD16" s="877"/>
      <c r="DFE16" s="877"/>
      <c r="DFF16" s="877"/>
      <c r="DFG16" s="877"/>
      <c r="DFH16" s="877"/>
      <c r="DFI16" s="877"/>
      <c r="DFJ16" s="877"/>
      <c r="DFK16" s="877"/>
      <c r="DFL16" s="877"/>
      <c r="DFM16" s="877"/>
      <c r="DFN16" s="877"/>
      <c r="DFO16" s="877"/>
      <c r="DFP16" s="877"/>
      <c r="DFQ16" s="877"/>
      <c r="DFR16" s="877"/>
      <c r="DFS16" s="877"/>
      <c r="DFT16" s="877"/>
      <c r="DFU16" s="877"/>
      <c r="DFV16" s="877"/>
      <c r="DFW16" s="877"/>
      <c r="DFX16" s="877"/>
      <c r="DFY16" s="877"/>
      <c r="DFZ16" s="877"/>
      <c r="DGA16" s="877"/>
      <c r="DGB16" s="877"/>
      <c r="DGC16" s="877"/>
      <c r="DGD16" s="877"/>
      <c r="DGE16" s="877"/>
      <c r="DGF16" s="877"/>
      <c r="DGG16" s="877"/>
      <c r="DGH16" s="877"/>
      <c r="DGI16" s="877"/>
      <c r="DGJ16" s="877"/>
      <c r="DGK16" s="877"/>
      <c r="DGL16" s="877"/>
      <c r="DGM16" s="877"/>
      <c r="DGN16" s="877"/>
      <c r="DGO16" s="877"/>
      <c r="DGP16" s="877"/>
      <c r="DGQ16" s="877"/>
      <c r="DGR16" s="877"/>
      <c r="DGS16" s="877"/>
      <c r="DGT16" s="877"/>
      <c r="DGU16" s="877"/>
      <c r="DGV16" s="877"/>
      <c r="DGW16" s="877"/>
      <c r="DGX16" s="877"/>
      <c r="DGY16" s="877"/>
      <c r="DGZ16" s="877"/>
      <c r="DHA16" s="877"/>
      <c r="DHB16" s="877"/>
      <c r="DHC16" s="877"/>
      <c r="DHD16" s="877"/>
      <c r="DHE16" s="877"/>
      <c r="DHF16" s="877"/>
      <c r="DHG16" s="877"/>
      <c r="DHH16" s="877"/>
      <c r="DHI16" s="877"/>
      <c r="DHJ16" s="877"/>
      <c r="DHK16" s="877"/>
      <c r="DHL16" s="877"/>
      <c r="DHM16" s="877"/>
      <c r="DHN16" s="877"/>
      <c r="DHO16" s="877"/>
      <c r="DHP16" s="877"/>
      <c r="DHQ16" s="877"/>
      <c r="DHR16" s="877"/>
      <c r="DHS16" s="877"/>
      <c r="DHT16" s="877"/>
      <c r="DHU16" s="877"/>
      <c r="DHV16" s="877"/>
      <c r="DHW16" s="877"/>
      <c r="DHX16" s="877"/>
      <c r="DHY16" s="877"/>
      <c r="DHZ16" s="877"/>
      <c r="DIA16" s="877"/>
      <c r="DIB16" s="877"/>
      <c r="DIC16" s="877"/>
      <c r="DID16" s="877"/>
      <c r="DIE16" s="877"/>
      <c r="DIF16" s="877"/>
      <c r="DIG16" s="877"/>
      <c r="DIH16" s="877"/>
      <c r="DII16" s="877"/>
      <c r="DIJ16" s="877"/>
      <c r="DIK16" s="877"/>
      <c r="DIL16" s="877"/>
      <c r="DIM16" s="877"/>
      <c r="DIN16" s="877"/>
      <c r="DIO16" s="877"/>
      <c r="DIP16" s="877"/>
      <c r="DIQ16" s="877"/>
      <c r="DIR16" s="877"/>
      <c r="DIS16" s="877"/>
      <c r="DIT16" s="877"/>
      <c r="DIU16" s="877"/>
      <c r="DIV16" s="877"/>
      <c r="DIW16" s="877"/>
      <c r="DIX16" s="877"/>
      <c r="DIY16" s="877"/>
      <c r="DIZ16" s="877"/>
      <c r="DJA16" s="877"/>
      <c r="DJB16" s="877"/>
      <c r="DJC16" s="877"/>
      <c r="DJD16" s="877"/>
      <c r="DJE16" s="877"/>
      <c r="DJF16" s="877"/>
      <c r="DJG16" s="877"/>
      <c r="DJH16" s="877"/>
      <c r="DJI16" s="877"/>
      <c r="DJJ16" s="877"/>
      <c r="DJK16" s="877"/>
      <c r="DJL16" s="877"/>
      <c r="DJM16" s="877"/>
      <c r="DJN16" s="877"/>
      <c r="DJO16" s="877"/>
      <c r="DJP16" s="877"/>
      <c r="DJQ16" s="877"/>
      <c r="DJR16" s="877"/>
      <c r="DJS16" s="877"/>
      <c r="DJT16" s="877"/>
      <c r="DJU16" s="877"/>
      <c r="DJV16" s="877"/>
      <c r="DJW16" s="877"/>
      <c r="DJX16" s="877"/>
      <c r="DJY16" s="877"/>
      <c r="DJZ16" s="877"/>
      <c r="DKA16" s="877"/>
      <c r="DKB16" s="877"/>
      <c r="DKC16" s="877"/>
      <c r="DKD16" s="877"/>
      <c r="DKE16" s="877"/>
      <c r="DKF16" s="877"/>
      <c r="DKG16" s="877"/>
      <c r="DKH16" s="877"/>
      <c r="DKI16" s="877"/>
      <c r="DKJ16" s="877"/>
      <c r="DKK16" s="877"/>
      <c r="DKL16" s="877"/>
      <c r="DKM16" s="877"/>
      <c r="DKN16" s="877"/>
      <c r="DKO16" s="877"/>
      <c r="DKP16" s="877"/>
      <c r="DKQ16" s="877"/>
      <c r="DKR16" s="877"/>
      <c r="DKS16" s="877"/>
      <c r="DKT16" s="877"/>
      <c r="DKU16" s="877"/>
      <c r="DKV16" s="877"/>
      <c r="DKW16" s="877"/>
      <c r="DKX16" s="877"/>
      <c r="DKY16" s="877"/>
      <c r="DKZ16" s="877"/>
      <c r="DLA16" s="877"/>
      <c r="DLB16" s="877"/>
      <c r="DLC16" s="877"/>
      <c r="DLD16" s="877"/>
      <c r="DLE16" s="877"/>
      <c r="DLF16" s="877"/>
      <c r="DLG16" s="877"/>
      <c r="DLH16" s="877"/>
      <c r="DLI16" s="877"/>
      <c r="DLJ16" s="877"/>
      <c r="DLK16" s="877"/>
      <c r="DLL16" s="877"/>
      <c r="DLM16" s="877"/>
      <c r="DLN16" s="877"/>
      <c r="DLO16" s="877"/>
      <c r="DLP16" s="877"/>
      <c r="DLQ16" s="877"/>
      <c r="DLR16" s="877"/>
      <c r="DLS16" s="877"/>
      <c r="DLT16" s="877"/>
      <c r="DLU16" s="877"/>
      <c r="DLV16" s="877"/>
      <c r="DLW16" s="877"/>
      <c r="DLX16" s="877"/>
      <c r="DLY16" s="877"/>
      <c r="DLZ16" s="877"/>
      <c r="DMA16" s="877"/>
      <c r="DMB16" s="877"/>
      <c r="DMC16" s="877"/>
      <c r="DMD16" s="877"/>
      <c r="DME16" s="877"/>
      <c r="DMF16" s="877"/>
      <c r="DMG16" s="877"/>
      <c r="DMH16" s="877"/>
      <c r="DMI16" s="877"/>
      <c r="DMJ16" s="877"/>
      <c r="DMK16" s="877"/>
      <c r="DML16" s="877"/>
      <c r="DMM16" s="877"/>
      <c r="DMN16" s="877"/>
      <c r="DMO16" s="877"/>
      <c r="DMP16" s="877"/>
      <c r="DMQ16" s="877"/>
      <c r="DMR16" s="877"/>
      <c r="DMS16" s="877"/>
      <c r="DMT16" s="877"/>
      <c r="DMU16" s="877"/>
      <c r="DMV16" s="877"/>
      <c r="DMW16" s="877"/>
      <c r="DMX16" s="877"/>
      <c r="DMY16" s="877"/>
      <c r="DMZ16" s="877"/>
      <c r="DNA16" s="877"/>
      <c r="DNB16" s="877"/>
      <c r="DNC16" s="877"/>
      <c r="DND16" s="877"/>
      <c r="DNE16" s="877"/>
      <c r="DNF16" s="877"/>
      <c r="DNG16" s="877"/>
      <c r="DNH16" s="877"/>
      <c r="DNI16" s="877"/>
      <c r="DNJ16" s="877"/>
      <c r="DNK16" s="877"/>
      <c r="DNL16" s="877"/>
      <c r="DNM16" s="877"/>
      <c r="DNN16" s="877"/>
      <c r="DNO16" s="877"/>
      <c r="DNP16" s="877"/>
      <c r="DNQ16" s="877"/>
      <c r="DNR16" s="877"/>
      <c r="DNS16" s="877"/>
      <c r="DNT16" s="877"/>
      <c r="DNU16" s="877"/>
      <c r="DNV16" s="877"/>
      <c r="DNW16" s="877"/>
      <c r="DNX16" s="877"/>
      <c r="DNY16" s="877"/>
      <c r="DNZ16" s="877"/>
      <c r="DOA16" s="877"/>
      <c r="DOB16" s="877"/>
      <c r="DOC16" s="877"/>
      <c r="DOD16" s="877"/>
      <c r="DOE16" s="877"/>
      <c r="DOF16" s="877"/>
      <c r="DOG16" s="877"/>
      <c r="DOH16" s="877"/>
      <c r="DOI16" s="877"/>
      <c r="DOJ16" s="877"/>
      <c r="DOK16" s="877"/>
      <c r="DOL16" s="877"/>
      <c r="DOM16" s="877"/>
      <c r="DON16" s="877"/>
      <c r="DOO16" s="877"/>
      <c r="DOP16" s="877"/>
      <c r="DOQ16" s="877"/>
      <c r="DOR16" s="877"/>
      <c r="DOS16" s="877"/>
      <c r="DOT16" s="877"/>
      <c r="DOU16" s="877"/>
      <c r="DOV16" s="877"/>
      <c r="DOW16" s="877"/>
      <c r="DOX16" s="877"/>
      <c r="DOY16" s="877"/>
      <c r="DOZ16" s="877"/>
      <c r="DPA16" s="877"/>
      <c r="DPB16" s="877"/>
      <c r="DPC16" s="877"/>
      <c r="DPD16" s="877"/>
      <c r="DPE16" s="877"/>
      <c r="DPF16" s="877"/>
      <c r="DPG16" s="877"/>
      <c r="DPH16" s="877"/>
      <c r="DPI16" s="877"/>
      <c r="DPJ16" s="877"/>
      <c r="DPK16" s="877"/>
      <c r="DPL16" s="877"/>
      <c r="DPM16" s="877"/>
      <c r="DPN16" s="877"/>
      <c r="DPO16" s="877"/>
      <c r="DPP16" s="877"/>
      <c r="DPQ16" s="877"/>
      <c r="DPR16" s="877"/>
      <c r="DPS16" s="877"/>
      <c r="DPT16" s="877"/>
      <c r="DPU16" s="877"/>
      <c r="DPV16" s="877"/>
      <c r="DPW16" s="877"/>
      <c r="DPX16" s="877"/>
      <c r="DPY16" s="877"/>
      <c r="DPZ16" s="877"/>
      <c r="DQA16" s="877"/>
      <c r="DQB16" s="877"/>
      <c r="DQC16" s="877"/>
      <c r="DQD16" s="877"/>
      <c r="DQE16" s="877"/>
      <c r="DQF16" s="877"/>
      <c r="DQG16" s="877"/>
      <c r="DQH16" s="877"/>
      <c r="DQI16" s="877"/>
      <c r="DQJ16" s="877"/>
      <c r="DQK16" s="877"/>
      <c r="DQL16" s="877"/>
      <c r="DQM16" s="877"/>
      <c r="DQN16" s="877"/>
      <c r="DQO16" s="877"/>
      <c r="DQP16" s="877"/>
      <c r="DQQ16" s="877"/>
      <c r="DQR16" s="877"/>
      <c r="DQS16" s="877"/>
      <c r="DQT16" s="877"/>
      <c r="DQU16" s="877"/>
      <c r="DQV16" s="877"/>
      <c r="DQW16" s="877"/>
      <c r="DQX16" s="877"/>
      <c r="DQY16" s="877"/>
      <c r="DQZ16" s="877"/>
      <c r="DRA16" s="877"/>
      <c r="DRB16" s="877"/>
      <c r="DRC16" s="877"/>
      <c r="DRD16" s="877"/>
      <c r="DRE16" s="877"/>
      <c r="DRF16" s="877"/>
      <c r="DRG16" s="877"/>
      <c r="DRH16" s="877"/>
      <c r="DRI16" s="877"/>
      <c r="DRJ16" s="877"/>
      <c r="DRK16" s="877"/>
      <c r="DRL16" s="877"/>
      <c r="DRM16" s="877"/>
      <c r="DRN16" s="877"/>
      <c r="DRO16" s="877"/>
      <c r="DRP16" s="877"/>
      <c r="DRQ16" s="877"/>
      <c r="DRR16" s="877"/>
      <c r="DRS16" s="877"/>
      <c r="DRT16" s="877"/>
      <c r="DRU16" s="877"/>
      <c r="DRV16" s="877"/>
      <c r="DRW16" s="877"/>
      <c r="DRX16" s="877"/>
      <c r="DRY16" s="877"/>
      <c r="DRZ16" s="877"/>
      <c r="DSA16" s="877"/>
      <c r="DSB16" s="877"/>
      <c r="DSC16" s="877"/>
      <c r="DSD16" s="877"/>
      <c r="DSE16" s="877"/>
      <c r="DSF16" s="877"/>
      <c r="DSG16" s="877"/>
      <c r="DSH16" s="877"/>
      <c r="DSI16" s="877"/>
      <c r="DSJ16" s="877"/>
      <c r="DSK16" s="877"/>
      <c r="DSL16" s="877"/>
      <c r="DSM16" s="877"/>
      <c r="DSN16" s="877"/>
      <c r="DSO16" s="877"/>
      <c r="DSP16" s="877"/>
      <c r="DSQ16" s="877"/>
      <c r="DSR16" s="877"/>
      <c r="DSS16" s="877"/>
      <c r="DST16" s="877"/>
      <c r="DSU16" s="877"/>
      <c r="DSV16" s="877"/>
      <c r="DSW16" s="877"/>
      <c r="DSX16" s="877"/>
      <c r="DSY16" s="877"/>
      <c r="DSZ16" s="877"/>
      <c r="DTA16" s="877"/>
      <c r="DTB16" s="877"/>
      <c r="DTC16" s="877"/>
      <c r="DTD16" s="877"/>
      <c r="DTE16" s="877"/>
      <c r="DTF16" s="877"/>
      <c r="DTG16" s="877"/>
      <c r="DTH16" s="877"/>
      <c r="DTI16" s="877"/>
      <c r="DTJ16" s="877"/>
      <c r="DTK16" s="877"/>
      <c r="DTL16" s="877"/>
      <c r="DTM16" s="877"/>
      <c r="DTN16" s="877"/>
      <c r="DTO16" s="877"/>
      <c r="DTP16" s="877"/>
      <c r="DTQ16" s="877"/>
      <c r="DTR16" s="877"/>
      <c r="DTS16" s="877"/>
      <c r="DTT16" s="877"/>
      <c r="DTU16" s="877"/>
      <c r="DTV16" s="877"/>
      <c r="DTW16" s="877"/>
      <c r="DTX16" s="877"/>
      <c r="DTY16" s="877"/>
      <c r="DTZ16" s="877"/>
      <c r="DUA16" s="877"/>
      <c r="DUB16" s="877"/>
      <c r="DUC16" s="877"/>
      <c r="DUD16" s="877"/>
      <c r="DUE16" s="877"/>
      <c r="DUF16" s="877"/>
      <c r="DUG16" s="877"/>
      <c r="DUH16" s="877"/>
      <c r="DUI16" s="877"/>
      <c r="DUJ16" s="877"/>
      <c r="DUK16" s="877"/>
      <c r="DUL16" s="877"/>
      <c r="DUM16" s="877"/>
      <c r="DUN16" s="877"/>
      <c r="DUO16" s="877"/>
      <c r="DUP16" s="877"/>
      <c r="DUQ16" s="877"/>
      <c r="DUR16" s="877"/>
      <c r="DUS16" s="877"/>
      <c r="DUT16" s="877"/>
      <c r="DUU16" s="877"/>
      <c r="DUV16" s="877"/>
      <c r="DUW16" s="877"/>
      <c r="DUX16" s="877"/>
      <c r="DUY16" s="877"/>
      <c r="DUZ16" s="877"/>
      <c r="DVA16" s="877"/>
      <c r="DVB16" s="877"/>
      <c r="DVC16" s="877"/>
      <c r="DVD16" s="877"/>
      <c r="DVE16" s="877"/>
      <c r="DVF16" s="877"/>
      <c r="DVG16" s="877"/>
      <c r="DVH16" s="877"/>
      <c r="DVI16" s="877"/>
      <c r="DVJ16" s="877"/>
      <c r="DVK16" s="877"/>
      <c r="DVL16" s="877"/>
      <c r="DVM16" s="877"/>
      <c r="DVN16" s="877"/>
      <c r="DVO16" s="877"/>
      <c r="DVP16" s="877"/>
      <c r="DVQ16" s="877"/>
      <c r="DVR16" s="877"/>
      <c r="DVS16" s="877"/>
      <c r="DVT16" s="877"/>
      <c r="DVU16" s="877"/>
      <c r="DVV16" s="877"/>
      <c r="DVW16" s="877"/>
      <c r="DVX16" s="877"/>
      <c r="DVY16" s="877"/>
      <c r="DVZ16" s="877"/>
      <c r="DWA16" s="877"/>
      <c r="DWB16" s="877"/>
      <c r="DWC16" s="877"/>
      <c r="DWD16" s="877"/>
      <c r="DWE16" s="877"/>
      <c r="DWF16" s="877"/>
      <c r="DWG16" s="877"/>
      <c r="DWH16" s="877"/>
      <c r="DWI16" s="877"/>
      <c r="DWJ16" s="877"/>
      <c r="DWK16" s="877"/>
      <c r="DWL16" s="877"/>
      <c r="DWM16" s="877"/>
      <c r="DWN16" s="877"/>
      <c r="DWO16" s="877"/>
      <c r="DWP16" s="877"/>
      <c r="DWQ16" s="877"/>
      <c r="DWR16" s="877"/>
      <c r="DWS16" s="877"/>
      <c r="DWT16" s="877"/>
      <c r="DWU16" s="877"/>
      <c r="DWV16" s="877"/>
      <c r="DWW16" s="877"/>
      <c r="DWX16" s="877"/>
      <c r="DWY16" s="877"/>
      <c r="DWZ16" s="877"/>
      <c r="DXA16" s="877"/>
      <c r="DXB16" s="877"/>
      <c r="DXC16" s="877"/>
      <c r="DXD16" s="877"/>
      <c r="DXE16" s="877"/>
      <c r="DXF16" s="877"/>
      <c r="DXG16" s="877"/>
      <c r="DXH16" s="877"/>
      <c r="DXI16" s="877"/>
      <c r="DXJ16" s="877"/>
      <c r="DXK16" s="877"/>
      <c r="DXL16" s="877"/>
      <c r="DXM16" s="877"/>
      <c r="DXN16" s="877"/>
      <c r="DXO16" s="877"/>
      <c r="DXP16" s="877"/>
      <c r="DXQ16" s="877"/>
      <c r="DXR16" s="877"/>
      <c r="DXS16" s="877"/>
      <c r="DXT16" s="877"/>
      <c r="DXU16" s="877"/>
      <c r="DXV16" s="877"/>
      <c r="DXW16" s="877"/>
      <c r="DXX16" s="877"/>
      <c r="DXY16" s="877"/>
      <c r="DXZ16" s="877"/>
      <c r="DYA16" s="877"/>
      <c r="DYB16" s="877"/>
      <c r="DYC16" s="877"/>
      <c r="DYD16" s="877"/>
      <c r="DYE16" s="877"/>
      <c r="DYF16" s="877"/>
      <c r="DYG16" s="877"/>
      <c r="DYH16" s="877"/>
      <c r="DYI16" s="877"/>
      <c r="DYJ16" s="877"/>
      <c r="DYK16" s="877"/>
      <c r="DYL16" s="877"/>
      <c r="DYM16" s="877"/>
      <c r="DYN16" s="877"/>
      <c r="DYO16" s="877"/>
      <c r="DYP16" s="877"/>
      <c r="DYQ16" s="877"/>
      <c r="DYR16" s="877"/>
      <c r="DYS16" s="877"/>
      <c r="DYT16" s="877"/>
      <c r="DYU16" s="877"/>
      <c r="DYV16" s="877"/>
      <c r="DYW16" s="877"/>
      <c r="DYX16" s="877"/>
      <c r="DYY16" s="877"/>
      <c r="DYZ16" s="877"/>
      <c r="DZA16" s="877"/>
      <c r="DZB16" s="877"/>
      <c r="DZC16" s="877"/>
      <c r="DZD16" s="877"/>
      <c r="DZE16" s="877"/>
      <c r="DZF16" s="877"/>
      <c r="DZG16" s="877"/>
      <c r="DZH16" s="877"/>
      <c r="DZI16" s="877"/>
      <c r="DZJ16" s="877"/>
      <c r="DZK16" s="877"/>
      <c r="DZL16" s="877"/>
      <c r="DZM16" s="877"/>
      <c r="DZN16" s="877"/>
      <c r="DZO16" s="877"/>
      <c r="DZP16" s="877"/>
      <c r="DZQ16" s="877"/>
      <c r="DZR16" s="877"/>
      <c r="DZS16" s="877"/>
      <c r="DZT16" s="877"/>
      <c r="DZU16" s="877"/>
      <c r="DZV16" s="877"/>
      <c r="DZW16" s="877"/>
      <c r="DZX16" s="877"/>
      <c r="DZY16" s="877"/>
      <c r="DZZ16" s="877"/>
      <c r="EAA16" s="877"/>
      <c r="EAB16" s="877"/>
      <c r="EAC16" s="877"/>
      <c r="EAD16" s="877"/>
      <c r="EAE16" s="877"/>
      <c r="EAF16" s="877"/>
      <c r="EAG16" s="877"/>
      <c r="EAH16" s="877"/>
      <c r="EAI16" s="877"/>
      <c r="EAJ16" s="877"/>
      <c r="EAK16" s="877"/>
      <c r="EAL16" s="877"/>
      <c r="EAM16" s="877"/>
      <c r="EAN16" s="877"/>
      <c r="EAO16" s="877"/>
      <c r="EAP16" s="877"/>
      <c r="EAQ16" s="877"/>
      <c r="EAR16" s="877"/>
      <c r="EAS16" s="877"/>
      <c r="EAT16" s="877"/>
      <c r="EAU16" s="877"/>
      <c r="EAV16" s="877"/>
      <c r="EAW16" s="877"/>
      <c r="EAX16" s="877"/>
      <c r="EAY16" s="877"/>
      <c r="EAZ16" s="877"/>
      <c r="EBA16" s="877"/>
      <c r="EBB16" s="877"/>
      <c r="EBC16" s="877"/>
      <c r="EBD16" s="877"/>
      <c r="EBE16" s="877"/>
      <c r="EBF16" s="877"/>
      <c r="EBG16" s="877"/>
      <c r="EBH16" s="877"/>
      <c r="EBI16" s="877"/>
      <c r="EBJ16" s="877"/>
      <c r="EBK16" s="877"/>
      <c r="EBL16" s="877"/>
      <c r="EBM16" s="877"/>
      <c r="EBN16" s="877"/>
      <c r="EBO16" s="877"/>
      <c r="EBP16" s="877"/>
      <c r="EBQ16" s="877"/>
      <c r="EBR16" s="877"/>
      <c r="EBS16" s="877"/>
      <c r="EBT16" s="877"/>
      <c r="EBU16" s="877"/>
      <c r="EBV16" s="877"/>
      <c r="EBW16" s="877"/>
      <c r="EBX16" s="877"/>
      <c r="EBY16" s="877"/>
      <c r="EBZ16" s="877"/>
      <c r="ECA16" s="877"/>
      <c r="ECB16" s="877"/>
      <c r="ECC16" s="877"/>
      <c r="ECD16" s="877"/>
      <c r="ECE16" s="877"/>
      <c r="ECF16" s="877"/>
      <c r="ECG16" s="877"/>
      <c r="ECH16" s="877"/>
      <c r="ECI16" s="877"/>
      <c r="ECJ16" s="877"/>
      <c r="ECK16" s="877"/>
      <c r="ECL16" s="877"/>
      <c r="ECM16" s="877"/>
      <c r="ECN16" s="877"/>
      <c r="ECO16" s="877"/>
      <c r="ECP16" s="877"/>
      <c r="ECQ16" s="877"/>
      <c r="ECR16" s="877"/>
      <c r="ECS16" s="877"/>
      <c r="ECT16" s="877"/>
      <c r="ECU16" s="877"/>
      <c r="ECV16" s="877"/>
      <c r="ECW16" s="877"/>
      <c r="ECX16" s="877"/>
      <c r="ECY16" s="877"/>
      <c r="ECZ16" s="877"/>
      <c r="EDA16" s="877"/>
      <c r="EDB16" s="877"/>
      <c r="EDC16" s="877"/>
      <c r="EDD16" s="877"/>
      <c r="EDE16" s="877"/>
      <c r="EDF16" s="877"/>
      <c r="EDG16" s="877"/>
      <c r="EDH16" s="877"/>
      <c r="EDI16" s="877"/>
      <c r="EDJ16" s="877"/>
      <c r="EDK16" s="877"/>
      <c r="EDL16" s="877"/>
      <c r="EDM16" s="877"/>
      <c r="EDN16" s="877"/>
      <c r="EDO16" s="877"/>
      <c r="EDP16" s="877"/>
      <c r="EDQ16" s="877"/>
      <c r="EDR16" s="877"/>
      <c r="EDS16" s="877"/>
      <c r="EDT16" s="877"/>
      <c r="EDU16" s="877"/>
      <c r="EDV16" s="877"/>
      <c r="EDW16" s="877"/>
      <c r="EDX16" s="877"/>
      <c r="EDY16" s="877"/>
      <c r="EDZ16" s="877"/>
      <c r="EEA16" s="877"/>
      <c r="EEB16" s="877"/>
      <c r="EEC16" s="877"/>
      <c r="EED16" s="877"/>
      <c r="EEE16" s="877"/>
      <c r="EEF16" s="877"/>
      <c r="EEG16" s="877"/>
      <c r="EEH16" s="877"/>
      <c r="EEI16" s="877"/>
      <c r="EEJ16" s="877"/>
      <c r="EEK16" s="877"/>
      <c r="EEL16" s="877"/>
      <c r="EEM16" s="877"/>
      <c r="EEN16" s="877"/>
      <c r="EEO16" s="877"/>
      <c r="EEP16" s="877"/>
      <c r="EEQ16" s="877"/>
      <c r="EER16" s="877"/>
      <c r="EES16" s="877"/>
      <c r="EET16" s="877"/>
      <c r="EEU16" s="877"/>
      <c r="EEV16" s="877"/>
      <c r="EEW16" s="877"/>
      <c r="EEX16" s="877"/>
      <c r="EEY16" s="877"/>
      <c r="EEZ16" s="877"/>
      <c r="EFA16" s="877"/>
      <c r="EFB16" s="877"/>
      <c r="EFC16" s="877"/>
      <c r="EFD16" s="877"/>
      <c r="EFE16" s="877"/>
      <c r="EFF16" s="877"/>
      <c r="EFG16" s="877"/>
      <c r="EFH16" s="877"/>
      <c r="EFI16" s="877"/>
      <c r="EFJ16" s="877"/>
      <c r="EFK16" s="877"/>
      <c r="EFL16" s="877"/>
      <c r="EFM16" s="877"/>
      <c r="EFN16" s="877"/>
      <c r="EFO16" s="877"/>
      <c r="EFP16" s="877"/>
      <c r="EFQ16" s="877"/>
      <c r="EFR16" s="877"/>
      <c r="EFS16" s="877"/>
      <c r="EFT16" s="877"/>
      <c r="EFU16" s="877"/>
      <c r="EFV16" s="877"/>
      <c r="EFW16" s="877"/>
      <c r="EFX16" s="877"/>
      <c r="EFY16" s="877"/>
      <c r="EFZ16" s="877"/>
      <c r="EGA16" s="877"/>
      <c r="EGB16" s="877"/>
      <c r="EGC16" s="877"/>
      <c r="EGD16" s="877"/>
      <c r="EGE16" s="877"/>
      <c r="EGF16" s="877"/>
      <c r="EGG16" s="877"/>
      <c r="EGH16" s="877"/>
      <c r="EGI16" s="877"/>
      <c r="EGJ16" s="877"/>
      <c r="EGK16" s="877"/>
      <c r="EGL16" s="877"/>
      <c r="EGM16" s="877"/>
      <c r="EGN16" s="877"/>
      <c r="EGO16" s="877"/>
      <c r="EGP16" s="877"/>
      <c r="EGQ16" s="877"/>
      <c r="EGR16" s="877"/>
      <c r="EGS16" s="877"/>
      <c r="EGT16" s="877"/>
      <c r="EGU16" s="877"/>
      <c r="EGV16" s="877"/>
      <c r="EGW16" s="877"/>
      <c r="EGX16" s="877"/>
      <c r="EGY16" s="877"/>
      <c r="EGZ16" s="877"/>
      <c r="EHA16" s="877"/>
      <c r="EHB16" s="877"/>
      <c r="EHC16" s="877"/>
      <c r="EHD16" s="877"/>
      <c r="EHE16" s="877"/>
      <c r="EHF16" s="877"/>
      <c r="EHG16" s="877"/>
      <c r="EHH16" s="877"/>
      <c r="EHI16" s="877"/>
      <c r="EHJ16" s="877"/>
      <c r="EHK16" s="877"/>
      <c r="EHL16" s="877"/>
      <c r="EHM16" s="877"/>
      <c r="EHN16" s="877"/>
      <c r="EHO16" s="877"/>
      <c r="EHP16" s="877"/>
      <c r="EHQ16" s="877"/>
      <c r="EHR16" s="877"/>
      <c r="EHS16" s="877"/>
      <c r="EHT16" s="877"/>
      <c r="EHU16" s="877"/>
      <c r="EHV16" s="877"/>
      <c r="EHW16" s="877"/>
      <c r="EHX16" s="877"/>
      <c r="EHY16" s="877"/>
      <c r="EHZ16" s="877"/>
      <c r="EIA16" s="877"/>
      <c r="EIB16" s="877"/>
      <c r="EIC16" s="877"/>
      <c r="EID16" s="877"/>
      <c r="EIE16" s="877"/>
      <c r="EIF16" s="877"/>
      <c r="EIG16" s="877"/>
      <c r="EIH16" s="877"/>
      <c r="EII16" s="877"/>
      <c r="EIJ16" s="877"/>
      <c r="EIK16" s="877"/>
      <c r="EIL16" s="877"/>
      <c r="EIM16" s="877"/>
      <c r="EIN16" s="877"/>
      <c r="EIO16" s="877"/>
      <c r="EIP16" s="877"/>
      <c r="EIQ16" s="877"/>
      <c r="EIR16" s="877"/>
      <c r="EIS16" s="877"/>
      <c r="EIT16" s="877"/>
      <c r="EIU16" s="877"/>
      <c r="EIV16" s="877"/>
      <c r="EIW16" s="877"/>
      <c r="EIX16" s="877"/>
      <c r="EIY16" s="877"/>
      <c r="EIZ16" s="877"/>
      <c r="EJA16" s="877"/>
      <c r="EJB16" s="877"/>
      <c r="EJC16" s="877"/>
      <c r="EJD16" s="877"/>
      <c r="EJE16" s="877"/>
      <c r="EJF16" s="877"/>
      <c r="EJG16" s="877"/>
      <c r="EJH16" s="877"/>
      <c r="EJI16" s="877"/>
      <c r="EJJ16" s="877"/>
      <c r="EJK16" s="877"/>
      <c r="EJL16" s="877"/>
      <c r="EJM16" s="877"/>
      <c r="EJN16" s="877"/>
      <c r="EJO16" s="877"/>
      <c r="EJP16" s="877"/>
      <c r="EJQ16" s="877"/>
      <c r="EJR16" s="877"/>
      <c r="EJS16" s="877"/>
      <c r="EJT16" s="877"/>
      <c r="EJU16" s="877"/>
      <c r="EJV16" s="877"/>
      <c r="EJW16" s="877"/>
      <c r="EJX16" s="877"/>
      <c r="EJY16" s="877"/>
      <c r="EJZ16" s="877"/>
      <c r="EKA16" s="877"/>
      <c r="EKB16" s="877"/>
      <c r="EKC16" s="877"/>
      <c r="EKD16" s="877"/>
      <c r="EKE16" s="877"/>
      <c r="EKF16" s="877"/>
      <c r="EKG16" s="877"/>
      <c r="EKH16" s="877"/>
      <c r="EKI16" s="877"/>
      <c r="EKJ16" s="877"/>
      <c r="EKK16" s="877"/>
      <c r="EKL16" s="877"/>
      <c r="EKM16" s="877"/>
      <c r="EKN16" s="877"/>
      <c r="EKO16" s="877"/>
      <c r="EKP16" s="877"/>
      <c r="EKQ16" s="877"/>
      <c r="EKR16" s="877"/>
      <c r="EKS16" s="877"/>
      <c r="EKT16" s="877"/>
      <c r="EKU16" s="877"/>
      <c r="EKV16" s="877"/>
      <c r="EKW16" s="877"/>
      <c r="EKX16" s="877"/>
      <c r="EKY16" s="877"/>
      <c r="EKZ16" s="877"/>
      <c r="ELA16" s="877"/>
      <c r="ELB16" s="877"/>
      <c r="ELC16" s="877"/>
      <c r="ELD16" s="877"/>
      <c r="ELE16" s="877"/>
      <c r="ELF16" s="877"/>
      <c r="ELG16" s="877"/>
      <c r="ELH16" s="877"/>
      <c r="ELI16" s="877"/>
      <c r="ELJ16" s="877"/>
      <c r="ELK16" s="877"/>
      <c r="ELL16" s="877"/>
      <c r="ELM16" s="877"/>
      <c r="ELN16" s="877"/>
      <c r="ELO16" s="877"/>
      <c r="ELP16" s="877"/>
      <c r="ELQ16" s="877"/>
      <c r="ELR16" s="877"/>
      <c r="ELS16" s="877"/>
      <c r="ELT16" s="877"/>
      <c r="ELU16" s="877"/>
      <c r="ELV16" s="877"/>
      <c r="ELW16" s="877"/>
      <c r="ELX16" s="877"/>
      <c r="ELY16" s="877"/>
      <c r="ELZ16" s="877"/>
      <c r="EMA16" s="877"/>
      <c r="EMB16" s="877"/>
      <c r="EMC16" s="877"/>
      <c r="EMD16" s="877"/>
      <c r="EME16" s="877"/>
      <c r="EMF16" s="877"/>
      <c r="EMG16" s="877"/>
      <c r="EMH16" s="877"/>
      <c r="EMI16" s="877"/>
      <c r="EMJ16" s="877"/>
      <c r="EMK16" s="877"/>
      <c r="EML16" s="877"/>
      <c r="EMM16" s="877"/>
      <c r="EMN16" s="877"/>
      <c r="EMO16" s="877"/>
      <c r="EMP16" s="877"/>
      <c r="EMQ16" s="877"/>
      <c r="EMR16" s="877"/>
      <c r="EMS16" s="877"/>
      <c r="EMT16" s="877"/>
      <c r="EMU16" s="877"/>
      <c r="EMV16" s="877"/>
      <c r="EMW16" s="877"/>
      <c r="EMX16" s="877"/>
      <c r="EMY16" s="877"/>
      <c r="EMZ16" s="877"/>
      <c r="ENA16" s="877"/>
      <c r="ENB16" s="877"/>
      <c r="ENC16" s="877"/>
      <c r="END16" s="877"/>
      <c r="ENE16" s="877"/>
      <c r="ENF16" s="877"/>
      <c r="ENG16" s="877"/>
      <c r="ENH16" s="877"/>
      <c r="ENI16" s="877"/>
      <c r="ENJ16" s="877"/>
      <c r="ENK16" s="877"/>
      <c r="ENL16" s="877"/>
      <c r="ENM16" s="877"/>
      <c r="ENN16" s="877"/>
      <c r="ENO16" s="877"/>
      <c r="ENP16" s="877"/>
      <c r="ENQ16" s="877"/>
      <c r="ENR16" s="877"/>
      <c r="ENS16" s="877"/>
      <c r="ENT16" s="877"/>
      <c r="ENU16" s="877"/>
      <c r="ENV16" s="877"/>
      <c r="ENW16" s="877"/>
      <c r="ENX16" s="877"/>
      <c r="ENY16" s="877"/>
      <c r="ENZ16" s="877"/>
      <c r="EOA16" s="877"/>
      <c r="EOB16" s="877"/>
      <c r="EOC16" s="877"/>
      <c r="EOD16" s="877"/>
      <c r="EOE16" s="877"/>
      <c r="EOF16" s="877"/>
      <c r="EOG16" s="877"/>
      <c r="EOH16" s="877"/>
      <c r="EOI16" s="877"/>
      <c r="EOJ16" s="877"/>
      <c r="EOK16" s="877"/>
      <c r="EOL16" s="877"/>
      <c r="EOM16" s="877"/>
      <c r="EON16" s="877"/>
      <c r="EOO16" s="877"/>
      <c r="EOP16" s="877"/>
      <c r="EOQ16" s="877"/>
      <c r="EOR16" s="877"/>
      <c r="EOS16" s="877"/>
      <c r="EOT16" s="877"/>
      <c r="EOU16" s="877"/>
      <c r="EOV16" s="877"/>
      <c r="EOW16" s="877"/>
      <c r="EOX16" s="877"/>
      <c r="EOY16" s="877"/>
      <c r="EOZ16" s="877"/>
      <c r="EPA16" s="877"/>
      <c r="EPB16" s="877"/>
      <c r="EPC16" s="877"/>
      <c r="EPD16" s="877"/>
      <c r="EPE16" s="877"/>
      <c r="EPF16" s="877"/>
      <c r="EPG16" s="877"/>
      <c r="EPH16" s="877"/>
      <c r="EPI16" s="877"/>
      <c r="EPJ16" s="877"/>
      <c r="EPK16" s="877"/>
      <c r="EPL16" s="877"/>
      <c r="EPM16" s="877"/>
      <c r="EPN16" s="877"/>
      <c r="EPO16" s="877"/>
      <c r="EPP16" s="877"/>
      <c r="EPQ16" s="877"/>
      <c r="EPR16" s="877"/>
      <c r="EPS16" s="877"/>
      <c r="EPT16" s="877"/>
      <c r="EPU16" s="877"/>
      <c r="EPV16" s="877"/>
      <c r="EPW16" s="877"/>
      <c r="EPX16" s="877"/>
      <c r="EPY16" s="877"/>
      <c r="EPZ16" s="877"/>
      <c r="EQA16" s="877"/>
      <c r="EQB16" s="877"/>
      <c r="EQC16" s="877"/>
      <c r="EQD16" s="877"/>
      <c r="EQE16" s="877"/>
      <c r="EQF16" s="877"/>
      <c r="EQG16" s="877"/>
      <c r="EQH16" s="877"/>
      <c r="EQI16" s="877"/>
      <c r="EQJ16" s="877"/>
      <c r="EQK16" s="877"/>
      <c r="EQL16" s="877"/>
      <c r="EQM16" s="877"/>
      <c r="EQN16" s="877"/>
      <c r="EQO16" s="877"/>
      <c r="EQP16" s="877"/>
      <c r="EQQ16" s="877"/>
      <c r="EQR16" s="877"/>
      <c r="EQS16" s="877"/>
      <c r="EQT16" s="877"/>
      <c r="EQU16" s="877"/>
      <c r="EQV16" s="877"/>
      <c r="EQW16" s="877"/>
      <c r="EQX16" s="877"/>
      <c r="EQY16" s="877"/>
      <c r="EQZ16" s="877"/>
      <c r="ERA16" s="877"/>
      <c r="ERB16" s="877"/>
      <c r="ERC16" s="877"/>
      <c r="ERD16" s="877"/>
      <c r="ERE16" s="877"/>
      <c r="ERF16" s="877"/>
      <c r="ERG16" s="877"/>
      <c r="ERH16" s="877"/>
      <c r="ERI16" s="877"/>
      <c r="ERJ16" s="877"/>
      <c r="ERK16" s="877"/>
      <c r="ERL16" s="877"/>
      <c r="ERM16" s="877"/>
      <c r="ERN16" s="877"/>
      <c r="ERO16" s="877"/>
      <c r="ERP16" s="877"/>
      <c r="ERQ16" s="877"/>
      <c r="ERR16" s="877"/>
      <c r="ERS16" s="877"/>
      <c r="ERT16" s="877"/>
      <c r="ERU16" s="877"/>
      <c r="ERV16" s="877"/>
      <c r="ERW16" s="877"/>
      <c r="ERX16" s="877"/>
      <c r="ERY16" s="877"/>
      <c r="ERZ16" s="877"/>
      <c r="ESA16" s="877"/>
      <c r="ESB16" s="877"/>
      <c r="ESC16" s="877"/>
      <c r="ESD16" s="877"/>
      <c r="ESE16" s="877"/>
      <c r="ESF16" s="877"/>
      <c r="ESG16" s="877"/>
      <c r="ESH16" s="877"/>
      <c r="ESI16" s="877"/>
      <c r="ESJ16" s="877"/>
      <c r="ESK16" s="877"/>
      <c r="ESL16" s="877"/>
      <c r="ESM16" s="877"/>
      <c r="ESN16" s="877"/>
      <c r="ESO16" s="877"/>
      <c r="ESP16" s="877"/>
      <c r="ESQ16" s="877"/>
      <c r="ESR16" s="877"/>
      <c r="ESS16" s="877"/>
      <c r="EST16" s="877"/>
      <c r="ESU16" s="877"/>
      <c r="ESV16" s="877"/>
      <c r="ESW16" s="877"/>
      <c r="ESX16" s="877"/>
      <c r="ESY16" s="877"/>
      <c r="ESZ16" s="877"/>
      <c r="ETA16" s="877"/>
      <c r="ETB16" s="877"/>
      <c r="ETC16" s="877"/>
      <c r="ETD16" s="877"/>
      <c r="ETE16" s="877"/>
      <c r="ETF16" s="877"/>
      <c r="ETG16" s="877"/>
      <c r="ETH16" s="877"/>
      <c r="ETI16" s="877"/>
      <c r="ETJ16" s="877"/>
      <c r="ETK16" s="877"/>
      <c r="ETL16" s="877"/>
      <c r="ETM16" s="877"/>
      <c r="ETN16" s="877"/>
      <c r="ETO16" s="877"/>
      <c r="ETP16" s="877"/>
      <c r="ETQ16" s="877"/>
      <c r="ETR16" s="877"/>
      <c r="ETS16" s="877"/>
      <c r="ETT16" s="877"/>
      <c r="ETU16" s="877"/>
      <c r="ETV16" s="877"/>
      <c r="ETW16" s="877"/>
      <c r="ETX16" s="877"/>
      <c r="ETY16" s="877"/>
      <c r="ETZ16" s="877"/>
      <c r="EUA16" s="877"/>
      <c r="EUB16" s="877"/>
      <c r="EUC16" s="877"/>
      <c r="EUD16" s="877"/>
      <c r="EUE16" s="877"/>
      <c r="EUF16" s="877"/>
      <c r="EUG16" s="877"/>
      <c r="EUH16" s="877"/>
      <c r="EUI16" s="877"/>
      <c r="EUJ16" s="877"/>
      <c r="EUK16" s="877"/>
      <c r="EUL16" s="877"/>
      <c r="EUM16" s="877"/>
      <c r="EUN16" s="877"/>
      <c r="EUO16" s="877"/>
      <c r="EUP16" s="877"/>
      <c r="EUQ16" s="877"/>
      <c r="EUR16" s="877"/>
      <c r="EUS16" s="877"/>
      <c r="EUT16" s="877"/>
      <c r="EUU16" s="877"/>
      <c r="EUV16" s="877"/>
      <c r="EUW16" s="877"/>
      <c r="EUX16" s="877"/>
      <c r="EUY16" s="877"/>
      <c r="EUZ16" s="877"/>
      <c r="EVA16" s="877"/>
      <c r="EVB16" s="877"/>
      <c r="EVC16" s="877"/>
      <c r="EVD16" s="877"/>
      <c r="EVE16" s="877"/>
      <c r="EVF16" s="877"/>
      <c r="EVG16" s="877"/>
      <c r="EVH16" s="877"/>
      <c r="EVI16" s="877"/>
      <c r="EVJ16" s="877"/>
      <c r="EVK16" s="877"/>
      <c r="EVL16" s="877"/>
      <c r="EVM16" s="877"/>
      <c r="EVN16" s="877"/>
      <c r="EVO16" s="877"/>
      <c r="EVP16" s="877"/>
      <c r="EVQ16" s="877"/>
      <c r="EVR16" s="877"/>
      <c r="EVS16" s="877"/>
      <c r="EVT16" s="877"/>
      <c r="EVU16" s="877"/>
      <c r="EVV16" s="877"/>
      <c r="EVW16" s="877"/>
      <c r="EVX16" s="877"/>
      <c r="EVY16" s="877"/>
      <c r="EVZ16" s="877"/>
      <c r="EWA16" s="877"/>
      <c r="EWB16" s="877"/>
      <c r="EWC16" s="877"/>
      <c r="EWD16" s="877"/>
      <c r="EWE16" s="877"/>
      <c r="EWF16" s="877"/>
      <c r="EWG16" s="877"/>
      <c r="EWH16" s="877"/>
      <c r="EWI16" s="877"/>
      <c r="EWJ16" s="877"/>
      <c r="EWK16" s="877"/>
      <c r="EWL16" s="877"/>
      <c r="EWM16" s="877"/>
      <c r="EWN16" s="877"/>
      <c r="EWO16" s="877"/>
      <c r="EWP16" s="877"/>
      <c r="EWQ16" s="877"/>
      <c r="EWR16" s="877"/>
      <c r="EWS16" s="877"/>
      <c r="EWT16" s="877"/>
      <c r="EWU16" s="877"/>
      <c r="EWV16" s="877"/>
      <c r="EWW16" s="877"/>
      <c r="EWX16" s="877"/>
      <c r="EWY16" s="877"/>
      <c r="EWZ16" s="877"/>
      <c r="EXA16" s="877"/>
      <c r="EXB16" s="877"/>
      <c r="EXC16" s="877"/>
      <c r="EXD16" s="877"/>
      <c r="EXE16" s="877"/>
      <c r="EXF16" s="877"/>
      <c r="EXG16" s="877"/>
      <c r="EXH16" s="877"/>
      <c r="EXI16" s="877"/>
      <c r="EXJ16" s="877"/>
      <c r="EXK16" s="877"/>
      <c r="EXL16" s="877"/>
      <c r="EXM16" s="877"/>
      <c r="EXN16" s="877"/>
      <c r="EXO16" s="877"/>
      <c r="EXP16" s="877"/>
      <c r="EXQ16" s="877"/>
      <c r="EXR16" s="877"/>
      <c r="EXS16" s="877"/>
      <c r="EXT16" s="877"/>
      <c r="EXU16" s="877"/>
      <c r="EXV16" s="877"/>
      <c r="EXW16" s="877"/>
      <c r="EXX16" s="877"/>
      <c r="EXY16" s="877"/>
      <c r="EXZ16" s="877"/>
      <c r="EYA16" s="877"/>
      <c r="EYB16" s="877"/>
      <c r="EYC16" s="877"/>
      <c r="EYD16" s="877"/>
      <c r="EYE16" s="877"/>
      <c r="EYF16" s="877"/>
      <c r="EYG16" s="877"/>
      <c r="EYH16" s="877"/>
      <c r="EYI16" s="877"/>
      <c r="EYJ16" s="877"/>
      <c r="EYK16" s="877"/>
      <c r="EYL16" s="877"/>
      <c r="EYM16" s="877"/>
      <c r="EYN16" s="877"/>
      <c r="EYO16" s="877"/>
      <c r="EYP16" s="877"/>
      <c r="EYQ16" s="877"/>
      <c r="EYR16" s="877"/>
      <c r="EYS16" s="877"/>
      <c r="EYT16" s="877"/>
      <c r="EYU16" s="877"/>
      <c r="EYV16" s="877"/>
      <c r="EYW16" s="877"/>
      <c r="EYX16" s="877"/>
      <c r="EYY16" s="877"/>
      <c r="EYZ16" s="877"/>
      <c r="EZA16" s="877"/>
      <c r="EZB16" s="877"/>
      <c r="EZC16" s="877"/>
      <c r="EZD16" s="877"/>
      <c r="EZE16" s="877"/>
      <c r="EZF16" s="877"/>
      <c r="EZG16" s="877"/>
      <c r="EZH16" s="877"/>
      <c r="EZI16" s="877"/>
      <c r="EZJ16" s="877"/>
      <c r="EZK16" s="877"/>
      <c r="EZL16" s="877"/>
      <c r="EZM16" s="877"/>
      <c r="EZN16" s="877"/>
      <c r="EZO16" s="877"/>
      <c r="EZP16" s="877"/>
      <c r="EZQ16" s="877"/>
      <c r="EZR16" s="877"/>
      <c r="EZS16" s="877"/>
      <c r="EZT16" s="877"/>
      <c r="EZU16" s="877"/>
      <c r="EZV16" s="877"/>
      <c r="EZW16" s="877"/>
      <c r="EZX16" s="877"/>
      <c r="EZY16" s="877"/>
      <c r="EZZ16" s="877"/>
      <c r="FAA16" s="877"/>
      <c r="FAB16" s="877"/>
      <c r="FAC16" s="877"/>
      <c r="FAD16" s="877"/>
      <c r="FAE16" s="877"/>
      <c r="FAF16" s="877"/>
      <c r="FAG16" s="877"/>
      <c r="FAH16" s="877"/>
      <c r="FAI16" s="877"/>
      <c r="FAJ16" s="877"/>
      <c r="FAK16" s="877"/>
      <c r="FAL16" s="877"/>
      <c r="FAM16" s="877"/>
      <c r="FAN16" s="877"/>
      <c r="FAO16" s="877"/>
      <c r="FAP16" s="877"/>
      <c r="FAQ16" s="877"/>
      <c r="FAR16" s="877"/>
      <c r="FAS16" s="877"/>
      <c r="FAT16" s="877"/>
      <c r="FAU16" s="877"/>
      <c r="FAV16" s="877"/>
      <c r="FAW16" s="877"/>
      <c r="FAX16" s="877"/>
      <c r="FAY16" s="877"/>
      <c r="FAZ16" s="877"/>
      <c r="FBA16" s="877"/>
      <c r="FBB16" s="877"/>
      <c r="FBC16" s="877"/>
      <c r="FBD16" s="877"/>
      <c r="FBE16" s="877"/>
      <c r="FBF16" s="877"/>
      <c r="FBG16" s="877"/>
      <c r="FBH16" s="877"/>
      <c r="FBI16" s="877"/>
      <c r="FBJ16" s="877"/>
      <c r="FBK16" s="877"/>
      <c r="FBL16" s="877"/>
      <c r="FBM16" s="877"/>
      <c r="FBN16" s="877"/>
      <c r="FBO16" s="877"/>
      <c r="FBP16" s="877"/>
      <c r="FBQ16" s="877"/>
      <c r="FBR16" s="877"/>
      <c r="FBS16" s="877"/>
      <c r="FBT16" s="877"/>
      <c r="FBU16" s="877"/>
      <c r="FBV16" s="877"/>
      <c r="FBW16" s="877"/>
      <c r="FBX16" s="877"/>
      <c r="FBY16" s="877"/>
      <c r="FBZ16" s="877"/>
      <c r="FCA16" s="877"/>
      <c r="FCB16" s="877"/>
      <c r="FCC16" s="877"/>
      <c r="FCD16" s="877"/>
      <c r="FCE16" s="877"/>
      <c r="FCF16" s="877"/>
      <c r="FCG16" s="877"/>
      <c r="FCH16" s="877"/>
      <c r="FCI16" s="877"/>
      <c r="FCJ16" s="877"/>
      <c r="FCK16" s="877"/>
      <c r="FCL16" s="877"/>
      <c r="FCM16" s="877"/>
      <c r="FCN16" s="877"/>
      <c r="FCO16" s="877"/>
      <c r="FCP16" s="877"/>
      <c r="FCQ16" s="877"/>
      <c r="FCR16" s="877"/>
      <c r="FCS16" s="877"/>
      <c r="FCT16" s="877"/>
      <c r="FCU16" s="877"/>
      <c r="FCV16" s="877"/>
      <c r="FCW16" s="877"/>
      <c r="FCX16" s="877"/>
      <c r="FCY16" s="877"/>
      <c r="FCZ16" s="877"/>
      <c r="FDA16" s="877"/>
      <c r="FDB16" s="877"/>
      <c r="FDC16" s="877"/>
      <c r="FDD16" s="877"/>
      <c r="FDE16" s="877"/>
      <c r="FDF16" s="877"/>
      <c r="FDG16" s="877"/>
      <c r="FDH16" s="877"/>
      <c r="FDI16" s="877"/>
      <c r="FDJ16" s="877"/>
      <c r="FDK16" s="877"/>
      <c r="FDL16" s="877"/>
      <c r="FDM16" s="877"/>
      <c r="FDN16" s="877"/>
      <c r="FDO16" s="877"/>
      <c r="FDP16" s="877"/>
      <c r="FDQ16" s="877"/>
      <c r="FDR16" s="877"/>
      <c r="FDS16" s="877"/>
      <c r="FDT16" s="877"/>
      <c r="FDU16" s="877"/>
      <c r="FDV16" s="877"/>
      <c r="FDW16" s="877"/>
      <c r="FDX16" s="877"/>
      <c r="FDY16" s="877"/>
      <c r="FDZ16" s="877"/>
      <c r="FEA16" s="877"/>
      <c r="FEB16" s="877"/>
      <c r="FEC16" s="877"/>
      <c r="FED16" s="877"/>
      <c r="FEE16" s="877"/>
      <c r="FEF16" s="877"/>
      <c r="FEG16" s="877"/>
      <c r="FEH16" s="877"/>
      <c r="FEI16" s="877"/>
      <c r="FEJ16" s="877"/>
      <c r="FEK16" s="877"/>
      <c r="FEL16" s="877"/>
      <c r="FEM16" s="877"/>
      <c r="FEN16" s="877"/>
      <c r="FEO16" s="877"/>
      <c r="FEP16" s="877"/>
      <c r="FEQ16" s="877"/>
      <c r="FER16" s="877"/>
      <c r="FES16" s="877"/>
      <c r="FET16" s="877"/>
      <c r="FEU16" s="877"/>
      <c r="FEV16" s="877"/>
      <c r="FEW16" s="877"/>
      <c r="FEX16" s="877"/>
      <c r="FEY16" s="877"/>
      <c r="FEZ16" s="877"/>
      <c r="FFA16" s="877"/>
      <c r="FFB16" s="877"/>
      <c r="FFC16" s="877"/>
      <c r="FFD16" s="877"/>
      <c r="FFE16" s="877"/>
      <c r="FFF16" s="877"/>
      <c r="FFG16" s="877"/>
      <c r="FFH16" s="877"/>
      <c r="FFI16" s="877"/>
      <c r="FFJ16" s="877"/>
      <c r="FFK16" s="877"/>
      <c r="FFL16" s="877"/>
      <c r="FFM16" s="877"/>
      <c r="FFN16" s="877"/>
      <c r="FFO16" s="877"/>
      <c r="FFP16" s="877"/>
      <c r="FFQ16" s="877"/>
      <c r="FFR16" s="877"/>
      <c r="FFS16" s="877"/>
      <c r="FFT16" s="877"/>
      <c r="FFU16" s="877"/>
      <c r="FFV16" s="877"/>
      <c r="FFW16" s="877"/>
      <c r="FFX16" s="877"/>
      <c r="FFY16" s="877"/>
      <c r="FFZ16" s="877"/>
      <c r="FGA16" s="877"/>
      <c r="FGB16" s="877"/>
      <c r="FGC16" s="877"/>
      <c r="FGD16" s="877"/>
      <c r="FGE16" s="877"/>
      <c r="FGF16" s="877"/>
      <c r="FGG16" s="877"/>
      <c r="FGH16" s="877"/>
      <c r="FGI16" s="877"/>
      <c r="FGJ16" s="877"/>
      <c r="FGK16" s="877"/>
      <c r="FGL16" s="877"/>
      <c r="FGM16" s="877"/>
      <c r="FGN16" s="877"/>
      <c r="FGO16" s="877"/>
      <c r="FGP16" s="877"/>
      <c r="FGQ16" s="877"/>
      <c r="FGR16" s="877"/>
      <c r="FGS16" s="877"/>
      <c r="FGT16" s="877"/>
      <c r="FGU16" s="877"/>
      <c r="FGV16" s="877"/>
      <c r="FGW16" s="877"/>
      <c r="FGX16" s="877"/>
      <c r="FGY16" s="877"/>
      <c r="FGZ16" s="877"/>
      <c r="FHA16" s="877"/>
      <c r="FHB16" s="877"/>
      <c r="FHC16" s="877"/>
      <c r="FHD16" s="877"/>
      <c r="FHE16" s="877"/>
      <c r="FHF16" s="877"/>
      <c r="FHG16" s="877"/>
      <c r="FHH16" s="877"/>
      <c r="FHI16" s="877"/>
      <c r="FHJ16" s="877"/>
      <c r="FHK16" s="877"/>
      <c r="FHL16" s="877"/>
      <c r="FHM16" s="877"/>
      <c r="FHN16" s="877"/>
      <c r="FHO16" s="877"/>
      <c r="FHP16" s="877"/>
      <c r="FHQ16" s="877"/>
      <c r="FHR16" s="877"/>
      <c r="FHS16" s="877"/>
      <c r="FHT16" s="877"/>
      <c r="FHU16" s="877"/>
      <c r="FHV16" s="877"/>
      <c r="FHW16" s="877"/>
      <c r="FHX16" s="877"/>
      <c r="FHY16" s="877"/>
      <c r="FHZ16" s="877"/>
      <c r="FIA16" s="877"/>
      <c r="FIB16" s="877"/>
      <c r="FIC16" s="877"/>
      <c r="FID16" s="877"/>
      <c r="FIE16" s="877"/>
      <c r="FIF16" s="877"/>
      <c r="FIG16" s="877"/>
      <c r="FIH16" s="877"/>
      <c r="FII16" s="877"/>
      <c r="FIJ16" s="877"/>
      <c r="FIK16" s="877"/>
      <c r="FIL16" s="877"/>
      <c r="FIM16" s="877"/>
      <c r="FIN16" s="877"/>
      <c r="FIO16" s="877"/>
      <c r="FIP16" s="877"/>
      <c r="FIQ16" s="877"/>
      <c r="FIR16" s="877"/>
      <c r="FIS16" s="877"/>
      <c r="FIT16" s="877"/>
      <c r="FIU16" s="877"/>
      <c r="FIV16" s="877"/>
      <c r="FIW16" s="877"/>
      <c r="FIX16" s="877"/>
      <c r="FIY16" s="877"/>
      <c r="FIZ16" s="877"/>
      <c r="FJA16" s="877"/>
      <c r="FJB16" s="877"/>
      <c r="FJC16" s="877"/>
      <c r="FJD16" s="877"/>
      <c r="FJE16" s="877"/>
      <c r="FJF16" s="877"/>
      <c r="FJG16" s="877"/>
      <c r="FJH16" s="877"/>
      <c r="FJI16" s="877"/>
      <c r="FJJ16" s="877"/>
      <c r="FJK16" s="877"/>
      <c r="FJL16" s="877"/>
      <c r="FJM16" s="877"/>
      <c r="FJN16" s="877"/>
      <c r="FJO16" s="877"/>
      <c r="FJP16" s="877"/>
      <c r="FJQ16" s="877"/>
      <c r="FJR16" s="877"/>
      <c r="FJS16" s="877"/>
      <c r="FJT16" s="877"/>
      <c r="FJU16" s="877"/>
      <c r="FJV16" s="877"/>
      <c r="FJW16" s="877"/>
      <c r="FJX16" s="877"/>
      <c r="FJY16" s="877"/>
      <c r="FJZ16" s="877"/>
      <c r="FKA16" s="877"/>
      <c r="FKB16" s="877"/>
      <c r="FKC16" s="877"/>
      <c r="FKD16" s="877"/>
      <c r="FKE16" s="877"/>
      <c r="FKF16" s="877"/>
      <c r="FKG16" s="877"/>
      <c r="FKH16" s="877"/>
      <c r="FKI16" s="877"/>
      <c r="FKJ16" s="877"/>
      <c r="FKK16" s="877"/>
      <c r="FKL16" s="877"/>
      <c r="FKM16" s="877"/>
      <c r="FKN16" s="877"/>
      <c r="FKO16" s="877"/>
      <c r="FKP16" s="877"/>
      <c r="FKQ16" s="877"/>
      <c r="FKR16" s="877"/>
      <c r="FKS16" s="877"/>
      <c r="FKT16" s="877"/>
      <c r="FKU16" s="877"/>
      <c r="FKV16" s="877"/>
      <c r="FKW16" s="877"/>
      <c r="FKX16" s="877"/>
      <c r="FKY16" s="877"/>
      <c r="FKZ16" s="877"/>
      <c r="FLA16" s="877"/>
      <c r="FLB16" s="877"/>
      <c r="FLC16" s="877"/>
      <c r="FLD16" s="877"/>
      <c r="FLE16" s="877"/>
      <c r="FLF16" s="877"/>
      <c r="FLG16" s="877"/>
      <c r="FLH16" s="877"/>
      <c r="FLI16" s="877"/>
      <c r="FLJ16" s="877"/>
      <c r="FLK16" s="877"/>
      <c r="FLL16" s="877"/>
      <c r="FLM16" s="877"/>
      <c r="FLN16" s="877"/>
      <c r="FLO16" s="877"/>
      <c r="FLP16" s="877"/>
      <c r="FLQ16" s="877"/>
      <c r="FLR16" s="877"/>
      <c r="FLS16" s="877"/>
      <c r="FLT16" s="877"/>
      <c r="FLU16" s="877"/>
      <c r="FLV16" s="877"/>
      <c r="FLW16" s="877"/>
      <c r="FLX16" s="877"/>
      <c r="FLY16" s="877"/>
      <c r="FLZ16" s="877"/>
      <c r="FMA16" s="877"/>
      <c r="FMB16" s="877"/>
      <c r="FMC16" s="877"/>
      <c r="FMD16" s="877"/>
      <c r="FME16" s="877"/>
      <c r="FMF16" s="877"/>
      <c r="FMG16" s="877"/>
      <c r="FMH16" s="877"/>
      <c r="FMI16" s="877"/>
      <c r="FMJ16" s="877"/>
      <c r="FMK16" s="877"/>
      <c r="FML16" s="877"/>
      <c r="FMM16" s="877"/>
      <c r="FMN16" s="877"/>
      <c r="FMO16" s="877"/>
      <c r="FMP16" s="877"/>
      <c r="FMQ16" s="877"/>
      <c r="FMR16" s="877"/>
      <c r="FMS16" s="877"/>
      <c r="FMT16" s="877"/>
      <c r="FMU16" s="877"/>
      <c r="FMV16" s="877"/>
      <c r="FMW16" s="877"/>
      <c r="FMX16" s="877"/>
      <c r="FMY16" s="877"/>
      <c r="FMZ16" s="877"/>
      <c r="FNA16" s="877"/>
      <c r="FNB16" s="877"/>
      <c r="FNC16" s="877"/>
      <c r="FND16" s="877"/>
      <c r="FNE16" s="877"/>
      <c r="FNF16" s="877"/>
      <c r="FNG16" s="877"/>
      <c r="FNH16" s="877"/>
      <c r="FNI16" s="877"/>
      <c r="FNJ16" s="877"/>
      <c r="FNK16" s="877"/>
      <c r="FNL16" s="877"/>
      <c r="FNM16" s="877"/>
      <c r="FNN16" s="877"/>
      <c r="FNO16" s="877"/>
      <c r="FNP16" s="877"/>
      <c r="FNQ16" s="877"/>
      <c r="FNR16" s="877"/>
      <c r="FNS16" s="877"/>
      <c r="FNT16" s="877"/>
      <c r="FNU16" s="877"/>
      <c r="FNV16" s="877"/>
      <c r="FNW16" s="877"/>
      <c r="FNX16" s="877"/>
      <c r="FNY16" s="877"/>
      <c r="FNZ16" s="877"/>
      <c r="FOA16" s="877"/>
      <c r="FOB16" s="877"/>
      <c r="FOC16" s="877"/>
      <c r="FOD16" s="877"/>
      <c r="FOE16" s="877"/>
      <c r="FOF16" s="877"/>
      <c r="FOG16" s="877"/>
      <c r="FOH16" s="877"/>
      <c r="FOI16" s="877"/>
      <c r="FOJ16" s="877"/>
      <c r="FOK16" s="877"/>
      <c r="FOL16" s="877"/>
      <c r="FOM16" s="877"/>
      <c r="FON16" s="877"/>
      <c r="FOO16" s="877"/>
      <c r="FOP16" s="877"/>
      <c r="FOQ16" s="877"/>
      <c r="FOR16" s="877"/>
      <c r="FOS16" s="877"/>
      <c r="FOT16" s="877"/>
      <c r="FOU16" s="877"/>
      <c r="FOV16" s="877"/>
      <c r="FOW16" s="877"/>
      <c r="FOX16" s="877"/>
      <c r="FOY16" s="877"/>
      <c r="FOZ16" s="877"/>
      <c r="FPA16" s="877"/>
      <c r="FPB16" s="877"/>
      <c r="FPC16" s="877"/>
      <c r="FPD16" s="877"/>
      <c r="FPE16" s="877"/>
      <c r="FPF16" s="877"/>
      <c r="FPG16" s="877"/>
      <c r="FPH16" s="877"/>
      <c r="FPI16" s="877"/>
      <c r="FPJ16" s="877"/>
      <c r="FPK16" s="877"/>
      <c r="FPL16" s="877"/>
      <c r="FPM16" s="877"/>
      <c r="FPN16" s="877"/>
      <c r="FPO16" s="877"/>
      <c r="FPP16" s="877"/>
      <c r="FPQ16" s="877"/>
      <c r="FPR16" s="877"/>
      <c r="FPS16" s="877"/>
      <c r="FPT16" s="877"/>
      <c r="FPU16" s="877"/>
      <c r="FPV16" s="877"/>
      <c r="FPW16" s="877"/>
      <c r="FPX16" s="877"/>
      <c r="FPY16" s="877"/>
      <c r="FPZ16" s="877"/>
      <c r="FQA16" s="877"/>
      <c r="FQB16" s="877"/>
      <c r="FQC16" s="877"/>
      <c r="FQD16" s="877"/>
      <c r="FQE16" s="877"/>
      <c r="FQF16" s="877"/>
      <c r="FQG16" s="877"/>
      <c r="FQH16" s="877"/>
      <c r="FQI16" s="877"/>
      <c r="FQJ16" s="877"/>
      <c r="FQK16" s="877"/>
      <c r="FQL16" s="877"/>
      <c r="FQM16" s="877"/>
      <c r="FQN16" s="877"/>
      <c r="FQO16" s="877"/>
      <c r="FQP16" s="877"/>
      <c r="FQQ16" s="877"/>
      <c r="FQR16" s="877"/>
      <c r="FQS16" s="877"/>
      <c r="FQT16" s="877"/>
      <c r="FQU16" s="877"/>
      <c r="FQV16" s="877"/>
      <c r="FQW16" s="877"/>
      <c r="FQX16" s="877"/>
      <c r="FQY16" s="877"/>
      <c r="FQZ16" s="877"/>
      <c r="FRA16" s="877"/>
      <c r="FRB16" s="877"/>
      <c r="FRC16" s="877"/>
      <c r="FRD16" s="877"/>
      <c r="FRE16" s="877"/>
      <c r="FRF16" s="877"/>
      <c r="FRG16" s="877"/>
      <c r="FRH16" s="877"/>
      <c r="FRI16" s="877"/>
      <c r="FRJ16" s="877"/>
      <c r="FRK16" s="877"/>
      <c r="FRL16" s="877"/>
      <c r="FRM16" s="877"/>
      <c r="FRN16" s="877"/>
      <c r="FRO16" s="877"/>
      <c r="FRP16" s="877"/>
      <c r="FRQ16" s="877"/>
      <c r="FRR16" s="877"/>
      <c r="FRS16" s="877"/>
      <c r="FRT16" s="877"/>
      <c r="FRU16" s="877"/>
      <c r="FRV16" s="877"/>
      <c r="FRW16" s="877"/>
      <c r="FRX16" s="877"/>
      <c r="FRY16" s="877"/>
      <c r="FRZ16" s="877"/>
      <c r="FSA16" s="877"/>
      <c r="FSB16" s="877"/>
      <c r="FSC16" s="877"/>
      <c r="FSD16" s="877"/>
      <c r="FSE16" s="877"/>
      <c r="FSF16" s="877"/>
      <c r="FSG16" s="877"/>
      <c r="FSH16" s="877"/>
      <c r="FSI16" s="877"/>
      <c r="FSJ16" s="877"/>
      <c r="FSK16" s="877"/>
      <c r="FSL16" s="877"/>
      <c r="FSM16" s="877"/>
      <c r="FSN16" s="877"/>
      <c r="FSO16" s="877"/>
      <c r="FSP16" s="877"/>
      <c r="FSQ16" s="877"/>
      <c r="FSR16" s="877"/>
      <c r="FSS16" s="877"/>
      <c r="FST16" s="877"/>
      <c r="FSU16" s="877"/>
      <c r="FSV16" s="877"/>
      <c r="FSW16" s="877"/>
      <c r="FSX16" s="877"/>
      <c r="FSY16" s="877"/>
      <c r="FSZ16" s="877"/>
      <c r="FTA16" s="877"/>
      <c r="FTB16" s="877"/>
      <c r="FTC16" s="877"/>
      <c r="FTD16" s="877"/>
      <c r="FTE16" s="877"/>
      <c r="FTF16" s="877"/>
      <c r="FTG16" s="877"/>
      <c r="FTH16" s="877"/>
      <c r="FTI16" s="877"/>
      <c r="FTJ16" s="877"/>
      <c r="FTK16" s="877"/>
      <c r="FTL16" s="877"/>
      <c r="FTM16" s="877"/>
      <c r="FTN16" s="877"/>
      <c r="FTO16" s="877"/>
      <c r="FTP16" s="877"/>
      <c r="FTQ16" s="877"/>
      <c r="FTR16" s="877"/>
      <c r="FTS16" s="877"/>
      <c r="FTT16" s="877"/>
      <c r="FTU16" s="877"/>
      <c r="FTV16" s="877"/>
      <c r="FTW16" s="877"/>
      <c r="FTX16" s="877"/>
      <c r="FTY16" s="877"/>
      <c r="FTZ16" s="877"/>
      <c r="FUA16" s="877"/>
      <c r="FUB16" s="877"/>
      <c r="FUC16" s="877"/>
      <c r="FUD16" s="877"/>
      <c r="FUE16" s="877"/>
      <c r="FUF16" s="877"/>
      <c r="FUG16" s="877"/>
      <c r="FUH16" s="877"/>
      <c r="FUI16" s="877"/>
      <c r="FUJ16" s="877"/>
      <c r="FUK16" s="877"/>
      <c r="FUL16" s="877"/>
      <c r="FUM16" s="877"/>
      <c r="FUN16" s="877"/>
      <c r="FUO16" s="877"/>
      <c r="FUP16" s="877"/>
      <c r="FUQ16" s="877"/>
      <c r="FUR16" s="877"/>
      <c r="FUS16" s="877"/>
      <c r="FUT16" s="877"/>
      <c r="FUU16" s="877"/>
      <c r="FUV16" s="877"/>
      <c r="FUW16" s="877"/>
      <c r="FUX16" s="877"/>
      <c r="FUY16" s="877"/>
      <c r="FUZ16" s="877"/>
      <c r="FVA16" s="877"/>
      <c r="FVB16" s="877"/>
      <c r="FVC16" s="877"/>
      <c r="FVD16" s="877"/>
      <c r="FVE16" s="877"/>
      <c r="FVF16" s="877"/>
      <c r="FVG16" s="877"/>
      <c r="FVH16" s="877"/>
      <c r="FVI16" s="877"/>
      <c r="FVJ16" s="877"/>
      <c r="FVK16" s="877"/>
      <c r="FVL16" s="877"/>
      <c r="FVM16" s="877"/>
      <c r="FVN16" s="877"/>
      <c r="FVO16" s="877"/>
      <c r="FVP16" s="877"/>
      <c r="FVQ16" s="877"/>
      <c r="FVR16" s="877"/>
      <c r="FVS16" s="877"/>
      <c r="FVT16" s="877"/>
      <c r="FVU16" s="877"/>
      <c r="FVV16" s="877"/>
      <c r="FVW16" s="877"/>
      <c r="FVX16" s="877"/>
      <c r="FVY16" s="877"/>
      <c r="FVZ16" s="877"/>
      <c r="FWA16" s="877"/>
      <c r="FWB16" s="877"/>
      <c r="FWC16" s="877"/>
      <c r="FWD16" s="877"/>
      <c r="FWE16" s="877"/>
      <c r="FWF16" s="877"/>
      <c r="FWG16" s="877"/>
      <c r="FWH16" s="877"/>
      <c r="FWI16" s="877"/>
      <c r="FWJ16" s="877"/>
      <c r="FWK16" s="877"/>
      <c r="FWL16" s="877"/>
      <c r="FWM16" s="877"/>
      <c r="FWN16" s="877"/>
      <c r="FWO16" s="877"/>
      <c r="FWP16" s="877"/>
      <c r="FWQ16" s="877"/>
      <c r="FWR16" s="877"/>
      <c r="FWS16" s="877"/>
      <c r="FWT16" s="877"/>
      <c r="FWU16" s="877"/>
      <c r="FWV16" s="877"/>
      <c r="FWW16" s="877"/>
      <c r="FWX16" s="877"/>
      <c r="FWY16" s="877"/>
      <c r="FWZ16" s="877"/>
      <c r="FXA16" s="877"/>
      <c r="FXB16" s="877"/>
      <c r="FXC16" s="877"/>
      <c r="FXD16" s="877"/>
      <c r="FXE16" s="877"/>
      <c r="FXF16" s="877"/>
      <c r="FXG16" s="877"/>
      <c r="FXH16" s="877"/>
      <c r="FXI16" s="877"/>
      <c r="FXJ16" s="877"/>
      <c r="FXK16" s="877"/>
      <c r="FXL16" s="877"/>
      <c r="FXM16" s="877"/>
      <c r="FXN16" s="877"/>
      <c r="FXO16" s="877"/>
      <c r="FXP16" s="877"/>
      <c r="FXQ16" s="877"/>
      <c r="FXR16" s="877"/>
      <c r="FXS16" s="877"/>
      <c r="FXT16" s="877"/>
      <c r="FXU16" s="877"/>
      <c r="FXV16" s="877"/>
      <c r="FXW16" s="877"/>
      <c r="FXX16" s="877"/>
      <c r="FXY16" s="877"/>
      <c r="FXZ16" s="877"/>
      <c r="FYA16" s="877"/>
      <c r="FYB16" s="877"/>
      <c r="FYC16" s="877"/>
      <c r="FYD16" s="877"/>
      <c r="FYE16" s="877"/>
      <c r="FYF16" s="877"/>
      <c r="FYG16" s="877"/>
      <c r="FYH16" s="877"/>
      <c r="FYI16" s="877"/>
      <c r="FYJ16" s="877"/>
      <c r="FYK16" s="877"/>
      <c r="FYL16" s="877"/>
      <c r="FYM16" s="877"/>
      <c r="FYN16" s="877"/>
      <c r="FYO16" s="877"/>
      <c r="FYP16" s="877"/>
      <c r="FYQ16" s="877"/>
      <c r="FYR16" s="877"/>
      <c r="FYS16" s="877"/>
      <c r="FYT16" s="877"/>
      <c r="FYU16" s="877"/>
      <c r="FYV16" s="877"/>
      <c r="FYW16" s="877"/>
      <c r="FYX16" s="877"/>
      <c r="FYY16" s="877"/>
      <c r="FYZ16" s="877"/>
      <c r="FZA16" s="877"/>
      <c r="FZB16" s="877"/>
      <c r="FZC16" s="877"/>
      <c r="FZD16" s="877"/>
      <c r="FZE16" s="877"/>
      <c r="FZF16" s="877"/>
      <c r="FZG16" s="877"/>
      <c r="FZH16" s="877"/>
      <c r="FZI16" s="877"/>
      <c r="FZJ16" s="877"/>
      <c r="FZK16" s="877"/>
      <c r="FZL16" s="877"/>
      <c r="FZM16" s="877"/>
      <c r="FZN16" s="877"/>
      <c r="FZO16" s="877"/>
      <c r="FZP16" s="877"/>
      <c r="FZQ16" s="877"/>
      <c r="FZR16" s="877"/>
      <c r="FZS16" s="877"/>
      <c r="FZT16" s="877"/>
      <c r="FZU16" s="877"/>
      <c r="FZV16" s="877"/>
      <c r="FZW16" s="877"/>
      <c r="FZX16" s="877"/>
      <c r="FZY16" s="877"/>
      <c r="FZZ16" s="877"/>
      <c r="GAA16" s="877"/>
      <c r="GAB16" s="877"/>
      <c r="GAC16" s="877"/>
      <c r="GAD16" s="877"/>
      <c r="GAE16" s="877"/>
      <c r="GAF16" s="877"/>
      <c r="GAG16" s="877"/>
      <c r="GAH16" s="877"/>
      <c r="GAI16" s="877"/>
      <c r="GAJ16" s="877"/>
      <c r="GAK16" s="877"/>
      <c r="GAL16" s="877"/>
      <c r="GAM16" s="877"/>
      <c r="GAN16" s="877"/>
      <c r="GAO16" s="877"/>
      <c r="GAP16" s="877"/>
      <c r="GAQ16" s="877"/>
      <c r="GAR16" s="877"/>
      <c r="GAS16" s="877"/>
      <c r="GAT16" s="877"/>
      <c r="GAU16" s="877"/>
      <c r="GAV16" s="877"/>
      <c r="GAW16" s="877"/>
      <c r="GAX16" s="877"/>
      <c r="GAY16" s="877"/>
      <c r="GAZ16" s="877"/>
      <c r="GBA16" s="877"/>
      <c r="GBB16" s="877"/>
      <c r="GBC16" s="877"/>
      <c r="GBD16" s="877"/>
      <c r="GBE16" s="877"/>
      <c r="GBF16" s="877"/>
      <c r="GBG16" s="877"/>
      <c r="GBH16" s="877"/>
      <c r="GBI16" s="877"/>
      <c r="GBJ16" s="877"/>
      <c r="GBK16" s="877"/>
      <c r="GBL16" s="877"/>
      <c r="GBM16" s="877"/>
      <c r="GBN16" s="877"/>
      <c r="GBO16" s="877"/>
      <c r="GBP16" s="877"/>
      <c r="GBQ16" s="877"/>
      <c r="GBR16" s="877"/>
      <c r="GBS16" s="877"/>
      <c r="GBT16" s="877"/>
      <c r="GBU16" s="877"/>
      <c r="GBV16" s="877"/>
      <c r="GBW16" s="877"/>
      <c r="GBX16" s="877"/>
      <c r="GBY16" s="877"/>
      <c r="GBZ16" s="877"/>
      <c r="GCA16" s="877"/>
      <c r="GCB16" s="877"/>
      <c r="GCC16" s="877"/>
      <c r="GCD16" s="877"/>
      <c r="GCE16" s="877"/>
      <c r="GCF16" s="877"/>
      <c r="GCG16" s="877"/>
      <c r="GCH16" s="877"/>
      <c r="GCI16" s="877"/>
      <c r="GCJ16" s="877"/>
      <c r="GCK16" s="877"/>
      <c r="GCL16" s="877"/>
      <c r="GCM16" s="877"/>
      <c r="GCN16" s="877"/>
      <c r="GCO16" s="877"/>
      <c r="GCP16" s="877"/>
      <c r="GCQ16" s="877"/>
      <c r="GCR16" s="877"/>
      <c r="GCS16" s="877"/>
      <c r="GCT16" s="877"/>
      <c r="GCU16" s="877"/>
      <c r="GCV16" s="877"/>
      <c r="GCW16" s="877"/>
      <c r="GCX16" s="877"/>
      <c r="GCY16" s="877"/>
      <c r="GCZ16" s="877"/>
      <c r="GDA16" s="877"/>
      <c r="GDB16" s="877"/>
      <c r="GDC16" s="877"/>
      <c r="GDD16" s="877"/>
      <c r="GDE16" s="877"/>
      <c r="GDF16" s="877"/>
      <c r="GDG16" s="877"/>
      <c r="GDH16" s="877"/>
      <c r="GDI16" s="877"/>
      <c r="GDJ16" s="877"/>
      <c r="GDK16" s="877"/>
      <c r="GDL16" s="877"/>
      <c r="GDM16" s="877"/>
      <c r="GDN16" s="877"/>
      <c r="GDO16" s="877"/>
      <c r="GDP16" s="877"/>
      <c r="GDQ16" s="877"/>
      <c r="GDR16" s="877"/>
      <c r="GDS16" s="877"/>
      <c r="GDT16" s="877"/>
      <c r="GDU16" s="877"/>
      <c r="GDV16" s="877"/>
      <c r="GDW16" s="877"/>
      <c r="GDX16" s="877"/>
      <c r="GDY16" s="877"/>
      <c r="GDZ16" s="877"/>
      <c r="GEA16" s="877"/>
      <c r="GEB16" s="877"/>
      <c r="GEC16" s="877"/>
      <c r="GED16" s="877"/>
      <c r="GEE16" s="877"/>
      <c r="GEF16" s="877"/>
      <c r="GEG16" s="877"/>
      <c r="GEH16" s="877"/>
      <c r="GEI16" s="877"/>
      <c r="GEJ16" s="877"/>
      <c r="GEK16" s="877"/>
      <c r="GEL16" s="877"/>
      <c r="GEM16" s="877"/>
      <c r="GEN16" s="877"/>
      <c r="GEO16" s="877"/>
      <c r="GEP16" s="877"/>
      <c r="GEQ16" s="877"/>
      <c r="GER16" s="877"/>
      <c r="GES16" s="877"/>
      <c r="GET16" s="877"/>
      <c r="GEU16" s="877"/>
      <c r="GEV16" s="877"/>
      <c r="GEW16" s="877"/>
      <c r="GEX16" s="877"/>
      <c r="GEY16" s="877"/>
      <c r="GEZ16" s="877"/>
      <c r="GFA16" s="877"/>
      <c r="GFB16" s="877"/>
      <c r="GFC16" s="877"/>
      <c r="GFD16" s="877"/>
      <c r="GFE16" s="877"/>
      <c r="GFF16" s="877"/>
      <c r="GFG16" s="877"/>
      <c r="GFH16" s="877"/>
      <c r="GFI16" s="877"/>
      <c r="GFJ16" s="877"/>
      <c r="GFK16" s="877"/>
      <c r="GFL16" s="877"/>
      <c r="GFM16" s="877"/>
      <c r="GFN16" s="877"/>
      <c r="GFO16" s="877"/>
      <c r="GFP16" s="877"/>
      <c r="GFQ16" s="877"/>
      <c r="GFR16" s="877"/>
      <c r="GFS16" s="877"/>
      <c r="GFT16" s="877"/>
      <c r="GFU16" s="877"/>
      <c r="GFV16" s="877"/>
      <c r="GFW16" s="877"/>
      <c r="GFX16" s="877"/>
      <c r="GFY16" s="877"/>
      <c r="GFZ16" s="877"/>
      <c r="GGA16" s="877"/>
      <c r="GGB16" s="877"/>
      <c r="GGC16" s="877"/>
      <c r="GGD16" s="877"/>
      <c r="GGE16" s="877"/>
      <c r="GGF16" s="877"/>
      <c r="GGG16" s="877"/>
      <c r="GGH16" s="877"/>
      <c r="GGI16" s="877"/>
      <c r="GGJ16" s="877"/>
      <c r="GGK16" s="877"/>
      <c r="GGL16" s="877"/>
      <c r="GGM16" s="877"/>
      <c r="GGN16" s="877"/>
      <c r="GGO16" s="877"/>
      <c r="GGP16" s="877"/>
      <c r="GGQ16" s="877"/>
      <c r="GGR16" s="877"/>
      <c r="GGS16" s="877"/>
      <c r="GGT16" s="877"/>
      <c r="GGU16" s="877"/>
      <c r="GGV16" s="877"/>
      <c r="GGW16" s="877"/>
      <c r="GGX16" s="877"/>
      <c r="GGY16" s="877"/>
      <c r="GGZ16" s="877"/>
      <c r="GHA16" s="877"/>
      <c r="GHB16" s="877"/>
      <c r="GHC16" s="877"/>
      <c r="GHD16" s="877"/>
      <c r="GHE16" s="877"/>
      <c r="GHF16" s="877"/>
      <c r="GHG16" s="877"/>
      <c r="GHH16" s="877"/>
      <c r="GHI16" s="877"/>
      <c r="GHJ16" s="877"/>
      <c r="GHK16" s="877"/>
      <c r="GHL16" s="877"/>
      <c r="GHM16" s="877"/>
      <c r="GHN16" s="877"/>
      <c r="GHO16" s="877"/>
      <c r="GHP16" s="877"/>
      <c r="GHQ16" s="877"/>
      <c r="GHR16" s="877"/>
      <c r="GHS16" s="877"/>
      <c r="GHT16" s="877"/>
      <c r="GHU16" s="877"/>
      <c r="GHV16" s="877"/>
      <c r="GHW16" s="877"/>
      <c r="GHX16" s="877"/>
      <c r="GHY16" s="877"/>
      <c r="GHZ16" s="877"/>
      <c r="GIA16" s="877"/>
      <c r="GIB16" s="877"/>
      <c r="GIC16" s="877"/>
      <c r="GID16" s="877"/>
      <c r="GIE16" s="877"/>
      <c r="GIF16" s="877"/>
      <c r="GIG16" s="877"/>
      <c r="GIH16" s="877"/>
      <c r="GII16" s="877"/>
      <c r="GIJ16" s="877"/>
      <c r="GIK16" s="877"/>
      <c r="GIL16" s="877"/>
      <c r="GIM16" s="877"/>
      <c r="GIN16" s="877"/>
      <c r="GIO16" s="877"/>
      <c r="GIP16" s="877"/>
      <c r="GIQ16" s="877"/>
      <c r="GIR16" s="877"/>
      <c r="GIS16" s="877"/>
      <c r="GIT16" s="877"/>
      <c r="GIU16" s="877"/>
      <c r="GIV16" s="877"/>
      <c r="GIW16" s="877"/>
      <c r="GIX16" s="877"/>
      <c r="GIY16" s="877"/>
      <c r="GIZ16" s="877"/>
      <c r="GJA16" s="877"/>
      <c r="GJB16" s="877"/>
      <c r="GJC16" s="877"/>
      <c r="GJD16" s="877"/>
      <c r="GJE16" s="877"/>
      <c r="GJF16" s="877"/>
      <c r="GJG16" s="877"/>
      <c r="GJH16" s="877"/>
      <c r="GJI16" s="877"/>
      <c r="GJJ16" s="877"/>
      <c r="GJK16" s="877"/>
      <c r="GJL16" s="877"/>
      <c r="GJM16" s="877"/>
      <c r="GJN16" s="877"/>
      <c r="GJO16" s="877"/>
      <c r="GJP16" s="877"/>
      <c r="GJQ16" s="877"/>
      <c r="GJR16" s="877"/>
      <c r="GJS16" s="877"/>
      <c r="GJT16" s="877"/>
      <c r="GJU16" s="877"/>
      <c r="GJV16" s="877"/>
      <c r="GJW16" s="877"/>
      <c r="GJX16" s="877"/>
      <c r="GJY16" s="877"/>
      <c r="GJZ16" s="877"/>
      <c r="GKA16" s="877"/>
      <c r="GKB16" s="877"/>
      <c r="GKC16" s="877"/>
      <c r="GKD16" s="877"/>
      <c r="GKE16" s="877"/>
      <c r="GKF16" s="877"/>
      <c r="GKG16" s="877"/>
      <c r="GKH16" s="877"/>
      <c r="GKI16" s="877"/>
      <c r="GKJ16" s="877"/>
      <c r="GKK16" s="877"/>
      <c r="GKL16" s="877"/>
      <c r="GKM16" s="877"/>
      <c r="GKN16" s="877"/>
      <c r="GKO16" s="877"/>
      <c r="GKP16" s="877"/>
      <c r="GKQ16" s="877"/>
      <c r="GKR16" s="877"/>
      <c r="GKS16" s="877"/>
      <c r="GKT16" s="877"/>
      <c r="GKU16" s="877"/>
      <c r="GKV16" s="877"/>
      <c r="GKW16" s="877"/>
      <c r="GKX16" s="877"/>
      <c r="GKY16" s="877"/>
      <c r="GKZ16" s="877"/>
      <c r="GLA16" s="877"/>
      <c r="GLB16" s="877"/>
      <c r="GLC16" s="877"/>
      <c r="GLD16" s="877"/>
      <c r="GLE16" s="877"/>
      <c r="GLF16" s="877"/>
      <c r="GLG16" s="877"/>
      <c r="GLH16" s="877"/>
      <c r="GLI16" s="877"/>
      <c r="GLJ16" s="877"/>
      <c r="GLK16" s="877"/>
      <c r="GLL16" s="877"/>
      <c r="GLM16" s="877"/>
      <c r="GLN16" s="877"/>
      <c r="GLO16" s="877"/>
      <c r="GLP16" s="877"/>
      <c r="GLQ16" s="877"/>
      <c r="GLR16" s="877"/>
      <c r="GLS16" s="877"/>
      <c r="GLT16" s="877"/>
      <c r="GLU16" s="877"/>
      <c r="GLV16" s="877"/>
      <c r="GLW16" s="877"/>
      <c r="GLX16" s="877"/>
      <c r="GLY16" s="877"/>
      <c r="GLZ16" s="877"/>
      <c r="GMA16" s="877"/>
      <c r="GMB16" s="877"/>
      <c r="GMC16" s="877"/>
      <c r="GMD16" s="877"/>
      <c r="GME16" s="877"/>
      <c r="GMF16" s="877"/>
      <c r="GMG16" s="877"/>
      <c r="GMH16" s="877"/>
      <c r="GMI16" s="877"/>
      <c r="GMJ16" s="877"/>
      <c r="GMK16" s="877"/>
      <c r="GML16" s="877"/>
      <c r="GMM16" s="877"/>
      <c r="GMN16" s="877"/>
      <c r="GMO16" s="877"/>
      <c r="GMP16" s="877"/>
      <c r="GMQ16" s="877"/>
      <c r="GMR16" s="877"/>
      <c r="GMS16" s="877"/>
      <c r="GMT16" s="877"/>
      <c r="GMU16" s="877"/>
      <c r="GMV16" s="877"/>
      <c r="GMW16" s="877"/>
      <c r="GMX16" s="877"/>
      <c r="GMY16" s="877"/>
      <c r="GMZ16" s="877"/>
      <c r="GNA16" s="877"/>
      <c r="GNB16" s="877"/>
      <c r="GNC16" s="877"/>
      <c r="GND16" s="877"/>
      <c r="GNE16" s="877"/>
      <c r="GNF16" s="877"/>
      <c r="GNG16" s="877"/>
      <c r="GNH16" s="877"/>
      <c r="GNI16" s="877"/>
      <c r="GNJ16" s="877"/>
      <c r="GNK16" s="877"/>
      <c r="GNL16" s="877"/>
      <c r="GNM16" s="877"/>
      <c r="GNN16" s="877"/>
      <c r="GNO16" s="877"/>
      <c r="GNP16" s="877"/>
      <c r="GNQ16" s="877"/>
      <c r="GNR16" s="877"/>
      <c r="GNS16" s="877"/>
      <c r="GNT16" s="877"/>
      <c r="GNU16" s="877"/>
      <c r="GNV16" s="877"/>
      <c r="GNW16" s="877"/>
      <c r="GNX16" s="877"/>
      <c r="GNY16" s="877"/>
      <c r="GNZ16" s="877"/>
      <c r="GOA16" s="877"/>
      <c r="GOB16" s="877"/>
      <c r="GOC16" s="877"/>
      <c r="GOD16" s="877"/>
      <c r="GOE16" s="877"/>
      <c r="GOF16" s="877"/>
      <c r="GOG16" s="877"/>
      <c r="GOH16" s="877"/>
      <c r="GOI16" s="877"/>
      <c r="GOJ16" s="877"/>
      <c r="GOK16" s="877"/>
      <c r="GOL16" s="877"/>
      <c r="GOM16" s="877"/>
      <c r="GON16" s="877"/>
      <c r="GOO16" s="877"/>
      <c r="GOP16" s="877"/>
      <c r="GOQ16" s="877"/>
      <c r="GOR16" s="877"/>
      <c r="GOS16" s="877"/>
      <c r="GOT16" s="877"/>
      <c r="GOU16" s="877"/>
      <c r="GOV16" s="877"/>
      <c r="GOW16" s="877"/>
      <c r="GOX16" s="877"/>
      <c r="GOY16" s="877"/>
      <c r="GOZ16" s="877"/>
      <c r="GPA16" s="877"/>
      <c r="GPB16" s="877"/>
      <c r="GPC16" s="877"/>
      <c r="GPD16" s="877"/>
      <c r="GPE16" s="877"/>
      <c r="GPF16" s="877"/>
      <c r="GPG16" s="877"/>
      <c r="GPH16" s="877"/>
      <c r="GPI16" s="877"/>
      <c r="GPJ16" s="877"/>
      <c r="GPK16" s="877"/>
      <c r="GPL16" s="877"/>
      <c r="GPM16" s="877"/>
      <c r="GPN16" s="877"/>
      <c r="GPO16" s="877"/>
      <c r="GPP16" s="877"/>
      <c r="GPQ16" s="877"/>
      <c r="GPR16" s="877"/>
      <c r="GPS16" s="877"/>
      <c r="GPT16" s="877"/>
      <c r="GPU16" s="877"/>
      <c r="GPV16" s="877"/>
      <c r="GPW16" s="877"/>
      <c r="GPX16" s="877"/>
      <c r="GPY16" s="877"/>
      <c r="GPZ16" s="877"/>
      <c r="GQA16" s="877"/>
      <c r="GQB16" s="877"/>
      <c r="GQC16" s="877"/>
      <c r="GQD16" s="877"/>
      <c r="GQE16" s="877"/>
      <c r="GQF16" s="877"/>
      <c r="GQG16" s="877"/>
      <c r="GQH16" s="877"/>
      <c r="GQI16" s="877"/>
      <c r="GQJ16" s="877"/>
      <c r="GQK16" s="877"/>
      <c r="GQL16" s="877"/>
      <c r="GQM16" s="877"/>
      <c r="GQN16" s="877"/>
      <c r="GQO16" s="877"/>
      <c r="GQP16" s="877"/>
      <c r="GQQ16" s="877"/>
      <c r="GQR16" s="877"/>
      <c r="GQS16" s="877"/>
      <c r="GQT16" s="877"/>
      <c r="GQU16" s="877"/>
      <c r="GQV16" s="877"/>
      <c r="GQW16" s="877"/>
      <c r="GQX16" s="877"/>
      <c r="GQY16" s="877"/>
      <c r="GQZ16" s="877"/>
      <c r="GRA16" s="877"/>
      <c r="GRB16" s="877"/>
      <c r="GRC16" s="877"/>
      <c r="GRD16" s="877"/>
      <c r="GRE16" s="877"/>
      <c r="GRF16" s="877"/>
      <c r="GRG16" s="877"/>
      <c r="GRH16" s="877"/>
      <c r="GRI16" s="877"/>
      <c r="GRJ16" s="877"/>
      <c r="GRK16" s="877"/>
      <c r="GRL16" s="877"/>
      <c r="GRM16" s="877"/>
      <c r="GRN16" s="877"/>
      <c r="GRO16" s="877"/>
      <c r="GRP16" s="877"/>
      <c r="GRQ16" s="877"/>
      <c r="GRR16" s="877"/>
      <c r="GRS16" s="877"/>
      <c r="GRT16" s="877"/>
      <c r="GRU16" s="877"/>
      <c r="GRV16" s="877"/>
      <c r="GRW16" s="877"/>
      <c r="GRX16" s="877"/>
      <c r="GRY16" s="877"/>
      <c r="GRZ16" s="877"/>
      <c r="GSA16" s="877"/>
      <c r="GSB16" s="877"/>
      <c r="GSC16" s="877"/>
      <c r="GSD16" s="877"/>
      <c r="GSE16" s="877"/>
      <c r="GSF16" s="877"/>
      <c r="GSG16" s="877"/>
      <c r="GSH16" s="877"/>
      <c r="GSI16" s="877"/>
      <c r="GSJ16" s="877"/>
      <c r="GSK16" s="877"/>
      <c r="GSL16" s="877"/>
      <c r="GSM16" s="877"/>
      <c r="GSN16" s="877"/>
      <c r="GSO16" s="877"/>
      <c r="GSP16" s="877"/>
      <c r="GSQ16" s="877"/>
      <c r="GSR16" s="877"/>
      <c r="GSS16" s="877"/>
      <c r="GST16" s="877"/>
      <c r="GSU16" s="877"/>
      <c r="GSV16" s="877"/>
      <c r="GSW16" s="877"/>
      <c r="GSX16" s="877"/>
      <c r="GSY16" s="877"/>
      <c r="GSZ16" s="877"/>
      <c r="GTA16" s="877"/>
      <c r="GTB16" s="877"/>
      <c r="GTC16" s="877"/>
      <c r="GTD16" s="877"/>
      <c r="GTE16" s="877"/>
      <c r="GTF16" s="877"/>
      <c r="GTG16" s="877"/>
      <c r="GTH16" s="877"/>
      <c r="GTI16" s="877"/>
      <c r="GTJ16" s="877"/>
      <c r="GTK16" s="877"/>
      <c r="GTL16" s="877"/>
      <c r="GTM16" s="877"/>
      <c r="GTN16" s="877"/>
      <c r="GTO16" s="877"/>
      <c r="GTP16" s="877"/>
      <c r="GTQ16" s="877"/>
      <c r="GTR16" s="877"/>
      <c r="GTS16" s="877"/>
      <c r="GTT16" s="877"/>
      <c r="GTU16" s="877"/>
      <c r="GTV16" s="877"/>
      <c r="GTW16" s="877"/>
      <c r="GTX16" s="877"/>
      <c r="GTY16" s="877"/>
      <c r="GTZ16" s="877"/>
      <c r="GUA16" s="877"/>
      <c r="GUB16" s="877"/>
      <c r="GUC16" s="877"/>
      <c r="GUD16" s="877"/>
      <c r="GUE16" s="877"/>
      <c r="GUF16" s="877"/>
      <c r="GUG16" s="877"/>
      <c r="GUH16" s="877"/>
      <c r="GUI16" s="877"/>
      <c r="GUJ16" s="877"/>
      <c r="GUK16" s="877"/>
      <c r="GUL16" s="877"/>
      <c r="GUM16" s="877"/>
      <c r="GUN16" s="877"/>
      <c r="GUO16" s="877"/>
      <c r="GUP16" s="877"/>
      <c r="GUQ16" s="877"/>
      <c r="GUR16" s="877"/>
      <c r="GUS16" s="877"/>
      <c r="GUT16" s="877"/>
      <c r="GUU16" s="877"/>
      <c r="GUV16" s="877"/>
      <c r="GUW16" s="877"/>
      <c r="GUX16" s="877"/>
      <c r="GUY16" s="877"/>
      <c r="GUZ16" s="877"/>
      <c r="GVA16" s="877"/>
      <c r="GVB16" s="877"/>
      <c r="GVC16" s="877"/>
      <c r="GVD16" s="877"/>
      <c r="GVE16" s="877"/>
      <c r="GVF16" s="877"/>
      <c r="GVG16" s="877"/>
      <c r="GVH16" s="877"/>
      <c r="GVI16" s="877"/>
      <c r="GVJ16" s="877"/>
      <c r="GVK16" s="877"/>
      <c r="GVL16" s="877"/>
      <c r="GVM16" s="877"/>
      <c r="GVN16" s="877"/>
      <c r="GVO16" s="877"/>
      <c r="GVP16" s="877"/>
      <c r="GVQ16" s="877"/>
      <c r="GVR16" s="877"/>
      <c r="GVS16" s="877"/>
      <c r="GVT16" s="877"/>
      <c r="GVU16" s="877"/>
      <c r="GVV16" s="877"/>
      <c r="GVW16" s="877"/>
      <c r="GVX16" s="877"/>
      <c r="GVY16" s="877"/>
      <c r="GVZ16" s="877"/>
      <c r="GWA16" s="877"/>
      <c r="GWB16" s="877"/>
      <c r="GWC16" s="877"/>
      <c r="GWD16" s="877"/>
      <c r="GWE16" s="877"/>
      <c r="GWF16" s="877"/>
      <c r="GWG16" s="877"/>
      <c r="GWH16" s="877"/>
      <c r="GWI16" s="877"/>
      <c r="GWJ16" s="877"/>
      <c r="GWK16" s="877"/>
      <c r="GWL16" s="877"/>
      <c r="GWM16" s="877"/>
      <c r="GWN16" s="877"/>
      <c r="GWO16" s="877"/>
      <c r="GWP16" s="877"/>
      <c r="GWQ16" s="877"/>
      <c r="GWR16" s="877"/>
      <c r="GWS16" s="877"/>
      <c r="GWT16" s="877"/>
      <c r="GWU16" s="877"/>
      <c r="GWV16" s="877"/>
      <c r="GWW16" s="877"/>
      <c r="GWX16" s="877"/>
      <c r="GWY16" s="877"/>
      <c r="GWZ16" s="877"/>
      <c r="GXA16" s="877"/>
      <c r="GXB16" s="877"/>
      <c r="GXC16" s="877"/>
      <c r="GXD16" s="877"/>
      <c r="GXE16" s="877"/>
      <c r="GXF16" s="877"/>
      <c r="GXG16" s="877"/>
      <c r="GXH16" s="877"/>
      <c r="GXI16" s="877"/>
      <c r="GXJ16" s="877"/>
      <c r="GXK16" s="877"/>
      <c r="GXL16" s="877"/>
      <c r="GXM16" s="877"/>
      <c r="GXN16" s="877"/>
      <c r="GXO16" s="877"/>
      <c r="GXP16" s="877"/>
      <c r="GXQ16" s="877"/>
      <c r="GXR16" s="877"/>
      <c r="GXS16" s="877"/>
      <c r="GXT16" s="877"/>
      <c r="GXU16" s="877"/>
      <c r="GXV16" s="877"/>
      <c r="GXW16" s="877"/>
      <c r="GXX16" s="877"/>
      <c r="GXY16" s="877"/>
      <c r="GXZ16" s="877"/>
      <c r="GYA16" s="877"/>
      <c r="GYB16" s="877"/>
      <c r="GYC16" s="877"/>
      <c r="GYD16" s="877"/>
      <c r="GYE16" s="877"/>
      <c r="GYF16" s="877"/>
      <c r="GYG16" s="877"/>
      <c r="GYH16" s="877"/>
      <c r="GYI16" s="877"/>
      <c r="GYJ16" s="877"/>
      <c r="GYK16" s="877"/>
      <c r="GYL16" s="877"/>
      <c r="GYM16" s="877"/>
      <c r="GYN16" s="877"/>
      <c r="GYO16" s="877"/>
      <c r="GYP16" s="877"/>
      <c r="GYQ16" s="877"/>
      <c r="GYR16" s="877"/>
      <c r="GYS16" s="877"/>
      <c r="GYT16" s="877"/>
      <c r="GYU16" s="877"/>
      <c r="GYV16" s="877"/>
      <c r="GYW16" s="877"/>
      <c r="GYX16" s="877"/>
      <c r="GYY16" s="877"/>
      <c r="GYZ16" s="877"/>
      <c r="GZA16" s="877"/>
      <c r="GZB16" s="877"/>
      <c r="GZC16" s="877"/>
      <c r="GZD16" s="877"/>
      <c r="GZE16" s="877"/>
      <c r="GZF16" s="877"/>
      <c r="GZG16" s="877"/>
      <c r="GZH16" s="877"/>
      <c r="GZI16" s="877"/>
      <c r="GZJ16" s="877"/>
      <c r="GZK16" s="877"/>
      <c r="GZL16" s="877"/>
      <c r="GZM16" s="877"/>
      <c r="GZN16" s="877"/>
      <c r="GZO16" s="877"/>
      <c r="GZP16" s="877"/>
      <c r="GZQ16" s="877"/>
      <c r="GZR16" s="877"/>
      <c r="GZS16" s="877"/>
      <c r="GZT16" s="877"/>
      <c r="GZU16" s="877"/>
      <c r="GZV16" s="877"/>
      <c r="GZW16" s="877"/>
      <c r="GZX16" s="877"/>
      <c r="GZY16" s="877"/>
      <c r="GZZ16" s="877"/>
      <c r="HAA16" s="877"/>
      <c r="HAB16" s="877"/>
      <c r="HAC16" s="877"/>
      <c r="HAD16" s="877"/>
      <c r="HAE16" s="877"/>
      <c r="HAF16" s="877"/>
      <c r="HAG16" s="877"/>
      <c r="HAH16" s="877"/>
      <c r="HAI16" s="877"/>
      <c r="HAJ16" s="877"/>
      <c r="HAK16" s="877"/>
      <c r="HAL16" s="877"/>
      <c r="HAM16" s="877"/>
      <c r="HAN16" s="877"/>
      <c r="HAO16" s="877"/>
      <c r="HAP16" s="877"/>
      <c r="HAQ16" s="877"/>
      <c r="HAR16" s="877"/>
      <c r="HAS16" s="877"/>
      <c r="HAT16" s="877"/>
      <c r="HAU16" s="877"/>
      <c r="HAV16" s="877"/>
      <c r="HAW16" s="877"/>
      <c r="HAX16" s="877"/>
      <c r="HAY16" s="877"/>
      <c r="HAZ16" s="877"/>
      <c r="HBA16" s="877"/>
      <c r="HBB16" s="877"/>
      <c r="HBC16" s="877"/>
      <c r="HBD16" s="877"/>
      <c r="HBE16" s="877"/>
      <c r="HBF16" s="877"/>
      <c r="HBG16" s="877"/>
      <c r="HBH16" s="877"/>
      <c r="HBI16" s="877"/>
      <c r="HBJ16" s="877"/>
      <c r="HBK16" s="877"/>
      <c r="HBL16" s="877"/>
      <c r="HBM16" s="877"/>
      <c r="HBN16" s="877"/>
      <c r="HBO16" s="877"/>
      <c r="HBP16" s="877"/>
      <c r="HBQ16" s="877"/>
      <c r="HBR16" s="877"/>
      <c r="HBS16" s="877"/>
      <c r="HBT16" s="877"/>
      <c r="HBU16" s="877"/>
      <c r="HBV16" s="877"/>
      <c r="HBW16" s="877"/>
      <c r="HBX16" s="877"/>
      <c r="HBY16" s="877"/>
      <c r="HBZ16" s="877"/>
      <c r="HCA16" s="877"/>
      <c r="HCB16" s="877"/>
      <c r="HCC16" s="877"/>
      <c r="HCD16" s="877"/>
      <c r="HCE16" s="877"/>
      <c r="HCF16" s="877"/>
      <c r="HCG16" s="877"/>
      <c r="HCH16" s="877"/>
      <c r="HCI16" s="877"/>
      <c r="HCJ16" s="877"/>
      <c r="HCK16" s="877"/>
      <c r="HCL16" s="877"/>
      <c r="HCM16" s="877"/>
      <c r="HCN16" s="877"/>
      <c r="HCO16" s="877"/>
      <c r="HCP16" s="877"/>
      <c r="HCQ16" s="877"/>
      <c r="HCR16" s="877"/>
      <c r="HCS16" s="877"/>
      <c r="HCT16" s="877"/>
      <c r="HCU16" s="877"/>
      <c r="HCV16" s="877"/>
      <c r="HCW16" s="877"/>
      <c r="HCX16" s="877"/>
      <c r="HCY16" s="877"/>
      <c r="HCZ16" s="877"/>
      <c r="HDA16" s="877"/>
      <c r="HDB16" s="877"/>
      <c r="HDC16" s="877"/>
      <c r="HDD16" s="877"/>
      <c r="HDE16" s="877"/>
      <c r="HDF16" s="877"/>
      <c r="HDG16" s="877"/>
      <c r="HDH16" s="877"/>
      <c r="HDI16" s="877"/>
      <c r="HDJ16" s="877"/>
      <c r="HDK16" s="877"/>
      <c r="HDL16" s="877"/>
      <c r="HDM16" s="877"/>
      <c r="HDN16" s="877"/>
      <c r="HDO16" s="877"/>
      <c r="HDP16" s="877"/>
      <c r="HDQ16" s="877"/>
      <c r="HDR16" s="877"/>
      <c r="HDS16" s="877"/>
      <c r="HDT16" s="877"/>
      <c r="HDU16" s="877"/>
      <c r="HDV16" s="877"/>
      <c r="HDW16" s="877"/>
      <c r="HDX16" s="877"/>
      <c r="HDY16" s="877"/>
      <c r="HDZ16" s="877"/>
      <c r="HEA16" s="877"/>
      <c r="HEB16" s="877"/>
      <c r="HEC16" s="877"/>
      <c r="HED16" s="877"/>
      <c r="HEE16" s="877"/>
      <c r="HEF16" s="877"/>
      <c r="HEG16" s="877"/>
      <c r="HEH16" s="877"/>
      <c r="HEI16" s="877"/>
      <c r="HEJ16" s="877"/>
      <c r="HEK16" s="877"/>
      <c r="HEL16" s="877"/>
      <c r="HEM16" s="877"/>
      <c r="HEN16" s="877"/>
      <c r="HEO16" s="877"/>
      <c r="HEP16" s="877"/>
      <c r="HEQ16" s="877"/>
      <c r="HER16" s="877"/>
      <c r="HES16" s="877"/>
      <c r="HET16" s="877"/>
      <c r="HEU16" s="877"/>
      <c r="HEV16" s="877"/>
      <c r="HEW16" s="877"/>
      <c r="HEX16" s="877"/>
      <c r="HEY16" s="877"/>
      <c r="HEZ16" s="877"/>
      <c r="HFA16" s="877"/>
      <c r="HFB16" s="877"/>
      <c r="HFC16" s="877"/>
      <c r="HFD16" s="877"/>
      <c r="HFE16" s="877"/>
      <c r="HFF16" s="877"/>
      <c r="HFG16" s="877"/>
      <c r="HFH16" s="877"/>
      <c r="HFI16" s="877"/>
      <c r="HFJ16" s="877"/>
      <c r="HFK16" s="877"/>
      <c r="HFL16" s="877"/>
      <c r="HFM16" s="877"/>
      <c r="HFN16" s="877"/>
      <c r="HFO16" s="877"/>
      <c r="HFP16" s="877"/>
      <c r="HFQ16" s="877"/>
      <c r="HFR16" s="877"/>
      <c r="HFS16" s="877"/>
      <c r="HFT16" s="877"/>
      <c r="HFU16" s="877"/>
      <c r="HFV16" s="877"/>
      <c r="HFW16" s="877"/>
      <c r="HFX16" s="877"/>
      <c r="HFY16" s="877"/>
      <c r="HFZ16" s="877"/>
      <c r="HGA16" s="877"/>
      <c r="HGB16" s="877"/>
      <c r="HGC16" s="877"/>
      <c r="HGD16" s="877"/>
      <c r="HGE16" s="877"/>
      <c r="HGF16" s="877"/>
      <c r="HGG16" s="877"/>
      <c r="HGH16" s="877"/>
      <c r="HGI16" s="877"/>
      <c r="HGJ16" s="877"/>
      <c r="HGK16" s="877"/>
      <c r="HGL16" s="877"/>
      <c r="HGM16" s="877"/>
      <c r="HGN16" s="877"/>
      <c r="HGO16" s="877"/>
      <c r="HGP16" s="877"/>
      <c r="HGQ16" s="877"/>
      <c r="HGR16" s="877"/>
      <c r="HGS16" s="877"/>
      <c r="HGT16" s="877"/>
      <c r="HGU16" s="877"/>
      <c r="HGV16" s="877"/>
      <c r="HGW16" s="877"/>
      <c r="HGX16" s="877"/>
      <c r="HGY16" s="877"/>
      <c r="HGZ16" s="877"/>
      <c r="HHA16" s="877"/>
      <c r="HHB16" s="877"/>
      <c r="HHC16" s="877"/>
      <c r="HHD16" s="877"/>
      <c r="HHE16" s="877"/>
      <c r="HHF16" s="877"/>
      <c r="HHG16" s="877"/>
      <c r="HHH16" s="877"/>
      <c r="HHI16" s="877"/>
      <c r="HHJ16" s="877"/>
      <c r="HHK16" s="877"/>
      <c r="HHL16" s="877"/>
      <c r="HHM16" s="877"/>
      <c r="HHN16" s="877"/>
      <c r="HHO16" s="877"/>
      <c r="HHP16" s="877"/>
      <c r="HHQ16" s="877"/>
      <c r="HHR16" s="877"/>
      <c r="HHS16" s="877"/>
      <c r="HHT16" s="877"/>
      <c r="HHU16" s="877"/>
      <c r="HHV16" s="877"/>
      <c r="HHW16" s="877"/>
      <c r="HHX16" s="877"/>
      <c r="HHY16" s="877"/>
      <c r="HHZ16" s="877"/>
      <c r="HIA16" s="877"/>
      <c r="HIB16" s="877"/>
      <c r="HIC16" s="877"/>
      <c r="HID16" s="877"/>
      <c r="HIE16" s="877"/>
      <c r="HIF16" s="877"/>
      <c r="HIG16" s="877"/>
      <c r="HIH16" s="877"/>
      <c r="HII16" s="877"/>
      <c r="HIJ16" s="877"/>
      <c r="HIK16" s="877"/>
      <c r="HIL16" s="877"/>
      <c r="HIM16" s="877"/>
      <c r="HIN16" s="877"/>
      <c r="HIO16" s="877"/>
      <c r="HIP16" s="877"/>
      <c r="HIQ16" s="877"/>
      <c r="HIR16" s="877"/>
      <c r="HIS16" s="877"/>
      <c r="HIT16" s="877"/>
      <c r="HIU16" s="877"/>
      <c r="HIV16" s="877"/>
      <c r="HIW16" s="877"/>
      <c r="HIX16" s="877"/>
      <c r="HIY16" s="877"/>
      <c r="HIZ16" s="877"/>
      <c r="HJA16" s="877"/>
      <c r="HJB16" s="877"/>
      <c r="HJC16" s="877"/>
      <c r="HJD16" s="877"/>
      <c r="HJE16" s="877"/>
      <c r="HJF16" s="877"/>
      <c r="HJG16" s="877"/>
      <c r="HJH16" s="877"/>
      <c r="HJI16" s="877"/>
      <c r="HJJ16" s="877"/>
      <c r="HJK16" s="877"/>
      <c r="HJL16" s="877"/>
      <c r="HJM16" s="877"/>
      <c r="HJN16" s="877"/>
      <c r="HJO16" s="877"/>
      <c r="HJP16" s="877"/>
      <c r="HJQ16" s="877"/>
      <c r="HJR16" s="877"/>
      <c r="HJS16" s="877"/>
      <c r="HJT16" s="877"/>
      <c r="HJU16" s="877"/>
      <c r="HJV16" s="877"/>
      <c r="HJW16" s="877"/>
      <c r="HJX16" s="877"/>
      <c r="HJY16" s="877"/>
      <c r="HJZ16" s="877"/>
      <c r="HKA16" s="877"/>
      <c r="HKB16" s="877"/>
      <c r="HKC16" s="877"/>
      <c r="HKD16" s="877"/>
      <c r="HKE16" s="877"/>
      <c r="HKF16" s="877"/>
      <c r="HKG16" s="877"/>
      <c r="HKH16" s="877"/>
      <c r="HKI16" s="877"/>
      <c r="HKJ16" s="877"/>
      <c r="HKK16" s="877"/>
      <c r="HKL16" s="877"/>
      <c r="HKM16" s="877"/>
      <c r="HKN16" s="877"/>
      <c r="HKO16" s="877"/>
      <c r="HKP16" s="877"/>
      <c r="HKQ16" s="877"/>
      <c r="HKR16" s="877"/>
      <c r="HKS16" s="877"/>
      <c r="HKT16" s="877"/>
      <c r="HKU16" s="877"/>
      <c r="HKV16" s="877"/>
      <c r="HKW16" s="877"/>
      <c r="HKX16" s="877"/>
      <c r="HKY16" s="877"/>
      <c r="HKZ16" s="877"/>
      <c r="HLA16" s="877"/>
      <c r="HLB16" s="877"/>
      <c r="HLC16" s="877"/>
      <c r="HLD16" s="877"/>
      <c r="HLE16" s="877"/>
      <c r="HLF16" s="877"/>
      <c r="HLG16" s="877"/>
      <c r="HLH16" s="877"/>
      <c r="HLI16" s="877"/>
      <c r="HLJ16" s="877"/>
      <c r="HLK16" s="877"/>
      <c r="HLL16" s="877"/>
      <c r="HLM16" s="877"/>
      <c r="HLN16" s="877"/>
      <c r="HLO16" s="877"/>
      <c r="HLP16" s="877"/>
      <c r="HLQ16" s="877"/>
      <c r="HLR16" s="877"/>
      <c r="HLS16" s="877"/>
      <c r="HLT16" s="877"/>
      <c r="HLU16" s="877"/>
      <c r="HLV16" s="877"/>
      <c r="HLW16" s="877"/>
      <c r="HLX16" s="877"/>
      <c r="HLY16" s="877"/>
      <c r="HLZ16" s="877"/>
      <c r="HMA16" s="877"/>
      <c r="HMB16" s="877"/>
      <c r="HMC16" s="877"/>
      <c r="HMD16" s="877"/>
      <c r="HME16" s="877"/>
      <c r="HMF16" s="877"/>
      <c r="HMG16" s="877"/>
      <c r="HMH16" s="877"/>
      <c r="HMI16" s="877"/>
      <c r="HMJ16" s="877"/>
      <c r="HMK16" s="877"/>
      <c r="HML16" s="877"/>
      <c r="HMM16" s="877"/>
      <c r="HMN16" s="877"/>
      <c r="HMO16" s="877"/>
      <c r="HMP16" s="877"/>
      <c r="HMQ16" s="877"/>
      <c r="HMR16" s="877"/>
      <c r="HMS16" s="877"/>
      <c r="HMT16" s="877"/>
      <c r="HMU16" s="877"/>
      <c r="HMV16" s="877"/>
      <c r="HMW16" s="877"/>
      <c r="HMX16" s="877"/>
      <c r="HMY16" s="877"/>
      <c r="HMZ16" s="877"/>
      <c r="HNA16" s="877"/>
      <c r="HNB16" s="877"/>
      <c r="HNC16" s="877"/>
      <c r="HND16" s="877"/>
      <c r="HNE16" s="877"/>
      <c r="HNF16" s="877"/>
      <c r="HNG16" s="877"/>
      <c r="HNH16" s="877"/>
      <c r="HNI16" s="877"/>
      <c r="HNJ16" s="877"/>
      <c r="HNK16" s="877"/>
      <c r="HNL16" s="877"/>
      <c r="HNM16" s="877"/>
      <c r="HNN16" s="877"/>
      <c r="HNO16" s="877"/>
      <c r="HNP16" s="877"/>
      <c r="HNQ16" s="877"/>
      <c r="HNR16" s="877"/>
      <c r="HNS16" s="877"/>
      <c r="HNT16" s="877"/>
      <c r="HNU16" s="877"/>
      <c r="HNV16" s="877"/>
      <c r="HNW16" s="877"/>
      <c r="HNX16" s="877"/>
      <c r="HNY16" s="877"/>
      <c r="HNZ16" s="877"/>
      <c r="HOA16" s="877"/>
      <c r="HOB16" s="877"/>
      <c r="HOC16" s="877"/>
      <c r="HOD16" s="877"/>
      <c r="HOE16" s="877"/>
      <c r="HOF16" s="877"/>
      <c r="HOG16" s="877"/>
      <c r="HOH16" s="877"/>
      <c r="HOI16" s="877"/>
      <c r="HOJ16" s="877"/>
      <c r="HOK16" s="877"/>
      <c r="HOL16" s="877"/>
      <c r="HOM16" s="877"/>
      <c r="HON16" s="877"/>
      <c r="HOO16" s="877"/>
      <c r="HOP16" s="877"/>
      <c r="HOQ16" s="877"/>
      <c r="HOR16" s="877"/>
      <c r="HOS16" s="877"/>
      <c r="HOT16" s="877"/>
      <c r="HOU16" s="877"/>
      <c r="HOV16" s="877"/>
      <c r="HOW16" s="877"/>
      <c r="HOX16" s="877"/>
      <c r="HOY16" s="877"/>
      <c r="HOZ16" s="877"/>
      <c r="HPA16" s="877"/>
      <c r="HPB16" s="877"/>
      <c r="HPC16" s="877"/>
      <c r="HPD16" s="877"/>
      <c r="HPE16" s="877"/>
      <c r="HPF16" s="877"/>
      <c r="HPG16" s="877"/>
      <c r="HPH16" s="877"/>
      <c r="HPI16" s="877"/>
      <c r="HPJ16" s="877"/>
      <c r="HPK16" s="877"/>
      <c r="HPL16" s="877"/>
      <c r="HPM16" s="877"/>
      <c r="HPN16" s="877"/>
      <c r="HPO16" s="877"/>
      <c r="HPP16" s="877"/>
      <c r="HPQ16" s="877"/>
      <c r="HPR16" s="877"/>
      <c r="HPS16" s="877"/>
      <c r="HPT16" s="877"/>
      <c r="HPU16" s="877"/>
      <c r="HPV16" s="877"/>
      <c r="HPW16" s="877"/>
      <c r="HPX16" s="877"/>
      <c r="HPY16" s="877"/>
      <c r="HPZ16" s="877"/>
      <c r="HQA16" s="877"/>
      <c r="HQB16" s="877"/>
      <c r="HQC16" s="877"/>
      <c r="HQD16" s="877"/>
      <c r="HQE16" s="877"/>
      <c r="HQF16" s="877"/>
      <c r="HQG16" s="877"/>
      <c r="HQH16" s="877"/>
      <c r="HQI16" s="877"/>
      <c r="HQJ16" s="877"/>
      <c r="HQK16" s="877"/>
      <c r="HQL16" s="877"/>
      <c r="HQM16" s="877"/>
      <c r="HQN16" s="877"/>
      <c r="HQO16" s="877"/>
      <c r="HQP16" s="877"/>
      <c r="HQQ16" s="877"/>
      <c r="HQR16" s="877"/>
      <c r="HQS16" s="877"/>
      <c r="HQT16" s="877"/>
      <c r="HQU16" s="877"/>
      <c r="HQV16" s="877"/>
      <c r="HQW16" s="877"/>
      <c r="HQX16" s="877"/>
      <c r="HQY16" s="877"/>
      <c r="HQZ16" s="877"/>
      <c r="HRA16" s="877"/>
      <c r="HRB16" s="877"/>
      <c r="HRC16" s="877"/>
      <c r="HRD16" s="877"/>
      <c r="HRE16" s="877"/>
      <c r="HRF16" s="877"/>
      <c r="HRG16" s="877"/>
      <c r="HRH16" s="877"/>
      <c r="HRI16" s="877"/>
      <c r="HRJ16" s="877"/>
      <c r="HRK16" s="877"/>
      <c r="HRL16" s="877"/>
      <c r="HRM16" s="877"/>
      <c r="HRN16" s="877"/>
      <c r="HRO16" s="877"/>
      <c r="HRP16" s="877"/>
      <c r="HRQ16" s="877"/>
      <c r="HRR16" s="877"/>
      <c r="HRS16" s="877"/>
      <c r="HRT16" s="877"/>
      <c r="HRU16" s="877"/>
      <c r="HRV16" s="877"/>
      <c r="HRW16" s="877"/>
      <c r="HRX16" s="877"/>
      <c r="HRY16" s="877"/>
      <c r="HRZ16" s="877"/>
      <c r="HSA16" s="877"/>
      <c r="HSB16" s="877"/>
      <c r="HSC16" s="877"/>
      <c r="HSD16" s="877"/>
      <c r="HSE16" s="877"/>
      <c r="HSF16" s="877"/>
      <c r="HSG16" s="877"/>
      <c r="HSH16" s="877"/>
      <c r="HSI16" s="877"/>
      <c r="HSJ16" s="877"/>
      <c r="HSK16" s="877"/>
      <c r="HSL16" s="877"/>
      <c r="HSM16" s="877"/>
      <c r="HSN16" s="877"/>
      <c r="HSO16" s="877"/>
      <c r="HSP16" s="877"/>
      <c r="HSQ16" s="877"/>
      <c r="HSR16" s="877"/>
      <c r="HSS16" s="877"/>
      <c r="HST16" s="877"/>
      <c r="HSU16" s="877"/>
      <c r="HSV16" s="877"/>
      <c r="HSW16" s="877"/>
      <c r="HSX16" s="877"/>
      <c r="HSY16" s="877"/>
      <c r="HSZ16" s="877"/>
      <c r="HTA16" s="877"/>
      <c r="HTB16" s="877"/>
      <c r="HTC16" s="877"/>
      <c r="HTD16" s="877"/>
      <c r="HTE16" s="877"/>
      <c r="HTF16" s="877"/>
      <c r="HTG16" s="877"/>
      <c r="HTH16" s="877"/>
      <c r="HTI16" s="877"/>
      <c r="HTJ16" s="877"/>
      <c r="HTK16" s="877"/>
      <c r="HTL16" s="877"/>
      <c r="HTM16" s="877"/>
      <c r="HTN16" s="877"/>
      <c r="HTO16" s="877"/>
      <c r="HTP16" s="877"/>
      <c r="HTQ16" s="877"/>
      <c r="HTR16" s="877"/>
      <c r="HTS16" s="877"/>
      <c r="HTT16" s="877"/>
      <c r="HTU16" s="877"/>
      <c r="HTV16" s="877"/>
      <c r="HTW16" s="877"/>
      <c r="HTX16" s="877"/>
      <c r="HTY16" s="877"/>
      <c r="HTZ16" s="877"/>
      <c r="HUA16" s="877"/>
      <c r="HUB16" s="877"/>
      <c r="HUC16" s="877"/>
      <c r="HUD16" s="877"/>
      <c r="HUE16" s="877"/>
      <c r="HUF16" s="877"/>
      <c r="HUG16" s="877"/>
      <c r="HUH16" s="877"/>
      <c r="HUI16" s="877"/>
      <c r="HUJ16" s="877"/>
      <c r="HUK16" s="877"/>
      <c r="HUL16" s="877"/>
      <c r="HUM16" s="877"/>
      <c r="HUN16" s="877"/>
      <c r="HUO16" s="877"/>
      <c r="HUP16" s="877"/>
      <c r="HUQ16" s="877"/>
      <c r="HUR16" s="877"/>
      <c r="HUS16" s="877"/>
      <c r="HUT16" s="877"/>
      <c r="HUU16" s="877"/>
      <c r="HUV16" s="877"/>
      <c r="HUW16" s="877"/>
      <c r="HUX16" s="877"/>
      <c r="HUY16" s="877"/>
      <c r="HUZ16" s="877"/>
      <c r="HVA16" s="877"/>
      <c r="HVB16" s="877"/>
      <c r="HVC16" s="877"/>
      <c r="HVD16" s="877"/>
      <c r="HVE16" s="877"/>
      <c r="HVF16" s="877"/>
      <c r="HVG16" s="877"/>
      <c r="HVH16" s="877"/>
      <c r="HVI16" s="877"/>
      <c r="HVJ16" s="877"/>
      <c r="HVK16" s="877"/>
      <c r="HVL16" s="877"/>
      <c r="HVM16" s="877"/>
      <c r="HVN16" s="877"/>
      <c r="HVO16" s="877"/>
      <c r="HVP16" s="877"/>
      <c r="HVQ16" s="877"/>
      <c r="HVR16" s="877"/>
      <c r="HVS16" s="877"/>
      <c r="HVT16" s="877"/>
      <c r="HVU16" s="877"/>
      <c r="HVV16" s="877"/>
      <c r="HVW16" s="877"/>
      <c r="HVX16" s="877"/>
      <c r="HVY16" s="877"/>
      <c r="HVZ16" s="877"/>
      <c r="HWA16" s="877"/>
      <c r="HWB16" s="877"/>
      <c r="HWC16" s="877"/>
      <c r="HWD16" s="877"/>
      <c r="HWE16" s="877"/>
      <c r="HWF16" s="877"/>
      <c r="HWG16" s="877"/>
      <c r="HWH16" s="877"/>
      <c r="HWI16" s="877"/>
      <c r="HWJ16" s="877"/>
      <c r="HWK16" s="877"/>
      <c r="HWL16" s="877"/>
      <c r="HWM16" s="877"/>
      <c r="HWN16" s="877"/>
      <c r="HWO16" s="877"/>
      <c r="HWP16" s="877"/>
      <c r="HWQ16" s="877"/>
      <c r="HWR16" s="877"/>
      <c r="HWS16" s="877"/>
      <c r="HWT16" s="877"/>
      <c r="HWU16" s="877"/>
      <c r="HWV16" s="877"/>
      <c r="HWW16" s="877"/>
      <c r="HWX16" s="877"/>
      <c r="HWY16" s="877"/>
      <c r="HWZ16" s="877"/>
      <c r="HXA16" s="877"/>
      <c r="HXB16" s="877"/>
      <c r="HXC16" s="877"/>
      <c r="HXD16" s="877"/>
      <c r="HXE16" s="877"/>
      <c r="HXF16" s="877"/>
      <c r="HXG16" s="877"/>
      <c r="HXH16" s="877"/>
      <c r="HXI16" s="877"/>
      <c r="HXJ16" s="877"/>
      <c r="HXK16" s="877"/>
      <c r="HXL16" s="877"/>
      <c r="HXM16" s="877"/>
      <c r="HXN16" s="877"/>
      <c r="HXO16" s="877"/>
      <c r="HXP16" s="877"/>
      <c r="HXQ16" s="877"/>
      <c r="HXR16" s="877"/>
      <c r="HXS16" s="877"/>
      <c r="HXT16" s="877"/>
      <c r="HXU16" s="877"/>
      <c r="HXV16" s="877"/>
      <c r="HXW16" s="877"/>
      <c r="HXX16" s="877"/>
      <c r="HXY16" s="877"/>
      <c r="HXZ16" s="877"/>
      <c r="HYA16" s="877"/>
      <c r="HYB16" s="877"/>
      <c r="HYC16" s="877"/>
      <c r="HYD16" s="877"/>
      <c r="HYE16" s="877"/>
      <c r="HYF16" s="877"/>
      <c r="HYG16" s="877"/>
      <c r="HYH16" s="877"/>
      <c r="HYI16" s="877"/>
      <c r="HYJ16" s="877"/>
      <c r="HYK16" s="877"/>
      <c r="HYL16" s="877"/>
      <c r="HYM16" s="877"/>
      <c r="HYN16" s="877"/>
      <c r="HYO16" s="877"/>
      <c r="HYP16" s="877"/>
      <c r="HYQ16" s="877"/>
      <c r="HYR16" s="877"/>
      <c r="HYS16" s="877"/>
      <c r="HYT16" s="877"/>
      <c r="HYU16" s="877"/>
      <c r="HYV16" s="877"/>
      <c r="HYW16" s="877"/>
      <c r="HYX16" s="877"/>
      <c r="HYY16" s="877"/>
      <c r="HYZ16" s="877"/>
      <c r="HZA16" s="877"/>
      <c r="HZB16" s="877"/>
      <c r="HZC16" s="877"/>
      <c r="HZD16" s="877"/>
      <c r="HZE16" s="877"/>
      <c r="HZF16" s="877"/>
      <c r="HZG16" s="877"/>
      <c r="HZH16" s="877"/>
      <c r="HZI16" s="877"/>
      <c r="HZJ16" s="877"/>
      <c r="HZK16" s="877"/>
      <c r="HZL16" s="877"/>
      <c r="HZM16" s="877"/>
      <c r="HZN16" s="877"/>
      <c r="HZO16" s="877"/>
      <c r="HZP16" s="877"/>
      <c r="HZQ16" s="877"/>
      <c r="HZR16" s="877"/>
      <c r="HZS16" s="877"/>
      <c r="HZT16" s="877"/>
      <c r="HZU16" s="877"/>
      <c r="HZV16" s="877"/>
      <c r="HZW16" s="877"/>
      <c r="HZX16" s="877"/>
      <c r="HZY16" s="877"/>
      <c r="HZZ16" s="877"/>
      <c r="IAA16" s="877"/>
      <c r="IAB16" s="877"/>
      <c r="IAC16" s="877"/>
      <c r="IAD16" s="877"/>
      <c r="IAE16" s="877"/>
      <c r="IAF16" s="877"/>
      <c r="IAG16" s="877"/>
      <c r="IAH16" s="877"/>
      <c r="IAI16" s="877"/>
      <c r="IAJ16" s="877"/>
      <c r="IAK16" s="877"/>
      <c r="IAL16" s="877"/>
      <c r="IAM16" s="877"/>
      <c r="IAN16" s="877"/>
      <c r="IAO16" s="877"/>
      <c r="IAP16" s="877"/>
      <c r="IAQ16" s="877"/>
      <c r="IAR16" s="877"/>
      <c r="IAS16" s="877"/>
      <c r="IAT16" s="877"/>
      <c r="IAU16" s="877"/>
      <c r="IAV16" s="877"/>
      <c r="IAW16" s="877"/>
      <c r="IAX16" s="877"/>
      <c r="IAY16" s="877"/>
      <c r="IAZ16" s="877"/>
      <c r="IBA16" s="877"/>
      <c r="IBB16" s="877"/>
      <c r="IBC16" s="877"/>
      <c r="IBD16" s="877"/>
      <c r="IBE16" s="877"/>
      <c r="IBF16" s="877"/>
      <c r="IBG16" s="877"/>
      <c r="IBH16" s="877"/>
      <c r="IBI16" s="877"/>
      <c r="IBJ16" s="877"/>
      <c r="IBK16" s="877"/>
      <c r="IBL16" s="877"/>
      <c r="IBM16" s="877"/>
      <c r="IBN16" s="877"/>
      <c r="IBO16" s="877"/>
      <c r="IBP16" s="877"/>
      <c r="IBQ16" s="877"/>
      <c r="IBR16" s="877"/>
      <c r="IBS16" s="877"/>
      <c r="IBT16" s="877"/>
      <c r="IBU16" s="877"/>
      <c r="IBV16" s="877"/>
      <c r="IBW16" s="877"/>
      <c r="IBX16" s="877"/>
      <c r="IBY16" s="877"/>
      <c r="IBZ16" s="877"/>
      <c r="ICA16" s="877"/>
      <c r="ICB16" s="877"/>
      <c r="ICC16" s="877"/>
      <c r="ICD16" s="877"/>
      <c r="ICE16" s="877"/>
      <c r="ICF16" s="877"/>
      <c r="ICG16" s="877"/>
      <c r="ICH16" s="877"/>
      <c r="ICI16" s="877"/>
      <c r="ICJ16" s="877"/>
      <c r="ICK16" s="877"/>
      <c r="ICL16" s="877"/>
      <c r="ICM16" s="877"/>
      <c r="ICN16" s="877"/>
      <c r="ICO16" s="877"/>
      <c r="ICP16" s="877"/>
      <c r="ICQ16" s="877"/>
      <c r="ICR16" s="877"/>
      <c r="ICS16" s="877"/>
      <c r="ICT16" s="877"/>
      <c r="ICU16" s="877"/>
      <c r="ICV16" s="877"/>
      <c r="ICW16" s="877"/>
      <c r="ICX16" s="877"/>
      <c r="ICY16" s="877"/>
      <c r="ICZ16" s="877"/>
      <c r="IDA16" s="877"/>
      <c r="IDB16" s="877"/>
      <c r="IDC16" s="877"/>
      <c r="IDD16" s="877"/>
      <c r="IDE16" s="877"/>
      <c r="IDF16" s="877"/>
      <c r="IDG16" s="877"/>
      <c r="IDH16" s="877"/>
      <c r="IDI16" s="877"/>
      <c r="IDJ16" s="877"/>
      <c r="IDK16" s="877"/>
      <c r="IDL16" s="877"/>
      <c r="IDM16" s="877"/>
      <c r="IDN16" s="877"/>
      <c r="IDO16" s="877"/>
      <c r="IDP16" s="877"/>
      <c r="IDQ16" s="877"/>
      <c r="IDR16" s="877"/>
      <c r="IDS16" s="877"/>
      <c r="IDT16" s="877"/>
      <c r="IDU16" s="877"/>
      <c r="IDV16" s="877"/>
      <c r="IDW16" s="877"/>
      <c r="IDX16" s="877"/>
      <c r="IDY16" s="877"/>
      <c r="IDZ16" s="877"/>
      <c r="IEA16" s="877"/>
      <c r="IEB16" s="877"/>
      <c r="IEC16" s="877"/>
      <c r="IED16" s="877"/>
      <c r="IEE16" s="877"/>
      <c r="IEF16" s="877"/>
      <c r="IEG16" s="877"/>
      <c r="IEH16" s="877"/>
      <c r="IEI16" s="877"/>
      <c r="IEJ16" s="877"/>
      <c r="IEK16" s="877"/>
      <c r="IEL16" s="877"/>
      <c r="IEM16" s="877"/>
      <c r="IEN16" s="877"/>
      <c r="IEO16" s="877"/>
      <c r="IEP16" s="877"/>
      <c r="IEQ16" s="877"/>
      <c r="IER16" s="877"/>
      <c r="IES16" s="877"/>
      <c r="IET16" s="877"/>
      <c r="IEU16" s="877"/>
      <c r="IEV16" s="877"/>
      <c r="IEW16" s="877"/>
      <c r="IEX16" s="877"/>
      <c r="IEY16" s="877"/>
      <c r="IEZ16" s="877"/>
      <c r="IFA16" s="877"/>
      <c r="IFB16" s="877"/>
      <c r="IFC16" s="877"/>
      <c r="IFD16" s="877"/>
      <c r="IFE16" s="877"/>
      <c r="IFF16" s="877"/>
      <c r="IFG16" s="877"/>
      <c r="IFH16" s="877"/>
      <c r="IFI16" s="877"/>
      <c r="IFJ16" s="877"/>
      <c r="IFK16" s="877"/>
      <c r="IFL16" s="877"/>
      <c r="IFM16" s="877"/>
      <c r="IFN16" s="877"/>
      <c r="IFO16" s="877"/>
      <c r="IFP16" s="877"/>
      <c r="IFQ16" s="877"/>
      <c r="IFR16" s="877"/>
      <c r="IFS16" s="877"/>
      <c r="IFT16" s="877"/>
      <c r="IFU16" s="877"/>
      <c r="IFV16" s="877"/>
      <c r="IFW16" s="877"/>
      <c r="IFX16" s="877"/>
      <c r="IFY16" s="877"/>
      <c r="IFZ16" s="877"/>
      <c r="IGA16" s="877"/>
      <c r="IGB16" s="877"/>
      <c r="IGC16" s="877"/>
      <c r="IGD16" s="877"/>
      <c r="IGE16" s="877"/>
      <c r="IGF16" s="877"/>
      <c r="IGG16" s="877"/>
      <c r="IGH16" s="877"/>
      <c r="IGI16" s="877"/>
      <c r="IGJ16" s="877"/>
      <c r="IGK16" s="877"/>
      <c r="IGL16" s="877"/>
      <c r="IGM16" s="877"/>
      <c r="IGN16" s="877"/>
      <c r="IGO16" s="877"/>
      <c r="IGP16" s="877"/>
      <c r="IGQ16" s="877"/>
      <c r="IGR16" s="877"/>
      <c r="IGS16" s="877"/>
      <c r="IGT16" s="877"/>
      <c r="IGU16" s="877"/>
      <c r="IGV16" s="877"/>
      <c r="IGW16" s="877"/>
      <c r="IGX16" s="877"/>
      <c r="IGY16" s="877"/>
      <c r="IGZ16" s="877"/>
      <c r="IHA16" s="877"/>
      <c r="IHB16" s="877"/>
      <c r="IHC16" s="877"/>
      <c r="IHD16" s="877"/>
      <c r="IHE16" s="877"/>
      <c r="IHF16" s="877"/>
      <c r="IHG16" s="877"/>
      <c r="IHH16" s="877"/>
      <c r="IHI16" s="877"/>
      <c r="IHJ16" s="877"/>
      <c r="IHK16" s="877"/>
      <c r="IHL16" s="877"/>
      <c r="IHM16" s="877"/>
      <c r="IHN16" s="877"/>
      <c r="IHO16" s="877"/>
      <c r="IHP16" s="877"/>
      <c r="IHQ16" s="877"/>
      <c r="IHR16" s="877"/>
      <c r="IHS16" s="877"/>
      <c r="IHT16" s="877"/>
      <c r="IHU16" s="877"/>
      <c r="IHV16" s="877"/>
      <c r="IHW16" s="877"/>
      <c r="IHX16" s="877"/>
      <c r="IHY16" s="877"/>
      <c r="IHZ16" s="877"/>
      <c r="IIA16" s="877"/>
      <c r="IIB16" s="877"/>
      <c r="IIC16" s="877"/>
      <c r="IID16" s="877"/>
      <c r="IIE16" s="877"/>
      <c r="IIF16" s="877"/>
      <c r="IIG16" s="877"/>
      <c r="IIH16" s="877"/>
      <c r="III16" s="877"/>
      <c r="IIJ16" s="877"/>
      <c r="IIK16" s="877"/>
      <c r="IIL16" s="877"/>
      <c r="IIM16" s="877"/>
      <c r="IIN16" s="877"/>
      <c r="IIO16" s="877"/>
      <c r="IIP16" s="877"/>
      <c r="IIQ16" s="877"/>
      <c r="IIR16" s="877"/>
      <c r="IIS16" s="877"/>
      <c r="IIT16" s="877"/>
      <c r="IIU16" s="877"/>
      <c r="IIV16" s="877"/>
      <c r="IIW16" s="877"/>
      <c r="IIX16" s="877"/>
      <c r="IIY16" s="877"/>
      <c r="IIZ16" s="877"/>
      <c r="IJA16" s="877"/>
      <c r="IJB16" s="877"/>
      <c r="IJC16" s="877"/>
      <c r="IJD16" s="877"/>
      <c r="IJE16" s="877"/>
      <c r="IJF16" s="877"/>
      <c r="IJG16" s="877"/>
      <c r="IJH16" s="877"/>
      <c r="IJI16" s="877"/>
      <c r="IJJ16" s="877"/>
      <c r="IJK16" s="877"/>
      <c r="IJL16" s="877"/>
      <c r="IJM16" s="877"/>
      <c r="IJN16" s="877"/>
      <c r="IJO16" s="877"/>
      <c r="IJP16" s="877"/>
      <c r="IJQ16" s="877"/>
      <c r="IJR16" s="877"/>
      <c r="IJS16" s="877"/>
      <c r="IJT16" s="877"/>
      <c r="IJU16" s="877"/>
      <c r="IJV16" s="877"/>
      <c r="IJW16" s="877"/>
      <c r="IJX16" s="877"/>
      <c r="IJY16" s="877"/>
      <c r="IJZ16" s="877"/>
      <c r="IKA16" s="877"/>
      <c r="IKB16" s="877"/>
      <c r="IKC16" s="877"/>
      <c r="IKD16" s="877"/>
      <c r="IKE16" s="877"/>
      <c r="IKF16" s="877"/>
      <c r="IKG16" s="877"/>
      <c r="IKH16" s="877"/>
      <c r="IKI16" s="877"/>
      <c r="IKJ16" s="877"/>
      <c r="IKK16" s="877"/>
      <c r="IKL16" s="877"/>
      <c r="IKM16" s="877"/>
      <c r="IKN16" s="877"/>
      <c r="IKO16" s="877"/>
      <c r="IKP16" s="877"/>
      <c r="IKQ16" s="877"/>
      <c r="IKR16" s="877"/>
      <c r="IKS16" s="877"/>
      <c r="IKT16" s="877"/>
      <c r="IKU16" s="877"/>
      <c r="IKV16" s="877"/>
      <c r="IKW16" s="877"/>
      <c r="IKX16" s="877"/>
      <c r="IKY16" s="877"/>
      <c r="IKZ16" s="877"/>
      <c r="ILA16" s="877"/>
      <c r="ILB16" s="877"/>
      <c r="ILC16" s="877"/>
      <c r="ILD16" s="877"/>
      <c r="ILE16" s="877"/>
      <c r="ILF16" s="877"/>
      <c r="ILG16" s="877"/>
      <c r="ILH16" s="877"/>
      <c r="ILI16" s="877"/>
      <c r="ILJ16" s="877"/>
      <c r="ILK16" s="877"/>
      <c r="ILL16" s="877"/>
      <c r="ILM16" s="877"/>
      <c r="ILN16" s="877"/>
      <c r="ILO16" s="877"/>
      <c r="ILP16" s="877"/>
      <c r="ILQ16" s="877"/>
      <c r="ILR16" s="877"/>
      <c r="ILS16" s="877"/>
      <c r="ILT16" s="877"/>
      <c r="ILU16" s="877"/>
      <c r="ILV16" s="877"/>
      <c r="ILW16" s="877"/>
      <c r="ILX16" s="877"/>
      <c r="ILY16" s="877"/>
      <c r="ILZ16" s="877"/>
      <c r="IMA16" s="877"/>
      <c r="IMB16" s="877"/>
      <c r="IMC16" s="877"/>
      <c r="IMD16" s="877"/>
      <c r="IME16" s="877"/>
      <c r="IMF16" s="877"/>
      <c r="IMG16" s="877"/>
      <c r="IMH16" s="877"/>
      <c r="IMI16" s="877"/>
      <c r="IMJ16" s="877"/>
      <c r="IMK16" s="877"/>
      <c r="IML16" s="877"/>
      <c r="IMM16" s="877"/>
      <c r="IMN16" s="877"/>
      <c r="IMO16" s="877"/>
      <c r="IMP16" s="877"/>
      <c r="IMQ16" s="877"/>
      <c r="IMR16" s="877"/>
      <c r="IMS16" s="877"/>
      <c r="IMT16" s="877"/>
      <c r="IMU16" s="877"/>
      <c r="IMV16" s="877"/>
      <c r="IMW16" s="877"/>
      <c r="IMX16" s="877"/>
      <c r="IMY16" s="877"/>
      <c r="IMZ16" s="877"/>
      <c r="INA16" s="877"/>
      <c r="INB16" s="877"/>
      <c r="INC16" s="877"/>
      <c r="IND16" s="877"/>
      <c r="INE16" s="877"/>
      <c r="INF16" s="877"/>
      <c r="ING16" s="877"/>
      <c r="INH16" s="877"/>
      <c r="INI16" s="877"/>
      <c r="INJ16" s="877"/>
      <c r="INK16" s="877"/>
      <c r="INL16" s="877"/>
      <c r="INM16" s="877"/>
      <c r="INN16" s="877"/>
      <c r="INO16" s="877"/>
      <c r="INP16" s="877"/>
      <c r="INQ16" s="877"/>
      <c r="INR16" s="877"/>
      <c r="INS16" s="877"/>
      <c r="INT16" s="877"/>
      <c r="INU16" s="877"/>
      <c r="INV16" s="877"/>
      <c r="INW16" s="877"/>
      <c r="INX16" s="877"/>
      <c r="INY16" s="877"/>
      <c r="INZ16" s="877"/>
      <c r="IOA16" s="877"/>
      <c r="IOB16" s="877"/>
      <c r="IOC16" s="877"/>
      <c r="IOD16" s="877"/>
      <c r="IOE16" s="877"/>
      <c r="IOF16" s="877"/>
      <c r="IOG16" s="877"/>
      <c r="IOH16" s="877"/>
      <c r="IOI16" s="877"/>
      <c r="IOJ16" s="877"/>
      <c r="IOK16" s="877"/>
      <c r="IOL16" s="877"/>
      <c r="IOM16" s="877"/>
      <c r="ION16" s="877"/>
      <c r="IOO16" s="877"/>
      <c r="IOP16" s="877"/>
      <c r="IOQ16" s="877"/>
      <c r="IOR16" s="877"/>
      <c r="IOS16" s="877"/>
      <c r="IOT16" s="877"/>
      <c r="IOU16" s="877"/>
      <c r="IOV16" s="877"/>
      <c r="IOW16" s="877"/>
      <c r="IOX16" s="877"/>
      <c r="IOY16" s="877"/>
      <c r="IOZ16" s="877"/>
      <c r="IPA16" s="877"/>
      <c r="IPB16" s="877"/>
      <c r="IPC16" s="877"/>
      <c r="IPD16" s="877"/>
      <c r="IPE16" s="877"/>
      <c r="IPF16" s="877"/>
      <c r="IPG16" s="877"/>
      <c r="IPH16" s="877"/>
      <c r="IPI16" s="877"/>
      <c r="IPJ16" s="877"/>
      <c r="IPK16" s="877"/>
      <c r="IPL16" s="877"/>
      <c r="IPM16" s="877"/>
      <c r="IPN16" s="877"/>
      <c r="IPO16" s="877"/>
      <c r="IPP16" s="877"/>
      <c r="IPQ16" s="877"/>
      <c r="IPR16" s="877"/>
      <c r="IPS16" s="877"/>
      <c r="IPT16" s="877"/>
      <c r="IPU16" s="877"/>
      <c r="IPV16" s="877"/>
      <c r="IPW16" s="877"/>
      <c r="IPX16" s="877"/>
      <c r="IPY16" s="877"/>
      <c r="IPZ16" s="877"/>
      <c r="IQA16" s="877"/>
      <c r="IQB16" s="877"/>
      <c r="IQC16" s="877"/>
      <c r="IQD16" s="877"/>
      <c r="IQE16" s="877"/>
      <c r="IQF16" s="877"/>
      <c r="IQG16" s="877"/>
      <c r="IQH16" s="877"/>
      <c r="IQI16" s="877"/>
      <c r="IQJ16" s="877"/>
      <c r="IQK16" s="877"/>
      <c r="IQL16" s="877"/>
      <c r="IQM16" s="877"/>
      <c r="IQN16" s="877"/>
      <c r="IQO16" s="877"/>
      <c r="IQP16" s="877"/>
      <c r="IQQ16" s="877"/>
      <c r="IQR16" s="877"/>
      <c r="IQS16" s="877"/>
      <c r="IQT16" s="877"/>
      <c r="IQU16" s="877"/>
      <c r="IQV16" s="877"/>
      <c r="IQW16" s="877"/>
      <c r="IQX16" s="877"/>
      <c r="IQY16" s="877"/>
      <c r="IQZ16" s="877"/>
      <c r="IRA16" s="877"/>
      <c r="IRB16" s="877"/>
      <c r="IRC16" s="877"/>
      <c r="IRD16" s="877"/>
      <c r="IRE16" s="877"/>
      <c r="IRF16" s="877"/>
      <c r="IRG16" s="877"/>
      <c r="IRH16" s="877"/>
      <c r="IRI16" s="877"/>
      <c r="IRJ16" s="877"/>
      <c r="IRK16" s="877"/>
      <c r="IRL16" s="877"/>
      <c r="IRM16" s="877"/>
      <c r="IRN16" s="877"/>
      <c r="IRO16" s="877"/>
      <c r="IRP16" s="877"/>
      <c r="IRQ16" s="877"/>
      <c r="IRR16" s="877"/>
      <c r="IRS16" s="877"/>
      <c r="IRT16" s="877"/>
      <c r="IRU16" s="877"/>
      <c r="IRV16" s="877"/>
      <c r="IRW16" s="877"/>
      <c r="IRX16" s="877"/>
      <c r="IRY16" s="877"/>
      <c r="IRZ16" s="877"/>
      <c r="ISA16" s="877"/>
      <c r="ISB16" s="877"/>
      <c r="ISC16" s="877"/>
      <c r="ISD16" s="877"/>
      <c r="ISE16" s="877"/>
      <c r="ISF16" s="877"/>
      <c r="ISG16" s="877"/>
      <c r="ISH16" s="877"/>
      <c r="ISI16" s="877"/>
      <c r="ISJ16" s="877"/>
      <c r="ISK16" s="877"/>
      <c r="ISL16" s="877"/>
      <c r="ISM16" s="877"/>
      <c r="ISN16" s="877"/>
      <c r="ISO16" s="877"/>
      <c r="ISP16" s="877"/>
      <c r="ISQ16" s="877"/>
      <c r="ISR16" s="877"/>
      <c r="ISS16" s="877"/>
      <c r="IST16" s="877"/>
      <c r="ISU16" s="877"/>
      <c r="ISV16" s="877"/>
      <c r="ISW16" s="877"/>
      <c r="ISX16" s="877"/>
      <c r="ISY16" s="877"/>
      <c r="ISZ16" s="877"/>
      <c r="ITA16" s="877"/>
      <c r="ITB16" s="877"/>
      <c r="ITC16" s="877"/>
      <c r="ITD16" s="877"/>
      <c r="ITE16" s="877"/>
      <c r="ITF16" s="877"/>
      <c r="ITG16" s="877"/>
      <c r="ITH16" s="877"/>
      <c r="ITI16" s="877"/>
      <c r="ITJ16" s="877"/>
      <c r="ITK16" s="877"/>
      <c r="ITL16" s="877"/>
      <c r="ITM16" s="877"/>
      <c r="ITN16" s="877"/>
      <c r="ITO16" s="877"/>
      <c r="ITP16" s="877"/>
      <c r="ITQ16" s="877"/>
      <c r="ITR16" s="877"/>
      <c r="ITS16" s="877"/>
      <c r="ITT16" s="877"/>
      <c r="ITU16" s="877"/>
      <c r="ITV16" s="877"/>
      <c r="ITW16" s="877"/>
      <c r="ITX16" s="877"/>
      <c r="ITY16" s="877"/>
      <c r="ITZ16" s="877"/>
      <c r="IUA16" s="877"/>
      <c r="IUB16" s="877"/>
      <c r="IUC16" s="877"/>
      <c r="IUD16" s="877"/>
      <c r="IUE16" s="877"/>
      <c r="IUF16" s="877"/>
      <c r="IUG16" s="877"/>
      <c r="IUH16" s="877"/>
      <c r="IUI16" s="877"/>
      <c r="IUJ16" s="877"/>
      <c r="IUK16" s="877"/>
      <c r="IUL16" s="877"/>
      <c r="IUM16" s="877"/>
      <c r="IUN16" s="877"/>
      <c r="IUO16" s="877"/>
      <c r="IUP16" s="877"/>
      <c r="IUQ16" s="877"/>
      <c r="IUR16" s="877"/>
      <c r="IUS16" s="877"/>
      <c r="IUT16" s="877"/>
      <c r="IUU16" s="877"/>
      <c r="IUV16" s="877"/>
      <c r="IUW16" s="877"/>
      <c r="IUX16" s="877"/>
      <c r="IUY16" s="877"/>
      <c r="IUZ16" s="877"/>
      <c r="IVA16" s="877"/>
      <c r="IVB16" s="877"/>
      <c r="IVC16" s="877"/>
      <c r="IVD16" s="877"/>
      <c r="IVE16" s="877"/>
      <c r="IVF16" s="877"/>
      <c r="IVG16" s="877"/>
      <c r="IVH16" s="877"/>
      <c r="IVI16" s="877"/>
      <c r="IVJ16" s="877"/>
      <c r="IVK16" s="877"/>
      <c r="IVL16" s="877"/>
      <c r="IVM16" s="877"/>
      <c r="IVN16" s="877"/>
      <c r="IVO16" s="877"/>
      <c r="IVP16" s="877"/>
      <c r="IVQ16" s="877"/>
      <c r="IVR16" s="877"/>
      <c r="IVS16" s="877"/>
      <c r="IVT16" s="877"/>
      <c r="IVU16" s="877"/>
      <c r="IVV16" s="877"/>
      <c r="IVW16" s="877"/>
      <c r="IVX16" s="877"/>
      <c r="IVY16" s="877"/>
      <c r="IVZ16" s="877"/>
      <c r="IWA16" s="877"/>
      <c r="IWB16" s="877"/>
      <c r="IWC16" s="877"/>
      <c r="IWD16" s="877"/>
      <c r="IWE16" s="877"/>
      <c r="IWF16" s="877"/>
      <c r="IWG16" s="877"/>
      <c r="IWH16" s="877"/>
      <c r="IWI16" s="877"/>
      <c r="IWJ16" s="877"/>
      <c r="IWK16" s="877"/>
      <c r="IWL16" s="877"/>
      <c r="IWM16" s="877"/>
      <c r="IWN16" s="877"/>
      <c r="IWO16" s="877"/>
      <c r="IWP16" s="877"/>
      <c r="IWQ16" s="877"/>
      <c r="IWR16" s="877"/>
      <c r="IWS16" s="877"/>
      <c r="IWT16" s="877"/>
      <c r="IWU16" s="877"/>
      <c r="IWV16" s="877"/>
      <c r="IWW16" s="877"/>
      <c r="IWX16" s="877"/>
      <c r="IWY16" s="877"/>
      <c r="IWZ16" s="877"/>
      <c r="IXA16" s="877"/>
      <c r="IXB16" s="877"/>
      <c r="IXC16" s="877"/>
      <c r="IXD16" s="877"/>
      <c r="IXE16" s="877"/>
      <c r="IXF16" s="877"/>
      <c r="IXG16" s="877"/>
      <c r="IXH16" s="877"/>
      <c r="IXI16" s="877"/>
      <c r="IXJ16" s="877"/>
      <c r="IXK16" s="877"/>
      <c r="IXL16" s="877"/>
      <c r="IXM16" s="877"/>
      <c r="IXN16" s="877"/>
      <c r="IXO16" s="877"/>
      <c r="IXP16" s="877"/>
      <c r="IXQ16" s="877"/>
      <c r="IXR16" s="877"/>
      <c r="IXS16" s="877"/>
      <c r="IXT16" s="877"/>
      <c r="IXU16" s="877"/>
      <c r="IXV16" s="877"/>
      <c r="IXW16" s="877"/>
      <c r="IXX16" s="877"/>
      <c r="IXY16" s="877"/>
      <c r="IXZ16" s="877"/>
      <c r="IYA16" s="877"/>
      <c r="IYB16" s="877"/>
      <c r="IYC16" s="877"/>
      <c r="IYD16" s="877"/>
      <c r="IYE16" s="877"/>
      <c r="IYF16" s="877"/>
      <c r="IYG16" s="877"/>
      <c r="IYH16" s="877"/>
      <c r="IYI16" s="877"/>
      <c r="IYJ16" s="877"/>
      <c r="IYK16" s="877"/>
      <c r="IYL16" s="877"/>
      <c r="IYM16" s="877"/>
      <c r="IYN16" s="877"/>
      <c r="IYO16" s="877"/>
      <c r="IYP16" s="877"/>
      <c r="IYQ16" s="877"/>
      <c r="IYR16" s="877"/>
      <c r="IYS16" s="877"/>
      <c r="IYT16" s="877"/>
      <c r="IYU16" s="877"/>
      <c r="IYV16" s="877"/>
      <c r="IYW16" s="877"/>
      <c r="IYX16" s="877"/>
      <c r="IYY16" s="877"/>
      <c r="IYZ16" s="877"/>
      <c r="IZA16" s="877"/>
      <c r="IZB16" s="877"/>
      <c r="IZC16" s="877"/>
      <c r="IZD16" s="877"/>
      <c r="IZE16" s="877"/>
      <c r="IZF16" s="877"/>
      <c r="IZG16" s="877"/>
      <c r="IZH16" s="877"/>
      <c r="IZI16" s="877"/>
      <c r="IZJ16" s="877"/>
      <c r="IZK16" s="877"/>
      <c r="IZL16" s="877"/>
      <c r="IZM16" s="877"/>
      <c r="IZN16" s="877"/>
      <c r="IZO16" s="877"/>
      <c r="IZP16" s="877"/>
      <c r="IZQ16" s="877"/>
      <c r="IZR16" s="877"/>
      <c r="IZS16" s="877"/>
      <c r="IZT16" s="877"/>
      <c r="IZU16" s="877"/>
      <c r="IZV16" s="877"/>
      <c r="IZW16" s="877"/>
      <c r="IZX16" s="877"/>
      <c r="IZY16" s="877"/>
      <c r="IZZ16" s="877"/>
      <c r="JAA16" s="877"/>
      <c r="JAB16" s="877"/>
      <c r="JAC16" s="877"/>
      <c r="JAD16" s="877"/>
      <c r="JAE16" s="877"/>
      <c r="JAF16" s="877"/>
      <c r="JAG16" s="877"/>
      <c r="JAH16" s="877"/>
      <c r="JAI16" s="877"/>
      <c r="JAJ16" s="877"/>
      <c r="JAK16" s="877"/>
      <c r="JAL16" s="877"/>
      <c r="JAM16" s="877"/>
      <c r="JAN16" s="877"/>
      <c r="JAO16" s="877"/>
      <c r="JAP16" s="877"/>
      <c r="JAQ16" s="877"/>
      <c r="JAR16" s="877"/>
      <c r="JAS16" s="877"/>
      <c r="JAT16" s="877"/>
      <c r="JAU16" s="877"/>
      <c r="JAV16" s="877"/>
      <c r="JAW16" s="877"/>
      <c r="JAX16" s="877"/>
      <c r="JAY16" s="877"/>
      <c r="JAZ16" s="877"/>
      <c r="JBA16" s="877"/>
      <c r="JBB16" s="877"/>
      <c r="JBC16" s="877"/>
      <c r="JBD16" s="877"/>
      <c r="JBE16" s="877"/>
      <c r="JBF16" s="877"/>
      <c r="JBG16" s="877"/>
      <c r="JBH16" s="877"/>
      <c r="JBI16" s="877"/>
      <c r="JBJ16" s="877"/>
      <c r="JBK16" s="877"/>
      <c r="JBL16" s="877"/>
      <c r="JBM16" s="877"/>
      <c r="JBN16" s="877"/>
      <c r="JBO16" s="877"/>
      <c r="JBP16" s="877"/>
      <c r="JBQ16" s="877"/>
      <c r="JBR16" s="877"/>
      <c r="JBS16" s="877"/>
      <c r="JBT16" s="877"/>
      <c r="JBU16" s="877"/>
      <c r="JBV16" s="877"/>
      <c r="JBW16" s="877"/>
      <c r="JBX16" s="877"/>
      <c r="JBY16" s="877"/>
      <c r="JBZ16" s="877"/>
      <c r="JCA16" s="877"/>
      <c r="JCB16" s="877"/>
      <c r="JCC16" s="877"/>
      <c r="JCD16" s="877"/>
      <c r="JCE16" s="877"/>
      <c r="JCF16" s="877"/>
      <c r="JCG16" s="877"/>
      <c r="JCH16" s="877"/>
      <c r="JCI16" s="877"/>
      <c r="JCJ16" s="877"/>
      <c r="JCK16" s="877"/>
      <c r="JCL16" s="877"/>
      <c r="JCM16" s="877"/>
      <c r="JCN16" s="877"/>
      <c r="JCO16" s="877"/>
      <c r="JCP16" s="877"/>
      <c r="JCQ16" s="877"/>
      <c r="JCR16" s="877"/>
      <c r="JCS16" s="877"/>
      <c r="JCT16" s="877"/>
      <c r="JCU16" s="877"/>
      <c r="JCV16" s="877"/>
      <c r="JCW16" s="877"/>
      <c r="JCX16" s="877"/>
      <c r="JCY16" s="877"/>
      <c r="JCZ16" s="877"/>
      <c r="JDA16" s="877"/>
      <c r="JDB16" s="877"/>
      <c r="JDC16" s="877"/>
      <c r="JDD16" s="877"/>
      <c r="JDE16" s="877"/>
      <c r="JDF16" s="877"/>
      <c r="JDG16" s="877"/>
      <c r="JDH16" s="877"/>
      <c r="JDI16" s="877"/>
      <c r="JDJ16" s="877"/>
      <c r="JDK16" s="877"/>
      <c r="JDL16" s="877"/>
      <c r="JDM16" s="877"/>
      <c r="JDN16" s="877"/>
      <c r="JDO16" s="877"/>
      <c r="JDP16" s="877"/>
      <c r="JDQ16" s="877"/>
      <c r="JDR16" s="877"/>
      <c r="JDS16" s="877"/>
      <c r="JDT16" s="877"/>
      <c r="JDU16" s="877"/>
      <c r="JDV16" s="877"/>
      <c r="JDW16" s="877"/>
      <c r="JDX16" s="877"/>
      <c r="JDY16" s="877"/>
      <c r="JDZ16" s="877"/>
      <c r="JEA16" s="877"/>
      <c r="JEB16" s="877"/>
      <c r="JEC16" s="877"/>
      <c r="JED16" s="877"/>
      <c r="JEE16" s="877"/>
      <c r="JEF16" s="877"/>
      <c r="JEG16" s="877"/>
      <c r="JEH16" s="877"/>
      <c r="JEI16" s="877"/>
      <c r="JEJ16" s="877"/>
      <c r="JEK16" s="877"/>
      <c r="JEL16" s="877"/>
      <c r="JEM16" s="877"/>
      <c r="JEN16" s="877"/>
      <c r="JEO16" s="877"/>
      <c r="JEP16" s="877"/>
      <c r="JEQ16" s="877"/>
      <c r="JER16" s="877"/>
      <c r="JES16" s="877"/>
      <c r="JET16" s="877"/>
      <c r="JEU16" s="877"/>
      <c r="JEV16" s="877"/>
      <c r="JEW16" s="877"/>
      <c r="JEX16" s="877"/>
      <c r="JEY16" s="877"/>
      <c r="JEZ16" s="877"/>
      <c r="JFA16" s="877"/>
      <c r="JFB16" s="877"/>
      <c r="JFC16" s="877"/>
      <c r="JFD16" s="877"/>
      <c r="JFE16" s="877"/>
      <c r="JFF16" s="877"/>
      <c r="JFG16" s="877"/>
      <c r="JFH16" s="877"/>
      <c r="JFI16" s="877"/>
      <c r="JFJ16" s="877"/>
      <c r="JFK16" s="877"/>
      <c r="JFL16" s="877"/>
      <c r="JFM16" s="877"/>
      <c r="JFN16" s="877"/>
      <c r="JFO16" s="877"/>
      <c r="JFP16" s="877"/>
      <c r="JFQ16" s="877"/>
      <c r="JFR16" s="877"/>
      <c r="JFS16" s="877"/>
      <c r="JFT16" s="877"/>
      <c r="JFU16" s="877"/>
      <c r="JFV16" s="877"/>
      <c r="JFW16" s="877"/>
      <c r="JFX16" s="877"/>
      <c r="JFY16" s="877"/>
      <c r="JFZ16" s="877"/>
      <c r="JGA16" s="877"/>
      <c r="JGB16" s="877"/>
      <c r="JGC16" s="877"/>
      <c r="JGD16" s="877"/>
      <c r="JGE16" s="877"/>
      <c r="JGF16" s="877"/>
      <c r="JGG16" s="877"/>
      <c r="JGH16" s="877"/>
      <c r="JGI16" s="877"/>
      <c r="JGJ16" s="877"/>
      <c r="JGK16" s="877"/>
      <c r="JGL16" s="877"/>
      <c r="JGM16" s="877"/>
      <c r="JGN16" s="877"/>
      <c r="JGO16" s="877"/>
      <c r="JGP16" s="877"/>
      <c r="JGQ16" s="877"/>
      <c r="JGR16" s="877"/>
      <c r="JGS16" s="877"/>
      <c r="JGT16" s="877"/>
      <c r="JGU16" s="877"/>
      <c r="JGV16" s="877"/>
      <c r="JGW16" s="877"/>
      <c r="JGX16" s="877"/>
      <c r="JGY16" s="877"/>
      <c r="JGZ16" s="877"/>
      <c r="JHA16" s="877"/>
      <c r="JHB16" s="877"/>
      <c r="JHC16" s="877"/>
      <c r="JHD16" s="877"/>
      <c r="JHE16" s="877"/>
      <c r="JHF16" s="877"/>
      <c r="JHG16" s="877"/>
      <c r="JHH16" s="877"/>
      <c r="JHI16" s="877"/>
      <c r="JHJ16" s="877"/>
      <c r="JHK16" s="877"/>
      <c r="JHL16" s="877"/>
      <c r="JHM16" s="877"/>
      <c r="JHN16" s="877"/>
      <c r="JHO16" s="877"/>
      <c r="JHP16" s="877"/>
      <c r="JHQ16" s="877"/>
      <c r="JHR16" s="877"/>
      <c r="JHS16" s="877"/>
      <c r="JHT16" s="877"/>
      <c r="JHU16" s="877"/>
      <c r="JHV16" s="877"/>
      <c r="JHW16" s="877"/>
      <c r="JHX16" s="877"/>
      <c r="JHY16" s="877"/>
      <c r="JHZ16" s="877"/>
      <c r="JIA16" s="877"/>
      <c r="JIB16" s="877"/>
      <c r="JIC16" s="877"/>
      <c r="JID16" s="877"/>
      <c r="JIE16" s="877"/>
      <c r="JIF16" s="877"/>
      <c r="JIG16" s="877"/>
      <c r="JIH16" s="877"/>
      <c r="JII16" s="877"/>
      <c r="JIJ16" s="877"/>
      <c r="JIK16" s="877"/>
      <c r="JIL16" s="877"/>
      <c r="JIM16" s="877"/>
      <c r="JIN16" s="877"/>
      <c r="JIO16" s="877"/>
      <c r="JIP16" s="877"/>
      <c r="JIQ16" s="877"/>
      <c r="JIR16" s="877"/>
      <c r="JIS16" s="877"/>
      <c r="JIT16" s="877"/>
      <c r="JIU16" s="877"/>
      <c r="JIV16" s="877"/>
      <c r="JIW16" s="877"/>
      <c r="JIX16" s="877"/>
      <c r="JIY16" s="877"/>
      <c r="JIZ16" s="877"/>
      <c r="JJA16" s="877"/>
      <c r="JJB16" s="877"/>
      <c r="JJC16" s="877"/>
      <c r="JJD16" s="877"/>
      <c r="JJE16" s="877"/>
      <c r="JJF16" s="877"/>
      <c r="JJG16" s="877"/>
      <c r="JJH16" s="877"/>
      <c r="JJI16" s="877"/>
      <c r="JJJ16" s="877"/>
      <c r="JJK16" s="877"/>
      <c r="JJL16" s="877"/>
      <c r="JJM16" s="877"/>
      <c r="JJN16" s="877"/>
      <c r="JJO16" s="877"/>
      <c r="JJP16" s="877"/>
      <c r="JJQ16" s="877"/>
      <c r="JJR16" s="877"/>
      <c r="JJS16" s="877"/>
      <c r="JJT16" s="877"/>
      <c r="JJU16" s="877"/>
      <c r="JJV16" s="877"/>
      <c r="JJW16" s="877"/>
      <c r="JJX16" s="877"/>
      <c r="JJY16" s="877"/>
      <c r="JJZ16" s="877"/>
      <c r="JKA16" s="877"/>
      <c r="JKB16" s="877"/>
      <c r="JKC16" s="877"/>
      <c r="JKD16" s="877"/>
      <c r="JKE16" s="877"/>
      <c r="JKF16" s="877"/>
      <c r="JKG16" s="877"/>
      <c r="JKH16" s="877"/>
      <c r="JKI16" s="877"/>
      <c r="JKJ16" s="877"/>
      <c r="JKK16" s="877"/>
      <c r="JKL16" s="877"/>
      <c r="JKM16" s="877"/>
      <c r="JKN16" s="877"/>
      <c r="JKO16" s="877"/>
      <c r="JKP16" s="877"/>
      <c r="JKQ16" s="877"/>
      <c r="JKR16" s="877"/>
      <c r="JKS16" s="877"/>
      <c r="JKT16" s="877"/>
      <c r="JKU16" s="877"/>
      <c r="JKV16" s="877"/>
      <c r="JKW16" s="877"/>
      <c r="JKX16" s="877"/>
      <c r="JKY16" s="877"/>
      <c r="JKZ16" s="877"/>
      <c r="JLA16" s="877"/>
      <c r="JLB16" s="877"/>
      <c r="JLC16" s="877"/>
      <c r="JLD16" s="877"/>
      <c r="JLE16" s="877"/>
      <c r="JLF16" s="877"/>
      <c r="JLG16" s="877"/>
      <c r="JLH16" s="877"/>
      <c r="JLI16" s="877"/>
      <c r="JLJ16" s="877"/>
      <c r="JLK16" s="877"/>
      <c r="JLL16" s="877"/>
      <c r="JLM16" s="877"/>
      <c r="JLN16" s="877"/>
      <c r="JLO16" s="877"/>
      <c r="JLP16" s="877"/>
      <c r="JLQ16" s="877"/>
      <c r="JLR16" s="877"/>
      <c r="JLS16" s="877"/>
      <c r="JLT16" s="877"/>
      <c r="JLU16" s="877"/>
      <c r="JLV16" s="877"/>
      <c r="JLW16" s="877"/>
      <c r="JLX16" s="877"/>
      <c r="JLY16" s="877"/>
      <c r="JLZ16" s="877"/>
      <c r="JMA16" s="877"/>
      <c r="JMB16" s="877"/>
      <c r="JMC16" s="877"/>
      <c r="JMD16" s="877"/>
      <c r="JME16" s="877"/>
      <c r="JMF16" s="877"/>
      <c r="JMG16" s="877"/>
      <c r="JMH16" s="877"/>
      <c r="JMI16" s="877"/>
      <c r="JMJ16" s="877"/>
      <c r="JMK16" s="877"/>
      <c r="JML16" s="877"/>
      <c r="JMM16" s="877"/>
      <c r="JMN16" s="877"/>
      <c r="JMO16" s="877"/>
      <c r="JMP16" s="877"/>
      <c r="JMQ16" s="877"/>
      <c r="JMR16" s="877"/>
      <c r="JMS16" s="877"/>
      <c r="JMT16" s="877"/>
      <c r="JMU16" s="877"/>
      <c r="JMV16" s="877"/>
      <c r="JMW16" s="877"/>
      <c r="JMX16" s="877"/>
      <c r="JMY16" s="877"/>
      <c r="JMZ16" s="877"/>
      <c r="JNA16" s="877"/>
      <c r="JNB16" s="877"/>
      <c r="JNC16" s="877"/>
      <c r="JND16" s="877"/>
      <c r="JNE16" s="877"/>
      <c r="JNF16" s="877"/>
      <c r="JNG16" s="877"/>
      <c r="JNH16" s="877"/>
      <c r="JNI16" s="877"/>
      <c r="JNJ16" s="877"/>
      <c r="JNK16" s="877"/>
      <c r="JNL16" s="877"/>
      <c r="JNM16" s="877"/>
      <c r="JNN16" s="877"/>
      <c r="JNO16" s="877"/>
      <c r="JNP16" s="877"/>
      <c r="JNQ16" s="877"/>
      <c r="JNR16" s="877"/>
      <c r="JNS16" s="877"/>
      <c r="JNT16" s="877"/>
      <c r="JNU16" s="877"/>
      <c r="JNV16" s="877"/>
      <c r="JNW16" s="877"/>
      <c r="JNX16" s="877"/>
      <c r="JNY16" s="877"/>
      <c r="JNZ16" s="877"/>
      <c r="JOA16" s="877"/>
      <c r="JOB16" s="877"/>
      <c r="JOC16" s="877"/>
      <c r="JOD16" s="877"/>
      <c r="JOE16" s="877"/>
      <c r="JOF16" s="877"/>
      <c r="JOG16" s="877"/>
      <c r="JOH16" s="877"/>
      <c r="JOI16" s="877"/>
      <c r="JOJ16" s="877"/>
      <c r="JOK16" s="877"/>
      <c r="JOL16" s="877"/>
      <c r="JOM16" s="877"/>
      <c r="JON16" s="877"/>
      <c r="JOO16" s="877"/>
      <c r="JOP16" s="877"/>
      <c r="JOQ16" s="877"/>
      <c r="JOR16" s="877"/>
      <c r="JOS16" s="877"/>
      <c r="JOT16" s="877"/>
      <c r="JOU16" s="877"/>
      <c r="JOV16" s="877"/>
      <c r="JOW16" s="877"/>
      <c r="JOX16" s="877"/>
      <c r="JOY16" s="877"/>
      <c r="JOZ16" s="877"/>
      <c r="JPA16" s="877"/>
      <c r="JPB16" s="877"/>
      <c r="JPC16" s="877"/>
      <c r="JPD16" s="877"/>
      <c r="JPE16" s="877"/>
      <c r="JPF16" s="877"/>
      <c r="JPG16" s="877"/>
      <c r="JPH16" s="877"/>
      <c r="JPI16" s="877"/>
      <c r="JPJ16" s="877"/>
      <c r="JPK16" s="877"/>
      <c r="JPL16" s="877"/>
      <c r="JPM16" s="877"/>
      <c r="JPN16" s="877"/>
      <c r="JPO16" s="877"/>
      <c r="JPP16" s="877"/>
      <c r="JPQ16" s="877"/>
      <c r="JPR16" s="877"/>
      <c r="JPS16" s="877"/>
      <c r="JPT16" s="877"/>
      <c r="JPU16" s="877"/>
      <c r="JPV16" s="877"/>
      <c r="JPW16" s="877"/>
      <c r="JPX16" s="877"/>
      <c r="JPY16" s="877"/>
      <c r="JPZ16" s="877"/>
      <c r="JQA16" s="877"/>
      <c r="JQB16" s="877"/>
      <c r="JQC16" s="877"/>
      <c r="JQD16" s="877"/>
      <c r="JQE16" s="877"/>
      <c r="JQF16" s="877"/>
      <c r="JQG16" s="877"/>
      <c r="JQH16" s="877"/>
      <c r="JQI16" s="877"/>
      <c r="JQJ16" s="877"/>
      <c r="JQK16" s="877"/>
      <c r="JQL16" s="877"/>
      <c r="JQM16" s="877"/>
      <c r="JQN16" s="877"/>
      <c r="JQO16" s="877"/>
      <c r="JQP16" s="877"/>
      <c r="JQQ16" s="877"/>
      <c r="JQR16" s="877"/>
      <c r="JQS16" s="877"/>
      <c r="JQT16" s="877"/>
      <c r="JQU16" s="877"/>
      <c r="JQV16" s="877"/>
      <c r="JQW16" s="877"/>
      <c r="JQX16" s="877"/>
      <c r="JQY16" s="877"/>
      <c r="JQZ16" s="877"/>
      <c r="JRA16" s="877"/>
      <c r="JRB16" s="877"/>
      <c r="JRC16" s="877"/>
      <c r="JRD16" s="877"/>
      <c r="JRE16" s="877"/>
      <c r="JRF16" s="877"/>
      <c r="JRG16" s="877"/>
      <c r="JRH16" s="877"/>
      <c r="JRI16" s="877"/>
      <c r="JRJ16" s="877"/>
      <c r="JRK16" s="877"/>
      <c r="JRL16" s="877"/>
      <c r="JRM16" s="877"/>
      <c r="JRN16" s="877"/>
      <c r="JRO16" s="877"/>
      <c r="JRP16" s="877"/>
      <c r="JRQ16" s="877"/>
      <c r="JRR16" s="877"/>
      <c r="JRS16" s="877"/>
      <c r="JRT16" s="877"/>
      <c r="JRU16" s="877"/>
      <c r="JRV16" s="877"/>
      <c r="JRW16" s="877"/>
      <c r="JRX16" s="877"/>
      <c r="JRY16" s="877"/>
      <c r="JRZ16" s="877"/>
      <c r="JSA16" s="877"/>
      <c r="JSB16" s="877"/>
      <c r="JSC16" s="877"/>
      <c r="JSD16" s="877"/>
      <c r="JSE16" s="877"/>
      <c r="JSF16" s="877"/>
      <c r="JSG16" s="877"/>
      <c r="JSH16" s="877"/>
      <c r="JSI16" s="877"/>
      <c r="JSJ16" s="877"/>
      <c r="JSK16" s="877"/>
      <c r="JSL16" s="877"/>
      <c r="JSM16" s="877"/>
      <c r="JSN16" s="877"/>
      <c r="JSO16" s="877"/>
      <c r="JSP16" s="877"/>
      <c r="JSQ16" s="877"/>
      <c r="JSR16" s="877"/>
      <c r="JSS16" s="877"/>
      <c r="JST16" s="877"/>
      <c r="JSU16" s="877"/>
      <c r="JSV16" s="877"/>
      <c r="JSW16" s="877"/>
      <c r="JSX16" s="877"/>
      <c r="JSY16" s="877"/>
      <c r="JSZ16" s="877"/>
      <c r="JTA16" s="877"/>
      <c r="JTB16" s="877"/>
      <c r="JTC16" s="877"/>
      <c r="JTD16" s="877"/>
      <c r="JTE16" s="877"/>
      <c r="JTF16" s="877"/>
      <c r="JTG16" s="877"/>
      <c r="JTH16" s="877"/>
      <c r="JTI16" s="877"/>
      <c r="JTJ16" s="877"/>
      <c r="JTK16" s="877"/>
      <c r="JTL16" s="877"/>
      <c r="JTM16" s="877"/>
      <c r="JTN16" s="877"/>
      <c r="JTO16" s="877"/>
      <c r="JTP16" s="877"/>
      <c r="JTQ16" s="877"/>
      <c r="JTR16" s="877"/>
      <c r="JTS16" s="877"/>
      <c r="JTT16" s="877"/>
      <c r="JTU16" s="877"/>
      <c r="JTV16" s="877"/>
      <c r="JTW16" s="877"/>
      <c r="JTX16" s="877"/>
      <c r="JTY16" s="877"/>
      <c r="JTZ16" s="877"/>
      <c r="JUA16" s="877"/>
      <c r="JUB16" s="877"/>
      <c r="JUC16" s="877"/>
      <c r="JUD16" s="877"/>
      <c r="JUE16" s="877"/>
      <c r="JUF16" s="877"/>
      <c r="JUG16" s="877"/>
      <c r="JUH16" s="877"/>
      <c r="JUI16" s="877"/>
      <c r="JUJ16" s="877"/>
      <c r="JUK16" s="877"/>
      <c r="JUL16" s="877"/>
      <c r="JUM16" s="877"/>
      <c r="JUN16" s="877"/>
      <c r="JUO16" s="877"/>
      <c r="JUP16" s="877"/>
      <c r="JUQ16" s="877"/>
      <c r="JUR16" s="877"/>
      <c r="JUS16" s="877"/>
      <c r="JUT16" s="877"/>
      <c r="JUU16" s="877"/>
      <c r="JUV16" s="877"/>
      <c r="JUW16" s="877"/>
      <c r="JUX16" s="877"/>
      <c r="JUY16" s="877"/>
      <c r="JUZ16" s="877"/>
      <c r="JVA16" s="877"/>
      <c r="JVB16" s="877"/>
      <c r="JVC16" s="877"/>
      <c r="JVD16" s="877"/>
      <c r="JVE16" s="877"/>
      <c r="JVF16" s="877"/>
      <c r="JVG16" s="877"/>
      <c r="JVH16" s="877"/>
      <c r="JVI16" s="877"/>
      <c r="JVJ16" s="877"/>
      <c r="JVK16" s="877"/>
      <c r="JVL16" s="877"/>
      <c r="JVM16" s="877"/>
      <c r="JVN16" s="877"/>
      <c r="JVO16" s="877"/>
      <c r="JVP16" s="877"/>
      <c r="JVQ16" s="877"/>
      <c r="JVR16" s="877"/>
      <c r="JVS16" s="877"/>
      <c r="JVT16" s="877"/>
      <c r="JVU16" s="877"/>
      <c r="JVV16" s="877"/>
      <c r="JVW16" s="877"/>
      <c r="JVX16" s="877"/>
      <c r="JVY16" s="877"/>
      <c r="JVZ16" s="877"/>
      <c r="JWA16" s="877"/>
      <c r="JWB16" s="877"/>
      <c r="JWC16" s="877"/>
      <c r="JWD16" s="877"/>
      <c r="JWE16" s="877"/>
      <c r="JWF16" s="877"/>
      <c r="JWG16" s="877"/>
      <c r="JWH16" s="877"/>
      <c r="JWI16" s="877"/>
      <c r="JWJ16" s="877"/>
      <c r="JWK16" s="877"/>
      <c r="JWL16" s="877"/>
      <c r="JWM16" s="877"/>
      <c r="JWN16" s="877"/>
      <c r="JWO16" s="877"/>
      <c r="JWP16" s="877"/>
      <c r="JWQ16" s="877"/>
      <c r="JWR16" s="877"/>
      <c r="JWS16" s="877"/>
      <c r="JWT16" s="877"/>
      <c r="JWU16" s="877"/>
      <c r="JWV16" s="877"/>
      <c r="JWW16" s="877"/>
      <c r="JWX16" s="877"/>
      <c r="JWY16" s="877"/>
      <c r="JWZ16" s="877"/>
      <c r="JXA16" s="877"/>
      <c r="JXB16" s="877"/>
      <c r="JXC16" s="877"/>
      <c r="JXD16" s="877"/>
      <c r="JXE16" s="877"/>
      <c r="JXF16" s="877"/>
      <c r="JXG16" s="877"/>
      <c r="JXH16" s="877"/>
      <c r="JXI16" s="877"/>
      <c r="JXJ16" s="877"/>
      <c r="JXK16" s="877"/>
      <c r="JXL16" s="877"/>
      <c r="JXM16" s="877"/>
      <c r="JXN16" s="877"/>
      <c r="JXO16" s="877"/>
      <c r="JXP16" s="877"/>
      <c r="JXQ16" s="877"/>
      <c r="JXR16" s="877"/>
      <c r="JXS16" s="877"/>
      <c r="JXT16" s="877"/>
      <c r="JXU16" s="877"/>
      <c r="JXV16" s="877"/>
      <c r="JXW16" s="877"/>
      <c r="JXX16" s="877"/>
      <c r="JXY16" s="877"/>
      <c r="JXZ16" s="877"/>
      <c r="JYA16" s="877"/>
      <c r="JYB16" s="877"/>
      <c r="JYC16" s="877"/>
      <c r="JYD16" s="877"/>
      <c r="JYE16" s="877"/>
      <c r="JYF16" s="877"/>
      <c r="JYG16" s="877"/>
      <c r="JYH16" s="877"/>
      <c r="JYI16" s="877"/>
      <c r="JYJ16" s="877"/>
      <c r="JYK16" s="877"/>
      <c r="JYL16" s="877"/>
      <c r="JYM16" s="877"/>
      <c r="JYN16" s="877"/>
      <c r="JYO16" s="877"/>
      <c r="JYP16" s="877"/>
      <c r="JYQ16" s="877"/>
      <c r="JYR16" s="877"/>
      <c r="JYS16" s="877"/>
      <c r="JYT16" s="877"/>
      <c r="JYU16" s="877"/>
      <c r="JYV16" s="877"/>
      <c r="JYW16" s="877"/>
      <c r="JYX16" s="877"/>
      <c r="JYY16" s="877"/>
      <c r="JYZ16" s="877"/>
      <c r="JZA16" s="877"/>
      <c r="JZB16" s="877"/>
      <c r="JZC16" s="877"/>
      <c r="JZD16" s="877"/>
      <c r="JZE16" s="877"/>
      <c r="JZF16" s="877"/>
      <c r="JZG16" s="877"/>
      <c r="JZH16" s="877"/>
      <c r="JZI16" s="877"/>
      <c r="JZJ16" s="877"/>
      <c r="JZK16" s="877"/>
      <c r="JZL16" s="877"/>
      <c r="JZM16" s="877"/>
      <c r="JZN16" s="877"/>
      <c r="JZO16" s="877"/>
      <c r="JZP16" s="877"/>
      <c r="JZQ16" s="877"/>
      <c r="JZR16" s="877"/>
      <c r="JZS16" s="877"/>
      <c r="JZT16" s="877"/>
      <c r="JZU16" s="877"/>
      <c r="JZV16" s="877"/>
      <c r="JZW16" s="877"/>
      <c r="JZX16" s="877"/>
      <c r="JZY16" s="877"/>
      <c r="JZZ16" s="877"/>
      <c r="KAA16" s="877"/>
      <c r="KAB16" s="877"/>
      <c r="KAC16" s="877"/>
      <c r="KAD16" s="877"/>
      <c r="KAE16" s="877"/>
      <c r="KAF16" s="877"/>
      <c r="KAG16" s="877"/>
      <c r="KAH16" s="877"/>
      <c r="KAI16" s="877"/>
      <c r="KAJ16" s="877"/>
      <c r="KAK16" s="877"/>
      <c r="KAL16" s="877"/>
      <c r="KAM16" s="877"/>
      <c r="KAN16" s="877"/>
      <c r="KAO16" s="877"/>
      <c r="KAP16" s="877"/>
      <c r="KAQ16" s="877"/>
      <c r="KAR16" s="877"/>
      <c r="KAS16" s="877"/>
      <c r="KAT16" s="877"/>
      <c r="KAU16" s="877"/>
      <c r="KAV16" s="877"/>
      <c r="KAW16" s="877"/>
      <c r="KAX16" s="877"/>
      <c r="KAY16" s="877"/>
      <c r="KAZ16" s="877"/>
      <c r="KBA16" s="877"/>
      <c r="KBB16" s="877"/>
      <c r="KBC16" s="877"/>
      <c r="KBD16" s="877"/>
      <c r="KBE16" s="877"/>
      <c r="KBF16" s="877"/>
      <c r="KBG16" s="877"/>
      <c r="KBH16" s="877"/>
      <c r="KBI16" s="877"/>
      <c r="KBJ16" s="877"/>
      <c r="KBK16" s="877"/>
      <c r="KBL16" s="877"/>
      <c r="KBM16" s="877"/>
      <c r="KBN16" s="877"/>
      <c r="KBO16" s="877"/>
      <c r="KBP16" s="877"/>
      <c r="KBQ16" s="877"/>
      <c r="KBR16" s="877"/>
      <c r="KBS16" s="877"/>
      <c r="KBT16" s="877"/>
      <c r="KBU16" s="877"/>
      <c r="KBV16" s="877"/>
      <c r="KBW16" s="877"/>
      <c r="KBX16" s="877"/>
      <c r="KBY16" s="877"/>
      <c r="KBZ16" s="877"/>
      <c r="KCA16" s="877"/>
      <c r="KCB16" s="877"/>
      <c r="KCC16" s="877"/>
      <c r="KCD16" s="877"/>
      <c r="KCE16" s="877"/>
      <c r="KCF16" s="877"/>
      <c r="KCG16" s="877"/>
      <c r="KCH16" s="877"/>
      <c r="KCI16" s="877"/>
      <c r="KCJ16" s="877"/>
      <c r="KCK16" s="877"/>
      <c r="KCL16" s="877"/>
      <c r="KCM16" s="877"/>
      <c r="KCN16" s="877"/>
      <c r="KCO16" s="877"/>
      <c r="KCP16" s="877"/>
      <c r="KCQ16" s="877"/>
      <c r="KCR16" s="877"/>
      <c r="KCS16" s="877"/>
      <c r="KCT16" s="877"/>
      <c r="KCU16" s="877"/>
      <c r="KCV16" s="877"/>
      <c r="KCW16" s="877"/>
      <c r="KCX16" s="877"/>
      <c r="KCY16" s="877"/>
      <c r="KCZ16" s="877"/>
      <c r="KDA16" s="877"/>
      <c r="KDB16" s="877"/>
      <c r="KDC16" s="877"/>
      <c r="KDD16" s="877"/>
      <c r="KDE16" s="877"/>
      <c r="KDF16" s="877"/>
      <c r="KDG16" s="877"/>
      <c r="KDH16" s="877"/>
      <c r="KDI16" s="877"/>
      <c r="KDJ16" s="877"/>
      <c r="KDK16" s="877"/>
      <c r="KDL16" s="877"/>
      <c r="KDM16" s="877"/>
      <c r="KDN16" s="877"/>
      <c r="KDO16" s="877"/>
      <c r="KDP16" s="877"/>
      <c r="KDQ16" s="877"/>
      <c r="KDR16" s="877"/>
      <c r="KDS16" s="877"/>
      <c r="KDT16" s="877"/>
      <c r="KDU16" s="877"/>
      <c r="KDV16" s="877"/>
      <c r="KDW16" s="877"/>
      <c r="KDX16" s="877"/>
      <c r="KDY16" s="877"/>
      <c r="KDZ16" s="877"/>
      <c r="KEA16" s="877"/>
      <c r="KEB16" s="877"/>
      <c r="KEC16" s="877"/>
      <c r="KED16" s="877"/>
      <c r="KEE16" s="877"/>
      <c r="KEF16" s="877"/>
      <c r="KEG16" s="877"/>
      <c r="KEH16" s="877"/>
      <c r="KEI16" s="877"/>
      <c r="KEJ16" s="877"/>
      <c r="KEK16" s="877"/>
      <c r="KEL16" s="877"/>
      <c r="KEM16" s="877"/>
      <c r="KEN16" s="877"/>
      <c r="KEO16" s="877"/>
      <c r="KEP16" s="877"/>
      <c r="KEQ16" s="877"/>
      <c r="KER16" s="877"/>
      <c r="KES16" s="877"/>
      <c r="KET16" s="877"/>
      <c r="KEU16" s="877"/>
      <c r="KEV16" s="877"/>
      <c r="KEW16" s="877"/>
      <c r="KEX16" s="877"/>
      <c r="KEY16" s="877"/>
      <c r="KEZ16" s="877"/>
      <c r="KFA16" s="877"/>
      <c r="KFB16" s="877"/>
      <c r="KFC16" s="877"/>
      <c r="KFD16" s="877"/>
      <c r="KFE16" s="877"/>
      <c r="KFF16" s="877"/>
      <c r="KFG16" s="877"/>
      <c r="KFH16" s="877"/>
      <c r="KFI16" s="877"/>
      <c r="KFJ16" s="877"/>
      <c r="KFK16" s="877"/>
      <c r="KFL16" s="877"/>
      <c r="KFM16" s="877"/>
      <c r="KFN16" s="877"/>
      <c r="KFO16" s="877"/>
      <c r="KFP16" s="877"/>
      <c r="KFQ16" s="877"/>
      <c r="KFR16" s="877"/>
      <c r="KFS16" s="877"/>
      <c r="KFT16" s="877"/>
      <c r="KFU16" s="877"/>
      <c r="KFV16" s="877"/>
      <c r="KFW16" s="877"/>
      <c r="KFX16" s="877"/>
      <c r="KFY16" s="877"/>
      <c r="KFZ16" s="877"/>
      <c r="KGA16" s="877"/>
      <c r="KGB16" s="877"/>
      <c r="KGC16" s="877"/>
      <c r="KGD16" s="877"/>
      <c r="KGE16" s="877"/>
      <c r="KGF16" s="877"/>
      <c r="KGG16" s="877"/>
      <c r="KGH16" s="877"/>
      <c r="KGI16" s="877"/>
      <c r="KGJ16" s="877"/>
      <c r="KGK16" s="877"/>
      <c r="KGL16" s="877"/>
      <c r="KGM16" s="877"/>
      <c r="KGN16" s="877"/>
      <c r="KGO16" s="877"/>
      <c r="KGP16" s="877"/>
      <c r="KGQ16" s="877"/>
      <c r="KGR16" s="877"/>
      <c r="KGS16" s="877"/>
      <c r="KGT16" s="877"/>
      <c r="KGU16" s="877"/>
      <c r="KGV16" s="877"/>
      <c r="KGW16" s="877"/>
      <c r="KGX16" s="877"/>
      <c r="KGY16" s="877"/>
      <c r="KGZ16" s="877"/>
      <c r="KHA16" s="877"/>
      <c r="KHB16" s="877"/>
      <c r="KHC16" s="877"/>
      <c r="KHD16" s="877"/>
      <c r="KHE16" s="877"/>
      <c r="KHF16" s="877"/>
      <c r="KHG16" s="877"/>
      <c r="KHH16" s="877"/>
      <c r="KHI16" s="877"/>
      <c r="KHJ16" s="877"/>
      <c r="KHK16" s="877"/>
      <c r="KHL16" s="877"/>
      <c r="KHM16" s="877"/>
      <c r="KHN16" s="877"/>
      <c r="KHO16" s="877"/>
      <c r="KHP16" s="877"/>
      <c r="KHQ16" s="877"/>
      <c r="KHR16" s="877"/>
      <c r="KHS16" s="877"/>
      <c r="KHT16" s="877"/>
      <c r="KHU16" s="877"/>
      <c r="KHV16" s="877"/>
      <c r="KHW16" s="877"/>
      <c r="KHX16" s="877"/>
      <c r="KHY16" s="877"/>
      <c r="KHZ16" s="877"/>
      <c r="KIA16" s="877"/>
      <c r="KIB16" s="877"/>
      <c r="KIC16" s="877"/>
      <c r="KID16" s="877"/>
      <c r="KIE16" s="877"/>
      <c r="KIF16" s="877"/>
      <c r="KIG16" s="877"/>
      <c r="KIH16" s="877"/>
      <c r="KII16" s="877"/>
      <c r="KIJ16" s="877"/>
      <c r="KIK16" s="877"/>
      <c r="KIL16" s="877"/>
      <c r="KIM16" s="877"/>
      <c r="KIN16" s="877"/>
      <c r="KIO16" s="877"/>
      <c r="KIP16" s="877"/>
      <c r="KIQ16" s="877"/>
      <c r="KIR16" s="877"/>
      <c r="KIS16" s="877"/>
      <c r="KIT16" s="877"/>
      <c r="KIU16" s="877"/>
      <c r="KIV16" s="877"/>
      <c r="KIW16" s="877"/>
      <c r="KIX16" s="877"/>
      <c r="KIY16" s="877"/>
      <c r="KIZ16" s="877"/>
      <c r="KJA16" s="877"/>
      <c r="KJB16" s="877"/>
      <c r="KJC16" s="877"/>
      <c r="KJD16" s="877"/>
      <c r="KJE16" s="877"/>
      <c r="KJF16" s="877"/>
      <c r="KJG16" s="877"/>
      <c r="KJH16" s="877"/>
      <c r="KJI16" s="877"/>
      <c r="KJJ16" s="877"/>
      <c r="KJK16" s="877"/>
      <c r="KJL16" s="877"/>
      <c r="KJM16" s="877"/>
      <c r="KJN16" s="877"/>
      <c r="KJO16" s="877"/>
      <c r="KJP16" s="877"/>
      <c r="KJQ16" s="877"/>
      <c r="KJR16" s="877"/>
      <c r="KJS16" s="877"/>
      <c r="KJT16" s="877"/>
      <c r="KJU16" s="877"/>
      <c r="KJV16" s="877"/>
      <c r="KJW16" s="877"/>
      <c r="KJX16" s="877"/>
      <c r="KJY16" s="877"/>
      <c r="KJZ16" s="877"/>
      <c r="KKA16" s="877"/>
      <c r="KKB16" s="877"/>
      <c r="KKC16" s="877"/>
      <c r="KKD16" s="877"/>
      <c r="KKE16" s="877"/>
      <c r="KKF16" s="877"/>
      <c r="KKG16" s="877"/>
      <c r="KKH16" s="877"/>
      <c r="KKI16" s="877"/>
      <c r="KKJ16" s="877"/>
      <c r="KKK16" s="877"/>
      <c r="KKL16" s="877"/>
      <c r="KKM16" s="877"/>
      <c r="KKN16" s="877"/>
      <c r="KKO16" s="877"/>
      <c r="KKP16" s="877"/>
      <c r="KKQ16" s="877"/>
      <c r="KKR16" s="877"/>
      <c r="KKS16" s="877"/>
      <c r="KKT16" s="877"/>
      <c r="KKU16" s="877"/>
      <c r="KKV16" s="877"/>
      <c r="KKW16" s="877"/>
      <c r="KKX16" s="877"/>
      <c r="KKY16" s="877"/>
      <c r="KKZ16" s="877"/>
      <c r="KLA16" s="877"/>
      <c r="KLB16" s="877"/>
      <c r="KLC16" s="877"/>
      <c r="KLD16" s="877"/>
      <c r="KLE16" s="877"/>
      <c r="KLF16" s="877"/>
      <c r="KLG16" s="877"/>
      <c r="KLH16" s="877"/>
      <c r="KLI16" s="877"/>
      <c r="KLJ16" s="877"/>
      <c r="KLK16" s="877"/>
      <c r="KLL16" s="877"/>
      <c r="KLM16" s="877"/>
      <c r="KLN16" s="877"/>
      <c r="KLO16" s="877"/>
      <c r="KLP16" s="877"/>
      <c r="KLQ16" s="877"/>
      <c r="KLR16" s="877"/>
      <c r="KLS16" s="877"/>
      <c r="KLT16" s="877"/>
      <c r="KLU16" s="877"/>
      <c r="KLV16" s="877"/>
      <c r="KLW16" s="877"/>
      <c r="KLX16" s="877"/>
      <c r="KLY16" s="877"/>
      <c r="KLZ16" s="877"/>
      <c r="KMA16" s="877"/>
      <c r="KMB16" s="877"/>
      <c r="KMC16" s="877"/>
      <c r="KMD16" s="877"/>
      <c r="KME16" s="877"/>
      <c r="KMF16" s="877"/>
      <c r="KMG16" s="877"/>
      <c r="KMH16" s="877"/>
      <c r="KMI16" s="877"/>
      <c r="KMJ16" s="877"/>
      <c r="KMK16" s="877"/>
      <c r="KML16" s="877"/>
      <c r="KMM16" s="877"/>
      <c r="KMN16" s="877"/>
      <c r="KMO16" s="877"/>
      <c r="KMP16" s="877"/>
      <c r="KMQ16" s="877"/>
      <c r="KMR16" s="877"/>
      <c r="KMS16" s="877"/>
      <c r="KMT16" s="877"/>
      <c r="KMU16" s="877"/>
      <c r="KMV16" s="877"/>
      <c r="KMW16" s="877"/>
      <c r="KMX16" s="877"/>
      <c r="KMY16" s="877"/>
      <c r="KMZ16" s="877"/>
      <c r="KNA16" s="877"/>
      <c r="KNB16" s="877"/>
      <c r="KNC16" s="877"/>
      <c r="KND16" s="877"/>
      <c r="KNE16" s="877"/>
      <c r="KNF16" s="877"/>
      <c r="KNG16" s="877"/>
      <c r="KNH16" s="877"/>
      <c r="KNI16" s="877"/>
      <c r="KNJ16" s="877"/>
      <c r="KNK16" s="877"/>
      <c r="KNL16" s="877"/>
      <c r="KNM16" s="877"/>
      <c r="KNN16" s="877"/>
      <c r="KNO16" s="877"/>
      <c r="KNP16" s="877"/>
      <c r="KNQ16" s="877"/>
      <c r="KNR16" s="877"/>
      <c r="KNS16" s="877"/>
      <c r="KNT16" s="877"/>
      <c r="KNU16" s="877"/>
      <c r="KNV16" s="877"/>
      <c r="KNW16" s="877"/>
      <c r="KNX16" s="877"/>
      <c r="KNY16" s="877"/>
      <c r="KNZ16" s="877"/>
      <c r="KOA16" s="877"/>
      <c r="KOB16" s="877"/>
      <c r="KOC16" s="877"/>
      <c r="KOD16" s="877"/>
      <c r="KOE16" s="877"/>
      <c r="KOF16" s="877"/>
      <c r="KOG16" s="877"/>
      <c r="KOH16" s="877"/>
      <c r="KOI16" s="877"/>
      <c r="KOJ16" s="877"/>
      <c r="KOK16" s="877"/>
      <c r="KOL16" s="877"/>
      <c r="KOM16" s="877"/>
      <c r="KON16" s="877"/>
      <c r="KOO16" s="877"/>
      <c r="KOP16" s="877"/>
      <c r="KOQ16" s="877"/>
      <c r="KOR16" s="877"/>
      <c r="KOS16" s="877"/>
      <c r="KOT16" s="877"/>
      <c r="KOU16" s="877"/>
      <c r="KOV16" s="877"/>
      <c r="KOW16" s="877"/>
      <c r="KOX16" s="877"/>
      <c r="KOY16" s="877"/>
      <c r="KOZ16" s="877"/>
      <c r="KPA16" s="877"/>
      <c r="KPB16" s="877"/>
      <c r="KPC16" s="877"/>
      <c r="KPD16" s="877"/>
      <c r="KPE16" s="877"/>
      <c r="KPF16" s="877"/>
      <c r="KPG16" s="877"/>
      <c r="KPH16" s="877"/>
      <c r="KPI16" s="877"/>
      <c r="KPJ16" s="877"/>
      <c r="KPK16" s="877"/>
      <c r="KPL16" s="877"/>
      <c r="KPM16" s="877"/>
      <c r="KPN16" s="877"/>
      <c r="KPO16" s="877"/>
      <c r="KPP16" s="877"/>
      <c r="KPQ16" s="877"/>
      <c r="KPR16" s="877"/>
      <c r="KPS16" s="877"/>
      <c r="KPT16" s="877"/>
      <c r="KPU16" s="877"/>
      <c r="KPV16" s="877"/>
      <c r="KPW16" s="877"/>
      <c r="KPX16" s="877"/>
      <c r="KPY16" s="877"/>
      <c r="KPZ16" s="877"/>
      <c r="KQA16" s="877"/>
      <c r="KQB16" s="877"/>
      <c r="KQC16" s="877"/>
      <c r="KQD16" s="877"/>
      <c r="KQE16" s="877"/>
      <c r="KQF16" s="877"/>
      <c r="KQG16" s="877"/>
      <c r="KQH16" s="877"/>
      <c r="KQI16" s="877"/>
      <c r="KQJ16" s="877"/>
      <c r="KQK16" s="877"/>
      <c r="KQL16" s="877"/>
      <c r="KQM16" s="877"/>
      <c r="KQN16" s="877"/>
      <c r="KQO16" s="877"/>
      <c r="KQP16" s="877"/>
      <c r="KQQ16" s="877"/>
      <c r="KQR16" s="877"/>
      <c r="KQS16" s="877"/>
      <c r="KQT16" s="877"/>
      <c r="KQU16" s="877"/>
      <c r="KQV16" s="877"/>
      <c r="KQW16" s="877"/>
      <c r="KQX16" s="877"/>
      <c r="KQY16" s="877"/>
      <c r="KQZ16" s="877"/>
      <c r="KRA16" s="877"/>
      <c r="KRB16" s="877"/>
      <c r="KRC16" s="877"/>
      <c r="KRD16" s="877"/>
      <c r="KRE16" s="877"/>
      <c r="KRF16" s="877"/>
      <c r="KRG16" s="877"/>
      <c r="KRH16" s="877"/>
      <c r="KRI16" s="877"/>
      <c r="KRJ16" s="877"/>
      <c r="KRK16" s="877"/>
      <c r="KRL16" s="877"/>
      <c r="KRM16" s="877"/>
      <c r="KRN16" s="877"/>
      <c r="KRO16" s="877"/>
      <c r="KRP16" s="877"/>
      <c r="KRQ16" s="877"/>
      <c r="KRR16" s="877"/>
      <c r="KRS16" s="877"/>
      <c r="KRT16" s="877"/>
      <c r="KRU16" s="877"/>
      <c r="KRV16" s="877"/>
      <c r="KRW16" s="877"/>
      <c r="KRX16" s="877"/>
      <c r="KRY16" s="877"/>
      <c r="KRZ16" s="877"/>
      <c r="KSA16" s="877"/>
      <c r="KSB16" s="877"/>
      <c r="KSC16" s="877"/>
      <c r="KSD16" s="877"/>
      <c r="KSE16" s="877"/>
      <c r="KSF16" s="877"/>
      <c r="KSG16" s="877"/>
      <c r="KSH16" s="877"/>
      <c r="KSI16" s="877"/>
      <c r="KSJ16" s="877"/>
      <c r="KSK16" s="877"/>
      <c r="KSL16" s="877"/>
      <c r="KSM16" s="877"/>
      <c r="KSN16" s="877"/>
      <c r="KSO16" s="877"/>
      <c r="KSP16" s="877"/>
      <c r="KSQ16" s="877"/>
      <c r="KSR16" s="877"/>
      <c r="KSS16" s="877"/>
      <c r="KST16" s="877"/>
      <c r="KSU16" s="877"/>
      <c r="KSV16" s="877"/>
      <c r="KSW16" s="877"/>
      <c r="KSX16" s="877"/>
      <c r="KSY16" s="877"/>
      <c r="KSZ16" s="877"/>
      <c r="KTA16" s="877"/>
      <c r="KTB16" s="877"/>
      <c r="KTC16" s="877"/>
      <c r="KTD16" s="877"/>
      <c r="KTE16" s="877"/>
      <c r="KTF16" s="877"/>
      <c r="KTG16" s="877"/>
      <c r="KTH16" s="877"/>
      <c r="KTI16" s="877"/>
      <c r="KTJ16" s="877"/>
      <c r="KTK16" s="877"/>
      <c r="KTL16" s="877"/>
      <c r="KTM16" s="877"/>
      <c r="KTN16" s="877"/>
      <c r="KTO16" s="877"/>
      <c r="KTP16" s="877"/>
      <c r="KTQ16" s="877"/>
      <c r="KTR16" s="877"/>
      <c r="KTS16" s="877"/>
      <c r="KTT16" s="877"/>
      <c r="KTU16" s="877"/>
      <c r="KTV16" s="877"/>
      <c r="KTW16" s="877"/>
      <c r="KTX16" s="877"/>
      <c r="KTY16" s="877"/>
      <c r="KTZ16" s="877"/>
      <c r="KUA16" s="877"/>
      <c r="KUB16" s="877"/>
      <c r="KUC16" s="877"/>
      <c r="KUD16" s="877"/>
      <c r="KUE16" s="877"/>
      <c r="KUF16" s="877"/>
      <c r="KUG16" s="877"/>
      <c r="KUH16" s="877"/>
      <c r="KUI16" s="877"/>
      <c r="KUJ16" s="877"/>
      <c r="KUK16" s="877"/>
      <c r="KUL16" s="877"/>
      <c r="KUM16" s="877"/>
      <c r="KUN16" s="877"/>
      <c r="KUO16" s="877"/>
      <c r="KUP16" s="877"/>
      <c r="KUQ16" s="877"/>
      <c r="KUR16" s="877"/>
      <c r="KUS16" s="877"/>
      <c r="KUT16" s="877"/>
      <c r="KUU16" s="877"/>
      <c r="KUV16" s="877"/>
      <c r="KUW16" s="877"/>
      <c r="KUX16" s="877"/>
      <c r="KUY16" s="877"/>
      <c r="KUZ16" s="877"/>
      <c r="KVA16" s="877"/>
      <c r="KVB16" s="877"/>
      <c r="KVC16" s="877"/>
      <c r="KVD16" s="877"/>
      <c r="KVE16" s="877"/>
      <c r="KVF16" s="877"/>
      <c r="KVG16" s="877"/>
      <c r="KVH16" s="877"/>
      <c r="KVI16" s="877"/>
      <c r="KVJ16" s="877"/>
      <c r="KVK16" s="877"/>
      <c r="KVL16" s="877"/>
      <c r="KVM16" s="877"/>
      <c r="KVN16" s="877"/>
      <c r="KVO16" s="877"/>
      <c r="KVP16" s="877"/>
      <c r="KVQ16" s="877"/>
      <c r="KVR16" s="877"/>
      <c r="KVS16" s="877"/>
      <c r="KVT16" s="877"/>
      <c r="KVU16" s="877"/>
      <c r="KVV16" s="877"/>
      <c r="KVW16" s="877"/>
      <c r="KVX16" s="877"/>
      <c r="KVY16" s="877"/>
      <c r="KVZ16" s="877"/>
      <c r="KWA16" s="877"/>
      <c r="KWB16" s="877"/>
      <c r="KWC16" s="877"/>
      <c r="KWD16" s="877"/>
      <c r="KWE16" s="877"/>
      <c r="KWF16" s="877"/>
      <c r="KWG16" s="877"/>
      <c r="KWH16" s="877"/>
      <c r="KWI16" s="877"/>
      <c r="KWJ16" s="877"/>
      <c r="KWK16" s="877"/>
      <c r="KWL16" s="877"/>
      <c r="KWM16" s="877"/>
      <c r="KWN16" s="877"/>
      <c r="KWO16" s="877"/>
      <c r="KWP16" s="877"/>
      <c r="KWQ16" s="877"/>
      <c r="KWR16" s="877"/>
      <c r="KWS16" s="877"/>
      <c r="KWT16" s="877"/>
      <c r="KWU16" s="877"/>
      <c r="KWV16" s="877"/>
      <c r="KWW16" s="877"/>
      <c r="KWX16" s="877"/>
      <c r="KWY16" s="877"/>
      <c r="KWZ16" s="877"/>
      <c r="KXA16" s="877"/>
      <c r="KXB16" s="877"/>
      <c r="KXC16" s="877"/>
      <c r="KXD16" s="877"/>
      <c r="KXE16" s="877"/>
      <c r="KXF16" s="877"/>
      <c r="KXG16" s="877"/>
      <c r="KXH16" s="877"/>
      <c r="KXI16" s="877"/>
      <c r="KXJ16" s="877"/>
      <c r="KXK16" s="877"/>
      <c r="KXL16" s="877"/>
      <c r="KXM16" s="877"/>
      <c r="KXN16" s="877"/>
      <c r="KXO16" s="877"/>
      <c r="KXP16" s="877"/>
      <c r="KXQ16" s="877"/>
      <c r="KXR16" s="877"/>
      <c r="KXS16" s="877"/>
      <c r="KXT16" s="877"/>
      <c r="KXU16" s="877"/>
      <c r="KXV16" s="877"/>
      <c r="KXW16" s="877"/>
      <c r="KXX16" s="877"/>
      <c r="KXY16" s="877"/>
      <c r="KXZ16" s="877"/>
      <c r="KYA16" s="877"/>
      <c r="KYB16" s="877"/>
      <c r="KYC16" s="877"/>
      <c r="KYD16" s="877"/>
      <c r="KYE16" s="877"/>
      <c r="KYF16" s="877"/>
      <c r="KYG16" s="877"/>
      <c r="KYH16" s="877"/>
      <c r="KYI16" s="877"/>
      <c r="KYJ16" s="877"/>
      <c r="KYK16" s="877"/>
      <c r="KYL16" s="877"/>
      <c r="KYM16" s="877"/>
      <c r="KYN16" s="877"/>
      <c r="KYO16" s="877"/>
      <c r="KYP16" s="877"/>
      <c r="KYQ16" s="877"/>
      <c r="KYR16" s="877"/>
      <c r="KYS16" s="877"/>
      <c r="KYT16" s="877"/>
      <c r="KYU16" s="877"/>
      <c r="KYV16" s="877"/>
      <c r="KYW16" s="877"/>
      <c r="KYX16" s="877"/>
      <c r="KYY16" s="877"/>
      <c r="KYZ16" s="877"/>
      <c r="KZA16" s="877"/>
      <c r="KZB16" s="877"/>
      <c r="KZC16" s="877"/>
      <c r="KZD16" s="877"/>
      <c r="KZE16" s="877"/>
      <c r="KZF16" s="877"/>
      <c r="KZG16" s="877"/>
      <c r="KZH16" s="877"/>
      <c r="KZI16" s="877"/>
      <c r="KZJ16" s="877"/>
      <c r="KZK16" s="877"/>
      <c r="KZL16" s="877"/>
      <c r="KZM16" s="877"/>
      <c r="KZN16" s="877"/>
      <c r="KZO16" s="877"/>
      <c r="KZP16" s="877"/>
      <c r="KZQ16" s="877"/>
      <c r="KZR16" s="877"/>
      <c r="KZS16" s="877"/>
      <c r="KZT16" s="877"/>
      <c r="KZU16" s="877"/>
      <c r="KZV16" s="877"/>
      <c r="KZW16" s="877"/>
      <c r="KZX16" s="877"/>
      <c r="KZY16" s="877"/>
      <c r="KZZ16" s="877"/>
      <c r="LAA16" s="877"/>
      <c r="LAB16" s="877"/>
      <c r="LAC16" s="877"/>
      <c r="LAD16" s="877"/>
      <c r="LAE16" s="877"/>
      <c r="LAF16" s="877"/>
      <c r="LAG16" s="877"/>
      <c r="LAH16" s="877"/>
      <c r="LAI16" s="877"/>
      <c r="LAJ16" s="877"/>
      <c r="LAK16" s="877"/>
      <c r="LAL16" s="877"/>
      <c r="LAM16" s="877"/>
      <c r="LAN16" s="877"/>
      <c r="LAO16" s="877"/>
      <c r="LAP16" s="877"/>
      <c r="LAQ16" s="877"/>
      <c r="LAR16" s="877"/>
      <c r="LAS16" s="877"/>
      <c r="LAT16" s="877"/>
      <c r="LAU16" s="877"/>
      <c r="LAV16" s="877"/>
      <c r="LAW16" s="877"/>
      <c r="LAX16" s="877"/>
      <c r="LAY16" s="877"/>
      <c r="LAZ16" s="877"/>
      <c r="LBA16" s="877"/>
      <c r="LBB16" s="877"/>
      <c r="LBC16" s="877"/>
      <c r="LBD16" s="877"/>
      <c r="LBE16" s="877"/>
      <c r="LBF16" s="877"/>
      <c r="LBG16" s="877"/>
      <c r="LBH16" s="877"/>
      <c r="LBI16" s="877"/>
      <c r="LBJ16" s="877"/>
      <c r="LBK16" s="877"/>
      <c r="LBL16" s="877"/>
      <c r="LBM16" s="877"/>
      <c r="LBN16" s="877"/>
      <c r="LBO16" s="877"/>
      <c r="LBP16" s="877"/>
      <c r="LBQ16" s="877"/>
      <c r="LBR16" s="877"/>
      <c r="LBS16" s="877"/>
      <c r="LBT16" s="877"/>
      <c r="LBU16" s="877"/>
      <c r="LBV16" s="877"/>
      <c r="LBW16" s="877"/>
      <c r="LBX16" s="877"/>
      <c r="LBY16" s="877"/>
      <c r="LBZ16" s="877"/>
      <c r="LCA16" s="877"/>
      <c r="LCB16" s="877"/>
      <c r="LCC16" s="877"/>
      <c r="LCD16" s="877"/>
      <c r="LCE16" s="877"/>
      <c r="LCF16" s="877"/>
      <c r="LCG16" s="877"/>
      <c r="LCH16" s="877"/>
      <c r="LCI16" s="877"/>
      <c r="LCJ16" s="877"/>
      <c r="LCK16" s="877"/>
      <c r="LCL16" s="877"/>
      <c r="LCM16" s="877"/>
      <c r="LCN16" s="877"/>
      <c r="LCO16" s="877"/>
      <c r="LCP16" s="877"/>
      <c r="LCQ16" s="877"/>
      <c r="LCR16" s="877"/>
      <c r="LCS16" s="877"/>
      <c r="LCT16" s="877"/>
      <c r="LCU16" s="877"/>
      <c r="LCV16" s="877"/>
      <c r="LCW16" s="877"/>
      <c r="LCX16" s="877"/>
      <c r="LCY16" s="877"/>
      <c r="LCZ16" s="877"/>
      <c r="LDA16" s="877"/>
      <c r="LDB16" s="877"/>
      <c r="LDC16" s="877"/>
      <c r="LDD16" s="877"/>
      <c r="LDE16" s="877"/>
      <c r="LDF16" s="877"/>
      <c r="LDG16" s="877"/>
      <c r="LDH16" s="877"/>
      <c r="LDI16" s="877"/>
      <c r="LDJ16" s="877"/>
      <c r="LDK16" s="877"/>
      <c r="LDL16" s="877"/>
      <c r="LDM16" s="877"/>
      <c r="LDN16" s="877"/>
      <c r="LDO16" s="877"/>
      <c r="LDP16" s="877"/>
      <c r="LDQ16" s="877"/>
      <c r="LDR16" s="877"/>
      <c r="LDS16" s="877"/>
      <c r="LDT16" s="877"/>
      <c r="LDU16" s="877"/>
      <c r="LDV16" s="877"/>
      <c r="LDW16" s="877"/>
      <c r="LDX16" s="877"/>
      <c r="LDY16" s="877"/>
      <c r="LDZ16" s="877"/>
      <c r="LEA16" s="877"/>
      <c r="LEB16" s="877"/>
      <c r="LEC16" s="877"/>
      <c r="LED16" s="877"/>
      <c r="LEE16" s="877"/>
      <c r="LEF16" s="877"/>
      <c r="LEG16" s="877"/>
      <c r="LEH16" s="877"/>
      <c r="LEI16" s="877"/>
      <c r="LEJ16" s="877"/>
      <c r="LEK16" s="877"/>
      <c r="LEL16" s="877"/>
      <c r="LEM16" s="877"/>
      <c r="LEN16" s="877"/>
      <c r="LEO16" s="877"/>
      <c r="LEP16" s="877"/>
      <c r="LEQ16" s="877"/>
      <c r="LER16" s="877"/>
      <c r="LES16" s="877"/>
      <c r="LET16" s="877"/>
      <c r="LEU16" s="877"/>
      <c r="LEV16" s="877"/>
      <c r="LEW16" s="877"/>
      <c r="LEX16" s="877"/>
      <c r="LEY16" s="877"/>
      <c r="LEZ16" s="877"/>
      <c r="LFA16" s="877"/>
      <c r="LFB16" s="877"/>
      <c r="LFC16" s="877"/>
      <c r="LFD16" s="877"/>
      <c r="LFE16" s="877"/>
      <c r="LFF16" s="877"/>
      <c r="LFG16" s="877"/>
      <c r="LFH16" s="877"/>
      <c r="LFI16" s="877"/>
      <c r="LFJ16" s="877"/>
      <c r="LFK16" s="877"/>
      <c r="LFL16" s="877"/>
      <c r="LFM16" s="877"/>
      <c r="LFN16" s="877"/>
      <c r="LFO16" s="877"/>
      <c r="LFP16" s="877"/>
      <c r="LFQ16" s="877"/>
      <c r="LFR16" s="877"/>
      <c r="LFS16" s="877"/>
      <c r="LFT16" s="877"/>
      <c r="LFU16" s="877"/>
      <c r="LFV16" s="877"/>
      <c r="LFW16" s="877"/>
      <c r="LFX16" s="877"/>
      <c r="LFY16" s="877"/>
      <c r="LFZ16" s="877"/>
      <c r="LGA16" s="877"/>
      <c r="LGB16" s="877"/>
      <c r="LGC16" s="877"/>
      <c r="LGD16" s="877"/>
      <c r="LGE16" s="877"/>
      <c r="LGF16" s="877"/>
      <c r="LGG16" s="877"/>
      <c r="LGH16" s="877"/>
      <c r="LGI16" s="877"/>
      <c r="LGJ16" s="877"/>
      <c r="LGK16" s="877"/>
      <c r="LGL16" s="877"/>
      <c r="LGM16" s="877"/>
      <c r="LGN16" s="877"/>
      <c r="LGO16" s="877"/>
      <c r="LGP16" s="877"/>
      <c r="LGQ16" s="877"/>
      <c r="LGR16" s="877"/>
      <c r="LGS16" s="877"/>
      <c r="LGT16" s="877"/>
      <c r="LGU16" s="877"/>
      <c r="LGV16" s="877"/>
      <c r="LGW16" s="877"/>
      <c r="LGX16" s="877"/>
      <c r="LGY16" s="877"/>
      <c r="LGZ16" s="877"/>
      <c r="LHA16" s="877"/>
      <c r="LHB16" s="877"/>
      <c r="LHC16" s="877"/>
      <c r="LHD16" s="877"/>
      <c r="LHE16" s="877"/>
      <c r="LHF16" s="877"/>
      <c r="LHG16" s="877"/>
      <c r="LHH16" s="877"/>
      <c r="LHI16" s="877"/>
      <c r="LHJ16" s="877"/>
      <c r="LHK16" s="877"/>
      <c r="LHL16" s="877"/>
      <c r="LHM16" s="877"/>
      <c r="LHN16" s="877"/>
      <c r="LHO16" s="877"/>
      <c r="LHP16" s="877"/>
      <c r="LHQ16" s="877"/>
      <c r="LHR16" s="877"/>
      <c r="LHS16" s="877"/>
      <c r="LHT16" s="877"/>
      <c r="LHU16" s="877"/>
      <c r="LHV16" s="877"/>
      <c r="LHW16" s="877"/>
      <c r="LHX16" s="877"/>
      <c r="LHY16" s="877"/>
      <c r="LHZ16" s="877"/>
      <c r="LIA16" s="877"/>
      <c r="LIB16" s="877"/>
      <c r="LIC16" s="877"/>
      <c r="LID16" s="877"/>
      <c r="LIE16" s="877"/>
      <c r="LIF16" s="877"/>
      <c r="LIG16" s="877"/>
      <c r="LIH16" s="877"/>
      <c r="LII16" s="877"/>
      <c r="LIJ16" s="877"/>
      <c r="LIK16" s="877"/>
      <c r="LIL16" s="877"/>
      <c r="LIM16" s="877"/>
      <c r="LIN16" s="877"/>
      <c r="LIO16" s="877"/>
      <c r="LIP16" s="877"/>
      <c r="LIQ16" s="877"/>
      <c r="LIR16" s="877"/>
      <c r="LIS16" s="877"/>
      <c r="LIT16" s="877"/>
      <c r="LIU16" s="877"/>
      <c r="LIV16" s="877"/>
      <c r="LIW16" s="877"/>
      <c r="LIX16" s="877"/>
      <c r="LIY16" s="877"/>
      <c r="LIZ16" s="877"/>
      <c r="LJA16" s="877"/>
      <c r="LJB16" s="877"/>
      <c r="LJC16" s="877"/>
      <c r="LJD16" s="877"/>
      <c r="LJE16" s="877"/>
      <c r="LJF16" s="877"/>
      <c r="LJG16" s="877"/>
      <c r="LJH16" s="877"/>
      <c r="LJI16" s="877"/>
      <c r="LJJ16" s="877"/>
      <c r="LJK16" s="877"/>
      <c r="LJL16" s="877"/>
      <c r="LJM16" s="877"/>
      <c r="LJN16" s="877"/>
      <c r="LJO16" s="877"/>
      <c r="LJP16" s="877"/>
      <c r="LJQ16" s="877"/>
      <c r="LJR16" s="877"/>
      <c r="LJS16" s="877"/>
      <c r="LJT16" s="877"/>
      <c r="LJU16" s="877"/>
      <c r="LJV16" s="877"/>
      <c r="LJW16" s="877"/>
      <c r="LJX16" s="877"/>
      <c r="LJY16" s="877"/>
      <c r="LJZ16" s="877"/>
      <c r="LKA16" s="877"/>
      <c r="LKB16" s="877"/>
      <c r="LKC16" s="877"/>
      <c r="LKD16" s="877"/>
      <c r="LKE16" s="877"/>
      <c r="LKF16" s="877"/>
      <c r="LKG16" s="877"/>
      <c r="LKH16" s="877"/>
      <c r="LKI16" s="877"/>
      <c r="LKJ16" s="877"/>
      <c r="LKK16" s="877"/>
      <c r="LKL16" s="877"/>
      <c r="LKM16" s="877"/>
      <c r="LKN16" s="877"/>
      <c r="LKO16" s="877"/>
      <c r="LKP16" s="877"/>
      <c r="LKQ16" s="877"/>
      <c r="LKR16" s="877"/>
      <c r="LKS16" s="877"/>
      <c r="LKT16" s="877"/>
      <c r="LKU16" s="877"/>
      <c r="LKV16" s="877"/>
      <c r="LKW16" s="877"/>
      <c r="LKX16" s="877"/>
      <c r="LKY16" s="877"/>
      <c r="LKZ16" s="877"/>
      <c r="LLA16" s="877"/>
      <c r="LLB16" s="877"/>
      <c r="LLC16" s="877"/>
      <c r="LLD16" s="877"/>
      <c r="LLE16" s="877"/>
      <c r="LLF16" s="877"/>
      <c r="LLG16" s="877"/>
      <c r="LLH16" s="877"/>
      <c r="LLI16" s="877"/>
      <c r="LLJ16" s="877"/>
      <c r="LLK16" s="877"/>
      <c r="LLL16" s="877"/>
      <c r="LLM16" s="877"/>
      <c r="LLN16" s="877"/>
      <c r="LLO16" s="877"/>
      <c r="LLP16" s="877"/>
      <c r="LLQ16" s="877"/>
      <c r="LLR16" s="877"/>
      <c r="LLS16" s="877"/>
      <c r="LLT16" s="877"/>
      <c r="LLU16" s="877"/>
      <c r="LLV16" s="877"/>
      <c r="LLW16" s="877"/>
      <c r="LLX16" s="877"/>
      <c r="LLY16" s="877"/>
      <c r="LLZ16" s="877"/>
      <c r="LMA16" s="877"/>
      <c r="LMB16" s="877"/>
      <c r="LMC16" s="877"/>
      <c r="LMD16" s="877"/>
      <c r="LME16" s="877"/>
      <c r="LMF16" s="877"/>
      <c r="LMG16" s="877"/>
      <c r="LMH16" s="877"/>
      <c r="LMI16" s="877"/>
      <c r="LMJ16" s="877"/>
      <c r="LMK16" s="877"/>
      <c r="LML16" s="877"/>
      <c r="LMM16" s="877"/>
      <c r="LMN16" s="877"/>
      <c r="LMO16" s="877"/>
      <c r="LMP16" s="877"/>
      <c r="LMQ16" s="877"/>
      <c r="LMR16" s="877"/>
      <c r="LMS16" s="877"/>
      <c r="LMT16" s="877"/>
      <c r="LMU16" s="877"/>
      <c r="LMV16" s="877"/>
      <c r="LMW16" s="877"/>
      <c r="LMX16" s="877"/>
      <c r="LMY16" s="877"/>
      <c r="LMZ16" s="877"/>
      <c r="LNA16" s="877"/>
      <c r="LNB16" s="877"/>
      <c r="LNC16" s="877"/>
      <c r="LND16" s="877"/>
      <c r="LNE16" s="877"/>
      <c r="LNF16" s="877"/>
      <c r="LNG16" s="877"/>
      <c r="LNH16" s="877"/>
      <c r="LNI16" s="877"/>
      <c r="LNJ16" s="877"/>
      <c r="LNK16" s="877"/>
      <c r="LNL16" s="877"/>
      <c r="LNM16" s="877"/>
      <c r="LNN16" s="877"/>
      <c r="LNO16" s="877"/>
      <c r="LNP16" s="877"/>
      <c r="LNQ16" s="877"/>
      <c r="LNR16" s="877"/>
      <c r="LNS16" s="877"/>
      <c r="LNT16" s="877"/>
      <c r="LNU16" s="877"/>
      <c r="LNV16" s="877"/>
      <c r="LNW16" s="877"/>
      <c r="LNX16" s="877"/>
      <c r="LNY16" s="877"/>
      <c r="LNZ16" s="877"/>
      <c r="LOA16" s="877"/>
      <c r="LOB16" s="877"/>
      <c r="LOC16" s="877"/>
      <c r="LOD16" s="877"/>
      <c r="LOE16" s="877"/>
      <c r="LOF16" s="877"/>
      <c r="LOG16" s="877"/>
      <c r="LOH16" s="877"/>
      <c r="LOI16" s="877"/>
      <c r="LOJ16" s="877"/>
      <c r="LOK16" s="877"/>
      <c r="LOL16" s="877"/>
      <c r="LOM16" s="877"/>
      <c r="LON16" s="877"/>
      <c r="LOO16" s="877"/>
      <c r="LOP16" s="877"/>
      <c r="LOQ16" s="877"/>
      <c r="LOR16" s="877"/>
      <c r="LOS16" s="877"/>
      <c r="LOT16" s="877"/>
      <c r="LOU16" s="877"/>
      <c r="LOV16" s="877"/>
      <c r="LOW16" s="877"/>
      <c r="LOX16" s="877"/>
      <c r="LOY16" s="877"/>
      <c r="LOZ16" s="877"/>
      <c r="LPA16" s="877"/>
      <c r="LPB16" s="877"/>
      <c r="LPC16" s="877"/>
      <c r="LPD16" s="877"/>
      <c r="LPE16" s="877"/>
      <c r="LPF16" s="877"/>
      <c r="LPG16" s="877"/>
      <c r="LPH16" s="877"/>
      <c r="LPI16" s="877"/>
      <c r="LPJ16" s="877"/>
      <c r="LPK16" s="877"/>
      <c r="LPL16" s="877"/>
      <c r="LPM16" s="877"/>
      <c r="LPN16" s="877"/>
      <c r="LPO16" s="877"/>
      <c r="LPP16" s="877"/>
      <c r="LPQ16" s="877"/>
      <c r="LPR16" s="877"/>
      <c r="LPS16" s="877"/>
      <c r="LPT16" s="877"/>
      <c r="LPU16" s="877"/>
      <c r="LPV16" s="877"/>
      <c r="LPW16" s="877"/>
      <c r="LPX16" s="877"/>
      <c r="LPY16" s="877"/>
      <c r="LPZ16" s="877"/>
      <c r="LQA16" s="877"/>
      <c r="LQB16" s="877"/>
      <c r="LQC16" s="877"/>
      <c r="LQD16" s="877"/>
      <c r="LQE16" s="877"/>
      <c r="LQF16" s="877"/>
      <c r="LQG16" s="877"/>
      <c r="LQH16" s="877"/>
      <c r="LQI16" s="877"/>
      <c r="LQJ16" s="877"/>
      <c r="LQK16" s="877"/>
      <c r="LQL16" s="877"/>
      <c r="LQM16" s="877"/>
      <c r="LQN16" s="877"/>
      <c r="LQO16" s="877"/>
      <c r="LQP16" s="877"/>
      <c r="LQQ16" s="877"/>
      <c r="LQR16" s="877"/>
      <c r="LQS16" s="877"/>
      <c r="LQT16" s="877"/>
      <c r="LQU16" s="877"/>
      <c r="LQV16" s="877"/>
      <c r="LQW16" s="877"/>
      <c r="LQX16" s="877"/>
      <c r="LQY16" s="877"/>
      <c r="LQZ16" s="877"/>
      <c r="LRA16" s="877"/>
      <c r="LRB16" s="877"/>
      <c r="LRC16" s="877"/>
      <c r="LRD16" s="877"/>
      <c r="LRE16" s="877"/>
      <c r="LRF16" s="877"/>
      <c r="LRG16" s="877"/>
      <c r="LRH16" s="877"/>
      <c r="LRI16" s="877"/>
      <c r="LRJ16" s="877"/>
      <c r="LRK16" s="877"/>
      <c r="LRL16" s="877"/>
      <c r="LRM16" s="877"/>
      <c r="LRN16" s="877"/>
      <c r="LRO16" s="877"/>
      <c r="LRP16" s="877"/>
      <c r="LRQ16" s="877"/>
      <c r="LRR16" s="877"/>
      <c r="LRS16" s="877"/>
      <c r="LRT16" s="877"/>
      <c r="LRU16" s="877"/>
      <c r="LRV16" s="877"/>
      <c r="LRW16" s="877"/>
      <c r="LRX16" s="877"/>
      <c r="LRY16" s="877"/>
      <c r="LRZ16" s="877"/>
      <c r="LSA16" s="877"/>
      <c r="LSB16" s="877"/>
      <c r="LSC16" s="877"/>
      <c r="LSD16" s="877"/>
      <c r="LSE16" s="877"/>
      <c r="LSF16" s="877"/>
      <c r="LSG16" s="877"/>
      <c r="LSH16" s="877"/>
      <c r="LSI16" s="877"/>
      <c r="LSJ16" s="877"/>
      <c r="LSK16" s="877"/>
      <c r="LSL16" s="877"/>
      <c r="LSM16" s="877"/>
      <c r="LSN16" s="877"/>
      <c r="LSO16" s="877"/>
      <c r="LSP16" s="877"/>
      <c r="LSQ16" s="877"/>
      <c r="LSR16" s="877"/>
      <c r="LSS16" s="877"/>
      <c r="LST16" s="877"/>
      <c r="LSU16" s="877"/>
      <c r="LSV16" s="877"/>
      <c r="LSW16" s="877"/>
      <c r="LSX16" s="877"/>
      <c r="LSY16" s="877"/>
      <c r="LSZ16" s="877"/>
      <c r="LTA16" s="877"/>
      <c r="LTB16" s="877"/>
      <c r="LTC16" s="877"/>
      <c r="LTD16" s="877"/>
      <c r="LTE16" s="877"/>
      <c r="LTF16" s="877"/>
      <c r="LTG16" s="877"/>
      <c r="LTH16" s="877"/>
      <c r="LTI16" s="877"/>
      <c r="LTJ16" s="877"/>
      <c r="LTK16" s="877"/>
      <c r="LTL16" s="877"/>
      <c r="LTM16" s="877"/>
      <c r="LTN16" s="877"/>
      <c r="LTO16" s="877"/>
      <c r="LTP16" s="877"/>
      <c r="LTQ16" s="877"/>
      <c r="LTR16" s="877"/>
      <c r="LTS16" s="877"/>
      <c r="LTT16" s="877"/>
      <c r="LTU16" s="877"/>
      <c r="LTV16" s="877"/>
      <c r="LTW16" s="877"/>
      <c r="LTX16" s="877"/>
      <c r="LTY16" s="877"/>
      <c r="LTZ16" s="877"/>
      <c r="LUA16" s="877"/>
      <c r="LUB16" s="877"/>
      <c r="LUC16" s="877"/>
      <c r="LUD16" s="877"/>
      <c r="LUE16" s="877"/>
      <c r="LUF16" s="877"/>
      <c r="LUG16" s="877"/>
      <c r="LUH16" s="877"/>
      <c r="LUI16" s="877"/>
      <c r="LUJ16" s="877"/>
      <c r="LUK16" s="877"/>
      <c r="LUL16" s="877"/>
      <c r="LUM16" s="877"/>
      <c r="LUN16" s="877"/>
      <c r="LUO16" s="877"/>
      <c r="LUP16" s="877"/>
      <c r="LUQ16" s="877"/>
      <c r="LUR16" s="877"/>
      <c r="LUS16" s="877"/>
      <c r="LUT16" s="877"/>
      <c r="LUU16" s="877"/>
      <c r="LUV16" s="877"/>
      <c r="LUW16" s="877"/>
      <c r="LUX16" s="877"/>
      <c r="LUY16" s="877"/>
      <c r="LUZ16" s="877"/>
      <c r="LVA16" s="877"/>
      <c r="LVB16" s="877"/>
      <c r="LVC16" s="877"/>
      <c r="LVD16" s="877"/>
      <c r="LVE16" s="877"/>
      <c r="LVF16" s="877"/>
      <c r="LVG16" s="877"/>
      <c r="LVH16" s="877"/>
      <c r="LVI16" s="877"/>
      <c r="LVJ16" s="877"/>
      <c r="LVK16" s="877"/>
      <c r="LVL16" s="877"/>
      <c r="LVM16" s="877"/>
      <c r="LVN16" s="877"/>
      <c r="LVO16" s="877"/>
      <c r="LVP16" s="877"/>
      <c r="LVQ16" s="877"/>
      <c r="LVR16" s="877"/>
      <c r="LVS16" s="877"/>
      <c r="LVT16" s="877"/>
      <c r="LVU16" s="877"/>
      <c r="LVV16" s="877"/>
      <c r="LVW16" s="877"/>
      <c r="LVX16" s="877"/>
      <c r="LVY16" s="877"/>
      <c r="LVZ16" s="877"/>
      <c r="LWA16" s="877"/>
      <c r="LWB16" s="877"/>
      <c r="LWC16" s="877"/>
      <c r="LWD16" s="877"/>
      <c r="LWE16" s="877"/>
      <c r="LWF16" s="877"/>
      <c r="LWG16" s="877"/>
      <c r="LWH16" s="877"/>
      <c r="LWI16" s="877"/>
      <c r="LWJ16" s="877"/>
      <c r="LWK16" s="877"/>
      <c r="LWL16" s="877"/>
      <c r="LWM16" s="877"/>
      <c r="LWN16" s="877"/>
      <c r="LWO16" s="877"/>
      <c r="LWP16" s="877"/>
      <c r="LWQ16" s="877"/>
      <c r="LWR16" s="877"/>
      <c r="LWS16" s="877"/>
      <c r="LWT16" s="877"/>
      <c r="LWU16" s="877"/>
      <c r="LWV16" s="877"/>
      <c r="LWW16" s="877"/>
      <c r="LWX16" s="877"/>
      <c r="LWY16" s="877"/>
      <c r="LWZ16" s="877"/>
      <c r="LXA16" s="877"/>
      <c r="LXB16" s="877"/>
      <c r="LXC16" s="877"/>
      <c r="LXD16" s="877"/>
      <c r="LXE16" s="877"/>
      <c r="LXF16" s="877"/>
      <c r="LXG16" s="877"/>
      <c r="LXH16" s="877"/>
      <c r="LXI16" s="877"/>
      <c r="LXJ16" s="877"/>
      <c r="LXK16" s="877"/>
      <c r="LXL16" s="877"/>
      <c r="LXM16" s="877"/>
      <c r="LXN16" s="877"/>
      <c r="LXO16" s="877"/>
      <c r="LXP16" s="877"/>
      <c r="LXQ16" s="877"/>
      <c r="LXR16" s="877"/>
      <c r="LXS16" s="877"/>
      <c r="LXT16" s="877"/>
      <c r="LXU16" s="877"/>
      <c r="LXV16" s="877"/>
      <c r="LXW16" s="877"/>
      <c r="LXX16" s="877"/>
      <c r="LXY16" s="877"/>
      <c r="LXZ16" s="877"/>
      <c r="LYA16" s="877"/>
      <c r="LYB16" s="877"/>
      <c r="LYC16" s="877"/>
      <c r="LYD16" s="877"/>
      <c r="LYE16" s="877"/>
      <c r="LYF16" s="877"/>
      <c r="LYG16" s="877"/>
      <c r="LYH16" s="877"/>
      <c r="LYI16" s="877"/>
      <c r="LYJ16" s="877"/>
      <c r="LYK16" s="877"/>
      <c r="LYL16" s="877"/>
      <c r="LYM16" s="877"/>
      <c r="LYN16" s="877"/>
      <c r="LYO16" s="877"/>
      <c r="LYP16" s="877"/>
      <c r="LYQ16" s="877"/>
      <c r="LYR16" s="877"/>
      <c r="LYS16" s="877"/>
      <c r="LYT16" s="877"/>
      <c r="LYU16" s="877"/>
      <c r="LYV16" s="877"/>
      <c r="LYW16" s="877"/>
      <c r="LYX16" s="877"/>
      <c r="LYY16" s="877"/>
      <c r="LYZ16" s="877"/>
      <c r="LZA16" s="877"/>
      <c r="LZB16" s="877"/>
      <c r="LZC16" s="877"/>
      <c r="LZD16" s="877"/>
      <c r="LZE16" s="877"/>
      <c r="LZF16" s="877"/>
      <c r="LZG16" s="877"/>
      <c r="LZH16" s="877"/>
      <c r="LZI16" s="877"/>
      <c r="LZJ16" s="877"/>
      <c r="LZK16" s="877"/>
      <c r="LZL16" s="877"/>
      <c r="LZM16" s="877"/>
      <c r="LZN16" s="877"/>
      <c r="LZO16" s="877"/>
      <c r="LZP16" s="877"/>
      <c r="LZQ16" s="877"/>
      <c r="LZR16" s="877"/>
      <c r="LZS16" s="877"/>
      <c r="LZT16" s="877"/>
      <c r="LZU16" s="877"/>
      <c r="LZV16" s="877"/>
      <c r="LZW16" s="877"/>
      <c r="LZX16" s="877"/>
      <c r="LZY16" s="877"/>
      <c r="LZZ16" s="877"/>
      <c r="MAA16" s="877"/>
      <c r="MAB16" s="877"/>
      <c r="MAC16" s="877"/>
      <c r="MAD16" s="877"/>
      <c r="MAE16" s="877"/>
      <c r="MAF16" s="877"/>
      <c r="MAG16" s="877"/>
      <c r="MAH16" s="877"/>
      <c r="MAI16" s="877"/>
      <c r="MAJ16" s="877"/>
      <c r="MAK16" s="877"/>
      <c r="MAL16" s="877"/>
      <c r="MAM16" s="877"/>
      <c r="MAN16" s="877"/>
      <c r="MAO16" s="877"/>
      <c r="MAP16" s="877"/>
      <c r="MAQ16" s="877"/>
      <c r="MAR16" s="877"/>
      <c r="MAS16" s="877"/>
      <c r="MAT16" s="877"/>
      <c r="MAU16" s="877"/>
      <c r="MAV16" s="877"/>
      <c r="MAW16" s="877"/>
      <c r="MAX16" s="877"/>
      <c r="MAY16" s="877"/>
      <c r="MAZ16" s="877"/>
      <c r="MBA16" s="877"/>
      <c r="MBB16" s="877"/>
      <c r="MBC16" s="877"/>
      <c r="MBD16" s="877"/>
      <c r="MBE16" s="877"/>
      <c r="MBF16" s="877"/>
      <c r="MBG16" s="877"/>
      <c r="MBH16" s="877"/>
      <c r="MBI16" s="877"/>
      <c r="MBJ16" s="877"/>
      <c r="MBK16" s="877"/>
      <c r="MBL16" s="877"/>
      <c r="MBM16" s="877"/>
      <c r="MBN16" s="877"/>
      <c r="MBO16" s="877"/>
      <c r="MBP16" s="877"/>
      <c r="MBQ16" s="877"/>
      <c r="MBR16" s="877"/>
      <c r="MBS16" s="877"/>
      <c r="MBT16" s="877"/>
      <c r="MBU16" s="877"/>
      <c r="MBV16" s="877"/>
      <c r="MBW16" s="877"/>
      <c r="MBX16" s="877"/>
      <c r="MBY16" s="877"/>
      <c r="MBZ16" s="877"/>
      <c r="MCA16" s="877"/>
      <c r="MCB16" s="877"/>
      <c r="MCC16" s="877"/>
      <c r="MCD16" s="877"/>
      <c r="MCE16" s="877"/>
      <c r="MCF16" s="877"/>
      <c r="MCG16" s="877"/>
      <c r="MCH16" s="877"/>
      <c r="MCI16" s="877"/>
      <c r="MCJ16" s="877"/>
      <c r="MCK16" s="877"/>
      <c r="MCL16" s="877"/>
      <c r="MCM16" s="877"/>
      <c r="MCN16" s="877"/>
      <c r="MCO16" s="877"/>
      <c r="MCP16" s="877"/>
      <c r="MCQ16" s="877"/>
      <c r="MCR16" s="877"/>
      <c r="MCS16" s="877"/>
      <c r="MCT16" s="877"/>
      <c r="MCU16" s="877"/>
      <c r="MCV16" s="877"/>
      <c r="MCW16" s="877"/>
      <c r="MCX16" s="877"/>
      <c r="MCY16" s="877"/>
      <c r="MCZ16" s="877"/>
      <c r="MDA16" s="877"/>
      <c r="MDB16" s="877"/>
      <c r="MDC16" s="877"/>
      <c r="MDD16" s="877"/>
      <c r="MDE16" s="877"/>
      <c r="MDF16" s="877"/>
      <c r="MDG16" s="877"/>
      <c r="MDH16" s="877"/>
      <c r="MDI16" s="877"/>
      <c r="MDJ16" s="877"/>
      <c r="MDK16" s="877"/>
      <c r="MDL16" s="877"/>
      <c r="MDM16" s="877"/>
      <c r="MDN16" s="877"/>
      <c r="MDO16" s="877"/>
      <c r="MDP16" s="877"/>
      <c r="MDQ16" s="877"/>
      <c r="MDR16" s="877"/>
      <c r="MDS16" s="877"/>
      <c r="MDT16" s="877"/>
      <c r="MDU16" s="877"/>
      <c r="MDV16" s="877"/>
      <c r="MDW16" s="877"/>
      <c r="MDX16" s="877"/>
      <c r="MDY16" s="877"/>
      <c r="MDZ16" s="877"/>
      <c r="MEA16" s="877"/>
      <c r="MEB16" s="877"/>
      <c r="MEC16" s="877"/>
      <c r="MED16" s="877"/>
      <c r="MEE16" s="877"/>
      <c r="MEF16" s="877"/>
      <c r="MEG16" s="877"/>
      <c r="MEH16" s="877"/>
      <c r="MEI16" s="877"/>
      <c r="MEJ16" s="877"/>
      <c r="MEK16" s="877"/>
      <c r="MEL16" s="877"/>
      <c r="MEM16" s="877"/>
      <c r="MEN16" s="877"/>
      <c r="MEO16" s="877"/>
      <c r="MEP16" s="877"/>
      <c r="MEQ16" s="877"/>
      <c r="MER16" s="877"/>
      <c r="MES16" s="877"/>
      <c r="MET16" s="877"/>
      <c r="MEU16" s="877"/>
      <c r="MEV16" s="877"/>
      <c r="MEW16" s="877"/>
      <c r="MEX16" s="877"/>
      <c r="MEY16" s="877"/>
      <c r="MEZ16" s="877"/>
      <c r="MFA16" s="877"/>
      <c r="MFB16" s="877"/>
      <c r="MFC16" s="877"/>
      <c r="MFD16" s="877"/>
      <c r="MFE16" s="877"/>
      <c r="MFF16" s="877"/>
      <c r="MFG16" s="877"/>
      <c r="MFH16" s="877"/>
      <c r="MFI16" s="877"/>
      <c r="MFJ16" s="877"/>
      <c r="MFK16" s="877"/>
      <c r="MFL16" s="877"/>
      <c r="MFM16" s="877"/>
      <c r="MFN16" s="877"/>
      <c r="MFO16" s="877"/>
      <c r="MFP16" s="877"/>
      <c r="MFQ16" s="877"/>
      <c r="MFR16" s="877"/>
      <c r="MFS16" s="877"/>
      <c r="MFT16" s="877"/>
      <c r="MFU16" s="877"/>
      <c r="MFV16" s="877"/>
      <c r="MFW16" s="877"/>
      <c r="MFX16" s="877"/>
      <c r="MFY16" s="877"/>
      <c r="MFZ16" s="877"/>
      <c r="MGA16" s="877"/>
      <c r="MGB16" s="877"/>
      <c r="MGC16" s="877"/>
      <c r="MGD16" s="877"/>
      <c r="MGE16" s="877"/>
      <c r="MGF16" s="877"/>
      <c r="MGG16" s="877"/>
      <c r="MGH16" s="877"/>
      <c r="MGI16" s="877"/>
      <c r="MGJ16" s="877"/>
      <c r="MGK16" s="877"/>
      <c r="MGL16" s="877"/>
      <c r="MGM16" s="877"/>
      <c r="MGN16" s="877"/>
      <c r="MGO16" s="877"/>
      <c r="MGP16" s="877"/>
      <c r="MGQ16" s="877"/>
      <c r="MGR16" s="877"/>
      <c r="MGS16" s="877"/>
      <c r="MGT16" s="877"/>
      <c r="MGU16" s="877"/>
      <c r="MGV16" s="877"/>
      <c r="MGW16" s="877"/>
      <c r="MGX16" s="877"/>
      <c r="MGY16" s="877"/>
      <c r="MGZ16" s="877"/>
      <c r="MHA16" s="877"/>
      <c r="MHB16" s="877"/>
      <c r="MHC16" s="877"/>
      <c r="MHD16" s="877"/>
      <c r="MHE16" s="877"/>
      <c r="MHF16" s="877"/>
      <c r="MHG16" s="877"/>
      <c r="MHH16" s="877"/>
      <c r="MHI16" s="877"/>
      <c r="MHJ16" s="877"/>
      <c r="MHK16" s="877"/>
      <c r="MHL16" s="877"/>
      <c r="MHM16" s="877"/>
      <c r="MHN16" s="877"/>
      <c r="MHO16" s="877"/>
      <c r="MHP16" s="877"/>
      <c r="MHQ16" s="877"/>
      <c r="MHR16" s="877"/>
      <c r="MHS16" s="877"/>
      <c r="MHT16" s="877"/>
      <c r="MHU16" s="877"/>
      <c r="MHV16" s="877"/>
      <c r="MHW16" s="877"/>
      <c r="MHX16" s="877"/>
      <c r="MHY16" s="877"/>
      <c r="MHZ16" s="877"/>
      <c r="MIA16" s="877"/>
      <c r="MIB16" s="877"/>
      <c r="MIC16" s="877"/>
      <c r="MID16" s="877"/>
      <c r="MIE16" s="877"/>
      <c r="MIF16" s="877"/>
      <c r="MIG16" s="877"/>
      <c r="MIH16" s="877"/>
      <c r="MII16" s="877"/>
      <c r="MIJ16" s="877"/>
      <c r="MIK16" s="877"/>
      <c r="MIL16" s="877"/>
      <c r="MIM16" s="877"/>
      <c r="MIN16" s="877"/>
      <c r="MIO16" s="877"/>
      <c r="MIP16" s="877"/>
      <c r="MIQ16" s="877"/>
      <c r="MIR16" s="877"/>
      <c r="MIS16" s="877"/>
      <c r="MIT16" s="877"/>
      <c r="MIU16" s="877"/>
      <c r="MIV16" s="877"/>
      <c r="MIW16" s="877"/>
      <c r="MIX16" s="877"/>
      <c r="MIY16" s="877"/>
      <c r="MIZ16" s="877"/>
      <c r="MJA16" s="877"/>
      <c r="MJB16" s="877"/>
      <c r="MJC16" s="877"/>
      <c r="MJD16" s="877"/>
      <c r="MJE16" s="877"/>
      <c r="MJF16" s="877"/>
      <c r="MJG16" s="877"/>
      <c r="MJH16" s="877"/>
      <c r="MJI16" s="877"/>
      <c r="MJJ16" s="877"/>
      <c r="MJK16" s="877"/>
      <c r="MJL16" s="877"/>
      <c r="MJM16" s="877"/>
      <c r="MJN16" s="877"/>
      <c r="MJO16" s="877"/>
      <c r="MJP16" s="877"/>
      <c r="MJQ16" s="877"/>
      <c r="MJR16" s="877"/>
      <c r="MJS16" s="877"/>
      <c r="MJT16" s="877"/>
      <c r="MJU16" s="877"/>
      <c r="MJV16" s="877"/>
      <c r="MJW16" s="877"/>
      <c r="MJX16" s="877"/>
      <c r="MJY16" s="877"/>
      <c r="MJZ16" s="877"/>
      <c r="MKA16" s="877"/>
      <c r="MKB16" s="877"/>
      <c r="MKC16" s="877"/>
      <c r="MKD16" s="877"/>
      <c r="MKE16" s="877"/>
      <c r="MKF16" s="877"/>
      <c r="MKG16" s="877"/>
      <c r="MKH16" s="877"/>
      <c r="MKI16" s="877"/>
      <c r="MKJ16" s="877"/>
      <c r="MKK16" s="877"/>
      <c r="MKL16" s="877"/>
      <c r="MKM16" s="877"/>
      <c r="MKN16" s="877"/>
      <c r="MKO16" s="877"/>
      <c r="MKP16" s="877"/>
      <c r="MKQ16" s="877"/>
      <c r="MKR16" s="877"/>
      <c r="MKS16" s="877"/>
      <c r="MKT16" s="877"/>
      <c r="MKU16" s="877"/>
      <c r="MKV16" s="877"/>
      <c r="MKW16" s="877"/>
      <c r="MKX16" s="877"/>
      <c r="MKY16" s="877"/>
      <c r="MKZ16" s="877"/>
      <c r="MLA16" s="877"/>
      <c r="MLB16" s="877"/>
      <c r="MLC16" s="877"/>
      <c r="MLD16" s="877"/>
      <c r="MLE16" s="877"/>
      <c r="MLF16" s="877"/>
      <c r="MLG16" s="877"/>
      <c r="MLH16" s="877"/>
      <c r="MLI16" s="877"/>
      <c r="MLJ16" s="877"/>
      <c r="MLK16" s="877"/>
      <c r="MLL16" s="877"/>
      <c r="MLM16" s="877"/>
      <c r="MLN16" s="877"/>
      <c r="MLO16" s="877"/>
      <c r="MLP16" s="877"/>
      <c r="MLQ16" s="877"/>
      <c r="MLR16" s="877"/>
      <c r="MLS16" s="877"/>
      <c r="MLT16" s="877"/>
      <c r="MLU16" s="877"/>
      <c r="MLV16" s="877"/>
      <c r="MLW16" s="877"/>
      <c r="MLX16" s="877"/>
      <c r="MLY16" s="877"/>
      <c r="MLZ16" s="877"/>
      <c r="MMA16" s="877"/>
      <c r="MMB16" s="877"/>
      <c r="MMC16" s="877"/>
      <c r="MMD16" s="877"/>
      <c r="MME16" s="877"/>
      <c r="MMF16" s="877"/>
      <c r="MMG16" s="877"/>
      <c r="MMH16" s="877"/>
      <c r="MMI16" s="877"/>
      <c r="MMJ16" s="877"/>
      <c r="MMK16" s="877"/>
      <c r="MML16" s="877"/>
      <c r="MMM16" s="877"/>
      <c r="MMN16" s="877"/>
      <c r="MMO16" s="877"/>
      <c r="MMP16" s="877"/>
      <c r="MMQ16" s="877"/>
      <c r="MMR16" s="877"/>
      <c r="MMS16" s="877"/>
      <c r="MMT16" s="877"/>
      <c r="MMU16" s="877"/>
      <c r="MMV16" s="877"/>
      <c r="MMW16" s="877"/>
      <c r="MMX16" s="877"/>
      <c r="MMY16" s="877"/>
      <c r="MMZ16" s="877"/>
      <c r="MNA16" s="877"/>
      <c r="MNB16" s="877"/>
      <c r="MNC16" s="877"/>
      <c r="MND16" s="877"/>
      <c r="MNE16" s="877"/>
      <c r="MNF16" s="877"/>
      <c r="MNG16" s="877"/>
      <c r="MNH16" s="877"/>
      <c r="MNI16" s="877"/>
      <c r="MNJ16" s="877"/>
      <c r="MNK16" s="877"/>
      <c r="MNL16" s="877"/>
      <c r="MNM16" s="877"/>
      <c r="MNN16" s="877"/>
      <c r="MNO16" s="877"/>
      <c r="MNP16" s="877"/>
      <c r="MNQ16" s="877"/>
      <c r="MNR16" s="877"/>
      <c r="MNS16" s="877"/>
      <c r="MNT16" s="877"/>
      <c r="MNU16" s="877"/>
      <c r="MNV16" s="877"/>
      <c r="MNW16" s="877"/>
      <c r="MNX16" s="877"/>
      <c r="MNY16" s="877"/>
      <c r="MNZ16" s="877"/>
      <c r="MOA16" s="877"/>
      <c r="MOB16" s="877"/>
      <c r="MOC16" s="877"/>
      <c r="MOD16" s="877"/>
      <c r="MOE16" s="877"/>
      <c r="MOF16" s="877"/>
      <c r="MOG16" s="877"/>
      <c r="MOH16" s="877"/>
      <c r="MOI16" s="877"/>
      <c r="MOJ16" s="877"/>
      <c r="MOK16" s="877"/>
      <c r="MOL16" s="877"/>
      <c r="MOM16" s="877"/>
      <c r="MON16" s="877"/>
      <c r="MOO16" s="877"/>
      <c r="MOP16" s="877"/>
      <c r="MOQ16" s="877"/>
      <c r="MOR16" s="877"/>
      <c r="MOS16" s="877"/>
      <c r="MOT16" s="877"/>
      <c r="MOU16" s="877"/>
      <c r="MOV16" s="877"/>
      <c r="MOW16" s="877"/>
      <c r="MOX16" s="877"/>
      <c r="MOY16" s="877"/>
      <c r="MOZ16" s="877"/>
      <c r="MPA16" s="877"/>
      <c r="MPB16" s="877"/>
      <c r="MPC16" s="877"/>
      <c r="MPD16" s="877"/>
      <c r="MPE16" s="877"/>
      <c r="MPF16" s="877"/>
      <c r="MPG16" s="877"/>
      <c r="MPH16" s="877"/>
      <c r="MPI16" s="877"/>
      <c r="MPJ16" s="877"/>
      <c r="MPK16" s="877"/>
      <c r="MPL16" s="877"/>
      <c r="MPM16" s="877"/>
      <c r="MPN16" s="877"/>
      <c r="MPO16" s="877"/>
      <c r="MPP16" s="877"/>
      <c r="MPQ16" s="877"/>
      <c r="MPR16" s="877"/>
      <c r="MPS16" s="877"/>
      <c r="MPT16" s="877"/>
      <c r="MPU16" s="877"/>
      <c r="MPV16" s="877"/>
      <c r="MPW16" s="877"/>
      <c r="MPX16" s="877"/>
      <c r="MPY16" s="877"/>
      <c r="MPZ16" s="877"/>
      <c r="MQA16" s="877"/>
      <c r="MQB16" s="877"/>
      <c r="MQC16" s="877"/>
      <c r="MQD16" s="877"/>
      <c r="MQE16" s="877"/>
      <c r="MQF16" s="877"/>
      <c r="MQG16" s="877"/>
      <c r="MQH16" s="877"/>
      <c r="MQI16" s="877"/>
      <c r="MQJ16" s="877"/>
      <c r="MQK16" s="877"/>
      <c r="MQL16" s="877"/>
      <c r="MQM16" s="877"/>
      <c r="MQN16" s="877"/>
      <c r="MQO16" s="877"/>
      <c r="MQP16" s="877"/>
      <c r="MQQ16" s="877"/>
      <c r="MQR16" s="877"/>
      <c r="MQS16" s="877"/>
      <c r="MQT16" s="877"/>
      <c r="MQU16" s="877"/>
      <c r="MQV16" s="877"/>
      <c r="MQW16" s="877"/>
      <c r="MQX16" s="877"/>
      <c r="MQY16" s="877"/>
      <c r="MQZ16" s="877"/>
      <c r="MRA16" s="877"/>
      <c r="MRB16" s="877"/>
      <c r="MRC16" s="877"/>
      <c r="MRD16" s="877"/>
      <c r="MRE16" s="877"/>
      <c r="MRF16" s="877"/>
      <c r="MRG16" s="877"/>
      <c r="MRH16" s="877"/>
      <c r="MRI16" s="877"/>
      <c r="MRJ16" s="877"/>
      <c r="MRK16" s="877"/>
      <c r="MRL16" s="877"/>
      <c r="MRM16" s="877"/>
      <c r="MRN16" s="877"/>
      <c r="MRO16" s="877"/>
      <c r="MRP16" s="877"/>
      <c r="MRQ16" s="877"/>
      <c r="MRR16" s="877"/>
      <c r="MRS16" s="877"/>
      <c r="MRT16" s="877"/>
      <c r="MRU16" s="877"/>
      <c r="MRV16" s="877"/>
      <c r="MRW16" s="877"/>
      <c r="MRX16" s="877"/>
      <c r="MRY16" s="877"/>
      <c r="MRZ16" s="877"/>
      <c r="MSA16" s="877"/>
      <c r="MSB16" s="877"/>
      <c r="MSC16" s="877"/>
      <c r="MSD16" s="877"/>
      <c r="MSE16" s="877"/>
      <c r="MSF16" s="877"/>
      <c r="MSG16" s="877"/>
      <c r="MSH16" s="877"/>
      <c r="MSI16" s="877"/>
      <c r="MSJ16" s="877"/>
      <c r="MSK16" s="877"/>
      <c r="MSL16" s="877"/>
      <c r="MSM16" s="877"/>
      <c r="MSN16" s="877"/>
      <c r="MSO16" s="877"/>
      <c r="MSP16" s="877"/>
      <c r="MSQ16" s="877"/>
      <c r="MSR16" s="877"/>
      <c r="MSS16" s="877"/>
      <c r="MST16" s="877"/>
      <c r="MSU16" s="877"/>
      <c r="MSV16" s="877"/>
      <c r="MSW16" s="877"/>
      <c r="MSX16" s="877"/>
      <c r="MSY16" s="877"/>
      <c r="MSZ16" s="877"/>
      <c r="MTA16" s="877"/>
      <c r="MTB16" s="877"/>
      <c r="MTC16" s="877"/>
      <c r="MTD16" s="877"/>
      <c r="MTE16" s="877"/>
      <c r="MTF16" s="877"/>
      <c r="MTG16" s="877"/>
      <c r="MTH16" s="877"/>
      <c r="MTI16" s="877"/>
      <c r="MTJ16" s="877"/>
      <c r="MTK16" s="877"/>
      <c r="MTL16" s="877"/>
      <c r="MTM16" s="877"/>
      <c r="MTN16" s="877"/>
      <c r="MTO16" s="877"/>
      <c r="MTP16" s="877"/>
      <c r="MTQ16" s="877"/>
      <c r="MTR16" s="877"/>
      <c r="MTS16" s="877"/>
      <c r="MTT16" s="877"/>
      <c r="MTU16" s="877"/>
      <c r="MTV16" s="877"/>
      <c r="MTW16" s="877"/>
      <c r="MTX16" s="877"/>
      <c r="MTY16" s="877"/>
      <c r="MTZ16" s="877"/>
      <c r="MUA16" s="877"/>
      <c r="MUB16" s="877"/>
      <c r="MUC16" s="877"/>
      <c r="MUD16" s="877"/>
      <c r="MUE16" s="877"/>
      <c r="MUF16" s="877"/>
      <c r="MUG16" s="877"/>
      <c r="MUH16" s="877"/>
      <c r="MUI16" s="877"/>
      <c r="MUJ16" s="877"/>
      <c r="MUK16" s="877"/>
      <c r="MUL16" s="877"/>
      <c r="MUM16" s="877"/>
      <c r="MUN16" s="877"/>
      <c r="MUO16" s="877"/>
      <c r="MUP16" s="877"/>
      <c r="MUQ16" s="877"/>
      <c r="MUR16" s="877"/>
      <c r="MUS16" s="877"/>
      <c r="MUT16" s="877"/>
      <c r="MUU16" s="877"/>
      <c r="MUV16" s="877"/>
      <c r="MUW16" s="877"/>
      <c r="MUX16" s="877"/>
      <c r="MUY16" s="877"/>
      <c r="MUZ16" s="877"/>
      <c r="MVA16" s="877"/>
      <c r="MVB16" s="877"/>
      <c r="MVC16" s="877"/>
      <c r="MVD16" s="877"/>
      <c r="MVE16" s="877"/>
      <c r="MVF16" s="877"/>
      <c r="MVG16" s="877"/>
      <c r="MVH16" s="877"/>
      <c r="MVI16" s="877"/>
      <c r="MVJ16" s="877"/>
      <c r="MVK16" s="877"/>
      <c r="MVL16" s="877"/>
      <c r="MVM16" s="877"/>
      <c r="MVN16" s="877"/>
      <c r="MVO16" s="877"/>
      <c r="MVP16" s="877"/>
      <c r="MVQ16" s="877"/>
      <c r="MVR16" s="877"/>
      <c r="MVS16" s="877"/>
      <c r="MVT16" s="877"/>
      <c r="MVU16" s="877"/>
      <c r="MVV16" s="877"/>
      <c r="MVW16" s="877"/>
      <c r="MVX16" s="877"/>
      <c r="MVY16" s="877"/>
      <c r="MVZ16" s="877"/>
      <c r="MWA16" s="877"/>
      <c r="MWB16" s="877"/>
      <c r="MWC16" s="877"/>
      <c r="MWD16" s="877"/>
      <c r="MWE16" s="877"/>
      <c r="MWF16" s="877"/>
      <c r="MWG16" s="877"/>
      <c r="MWH16" s="877"/>
      <c r="MWI16" s="877"/>
      <c r="MWJ16" s="877"/>
      <c r="MWK16" s="877"/>
      <c r="MWL16" s="877"/>
      <c r="MWM16" s="877"/>
      <c r="MWN16" s="877"/>
      <c r="MWO16" s="877"/>
      <c r="MWP16" s="877"/>
      <c r="MWQ16" s="877"/>
      <c r="MWR16" s="877"/>
      <c r="MWS16" s="877"/>
      <c r="MWT16" s="877"/>
      <c r="MWU16" s="877"/>
      <c r="MWV16" s="877"/>
      <c r="MWW16" s="877"/>
      <c r="MWX16" s="877"/>
      <c r="MWY16" s="877"/>
      <c r="MWZ16" s="877"/>
      <c r="MXA16" s="877"/>
      <c r="MXB16" s="877"/>
      <c r="MXC16" s="877"/>
      <c r="MXD16" s="877"/>
      <c r="MXE16" s="877"/>
      <c r="MXF16" s="877"/>
      <c r="MXG16" s="877"/>
      <c r="MXH16" s="877"/>
      <c r="MXI16" s="877"/>
      <c r="MXJ16" s="877"/>
      <c r="MXK16" s="877"/>
      <c r="MXL16" s="877"/>
      <c r="MXM16" s="877"/>
      <c r="MXN16" s="877"/>
      <c r="MXO16" s="877"/>
      <c r="MXP16" s="877"/>
      <c r="MXQ16" s="877"/>
      <c r="MXR16" s="877"/>
      <c r="MXS16" s="877"/>
      <c r="MXT16" s="877"/>
      <c r="MXU16" s="877"/>
      <c r="MXV16" s="877"/>
      <c r="MXW16" s="877"/>
      <c r="MXX16" s="877"/>
      <c r="MXY16" s="877"/>
      <c r="MXZ16" s="877"/>
      <c r="MYA16" s="877"/>
      <c r="MYB16" s="877"/>
      <c r="MYC16" s="877"/>
      <c r="MYD16" s="877"/>
      <c r="MYE16" s="877"/>
      <c r="MYF16" s="877"/>
      <c r="MYG16" s="877"/>
      <c r="MYH16" s="877"/>
      <c r="MYI16" s="877"/>
      <c r="MYJ16" s="877"/>
      <c r="MYK16" s="877"/>
      <c r="MYL16" s="877"/>
      <c r="MYM16" s="877"/>
      <c r="MYN16" s="877"/>
      <c r="MYO16" s="877"/>
      <c r="MYP16" s="877"/>
      <c r="MYQ16" s="877"/>
      <c r="MYR16" s="877"/>
      <c r="MYS16" s="877"/>
      <c r="MYT16" s="877"/>
      <c r="MYU16" s="877"/>
      <c r="MYV16" s="877"/>
      <c r="MYW16" s="877"/>
      <c r="MYX16" s="877"/>
      <c r="MYY16" s="877"/>
      <c r="MYZ16" s="877"/>
      <c r="MZA16" s="877"/>
      <c r="MZB16" s="877"/>
      <c r="MZC16" s="877"/>
      <c r="MZD16" s="877"/>
      <c r="MZE16" s="877"/>
      <c r="MZF16" s="877"/>
      <c r="MZG16" s="877"/>
      <c r="MZH16" s="877"/>
      <c r="MZI16" s="877"/>
      <c r="MZJ16" s="877"/>
      <c r="MZK16" s="877"/>
      <c r="MZL16" s="877"/>
      <c r="MZM16" s="877"/>
      <c r="MZN16" s="877"/>
      <c r="MZO16" s="877"/>
      <c r="MZP16" s="877"/>
      <c r="MZQ16" s="877"/>
      <c r="MZR16" s="877"/>
      <c r="MZS16" s="877"/>
      <c r="MZT16" s="877"/>
      <c r="MZU16" s="877"/>
      <c r="MZV16" s="877"/>
      <c r="MZW16" s="877"/>
      <c r="MZX16" s="877"/>
      <c r="MZY16" s="877"/>
      <c r="MZZ16" s="877"/>
      <c r="NAA16" s="877"/>
      <c r="NAB16" s="877"/>
      <c r="NAC16" s="877"/>
      <c r="NAD16" s="877"/>
      <c r="NAE16" s="877"/>
      <c r="NAF16" s="877"/>
      <c r="NAG16" s="877"/>
      <c r="NAH16" s="877"/>
      <c r="NAI16" s="877"/>
      <c r="NAJ16" s="877"/>
      <c r="NAK16" s="877"/>
      <c r="NAL16" s="877"/>
      <c r="NAM16" s="877"/>
      <c r="NAN16" s="877"/>
      <c r="NAO16" s="877"/>
      <c r="NAP16" s="877"/>
      <c r="NAQ16" s="877"/>
      <c r="NAR16" s="877"/>
      <c r="NAS16" s="877"/>
      <c r="NAT16" s="877"/>
      <c r="NAU16" s="877"/>
      <c r="NAV16" s="877"/>
      <c r="NAW16" s="877"/>
      <c r="NAX16" s="877"/>
      <c r="NAY16" s="877"/>
      <c r="NAZ16" s="877"/>
      <c r="NBA16" s="877"/>
      <c r="NBB16" s="877"/>
      <c r="NBC16" s="877"/>
      <c r="NBD16" s="877"/>
      <c r="NBE16" s="877"/>
      <c r="NBF16" s="877"/>
      <c r="NBG16" s="877"/>
      <c r="NBH16" s="877"/>
      <c r="NBI16" s="877"/>
      <c r="NBJ16" s="877"/>
      <c r="NBK16" s="877"/>
      <c r="NBL16" s="877"/>
      <c r="NBM16" s="877"/>
      <c r="NBN16" s="877"/>
      <c r="NBO16" s="877"/>
      <c r="NBP16" s="877"/>
      <c r="NBQ16" s="877"/>
      <c r="NBR16" s="877"/>
      <c r="NBS16" s="877"/>
      <c r="NBT16" s="877"/>
      <c r="NBU16" s="877"/>
      <c r="NBV16" s="877"/>
      <c r="NBW16" s="877"/>
      <c r="NBX16" s="877"/>
      <c r="NBY16" s="877"/>
      <c r="NBZ16" s="877"/>
      <c r="NCA16" s="877"/>
      <c r="NCB16" s="877"/>
      <c r="NCC16" s="877"/>
      <c r="NCD16" s="877"/>
      <c r="NCE16" s="877"/>
      <c r="NCF16" s="877"/>
      <c r="NCG16" s="877"/>
      <c r="NCH16" s="877"/>
      <c r="NCI16" s="877"/>
      <c r="NCJ16" s="877"/>
      <c r="NCK16" s="877"/>
      <c r="NCL16" s="877"/>
      <c r="NCM16" s="877"/>
      <c r="NCN16" s="877"/>
      <c r="NCO16" s="877"/>
      <c r="NCP16" s="877"/>
      <c r="NCQ16" s="877"/>
      <c r="NCR16" s="877"/>
      <c r="NCS16" s="877"/>
      <c r="NCT16" s="877"/>
      <c r="NCU16" s="877"/>
      <c r="NCV16" s="877"/>
      <c r="NCW16" s="877"/>
      <c r="NCX16" s="877"/>
      <c r="NCY16" s="877"/>
      <c r="NCZ16" s="877"/>
      <c r="NDA16" s="877"/>
      <c r="NDB16" s="877"/>
      <c r="NDC16" s="877"/>
      <c r="NDD16" s="877"/>
      <c r="NDE16" s="877"/>
      <c r="NDF16" s="877"/>
      <c r="NDG16" s="877"/>
      <c r="NDH16" s="877"/>
      <c r="NDI16" s="877"/>
      <c r="NDJ16" s="877"/>
      <c r="NDK16" s="877"/>
      <c r="NDL16" s="877"/>
      <c r="NDM16" s="877"/>
      <c r="NDN16" s="877"/>
      <c r="NDO16" s="877"/>
      <c r="NDP16" s="877"/>
      <c r="NDQ16" s="877"/>
      <c r="NDR16" s="877"/>
      <c r="NDS16" s="877"/>
      <c r="NDT16" s="877"/>
      <c r="NDU16" s="877"/>
      <c r="NDV16" s="877"/>
      <c r="NDW16" s="877"/>
      <c r="NDX16" s="877"/>
      <c r="NDY16" s="877"/>
      <c r="NDZ16" s="877"/>
      <c r="NEA16" s="877"/>
      <c r="NEB16" s="877"/>
      <c r="NEC16" s="877"/>
      <c r="NED16" s="877"/>
      <c r="NEE16" s="877"/>
      <c r="NEF16" s="877"/>
      <c r="NEG16" s="877"/>
      <c r="NEH16" s="877"/>
      <c r="NEI16" s="877"/>
      <c r="NEJ16" s="877"/>
      <c r="NEK16" s="877"/>
      <c r="NEL16" s="877"/>
      <c r="NEM16" s="877"/>
      <c r="NEN16" s="877"/>
      <c r="NEO16" s="877"/>
      <c r="NEP16" s="877"/>
      <c r="NEQ16" s="877"/>
      <c r="NER16" s="877"/>
      <c r="NES16" s="877"/>
      <c r="NET16" s="877"/>
      <c r="NEU16" s="877"/>
      <c r="NEV16" s="877"/>
      <c r="NEW16" s="877"/>
      <c r="NEX16" s="877"/>
      <c r="NEY16" s="877"/>
      <c r="NEZ16" s="877"/>
      <c r="NFA16" s="877"/>
      <c r="NFB16" s="877"/>
      <c r="NFC16" s="877"/>
      <c r="NFD16" s="877"/>
      <c r="NFE16" s="877"/>
      <c r="NFF16" s="877"/>
      <c r="NFG16" s="877"/>
      <c r="NFH16" s="877"/>
      <c r="NFI16" s="877"/>
      <c r="NFJ16" s="877"/>
      <c r="NFK16" s="877"/>
      <c r="NFL16" s="877"/>
      <c r="NFM16" s="877"/>
      <c r="NFN16" s="877"/>
      <c r="NFO16" s="877"/>
      <c r="NFP16" s="877"/>
      <c r="NFQ16" s="877"/>
      <c r="NFR16" s="877"/>
      <c r="NFS16" s="877"/>
      <c r="NFT16" s="877"/>
      <c r="NFU16" s="877"/>
      <c r="NFV16" s="877"/>
      <c r="NFW16" s="877"/>
      <c r="NFX16" s="877"/>
      <c r="NFY16" s="877"/>
      <c r="NFZ16" s="877"/>
      <c r="NGA16" s="877"/>
      <c r="NGB16" s="877"/>
      <c r="NGC16" s="877"/>
      <c r="NGD16" s="877"/>
      <c r="NGE16" s="877"/>
      <c r="NGF16" s="877"/>
      <c r="NGG16" s="877"/>
      <c r="NGH16" s="877"/>
      <c r="NGI16" s="877"/>
      <c r="NGJ16" s="877"/>
      <c r="NGK16" s="877"/>
      <c r="NGL16" s="877"/>
      <c r="NGM16" s="877"/>
      <c r="NGN16" s="877"/>
      <c r="NGO16" s="877"/>
      <c r="NGP16" s="877"/>
      <c r="NGQ16" s="877"/>
      <c r="NGR16" s="877"/>
      <c r="NGS16" s="877"/>
      <c r="NGT16" s="877"/>
      <c r="NGU16" s="877"/>
      <c r="NGV16" s="877"/>
      <c r="NGW16" s="877"/>
      <c r="NGX16" s="877"/>
      <c r="NGY16" s="877"/>
      <c r="NGZ16" s="877"/>
      <c r="NHA16" s="877"/>
      <c r="NHB16" s="877"/>
      <c r="NHC16" s="877"/>
      <c r="NHD16" s="877"/>
      <c r="NHE16" s="877"/>
      <c r="NHF16" s="877"/>
      <c r="NHG16" s="877"/>
      <c r="NHH16" s="877"/>
      <c r="NHI16" s="877"/>
      <c r="NHJ16" s="877"/>
      <c r="NHK16" s="877"/>
      <c r="NHL16" s="877"/>
      <c r="NHM16" s="877"/>
      <c r="NHN16" s="877"/>
      <c r="NHO16" s="877"/>
      <c r="NHP16" s="877"/>
      <c r="NHQ16" s="877"/>
      <c r="NHR16" s="877"/>
      <c r="NHS16" s="877"/>
      <c r="NHT16" s="877"/>
      <c r="NHU16" s="877"/>
      <c r="NHV16" s="877"/>
      <c r="NHW16" s="877"/>
      <c r="NHX16" s="877"/>
      <c r="NHY16" s="877"/>
      <c r="NHZ16" s="877"/>
      <c r="NIA16" s="877"/>
      <c r="NIB16" s="877"/>
      <c r="NIC16" s="877"/>
      <c r="NID16" s="877"/>
      <c r="NIE16" s="877"/>
      <c r="NIF16" s="877"/>
      <c r="NIG16" s="877"/>
      <c r="NIH16" s="877"/>
      <c r="NII16" s="877"/>
      <c r="NIJ16" s="877"/>
      <c r="NIK16" s="877"/>
      <c r="NIL16" s="877"/>
      <c r="NIM16" s="877"/>
      <c r="NIN16" s="877"/>
      <c r="NIO16" s="877"/>
      <c r="NIP16" s="877"/>
      <c r="NIQ16" s="877"/>
      <c r="NIR16" s="877"/>
      <c r="NIS16" s="877"/>
      <c r="NIT16" s="877"/>
      <c r="NIU16" s="877"/>
      <c r="NIV16" s="877"/>
      <c r="NIW16" s="877"/>
      <c r="NIX16" s="877"/>
      <c r="NIY16" s="877"/>
      <c r="NIZ16" s="877"/>
      <c r="NJA16" s="877"/>
      <c r="NJB16" s="877"/>
      <c r="NJC16" s="877"/>
      <c r="NJD16" s="877"/>
      <c r="NJE16" s="877"/>
      <c r="NJF16" s="877"/>
      <c r="NJG16" s="877"/>
      <c r="NJH16" s="877"/>
      <c r="NJI16" s="877"/>
      <c r="NJJ16" s="877"/>
      <c r="NJK16" s="877"/>
      <c r="NJL16" s="877"/>
      <c r="NJM16" s="877"/>
      <c r="NJN16" s="877"/>
      <c r="NJO16" s="877"/>
      <c r="NJP16" s="877"/>
      <c r="NJQ16" s="877"/>
      <c r="NJR16" s="877"/>
      <c r="NJS16" s="877"/>
      <c r="NJT16" s="877"/>
      <c r="NJU16" s="877"/>
      <c r="NJV16" s="877"/>
      <c r="NJW16" s="877"/>
      <c r="NJX16" s="877"/>
      <c r="NJY16" s="877"/>
      <c r="NJZ16" s="877"/>
      <c r="NKA16" s="877"/>
      <c r="NKB16" s="877"/>
      <c r="NKC16" s="877"/>
      <c r="NKD16" s="877"/>
      <c r="NKE16" s="877"/>
      <c r="NKF16" s="877"/>
      <c r="NKG16" s="877"/>
      <c r="NKH16" s="877"/>
      <c r="NKI16" s="877"/>
      <c r="NKJ16" s="877"/>
      <c r="NKK16" s="877"/>
      <c r="NKL16" s="877"/>
      <c r="NKM16" s="877"/>
      <c r="NKN16" s="877"/>
      <c r="NKO16" s="877"/>
      <c r="NKP16" s="877"/>
      <c r="NKQ16" s="877"/>
      <c r="NKR16" s="877"/>
      <c r="NKS16" s="877"/>
      <c r="NKT16" s="877"/>
      <c r="NKU16" s="877"/>
      <c r="NKV16" s="877"/>
      <c r="NKW16" s="877"/>
      <c r="NKX16" s="877"/>
      <c r="NKY16" s="877"/>
      <c r="NKZ16" s="877"/>
      <c r="NLA16" s="877"/>
      <c r="NLB16" s="877"/>
      <c r="NLC16" s="877"/>
      <c r="NLD16" s="877"/>
      <c r="NLE16" s="877"/>
      <c r="NLF16" s="877"/>
      <c r="NLG16" s="877"/>
      <c r="NLH16" s="877"/>
      <c r="NLI16" s="877"/>
      <c r="NLJ16" s="877"/>
      <c r="NLK16" s="877"/>
      <c r="NLL16" s="877"/>
      <c r="NLM16" s="877"/>
      <c r="NLN16" s="877"/>
      <c r="NLO16" s="877"/>
      <c r="NLP16" s="877"/>
      <c r="NLQ16" s="877"/>
      <c r="NLR16" s="877"/>
      <c r="NLS16" s="877"/>
      <c r="NLT16" s="877"/>
      <c r="NLU16" s="877"/>
      <c r="NLV16" s="877"/>
      <c r="NLW16" s="877"/>
      <c r="NLX16" s="877"/>
      <c r="NLY16" s="877"/>
      <c r="NLZ16" s="877"/>
      <c r="NMA16" s="877"/>
      <c r="NMB16" s="877"/>
      <c r="NMC16" s="877"/>
      <c r="NMD16" s="877"/>
      <c r="NME16" s="877"/>
      <c r="NMF16" s="877"/>
      <c r="NMG16" s="877"/>
      <c r="NMH16" s="877"/>
      <c r="NMI16" s="877"/>
      <c r="NMJ16" s="877"/>
      <c r="NMK16" s="877"/>
      <c r="NML16" s="877"/>
      <c r="NMM16" s="877"/>
      <c r="NMN16" s="877"/>
      <c r="NMO16" s="877"/>
      <c r="NMP16" s="877"/>
      <c r="NMQ16" s="877"/>
      <c r="NMR16" s="877"/>
      <c r="NMS16" s="877"/>
      <c r="NMT16" s="877"/>
      <c r="NMU16" s="877"/>
      <c r="NMV16" s="877"/>
      <c r="NMW16" s="877"/>
      <c r="NMX16" s="877"/>
      <c r="NMY16" s="877"/>
      <c r="NMZ16" s="877"/>
      <c r="NNA16" s="877"/>
      <c r="NNB16" s="877"/>
      <c r="NNC16" s="877"/>
      <c r="NND16" s="877"/>
      <c r="NNE16" s="877"/>
      <c r="NNF16" s="877"/>
      <c r="NNG16" s="877"/>
      <c r="NNH16" s="877"/>
      <c r="NNI16" s="877"/>
      <c r="NNJ16" s="877"/>
      <c r="NNK16" s="877"/>
      <c r="NNL16" s="877"/>
      <c r="NNM16" s="877"/>
      <c r="NNN16" s="877"/>
      <c r="NNO16" s="877"/>
      <c r="NNP16" s="877"/>
      <c r="NNQ16" s="877"/>
      <c r="NNR16" s="877"/>
      <c r="NNS16" s="877"/>
      <c r="NNT16" s="877"/>
      <c r="NNU16" s="877"/>
      <c r="NNV16" s="877"/>
      <c r="NNW16" s="877"/>
      <c r="NNX16" s="877"/>
      <c r="NNY16" s="877"/>
      <c r="NNZ16" s="877"/>
      <c r="NOA16" s="877"/>
      <c r="NOB16" s="877"/>
      <c r="NOC16" s="877"/>
      <c r="NOD16" s="877"/>
      <c r="NOE16" s="877"/>
      <c r="NOF16" s="877"/>
      <c r="NOG16" s="877"/>
      <c r="NOH16" s="877"/>
      <c r="NOI16" s="877"/>
      <c r="NOJ16" s="877"/>
      <c r="NOK16" s="877"/>
      <c r="NOL16" s="877"/>
      <c r="NOM16" s="877"/>
      <c r="NON16" s="877"/>
      <c r="NOO16" s="877"/>
      <c r="NOP16" s="877"/>
      <c r="NOQ16" s="877"/>
      <c r="NOR16" s="877"/>
      <c r="NOS16" s="877"/>
      <c r="NOT16" s="877"/>
      <c r="NOU16" s="877"/>
      <c r="NOV16" s="877"/>
      <c r="NOW16" s="877"/>
      <c r="NOX16" s="877"/>
      <c r="NOY16" s="877"/>
      <c r="NOZ16" s="877"/>
      <c r="NPA16" s="877"/>
      <c r="NPB16" s="877"/>
      <c r="NPC16" s="877"/>
      <c r="NPD16" s="877"/>
      <c r="NPE16" s="877"/>
      <c r="NPF16" s="877"/>
      <c r="NPG16" s="877"/>
      <c r="NPH16" s="877"/>
      <c r="NPI16" s="877"/>
      <c r="NPJ16" s="877"/>
      <c r="NPK16" s="877"/>
      <c r="NPL16" s="877"/>
      <c r="NPM16" s="877"/>
      <c r="NPN16" s="877"/>
      <c r="NPO16" s="877"/>
      <c r="NPP16" s="877"/>
      <c r="NPQ16" s="877"/>
      <c r="NPR16" s="877"/>
      <c r="NPS16" s="877"/>
      <c r="NPT16" s="877"/>
      <c r="NPU16" s="877"/>
      <c r="NPV16" s="877"/>
      <c r="NPW16" s="877"/>
      <c r="NPX16" s="877"/>
      <c r="NPY16" s="877"/>
      <c r="NPZ16" s="877"/>
      <c r="NQA16" s="877"/>
      <c r="NQB16" s="877"/>
      <c r="NQC16" s="877"/>
      <c r="NQD16" s="877"/>
      <c r="NQE16" s="877"/>
      <c r="NQF16" s="877"/>
      <c r="NQG16" s="877"/>
      <c r="NQH16" s="877"/>
      <c r="NQI16" s="877"/>
      <c r="NQJ16" s="877"/>
      <c r="NQK16" s="877"/>
      <c r="NQL16" s="877"/>
      <c r="NQM16" s="877"/>
      <c r="NQN16" s="877"/>
      <c r="NQO16" s="877"/>
      <c r="NQP16" s="877"/>
      <c r="NQQ16" s="877"/>
      <c r="NQR16" s="877"/>
      <c r="NQS16" s="877"/>
      <c r="NQT16" s="877"/>
      <c r="NQU16" s="877"/>
      <c r="NQV16" s="877"/>
      <c r="NQW16" s="877"/>
      <c r="NQX16" s="877"/>
      <c r="NQY16" s="877"/>
      <c r="NQZ16" s="877"/>
      <c r="NRA16" s="877"/>
      <c r="NRB16" s="877"/>
      <c r="NRC16" s="877"/>
      <c r="NRD16" s="877"/>
      <c r="NRE16" s="877"/>
      <c r="NRF16" s="877"/>
      <c r="NRG16" s="877"/>
      <c r="NRH16" s="877"/>
      <c r="NRI16" s="877"/>
      <c r="NRJ16" s="877"/>
      <c r="NRK16" s="877"/>
      <c r="NRL16" s="877"/>
      <c r="NRM16" s="877"/>
      <c r="NRN16" s="877"/>
      <c r="NRO16" s="877"/>
      <c r="NRP16" s="877"/>
      <c r="NRQ16" s="877"/>
      <c r="NRR16" s="877"/>
      <c r="NRS16" s="877"/>
      <c r="NRT16" s="877"/>
      <c r="NRU16" s="877"/>
      <c r="NRV16" s="877"/>
      <c r="NRW16" s="877"/>
      <c r="NRX16" s="877"/>
      <c r="NRY16" s="877"/>
      <c r="NRZ16" s="877"/>
      <c r="NSA16" s="877"/>
      <c r="NSB16" s="877"/>
      <c r="NSC16" s="877"/>
      <c r="NSD16" s="877"/>
      <c r="NSE16" s="877"/>
      <c r="NSF16" s="877"/>
      <c r="NSG16" s="877"/>
      <c r="NSH16" s="877"/>
      <c r="NSI16" s="877"/>
      <c r="NSJ16" s="877"/>
      <c r="NSK16" s="877"/>
      <c r="NSL16" s="877"/>
      <c r="NSM16" s="877"/>
      <c r="NSN16" s="877"/>
      <c r="NSO16" s="877"/>
      <c r="NSP16" s="877"/>
      <c r="NSQ16" s="877"/>
      <c r="NSR16" s="877"/>
      <c r="NSS16" s="877"/>
      <c r="NST16" s="877"/>
      <c r="NSU16" s="877"/>
      <c r="NSV16" s="877"/>
      <c r="NSW16" s="877"/>
      <c r="NSX16" s="877"/>
      <c r="NSY16" s="877"/>
      <c r="NSZ16" s="877"/>
      <c r="NTA16" s="877"/>
      <c r="NTB16" s="877"/>
      <c r="NTC16" s="877"/>
      <c r="NTD16" s="877"/>
      <c r="NTE16" s="877"/>
      <c r="NTF16" s="877"/>
      <c r="NTG16" s="877"/>
      <c r="NTH16" s="877"/>
      <c r="NTI16" s="877"/>
      <c r="NTJ16" s="877"/>
      <c r="NTK16" s="877"/>
      <c r="NTL16" s="877"/>
      <c r="NTM16" s="877"/>
      <c r="NTN16" s="877"/>
      <c r="NTO16" s="877"/>
      <c r="NTP16" s="877"/>
      <c r="NTQ16" s="877"/>
      <c r="NTR16" s="877"/>
      <c r="NTS16" s="877"/>
      <c r="NTT16" s="877"/>
      <c r="NTU16" s="877"/>
      <c r="NTV16" s="877"/>
      <c r="NTW16" s="877"/>
      <c r="NTX16" s="877"/>
      <c r="NTY16" s="877"/>
      <c r="NTZ16" s="877"/>
      <c r="NUA16" s="877"/>
      <c r="NUB16" s="877"/>
      <c r="NUC16" s="877"/>
      <c r="NUD16" s="877"/>
      <c r="NUE16" s="877"/>
      <c r="NUF16" s="877"/>
      <c r="NUG16" s="877"/>
      <c r="NUH16" s="877"/>
      <c r="NUI16" s="877"/>
      <c r="NUJ16" s="877"/>
      <c r="NUK16" s="877"/>
      <c r="NUL16" s="877"/>
      <c r="NUM16" s="877"/>
      <c r="NUN16" s="877"/>
      <c r="NUO16" s="877"/>
      <c r="NUP16" s="877"/>
      <c r="NUQ16" s="877"/>
      <c r="NUR16" s="877"/>
      <c r="NUS16" s="877"/>
      <c r="NUT16" s="877"/>
      <c r="NUU16" s="877"/>
      <c r="NUV16" s="877"/>
      <c r="NUW16" s="877"/>
      <c r="NUX16" s="877"/>
      <c r="NUY16" s="877"/>
      <c r="NUZ16" s="877"/>
      <c r="NVA16" s="877"/>
      <c r="NVB16" s="877"/>
      <c r="NVC16" s="877"/>
      <c r="NVD16" s="877"/>
      <c r="NVE16" s="877"/>
      <c r="NVF16" s="877"/>
      <c r="NVG16" s="877"/>
      <c r="NVH16" s="877"/>
      <c r="NVI16" s="877"/>
      <c r="NVJ16" s="877"/>
      <c r="NVK16" s="877"/>
      <c r="NVL16" s="877"/>
      <c r="NVM16" s="877"/>
      <c r="NVN16" s="877"/>
      <c r="NVO16" s="877"/>
      <c r="NVP16" s="877"/>
      <c r="NVQ16" s="877"/>
      <c r="NVR16" s="877"/>
      <c r="NVS16" s="877"/>
      <c r="NVT16" s="877"/>
      <c r="NVU16" s="877"/>
      <c r="NVV16" s="877"/>
      <c r="NVW16" s="877"/>
      <c r="NVX16" s="877"/>
      <c r="NVY16" s="877"/>
      <c r="NVZ16" s="877"/>
      <c r="NWA16" s="877"/>
      <c r="NWB16" s="877"/>
      <c r="NWC16" s="877"/>
      <c r="NWD16" s="877"/>
      <c r="NWE16" s="877"/>
      <c r="NWF16" s="877"/>
      <c r="NWG16" s="877"/>
      <c r="NWH16" s="877"/>
      <c r="NWI16" s="877"/>
      <c r="NWJ16" s="877"/>
      <c r="NWK16" s="877"/>
      <c r="NWL16" s="877"/>
      <c r="NWM16" s="877"/>
      <c r="NWN16" s="877"/>
      <c r="NWO16" s="877"/>
      <c r="NWP16" s="877"/>
      <c r="NWQ16" s="877"/>
      <c r="NWR16" s="877"/>
      <c r="NWS16" s="877"/>
      <c r="NWT16" s="877"/>
      <c r="NWU16" s="877"/>
      <c r="NWV16" s="877"/>
      <c r="NWW16" s="877"/>
      <c r="NWX16" s="877"/>
      <c r="NWY16" s="877"/>
      <c r="NWZ16" s="877"/>
      <c r="NXA16" s="877"/>
      <c r="NXB16" s="877"/>
      <c r="NXC16" s="877"/>
      <c r="NXD16" s="877"/>
      <c r="NXE16" s="877"/>
      <c r="NXF16" s="877"/>
      <c r="NXG16" s="877"/>
      <c r="NXH16" s="877"/>
      <c r="NXI16" s="877"/>
      <c r="NXJ16" s="877"/>
      <c r="NXK16" s="877"/>
      <c r="NXL16" s="877"/>
      <c r="NXM16" s="877"/>
      <c r="NXN16" s="877"/>
      <c r="NXO16" s="877"/>
      <c r="NXP16" s="877"/>
      <c r="NXQ16" s="877"/>
      <c r="NXR16" s="877"/>
      <c r="NXS16" s="877"/>
      <c r="NXT16" s="877"/>
      <c r="NXU16" s="877"/>
      <c r="NXV16" s="877"/>
      <c r="NXW16" s="877"/>
      <c r="NXX16" s="877"/>
      <c r="NXY16" s="877"/>
      <c r="NXZ16" s="877"/>
      <c r="NYA16" s="877"/>
      <c r="NYB16" s="877"/>
      <c r="NYC16" s="877"/>
      <c r="NYD16" s="877"/>
      <c r="NYE16" s="877"/>
      <c r="NYF16" s="877"/>
      <c r="NYG16" s="877"/>
      <c r="NYH16" s="877"/>
      <c r="NYI16" s="877"/>
      <c r="NYJ16" s="877"/>
      <c r="NYK16" s="877"/>
      <c r="NYL16" s="877"/>
      <c r="NYM16" s="877"/>
      <c r="NYN16" s="877"/>
      <c r="NYO16" s="877"/>
      <c r="NYP16" s="877"/>
      <c r="NYQ16" s="877"/>
      <c r="NYR16" s="877"/>
      <c r="NYS16" s="877"/>
      <c r="NYT16" s="877"/>
      <c r="NYU16" s="877"/>
      <c r="NYV16" s="877"/>
      <c r="NYW16" s="877"/>
      <c r="NYX16" s="877"/>
      <c r="NYY16" s="877"/>
      <c r="NYZ16" s="877"/>
      <c r="NZA16" s="877"/>
      <c r="NZB16" s="877"/>
      <c r="NZC16" s="877"/>
      <c r="NZD16" s="877"/>
      <c r="NZE16" s="877"/>
      <c r="NZF16" s="877"/>
      <c r="NZG16" s="877"/>
      <c r="NZH16" s="877"/>
      <c r="NZI16" s="877"/>
      <c r="NZJ16" s="877"/>
      <c r="NZK16" s="877"/>
      <c r="NZL16" s="877"/>
      <c r="NZM16" s="877"/>
      <c r="NZN16" s="877"/>
      <c r="NZO16" s="877"/>
      <c r="NZP16" s="877"/>
      <c r="NZQ16" s="877"/>
      <c r="NZR16" s="877"/>
      <c r="NZS16" s="877"/>
      <c r="NZT16" s="877"/>
      <c r="NZU16" s="877"/>
      <c r="NZV16" s="877"/>
      <c r="NZW16" s="877"/>
      <c r="NZX16" s="877"/>
      <c r="NZY16" s="877"/>
      <c r="NZZ16" s="877"/>
      <c r="OAA16" s="877"/>
      <c r="OAB16" s="877"/>
      <c r="OAC16" s="877"/>
      <c r="OAD16" s="877"/>
      <c r="OAE16" s="877"/>
      <c r="OAF16" s="877"/>
      <c r="OAG16" s="877"/>
      <c r="OAH16" s="877"/>
      <c r="OAI16" s="877"/>
      <c r="OAJ16" s="877"/>
      <c r="OAK16" s="877"/>
      <c r="OAL16" s="877"/>
      <c r="OAM16" s="877"/>
      <c r="OAN16" s="877"/>
      <c r="OAO16" s="877"/>
      <c r="OAP16" s="877"/>
      <c r="OAQ16" s="877"/>
      <c r="OAR16" s="877"/>
      <c r="OAS16" s="877"/>
      <c r="OAT16" s="877"/>
      <c r="OAU16" s="877"/>
      <c r="OAV16" s="877"/>
      <c r="OAW16" s="877"/>
      <c r="OAX16" s="877"/>
      <c r="OAY16" s="877"/>
      <c r="OAZ16" s="877"/>
      <c r="OBA16" s="877"/>
      <c r="OBB16" s="877"/>
      <c r="OBC16" s="877"/>
      <c r="OBD16" s="877"/>
      <c r="OBE16" s="877"/>
      <c r="OBF16" s="877"/>
      <c r="OBG16" s="877"/>
      <c r="OBH16" s="877"/>
      <c r="OBI16" s="877"/>
      <c r="OBJ16" s="877"/>
      <c r="OBK16" s="877"/>
      <c r="OBL16" s="877"/>
      <c r="OBM16" s="877"/>
      <c r="OBN16" s="877"/>
      <c r="OBO16" s="877"/>
      <c r="OBP16" s="877"/>
      <c r="OBQ16" s="877"/>
      <c r="OBR16" s="877"/>
      <c r="OBS16" s="877"/>
      <c r="OBT16" s="877"/>
      <c r="OBU16" s="877"/>
      <c r="OBV16" s="877"/>
      <c r="OBW16" s="877"/>
      <c r="OBX16" s="877"/>
      <c r="OBY16" s="877"/>
      <c r="OBZ16" s="877"/>
      <c r="OCA16" s="877"/>
      <c r="OCB16" s="877"/>
      <c r="OCC16" s="877"/>
      <c r="OCD16" s="877"/>
      <c r="OCE16" s="877"/>
      <c r="OCF16" s="877"/>
      <c r="OCG16" s="877"/>
      <c r="OCH16" s="877"/>
      <c r="OCI16" s="877"/>
      <c r="OCJ16" s="877"/>
      <c r="OCK16" s="877"/>
      <c r="OCL16" s="877"/>
      <c r="OCM16" s="877"/>
      <c r="OCN16" s="877"/>
      <c r="OCO16" s="877"/>
      <c r="OCP16" s="877"/>
      <c r="OCQ16" s="877"/>
      <c r="OCR16" s="877"/>
      <c r="OCS16" s="877"/>
      <c r="OCT16" s="877"/>
      <c r="OCU16" s="877"/>
      <c r="OCV16" s="877"/>
      <c r="OCW16" s="877"/>
      <c r="OCX16" s="877"/>
      <c r="OCY16" s="877"/>
      <c r="OCZ16" s="877"/>
      <c r="ODA16" s="877"/>
      <c r="ODB16" s="877"/>
      <c r="ODC16" s="877"/>
      <c r="ODD16" s="877"/>
      <c r="ODE16" s="877"/>
      <c r="ODF16" s="877"/>
      <c r="ODG16" s="877"/>
      <c r="ODH16" s="877"/>
      <c r="ODI16" s="877"/>
      <c r="ODJ16" s="877"/>
      <c r="ODK16" s="877"/>
      <c r="ODL16" s="877"/>
      <c r="ODM16" s="877"/>
      <c r="ODN16" s="877"/>
      <c r="ODO16" s="877"/>
      <c r="ODP16" s="877"/>
      <c r="ODQ16" s="877"/>
      <c r="ODR16" s="877"/>
      <c r="ODS16" s="877"/>
      <c r="ODT16" s="877"/>
      <c r="ODU16" s="877"/>
      <c r="ODV16" s="877"/>
      <c r="ODW16" s="877"/>
      <c r="ODX16" s="877"/>
      <c r="ODY16" s="877"/>
      <c r="ODZ16" s="877"/>
      <c r="OEA16" s="877"/>
      <c r="OEB16" s="877"/>
      <c r="OEC16" s="877"/>
      <c r="OED16" s="877"/>
      <c r="OEE16" s="877"/>
      <c r="OEF16" s="877"/>
      <c r="OEG16" s="877"/>
      <c r="OEH16" s="877"/>
      <c r="OEI16" s="877"/>
      <c r="OEJ16" s="877"/>
      <c r="OEK16" s="877"/>
      <c r="OEL16" s="877"/>
      <c r="OEM16" s="877"/>
      <c r="OEN16" s="877"/>
      <c r="OEO16" s="877"/>
      <c r="OEP16" s="877"/>
      <c r="OEQ16" s="877"/>
      <c r="OER16" s="877"/>
      <c r="OES16" s="877"/>
      <c r="OET16" s="877"/>
      <c r="OEU16" s="877"/>
      <c r="OEV16" s="877"/>
      <c r="OEW16" s="877"/>
      <c r="OEX16" s="877"/>
      <c r="OEY16" s="877"/>
      <c r="OEZ16" s="877"/>
      <c r="OFA16" s="877"/>
      <c r="OFB16" s="877"/>
      <c r="OFC16" s="877"/>
      <c r="OFD16" s="877"/>
      <c r="OFE16" s="877"/>
      <c r="OFF16" s="877"/>
      <c r="OFG16" s="877"/>
      <c r="OFH16" s="877"/>
      <c r="OFI16" s="877"/>
      <c r="OFJ16" s="877"/>
      <c r="OFK16" s="877"/>
      <c r="OFL16" s="877"/>
      <c r="OFM16" s="877"/>
      <c r="OFN16" s="877"/>
      <c r="OFO16" s="877"/>
      <c r="OFP16" s="877"/>
      <c r="OFQ16" s="877"/>
      <c r="OFR16" s="877"/>
      <c r="OFS16" s="877"/>
      <c r="OFT16" s="877"/>
      <c r="OFU16" s="877"/>
      <c r="OFV16" s="877"/>
      <c r="OFW16" s="877"/>
      <c r="OFX16" s="877"/>
      <c r="OFY16" s="877"/>
      <c r="OFZ16" s="877"/>
      <c r="OGA16" s="877"/>
      <c r="OGB16" s="877"/>
      <c r="OGC16" s="877"/>
      <c r="OGD16" s="877"/>
      <c r="OGE16" s="877"/>
      <c r="OGF16" s="877"/>
      <c r="OGG16" s="877"/>
      <c r="OGH16" s="877"/>
      <c r="OGI16" s="877"/>
      <c r="OGJ16" s="877"/>
      <c r="OGK16" s="877"/>
      <c r="OGL16" s="877"/>
      <c r="OGM16" s="877"/>
      <c r="OGN16" s="877"/>
      <c r="OGO16" s="877"/>
      <c r="OGP16" s="877"/>
      <c r="OGQ16" s="877"/>
      <c r="OGR16" s="877"/>
      <c r="OGS16" s="877"/>
      <c r="OGT16" s="877"/>
      <c r="OGU16" s="877"/>
      <c r="OGV16" s="877"/>
      <c r="OGW16" s="877"/>
      <c r="OGX16" s="877"/>
      <c r="OGY16" s="877"/>
      <c r="OGZ16" s="877"/>
      <c r="OHA16" s="877"/>
      <c r="OHB16" s="877"/>
      <c r="OHC16" s="877"/>
      <c r="OHD16" s="877"/>
      <c r="OHE16" s="877"/>
      <c r="OHF16" s="877"/>
      <c r="OHG16" s="877"/>
      <c r="OHH16" s="877"/>
      <c r="OHI16" s="877"/>
      <c r="OHJ16" s="877"/>
      <c r="OHK16" s="877"/>
      <c r="OHL16" s="877"/>
      <c r="OHM16" s="877"/>
      <c r="OHN16" s="877"/>
      <c r="OHO16" s="877"/>
      <c r="OHP16" s="877"/>
      <c r="OHQ16" s="877"/>
      <c r="OHR16" s="877"/>
      <c r="OHS16" s="877"/>
      <c r="OHT16" s="877"/>
      <c r="OHU16" s="877"/>
      <c r="OHV16" s="877"/>
      <c r="OHW16" s="877"/>
      <c r="OHX16" s="877"/>
      <c r="OHY16" s="877"/>
      <c r="OHZ16" s="877"/>
      <c r="OIA16" s="877"/>
      <c r="OIB16" s="877"/>
      <c r="OIC16" s="877"/>
      <c r="OID16" s="877"/>
      <c r="OIE16" s="877"/>
      <c r="OIF16" s="877"/>
      <c r="OIG16" s="877"/>
      <c r="OIH16" s="877"/>
      <c r="OII16" s="877"/>
      <c r="OIJ16" s="877"/>
      <c r="OIK16" s="877"/>
      <c r="OIL16" s="877"/>
      <c r="OIM16" s="877"/>
      <c r="OIN16" s="877"/>
      <c r="OIO16" s="877"/>
      <c r="OIP16" s="877"/>
      <c r="OIQ16" s="877"/>
      <c r="OIR16" s="877"/>
      <c r="OIS16" s="877"/>
      <c r="OIT16" s="877"/>
      <c r="OIU16" s="877"/>
      <c r="OIV16" s="877"/>
      <c r="OIW16" s="877"/>
      <c r="OIX16" s="877"/>
      <c r="OIY16" s="877"/>
      <c r="OIZ16" s="877"/>
      <c r="OJA16" s="877"/>
      <c r="OJB16" s="877"/>
      <c r="OJC16" s="877"/>
      <c r="OJD16" s="877"/>
      <c r="OJE16" s="877"/>
      <c r="OJF16" s="877"/>
      <c r="OJG16" s="877"/>
      <c r="OJH16" s="877"/>
      <c r="OJI16" s="877"/>
      <c r="OJJ16" s="877"/>
      <c r="OJK16" s="877"/>
      <c r="OJL16" s="877"/>
      <c r="OJM16" s="877"/>
      <c r="OJN16" s="877"/>
      <c r="OJO16" s="877"/>
      <c r="OJP16" s="877"/>
      <c r="OJQ16" s="877"/>
      <c r="OJR16" s="877"/>
      <c r="OJS16" s="877"/>
      <c r="OJT16" s="877"/>
      <c r="OJU16" s="877"/>
      <c r="OJV16" s="877"/>
      <c r="OJW16" s="877"/>
      <c r="OJX16" s="877"/>
      <c r="OJY16" s="877"/>
      <c r="OJZ16" s="877"/>
      <c r="OKA16" s="877"/>
      <c r="OKB16" s="877"/>
      <c r="OKC16" s="877"/>
      <c r="OKD16" s="877"/>
      <c r="OKE16" s="877"/>
      <c r="OKF16" s="877"/>
      <c r="OKG16" s="877"/>
      <c r="OKH16" s="877"/>
      <c r="OKI16" s="877"/>
      <c r="OKJ16" s="877"/>
      <c r="OKK16" s="877"/>
      <c r="OKL16" s="877"/>
      <c r="OKM16" s="877"/>
      <c r="OKN16" s="877"/>
      <c r="OKO16" s="877"/>
      <c r="OKP16" s="877"/>
      <c r="OKQ16" s="877"/>
      <c r="OKR16" s="877"/>
      <c r="OKS16" s="877"/>
      <c r="OKT16" s="877"/>
      <c r="OKU16" s="877"/>
      <c r="OKV16" s="877"/>
      <c r="OKW16" s="877"/>
      <c r="OKX16" s="877"/>
      <c r="OKY16" s="877"/>
      <c r="OKZ16" s="877"/>
      <c r="OLA16" s="877"/>
      <c r="OLB16" s="877"/>
      <c r="OLC16" s="877"/>
      <c r="OLD16" s="877"/>
      <c r="OLE16" s="877"/>
      <c r="OLF16" s="877"/>
      <c r="OLG16" s="877"/>
      <c r="OLH16" s="877"/>
      <c r="OLI16" s="877"/>
      <c r="OLJ16" s="877"/>
      <c r="OLK16" s="877"/>
      <c r="OLL16" s="877"/>
      <c r="OLM16" s="877"/>
      <c r="OLN16" s="877"/>
      <c r="OLO16" s="877"/>
      <c r="OLP16" s="877"/>
      <c r="OLQ16" s="877"/>
      <c r="OLR16" s="877"/>
      <c r="OLS16" s="877"/>
      <c r="OLT16" s="877"/>
      <c r="OLU16" s="877"/>
      <c r="OLV16" s="877"/>
      <c r="OLW16" s="877"/>
      <c r="OLX16" s="877"/>
      <c r="OLY16" s="877"/>
      <c r="OLZ16" s="877"/>
      <c r="OMA16" s="877"/>
      <c r="OMB16" s="877"/>
      <c r="OMC16" s="877"/>
      <c r="OMD16" s="877"/>
      <c r="OME16" s="877"/>
      <c r="OMF16" s="877"/>
      <c r="OMG16" s="877"/>
      <c r="OMH16" s="877"/>
      <c r="OMI16" s="877"/>
      <c r="OMJ16" s="877"/>
      <c r="OMK16" s="877"/>
      <c r="OML16" s="877"/>
      <c r="OMM16" s="877"/>
      <c r="OMN16" s="877"/>
      <c r="OMO16" s="877"/>
      <c r="OMP16" s="877"/>
      <c r="OMQ16" s="877"/>
      <c r="OMR16" s="877"/>
      <c r="OMS16" s="877"/>
      <c r="OMT16" s="877"/>
      <c r="OMU16" s="877"/>
      <c r="OMV16" s="877"/>
      <c r="OMW16" s="877"/>
      <c r="OMX16" s="877"/>
      <c r="OMY16" s="877"/>
      <c r="OMZ16" s="877"/>
      <c r="ONA16" s="877"/>
      <c r="ONB16" s="877"/>
      <c r="ONC16" s="877"/>
      <c r="OND16" s="877"/>
      <c r="ONE16" s="877"/>
      <c r="ONF16" s="877"/>
      <c r="ONG16" s="877"/>
      <c r="ONH16" s="877"/>
      <c r="ONI16" s="877"/>
      <c r="ONJ16" s="877"/>
      <c r="ONK16" s="877"/>
      <c r="ONL16" s="877"/>
      <c r="ONM16" s="877"/>
      <c r="ONN16" s="877"/>
      <c r="ONO16" s="877"/>
      <c r="ONP16" s="877"/>
      <c r="ONQ16" s="877"/>
      <c r="ONR16" s="877"/>
      <c r="ONS16" s="877"/>
      <c r="ONT16" s="877"/>
      <c r="ONU16" s="877"/>
      <c r="ONV16" s="877"/>
      <c r="ONW16" s="877"/>
      <c r="ONX16" s="877"/>
      <c r="ONY16" s="877"/>
      <c r="ONZ16" s="877"/>
      <c r="OOA16" s="877"/>
      <c r="OOB16" s="877"/>
      <c r="OOC16" s="877"/>
      <c r="OOD16" s="877"/>
      <c r="OOE16" s="877"/>
      <c r="OOF16" s="877"/>
      <c r="OOG16" s="877"/>
      <c r="OOH16" s="877"/>
      <c r="OOI16" s="877"/>
      <c r="OOJ16" s="877"/>
      <c r="OOK16" s="877"/>
      <c r="OOL16" s="877"/>
      <c r="OOM16" s="877"/>
      <c r="OON16" s="877"/>
      <c r="OOO16" s="877"/>
      <c r="OOP16" s="877"/>
      <c r="OOQ16" s="877"/>
      <c r="OOR16" s="877"/>
      <c r="OOS16" s="877"/>
      <c r="OOT16" s="877"/>
      <c r="OOU16" s="877"/>
      <c r="OOV16" s="877"/>
      <c r="OOW16" s="877"/>
      <c r="OOX16" s="877"/>
      <c r="OOY16" s="877"/>
      <c r="OOZ16" s="877"/>
      <c r="OPA16" s="877"/>
      <c r="OPB16" s="877"/>
      <c r="OPC16" s="877"/>
      <c r="OPD16" s="877"/>
      <c r="OPE16" s="877"/>
      <c r="OPF16" s="877"/>
      <c r="OPG16" s="877"/>
      <c r="OPH16" s="877"/>
      <c r="OPI16" s="877"/>
      <c r="OPJ16" s="877"/>
      <c r="OPK16" s="877"/>
      <c r="OPL16" s="877"/>
      <c r="OPM16" s="877"/>
      <c r="OPN16" s="877"/>
      <c r="OPO16" s="877"/>
      <c r="OPP16" s="877"/>
      <c r="OPQ16" s="877"/>
      <c r="OPR16" s="877"/>
      <c r="OPS16" s="877"/>
      <c r="OPT16" s="877"/>
      <c r="OPU16" s="877"/>
      <c r="OPV16" s="877"/>
      <c r="OPW16" s="877"/>
      <c r="OPX16" s="877"/>
      <c r="OPY16" s="877"/>
      <c r="OPZ16" s="877"/>
      <c r="OQA16" s="877"/>
      <c r="OQB16" s="877"/>
      <c r="OQC16" s="877"/>
      <c r="OQD16" s="877"/>
      <c r="OQE16" s="877"/>
      <c r="OQF16" s="877"/>
      <c r="OQG16" s="877"/>
      <c r="OQH16" s="877"/>
      <c r="OQI16" s="877"/>
      <c r="OQJ16" s="877"/>
      <c r="OQK16" s="877"/>
      <c r="OQL16" s="877"/>
      <c r="OQM16" s="877"/>
      <c r="OQN16" s="877"/>
      <c r="OQO16" s="877"/>
      <c r="OQP16" s="877"/>
      <c r="OQQ16" s="877"/>
      <c r="OQR16" s="877"/>
      <c r="OQS16" s="877"/>
      <c r="OQT16" s="877"/>
      <c r="OQU16" s="877"/>
      <c r="OQV16" s="877"/>
      <c r="OQW16" s="877"/>
      <c r="OQX16" s="877"/>
      <c r="OQY16" s="877"/>
      <c r="OQZ16" s="877"/>
      <c r="ORA16" s="877"/>
      <c r="ORB16" s="877"/>
      <c r="ORC16" s="877"/>
      <c r="ORD16" s="877"/>
      <c r="ORE16" s="877"/>
      <c r="ORF16" s="877"/>
      <c r="ORG16" s="877"/>
      <c r="ORH16" s="877"/>
      <c r="ORI16" s="877"/>
      <c r="ORJ16" s="877"/>
      <c r="ORK16" s="877"/>
      <c r="ORL16" s="877"/>
      <c r="ORM16" s="877"/>
      <c r="ORN16" s="877"/>
      <c r="ORO16" s="877"/>
      <c r="ORP16" s="877"/>
      <c r="ORQ16" s="877"/>
      <c r="ORR16" s="877"/>
      <c r="ORS16" s="877"/>
      <c r="ORT16" s="877"/>
      <c r="ORU16" s="877"/>
      <c r="ORV16" s="877"/>
      <c r="ORW16" s="877"/>
      <c r="ORX16" s="877"/>
      <c r="ORY16" s="877"/>
      <c r="ORZ16" s="877"/>
      <c r="OSA16" s="877"/>
      <c r="OSB16" s="877"/>
      <c r="OSC16" s="877"/>
      <c r="OSD16" s="877"/>
      <c r="OSE16" s="877"/>
      <c r="OSF16" s="877"/>
      <c r="OSG16" s="877"/>
      <c r="OSH16" s="877"/>
      <c r="OSI16" s="877"/>
      <c r="OSJ16" s="877"/>
      <c r="OSK16" s="877"/>
      <c r="OSL16" s="877"/>
      <c r="OSM16" s="877"/>
      <c r="OSN16" s="877"/>
      <c r="OSO16" s="877"/>
      <c r="OSP16" s="877"/>
      <c r="OSQ16" s="877"/>
      <c r="OSR16" s="877"/>
      <c r="OSS16" s="877"/>
      <c r="OST16" s="877"/>
      <c r="OSU16" s="877"/>
      <c r="OSV16" s="877"/>
      <c r="OSW16" s="877"/>
      <c r="OSX16" s="877"/>
      <c r="OSY16" s="877"/>
      <c r="OSZ16" s="877"/>
      <c r="OTA16" s="877"/>
      <c r="OTB16" s="877"/>
      <c r="OTC16" s="877"/>
      <c r="OTD16" s="877"/>
      <c r="OTE16" s="877"/>
      <c r="OTF16" s="877"/>
      <c r="OTG16" s="877"/>
      <c r="OTH16" s="877"/>
      <c r="OTI16" s="877"/>
      <c r="OTJ16" s="877"/>
      <c r="OTK16" s="877"/>
      <c r="OTL16" s="877"/>
      <c r="OTM16" s="877"/>
      <c r="OTN16" s="877"/>
      <c r="OTO16" s="877"/>
      <c r="OTP16" s="877"/>
      <c r="OTQ16" s="877"/>
      <c r="OTR16" s="877"/>
      <c r="OTS16" s="877"/>
      <c r="OTT16" s="877"/>
      <c r="OTU16" s="877"/>
      <c r="OTV16" s="877"/>
      <c r="OTW16" s="877"/>
      <c r="OTX16" s="877"/>
      <c r="OTY16" s="877"/>
      <c r="OTZ16" s="877"/>
      <c r="OUA16" s="877"/>
      <c r="OUB16" s="877"/>
      <c r="OUC16" s="877"/>
      <c r="OUD16" s="877"/>
      <c r="OUE16" s="877"/>
      <c r="OUF16" s="877"/>
      <c r="OUG16" s="877"/>
      <c r="OUH16" s="877"/>
      <c r="OUI16" s="877"/>
      <c r="OUJ16" s="877"/>
      <c r="OUK16" s="877"/>
      <c r="OUL16" s="877"/>
      <c r="OUM16" s="877"/>
      <c r="OUN16" s="877"/>
      <c r="OUO16" s="877"/>
      <c r="OUP16" s="877"/>
      <c r="OUQ16" s="877"/>
      <c r="OUR16" s="877"/>
      <c r="OUS16" s="877"/>
      <c r="OUT16" s="877"/>
      <c r="OUU16" s="877"/>
      <c r="OUV16" s="877"/>
      <c r="OUW16" s="877"/>
      <c r="OUX16" s="877"/>
      <c r="OUY16" s="877"/>
      <c r="OUZ16" s="877"/>
      <c r="OVA16" s="877"/>
      <c r="OVB16" s="877"/>
      <c r="OVC16" s="877"/>
      <c r="OVD16" s="877"/>
      <c r="OVE16" s="877"/>
      <c r="OVF16" s="877"/>
      <c r="OVG16" s="877"/>
      <c r="OVH16" s="877"/>
      <c r="OVI16" s="877"/>
      <c r="OVJ16" s="877"/>
      <c r="OVK16" s="877"/>
      <c r="OVL16" s="877"/>
      <c r="OVM16" s="877"/>
      <c r="OVN16" s="877"/>
      <c r="OVO16" s="877"/>
      <c r="OVP16" s="877"/>
      <c r="OVQ16" s="877"/>
      <c r="OVR16" s="877"/>
      <c r="OVS16" s="877"/>
      <c r="OVT16" s="877"/>
      <c r="OVU16" s="877"/>
      <c r="OVV16" s="877"/>
      <c r="OVW16" s="877"/>
      <c r="OVX16" s="877"/>
      <c r="OVY16" s="877"/>
      <c r="OVZ16" s="877"/>
      <c r="OWA16" s="877"/>
      <c r="OWB16" s="877"/>
      <c r="OWC16" s="877"/>
      <c r="OWD16" s="877"/>
      <c r="OWE16" s="877"/>
      <c r="OWF16" s="877"/>
      <c r="OWG16" s="877"/>
      <c r="OWH16" s="877"/>
      <c r="OWI16" s="877"/>
      <c r="OWJ16" s="877"/>
      <c r="OWK16" s="877"/>
      <c r="OWL16" s="877"/>
      <c r="OWM16" s="877"/>
      <c r="OWN16" s="877"/>
      <c r="OWO16" s="877"/>
      <c r="OWP16" s="877"/>
      <c r="OWQ16" s="877"/>
      <c r="OWR16" s="877"/>
      <c r="OWS16" s="877"/>
      <c r="OWT16" s="877"/>
      <c r="OWU16" s="877"/>
      <c r="OWV16" s="877"/>
      <c r="OWW16" s="877"/>
      <c r="OWX16" s="877"/>
      <c r="OWY16" s="877"/>
      <c r="OWZ16" s="877"/>
      <c r="OXA16" s="877"/>
      <c r="OXB16" s="877"/>
      <c r="OXC16" s="877"/>
      <c r="OXD16" s="877"/>
      <c r="OXE16" s="877"/>
      <c r="OXF16" s="877"/>
      <c r="OXG16" s="877"/>
      <c r="OXH16" s="877"/>
      <c r="OXI16" s="877"/>
      <c r="OXJ16" s="877"/>
      <c r="OXK16" s="877"/>
      <c r="OXL16" s="877"/>
      <c r="OXM16" s="877"/>
      <c r="OXN16" s="877"/>
      <c r="OXO16" s="877"/>
      <c r="OXP16" s="877"/>
      <c r="OXQ16" s="877"/>
      <c r="OXR16" s="877"/>
      <c r="OXS16" s="877"/>
      <c r="OXT16" s="877"/>
      <c r="OXU16" s="877"/>
      <c r="OXV16" s="877"/>
      <c r="OXW16" s="877"/>
      <c r="OXX16" s="877"/>
      <c r="OXY16" s="877"/>
      <c r="OXZ16" s="877"/>
      <c r="OYA16" s="877"/>
      <c r="OYB16" s="877"/>
      <c r="OYC16" s="877"/>
      <c r="OYD16" s="877"/>
      <c r="OYE16" s="877"/>
      <c r="OYF16" s="877"/>
      <c r="OYG16" s="877"/>
      <c r="OYH16" s="877"/>
      <c r="OYI16" s="877"/>
      <c r="OYJ16" s="877"/>
      <c r="OYK16" s="877"/>
      <c r="OYL16" s="877"/>
      <c r="OYM16" s="877"/>
      <c r="OYN16" s="877"/>
      <c r="OYO16" s="877"/>
      <c r="OYP16" s="877"/>
      <c r="OYQ16" s="877"/>
      <c r="OYR16" s="877"/>
      <c r="OYS16" s="877"/>
      <c r="OYT16" s="877"/>
      <c r="OYU16" s="877"/>
      <c r="OYV16" s="877"/>
      <c r="OYW16" s="877"/>
      <c r="OYX16" s="877"/>
      <c r="OYY16" s="877"/>
      <c r="OYZ16" s="877"/>
      <c r="OZA16" s="877"/>
      <c r="OZB16" s="877"/>
      <c r="OZC16" s="877"/>
      <c r="OZD16" s="877"/>
      <c r="OZE16" s="877"/>
      <c r="OZF16" s="877"/>
      <c r="OZG16" s="877"/>
      <c r="OZH16" s="877"/>
      <c r="OZI16" s="877"/>
      <c r="OZJ16" s="877"/>
      <c r="OZK16" s="877"/>
      <c r="OZL16" s="877"/>
      <c r="OZM16" s="877"/>
      <c r="OZN16" s="877"/>
      <c r="OZO16" s="877"/>
      <c r="OZP16" s="877"/>
      <c r="OZQ16" s="877"/>
      <c r="OZR16" s="877"/>
      <c r="OZS16" s="877"/>
      <c r="OZT16" s="877"/>
      <c r="OZU16" s="877"/>
      <c r="OZV16" s="877"/>
      <c r="OZW16" s="877"/>
      <c r="OZX16" s="877"/>
      <c r="OZY16" s="877"/>
      <c r="OZZ16" s="877"/>
      <c r="PAA16" s="877"/>
      <c r="PAB16" s="877"/>
      <c r="PAC16" s="877"/>
      <c r="PAD16" s="877"/>
      <c r="PAE16" s="877"/>
      <c r="PAF16" s="877"/>
      <c r="PAG16" s="877"/>
      <c r="PAH16" s="877"/>
      <c r="PAI16" s="877"/>
      <c r="PAJ16" s="877"/>
      <c r="PAK16" s="877"/>
      <c r="PAL16" s="877"/>
      <c r="PAM16" s="877"/>
      <c r="PAN16" s="877"/>
      <c r="PAO16" s="877"/>
      <c r="PAP16" s="877"/>
      <c r="PAQ16" s="877"/>
      <c r="PAR16" s="877"/>
      <c r="PAS16" s="877"/>
      <c r="PAT16" s="877"/>
      <c r="PAU16" s="877"/>
      <c r="PAV16" s="877"/>
      <c r="PAW16" s="877"/>
      <c r="PAX16" s="877"/>
      <c r="PAY16" s="877"/>
      <c r="PAZ16" s="877"/>
      <c r="PBA16" s="877"/>
      <c r="PBB16" s="877"/>
      <c r="PBC16" s="877"/>
      <c r="PBD16" s="877"/>
      <c r="PBE16" s="877"/>
      <c r="PBF16" s="877"/>
      <c r="PBG16" s="877"/>
      <c r="PBH16" s="877"/>
      <c r="PBI16" s="877"/>
      <c r="PBJ16" s="877"/>
      <c r="PBK16" s="877"/>
      <c r="PBL16" s="877"/>
      <c r="PBM16" s="877"/>
      <c r="PBN16" s="877"/>
      <c r="PBO16" s="877"/>
      <c r="PBP16" s="877"/>
      <c r="PBQ16" s="877"/>
      <c r="PBR16" s="877"/>
      <c r="PBS16" s="877"/>
      <c r="PBT16" s="877"/>
      <c r="PBU16" s="877"/>
      <c r="PBV16" s="877"/>
      <c r="PBW16" s="877"/>
      <c r="PBX16" s="877"/>
      <c r="PBY16" s="877"/>
      <c r="PBZ16" s="877"/>
      <c r="PCA16" s="877"/>
      <c r="PCB16" s="877"/>
      <c r="PCC16" s="877"/>
      <c r="PCD16" s="877"/>
      <c r="PCE16" s="877"/>
      <c r="PCF16" s="877"/>
      <c r="PCG16" s="877"/>
      <c r="PCH16" s="877"/>
      <c r="PCI16" s="877"/>
      <c r="PCJ16" s="877"/>
      <c r="PCK16" s="877"/>
      <c r="PCL16" s="877"/>
      <c r="PCM16" s="877"/>
      <c r="PCN16" s="877"/>
      <c r="PCO16" s="877"/>
      <c r="PCP16" s="877"/>
      <c r="PCQ16" s="877"/>
      <c r="PCR16" s="877"/>
      <c r="PCS16" s="877"/>
      <c r="PCT16" s="877"/>
      <c r="PCU16" s="877"/>
      <c r="PCV16" s="877"/>
      <c r="PCW16" s="877"/>
      <c r="PCX16" s="877"/>
      <c r="PCY16" s="877"/>
      <c r="PCZ16" s="877"/>
      <c r="PDA16" s="877"/>
      <c r="PDB16" s="877"/>
      <c r="PDC16" s="877"/>
      <c r="PDD16" s="877"/>
      <c r="PDE16" s="877"/>
      <c r="PDF16" s="877"/>
      <c r="PDG16" s="877"/>
      <c r="PDH16" s="877"/>
      <c r="PDI16" s="877"/>
      <c r="PDJ16" s="877"/>
      <c r="PDK16" s="877"/>
      <c r="PDL16" s="877"/>
      <c r="PDM16" s="877"/>
      <c r="PDN16" s="877"/>
      <c r="PDO16" s="877"/>
      <c r="PDP16" s="877"/>
      <c r="PDQ16" s="877"/>
      <c r="PDR16" s="877"/>
      <c r="PDS16" s="877"/>
      <c r="PDT16" s="877"/>
      <c r="PDU16" s="877"/>
      <c r="PDV16" s="877"/>
      <c r="PDW16" s="877"/>
      <c r="PDX16" s="877"/>
      <c r="PDY16" s="877"/>
      <c r="PDZ16" s="877"/>
      <c r="PEA16" s="877"/>
      <c r="PEB16" s="877"/>
      <c r="PEC16" s="877"/>
      <c r="PED16" s="877"/>
      <c r="PEE16" s="877"/>
      <c r="PEF16" s="877"/>
      <c r="PEG16" s="877"/>
      <c r="PEH16" s="877"/>
      <c r="PEI16" s="877"/>
      <c r="PEJ16" s="877"/>
      <c r="PEK16" s="877"/>
      <c r="PEL16" s="877"/>
      <c r="PEM16" s="877"/>
      <c r="PEN16" s="877"/>
      <c r="PEO16" s="877"/>
      <c r="PEP16" s="877"/>
      <c r="PEQ16" s="877"/>
      <c r="PER16" s="877"/>
      <c r="PES16" s="877"/>
      <c r="PET16" s="877"/>
      <c r="PEU16" s="877"/>
      <c r="PEV16" s="877"/>
      <c r="PEW16" s="877"/>
      <c r="PEX16" s="877"/>
      <c r="PEY16" s="877"/>
      <c r="PEZ16" s="877"/>
      <c r="PFA16" s="877"/>
      <c r="PFB16" s="877"/>
      <c r="PFC16" s="877"/>
      <c r="PFD16" s="877"/>
      <c r="PFE16" s="877"/>
      <c r="PFF16" s="877"/>
      <c r="PFG16" s="877"/>
      <c r="PFH16" s="877"/>
      <c r="PFI16" s="877"/>
      <c r="PFJ16" s="877"/>
      <c r="PFK16" s="877"/>
      <c r="PFL16" s="877"/>
      <c r="PFM16" s="877"/>
      <c r="PFN16" s="877"/>
      <c r="PFO16" s="877"/>
      <c r="PFP16" s="877"/>
      <c r="PFQ16" s="877"/>
      <c r="PFR16" s="877"/>
      <c r="PFS16" s="877"/>
      <c r="PFT16" s="877"/>
      <c r="PFU16" s="877"/>
      <c r="PFV16" s="877"/>
      <c r="PFW16" s="877"/>
      <c r="PFX16" s="877"/>
      <c r="PFY16" s="877"/>
      <c r="PFZ16" s="877"/>
      <c r="PGA16" s="877"/>
      <c r="PGB16" s="877"/>
      <c r="PGC16" s="877"/>
      <c r="PGD16" s="877"/>
      <c r="PGE16" s="877"/>
      <c r="PGF16" s="877"/>
      <c r="PGG16" s="877"/>
      <c r="PGH16" s="877"/>
      <c r="PGI16" s="877"/>
      <c r="PGJ16" s="877"/>
      <c r="PGK16" s="877"/>
      <c r="PGL16" s="877"/>
      <c r="PGM16" s="877"/>
      <c r="PGN16" s="877"/>
      <c r="PGO16" s="877"/>
      <c r="PGP16" s="877"/>
      <c r="PGQ16" s="877"/>
      <c r="PGR16" s="877"/>
      <c r="PGS16" s="877"/>
      <c r="PGT16" s="877"/>
      <c r="PGU16" s="877"/>
      <c r="PGV16" s="877"/>
      <c r="PGW16" s="877"/>
      <c r="PGX16" s="877"/>
      <c r="PGY16" s="877"/>
      <c r="PGZ16" s="877"/>
      <c r="PHA16" s="877"/>
      <c r="PHB16" s="877"/>
      <c r="PHC16" s="877"/>
      <c r="PHD16" s="877"/>
      <c r="PHE16" s="877"/>
      <c r="PHF16" s="877"/>
      <c r="PHG16" s="877"/>
      <c r="PHH16" s="877"/>
      <c r="PHI16" s="877"/>
      <c r="PHJ16" s="877"/>
      <c r="PHK16" s="877"/>
      <c r="PHL16" s="877"/>
      <c r="PHM16" s="877"/>
      <c r="PHN16" s="877"/>
      <c r="PHO16" s="877"/>
      <c r="PHP16" s="877"/>
      <c r="PHQ16" s="877"/>
      <c r="PHR16" s="877"/>
      <c r="PHS16" s="877"/>
      <c r="PHT16" s="877"/>
      <c r="PHU16" s="877"/>
      <c r="PHV16" s="877"/>
      <c r="PHW16" s="877"/>
      <c r="PHX16" s="877"/>
      <c r="PHY16" s="877"/>
      <c r="PHZ16" s="877"/>
      <c r="PIA16" s="877"/>
      <c r="PIB16" s="877"/>
      <c r="PIC16" s="877"/>
      <c r="PID16" s="877"/>
      <c r="PIE16" s="877"/>
      <c r="PIF16" s="877"/>
      <c r="PIG16" s="877"/>
      <c r="PIH16" s="877"/>
      <c r="PII16" s="877"/>
      <c r="PIJ16" s="877"/>
      <c r="PIK16" s="877"/>
      <c r="PIL16" s="877"/>
      <c r="PIM16" s="877"/>
      <c r="PIN16" s="877"/>
      <c r="PIO16" s="877"/>
      <c r="PIP16" s="877"/>
      <c r="PIQ16" s="877"/>
      <c r="PIR16" s="877"/>
      <c r="PIS16" s="877"/>
      <c r="PIT16" s="877"/>
      <c r="PIU16" s="877"/>
      <c r="PIV16" s="877"/>
      <c r="PIW16" s="877"/>
      <c r="PIX16" s="877"/>
      <c r="PIY16" s="877"/>
      <c r="PIZ16" s="877"/>
      <c r="PJA16" s="877"/>
      <c r="PJB16" s="877"/>
      <c r="PJC16" s="877"/>
      <c r="PJD16" s="877"/>
      <c r="PJE16" s="877"/>
      <c r="PJF16" s="877"/>
      <c r="PJG16" s="877"/>
      <c r="PJH16" s="877"/>
      <c r="PJI16" s="877"/>
      <c r="PJJ16" s="877"/>
      <c r="PJK16" s="877"/>
      <c r="PJL16" s="877"/>
      <c r="PJM16" s="877"/>
      <c r="PJN16" s="877"/>
      <c r="PJO16" s="877"/>
      <c r="PJP16" s="877"/>
      <c r="PJQ16" s="877"/>
      <c r="PJR16" s="877"/>
      <c r="PJS16" s="877"/>
      <c r="PJT16" s="877"/>
      <c r="PJU16" s="877"/>
      <c r="PJV16" s="877"/>
      <c r="PJW16" s="877"/>
      <c r="PJX16" s="877"/>
      <c r="PJY16" s="877"/>
      <c r="PJZ16" s="877"/>
      <c r="PKA16" s="877"/>
      <c r="PKB16" s="877"/>
      <c r="PKC16" s="877"/>
      <c r="PKD16" s="877"/>
      <c r="PKE16" s="877"/>
      <c r="PKF16" s="877"/>
      <c r="PKG16" s="877"/>
      <c r="PKH16" s="877"/>
      <c r="PKI16" s="877"/>
      <c r="PKJ16" s="877"/>
      <c r="PKK16" s="877"/>
      <c r="PKL16" s="877"/>
      <c r="PKM16" s="877"/>
      <c r="PKN16" s="877"/>
      <c r="PKO16" s="877"/>
      <c r="PKP16" s="877"/>
      <c r="PKQ16" s="877"/>
      <c r="PKR16" s="877"/>
      <c r="PKS16" s="877"/>
      <c r="PKT16" s="877"/>
      <c r="PKU16" s="877"/>
      <c r="PKV16" s="877"/>
      <c r="PKW16" s="877"/>
      <c r="PKX16" s="877"/>
      <c r="PKY16" s="877"/>
      <c r="PKZ16" s="877"/>
      <c r="PLA16" s="877"/>
      <c r="PLB16" s="877"/>
      <c r="PLC16" s="877"/>
      <c r="PLD16" s="877"/>
      <c r="PLE16" s="877"/>
      <c r="PLF16" s="877"/>
      <c r="PLG16" s="877"/>
      <c r="PLH16" s="877"/>
      <c r="PLI16" s="877"/>
      <c r="PLJ16" s="877"/>
      <c r="PLK16" s="877"/>
      <c r="PLL16" s="877"/>
      <c r="PLM16" s="877"/>
      <c r="PLN16" s="877"/>
      <c r="PLO16" s="877"/>
      <c r="PLP16" s="877"/>
      <c r="PLQ16" s="877"/>
      <c r="PLR16" s="877"/>
      <c r="PLS16" s="877"/>
      <c r="PLT16" s="877"/>
      <c r="PLU16" s="877"/>
      <c r="PLV16" s="877"/>
      <c r="PLW16" s="877"/>
      <c r="PLX16" s="877"/>
      <c r="PLY16" s="877"/>
      <c r="PLZ16" s="877"/>
      <c r="PMA16" s="877"/>
      <c r="PMB16" s="877"/>
      <c r="PMC16" s="877"/>
      <c r="PMD16" s="877"/>
      <c r="PME16" s="877"/>
      <c r="PMF16" s="877"/>
      <c r="PMG16" s="877"/>
      <c r="PMH16" s="877"/>
      <c r="PMI16" s="877"/>
      <c r="PMJ16" s="877"/>
      <c r="PMK16" s="877"/>
      <c r="PML16" s="877"/>
      <c r="PMM16" s="877"/>
      <c r="PMN16" s="877"/>
      <c r="PMO16" s="877"/>
      <c r="PMP16" s="877"/>
      <c r="PMQ16" s="877"/>
      <c r="PMR16" s="877"/>
      <c r="PMS16" s="877"/>
      <c r="PMT16" s="877"/>
      <c r="PMU16" s="877"/>
      <c r="PMV16" s="877"/>
      <c r="PMW16" s="877"/>
      <c r="PMX16" s="877"/>
      <c r="PMY16" s="877"/>
      <c r="PMZ16" s="877"/>
      <c r="PNA16" s="877"/>
      <c r="PNB16" s="877"/>
      <c r="PNC16" s="877"/>
      <c r="PND16" s="877"/>
      <c r="PNE16" s="877"/>
      <c r="PNF16" s="877"/>
      <c r="PNG16" s="877"/>
      <c r="PNH16" s="877"/>
      <c r="PNI16" s="877"/>
      <c r="PNJ16" s="877"/>
      <c r="PNK16" s="877"/>
      <c r="PNL16" s="877"/>
      <c r="PNM16" s="877"/>
      <c r="PNN16" s="877"/>
      <c r="PNO16" s="877"/>
      <c r="PNP16" s="877"/>
      <c r="PNQ16" s="877"/>
      <c r="PNR16" s="877"/>
      <c r="PNS16" s="877"/>
      <c r="PNT16" s="877"/>
      <c r="PNU16" s="877"/>
      <c r="PNV16" s="877"/>
      <c r="PNW16" s="877"/>
      <c r="PNX16" s="877"/>
      <c r="PNY16" s="877"/>
      <c r="PNZ16" s="877"/>
      <c r="POA16" s="877"/>
      <c r="POB16" s="877"/>
      <c r="POC16" s="877"/>
      <c r="POD16" s="877"/>
      <c r="POE16" s="877"/>
      <c r="POF16" s="877"/>
      <c r="POG16" s="877"/>
      <c r="POH16" s="877"/>
      <c r="POI16" s="877"/>
      <c r="POJ16" s="877"/>
      <c r="POK16" s="877"/>
      <c r="POL16" s="877"/>
      <c r="POM16" s="877"/>
      <c r="PON16" s="877"/>
      <c r="POO16" s="877"/>
      <c r="POP16" s="877"/>
      <c r="POQ16" s="877"/>
      <c r="POR16" s="877"/>
      <c r="POS16" s="877"/>
      <c r="POT16" s="877"/>
      <c r="POU16" s="877"/>
      <c r="POV16" s="877"/>
      <c r="POW16" s="877"/>
      <c r="POX16" s="877"/>
      <c r="POY16" s="877"/>
      <c r="POZ16" s="877"/>
      <c r="PPA16" s="877"/>
      <c r="PPB16" s="877"/>
      <c r="PPC16" s="877"/>
      <c r="PPD16" s="877"/>
      <c r="PPE16" s="877"/>
      <c r="PPF16" s="877"/>
      <c r="PPG16" s="877"/>
      <c r="PPH16" s="877"/>
      <c r="PPI16" s="877"/>
      <c r="PPJ16" s="877"/>
      <c r="PPK16" s="877"/>
      <c r="PPL16" s="877"/>
      <c r="PPM16" s="877"/>
      <c r="PPN16" s="877"/>
      <c r="PPO16" s="877"/>
      <c r="PPP16" s="877"/>
      <c r="PPQ16" s="877"/>
      <c r="PPR16" s="877"/>
      <c r="PPS16" s="877"/>
      <c r="PPT16" s="877"/>
      <c r="PPU16" s="877"/>
      <c r="PPV16" s="877"/>
      <c r="PPW16" s="877"/>
      <c r="PPX16" s="877"/>
      <c r="PPY16" s="877"/>
      <c r="PPZ16" s="877"/>
      <c r="PQA16" s="877"/>
      <c r="PQB16" s="877"/>
      <c r="PQC16" s="877"/>
      <c r="PQD16" s="877"/>
      <c r="PQE16" s="877"/>
      <c r="PQF16" s="877"/>
      <c r="PQG16" s="877"/>
      <c r="PQH16" s="877"/>
      <c r="PQI16" s="877"/>
      <c r="PQJ16" s="877"/>
      <c r="PQK16" s="877"/>
      <c r="PQL16" s="877"/>
      <c r="PQM16" s="877"/>
      <c r="PQN16" s="877"/>
      <c r="PQO16" s="877"/>
      <c r="PQP16" s="877"/>
      <c r="PQQ16" s="877"/>
      <c r="PQR16" s="877"/>
      <c r="PQS16" s="877"/>
      <c r="PQT16" s="877"/>
      <c r="PQU16" s="877"/>
      <c r="PQV16" s="877"/>
      <c r="PQW16" s="877"/>
      <c r="PQX16" s="877"/>
      <c r="PQY16" s="877"/>
      <c r="PQZ16" s="877"/>
      <c r="PRA16" s="877"/>
      <c r="PRB16" s="877"/>
      <c r="PRC16" s="877"/>
      <c r="PRD16" s="877"/>
      <c r="PRE16" s="877"/>
      <c r="PRF16" s="877"/>
      <c r="PRG16" s="877"/>
      <c r="PRH16" s="877"/>
      <c r="PRI16" s="877"/>
      <c r="PRJ16" s="877"/>
      <c r="PRK16" s="877"/>
      <c r="PRL16" s="877"/>
      <c r="PRM16" s="877"/>
      <c r="PRN16" s="877"/>
      <c r="PRO16" s="877"/>
      <c r="PRP16" s="877"/>
      <c r="PRQ16" s="877"/>
      <c r="PRR16" s="877"/>
      <c r="PRS16" s="877"/>
      <c r="PRT16" s="877"/>
      <c r="PRU16" s="877"/>
      <c r="PRV16" s="877"/>
      <c r="PRW16" s="877"/>
      <c r="PRX16" s="877"/>
      <c r="PRY16" s="877"/>
      <c r="PRZ16" s="877"/>
      <c r="PSA16" s="877"/>
      <c r="PSB16" s="877"/>
      <c r="PSC16" s="877"/>
      <c r="PSD16" s="877"/>
      <c r="PSE16" s="877"/>
      <c r="PSF16" s="877"/>
      <c r="PSG16" s="877"/>
      <c r="PSH16" s="877"/>
      <c r="PSI16" s="877"/>
      <c r="PSJ16" s="877"/>
      <c r="PSK16" s="877"/>
      <c r="PSL16" s="877"/>
      <c r="PSM16" s="877"/>
      <c r="PSN16" s="877"/>
      <c r="PSO16" s="877"/>
      <c r="PSP16" s="877"/>
      <c r="PSQ16" s="877"/>
      <c r="PSR16" s="877"/>
      <c r="PSS16" s="877"/>
      <c r="PST16" s="877"/>
      <c r="PSU16" s="877"/>
      <c r="PSV16" s="877"/>
      <c r="PSW16" s="877"/>
      <c r="PSX16" s="877"/>
      <c r="PSY16" s="877"/>
      <c r="PSZ16" s="877"/>
      <c r="PTA16" s="877"/>
      <c r="PTB16" s="877"/>
      <c r="PTC16" s="877"/>
      <c r="PTD16" s="877"/>
      <c r="PTE16" s="877"/>
      <c r="PTF16" s="877"/>
      <c r="PTG16" s="877"/>
      <c r="PTH16" s="877"/>
      <c r="PTI16" s="877"/>
      <c r="PTJ16" s="877"/>
      <c r="PTK16" s="877"/>
      <c r="PTL16" s="877"/>
      <c r="PTM16" s="877"/>
      <c r="PTN16" s="877"/>
      <c r="PTO16" s="877"/>
      <c r="PTP16" s="877"/>
      <c r="PTQ16" s="877"/>
      <c r="PTR16" s="877"/>
      <c r="PTS16" s="877"/>
      <c r="PTT16" s="877"/>
      <c r="PTU16" s="877"/>
      <c r="PTV16" s="877"/>
      <c r="PTW16" s="877"/>
      <c r="PTX16" s="877"/>
      <c r="PTY16" s="877"/>
      <c r="PTZ16" s="877"/>
      <c r="PUA16" s="877"/>
      <c r="PUB16" s="877"/>
      <c r="PUC16" s="877"/>
      <c r="PUD16" s="877"/>
      <c r="PUE16" s="877"/>
      <c r="PUF16" s="877"/>
      <c r="PUG16" s="877"/>
      <c r="PUH16" s="877"/>
      <c r="PUI16" s="877"/>
      <c r="PUJ16" s="877"/>
      <c r="PUK16" s="877"/>
      <c r="PUL16" s="877"/>
      <c r="PUM16" s="877"/>
      <c r="PUN16" s="877"/>
      <c r="PUO16" s="877"/>
      <c r="PUP16" s="877"/>
      <c r="PUQ16" s="877"/>
      <c r="PUR16" s="877"/>
      <c r="PUS16" s="877"/>
      <c r="PUT16" s="877"/>
      <c r="PUU16" s="877"/>
      <c r="PUV16" s="877"/>
      <c r="PUW16" s="877"/>
      <c r="PUX16" s="877"/>
      <c r="PUY16" s="877"/>
      <c r="PUZ16" s="877"/>
      <c r="PVA16" s="877"/>
      <c r="PVB16" s="877"/>
      <c r="PVC16" s="877"/>
      <c r="PVD16" s="877"/>
      <c r="PVE16" s="877"/>
      <c r="PVF16" s="877"/>
      <c r="PVG16" s="877"/>
      <c r="PVH16" s="877"/>
      <c r="PVI16" s="877"/>
      <c r="PVJ16" s="877"/>
      <c r="PVK16" s="877"/>
      <c r="PVL16" s="877"/>
      <c r="PVM16" s="877"/>
      <c r="PVN16" s="877"/>
      <c r="PVO16" s="877"/>
      <c r="PVP16" s="877"/>
      <c r="PVQ16" s="877"/>
      <c r="PVR16" s="877"/>
      <c r="PVS16" s="877"/>
      <c r="PVT16" s="877"/>
      <c r="PVU16" s="877"/>
      <c r="PVV16" s="877"/>
      <c r="PVW16" s="877"/>
      <c r="PVX16" s="877"/>
      <c r="PVY16" s="877"/>
      <c r="PVZ16" s="877"/>
      <c r="PWA16" s="877"/>
      <c r="PWB16" s="877"/>
      <c r="PWC16" s="877"/>
      <c r="PWD16" s="877"/>
      <c r="PWE16" s="877"/>
      <c r="PWF16" s="877"/>
      <c r="PWG16" s="877"/>
      <c r="PWH16" s="877"/>
      <c r="PWI16" s="877"/>
      <c r="PWJ16" s="877"/>
      <c r="PWK16" s="877"/>
      <c r="PWL16" s="877"/>
      <c r="PWM16" s="877"/>
      <c r="PWN16" s="877"/>
      <c r="PWO16" s="877"/>
      <c r="PWP16" s="877"/>
      <c r="PWQ16" s="877"/>
      <c r="PWR16" s="877"/>
      <c r="PWS16" s="877"/>
      <c r="PWT16" s="877"/>
      <c r="PWU16" s="877"/>
      <c r="PWV16" s="877"/>
      <c r="PWW16" s="877"/>
      <c r="PWX16" s="877"/>
      <c r="PWY16" s="877"/>
      <c r="PWZ16" s="877"/>
      <c r="PXA16" s="877"/>
      <c r="PXB16" s="877"/>
      <c r="PXC16" s="877"/>
      <c r="PXD16" s="877"/>
      <c r="PXE16" s="877"/>
      <c r="PXF16" s="877"/>
      <c r="PXG16" s="877"/>
      <c r="PXH16" s="877"/>
      <c r="PXI16" s="877"/>
      <c r="PXJ16" s="877"/>
      <c r="PXK16" s="877"/>
      <c r="PXL16" s="877"/>
      <c r="PXM16" s="877"/>
      <c r="PXN16" s="877"/>
      <c r="PXO16" s="877"/>
      <c r="PXP16" s="877"/>
      <c r="PXQ16" s="877"/>
      <c r="PXR16" s="877"/>
      <c r="PXS16" s="877"/>
      <c r="PXT16" s="877"/>
      <c r="PXU16" s="877"/>
      <c r="PXV16" s="877"/>
      <c r="PXW16" s="877"/>
      <c r="PXX16" s="877"/>
      <c r="PXY16" s="877"/>
      <c r="PXZ16" s="877"/>
      <c r="PYA16" s="877"/>
      <c r="PYB16" s="877"/>
      <c r="PYC16" s="877"/>
      <c r="PYD16" s="877"/>
      <c r="PYE16" s="877"/>
      <c r="PYF16" s="877"/>
      <c r="PYG16" s="877"/>
      <c r="PYH16" s="877"/>
      <c r="PYI16" s="877"/>
      <c r="PYJ16" s="877"/>
      <c r="PYK16" s="877"/>
      <c r="PYL16" s="877"/>
      <c r="PYM16" s="877"/>
      <c r="PYN16" s="877"/>
      <c r="PYO16" s="877"/>
      <c r="PYP16" s="877"/>
      <c r="PYQ16" s="877"/>
      <c r="PYR16" s="877"/>
      <c r="PYS16" s="877"/>
      <c r="PYT16" s="877"/>
      <c r="PYU16" s="877"/>
      <c r="PYV16" s="877"/>
      <c r="PYW16" s="877"/>
      <c r="PYX16" s="877"/>
      <c r="PYY16" s="877"/>
      <c r="PYZ16" s="877"/>
      <c r="PZA16" s="877"/>
      <c r="PZB16" s="877"/>
      <c r="PZC16" s="877"/>
      <c r="PZD16" s="877"/>
      <c r="PZE16" s="877"/>
      <c r="PZF16" s="877"/>
      <c r="PZG16" s="877"/>
      <c r="PZH16" s="877"/>
      <c r="PZI16" s="877"/>
      <c r="PZJ16" s="877"/>
      <c r="PZK16" s="877"/>
      <c r="PZL16" s="877"/>
      <c r="PZM16" s="877"/>
      <c r="PZN16" s="877"/>
      <c r="PZO16" s="877"/>
      <c r="PZP16" s="877"/>
      <c r="PZQ16" s="877"/>
      <c r="PZR16" s="877"/>
      <c r="PZS16" s="877"/>
      <c r="PZT16" s="877"/>
      <c r="PZU16" s="877"/>
      <c r="PZV16" s="877"/>
      <c r="PZW16" s="877"/>
      <c r="PZX16" s="877"/>
      <c r="PZY16" s="877"/>
      <c r="PZZ16" s="877"/>
      <c r="QAA16" s="877"/>
      <c r="QAB16" s="877"/>
      <c r="QAC16" s="877"/>
      <c r="QAD16" s="877"/>
      <c r="QAE16" s="877"/>
      <c r="QAF16" s="877"/>
      <c r="QAG16" s="877"/>
      <c r="QAH16" s="877"/>
      <c r="QAI16" s="877"/>
      <c r="QAJ16" s="877"/>
      <c r="QAK16" s="877"/>
      <c r="QAL16" s="877"/>
      <c r="QAM16" s="877"/>
      <c r="QAN16" s="877"/>
      <c r="QAO16" s="877"/>
      <c r="QAP16" s="877"/>
      <c r="QAQ16" s="877"/>
      <c r="QAR16" s="877"/>
      <c r="QAS16" s="877"/>
      <c r="QAT16" s="877"/>
      <c r="QAU16" s="877"/>
      <c r="QAV16" s="877"/>
      <c r="QAW16" s="877"/>
      <c r="QAX16" s="877"/>
      <c r="QAY16" s="877"/>
      <c r="QAZ16" s="877"/>
      <c r="QBA16" s="877"/>
      <c r="QBB16" s="877"/>
      <c r="QBC16" s="877"/>
      <c r="QBD16" s="877"/>
      <c r="QBE16" s="877"/>
      <c r="QBF16" s="877"/>
      <c r="QBG16" s="877"/>
      <c r="QBH16" s="877"/>
      <c r="QBI16" s="877"/>
      <c r="QBJ16" s="877"/>
      <c r="QBK16" s="877"/>
      <c r="QBL16" s="877"/>
      <c r="QBM16" s="877"/>
      <c r="QBN16" s="877"/>
      <c r="QBO16" s="877"/>
      <c r="QBP16" s="877"/>
      <c r="QBQ16" s="877"/>
      <c r="QBR16" s="877"/>
      <c r="QBS16" s="877"/>
      <c r="QBT16" s="877"/>
      <c r="QBU16" s="877"/>
      <c r="QBV16" s="877"/>
      <c r="QBW16" s="877"/>
      <c r="QBX16" s="877"/>
      <c r="QBY16" s="877"/>
      <c r="QBZ16" s="877"/>
      <c r="QCA16" s="877"/>
      <c r="QCB16" s="877"/>
      <c r="QCC16" s="877"/>
      <c r="QCD16" s="877"/>
      <c r="QCE16" s="877"/>
      <c r="QCF16" s="877"/>
      <c r="QCG16" s="877"/>
      <c r="QCH16" s="877"/>
      <c r="QCI16" s="877"/>
      <c r="QCJ16" s="877"/>
      <c r="QCK16" s="877"/>
      <c r="QCL16" s="877"/>
      <c r="QCM16" s="877"/>
      <c r="QCN16" s="877"/>
      <c r="QCO16" s="877"/>
      <c r="QCP16" s="877"/>
      <c r="QCQ16" s="877"/>
      <c r="QCR16" s="877"/>
      <c r="QCS16" s="877"/>
      <c r="QCT16" s="877"/>
      <c r="QCU16" s="877"/>
      <c r="QCV16" s="877"/>
      <c r="QCW16" s="877"/>
      <c r="QCX16" s="877"/>
      <c r="QCY16" s="877"/>
      <c r="QCZ16" s="877"/>
      <c r="QDA16" s="877"/>
      <c r="QDB16" s="877"/>
      <c r="QDC16" s="877"/>
      <c r="QDD16" s="877"/>
      <c r="QDE16" s="877"/>
      <c r="QDF16" s="877"/>
      <c r="QDG16" s="877"/>
      <c r="QDH16" s="877"/>
      <c r="QDI16" s="877"/>
      <c r="QDJ16" s="877"/>
      <c r="QDK16" s="877"/>
      <c r="QDL16" s="877"/>
      <c r="QDM16" s="877"/>
      <c r="QDN16" s="877"/>
      <c r="QDO16" s="877"/>
      <c r="QDP16" s="877"/>
      <c r="QDQ16" s="877"/>
      <c r="QDR16" s="877"/>
      <c r="QDS16" s="877"/>
      <c r="QDT16" s="877"/>
      <c r="QDU16" s="877"/>
      <c r="QDV16" s="877"/>
      <c r="QDW16" s="877"/>
      <c r="QDX16" s="877"/>
      <c r="QDY16" s="877"/>
      <c r="QDZ16" s="877"/>
      <c r="QEA16" s="877"/>
      <c r="QEB16" s="877"/>
      <c r="QEC16" s="877"/>
      <c r="QED16" s="877"/>
      <c r="QEE16" s="877"/>
      <c r="QEF16" s="877"/>
      <c r="QEG16" s="877"/>
      <c r="QEH16" s="877"/>
      <c r="QEI16" s="877"/>
      <c r="QEJ16" s="877"/>
      <c r="QEK16" s="877"/>
      <c r="QEL16" s="877"/>
      <c r="QEM16" s="877"/>
      <c r="QEN16" s="877"/>
      <c r="QEO16" s="877"/>
      <c r="QEP16" s="877"/>
      <c r="QEQ16" s="877"/>
      <c r="QER16" s="877"/>
      <c r="QES16" s="877"/>
      <c r="QET16" s="877"/>
      <c r="QEU16" s="877"/>
      <c r="QEV16" s="877"/>
      <c r="QEW16" s="877"/>
      <c r="QEX16" s="877"/>
      <c r="QEY16" s="877"/>
      <c r="QEZ16" s="877"/>
      <c r="QFA16" s="877"/>
      <c r="QFB16" s="877"/>
      <c r="QFC16" s="877"/>
      <c r="QFD16" s="877"/>
      <c r="QFE16" s="877"/>
      <c r="QFF16" s="877"/>
      <c r="QFG16" s="877"/>
      <c r="QFH16" s="877"/>
      <c r="QFI16" s="877"/>
      <c r="QFJ16" s="877"/>
      <c r="QFK16" s="877"/>
      <c r="QFL16" s="877"/>
      <c r="QFM16" s="877"/>
      <c r="QFN16" s="877"/>
      <c r="QFO16" s="877"/>
      <c r="QFP16" s="877"/>
      <c r="QFQ16" s="877"/>
      <c r="QFR16" s="877"/>
      <c r="QFS16" s="877"/>
      <c r="QFT16" s="877"/>
      <c r="QFU16" s="877"/>
      <c r="QFV16" s="877"/>
      <c r="QFW16" s="877"/>
      <c r="QFX16" s="877"/>
      <c r="QFY16" s="877"/>
      <c r="QFZ16" s="877"/>
      <c r="QGA16" s="877"/>
      <c r="QGB16" s="877"/>
      <c r="QGC16" s="877"/>
      <c r="QGD16" s="877"/>
      <c r="QGE16" s="877"/>
      <c r="QGF16" s="877"/>
      <c r="QGG16" s="877"/>
      <c r="QGH16" s="877"/>
      <c r="QGI16" s="877"/>
      <c r="QGJ16" s="877"/>
      <c r="QGK16" s="877"/>
      <c r="QGL16" s="877"/>
      <c r="QGM16" s="877"/>
      <c r="QGN16" s="877"/>
      <c r="QGO16" s="877"/>
      <c r="QGP16" s="877"/>
      <c r="QGQ16" s="877"/>
      <c r="QGR16" s="877"/>
      <c r="QGS16" s="877"/>
      <c r="QGT16" s="877"/>
      <c r="QGU16" s="877"/>
      <c r="QGV16" s="877"/>
      <c r="QGW16" s="877"/>
      <c r="QGX16" s="877"/>
      <c r="QGY16" s="877"/>
      <c r="QGZ16" s="877"/>
      <c r="QHA16" s="877"/>
      <c r="QHB16" s="877"/>
      <c r="QHC16" s="877"/>
      <c r="QHD16" s="877"/>
      <c r="QHE16" s="877"/>
      <c r="QHF16" s="877"/>
      <c r="QHG16" s="877"/>
      <c r="QHH16" s="877"/>
      <c r="QHI16" s="877"/>
      <c r="QHJ16" s="877"/>
      <c r="QHK16" s="877"/>
      <c r="QHL16" s="877"/>
      <c r="QHM16" s="877"/>
      <c r="QHN16" s="877"/>
      <c r="QHO16" s="877"/>
      <c r="QHP16" s="877"/>
      <c r="QHQ16" s="877"/>
      <c r="QHR16" s="877"/>
      <c r="QHS16" s="877"/>
      <c r="QHT16" s="877"/>
      <c r="QHU16" s="877"/>
      <c r="QHV16" s="877"/>
      <c r="QHW16" s="877"/>
      <c r="QHX16" s="877"/>
      <c r="QHY16" s="877"/>
      <c r="QHZ16" s="877"/>
      <c r="QIA16" s="877"/>
      <c r="QIB16" s="877"/>
      <c r="QIC16" s="877"/>
      <c r="QID16" s="877"/>
      <c r="QIE16" s="877"/>
      <c r="QIF16" s="877"/>
      <c r="QIG16" s="877"/>
      <c r="QIH16" s="877"/>
      <c r="QII16" s="877"/>
      <c r="QIJ16" s="877"/>
      <c r="QIK16" s="877"/>
      <c r="QIL16" s="877"/>
      <c r="QIM16" s="877"/>
      <c r="QIN16" s="877"/>
      <c r="QIO16" s="877"/>
      <c r="QIP16" s="877"/>
      <c r="QIQ16" s="877"/>
      <c r="QIR16" s="877"/>
      <c r="QIS16" s="877"/>
      <c r="QIT16" s="877"/>
      <c r="QIU16" s="877"/>
      <c r="QIV16" s="877"/>
      <c r="QIW16" s="877"/>
      <c r="QIX16" s="877"/>
      <c r="QIY16" s="877"/>
      <c r="QIZ16" s="877"/>
      <c r="QJA16" s="877"/>
      <c r="QJB16" s="877"/>
      <c r="QJC16" s="877"/>
      <c r="QJD16" s="877"/>
      <c r="QJE16" s="877"/>
      <c r="QJF16" s="877"/>
      <c r="QJG16" s="877"/>
      <c r="QJH16" s="877"/>
      <c r="QJI16" s="877"/>
      <c r="QJJ16" s="877"/>
      <c r="QJK16" s="877"/>
      <c r="QJL16" s="877"/>
      <c r="QJM16" s="877"/>
      <c r="QJN16" s="877"/>
      <c r="QJO16" s="877"/>
      <c r="QJP16" s="877"/>
      <c r="QJQ16" s="877"/>
      <c r="QJR16" s="877"/>
      <c r="QJS16" s="877"/>
      <c r="QJT16" s="877"/>
      <c r="QJU16" s="877"/>
      <c r="QJV16" s="877"/>
      <c r="QJW16" s="877"/>
      <c r="QJX16" s="877"/>
      <c r="QJY16" s="877"/>
      <c r="QJZ16" s="877"/>
      <c r="QKA16" s="877"/>
      <c r="QKB16" s="877"/>
      <c r="QKC16" s="877"/>
      <c r="QKD16" s="877"/>
      <c r="QKE16" s="877"/>
      <c r="QKF16" s="877"/>
      <c r="QKG16" s="877"/>
      <c r="QKH16" s="877"/>
      <c r="QKI16" s="877"/>
      <c r="QKJ16" s="877"/>
      <c r="QKK16" s="877"/>
      <c r="QKL16" s="877"/>
      <c r="QKM16" s="877"/>
      <c r="QKN16" s="877"/>
      <c r="QKO16" s="877"/>
      <c r="QKP16" s="877"/>
      <c r="QKQ16" s="877"/>
      <c r="QKR16" s="877"/>
      <c r="QKS16" s="877"/>
      <c r="QKT16" s="877"/>
      <c r="QKU16" s="877"/>
      <c r="QKV16" s="877"/>
      <c r="QKW16" s="877"/>
      <c r="QKX16" s="877"/>
      <c r="QKY16" s="877"/>
      <c r="QKZ16" s="877"/>
      <c r="QLA16" s="877"/>
      <c r="QLB16" s="877"/>
      <c r="QLC16" s="877"/>
      <c r="QLD16" s="877"/>
      <c r="QLE16" s="877"/>
      <c r="QLF16" s="877"/>
      <c r="QLG16" s="877"/>
      <c r="QLH16" s="877"/>
      <c r="QLI16" s="877"/>
      <c r="QLJ16" s="877"/>
      <c r="QLK16" s="877"/>
      <c r="QLL16" s="877"/>
      <c r="QLM16" s="877"/>
      <c r="QLN16" s="877"/>
      <c r="QLO16" s="877"/>
      <c r="QLP16" s="877"/>
      <c r="QLQ16" s="877"/>
      <c r="QLR16" s="877"/>
      <c r="QLS16" s="877"/>
      <c r="QLT16" s="877"/>
      <c r="QLU16" s="877"/>
      <c r="QLV16" s="877"/>
      <c r="QLW16" s="877"/>
      <c r="QLX16" s="877"/>
      <c r="QLY16" s="877"/>
      <c r="QLZ16" s="877"/>
      <c r="QMA16" s="877"/>
      <c r="QMB16" s="877"/>
      <c r="QMC16" s="877"/>
      <c r="QMD16" s="877"/>
      <c r="QME16" s="877"/>
      <c r="QMF16" s="877"/>
      <c r="QMG16" s="877"/>
      <c r="QMH16" s="877"/>
      <c r="QMI16" s="877"/>
      <c r="QMJ16" s="877"/>
      <c r="QMK16" s="877"/>
      <c r="QML16" s="877"/>
      <c r="QMM16" s="877"/>
      <c r="QMN16" s="877"/>
      <c r="QMO16" s="877"/>
      <c r="QMP16" s="877"/>
      <c r="QMQ16" s="877"/>
      <c r="QMR16" s="877"/>
      <c r="QMS16" s="877"/>
      <c r="QMT16" s="877"/>
      <c r="QMU16" s="877"/>
      <c r="QMV16" s="877"/>
      <c r="QMW16" s="877"/>
      <c r="QMX16" s="877"/>
      <c r="QMY16" s="877"/>
      <c r="QMZ16" s="877"/>
      <c r="QNA16" s="877"/>
      <c r="QNB16" s="877"/>
      <c r="QNC16" s="877"/>
      <c r="QND16" s="877"/>
      <c r="QNE16" s="877"/>
      <c r="QNF16" s="877"/>
      <c r="QNG16" s="877"/>
      <c r="QNH16" s="877"/>
      <c r="QNI16" s="877"/>
      <c r="QNJ16" s="877"/>
      <c r="QNK16" s="877"/>
      <c r="QNL16" s="877"/>
      <c r="QNM16" s="877"/>
      <c r="QNN16" s="877"/>
      <c r="QNO16" s="877"/>
      <c r="QNP16" s="877"/>
      <c r="QNQ16" s="877"/>
      <c r="QNR16" s="877"/>
      <c r="QNS16" s="877"/>
      <c r="QNT16" s="877"/>
      <c r="QNU16" s="877"/>
      <c r="QNV16" s="877"/>
      <c r="QNW16" s="877"/>
      <c r="QNX16" s="877"/>
      <c r="QNY16" s="877"/>
      <c r="QNZ16" s="877"/>
      <c r="QOA16" s="877"/>
      <c r="QOB16" s="877"/>
      <c r="QOC16" s="877"/>
      <c r="QOD16" s="877"/>
      <c r="QOE16" s="877"/>
      <c r="QOF16" s="877"/>
      <c r="QOG16" s="877"/>
      <c r="QOH16" s="877"/>
      <c r="QOI16" s="877"/>
      <c r="QOJ16" s="877"/>
      <c r="QOK16" s="877"/>
      <c r="QOL16" s="877"/>
      <c r="QOM16" s="877"/>
      <c r="QON16" s="877"/>
      <c r="QOO16" s="877"/>
      <c r="QOP16" s="877"/>
      <c r="QOQ16" s="877"/>
      <c r="QOR16" s="877"/>
      <c r="QOS16" s="877"/>
      <c r="QOT16" s="877"/>
      <c r="QOU16" s="877"/>
      <c r="QOV16" s="877"/>
      <c r="QOW16" s="877"/>
      <c r="QOX16" s="877"/>
      <c r="QOY16" s="877"/>
      <c r="QOZ16" s="877"/>
      <c r="QPA16" s="877"/>
      <c r="QPB16" s="877"/>
      <c r="QPC16" s="877"/>
      <c r="QPD16" s="877"/>
      <c r="QPE16" s="877"/>
      <c r="QPF16" s="877"/>
      <c r="QPG16" s="877"/>
      <c r="QPH16" s="877"/>
      <c r="QPI16" s="877"/>
      <c r="QPJ16" s="877"/>
      <c r="QPK16" s="877"/>
      <c r="QPL16" s="877"/>
      <c r="QPM16" s="877"/>
      <c r="QPN16" s="877"/>
      <c r="QPO16" s="877"/>
      <c r="QPP16" s="877"/>
      <c r="QPQ16" s="877"/>
      <c r="QPR16" s="877"/>
      <c r="QPS16" s="877"/>
      <c r="QPT16" s="877"/>
      <c r="QPU16" s="877"/>
      <c r="QPV16" s="877"/>
      <c r="QPW16" s="877"/>
      <c r="QPX16" s="877"/>
      <c r="QPY16" s="877"/>
      <c r="QPZ16" s="877"/>
      <c r="QQA16" s="877"/>
      <c r="QQB16" s="877"/>
      <c r="QQC16" s="877"/>
      <c r="QQD16" s="877"/>
      <c r="QQE16" s="877"/>
      <c r="QQF16" s="877"/>
      <c r="QQG16" s="877"/>
      <c r="QQH16" s="877"/>
      <c r="QQI16" s="877"/>
      <c r="QQJ16" s="877"/>
      <c r="QQK16" s="877"/>
      <c r="QQL16" s="877"/>
      <c r="QQM16" s="877"/>
      <c r="QQN16" s="877"/>
      <c r="QQO16" s="877"/>
      <c r="QQP16" s="877"/>
      <c r="QQQ16" s="877"/>
      <c r="QQR16" s="877"/>
      <c r="QQS16" s="877"/>
      <c r="QQT16" s="877"/>
      <c r="QQU16" s="877"/>
      <c r="QQV16" s="877"/>
      <c r="QQW16" s="877"/>
      <c r="QQX16" s="877"/>
      <c r="QQY16" s="877"/>
      <c r="QQZ16" s="877"/>
      <c r="QRA16" s="877"/>
      <c r="QRB16" s="877"/>
      <c r="QRC16" s="877"/>
      <c r="QRD16" s="877"/>
      <c r="QRE16" s="877"/>
      <c r="QRF16" s="877"/>
      <c r="QRG16" s="877"/>
      <c r="QRH16" s="877"/>
      <c r="QRI16" s="877"/>
      <c r="QRJ16" s="877"/>
      <c r="QRK16" s="877"/>
      <c r="QRL16" s="877"/>
      <c r="QRM16" s="877"/>
      <c r="QRN16" s="877"/>
      <c r="QRO16" s="877"/>
      <c r="QRP16" s="877"/>
      <c r="QRQ16" s="877"/>
      <c r="QRR16" s="877"/>
      <c r="QRS16" s="877"/>
      <c r="QRT16" s="877"/>
      <c r="QRU16" s="877"/>
      <c r="QRV16" s="877"/>
      <c r="QRW16" s="877"/>
      <c r="QRX16" s="877"/>
      <c r="QRY16" s="877"/>
      <c r="QRZ16" s="877"/>
      <c r="QSA16" s="877"/>
      <c r="QSB16" s="877"/>
      <c r="QSC16" s="877"/>
      <c r="QSD16" s="877"/>
      <c r="QSE16" s="877"/>
      <c r="QSF16" s="877"/>
      <c r="QSG16" s="877"/>
      <c r="QSH16" s="877"/>
      <c r="QSI16" s="877"/>
      <c r="QSJ16" s="877"/>
      <c r="QSK16" s="877"/>
      <c r="QSL16" s="877"/>
      <c r="QSM16" s="877"/>
      <c r="QSN16" s="877"/>
      <c r="QSO16" s="877"/>
      <c r="QSP16" s="877"/>
      <c r="QSQ16" s="877"/>
      <c r="QSR16" s="877"/>
      <c r="QSS16" s="877"/>
      <c r="QST16" s="877"/>
      <c r="QSU16" s="877"/>
      <c r="QSV16" s="877"/>
      <c r="QSW16" s="877"/>
      <c r="QSX16" s="877"/>
      <c r="QSY16" s="877"/>
      <c r="QSZ16" s="877"/>
      <c r="QTA16" s="877"/>
      <c r="QTB16" s="877"/>
      <c r="QTC16" s="877"/>
      <c r="QTD16" s="877"/>
      <c r="QTE16" s="877"/>
      <c r="QTF16" s="877"/>
      <c r="QTG16" s="877"/>
      <c r="QTH16" s="877"/>
      <c r="QTI16" s="877"/>
      <c r="QTJ16" s="877"/>
      <c r="QTK16" s="877"/>
      <c r="QTL16" s="877"/>
      <c r="QTM16" s="877"/>
      <c r="QTN16" s="877"/>
      <c r="QTO16" s="877"/>
      <c r="QTP16" s="877"/>
      <c r="QTQ16" s="877"/>
      <c r="QTR16" s="877"/>
      <c r="QTS16" s="877"/>
      <c r="QTT16" s="877"/>
      <c r="QTU16" s="877"/>
      <c r="QTV16" s="877"/>
      <c r="QTW16" s="877"/>
      <c r="QTX16" s="877"/>
      <c r="QTY16" s="877"/>
      <c r="QTZ16" s="877"/>
      <c r="QUA16" s="877"/>
      <c r="QUB16" s="877"/>
      <c r="QUC16" s="877"/>
      <c r="QUD16" s="877"/>
      <c r="QUE16" s="877"/>
      <c r="QUF16" s="877"/>
      <c r="QUG16" s="877"/>
      <c r="QUH16" s="877"/>
      <c r="QUI16" s="877"/>
      <c r="QUJ16" s="877"/>
      <c r="QUK16" s="877"/>
      <c r="QUL16" s="877"/>
      <c r="QUM16" s="877"/>
      <c r="QUN16" s="877"/>
      <c r="QUO16" s="877"/>
      <c r="QUP16" s="877"/>
      <c r="QUQ16" s="877"/>
      <c r="QUR16" s="877"/>
      <c r="QUS16" s="877"/>
      <c r="QUT16" s="877"/>
      <c r="QUU16" s="877"/>
      <c r="QUV16" s="877"/>
      <c r="QUW16" s="877"/>
      <c r="QUX16" s="877"/>
      <c r="QUY16" s="877"/>
      <c r="QUZ16" s="877"/>
      <c r="QVA16" s="877"/>
      <c r="QVB16" s="877"/>
      <c r="QVC16" s="877"/>
      <c r="QVD16" s="877"/>
      <c r="QVE16" s="877"/>
      <c r="QVF16" s="877"/>
      <c r="QVG16" s="877"/>
      <c r="QVH16" s="877"/>
      <c r="QVI16" s="877"/>
      <c r="QVJ16" s="877"/>
      <c r="QVK16" s="877"/>
      <c r="QVL16" s="877"/>
      <c r="QVM16" s="877"/>
      <c r="QVN16" s="877"/>
      <c r="QVO16" s="877"/>
      <c r="QVP16" s="877"/>
      <c r="QVQ16" s="877"/>
      <c r="QVR16" s="877"/>
      <c r="QVS16" s="877"/>
      <c r="QVT16" s="877"/>
      <c r="QVU16" s="877"/>
      <c r="QVV16" s="877"/>
      <c r="QVW16" s="877"/>
      <c r="QVX16" s="877"/>
      <c r="QVY16" s="877"/>
      <c r="QVZ16" s="877"/>
      <c r="QWA16" s="877"/>
      <c r="QWB16" s="877"/>
      <c r="QWC16" s="877"/>
      <c r="QWD16" s="877"/>
      <c r="QWE16" s="877"/>
      <c r="QWF16" s="877"/>
      <c r="QWG16" s="877"/>
      <c r="QWH16" s="877"/>
      <c r="QWI16" s="877"/>
      <c r="QWJ16" s="877"/>
      <c r="QWK16" s="877"/>
      <c r="QWL16" s="877"/>
      <c r="QWM16" s="877"/>
      <c r="QWN16" s="877"/>
      <c r="QWO16" s="877"/>
      <c r="QWP16" s="877"/>
      <c r="QWQ16" s="877"/>
      <c r="QWR16" s="877"/>
      <c r="QWS16" s="877"/>
      <c r="QWT16" s="877"/>
      <c r="QWU16" s="877"/>
      <c r="QWV16" s="877"/>
      <c r="QWW16" s="877"/>
      <c r="QWX16" s="877"/>
      <c r="QWY16" s="877"/>
      <c r="QWZ16" s="877"/>
      <c r="QXA16" s="877"/>
      <c r="QXB16" s="877"/>
      <c r="QXC16" s="877"/>
      <c r="QXD16" s="877"/>
      <c r="QXE16" s="877"/>
      <c r="QXF16" s="877"/>
      <c r="QXG16" s="877"/>
      <c r="QXH16" s="877"/>
      <c r="QXI16" s="877"/>
      <c r="QXJ16" s="877"/>
      <c r="QXK16" s="877"/>
      <c r="QXL16" s="877"/>
      <c r="QXM16" s="877"/>
      <c r="QXN16" s="877"/>
      <c r="QXO16" s="877"/>
      <c r="QXP16" s="877"/>
      <c r="QXQ16" s="877"/>
      <c r="QXR16" s="877"/>
      <c r="QXS16" s="877"/>
      <c r="QXT16" s="877"/>
      <c r="QXU16" s="877"/>
      <c r="QXV16" s="877"/>
      <c r="QXW16" s="877"/>
      <c r="QXX16" s="877"/>
      <c r="QXY16" s="877"/>
      <c r="QXZ16" s="877"/>
      <c r="QYA16" s="877"/>
      <c r="QYB16" s="877"/>
      <c r="QYC16" s="877"/>
      <c r="QYD16" s="877"/>
      <c r="QYE16" s="877"/>
      <c r="QYF16" s="877"/>
      <c r="QYG16" s="877"/>
      <c r="QYH16" s="877"/>
      <c r="QYI16" s="877"/>
      <c r="QYJ16" s="877"/>
      <c r="QYK16" s="877"/>
      <c r="QYL16" s="877"/>
      <c r="QYM16" s="877"/>
      <c r="QYN16" s="877"/>
      <c r="QYO16" s="877"/>
      <c r="QYP16" s="877"/>
      <c r="QYQ16" s="877"/>
      <c r="QYR16" s="877"/>
      <c r="QYS16" s="877"/>
      <c r="QYT16" s="877"/>
      <c r="QYU16" s="877"/>
      <c r="QYV16" s="877"/>
      <c r="QYW16" s="877"/>
      <c r="QYX16" s="877"/>
      <c r="QYY16" s="877"/>
      <c r="QYZ16" s="877"/>
      <c r="QZA16" s="877"/>
      <c r="QZB16" s="877"/>
      <c r="QZC16" s="877"/>
      <c r="QZD16" s="877"/>
      <c r="QZE16" s="877"/>
      <c r="QZF16" s="877"/>
      <c r="QZG16" s="877"/>
      <c r="QZH16" s="877"/>
      <c r="QZI16" s="877"/>
      <c r="QZJ16" s="877"/>
      <c r="QZK16" s="877"/>
      <c r="QZL16" s="877"/>
      <c r="QZM16" s="877"/>
      <c r="QZN16" s="877"/>
      <c r="QZO16" s="877"/>
      <c r="QZP16" s="877"/>
      <c r="QZQ16" s="877"/>
      <c r="QZR16" s="877"/>
      <c r="QZS16" s="877"/>
      <c r="QZT16" s="877"/>
      <c r="QZU16" s="877"/>
      <c r="QZV16" s="877"/>
      <c r="QZW16" s="877"/>
      <c r="QZX16" s="877"/>
      <c r="QZY16" s="877"/>
      <c r="QZZ16" s="877"/>
      <c r="RAA16" s="877"/>
      <c r="RAB16" s="877"/>
      <c r="RAC16" s="877"/>
      <c r="RAD16" s="877"/>
      <c r="RAE16" s="877"/>
      <c r="RAF16" s="877"/>
      <c r="RAG16" s="877"/>
      <c r="RAH16" s="877"/>
      <c r="RAI16" s="877"/>
      <c r="RAJ16" s="877"/>
      <c r="RAK16" s="877"/>
      <c r="RAL16" s="877"/>
      <c r="RAM16" s="877"/>
      <c r="RAN16" s="877"/>
      <c r="RAO16" s="877"/>
      <c r="RAP16" s="877"/>
      <c r="RAQ16" s="877"/>
      <c r="RAR16" s="877"/>
      <c r="RAS16" s="877"/>
      <c r="RAT16" s="877"/>
      <c r="RAU16" s="877"/>
      <c r="RAV16" s="877"/>
      <c r="RAW16" s="877"/>
      <c r="RAX16" s="877"/>
      <c r="RAY16" s="877"/>
      <c r="RAZ16" s="877"/>
      <c r="RBA16" s="877"/>
      <c r="RBB16" s="877"/>
      <c r="RBC16" s="877"/>
      <c r="RBD16" s="877"/>
      <c r="RBE16" s="877"/>
      <c r="RBF16" s="877"/>
      <c r="RBG16" s="877"/>
      <c r="RBH16" s="877"/>
      <c r="RBI16" s="877"/>
      <c r="RBJ16" s="877"/>
      <c r="RBK16" s="877"/>
      <c r="RBL16" s="877"/>
      <c r="RBM16" s="877"/>
      <c r="RBN16" s="877"/>
      <c r="RBO16" s="877"/>
      <c r="RBP16" s="877"/>
      <c r="RBQ16" s="877"/>
      <c r="RBR16" s="877"/>
      <c r="RBS16" s="877"/>
      <c r="RBT16" s="877"/>
      <c r="RBU16" s="877"/>
      <c r="RBV16" s="877"/>
      <c r="RBW16" s="877"/>
      <c r="RBX16" s="877"/>
      <c r="RBY16" s="877"/>
      <c r="RBZ16" s="877"/>
      <c r="RCA16" s="877"/>
      <c r="RCB16" s="877"/>
      <c r="RCC16" s="877"/>
      <c r="RCD16" s="877"/>
      <c r="RCE16" s="877"/>
      <c r="RCF16" s="877"/>
      <c r="RCG16" s="877"/>
      <c r="RCH16" s="877"/>
      <c r="RCI16" s="877"/>
      <c r="RCJ16" s="877"/>
      <c r="RCK16" s="877"/>
      <c r="RCL16" s="877"/>
      <c r="RCM16" s="877"/>
      <c r="RCN16" s="877"/>
      <c r="RCO16" s="877"/>
      <c r="RCP16" s="877"/>
      <c r="RCQ16" s="877"/>
      <c r="RCR16" s="877"/>
      <c r="RCS16" s="877"/>
      <c r="RCT16" s="877"/>
      <c r="RCU16" s="877"/>
      <c r="RCV16" s="877"/>
      <c r="RCW16" s="877"/>
      <c r="RCX16" s="877"/>
      <c r="RCY16" s="877"/>
      <c r="RCZ16" s="877"/>
      <c r="RDA16" s="877"/>
      <c r="RDB16" s="877"/>
      <c r="RDC16" s="877"/>
      <c r="RDD16" s="877"/>
      <c r="RDE16" s="877"/>
      <c r="RDF16" s="877"/>
      <c r="RDG16" s="877"/>
      <c r="RDH16" s="877"/>
      <c r="RDI16" s="877"/>
      <c r="RDJ16" s="877"/>
      <c r="RDK16" s="877"/>
      <c r="RDL16" s="877"/>
      <c r="RDM16" s="877"/>
      <c r="RDN16" s="877"/>
      <c r="RDO16" s="877"/>
      <c r="RDP16" s="877"/>
      <c r="RDQ16" s="877"/>
      <c r="RDR16" s="877"/>
      <c r="RDS16" s="877"/>
      <c r="RDT16" s="877"/>
      <c r="RDU16" s="877"/>
      <c r="RDV16" s="877"/>
      <c r="RDW16" s="877"/>
      <c r="RDX16" s="877"/>
      <c r="RDY16" s="877"/>
      <c r="RDZ16" s="877"/>
      <c r="REA16" s="877"/>
      <c r="REB16" s="877"/>
      <c r="REC16" s="877"/>
      <c r="RED16" s="877"/>
      <c r="REE16" s="877"/>
      <c r="REF16" s="877"/>
      <c r="REG16" s="877"/>
      <c r="REH16" s="877"/>
      <c r="REI16" s="877"/>
      <c r="REJ16" s="877"/>
      <c r="REK16" s="877"/>
      <c r="REL16" s="877"/>
      <c r="REM16" s="877"/>
      <c r="REN16" s="877"/>
      <c r="REO16" s="877"/>
      <c r="REP16" s="877"/>
      <c r="REQ16" s="877"/>
      <c r="RER16" s="877"/>
      <c r="RES16" s="877"/>
      <c r="RET16" s="877"/>
      <c r="REU16" s="877"/>
      <c r="REV16" s="877"/>
      <c r="REW16" s="877"/>
      <c r="REX16" s="877"/>
      <c r="REY16" s="877"/>
      <c r="REZ16" s="877"/>
      <c r="RFA16" s="877"/>
      <c r="RFB16" s="877"/>
      <c r="RFC16" s="877"/>
      <c r="RFD16" s="877"/>
      <c r="RFE16" s="877"/>
      <c r="RFF16" s="877"/>
      <c r="RFG16" s="877"/>
      <c r="RFH16" s="877"/>
      <c r="RFI16" s="877"/>
      <c r="RFJ16" s="877"/>
      <c r="RFK16" s="877"/>
      <c r="RFL16" s="877"/>
      <c r="RFM16" s="877"/>
      <c r="RFN16" s="877"/>
      <c r="RFO16" s="877"/>
      <c r="RFP16" s="877"/>
      <c r="RFQ16" s="877"/>
      <c r="RFR16" s="877"/>
      <c r="RFS16" s="877"/>
      <c r="RFT16" s="877"/>
      <c r="RFU16" s="877"/>
      <c r="RFV16" s="877"/>
      <c r="RFW16" s="877"/>
      <c r="RFX16" s="877"/>
      <c r="RFY16" s="877"/>
      <c r="RFZ16" s="877"/>
      <c r="RGA16" s="877"/>
      <c r="RGB16" s="877"/>
      <c r="RGC16" s="877"/>
      <c r="RGD16" s="877"/>
      <c r="RGE16" s="877"/>
      <c r="RGF16" s="877"/>
      <c r="RGG16" s="877"/>
      <c r="RGH16" s="877"/>
      <c r="RGI16" s="877"/>
      <c r="RGJ16" s="877"/>
      <c r="RGK16" s="877"/>
      <c r="RGL16" s="877"/>
      <c r="RGM16" s="877"/>
      <c r="RGN16" s="877"/>
      <c r="RGO16" s="877"/>
      <c r="RGP16" s="877"/>
      <c r="RGQ16" s="877"/>
      <c r="RGR16" s="877"/>
      <c r="RGS16" s="877"/>
      <c r="RGT16" s="877"/>
      <c r="RGU16" s="877"/>
      <c r="RGV16" s="877"/>
      <c r="RGW16" s="877"/>
      <c r="RGX16" s="877"/>
      <c r="RGY16" s="877"/>
      <c r="RGZ16" s="877"/>
      <c r="RHA16" s="877"/>
      <c r="RHB16" s="877"/>
      <c r="RHC16" s="877"/>
      <c r="RHD16" s="877"/>
      <c r="RHE16" s="877"/>
      <c r="RHF16" s="877"/>
      <c r="RHG16" s="877"/>
      <c r="RHH16" s="877"/>
      <c r="RHI16" s="877"/>
      <c r="RHJ16" s="877"/>
      <c r="RHK16" s="877"/>
      <c r="RHL16" s="877"/>
      <c r="RHM16" s="877"/>
      <c r="RHN16" s="877"/>
      <c r="RHO16" s="877"/>
      <c r="RHP16" s="877"/>
      <c r="RHQ16" s="877"/>
      <c r="RHR16" s="877"/>
      <c r="RHS16" s="877"/>
      <c r="RHT16" s="877"/>
      <c r="RHU16" s="877"/>
      <c r="RHV16" s="877"/>
      <c r="RHW16" s="877"/>
      <c r="RHX16" s="877"/>
      <c r="RHY16" s="877"/>
      <c r="RHZ16" s="877"/>
      <c r="RIA16" s="877"/>
      <c r="RIB16" s="877"/>
      <c r="RIC16" s="877"/>
      <c r="RID16" s="877"/>
      <c r="RIE16" s="877"/>
      <c r="RIF16" s="877"/>
      <c r="RIG16" s="877"/>
      <c r="RIH16" s="877"/>
      <c r="RII16" s="877"/>
      <c r="RIJ16" s="877"/>
      <c r="RIK16" s="877"/>
      <c r="RIL16" s="877"/>
      <c r="RIM16" s="877"/>
      <c r="RIN16" s="877"/>
      <c r="RIO16" s="877"/>
      <c r="RIP16" s="877"/>
      <c r="RIQ16" s="877"/>
      <c r="RIR16" s="877"/>
      <c r="RIS16" s="877"/>
      <c r="RIT16" s="877"/>
      <c r="RIU16" s="877"/>
      <c r="RIV16" s="877"/>
      <c r="RIW16" s="877"/>
      <c r="RIX16" s="877"/>
      <c r="RIY16" s="877"/>
      <c r="RIZ16" s="877"/>
      <c r="RJA16" s="877"/>
      <c r="RJB16" s="877"/>
      <c r="RJC16" s="877"/>
      <c r="RJD16" s="877"/>
      <c r="RJE16" s="877"/>
      <c r="RJF16" s="877"/>
      <c r="RJG16" s="877"/>
      <c r="RJH16" s="877"/>
      <c r="RJI16" s="877"/>
      <c r="RJJ16" s="877"/>
      <c r="RJK16" s="877"/>
      <c r="RJL16" s="877"/>
      <c r="RJM16" s="877"/>
      <c r="RJN16" s="877"/>
      <c r="RJO16" s="877"/>
      <c r="RJP16" s="877"/>
      <c r="RJQ16" s="877"/>
      <c r="RJR16" s="877"/>
      <c r="RJS16" s="877"/>
      <c r="RJT16" s="877"/>
      <c r="RJU16" s="877"/>
      <c r="RJV16" s="877"/>
      <c r="RJW16" s="877"/>
      <c r="RJX16" s="877"/>
      <c r="RJY16" s="877"/>
      <c r="RJZ16" s="877"/>
      <c r="RKA16" s="877"/>
      <c r="RKB16" s="877"/>
      <c r="RKC16" s="877"/>
      <c r="RKD16" s="877"/>
      <c r="RKE16" s="877"/>
      <c r="RKF16" s="877"/>
      <c r="RKG16" s="877"/>
      <c r="RKH16" s="877"/>
      <c r="RKI16" s="877"/>
      <c r="RKJ16" s="877"/>
      <c r="RKK16" s="877"/>
      <c r="RKL16" s="877"/>
      <c r="RKM16" s="877"/>
      <c r="RKN16" s="877"/>
      <c r="RKO16" s="877"/>
      <c r="RKP16" s="877"/>
      <c r="RKQ16" s="877"/>
      <c r="RKR16" s="877"/>
      <c r="RKS16" s="877"/>
      <c r="RKT16" s="877"/>
      <c r="RKU16" s="877"/>
      <c r="RKV16" s="877"/>
      <c r="RKW16" s="877"/>
      <c r="RKX16" s="877"/>
      <c r="RKY16" s="877"/>
      <c r="RKZ16" s="877"/>
      <c r="RLA16" s="877"/>
      <c r="RLB16" s="877"/>
      <c r="RLC16" s="877"/>
      <c r="RLD16" s="877"/>
      <c r="RLE16" s="877"/>
      <c r="RLF16" s="877"/>
      <c r="RLG16" s="877"/>
      <c r="RLH16" s="877"/>
      <c r="RLI16" s="877"/>
      <c r="RLJ16" s="877"/>
      <c r="RLK16" s="877"/>
      <c r="RLL16" s="877"/>
      <c r="RLM16" s="877"/>
      <c r="RLN16" s="877"/>
      <c r="RLO16" s="877"/>
      <c r="RLP16" s="877"/>
      <c r="RLQ16" s="877"/>
      <c r="RLR16" s="877"/>
      <c r="RLS16" s="877"/>
      <c r="RLT16" s="877"/>
      <c r="RLU16" s="877"/>
      <c r="RLV16" s="877"/>
      <c r="RLW16" s="877"/>
      <c r="RLX16" s="877"/>
      <c r="RLY16" s="877"/>
      <c r="RLZ16" s="877"/>
      <c r="RMA16" s="877"/>
      <c r="RMB16" s="877"/>
      <c r="RMC16" s="877"/>
      <c r="RMD16" s="877"/>
      <c r="RME16" s="877"/>
      <c r="RMF16" s="877"/>
      <c r="RMG16" s="877"/>
      <c r="RMH16" s="877"/>
      <c r="RMI16" s="877"/>
      <c r="RMJ16" s="877"/>
      <c r="RMK16" s="877"/>
      <c r="RML16" s="877"/>
      <c r="RMM16" s="877"/>
      <c r="RMN16" s="877"/>
      <c r="RMO16" s="877"/>
      <c r="RMP16" s="877"/>
      <c r="RMQ16" s="877"/>
      <c r="RMR16" s="877"/>
      <c r="RMS16" s="877"/>
      <c r="RMT16" s="877"/>
      <c r="RMU16" s="877"/>
      <c r="RMV16" s="877"/>
      <c r="RMW16" s="877"/>
      <c r="RMX16" s="877"/>
      <c r="RMY16" s="877"/>
      <c r="RMZ16" s="877"/>
      <c r="RNA16" s="877"/>
      <c r="RNB16" s="877"/>
      <c r="RNC16" s="877"/>
      <c r="RND16" s="877"/>
      <c r="RNE16" s="877"/>
      <c r="RNF16" s="877"/>
      <c r="RNG16" s="877"/>
      <c r="RNH16" s="877"/>
      <c r="RNI16" s="877"/>
      <c r="RNJ16" s="877"/>
      <c r="RNK16" s="877"/>
      <c r="RNL16" s="877"/>
      <c r="RNM16" s="877"/>
      <c r="RNN16" s="877"/>
      <c r="RNO16" s="877"/>
      <c r="RNP16" s="877"/>
      <c r="RNQ16" s="877"/>
      <c r="RNR16" s="877"/>
      <c r="RNS16" s="877"/>
      <c r="RNT16" s="877"/>
      <c r="RNU16" s="877"/>
      <c r="RNV16" s="877"/>
      <c r="RNW16" s="877"/>
      <c r="RNX16" s="877"/>
      <c r="RNY16" s="877"/>
      <c r="RNZ16" s="877"/>
      <c r="ROA16" s="877"/>
      <c r="ROB16" s="877"/>
      <c r="ROC16" s="877"/>
      <c r="ROD16" s="877"/>
      <c r="ROE16" s="877"/>
      <c r="ROF16" s="877"/>
      <c r="ROG16" s="877"/>
      <c r="ROH16" s="877"/>
      <c r="ROI16" s="877"/>
      <c r="ROJ16" s="877"/>
      <c r="ROK16" s="877"/>
      <c r="ROL16" s="877"/>
      <c r="ROM16" s="877"/>
      <c r="RON16" s="877"/>
      <c r="ROO16" s="877"/>
      <c r="ROP16" s="877"/>
      <c r="ROQ16" s="877"/>
      <c r="ROR16" s="877"/>
      <c r="ROS16" s="877"/>
      <c r="ROT16" s="877"/>
      <c r="ROU16" s="877"/>
      <c r="ROV16" s="877"/>
      <c r="ROW16" s="877"/>
      <c r="ROX16" s="877"/>
      <c r="ROY16" s="877"/>
      <c r="ROZ16" s="877"/>
      <c r="RPA16" s="877"/>
      <c r="RPB16" s="877"/>
      <c r="RPC16" s="877"/>
      <c r="RPD16" s="877"/>
      <c r="RPE16" s="877"/>
      <c r="RPF16" s="877"/>
      <c r="RPG16" s="877"/>
      <c r="RPH16" s="877"/>
      <c r="RPI16" s="877"/>
      <c r="RPJ16" s="877"/>
      <c r="RPK16" s="877"/>
      <c r="RPL16" s="877"/>
      <c r="RPM16" s="877"/>
      <c r="RPN16" s="877"/>
      <c r="RPO16" s="877"/>
      <c r="RPP16" s="877"/>
      <c r="RPQ16" s="877"/>
      <c r="RPR16" s="877"/>
      <c r="RPS16" s="877"/>
      <c r="RPT16" s="877"/>
      <c r="RPU16" s="877"/>
      <c r="RPV16" s="877"/>
      <c r="RPW16" s="877"/>
      <c r="RPX16" s="877"/>
      <c r="RPY16" s="877"/>
      <c r="RPZ16" s="877"/>
      <c r="RQA16" s="877"/>
      <c r="RQB16" s="877"/>
      <c r="RQC16" s="877"/>
      <c r="RQD16" s="877"/>
      <c r="RQE16" s="877"/>
      <c r="RQF16" s="877"/>
      <c r="RQG16" s="877"/>
      <c r="RQH16" s="877"/>
      <c r="RQI16" s="877"/>
      <c r="RQJ16" s="877"/>
      <c r="RQK16" s="877"/>
      <c r="RQL16" s="877"/>
      <c r="RQM16" s="877"/>
      <c r="RQN16" s="877"/>
      <c r="RQO16" s="877"/>
      <c r="RQP16" s="877"/>
      <c r="RQQ16" s="877"/>
      <c r="RQR16" s="877"/>
      <c r="RQS16" s="877"/>
      <c r="RQT16" s="877"/>
      <c r="RQU16" s="877"/>
      <c r="RQV16" s="877"/>
      <c r="RQW16" s="877"/>
      <c r="RQX16" s="877"/>
      <c r="RQY16" s="877"/>
      <c r="RQZ16" s="877"/>
      <c r="RRA16" s="877"/>
      <c r="RRB16" s="877"/>
      <c r="RRC16" s="877"/>
      <c r="RRD16" s="877"/>
      <c r="RRE16" s="877"/>
      <c r="RRF16" s="877"/>
      <c r="RRG16" s="877"/>
      <c r="RRH16" s="877"/>
      <c r="RRI16" s="877"/>
      <c r="RRJ16" s="877"/>
      <c r="RRK16" s="877"/>
      <c r="RRL16" s="877"/>
      <c r="RRM16" s="877"/>
      <c r="RRN16" s="877"/>
      <c r="RRO16" s="877"/>
      <c r="RRP16" s="877"/>
      <c r="RRQ16" s="877"/>
      <c r="RRR16" s="877"/>
      <c r="RRS16" s="877"/>
      <c r="RRT16" s="877"/>
      <c r="RRU16" s="877"/>
      <c r="RRV16" s="877"/>
      <c r="RRW16" s="877"/>
      <c r="RRX16" s="877"/>
      <c r="RRY16" s="877"/>
      <c r="RRZ16" s="877"/>
      <c r="RSA16" s="877"/>
      <c r="RSB16" s="877"/>
      <c r="RSC16" s="877"/>
      <c r="RSD16" s="877"/>
      <c r="RSE16" s="877"/>
      <c r="RSF16" s="877"/>
      <c r="RSG16" s="877"/>
      <c r="RSH16" s="877"/>
      <c r="RSI16" s="877"/>
      <c r="RSJ16" s="877"/>
      <c r="RSK16" s="877"/>
      <c r="RSL16" s="877"/>
      <c r="RSM16" s="877"/>
      <c r="RSN16" s="877"/>
      <c r="RSO16" s="877"/>
      <c r="RSP16" s="877"/>
      <c r="RSQ16" s="877"/>
      <c r="RSR16" s="877"/>
      <c r="RSS16" s="877"/>
      <c r="RST16" s="877"/>
      <c r="RSU16" s="877"/>
      <c r="RSV16" s="877"/>
      <c r="RSW16" s="877"/>
      <c r="RSX16" s="877"/>
      <c r="RSY16" s="877"/>
      <c r="RSZ16" s="877"/>
      <c r="RTA16" s="877"/>
      <c r="RTB16" s="877"/>
      <c r="RTC16" s="877"/>
      <c r="RTD16" s="877"/>
      <c r="RTE16" s="877"/>
      <c r="RTF16" s="877"/>
      <c r="RTG16" s="877"/>
      <c r="RTH16" s="877"/>
      <c r="RTI16" s="877"/>
      <c r="RTJ16" s="877"/>
      <c r="RTK16" s="877"/>
      <c r="RTL16" s="877"/>
      <c r="RTM16" s="877"/>
      <c r="RTN16" s="877"/>
      <c r="RTO16" s="877"/>
      <c r="RTP16" s="877"/>
      <c r="RTQ16" s="877"/>
      <c r="RTR16" s="877"/>
      <c r="RTS16" s="877"/>
      <c r="RTT16" s="877"/>
      <c r="RTU16" s="877"/>
      <c r="RTV16" s="877"/>
      <c r="RTW16" s="877"/>
      <c r="RTX16" s="877"/>
      <c r="RTY16" s="877"/>
      <c r="RTZ16" s="877"/>
      <c r="RUA16" s="877"/>
      <c r="RUB16" s="877"/>
      <c r="RUC16" s="877"/>
      <c r="RUD16" s="877"/>
      <c r="RUE16" s="877"/>
      <c r="RUF16" s="877"/>
      <c r="RUG16" s="877"/>
      <c r="RUH16" s="877"/>
      <c r="RUI16" s="877"/>
      <c r="RUJ16" s="877"/>
      <c r="RUK16" s="877"/>
      <c r="RUL16" s="877"/>
      <c r="RUM16" s="877"/>
      <c r="RUN16" s="877"/>
      <c r="RUO16" s="877"/>
      <c r="RUP16" s="877"/>
      <c r="RUQ16" s="877"/>
      <c r="RUR16" s="877"/>
      <c r="RUS16" s="877"/>
      <c r="RUT16" s="877"/>
      <c r="RUU16" s="877"/>
      <c r="RUV16" s="877"/>
      <c r="RUW16" s="877"/>
      <c r="RUX16" s="877"/>
      <c r="RUY16" s="877"/>
      <c r="RUZ16" s="877"/>
      <c r="RVA16" s="877"/>
      <c r="RVB16" s="877"/>
      <c r="RVC16" s="877"/>
      <c r="RVD16" s="877"/>
      <c r="RVE16" s="877"/>
      <c r="RVF16" s="877"/>
      <c r="RVG16" s="877"/>
      <c r="RVH16" s="877"/>
      <c r="RVI16" s="877"/>
      <c r="RVJ16" s="877"/>
      <c r="RVK16" s="877"/>
      <c r="RVL16" s="877"/>
      <c r="RVM16" s="877"/>
      <c r="RVN16" s="877"/>
      <c r="RVO16" s="877"/>
      <c r="RVP16" s="877"/>
      <c r="RVQ16" s="877"/>
      <c r="RVR16" s="877"/>
      <c r="RVS16" s="877"/>
      <c r="RVT16" s="877"/>
      <c r="RVU16" s="877"/>
      <c r="RVV16" s="877"/>
      <c r="RVW16" s="877"/>
      <c r="RVX16" s="877"/>
      <c r="RVY16" s="877"/>
      <c r="RVZ16" s="877"/>
      <c r="RWA16" s="877"/>
      <c r="RWB16" s="877"/>
      <c r="RWC16" s="877"/>
      <c r="RWD16" s="877"/>
      <c r="RWE16" s="877"/>
      <c r="RWF16" s="877"/>
      <c r="RWG16" s="877"/>
      <c r="RWH16" s="877"/>
      <c r="RWI16" s="877"/>
      <c r="RWJ16" s="877"/>
      <c r="RWK16" s="877"/>
      <c r="RWL16" s="877"/>
      <c r="RWM16" s="877"/>
      <c r="RWN16" s="877"/>
      <c r="RWO16" s="877"/>
      <c r="RWP16" s="877"/>
      <c r="RWQ16" s="877"/>
      <c r="RWR16" s="877"/>
      <c r="RWS16" s="877"/>
      <c r="RWT16" s="877"/>
      <c r="RWU16" s="877"/>
      <c r="RWV16" s="877"/>
      <c r="RWW16" s="877"/>
      <c r="RWX16" s="877"/>
      <c r="RWY16" s="877"/>
      <c r="RWZ16" s="877"/>
      <c r="RXA16" s="877"/>
      <c r="RXB16" s="877"/>
      <c r="RXC16" s="877"/>
      <c r="RXD16" s="877"/>
      <c r="RXE16" s="877"/>
      <c r="RXF16" s="877"/>
      <c r="RXG16" s="877"/>
      <c r="RXH16" s="877"/>
      <c r="RXI16" s="877"/>
      <c r="RXJ16" s="877"/>
      <c r="RXK16" s="877"/>
      <c r="RXL16" s="877"/>
      <c r="RXM16" s="877"/>
      <c r="RXN16" s="877"/>
      <c r="RXO16" s="877"/>
      <c r="RXP16" s="877"/>
      <c r="RXQ16" s="877"/>
      <c r="RXR16" s="877"/>
      <c r="RXS16" s="877"/>
      <c r="RXT16" s="877"/>
      <c r="RXU16" s="877"/>
      <c r="RXV16" s="877"/>
      <c r="RXW16" s="877"/>
      <c r="RXX16" s="877"/>
      <c r="RXY16" s="877"/>
      <c r="RXZ16" s="877"/>
      <c r="RYA16" s="877"/>
      <c r="RYB16" s="877"/>
      <c r="RYC16" s="877"/>
      <c r="RYD16" s="877"/>
      <c r="RYE16" s="877"/>
      <c r="RYF16" s="877"/>
      <c r="RYG16" s="877"/>
      <c r="RYH16" s="877"/>
      <c r="RYI16" s="877"/>
      <c r="RYJ16" s="877"/>
      <c r="RYK16" s="877"/>
      <c r="RYL16" s="877"/>
      <c r="RYM16" s="877"/>
      <c r="RYN16" s="877"/>
      <c r="RYO16" s="877"/>
      <c r="RYP16" s="877"/>
      <c r="RYQ16" s="877"/>
      <c r="RYR16" s="877"/>
      <c r="RYS16" s="877"/>
      <c r="RYT16" s="877"/>
      <c r="RYU16" s="877"/>
      <c r="RYV16" s="877"/>
      <c r="RYW16" s="877"/>
      <c r="RYX16" s="877"/>
      <c r="RYY16" s="877"/>
      <c r="RYZ16" s="877"/>
      <c r="RZA16" s="877"/>
      <c r="RZB16" s="877"/>
      <c r="RZC16" s="877"/>
      <c r="RZD16" s="877"/>
      <c r="RZE16" s="877"/>
      <c r="RZF16" s="877"/>
      <c r="RZG16" s="877"/>
      <c r="RZH16" s="877"/>
      <c r="RZI16" s="877"/>
      <c r="RZJ16" s="877"/>
      <c r="RZK16" s="877"/>
      <c r="RZL16" s="877"/>
      <c r="RZM16" s="877"/>
      <c r="RZN16" s="877"/>
      <c r="RZO16" s="877"/>
      <c r="RZP16" s="877"/>
      <c r="RZQ16" s="877"/>
      <c r="RZR16" s="877"/>
      <c r="RZS16" s="877"/>
      <c r="RZT16" s="877"/>
      <c r="RZU16" s="877"/>
      <c r="RZV16" s="877"/>
      <c r="RZW16" s="877"/>
      <c r="RZX16" s="877"/>
      <c r="RZY16" s="877"/>
      <c r="RZZ16" s="877"/>
      <c r="SAA16" s="877"/>
      <c r="SAB16" s="877"/>
      <c r="SAC16" s="877"/>
      <c r="SAD16" s="877"/>
      <c r="SAE16" s="877"/>
      <c r="SAF16" s="877"/>
      <c r="SAG16" s="877"/>
      <c r="SAH16" s="877"/>
      <c r="SAI16" s="877"/>
      <c r="SAJ16" s="877"/>
      <c r="SAK16" s="877"/>
      <c r="SAL16" s="877"/>
      <c r="SAM16" s="877"/>
      <c r="SAN16" s="877"/>
      <c r="SAO16" s="877"/>
      <c r="SAP16" s="877"/>
      <c r="SAQ16" s="877"/>
      <c r="SAR16" s="877"/>
      <c r="SAS16" s="877"/>
      <c r="SAT16" s="877"/>
      <c r="SAU16" s="877"/>
      <c r="SAV16" s="877"/>
      <c r="SAW16" s="877"/>
      <c r="SAX16" s="877"/>
      <c r="SAY16" s="877"/>
      <c r="SAZ16" s="877"/>
      <c r="SBA16" s="877"/>
      <c r="SBB16" s="877"/>
      <c r="SBC16" s="877"/>
      <c r="SBD16" s="877"/>
      <c r="SBE16" s="877"/>
      <c r="SBF16" s="877"/>
      <c r="SBG16" s="877"/>
      <c r="SBH16" s="877"/>
      <c r="SBI16" s="877"/>
      <c r="SBJ16" s="877"/>
      <c r="SBK16" s="877"/>
      <c r="SBL16" s="877"/>
      <c r="SBM16" s="877"/>
      <c r="SBN16" s="877"/>
      <c r="SBO16" s="877"/>
      <c r="SBP16" s="877"/>
      <c r="SBQ16" s="877"/>
      <c r="SBR16" s="877"/>
      <c r="SBS16" s="877"/>
      <c r="SBT16" s="877"/>
      <c r="SBU16" s="877"/>
      <c r="SBV16" s="877"/>
      <c r="SBW16" s="877"/>
      <c r="SBX16" s="877"/>
      <c r="SBY16" s="877"/>
      <c r="SBZ16" s="877"/>
      <c r="SCA16" s="877"/>
      <c r="SCB16" s="877"/>
      <c r="SCC16" s="877"/>
      <c r="SCD16" s="877"/>
      <c r="SCE16" s="877"/>
      <c r="SCF16" s="877"/>
      <c r="SCG16" s="877"/>
      <c r="SCH16" s="877"/>
      <c r="SCI16" s="877"/>
      <c r="SCJ16" s="877"/>
      <c r="SCK16" s="877"/>
      <c r="SCL16" s="877"/>
      <c r="SCM16" s="877"/>
      <c r="SCN16" s="877"/>
      <c r="SCO16" s="877"/>
      <c r="SCP16" s="877"/>
      <c r="SCQ16" s="877"/>
      <c r="SCR16" s="877"/>
      <c r="SCS16" s="877"/>
      <c r="SCT16" s="877"/>
      <c r="SCU16" s="877"/>
      <c r="SCV16" s="877"/>
      <c r="SCW16" s="877"/>
      <c r="SCX16" s="877"/>
      <c r="SCY16" s="877"/>
      <c r="SCZ16" s="877"/>
      <c r="SDA16" s="877"/>
      <c r="SDB16" s="877"/>
      <c r="SDC16" s="877"/>
      <c r="SDD16" s="877"/>
      <c r="SDE16" s="877"/>
      <c r="SDF16" s="877"/>
      <c r="SDG16" s="877"/>
      <c r="SDH16" s="877"/>
      <c r="SDI16" s="877"/>
      <c r="SDJ16" s="877"/>
      <c r="SDK16" s="877"/>
      <c r="SDL16" s="877"/>
      <c r="SDM16" s="877"/>
      <c r="SDN16" s="877"/>
      <c r="SDO16" s="877"/>
      <c r="SDP16" s="877"/>
      <c r="SDQ16" s="877"/>
      <c r="SDR16" s="877"/>
      <c r="SDS16" s="877"/>
      <c r="SDT16" s="877"/>
      <c r="SDU16" s="877"/>
      <c r="SDV16" s="877"/>
      <c r="SDW16" s="877"/>
      <c r="SDX16" s="877"/>
      <c r="SDY16" s="877"/>
      <c r="SDZ16" s="877"/>
      <c r="SEA16" s="877"/>
      <c r="SEB16" s="877"/>
      <c r="SEC16" s="877"/>
      <c r="SED16" s="877"/>
      <c r="SEE16" s="877"/>
      <c r="SEF16" s="877"/>
      <c r="SEG16" s="877"/>
      <c r="SEH16" s="877"/>
      <c r="SEI16" s="877"/>
      <c r="SEJ16" s="877"/>
      <c r="SEK16" s="877"/>
      <c r="SEL16" s="877"/>
      <c r="SEM16" s="877"/>
      <c r="SEN16" s="877"/>
      <c r="SEO16" s="877"/>
      <c r="SEP16" s="877"/>
      <c r="SEQ16" s="877"/>
      <c r="SER16" s="877"/>
      <c r="SES16" s="877"/>
      <c r="SET16" s="877"/>
      <c r="SEU16" s="877"/>
      <c r="SEV16" s="877"/>
      <c r="SEW16" s="877"/>
      <c r="SEX16" s="877"/>
      <c r="SEY16" s="877"/>
      <c r="SEZ16" s="877"/>
      <c r="SFA16" s="877"/>
      <c r="SFB16" s="877"/>
      <c r="SFC16" s="877"/>
      <c r="SFD16" s="877"/>
      <c r="SFE16" s="877"/>
      <c r="SFF16" s="877"/>
      <c r="SFG16" s="877"/>
      <c r="SFH16" s="877"/>
      <c r="SFI16" s="877"/>
      <c r="SFJ16" s="877"/>
      <c r="SFK16" s="877"/>
      <c r="SFL16" s="877"/>
      <c r="SFM16" s="877"/>
      <c r="SFN16" s="877"/>
      <c r="SFO16" s="877"/>
      <c r="SFP16" s="877"/>
      <c r="SFQ16" s="877"/>
      <c r="SFR16" s="877"/>
      <c r="SFS16" s="877"/>
      <c r="SFT16" s="877"/>
      <c r="SFU16" s="877"/>
      <c r="SFV16" s="877"/>
      <c r="SFW16" s="877"/>
      <c r="SFX16" s="877"/>
      <c r="SFY16" s="877"/>
      <c r="SFZ16" s="877"/>
      <c r="SGA16" s="877"/>
      <c r="SGB16" s="877"/>
      <c r="SGC16" s="877"/>
      <c r="SGD16" s="877"/>
      <c r="SGE16" s="877"/>
      <c r="SGF16" s="877"/>
      <c r="SGG16" s="877"/>
      <c r="SGH16" s="877"/>
      <c r="SGI16" s="877"/>
      <c r="SGJ16" s="877"/>
      <c r="SGK16" s="877"/>
      <c r="SGL16" s="877"/>
      <c r="SGM16" s="877"/>
      <c r="SGN16" s="877"/>
      <c r="SGO16" s="877"/>
      <c r="SGP16" s="877"/>
      <c r="SGQ16" s="877"/>
      <c r="SGR16" s="877"/>
      <c r="SGS16" s="877"/>
      <c r="SGT16" s="877"/>
      <c r="SGU16" s="877"/>
      <c r="SGV16" s="877"/>
      <c r="SGW16" s="877"/>
      <c r="SGX16" s="877"/>
      <c r="SGY16" s="877"/>
      <c r="SGZ16" s="877"/>
      <c r="SHA16" s="877"/>
      <c r="SHB16" s="877"/>
      <c r="SHC16" s="877"/>
      <c r="SHD16" s="877"/>
      <c r="SHE16" s="877"/>
      <c r="SHF16" s="877"/>
      <c r="SHG16" s="877"/>
      <c r="SHH16" s="877"/>
      <c r="SHI16" s="877"/>
      <c r="SHJ16" s="877"/>
      <c r="SHK16" s="877"/>
      <c r="SHL16" s="877"/>
      <c r="SHM16" s="877"/>
      <c r="SHN16" s="877"/>
      <c r="SHO16" s="877"/>
      <c r="SHP16" s="877"/>
      <c r="SHQ16" s="877"/>
      <c r="SHR16" s="877"/>
      <c r="SHS16" s="877"/>
      <c r="SHT16" s="877"/>
      <c r="SHU16" s="877"/>
      <c r="SHV16" s="877"/>
      <c r="SHW16" s="877"/>
      <c r="SHX16" s="877"/>
      <c r="SHY16" s="877"/>
      <c r="SHZ16" s="877"/>
      <c r="SIA16" s="877"/>
      <c r="SIB16" s="877"/>
      <c r="SIC16" s="877"/>
      <c r="SID16" s="877"/>
      <c r="SIE16" s="877"/>
      <c r="SIF16" s="877"/>
      <c r="SIG16" s="877"/>
      <c r="SIH16" s="877"/>
      <c r="SII16" s="877"/>
      <c r="SIJ16" s="877"/>
      <c r="SIK16" s="877"/>
      <c r="SIL16" s="877"/>
      <c r="SIM16" s="877"/>
      <c r="SIN16" s="877"/>
      <c r="SIO16" s="877"/>
      <c r="SIP16" s="877"/>
      <c r="SIQ16" s="877"/>
      <c r="SIR16" s="877"/>
      <c r="SIS16" s="877"/>
      <c r="SIT16" s="877"/>
      <c r="SIU16" s="877"/>
      <c r="SIV16" s="877"/>
      <c r="SIW16" s="877"/>
      <c r="SIX16" s="877"/>
      <c r="SIY16" s="877"/>
      <c r="SIZ16" s="877"/>
      <c r="SJA16" s="877"/>
      <c r="SJB16" s="877"/>
      <c r="SJC16" s="877"/>
      <c r="SJD16" s="877"/>
      <c r="SJE16" s="877"/>
      <c r="SJF16" s="877"/>
      <c r="SJG16" s="877"/>
      <c r="SJH16" s="877"/>
      <c r="SJI16" s="877"/>
      <c r="SJJ16" s="877"/>
      <c r="SJK16" s="877"/>
      <c r="SJL16" s="877"/>
      <c r="SJM16" s="877"/>
      <c r="SJN16" s="877"/>
      <c r="SJO16" s="877"/>
      <c r="SJP16" s="877"/>
      <c r="SJQ16" s="877"/>
      <c r="SJR16" s="877"/>
      <c r="SJS16" s="877"/>
      <c r="SJT16" s="877"/>
      <c r="SJU16" s="877"/>
      <c r="SJV16" s="877"/>
      <c r="SJW16" s="877"/>
      <c r="SJX16" s="877"/>
      <c r="SJY16" s="877"/>
      <c r="SJZ16" s="877"/>
      <c r="SKA16" s="877"/>
      <c r="SKB16" s="877"/>
      <c r="SKC16" s="877"/>
      <c r="SKD16" s="877"/>
      <c r="SKE16" s="877"/>
      <c r="SKF16" s="877"/>
      <c r="SKG16" s="877"/>
      <c r="SKH16" s="877"/>
      <c r="SKI16" s="877"/>
      <c r="SKJ16" s="877"/>
      <c r="SKK16" s="877"/>
      <c r="SKL16" s="877"/>
      <c r="SKM16" s="877"/>
      <c r="SKN16" s="877"/>
      <c r="SKO16" s="877"/>
      <c r="SKP16" s="877"/>
      <c r="SKQ16" s="877"/>
      <c r="SKR16" s="877"/>
      <c r="SKS16" s="877"/>
      <c r="SKT16" s="877"/>
      <c r="SKU16" s="877"/>
      <c r="SKV16" s="877"/>
      <c r="SKW16" s="877"/>
      <c r="SKX16" s="877"/>
      <c r="SKY16" s="877"/>
      <c r="SKZ16" s="877"/>
      <c r="SLA16" s="877"/>
      <c r="SLB16" s="877"/>
      <c r="SLC16" s="877"/>
      <c r="SLD16" s="877"/>
      <c r="SLE16" s="877"/>
      <c r="SLF16" s="877"/>
      <c r="SLG16" s="877"/>
      <c r="SLH16" s="877"/>
      <c r="SLI16" s="877"/>
      <c r="SLJ16" s="877"/>
      <c r="SLK16" s="877"/>
      <c r="SLL16" s="877"/>
      <c r="SLM16" s="877"/>
      <c r="SLN16" s="877"/>
      <c r="SLO16" s="877"/>
      <c r="SLP16" s="877"/>
      <c r="SLQ16" s="877"/>
      <c r="SLR16" s="877"/>
      <c r="SLS16" s="877"/>
      <c r="SLT16" s="877"/>
      <c r="SLU16" s="877"/>
      <c r="SLV16" s="877"/>
      <c r="SLW16" s="877"/>
      <c r="SLX16" s="877"/>
      <c r="SLY16" s="877"/>
      <c r="SLZ16" s="877"/>
      <c r="SMA16" s="877"/>
      <c r="SMB16" s="877"/>
      <c r="SMC16" s="877"/>
      <c r="SMD16" s="877"/>
      <c r="SME16" s="877"/>
      <c r="SMF16" s="877"/>
      <c r="SMG16" s="877"/>
      <c r="SMH16" s="877"/>
      <c r="SMI16" s="877"/>
      <c r="SMJ16" s="877"/>
      <c r="SMK16" s="877"/>
      <c r="SML16" s="877"/>
      <c r="SMM16" s="877"/>
      <c r="SMN16" s="877"/>
      <c r="SMO16" s="877"/>
      <c r="SMP16" s="877"/>
      <c r="SMQ16" s="877"/>
      <c r="SMR16" s="877"/>
      <c r="SMS16" s="877"/>
      <c r="SMT16" s="877"/>
      <c r="SMU16" s="877"/>
      <c r="SMV16" s="877"/>
      <c r="SMW16" s="877"/>
      <c r="SMX16" s="877"/>
      <c r="SMY16" s="877"/>
      <c r="SMZ16" s="877"/>
      <c r="SNA16" s="877"/>
      <c r="SNB16" s="877"/>
      <c r="SNC16" s="877"/>
      <c r="SND16" s="877"/>
      <c r="SNE16" s="877"/>
      <c r="SNF16" s="877"/>
      <c r="SNG16" s="877"/>
      <c r="SNH16" s="877"/>
      <c r="SNI16" s="877"/>
      <c r="SNJ16" s="877"/>
      <c r="SNK16" s="877"/>
      <c r="SNL16" s="877"/>
      <c r="SNM16" s="877"/>
      <c r="SNN16" s="877"/>
      <c r="SNO16" s="877"/>
      <c r="SNP16" s="877"/>
      <c r="SNQ16" s="877"/>
      <c r="SNR16" s="877"/>
      <c r="SNS16" s="877"/>
      <c r="SNT16" s="877"/>
      <c r="SNU16" s="877"/>
      <c r="SNV16" s="877"/>
      <c r="SNW16" s="877"/>
      <c r="SNX16" s="877"/>
      <c r="SNY16" s="877"/>
      <c r="SNZ16" s="877"/>
      <c r="SOA16" s="877"/>
      <c r="SOB16" s="877"/>
      <c r="SOC16" s="877"/>
      <c r="SOD16" s="877"/>
      <c r="SOE16" s="877"/>
      <c r="SOF16" s="877"/>
      <c r="SOG16" s="877"/>
      <c r="SOH16" s="877"/>
      <c r="SOI16" s="877"/>
      <c r="SOJ16" s="877"/>
      <c r="SOK16" s="877"/>
      <c r="SOL16" s="877"/>
      <c r="SOM16" s="877"/>
      <c r="SON16" s="877"/>
      <c r="SOO16" s="877"/>
      <c r="SOP16" s="877"/>
      <c r="SOQ16" s="877"/>
      <c r="SOR16" s="877"/>
      <c r="SOS16" s="877"/>
      <c r="SOT16" s="877"/>
      <c r="SOU16" s="877"/>
      <c r="SOV16" s="877"/>
      <c r="SOW16" s="877"/>
      <c r="SOX16" s="877"/>
      <c r="SOY16" s="877"/>
      <c r="SOZ16" s="877"/>
      <c r="SPA16" s="877"/>
      <c r="SPB16" s="877"/>
      <c r="SPC16" s="877"/>
      <c r="SPD16" s="877"/>
      <c r="SPE16" s="877"/>
      <c r="SPF16" s="877"/>
      <c r="SPG16" s="877"/>
      <c r="SPH16" s="877"/>
      <c r="SPI16" s="877"/>
      <c r="SPJ16" s="877"/>
      <c r="SPK16" s="877"/>
      <c r="SPL16" s="877"/>
      <c r="SPM16" s="877"/>
      <c r="SPN16" s="877"/>
      <c r="SPO16" s="877"/>
      <c r="SPP16" s="877"/>
      <c r="SPQ16" s="877"/>
      <c r="SPR16" s="877"/>
      <c r="SPS16" s="877"/>
      <c r="SPT16" s="877"/>
      <c r="SPU16" s="877"/>
      <c r="SPV16" s="877"/>
      <c r="SPW16" s="877"/>
      <c r="SPX16" s="877"/>
      <c r="SPY16" s="877"/>
      <c r="SPZ16" s="877"/>
      <c r="SQA16" s="877"/>
      <c r="SQB16" s="877"/>
      <c r="SQC16" s="877"/>
      <c r="SQD16" s="877"/>
      <c r="SQE16" s="877"/>
      <c r="SQF16" s="877"/>
      <c r="SQG16" s="877"/>
      <c r="SQH16" s="877"/>
      <c r="SQI16" s="877"/>
      <c r="SQJ16" s="877"/>
      <c r="SQK16" s="877"/>
      <c r="SQL16" s="877"/>
      <c r="SQM16" s="877"/>
      <c r="SQN16" s="877"/>
      <c r="SQO16" s="877"/>
      <c r="SQP16" s="877"/>
      <c r="SQQ16" s="877"/>
      <c r="SQR16" s="877"/>
      <c r="SQS16" s="877"/>
      <c r="SQT16" s="877"/>
      <c r="SQU16" s="877"/>
      <c r="SQV16" s="877"/>
      <c r="SQW16" s="877"/>
      <c r="SQX16" s="877"/>
      <c r="SQY16" s="877"/>
      <c r="SQZ16" s="877"/>
      <c r="SRA16" s="877"/>
      <c r="SRB16" s="877"/>
      <c r="SRC16" s="877"/>
      <c r="SRD16" s="877"/>
      <c r="SRE16" s="877"/>
      <c r="SRF16" s="877"/>
      <c r="SRG16" s="877"/>
      <c r="SRH16" s="877"/>
      <c r="SRI16" s="877"/>
      <c r="SRJ16" s="877"/>
      <c r="SRK16" s="877"/>
      <c r="SRL16" s="877"/>
      <c r="SRM16" s="877"/>
      <c r="SRN16" s="877"/>
      <c r="SRO16" s="877"/>
      <c r="SRP16" s="877"/>
      <c r="SRQ16" s="877"/>
      <c r="SRR16" s="877"/>
      <c r="SRS16" s="877"/>
      <c r="SRT16" s="877"/>
      <c r="SRU16" s="877"/>
      <c r="SRV16" s="877"/>
      <c r="SRW16" s="877"/>
      <c r="SRX16" s="877"/>
      <c r="SRY16" s="877"/>
      <c r="SRZ16" s="877"/>
      <c r="SSA16" s="877"/>
      <c r="SSB16" s="877"/>
      <c r="SSC16" s="877"/>
      <c r="SSD16" s="877"/>
      <c r="SSE16" s="877"/>
      <c r="SSF16" s="877"/>
      <c r="SSG16" s="877"/>
      <c r="SSH16" s="877"/>
      <c r="SSI16" s="877"/>
      <c r="SSJ16" s="877"/>
      <c r="SSK16" s="877"/>
      <c r="SSL16" s="877"/>
      <c r="SSM16" s="877"/>
      <c r="SSN16" s="877"/>
      <c r="SSO16" s="877"/>
      <c r="SSP16" s="877"/>
      <c r="SSQ16" s="877"/>
      <c r="SSR16" s="877"/>
      <c r="SSS16" s="877"/>
      <c r="SST16" s="877"/>
      <c r="SSU16" s="877"/>
      <c r="SSV16" s="877"/>
      <c r="SSW16" s="877"/>
      <c r="SSX16" s="877"/>
      <c r="SSY16" s="877"/>
      <c r="SSZ16" s="877"/>
      <c r="STA16" s="877"/>
      <c r="STB16" s="877"/>
      <c r="STC16" s="877"/>
      <c r="STD16" s="877"/>
      <c r="STE16" s="877"/>
      <c r="STF16" s="877"/>
      <c r="STG16" s="877"/>
      <c r="STH16" s="877"/>
      <c r="STI16" s="877"/>
      <c r="STJ16" s="877"/>
      <c r="STK16" s="877"/>
      <c r="STL16" s="877"/>
      <c r="STM16" s="877"/>
      <c r="STN16" s="877"/>
      <c r="STO16" s="877"/>
      <c r="STP16" s="877"/>
      <c r="STQ16" s="877"/>
      <c r="STR16" s="877"/>
      <c r="STS16" s="877"/>
      <c r="STT16" s="877"/>
      <c r="STU16" s="877"/>
      <c r="STV16" s="877"/>
      <c r="STW16" s="877"/>
      <c r="STX16" s="877"/>
      <c r="STY16" s="877"/>
      <c r="STZ16" s="877"/>
      <c r="SUA16" s="877"/>
      <c r="SUB16" s="877"/>
      <c r="SUC16" s="877"/>
      <c r="SUD16" s="877"/>
      <c r="SUE16" s="877"/>
      <c r="SUF16" s="877"/>
      <c r="SUG16" s="877"/>
      <c r="SUH16" s="877"/>
      <c r="SUI16" s="877"/>
      <c r="SUJ16" s="877"/>
      <c r="SUK16" s="877"/>
      <c r="SUL16" s="877"/>
      <c r="SUM16" s="877"/>
      <c r="SUN16" s="877"/>
      <c r="SUO16" s="877"/>
      <c r="SUP16" s="877"/>
      <c r="SUQ16" s="877"/>
      <c r="SUR16" s="877"/>
      <c r="SUS16" s="877"/>
      <c r="SUT16" s="877"/>
      <c r="SUU16" s="877"/>
      <c r="SUV16" s="877"/>
      <c r="SUW16" s="877"/>
      <c r="SUX16" s="877"/>
      <c r="SUY16" s="877"/>
      <c r="SUZ16" s="877"/>
      <c r="SVA16" s="877"/>
      <c r="SVB16" s="877"/>
      <c r="SVC16" s="877"/>
      <c r="SVD16" s="877"/>
      <c r="SVE16" s="877"/>
      <c r="SVF16" s="877"/>
      <c r="SVG16" s="877"/>
      <c r="SVH16" s="877"/>
      <c r="SVI16" s="877"/>
      <c r="SVJ16" s="877"/>
      <c r="SVK16" s="877"/>
      <c r="SVL16" s="877"/>
      <c r="SVM16" s="877"/>
      <c r="SVN16" s="877"/>
      <c r="SVO16" s="877"/>
      <c r="SVP16" s="877"/>
      <c r="SVQ16" s="877"/>
      <c r="SVR16" s="877"/>
      <c r="SVS16" s="877"/>
      <c r="SVT16" s="877"/>
      <c r="SVU16" s="877"/>
      <c r="SVV16" s="877"/>
      <c r="SVW16" s="877"/>
      <c r="SVX16" s="877"/>
      <c r="SVY16" s="877"/>
      <c r="SVZ16" s="877"/>
      <c r="SWA16" s="877"/>
      <c r="SWB16" s="877"/>
      <c r="SWC16" s="877"/>
      <c r="SWD16" s="877"/>
      <c r="SWE16" s="877"/>
      <c r="SWF16" s="877"/>
      <c r="SWG16" s="877"/>
      <c r="SWH16" s="877"/>
      <c r="SWI16" s="877"/>
      <c r="SWJ16" s="877"/>
      <c r="SWK16" s="877"/>
      <c r="SWL16" s="877"/>
      <c r="SWM16" s="877"/>
      <c r="SWN16" s="877"/>
      <c r="SWO16" s="877"/>
      <c r="SWP16" s="877"/>
      <c r="SWQ16" s="877"/>
      <c r="SWR16" s="877"/>
      <c r="SWS16" s="877"/>
      <c r="SWT16" s="877"/>
      <c r="SWU16" s="877"/>
      <c r="SWV16" s="877"/>
      <c r="SWW16" s="877"/>
      <c r="SWX16" s="877"/>
      <c r="SWY16" s="877"/>
      <c r="SWZ16" s="877"/>
      <c r="SXA16" s="877"/>
      <c r="SXB16" s="877"/>
      <c r="SXC16" s="877"/>
      <c r="SXD16" s="877"/>
      <c r="SXE16" s="877"/>
      <c r="SXF16" s="877"/>
      <c r="SXG16" s="877"/>
      <c r="SXH16" s="877"/>
      <c r="SXI16" s="877"/>
      <c r="SXJ16" s="877"/>
      <c r="SXK16" s="877"/>
      <c r="SXL16" s="877"/>
      <c r="SXM16" s="877"/>
      <c r="SXN16" s="877"/>
      <c r="SXO16" s="877"/>
      <c r="SXP16" s="877"/>
      <c r="SXQ16" s="877"/>
      <c r="SXR16" s="877"/>
      <c r="SXS16" s="877"/>
      <c r="SXT16" s="877"/>
      <c r="SXU16" s="877"/>
      <c r="SXV16" s="877"/>
      <c r="SXW16" s="877"/>
      <c r="SXX16" s="877"/>
      <c r="SXY16" s="877"/>
      <c r="SXZ16" s="877"/>
      <c r="SYA16" s="877"/>
      <c r="SYB16" s="877"/>
      <c r="SYC16" s="877"/>
      <c r="SYD16" s="877"/>
      <c r="SYE16" s="877"/>
      <c r="SYF16" s="877"/>
      <c r="SYG16" s="877"/>
      <c r="SYH16" s="877"/>
      <c r="SYI16" s="877"/>
      <c r="SYJ16" s="877"/>
      <c r="SYK16" s="877"/>
      <c r="SYL16" s="877"/>
      <c r="SYM16" s="877"/>
      <c r="SYN16" s="877"/>
      <c r="SYO16" s="877"/>
      <c r="SYP16" s="877"/>
      <c r="SYQ16" s="877"/>
      <c r="SYR16" s="877"/>
      <c r="SYS16" s="877"/>
      <c r="SYT16" s="877"/>
      <c r="SYU16" s="877"/>
      <c r="SYV16" s="877"/>
      <c r="SYW16" s="877"/>
      <c r="SYX16" s="877"/>
      <c r="SYY16" s="877"/>
      <c r="SYZ16" s="877"/>
      <c r="SZA16" s="877"/>
      <c r="SZB16" s="877"/>
      <c r="SZC16" s="877"/>
      <c r="SZD16" s="877"/>
      <c r="SZE16" s="877"/>
      <c r="SZF16" s="877"/>
      <c r="SZG16" s="877"/>
      <c r="SZH16" s="877"/>
      <c r="SZI16" s="877"/>
      <c r="SZJ16" s="877"/>
      <c r="SZK16" s="877"/>
      <c r="SZL16" s="877"/>
      <c r="SZM16" s="877"/>
      <c r="SZN16" s="877"/>
      <c r="SZO16" s="877"/>
      <c r="SZP16" s="877"/>
      <c r="SZQ16" s="877"/>
      <c r="SZR16" s="877"/>
      <c r="SZS16" s="877"/>
      <c r="SZT16" s="877"/>
      <c r="SZU16" s="877"/>
      <c r="SZV16" s="877"/>
      <c r="SZW16" s="877"/>
      <c r="SZX16" s="877"/>
      <c r="SZY16" s="877"/>
      <c r="SZZ16" s="877"/>
      <c r="TAA16" s="877"/>
      <c r="TAB16" s="877"/>
      <c r="TAC16" s="877"/>
      <c r="TAD16" s="877"/>
      <c r="TAE16" s="877"/>
      <c r="TAF16" s="877"/>
      <c r="TAG16" s="877"/>
      <c r="TAH16" s="877"/>
      <c r="TAI16" s="877"/>
      <c r="TAJ16" s="877"/>
      <c r="TAK16" s="877"/>
      <c r="TAL16" s="877"/>
      <c r="TAM16" s="877"/>
      <c r="TAN16" s="877"/>
      <c r="TAO16" s="877"/>
      <c r="TAP16" s="877"/>
      <c r="TAQ16" s="877"/>
      <c r="TAR16" s="877"/>
      <c r="TAS16" s="877"/>
      <c r="TAT16" s="877"/>
      <c r="TAU16" s="877"/>
      <c r="TAV16" s="877"/>
      <c r="TAW16" s="877"/>
      <c r="TAX16" s="877"/>
      <c r="TAY16" s="877"/>
      <c r="TAZ16" s="877"/>
      <c r="TBA16" s="877"/>
      <c r="TBB16" s="877"/>
      <c r="TBC16" s="877"/>
      <c r="TBD16" s="877"/>
      <c r="TBE16" s="877"/>
      <c r="TBF16" s="877"/>
      <c r="TBG16" s="877"/>
      <c r="TBH16" s="877"/>
      <c r="TBI16" s="877"/>
      <c r="TBJ16" s="877"/>
      <c r="TBK16" s="877"/>
      <c r="TBL16" s="877"/>
      <c r="TBM16" s="877"/>
      <c r="TBN16" s="877"/>
      <c r="TBO16" s="877"/>
      <c r="TBP16" s="877"/>
      <c r="TBQ16" s="877"/>
      <c r="TBR16" s="877"/>
      <c r="TBS16" s="877"/>
      <c r="TBT16" s="877"/>
      <c r="TBU16" s="877"/>
      <c r="TBV16" s="877"/>
      <c r="TBW16" s="877"/>
      <c r="TBX16" s="877"/>
      <c r="TBY16" s="877"/>
      <c r="TBZ16" s="877"/>
      <c r="TCA16" s="877"/>
      <c r="TCB16" s="877"/>
      <c r="TCC16" s="877"/>
      <c r="TCD16" s="877"/>
      <c r="TCE16" s="877"/>
      <c r="TCF16" s="877"/>
      <c r="TCG16" s="877"/>
      <c r="TCH16" s="877"/>
      <c r="TCI16" s="877"/>
      <c r="TCJ16" s="877"/>
      <c r="TCK16" s="877"/>
      <c r="TCL16" s="877"/>
      <c r="TCM16" s="877"/>
      <c r="TCN16" s="877"/>
      <c r="TCO16" s="877"/>
      <c r="TCP16" s="877"/>
      <c r="TCQ16" s="877"/>
      <c r="TCR16" s="877"/>
      <c r="TCS16" s="877"/>
      <c r="TCT16" s="877"/>
      <c r="TCU16" s="877"/>
      <c r="TCV16" s="877"/>
      <c r="TCW16" s="877"/>
      <c r="TCX16" s="877"/>
      <c r="TCY16" s="877"/>
      <c r="TCZ16" s="877"/>
      <c r="TDA16" s="877"/>
      <c r="TDB16" s="877"/>
      <c r="TDC16" s="877"/>
      <c r="TDD16" s="877"/>
      <c r="TDE16" s="877"/>
      <c r="TDF16" s="877"/>
      <c r="TDG16" s="877"/>
      <c r="TDH16" s="877"/>
      <c r="TDI16" s="877"/>
      <c r="TDJ16" s="877"/>
      <c r="TDK16" s="877"/>
      <c r="TDL16" s="877"/>
      <c r="TDM16" s="877"/>
      <c r="TDN16" s="877"/>
      <c r="TDO16" s="877"/>
      <c r="TDP16" s="877"/>
      <c r="TDQ16" s="877"/>
      <c r="TDR16" s="877"/>
      <c r="TDS16" s="877"/>
      <c r="TDT16" s="877"/>
      <c r="TDU16" s="877"/>
      <c r="TDV16" s="877"/>
      <c r="TDW16" s="877"/>
      <c r="TDX16" s="877"/>
      <c r="TDY16" s="877"/>
      <c r="TDZ16" s="877"/>
      <c r="TEA16" s="877"/>
      <c r="TEB16" s="877"/>
      <c r="TEC16" s="877"/>
      <c r="TED16" s="877"/>
      <c r="TEE16" s="877"/>
      <c r="TEF16" s="877"/>
      <c r="TEG16" s="877"/>
      <c r="TEH16" s="877"/>
      <c r="TEI16" s="877"/>
      <c r="TEJ16" s="877"/>
      <c r="TEK16" s="877"/>
      <c r="TEL16" s="877"/>
      <c r="TEM16" s="877"/>
      <c r="TEN16" s="877"/>
      <c r="TEO16" s="877"/>
      <c r="TEP16" s="877"/>
      <c r="TEQ16" s="877"/>
      <c r="TER16" s="877"/>
      <c r="TES16" s="877"/>
      <c r="TET16" s="877"/>
      <c r="TEU16" s="877"/>
      <c r="TEV16" s="877"/>
      <c r="TEW16" s="877"/>
      <c r="TEX16" s="877"/>
      <c r="TEY16" s="877"/>
      <c r="TEZ16" s="877"/>
      <c r="TFA16" s="877"/>
      <c r="TFB16" s="877"/>
      <c r="TFC16" s="877"/>
      <c r="TFD16" s="877"/>
      <c r="TFE16" s="877"/>
      <c r="TFF16" s="877"/>
      <c r="TFG16" s="877"/>
      <c r="TFH16" s="877"/>
      <c r="TFI16" s="877"/>
      <c r="TFJ16" s="877"/>
      <c r="TFK16" s="877"/>
      <c r="TFL16" s="877"/>
      <c r="TFM16" s="877"/>
      <c r="TFN16" s="877"/>
      <c r="TFO16" s="877"/>
      <c r="TFP16" s="877"/>
      <c r="TFQ16" s="877"/>
      <c r="TFR16" s="877"/>
      <c r="TFS16" s="877"/>
      <c r="TFT16" s="877"/>
      <c r="TFU16" s="877"/>
      <c r="TFV16" s="877"/>
      <c r="TFW16" s="877"/>
      <c r="TFX16" s="877"/>
      <c r="TFY16" s="877"/>
      <c r="TFZ16" s="877"/>
      <c r="TGA16" s="877"/>
      <c r="TGB16" s="877"/>
      <c r="TGC16" s="877"/>
      <c r="TGD16" s="877"/>
      <c r="TGE16" s="877"/>
      <c r="TGF16" s="877"/>
      <c r="TGG16" s="877"/>
      <c r="TGH16" s="877"/>
      <c r="TGI16" s="877"/>
      <c r="TGJ16" s="877"/>
      <c r="TGK16" s="877"/>
      <c r="TGL16" s="877"/>
      <c r="TGM16" s="877"/>
      <c r="TGN16" s="877"/>
      <c r="TGO16" s="877"/>
      <c r="TGP16" s="877"/>
      <c r="TGQ16" s="877"/>
      <c r="TGR16" s="877"/>
      <c r="TGS16" s="877"/>
      <c r="TGT16" s="877"/>
      <c r="TGU16" s="877"/>
      <c r="TGV16" s="877"/>
      <c r="TGW16" s="877"/>
      <c r="TGX16" s="877"/>
      <c r="TGY16" s="877"/>
      <c r="TGZ16" s="877"/>
      <c r="THA16" s="877"/>
      <c r="THB16" s="877"/>
      <c r="THC16" s="877"/>
      <c r="THD16" s="877"/>
      <c r="THE16" s="877"/>
      <c r="THF16" s="877"/>
      <c r="THG16" s="877"/>
      <c r="THH16" s="877"/>
      <c r="THI16" s="877"/>
      <c r="THJ16" s="877"/>
      <c r="THK16" s="877"/>
      <c r="THL16" s="877"/>
      <c r="THM16" s="877"/>
      <c r="THN16" s="877"/>
      <c r="THO16" s="877"/>
      <c r="THP16" s="877"/>
      <c r="THQ16" s="877"/>
      <c r="THR16" s="877"/>
      <c r="THS16" s="877"/>
      <c r="THT16" s="877"/>
      <c r="THU16" s="877"/>
      <c r="THV16" s="877"/>
      <c r="THW16" s="877"/>
      <c r="THX16" s="877"/>
      <c r="THY16" s="877"/>
      <c r="THZ16" s="877"/>
      <c r="TIA16" s="877"/>
      <c r="TIB16" s="877"/>
      <c r="TIC16" s="877"/>
      <c r="TID16" s="877"/>
      <c r="TIE16" s="877"/>
      <c r="TIF16" s="877"/>
      <c r="TIG16" s="877"/>
      <c r="TIH16" s="877"/>
      <c r="TII16" s="877"/>
      <c r="TIJ16" s="877"/>
      <c r="TIK16" s="877"/>
      <c r="TIL16" s="877"/>
      <c r="TIM16" s="877"/>
      <c r="TIN16" s="877"/>
      <c r="TIO16" s="877"/>
      <c r="TIP16" s="877"/>
      <c r="TIQ16" s="877"/>
      <c r="TIR16" s="877"/>
      <c r="TIS16" s="877"/>
      <c r="TIT16" s="877"/>
      <c r="TIU16" s="877"/>
      <c r="TIV16" s="877"/>
      <c r="TIW16" s="877"/>
      <c r="TIX16" s="877"/>
      <c r="TIY16" s="877"/>
      <c r="TIZ16" s="877"/>
      <c r="TJA16" s="877"/>
      <c r="TJB16" s="877"/>
      <c r="TJC16" s="877"/>
      <c r="TJD16" s="877"/>
      <c r="TJE16" s="877"/>
      <c r="TJF16" s="877"/>
      <c r="TJG16" s="877"/>
      <c r="TJH16" s="877"/>
      <c r="TJI16" s="877"/>
      <c r="TJJ16" s="877"/>
      <c r="TJK16" s="877"/>
      <c r="TJL16" s="877"/>
      <c r="TJM16" s="877"/>
      <c r="TJN16" s="877"/>
      <c r="TJO16" s="877"/>
      <c r="TJP16" s="877"/>
      <c r="TJQ16" s="877"/>
      <c r="TJR16" s="877"/>
      <c r="TJS16" s="877"/>
      <c r="TJT16" s="877"/>
      <c r="TJU16" s="877"/>
      <c r="TJV16" s="877"/>
      <c r="TJW16" s="877"/>
      <c r="TJX16" s="877"/>
      <c r="TJY16" s="877"/>
      <c r="TJZ16" s="877"/>
      <c r="TKA16" s="877"/>
      <c r="TKB16" s="877"/>
      <c r="TKC16" s="877"/>
      <c r="TKD16" s="877"/>
      <c r="TKE16" s="877"/>
      <c r="TKF16" s="877"/>
      <c r="TKG16" s="877"/>
      <c r="TKH16" s="877"/>
      <c r="TKI16" s="877"/>
      <c r="TKJ16" s="877"/>
      <c r="TKK16" s="877"/>
      <c r="TKL16" s="877"/>
      <c r="TKM16" s="877"/>
      <c r="TKN16" s="877"/>
      <c r="TKO16" s="877"/>
      <c r="TKP16" s="877"/>
      <c r="TKQ16" s="877"/>
      <c r="TKR16" s="877"/>
      <c r="TKS16" s="877"/>
      <c r="TKT16" s="877"/>
      <c r="TKU16" s="877"/>
      <c r="TKV16" s="877"/>
      <c r="TKW16" s="877"/>
      <c r="TKX16" s="877"/>
      <c r="TKY16" s="877"/>
      <c r="TKZ16" s="877"/>
      <c r="TLA16" s="877"/>
      <c r="TLB16" s="877"/>
      <c r="TLC16" s="877"/>
      <c r="TLD16" s="877"/>
      <c r="TLE16" s="877"/>
      <c r="TLF16" s="877"/>
      <c r="TLG16" s="877"/>
      <c r="TLH16" s="877"/>
      <c r="TLI16" s="877"/>
      <c r="TLJ16" s="877"/>
      <c r="TLK16" s="877"/>
      <c r="TLL16" s="877"/>
      <c r="TLM16" s="877"/>
      <c r="TLN16" s="877"/>
      <c r="TLO16" s="877"/>
      <c r="TLP16" s="877"/>
      <c r="TLQ16" s="877"/>
      <c r="TLR16" s="877"/>
      <c r="TLS16" s="877"/>
      <c r="TLT16" s="877"/>
      <c r="TLU16" s="877"/>
      <c r="TLV16" s="877"/>
      <c r="TLW16" s="877"/>
      <c r="TLX16" s="877"/>
      <c r="TLY16" s="877"/>
      <c r="TLZ16" s="877"/>
      <c r="TMA16" s="877"/>
      <c r="TMB16" s="877"/>
      <c r="TMC16" s="877"/>
      <c r="TMD16" s="877"/>
      <c r="TME16" s="877"/>
      <c r="TMF16" s="877"/>
      <c r="TMG16" s="877"/>
      <c r="TMH16" s="877"/>
      <c r="TMI16" s="877"/>
      <c r="TMJ16" s="877"/>
      <c r="TMK16" s="877"/>
      <c r="TML16" s="877"/>
      <c r="TMM16" s="877"/>
      <c r="TMN16" s="877"/>
      <c r="TMO16" s="877"/>
      <c r="TMP16" s="877"/>
      <c r="TMQ16" s="877"/>
      <c r="TMR16" s="877"/>
      <c r="TMS16" s="877"/>
      <c r="TMT16" s="877"/>
      <c r="TMU16" s="877"/>
      <c r="TMV16" s="877"/>
      <c r="TMW16" s="877"/>
      <c r="TMX16" s="877"/>
      <c r="TMY16" s="877"/>
      <c r="TMZ16" s="877"/>
      <c r="TNA16" s="877"/>
      <c r="TNB16" s="877"/>
      <c r="TNC16" s="877"/>
      <c r="TND16" s="877"/>
      <c r="TNE16" s="877"/>
      <c r="TNF16" s="877"/>
      <c r="TNG16" s="877"/>
      <c r="TNH16" s="877"/>
      <c r="TNI16" s="877"/>
      <c r="TNJ16" s="877"/>
      <c r="TNK16" s="877"/>
      <c r="TNL16" s="877"/>
      <c r="TNM16" s="877"/>
      <c r="TNN16" s="877"/>
      <c r="TNO16" s="877"/>
      <c r="TNP16" s="877"/>
      <c r="TNQ16" s="877"/>
      <c r="TNR16" s="877"/>
      <c r="TNS16" s="877"/>
      <c r="TNT16" s="877"/>
      <c r="TNU16" s="877"/>
      <c r="TNV16" s="877"/>
      <c r="TNW16" s="877"/>
      <c r="TNX16" s="877"/>
      <c r="TNY16" s="877"/>
      <c r="TNZ16" s="877"/>
      <c r="TOA16" s="877"/>
      <c r="TOB16" s="877"/>
      <c r="TOC16" s="877"/>
      <c r="TOD16" s="877"/>
      <c r="TOE16" s="877"/>
      <c r="TOF16" s="877"/>
      <c r="TOG16" s="877"/>
      <c r="TOH16" s="877"/>
      <c r="TOI16" s="877"/>
      <c r="TOJ16" s="877"/>
      <c r="TOK16" s="877"/>
      <c r="TOL16" s="877"/>
      <c r="TOM16" s="877"/>
      <c r="TON16" s="877"/>
      <c r="TOO16" s="877"/>
      <c r="TOP16" s="877"/>
      <c r="TOQ16" s="877"/>
      <c r="TOR16" s="877"/>
      <c r="TOS16" s="877"/>
      <c r="TOT16" s="877"/>
      <c r="TOU16" s="877"/>
      <c r="TOV16" s="877"/>
      <c r="TOW16" s="877"/>
      <c r="TOX16" s="877"/>
      <c r="TOY16" s="877"/>
      <c r="TOZ16" s="877"/>
      <c r="TPA16" s="877"/>
      <c r="TPB16" s="877"/>
      <c r="TPC16" s="877"/>
      <c r="TPD16" s="877"/>
      <c r="TPE16" s="877"/>
      <c r="TPF16" s="877"/>
      <c r="TPG16" s="877"/>
      <c r="TPH16" s="877"/>
      <c r="TPI16" s="877"/>
      <c r="TPJ16" s="877"/>
      <c r="TPK16" s="877"/>
      <c r="TPL16" s="877"/>
      <c r="TPM16" s="877"/>
      <c r="TPN16" s="877"/>
      <c r="TPO16" s="877"/>
      <c r="TPP16" s="877"/>
      <c r="TPQ16" s="877"/>
      <c r="TPR16" s="877"/>
      <c r="TPS16" s="877"/>
      <c r="TPT16" s="877"/>
      <c r="TPU16" s="877"/>
      <c r="TPV16" s="877"/>
      <c r="TPW16" s="877"/>
      <c r="TPX16" s="877"/>
      <c r="TPY16" s="877"/>
      <c r="TPZ16" s="877"/>
      <c r="TQA16" s="877"/>
      <c r="TQB16" s="877"/>
      <c r="TQC16" s="877"/>
      <c r="TQD16" s="877"/>
      <c r="TQE16" s="877"/>
      <c r="TQF16" s="877"/>
      <c r="TQG16" s="877"/>
      <c r="TQH16" s="877"/>
      <c r="TQI16" s="877"/>
      <c r="TQJ16" s="877"/>
      <c r="TQK16" s="877"/>
      <c r="TQL16" s="877"/>
      <c r="TQM16" s="877"/>
      <c r="TQN16" s="877"/>
      <c r="TQO16" s="877"/>
      <c r="TQP16" s="877"/>
      <c r="TQQ16" s="877"/>
      <c r="TQR16" s="877"/>
      <c r="TQS16" s="877"/>
      <c r="TQT16" s="877"/>
      <c r="TQU16" s="877"/>
      <c r="TQV16" s="877"/>
      <c r="TQW16" s="877"/>
      <c r="TQX16" s="877"/>
      <c r="TQY16" s="877"/>
      <c r="TQZ16" s="877"/>
      <c r="TRA16" s="877"/>
      <c r="TRB16" s="877"/>
      <c r="TRC16" s="877"/>
      <c r="TRD16" s="877"/>
      <c r="TRE16" s="877"/>
      <c r="TRF16" s="877"/>
      <c r="TRG16" s="877"/>
      <c r="TRH16" s="877"/>
      <c r="TRI16" s="877"/>
      <c r="TRJ16" s="877"/>
      <c r="TRK16" s="877"/>
      <c r="TRL16" s="877"/>
      <c r="TRM16" s="877"/>
      <c r="TRN16" s="877"/>
      <c r="TRO16" s="877"/>
      <c r="TRP16" s="877"/>
      <c r="TRQ16" s="877"/>
      <c r="TRR16" s="877"/>
      <c r="TRS16" s="877"/>
      <c r="TRT16" s="877"/>
      <c r="TRU16" s="877"/>
      <c r="TRV16" s="877"/>
      <c r="TRW16" s="877"/>
      <c r="TRX16" s="877"/>
      <c r="TRY16" s="877"/>
      <c r="TRZ16" s="877"/>
      <c r="TSA16" s="877"/>
      <c r="TSB16" s="877"/>
      <c r="TSC16" s="877"/>
      <c r="TSD16" s="877"/>
      <c r="TSE16" s="877"/>
      <c r="TSF16" s="877"/>
      <c r="TSG16" s="877"/>
      <c r="TSH16" s="877"/>
      <c r="TSI16" s="877"/>
      <c r="TSJ16" s="877"/>
      <c r="TSK16" s="877"/>
      <c r="TSL16" s="877"/>
      <c r="TSM16" s="877"/>
      <c r="TSN16" s="877"/>
      <c r="TSO16" s="877"/>
      <c r="TSP16" s="877"/>
      <c r="TSQ16" s="877"/>
      <c r="TSR16" s="877"/>
      <c r="TSS16" s="877"/>
      <c r="TST16" s="877"/>
      <c r="TSU16" s="877"/>
      <c r="TSV16" s="877"/>
      <c r="TSW16" s="877"/>
      <c r="TSX16" s="877"/>
      <c r="TSY16" s="877"/>
      <c r="TSZ16" s="877"/>
      <c r="TTA16" s="877"/>
      <c r="TTB16" s="877"/>
      <c r="TTC16" s="877"/>
      <c r="TTD16" s="877"/>
      <c r="TTE16" s="877"/>
      <c r="TTF16" s="877"/>
      <c r="TTG16" s="877"/>
      <c r="TTH16" s="877"/>
      <c r="TTI16" s="877"/>
      <c r="TTJ16" s="877"/>
      <c r="TTK16" s="877"/>
      <c r="TTL16" s="877"/>
      <c r="TTM16" s="877"/>
      <c r="TTN16" s="877"/>
      <c r="TTO16" s="877"/>
      <c r="TTP16" s="877"/>
      <c r="TTQ16" s="877"/>
      <c r="TTR16" s="877"/>
      <c r="TTS16" s="877"/>
      <c r="TTT16" s="877"/>
      <c r="TTU16" s="877"/>
      <c r="TTV16" s="877"/>
      <c r="TTW16" s="877"/>
      <c r="TTX16" s="877"/>
      <c r="TTY16" s="877"/>
      <c r="TTZ16" s="877"/>
      <c r="TUA16" s="877"/>
      <c r="TUB16" s="877"/>
      <c r="TUC16" s="877"/>
      <c r="TUD16" s="877"/>
      <c r="TUE16" s="877"/>
      <c r="TUF16" s="877"/>
      <c r="TUG16" s="877"/>
      <c r="TUH16" s="877"/>
      <c r="TUI16" s="877"/>
      <c r="TUJ16" s="877"/>
      <c r="TUK16" s="877"/>
      <c r="TUL16" s="877"/>
      <c r="TUM16" s="877"/>
      <c r="TUN16" s="877"/>
      <c r="TUO16" s="877"/>
      <c r="TUP16" s="877"/>
      <c r="TUQ16" s="877"/>
      <c r="TUR16" s="877"/>
      <c r="TUS16" s="877"/>
      <c r="TUT16" s="877"/>
      <c r="TUU16" s="877"/>
      <c r="TUV16" s="877"/>
      <c r="TUW16" s="877"/>
      <c r="TUX16" s="877"/>
      <c r="TUY16" s="877"/>
      <c r="TUZ16" s="877"/>
      <c r="TVA16" s="877"/>
      <c r="TVB16" s="877"/>
      <c r="TVC16" s="877"/>
      <c r="TVD16" s="877"/>
      <c r="TVE16" s="877"/>
      <c r="TVF16" s="877"/>
      <c r="TVG16" s="877"/>
      <c r="TVH16" s="877"/>
      <c r="TVI16" s="877"/>
      <c r="TVJ16" s="877"/>
      <c r="TVK16" s="877"/>
      <c r="TVL16" s="877"/>
      <c r="TVM16" s="877"/>
      <c r="TVN16" s="877"/>
      <c r="TVO16" s="877"/>
      <c r="TVP16" s="877"/>
      <c r="TVQ16" s="877"/>
      <c r="TVR16" s="877"/>
      <c r="TVS16" s="877"/>
      <c r="TVT16" s="877"/>
      <c r="TVU16" s="877"/>
      <c r="TVV16" s="877"/>
      <c r="TVW16" s="877"/>
      <c r="TVX16" s="877"/>
      <c r="TVY16" s="877"/>
      <c r="TVZ16" s="877"/>
      <c r="TWA16" s="877"/>
      <c r="TWB16" s="877"/>
      <c r="TWC16" s="877"/>
      <c r="TWD16" s="877"/>
      <c r="TWE16" s="877"/>
      <c r="TWF16" s="877"/>
      <c r="TWG16" s="877"/>
      <c r="TWH16" s="877"/>
      <c r="TWI16" s="877"/>
      <c r="TWJ16" s="877"/>
      <c r="TWK16" s="877"/>
      <c r="TWL16" s="877"/>
      <c r="TWM16" s="877"/>
      <c r="TWN16" s="877"/>
      <c r="TWO16" s="877"/>
      <c r="TWP16" s="877"/>
      <c r="TWQ16" s="877"/>
      <c r="TWR16" s="877"/>
      <c r="TWS16" s="877"/>
      <c r="TWT16" s="877"/>
      <c r="TWU16" s="877"/>
      <c r="TWV16" s="877"/>
      <c r="TWW16" s="877"/>
      <c r="TWX16" s="877"/>
      <c r="TWY16" s="877"/>
      <c r="TWZ16" s="877"/>
      <c r="TXA16" s="877"/>
      <c r="TXB16" s="877"/>
      <c r="TXC16" s="877"/>
      <c r="TXD16" s="877"/>
      <c r="TXE16" s="877"/>
      <c r="TXF16" s="877"/>
      <c r="TXG16" s="877"/>
      <c r="TXH16" s="877"/>
      <c r="TXI16" s="877"/>
      <c r="TXJ16" s="877"/>
      <c r="TXK16" s="877"/>
      <c r="TXL16" s="877"/>
      <c r="TXM16" s="877"/>
      <c r="TXN16" s="877"/>
      <c r="TXO16" s="877"/>
      <c r="TXP16" s="877"/>
      <c r="TXQ16" s="877"/>
      <c r="TXR16" s="877"/>
      <c r="TXS16" s="877"/>
      <c r="TXT16" s="877"/>
      <c r="TXU16" s="877"/>
      <c r="TXV16" s="877"/>
      <c r="TXW16" s="877"/>
      <c r="TXX16" s="877"/>
      <c r="TXY16" s="877"/>
      <c r="TXZ16" s="877"/>
      <c r="TYA16" s="877"/>
      <c r="TYB16" s="877"/>
      <c r="TYC16" s="877"/>
      <c r="TYD16" s="877"/>
      <c r="TYE16" s="877"/>
      <c r="TYF16" s="877"/>
      <c r="TYG16" s="877"/>
      <c r="TYH16" s="877"/>
      <c r="TYI16" s="877"/>
      <c r="TYJ16" s="877"/>
      <c r="TYK16" s="877"/>
      <c r="TYL16" s="877"/>
      <c r="TYM16" s="877"/>
      <c r="TYN16" s="877"/>
      <c r="TYO16" s="877"/>
      <c r="TYP16" s="877"/>
      <c r="TYQ16" s="877"/>
      <c r="TYR16" s="877"/>
      <c r="TYS16" s="877"/>
      <c r="TYT16" s="877"/>
      <c r="TYU16" s="877"/>
      <c r="TYV16" s="877"/>
      <c r="TYW16" s="877"/>
      <c r="TYX16" s="877"/>
      <c r="TYY16" s="877"/>
      <c r="TYZ16" s="877"/>
      <c r="TZA16" s="877"/>
      <c r="TZB16" s="877"/>
      <c r="TZC16" s="877"/>
      <c r="TZD16" s="877"/>
      <c r="TZE16" s="877"/>
      <c r="TZF16" s="877"/>
      <c r="TZG16" s="877"/>
      <c r="TZH16" s="877"/>
      <c r="TZI16" s="877"/>
      <c r="TZJ16" s="877"/>
      <c r="TZK16" s="877"/>
      <c r="TZL16" s="877"/>
      <c r="TZM16" s="877"/>
      <c r="TZN16" s="877"/>
      <c r="TZO16" s="877"/>
      <c r="TZP16" s="877"/>
      <c r="TZQ16" s="877"/>
      <c r="TZR16" s="877"/>
      <c r="TZS16" s="877"/>
      <c r="TZT16" s="877"/>
      <c r="TZU16" s="877"/>
      <c r="TZV16" s="877"/>
      <c r="TZW16" s="877"/>
      <c r="TZX16" s="877"/>
      <c r="TZY16" s="877"/>
      <c r="TZZ16" s="877"/>
      <c r="UAA16" s="877"/>
      <c r="UAB16" s="877"/>
      <c r="UAC16" s="877"/>
      <c r="UAD16" s="877"/>
      <c r="UAE16" s="877"/>
      <c r="UAF16" s="877"/>
      <c r="UAG16" s="877"/>
      <c r="UAH16" s="877"/>
      <c r="UAI16" s="877"/>
      <c r="UAJ16" s="877"/>
      <c r="UAK16" s="877"/>
      <c r="UAL16" s="877"/>
      <c r="UAM16" s="877"/>
      <c r="UAN16" s="877"/>
      <c r="UAO16" s="877"/>
      <c r="UAP16" s="877"/>
      <c r="UAQ16" s="877"/>
      <c r="UAR16" s="877"/>
      <c r="UAS16" s="877"/>
      <c r="UAT16" s="877"/>
      <c r="UAU16" s="877"/>
      <c r="UAV16" s="877"/>
      <c r="UAW16" s="877"/>
      <c r="UAX16" s="877"/>
      <c r="UAY16" s="877"/>
      <c r="UAZ16" s="877"/>
      <c r="UBA16" s="877"/>
      <c r="UBB16" s="877"/>
      <c r="UBC16" s="877"/>
      <c r="UBD16" s="877"/>
      <c r="UBE16" s="877"/>
      <c r="UBF16" s="877"/>
      <c r="UBG16" s="877"/>
      <c r="UBH16" s="877"/>
      <c r="UBI16" s="877"/>
      <c r="UBJ16" s="877"/>
      <c r="UBK16" s="877"/>
      <c r="UBL16" s="877"/>
      <c r="UBM16" s="877"/>
      <c r="UBN16" s="877"/>
      <c r="UBO16" s="877"/>
      <c r="UBP16" s="877"/>
      <c r="UBQ16" s="877"/>
      <c r="UBR16" s="877"/>
      <c r="UBS16" s="877"/>
      <c r="UBT16" s="877"/>
      <c r="UBU16" s="877"/>
      <c r="UBV16" s="877"/>
      <c r="UBW16" s="877"/>
      <c r="UBX16" s="877"/>
      <c r="UBY16" s="877"/>
      <c r="UBZ16" s="877"/>
      <c r="UCA16" s="877"/>
      <c r="UCB16" s="877"/>
      <c r="UCC16" s="877"/>
      <c r="UCD16" s="877"/>
      <c r="UCE16" s="877"/>
      <c r="UCF16" s="877"/>
      <c r="UCG16" s="877"/>
      <c r="UCH16" s="877"/>
      <c r="UCI16" s="877"/>
      <c r="UCJ16" s="877"/>
      <c r="UCK16" s="877"/>
      <c r="UCL16" s="877"/>
      <c r="UCM16" s="877"/>
      <c r="UCN16" s="877"/>
      <c r="UCO16" s="877"/>
      <c r="UCP16" s="877"/>
      <c r="UCQ16" s="877"/>
      <c r="UCR16" s="877"/>
      <c r="UCS16" s="877"/>
      <c r="UCT16" s="877"/>
      <c r="UCU16" s="877"/>
      <c r="UCV16" s="877"/>
      <c r="UCW16" s="877"/>
      <c r="UCX16" s="877"/>
      <c r="UCY16" s="877"/>
      <c r="UCZ16" s="877"/>
      <c r="UDA16" s="877"/>
      <c r="UDB16" s="877"/>
      <c r="UDC16" s="877"/>
      <c r="UDD16" s="877"/>
      <c r="UDE16" s="877"/>
      <c r="UDF16" s="877"/>
      <c r="UDG16" s="877"/>
      <c r="UDH16" s="877"/>
      <c r="UDI16" s="877"/>
      <c r="UDJ16" s="877"/>
      <c r="UDK16" s="877"/>
      <c r="UDL16" s="877"/>
      <c r="UDM16" s="877"/>
      <c r="UDN16" s="877"/>
      <c r="UDO16" s="877"/>
      <c r="UDP16" s="877"/>
      <c r="UDQ16" s="877"/>
      <c r="UDR16" s="877"/>
      <c r="UDS16" s="877"/>
      <c r="UDT16" s="877"/>
      <c r="UDU16" s="877"/>
      <c r="UDV16" s="877"/>
      <c r="UDW16" s="877"/>
      <c r="UDX16" s="877"/>
      <c r="UDY16" s="877"/>
      <c r="UDZ16" s="877"/>
      <c r="UEA16" s="877"/>
      <c r="UEB16" s="877"/>
      <c r="UEC16" s="877"/>
      <c r="UED16" s="877"/>
      <c r="UEE16" s="877"/>
      <c r="UEF16" s="877"/>
      <c r="UEG16" s="877"/>
      <c r="UEH16" s="877"/>
      <c r="UEI16" s="877"/>
      <c r="UEJ16" s="877"/>
      <c r="UEK16" s="877"/>
      <c r="UEL16" s="877"/>
      <c r="UEM16" s="877"/>
      <c r="UEN16" s="877"/>
      <c r="UEO16" s="877"/>
      <c r="UEP16" s="877"/>
      <c r="UEQ16" s="877"/>
      <c r="UER16" s="877"/>
      <c r="UES16" s="877"/>
      <c r="UET16" s="877"/>
      <c r="UEU16" s="877"/>
      <c r="UEV16" s="877"/>
      <c r="UEW16" s="877"/>
      <c r="UEX16" s="877"/>
      <c r="UEY16" s="877"/>
      <c r="UEZ16" s="877"/>
      <c r="UFA16" s="877"/>
      <c r="UFB16" s="877"/>
      <c r="UFC16" s="877"/>
      <c r="UFD16" s="877"/>
      <c r="UFE16" s="877"/>
      <c r="UFF16" s="877"/>
      <c r="UFG16" s="877"/>
      <c r="UFH16" s="877"/>
      <c r="UFI16" s="877"/>
      <c r="UFJ16" s="877"/>
      <c r="UFK16" s="877"/>
      <c r="UFL16" s="877"/>
      <c r="UFM16" s="877"/>
      <c r="UFN16" s="877"/>
      <c r="UFO16" s="877"/>
      <c r="UFP16" s="877"/>
      <c r="UFQ16" s="877"/>
      <c r="UFR16" s="877"/>
      <c r="UFS16" s="877"/>
      <c r="UFT16" s="877"/>
      <c r="UFU16" s="877"/>
      <c r="UFV16" s="877"/>
      <c r="UFW16" s="877"/>
      <c r="UFX16" s="877"/>
      <c r="UFY16" s="877"/>
      <c r="UFZ16" s="877"/>
      <c r="UGA16" s="877"/>
      <c r="UGB16" s="877"/>
      <c r="UGC16" s="877"/>
      <c r="UGD16" s="877"/>
      <c r="UGE16" s="877"/>
      <c r="UGF16" s="877"/>
      <c r="UGG16" s="877"/>
      <c r="UGH16" s="877"/>
      <c r="UGI16" s="877"/>
      <c r="UGJ16" s="877"/>
      <c r="UGK16" s="877"/>
      <c r="UGL16" s="877"/>
      <c r="UGM16" s="877"/>
      <c r="UGN16" s="877"/>
      <c r="UGO16" s="877"/>
      <c r="UGP16" s="877"/>
      <c r="UGQ16" s="877"/>
      <c r="UGR16" s="877"/>
      <c r="UGS16" s="877"/>
      <c r="UGT16" s="877"/>
      <c r="UGU16" s="877"/>
      <c r="UGV16" s="877"/>
      <c r="UGW16" s="877"/>
      <c r="UGX16" s="877"/>
      <c r="UGY16" s="877"/>
      <c r="UGZ16" s="877"/>
      <c r="UHA16" s="877"/>
      <c r="UHB16" s="877"/>
      <c r="UHC16" s="877"/>
      <c r="UHD16" s="877"/>
      <c r="UHE16" s="877"/>
      <c r="UHF16" s="877"/>
      <c r="UHG16" s="877"/>
      <c r="UHH16" s="877"/>
      <c r="UHI16" s="877"/>
      <c r="UHJ16" s="877"/>
      <c r="UHK16" s="877"/>
      <c r="UHL16" s="877"/>
      <c r="UHM16" s="877"/>
      <c r="UHN16" s="877"/>
      <c r="UHO16" s="877"/>
      <c r="UHP16" s="877"/>
      <c r="UHQ16" s="877"/>
      <c r="UHR16" s="877"/>
      <c r="UHS16" s="877"/>
      <c r="UHT16" s="877"/>
      <c r="UHU16" s="877"/>
      <c r="UHV16" s="877"/>
      <c r="UHW16" s="877"/>
      <c r="UHX16" s="877"/>
      <c r="UHY16" s="877"/>
      <c r="UHZ16" s="877"/>
      <c r="UIA16" s="877"/>
      <c r="UIB16" s="877"/>
      <c r="UIC16" s="877"/>
      <c r="UID16" s="877"/>
      <c r="UIE16" s="877"/>
      <c r="UIF16" s="877"/>
      <c r="UIG16" s="877"/>
      <c r="UIH16" s="877"/>
      <c r="UII16" s="877"/>
      <c r="UIJ16" s="877"/>
      <c r="UIK16" s="877"/>
      <c r="UIL16" s="877"/>
      <c r="UIM16" s="877"/>
      <c r="UIN16" s="877"/>
      <c r="UIO16" s="877"/>
      <c r="UIP16" s="877"/>
      <c r="UIQ16" s="877"/>
      <c r="UIR16" s="877"/>
      <c r="UIS16" s="877"/>
      <c r="UIT16" s="877"/>
      <c r="UIU16" s="877"/>
      <c r="UIV16" s="877"/>
      <c r="UIW16" s="877"/>
      <c r="UIX16" s="877"/>
      <c r="UIY16" s="877"/>
      <c r="UIZ16" s="877"/>
      <c r="UJA16" s="877"/>
      <c r="UJB16" s="877"/>
      <c r="UJC16" s="877"/>
      <c r="UJD16" s="877"/>
      <c r="UJE16" s="877"/>
      <c r="UJF16" s="877"/>
      <c r="UJG16" s="877"/>
      <c r="UJH16" s="877"/>
      <c r="UJI16" s="877"/>
      <c r="UJJ16" s="877"/>
      <c r="UJK16" s="877"/>
      <c r="UJL16" s="877"/>
      <c r="UJM16" s="877"/>
      <c r="UJN16" s="877"/>
      <c r="UJO16" s="877"/>
      <c r="UJP16" s="877"/>
      <c r="UJQ16" s="877"/>
      <c r="UJR16" s="877"/>
      <c r="UJS16" s="877"/>
      <c r="UJT16" s="877"/>
      <c r="UJU16" s="877"/>
      <c r="UJV16" s="877"/>
      <c r="UJW16" s="877"/>
      <c r="UJX16" s="877"/>
      <c r="UJY16" s="877"/>
      <c r="UJZ16" s="877"/>
      <c r="UKA16" s="877"/>
      <c r="UKB16" s="877"/>
      <c r="UKC16" s="877"/>
      <c r="UKD16" s="877"/>
      <c r="UKE16" s="877"/>
      <c r="UKF16" s="877"/>
      <c r="UKG16" s="877"/>
      <c r="UKH16" s="877"/>
      <c r="UKI16" s="877"/>
      <c r="UKJ16" s="877"/>
      <c r="UKK16" s="877"/>
      <c r="UKL16" s="877"/>
      <c r="UKM16" s="877"/>
      <c r="UKN16" s="877"/>
      <c r="UKO16" s="877"/>
      <c r="UKP16" s="877"/>
      <c r="UKQ16" s="877"/>
      <c r="UKR16" s="877"/>
      <c r="UKS16" s="877"/>
      <c r="UKT16" s="877"/>
      <c r="UKU16" s="877"/>
      <c r="UKV16" s="877"/>
      <c r="UKW16" s="877"/>
      <c r="UKX16" s="877"/>
      <c r="UKY16" s="877"/>
      <c r="UKZ16" s="877"/>
      <c r="ULA16" s="877"/>
      <c r="ULB16" s="877"/>
      <c r="ULC16" s="877"/>
      <c r="ULD16" s="877"/>
      <c r="ULE16" s="877"/>
      <c r="ULF16" s="877"/>
      <c r="ULG16" s="877"/>
      <c r="ULH16" s="877"/>
      <c r="ULI16" s="877"/>
      <c r="ULJ16" s="877"/>
      <c r="ULK16" s="877"/>
      <c r="ULL16" s="877"/>
      <c r="ULM16" s="877"/>
      <c r="ULN16" s="877"/>
      <c r="ULO16" s="877"/>
      <c r="ULP16" s="877"/>
      <c r="ULQ16" s="877"/>
      <c r="ULR16" s="877"/>
      <c r="ULS16" s="877"/>
      <c r="ULT16" s="877"/>
      <c r="ULU16" s="877"/>
      <c r="ULV16" s="877"/>
      <c r="ULW16" s="877"/>
      <c r="ULX16" s="877"/>
      <c r="ULY16" s="877"/>
      <c r="ULZ16" s="877"/>
      <c r="UMA16" s="877"/>
      <c r="UMB16" s="877"/>
      <c r="UMC16" s="877"/>
      <c r="UMD16" s="877"/>
      <c r="UME16" s="877"/>
      <c r="UMF16" s="877"/>
      <c r="UMG16" s="877"/>
      <c r="UMH16" s="877"/>
      <c r="UMI16" s="877"/>
      <c r="UMJ16" s="877"/>
      <c r="UMK16" s="877"/>
      <c r="UML16" s="877"/>
      <c r="UMM16" s="877"/>
      <c r="UMN16" s="877"/>
      <c r="UMO16" s="877"/>
      <c r="UMP16" s="877"/>
      <c r="UMQ16" s="877"/>
      <c r="UMR16" s="877"/>
      <c r="UMS16" s="877"/>
      <c r="UMT16" s="877"/>
      <c r="UMU16" s="877"/>
      <c r="UMV16" s="877"/>
      <c r="UMW16" s="877"/>
      <c r="UMX16" s="877"/>
      <c r="UMY16" s="877"/>
      <c r="UMZ16" s="877"/>
      <c r="UNA16" s="877"/>
      <c r="UNB16" s="877"/>
      <c r="UNC16" s="877"/>
      <c r="UND16" s="877"/>
      <c r="UNE16" s="877"/>
      <c r="UNF16" s="877"/>
      <c r="UNG16" s="877"/>
      <c r="UNH16" s="877"/>
      <c r="UNI16" s="877"/>
      <c r="UNJ16" s="877"/>
      <c r="UNK16" s="877"/>
      <c r="UNL16" s="877"/>
      <c r="UNM16" s="877"/>
      <c r="UNN16" s="877"/>
      <c r="UNO16" s="877"/>
      <c r="UNP16" s="877"/>
      <c r="UNQ16" s="877"/>
      <c r="UNR16" s="877"/>
      <c r="UNS16" s="877"/>
      <c r="UNT16" s="877"/>
      <c r="UNU16" s="877"/>
      <c r="UNV16" s="877"/>
      <c r="UNW16" s="877"/>
      <c r="UNX16" s="877"/>
      <c r="UNY16" s="877"/>
      <c r="UNZ16" s="877"/>
      <c r="UOA16" s="877"/>
      <c r="UOB16" s="877"/>
      <c r="UOC16" s="877"/>
      <c r="UOD16" s="877"/>
      <c r="UOE16" s="877"/>
      <c r="UOF16" s="877"/>
      <c r="UOG16" s="877"/>
      <c r="UOH16" s="877"/>
      <c r="UOI16" s="877"/>
      <c r="UOJ16" s="877"/>
      <c r="UOK16" s="877"/>
      <c r="UOL16" s="877"/>
      <c r="UOM16" s="877"/>
      <c r="UON16" s="877"/>
      <c r="UOO16" s="877"/>
      <c r="UOP16" s="877"/>
      <c r="UOQ16" s="877"/>
      <c r="UOR16" s="877"/>
      <c r="UOS16" s="877"/>
      <c r="UOT16" s="877"/>
      <c r="UOU16" s="877"/>
      <c r="UOV16" s="877"/>
      <c r="UOW16" s="877"/>
      <c r="UOX16" s="877"/>
      <c r="UOY16" s="877"/>
      <c r="UOZ16" s="877"/>
      <c r="UPA16" s="877"/>
      <c r="UPB16" s="877"/>
      <c r="UPC16" s="877"/>
      <c r="UPD16" s="877"/>
      <c r="UPE16" s="877"/>
      <c r="UPF16" s="877"/>
      <c r="UPG16" s="877"/>
      <c r="UPH16" s="877"/>
      <c r="UPI16" s="877"/>
      <c r="UPJ16" s="877"/>
      <c r="UPK16" s="877"/>
      <c r="UPL16" s="877"/>
      <c r="UPM16" s="877"/>
      <c r="UPN16" s="877"/>
      <c r="UPO16" s="877"/>
      <c r="UPP16" s="877"/>
      <c r="UPQ16" s="877"/>
      <c r="UPR16" s="877"/>
      <c r="UPS16" s="877"/>
      <c r="UPT16" s="877"/>
      <c r="UPU16" s="877"/>
      <c r="UPV16" s="877"/>
      <c r="UPW16" s="877"/>
      <c r="UPX16" s="877"/>
      <c r="UPY16" s="877"/>
      <c r="UPZ16" s="877"/>
      <c r="UQA16" s="877"/>
      <c r="UQB16" s="877"/>
      <c r="UQC16" s="877"/>
      <c r="UQD16" s="877"/>
      <c r="UQE16" s="877"/>
      <c r="UQF16" s="877"/>
      <c r="UQG16" s="877"/>
      <c r="UQH16" s="877"/>
      <c r="UQI16" s="877"/>
      <c r="UQJ16" s="877"/>
      <c r="UQK16" s="877"/>
      <c r="UQL16" s="877"/>
      <c r="UQM16" s="877"/>
      <c r="UQN16" s="877"/>
      <c r="UQO16" s="877"/>
      <c r="UQP16" s="877"/>
      <c r="UQQ16" s="877"/>
      <c r="UQR16" s="877"/>
      <c r="UQS16" s="877"/>
      <c r="UQT16" s="877"/>
      <c r="UQU16" s="877"/>
      <c r="UQV16" s="877"/>
      <c r="UQW16" s="877"/>
      <c r="UQX16" s="877"/>
      <c r="UQY16" s="877"/>
      <c r="UQZ16" s="877"/>
      <c r="URA16" s="877"/>
      <c r="URB16" s="877"/>
      <c r="URC16" s="877"/>
      <c r="URD16" s="877"/>
      <c r="URE16" s="877"/>
      <c r="URF16" s="877"/>
      <c r="URG16" s="877"/>
      <c r="URH16" s="877"/>
      <c r="URI16" s="877"/>
      <c r="URJ16" s="877"/>
      <c r="URK16" s="877"/>
      <c r="URL16" s="877"/>
      <c r="URM16" s="877"/>
      <c r="URN16" s="877"/>
      <c r="URO16" s="877"/>
      <c r="URP16" s="877"/>
      <c r="URQ16" s="877"/>
      <c r="URR16" s="877"/>
      <c r="URS16" s="877"/>
      <c r="URT16" s="877"/>
      <c r="URU16" s="877"/>
      <c r="URV16" s="877"/>
      <c r="URW16" s="877"/>
      <c r="URX16" s="877"/>
      <c r="URY16" s="877"/>
      <c r="URZ16" s="877"/>
      <c r="USA16" s="877"/>
      <c r="USB16" s="877"/>
      <c r="USC16" s="877"/>
      <c r="USD16" s="877"/>
      <c r="USE16" s="877"/>
      <c r="USF16" s="877"/>
      <c r="USG16" s="877"/>
      <c r="USH16" s="877"/>
      <c r="USI16" s="877"/>
      <c r="USJ16" s="877"/>
      <c r="USK16" s="877"/>
      <c r="USL16" s="877"/>
      <c r="USM16" s="877"/>
      <c r="USN16" s="877"/>
      <c r="USO16" s="877"/>
      <c r="USP16" s="877"/>
      <c r="USQ16" s="877"/>
      <c r="USR16" s="877"/>
      <c r="USS16" s="877"/>
      <c r="UST16" s="877"/>
      <c r="USU16" s="877"/>
      <c r="USV16" s="877"/>
      <c r="USW16" s="877"/>
      <c r="USX16" s="877"/>
      <c r="USY16" s="877"/>
      <c r="USZ16" s="877"/>
      <c r="UTA16" s="877"/>
      <c r="UTB16" s="877"/>
      <c r="UTC16" s="877"/>
      <c r="UTD16" s="877"/>
      <c r="UTE16" s="877"/>
      <c r="UTF16" s="877"/>
      <c r="UTG16" s="877"/>
      <c r="UTH16" s="877"/>
      <c r="UTI16" s="877"/>
      <c r="UTJ16" s="877"/>
      <c r="UTK16" s="877"/>
      <c r="UTL16" s="877"/>
      <c r="UTM16" s="877"/>
      <c r="UTN16" s="877"/>
      <c r="UTO16" s="877"/>
      <c r="UTP16" s="877"/>
      <c r="UTQ16" s="877"/>
      <c r="UTR16" s="877"/>
      <c r="UTS16" s="877"/>
      <c r="UTT16" s="877"/>
      <c r="UTU16" s="877"/>
      <c r="UTV16" s="877"/>
      <c r="UTW16" s="877"/>
      <c r="UTX16" s="877"/>
      <c r="UTY16" s="877"/>
      <c r="UTZ16" s="877"/>
      <c r="UUA16" s="877"/>
      <c r="UUB16" s="877"/>
      <c r="UUC16" s="877"/>
      <c r="UUD16" s="877"/>
      <c r="UUE16" s="877"/>
      <c r="UUF16" s="877"/>
      <c r="UUG16" s="877"/>
      <c r="UUH16" s="877"/>
      <c r="UUI16" s="877"/>
      <c r="UUJ16" s="877"/>
      <c r="UUK16" s="877"/>
      <c r="UUL16" s="877"/>
      <c r="UUM16" s="877"/>
      <c r="UUN16" s="877"/>
      <c r="UUO16" s="877"/>
      <c r="UUP16" s="877"/>
      <c r="UUQ16" s="877"/>
      <c r="UUR16" s="877"/>
      <c r="UUS16" s="877"/>
      <c r="UUT16" s="877"/>
      <c r="UUU16" s="877"/>
      <c r="UUV16" s="877"/>
      <c r="UUW16" s="877"/>
      <c r="UUX16" s="877"/>
      <c r="UUY16" s="877"/>
      <c r="UUZ16" s="877"/>
      <c r="UVA16" s="877"/>
      <c r="UVB16" s="877"/>
      <c r="UVC16" s="877"/>
      <c r="UVD16" s="877"/>
      <c r="UVE16" s="877"/>
      <c r="UVF16" s="877"/>
      <c r="UVG16" s="877"/>
      <c r="UVH16" s="877"/>
      <c r="UVI16" s="877"/>
      <c r="UVJ16" s="877"/>
      <c r="UVK16" s="877"/>
      <c r="UVL16" s="877"/>
      <c r="UVM16" s="877"/>
      <c r="UVN16" s="877"/>
      <c r="UVO16" s="877"/>
      <c r="UVP16" s="877"/>
      <c r="UVQ16" s="877"/>
      <c r="UVR16" s="877"/>
      <c r="UVS16" s="877"/>
      <c r="UVT16" s="877"/>
      <c r="UVU16" s="877"/>
      <c r="UVV16" s="877"/>
      <c r="UVW16" s="877"/>
      <c r="UVX16" s="877"/>
      <c r="UVY16" s="877"/>
      <c r="UVZ16" s="877"/>
      <c r="UWA16" s="877"/>
      <c r="UWB16" s="877"/>
      <c r="UWC16" s="877"/>
      <c r="UWD16" s="877"/>
      <c r="UWE16" s="877"/>
      <c r="UWF16" s="877"/>
      <c r="UWG16" s="877"/>
      <c r="UWH16" s="877"/>
      <c r="UWI16" s="877"/>
      <c r="UWJ16" s="877"/>
      <c r="UWK16" s="877"/>
      <c r="UWL16" s="877"/>
      <c r="UWM16" s="877"/>
      <c r="UWN16" s="877"/>
      <c r="UWO16" s="877"/>
      <c r="UWP16" s="877"/>
      <c r="UWQ16" s="877"/>
      <c r="UWR16" s="877"/>
      <c r="UWS16" s="877"/>
      <c r="UWT16" s="877"/>
      <c r="UWU16" s="877"/>
      <c r="UWV16" s="877"/>
      <c r="UWW16" s="877"/>
      <c r="UWX16" s="877"/>
      <c r="UWY16" s="877"/>
      <c r="UWZ16" s="877"/>
      <c r="UXA16" s="877"/>
      <c r="UXB16" s="877"/>
      <c r="UXC16" s="877"/>
      <c r="UXD16" s="877"/>
      <c r="UXE16" s="877"/>
      <c r="UXF16" s="877"/>
      <c r="UXG16" s="877"/>
      <c r="UXH16" s="877"/>
      <c r="UXI16" s="877"/>
      <c r="UXJ16" s="877"/>
      <c r="UXK16" s="877"/>
      <c r="UXL16" s="877"/>
      <c r="UXM16" s="877"/>
      <c r="UXN16" s="877"/>
      <c r="UXO16" s="877"/>
      <c r="UXP16" s="877"/>
      <c r="UXQ16" s="877"/>
      <c r="UXR16" s="877"/>
      <c r="UXS16" s="877"/>
      <c r="UXT16" s="877"/>
      <c r="UXU16" s="877"/>
      <c r="UXV16" s="877"/>
      <c r="UXW16" s="877"/>
      <c r="UXX16" s="877"/>
      <c r="UXY16" s="877"/>
      <c r="UXZ16" s="877"/>
      <c r="UYA16" s="877"/>
      <c r="UYB16" s="877"/>
      <c r="UYC16" s="877"/>
      <c r="UYD16" s="877"/>
      <c r="UYE16" s="877"/>
      <c r="UYF16" s="877"/>
      <c r="UYG16" s="877"/>
      <c r="UYH16" s="877"/>
      <c r="UYI16" s="877"/>
      <c r="UYJ16" s="877"/>
      <c r="UYK16" s="877"/>
      <c r="UYL16" s="877"/>
      <c r="UYM16" s="877"/>
      <c r="UYN16" s="877"/>
      <c r="UYO16" s="877"/>
      <c r="UYP16" s="877"/>
      <c r="UYQ16" s="877"/>
      <c r="UYR16" s="877"/>
      <c r="UYS16" s="877"/>
      <c r="UYT16" s="877"/>
      <c r="UYU16" s="877"/>
      <c r="UYV16" s="877"/>
      <c r="UYW16" s="877"/>
      <c r="UYX16" s="877"/>
      <c r="UYY16" s="877"/>
      <c r="UYZ16" s="877"/>
      <c r="UZA16" s="877"/>
      <c r="UZB16" s="877"/>
      <c r="UZC16" s="877"/>
      <c r="UZD16" s="877"/>
      <c r="UZE16" s="877"/>
      <c r="UZF16" s="877"/>
      <c r="UZG16" s="877"/>
      <c r="UZH16" s="877"/>
      <c r="UZI16" s="877"/>
      <c r="UZJ16" s="877"/>
      <c r="UZK16" s="877"/>
      <c r="UZL16" s="877"/>
      <c r="UZM16" s="877"/>
      <c r="UZN16" s="877"/>
      <c r="UZO16" s="877"/>
      <c r="UZP16" s="877"/>
      <c r="UZQ16" s="877"/>
      <c r="UZR16" s="877"/>
      <c r="UZS16" s="877"/>
      <c r="UZT16" s="877"/>
      <c r="UZU16" s="877"/>
      <c r="UZV16" s="877"/>
      <c r="UZW16" s="877"/>
      <c r="UZX16" s="877"/>
      <c r="UZY16" s="877"/>
      <c r="UZZ16" s="877"/>
      <c r="VAA16" s="877"/>
      <c r="VAB16" s="877"/>
      <c r="VAC16" s="877"/>
      <c r="VAD16" s="877"/>
      <c r="VAE16" s="877"/>
      <c r="VAF16" s="877"/>
      <c r="VAG16" s="877"/>
      <c r="VAH16" s="877"/>
      <c r="VAI16" s="877"/>
      <c r="VAJ16" s="877"/>
      <c r="VAK16" s="877"/>
      <c r="VAL16" s="877"/>
      <c r="VAM16" s="877"/>
      <c r="VAN16" s="877"/>
      <c r="VAO16" s="877"/>
      <c r="VAP16" s="877"/>
      <c r="VAQ16" s="877"/>
      <c r="VAR16" s="877"/>
      <c r="VAS16" s="877"/>
      <c r="VAT16" s="877"/>
      <c r="VAU16" s="877"/>
      <c r="VAV16" s="877"/>
      <c r="VAW16" s="877"/>
      <c r="VAX16" s="877"/>
      <c r="VAY16" s="877"/>
      <c r="VAZ16" s="877"/>
      <c r="VBA16" s="877"/>
      <c r="VBB16" s="877"/>
      <c r="VBC16" s="877"/>
      <c r="VBD16" s="877"/>
      <c r="VBE16" s="877"/>
      <c r="VBF16" s="877"/>
      <c r="VBG16" s="877"/>
      <c r="VBH16" s="877"/>
      <c r="VBI16" s="877"/>
      <c r="VBJ16" s="877"/>
      <c r="VBK16" s="877"/>
      <c r="VBL16" s="877"/>
      <c r="VBM16" s="877"/>
      <c r="VBN16" s="877"/>
      <c r="VBO16" s="877"/>
      <c r="VBP16" s="877"/>
      <c r="VBQ16" s="877"/>
      <c r="VBR16" s="877"/>
      <c r="VBS16" s="877"/>
      <c r="VBT16" s="877"/>
      <c r="VBU16" s="877"/>
      <c r="VBV16" s="877"/>
      <c r="VBW16" s="877"/>
      <c r="VBX16" s="877"/>
      <c r="VBY16" s="877"/>
      <c r="VBZ16" s="877"/>
      <c r="VCA16" s="877"/>
      <c r="VCB16" s="877"/>
      <c r="VCC16" s="877"/>
      <c r="VCD16" s="877"/>
      <c r="VCE16" s="877"/>
      <c r="VCF16" s="877"/>
      <c r="VCG16" s="877"/>
      <c r="VCH16" s="877"/>
      <c r="VCI16" s="877"/>
      <c r="VCJ16" s="877"/>
      <c r="VCK16" s="877"/>
      <c r="VCL16" s="877"/>
      <c r="VCM16" s="877"/>
      <c r="VCN16" s="877"/>
      <c r="VCO16" s="877"/>
      <c r="VCP16" s="877"/>
      <c r="VCQ16" s="877"/>
      <c r="VCR16" s="877"/>
      <c r="VCS16" s="877"/>
      <c r="VCT16" s="877"/>
      <c r="VCU16" s="877"/>
      <c r="VCV16" s="877"/>
      <c r="VCW16" s="877"/>
      <c r="VCX16" s="877"/>
      <c r="VCY16" s="877"/>
      <c r="VCZ16" s="877"/>
      <c r="VDA16" s="877"/>
      <c r="VDB16" s="877"/>
      <c r="VDC16" s="877"/>
      <c r="VDD16" s="877"/>
      <c r="VDE16" s="877"/>
      <c r="VDF16" s="877"/>
      <c r="VDG16" s="877"/>
      <c r="VDH16" s="877"/>
      <c r="VDI16" s="877"/>
      <c r="VDJ16" s="877"/>
      <c r="VDK16" s="877"/>
      <c r="VDL16" s="877"/>
      <c r="VDM16" s="877"/>
      <c r="VDN16" s="877"/>
      <c r="VDO16" s="877"/>
      <c r="VDP16" s="877"/>
      <c r="VDQ16" s="877"/>
      <c r="VDR16" s="877"/>
      <c r="VDS16" s="877"/>
      <c r="VDT16" s="877"/>
      <c r="VDU16" s="877"/>
      <c r="VDV16" s="877"/>
      <c r="VDW16" s="877"/>
      <c r="VDX16" s="877"/>
      <c r="VDY16" s="877"/>
      <c r="VDZ16" s="877"/>
      <c r="VEA16" s="877"/>
      <c r="VEB16" s="877"/>
      <c r="VEC16" s="877"/>
      <c r="VED16" s="877"/>
      <c r="VEE16" s="877"/>
      <c r="VEF16" s="877"/>
      <c r="VEG16" s="877"/>
      <c r="VEH16" s="877"/>
      <c r="VEI16" s="877"/>
      <c r="VEJ16" s="877"/>
      <c r="VEK16" s="877"/>
      <c r="VEL16" s="877"/>
      <c r="VEM16" s="877"/>
      <c r="VEN16" s="877"/>
      <c r="VEO16" s="877"/>
      <c r="VEP16" s="877"/>
      <c r="VEQ16" s="877"/>
      <c r="VER16" s="877"/>
      <c r="VES16" s="877"/>
      <c r="VET16" s="877"/>
      <c r="VEU16" s="877"/>
      <c r="VEV16" s="877"/>
      <c r="VEW16" s="877"/>
      <c r="VEX16" s="877"/>
      <c r="VEY16" s="877"/>
      <c r="VEZ16" s="877"/>
      <c r="VFA16" s="877"/>
      <c r="VFB16" s="877"/>
      <c r="VFC16" s="877"/>
      <c r="VFD16" s="877"/>
      <c r="VFE16" s="877"/>
      <c r="VFF16" s="877"/>
      <c r="VFG16" s="877"/>
      <c r="VFH16" s="877"/>
      <c r="VFI16" s="877"/>
      <c r="VFJ16" s="877"/>
      <c r="VFK16" s="877"/>
      <c r="VFL16" s="877"/>
      <c r="VFM16" s="877"/>
      <c r="VFN16" s="877"/>
      <c r="VFO16" s="877"/>
      <c r="VFP16" s="877"/>
      <c r="VFQ16" s="877"/>
      <c r="VFR16" s="877"/>
      <c r="VFS16" s="877"/>
      <c r="VFT16" s="877"/>
      <c r="VFU16" s="877"/>
      <c r="VFV16" s="877"/>
      <c r="VFW16" s="877"/>
      <c r="VFX16" s="877"/>
      <c r="VFY16" s="877"/>
      <c r="VFZ16" s="877"/>
      <c r="VGA16" s="877"/>
      <c r="VGB16" s="877"/>
      <c r="VGC16" s="877"/>
      <c r="VGD16" s="877"/>
      <c r="VGE16" s="877"/>
      <c r="VGF16" s="877"/>
      <c r="VGG16" s="877"/>
      <c r="VGH16" s="877"/>
      <c r="VGI16" s="877"/>
      <c r="VGJ16" s="877"/>
      <c r="VGK16" s="877"/>
      <c r="VGL16" s="877"/>
      <c r="VGM16" s="877"/>
      <c r="VGN16" s="877"/>
      <c r="VGO16" s="877"/>
      <c r="VGP16" s="877"/>
      <c r="VGQ16" s="877"/>
      <c r="VGR16" s="877"/>
      <c r="VGS16" s="877"/>
      <c r="VGT16" s="877"/>
      <c r="VGU16" s="877"/>
      <c r="VGV16" s="877"/>
      <c r="VGW16" s="877"/>
      <c r="VGX16" s="877"/>
      <c r="VGY16" s="877"/>
      <c r="VGZ16" s="877"/>
      <c r="VHA16" s="877"/>
      <c r="VHB16" s="877"/>
      <c r="VHC16" s="877"/>
      <c r="VHD16" s="877"/>
      <c r="VHE16" s="877"/>
      <c r="VHF16" s="877"/>
      <c r="VHG16" s="877"/>
      <c r="VHH16" s="877"/>
      <c r="VHI16" s="877"/>
      <c r="VHJ16" s="877"/>
      <c r="VHK16" s="877"/>
      <c r="VHL16" s="877"/>
      <c r="VHM16" s="877"/>
      <c r="VHN16" s="877"/>
      <c r="VHO16" s="877"/>
      <c r="VHP16" s="877"/>
      <c r="VHQ16" s="877"/>
      <c r="VHR16" s="877"/>
      <c r="VHS16" s="877"/>
      <c r="VHT16" s="877"/>
      <c r="VHU16" s="877"/>
      <c r="VHV16" s="877"/>
      <c r="VHW16" s="877"/>
      <c r="VHX16" s="877"/>
      <c r="VHY16" s="877"/>
      <c r="VHZ16" s="877"/>
      <c r="VIA16" s="877"/>
      <c r="VIB16" s="877"/>
      <c r="VIC16" s="877"/>
      <c r="VID16" s="877"/>
      <c r="VIE16" s="877"/>
      <c r="VIF16" s="877"/>
      <c r="VIG16" s="877"/>
      <c r="VIH16" s="877"/>
      <c r="VII16" s="877"/>
      <c r="VIJ16" s="877"/>
      <c r="VIK16" s="877"/>
      <c r="VIL16" s="877"/>
      <c r="VIM16" s="877"/>
      <c r="VIN16" s="877"/>
      <c r="VIO16" s="877"/>
      <c r="VIP16" s="877"/>
      <c r="VIQ16" s="877"/>
      <c r="VIR16" s="877"/>
      <c r="VIS16" s="877"/>
      <c r="VIT16" s="877"/>
      <c r="VIU16" s="877"/>
      <c r="VIV16" s="877"/>
      <c r="VIW16" s="877"/>
      <c r="VIX16" s="877"/>
      <c r="VIY16" s="877"/>
      <c r="VIZ16" s="877"/>
      <c r="VJA16" s="877"/>
      <c r="VJB16" s="877"/>
      <c r="VJC16" s="877"/>
      <c r="VJD16" s="877"/>
      <c r="VJE16" s="877"/>
      <c r="VJF16" s="877"/>
      <c r="VJG16" s="877"/>
      <c r="VJH16" s="877"/>
      <c r="VJI16" s="877"/>
      <c r="VJJ16" s="877"/>
      <c r="VJK16" s="877"/>
      <c r="VJL16" s="877"/>
      <c r="VJM16" s="877"/>
      <c r="VJN16" s="877"/>
      <c r="VJO16" s="877"/>
      <c r="VJP16" s="877"/>
      <c r="VJQ16" s="877"/>
      <c r="VJR16" s="877"/>
      <c r="VJS16" s="877"/>
      <c r="VJT16" s="877"/>
      <c r="VJU16" s="877"/>
      <c r="VJV16" s="877"/>
      <c r="VJW16" s="877"/>
      <c r="VJX16" s="877"/>
      <c r="VJY16" s="877"/>
      <c r="VJZ16" s="877"/>
      <c r="VKA16" s="877"/>
      <c r="VKB16" s="877"/>
      <c r="VKC16" s="877"/>
      <c r="VKD16" s="877"/>
      <c r="VKE16" s="877"/>
      <c r="VKF16" s="877"/>
      <c r="VKG16" s="877"/>
      <c r="VKH16" s="877"/>
      <c r="VKI16" s="877"/>
      <c r="VKJ16" s="877"/>
      <c r="VKK16" s="877"/>
      <c r="VKL16" s="877"/>
      <c r="VKM16" s="877"/>
      <c r="VKN16" s="877"/>
      <c r="VKO16" s="877"/>
      <c r="VKP16" s="877"/>
      <c r="VKQ16" s="877"/>
      <c r="VKR16" s="877"/>
      <c r="VKS16" s="877"/>
      <c r="VKT16" s="877"/>
      <c r="VKU16" s="877"/>
      <c r="VKV16" s="877"/>
      <c r="VKW16" s="877"/>
      <c r="VKX16" s="877"/>
      <c r="VKY16" s="877"/>
      <c r="VKZ16" s="877"/>
      <c r="VLA16" s="877"/>
      <c r="VLB16" s="877"/>
      <c r="VLC16" s="877"/>
      <c r="VLD16" s="877"/>
      <c r="VLE16" s="877"/>
      <c r="VLF16" s="877"/>
      <c r="VLG16" s="877"/>
      <c r="VLH16" s="877"/>
      <c r="VLI16" s="877"/>
      <c r="VLJ16" s="877"/>
      <c r="VLK16" s="877"/>
      <c r="VLL16" s="877"/>
      <c r="VLM16" s="877"/>
      <c r="VLN16" s="877"/>
      <c r="VLO16" s="877"/>
      <c r="VLP16" s="877"/>
      <c r="VLQ16" s="877"/>
      <c r="VLR16" s="877"/>
      <c r="VLS16" s="877"/>
      <c r="VLT16" s="877"/>
      <c r="VLU16" s="877"/>
      <c r="VLV16" s="877"/>
      <c r="VLW16" s="877"/>
      <c r="VLX16" s="877"/>
      <c r="VLY16" s="877"/>
      <c r="VLZ16" s="877"/>
      <c r="VMA16" s="877"/>
      <c r="VMB16" s="877"/>
      <c r="VMC16" s="877"/>
      <c r="VMD16" s="877"/>
      <c r="VME16" s="877"/>
      <c r="VMF16" s="877"/>
      <c r="VMG16" s="877"/>
      <c r="VMH16" s="877"/>
      <c r="VMI16" s="877"/>
      <c r="VMJ16" s="877"/>
      <c r="VMK16" s="877"/>
      <c r="VML16" s="877"/>
      <c r="VMM16" s="877"/>
      <c r="VMN16" s="877"/>
      <c r="VMO16" s="877"/>
      <c r="VMP16" s="877"/>
      <c r="VMQ16" s="877"/>
      <c r="VMR16" s="877"/>
      <c r="VMS16" s="877"/>
      <c r="VMT16" s="877"/>
      <c r="VMU16" s="877"/>
      <c r="VMV16" s="877"/>
      <c r="VMW16" s="877"/>
      <c r="VMX16" s="877"/>
      <c r="VMY16" s="877"/>
      <c r="VMZ16" s="877"/>
      <c r="VNA16" s="877"/>
      <c r="VNB16" s="877"/>
      <c r="VNC16" s="877"/>
      <c r="VND16" s="877"/>
      <c r="VNE16" s="877"/>
      <c r="VNF16" s="877"/>
      <c r="VNG16" s="877"/>
      <c r="VNH16" s="877"/>
      <c r="VNI16" s="877"/>
      <c r="VNJ16" s="877"/>
      <c r="VNK16" s="877"/>
      <c r="VNL16" s="877"/>
      <c r="VNM16" s="877"/>
      <c r="VNN16" s="877"/>
      <c r="VNO16" s="877"/>
      <c r="VNP16" s="877"/>
      <c r="VNQ16" s="877"/>
      <c r="VNR16" s="877"/>
      <c r="VNS16" s="877"/>
      <c r="VNT16" s="877"/>
      <c r="VNU16" s="877"/>
      <c r="VNV16" s="877"/>
      <c r="VNW16" s="877"/>
      <c r="VNX16" s="877"/>
      <c r="VNY16" s="877"/>
      <c r="VNZ16" s="877"/>
      <c r="VOA16" s="877"/>
      <c r="VOB16" s="877"/>
      <c r="VOC16" s="877"/>
      <c r="VOD16" s="877"/>
      <c r="VOE16" s="877"/>
      <c r="VOF16" s="877"/>
      <c r="VOG16" s="877"/>
      <c r="VOH16" s="877"/>
      <c r="VOI16" s="877"/>
      <c r="VOJ16" s="877"/>
      <c r="VOK16" s="877"/>
      <c r="VOL16" s="877"/>
      <c r="VOM16" s="877"/>
      <c r="VON16" s="877"/>
      <c r="VOO16" s="877"/>
      <c r="VOP16" s="877"/>
      <c r="VOQ16" s="877"/>
      <c r="VOR16" s="877"/>
      <c r="VOS16" s="877"/>
      <c r="VOT16" s="877"/>
      <c r="VOU16" s="877"/>
      <c r="VOV16" s="877"/>
      <c r="VOW16" s="877"/>
      <c r="VOX16" s="877"/>
      <c r="VOY16" s="877"/>
      <c r="VOZ16" s="877"/>
      <c r="VPA16" s="877"/>
      <c r="VPB16" s="877"/>
      <c r="VPC16" s="877"/>
      <c r="VPD16" s="877"/>
      <c r="VPE16" s="877"/>
      <c r="VPF16" s="877"/>
      <c r="VPG16" s="877"/>
      <c r="VPH16" s="877"/>
      <c r="VPI16" s="877"/>
      <c r="VPJ16" s="877"/>
      <c r="VPK16" s="877"/>
      <c r="VPL16" s="877"/>
      <c r="VPM16" s="877"/>
      <c r="VPN16" s="877"/>
      <c r="VPO16" s="877"/>
      <c r="VPP16" s="877"/>
      <c r="VPQ16" s="877"/>
      <c r="VPR16" s="877"/>
      <c r="VPS16" s="877"/>
      <c r="VPT16" s="877"/>
      <c r="VPU16" s="877"/>
      <c r="VPV16" s="877"/>
      <c r="VPW16" s="877"/>
      <c r="VPX16" s="877"/>
      <c r="VPY16" s="877"/>
      <c r="VPZ16" s="877"/>
      <c r="VQA16" s="877"/>
      <c r="VQB16" s="877"/>
      <c r="VQC16" s="877"/>
      <c r="VQD16" s="877"/>
      <c r="VQE16" s="877"/>
      <c r="VQF16" s="877"/>
      <c r="VQG16" s="877"/>
      <c r="VQH16" s="877"/>
      <c r="VQI16" s="877"/>
      <c r="VQJ16" s="877"/>
      <c r="VQK16" s="877"/>
      <c r="VQL16" s="877"/>
      <c r="VQM16" s="877"/>
      <c r="VQN16" s="877"/>
      <c r="VQO16" s="877"/>
      <c r="VQP16" s="877"/>
      <c r="VQQ16" s="877"/>
      <c r="VQR16" s="877"/>
      <c r="VQS16" s="877"/>
      <c r="VQT16" s="877"/>
      <c r="VQU16" s="877"/>
      <c r="VQV16" s="877"/>
      <c r="VQW16" s="877"/>
      <c r="VQX16" s="877"/>
      <c r="VQY16" s="877"/>
      <c r="VQZ16" s="877"/>
      <c r="VRA16" s="877"/>
      <c r="VRB16" s="877"/>
      <c r="VRC16" s="877"/>
      <c r="VRD16" s="877"/>
      <c r="VRE16" s="877"/>
      <c r="VRF16" s="877"/>
      <c r="VRG16" s="877"/>
      <c r="VRH16" s="877"/>
      <c r="VRI16" s="877"/>
      <c r="VRJ16" s="877"/>
      <c r="VRK16" s="877"/>
      <c r="VRL16" s="877"/>
      <c r="VRM16" s="877"/>
      <c r="VRN16" s="877"/>
      <c r="VRO16" s="877"/>
      <c r="VRP16" s="877"/>
      <c r="VRQ16" s="877"/>
      <c r="VRR16" s="877"/>
      <c r="VRS16" s="877"/>
      <c r="VRT16" s="877"/>
      <c r="VRU16" s="877"/>
      <c r="VRV16" s="877"/>
      <c r="VRW16" s="877"/>
      <c r="VRX16" s="877"/>
      <c r="VRY16" s="877"/>
      <c r="VRZ16" s="877"/>
      <c r="VSA16" s="877"/>
      <c r="VSB16" s="877"/>
      <c r="VSC16" s="877"/>
      <c r="VSD16" s="877"/>
      <c r="VSE16" s="877"/>
      <c r="VSF16" s="877"/>
      <c r="VSG16" s="877"/>
      <c r="VSH16" s="877"/>
      <c r="VSI16" s="877"/>
      <c r="VSJ16" s="877"/>
      <c r="VSK16" s="877"/>
      <c r="VSL16" s="877"/>
      <c r="VSM16" s="877"/>
      <c r="VSN16" s="877"/>
      <c r="VSO16" s="877"/>
      <c r="VSP16" s="877"/>
      <c r="VSQ16" s="877"/>
      <c r="VSR16" s="877"/>
      <c r="VSS16" s="877"/>
      <c r="VST16" s="877"/>
      <c r="VSU16" s="877"/>
      <c r="VSV16" s="877"/>
      <c r="VSW16" s="877"/>
      <c r="VSX16" s="877"/>
      <c r="VSY16" s="877"/>
      <c r="VSZ16" s="877"/>
      <c r="VTA16" s="877"/>
      <c r="VTB16" s="877"/>
      <c r="VTC16" s="877"/>
      <c r="VTD16" s="877"/>
      <c r="VTE16" s="877"/>
      <c r="VTF16" s="877"/>
      <c r="VTG16" s="877"/>
      <c r="VTH16" s="877"/>
      <c r="VTI16" s="877"/>
      <c r="VTJ16" s="877"/>
      <c r="VTK16" s="877"/>
      <c r="VTL16" s="877"/>
      <c r="VTM16" s="877"/>
      <c r="VTN16" s="877"/>
      <c r="VTO16" s="877"/>
      <c r="VTP16" s="877"/>
      <c r="VTQ16" s="877"/>
      <c r="VTR16" s="877"/>
      <c r="VTS16" s="877"/>
      <c r="VTT16" s="877"/>
      <c r="VTU16" s="877"/>
      <c r="VTV16" s="877"/>
      <c r="VTW16" s="877"/>
      <c r="VTX16" s="877"/>
      <c r="VTY16" s="877"/>
      <c r="VTZ16" s="877"/>
      <c r="VUA16" s="877"/>
      <c r="VUB16" s="877"/>
      <c r="VUC16" s="877"/>
      <c r="VUD16" s="877"/>
      <c r="VUE16" s="877"/>
      <c r="VUF16" s="877"/>
      <c r="VUG16" s="877"/>
      <c r="VUH16" s="877"/>
      <c r="VUI16" s="877"/>
      <c r="VUJ16" s="877"/>
      <c r="VUK16" s="877"/>
      <c r="VUL16" s="877"/>
      <c r="VUM16" s="877"/>
      <c r="VUN16" s="877"/>
      <c r="VUO16" s="877"/>
      <c r="VUP16" s="877"/>
      <c r="VUQ16" s="877"/>
      <c r="VUR16" s="877"/>
      <c r="VUS16" s="877"/>
      <c r="VUT16" s="877"/>
      <c r="VUU16" s="877"/>
      <c r="VUV16" s="877"/>
      <c r="VUW16" s="877"/>
      <c r="VUX16" s="877"/>
      <c r="VUY16" s="877"/>
      <c r="VUZ16" s="877"/>
      <c r="VVA16" s="877"/>
      <c r="VVB16" s="877"/>
      <c r="VVC16" s="877"/>
      <c r="VVD16" s="877"/>
      <c r="VVE16" s="877"/>
      <c r="VVF16" s="877"/>
      <c r="VVG16" s="877"/>
      <c r="VVH16" s="877"/>
      <c r="VVI16" s="877"/>
      <c r="VVJ16" s="877"/>
      <c r="VVK16" s="877"/>
      <c r="VVL16" s="877"/>
      <c r="VVM16" s="877"/>
      <c r="VVN16" s="877"/>
      <c r="VVO16" s="877"/>
      <c r="VVP16" s="877"/>
      <c r="VVQ16" s="877"/>
      <c r="VVR16" s="877"/>
      <c r="VVS16" s="877"/>
      <c r="VVT16" s="877"/>
      <c r="VVU16" s="877"/>
      <c r="VVV16" s="877"/>
      <c r="VVW16" s="877"/>
      <c r="VVX16" s="877"/>
      <c r="VVY16" s="877"/>
      <c r="VVZ16" s="877"/>
      <c r="VWA16" s="877"/>
      <c r="VWB16" s="877"/>
      <c r="VWC16" s="877"/>
      <c r="VWD16" s="877"/>
      <c r="VWE16" s="877"/>
      <c r="VWF16" s="877"/>
      <c r="VWG16" s="877"/>
      <c r="VWH16" s="877"/>
      <c r="VWI16" s="877"/>
      <c r="VWJ16" s="877"/>
      <c r="VWK16" s="877"/>
      <c r="VWL16" s="877"/>
      <c r="VWM16" s="877"/>
      <c r="VWN16" s="877"/>
      <c r="VWO16" s="877"/>
      <c r="VWP16" s="877"/>
      <c r="VWQ16" s="877"/>
      <c r="VWR16" s="877"/>
      <c r="VWS16" s="877"/>
      <c r="VWT16" s="877"/>
      <c r="VWU16" s="877"/>
      <c r="VWV16" s="877"/>
      <c r="VWW16" s="877"/>
      <c r="VWX16" s="877"/>
      <c r="VWY16" s="877"/>
      <c r="VWZ16" s="877"/>
      <c r="VXA16" s="877"/>
      <c r="VXB16" s="877"/>
      <c r="VXC16" s="877"/>
      <c r="VXD16" s="877"/>
      <c r="VXE16" s="877"/>
      <c r="VXF16" s="877"/>
      <c r="VXG16" s="877"/>
      <c r="VXH16" s="877"/>
      <c r="VXI16" s="877"/>
      <c r="VXJ16" s="877"/>
      <c r="VXK16" s="877"/>
      <c r="VXL16" s="877"/>
      <c r="VXM16" s="877"/>
      <c r="VXN16" s="877"/>
      <c r="VXO16" s="877"/>
      <c r="VXP16" s="877"/>
      <c r="VXQ16" s="877"/>
      <c r="VXR16" s="877"/>
      <c r="VXS16" s="877"/>
      <c r="VXT16" s="877"/>
      <c r="VXU16" s="877"/>
      <c r="VXV16" s="877"/>
      <c r="VXW16" s="877"/>
      <c r="VXX16" s="877"/>
      <c r="VXY16" s="877"/>
      <c r="VXZ16" s="877"/>
      <c r="VYA16" s="877"/>
      <c r="VYB16" s="877"/>
      <c r="VYC16" s="877"/>
      <c r="VYD16" s="877"/>
      <c r="VYE16" s="877"/>
      <c r="VYF16" s="877"/>
      <c r="VYG16" s="877"/>
      <c r="VYH16" s="877"/>
      <c r="VYI16" s="877"/>
      <c r="VYJ16" s="877"/>
      <c r="VYK16" s="877"/>
      <c r="VYL16" s="877"/>
      <c r="VYM16" s="877"/>
      <c r="VYN16" s="877"/>
      <c r="VYO16" s="877"/>
      <c r="VYP16" s="877"/>
      <c r="VYQ16" s="877"/>
      <c r="VYR16" s="877"/>
      <c r="VYS16" s="877"/>
      <c r="VYT16" s="877"/>
      <c r="VYU16" s="877"/>
      <c r="VYV16" s="877"/>
      <c r="VYW16" s="877"/>
      <c r="VYX16" s="877"/>
      <c r="VYY16" s="877"/>
      <c r="VYZ16" s="877"/>
      <c r="VZA16" s="877"/>
      <c r="VZB16" s="877"/>
      <c r="VZC16" s="877"/>
      <c r="VZD16" s="877"/>
      <c r="VZE16" s="877"/>
      <c r="VZF16" s="877"/>
      <c r="VZG16" s="877"/>
      <c r="VZH16" s="877"/>
      <c r="VZI16" s="877"/>
      <c r="VZJ16" s="877"/>
      <c r="VZK16" s="877"/>
      <c r="VZL16" s="877"/>
      <c r="VZM16" s="877"/>
      <c r="VZN16" s="877"/>
      <c r="VZO16" s="877"/>
      <c r="VZP16" s="877"/>
      <c r="VZQ16" s="877"/>
      <c r="VZR16" s="877"/>
      <c r="VZS16" s="877"/>
      <c r="VZT16" s="877"/>
      <c r="VZU16" s="877"/>
      <c r="VZV16" s="877"/>
      <c r="VZW16" s="877"/>
      <c r="VZX16" s="877"/>
      <c r="VZY16" s="877"/>
      <c r="VZZ16" s="877"/>
      <c r="WAA16" s="877"/>
      <c r="WAB16" s="877"/>
      <c r="WAC16" s="877"/>
      <c r="WAD16" s="877"/>
      <c r="WAE16" s="877"/>
      <c r="WAF16" s="877"/>
      <c r="WAG16" s="877"/>
      <c r="WAH16" s="877"/>
      <c r="WAI16" s="877"/>
      <c r="WAJ16" s="877"/>
      <c r="WAK16" s="877"/>
      <c r="WAL16" s="877"/>
      <c r="WAM16" s="877"/>
      <c r="WAN16" s="877"/>
      <c r="WAO16" s="877"/>
      <c r="WAP16" s="877"/>
      <c r="WAQ16" s="877"/>
      <c r="WAR16" s="877"/>
      <c r="WAS16" s="877"/>
      <c r="WAT16" s="877"/>
      <c r="WAU16" s="877"/>
      <c r="WAV16" s="877"/>
      <c r="WAW16" s="877"/>
      <c r="WAX16" s="877"/>
      <c r="WAY16" s="877"/>
      <c r="WAZ16" s="877"/>
      <c r="WBA16" s="877"/>
      <c r="WBB16" s="877"/>
      <c r="WBC16" s="877"/>
      <c r="WBD16" s="877"/>
      <c r="WBE16" s="877"/>
      <c r="WBF16" s="877"/>
      <c r="WBG16" s="877"/>
      <c r="WBH16" s="877"/>
      <c r="WBI16" s="877"/>
      <c r="WBJ16" s="877"/>
      <c r="WBK16" s="877"/>
      <c r="WBL16" s="877"/>
      <c r="WBM16" s="877"/>
      <c r="WBN16" s="877"/>
      <c r="WBO16" s="877"/>
      <c r="WBP16" s="877"/>
      <c r="WBQ16" s="877"/>
      <c r="WBR16" s="877"/>
      <c r="WBS16" s="877"/>
      <c r="WBT16" s="877"/>
      <c r="WBU16" s="877"/>
      <c r="WBV16" s="877"/>
      <c r="WBW16" s="877"/>
      <c r="WBX16" s="877"/>
      <c r="WBY16" s="877"/>
      <c r="WBZ16" s="877"/>
      <c r="WCA16" s="877"/>
      <c r="WCB16" s="877"/>
      <c r="WCC16" s="877"/>
      <c r="WCD16" s="877"/>
      <c r="WCE16" s="877"/>
      <c r="WCF16" s="877"/>
      <c r="WCG16" s="877"/>
      <c r="WCH16" s="877"/>
      <c r="WCI16" s="877"/>
      <c r="WCJ16" s="877"/>
      <c r="WCK16" s="877"/>
      <c r="WCL16" s="877"/>
      <c r="WCM16" s="877"/>
      <c r="WCN16" s="877"/>
      <c r="WCO16" s="877"/>
      <c r="WCP16" s="877"/>
      <c r="WCQ16" s="877"/>
      <c r="WCR16" s="877"/>
      <c r="WCS16" s="877"/>
      <c r="WCT16" s="877"/>
      <c r="WCU16" s="877"/>
      <c r="WCV16" s="877"/>
      <c r="WCW16" s="877"/>
      <c r="WCX16" s="877"/>
      <c r="WCY16" s="877"/>
      <c r="WCZ16" s="877"/>
      <c r="WDA16" s="877"/>
      <c r="WDB16" s="877"/>
      <c r="WDC16" s="877"/>
      <c r="WDD16" s="877"/>
      <c r="WDE16" s="877"/>
      <c r="WDF16" s="877"/>
      <c r="WDG16" s="877"/>
      <c r="WDH16" s="877"/>
      <c r="WDI16" s="877"/>
      <c r="WDJ16" s="877"/>
      <c r="WDK16" s="877"/>
      <c r="WDL16" s="877"/>
      <c r="WDM16" s="877"/>
      <c r="WDN16" s="877"/>
      <c r="WDO16" s="877"/>
      <c r="WDP16" s="877"/>
      <c r="WDQ16" s="877"/>
      <c r="WDR16" s="877"/>
      <c r="WDS16" s="877"/>
      <c r="WDT16" s="877"/>
      <c r="WDU16" s="877"/>
      <c r="WDV16" s="877"/>
      <c r="WDW16" s="877"/>
      <c r="WDX16" s="877"/>
      <c r="WDY16" s="877"/>
      <c r="WDZ16" s="877"/>
      <c r="WEA16" s="877"/>
      <c r="WEB16" s="877"/>
      <c r="WEC16" s="877"/>
      <c r="WED16" s="877"/>
      <c r="WEE16" s="877"/>
      <c r="WEF16" s="877"/>
      <c r="WEG16" s="877"/>
      <c r="WEH16" s="877"/>
      <c r="WEI16" s="877"/>
      <c r="WEJ16" s="877"/>
      <c r="WEK16" s="877"/>
      <c r="WEL16" s="877"/>
      <c r="WEM16" s="877"/>
      <c r="WEN16" s="877"/>
      <c r="WEO16" s="877"/>
      <c r="WEP16" s="877"/>
      <c r="WEQ16" s="877"/>
      <c r="WER16" s="877"/>
      <c r="WES16" s="877"/>
      <c r="WET16" s="877"/>
      <c r="WEU16" s="877"/>
      <c r="WEV16" s="877"/>
      <c r="WEW16" s="877"/>
      <c r="WEX16" s="877"/>
      <c r="WEY16" s="877"/>
      <c r="WEZ16" s="877"/>
      <c r="WFA16" s="877"/>
      <c r="WFB16" s="877"/>
      <c r="WFC16" s="877"/>
      <c r="WFD16" s="877"/>
      <c r="WFE16" s="877"/>
      <c r="WFF16" s="877"/>
      <c r="WFG16" s="877"/>
      <c r="WFH16" s="877"/>
      <c r="WFI16" s="877"/>
      <c r="WFJ16" s="877"/>
      <c r="WFK16" s="877"/>
      <c r="WFL16" s="877"/>
      <c r="WFM16" s="877"/>
      <c r="WFN16" s="877"/>
      <c r="WFO16" s="877"/>
      <c r="WFP16" s="877"/>
      <c r="WFQ16" s="877"/>
      <c r="WFR16" s="877"/>
      <c r="WFS16" s="877"/>
      <c r="WFT16" s="877"/>
      <c r="WFU16" s="877"/>
      <c r="WFV16" s="877"/>
      <c r="WFW16" s="877"/>
      <c r="WFX16" s="877"/>
      <c r="WFY16" s="877"/>
      <c r="WFZ16" s="877"/>
      <c r="WGA16" s="877"/>
      <c r="WGB16" s="877"/>
      <c r="WGC16" s="877"/>
      <c r="WGD16" s="877"/>
      <c r="WGE16" s="877"/>
      <c r="WGF16" s="877"/>
      <c r="WGG16" s="877"/>
      <c r="WGH16" s="877"/>
      <c r="WGI16" s="877"/>
      <c r="WGJ16" s="877"/>
      <c r="WGK16" s="877"/>
      <c r="WGL16" s="877"/>
      <c r="WGM16" s="877"/>
      <c r="WGN16" s="877"/>
      <c r="WGO16" s="877"/>
      <c r="WGP16" s="877"/>
      <c r="WGQ16" s="877"/>
      <c r="WGR16" s="877"/>
      <c r="WGS16" s="877"/>
      <c r="WGT16" s="877"/>
      <c r="WGU16" s="877"/>
      <c r="WGV16" s="877"/>
      <c r="WGW16" s="877"/>
      <c r="WGX16" s="877"/>
      <c r="WGY16" s="877"/>
      <c r="WGZ16" s="877"/>
      <c r="WHA16" s="877"/>
      <c r="WHB16" s="877"/>
      <c r="WHC16" s="877"/>
      <c r="WHD16" s="877"/>
      <c r="WHE16" s="877"/>
      <c r="WHF16" s="877"/>
      <c r="WHG16" s="877"/>
      <c r="WHH16" s="877"/>
      <c r="WHI16" s="877"/>
      <c r="WHJ16" s="877"/>
      <c r="WHK16" s="877"/>
      <c r="WHL16" s="877"/>
      <c r="WHM16" s="877"/>
      <c r="WHN16" s="877"/>
      <c r="WHO16" s="877"/>
      <c r="WHP16" s="877"/>
      <c r="WHQ16" s="877"/>
      <c r="WHR16" s="877"/>
      <c r="WHS16" s="877"/>
      <c r="WHT16" s="877"/>
      <c r="WHU16" s="877"/>
      <c r="WHV16" s="877"/>
      <c r="WHW16" s="877"/>
      <c r="WHX16" s="877"/>
      <c r="WHY16" s="877"/>
      <c r="WHZ16" s="877"/>
      <c r="WIA16" s="877"/>
      <c r="WIB16" s="877"/>
      <c r="WIC16" s="877"/>
      <c r="WID16" s="877"/>
      <c r="WIE16" s="877"/>
      <c r="WIF16" s="877"/>
      <c r="WIG16" s="877"/>
      <c r="WIH16" s="877"/>
      <c r="WII16" s="877"/>
      <c r="WIJ16" s="877"/>
      <c r="WIK16" s="877"/>
      <c r="WIL16" s="877"/>
      <c r="WIM16" s="877"/>
      <c r="WIN16" s="877"/>
      <c r="WIO16" s="877"/>
      <c r="WIP16" s="877"/>
      <c r="WIQ16" s="877"/>
      <c r="WIR16" s="877"/>
      <c r="WIS16" s="877"/>
      <c r="WIT16" s="877"/>
      <c r="WIU16" s="877"/>
      <c r="WIV16" s="877"/>
      <c r="WIW16" s="877"/>
      <c r="WIX16" s="877"/>
      <c r="WIY16" s="877"/>
      <c r="WIZ16" s="877"/>
      <c r="WJA16" s="877"/>
      <c r="WJB16" s="877"/>
      <c r="WJC16" s="877"/>
      <c r="WJD16" s="877"/>
      <c r="WJE16" s="877"/>
      <c r="WJF16" s="877"/>
      <c r="WJG16" s="877"/>
      <c r="WJH16" s="877"/>
      <c r="WJI16" s="877"/>
      <c r="WJJ16" s="877"/>
      <c r="WJK16" s="877"/>
      <c r="WJL16" s="877"/>
      <c r="WJM16" s="877"/>
      <c r="WJN16" s="877"/>
      <c r="WJO16" s="877"/>
      <c r="WJP16" s="877"/>
      <c r="WJQ16" s="877"/>
      <c r="WJR16" s="877"/>
      <c r="WJS16" s="877"/>
      <c r="WJT16" s="877"/>
      <c r="WJU16" s="877"/>
      <c r="WJV16" s="877"/>
      <c r="WJW16" s="877"/>
      <c r="WJX16" s="877"/>
      <c r="WJY16" s="877"/>
      <c r="WJZ16" s="877"/>
      <c r="WKA16" s="877"/>
      <c r="WKB16" s="877"/>
      <c r="WKC16" s="877"/>
      <c r="WKD16" s="877"/>
      <c r="WKE16" s="877"/>
      <c r="WKF16" s="877"/>
      <c r="WKG16" s="877"/>
      <c r="WKH16" s="877"/>
      <c r="WKI16" s="877"/>
      <c r="WKJ16" s="877"/>
      <c r="WKK16" s="877"/>
      <c r="WKL16" s="877"/>
      <c r="WKM16" s="877"/>
      <c r="WKN16" s="877"/>
      <c r="WKO16" s="877"/>
      <c r="WKP16" s="877"/>
      <c r="WKQ16" s="877"/>
      <c r="WKR16" s="877"/>
      <c r="WKS16" s="877"/>
      <c r="WKT16" s="877"/>
      <c r="WKU16" s="877"/>
      <c r="WKV16" s="877"/>
      <c r="WKW16" s="877"/>
      <c r="WKX16" s="877"/>
      <c r="WKY16" s="877"/>
      <c r="WKZ16" s="877"/>
      <c r="WLA16" s="877"/>
      <c r="WLB16" s="877"/>
      <c r="WLC16" s="877"/>
      <c r="WLD16" s="877"/>
      <c r="WLE16" s="877"/>
      <c r="WLF16" s="877"/>
      <c r="WLG16" s="877"/>
      <c r="WLH16" s="877"/>
      <c r="WLI16" s="877"/>
      <c r="WLJ16" s="877"/>
      <c r="WLK16" s="877"/>
      <c r="WLL16" s="877"/>
      <c r="WLM16" s="877"/>
      <c r="WLN16" s="877"/>
      <c r="WLO16" s="877"/>
      <c r="WLP16" s="877"/>
      <c r="WLQ16" s="877"/>
      <c r="WLR16" s="877"/>
      <c r="WLS16" s="877"/>
      <c r="WLT16" s="877"/>
      <c r="WLU16" s="877"/>
      <c r="WLV16" s="877"/>
      <c r="WLW16" s="877"/>
      <c r="WLX16" s="877"/>
      <c r="WLY16" s="877"/>
      <c r="WLZ16" s="877"/>
      <c r="WMA16" s="877"/>
      <c r="WMB16" s="877"/>
      <c r="WMC16" s="877"/>
      <c r="WMD16" s="877"/>
      <c r="WME16" s="877"/>
      <c r="WMF16" s="877"/>
      <c r="WMG16" s="877"/>
      <c r="WMH16" s="877"/>
      <c r="WMI16" s="877"/>
      <c r="WMJ16" s="877"/>
      <c r="WMK16" s="877"/>
      <c r="WML16" s="877"/>
      <c r="WMM16" s="877"/>
      <c r="WMN16" s="877"/>
      <c r="WMO16" s="877"/>
      <c r="WMP16" s="877"/>
      <c r="WMQ16" s="877"/>
      <c r="WMR16" s="877"/>
      <c r="WMS16" s="877"/>
      <c r="WMT16" s="877"/>
      <c r="WMU16" s="877"/>
      <c r="WMV16" s="877"/>
      <c r="WMW16" s="877"/>
      <c r="WMX16" s="877"/>
      <c r="WMY16" s="877"/>
      <c r="WMZ16" s="877"/>
      <c r="WNA16" s="877"/>
      <c r="WNB16" s="877"/>
      <c r="WNC16" s="877"/>
      <c r="WND16" s="877"/>
      <c r="WNE16" s="877"/>
      <c r="WNF16" s="877"/>
      <c r="WNG16" s="877"/>
      <c r="WNH16" s="877"/>
      <c r="WNI16" s="877"/>
      <c r="WNJ16" s="877"/>
      <c r="WNK16" s="877"/>
      <c r="WNL16" s="877"/>
      <c r="WNM16" s="877"/>
      <c r="WNN16" s="877"/>
      <c r="WNO16" s="877"/>
      <c r="WNP16" s="877"/>
      <c r="WNQ16" s="877"/>
      <c r="WNR16" s="877"/>
      <c r="WNS16" s="877"/>
      <c r="WNT16" s="877"/>
      <c r="WNU16" s="877"/>
      <c r="WNV16" s="877"/>
      <c r="WNW16" s="877"/>
      <c r="WNX16" s="877"/>
      <c r="WNY16" s="877"/>
      <c r="WNZ16" s="877"/>
      <c r="WOA16" s="877"/>
      <c r="WOB16" s="877"/>
      <c r="WOC16" s="877"/>
      <c r="WOD16" s="877"/>
      <c r="WOE16" s="877"/>
      <c r="WOF16" s="877"/>
      <c r="WOG16" s="877"/>
      <c r="WOH16" s="877"/>
      <c r="WOI16" s="877"/>
      <c r="WOJ16" s="877"/>
      <c r="WOK16" s="877"/>
      <c r="WOL16" s="877"/>
      <c r="WOM16" s="877"/>
      <c r="WON16" s="877"/>
      <c r="WOO16" s="877"/>
      <c r="WOP16" s="877"/>
      <c r="WOQ16" s="877"/>
      <c r="WOR16" s="877"/>
      <c r="WOS16" s="877"/>
      <c r="WOT16" s="877"/>
      <c r="WOU16" s="877"/>
      <c r="WOV16" s="877"/>
      <c r="WOW16" s="877"/>
      <c r="WOX16" s="877"/>
      <c r="WOY16" s="877"/>
      <c r="WOZ16" s="877"/>
      <c r="WPA16" s="877"/>
      <c r="WPB16" s="877"/>
      <c r="WPC16" s="877"/>
      <c r="WPD16" s="877"/>
      <c r="WPE16" s="877"/>
      <c r="WPF16" s="877"/>
      <c r="WPG16" s="877"/>
      <c r="WPH16" s="877"/>
      <c r="WPI16" s="877"/>
      <c r="WPJ16" s="877"/>
      <c r="WPK16" s="877"/>
      <c r="WPL16" s="877"/>
      <c r="WPM16" s="877"/>
      <c r="WPN16" s="877"/>
      <c r="WPO16" s="877"/>
      <c r="WPP16" s="877"/>
      <c r="WPQ16" s="877"/>
      <c r="WPR16" s="877"/>
      <c r="WPS16" s="877"/>
      <c r="WPT16" s="877"/>
      <c r="WPU16" s="877"/>
      <c r="WPV16" s="877"/>
      <c r="WPW16" s="877"/>
      <c r="WPX16" s="877"/>
      <c r="WPY16" s="877"/>
      <c r="WPZ16" s="877"/>
      <c r="WQA16" s="877"/>
      <c r="WQB16" s="877"/>
      <c r="WQC16" s="877"/>
      <c r="WQD16" s="877"/>
      <c r="WQE16" s="877"/>
      <c r="WQF16" s="877"/>
      <c r="WQG16" s="877"/>
      <c r="WQH16" s="877"/>
      <c r="WQI16" s="877"/>
      <c r="WQJ16" s="877"/>
      <c r="WQK16" s="877"/>
      <c r="WQL16" s="877"/>
      <c r="WQM16" s="877"/>
      <c r="WQN16" s="877"/>
      <c r="WQO16" s="877"/>
      <c r="WQP16" s="877"/>
      <c r="WQQ16" s="877"/>
      <c r="WQR16" s="877"/>
      <c r="WQS16" s="877"/>
      <c r="WQT16" s="877"/>
      <c r="WQU16" s="877"/>
      <c r="WQV16" s="877"/>
      <c r="WQW16" s="877"/>
      <c r="WQX16" s="877"/>
      <c r="WQY16" s="877"/>
      <c r="WQZ16" s="877"/>
      <c r="WRA16" s="877"/>
      <c r="WRB16" s="877"/>
      <c r="WRC16" s="877"/>
      <c r="WRD16" s="877"/>
      <c r="WRE16" s="877"/>
      <c r="WRF16" s="877"/>
      <c r="WRG16" s="877"/>
      <c r="WRH16" s="877"/>
      <c r="WRI16" s="877"/>
      <c r="WRJ16" s="877"/>
      <c r="WRK16" s="877"/>
      <c r="WRL16" s="877"/>
      <c r="WRM16" s="877"/>
      <c r="WRN16" s="877"/>
      <c r="WRO16" s="877"/>
      <c r="WRP16" s="877"/>
      <c r="WRQ16" s="877"/>
      <c r="WRR16" s="877"/>
      <c r="WRS16" s="877"/>
      <c r="WRT16" s="877"/>
      <c r="WRU16" s="877"/>
      <c r="WRV16" s="877"/>
      <c r="WRW16" s="877"/>
      <c r="WRX16" s="877"/>
      <c r="WRY16" s="877"/>
      <c r="WRZ16" s="877"/>
      <c r="WSA16" s="877"/>
      <c r="WSB16" s="877"/>
      <c r="WSC16" s="877"/>
      <c r="WSD16" s="877"/>
      <c r="WSE16" s="877"/>
      <c r="WSF16" s="877"/>
      <c r="WSG16" s="877"/>
      <c r="WSH16" s="877"/>
      <c r="WSI16" s="877"/>
      <c r="WSJ16" s="877"/>
      <c r="WSK16" s="877"/>
      <c r="WSL16" s="877"/>
      <c r="WSM16" s="877"/>
      <c r="WSN16" s="877"/>
      <c r="WSO16" s="877"/>
      <c r="WSP16" s="877"/>
      <c r="WSQ16" s="877"/>
      <c r="WSR16" s="877"/>
      <c r="WSS16" s="877"/>
      <c r="WST16" s="877"/>
      <c r="WSU16" s="877"/>
      <c r="WSV16" s="877"/>
      <c r="WSW16" s="877"/>
      <c r="WSX16" s="877"/>
      <c r="WSY16" s="877"/>
      <c r="WSZ16" s="877"/>
      <c r="WTA16" s="877"/>
      <c r="WTB16" s="877"/>
      <c r="WTC16" s="877"/>
      <c r="WTD16" s="877"/>
      <c r="WTE16" s="877"/>
      <c r="WTF16" s="877"/>
      <c r="WTG16" s="877"/>
      <c r="WTH16" s="877"/>
      <c r="WTI16" s="877"/>
      <c r="WTJ16" s="877"/>
      <c r="WTK16" s="877"/>
      <c r="WTL16" s="877"/>
      <c r="WTM16" s="877"/>
      <c r="WTN16" s="877"/>
      <c r="WTO16" s="877"/>
      <c r="WTP16" s="877"/>
      <c r="WTQ16" s="877"/>
      <c r="WTR16" s="877"/>
      <c r="WTS16" s="877"/>
      <c r="WTT16" s="877"/>
      <c r="WTU16" s="877"/>
      <c r="WTV16" s="877"/>
      <c r="WTW16" s="877"/>
      <c r="WTX16" s="877"/>
      <c r="WTY16" s="877"/>
      <c r="WTZ16" s="877"/>
      <c r="WUA16" s="877"/>
      <c r="WUB16" s="877"/>
      <c r="WUC16" s="877"/>
      <c r="WUD16" s="877"/>
      <c r="WUE16" s="877"/>
      <c r="WUF16" s="877"/>
      <c r="WUG16" s="877"/>
      <c r="WUH16" s="877"/>
      <c r="WUI16" s="877"/>
      <c r="WUJ16" s="877"/>
      <c r="WUK16" s="877"/>
      <c r="WUL16" s="877"/>
      <c r="WUM16" s="877"/>
      <c r="WUN16" s="877"/>
      <c r="WUO16" s="877"/>
      <c r="WUP16" s="877"/>
      <c r="WUQ16" s="877"/>
      <c r="WUR16" s="877"/>
      <c r="WUS16" s="877"/>
      <c r="WUT16" s="877"/>
      <c r="WUU16" s="877"/>
      <c r="WUV16" s="877"/>
      <c r="WUW16" s="877"/>
      <c r="WUX16" s="877"/>
      <c r="WUY16" s="877"/>
      <c r="WUZ16" s="877"/>
      <c r="WVA16" s="877"/>
      <c r="WVB16" s="877"/>
      <c r="WVC16" s="877"/>
      <c r="WVD16" s="877"/>
      <c r="WVE16" s="877"/>
      <c r="WVF16" s="877"/>
      <c r="WVG16" s="877"/>
      <c r="WVH16" s="877"/>
      <c r="WVI16" s="877"/>
      <c r="WVJ16" s="877"/>
      <c r="WVK16" s="877"/>
      <c r="WVL16" s="877"/>
      <c r="WVM16" s="877"/>
      <c r="WVN16" s="877"/>
      <c r="WVO16" s="877"/>
      <c r="WVP16" s="877"/>
      <c r="WVQ16" s="877"/>
      <c r="WVR16" s="877"/>
      <c r="WVS16" s="877"/>
      <c r="WVT16" s="877"/>
      <c r="WVU16" s="877"/>
      <c r="WVV16" s="877"/>
      <c r="WVW16" s="877"/>
      <c r="WVX16" s="877"/>
      <c r="WVY16" s="877"/>
      <c r="WVZ16" s="877"/>
      <c r="WWA16" s="877"/>
      <c r="WWB16" s="877"/>
      <c r="WWC16" s="877"/>
      <c r="WWD16" s="877"/>
      <c r="WWE16" s="877"/>
      <c r="WWF16" s="877"/>
      <c r="WWG16" s="877"/>
      <c r="WWH16" s="877"/>
      <c r="WWI16" s="877"/>
      <c r="WWJ16" s="877"/>
      <c r="WWK16" s="877"/>
      <c r="WWL16" s="877"/>
      <c r="WWM16" s="877"/>
      <c r="WWN16" s="877"/>
      <c r="WWO16" s="877"/>
      <c r="WWP16" s="877"/>
      <c r="WWQ16" s="877"/>
      <c r="WWR16" s="877"/>
      <c r="WWS16" s="877"/>
      <c r="WWT16" s="877"/>
      <c r="WWU16" s="877"/>
      <c r="WWV16" s="877"/>
      <c r="WWW16" s="877"/>
      <c r="WWX16" s="877"/>
      <c r="WWY16" s="877"/>
      <c r="WWZ16" s="877"/>
      <c r="WXA16" s="877"/>
      <c r="WXB16" s="877"/>
      <c r="WXC16" s="877"/>
      <c r="WXD16" s="877"/>
      <c r="WXE16" s="877"/>
      <c r="WXF16" s="877"/>
      <c r="WXG16" s="877"/>
      <c r="WXH16" s="877"/>
      <c r="WXI16" s="877"/>
      <c r="WXJ16" s="877"/>
      <c r="WXK16" s="877"/>
      <c r="WXL16" s="877"/>
      <c r="WXM16" s="877"/>
      <c r="WXN16" s="877"/>
      <c r="WXO16" s="877"/>
      <c r="WXP16" s="877"/>
      <c r="WXQ16" s="877"/>
      <c r="WXR16" s="877"/>
      <c r="WXS16" s="877"/>
      <c r="WXT16" s="877"/>
      <c r="WXU16" s="877"/>
      <c r="WXV16" s="877"/>
      <c r="WXW16" s="877"/>
      <c r="WXX16" s="877"/>
      <c r="WXY16" s="877"/>
      <c r="WXZ16" s="877"/>
      <c r="WYA16" s="877"/>
      <c r="WYB16" s="877"/>
      <c r="WYC16" s="877"/>
      <c r="WYD16" s="877"/>
      <c r="WYE16" s="877"/>
      <c r="WYF16" s="877"/>
      <c r="WYG16" s="877"/>
      <c r="WYH16" s="877"/>
      <c r="WYI16" s="877"/>
      <c r="WYJ16" s="877"/>
      <c r="WYK16" s="877"/>
      <c r="WYL16" s="877"/>
      <c r="WYM16" s="877"/>
      <c r="WYN16" s="877"/>
      <c r="WYO16" s="877"/>
      <c r="WYP16" s="877"/>
      <c r="WYQ16" s="877"/>
      <c r="WYR16" s="877"/>
      <c r="WYS16" s="877"/>
      <c r="WYT16" s="877"/>
      <c r="WYU16" s="877"/>
      <c r="WYV16" s="877"/>
      <c r="WYW16" s="877"/>
      <c r="WYX16" s="877"/>
      <c r="WYY16" s="877"/>
      <c r="WYZ16" s="877"/>
      <c r="WZA16" s="877"/>
      <c r="WZB16" s="877"/>
      <c r="WZC16" s="877"/>
      <c r="WZD16" s="877"/>
      <c r="WZE16" s="877"/>
      <c r="WZF16" s="877"/>
      <c r="WZG16" s="877"/>
      <c r="WZH16" s="877"/>
      <c r="WZI16" s="877"/>
      <c r="WZJ16" s="877"/>
      <c r="WZK16" s="877"/>
      <c r="WZL16" s="877"/>
      <c r="WZM16" s="877"/>
      <c r="WZN16" s="877"/>
      <c r="WZO16" s="877"/>
      <c r="WZP16" s="877"/>
      <c r="WZQ16" s="877"/>
      <c r="WZR16" s="877"/>
      <c r="WZS16" s="877"/>
      <c r="WZT16" s="877"/>
      <c r="WZU16" s="877"/>
      <c r="WZV16" s="877"/>
      <c r="WZW16" s="877"/>
      <c r="WZX16" s="877"/>
      <c r="WZY16" s="877"/>
      <c r="WZZ16" s="877"/>
      <c r="XAA16" s="877"/>
      <c r="XAB16" s="877"/>
      <c r="XAC16" s="877"/>
      <c r="XAD16" s="877"/>
      <c r="XAE16" s="877"/>
      <c r="XAF16" s="877"/>
      <c r="XAG16" s="877"/>
      <c r="XAH16" s="877"/>
      <c r="XAI16" s="877"/>
      <c r="XAJ16" s="877"/>
      <c r="XAK16" s="877"/>
      <c r="XAL16" s="877"/>
      <c r="XAM16" s="877"/>
      <c r="XAN16" s="877"/>
      <c r="XAO16" s="877"/>
      <c r="XAP16" s="877"/>
      <c r="XAQ16" s="877"/>
      <c r="XAR16" s="877"/>
      <c r="XAS16" s="877"/>
      <c r="XAT16" s="877"/>
      <c r="XAU16" s="877"/>
      <c r="XAV16" s="877"/>
      <c r="XAW16" s="877"/>
      <c r="XAX16" s="877"/>
      <c r="XAY16" s="877"/>
      <c r="XAZ16" s="877"/>
      <c r="XBA16" s="877"/>
      <c r="XBB16" s="877"/>
      <c r="XBC16" s="877"/>
      <c r="XBD16" s="877"/>
      <c r="XBE16" s="877"/>
      <c r="XBF16" s="877"/>
      <c r="XBG16" s="877"/>
      <c r="XBH16" s="877"/>
      <c r="XBI16" s="877"/>
      <c r="XBJ16" s="877"/>
      <c r="XBK16" s="877"/>
      <c r="XBL16" s="877"/>
      <c r="XBM16" s="877"/>
      <c r="XBN16" s="877"/>
      <c r="XBO16" s="877"/>
      <c r="XBP16" s="877"/>
      <c r="XBQ16" s="877"/>
      <c r="XBR16" s="877"/>
      <c r="XBS16" s="877"/>
      <c r="XBT16" s="877"/>
      <c r="XBU16" s="877"/>
      <c r="XBV16" s="877"/>
      <c r="XBW16" s="877"/>
      <c r="XBX16" s="877"/>
      <c r="XBY16" s="877"/>
      <c r="XBZ16" s="877"/>
      <c r="XCA16" s="877"/>
      <c r="XCB16" s="877"/>
      <c r="XCC16" s="877"/>
      <c r="XCD16" s="877"/>
      <c r="XCE16" s="877"/>
      <c r="XCF16" s="877"/>
      <c r="XCG16" s="877"/>
      <c r="XCH16" s="877"/>
      <c r="XCI16" s="877"/>
      <c r="XCJ16" s="877"/>
      <c r="XCK16" s="877"/>
      <c r="XCL16" s="877"/>
      <c r="XCM16" s="877"/>
      <c r="XCN16" s="877"/>
      <c r="XCO16" s="877"/>
      <c r="XCP16" s="877"/>
      <c r="XCQ16" s="877"/>
      <c r="XCR16" s="877"/>
      <c r="XCS16" s="877"/>
      <c r="XCT16" s="877"/>
      <c r="XCU16" s="877"/>
      <c r="XCV16" s="877"/>
      <c r="XCW16" s="877"/>
      <c r="XCX16" s="877"/>
      <c r="XCY16" s="877"/>
      <c r="XCZ16" s="877"/>
      <c r="XDA16" s="877"/>
      <c r="XDB16" s="877"/>
      <c r="XDC16" s="877"/>
      <c r="XDD16" s="877"/>
      <c r="XDE16" s="877"/>
      <c r="XDF16" s="877"/>
      <c r="XDG16" s="877"/>
      <c r="XDH16" s="877"/>
      <c r="XDI16" s="877"/>
      <c r="XDJ16" s="877"/>
      <c r="XDK16" s="877"/>
      <c r="XDL16" s="877"/>
      <c r="XDM16" s="877"/>
      <c r="XDN16" s="877"/>
      <c r="XDO16" s="877"/>
      <c r="XDP16" s="877"/>
      <c r="XDQ16" s="877"/>
      <c r="XDR16" s="877"/>
      <c r="XDS16" s="877"/>
      <c r="XDT16" s="877"/>
      <c r="XDU16" s="877"/>
      <c r="XDV16" s="877"/>
      <c r="XDW16" s="877"/>
      <c r="XDX16" s="877"/>
      <c r="XDY16" s="877"/>
      <c r="XDZ16" s="877"/>
      <c r="XEA16" s="877"/>
      <c r="XEB16" s="877"/>
      <c r="XEC16" s="877"/>
      <c r="XED16" s="877"/>
      <c r="XEE16" s="877"/>
      <c r="XEF16" s="877"/>
      <c r="XEG16" s="877"/>
      <c r="XEH16" s="877"/>
      <c r="XEI16" s="877"/>
      <c r="XEJ16" s="877"/>
      <c r="XEK16" s="877"/>
      <c r="XEL16" s="877"/>
      <c r="XEM16" s="877"/>
      <c r="XEN16" s="877"/>
      <c r="XEO16" s="877"/>
      <c r="XEP16" s="877"/>
      <c r="XEQ16" s="877"/>
      <c r="XER16" s="877"/>
      <c r="XES16" s="877"/>
      <c r="XET16" s="877"/>
      <c r="XEU16" s="877"/>
      <c r="XEV16" s="877"/>
      <c r="XEW16" s="877"/>
      <c r="XEX16" s="877"/>
      <c r="XEY16" s="877"/>
      <c r="XEZ16" s="877"/>
      <c r="XFA16" s="877"/>
      <c r="XFB16" s="877"/>
      <c r="XFC16" s="877"/>
      <c r="XFD16" s="877"/>
    </row>
    <row r="17" spans="1:16384" s="878" customFormat="1" ht="25.5">
      <c r="A17" s="969">
        <v>92214</v>
      </c>
      <c r="B17" s="962" t="s">
        <v>501</v>
      </c>
      <c r="C17" s="970" t="s">
        <v>516</v>
      </c>
      <c r="D17" s="971" t="s">
        <v>22</v>
      </c>
      <c r="E17" s="972">
        <v>312.18</v>
      </c>
      <c r="F17" s="915">
        <v>0</v>
      </c>
      <c r="G17" s="916">
        <f t="shared" si="0"/>
        <v>0.19600000000000001</v>
      </c>
      <c r="H17" s="915">
        <f t="shared" si="1"/>
        <v>0</v>
      </c>
      <c r="I17" s="915">
        <f t="shared" si="2"/>
        <v>0</v>
      </c>
      <c r="J17" s="950">
        <f t="shared" si="3"/>
        <v>0</v>
      </c>
      <c r="K17" s="877"/>
      <c r="L17" s="877"/>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7"/>
      <c r="AK17" s="877"/>
      <c r="AL17" s="877"/>
      <c r="AM17" s="877"/>
      <c r="AN17" s="877"/>
      <c r="AO17" s="877"/>
      <c r="AP17" s="877"/>
      <c r="AQ17" s="877"/>
      <c r="AR17" s="877"/>
      <c r="AS17" s="877"/>
      <c r="AT17" s="877"/>
      <c r="AU17" s="877"/>
      <c r="AV17" s="877"/>
      <c r="AW17" s="877"/>
      <c r="AX17" s="877"/>
      <c r="AY17" s="877"/>
      <c r="AZ17" s="877"/>
      <c r="BA17" s="877"/>
      <c r="BB17" s="877"/>
      <c r="BC17" s="877"/>
      <c r="BD17" s="877"/>
      <c r="BE17" s="877"/>
      <c r="BF17" s="877"/>
      <c r="BG17" s="877"/>
      <c r="BH17" s="877"/>
      <c r="BI17" s="877"/>
      <c r="BJ17" s="877"/>
      <c r="BK17" s="877"/>
      <c r="BL17" s="877"/>
      <c r="BM17" s="877"/>
      <c r="BN17" s="877"/>
      <c r="BO17" s="877"/>
      <c r="BP17" s="877"/>
      <c r="BQ17" s="877"/>
      <c r="BR17" s="877"/>
      <c r="BS17" s="877"/>
      <c r="BT17" s="877"/>
      <c r="BU17" s="877"/>
      <c r="BV17" s="877"/>
      <c r="BW17" s="877"/>
      <c r="BX17" s="877"/>
      <c r="BY17" s="877"/>
      <c r="BZ17" s="877"/>
      <c r="CA17" s="877"/>
      <c r="CB17" s="877"/>
      <c r="CC17" s="877"/>
      <c r="CD17" s="877"/>
      <c r="CE17" s="877"/>
      <c r="CF17" s="877"/>
      <c r="CG17" s="877"/>
      <c r="CH17" s="877"/>
      <c r="CI17" s="877"/>
      <c r="CJ17" s="877"/>
      <c r="CK17" s="877"/>
      <c r="CL17" s="877"/>
      <c r="CM17" s="877"/>
      <c r="CN17" s="877"/>
      <c r="CO17" s="877"/>
      <c r="CP17" s="877"/>
      <c r="CQ17" s="877"/>
      <c r="CR17" s="877"/>
      <c r="CS17" s="877"/>
      <c r="CT17" s="877"/>
      <c r="CU17" s="877"/>
      <c r="CV17" s="877"/>
      <c r="CW17" s="877"/>
      <c r="CX17" s="877"/>
      <c r="CY17" s="877"/>
      <c r="CZ17" s="877"/>
      <c r="DA17" s="877"/>
      <c r="DB17" s="877"/>
      <c r="DC17" s="877"/>
      <c r="DD17" s="877"/>
      <c r="DE17" s="877"/>
      <c r="DF17" s="877"/>
      <c r="DG17" s="877"/>
      <c r="DH17" s="877"/>
      <c r="DI17" s="877"/>
      <c r="DJ17" s="877"/>
      <c r="DK17" s="877"/>
      <c r="DL17" s="877"/>
      <c r="DM17" s="877"/>
      <c r="DN17" s="877"/>
      <c r="DO17" s="877"/>
      <c r="DP17" s="877"/>
      <c r="DQ17" s="877"/>
      <c r="DR17" s="877"/>
      <c r="DS17" s="877"/>
      <c r="DT17" s="877"/>
      <c r="DU17" s="877"/>
      <c r="DV17" s="877"/>
      <c r="DW17" s="877"/>
      <c r="DX17" s="877"/>
      <c r="DY17" s="877"/>
      <c r="DZ17" s="877"/>
      <c r="EA17" s="877"/>
      <c r="EB17" s="877"/>
      <c r="EC17" s="877"/>
      <c r="ED17" s="877"/>
      <c r="EE17" s="877"/>
      <c r="EF17" s="877"/>
      <c r="EG17" s="877"/>
      <c r="EH17" s="877"/>
      <c r="EI17" s="877"/>
      <c r="EJ17" s="877"/>
      <c r="EK17" s="877"/>
      <c r="EL17" s="877"/>
      <c r="EM17" s="877"/>
      <c r="EN17" s="877"/>
      <c r="EO17" s="877"/>
      <c r="EP17" s="877"/>
      <c r="EQ17" s="877"/>
      <c r="ER17" s="877"/>
      <c r="ES17" s="877"/>
      <c r="ET17" s="877"/>
      <c r="EU17" s="877"/>
      <c r="EV17" s="877"/>
      <c r="EW17" s="877"/>
      <c r="EX17" s="877"/>
      <c r="EY17" s="877"/>
      <c r="EZ17" s="877"/>
      <c r="FA17" s="877"/>
      <c r="FB17" s="877"/>
      <c r="FC17" s="877"/>
      <c r="FD17" s="877"/>
      <c r="FE17" s="877"/>
      <c r="FF17" s="877"/>
      <c r="FG17" s="877"/>
      <c r="FH17" s="877"/>
      <c r="FI17" s="877"/>
      <c r="FJ17" s="877"/>
      <c r="FK17" s="877"/>
      <c r="FL17" s="877"/>
      <c r="FM17" s="877"/>
      <c r="FN17" s="877"/>
      <c r="FO17" s="877"/>
      <c r="FP17" s="877"/>
      <c r="FQ17" s="877"/>
      <c r="FR17" s="877"/>
      <c r="FS17" s="877"/>
      <c r="FT17" s="877"/>
      <c r="FU17" s="877"/>
      <c r="FV17" s="877"/>
      <c r="FW17" s="877"/>
      <c r="FX17" s="877"/>
      <c r="FY17" s="877"/>
      <c r="FZ17" s="877"/>
      <c r="GA17" s="877"/>
      <c r="GB17" s="877"/>
      <c r="GC17" s="877"/>
      <c r="GD17" s="877"/>
      <c r="GE17" s="877"/>
      <c r="GF17" s="877"/>
      <c r="GG17" s="877"/>
      <c r="GH17" s="877"/>
      <c r="GI17" s="877"/>
      <c r="GJ17" s="877"/>
      <c r="GK17" s="877"/>
      <c r="GL17" s="877"/>
      <c r="GM17" s="877"/>
      <c r="GN17" s="877"/>
      <c r="GO17" s="877"/>
      <c r="GP17" s="877"/>
      <c r="GQ17" s="877"/>
      <c r="GR17" s="877"/>
      <c r="GS17" s="877"/>
      <c r="GT17" s="877"/>
      <c r="GU17" s="877"/>
      <c r="GV17" s="877"/>
      <c r="GW17" s="877"/>
      <c r="GX17" s="877"/>
      <c r="GY17" s="877"/>
      <c r="GZ17" s="877"/>
      <c r="HA17" s="877"/>
      <c r="HB17" s="877"/>
      <c r="HC17" s="877"/>
      <c r="HD17" s="877"/>
      <c r="HE17" s="877"/>
      <c r="HF17" s="877"/>
      <c r="HG17" s="877"/>
      <c r="HH17" s="877"/>
      <c r="HI17" s="877"/>
      <c r="HJ17" s="877"/>
      <c r="HK17" s="877"/>
      <c r="HL17" s="877"/>
      <c r="HM17" s="877"/>
      <c r="HN17" s="877"/>
      <c r="HO17" s="877"/>
      <c r="HP17" s="877"/>
      <c r="HQ17" s="877"/>
      <c r="HR17" s="877"/>
      <c r="HS17" s="877"/>
      <c r="HT17" s="877"/>
      <c r="HU17" s="877"/>
      <c r="HV17" s="877"/>
      <c r="HW17" s="877"/>
      <c r="HX17" s="877"/>
      <c r="HY17" s="877"/>
      <c r="HZ17" s="877"/>
      <c r="IA17" s="877"/>
      <c r="IB17" s="877"/>
      <c r="IC17" s="877"/>
      <c r="ID17" s="877"/>
      <c r="IE17" s="877"/>
      <c r="IF17" s="877"/>
      <c r="IG17" s="877"/>
      <c r="IH17" s="877"/>
      <c r="II17" s="877"/>
      <c r="IJ17" s="877"/>
      <c r="IK17" s="877"/>
      <c r="IL17" s="877"/>
      <c r="IM17" s="877"/>
      <c r="IN17" s="877"/>
      <c r="IO17" s="877"/>
      <c r="IP17" s="877"/>
      <c r="IQ17" s="877"/>
      <c r="IR17" s="877"/>
      <c r="IS17" s="877"/>
      <c r="IT17" s="877"/>
      <c r="IU17" s="877"/>
      <c r="IV17" s="877"/>
      <c r="IW17" s="877"/>
      <c r="IX17" s="877"/>
      <c r="IY17" s="877"/>
      <c r="IZ17" s="877"/>
      <c r="JA17" s="877"/>
      <c r="JB17" s="877"/>
      <c r="JC17" s="877"/>
      <c r="JD17" s="877"/>
      <c r="JE17" s="877"/>
      <c r="JF17" s="877"/>
      <c r="JG17" s="877"/>
      <c r="JH17" s="877"/>
      <c r="JI17" s="877"/>
      <c r="JJ17" s="877"/>
      <c r="JK17" s="877"/>
      <c r="JL17" s="877"/>
      <c r="JM17" s="877"/>
      <c r="JN17" s="877"/>
      <c r="JO17" s="877"/>
      <c r="JP17" s="877"/>
      <c r="JQ17" s="877"/>
      <c r="JR17" s="877"/>
      <c r="JS17" s="877"/>
      <c r="JT17" s="877"/>
      <c r="JU17" s="877"/>
      <c r="JV17" s="877"/>
      <c r="JW17" s="877"/>
      <c r="JX17" s="877"/>
      <c r="JY17" s="877"/>
      <c r="JZ17" s="877"/>
      <c r="KA17" s="877"/>
      <c r="KB17" s="877"/>
      <c r="KC17" s="877"/>
      <c r="KD17" s="877"/>
      <c r="KE17" s="877"/>
      <c r="KF17" s="877"/>
      <c r="KG17" s="877"/>
      <c r="KH17" s="877"/>
      <c r="KI17" s="877"/>
      <c r="KJ17" s="877"/>
      <c r="KK17" s="877"/>
      <c r="KL17" s="877"/>
      <c r="KM17" s="877"/>
      <c r="KN17" s="877"/>
      <c r="KO17" s="877"/>
      <c r="KP17" s="877"/>
      <c r="KQ17" s="877"/>
      <c r="KR17" s="877"/>
      <c r="KS17" s="877"/>
      <c r="KT17" s="877"/>
      <c r="KU17" s="877"/>
      <c r="KV17" s="877"/>
      <c r="KW17" s="877"/>
      <c r="KX17" s="877"/>
      <c r="KY17" s="877"/>
      <c r="KZ17" s="877"/>
      <c r="LA17" s="877"/>
      <c r="LB17" s="877"/>
      <c r="LC17" s="877"/>
      <c r="LD17" s="877"/>
      <c r="LE17" s="877"/>
      <c r="LF17" s="877"/>
      <c r="LG17" s="877"/>
      <c r="LH17" s="877"/>
      <c r="LI17" s="877"/>
      <c r="LJ17" s="877"/>
      <c r="LK17" s="877"/>
      <c r="LL17" s="877"/>
      <c r="LM17" s="877"/>
      <c r="LN17" s="877"/>
      <c r="LO17" s="877"/>
      <c r="LP17" s="877"/>
      <c r="LQ17" s="877"/>
      <c r="LR17" s="877"/>
      <c r="LS17" s="877"/>
      <c r="LT17" s="877"/>
      <c r="LU17" s="877"/>
      <c r="LV17" s="877"/>
      <c r="LW17" s="877"/>
      <c r="LX17" s="877"/>
      <c r="LY17" s="877"/>
      <c r="LZ17" s="877"/>
      <c r="MA17" s="877"/>
      <c r="MB17" s="877"/>
      <c r="MC17" s="877"/>
      <c r="MD17" s="877"/>
      <c r="ME17" s="877"/>
      <c r="MF17" s="877"/>
      <c r="MG17" s="877"/>
      <c r="MH17" s="877"/>
      <c r="MI17" s="877"/>
      <c r="MJ17" s="877"/>
      <c r="MK17" s="877"/>
      <c r="ML17" s="877"/>
      <c r="MM17" s="877"/>
      <c r="MN17" s="877"/>
      <c r="MO17" s="877"/>
      <c r="MP17" s="877"/>
      <c r="MQ17" s="877"/>
      <c r="MR17" s="877"/>
      <c r="MS17" s="877"/>
      <c r="MT17" s="877"/>
      <c r="MU17" s="877"/>
      <c r="MV17" s="877"/>
      <c r="MW17" s="877"/>
      <c r="MX17" s="877"/>
      <c r="MY17" s="877"/>
      <c r="MZ17" s="877"/>
      <c r="NA17" s="877"/>
      <c r="NB17" s="877"/>
      <c r="NC17" s="877"/>
      <c r="ND17" s="877"/>
      <c r="NE17" s="877"/>
      <c r="NF17" s="877"/>
      <c r="NG17" s="877"/>
      <c r="NH17" s="877"/>
      <c r="NI17" s="877"/>
      <c r="NJ17" s="877"/>
      <c r="NK17" s="877"/>
      <c r="NL17" s="877"/>
      <c r="NM17" s="877"/>
      <c r="NN17" s="877"/>
      <c r="NO17" s="877"/>
      <c r="NP17" s="877"/>
      <c r="NQ17" s="877"/>
      <c r="NR17" s="877"/>
      <c r="NS17" s="877"/>
      <c r="NT17" s="877"/>
      <c r="NU17" s="877"/>
      <c r="NV17" s="877"/>
      <c r="NW17" s="877"/>
      <c r="NX17" s="877"/>
      <c r="NY17" s="877"/>
      <c r="NZ17" s="877"/>
      <c r="OA17" s="877"/>
      <c r="OB17" s="877"/>
      <c r="OC17" s="877"/>
      <c r="OD17" s="877"/>
      <c r="OE17" s="877"/>
      <c r="OF17" s="877"/>
      <c r="OG17" s="877"/>
      <c r="OH17" s="877"/>
      <c r="OI17" s="877"/>
      <c r="OJ17" s="877"/>
      <c r="OK17" s="877"/>
      <c r="OL17" s="877"/>
      <c r="OM17" s="877"/>
      <c r="ON17" s="877"/>
      <c r="OO17" s="877"/>
      <c r="OP17" s="877"/>
      <c r="OQ17" s="877"/>
      <c r="OR17" s="877"/>
      <c r="OS17" s="877"/>
      <c r="OT17" s="877"/>
      <c r="OU17" s="877"/>
      <c r="OV17" s="877"/>
      <c r="OW17" s="877"/>
      <c r="OX17" s="877"/>
      <c r="OY17" s="877"/>
      <c r="OZ17" s="877"/>
      <c r="PA17" s="877"/>
      <c r="PB17" s="877"/>
      <c r="PC17" s="877"/>
      <c r="PD17" s="877"/>
      <c r="PE17" s="877"/>
      <c r="PF17" s="877"/>
      <c r="PG17" s="877"/>
      <c r="PH17" s="877"/>
      <c r="PI17" s="877"/>
      <c r="PJ17" s="877"/>
      <c r="PK17" s="877"/>
      <c r="PL17" s="877"/>
      <c r="PM17" s="877"/>
      <c r="PN17" s="877"/>
      <c r="PO17" s="877"/>
      <c r="PP17" s="877"/>
      <c r="PQ17" s="877"/>
      <c r="PR17" s="877"/>
      <c r="PS17" s="877"/>
      <c r="PT17" s="877"/>
      <c r="PU17" s="877"/>
      <c r="PV17" s="877"/>
      <c r="PW17" s="877"/>
      <c r="PX17" s="877"/>
      <c r="PY17" s="877"/>
      <c r="PZ17" s="877"/>
      <c r="QA17" s="877"/>
      <c r="QB17" s="877"/>
      <c r="QC17" s="877"/>
      <c r="QD17" s="877"/>
      <c r="QE17" s="877"/>
      <c r="QF17" s="877"/>
      <c r="QG17" s="877"/>
      <c r="QH17" s="877"/>
      <c r="QI17" s="877"/>
      <c r="QJ17" s="877"/>
      <c r="QK17" s="877"/>
      <c r="QL17" s="877"/>
      <c r="QM17" s="877"/>
      <c r="QN17" s="877"/>
      <c r="QO17" s="877"/>
      <c r="QP17" s="877"/>
      <c r="QQ17" s="877"/>
      <c r="QR17" s="877"/>
      <c r="QS17" s="877"/>
      <c r="QT17" s="877"/>
      <c r="QU17" s="877"/>
      <c r="QV17" s="877"/>
      <c r="QW17" s="877"/>
      <c r="QX17" s="877"/>
      <c r="QY17" s="877"/>
      <c r="QZ17" s="877"/>
      <c r="RA17" s="877"/>
      <c r="RB17" s="877"/>
      <c r="RC17" s="877"/>
      <c r="RD17" s="877"/>
      <c r="RE17" s="877"/>
      <c r="RF17" s="877"/>
      <c r="RG17" s="877"/>
      <c r="RH17" s="877"/>
      <c r="RI17" s="877"/>
      <c r="RJ17" s="877"/>
      <c r="RK17" s="877"/>
      <c r="RL17" s="877"/>
      <c r="RM17" s="877"/>
      <c r="RN17" s="877"/>
      <c r="RO17" s="877"/>
      <c r="RP17" s="877"/>
      <c r="RQ17" s="877"/>
      <c r="RR17" s="877"/>
      <c r="RS17" s="877"/>
      <c r="RT17" s="877"/>
      <c r="RU17" s="877"/>
      <c r="RV17" s="877"/>
      <c r="RW17" s="877"/>
      <c r="RX17" s="877"/>
      <c r="RY17" s="877"/>
      <c r="RZ17" s="877"/>
      <c r="SA17" s="877"/>
      <c r="SB17" s="877"/>
      <c r="SC17" s="877"/>
      <c r="SD17" s="877"/>
      <c r="SE17" s="877"/>
      <c r="SF17" s="877"/>
      <c r="SG17" s="877"/>
      <c r="SH17" s="877"/>
      <c r="SI17" s="877"/>
      <c r="SJ17" s="877"/>
      <c r="SK17" s="877"/>
      <c r="SL17" s="877"/>
      <c r="SM17" s="877"/>
      <c r="SN17" s="877"/>
      <c r="SO17" s="877"/>
      <c r="SP17" s="877"/>
      <c r="SQ17" s="877"/>
      <c r="SR17" s="877"/>
      <c r="SS17" s="877"/>
      <c r="ST17" s="877"/>
      <c r="SU17" s="877"/>
      <c r="SV17" s="877"/>
      <c r="SW17" s="877"/>
      <c r="SX17" s="877"/>
      <c r="SY17" s="877"/>
      <c r="SZ17" s="877"/>
      <c r="TA17" s="877"/>
      <c r="TB17" s="877"/>
      <c r="TC17" s="877"/>
      <c r="TD17" s="877"/>
      <c r="TE17" s="877"/>
      <c r="TF17" s="877"/>
      <c r="TG17" s="877"/>
      <c r="TH17" s="877"/>
      <c r="TI17" s="877"/>
      <c r="TJ17" s="877"/>
      <c r="TK17" s="877"/>
      <c r="TL17" s="877"/>
      <c r="TM17" s="877"/>
      <c r="TN17" s="877"/>
      <c r="TO17" s="877"/>
      <c r="TP17" s="877"/>
      <c r="TQ17" s="877"/>
      <c r="TR17" s="877"/>
      <c r="TS17" s="877"/>
      <c r="TT17" s="877"/>
      <c r="TU17" s="877"/>
      <c r="TV17" s="877"/>
      <c r="TW17" s="877"/>
      <c r="TX17" s="877"/>
      <c r="TY17" s="877"/>
      <c r="TZ17" s="877"/>
      <c r="UA17" s="877"/>
      <c r="UB17" s="877"/>
      <c r="UC17" s="877"/>
      <c r="UD17" s="877"/>
      <c r="UE17" s="877"/>
      <c r="UF17" s="877"/>
      <c r="UG17" s="877"/>
      <c r="UH17" s="877"/>
      <c r="UI17" s="877"/>
      <c r="UJ17" s="877"/>
      <c r="UK17" s="877"/>
      <c r="UL17" s="877"/>
      <c r="UM17" s="877"/>
      <c r="UN17" s="877"/>
      <c r="UO17" s="877"/>
      <c r="UP17" s="877"/>
      <c r="UQ17" s="877"/>
      <c r="UR17" s="877"/>
      <c r="US17" s="877"/>
      <c r="UT17" s="877"/>
      <c r="UU17" s="877"/>
      <c r="UV17" s="877"/>
      <c r="UW17" s="877"/>
      <c r="UX17" s="877"/>
      <c r="UY17" s="877"/>
      <c r="UZ17" s="877"/>
      <c r="VA17" s="877"/>
      <c r="VB17" s="877"/>
      <c r="VC17" s="877"/>
      <c r="VD17" s="877"/>
      <c r="VE17" s="877"/>
      <c r="VF17" s="877"/>
      <c r="VG17" s="877"/>
      <c r="VH17" s="877"/>
      <c r="VI17" s="877"/>
      <c r="VJ17" s="877"/>
      <c r="VK17" s="877"/>
      <c r="VL17" s="877"/>
      <c r="VM17" s="877"/>
      <c r="VN17" s="877"/>
      <c r="VO17" s="877"/>
      <c r="VP17" s="877"/>
      <c r="VQ17" s="877"/>
      <c r="VR17" s="877"/>
      <c r="VS17" s="877"/>
      <c r="VT17" s="877"/>
      <c r="VU17" s="877"/>
      <c r="VV17" s="877"/>
      <c r="VW17" s="877"/>
      <c r="VX17" s="877"/>
      <c r="VY17" s="877"/>
      <c r="VZ17" s="877"/>
      <c r="WA17" s="877"/>
      <c r="WB17" s="877"/>
      <c r="WC17" s="877"/>
      <c r="WD17" s="877"/>
      <c r="WE17" s="877"/>
      <c r="WF17" s="877"/>
      <c r="WG17" s="877"/>
      <c r="WH17" s="877"/>
      <c r="WI17" s="877"/>
      <c r="WJ17" s="877"/>
      <c r="WK17" s="877"/>
      <c r="WL17" s="877"/>
      <c r="WM17" s="877"/>
      <c r="WN17" s="877"/>
      <c r="WO17" s="877"/>
      <c r="WP17" s="877"/>
      <c r="WQ17" s="877"/>
      <c r="WR17" s="877"/>
      <c r="WS17" s="877"/>
      <c r="WT17" s="877"/>
      <c r="WU17" s="877"/>
      <c r="WV17" s="877"/>
      <c r="WW17" s="877"/>
      <c r="WX17" s="877"/>
      <c r="WY17" s="877"/>
      <c r="WZ17" s="877"/>
      <c r="XA17" s="877"/>
      <c r="XB17" s="877"/>
      <c r="XC17" s="877"/>
      <c r="XD17" s="877"/>
      <c r="XE17" s="877"/>
      <c r="XF17" s="877"/>
      <c r="XG17" s="877"/>
      <c r="XH17" s="877"/>
      <c r="XI17" s="877"/>
      <c r="XJ17" s="877"/>
      <c r="XK17" s="877"/>
      <c r="XL17" s="877"/>
      <c r="XM17" s="877"/>
      <c r="XN17" s="877"/>
      <c r="XO17" s="877"/>
      <c r="XP17" s="877"/>
      <c r="XQ17" s="877"/>
      <c r="XR17" s="877"/>
      <c r="XS17" s="877"/>
      <c r="XT17" s="877"/>
      <c r="XU17" s="877"/>
      <c r="XV17" s="877"/>
      <c r="XW17" s="877"/>
      <c r="XX17" s="877"/>
      <c r="XY17" s="877"/>
      <c r="XZ17" s="877"/>
      <c r="YA17" s="877"/>
      <c r="YB17" s="877"/>
      <c r="YC17" s="877"/>
      <c r="YD17" s="877"/>
      <c r="YE17" s="877"/>
      <c r="YF17" s="877"/>
      <c r="YG17" s="877"/>
      <c r="YH17" s="877"/>
      <c r="YI17" s="877"/>
      <c r="YJ17" s="877"/>
      <c r="YK17" s="877"/>
      <c r="YL17" s="877"/>
      <c r="YM17" s="877"/>
      <c r="YN17" s="877"/>
      <c r="YO17" s="877"/>
      <c r="YP17" s="877"/>
      <c r="YQ17" s="877"/>
      <c r="YR17" s="877"/>
      <c r="YS17" s="877"/>
      <c r="YT17" s="877"/>
      <c r="YU17" s="877"/>
      <c r="YV17" s="877"/>
      <c r="YW17" s="877"/>
      <c r="YX17" s="877"/>
      <c r="YY17" s="877"/>
      <c r="YZ17" s="877"/>
      <c r="ZA17" s="877"/>
      <c r="ZB17" s="877"/>
      <c r="ZC17" s="877"/>
      <c r="ZD17" s="877"/>
      <c r="ZE17" s="877"/>
      <c r="ZF17" s="877"/>
      <c r="ZG17" s="877"/>
      <c r="ZH17" s="877"/>
      <c r="ZI17" s="877"/>
      <c r="ZJ17" s="877"/>
      <c r="ZK17" s="877"/>
      <c r="ZL17" s="877"/>
      <c r="ZM17" s="877"/>
      <c r="ZN17" s="877"/>
      <c r="ZO17" s="877"/>
      <c r="ZP17" s="877"/>
      <c r="ZQ17" s="877"/>
      <c r="ZR17" s="877"/>
      <c r="ZS17" s="877"/>
      <c r="ZT17" s="877"/>
      <c r="ZU17" s="877"/>
      <c r="ZV17" s="877"/>
      <c r="ZW17" s="877"/>
      <c r="ZX17" s="877"/>
      <c r="ZY17" s="877"/>
      <c r="ZZ17" s="877"/>
      <c r="AAA17" s="877"/>
      <c r="AAB17" s="877"/>
      <c r="AAC17" s="877"/>
      <c r="AAD17" s="877"/>
      <c r="AAE17" s="877"/>
      <c r="AAF17" s="877"/>
      <c r="AAG17" s="877"/>
      <c r="AAH17" s="877"/>
      <c r="AAI17" s="877"/>
      <c r="AAJ17" s="877"/>
      <c r="AAK17" s="877"/>
      <c r="AAL17" s="877"/>
      <c r="AAM17" s="877"/>
      <c r="AAN17" s="877"/>
      <c r="AAO17" s="877"/>
      <c r="AAP17" s="877"/>
      <c r="AAQ17" s="877"/>
      <c r="AAR17" s="877"/>
      <c r="AAS17" s="877"/>
      <c r="AAT17" s="877"/>
      <c r="AAU17" s="877"/>
      <c r="AAV17" s="877"/>
      <c r="AAW17" s="877"/>
      <c r="AAX17" s="877"/>
      <c r="AAY17" s="877"/>
      <c r="AAZ17" s="877"/>
      <c r="ABA17" s="877"/>
      <c r="ABB17" s="877"/>
      <c r="ABC17" s="877"/>
      <c r="ABD17" s="877"/>
      <c r="ABE17" s="877"/>
      <c r="ABF17" s="877"/>
      <c r="ABG17" s="877"/>
      <c r="ABH17" s="877"/>
      <c r="ABI17" s="877"/>
      <c r="ABJ17" s="877"/>
      <c r="ABK17" s="877"/>
      <c r="ABL17" s="877"/>
      <c r="ABM17" s="877"/>
      <c r="ABN17" s="877"/>
      <c r="ABO17" s="877"/>
      <c r="ABP17" s="877"/>
      <c r="ABQ17" s="877"/>
      <c r="ABR17" s="877"/>
      <c r="ABS17" s="877"/>
      <c r="ABT17" s="877"/>
      <c r="ABU17" s="877"/>
      <c r="ABV17" s="877"/>
      <c r="ABW17" s="877"/>
      <c r="ABX17" s="877"/>
      <c r="ABY17" s="877"/>
      <c r="ABZ17" s="877"/>
      <c r="ACA17" s="877"/>
      <c r="ACB17" s="877"/>
      <c r="ACC17" s="877"/>
      <c r="ACD17" s="877"/>
      <c r="ACE17" s="877"/>
      <c r="ACF17" s="877"/>
      <c r="ACG17" s="877"/>
      <c r="ACH17" s="877"/>
      <c r="ACI17" s="877"/>
      <c r="ACJ17" s="877"/>
      <c r="ACK17" s="877"/>
      <c r="ACL17" s="877"/>
      <c r="ACM17" s="877"/>
      <c r="ACN17" s="877"/>
      <c r="ACO17" s="877"/>
      <c r="ACP17" s="877"/>
      <c r="ACQ17" s="877"/>
      <c r="ACR17" s="877"/>
      <c r="ACS17" s="877"/>
      <c r="ACT17" s="877"/>
      <c r="ACU17" s="877"/>
      <c r="ACV17" s="877"/>
      <c r="ACW17" s="877"/>
      <c r="ACX17" s="877"/>
      <c r="ACY17" s="877"/>
      <c r="ACZ17" s="877"/>
      <c r="ADA17" s="877"/>
      <c r="ADB17" s="877"/>
      <c r="ADC17" s="877"/>
      <c r="ADD17" s="877"/>
      <c r="ADE17" s="877"/>
      <c r="ADF17" s="877"/>
      <c r="ADG17" s="877"/>
      <c r="ADH17" s="877"/>
      <c r="ADI17" s="877"/>
      <c r="ADJ17" s="877"/>
      <c r="ADK17" s="877"/>
      <c r="ADL17" s="877"/>
      <c r="ADM17" s="877"/>
      <c r="ADN17" s="877"/>
      <c r="ADO17" s="877"/>
      <c r="ADP17" s="877"/>
      <c r="ADQ17" s="877"/>
      <c r="ADR17" s="877"/>
      <c r="ADS17" s="877"/>
      <c r="ADT17" s="877"/>
      <c r="ADU17" s="877"/>
      <c r="ADV17" s="877"/>
      <c r="ADW17" s="877"/>
      <c r="ADX17" s="877"/>
      <c r="ADY17" s="877"/>
      <c r="ADZ17" s="877"/>
      <c r="AEA17" s="877"/>
      <c r="AEB17" s="877"/>
      <c r="AEC17" s="877"/>
      <c r="AED17" s="877"/>
      <c r="AEE17" s="877"/>
      <c r="AEF17" s="877"/>
      <c r="AEG17" s="877"/>
      <c r="AEH17" s="877"/>
      <c r="AEI17" s="877"/>
      <c r="AEJ17" s="877"/>
      <c r="AEK17" s="877"/>
      <c r="AEL17" s="877"/>
      <c r="AEM17" s="877"/>
      <c r="AEN17" s="877"/>
      <c r="AEO17" s="877"/>
      <c r="AEP17" s="877"/>
      <c r="AEQ17" s="877"/>
      <c r="AER17" s="877"/>
      <c r="AES17" s="877"/>
      <c r="AET17" s="877"/>
      <c r="AEU17" s="877"/>
      <c r="AEV17" s="877"/>
      <c r="AEW17" s="877"/>
      <c r="AEX17" s="877"/>
      <c r="AEY17" s="877"/>
      <c r="AEZ17" s="877"/>
      <c r="AFA17" s="877"/>
      <c r="AFB17" s="877"/>
      <c r="AFC17" s="877"/>
      <c r="AFD17" s="877"/>
      <c r="AFE17" s="877"/>
      <c r="AFF17" s="877"/>
      <c r="AFG17" s="877"/>
      <c r="AFH17" s="877"/>
      <c r="AFI17" s="877"/>
      <c r="AFJ17" s="877"/>
      <c r="AFK17" s="877"/>
      <c r="AFL17" s="877"/>
      <c r="AFM17" s="877"/>
      <c r="AFN17" s="877"/>
      <c r="AFO17" s="877"/>
      <c r="AFP17" s="877"/>
      <c r="AFQ17" s="877"/>
      <c r="AFR17" s="877"/>
      <c r="AFS17" s="877"/>
      <c r="AFT17" s="877"/>
      <c r="AFU17" s="877"/>
      <c r="AFV17" s="877"/>
      <c r="AFW17" s="877"/>
      <c r="AFX17" s="877"/>
      <c r="AFY17" s="877"/>
      <c r="AFZ17" s="877"/>
      <c r="AGA17" s="877"/>
      <c r="AGB17" s="877"/>
      <c r="AGC17" s="877"/>
      <c r="AGD17" s="877"/>
      <c r="AGE17" s="877"/>
      <c r="AGF17" s="877"/>
      <c r="AGG17" s="877"/>
      <c r="AGH17" s="877"/>
      <c r="AGI17" s="877"/>
      <c r="AGJ17" s="877"/>
      <c r="AGK17" s="877"/>
      <c r="AGL17" s="877"/>
      <c r="AGM17" s="877"/>
      <c r="AGN17" s="877"/>
      <c r="AGO17" s="877"/>
      <c r="AGP17" s="877"/>
      <c r="AGQ17" s="877"/>
      <c r="AGR17" s="877"/>
      <c r="AGS17" s="877"/>
      <c r="AGT17" s="877"/>
      <c r="AGU17" s="877"/>
      <c r="AGV17" s="877"/>
      <c r="AGW17" s="877"/>
      <c r="AGX17" s="877"/>
      <c r="AGY17" s="877"/>
      <c r="AGZ17" s="877"/>
      <c r="AHA17" s="877"/>
      <c r="AHB17" s="877"/>
      <c r="AHC17" s="877"/>
      <c r="AHD17" s="877"/>
      <c r="AHE17" s="877"/>
      <c r="AHF17" s="877"/>
      <c r="AHG17" s="877"/>
      <c r="AHH17" s="877"/>
      <c r="AHI17" s="877"/>
      <c r="AHJ17" s="877"/>
      <c r="AHK17" s="877"/>
      <c r="AHL17" s="877"/>
      <c r="AHM17" s="877"/>
      <c r="AHN17" s="877"/>
      <c r="AHO17" s="877"/>
      <c r="AHP17" s="877"/>
      <c r="AHQ17" s="877"/>
      <c r="AHR17" s="877"/>
      <c r="AHS17" s="877"/>
      <c r="AHT17" s="877"/>
      <c r="AHU17" s="877"/>
      <c r="AHV17" s="877"/>
      <c r="AHW17" s="877"/>
      <c r="AHX17" s="877"/>
      <c r="AHY17" s="877"/>
      <c r="AHZ17" s="877"/>
      <c r="AIA17" s="877"/>
      <c r="AIB17" s="877"/>
      <c r="AIC17" s="877"/>
      <c r="AID17" s="877"/>
      <c r="AIE17" s="877"/>
      <c r="AIF17" s="877"/>
      <c r="AIG17" s="877"/>
      <c r="AIH17" s="877"/>
      <c r="AII17" s="877"/>
      <c r="AIJ17" s="877"/>
      <c r="AIK17" s="877"/>
      <c r="AIL17" s="877"/>
      <c r="AIM17" s="877"/>
      <c r="AIN17" s="877"/>
      <c r="AIO17" s="877"/>
      <c r="AIP17" s="877"/>
      <c r="AIQ17" s="877"/>
      <c r="AIR17" s="877"/>
      <c r="AIS17" s="877"/>
      <c r="AIT17" s="877"/>
      <c r="AIU17" s="877"/>
      <c r="AIV17" s="877"/>
      <c r="AIW17" s="877"/>
      <c r="AIX17" s="877"/>
      <c r="AIY17" s="877"/>
      <c r="AIZ17" s="877"/>
      <c r="AJA17" s="877"/>
      <c r="AJB17" s="877"/>
      <c r="AJC17" s="877"/>
      <c r="AJD17" s="877"/>
      <c r="AJE17" s="877"/>
      <c r="AJF17" s="877"/>
      <c r="AJG17" s="877"/>
      <c r="AJH17" s="877"/>
      <c r="AJI17" s="877"/>
      <c r="AJJ17" s="877"/>
      <c r="AJK17" s="877"/>
      <c r="AJL17" s="877"/>
      <c r="AJM17" s="877"/>
      <c r="AJN17" s="877"/>
      <c r="AJO17" s="877"/>
      <c r="AJP17" s="877"/>
      <c r="AJQ17" s="877"/>
      <c r="AJR17" s="877"/>
      <c r="AJS17" s="877"/>
      <c r="AJT17" s="877"/>
      <c r="AJU17" s="877"/>
      <c r="AJV17" s="877"/>
      <c r="AJW17" s="877"/>
      <c r="AJX17" s="877"/>
      <c r="AJY17" s="877"/>
      <c r="AJZ17" s="877"/>
      <c r="AKA17" s="877"/>
      <c r="AKB17" s="877"/>
      <c r="AKC17" s="877"/>
      <c r="AKD17" s="877"/>
      <c r="AKE17" s="877"/>
      <c r="AKF17" s="877"/>
      <c r="AKG17" s="877"/>
      <c r="AKH17" s="877"/>
      <c r="AKI17" s="877"/>
      <c r="AKJ17" s="877"/>
      <c r="AKK17" s="877"/>
      <c r="AKL17" s="877"/>
      <c r="AKM17" s="877"/>
      <c r="AKN17" s="877"/>
      <c r="AKO17" s="877"/>
      <c r="AKP17" s="877"/>
      <c r="AKQ17" s="877"/>
      <c r="AKR17" s="877"/>
      <c r="AKS17" s="877"/>
      <c r="AKT17" s="877"/>
      <c r="AKU17" s="877"/>
      <c r="AKV17" s="877"/>
      <c r="AKW17" s="877"/>
      <c r="AKX17" s="877"/>
      <c r="AKY17" s="877"/>
      <c r="AKZ17" s="877"/>
      <c r="ALA17" s="877"/>
      <c r="ALB17" s="877"/>
      <c r="ALC17" s="877"/>
      <c r="ALD17" s="877"/>
      <c r="ALE17" s="877"/>
      <c r="ALF17" s="877"/>
      <c r="ALG17" s="877"/>
      <c r="ALH17" s="877"/>
      <c r="ALI17" s="877"/>
      <c r="ALJ17" s="877"/>
      <c r="ALK17" s="877"/>
      <c r="ALL17" s="877"/>
      <c r="ALM17" s="877"/>
      <c r="ALN17" s="877"/>
      <c r="ALO17" s="877"/>
      <c r="ALP17" s="877"/>
      <c r="ALQ17" s="877"/>
      <c r="ALR17" s="877"/>
      <c r="ALS17" s="877"/>
      <c r="ALT17" s="877"/>
      <c r="ALU17" s="877"/>
      <c r="ALV17" s="877"/>
      <c r="ALW17" s="877"/>
      <c r="ALX17" s="877"/>
      <c r="ALY17" s="877"/>
      <c r="ALZ17" s="877"/>
      <c r="AMA17" s="877"/>
      <c r="AMB17" s="877"/>
      <c r="AMC17" s="877"/>
      <c r="AMD17" s="877"/>
      <c r="AME17" s="877"/>
      <c r="AMF17" s="877"/>
      <c r="AMG17" s="877"/>
      <c r="AMH17" s="877"/>
      <c r="AMI17" s="877"/>
      <c r="AMJ17" s="877"/>
      <c r="AMK17" s="877"/>
      <c r="AML17" s="877"/>
      <c r="AMM17" s="877"/>
      <c r="AMN17" s="877"/>
      <c r="AMO17" s="877"/>
      <c r="AMP17" s="877"/>
      <c r="AMQ17" s="877"/>
      <c r="AMR17" s="877"/>
      <c r="AMS17" s="877"/>
      <c r="AMT17" s="877"/>
      <c r="AMU17" s="877"/>
      <c r="AMV17" s="877"/>
      <c r="AMW17" s="877"/>
      <c r="AMX17" s="877"/>
      <c r="AMY17" s="877"/>
      <c r="AMZ17" s="877"/>
      <c r="ANA17" s="877"/>
      <c r="ANB17" s="877"/>
      <c r="ANC17" s="877"/>
      <c r="AND17" s="877"/>
      <c r="ANE17" s="877"/>
      <c r="ANF17" s="877"/>
      <c r="ANG17" s="877"/>
      <c r="ANH17" s="877"/>
      <c r="ANI17" s="877"/>
      <c r="ANJ17" s="877"/>
      <c r="ANK17" s="877"/>
      <c r="ANL17" s="877"/>
      <c r="ANM17" s="877"/>
      <c r="ANN17" s="877"/>
      <c r="ANO17" s="877"/>
      <c r="ANP17" s="877"/>
      <c r="ANQ17" s="877"/>
      <c r="ANR17" s="877"/>
      <c r="ANS17" s="877"/>
      <c r="ANT17" s="877"/>
      <c r="ANU17" s="877"/>
      <c r="ANV17" s="877"/>
      <c r="ANW17" s="877"/>
      <c r="ANX17" s="877"/>
      <c r="ANY17" s="877"/>
      <c r="ANZ17" s="877"/>
      <c r="AOA17" s="877"/>
      <c r="AOB17" s="877"/>
      <c r="AOC17" s="877"/>
      <c r="AOD17" s="877"/>
      <c r="AOE17" s="877"/>
      <c r="AOF17" s="877"/>
      <c r="AOG17" s="877"/>
      <c r="AOH17" s="877"/>
      <c r="AOI17" s="877"/>
      <c r="AOJ17" s="877"/>
      <c r="AOK17" s="877"/>
      <c r="AOL17" s="877"/>
      <c r="AOM17" s="877"/>
      <c r="AON17" s="877"/>
      <c r="AOO17" s="877"/>
      <c r="AOP17" s="877"/>
      <c r="AOQ17" s="877"/>
      <c r="AOR17" s="877"/>
      <c r="AOS17" s="877"/>
      <c r="AOT17" s="877"/>
      <c r="AOU17" s="877"/>
      <c r="AOV17" s="877"/>
      <c r="AOW17" s="877"/>
      <c r="AOX17" s="877"/>
      <c r="AOY17" s="877"/>
      <c r="AOZ17" s="877"/>
      <c r="APA17" s="877"/>
      <c r="APB17" s="877"/>
      <c r="APC17" s="877"/>
      <c r="APD17" s="877"/>
      <c r="APE17" s="877"/>
      <c r="APF17" s="877"/>
      <c r="APG17" s="877"/>
      <c r="APH17" s="877"/>
      <c r="API17" s="877"/>
      <c r="APJ17" s="877"/>
      <c r="APK17" s="877"/>
      <c r="APL17" s="877"/>
      <c r="APM17" s="877"/>
      <c r="APN17" s="877"/>
      <c r="APO17" s="877"/>
      <c r="APP17" s="877"/>
      <c r="APQ17" s="877"/>
      <c r="APR17" s="877"/>
      <c r="APS17" s="877"/>
      <c r="APT17" s="877"/>
      <c r="APU17" s="877"/>
      <c r="APV17" s="877"/>
      <c r="APW17" s="877"/>
      <c r="APX17" s="877"/>
      <c r="APY17" s="877"/>
      <c r="APZ17" s="877"/>
      <c r="AQA17" s="877"/>
      <c r="AQB17" s="877"/>
      <c r="AQC17" s="877"/>
      <c r="AQD17" s="877"/>
      <c r="AQE17" s="877"/>
      <c r="AQF17" s="877"/>
      <c r="AQG17" s="877"/>
      <c r="AQH17" s="877"/>
      <c r="AQI17" s="877"/>
      <c r="AQJ17" s="877"/>
      <c r="AQK17" s="877"/>
      <c r="AQL17" s="877"/>
      <c r="AQM17" s="877"/>
      <c r="AQN17" s="877"/>
      <c r="AQO17" s="877"/>
      <c r="AQP17" s="877"/>
      <c r="AQQ17" s="877"/>
      <c r="AQR17" s="877"/>
      <c r="AQS17" s="877"/>
      <c r="AQT17" s="877"/>
      <c r="AQU17" s="877"/>
      <c r="AQV17" s="877"/>
      <c r="AQW17" s="877"/>
      <c r="AQX17" s="877"/>
      <c r="AQY17" s="877"/>
      <c r="AQZ17" s="877"/>
      <c r="ARA17" s="877"/>
      <c r="ARB17" s="877"/>
      <c r="ARC17" s="877"/>
      <c r="ARD17" s="877"/>
      <c r="ARE17" s="877"/>
      <c r="ARF17" s="877"/>
      <c r="ARG17" s="877"/>
      <c r="ARH17" s="877"/>
      <c r="ARI17" s="877"/>
      <c r="ARJ17" s="877"/>
      <c r="ARK17" s="877"/>
      <c r="ARL17" s="877"/>
      <c r="ARM17" s="877"/>
      <c r="ARN17" s="877"/>
      <c r="ARO17" s="877"/>
      <c r="ARP17" s="877"/>
      <c r="ARQ17" s="877"/>
      <c r="ARR17" s="877"/>
      <c r="ARS17" s="877"/>
      <c r="ART17" s="877"/>
      <c r="ARU17" s="877"/>
      <c r="ARV17" s="877"/>
      <c r="ARW17" s="877"/>
      <c r="ARX17" s="877"/>
      <c r="ARY17" s="877"/>
      <c r="ARZ17" s="877"/>
      <c r="ASA17" s="877"/>
      <c r="ASB17" s="877"/>
      <c r="ASC17" s="877"/>
      <c r="ASD17" s="877"/>
      <c r="ASE17" s="877"/>
      <c r="ASF17" s="877"/>
      <c r="ASG17" s="877"/>
      <c r="ASH17" s="877"/>
      <c r="ASI17" s="877"/>
      <c r="ASJ17" s="877"/>
      <c r="ASK17" s="877"/>
      <c r="ASL17" s="877"/>
      <c r="ASM17" s="877"/>
      <c r="ASN17" s="877"/>
      <c r="ASO17" s="877"/>
      <c r="ASP17" s="877"/>
      <c r="ASQ17" s="877"/>
      <c r="ASR17" s="877"/>
      <c r="ASS17" s="877"/>
      <c r="AST17" s="877"/>
      <c r="ASU17" s="877"/>
      <c r="ASV17" s="877"/>
      <c r="ASW17" s="877"/>
      <c r="ASX17" s="877"/>
      <c r="ASY17" s="877"/>
      <c r="ASZ17" s="877"/>
      <c r="ATA17" s="877"/>
      <c r="ATB17" s="877"/>
      <c r="ATC17" s="877"/>
      <c r="ATD17" s="877"/>
      <c r="ATE17" s="877"/>
      <c r="ATF17" s="877"/>
      <c r="ATG17" s="877"/>
      <c r="ATH17" s="877"/>
      <c r="ATI17" s="877"/>
      <c r="ATJ17" s="877"/>
      <c r="ATK17" s="877"/>
      <c r="ATL17" s="877"/>
      <c r="ATM17" s="877"/>
      <c r="ATN17" s="877"/>
      <c r="ATO17" s="877"/>
      <c r="ATP17" s="877"/>
      <c r="ATQ17" s="877"/>
      <c r="ATR17" s="877"/>
      <c r="ATS17" s="877"/>
      <c r="ATT17" s="877"/>
      <c r="ATU17" s="877"/>
      <c r="ATV17" s="877"/>
      <c r="ATW17" s="877"/>
      <c r="ATX17" s="877"/>
      <c r="ATY17" s="877"/>
      <c r="ATZ17" s="877"/>
      <c r="AUA17" s="877"/>
      <c r="AUB17" s="877"/>
      <c r="AUC17" s="877"/>
      <c r="AUD17" s="877"/>
      <c r="AUE17" s="877"/>
      <c r="AUF17" s="877"/>
      <c r="AUG17" s="877"/>
      <c r="AUH17" s="877"/>
      <c r="AUI17" s="877"/>
      <c r="AUJ17" s="877"/>
      <c r="AUK17" s="877"/>
      <c r="AUL17" s="877"/>
      <c r="AUM17" s="877"/>
      <c r="AUN17" s="877"/>
      <c r="AUO17" s="877"/>
      <c r="AUP17" s="877"/>
      <c r="AUQ17" s="877"/>
      <c r="AUR17" s="877"/>
      <c r="AUS17" s="877"/>
      <c r="AUT17" s="877"/>
      <c r="AUU17" s="877"/>
      <c r="AUV17" s="877"/>
      <c r="AUW17" s="877"/>
      <c r="AUX17" s="877"/>
      <c r="AUY17" s="877"/>
      <c r="AUZ17" s="877"/>
      <c r="AVA17" s="877"/>
      <c r="AVB17" s="877"/>
      <c r="AVC17" s="877"/>
      <c r="AVD17" s="877"/>
      <c r="AVE17" s="877"/>
      <c r="AVF17" s="877"/>
      <c r="AVG17" s="877"/>
      <c r="AVH17" s="877"/>
      <c r="AVI17" s="877"/>
      <c r="AVJ17" s="877"/>
      <c r="AVK17" s="877"/>
      <c r="AVL17" s="877"/>
      <c r="AVM17" s="877"/>
      <c r="AVN17" s="877"/>
      <c r="AVO17" s="877"/>
      <c r="AVP17" s="877"/>
      <c r="AVQ17" s="877"/>
      <c r="AVR17" s="877"/>
      <c r="AVS17" s="877"/>
      <c r="AVT17" s="877"/>
      <c r="AVU17" s="877"/>
      <c r="AVV17" s="877"/>
      <c r="AVW17" s="877"/>
      <c r="AVX17" s="877"/>
      <c r="AVY17" s="877"/>
      <c r="AVZ17" s="877"/>
      <c r="AWA17" s="877"/>
      <c r="AWB17" s="877"/>
      <c r="AWC17" s="877"/>
      <c r="AWD17" s="877"/>
      <c r="AWE17" s="877"/>
      <c r="AWF17" s="877"/>
      <c r="AWG17" s="877"/>
      <c r="AWH17" s="877"/>
      <c r="AWI17" s="877"/>
      <c r="AWJ17" s="877"/>
      <c r="AWK17" s="877"/>
      <c r="AWL17" s="877"/>
      <c r="AWM17" s="877"/>
      <c r="AWN17" s="877"/>
      <c r="AWO17" s="877"/>
      <c r="AWP17" s="877"/>
      <c r="AWQ17" s="877"/>
      <c r="AWR17" s="877"/>
      <c r="AWS17" s="877"/>
      <c r="AWT17" s="877"/>
      <c r="AWU17" s="877"/>
      <c r="AWV17" s="877"/>
      <c r="AWW17" s="877"/>
      <c r="AWX17" s="877"/>
      <c r="AWY17" s="877"/>
      <c r="AWZ17" s="877"/>
      <c r="AXA17" s="877"/>
      <c r="AXB17" s="877"/>
      <c r="AXC17" s="877"/>
      <c r="AXD17" s="877"/>
      <c r="AXE17" s="877"/>
      <c r="AXF17" s="877"/>
      <c r="AXG17" s="877"/>
      <c r="AXH17" s="877"/>
      <c r="AXI17" s="877"/>
      <c r="AXJ17" s="877"/>
      <c r="AXK17" s="877"/>
      <c r="AXL17" s="877"/>
      <c r="AXM17" s="877"/>
      <c r="AXN17" s="877"/>
      <c r="AXO17" s="877"/>
      <c r="AXP17" s="877"/>
      <c r="AXQ17" s="877"/>
      <c r="AXR17" s="877"/>
      <c r="AXS17" s="877"/>
      <c r="AXT17" s="877"/>
      <c r="AXU17" s="877"/>
      <c r="AXV17" s="877"/>
      <c r="AXW17" s="877"/>
      <c r="AXX17" s="877"/>
      <c r="AXY17" s="877"/>
      <c r="AXZ17" s="877"/>
      <c r="AYA17" s="877"/>
      <c r="AYB17" s="877"/>
      <c r="AYC17" s="877"/>
      <c r="AYD17" s="877"/>
      <c r="AYE17" s="877"/>
      <c r="AYF17" s="877"/>
      <c r="AYG17" s="877"/>
      <c r="AYH17" s="877"/>
      <c r="AYI17" s="877"/>
      <c r="AYJ17" s="877"/>
      <c r="AYK17" s="877"/>
      <c r="AYL17" s="877"/>
      <c r="AYM17" s="877"/>
      <c r="AYN17" s="877"/>
      <c r="AYO17" s="877"/>
      <c r="AYP17" s="877"/>
      <c r="AYQ17" s="877"/>
      <c r="AYR17" s="877"/>
      <c r="AYS17" s="877"/>
      <c r="AYT17" s="877"/>
      <c r="AYU17" s="877"/>
      <c r="AYV17" s="877"/>
      <c r="AYW17" s="877"/>
      <c r="AYX17" s="877"/>
      <c r="AYY17" s="877"/>
      <c r="AYZ17" s="877"/>
      <c r="AZA17" s="877"/>
      <c r="AZB17" s="877"/>
      <c r="AZC17" s="877"/>
      <c r="AZD17" s="877"/>
      <c r="AZE17" s="877"/>
      <c r="AZF17" s="877"/>
      <c r="AZG17" s="877"/>
      <c r="AZH17" s="877"/>
      <c r="AZI17" s="877"/>
      <c r="AZJ17" s="877"/>
      <c r="AZK17" s="877"/>
      <c r="AZL17" s="877"/>
      <c r="AZM17" s="877"/>
      <c r="AZN17" s="877"/>
      <c r="AZO17" s="877"/>
      <c r="AZP17" s="877"/>
      <c r="AZQ17" s="877"/>
      <c r="AZR17" s="877"/>
      <c r="AZS17" s="877"/>
      <c r="AZT17" s="877"/>
      <c r="AZU17" s="877"/>
      <c r="AZV17" s="877"/>
      <c r="AZW17" s="877"/>
      <c r="AZX17" s="877"/>
      <c r="AZY17" s="877"/>
      <c r="AZZ17" s="877"/>
      <c r="BAA17" s="877"/>
      <c r="BAB17" s="877"/>
      <c r="BAC17" s="877"/>
      <c r="BAD17" s="877"/>
      <c r="BAE17" s="877"/>
      <c r="BAF17" s="877"/>
      <c r="BAG17" s="877"/>
      <c r="BAH17" s="877"/>
      <c r="BAI17" s="877"/>
      <c r="BAJ17" s="877"/>
      <c r="BAK17" s="877"/>
      <c r="BAL17" s="877"/>
      <c r="BAM17" s="877"/>
      <c r="BAN17" s="877"/>
      <c r="BAO17" s="877"/>
      <c r="BAP17" s="877"/>
      <c r="BAQ17" s="877"/>
      <c r="BAR17" s="877"/>
      <c r="BAS17" s="877"/>
      <c r="BAT17" s="877"/>
      <c r="BAU17" s="877"/>
      <c r="BAV17" s="877"/>
      <c r="BAW17" s="877"/>
      <c r="BAX17" s="877"/>
      <c r="BAY17" s="877"/>
      <c r="BAZ17" s="877"/>
      <c r="BBA17" s="877"/>
      <c r="BBB17" s="877"/>
      <c r="BBC17" s="877"/>
      <c r="BBD17" s="877"/>
      <c r="BBE17" s="877"/>
      <c r="BBF17" s="877"/>
      <c r="BBG17" s="877"/>
      <c r="BBH17" s="877"/>
      <c r="BBI17" s="877"/>
      <c r="BBJ17" s="877"/>
      <c r="BBK17" s="877"/>
      <c r="BBL17" s="877"/>
      <c r="BBM17" s="877"/>
      <c r="BBN17" s="877"/>
      <c r="BBO17" s="877"/>
      <c r="BBP17" s="877"/>
      <c r="BBQ17" s="877"/>
      <c r="BBR17" s="877"/>
      <c r="BBS17" s="877"/>
      <c r="BBT17" s="877"/>
      <c r="BBU17" s="877"/>
      <c r="BBV17" s="877"/>
      <c r="BBW17" s="877"/>
      <c r="BBX17" s="877"/>
      <c r="BBY17" s="877"/>
      <c r="BBZ17" s="877"/>
      <c r="BCA17" s="877"/>
      <c r="BCB17" s="877"/>
      <c r="BCC17" s="877"/>
      <c r="BCD17" s="877"/>
      <c r="BCE17" s="877"/>
      <c r="BCF17" s="877"/>
      <c r="BCG17" s="877"/>
      <c r="BCH17" s="877"/>
      <c r="BCI17" s="877"/>
      <c r="BCJ17" s="877"/>
      <c r="BCK17" s="877"/>
      <c r="BCL17" s="877"/>
      <c r="BCM17" s="877"/>
      <c r="BCN17" s="877"/>
      <c r="BCO17" s="877"/>
      <c r="BCP17" s="877"/>
      <c r="BCQ17" s="877"/>
      <c r="BCR17" s="877"/>
      <c r="BCS17" s="877"/>
      <c r="BCT17" s="877"/>
      <c r="BCU17" s="877"/>
      <c r="BCV17" s="877"/>
      <c r="BCW17" s="877"/>
      <c r="BCX17" s="877"/>
      <c r="BCY17" s="877"/>
      <c r="BCZ17" s="877"/>
      <c r="BDA17" s="877"/>
      <c r="BDB17" s="877"/>
      <c r="BDC17" s="877"/>
      <c r="BDD17" s="877"/>
      <c r="BDE17" s="877"/>
      <c r="BDF17" s="877"/>
      <c r="BDG17" s="877"/>
      <c r="BDH17" s="877"/>
      <c r="BDI17" s="877"/>
      <c r="BDJ17" s="877"/>
      <c r="BDK17" s="877"/>
      <c r="BDL17" s="877"/>
      <c r="BDM17" s="877"/>
      <c r="BDN17" s="877"/>
      <c r="BDO17" s="877"/>
      <c r="BDP17" s="877"/>
      <c r="BDQ17" s="877"/>
      <c r="BDR17" s="877"/>
      <c r="BDS17" s="877"/>
      <c r="BDT17" s="877"/>
      <c r="BDU17" s="877"/>
      <c r="BDV17" s="877"/>
      <c r="BDW17" s="877"/>
      <c r="BDX17" s="877"/>
      <c r="BDY17" s="877"/>
      <c r="BDZ17" s="877"/>
      <c r="BEA17" s="877"/>
      <c r="BEB17" s="877"/>
      <c r="BEC17" s="877"/>
      <c r="BED17" s="877"/>
      <c r="BEE17" s="877"/>
      <c r="BEF17" s="877"/>
      <c r="BEG17" s="877"/>
      <c r="BEH17" s="877"/>
      <c r="BEI17" s="877"/>
      <c r="BEJ17" s="877"/>
      <c r="BEK17" s="877"/>
      <c r="BEL17" s="877"/>
      <c r="BEM17" s="877"/>
      <c r="BEN17" s="877"/>
      <c r="BEO17" s="877"/>
      <c r="BEP17" s="877"/>
      <c r="BEQ17" s="877"/>
      <c r="BER17" s="877"/>
      <c r="BES17" s="877"/>
      <c r="BET17" s="877"/>
      <c r="BEU17" s="877"/>
      <c r="BEV17" s="877"/>
      <c r="BEW17" s="877"/>
      <c r="BEX17" s="877"/>
      <c r="BEY17" s="877"/>
      <c r="BEZ17" s="877"/>
      <c r="BFA17" s="877"/>
      <c r="BFB17" s="877"/>
      <c r="BFC17" s="877"/>
      <c r="BFD17" s="877"/>
      <c r="BFE17" s="877"/>
      <c r="BFF17" s="877"/>
      <c r="BFG17" s="877"/>
      <c r="BFH17" s="877"/>
      <c r="BFI17" s="877"/>
      <c r="BFJ17" s="877"/>
      <c r="BFK17" s="877"/>
      <c r="BFL17" s="877"/>
      <c r="BFM17" s="877"/>
      <c r="BFN17" s="877"/>
      <c r="BFO17" s="877"/>
      <c r="BFP17" s="877"/>
      <c r="BFQ17" s="877"/>
      <c r="BFR17" s="877"/>
      <c r="BFS17" s="877"/>
      <c r="BFT17" s="877"/>
      <c r="BFU17" s="877"/>
      <c r="BFV17" s="877"/>
      <c r="BFW17" s="877"/>
      <c r="BFX17" s="877"/>
      <c r="BFY17" s="877"/>
      <c r="BFZ17" s="877"/>
      <c r="BGA17" s="877"/>
      <c r="BGB17" s="877"/>
      <c r="BGC17" s="877"/>
      <c r="BGD17" s="877"/>
      <c r="BGE17" s="877"/>
      <c r="BGF17" s="877"/>
      <c r="BGG17" s="877"/>
      <c r="BGH17" s="877"/>
      <c r="BGI17" s="877"/>
      <c r="BGJ17" s="877"/>
      <c r="BGK17" s="877"/>
      <c r="BGL17" s="877"/>
      <c r="BGM17" s="877"/>
      <c r="BGN17" s="877"/>
      <c r="BGO17" s="877"/>
      <c r="BGP17" s="877"/>
      <c r="BGQ17" s="877"/>
      <c r="BGR17" s="877"/>
      <c r="BGS17" s="877"/>
      <c r="BGT17" s="877"/>
      <c r="BGU17" s="877"/>
      <c r="BGV17" s="877"/>
      <c r="BGW17" s="877"/>
      <c r="BGX17" s="877"/>
      <c r="BGY17" s="877"/>
      <c r="BGZ17" s="877"/>
      <c r="BHA17" s="877"/>
      <c r="BHB17" s="877"/>
      <c r="BHC17" s="877"/>
      <c r="BHD17" s="877"/>
      <c r="BHE17" s="877"/>
      <c r="BHF17" s="877"/>
      <c r="BHG17" s="877"/>
      <c r="BHH17" s="877"/>
      <c r="BHI17" s="877"/>
      <c r="BHJ17" s="877"/>
      <c r="BHK17" s="877"/>
      <c r="BHL17" s="877"/>
      <c r="BHM17" s="877"/>
      <c r="BHN17" s="877"/>
      <c r="BHO17" s="877"/>
      <c r="BHP17" s="877"/>
      <c r="BHQ17" s="877"/>
      <c r="BHR17" s="877"/>
      <c r="BHS17" s="877"/>
      <c r="BHT17" s="877"/>
      <c r="BHU17" s="877"/>
      <c r="BHV17" s="877"/>
      <c r="BHW17" s="877"/>
      <c r="BHX17" s="877"/>
      <c r="BHY17" s="877"/>
      <c r="BHZ17" s="877"/>
      <c r="BIA17" s="877"/>
      <c r="BIB17" s="877"/>
      <c r="BIC17" s="877"/>
      <c r="BID17" s="877"/>
      <c r="BIE17" s="877"/>
      <c r="BIF17" s="877"/>
      <c r="BIG17" s="877"/>
      <c r="BIH17" s="877"/>
      <c r="BII17" s="877"/>
      <c r="BIJ17" s="877"/>
      <c r="BIK17" s="877"/>
      <c r="BIL17" s="877"/>
      <c r="BIM17" s="877"/>
      <c r="BIN17" s="877"/>
      <c r="BIO17" s="877"/>
      <c r="BIP17" s="877"/>
      <c r="BIQ17" s="877"/>
      <c r="BIR17" s="877"/>
      <c r="BIS17" s="877"/>
      <c r="BIT17" s="877"/>
      <c r="BIU17" s="877"/>
      <c r="BIV17" s="877"/>
      <c r="BIW17" s="877"/>
      <c r="BIX17" s="877"/>
      <c r="BIY17" s="877"/>
      <c r="BIZ17" s="877"/>
      <c r="BJA17" s="877"/>
      <c r="BJB17" s="877"/>
      <c r="BJC17" s="877"/>
      <c r="BJD17" s="877"/>
      <c r="BJE17" s="877"/>
      <c r="BJF17" s="877"/>
      <c r="BJG17" s="877"/>
      <c r="BJH17" s="877"/>
      <c r="BJI17" s="877"/>
      <c r="BJJ17" s="877"/>
      <c r="BJK17" s="877"/>
      <c r="BJL17" s="877"/>
      <c r="BJM17" s="877"/>
      <c r="BJN17" s="877"/>
      <c r="BJO17" s="877"/>
      <c r="BJP17" s="877"/>
      <c r="BJQ17" s="877"/>
      <c r="BJR17" s="877"/>
      <c r="BJS17" s="877"/>
      <c r="BJT17" s="877"/>
      <c r="BJU17" s="877"/>
      <c r="BJV17" s="877"/>
      <c r="BJW17" s="877"/>
      <c r="BJX17" s="877"/>
      <c r="BJY17" s="877"/>
      <c r="BJZ17" s="877"/>
      <c r="BKA17" s="877"/>
      <c r="BKB17" s="877"/>
      <c r="BKC17" s="877"/>
      <c r="BKD17" s="877"/>
      <c r="BKE17" s="877"/>
      <c r="BKF17" s="877"/>
      <c r="BKG17" s="877"/>
      <c r="BKH17" s="877"/>
      <c r="BKI17" s="877"/>
      <c r="BKJ17" s="877"/>
      <c r="BKK17" s="877"/>
      <c r="BKL17" s="877"/>
      <c r="BKM17" s="877"/>
      <c r="BKN17" s="877"/>
      <c r="BKO17" s="877"/>
      <c r="BKP17" s="877"/>
      <c r="BKQ17" s="877"/>
      <c r="BKR17" s="877"/>
      <c r="BKS17" s="877"/>
      <c r="BKT17" s="877"/>
      <c r="BKU17" s="877"/>
      <c r="BKV17" s="877"/>
      <c r="BKW17" s="877"/>
      <c r="BKX17" s="877"/>
      <c r="BKY17" s="877"/>
      <c r="BKZ17" s="877"/>
      <c r="BLA17" s="877"/>
      <c r="BLB17" s="877"/>
      <c r="BLC17" s="877"/>
      <c r="BLD17" s="877"/>
      <c r="BLE17" s="877"/>
      <c r="BLF17" s="877"/>
      <c r="BLG17" s="877"/>
      <c r="BLH17" s="877"/>
      <c r="BLI17" s="877"/>
      <c r="BLJ17" s="877"/>
      <c r="BLK17" s="877"/>
      <c r="BLL17" s="877"/>
      <c r="BLM17" s="877"/>
      <c r="BLN17" s="877"/>
      <c r="BLO17" s="877"/>
      <c r="BLP17" s="877"/>
      <c r="BLQ17" s="877"/>
      <c r="BLR17" s="877"/>
      <c r="BLS17" s="877"/>
      <c r="BLT17" s="877"/>
      <c r="BLU17" s="877"/>
      <c r="BLV17" s="877"/>
      <c r="BLW17" s="877"/>
      <c r="BLX17" s="877"/>
      <c r="BLY17" s="877"/>
      <c r="BLZ17" s="877"/>
      <c r="BMA17" s="877"/>
      <c r="BMB17" s="877"/>
      <c r="BMC17" s="877"/>
      <c r="BMD17" s="877"/>
      <c r="BME17" s="877"/>
      <c r="BMF17" s="877"/>
      <c r="BMG17" s="877"/>
      <c r="BMH17" s="877"/>
      <c r="BMI17" s="877"/>
      <c r="BMJ17" s="877"/>
      <c r="BMK17" s="877"/>
      <c r="BML17" s="877"/>
      <c r="BMM17" s="877"/>
      <c r="BMN17" s="877"/>
      <c r="BMO17" s="877"/>
      <c r="BMP17" s="877"/>
      <c r="BMQ17" s="877"/>
      <c r="BMR17" s="877"/>
      <c r="BMS17" s="877"/>
      <c r="BMT17" s="877"/>
      <c r="BMU17" s="877"/>
      <c r="BMV17" s="877"/>
      <c r="BMW17" s="877"/>
      <c r="BMX17" s="877"/>
      <c r="BMY17" s="877"/>
      <c r="BMZ17" s="877"/>
      <c r="BNA17" s="877"/>
      <c r="BNB17" s="877"/>
      <c r="BNC17" s="877"/>
      <c r="BND17" s="877"/>
      <c r="BNE17" s="877"/>
      <c r="BNF17" s="877"/>
      <c r="BNG17" s="877"/>
      <c r="BNH17" s="877"/>
      <c r="BNI17" s="877"/>
      <c r="BNJ17" s="877"/>
      <c r="BNK17" s="877"/>
      <c r="BNL17" s="877"/>
      <c r="BNM17" s="877"/>
      <c r="BNN17" s="877"/>
      <c r="BNO17" s="877"/>
      <c r="BNP17" s="877"/>
      <c r="BNQ17" s="877"/>
      <c r="BNR17" s="877"/>
      <c r="BNS17" s="877"/>
      <c r="BNT17" s="877"/>
      <c r="BNU17" s="877"/>
      <c r="BNV17" s="877"/>
      <c r="BNW17" s="877"/>
      <c r="BNX17" s="877"/>
      <c r="BNY17" s="877"/>
      <c r="BNZ17" s="877"/>
      <c r="BOA17" s="877"/>
      <c r="BOB17" s="877"/>
      <c r="BOC17" s="877"/>
      <c r="BOD17" s="877"/>
      <c r="BOE17" s="877"/>
      <c r="BOF17" s="877"/>
      <c r="BOG17" s="877"/>
      <c r="BOH17" s="877"/>
      <c r="BOI17" s="877"/>
      <c r="BOJ17" s="877"/>
      <c r="BOK17" s="877"/>
      <c r="BOL17" s="877"/>
      <c r="BOM17" s="877"/>
      <c r="BON17" s="877"/>
      <c r="BOO17" s="877"/>
      <c r="BOP17" s="877"/>
      <c r="BOQ17" s="877"/>
      <c r="BOR17" s="877"/>
      <c r="BOS17" s="877"/>
      <c r="BOT17" s="877"/>
      <c r="BOU17" s="877"/>
      <c r="BOV17" s="877"/>
      <c r="BOW17" s="877"/>
      <c r="BOX17" s="877"/>
      <c r="BOY17" s="877"/>
      <c r="BOZ17" s="877"/>
      <c r="BPA17" s="877"/>
      <c r="BPB17" s="877"/>
      <c r="BPC17" s="877"/>
      <c r="BPD17" s="877"/>
      <c r="BPE17" s="877"/>
      <c r="BPF17" s="877"/>
      <c r="BPG17" s="877"/>
      <c r="BPH17" s="877"/>
      <c r="BPI17" s="877"/>
      <c r="BPJ17" s="877"/>
      <c r="BPK17" s="877"/>
      <c r="BPL17" s="877"/>
      <c r="BPM17" s="877"/>
      <c r="BPN17" s="877"/>
      <c r="BPO17" s="877"/>
      <c r="BPP17" s="877"/>
      <c r="BPQ17" s="877"/>
      <c r="BPR17" s="877"/>
      <c r="BPS17" s="877"/>
      <c r="BPT17" s="877"/>
      <c r="BPU17" s="877"/>
      <c r="BPV17" s="877"/>
      <c r="BPW17" s="877"/>
      <c r="BPX17" s="877"/>
      <c r="BPY17" s="877"/>
      <c r="BPZ17" s="877"/>
      <c r="BQA17" s="877"/>
      <c r="BQB17" s="877"/>
      <c r="BQC17" s="877"/>
      <c r="BQD17" s="877"/>
      <c r="BQE17" s="877"/>
      <c r="BQF17" s="877"/>
      <c r="BQG17" s="877"/>
      <c r="BQH17" s="877"/>
      <c r="BQI17" s="877"/>
      <c r="BQJ17" s="877"/>
      <c r="BQK17" s="877"/>
      <c r="BQL17" s="877"/>
      <c r="BQM17" s="877"/>
      <c r="BQN17" s="877"/>
      <c r="BQO17" s="877"/>
      <c r="BQP17" s="877"/>
      <c r="BQQ17" s="877"/>
      <c r="BQR17" s="877"/>
      <c r="BQS17" s="877"/>
      <c r="BQT17" s="877"/>
      <c r="BQU17" s="877"/>
      <c r="BQV17" s="877"/>
      <c r="BQW17" s="877"/>
      <c r="BQX17" s="877"/>
      <c r="BQY17" s="877"/>
      <c r="BQZ17" s="877"/>
      <c r="BRA17" s="877"/>
      <c r="BRB17" s="877"/>
      <c r="BRC17" s="877"/>
      <c r="BRD17" s="877"/>
      <c r="BRE17" s="877"/>
      <c r="BRF17" s="877"/>
      <c r="BRG17" s="877"/>
      <c r="BRH17" s="877"/>
      <c r="BRI17" s="877"/>
      <c r="BRJ17" s="877"/>
      <c r="BRK17" s="877"/>
      <c r="BRL17" s="877"/>
      <c r="BRM17" s="877"/>
      <c r="BRN17" s="877"/>
      <c r="BRO17" s="877"/>
      <c r="BRP17" s="877"/>
      <c r="BRQ17" s="877"/>
      <c r="BRR17" s="877"/>
      <c r="BRS17" s="877"/>
      <c r="BRT17" s="877"/>
      <c r="BRU17" s="877"/>
      <c r="BRV17" s="877"/>
      <c r="BRW17" s="877"/>
      <c r="BRX17" s="877"/>
      <c r="BRY17" s="877"/>
      <c r="BRZ17" s="877"/>
      <c r="BSA17" s="877"/>
      <c r="BSB17" s="877"/>
      <c r="BSC17" s="877"/>
      <c r="BSD17" s="877"/>
      <c r="BSE17" s="877"/>
      <c r="BSF17" s="877"/>
      <c r="BSG17" s="877"/>
      <c r="BSH17" s="877"/>
      <c r="BSI17" s="877"/>
      <c r="BSJ17" s="877"/>
      <c r="BSK17" s="877"/>
      <c r="BSL17" s="877"/>
      <c r="BSM17" s="877"/>
      <c r="BSN17" s="877"/>
      <c r="BSO17" s="877"/>
      <c r="BSP17" s="877"/>
      <c r="BSQ17" s="877"/>
      <c r="BSR17" s="877"/>
      <c r="BSS17" s="877"/>
      <c r="BST17" s="877"/>
      <c r="BSU17" s="877"/>
      <c r="BSV17" s="877"/>
      <c r="BSW17" s="877"/>
      <c r="BSX17" s="877"/>
      <c r="BSY17" s="877"/>
      <c r="BSZ17" s="877"/>
      <c r="BTA17" s="877"/>
      <c r="BTB17" s="877"/>
      <c r="BTC17" s="877"/>
      <c r="BTD17" s="877"/>
      <c r="BTE17" s="877"/>
      <c r="BTF17" s="877"/>
      <c r="BTG17" s="877"/>
      <c r="BTH17" s="877"/>
      <c r="BTI17" s="877"/>
      <c r="BTJ17" s="877"/>
      <c r="BTK17" s="877"/>
      <c r="BTL17" s="877"/>
      <c r="BTM17" s="877"/>
      <c r="BTN17" s="877"/>
      <c r="BTO17" s="877"/>
      <c r="BTP17" s="877"/>
      <c r="BTQ17" s="877"/>
      <c r="BTR17" s="877"/>
      <c r="BTS17" s="877"/>
      <c r="BTT17" s="877"/>
      <c r="BTU17" s="877"/>
      <c r="BTV17" s="877"/>
      <c r="BTW17" s="877"/>
      <c r="BTX17" s="877"/>
      <c r="BTY17" s="877"/>
      <c r="BTZ17" s="877"/>
      <c r="BUA17" s="877"/>
      <c r="BUB17" s="877"/>
      <c r="BUC17" s="877"/>
      <c r="BUD17" s="877"/>
      <c r="BUE17" s="877"/>
      <c r="BUF17" s="877"/>
      <c r="BUG17" s="877"/>
      <c r="BUH17" s="877"/>
      <c r="BUI17" s="877"/>
      <c r="BUJ17" s="877"/>
      <c r="BUK17" s="877"/>
      <c r="BUL17" s="877"/>
      <c r="BUM17" s="877"/>
      <c r="BUN17" s="877"/>
      <c r="BUO17" s="877"/>
      <c r="BUP17" s="877"/>
      <c r="BUQ17" s="877"/>
      <c r="BUR17" s="877"/>
      <c r="BUS17" s="877"/>
      <c r="BUT17" s="877"/>
      <c r="BUU17" s="877"/>
      <c r="BUV17" s="877"/>
      <c r="BUW17" s="877"/>
      <c r="BUX17" s="877"/>
      <c r="BUY17" s="877"/>
      <c r="BUZ17" s="877"/>
      <c r="BVA17" s="877"/>
      <c r="BVB17" s="877"/>
      <c r="BVC17" s="877"/>
      <c r="BVD17" s="877"/>
      <c r="BVE17" s="877"/>
      <c r="BVF17" s="877"/>
      <c r="BVG17" s="877"/>
      <c r="BVH17" s="877"/>
      <c r="BVI17" s="877"/>
      <c r="BVJ17" s="877"/>
      <c r="BVK17" s="877"/>
      <c r="BVL17" s="877"/>
      <c r="BVM17" s="877"/>
      <c r="BVN17" s="877"/>
      <c r="BVO17" s="877"/>
      <c r="BVP17" s="877"/>
      <c r="BVQ17" s="877"/>
      <c r="BVR17" s="877"/>
      <c r="BVS17" s="877"/>
      <c r="BVT17" s="877"/>
      <c r="BVU17" s="877"/>
      <c r="BVV17" s="877"/>
      <c r="BVW17" s="877"/>
      <c r="BVX17" s="877"/>
      <c r="BVY17" s="877"/>
      <c r="BVZ17" s="877"/>
      <c r="BWA17" s="877"/>
      <c r="BWB17" s="877"/>
      <c r="BWC17" s="877"/>
      <c r="BWD17" s="877"/>
      <c r="BWE17" s="877"/>
      <c r="BWF17" s="877"/>
      <c r="BWG17" s="877"/>
      <c r="BWH17" s="877"/>
      <c r="BWI17" s="877"/>
      <c r="BWJ17" s="877"/>
      <c r="BWK17" s="877"/>
      <c r="BWL17" s="877"/>
      <c r="BWM17" s="877"/>
      <c r="BWN17" s="877"/>
      <c r="BWO17" s="877"/>
      <c r="BWP17" s="877"/>
      <c r="BWQ17" s="877"/>
      <c r="BWR17" s="877"/>
      <c r="BWS17" s="877"/>
      <c r="BWT17" s="877"/>
      <c r="BWU17" s="877"/>
      <c r="BWV17" s="877"/>
      <c r="BWW17" s="877"/>
      <c r="BWX17" s="877"/>
      <c r="BWY17" s="877"/>
      <c r="BWZ17" s="877"/>
      <c r="BXA17" s="877"/>
      <c r="BXB17" s="877"/>
      <c r="BXC17" s="877"/>
      <c r="BXD17" s="877"/>
      <c r="BXE17" s="877"/>
      <c r="BXF17" s="877"/>
      <c r="BXG17" s="877"/>
      <c r="BXH17" s="877"/>
      <c r="BXI17" s="877"/>
      <c r="BXJ17" s="877"/>
      <c r="BXK17" s="877"/>
      <c r="BXL17" s="877"/>
      <c r="BXM17" s="877"/>
      <c r="BXN17" s="877"/>
      <c r="BXO17" s="877"/>
      <c r="BXP17" s="877"/>
      <c r="BXQ17" s="877"/>
      <c r="BXR17" s="877"/>
      <c r="BXS17" s="877"/>
      <c r="BXT17" s="877"/>
      <c r="BXU17" s="877"/>
      <c r="BXV17" s="877"/>
      <c r="BXW17" s="877"/>
      <c r="BXX17" s="877"/>
      <c r="BXY17" s="877"/>
      <c r="BXZ17" s="877"/>
      <c r="BYA17" s="877"/>
      <c r="BYB17" s="877"/>
      <c r="BYC17" s="877"/>
      <c r="BYD17" s="877"/>
      <c r="BYE17" s="877"/>
      <c r="BYF17" s="877"/>
      <c r="BYG17" s="877"/>
      <c r="BYH17" s="877"/>
      <c r="BYI17" s="877"/>
      <c r="BYJ17" s="877"/>
      <c r="BYK17" s="877"/>
      <c r="BYL17" s="877"/>
      <c r="BYM17" s="877"/>
      <c r="BYN17" s="877"/>
      <c r="BYO17" s="877"/>
      <c r="BYP17" s="877"/>
      <c r="BYQ17" s="877"/>
      <c r="BYR17" s="877"/>
      <c r="BYS17" s="877"/>
      <c r="BYT17" s="877"/>
      <c r="BYU17" s="877"/>
      <c r="BYV17" s="877"/>
      <c r="BYW17" s="877"/>
      <c r="BYX17" s="877"/>
      <c r="BYY17" s="877"/>
      <c r="BYZ17" s="877"/>
      <c r="BZA17" s="877"/>
      <c r="BZB17" s="877"/>
      <c r="BZC17" s="877"/>
      <c r="BZD17" s="877"/>
      <c r="BZE17" s="877"/>
      <c r="BZF17" s="877"/>
      <c r="BZG17" s="877"/>
      <c r="BZH17" s="877"/>
      <c r="BZI17" s="877"/>
      <c r="BZJ17" s="877"/>
      <c r="BZK17" s="877"/>
      <c r="BZL17" s="877"/>
      <c r="BZM17" s="877"/>
      <c r="BZN17" s="877"/>
      <c r="BZO17" s="877"/>
      <c r="BZP17" s="877"/>
      <c r="BZQ17" s="877"/>
      <c r="BZR17" s="877"/>
      <c r="BZS17" s="877"/>
      <c r="BZT17" s="877"/>
      <c r="BZU17" s="877"/>
      <c r="BZV17" s="877"/>
      <c r="BZW17" s="877"/>
      <c r="BZX17" s="877"/>
      <c r="BZY17" s="877"/>
      <c r="BZZ17" s="877"/>
      <c r="CAA17" s="877"/>
      <c r="CAB17" s="877"/>
      <c r="CAC17" s="877"/>
      <c r="CAD17" s="877"/>
      <c r="CAE17" s="877"/>
      <c r="CAF17" s="877"/>
      <c r="CAG17" s="877"/>
      <c r="CAH17" s="877"/>
      <c r="CAI17" s="877"/>
      <c r="CAJ17" s="877"/>
      <c r="CAK17" s="877"/>
      <c r="CAL17" s="877"/>
      <c r="CAM17" s="877"/>
      <c r="CAN17" s="877"/>
      <c r="CAO17" s="877"/>
      <c r="CAP17" s="877"/>
      <c r="CAQ17" s="877"/>
      <c r="CAR17" s="877"/>
      <c r="CAS17" s="877"/>
      <c r="CAT17" s="877"/>
      <c r="CAU17" s="877"/>
      <c r="CAV17" s="877"/>
      <c r="CAW17" s="877"/>
      <c r="CAX17" s="877"/>
      <c r="CAY17" s="877"/>
      <c r="CAZ17" s="877"/>
      <c r="CBA17" s="877"/>
      <c r="CBB17" s="877"/>
      <c r="CBC17" s="877"/>
      <c r="CBD17" s="877"/>
      <c r="CBE17" s="877"/>
      <c r="CBF17" s="877"/>
      <c r="CBG17" s="877"/>
      <c r="CBH17" s="877"/>
      <c r="CBI17" s="877"/>
      <c r="CBJ17" s="877"/>
      <c r="CBK17" s="877"/>
      <c r="CBL17" s="877"/>
      <c r="CBM17" s="877"/>
      <c r="CBN17" s="877"/>
      <c r="CBO17" s="877"/>
      <c r="CBP17" s="877"/>
      <c r="CBQ17" s="877"/>
      <c r="CBR17" s="877"/>
      <c r="CBS17" s="877"/>
      <c r="CBT17" s="877"/>
      <c r="CBU17" s="877"/>
      <c r="CBV17" s="877"/>
      <c r="CBW17" s="877"/>
      <c r="CBX17" s="877"/>
      <c r="CBY17" s="877"/>
      <c r="CBZ17" s="877"/>
      <c r="CCA17" s="877"/>
      <c r="CCB17" s="877"/>
      <c r="CCC17" s="877"/>
      <c r="CCD17" s="877"/>
      <c r="CCE17" s="877"/>
      <c r="CCF17" s="877"/>
      <c r="CCG17" s="877"/>
      <c r="CCH17" s="877"/>
      <c r="CCI17" s="877"/>
      <c r="CCJ17" s="877"/>
      <c r="CCK17" s="877"/>
      <c r="CCL17" s="877"/>
      <c r="CCM17" s="877"/>
      <c r="CCN17" s="877"/>
      <c r="CCO17" s="877"/>
      <c r="CCP17" s="877"/>
      <c r="CCQ17" s="877"/>
      <c r="CCR17" s="877"/>
      <c r="CCS17" s="877"/>
      <c r="CCT17" s="877"/>
      <c r="CCU17" s="877"/>
      <c r="CCV17" s="877"/>
      <c r="CCW17" s="877"/>
      <c r="CCX17" s="877"/>
      <c r="CCY17" s="877"/>
      <c r="CCZ17" s="877"/>
      <c r="CDA17" s="877"/>
      <c r="CDB17" s="877"/>
      <c r="CDC17" s="877"/>
      <c r="CDD17" s="877"/>
      <c r="CDE17" s="877"/>
      <c r="CDF17" s="877"/>
      <c r="CDG17" s="877"/>
      <c r="CDH17" s="877"/>
      <c r="CDI17" s="877"/>
      <c r="CDJ17" s="877"/>
      <c r="CDK17" s="877"/>
      <c r="CDL17" s="877"/>
      <c r="CDM17" s="877"/>
      <c r="CDN17" s="877"/>
      <c r="CDO17" s="877"/>
      <c r="CDP17" s="877"/>
      <c r="CDQ17" s="877"/>
      <c r="CDR17" s="877"/>
      <c r="CDS17" s="877"/>
      <c r="CDT17" s="877"/>
      <c r="CDU17" s="877"/>
      <c r="CDV17" s="877"/>
      <c r="CDW17" s="877"/>
      <c r="CDX17" s="877"/>
      <c r="CDY17" s="877"/>
      <c r="CDZ17" s="877"/>
      <c r="CEA17" s="877"/>
      <c r="CEB17" s="877"/>
      <c r="CEC17" s="877"/>
      <c r="CED17" s="877"/>
      <c r="CEE17" s="877"/>
      <c r="CEF17" s="877"/>
      <c r="CEG17" s="877"/>
      <c r="CEH17" s="877"/>
      <c r="CEI17" s="877"/>
      <c r="CEJ17" s="877"/>
      <c r="CEK17" s="877"/>
      <c r="CEL17" s="877"/>
      <c r="CEM17" s="877"/>
      <c r="CEN17" s="877"/>
      <c r="CEO17" s="877"/>
      <c r="CEP17" s="877"/>
      <c r="CEQ17" s="877"/>
      <c r="CER17" s="877"/>
      <c r="CES17" s="877"/>
      <c r="CET17" s="877"/>
      <c r="CEU17" s="877"/>
      <c r="CEV17" s="877"/>
      <c r="CEW17" s="877"/>
      <c r="CEX17" s="877"/>
      <c r="CEY17" s="877"/>
      <c r="CEZ17" s="877"/>
      <c r="CFA17" s="877"/>
      <c r="CFB17" s="877"/>
      <c r="CFC17" s="877"/>
      <c r="CFD17" s="877"/>
      <c r="CFE17" s="877"/>
      <c r="CFF17" s="877"/>
      <c r="CFG17" s="877"/>
      <c r="CFH17" s="877"/>
      <c r="CFI17" s="877"/>
      <c r="CFJ17" s="877"/>
      <c r="CFK17" s="877"/>
      <c r="CFL17" s="877"/>
      <c r="CFM17" s="877"/>
      <c r="CFN17" s="877"/>
      <c r="CFO17" s="877"/>
      <c r="CFP17" s="877"/>
      <c r="CFQ17" s="877"/>
      <c r="CFR17" s="877"/>
      <c r="CFS17" s="877"/>
      <c r="CFT17" s="877"/>
      <c r="CFU17" s="877"/>
      <c r="CFV17" s="877"/>
      <c r="CFW17" s="877"/>
      <c r="CFX17" s="877"/>
      <c r="CFY17" s="877"/>
      <c r="CFZ17" s="877"/>
      <c r="CGA17" s="877"/>
      <c r="CGB17" s="877"/>
      <c r="CGC17" s="877"/>
      <c r="CGD17" s="877"/>
      <c r="CGE17" s="877"/>
      <c r="CGF17" s="877"/>
      <c r="CGG17" s="877"/>
      <c r="CGH17" s="877"/>
      <c r="CGI17" s="877"/>
      <c r="CGJ17" s="877"/>
      <c r="CGK17" s="877"/>
      <c r="CGL17" s="877"/>
      <c r="CGM17" s="877"/>
      <c r="CGN17" s="877"/>
      <c r="CGO17" s="877"/>
      <c r="CGP17" s="877"/>
      <c r="CGQ17" s="877"/>
      <c r="CGR17" s="877"/>
      <c r="CGS17" s="877"/>
      <c r="CGT17" s="877"/>
      <c r="CGU17" s="877"/>
      <c r="CGV17" s="877"/>
      <c r="CGW17" s="877"/>
      <c r="CGX17" s="877"/>
      <c r="CGY17" s="877"/>
      <c r="CGZ17" s="877"/>
      <c r="CHA17" s="877"/>
      <c r="CHB17" s="877"/>
      <c r="CHC17" s="877"/>
      <c r="CHD17" s="877"/>
      <c r="CHE17" s="877"/>
      <c r="CHF17" s="877"/>
      <c r="CHG17" s="877"/>
      <c r="CHH17" s="877"/>
      <c r="CHI17" s="877"/>
      <c r="CHJ17" s="877"/>
      <c r="CHK17" s="877"/>
      <c r="CHL17" s="877"/>
      <c r="CHM17" s="877"/>
      <c r="CHN17" s="877"/>
      <c r="CHO17" s="877"/>
      <c r="CHP17" s="877"/>
      <c r="CHQ17" s="877"/>
      <c r="CHR17" s="877"/>
      <c r="CHS17" s="877"/>
      <c r="CHT17" s="877"/>
      <c r="CHU17" s="877"/>
      <c r="CHV17" s="877"/>
      <c r="CHW17" s="877"/>
      <c r="CHX17" s="877"/>
      <c r="CHY17" s="877"/>
      <c r="CHZ17" s="877"/>
      <c r="CIA17" s="877"/>
      <c r="CIB17" s="877"/>
      <c r="CIC17" s="877"/>
      <c r="CID17" s="877"/>
      <c r="CIE17" s="877"/>
      <c r="CIF17" s="877"/>
      <c r="CIG17" s="877"/>
      <c r="CIH17" s="877"/>
      <c r="CII17" s="877"/>
      <c r="CIJ17" s="877"/>
      <c r="CIK17" s="877"/>
      <c r="CIL17" s="877"/>
      <c r="CIM17" s="877"/>
      <c r="CIN17" s="877"/>
      <c r="CIO17" s="877"/>
      <c r="CIP17" s="877"/>
      <c r="CIQ17" s="877"/>
      <c r="CIR17" s="877"/>
      <c r="CIS17" s="877"/>
      <c r="CIT17" s="877"/>
      <c r="CIU17" s="877"/>
      <c r="CIV17" s="877"/>
      <c r="CIW17" s="877"/>
      <c r="CIX17" s="877"/>
      <c r="CIY17" s="877"/>
      <c r="CIZ17" s="877"/>
      <c r="CJA17" s="877"/>
      <c r="CJB17" s="877"/>
      <c r="CJC17" s="877"/>
      <c r="CJD17" s="877"/>
      <c r="CJE17" s="877"/>
      <c r="CJF17" s="877"/>
      <c r="CJG17" s="877"/>
      <c r="CJH17" s="877"/>
      <c r="CJI17" s="877"/>
      <c r="CJJ17" s="877"/>
      <c r="CJK17" s="877"/>
      <c r="CJL17" s="877"/>
      <c r="CJM17" s="877"/>
      <c r="CJN17" s="877"/>
      <c r="CJO17" s="877"/>
      <c r="CJP17" s="877"/>
      <c r="CJQ17" s="877"/>
      <c r="CJR17" s="877"/>
      <c r="CJS17" s="877"/>
      <c r="CJT17" s="877"/>
      <c r="CJU17" s="877"/>
      <c r="CJV17" s="877"/>
      <c r="CJW17" s="877"/>
      <c r="CJX17" s="877"/>
      <c r="CJY17" s="877"/>
      <c r="CJZ17" s="877"/>
      <c r="CKA17" s="877"/>
      <c r="CKB17" s="877"/>
      <c r="CKC17" s="877"/>
      <c r="CKD17" s="877"/>
      <c r="CKE17" s="877"/>
      <c r="CKF17" s="877"/>
      <c r="CKG17" s="877"/>
      <c r="CKH17" s="877"/>
      <c r="CKI17" s="877"/>
      <c r="CKJ17" s="877"/>
      <c r="CKK17" s="877"/>
      <c r="CKL17" s="877"/>
      <c r="CKM17" s="877"/>
      <c r="CKN17" s="877"/>
      <c r="CKO17" s="877"/>
      <c r="CKP17" s="877"/>
      <c r="CKQ17" s="877"/>
      <c r="CKR17" s="877"/>
      <c r="CKS17" s="877"/>
      <c r="CKT17" s="877"/>
      <c r="CKU17" s="877"/>
      <c r="CKV17" s="877"/>
      <c r="CKW17" s="877"/>
      <c r="CKX17" s="877"/>
      <c r="CKY17" s="877"/>
      <c r="CKZ17" s="877"/>
      <c r="CLA17" s="877"/>
      <c r="CLB17" s="877"/>
      <c r="CLC17" s="877"/>
      <c r="CLD17" s="877"/>
      <c r="CLE17" s="877"/>
      <c r="CLF17" s="877"/>
      <c r="CLG17" s="877"/>
      <c r="CLH17" s="877"/>
      <c r="CLI17" s="877"/>
      <c r="CLJ17" s="877"/>
      <c r="CLK17" s="877"/>
      <c r="CLL17" s="877"/>
      <c r="CLM17" s="877"/>
      <c r="CLN17" s="877"/>
      <c r="CLO17" s="877"/>
      <c r="CLP17" s="877"/>
      <c r="CLQ17" s="877"/>
      <c r="CLR17" s="877"/>
      <c r="CLS17" s="877"/>
      <c r="CLT17" s="877"/>
      <c r="CLU17" s="877"/>
      <c r="CLV17" s="877"/>
      <c r="CLW17" s="877"/>
      <c r="CLX17" s="877"/>
      <c r="CLY17" s="877"/>
      <c r="CLZ17" s="877"/>
      <c r="CMA17" s="877"/>
      <c r="CMB17" s="877"/>
      <c r="CMC17" s="877"/>
      <c r="CMD17" s="877"/>
      <c r="CME17" s="877"/>
      <c r="CMF17" s="877"/>
      <c r="CMG17" s="877"/>
      <c r="CMH17" s="877"/>
      <c r="CMI17" s="877"/>
      <c r="CMJ17" s="877"/>
      <c r="CMK17" s="877"/>
      <c r="CML17" s="877"/>
      <c r="CMM17" s="877"/>
      <c r="CMN17" s="877"/>
      <c r="CMO17" s="877"/>
      <c r="CMP17" s="877"/>
      <c r="CMQ17" s="877"/>
      <c r="CMR17" s="877"/>
      <c r="CMS17" s="877"/>
      <c r="CMT17" s="877"/>
      <c r="CMU17" s="877"/>
      <c r="CMV17" s="877"/>
      <c r="CMW17" s="877"/>
      <c r="CMX17" s="877"/>
      <c r="CMY17" s="877"/>
      <c r="CMZ17" s="877"/>
      <c r="CNA17" s="877"/>
      <c r="CNB17" s="877"/>
      <c r="CNC17" s="877"/>
      <c r="CND17" s="877"/>
      <c r="CNE17" s="877"/>
      <c r="CNF17" s="877"/>
      <c r="CNG17" s="877"/>
      <c r="CNH17" s="877"/>
      <c r="CNI17" s="877"/>
      <c r="CNJ17" s="877"/>
      <c r="CNK17" s="877"/>
      <c r="CNL17" s="877"/>
      <c r="CNM17" s="877"/>
      <c r="CNN17" s="877"/>
      <c r="CNO17" s="877"/>
      <c r="CNP17" s="877"/>
      <c r="CNQ17" s="877"/>
      <c r="CNR17" s="877"/>
      <c r="CNS17" s="877"/>
      <c r="CNT17" s="877"/>
      <c r="CNU17" s="877"/>
      <c r="CNV17" s="877"/>
      <c r="CNW17" s="877"/>
      <c r="CNX17" s="877"/>
      <c r="CNY17" s="877"/>
      <c r="CNZ17" s="877"/>
      <c r="COA17" s="877"/>
      <c r="COB17" s="877"/>
      <c r="COC17" s="877"/>
      <c r="COD17" s="877"/>
      <c r="COE17" s="877"/>
      <c r="COF17" s="877"/>
      <c r="COG17" s="877"/>
      <c r="COH17" s="877"/>
      <c r="COI17" s="877"/>
      <c r="COJ17" s="877"/>
      <c r="COK17" s="877"/>
      <c r="COL17" s="877"/>
      <c r="COM17" s="877"/>
      <c r="CON17" s="877"/>
      <c r="COO17" s="877"/>
      <c r="COP17" s="877"/>
      <c r="COQ17" s="877"/>
      <c r="COR17" s="877"/>
      <c r="COS17" s="877"/>
      <c r="COT17" s="877"/>
      <c r="COU17" s="877"/>
      <c r="COV17" s="877"/>
      <c r="COW17" s="877"/>
      <c r="COX17" s="877"/>
      <c r="COY17" s="877"/>
      <c r="COZ17" s="877"/>
      <c r="CPA17" s="877"/>
      <c r="CPB17" s="877"/>
      <c r="CPC17" s="877"/>
      <c r="CPD17" s="877"/>
      <c r="CPE17" s="877"/>
      <c r="CPF17" s="877"/>
      <c r="CPG17" s="877"/>
      <c r="CPH17" s="877"/>
      <c r="CPI17" s="877"/>
      <c r="CPJ17" s="877"/>
      <c r="CPK17" s="877"/>
      <c r="CPL17" s="877"/>
      <c r="CPM17" s="877"/>
      <c r="CPN17" s="877"/>
      <c r="CPO17" s="877"/>
      <c r="CPP17" s="877"/>
      <c r="CPQ17" s="877"/>
      <c r="CPR17" s="877"/>
      <c r="CPS17" s="877"/>
      <c r="CPT17" s="877"/>
      <c r="CPU17" s="877"/>
      <c r="CPV17" s="877"/>
      <c r="CPW17" s="877"/>
      <c r="CPX17" s="877"/>
      <c r="CPY17" s="877"/>
      <c r="CPZ17" s="877"/>
      <c r="CQA17" s="877"/>
      <c r="CQB17" s="877"/>
      <c r="CQC17" s="877"/>
      <c r="CQD17" s="877"/>
      <c r="CQE17" s="877"/>
      <c r="CQF17" s="877"/>
      <c r="CQG17" s="877"/>
      <c r="CQH17" s="877"/>
      <c r="CQI17" s="877"/>
      <c r="CQJ17" s="877"/>
      <c r="CQK17" s="877"/>
      <c r="CQL17" s="877"/>
      <c r="CQM17" s="877"/>
      <c r="CQN17" s="877"/>
      <c r="CQO17" s="877"/>
      <c r="CQP17" s="877"/>
      <c r="CQQ17" s="877"/>
      <c r="CQR17" s="877"/>
      <c r="CQS17" s="877"/>
      <c r="CQT17" s="877"/>
      <c r="CQU17" s="877"/>
      <c r="CQV17" s="877"/>
      <c r="CQW17" s="877"/>
      <c r="CQX17" s="877"/>
      <c r="CQY17" s="877"/>
      <c r="CQZ17" s="877"/>
      <c r="CRA17" s="877"/>
      <c r="CRB17" s="877"/>
      <c r="CRC17" s="877"/>
      <c r="CRD17" s="877"/>
      <c r="CRE17" s="877"/>
      <c r="CRF17" s="877"/>
      <c r="CRG17" s="877"/>
      <c r="CRH17" s="877"/>
      <c r="CRI17" s="877"/>
      <c r="CRJ17" s="877"/>
      <c r="CRK17" s="877"/>
      <c r="CRL17" s="877"/>
      <c r="CRM17" s="877"/>
      <c r="CRN17" s="877"/>
      <c r="CRO17" s="877"/>
      <c r="CRP17" s="877"/>
      <c r="CRQ17" s="877"/>
      <c r="CRR17" s="877"/>
      <c r="CRS17" s="877"/>
      <c r="CRT17" s="877"/>
      <c r="CRU17" s="877"/>
      <c r="CRV17" s="877"/>
      <c r="CRW17" s="877"/>
      <c r="CRX17" s="877"/>
      <c r="CRY17" s="877"/>
      <c r="CRZ17" s="877"/>
      <c r="CSA17" s="877"/>
      <c r="CSB17" s="877"/>
      <c r="CSC17" s="877"/>
      <c r="CSD17" s="877"/>
      <c r="CSE17" s="877"/>
      <c r="CSF17" s="877"/>
      <c r="CSG17" s="877"/>
      <c r="CSH17" s="877"/>
      <c r="CSI17" s="877"/>
      <c r="CSJ17" s="877"/>
      <c r="CSK17" s="877"/>
      <c r="CSL17" s="877"/>
      <c r="CSM17" s="877"/>
      <c r="CSN17" s="877"/>
      <c r="CSO17" s="877"/>
      <c r="CSP17" s="877"/>
      <c r="CSQ17" s="877"/>
      <c r="CSR17" s="877"/>
      <c r="CSS17" s="877"/>
      <c r="CST17" s="877"/>
      <c r="CSU17" s="877"/>
      <c r="CSV17" s="877"/>
      <c r="CSW17" s="877"/>
      <c r="CSX17" s="877"/>
      <c r="CSY17" s="877"/>
      <c r="CSZ17" s="877"/>
      <c r="CTA17" s="877"/>
      <c r="CTB17" s="877"/>
      <c r="CTC17" s="877"/>
      <c r="CTD17" s="877"/>
      <c r="CTE17" s="877"/>
      <c r="CTF17" s="877"/>
      <c r="CTG17" s="877"/>
      <c r="CTH17" s="877"/>
      <c r="CTI17" s="877"/>
      <c r="CTJ17" s="877"/>
      <c r="CTK17" s="877"/>
      <c r="CTL17" s="877"/>
      <c r="CTM17" s="877"/>
      <c r="CTN17" s="877"/>
      <c r="CTO17" s="877"/>
      <c r="CTP17" s="877"/>
      <c r="CTQ17" s="877"/>
      <c r="CTR17" s="877"/>
      <c r="CTS17" s="877"/>
      <c r="CTT17" s="877"/>
      <c r="CTU17" s="877"/>
      <c r="CTV17" s="877"/>
      <c r="CTW17" s="877"/>
      <c r="CTX17" s="877"/>
      <c r="CTY17" s="877"/>
      <c r="CTZ17" s="877"/>
      <c r="CUA17" s="877"/>
      <c r="CUB17" s="877"/>
      <c r="CUC17" s="877"/>
      <c r="CUD17" s="877"/>
      <c r="CUE17" s="877"/>
      <c r="CUF17" s="877"/>
      <c r="CUG17" s="877"/>
      <c r="CUH17" s="877"/>
      <c r="CUI17" s="877"/>
      <c r="CUJ17" s="877"/>
      <c r="CUK17" s="877"/>
      <c r="CUL17" s="877"/>
      <c r="CUM17" s="877"/>
      <c r="CUN17" s="877"/>
      <c r="CUO17" s="877"/>
      <c r="CUP17" s="877"/>
      <c r="CUQ17" s="877"/>
      <c r="CUR17" s="877"/>
      <c r="CUS17" s="877"/>
      <c r="CUT17" s="877"/>
      <c r="CUU17" s="877"/>
      <c r="CUV17" s="877"/>
      <c r="CUW17" s="877"/>
      <c r="CUX17" s="877"/>
      <c r="CUY17" s="877"/>
      <c r="CUZ17" s="877"/>
      <c r="CVA17" s="877"/>
      <c r="CVB17" s="877"/>
      <c r="CVC17" s="877"/>
      <c r="CVD17" s="877"/>
      <c r="CVE17" s="877"/>
      <c r="CVF17" s="877"/>
      <c r="CVG17" s="877"/>
      <c r="CVH17" s="877"/>
      <c r="CVI17" s="877"/>
      <c r="CVJ17" s="877"/>
      <c r="CVK17" s="877"/>
      <c r="CVL17" s="877"/>
      <c r="CVM17" s="877"/>
      <c r="CVN17" s="877"/>
      <c r="CVO17" s="877"/>
      <c r="CVP17" s="877"/>
      <c r="CVQ17" s="877"/>
      <c r="CVR17" s="877"/>
      <c r="CVS17" s="877"/>
      <c r="CVT17" s="877"/>
      <c r="CVU17" s="877"/>
      <c r="CVV17" s="877"/>
      <c r="CVW17" s="877"/>
      <c r="CVX17" s="877"/>
      <c r="CVY17" s="877"/>
      <c r="CVZ17" s="877"/>
      <c r="CWA17" s="877"/>
      <c r="CWB17" s="877"/>
      <c r="CWC17" s="877"/>
      <c r="CWD17" s="877"/>
      <c r="CWE17" s="877"/>
      <c r="CWF17" s="877"/>
      <c r="CWG17" s="877"/>
      <c r="CWH17" s="877"/>
      <c r="CWI17" s="877"/>
      <c r="CWJ17" s="877"/>
      <c r="CWK17" s="877"/>
      <c r="CWL17" s="877"/>
      <c r="CWM17" s="877"/>
      <c r="CWN17" s="877"/>
      <c r="CWO17" s="877"/>
      <c r="CWP17" s="877"/>
      <c r="CWQ17" s="877"/>
      <c r="CWR17" s="877"/>
      <c r="CWS17" s="877"/>
      <c r="CWT17" s="877"/>
      <c r="CWU17" s="877"/>
      <c r="CWV17" s="877"/>
      <c r="CWW17" s="877"/>
      <c r="CWX17" s="877"/>
      <c r="CWY17" s="877"/>
      <c r="CWZ17" s="877"/>
      <c r="CXA17" s="877"/>
      <c r="CXB17" s="877"/>
      <c r="CXC17" s="877"/>
      <c r="CXD17" s="877"/>
      <c r="CXE17" s="877"/>
      <c r="CXF17" s="877"/>
      <c r="CXG17" s="877"/>
      <c r="CXH17" s="877"/>
      <c r="CXI17" s="877"/>
      <c r="CXJ17" s="877"/>
      <c r="CXK17" s="877"/>
      <c r="CXL17" s="877"/>
      <c r="CXM17" s="877"/>
      <c r="CXN17" s="877"/>
      <c r="CXO17" s="877"/>
      <c r="CXP17" s="877"/>
      <c r="CXQ17" s="877"/>
      <c r="CXR17" s="877"/>
      <c r="CXS17" s="877"/>
      <c r="CXT17" s="877"/>
      <c r="CXU17" s="877"/>
      <c r="CXV17" s="877"/>
      <c r="CXW17" s="877"/>
      <c r="CXX17" s="877"/>
      <c r="CXY17" s="877"/>
      <c r="CXZ17" s="877"/>
      <c r="CYA17" s="877"/>
      <c r="CYB17" s="877"/>
      <c r="CYC17" s="877"/>
      <c r="CYD17" s="877"/>
      <c r="CYE17" s="877"/>
      <c r="CYF17" s="877"/>
      <c r="CYG17" s="877"/>
      <c r="CYH17" s="877"/>
      <c r="CYI17" s="877"/>
      <c r="CYJ17" s="877"/>
      <c r="CYK17" s="877"/>
      <c r="CYL17" s="877"/>
      <c r="CYM17" s="877"/>
      <c r="CYN17" s="877"/>
      <c r="CYO17" s="877"/>
      <c r="CYP17" s="877"/>
      <c r="CYQ17" s="877"/>
      <c r="CYR17" s="877"/>
      <c r="CYS17" s="877"/>
      <c r="CYT17" s="877"/>
      <c r="CYU17" s="877"/>
      <c r="CYV17" s="877"/>
      <c r="CYW17" s="877"/>
      <c r="CYX17" s="877"/>
      <c r="CYY17" s="877"/>
      <c r="CYZ17" s="877"/>
      <c r="CZA17" s="877"/>
      <c r="CZB17" s="877"/>
      <c r="CZC17" s="877"/>
      <c r="CZD17" s="877"/>
      <c r="CZE17" s="877"/>
      <c r="CZF17" s="877"/>
      <c r="CZG17" s="877"/>
      <c r="CZH17" s="877"/>
      <c r="CZI17" s="877"/>
      <c r="CZJ17" s="877"/>
      <c r="CZK17" s="877"/>
      <c r="CZL17" s="877"/>
      <c r="CZM17" s="877"/>
      <c r="CZN17" s="877"/>
      <c r="CZO17" s="877"/>
      <c r="CZP17" s="877"/>
      <c r="CZQ17" s="877"/>
      <c r="CZR17" s="877"/>
      <c r="CZS17" s="877"/>
      <c r="CZT17" s="877"/>
      <c r="CZU17" s="877"/>
      <c r="CZV17" s="877"/>
      <c r="CZW17" s="877"/>
      <c r="CZX17" s="877"/>
      <c r="CZY17" s="877"/>
      <c r="CZZ17" s="877"/>
      <c r="DAA17" s="877"/>
      <c r="DAB17" s="877"/>
      <c r="DAC17" s="877"/>
      <c r="DAD17" s="877"/>
      <c r="DAE17" s="877"/>
      <c r="DAF17" s="877"/>
      <c r="DAG17" s="877"/>
      <c r="DAH17" s="877"/>
      <c r="DAI17" s="877"/>
      <c r="DAJ17" s="877"/>
      <c r="DAK17" s="877"/>
      <c r="DAL17" s="877"/>
      <c r="DAM17" s="877"/>
      <c r="DAN17" s="877"/>
      <c r="DAO17" s="877"/>
      <c r="DAP17" s="877"/>
      <c r="DAQ17" s="877"/>
      <c r="DAR17" s="877"/>
      <c r="DAS17" s="877"/>
      <c r="DAT17" s="877"/>
      <c r="DAU17" s="877"/>
      <c r="DAV17" s="877"/>
      <c r="DAW17" s="877"/>
      <c r="DAX17" s="877"/>
      <c r="DAY17" s="877"/>
      <c r="DAZ17" s="877"/>
      <c r="DBA17" s="877"/>
      <c r="DBB17" s="877"/>
      <c r="DBC17" s="877"/>
      <c r="DBD17" s="877"/>
      <c r="DBE17" s="877"/>
      <c r="DBF17" s="877"/>
      <c r="DBG17" s="877"/>
      <c r="DBH17" s="877"/>
      <c r="DBI17" s="877"/>
      <c r="DBJ17" s="877"/>
      <c r="DBK17" s="877"/>
      <c r="DBL17" s="877"/>
      <c r="DBM17" s="877"/>
      <c r="DBN17" s="877"/>
      <c r="DBO17" s="877"/>
      <c r="DBP17" s="877"/>
      <c r="DBQ17" s="877"/>
      <c r="DBR17" s="877"/>
      <c r="DBS17" s="877"/>
      <c r="DBT17" s="877"/>
      <c r="DBU17" s="877"/>
      <c r="DBV17" s="877"/>
      <c r="DBW17" s="877"/>
      <c r="DBX17" s="877"/>
      <c r="DBY17" s="877"/>
      <c r="DBZ17" s="877"/>
      <c r="DCA17" s="877"/>
      <c r="DCB17" s="877"/>
      <c r="DCC17" s="877"/>
      <c r="DCD17" s="877"/>
      <c r="DCE17" s="877"/>
      <c r="DCF17" s="877"/>
      <c r="DCG17" s="877"/>
      <c r="DCH17" s="877"/>
      <c r="DCI17" s="877"/>
      <c r="DCJ17" s="877"/>
      <c r="DCK17" s="877"/>
      <c r="DCL17" s="877"/>
      <c r="DCM17" s="877"/>
      <c r="DCN17" s="877"/>
      <c r="DCO17" s="877"/>
      <c r="DCP17" s="877"/>
      <c r="DCQ17" s="877"/>
      <c r="DCR17" s="877"/>
      <c r="DCS17" s="877"/>
      <c r="DCT17" s="877"/>
      <c r="DCU17" s="877"/>
      <c r="DCV17" s="877"/>
      <c r="DCW17" s="877"/>
      <c r="DCX17" s="877"/>
      <c r="DCY17" s="877"/>
      <c r="DCZ17" s="877"/>
      <c r="DDA17" s="877"/>
      <c r="DDB17" s="877"/>
      <c r="DDC17" s="877"/>
      <c r="DDD17" s="877"/>
      <c r="DDE17" s="877"/>
      <c r="DDF17" s="877"/>
      <c r="DDG17" s="877"/>
      <c r="DDH17" s="877"/>
      <c r="DDI17" s="877"/>
      <c r="DDJ17" s="877"/>
      <c r="DDK17" s="877"/>
      <c r="DDL17" s="877"/>
      <c r="DDM17" s="877"/>
      <c r="DDN17" s="877"/>
      <c r="DDO17" s="877"/>
      <c r="DDP17" s="877"/>
      <c r="DDQ17" s="877"/>
      <c r="DDR17" s="877"/>
      <c r="DDS17" s="877"/>
      <c r="DDT17" s="877"/>
      <c r="DDU17" s="877"/>
      <c r="DDV17" s="877"/>
      <c r="DDW17" s="877"/>
      <c r="DDX17" s="877"/>
      <c r="DDY17" s="877"/>
      <c r="DDZ17" s="877"/>
      <c r="DEA17" s="877"/>
      <c r="DEB17" s="877"/>
      <c r="DEC17" s="877"/>
      <c r="DED17" s="877"/>
      <c r="DEE17" s="877"/>
      <c r="DEF17" s="877"/>
      <c r="DEG17" s="877"/>
      <c r="DEH17" s="877"/>
      <c r="DEI17" s="877"/>
      <c r="DEJ17" s="877"/>
      <c r="DEK17" s="877"/>
      <c r="DEL17" s="877"/>
      <c r="DEM17" s="877"/>
      <c r="DEN17" s="877"/>
      <c r="DEO17" s="877"/>
      <c r="DEP17" s="877"/>
      <c r="DEQ17" s="877"/>
      <c r="DER17" s="877"/>
      <c r="DES17" s="877"/>
      <c r="DET17" s="877"/>
      <c r="DEU17" s="877"/>
      <c r="DEV17" s="877"/>
      <c r="DEW17" s="877"/>
      <c r="DEX17" s="877"/>
      <c r="DEY17" s="877"/>
      <c r="DEZ17" s="877"/>
      <c r="DFA17" s="877"/>
      <c r="DFB17" s="877"/>
      <c r="DFC17" s="877"/>
      <c r="DFD17" s="877"/>
      <c r="DFE17" s="877"/>
      <c r="DFF17" s="877"/>
      <c r="DFG17" s="877"/>
      <c r="DFH17" s="877"/>
      <c r="DFI17" s="877"/>
      <c r="DFJ17" s="877"/>
      <c r="DFK17" s="877"/>
      <c r="DFL17" s="877"/>
      <c r="DFM17" s="877"/>
      <c r="DFN17" s="877"/>
      <c r="DFO17" s="877"/>
      <c r="DFP17" s="877"/>
      <c r="DFQ17" s="877"/>
      <c r="DFR17" s="877"/>
      <c r="DFS17" s="877"/>
      <c r="DFT17" s="877"/>
      <c r="DFU17" s="877"/>
      <c r="DFV17" s="877"/>
      <c r="DFW17" s="877"/>
      <c r="DFX17" s="877"/>
      <c r="DFY17" s="877"/>
      <c r="DFZ17" s="877"/>
      <c r="DGA17" s="877"/>
      <c r="DGB17" s="877"/>
      <c r="DGC17" s="877"/>
      <c r="DGD17" s="877"/>
      <c r="DGE17" s="877"/>
      <c r="DGF17" s="877"/>
      <c r="DGG17" s="877"/>
      <c r="DGH17" s="877"/>
      <c r="DGI17" s="877"/>
      <c r="DGJ17" s="877"/>
      <c r="DGK17" s="877"/>
      <c r="DGL17" s="877"/>
      <c r="DGM17" s="877"/>
      <c r="DGN17" s="877"/>
      <c r="DGO17" s="877"/>
      <c r="DGP17" s="877"/>
      <c r="DGQ17" s="877"/>
      <c r="DGR17" s="877"/>
      <c r="DGS17" s="877"/>
      <c r="DGT17" s="877"/>
      <c r="DGU17" s="877"/>
      <c r="DGV17" s="877"/>
      <c r="DGW17" s="877"/>
      <c r="DGX17" s="877"/>
      <c r="DGY17" s="877"/>
      <c r="DGZ17" s="877"/>
      <c r="DHA17" s="877"/>
      <c r="DHB17" s="877"/>
      <c r="DHC17" s="877"/>
      <c r="DHD17" s="877"/>
      <c r="DHE17" s="877"/>
      <c r="DHF17" s="877"/>
      <c r="DHG17" s="877"/>
      <c r="DHH17" s="877"/>
      <c r="DHI17" s="877"/>
      <c r="DHJ17" s="877"/>
      <c r="DHK17" s="877"/>
      <c r="DHL17" s="877"/>
      <c r="DHM17" s="877"/>
      <c r="DHN17" s="877"/>
      <c r="DHO17" s="877"/>
      <c r="DHP17" s="877"/>
      <c r="DHQ17" s="877"/>
      <c r="DHR17" s="877"/>
      <c r="DHS17" s="877"/>
      <c r="DHT17" s="877"/>
      <c r="DHU17" s="877"/>
      <c r="DHV17" s="877"/>
      <c r="DHW17" s="877"/>
      <c r="DHX17" s="877"/>
      <c r="DHY17" s="877"/>
      <c r="DHZ17" s="877"/>
      <c r="DIA17" s="877"/>
      <c r="DIB17" s="877"/>
      <c r="DIC17" s="877"/>
      <c r="DID17" s="877"/>
      <c r="DIE17" s="877"/>
      <c r="DIF17" s="877"/>
      <c r="DIG17" s="877"/>
      <c r="DIH17" s="877"/>
      <c r="DII17" s="877"/>
      <c r="DIJ17" s="877"/>
      <c r="DIK17" s="877"/>
      <c r="DIL17" s="877"/>
      <c r="DIM17" s="877"/>
      <c r="DIN17" s="877"/>
      <c r="DIO17" s="877"/>
      <c r="DIP17" s="877"/>
      <c r="DIQ17" s="877"/>
      <c r="DIR17" s="877"/>
      <c r="DIS17" s="877"/>
      <c r="DIT17" s="877"/>
      <c r="DIU17" s="877"/>
      <c r="DIV17" s="877"/>
      <c r="DIW17" s="877"/>
      <c r="DIX17" s="877"/>
      <c r="DIY17" s="877"/>
      <c r="DIZ17" s="877"/>
      <c r="DJA17" s="877"/>
      <c r="DJB17" s="877"/>
      <c r="DJC17" s="877"/>
      <c r="DJD17" s="877"/>
      <c r="DJE17" s="877"/>
      <c r="DJF17" s="877"/>
      <c r="DJG17" s="877"/>
      <c r="DJH17" s="877"/>
      <c r="DJI17" s="877"/>
      <c r="DJJ17" s="877"/>
      <c r="DJK17" s="877"/>
      <c r="DJL17" s="877"/>
      <c r="DJM17" s="877"/>
      <c r="DJN17" s="877"/>
      <c r="DJO17" s="877"/>
      <c r="DJP17" s="877"/>
      <c r="DJQ17" s="877"/>
      <c r="DJR17" s="877"/>
      <c r="DJS17" s="877"/>
      <c r="DJT17" s="877"/>
      <c r="DJU17" s="877"/>
      <c r="DJV17" s="877"/>
      <c r="DJW17" s="877"/>
      <c r="DJX17" s="877"/>
      <c r="DJY17" s="877"/>
      <c r="DJZ17" s="877"/>
      <c r="DKA17" s="877"/>
      <c r="DKB17" s="877"/>
      <c r="DKC17" s="877"/>
      <c r="DKD17" s="877"/>
      <c r="DKE17" s="877"/>
      <c r="DKF17" s="877"/>
      <c r="DKG17" s="877"/>
      <c r="DKH17" s="877"/>
      <c r="DKI17" s="877"/>
      <c r="DKJ17" s="877"/>
      <c r="DKK17" s="877"/>
      <c r="DKL17" s="877"/>
      <c r="DKM17" s="877"/>
      <c r="DKN17" s="877"/>
      <c r="DKO17" s="877"/>
      <c r="DKP17" s="877"/>
      <c r="DKQ17" s="877"/>
      <c r="DKR17" s="877"/>
      <c r="DKS17" s="877"/>
      <c r="DKT17" s="877"/>
      <c r="DKU17" s="877"/>
      <c r="DKV17" s="877"/>
      <c r="DKW17" s="877"/>
      <c r="DKX17" s="877"/>
      <c r="DKY17" s="877"/>
      <c r="DKZ17" s="877"/>
      <c r="DLA17" s="877"/>
      <c r="DLB17" s="877"/>
      <c r="DLC17" s="877"/>
      <c r="DLD17" s="877"/>
      <c r="DLE17" s="877"/>
      <c r="DLF17" s="877"/>
      <c r="DLG17" s="877"/>
      <c r="DLH17" s="877"/>
      <c r="DLI17" s="877"/>
      <c r="DLJ17" s="877"/>
      <c r="DLK17" s="877"/>
      <c r="DLL17" s="877"/>
      <c r="DLM17" s="877"/>
      <c r="DLN17" s="877"/>
      <c r="DLO17" s="877"/>
      <c r="DLP17" s="877"/>
      <c r="DLQ17" s="877"/>
      <c r="DLR17" s="877"/>
      <c r="DLS17" s="877"/>
      <c r="DLT17" s="877"/>
      <c r="DLU17" s="877"/>
      <c r="DLV17" s="877"/>
      <c r="DLW17" s="877"/>
      <c r="DLX17" s="877"/>
      <c r="DLY17" s="877"/>
      <c r="DLZ17" s="877"/>
      <c r="DMA17" s="877"/>
      <c r="DMB17" s="877"/>
      <c r="DMC17" s="877"/>
      <c r="DMD17" s="877"/>
      <c r="DME17" s="877"/>
      <c r="DMF17" s="877"/>
      <c r="DMG17" s="877"/>
      <c r="DMH17" s="877"/>
      <c r="DMI17" s="877"/>
      <c r="DMJ17" s="877"/>
      <c r="DMK17" s="877"/>
      <c r="DML17" s="877"/>
      <c r="DMM17" s="877"/>
      <c r="DMN17" s="877"/>
      <c r="DMO17" s="877"/>
      <c r="DMP17" s="877"/>
      <c r="DMQ17" s="877"/>
      <c r="DMR17" s="877"/>
      <c r="DMS17" s="877"/>
      <c r="DMT17" s="877"/>
      <c r="DMU17" s="877"/>
      <c r="DMV17" s="877"/>
      <c r="DMW17" s="877"/>
      <c r="DMX17" s="877"/>
      <c r="DMY17" s="877"/>
      <c r="DMZ17" s="877"/>
      <c r="DNA17" s="877"/>
      <c r="DNB17" s="877"/>
      <c r="DNC17" s="877"/>
      <c r="DND17" s="877"/>
      <c r="DNE17" s="877"/>
      <c r="DNF17" s="877"/>
      <c r="DNG17" s="877"/>
      <c r="DNH17" s="877"/>
      <c r="DNI17" s="877"/>
      <c r="DNJ17" s="877"/>
      <c r="DNK17" s="877"/>
      <c r="DNL17" s="877"/>
      <c r="DNM17" s="877"/>
      <c r="DNN17" s="877"/>
      <c r="DNO17" s="877"/>
      <c r="DNP17" s="877"/>
      <c r="DNQ17" s="877"/>
      <c r="DNR17" s="877"/>
      <c r="DNS17" s="877"/>
      <c r="DNT17" s="877"/>
      <c r="DNU17" s="877"/>
      <c r="DNV17" s="877"/>
      <c r="DNW17" s="877"/>
      <c r="DNX17" s="877"/>
      <c r="DNY17" s="877"/>
      <c r="DNZ17" s="877"/>
      <c r="DOA17" s="877"/>
      <c r="DOB17" s="877"/>
      <c r="DOC17" s="877"/>
      <c r="DOD17" s="877"/>
      <c r="DOE17" s="877"/>
      <c r="DOF17" s="877"/>
      <c r="DOG17" s="877"/>
      <c r="DOH17" s="877"/>
      <c r="DOI17" s="877"/>
      <c r="DOJ17" s="877"/>
      <c r="DOK17" s="877"/>
      <c r="DOL17" s="877"/>
      <c r="DOM17" s="877"/>
      <c r="DON17" s="877"/>
      <c r="DOO17" s="877"/>
      <c r="DOP17" s="877"/>
      <c r="DOQ17" s="877"/>
      <c r="DOR17" s="877"/>
      <c r="DOS17" s="877"/>
      <c r="DOT17" s="877"/>
      <c r="DOU17" s="877"/>
      <c r="DOV17" s="877"/>
      <c r="DOW17" s="877"/>
      <c r="DOX17" s="877"/>
      <c r="DOY17" s="877"/>
      <c r="DOZ17" s="877"/>
      <c r="DPA17" s="877"/>
      <c r="DPB17" s="877"/>
      <c r="DPC17" s="877"/>
      <c r="DPD17" s="877"/>
      <c r="DPE17" s="877"/>
      <c r="DPF17" s="877"/>
      <c r="DPG17" s="877"/>
      <c r="DPH17" s="877"/>
      <c r="DPI17" s="877"/>
      <c r="DPJ17" s="877"/>
      <c r="DPK17" s="877"/>
      <c r="DPL17" s="877"/>
      <c r="DPM17" s="877"/>
      <c r="DPN17" s="877"/>
      <c r="DPO17" s="877"/>
      <c r="DPP17" s="877"/>
      <c r="DPQ17" s="877"/>
      <c r="DPR17" s="877"/>
      <c r="DPS17" s="877"/>
      <c r="DPT17" s="877"/>
      <c r="DPU17" s="877"/>
      <c r="DPV17" s="877"/>
      <c r="DPW17" s="877"/>
      <c r="DPX17" s="877"/>
      <c r="DPY17" s="877"/>
      <c r="DPZ17" s="877"/>
      <c r="DQA17" s="877"/>
      <c r="DQB17" s="877"/>
      <c r="DQC17" s="877"/>
      <c r="DQD17" s="877"/>
      <c r="DQE17" s="877"/>
      <c r="DQF17" s="877"/>
      <c r="DQG17" s="877"/>
      <c r="DQH17" s="877"/>
      <c r="DQI17" s="877"/>
      <c r="DQJ17" s="877"/>
      <c r="DQK17" s="877"/>
      <c r="DQL17" s="877"/>
      <c r="DQM17" s="877"/>
      <c r="DQN17" s="877"/>
      <c r="DQO17" s="877"/>
      <c r="DQP17" s="877"/>
      <c r="DQQ17" s="877"/>
      <c r="DQR17" s="877"/>
      <c r="DQS17" s="877"/>
      <c r="DQT17" s="877"/>
      <c r="DQU17" s="877"/>
      <c r="DQV17" s="877"/>
      <c r="DQW17" s="877"/>
      <c r="DQX17" s="877"/>
      <c r="DQY17" s="877"/>
      <c r="DQZ17" s="877"/>
      <c r="DRA17" s="877"/>
      <c r="DRB17" s="877"/>
      <c r="DRC17" s="877"/>
      <c r="DRD17" s="877"/>
      <c r="DRE17" s="877"/>
      <c r="DRF17" s="877"/>
      <c r="DRG17" s="877"/>
      <c r="DRH17" s="877"/>
      <c r="DRI17" s="877"/>
      <c r="DRJ17" s="877"/>
      <c r="DRK17" s="877"/>
      <c r="DRL17" s="877"/>
      <c r="DRM17" s="877"/>
      <c r="DRN17" s="877"/>
      <c r="DRO17" s="877"/>
      <c r="DRP17" s="877"/>
      <c r="DRQ17" s="877"/>
      <c r="DRR17" s="877"/>
      <c r="DRS17" s="877"/>
      <c r="DRT17" s="877"/>
      <c r="DRU17" s="877"/>
      <c r="DRV17" s="877"/>
      <c r="DRW17" s="877"/>
      <c r="DRX17" s="877"/>
      <c r="DRY17" s="877"/>
      <c r="DRZ17" s="877"/>
      <c r="DSA17" s="877"/>
      <c r="DSB17" s="877"/>
      <c r="DSC17" s="877"/>
      <c r="DSD17" s="877"/>
      <c r="DSE17" s="877"/>
      <c r="DSF17" s="877"/>
      <c r="DSG17" s="877"/>
      <c r="DSH17" s="877"/>
      <c r="DSI17" s="877"/>
      <c r="DSJ17" s="877"/>
      <c r="DSK17" s="877"/>
      <c r="DSL17" s="877"/>
      <c r="DSM17" s="877"/>
      <c r="DSN17" s="877"/>
      <c r="DSO17" s="877"/>
      <c r="DSP17" s="877"/>
      <c r="DSQ17" s="877"/>
      <c r="DSR17" s="877"/>
      <c r="DSS17" s="877"/>
      <c r="DST17" s="877"/>
      <c r="DSU17" s="877"/>
      <c r="DSV17" s="877"/>
      <c r="DSW17" s="877"/>
      <c r="DSX17" s="877"/>
      <c r="DSY17" s="877"/>
      <c r="DSZ17" s="877"/>
      <c r="DTA17" s="877"/>
      <c r="DTB17" s="877"/>
      <c r="DTC17" s="877"/>
      <c r="DTD17" s="877"/>
      <c r="DTE17" s="877"/>
      <c r="DTF17" s="877"/>
      <c r="DTG17" s="877"/>
      <c r="DTH17" s="877"/>
      <c r="DTI17" s="877"/>
      <c r="DTJ17" s="877"/>
      <c r="DTK17" s="877"/>
      <c r="DTL17" s="877"/>
      <c r="DTM17" s="877"/>
      <c r="DTN17" s="877"/>
      <c r="DTO17" s="877"/>
      <c r="DTP17" s="877"/>
      <c r="DTQ17" s="877"/>
      <c r="DTR17" s="877"/>
      <c r="DTS17" s="877"/>
      <c r="DTT17" s="877"/>
      <c r="DTU17" s="877"/>
      <c r="DTV17" s="877"/>
      <c r="DTW17" s="877"/>
      <c r="DTX17" s="877"/>
      <c r="DTY17" s="877"/>
      <c r="DTZ17" s="877"/>
      <c r="DUA17" s="877"/>
      <c r="DUB17" s="877"/>
      <c r="DUC17" s="877"/>
      <c r="DUD17" s="877"/>
      <c r="DUE17" s="877"/>
      <c r="DUF17" s="877"/>
      <c r="DUG17" s="877"/>
      <c r="DUH17" s="877"/>
      <c r="DUI17" s="877"/>
      <c r="DUJ17" s="877"/>
      <c r="DUK17" s="877"/>
      <c r="DUL17" s="877"/>
      <c r="DUM17" s="877"/>
      <c r="DUN17" s="877"/>
      <c r="DUO17" s="877"/>
      <c r="DUP17" s="877"/>
      <c r="DUQ17" s="877"/>
      <c r="DUR17" s="877"/>
      <c r="DUS17" s="877"/>
      <c r="DUT17" s="877"/>
      <c r="DUU17" s="877"/>
      <c r="DUV17" s="877"/>
      <c r="DUW17" s="877"/>
      <c r="DUX17" s="877"/>
      <c r="DUY17" s="877"/>
      <c r="DUZ17" s="877"/>
      <c r="DVA17" s="877"/>
      <c r="DVB17" s="877"/>
      <c r="DVC17" s="877"/>
      <c r="DVD17" s="877"/>
      <c r="DVE17" s="877"/>
      <c r="DVF17" s="877"/>
      <c r="DVG17" s="877"/>
      <c r="DVH17" s="877"/>
      <c r="DVI17" s="877"/>
      <c r="DVJ17" s="877"/>
      <c r="DVK17" s="877"/>
      <c r="DVL17" s="877"/>
      <c r="DVM17" s="877"/>
      <c r="DVN17" s="877"/>
      <c r="DVO17" s="877"/>
      <c r="DVP17" s="877"/>
      <c r="DVQ17" s="877"/>
      <c r="DVR17" s="877"/>
      <c r="DVS17" s="877"/>
      <c r="DVT17" s="877"/>
      <c r="DVU17" s="877"/>
      <c r="DVV17" s="877"/>
      <c r="DVW17" s="877"/>
      <c r="DVX17" s="877"/>
      <c r="DVY17" s="877"/>
      <c r="DVZ17" s="877"/>
      <c r="DWA17" s="877"/>
      <c r="DWB17" s="877"/>
      <c r="DWC17" s="877"/>
      <c r="DWD17" s="877"/>
      <c r="DWE17" s="877"/>
      <c r="DWF17" s="877"/>
      <c r="DWG17" s="877"/>
      <c r="DWH17" s="877"/>
      <c r="DWI17" s="877"/>
      <c r="DWJ17" s="877"/>
      <c r="DWK17" s="877"/>
      <c r="DWL17" s="877"/>
      <c r="DWM17" s="877"/>
      <c r="DWN17" s="877"/>
      <c r="DWO17" s="877"/>
      <c r="DWP17" s="877"/>
      <c r="DWQ17" s="877"/>
      <c r="DWR17" s="877"/>
      <c r="DWS17" s="877"/>
      <c r="DWT17" s="877"/>
      <c r="DWU17" s="877"/>
      <c r="DWV17" s="877"/>
      <c r="DWW17" s="877"/>
      <c r="DWX17" s="877"/>
      <c r="DWY17" s="877"/>
      <c r="DWZ17" s="877"/>
      <c r="DXA17" s="877"/>
      <c r="DXB17" s="877"/>
      <c r="DXC17" s="877"/>
      <c r="DXD17" s="877"/>
      <c r="DXE17" s="877"/>
      <c r="DXF17" s="877"/>
      <c r="DXG17" s="877"/>
      <c r="DXH17" s="877"/>
      <c r="DXI17" s="877"/>
      <c r="DXJ17" s="877"/>
      <c r="DXK17" s="877"/>
      <c r="DXL17" s="877"/>
      <c r="DXM17" s="877"/>
      <c r="DXN17" s="877"/>
      <c r="DXO17" s="877"/>
      <c r="DXP17" s="877"/>
      <c r="DXQ17" s="877"/>
      <c r="DXR17" s="877"/>
      <c r="DXS17" s="877"/>
      <c r="DXT17" s="877"/>
      <c r="DXU17" s="877"/>
      <c r="DXV17" s="877"/>
      <c r="DXW17" s="877"/>
      <c r="DXX17" s="877"/>
      <c r="DXY17" s="877"/>
      <c r="DXZ17" s="877"/>
      <c r="DYA17" s="877"/>
      <c r="DYB17" s="877"/>
      <c r="DYC17" s="877"/>
      <c r="DYD17" s="877"/>
      <c r="DYE17" s="877"/>
      <c r="DYF17" s="877"/>
      <c r="DYG17" s="877"/>
      <c r="DYH17" s="877"/>
      <c r="DYI17" s="877"/>
      <c r="DYJ17" s="877"/>
      <c r="DYK17" s="877"/>
      <c r="DYL17" s="877"/>
      <c r="DYM17" s="877"/>
      <c r="DYN17" s="877"/>
      <c r="DYO17" s="877"/>
      <c r="DYP17" s="877"/>
      <c r="DYQ17" s="877"/>
      <c r="DYR17" s="877"/>
      <c r="DYS17" s="877"/>
      <c r="DYT17" s="877"/>
      <c r="DYU17" s="877"/>
      <c r="DYV17" s="877"/>
      <c r="DYW17" s="877"/>
      <c r="DYX17" s="877"/>
      <c r="DYY17" s="877"/>
      <c r="DYZ17" s="877"/>
      <c r="DZA17" s="877"/>
      <c r="DZB17" s="877"/>
      <c r="DZC17" s="877"/>
      <c r="DZD17" s="877"/>
      <c r="DZE17" s="877"/>
      <c r="DZF17" s="877"/>
      <c r="DZG17" s="877"/>
      <c r="DZH17" s="877"/>
      <c r="DZI17" s="877"/>
      <c r="DZJ17" s="877"/>
      <c r="DZK17" s="877"/>
      <c r="DZL17" s="877"/>
      <c r="DZM17" s="877"/>
      <c r="DZN17" s="877"/>
      <c r="DZO17" s="877"/>
      <c r="DZP17" s="877"/>
      <c r="DZQ17" s="877"/>
      <c r="DZR17" s="877"/>
      <c r="DZS17" s="877"/>
      <c r="DZT17" s="877"/>
      <c r="DZU17" s="877"/>
      <c r="DZV17" s="877"/>
      <c r="DZW17" s="877"/>
      <c r="DZX17" s="877"/>
      <c r="DZY17" s="877"/>
      <c r="DZZ17" s="877"/>
      <c r="EAA17" s="877"/>
      <c r="EAB17" s="877"/>
      <c r="EAC17" s="877"/>
      <c r="EAD17" s="877"/>
      <c r="EAE17" s="877"/>
      <c r="EAF17" s="877"/>
      <c r="EAG17" s="877"/>
      <c r="EAH17" s="877"/>
      <c r="EAI17" s="877"/>
      <c r="EAJ17" s="877"/>
      <c r="EAK17" s="877"/>
      <c r="EAL17" s="877"/>
      <c r="EAM17" s="877"/>
      <c r="EAN17" s="877"/>
      <c r="EAO17" s="877"/>
      <c r="EAP17" s="877"/>
      <c r="EAQ17" s="877"/>
      <c r="EAR17" s="877"/>
      <c r="EAS17" s="877"/>
      <c r="EAT17" s="877"/>
      <c r="EAU17" s="877"/>
      <c r="EAV17" s="877"/>
      <c r="EAW17" s="877"/>
      <c r="EAX17" s="877"/>
      <c r="EAY17" s="877"/>
      <c r="EAZ17" s="877"/>
      <c r="EBA17" s="877"/>
      <c r="EBB17" s="877"/>
      <c r="EBC17" s="877"/>
      <c r="EBD17" s="877"/>
      <c r="EBE17" s="877"/>
      <c r="EBF17" s="877"/>
      <c r="EBG17" s="877"/>
      <c r="EBH17" s="877"/>
      <c r="EBI17" s="877"/>
      <c r="EBJ17" s="877"/>
      <c r="EBK17" s="877"/>
      <c r="EBL17" s="877"/>
      <c r="EBM17" s="877"/>
      <c r="EBN17" s="877"/>
      <c r="EBO17" s="877"/>
      <c r="EBP17" s="877"/>
      <c r="EBQ17" s="877"/>
      <c r="EBR17" s="877"/>
      <c r="EBS17" s="877"/>
      <c r="EBT17" s="877"/>
      <c r="EBU17" s="877"/>
      <c r="EBV17" s="877"/>
      <c r="EBW17" s="877"/>
      <c r="EBX17" s="877"/>
      <c r="EBY17" s="877"/>
      <c r="EBZ17" s="877"/>
      <c r="ECA17" s="877"/>
      <c r="ECB17" s="877"/>
      <c r="ECC17" s="877"/>
      <c r="ECD17" s="877"/>
      <c r="ECE17" s="877"/>
      <c r="ECF17" s="877"/>
      <c r="ECG17" s="877"/>
      <c r="ECH17" s="877"/>
      <c r="ECI17" s="877"/>
      <c r="ECJ17" s="877"/>
      <c r="ECK17" s="877"/>
      <c r="ECL17" s="877"/>
      <c r="ECM17" s="877"/>
      <c r="ECN17" s="877"/>
      <c r="ECO17" s="877"/>
      <c r="ECP17" s="877"/>
      <c r="ECQ17" s="877"/>
      <c r="ECR17" s="877"/>
      <c r="ECS17" s="877"/>
      <c r="ECT17" s="877"/>
      <c r="ECU17" s="877"/>
      <c r="ECV17" s="877"/>
      <c r="ECW17" s="877"/>
      <c r="ECX17" s="877"/>
      <c r="ECY17" s="877"/>
      <c r="ECZ17" s="877"/>
      <c r="EDA17" s="877"/>
      <c r="EDB17" s="877"/>
      <c r="EDC17" s="877"/>
      <c r="EDD17" s="877"/>
      <c r="EDE17" s="877"/>
      <c r="EDF17" s="877"/>
      <c r="EDG17" s="877"/>
      <c r="EDH17" s="877"/>
      <c r="EDI17" s="877"/>
      <c r="EDJ17" s="877"/>
      <c r="EDK17" s="877"/>
      <c r="EDL17" s="877"/>
      <c r="EDM17" s="877"/>
      <c r="EDN17" s="877"/>
      <c r="EDO17" s="877"/>
      <c r="EDP17" s="877"/>
      <c r="EDQ17" s="877"/>
      <c r="EDR17" s="877"/>
      <c r="EDS17" s="877"/>
      <c r="EDT17" s="877"/>
      <c r="EDU17" s="877"/>
      <c r="EDV17" s="877"/>
      <c r="EDW17" s="877"/>
      <c r="EDX17" s="877"/>
      <c r="EDY17" s="877"/>
      <c r="EDZ17" s="877"/>
      <c r="EEA17" s="877"/>
      <c r="EEB17" s="877"/>
      <c r="EEC17" s="877"/>
      <c r="EED17" s="877"/>
      <c r="EEE17" s="877"/>
      <c r="EEF17" s="877"/>
      <c r="EEG17" s="877"/>
      <c r="EEH17" s="877"/>
      <c r="EEI17" s="877"/>
      <c r="EEJ17" s="877"/>
      <c r="EEK17" s="877"/>
      <c r="EEL17" s="877"/>
      <c r="EEM17" s="877"/>
      <c r="EEN17" s="877"/>
      <c r="EEO17" s="877"/>
      <c r="EEP17" s="877"/>
      <c r="EEQ17" s="877"/>
      <c r="EER17" s="877"/>
      <c r="EES17" s="877"/>
      <c r="EET17" s="877"/>
      <c r="EEU17" s="877"/>
      <c r="EEV17" s="877"/>
      <c r="EEW17" s="877"/>
      <c r="EEX17" s="877"/>
      <c r="EEY17" s="877"/>
      <c r="EEZ17" s="877"/>
      <c r="EFA17" s="877"/>
      <c r="EFB17" s="877"/>
      <c r="EFC17" s="877"/>
      <c r="EFD17" s="877"/>
      <c r="EFE17" s="877"/>
      <c r="EFF17" s="877"/>
      <c r="EFG17" s="877"/>
      <c r="EFH17" s="877"/>
      <c r="EFI17" s="877"/>
      <c r="EFJ17" s="877"/>
      <c r="EFK17" s="877"/>
      <c r="EFL17" s="877"/>
      <c r="EFM17" s="877"/>
      <c r="EFN17" s="877"/>
      <c r="EFO17" s="877"/>
      <c r="EFP17" s="877"/>
      <c r="EFQ17" s="877"/>
      <c r="EFR17" s="877"/>
      <c r="EFS17" s="877"/>
      <c r="EFT17" s="877"/>
      <c r="EFU17" s="877"/>
      <c r="EFV17" s="877"/>
      <c r="EFW17" s="877"/>
      <c r="EFX17" s="877"/>
      <c r="EFY17" s="877"/>
      <c r="EFZ17" s="877"/>
      <c r="EGA17" s="877"/>
      <c r="EGB17" s="877"/>
      <c r="EGC17" s="877"/>
      <c r="EGD17" s="877"/>
      <c r="EGE17" s="877"/>
      <c r="EGF17" s="877"/>
      <c r="EGG17" s="877"/>
      <c r="EGH17" s="877"/>
      <c r="EGI17" s="877"/>
      <c r="EGJ17" s="877"/>
      <c r="EGK17" s="877"/>
      <c r="EGL17" s="877"/>
      <c r="EGM17" s="877"/>
      <c r="EGN17" s="877"/>
      <c r="EGO17" s="877"/>
      <c r="EGP17" s="877"/>
      <c r="EGQ17" s="877"/>
      <c r="EGR17" s="877"/>
      <c r="EGS17" s="877"/>
      <c r="EGT17" s="877"/>
      <c r="EGU17" s="877"/>
      <c r="EGV17" s="877"/>
      <c r="EGW17" s="877"/>
      <c r="EGX17" s="877"/>
      <c r="EGY17" s="877"/>
      <c r="EGZ17" s="877"/>
      <c r="EHA17" s="877"/>
      <c r="EHB17" s="877"/>
      <c r="EHC17" s="877"/>
      <c r="EHD17" s="877"/>
      <c r="EHE17" s="877"/>
      <c r="EHF17" s="877"/>
      <c r="EHG17" s="877"/>
      <c r="EHH17" s="877"/>
      <c r="EHI17" s="877"/>
      <c r="EHJ17" s="877"/>
      <c r="EHK17" s="877"/>
      <c r="EHL17" s="877"/>
      <c r="EHM17" s="877"/>
      <c r="EHN17" s="877"/>
      <c r="EHO17" s="877"/>
      <c r="EHP17" s="877"/>
      <c r="EHQ17" s="877"/>
      <c r="EHR17" s="877"/>
      <c r="EHS17" s="877"/>
      <c r="EHT17" s="877"/>
      <c r="EHU17" s="877"/>
      <c r="EHV17" s="877"/>
      <c r="EHW17" s="877"/>
      <c r="EHX17" s="877"/>
      <c r="EHY17" s="877"/>
      <c r="EHZ17" s="877"/>
      <c r="EIA17" s="877"/>
      <c r="EIB17" s="877"/>
      <c r="EIC17" s="877"/>
      <c r="EID17" s="877"/>
      <c r="EIE17" s="877"/>
      <c r="EIF17" s="877"/>
      <c r="EIG17" s="877"/>
      <c r="EIH17" s="877"/>
      <c r="EII17" s="877"/>
      <c r="EIJ17" s="877"/>
      <c r="EIK17" s="877"/>
      <c r="EIL17" s="877"/>
      <c r="EIM17" s="877"/>
      <c r="EIN17" s="877"/>
      <c r="EIO17" s="877"/>
      <c r="EIP17" s="877"/>
      <c r="EIQ17" s="877"/>
      <c r="EIR17" s="877"/>
      <c r="EIS17" s="877"/>
      <c r="EIT17" s="877"/>
      <c r="EIU17" s="877"/>
      <c r="EIV17" s="877"/>
      <c r="EIW17" s="877"/>
      <c r="EIX17" s="877"/>
      <c r="EIY17" s="877"/>
      <c r="EIZ17" s="877"/>
      <c r="EJA17" s="877"/>
      <c r="EJB17" s="877"/>
      <c r="EJC17" s="877"/>
      <c r="EJD17" s="877"/>
      <c r="EJE17" s="877"/>
      <c r="EJF17" s="877"/>
      <c r="EJG17" s="877"/>
      <c r="EJH17" s="877"/>
      <c r="EJI17" s="877"/>
      <c r="EJJ17" s="877"/>
      <c r="EJK17" s="877"/>
      <c r="EJL17" s="877"/>
      <c r="EJM17" s="877"/>
      <c r="EJN17" s="877"/>
      <c r="EJO17" s="877"/>
      <c r="EJP17" s="877"/>
      <c r="EJQ17" s="877"/>
      <c r="EJR17" s="877"/>
      <c r="EJS17" s="877"/>
      <c r="EJT17" s="877"/>
      <c r="EJU17" s="877"/>
      <c r="EJV17" s="877"/>
      <c r="EJW17" s="877"/>
      <c r="EJX17" s="877"/>
      <c r="EJY17" s="877"/>
      <c r="EJZ17" s="877"/>
      <c r="EKA17" s="877"/>
      <c r="EKB17" s="877"/>
      <c r="EKC17" s="877"/>
      <c r="EKD17" s="877"/>
      <c r="EKE17" s="877"/>
      <c r="EKF17" s="877"/>
      <c r="EKG17" s="877"/>
      <c r="EKH17" s="877"/>
      <c r="EKI17" s="877"/>
      <c r="EKJ17" s="877"/>
      <c r="EKK17" s="877"/>
      <c r="EKL17" s="877"/>
      <c r="EKM17" s="877"/>
      <c r="EKN17" s="877"/>
      <c r="EKO17" s="877"/>
      <c r="EKP17" s="877"/>
      <c r="EKQ17" s="877"/>
      <c r="EKR17" s="877"/>
      <c r="EKS17" s="877"/>
      <c r="EKT17" s="877"/>
      <c r="EKU17" s="877"/>
      <c r="EKV17" s="877"/>
      <c r="EKW17" s="877"/>
      <c r="EKX17" s="877"/>
      <c r="EKY17" s="877"/>
      <c r="EKZ17" s="877"/>
      <c r="ELA17" s="877"/>
      <c r="ELB17" s="877"/>
      <c r="ELC17" s="877"/>
      <c r="ELD17" s="877"/>
      <c r="ELE17" s="877"/>
      <c r="ELF17" s="877"/>
      <c r="ELG17" s="877"/>
      <c r="ELH17" s="877"/>
      <c r="ELI17" s="877"/>
      <c r="ELJ17" s="877"/>
      <c r="ELK17" s="877"/>
      <c r="ELL17" s="877"/>
      <c r="ELM17" s="877"/>
      <c r="ELN17" s="877"/>
      <c r="ELO17" s="877"/>
      <c r="ELP17" s="877"/>
      <c r="ELQ17" s="877"/>
      <c r="ELR17" s="877"/>
      <c r="ELS17" s="877"/>
      <c r="ELT17" s="877"/>
      <c r="ELU17" s="877"/>
      <c r="ELV17" s="877"/>
      <c r="ELW17" s="877"/>
      <c r="ELX17" s="877"/>
      <c r="ELY17" s="877"/>
      <c r="ELZ17" s="877"/>
      <c r="EMA17" s="877"/>
      <c r="EMB17" s="877"/>
      <c r="EMC17" s="877"/>
      <c r="EMD17" s="877"/>
      <c r="EME17" s="877"/>
      <c r="EMF17" s="877"/>
      <c r="EMG17" s="877"/>
      <c r="EMH17" s="877"/>
      <c r="EMI17" s="877"/>
      <c r="EMJ17" s="877"/>
      <c r="EMK17" s="877"/>
      <c r="EML17" s="877"/>
      <c r="EMM17" s="877"/>
      <c r="EMN17" s="877"/>
      <c r="EMO17" s="877"/>
      <c r="EMP17" s="877"/>
      <c r="EMQ17" s="877"/>
      <c r="EMR17" s="877"/>
      <c r="EMS17" s="877"/>
      <c r="EMT17" s="877"/>
      <c r="EMU17" s="877"/>
      <c r="EMV17" s="877"/>
      <c r="EMW17" s="877"/>
      <c r="EMX17" s="877"/>
      <c r="EMY17" s="877"/>
      <c r="EMZ17" s="877"/>
      <c r="ENA17" s="877"/>
      <c r="ENB17" s="877"/>
      <c r="ENC17" s="877"/>
      <c r="END17" s="877"/>
      <c r="ENE17" s="877"/>
      <c r="ENF17" s="877"/>
      <c r="ENG17" s="877"/>
      <c r="ENH17" s="877"/>
      <c r="ENI17" s="877"/>
      <c r="ENJ17" s="877"/>
      <c r="ENK17" s="877"/>
      <c r="ENL17" s="877"/>
      <c r="ENM17" s="877"/>
      <c r="ENN17" s="877"/>
      <c r="ENO17" s="877"/>
      <c r="ENP17" s="877"/>
      <c r="ENQ17" s="877"/>
      <c r="ENR17" s="877"/>
      <c r="ENS17" s="877"/>
      <c r="ENT17" s="877"/>
      <c r="ENU17" s="877"/>
      <c r="ENV17" s="877"/>
      <c r="ENW17" s="877"/>
      <c r="ENX17" s="877"/>
      <c r="ENY17" s="877"/>
      <c r="ENZ17" s="877"/>
      <c r="EOA17" s="877"/>
      <c r="EOB17" s="877"/>
      <c r="EOC17" s="877"/>
      <c r="EOD17" s="877"/>
      <c r="EOE17" s="877"/>
      <c r="EOF17" s="877"/>
      <c r="EOG17" s="877"/>
      <c r="EOH17" s="877"/>
      <c r="EOI17" s="877"/>
      <c r="EOJ17" s="877"/>
      <c r="EOK17" s="877"/>
      <c r="EOL17" s="877"/>
      <c r="EOM17" s="877"/>
      <c r="EON17" s="877"/>
      <c r="EOO17" s="877"/>
      <c r="EOP17" s="877"/>
      <c r="EOQ17" s="877"/>
      <c r="EOR17" s="877"/>
      <c r="EOS17" s="877"/>
      <c r="EOT17" s="877"/>
      <c r="EOU17" s="877"/>
      <c r="EOV17" s="877"/>
      <c r="EOW17" s="877"/>
      <c r="EOX17" s="877"/>
      <c r="EOY17" s="877"/>
      <c r="EOZ17" s="877"/>
      <c r="EPA17" s="877"/>
      <c r="EPB17" s="877"/>
      <c r="EPC17" s="877"/>
      <c r="EPD17" s="877"/>
      <c r="EPE17" s="877"/>
      <c r="EPF17" s="877"/>
      <c r="EPG17" s="877"/>
      <c r="EPH17" s="877"/>
      <c r="EPI17" s="877"/>
      <c r="EPJ17" s="877"/>
      <c r="EPK17" s="877"/>
      <c r="EPL17" s="877"/>
      <c r="EPM17" s="877"/>
      <c r="EPN17" s="877"/>
      <c r="EPO17" s="877"/>
      <c r="EPP17" s="877"/>
      <c r="EPQ17" s="877"/>
      <c r="EPR17" s="877"/>
      <c r="EPS17" s="877"/>
      <c r="EPT17" s="877"/>
      <c r="EPU17" s="877"/>
      <c r="EPV17" s="877"/>
      <c r="EPW17" s="877"/>
      <c r="EPX17" s="877"/>
      <c r="EPY17" s="877"/>
      <c r="EPZ17" s="877"/>
      <c r="EQA17" s="877"/>
      <c r="EQB17" s="877"/>
      <c r="EQC17" s="877"/>
      <c r="EQD17" s="877"/>
      <c r="EQE17" s="877"/>
      <c r="EQF17" s="877"/>
      <c r="EQG17" s="877"/>
      <c r="EQH17" s="877"/>
      <c r="EQI17" s="877"/>
      <c r="EQJ17" s="877"/>
      <c r="EQK17" s="877"/>
      <c r="EQL17" s="877"/>
      <c r="EQM17" s="877"/>
      <c r="EQN17" s="877"/>
      <c r="EQO17" s="877"/>
      <c r="EQP17" s="877"/>
      <c r="EQQ17" s="877"/>
      <c r="EQR17" s="877"/>
      <c r="EQS17" s="877"/>
      <c r="EQT17" s="877"/>
      <c r="EQU17" s="877"/>
      <c r="EQV17" s="877"/>
      <c r="EQW17" s="877"/>
      <c r="EQX17" s="877"/>
      <c r="EQY17" s="877"/>
      <c r="EQZ17" s="877"/>
      <c r="ERA17" s="877"/>
      <c r="ERB17" s="877"/>
      <c r="ERC17" s="877"/>
      <c r="ERD17" s="877"/>
      <c r="ERE17" s="877"/>
      <c r="ERF17" s="877"/>
      <c r="ERG17" s="877"/>
      <c r="ERH17" s="877"/>
      <c r="ERI17" s="877"/>
      <c r="ERJ17" s="877"/>
      <c r="ERK17" s="877"/>
      <c r="ERL17" s="877"/>
      <c r="ERM17" s="877"/>
      <c r="ERN17" s="877"/>
      <c r="ERO17" s="877"/>
      <c r="ERP17" s="877"/>
      <c r="ERQ17" s="877"/>
      <c r="ERR17" s="877"/>
      <c r="ERS17" s="877"/>
      <c r="ERT17" s="877"/>
      <c r="ERU17" s="877"/>
      <c r="ERV17" s="877"/>
      <c r="ERW17" s="877"/>
      <c r="ERX17" s="877"/>
      <c r="ERY17" s="877"/>
      <c r="ERZ17" s="877"/>
      <c r="ESA17" s="877"/>
      <c r="ESB17" s="877"/>
      <c r="ESC17" s="877"/>
      <c r="ESD17" s="877"/>
      <c r="ESE17" s="877"/>
      <c r="ESF17" s="877"/>
      <c r="ESG17" s="877"/>
      <c r="ESH17" s="877"/>
      <c r="ESI17" s="877"/>
      <c r="ESJ17" s="877"/>
      <c r="ESK17" s="877"/>
      <c r="ESL17" s="877"/>
      <c r="ESM17" s="877"/>
      <c r="ESN17" s="877"/>
      <c r="ESO17" s="877"/>
      <c r="ESP17" s="877"/>
      <c r="ESQ17" s="877"/>
      <c r="ESR17" s="877"/>
      <c r="ESS17" s="877"/>
      <c r="EST17" s="877"/>
      <c r="ESU17" s="877"/>
      <c r="ESV17" s="877"/>
      <c r="ESW17" s="877"/>
      <c r="ESX17" s="877"/>
      <c r="ESY17" s="877"/>
      <c r="ESZ17" s="877"/>
      <c r="ETA17" s="877"/>
      <c r="ETB17" s="877"/>
      <c r="ETC17" s="877"/>
      <c r="ETD17" s="877"/>
      <c r="ETE17" s="877"/>
      <c r="ETF17" s="877"/>
      <c r="ETG17" s="877"/>
      <c r="ETH17" s="877"/>
      <c r="ETI17" s="877"/>
      <c r="ETJ17" s="877"/>
      <c r="ETK17" s="877"/>
      <c r="ETL17" s="877"/>
      <c r="ETM17" s="877"/>
      <c r="ETN17" s="877"/>
      <c r="ETO17" s="877"/>
      <c r="ETP17" s="877"/>
      <c r="ETQ17" s="877"/>
      <c r="ETR17" s="877"/>
      <c r="ETS17" s="877"/>
      <c r="ETT17" s="877"/>
      <c r="ETU17" s="877"/>
      <c r="ETV17" s="877"/>
      <c r="ETW17" s="877"/>
      <c r="ETX17" s="877"/>
      <c r="ETY17" s="877"/>
      <c r="ETZ17" s="877"/>
      <c r="EUA17" s="877"/>
      <c r="EUB17" s="877"/>
      <c r="EUC17" s="877"/>
      <c r="EUD17" s="877"/>
      <c r="EUE17" s="877"/>
      <c r="EUF17" s="877"/>
      <c r="EUG17" s="877"/>
      <c r="EUH17" s="877"/>
      <c r="EUI17" s="877"/>
      <c r="EUJ17" s="877"/>
      <c r="EUK17" s="877"/>
      <c r="EUL17" s="877"/>
      <c r="EUM17" s="877"/>
      <c r="EUN17" s="877"/>
      <c r="EUO17" s="877"/>
      <c r="EUP17" s="877"/>
      <c r="EUQ17" s="877"/>
      <c r="EUR17" s="877"/>
      <c r="EUS17" s="877"/>
      <c r="EUT17" s="877"/>
      <c r="EUU17" s="877"/>
      <c r="EUV17" s="877"/>
      <c r="EUW17" s="877"/>
      <c r="EUX17" s="877"/>
      <c r="EUY17" s="877"/>
      <c r="EUZ17" s="877"/>
      <c r="EVA17" s="877"/>
      <c r="EVB17" s="877"/>
      <c r="EVC17" s="877"/>
      <c r="EVD17" s="877"/>
      <c r="EVE17" s="877"/>
      <c r="EVF17" s="877"/>
      <c r="EVG17" s="877"/>
      <c r="EVH17" s="877"/>
      <c r="EVI17" s="877"/>
      <c r="EVJ17" s="877"/>
      <c r="EVK17" s="877"/>
      <c r="EVL17" s="877"/>
      <c r="EVM17" s="877"/>
      <c r="EVN17" s="877"/>
      <c r="EVO17" s="877"/>
      <c r="EVP17" s="877"/>
      <c r="EVQ17" s="877"/>
      <c r="EVR17" s="877"/>
      <c r="EVS17" s="877"/>
      <c r="EVT17" s="877"/>
      <c r="EVU17" s="877"/>
      <c r="EVV17" s="877"/>
      <c r="EVW17" s="877"/>
      <c r="EVX17" s="877"/>
      <c r="EVY17" s="877"/>
      <c r="EVZ17" s="877"/>
      <c r="EWA17" s="877"/>
      <c r="EWB17" s="877"/>
      <c r="EWC17" s="877"/>
      <c r="EWD17" s="877"/>
      <c r="EWE17" s="877"/>
      <c r="EWF17" s="877"/>
      <c r="EWG17" s="877"/>
      <c r="EWH17" s="877"/>
      <c r="EWI17" s="877"/>
      <c r="EWJ17" s="877"/>
      <c r="EWK17" s="877"/>
      <c r="EWL17" s="877"/>
      <c r="EWM17" s="877"/>
      <c r="EWN17" s="877"/>
      <c r="EWO17" s="877"/>
      <c r="EWP17" s="877"/>
      <c r="EWQ17" s="877"/>
      <c r="EWR17" s="877"/>
      <c r="EWS17" s="877"/>
      <c r="EWT17" s="877"/>
      <c r="EWU17" s="877"/>
      <c r="EWV17" s="877"/>
      <c r="EWW17" s="877"/>
      <c r="EWX17" s="877"/>
      <c r="EWY17" s="877"/>
      <c r="EWZ17" s="877"/>
      <c r="EXA17" s="877"/>
      <c r="EXB17" s="877"/>
      <c r="EXC17" s="877"/>
      <c r="EXD17" s="877"/>
      <c r="EXE17" s="877"/>
      <c r="EXF17" s="877"/>
      <c r="EXG17" s="877"/>
      <c r="EXH17" s="877"/>
      <c r="EXI17" s="877"/>
      <c r="EXJ17" s="877"/>
      <c r="EXK17" s="877"/>
      <c r="EXL17" s="877"/>
      <c r="EXM17" s="877"/>
      <c r="EXN17" s="877"/>
      <c r="EXO17" s="877"/>
      <c r="EXP17" s="877"/>
      <c r="EXQ17" s="877"/>
      <c r="EXR17" s="877"/>
      <c r="EXS17" s="877"/>
      <c r="EXT17" s="877"/>
      <c r="EXU17" s="877"/>
      <c r="EXV17" s="877"/>
      <c r="EXW17" s="877"/>
      <c r="EXX17" s="877"/>
      <c r="EXY17" s="877"/>
      <c r="EXZ17" s="877"/>
      <c r="EYA17" s="877"/>
      <c r="EYB17" s="877"/>
      <c r="EYC17" s="877"/>
      <c r="EYD17" s="877"/>
      <c r="EYE17" s="877"/>
      <c r="EYF17" s="877"/>
      <c r="EYG17" s="877"/>
      <c r="EYH17" s="877"/>
      <c r="EYI17" s="877"/>
      <c r="EYJ17" s="877"/>
      <c r="EYK17" s="877"/>
      <c r="EYL17" s="877"/>
      <c r="EYM17" s="877"/>
      <c r="EYN17" s="877"/>
      <c r="EYO17" s="877"/>
      <c r="EYP17" s="877"/>
      <c r="EYQ17" s="877"/>
      <c r="EYR17" s="877"/>
      <c r="EYS17" s="877"/>
      <c r="EYT17" s="877"/>
      <c r="EYU17" s="877"/>
      <c r="EYV17" s="877"/>
      <c r="EYW17" s="877"/>
      <c r="EYX17" s="877"/>
      <c r="EYY17" s="877"/>
      <c r="EYZ17" s="877"/>
      <c r="EZA17" s="877"/>
      <c r="EZB17" s="877"/>
      <c r="EZC17" s="877"/>
      <c r="EZD17" s="877"/>
      <c r="EZE17" s="877"/>
      <c r="EZF17" s="877"/>
      <c r="EZG17" s="877"/>
      <c r="EZH17" s="877"/>
      <c r="EZI17" s="877"/>
      <c r="EZJ17" s="877"/>
      <c r="EZK17" s="877"/>
      <c r="EZL17" s="877"/>
      <c r="EZM17" s="877"/>
      <c r="EZN17" s="877"/>
      <c r="EZO17" s="877"/>
      <c r="EZP17" s="877"/>
      <c r="EZQ17" s="877"/>
      <c r="EZR17" s="877"/>
      <c r="EZS17" s="877"/>
      <c r="EZT17" s="877"/>
      <c r="EZU17" s="877"/>
      <c r="EZV17" s="877"/>
      <c r="EZW17" s="877"/>
      <c r="EZX17" s="877"/>
      <c r="EZY17" s="877"/>
      <c r="EZZ17" s="877"/>
      <c r="FAA17" s="877"/>
      <c r="FAB17" s="877"/>
      <c r="FAC17" s="877"/>
      <c r="FAD17" s="877"/>
      <c r="FAE17" s="877"/>
      <c r="FAF17" s="877"/>
      <c r="FAG17" s="877"/>
      <c r="FAH17" s="877"/>
      <c r="FAI17" s="877"/>
      <c r="FAJ17" s="877"/>
      <c r="FAK17" s="877"/>
      <c r="FAL17" s="877"/>
      <c r="FAM17" s="877"/>
      <c r="FAN17" s="877"/>
      <c r="FAO17" s="877"/>
      <c r="FAP17" s="877"/>
      <c r="FAQ17" s="877"/>
      <c r="FAR17" s="877"/>
      <c r="FAS17" s="877"/>
      <c r="FAT17" s="877"/>
      <c r="FAU17" s="877"/>
      <c r="FAV17" s="877"/>
      <c r="FAW17" s="877"/>
      <c r="FAX17" s="877"/>
      <c r="FAY17" s="877"/>
      <c r="FAZ17" s="877"/>
      <c r="FBA17" s="877"/>
      <c r="FBB17" s="877"/>
      <c r="FBC17" s="877"/>
      <c r="FBD17" s="877"/>
      <c r="FBE17" s="877"/>
      <c r="FBF17" s="877"/>
      <c r="FBG17" s="877"/>
      <c r="FBH17" s="877"/>
      <c r="FBI17" s="877"/>
      <c r="FBJ17" s="877"/>
      <c r="FBK17" s="877"/>
      <c r="FBL17" s="877"/>
      <c r="FBM17" s="877"/>
      <c r="FBN17" s="877"/>
      <c r="FBO17" s="877"/>
      <c r="FBP17" s="877"/>
      <c r="FBQ17" s="877"/>
      <c r="FBR17" s="877"/>
      <c r="FBS17" s="877"/>
      <c r="FBT17" s="877"/>
      <c r="FBU17" s="877"/>
      <c r="FBV17" s="877"/>
      <c r="FBW17" s="877"/>
      <c r="FBX17" s="877"/>
      <c r="FBY17" s="877"/>
      <c r="FBZ17" s="877"/>
      <c r="FCA17" s="877"/>
      <c r="FCB17" s="877"/>
      <c r="FCC17" s="877"/>
      <c r="FCD17" s="877"/>
      <c r="FCE17" s="877"/>
      <c r="FCF17" s="877"/>
      <c r="FCG17" s="877"/>
      <c r="FCH17" s="877"/>
      <c r="FCI17" s="877"/>
      <c r="FCJ17" s="877"/>
      <c r="FCK17" s="877"/>
      <c r="FCL17" s="877"/>
      <c r="FCM17" s="877"/>
      <c r="FCN17" s="877"/>
      <c r="FCO17" s="877"/>
      <c r="FCP17" s="877"/>
      <c r="FCQ17" s="877"/>
      <c r="FCR17" s="877"/>
      <c r="FCS17" s="877"/>
      <c r="FCT17" s="877"/>
      <c r="FCU17" s="877"/>
      <c r="FCV17" s="877"/>
      <c r="FCW17" s="877"/>
      <c r="FCX17" s="877"/>
      <c r="FCY17" s="877"/>
      <c r="FCZ17" s="877"/>
      <c r="FDA17" s="877"/>
      <c r="FDB17" s="877"/>
      <c r="FDC17" s="877"/>
      <c r="FDD17" s="877"/>
      <c r="FDE17" s="877"/>
      <c r="FDF17" s="877"/>
      <c r="FDG17" s="877"/>
      <c r="FDH17" s="877"/>
      <c r="FDI17" s="877"/>
      <c r="FDJ17" s="877"/>
      <c r="FDK17" s="877"/>
      <c r="FDL17" s="877"/>
      <c r="FDM17" s="877"/>
      <c r="FDN17" s="877"/>
      <c r="FDO17" s="877"/>
      <c r="FDP17" s="877"/>
      <c r="FDQ17" s="877"/>
      <c r="FDR17" s="877"/>
      <c r="FDS17" s="877"/>
      <c r="FDT17" s="877"/>
      <c r="FDU17" s="877"/>
      <c r="FDV17" s="877"/>
      <c r="FDW17" s="877"/>
      <c r="FDX17" s="877"/>
      <c r="FDY17" s="877"/>
      <c r="FDZ17" s="877"/>
      <c r="FEA17" s="877"/>
      <c r="FEB17" s="877"/>
      <c r="FEC17" s="877"/>
      <c r="FED17" s="877"/>
      <c r="FEE17" s="877"/>
      <c r="FEF17" s="877"/>
      <c r="FEG17" s="877"/>
      <c r="FEH17" s="877"/>
      <c r="FEI17" s="877"/>
      <c r="FEJ17" s="877"/>
      <c r="FEK17" s="877"/>
      <c r="FEL17" s="877"/>
      <c r="FEM17" s="877"/>
      <c r="FEN17" s="877"/>
      <c r="FEO17" s="877"/>
      <c r="FEP17" s="877"/>
      <c r="FEQ17" s="877"/>
      <c r="FER17" s="877"/>
      <c r="FES17" s="877"/>
      <c r="FET17" s="877"/>
      <c r="FEU17" s="877"/>
      <c r="FEV17" s="877"/>
      <c r="FEW17" s="877"/>
      <c r="FEX17" s="877"/>
      <c r="FEY17" s="877"/>
      <c r="FEZ17" s="877"/>
      <c r="FFA17" s="877"/>
      <c r="FFB17" s="877"/>
      <c r="FFC17" s="877"/>
      <c r="FFD17" s="877"/>
      <c r="FFE17" s="877"/>
      <c r="FFF17" s="877"/>
      <c r="FFG17" s="877"/>
      <c r="FFH17" s="877"/>
      <c r="FFI17" s="877"/>
      <c r="FFJ17" s="877"/>
      <c r="FFK17" s="877"/>
      <c r="FFL17" s="877"/>
      <c r="FFM17" s="877"/>
      <c r="FFN17" s="877"/>
      <c r="FFO17" s="877"/>
      <c r="FFP17" s="877"/>
      <c r="FFQ17" s="877"/>
      <c r="FFR17" s="877"/>
      <c r="FFS17" s="877"/>
      <c r="FFT17" s="877"/>
      <c r="FFU17" s="877"/>
      <c r="FFV17" s="877"/>
      <c r="FFW17" s="877"/>
      <c r="FFX17" s="877"/>
      <c r="FFY17" s="877"/>
      <c r="FFZ17" s="877"/>
      <c r="FGA17" s="877"/>
      <c r="FGB17" s="877"/>
      <c r="FGC17" s="877"/>
      <c r="FGD17" s="877"/>
      <c r="FGE17" s="877"/>
      <c r="FGF17" s="877"/>
      <c r="FGG17" s="877"/>
      <c r="FGH17" s="877"/>
      <c r="FGI17" s="877"/>
      <c r="FGJ17" s="877"/>
      <c r="FGK17" s="877"/>
      <c r="FGL17" s="877"/>
      <c r="FGM17" s="877"/>
      <c r="FGN17" s="877"/>
      <c r="FGO17" s="877"/>
      <c r="FGP17" s="877"/>
      <c r="FGQ17" s="877"/>
      <c r="FGR17" s="877"/>
      <c r="FGS17" s="877"/>
      <c r="FGT17" s="877"/>
      <c r="FGU17" s="877"/>
      <c r="FGV17" s="877"/>
      <c r="FGW17" s="877"/>
      <c r="FGX17" s="877"/>
      <c r="FGY17" s="877"/>
      <c r="FGZ17" s="877"/>
      <c r="FHA17" s="877"/>
      <c r="FHB17" s="877"/>
      <c r="FHC17" s="877"/>
      <c r="FHD17" s="877"/>
      <c r="FHE17" s="877"/>
      <c r="FHF17" s="877"/>
      <c r="FHG17" s="877"/>
      <c r="FHH17" s="877"/>
      <c r="FHI17" s="877"/>
      <c r="FHJ17" s="877"/>
      <c r="FHK17" s="877"/>
      <c r="FHL17" s="877"/>
      <c r="FHM17" s="877"/>
      <c r="FHN17" s="877"/>
      <c r="FHO17" s="877"/>
      <c r="FHP17" s="877"/>
      <c r="FHQ17" s="877"/>
      <c r="FHR17" s="877"/>
      <c r="FHS17" s="877"/>
      <c r="FHT17" s="877"/>
      <c r="FHU17" s="877"/>
      <c r="FHV17" s="877"/>
      <c r="FHW17" s="877"/>
      <c r="FHX17" s="877"/>
      <c r="FHY17" s="877"/>
      <c r="FHZ17" s="877"/>
      <c r="FIA17" s="877"/>
      <c r="FIB17" s="877"/>
      <c r="FIC17" s="877"/>
      <c r="FID17" s="877"/>
      <c r="FIE17" s="877"/>
      <c r="FIF17" s="877"/>
      <c r="FIG17" s="877"/>
      <c r="FIH17" s="877"/>
      <c r="FII17" s="877"/>
      <c r="FIJ17" s="877"/>
      <c r="FIK17" s="877"/>
      <c r="FIL17" s="877"/>
      <c r="FIM17" s="877"/>
      <c r="FIN17" s="877"/>
      <c r="FIO17" s="877"/>
      <c r="FIP17" s="877"/>
      <c r="FIQ17" s="877"/>
      <c r="FIR17" s="877"/>
      <c r="FIS17" s="877"/>
      <c r="FIT17" s="877"/>
      <c r="FIU17" s="877"/>
      <c r="FIV17" s="877"/>
      <c r="FIW17" s="877"/>
      <c r="FIX17" s="877"/>
      <c r="FIY17" s="877"/>
      <c r="FIZ17" s="877"/>
      <c r="FJA17" s="877"/>
      <c r="FJB17" s="877"/>
      <c r="FJC17" s="877"/>
      <c r="FJD17" s="877"/>
      <c r="FJE17" s="877"/>
      <c r="FJF17" s="877"/>
      <c r="FJG17" s="877"/>
      <c r="FJH17" s="877"/>
      <c r="FJI17" s="877"/>
      <c r="FJJ17" s="877"/>
      <c r="FJK17" s="877"/>
      <c r="FJL17" s="877"/>
      <c r="FJM17" s="877"/>
      <c r="FJN17" s="877"/>
      <c r="FJO17" s="877"/>
      <c r="FJP17" s="877"/>
      <c r="FJQ17" s="877"/>
      <c r="FJR17" s="877"/>
      <c r="FJS17" s="877"/>
      <c r="FJT17" s="877"/>
      <c r="FJU17" s="877"/>
      <c r="FJV17" s="877"/>
      <c r="FJW17" s="877"/>
      <c r="FJX17" s="877"/>
      <c r="FJY17" s="877"/>
      <c r="FJZ17" s="877"/>
      <c r="FKA17" s="877"/>
      <c r="FKB17" s="877"/>
      <c r="FKC17" s="877"/>
      <c r="FKD17" s="877"/>
      <c r="FKE17" s="877"/>
      <c r="FKF17" s="877"/>
      <c r="FKG17" s="877"/>
      <c r="FKH17" s="877"/>
      <c r="FKI17" s="877"/>
      <c r="FKJ17" s="877"/>
      <c r="FKK17" s="877"/>
      <c r="FKL17" s="877"/>
      <c r="FKM17" s="877"/>
      <c r="FKN17" s="877"/>
      <c r="FKO17" s="877"/>
      <c r="FKP17" s="877"/>
      <c r="FKQ17" s="877"/>
      <c r="FKR17" s="877"/>
      <c r="FKS17" s="877"/>
      <c r="FKT17" s="877"/>
      <c r="FKU17" s="877"/>
      <c r="FKV17" s="877"/>
      <c r="FKW17" s="877"/>
      <c r="FKX17" s="877"/>
      <c r="FKY17" s="877"/>
      <c r="FKZ17" s="877"/>
      <c r="FLA17" s="877"/>
      <c r="FLB17" s="877"/>
      <c r="FLC17" s="877"/>
      <c r="FLD17" s="877"/>
      <c r="FLE17" s="877"/>
      <c r="FLF17" s="877"/>
      <c r="FLG17" s="877"/>
      <c r="FLH17" s="877"/>
      <c r="FLI17" s="877"/>
      <c r="FLJ17" s="877"/>
      <c r="FLK17" s="877"/>
      <c r="FLL17" s="877"/>
      <c r="FLM17" s="877"/>
      <c r="FLN17" s="877"/>
      <c r="FLO17" s="877"/>
      <c r="FLP17" s="877"/>
      <c r="FLQ17" s="877"/>
      <c r="FLR17" s="877"/>
      <c r="FLS17" s="877"/>
      <c r="FLT17" s="877"/>
      <c r="FLU17" s="877"/>
      <c r="FLV17" s="877"/>
      <c r="FLW17" s="877"/>
      <c r="FLX17" s="877"/>
      <c r="FLY17" s="877"/>
      <c r="FLZ17" s="877"/>
      <c r="FMA17" s="877"/>
      <c r="FMB17" s="877"/>
      <c r="FMC17" s="877"/>
      <c r="FMD17" s="877"/>
      <c r="FME17" s="877"/>
      <c r="FMF17" s="877"/>
      <c r="FMG17" s="877"/>
      <c r="FMH17" s="877"/>
      <c r="FMI17" s="877"/>
      <c r="FMJ17" s="877"/>
      <c r="FMK17" s="877"/>
      <c r="FML17" s="877"/>
      <c r="FMM17" s="877"/>
      <c r="FMN17" s="877"/>
      <c r="FMO17" s="877"/>
      <c r="FMP17" s="877"/>
      <c r="FMQ17" s="877"/>
      <c r="FMR17" s="877"/>
      <c r="FMS17" s="877"/>
      <c r="FMT17" s="877"/>
      <c r="FMU17" s="877"/>
      <c r="FMV17" s="877"/>
      <c r="FMW17" s="877"/>
      <c r="FMX17" s="877"/>
      <c r="FMY17" s="877"/>
      <c r="FMZ17" s="877"/>
      <c r="FNA17" s="877"/>
      <c r="FNB17" s="877"/>
      <c r="FNC17" s="877"/>
      <c r="FND17" s="877"/>
      <c r="FNE17" s="877"/>
      <c r="FNF17" s="877"/>
      <c r="FNG17" s="877"/>
      <c r="FNH17" s="877"/>
      <c r="FNI17" s="877"/>
      <c r="FNJ17" s="877"/>
      <c r="FNK17" s="877"/>
      <c r="FNL17" s="877"/>
      <c r="FNM17" s="877"/>
      <c r="FNN17" s="877"/>
      <c r="FNO17" s="877"/>
      <c r="FNP17" s="877"/>
      <c r="FNQ17" s="877"/>
      <c r="FNR17" s="877"/>
      <c r="FNS17" s="877"/>
      <c r="FNT17" s="877"/>
      <c r="FNU17" s="877"/>
      <c r="FNV17" s="877"/>
      <c r="FNW17" s="877"/>
      <c r="FNX17" s="877"/>
      <c r="FNY17" s="877"/>
      <c r="FNZ17" s="877"/>
      <c r="FOA17" s="877"/>
      <c r="FOB17" s="877"/>
      <c r="FOC17" s="877"/>
      <c r="FOD17" s="877"/>
      <c r="FOE17" s="877"/>
      <c r="FOF17" s="877"/>
      <c r="FOG17" s="877"/>
      <c r="FOH17" s="877"/>
      <c r="FOI17" s="877"/>
      <c r="FOJ17" s="877"/>
      <c r="FOK17" s="877"/>
      <c r="FOL17" s="877"/>
      <c r="FOM17" s="877"/>
      <c r="FON17" s="877"/>
      <c r="FOO17" s="877"/>
      <c r="FOP17" s="877"/>
      <c r="FOQ17" s="877"/>
      <c r="FOR17" s="877"/>
      <c r="FOS17" s="877"/>
      <c r="FOT17" s="877"/>
      <c r="FOU17" s="877"/>
      <c r="FOV17" s="877"/>
      <c r="FOW17" s="877"/>
      <c r="FOX17" s="877"/>
      <c r="FOY17" s="877"/>
      <c r="FOZ17" s="877"/>
      <c r="FPA17" s="877"/>
      <c r="FPB17" s="877"/>
      <c r="FPC17" s="877"/>
      <c r="FPD17" s="877"/>
      <c r="FPE17" s="877"/>
      <c r="FPF17" s="877"/>
      <c r="FPG17" s="877"/>
      <c r="FPH17" s="877"/>
      <c r="FPI17" s="877"/>
      <c r="FPJ17" s="877"/>
      <c r="FPK17" s="877"/>
      <c r="FPL17" s="877"/>
      <c r="FPM17" s="877"/>
      <c r="FPN17" s="877"/>
      <c r="FPO17" s="877"/>
      <c r="FPP17" s="877"/>
      <c r="FPQ17" s="877"/>
      <c r="FPR17" s="877"/>
      <c r="FPS17" s="877"/>
      <c r="FPT17" s="877"/>
      <c r="FPU17" s="877"/>
      <c r="FPV17" s="877"/>
      <c r="FPW17" s="877"/>
      <c r="FPX17" s="877"/>
      <c r="FPY17" s="877"/>
      <c r="FPZ17" s="877"/>
      <c r="FQA17" s="877"/>
      <c r="FQB17" s="877"/>
      <c r="FQC17" s="877"/>
      <c r="FQD17" s="877"/>
      <c r="FQE17" s="877"/>
      <c r="FQF17" s="877"/>
      <c r="FQG17" s="877"/>
      <c r="FQH17" s="877"/>
      <c r="FQI17" s="877"/>
      <c r="FQJ17" s="877"/>
      <c r="FQK17" s="877"/>
      <c r="FQL17" s="877"/>
      <c r="FQM17" s="877"/>
      <c r="FQN17" s="877"/>
      <c r="FQO17" s="877"/>
      <c r="FQP17" s="877"/>
      <c r="FQQ17" s="877"/>
      <c r="FQR17" s="877"/>
      <c r="FQS17" s="877"/>
      <c r="FQT17" s="877"/>
      <c r="FQU17" s="877"/>
      <c r="FQV17" s="877"/>
      <c r="FQW17" s="877"/>
      <c r="FQX17" s="877"/>
      <c r="FQY17" s="877"/>
      <c r="FQZ17" s="877"/>
      <c r="FRA17" s="877"/>
      <c r="FRB17" s="877"/>
      <c r="FRC17" s="877"/>
      <c r="FRD17" s="877"/>
      <c r="FRE17" s="877"/>
      <c r="FRF17" s="877"/>
      <c r="FRG17" s="877"/>
      <c r="FRH17" s="877"/>
      <c r="FRI17" s="877"/>
      <c r="FRJ17" s="877"/>
      <c r="FRK17" s="877"/>
      <c r="FRL17" s="877"/>
      <c r="FRM17" s="877"/>
      <c r="FRN17" s="877"/>
      <c r="FRO17" s="877"/>
      <c r="FRP17" s="877"/>
      <c r="FRQ17" s="877"/>
      <c r="FRR17" s="877"/>
      <c r="FRS17" s="877"/>
      <c r="FRT17" s="877"/>
      <c r="FRU17" s="877"/>
      <c r="FRV17" s="877"/>
      <c r="FRW17" s="877"/>
      <c r="FRX17" s="877"/>
      <c r="FRY17" s="877"/>
      <c r="FRZ17" s="877"/>
      <c r="FSA17" s="877"/>
      <c r="FSB17" s="877"/>
      <c r="FSC17" s="877"/>
      <c r="FSD17" s="877"/>
      <c r="FSE17" s="877"/>
      <c r="FSF17" s="877"/>
      <c r="FSG17" s="877"/>
      <c r="FSH17" s="877"/>
      <c r="FSI17" s="877"/>
      <c r="FSJ17" s="877"/>
      <c r="FSK17" s="877"/>
      <c r="FSL17" s="877"/>
      <c r="FSM17" s="877"/>
      <c r="FSN17" s="877"/>
      <c r="FSO17" s="877"/>
      <c r="FSP17" s="877"/>
      <c r="FSQ17" s="877"/>
      <c r="FSR17" s="877"/>
      <c r="FSS17" s="877"/>
      <c r="FST17" s="877"/>
      <c r="FSU17" s="877"/>
      <c r="FSV17" s="877"/>
      <c r="FSW17" s="877"/>
      <c r="FSX17" s="877"/>
      <c r="FSY17" s="877"/>
      <c r="FSZ17" s="877"/>
      <c r="FTA17" s="877"/>
      <c r="FTB17" s="877"/>
      <c r="FTC17" s="877"/>
      <c r="FTD17" s="877"/>
      <c r="FTE17" s="877"/>
      <c r="FTF17" s="877"/>
      <c r="FTG17" s="877"/>
      <c r="FTH17" s="877"/>
      <c r="FTI17" s="877"/>
      <c r="FTJ17" s="877"/>
      <c r="FTK17" s="877"/>
      <c r="FTL17" s="877"/>
      <c r="FTM17" s="877"/>
      <c r="FTN17" s="877"/>
      <c r="FTO17" s="877"/>
      <c r="FTP17" s="877"/>
      <c r="FTQ17" s="877"/>
      <c r="FTR17" s="877"/>
      <c r="FTS17" s="877"/>
      <c r="FTT17" s="877"/>
      <c r="FTU17" s="877"/>
      <c r="FTV17" s="877"/>
      <c r="FTW17" s="877"/>
      <c r="FTX17" s="877"/>
      <c r="FTY17" s="877"/>
      <c r="FTZ17" s="877"/>
      <c r="FUA17" s="877"/>
      <c r="FUB17" s="877"/>
      <c r="FUC17" s="877"/>
      <c r="FUD17" s="877"/>
      <c r="FUE17" s="877"/>
      <c r="FUF17" s="877"/>
      <c r="FUG17" s="877"/>
      <c r="FUH17" s="877"/>
      <c r="FUI17" s="877"/>
      <c r="FUJ17" s="877"/>
      <c r="FUK17" s="877"/>
      <c r="FUL17" s="877"/>
      <c r="FUM17" s="877"/>
      <c r="FUN17" s="877"/>
      <c r="FUO17" s="877"/>
      <c r="FUP17" s="877"/>
      <c r="FUQ17" s="877"/>
      <c r="FUR17" s="877"/>
      <c r="FUS17" s="877"/>
      <c r="FUT17" s="877"/>
      <c r="FUU17" s="877"/>
      <c r="FUV17" s="877"/>
      <c r="FUW17" s="877"/>
      <c r="FUX17" s="877"/>
      <c r="FUY17" s="877"/>
      <c r="FUZ17" s="877"/>
      <c r="FVA17" s="877"/>
      <c r="FVB17" s="877"/>
      <c r="FVC17" s="877"/>
      <c r="FVD17" s="877"/>
      <c r="FVE17" s="877"/>
      <c r="FVF17" s="877"/>
      <c r="FVG17" s="877"/>
      <c r="FVH17" s="877"/>
      <c r="FVI17" s="877"/>
      <c r="FVJ17" s="877"/>
      <c r="FVK17" s="877"/>
      <c r="FVL17" s="877"/>
      <c r="FVM17" s="877"/>
      <c r="FVN17" s="877"/>
      <c r="FVO17" s="877"/>
      <c r="FVP17" s="877"/>
      <c r="FVQ17" s="877"/>
      <c r="FVR17" s="877"/>
      <c r="FVS17" s="877"/>
      <c r="FVT17" s="877"/>
      <c r="FVU17" s="877"/>
      <c r="FVV17" s="877"/>
      <c r="FVW17" s="877"/>
      <c r="FVX17" s="877"/>
      <c r="FVY17" s="877"/>
      <c r="FVZ17" s="877"/>
      <c r="FWA17" s="877"/>
      <c r="FWB17" s="877"/>
      <c r="FWC17" s="877"/>
      <c r="FWD17" s="877"/>
      <c r="FWE17" s="877"/>
      <c r="FWF17" s="877"/>
      <c r="FWG17" s="877"/>
      <c r="FWH17" s="877"/>
      <c r="FWI17" s="877"/>
      <c r="FWJ17" s="877"/>
      <c r="FWK17" s="877"/>
      <c r="FWL17" s="877"/>
      <c r="FWM17" s="877"/>
      <c r="FWN17" s="877"/>
      <c r="FWO17" s="877"/>
      <c r="FWP17" s="877"/>
      <c r="FWQ17" s="877"/>
      <c r="FWR17" s="877"/>
      <c r="FWS17" s="877"/>
      <c r="FWT17" s="877"/>
      <c r="FWU17" s="877"/>
      <c r="FWV17" s="877"/>
      <c r="FWW17" s="877"/>
      <c r="FWX17" s="877"/>
      <c r="FWY17" s="877"/>
      <c r="FWZ17" s="877"/>
      <c r="FXA17" s="877"/>
      <c r="FXB17" s="877"/>
      <c r="FXC17" s="877"/>
      <c r="FXD17" s="877"/>
      <c r="FXE17" s="877"/>
      <c r="FXF17" s="877"/>
      <c r="FXG17" s="877"/>
      <c r="FXH17" s="877"/>
      <c r="FXI17" s="877"/>
      <c r="FXJ17" s="877"/>
      <c r="FXK17" s="877"/>
      <c r="FXL17" s="877"/>
      <c r="FXM17" s="877"/>
      <c r="FXN17" s="877"/>
      <c r="FXO17" s="877"/>
      <c r="FXP17" s="877"/>
      <c r="FXQ17" s="877"/>
      <c r="FXR17" s="877"/>
      <c r="FXS17" s="877"/>
      <c r="FXT17" s="877"/>
      <c r="FXU17" s="877"/>
      <c r="FXV17" s="877"/>
      <c r="FXW17" s="877"/>
      <c r="FXX17" s="877"/>
      <c r="FXY17" s="877"/>
      <c r="FXZ17" s="877"/>
      <c r="FYA17" s="877"/>
      <c r="FYB17" s="877"/>
      <c r="FYC17" s="877"/>
      <c r="FYD17" s="877"/>
      <c r="FYE17" s="877"/>
      <c r="FYF17" s="877"/>
      <c r="FYG17" s="877"/>
      <c r="FYH17" s="877"/>
      <c r="FYI17" s="877"/>
      <c r="FYJ17" s="877"/>
      <c r="FYK17" s="877"/>
      <c r="FYL17" s="877"/>
      <c r="FYM17" s="877"/>
      <c r="FYN17" s="877"/>
      <c r="FYO17" s="877"/>
      <c r="FYP17" s="877"/>
      <c r="FYQ17" s="877"/>
      <c r="FYR17" s="877"/>
      <c r="FYS17" s="877"/>
      <c r="FYT17" s="877"/>
      <c r="FYU17" s="877"/>
      <c r="FYV17" s="877"/>
      <c r="FYW17" s="877"/>
      <c r="FYX17" s="877"/>
      <c r="FYY17" s="877"/>
      <c r="FYZ17" s="877"/>
      <c r="FZA17" s="877"/>
      <c r="FZB17" s="877"/>
      <c r="FZC17" s="877"/>
      <c r="FZD17" s="877"/>
      <c r="FZE17" s="877"/>
      <c r="FZF17" s="877"/>
      <c r="FZG17" s="877"/>
      <c r="FZH17" s="877"/>
      <c r="FZI17" s="877"/>
      <c r="FZJ17" s="877"/>
      <c r="FZK17" s="877"/>
      <c r="FZL17" s="877"/>
      <c r="FZM17" s="877"/>
      <c r="FZN17" s="877"/>
      <c r="FZO17" s="877"/>
      <c r="FZP17" s="877"/>
      <c r="FZQ17" s="877"/>
      <c r="FZR17" s="877"/>
      <c r="FZS17" s="877"/>
      <c r="FZT17" s="877"/>
      <c r="FZU17" s="877"/>
      <c r="FZV17" s="877"/>
      <c r="FZW17" s="877"/>
      <c r="FZX17" s="877"/>
      <c r="FZY17" s="877"/>
      <c r="FZZ17" s="877"/>
      <c r="GAA17" s="877"/>
      <c r="GAB17" s="877"/>
      <c r="GAC17" s="877"/>
      <c r="GAD17" s="877"/>
      <c r="GAE17" s="877"/>
      <c r="GAF17" s="877"/>
      <c r="GAG17" s="877"/>
      <c r="GAH17" s="877"/>
      <c r="GAI17" s="877"/>
      <c r="GAJ17" s="877"/>
      <c r="GAK17" s="877"/>
      <c r="GAL17" s="877"/>
      <c r="GAM17" s="877"/>
      <c r="GAN17" s="877"/>
      <c r="GAO17" s="877"/>
      <c r="GAP17" s="877"/>
      <c r="GAQ17" s="877"/>
      <c r="GAR17" s="877"/>
      <c r="GAS17" s="877"/>
      <c r="GAT17" s="877"/>
      <c r="GAU17" s="877"/>
      <c r="GAV17" s="877"/>
      <c r="GAW17" s="877"/>
      <c r="GAX17" s="877"/>
      <c r="GAY17" s="877"/>
      <c r="GAZ17" s="877"/>
      <c r="GBA17" s="877"/>
      <c r="GBB17" s="877"/>
      <c r="GBC17" s="877"/>
      <c r="GBD17" s="877"/>
      <c r="GBE17" s="877"/>
      <c r="GBF17" s="877"/>
      <c r="GBG17" s="877"/>
      <c r="GBH17" s="877"/>
      <c r="GBI17" s="877"/>
      <c r="GBJ17" s="877"/>
      <c r="GBK17" s="877"/>
      <c r="GBL17" s="877"/>
      <c r="GBM17" s="877"/>
      <c r="GBN17" s="877"/>
      <c r="GBO17" s="877"/>
      <c r="GBP17" s="877"/>
      <c r="GBQ17" s="877"/>
      <c r="GBR17" s="877"/>
      <c r="GBS17" s="877"/>
      <c r="GBT17" s="877"/>
      <c r="GBU17" s="877"/>
      <c r="GBV17" s="877"/>
      <c r="GBW17" s="877"/>
      <c r="GBX17" s="877"/>
      <c r="GBY17" s="877"/>
      <c r="GBZ17" s="877"/>
      <c r="GCA17" s="877"/>
      <c r="GCB17" s="877"/>
      <c r="GCC17" s="877"/>
      <c r="GCD17" s="877"/>
      <c r="GCE17" s="877"/>
      <c r="GCF17" s="877"/>
      <c r="GCG17" s="877"/>
      <c r="GCH17" s="877"/>
      <c r="GCI17" s="877"/>
      <c r="GCJ17" s="877"/>
      <c r="GCK17" s="877"/>
      <c r="GCL17" s="877"/>
      <c r="GCM17" s="877"/>
      <c r="GCN17" s="877"/>
      <c r="GCO17" s="877"/>
      <c r="GCP17" s="877"/>
      <c r="GCQ17" s="877"/>
      <c r="GCR17" s="877"/>
      <c r="GCS17" s="877"/>
      <c r="GCT17" s="877"/>
      <c r="GCU17" s="877"/>
      <c r="GCV17" s="877"/>
      <c r="GCW17" s="877"/>
      <c r="GCX17" s="877"/>
      <c r="GCY17" s="877"/>
      <c r="GCZ17" s="877"/>
      <c r="GDA17" s="877"/>
      <c r="GDB17" s="877"/>
      <c r="GDC17" s="877"/>
      <c r="GDD17" s="877"/>
      <c r="GDE17" s="877"/>
      <c r="GDF17" s="877"/>
      <c r="GDG17" s="877"/>
      <c r="GDH17" s="877"/>
      <c r="GDI17" s="877"/>
      <c r="GDJ17" s="877"/>
      <c r="GDK17" s="877"/>
      <c r="GDL17" s="877"/>
      <c r="GDM17" s="877"/>
      <c r="GDN17" s="877"/>
      <c r="GDO17" s="877"/>
      <c r="GDP17" s="877"/>
      <c r="GDQ17" s="877"/>
      <c r="GDR17" s="877"/>
      <c r="GDS17" s="877"/>
      <c r="GDT17" s="877"/>
      <c r="GDU17" s="877"/>
      <c r="GDV17" s="877"/>
      <c r="GDW17" s="877"/>
      <c r="GDX17" s="877"/>
      <c r="GDY17" s="877"/>
      <c r="GDZ17" s="877"/>
      <c r="GEA17" s="877"/>
      <c r="GEB17" s="877"/>
      <c r="GEC17" s="877"/>
      <c r="GED17" s="877"/>
      <c r="GEE17" s="877"/>
      <c r="GEF17" s="877"/>
      <c r="GEG17" s="877"/>
      <c r="GEH17" s="877"/>
      <c r="GEI17" s="877"/>
      <c r="GEJ17" s="877"/>
      <c r="GEK17" s="877"/>
      <c r="GEL17" s="877"/>
      <c r="GEM17" s="877"/>
      <c r="GEN17" s="877"/>
      <c r="GEO17" s="877"/>
      <c r="GEP17" s="877"/>
      <c r="GEQ17" s="877"/>
      <c r="GER17" s="877"/>
      <c r="GES17" s="877"/>
      <c r="GET17" s="877"/>
      <c r="GEU17" s="877"/>
      <c r="GEV17" s="877"/>
      <c r="GEW17" s="877"/>
      <c r="GEX17" s="877"/>
      <c r="GEY17" s="877"/>
      <c r="GEZ17" s="877"/>
      <c r="GFA17" s="877"/>
      <c r="GFB17" s="877"/>
      <c r="GFC17" s="877"/>
      <c r="GFD17" s="877"/>
      <c r="GFE17" s="877"/>
      <c r="GFF17" s="877"/>
      <c r="GFG17" s="877"/>
      <c r="GFH17" s="877"/>
      <c r="GFI17" s="877"/>
      <c r="GFJ17" s="877"/>
      <c r="GFK17" s="877"/>
      <c r="GFL17" s="877"/>
      <c r="GFM17" s="877"/>
      <c r="GFN17" s="877"/>
      <c r="GFO17" s="877"/>
      <c r="GFP17" s="877"/>
      <c r="GFQ17" s="877"/>
      <c r="GFR17" s="877"/>
      <c r="GFS17" s="877"/>
      <c r="GFT17" s="877"/>
      <c r="GFU17" s="877"/>
      <c r="GFV17" s="877"/>
      <c r="GFW17" s="877"/>
      <c r="GFX17" s="877"/>
      <c r="GFY17" s="877"/>
      <c r="GFZ17" s="877"/>
      <c r="GGA17" s="877"/>
      <c r="GGB17" s="877"/>
      <c r="GGC17" s="877"/>
      <c r="GGD17" s="877"/>
      <c r="GGE17" s="877"/>
      <c r="GGF17" s="877"/>
      <c r="GGG17" s="877"/>
      <c r="GGH17" s="877"/>
      <c r="GGI17" s="877"/>
      <c r="GGJ17" s="877"/>
      <c r="GGK17" s="877"/>
      <c r="GGL17" s="877"/>
      <c r="GGM17" s="877"/>
      <c r="GGN17" s="877"/>
      <c r="GGO17" s="877"/>
      <c r="GGP17" s="877"/>
      <c r="GGQ17" s="877"/>
      <c r="GGR17" s="877"/>
      <c r="GGS17" s="877"/>
      <c r="GGT17" s="877"/>
      <c r="GGU17" s="877"/>
      <c r="GGV17" s="877"/>
      <c r="GGW17" s="877"/>
      <c r="GGX17" s="877"/>
      <c r="GGY17" s="877"/>
      <c r="GGZ17" s="877"/>
      <c r="GHA17" s="877"/>
      <c r="GHB17" s="877"/>
      <c r="GHC17" s="877"/>
      <c r="GHD17" s="877"/>
      <c r="GHE17" s="877"/>
      <c r="GHF17" s="877"/>
      <c r="GHG17" s="877"/>
      <c r="GHH17" s="877"/>
      <c r="GHI17" s="877"/>
      <c r="GHJ17" s="877"/>
      <c r="GHK17" s="877"/>
      <c r="GHL17" s="877"/>
      <c r="GHM17" s="877"/>
      <c r="GHN17" s="877"/>
      <c r="GHO17" s="877"/>
      <c r="GHP17" s="877"/>
      <c r="GHQ17" s="877"/>
      <c r="GHR17" s="877"/>
      <c r="GHS17" s="877"/>
      <c r="GHT17" s="877"/>
      <c r="GHU17" s="877"/>
      <c r="GHV17" s="877"/>
      <c r="GHW17" s="877"/>
      <c r="GHX17" s="877"/>
      <c r="GHY17" s="877"/>
      <c r="GHZ17" s="877"/>
      <c r="GIA17" s="877"/>
      <c r="GIB17" s="877"/>
      <c r="GIC17" s="877"/>
      <c r="GID17" s="877"/>
      <c r="GIE17" s="877"/>
      <c r="GIF17" s="877"/>
      <c r="GIG17" s="877"/>
      <c r="GIH17" s="877"/>
      <c r="GII17" s="877"/>
      <c r="GIJ17" s="877"/>
      <c r="GIK17" s="877"/>
      <c r="GIL17" s="877"/>
      <c r="GIM17" s="877"/>
      <c r="GIN17" s="877"/>
      <c r="GIO17" s="877"/>
      <c r="GIP17" s="877"/>
      <c r="GIQ17" s="877"/>
      <c r="GIR17" s="877"/>
      <c r="GIS17" s="877"/>
      <c r="GIT17" s="877"/>
      <c r="GIU17" s="877"/>
      <c r="GIV17" s="877"/>
      <c r="GIW17" s="877"/>
      <c r="GIX17" s="877"/>
      <c r="GIY17" s="877"/>
      <c r="GIZ17" s="877"/>
      <c r="GJA17" s="877"/>
      <c r="GJB17" s="877"/>
      <c r="GJC17" s="877"/>
      <c r="GJD17" s="877"/>
      <c r="GJE17" s="877"/>
      <c r="GJF17" s="877"/>
      <c r="GJG17" s="877"/>
      <c r="GJH17" s="877"/>
      <c r="GJI17" s="877"/>
      <c r="GJJ17" s="877"/>
      <c r="GJK17" s="877"/>
      <c r="GJL17" s="877"/>
      <c r="GJM17" s="877"/>
      <c r="GJN17" s="877"/>
      <c r="GJO17" s="877"/>
      <c r="GJP17" s="877"/>
      <c r="GJQ17" s="877"/>
      <c r="GJR17" s="877"/>
      <c r="GJS17" s="877"/>
      <c r="GJT17" s="877"/>
      <c r="GJU17" s="877"/>
      <c r="GJV17" s="877"/>
      <c r="GJW17" s="877"/>
      <c r="GJX17" s="877"/>
      <c r="GJY17" s="877"/>
      <c r="GJZ17" s="877"/>
      <c r="GKA17" s="877"/>
      <c r="GKB17" s="877"/>
      <c r="GKC17" s="877"/>
      <c r="GKD17" s="877"/>
      <c r="GKE17" s="877"/>
      <c r="GKF17" s="877"/>
      <c r="GKG17" s="877"/>
      <c r="GKH17" s="877"/>
      <c r="GKI17" s="877"/>
      <c r="GKJ17" s="877"/>
      <c r="GKK17" s="877"/>
      <c r="GKL17" s="877"/>
      <c r="GKM17" s="877"/>
      <c r="GKN17" s="877"/>
      <c r="GKO17" s="877"/>
      <c r="GKP17" s="877"/>
      <c r="GKQ17" s="877"/>
      <c r="GKR17" s="877"/>
      <c r="GKS17" s="877"/>
      <c r="GKT17" s="877"/>
      <c r="GKU17" s="877"/>
      <c r="GKV17" s="877"/>
      <c r="GKW17" s="877"/>
      <c r="GKX17" s="877"/>
      <c r="GKY17" s="877"/>
      <c r="GKZ17" s="877"/>
      <c r="GLA17" s="877"/>
      <c r="GLB17" s="877"/>
      <c r="GLC17" s="877"/>
      <c r="GLD17" s="877"/>
      <c r="GLE17" s="877"/>
      <c r="GLF17" s="877"/>
      <c r="GLG17" s="877"/>
      <c r="GLH17" s="877"/>
      <c r="GLI17" s="877"/>
      <c r="GLJ17" s="877"/>
      <c r="GLK17" s="877"/>
      <c r="GLL17" s="877"/>
      <c r="GLM17" s="877"/>
      <c r="GLN17" s="877"/>
      <c r="GLO17" s="877"/>
      <c r="GLP17" s="877"/>
      <c r="GLQ17" s="877"/>
      <c r="GLR17" s="877"/>
      <c r="GLS17" s="877"/>
      <c r="GLT17" s="877"/>
      <c r="GLU17" s="877"/>
      <c r="GLV17" s="877"/>
      <c r="GLW17" s="877"/>
      <c r="GLX17" s="877"/>
      <c r="GLY17" s="877"/>
      <c r="GLZ17" s="877"/>
      <c r="GMA17" s="877"/>
      <c r="GMB17" s="877"/>
      <c r="GMC17" s="877"/>
      <c r="GMD17" s="877"/>
      <c r="GME17" s="877"/>
      <c r="GMF17" s="877"/>
      <c r="GMG17" s="877"/>
      <c r="GMH17" s="877"/>
      <c r="GMI17" s="877"/>
      <c r="GMJ17" s="877"/>
      <c r="GMK17" s="877"/>
      <c r="GML17" s="877"/>
      <c r="GMM17" s="877"/>
      <c r="GMN17" s="877"/>
      <c r="GMO17" s="877"/>
      <c r="GMP17" s="877"/>
      <c r="GMQ17" s="877"/>
      <c r="GMR17" s="877"/>
      <c r="GMS17" s="877"/>
      <c r="GMT17" s="877"/>
      <c r="GMU17" s="877"/>
      <c r="GMV17" s="877"/>
      <c r="GMW17" s="877"/>
      <c r="GMX17" s="877"/>
      <c r="GMY17" s="877"/>
      <c r="GMZ17" s="877"/>
      <c r="GNA17" s="877"/>
      <c r="GNB17" s="877"/>
      <c r="GNC17" s="877"/>
      <c r="GND17" s="877"/>
      <c r="GNE17" s="877"/>
      <c r="GNF17" s="877"/>
      <c r="GNG17" s="877"/>
      <c r="GNH17" s="877"/>
      <c r="GNI17" s="877"/>
      <c r="GNJ17" s="877"/>
      <c r="GNK17" s="877"/>
      <c r="GNL17" s="877"/>
      <c r="GNM17" s="877"/>
      <c r="GNN17" s="877"/>
      <c r="GNO17" s="877"/>
      <c r="GNP17" s="877"/>
      <c r="GNQ17" s="877"/>
      <c r="GNR17" s="877"/>
      <c r="GNS17" s="877"/>
      <c r="GNT17" s="877"/>
      <c r="GNU17" s="877"/>
      <c r="GNV17" s="877"/>
      <c r="GNW17" s="877"/>
      <c r="GNX17" s="877"/>
      <c r="GNY17" s="877"/>
      <c r="GNZ17" s="877"/>
      <c r="GOA17" s="877"/>
      <c r="GOB17" s="877"/>
      <c r="GOC17" s="877"/>
      <c r="GOD17" s="877"/>
      <c r="GOE17" s="877"/>
      <c r="GOF17" s="877"/>
      <c r="GOG17" s="877"/>
      <c r="GOH17" s="877"/>
      <c r="GOI17" s="877"/>
      <c r="GOJ17" s="877"/>
      <c r="GOK17" s="877"/>
      <c r="GOL17" s="877"/>
      <c r="GOM17" s="877"/>
      <c r="GON17" s="877"/>
      <c r="GOO17" s="877"/>
      <c r="GOP17" s="877"/>
      <c r="GOQ17" s="877"/>
      <c r="GOR17" s="877"/>
      <c r="GOS17" s="877"/>
      <c r="GOT17" s="877"/>
      <c r="GOU17" s="877"/>
      <c r="GOV17" s="877"/>
      <c r="GOW17" s="877"/>
      <c r="GOX17" s="877"/>
      <c r="GOY17" s="877"/>
      <c r="GOZ17" s="877"/>
      <c r="GPA17" s="877"/>
      <c r="GPB17" s="877"/>
      <c r="GPC17" s="877"/>
      <c r="GPD17" s="877"/>
      <c r="GPE17" s="877"/>
      <c r="GPF17" s="877"/>
      <c r="GPG17" s="877"/>
      <c r="GPH17" s="877"/>
      <c r="GPI17" s="877"/>
      <c r="GPJ17" s="877"/>
      <c r="GPK17" s="877"/>
      <c r="GPL17" s="877"/>
      <c r="GPM17" s="877"/>
      <c r="GPN17" s="877"/>
      <c r="GPO17" s="877"/>
      <c r="GPP17" s="877"/>
      <c r="GPQ17" s="877"/>
      <c r="GPR17" s="877"/>
      <c r="GPS17" s="877"/>
      <c r="GPT17" s="877"/>
      <c r="GPU17" s="877"/>
      <c r="GPV17" s="877"/>
      <c r="GPW17" s="877"/>
      <c r="GPX17" s="877"/>
      <c r="GPY17" s="877"/>
      <c r="GPZ17" s="877"/>
      <c r="GQA17" s="877"/>
      <c r="GQB17" s="877"/>
      <c r="GQC17" s="877"/>
      <c r="GQD17" s="877"/>
      <c r="GQE17" s="877"/>
      <c r="GQF17" s="877"/>
      <c r="GQG17" s="877"/>
      <c r="GQH17" s="877"/>
      <c r="GQI17" s="877"/>
      <c r="GQJ17" s="877"/>
      <c r="GQK17" s="877"/>
      <c r="GQL17" s="877"/>
      <c r="GQM17" s="877"/>
      <c r="GQN17" s="877"/>
      <c r="GQO17" s="877"/>
      <c r="GQP17" s="877"/>
      <c r="GQQ17" s="877"/>
      <c r="GQR17" s="877"/>
      <c r="GQS17" s="877"/>
      <c r="GQT17" s="877"/>
      <c r="GQU17" s="877"/>
      <c r="GQV17" s="877"/>
      <c r="GQW17" s="877"/>
      <c r="GQX17" s="877"/>
      <c r="GQY17" s="877"/>
      <c r="GQZ17" s="877"/>
      <c r="GRA17" s="877"/>
      <c r="GRB17" s="877"/>
      <c r="GRC17" s="877"/>
      <c r="GRD17" s="877"/>
      <c r="GRE17" s="877"/>
      <c r="GRF17" s="877"/>
      <c r="GRG17" s="877"/>
      <c r="GRH17" s="877"/>
      <c r="GRI17" s="877"/>
      <c r="GRJ17" s="877"/>
      <c r="GRK17" s="877"/>
      <c r="GRL17" s="877"/>
      <c r="GRM17" s="877"/>
      <c r="GRN17" s="877"/>
      <c r="GRO17" s="877"/>
      <c r="GRP17" s="877"/>
      <c r="GRQ17" s="877"/>
      <c r="GRR17" s="877"/>
      <c r="GRS17" s="877"/>
      <c r="GRT17" s="877"/>
      <c r="GRU17" s="877"/>
      <c r="GRV17" s="877"/>
      <c r="GRW17" s="877"/>
      <c r="GRX17" s="877"/>
      <c r="GRY17" s="877"/>
      <c r="GRZ17" s="877"/>
      <c r="GSA17" s="877"/>
      <c r="GSB17" s="877"/>
      <c r="GSC17" s="877"/>
      <c r="GSD17" s="877"/>
      <c r="GSE17" s="877"/>
      <c r="GSF17" s="877"/>
      <c r="GSG17" s="877"/>
      <c r="GSH17" s="877"/>
      <c r="GSI17" s="877"/>
      <c r="GSJ17" s="877"/>
      <c r="GSK17" s="877"/>
      <c r="GSL17" s="877"/>
      <c r="GSM17" s="877"/>
      <c r="GSN17" s="877"/>
      <c r="GSO17" s="877"/>
      <c r="GSP17" s="877"/>
      <c r="GSQ17" s="877"/>
      <c r="GSR17" s="877"/>
      <c r="GSS17" s="877"/>
      <c r="GST17" s="877"/>
      <c r="GSU17" s="877"/>
      <c r="GSV17" s="877"/>
      <c r="GSW17" s="877"/>
      <c r="GSX17" s="877"/>
      <c r="GSY17" s="877"/>
      <c r="GSZ17" s="877"/>
      <c r="GTA17" s="877"/>
      <c r="GTB17" s="877"/>
      <c r="GTC17" s="877"/>
      <c r="GTD17" s="877"/>
      <c r="GTE17" s="877"/>
      <c r="GTF17" s="877"/>
      <c r="GTG17" s="877"/>
      <c r="GTH17" s="877"/>
      <c r="GTI17" s="877"/>
      <c r="GTJ17" s="877"/>
      <c r="GTK17" s="877"/>
      <c r="GTL17" s="877"/>
      <c r="GTM17" s="877"/>
      <c r="GTN17" s="877"/>
      <c r="GTO17" s="877"/>
      <c r="GTP17" s="877"/>
      <c r="GTQ17" s="877"/>
      <c r="GTR17" s="877"/>
      <c r="GTS17" s="877"/>
      <c r="GTT17" s="877"/>
      <c r="GTU17" s="877"/>
      <c r="GTV17" s="877"/>
      <c r="GTW17" s="877"/>
      <c r="GTX17" s="877"/>
      <c r="GTY17" s="877"/>
      <c r="GTZ17" s="877"/>
      <c r="GUA17" s="877"/>
      <c r="GUB17" s="877"/>
      <c r="GUC17" s="877"/>
      <c r="GUD17" s="877"/>
      <c r="GUE17" s="877"/>
      <c r="GUF17" s="877"/>
      <c r="GUG17" s="877"/>
      <c r="GUH17" s="877"/>
      <c r="GUI17" s="877"/>
      <c r="GUJ17" s="877"/>
      <c r="GUK17" s="877"/>
      <c r="GUL17" s="877"/>
      <c r="GUM17" s="877"/>
      <c r="GUN17" s="877"/>
      <c r="GUO17" s="877"/>
      <c r="GUP17" s="877"/>
      <c r="GUQ17" s="877"/>
      <c r="GUR17" s="877"/>
      <c r="GUS17" s="877"/>
      <c r="GUT17" s="877"/>
      <c r="GUU17" s="877"/>
      <c r="GUV17" s="877"/>
      <c r="GUW17" s="877"/>
      <c r="GUX17" s="877"/>
      <c r="GUY17" s="877"/>
      <c r="GUZ17" s="877"/>
      <c r="GVA17" s="877"/>
      <c r="GVB17" s="877"/>
      <c r="GVC17" s="877"/>
      <c r="GVD17" s="877"/>
      <c r="GVE17" s="877"/>
      <c r="GVF17" s="877"/>
      <c r="GVG17" s="877"/>
      <c r="GVH17" s="877"/>
      <c r="GVI17" s="877"/>
      <c r="GVJ17" s="877"/>
      <c r="GVK17" s="877"/>
      <c r="GVL17" s="877"/>
      <c r="GVM17" s="877"/>
      <c r="GVN17" s="877"/>
      <c r="GVO17" s="877"/>
      <c r="GVP17" s="877"/>
      <c r="GVQ17" s="877"/>
      <c r="GVR17" s="877"/>
      <c r="GVS17" s="877"/>
      <c r="GVT17" s="877"/>
      <c r="GVU17" s="877"/>
      <c r="GVV17" s="877"/>
      <c r="GVW17" s="877"/>
      <c r="GVX17" s="877"/>
      <c r="GVY17" s="877"/>
      <c r="GVZ17" s="877"/>
      <c r="GWA17" s="877"/>
      <c r="GWB17" s="877"/>
      <c r="GWC17" s="877"/>
      <c r="GWD17" s="877"/>
      <c r="GWE17" s="877"/>
      <c r="GWF17" s="877"/>
      <c r="GWG17" s="877"/>
      <c r="GWH17" s="877"/>
      <c r="GWI17" s="877"/>
      <c r="GWJ17" s="877"/>
      <c r="GWK17" s="877"/>
      <c r="GWL17" s="877"/>
      <c r="GWM17" s="877"/>
      <c r="GWN17" s="877"/>
      <c r="GWO17" s="877"/>
      <c r="GWP17" s="877"/>
      <c r="GWQ17" s="877"/>
      <c r="GWR17" s="877"/>
      <c r="GWS17" s="877"/>
      <c r="GWT17" s="877"/>
      <c r="GWU17" s="877"/>
      <c r="GWV17" s="877"/>
      <c r="GWW17" s="877"/>
      <c r="GWX17" s="877"/>
      <c r="GWY17" s="877"/>
      <c r="GWZ17" s="877"/>
      <c r="GXA17" s="877"/>
      <c r="GXB17" s="877"/>
      <c r="GXC17" s="877"/>
      <c r="GXD17" s="877"/>
      <c r="GXE17" s="877"/>
      <c r="GXF17" s="877"/>
      <c r="GXG17" s="877"/>
      <c r="GXH17" s="877"/>
      <c r="GXI17" s="877"/>
      <c r="GXJ17" s="877"/>
      <c r="GXK17" s="877"/>
      <c r="GXL17" s="877"/>
      <c r="GXM17" s="877"/>
      <c r="GXN17" s="877"/>
      <c r="GXO17" s="877"/>
      <c r="GXP17" s="877"/>
      <c r="GXQ17" s="877"/>
      <c r="GXR17" s="877"/>
      <c r="GXS17" s="877"/>
      <c r="GXT17" s="877"/>
      <c r="GXU17" s="877"/>
      <c r="GXV17" s="877"/>
      <c r="GXW17" s="877"/>
      <c r="GXX17" s="877"/>
      <c r="GXY17" s="877"/>
      <c r="GXZ17" s="877"/>
      <c r="GYA17" s="877"/>
      <c r="GYB17" s="877"/>
      <c r="GYC17" s="877"/>
      <c r="GYD17" s="877"/>
      <c r="GYE17" s="877"/>
      <c r="GYF17" s="877"/>
      <c r="GYG17" s="877"/>
      <c r="GYH17" s="877"/>
      <c r="GYI17" s="877"/>
      <c r="GYJ17" s="877"/>
      <c r="GYK17" s="877"/>
      <c r="GYL17" s="877"/>
      <c r="GYM17" s="877"/>
      <c r="GYN17" s="877"/>
      <c r="GYO17" s="877"/>
      <c r="GYP17" s="877"/>
      <c r="GYQ17" s="877"/>
      <c r="GYR17" s="877"/>
      <c r="GYS17" s="877"/>
      <c r="GYT17" s="877"/>
      <c r="GYU17" s="877"/>
      <c r="GYV17" s="877"/>
      <c r="GYW17" s="877"/>
      <c r="GYX17" s="877"/>
      <c r="GYY17" s="877"/>
      <c r="GYZ17" s="877"/>
      <c r="GZA17" s="877"/>
      <c r="GZB17" s="877"/>
      <c r="GZC17" s="877"/>
      <c r="GZD17" s="877"/>
      <c r="GZE17" s="877"/>
      <c r="GZF17" s="877"/>
      <c r="GZG17" s="877"/>
      <c r="GZH17" s="877"/>
      <c r="GZI17" s="877"/>
      <c r="GZJ17" s="877"/>
      <c r="GZK17" s="877"/>
      <c r="GZL17" s="877"/>
      <c r="GZM17" s="877"/>
      <c r="GZN17" s="877"/>
      <c r="GZO17" s="877"/>
      <c r="GZP17" s="877"/>
      <c r="GZQ17" s="877"/>
      <c r="GZR17" s="877"/>
      <c r="GZS17" s="877"/>
      <c r="GZT17" s="877"/>
      <c r="GZU17" s="877"/>
      <c r="GZV17" s="877"/>
      <c r="GZW17" s="877"/>
      <c r="GZX17" s="877"/>
      <c r="GZY17" s="877"/>
      <c r="GZZ17" s="877"/>
      <c r="HAA17" s="877"/>
      <c r="HAB17" s="877"/>
      <c r="HAC17" s="877"/>
      <c r="HAD17" s="877"/>
      <c r="HAE17" s="877"/>
      <c r="HAF17" s="877"/>
      <c r="HAG17" s="877"/>
      <c r="HAH17" s="877"/>
      <c r="HAI17" s="877"/>
      <c r="HAJ17" s="877"/>
      <c r="HAK17" s="877"/>
      <c r="HAL17" s="877"/>
      <c r="HAM17" s="877"/>
      <c r="HAN17" s="877"/>
      <c r="HAO17" s="877"/>
      <c r="HAP17" s="877"/>
      <c r="HAQ17" s="877"/>
      <c r="HAR17" s="877"/>
      <c r="HAS17" s="877"/>
      <c r="HAT17" s="877"/>
      <c r="HAU17" s="877"/>
      <c r="HAV17" s="877"/>
      <c r="HAW17" s="877"/>
      <c r="HAX17" s="877"/>
      <c r="HAY17" s="877"/>
      <c r="HAZ17" s="877"/>
      <c r="HBA17" s="877"/>
      <c r="HBB17" s="877"/>
      <c r="HBC17" s="877"/>
      <c r="HBD17" s="877"/>
      <c r="HBE17" s="877"/>
      <c r="HBF17" s="877"/>
      <c r="HBG17" s="877"/>
      <c r="HBH17" s="877"/>
      <c r="HBI17" s="877"/>
      <c r="HBJ17" s="877"/>
      <c r="HBK17" s="877"/>
      <c r="HBL17" s="877"/>
      <c r="HBM17" s="877"/>
      <c r="HBN17" s="877"/>
      <c r="HBO17" s="877"/>
      <c r="HBP17" s="877"/>
      <c r="HBQ17" s="877"/>
      <c r="HBR17" s="877"/>
      <c r="HBS17" s="877"/>
      <c r="HBT17" s="877"/>
      <c r="HBU17" s="877"/>
      <c r="HBV17" s="877"/>
      <c r="HBW17" s="877"/>
      <c r="HBX17" s="877"/>
      <c r="HBY17" s="877"/>
      <c r="HBZ17" s="877"/>
      <c r="HCA17" s="877"/>
      <c r="HCB17" s="877"/>
      <c r="HCC17" s="877"/>
      <c r="HCD17" s="877"/>
      <c r="HCE17" s="877"/>
      <c r="HCF17" s="877"/>
      <c r="HCG17" s="877"/>
      <c r="HCH17" s="877"/>
      <c r="HCI17" s="877"/>
      <c r="HCJ17" s="877"/>
      <c r="HCK17" s="877"/>
      <c r="HCL17" s="877"/>
      <c r="HCM17" s="877"/>
      <c r="HCN17" s="877"/>
      <c r="HCO17" s="877"/>
      <c r="HCP17" s="877"/>
      <c r="HCQ17" s="877"/>
      <c r="HCR17" s="877"/>
      <c r="HCS17" s="877"/>
      <c r="HCT17" s="877"/>
      <c r="HCU17" s="877"/>
      <c r="HCV17" s="877"/>
      <c r="HCW17" s="877"/>
      <c r="HCX17" s="877"/>
      <c r="HCY17" s="877"/>
      <c r="HCZ17" s="877"/>
      <c r="HDA17" s="877"/>
      <c r="HDB17" s="877"/>
      <c r="HDC17" s="877"/>
      <c r="HDD17" s="877"/>
      <c r="HDE17" s="877"/>
      <c r="HDF17" s="877"/>
      <c r="HDG17" s="877"/>
      <c r="HDH17" s="877"/>
      <c r="HDI17" s="877"/>
      <c r="HDJ17" s="877"/>
      <c r="HDK17" s="877"/>
      <c r="HDL17" s="877"/>
      <c r="HDM17" s="877"/>
      <c r="HDN17" s="877"/>
      <c r="HDO17" s="877"/>
      <c r="HDP17" s="877"/>
      <c r="HDQ17" s="877"/>
      <c r="HDR17" s="877"/>
      <c r="HDS17" s="877"/>
      <c r="HDT17" s="877"/>
      <c r="HDU17" s="877"/>
      <c r="HDV17" s="877"/>
      <c r="HDW17" s="877"/>
      <c r="HDX17" s="877"/>
      <c r="HDY17" s="877"/>
      <c r="HDZ17" s="877"/>
      <c r="HEA17" s="877"/>
      <c r="HEB17" s="877"/>
      <c r="HEC17" s="877"/>
      <c r="HED17" s="877"/>
      <c r="HEE17" s="877"/>
      <c r="HEF17" s="877"/>
      <c r="HEG17" s="877"/>
      <c r="HEH17" s="877"/>
      <c r="HEI17" s="877"/>
      <c r="HEJ17" s="877"/>
      <c r="HEK17" s="877"/>
      <c r="HEL17" s="877"/>
      <c r="HEM17" s="877"/>
      <c r="HEN17" s="877"/>
      <c r="HEO17" s="877"/>
      <c r="HEP17" s="877"/>
      <c r="HEQ17" s="877"/>
      <c r="HER17" s="877"/>
      <c r="HES17" s="877"/>
      <c r="HET17" s="877"/>
      <c r="HEU17" s="877"/>
      <c r="HEV17" s="877"/>
      <c r="HEW17" s="877"/>
      <c r="HEX17" s="877"/>
      <c r="HEY17" s="877"/>
      <c r="HEZ17" s="877"/>
      <c r="HFA17" s="877"/>
      <c r="HFB17" s="877"/>
      <c r="HFC17" s="877"/>
      <c r="HFD17" s="877"/>
      <c r="HFE17" s="877"/>
      <c r="HFF17" s="877"/>
      <c r="HFG17" s="877"/>
      <c r="HFH17" s="877"/>
      <c r="HFI17" s="877"/>
      <c r="HFJ17" s="877"/>
      <c r="HFK17" s="877"/>
      <c r="HFL17" s="877"/>
      <c r="HFM17" s="877"/>
      <c r="HFN17" s="877"/>
      <c r="HFO17" s="877"/>
      <c r="HFP17" s="877"/>
      <c r="HFQ17" s="877"/>
      <c r="HFR17" s="877"/>
      <c r="HFS17" s="877"/>
      <c r="HFT17" s="877"/>
      <c r="HFU17" s="877"/>
      <c r="HFV17" s="877"/>
      <c r="HFW17" s="877"/>
      <c r="HFX17" s="877"/>
      <c r="HFY17" s="877"/>
      <c r="HFZ17" s="877"/>
      <c r="HGA17" s="877"/>
      <c r="HGB17" s="877"/>
      <c r="HGC17" s="877"/>
      <c r="HGD17" s="877"/>
      <c r="HGE17" s="877"/>
      <c r="HGF17" s="877"/>
      <c r="HGG17" s="877"/>
      <c r="HGH17" s="877"/>
      <c r="HGI17" s="877"/>
      <c r="HGJ17" s="877"/>
      <c r="HGK17" s="877"/>
      <c r="HGL17" s="877"/>
      <c r="HGM17" s="877"/>
      <c r="HGN17" s="877"/>
      <c r="HGO17" s="877"/>
      <c r="HGP17" s="877"/>
      <c r="HGQ17" s="877"/>
      <c r="HGR17" s="877"/>
      <c r="HGS17" s="877"/>
      <c r="HGT17" s="877"/>
      <c r="HGU17" s="877"/>
      <c r="HGV17" s="877"/>
      <c r="HGW17" s="877"/>
      <c r="HGX17" s="877"/>
      <c r="HGY17" s="877"/>
      <c r="HGZ17" s="877"/>
      <c r="HHA17" s="877"/>
      <c r="HHB17" s="877"/>
      <c r="HHC17" s="877"/>
      <c r="HHD17" s="877"/>
      <c r="HHE17" s="877"/>
      <c r="HHF17" s="877"/>
      <c r="HHG17" s="877"/>
      <c r="HHH17" s="877"/>
      <c r="HHI17" s="877"/>
      <c r="HHJ17" s="877"/>
      <c r="HHK17" s="877"/>
      <c r="HHL17" s="877"/>
      <c r="HHM17" s="877"/>
      <c r="HHN17" s="877"/>
      <c r="HHO17" s="877"/>
      <c r="HHP17" s="877"/>
      <c r="HHQ17" s="877"/>
      <c r="HHR17" s="877"/>
      <c r="HHS17" s="877"/>
      <c r="HHT17" s="877"/>
      <c r="HHU17" s="877"/>
      <c r="HHV17" s="877"/>
      <c r="HHW17" s="877"/>
      <c r="HHX17" s="877"/>
      <c r="HHY17" s="877"/>
      <c r="HHZ17" s="877"/>
      <c r="HIA17" s="877"/>
      <c r="HIB17" s="877"/>
      <c r="HIC17" s="877"/>
      <c r="HID17" s="877"/>
      <c r="HIE17" s="877"/>
      <c r="HIF17" s="877"/>
      <c r="HIG17" s="877"/>
      <c r="HIH17" s="877"/>
      <c r="HII17" s="877"/>
      <c r="HIJ17" s="877"/>
      <c r="HIK17" s="877"/>
      <c r="HIL17" s="877"/>
      <c r="HIM17" s="877"/>
      <c r="HIN17" s="877"/>
      <c r="HIO17" s="877"/>
      <c r="HIP17" s="877"/>
      <c r="HIQ17" s="877"/>
      <c r="HIR17" s="877"/>
      <c r="HIS17" s="877"/>
      <c r="HIT17" s="877"/>
      <c r="HIU17" s="877"/>
      <c r="HIV17" s="877"/>
      <c r="HIW17" s="877"/>
      <c r="HIX17" s="877"/>
      <c r="HIY17" s="877"/>
      <c r="HIZ17" s="877"/>
      <c r="HJA17" s="877"/>
      <c r="HJB17" s="877"/>
      <c r="HJC17" s="877"/>
      <c r="HJD17" s="877"/>
      <c r="HJE17" s="877"/>
      <c r="HJF17" s="877"/>
      <c r="HJG17" s="877"/>
      <c r="HJH17" s="877"/>
      <c r="HJI17" s="877"/>
      <c r="HJJ17" s="877"/>
      <c r="HJK17" s="877"/>
      <c r="HJL17" s="877"/>
      <c r="HJM17" s="877"/>
      <c r="HJN17" s="877"/>
      <c r="HJO17" s="877"/>
      <c r="HJP17" s="877"/>
      <c r="HJQ17" s="877"/>
      <c r="HJR17" s="877"/>
      <c r="HJS17" s="877"/>
      <c r="HJT17" s="877"/>
      <c r="HJU17" s="877"/>
      <c r="HJV17" s="877"/>
      <c r="HJW17" s="877"/>
      <c r="HJX17" s="877"/>
      <c r="HJY17" s="877"/>
      <c r="HJZ17" s="877"/>
      <c r="HKA17" s="877"/>
      <c r="HKB17" s="877"/>
      <c r="HKC17" s="877"/>
      <c r="HKD17" s="877"/>
      <c r="HKE17" s="877"/>
      <c r="HKF17" s="877"/>
      <c r="HKG17" s="877"/>
      <c r="HKH17" s="877"/>
      <c r="HKI17" s="877"/>
      <c r="HKJ17" s="877"/>
      <c r="HKK17" s="877"/>
      <c r="HKL17" s="877"/>
      <c r="HKM17" s="877"/>
      <c r="HKN17" s="877"/>
      <c r="HKO17" s="877"/>
      <c r="HKP17" s="877"/>
      <c r="HKQ17" s="877"/>
      <c r="HKR17" s="877"/>
      <c r="HKS17" s="877"/>
      <c r="HKT17" s="877"/>
      <c r="HKU17" s="877"/>
      <c r="HKV17" s="877"/>
      <c r="HKW17" s="877"/>
      <c r="HKX17" s="877"/>
      <c r="HKY17" s="877"/>
      <c r="HKZ17" s="877"/>
      <c r="HLA17" s="877"/>
      <c r="HLB17" s="877"/>
      <c r="HLC17" s="877"/>
      <c r="HLD17" s="877"/>
      <c r="HLE17" s="877"/>
      <c r="HLF17" s="877"/>
      <c r="HLG17" s="877"/>
      <c r="HLH17" s="877"/>
      <c r="HLI17" s="877"/>
      <c r="HLJ17" s="877"/>
      <c r="HLK17" s="877"/>
      <c r="HLL17" s="877"/>
      <c r="HLM17" s="877"/>
      <c r="HLN17" s="877"/>
      <c r="HLO17" s="877"/>
      <c r="HLP17" s="877"/>
      <c r="HLQ17" s="877"/>
      <c r="HLR17" s="877"/>
      <c r="HLS17" s="877"/>
      <c r="HLT17" s="877"/>
      <c r="HLU17" s="877"/>
      <c r="HLV17" s="877"/>
      <c r="HLW17" s="877"/>
      <c r="HLX17" s="877"/>
      <c r="HLY17" s="877"/>
      <c r="HLZ17" s="877"/>
      <c r="HMA17" s="877"/>
      <c r="HMB17" s="877"/>
      <c r="HMC17" s="877"/>
      <c r="HMD17" s="877"/>
      <c r="HME17" s="877"/>
      <c r="HMF17" s="877"/>
      <c r="HMG17" s="877"/>
      <c r="HMH17" s="877"/>
      <c r="HMI17" s="877"/>
      <c r="HMJ17" s="877"/>
      <c r="HMK17" s="877"/>
      <c r="HML17" s="877"/>
      <c r="HMM17" s="877"/>
      <c r="HMN17" s="877"/>
      <c r="HMO17" s="877"/>
      <c r="HMP17" s="877"/>
      <c r="HMQ17" s="877"/>
      <c r="HMR17" s="877"/>
      <c r="HMS17" s="877"/>
      <c r="HMT17" s="877"/>
      <c r="HMU17" s="877"/>
      <c r="HMV17" s="877"/>
      <c r="HMW17" s="877"/>
      <c r="HMX17" s="877"/>
      <c r="HMY17" s="877"/>
      <c r="HMZ17" s="877"/>
      <c r="HNA17" s="877"/>
      <c r="HNB17" s="877"/>
      <c r="HNC17" s="877"/>
      <c r="HND17" s="877"/>
      <c r="HNE17" s="877"/>
      <c r="HNF17" s="877"/>
      <c r="HNG17" s="877"/>
      <c r="HNH17" s="877"/>
      <c r="HNI17" s="877"/>
      <c r="HNJ17" s="877"/>
      <c r="HNK17" s="877"/>
      <c r="HNL17" s="877"/>
      <c r="HNM17" s="877"/>
      <c r="HNN17" s="877"/>
      <c r="HNO17" s="877"/>
      <c r="HNP17" s="877"/>
      <c r="HNQ17" s="877"/>
      <c r="HNR17" s="877"/>
      <c r="HNS17" s="877"/>
      <c r="HNT17" s="877"/>
      <c r="HNU17" s="877"/>
      <c r="HNV17" s="877"/>
      <c r="HNW17" s="877"/>
      <c r="HNX17" s="877"/>
      <c r="HNY17" s="877"/>
      <c r="HNZ17" s="877"/>
      <c r="HOA17" s="877"/>
      <c r="HOB17" s="877"/>
      <c r="HOC17" s="877"/>
      <c r="HOD17" s="877"/>
      <c r="HOE17" s="877"/>
      <c r="HOF17" s="877"/>
      <c r="HOG17" s="877"/>
      <c r="HOH17" s="877"/>
      <c r="HOI17" s="877"/>
      <c r="HOJ17" s="877"/>
      <c r="HOK17" s="877"/>
      <c r="HOL17" s="877"/>
      <c r="HOM17" s="877"/>
      <c r="HON17" s="877"/>
      <c r="HOO17" s="877"/>
      <c r="HOP17" s="877"/>
      <c r="HOQ17" s="877"/>
      <c r="HOR17" s="877"/>
      <c r="HOS17" s="877"/>
      <c r="HOT17" s="877"/>
      <c r="HOU17" s="877"/>
      <c r="HOV17" s="877"/>
      <c r="HOW17" s="877"/>
      <c r="HOX17" s="877"/>
      <c r="HOY17" s="877"/>
      <c r="HOZ17" s="877"/>
      <c r="HPA17" s="877"/>
      <c r="HPB17" s="877"/>
      <c r="HPC17" s="877"/>
      <c r="HPD17" s="877"/>
      <c r="HPE17" s="877"/>
      <c r="HPF17" s="877"/>
      <c r="HPG17" s="877"/>
      <c r="HPH17" s="877"/>
      <c r="HPI17" s="877"/>
      <c r="HPJ17" s="877"/>
      <c r="HPK17" s="877"/>
      <c r="HPL17" s="877"/>
      <c r="HPM17" s="877"/>
      <c r="HPN17" s="877"/>
      <c r="HPO17" s="877"/>
      <c r="HPP17" s="877"/>
      <c r="HPQ17" s="877"/>
      <c r="HPR17" s="877"/>
      <c r="HPS17" s="877"/>
      <c r="HPT17" s="877"/>
      <c r="HPU17" s="877"/>
      <c r="HPV17" s="877"/>
      <c r="HPW17" s="877"/>
      <c r="HPX17" s="877"/>
      <c r="HPY17" s="877"/>
      <c r="HPZ17" s="877"/>
      <c r="HQA17" s="877"/>
      <c r="HQB17" s="877"/>
      <c r="HQC17" s="877"/>
      <c r="HQD17" s="877"/>
      <c r="HQE17" s="877"/>
      <c r="HQF17" s="877"/>
      <c r="HQG17" s="877"/>
      <c r="HQH17" s="877"/>
      <c r="HQI17" s="877"/>
      <c r="HQJ17" s="877"/>
      <c r="HQK17" s="877"/>
      <c r="HQL17" s="877"/>
      <c r="HQM17" s="877"/>
      <c r="HQN17" s="877"/>
      <c r="HQO17" s="877"/>
      <c r="HQP17" s="877"/>
      <c r="HQQ17" s="877"/>
      <c r="HQR17" s="877"/>
      <c r="HQS17" s="877"/>
      <c r="HQT17" s="877"/>
      <c r="HQU17" s="877"/>
      <c r="HQV17" s="877"/>
      <c r="HQW17" s="877"/>
      <c r="HQX17" s="877"/>
      <c r="HQY17" s="877"/>
      <c r="HQZ17" s="877"/>
      <c r="HRA17" s="877"/>
      <c r="HRB17" s="877"/>
      <c r="HRC17" s="877"/>
      <c r="HRD17" s="877"/>
      <c r="HRE17" s="877"/>
      <c r="HRF17" s="877"/>
      <c r="HRG17" s="877"/>
      <c r="HRH17" s="877"/>
      <c r="HRI17" s="877"/>
      <c r="HRJ17" s="877"/>
      <c r="HRK17" s="877"/>
      <c r="HRL17" s="877"/>
      <c r="HRM17" s="877"/>
      <c r="HRN17" s="877"/>
      <c r="HRO17" s="877"/>
      <c r="HRP17" s="877"/>
      <c r="HRQ17" s="877"/>
      <c r="HRR17" s="877"/>
      <c r="HRS17" s="877"/>
      <c r="HRT17" s="877"/>
      <c r="HRU17" s="877"/>
      <c r="HRV17" s="877"/>
      <c r="HRW17" s="877"/>
      <c r="HRX17" s="877"/>
      <c r="HRY17" s="877"/>
      <c r="HRZ17" s="877"/>
      <c r="HSA17" s="877"/>
      <c r="HSB17" s="877"/>
      <c r="HSC17" s="877"/>
      <c r="HSD17" s="877"/>
      <c r="HSE17" s="877"/>
      <c r="HSF17" s="877"/>
      <c r="HSG17" s="877"/>
      <c r="HSH17" s="877"/>
      <c r="HSI17" s="877"/>
      <c r="HSJ17" s="877"/>
      <c r="HSK17" s="877"/>
      <c r="HSL17" s="877"/>
      <c r="HSM17" s="877"/>
      <c r="HSN17" s="877"/>
      <c r="HSO17" s="877"/>
      <c r="HSP17" s="877"/>
      <c r="HSQ17" s="877"/>
      <c r="HSR17" s="877"/>
      <c r="HSS17" s="877"/>
      <c r="HST17" s="877"/>
      <c r="HSU17" s="877"/>
      <c r="HSV17" s="877"/>
      <c r="HSW17" s="877"/>
      <c r="HSX17" s="877"/>
      <c r="HSY17" s="877"/>
      <c r="HSZ17" s="877"/>
      <c r="HTA17" s="877"/>
      <c r="HTB17" s="877"/>
      <c r="HTC17" s="877"/>
      <c r="HTD17" s="877"/>
      <c r="HTE17" s="877"/>
      <c r="HTF17" s="877"/>
      <c r="HTG17" s="877"/>
      <c r="HTH17" s="877"/>
      <c r="HTI17" s="877"/>
      <c r="HTJ17" s="877"/>
      <c r="HTK17" s="877"/>
      <c r="HTL17" s="877"/>
      <c r="HTM17" s="877"/>
      <c r="HTN17" s="877"/>
      <c r="HTO17" s="877"/>
      <c r="HTP17" s="877"/>
      <c r="HTQ17" s="877"/>
      <c r="HTR17" s="877"/>
      <c r="HTS17" s="877"/>
      <c r="HTT17" s="877"/>
      <c r="HTU17" s="877"/>
      <c r="HTV17" s="877"/>
      <c r="HTW17" s="877"/>
      <c r="HTX17" s="877"/>
      <c r="HTY17" s="877"/>
      <c r="HTZ17" s="877"/>
      <c r="HUA17" s="877"/>
      <c r="HUB17" s="877"/>
      <c r="HUC17" s="877"/>
      <c r="HUD17" s="877"/>
      <c r="HUE17" s="877"/>
      <c r="HUF17" s="877"/>
      <c r="HUG17" s="877"/>
      <c r="HUH17" s="877"/>
      <c r="HUI17" s="877"/>
      <c r="HUJ17" s="877"/>
      <c r="HUK17" s="877"/>
      <c r="HUL17" s="877"/>
      <c r="HUM17" s="877"/>
      <c r="HUN17" s="877"/>
      <c r="HUO17" s="877"/>
      <c r="HUP17" s="877"/>
      <c r="HUQ17" s="877"/>
      <c r="HUR17" s="877"/>
      <c r="HUS17" s="877"/>
      <c r="HUT17" s="877"/>
      <c r="HUU17" s="877"/>
      <c r="HUV17" s="877"/>
      <c r="HUW17" s="877"/>
      <c r="HUX17" s="877"/>
      <c r="HUY17" s="877"/>
      <c r="HUZ17" s="877"/>
      <c r="HVA17" s="877"/>
      <c r="HVB17" s="877"/>
      <c r="HVC17" s="877"/>
      <c r="HVD17" s="877"/>
      <c r="HVE17" s="877"/>
      <c r="HVF17" s="877"/>
      <c r="HVG17" s="877"/>
      <c r="HVH17" s="877"/>
      <c r="HVI17" s="877"/>
      <c r="HVJ17" s="877"/>
      <c r="HVK17" s="877"/>
      <c r="HVL17" s="877"/>
      <c r="HVM17" s="877"/>
      <c r="HVN17" s="877"/>
      <c r="HVO17" s="877"/>
      <c r="HVP17" s="877"/>
      <c r="HVQ17" s="877"/>
      <c r="HVR17" s="877"/>
      <c r="HVS17" s="877"/>
      <c r="HVT17" s="877"/>
      <c r="HVU17" s="877"/>
      <c r="HVV17" s="877"/>
      <c r="HVW17" s="877"/>
      <c r="HVX17" s="877"/>
      <c r="HVY17" s="877"/>
      <c r="HVZ17" s="877"/>
      <c r="HWA17" s="877"/>
      <c r="HWB17" s="877"/>
      <c r="HWC17" s="877"/>
      <c r="HWD17" s="877"/>
      <c r="HWE17" s="877"/>
      <c r="HWF17" s="877"/>
      <c r="HWG17" s="877"/>
      <c r="HWH17" s="877"/>
      <c r="HWI17" s="877"/>
      <c r="HWJ17" s="877"/>
      <c r="HWK17" s="877"/>
      <c r="HWL17" s="877"/>
      <c r="HWM17" s="877"/>
      <c r="HWN17" s="877"/>
      <c r="HWO17" s="877"/>
      <c r="HWP17" s="877"/>
      <c r="HWQ17" s="877"/>
      <c r="HWR17" s="877"/>
      <c r="HWS17" s="877"/>
      <c r="HWT17" s="877"/>
      <c r="HWU17" s="877"/>
      <c r="HWV17" s="877"/>
      <c r="HWW17" s="877"/>
      <c r="HWX17" s="877"/>
      <c r="HWY17" s="877"/>
      <c r="HWZ17" s="877"/>
      <c r="HXA17" s="877"/>
      <c r="HXB17" s="877"/>
      <c r="HXC17" s="877"/>
      <c r="HXD17" s="877"/>
      <c r="HXE17" s="877"/>
      <c r="HXF17" s="877"/>
      <c r="HXG17" s="877"/>
      <c r="HXH17" s="877"/>
      <c r="HXI17" s="877"/>
      <c r="HXJ17" s="877"/>
      <c r="HXK17" s="877"/>
      <c r="HXL17" s="877"/>
      <c r="HXM17" s="877"/>
      <c r="HXN17" s="877"/>
      <c r="HXO17" s="877"/>
      <c r="HXP17" s="877"/>
      <c r="HXQ17" s="877"/>
      <c r="HXR17" s="877"/>
      <c r="HXS17" s="877"/>
      <c r="HXT17" s="877"/>
      <c r="HXU17" s="877"/>
      <c r="HXV17" s="877"/>
      <c r="HXW17" s="877"/>
      <c r="HXX17" s="877"/>
      <c r="HXY17" s="877"/>
      <c r="HXZ17" s="877"/>
      <c r="HYA17" s="877"/>
      <c r="HYB17" s="877"/>
      <c r="HYC17" s="877"/>
      <c r="HYD17" s="877"/>
      <c r="HYE17" s="877"/>
      <c r="HYF17" s="877"/>
      <c r="HYG17" s="877"/>
      <c r="HYH17" s="877"/>
      <c r="HYI17" s="877"/>
      <c r="HYJ17" s="877"/>
      <c r="HYK17" s="877"/>
      <c r="HYL17" s="877"/>
      <c r="HYM17" s="877"/>
      <c r="HYN17" s="877"/>
      <c r="HYO17" s="877"/>
      <c r="HYP17" s="877"/>
      <c r="HYQ17" s="877"/>
      <c r="HYR17" s="877"/>
      <c r="HYS17" s="877"/>
      <c r="HYT17" s="877"/>
      <c r="HYU17" s="877"/>
      <c r="HYV17" s="877"/>
      <c r="HYW17" s="877"/>
      <c r="HYX17" s="877"/>
      <c r="HYY17" s="877"/>
      <c r="HYZ17" s="877"/>
      <c r="HZA17" s="877"/>
      <c r="HZB17" s="877"/>
      <c r="HZC17" s="877"/>
      <c r="HZD17" s="877"/>
      <c r="HZE17" s="877"/>
      <c r="HZF17" s="877"/>
      <c r="HZG17" s="877"/>
      <c r="HZH17" s="877"/>
      <c r="HZI17" s="877"/>
      <c r="HZJ17" s="877"/>
      <c r="HZK17" s="877"/>
      <c r="HZL17" s="877"/>
      <c r="HZM17" s="877"/>
      <c r="HZN17" s="877"/>
      <c r="HZO17" s="877"/>
      <c r="HZP17" s="877"/>
      <c r="HZQ17" s="877"/>
      <c r="HZR17" s="877"/>
      <c r="HZS17" s="877"/>
      <c r="HZT17" s="877"/>
      <c r="HZU17" s="877"/>
      <c r="HZV17" s="877"/>
      <c r="HZW17" s="877"/>
      <c r="HZX17" s="877"/>
      <c r="HZY17" s="877"/>
      <c r="HZZ17" s="877"/>
      <c r="IAA17" s="877"/>
      <c r="IAB17" s="877"/>
      <c r="IAC17" s="877"/>
      <c r="IAD17" s="877"/>
      <c r="IAE17" s="877"/>
      <c r="IAF17" s="877"/>
      <c r="IAG17" s="877"/>
      <c r="IAH17" s="877"/>
      <c r="IAI17" s="877"/>
      <c r="IAJ17" s="877"/>
      <c r="IAK17" s="877"/>
      <c r="IAL17" s="877"/>
      <c r="IAM17" s="877"/>
      <c r="IAN17" s="877"/>
      <c r="IAO17" s="877"/>
      <c r="IAP17" s="877"/>
      <c r="IAQ17" s="877"/>
      <c r="IAR17" s="877"/>
      <c r="IAS17" s="877"/>
      <c r="IAT17" s="877"/>
      <c r="IAU17" s="877"/>
      <c r="IAV17" s="877"/>
      <c r="IAW17" s="877"/>
      <c r="IAX17" s="877"/>
      <c r="IAY17" s="877"/>
      <c r="IAZ17" s="877"/>
      <c r="IBA17" s="877"/>
      <c r="IBB17" s="877"/>
      <c r="IBC17" s="877"/>
      <c r="IBD17" s="877"/>
      <c r="IBE17" s="877"/>
      <c r="IBF17" s="877"/>
      <c r="IBG17" s="877"/>
      <c r="IBH17" s="877"/>
      <c r="IBI17" s="877"/>
      <c r="IBJ17" s="877"/>
      <c r="IBK17" s="877"/>
      <c r="IBL17" s="877"/>
      <c r="IBM17" s="877"/>
      <c r="IBN17" s="877"/>
      <c r="IBO17" s="877"/>
      <c r="IBP17" s="877"/>
      <c r="IBQ17" s="877"/>
      <c r="IBR17" s="877"/>
      <c r="IBS17" s="877"/>
      <c r="IBT17" s="877"/>
      <c r="IBU17" s="877"/>
      <c r="IBV17" s="877"/>
      <c r="IBW17" s="877"/>
      <c r="IBX17" s="877"/>
      <c r="IBY17" s="877"/>
      <c r="IBZ17" s="877"/>
      <c r="ICA17" s="877"/>
      <c r="ICB17" s="877"/>
      <c r="ICC17" s="877"/>
      <c r="ICD17" s="877"/>
      <c r="ICE17" s="877"/>
      <c r="ICF17" s="877"/>
      <c r="ICG17" s="877"/>
      <c r="ICH17" s="877"/>
      <c r="ICI17" s="877"/>
      <c r="ICJ17" s="877"/>
      <c r="ICK17" s="877"/>
      <c r="ICL17" s="877"/>
      <c r="ICM17" s="877"/>
      <c r="ICN17" s="877"/>
      <c r="ICO17" s="877"/>
      <c r="ICP17" s="877"/>
      <c r="ICQ17" s="877"/>
      <c r="ICR17" s="877"/>
      <c r="ICS17" s="877"/>
      <c r="ICT17" s="877"/>
      <c r="ICU17" s="877"/>
      <c r="ICV17" s="877"/>
      <c r="ICW17" s="877"/>
      <c r="ICX17" s="877"/>
      <c r="ICY17" s="877"/>
      <c r="ICZ17" s="877"/>
      <c r="IDA17" s="877"/>
      <c r="IDB17" s="877"/>
      <c r="IDC17" s="877"/>
      <c r="IDD17" s="877"/>
      <c r="IDE17" s="877"/>
      <c r="IDF17" s="877"/>
      <c r="IDG17" s="877"/>
      <c r="IDH17" s="877"/>
      <c r="IDI17" s="877"/>
      <c r="IDJ17" s="877"/>
      <c r="IDK17" s="877"/>
      <c r="IDL17" s="877"/>
      <c r="IDM17" s="877"/>
      <c r="IDN17" s="877"/>
      <c r="IDO17" s="877"/>
      <c r="IDP17" s="877"/>
      <c r="IDQ17" s="877"/>
      <c r="IDR17" s="877"/>
      <c r="IDS17" s="877"/>
      <c r="IDT17" s="877"/>
      <c r="IDU17" s="877"/>
      <c r="IDV17" s="877"/>
      <c r="IDW17" s="877"/>
      <c r="IDX17" s="877"/>
      <c r="IDY17" s="877"/>
      <c r="IDZ17" s="877"/>
      <c r="IEA17" s="877"/>
      <c r="IEB17" s="877"/>
      <c r="IEC17" s="877"/>
      <c r="IED17" s="877"/>
      <c r="IEE17" s="877"/>
      <c r="IEF17" s="877"/>
      <c r="IEG17" s="877"/>
      <c r="IEH17" s="877"/>
      <c r="IEI17" s="877"/>
      <c r="IEJ17" s="877"/>
      <c r="IEK17" s="877"/>
      <c r="IEL17" s="877"/>
      <c r="IEM17" s="877"/>
      <c r="IEN17" s="877"/>
      <c r="IEO17" s="877"/>
      <c r="IEP17" s="877"/>
      <c r="IEQ17" s="877"/>
      <c r="IER17" s="877"/>
      <c r="IES17" s="877"/>
      <c r="IET17" s="877"/>
      <c r="IEU17" s="877"/>
      <c r="IEV17" s="877"/>
      <c r="IEW17" s="877"/>
      <c r="IEX17" s="877"/>
      <c r="IEY17" s="877"/>
      <c r="IEZ17" s="877"/>
      <c r="IFA17" s="877"/>
      <c r="IFB17" s="877"/>
      <c r="IFC17" s="877"/>
      <c r="IFD17" s="877"/>
      <c r="IFE17" s="877"/>
      <c r="IFF17" s="877"/>
      <c r="IFG17" s="877"/>
      <c r="IFH17" s="877"/>
      <c r="IFI17" s="877"/>
      <c r="IFJ17" s="877"/>
      <c r="IFK17" s="877"/>
      <c r="IFL17" s="877"/>
      <c r="IFM17" s="877"/>
      <c r="IFN17" s="877"/>
      <c r="IFO17" s="877"/>
      <c r="IFP17" s="877"/>
      <c r="IFQ17" s="877"/>
      <c r="IFR17" s="877"/>
      <c r="IFS17" s="877"/>
      <c r="IFT17" s="877"/>
      <c r="IFU17" s="877"/>
      <c r="IFV17" s="877"/>
      <c r="IFW17" s="877"/>
      <c r="IFX17" s="877"/>
      <c r="IFY17" s="877"/>
      <c r="IFZ17" s="877"/>
      <c r="IGA17" s="877"/>
      <c r="IGB17" s="877"/>
      <c r="IGC17" s="877"/>
      <c r="IGD17" s="877"/>
      <c r="IGE17" s="877"/>
      <c r="IGF17" s="877"/>
      <c r="IGG17" s="877"/>
      <c r="IGH17" s="877"/>
      <c r="IGI17" s="877"/>
      <c r="IGJ17" s="877"/>
      <c r="IGK17" s="877"/>
      <c r="IGL17" s="877"/>
      <c r="IGM17" s="877"/>
      <c r="IGN17" s="877"/>
      <c r="IGO17" s="877"/>
      <c r="IGP17" s="877"/>
      <c r="IGQ17" s="877"/>
      <c r="IGR17" s="877"/>
      <c r="IGS17" s="877"/>
      <c r="IGT17" s="877"/>
      <c r="IGU17" s="877"/>
      <c r="IGV17" s="877"/>
      <c r="IGW17" s="877"/>
      <c r="IGX17" s="877"/>
      <c r="IGY17" s="877"/>
      <c r="IGZ17" s="877"/>
      <c r="IHA17" s="877"/>
      <c r="IHB17" s="877"/>
      <c r="IHC17" s="877"/>
      <c r="IHD17" s="877"/>
      <c r="IHE17" s="877"/>
      <c r="IHF17" s="877"/>
      <c r="IHG17" s="877"/>
      <c r="IHH17" s="877"/>
      <c r="IHI17" s="877"/>
      <c r="IHJ17" s="877"/>
      <c r="IHK17" s="877"/>
      <c r="IHL17" s="877"/>
      <c r="IHM17" s="877"/>
      <c r="IHN17" s="877"/>
      <c r="IHO17" s="877"/>
      <c r="IHP17" s="877"/>
      <c r="IHQ17" s="877"/>
      <c r="IHR17" s="877"/>
      <c r="IHS17" s="877"/>
      <c r="IHT17" s="877"/>
      <c r="IHU17" s="877"/>
      <c r="IHV17" s="877"/>
      <c r="IHW17" s="877"/>
      <c r="IHX17" s="877"/>
      <c r="IHY17" s="877"/>
      <c r="IHZ17" s="877"/>
      <c r="IIA17" s="877"/>
      <c r="IIB17" s="877"/>
      <c r="IIC17" s="877"/>
      <c r="IID17" s="877"/>
      <c r="IIE17" s="877"/>
      <c r="IIF17" s="877"/>
      <c r="IIG17" s="877"/>
      <c r="IIH17" s="877"/>
      <c r="III17" s="877"/>
      <c r="IIJ17" s="877"/>
      <c r="IIK17" s="877"/>
      <c r="IIL17" s="877"/>
      <c r="IIM17" s="877"/>
      <c r="IIN17" s="877"/>
      <c r="IIO17" s="877"/>
      <c r="IIP17" s="877"/>
      <c r="IIQ17" s="877"/>
      <c r="IIR17" s="877"/>
      <c r="IIS17" s="877"/>
      <c r="IIT17" s="877"/>
      <c r="IIU17" s="877"/>
      <c r="IIV17" s="877"/>
      <c r="IIW17" s="877"/>
      <c r="IIX17" s="877"/>
      <c r="IIY17" s="877"/>
      <c r="IIZ17" s="877"/>
      <c r="IJA17" s="877"/>
      <c r="IJB17" s="877"/>
      <c r="IJC17" s="877"/>
      <c r="IJD17" s="877"/>
      <c r="IJE17" s="877"/>
      <c r="IJF17" s="877"/>
      <c r="IJG17" s="877"/>
      <c r="IJH17" s="877"/>
      <c r="IJI17" s="877"/>
      <c r="IJJ17" s="877"/>
      <c r="IJK17" s="877"/>
      <c r="IJL17" s="877"/>
      <c r="IJM17" s="877"/>
      <c r="IJN17" s="877"/>
      <c r="IJO17" s="877"/>
      <c r="IJP17" s="877"/>
      <c r="IJQ17" s="877"/>
      <c r="IJR17" s="877"/>
      <c r="IJS17" s="877"/>
      <c r="IJT17" s="877"/>
      <c r="IJU17" s="877"/>
      <c r="IJV17" s="877"/>
      <c r="IJW17" s="877"/>
      <c r="IJX17" s="877"/>
      <c r="IJY17" s="877"/>
      <c r="IJZ17" s="877"/>
      <c r="IKA17" s="877"/>
      <c r="IKB17" s="877"/>
      <c r="IKC17" s="877"/>
      <c r="IKD17" s="877"/>
      <c r="IKE17" s="877"/>
      <c r="IKF17" s="877"/>
      <c r="IKG17" s="877"/>
      <c r="IKH17" s="877"/>
      <c r="IKI17" s="877"/>
      <c r="IKJ17" s="877"/>
      <c r="IKK17" s="877"/>
      <c r="IKL17" s="877"/>
      <c r="IKM17" s="877"/>
      <c r="IKN17" s="877"/>
      <c r="IKO17" s="877"/>
      <c r="IKP17" s="877"/>
      <c r="IKQ17" s="877"/>
      <c r="IKR17" s="877"/>
      <c r="IKS17" s="877"/>
      <c r="IKT17" s="877"/>
      <c r="IKU17" s="877"/>
      <c r="IKV17" s="877"/>
      <c r="IKW17" s="877"/>
      <c r="IKX17" s="877"/>
      <c r="IKY17" s="877"/>
      <c r="IKZ17" s="877"/>
      <c r="ILA17" s="877"/>
      <c r="ILB17" s="877"/>
      <c r="ILC17" s="877"/>
      <c r="ILD17" s="877"/>
      <c r="ILE17" s="877"/>
      <c r="ILF17" s="877"/>
      <c r="ILG17" s="877"/>
      <c r="ILH17" s="877"/>
      <c r="ILI17" s="877"/>
      <c r="ILJ17" s="877"/>
      <c r="ILK17" s="877"/>
      <c r="ILL17" s="877"/>
      <c r="ILM17" s="877"/>
      <c r="ILN17" s="877"/>
      <c r="ILO17" s="877"/>
      <c r="ILP17" s="877"/>
      <c r="ILQ17" s="877"/>
      <c r="ILR17" s="877"/>
      <c r="ILS17" s="877"/>
      <c r="ILT17" s="877"/>
      <c r="ILU17" s="877"/>
      <c r="ILV17" s="877"/>
      <c r="ILW17" s="877"/>
      <c r="ILX17" s="877"/>
      <c r="ILY17" s="877"/>
      <c r="ILZ17" s="877"/>
      <c r="IMA17" s="877"/>
      <c r="IMB17" s="877"/>
      <c r="IMC17" s="877"/>
      <c r="IMD17" s="877"/>
      <c r="IME17" s="877"/>
      <c r="IMF17" s="877"/>
      <c r="IMG17" s="877"/>
      <c r="IMH17" s="877"/>
      <c r="IMI17" s="877"/>
      <c r="IMJ17" s="877"/>
      <c r="IMK17" s="877"/>
      <c r="IML17" s="877"/>
      <c r="IMM17" s="877"/>
      <c r="IMN17" s="877"/>
      <c r="IMO17" s="877"/>
      <c r="IMP17" s="877"/>
      <c r="IMQ17" s="877"/>
      <c r="IMR17" s="877"/>
      <c r="IMS17" s="877"/>
      <c r="IMT17" s="877"/>
      <c r="IMU17" s="877"/>
      <c r="IMV17" s="877"/>
      <c r="IMW17" s="877"/>
      <c r="IMX17" s="877"/>
      <c r="IMY17" s="877"/>
      <c r="IMZ17" s="877"/>
      <c r="INA17" s="877"/>
      <c r="INB17" s="877"/>
      <c r="INC17" s="877"/>
      <c r="IND17" s="877"/>
      <c r="INE17" s="877"/>
      <c r="INF17" s="877"/>
      <c r="ING17" s="877"/>
      <c r="INH17" s="877"/>
      <c r="INI17" s="877"/>
      <c r="INJ17" s="877"/>
      <c r="INK17" s="877"/>
      <c r="INL17" s="877"/>
      <c r="INM17" s="877"/>
      <c r="INN17" s="877"/>
      <c r="INO17" s="877"/>
      <c r="INP17" s="877"/>
      <c r="INQ17" s="877"/>
      <c r="INR17" s="877"/>
      <c r="INS17" s="877"/>
      <c r="INT17" s="877"/>
      <c r="INU17" s="877"/>
      <c r="INV17" s="877"/>
      <c r="INW17" s="877"/>
      <c r="INX17" s="877"/>
      <c r="INY17" s="877"/>
      <c r="INZ17" s="877"/>
      <c r="IOA17" s="877"/>
      <c r="IOB17" s="877"/>
      <c r="IOC17" s="877"/>
      <c r="IOD17" s="877"/>
      <c r="IOE17" s="877"/>
      <c r="IOF17" s="877"/>
      <c r="IOG17" s="877"/>
      <c r="IOH17" s="877"/>
      <c r="IOI17" s="877"/>
      <c r="IOJ17" s="877"/>
      <c r="IOK17" s="877"/>
      <c r="IOL17" s="877"/>
      <c r="IOM17" s="877"/>
      <c r="ION17" s="877"/>
      <c r="IOO17" s="877"/>
      <c r="IOP17" s="877"/>
      <c r="IOQ17" s="877"/>
      <c r="IOR17" s="877"/>
      <c r="IOS17" s="877"/>
      <c r="IOT17" s="877"/>
      <c r="IOU17" s="877"/>
      <c r="IOV17" s="877"/>
      <c r="IOW17" s="877"/>
      <c r="IOX17" s="877"/>
      <c r="IOY17" s="877"/>
      <c r="IOZ17" s="877"/>
      <c r="IPA17" s="877"/>
      <c r="IPB17" s="877"/>
      <c r="IPC17" s="877"/>
      <c r="IPD17" s="877"/>
      <c r="IPE17" s="877"/>
      <c r="IPF17" s="877"/>
      <c r="IPG17" s="877"/>
      <c r="IPH17" s="877"/>
      <c r="IPI17" s="877"/>
      <c r="IPJ17" s="877"/>
      <c r="IPK17" s="877"/>
      <c r="IPL17" s="877"/>
      <c r="IPM17" s="877"/>
      <c r="IPN17" s="877"/>
      <c r="IPO17" s="877"/>
      <c r="IPP17" s="877"/>
      <c r="IPQ17" s="877"/>
      <c r="IPR17" s="877"/>
      <c r="IPS17" s="877"/>
      <c r="IPT17" s="877"/>
      <c r="IPU17" s="877"/>
      <c r="IPV17" s="877"/>
      <c r="IPW17" s="877"/>
      <c r="IPX17" s="877"/>
      <c r="IPY17" s="877"/>
      <c r="IPZ17" s="877"/>
      <c r="IQA17" s="877"/>
      <c r="IQB17" s="877"/>
      <c r="IQC17" s="877"/>
      <c r="IQD17" s="877"/>
      <c r="IQE17" s="877"/>
      <c r="IQF17" s="877"/>
      <c r="IQG17" s="877"/>
      <c r="IQH17" s="877"/>
      <c r="IQI17" s="877"/>
      <c r="IQJ17" s="877"/>
      <c r="IQK17" s="877"/>
      <c r="IQL17" s="877"/>
      <c r="IQM17" s="877"/>
      <c r="IQN17" s="877"/>
      <c r="IQO17" s="877"/>
      <c r="IQP17" s="877"/>
      <c r="IQQ17" s="877"/>
      <c r="IQR17" s="877"/>
      <c r="IQS17" s="877"/>
      <c r="IQT17" s="877"/>
      <c r="IQU17" s="877"/>
      <c r="IQV17" s="877"/>
      <c r="IQW17" s="877"/>
      <c r="IQX17" s="877"/>
      <c r="IQY17" s="877"/>
      <c r="IQZ17" s="877"/>
      <c r="IRA17" s="877"/>
      <c r="IRB17" s="877"/>
      <c r="IRC17" s="877"/>
      <c r="IRD17" s="877"/>
      <c r="IRE17" s="877"/>
      <c r="IRF17" s="877"/>
      <c r="IRG17" s="877"/>
      <c r="IRH17" s="877"/>
      <c r="IRI17" s="877"/>
      <c r="IRJ17" s="877"/>
      <c r="IRK17" s="877"/>
      <c r="IRL17" s="877"/>
      <c r="IRM17" s="877"/>
      <c r="IRN17" s="877"/>
      <c r="IRO17" s="877"/>
      <c r="IRP17" s="877"/>
      <c r="IRQ17" s="877"/>
      <c r="IRR17" s="877"/>
      <c r="IRS17" s="877"/>
      <c r="IRT17" s="877"/>
      <c r="IRU17" s="877"/>
      <c r="IRV17" s="877"/>
      <c r="IRW17" s="877"/>
      <c r="IRX17" s="877"/>
      <c r="IRY17" s="877"/>
      <c r="IRZ17" s="877"/>
      <c r="ISA17" s="877"/>
      <c r="ISB17" s="877"/>
      <c r="ISC17" s="877"/>
      <c r="ISD17" s="877"/>
      <c r="ISE17" s="877"/>
      <c r="ISF17" s="877"/>
      <c r="ISG17" s="877"/>
      <c r="ISH17" s="877"/>
      <c r="ISI17" s="877"/>
      <c r="ISJ17" s="877"/>
      <c r="ISK17" s="877"/>
      <c r="ISL17" s="877"/>
      <c r="ISM17" s="877"/>
      <c r="ISN17" s="877"/>
      <c r="ISO17" s="877"/>
      <c r="ISP17" s="877"/>
      <c r="ISQ17" s="877"/>
      <c r="ISR17" s="877"/>
      <c r="ISS17" s="877"/>
      <c r="IST17" s="877"/>
      <c r="ISU17" s="877"/>
      <c r="ISV17" s="877"/>
      <c r="ISW17" s="877"/>
      <c r="ISX17" s="877"/>
      <c r="ISY17" s="877"/>
      <c r="ISZ17" s="877"/>
      <c r="ITA17" s="877"/>
      <c r="ITB17" s="877"/>
      <c r="ITC17" s="877"/>
      <c r="ITD17" s="877"/>
      <c r="ITE17" s="877"/>
      <c r="ITF17" s="877"/>
      <c r="ITG17" s="877"/>
      <c r="ITH17" s="877"/>
      <c r="ITI17" s="877"/>
      <c r="ITJ17" s="877"/>
      <c r="ITK17" s="877"/>
      <c r="ITL17" s="877"/>
      <c r="ITM17" s="877"/>
      <c r="ITN17" s="877"/>
      <c r="ITO17" s="877"/>
      <c r="ITP17" s="877"/>
      <c r="ITQ17" s="877"/>
      <c r="ITR17" s="877"/>
      <c r="ITS17" s="877"/>
      <c r="ITT17" s="877"/>
      <c r="ITU17" s="877"/>
      <c r="ITV17" s="877"/>
      <c r="ITW17" s="877"/>
      <c r="ITX17" s="877"/>
      <c r="ITY17" s="877"/>
      <c r="ITZ17" s="877"/>
      <c r="IUA17" s="877"/>
      <c r="IUB17" s="877"/>
      <c r="IUC17" s="877"/>
      <c r="IUD17" s="877"/>
      <c r="IUE17" s="877"/>
      <c r="IUF17" s="877"/>
      <c r="IUG17" s="877"/>
      <c r="IUH17" s="877"/>
      <c r="IUI17" s="877"/>
      <c r="IUJ17" s="877"/>
      <c r="IUK17" s="877"/>
      <c r="IUL17" s="877"/>
      <c r="IUM17" s="877"/>
      <c r="IUN17" s="877"/>
      <c r="IUO17" s="877"/>
      <c r="IUP17" s="877"/>
      <c r="IUQ17" s="877"/>
      <c r="IUR17" s="877"/>
      <c r="IUS17" s="877"/>
      <c r="IUT17" s="877"/>
      <c r="IUU17" s="877"/>
      <c r="IUV17" s="877"/>
      <c r="IUW17" s="877"/>
      <c r="IUX17" s="877"/>
      <c r="IUY17" s="877"/>
      <c r="IUZ17" s="877"/>
      <c r="IVA17" s="877"/>
      <c r="IVB17" s="877"/>
      <c r="IVC17" s="877"/>
      <c r="IVD17" s="877"/>
      <c r="IVE17" s="877"/>
      <c r="IVF17" s="877"/>
      <c r="IVG17" s="877"/>
      <c r="IVH17" s="877"/>
      <c r="IVI17" s="877"/>
      <c r="IVJ17" s="877"/>
      <c r="IVK17" s="877"/>
      <c r="IVL17" s="877"/>
      <c r="IVM17" s="877"/>
      <c r="IVN17" s="877"/>
      <c r="IVO17" s="877"/>
      <c r="IVP17" s="877"/>
      <c r="IVQ17" s="877"/>
      <c r="IVR17" s="877"/>
      <c r="IVS17" s="877"/>
      <c r="IVT17" s="877"/>
      <c r="IVU17" s="877"/>
      <c r="IVV17" s="877"/>
      <c r="IVW17" s="877"/>
      <c r="IVX17" s="877"/>
      <c r="IVY17" s="877"/>
      <c r="IVZ17" s="877"/>
      <c r="IWA17" s="877"/>
      <c r="IWB17" s="877"/>
      <c r="IWC17" s="877"/>
      <c r="IWD17" s="877"/>
      <c r="IWE17" s="877"/>
      <c r="IWF17" s="877"/>
      <c r="IWG17" s="877"/>
      <c r="IWH17" s="877"/>
      <c r="IWI17" s="877"/>
      <c r="IWJ17" s="877"/>
      <c r="IWK17" s="877"/>
      <c r="IWL17" s="877"/>
      <c r="IWM17" s="877"/>
      <c r="IWN17" s="877"/>
      <c r="IWO17" s="877"/>
      <c r="IWP17" s="877"/>
      <c r="IWQ17" s="877"/>
      <c r="IWR17" s="877"/>
      <c r="IWS17" s="877"/>
      <c r="IWT17" s="877"/>
      <c r="IWU17" s="877"/>
      <c r="IWV17" s="877"/>
      <c r="IWW17" s="877"/>
      <c r="IWX17" s="877"/>
      <c r="IWY17" s="877"/>
      <c r="IWZ17" s="877"/>
      <c r="IXA17" s="877"/>
      <c r="IXB17" s="877"/>
      <c r="IXC17" s="877"/>
      <c r="IXD17" s="877"/>
      <c r="IXE17" s="877"/>
      <c r="IXF17" s="877"/>
      <c r="IXG17" s="877"/>
      <c r="IXH17" s="877"/>
      <c r="IXI17" s="877"/>
      <c r="IXJ17" s="877"/>
      <c r="IXK17" s="877"/>
      <c r="IXL17" s="877"/>
      <c r="IXM17" s="877"/>
      <c r="IXN17" s="877"/>
      <c r="IXO17" s="877"/>
      <c r="IXP17" s="877"/>
      <c r="IXQ17" s="877"/>
      <c r="IXR17" s="877"/>
      <c r="IXS17" s="877"/>
      <c r="IXT17" s="877"/>
      <c r="IXU17" s="877"/>
      <c r="IXV17" s="877"/>
      <c r="IXW17" s="877"/>
      <c r="IXX17" s="877"/>
      <c r="IXY17" s="877"/>
      <c r="IXZ17" s="877"/>
      <c r="IYA17" s="877"/>
      <c r="IYB17" s="877"/>
      <c r="IYC17" s="877"/>
      <c r="IYD17" s="877"/>
      <c r="IYE17" s="877"/>
      <c r="IYF17" s="877"/>
      <c r="IYG17" s="877"/>
      <c r="IYH17" s="877"/>
      <c r="IYI17" s="877"/>
      <c r="IYJ17" s="877"/>
      <c r="IYK17" s="877"/>
      <c r="IYL17" s="877"/>
      <c r="IYM17" s="877"/>
      <c r="IYN17" s="877"/>
      <c r="IYO17" s="877"/>
      <c r="IYP17" s="877"/>
      <c r="IYQ17" s="877"/>
      <c r="IYR17" s="877"/>
      <c r="IYS17" s="877"/>
      <c r="IYT17" s="877"/>
      <c r="IYU17" s="877"/>
      <c r="IYV17" s="877"/>
      <c r="IYW17" s="877"/>
      <c r="IYX17" s="877"/>
      <c r="IYY17" s="877"/>
      <c r="IYZ17" s="877"/>
      <c r="IZA17" s="877"/>
      <c r="IZB17" s="877"/>
      <c r="IZC17" s="877"/>
      <c r="IZD17" s="877"/>
      <c r="IZE17" s="877"/>
      <c r="IZF17" s="877"/>
      <c r="IZG17" s="877"/>
      <c r="IZH17" s="877"/>
      <c r="IZI17" s="877"/>
      <c r="IZJ17" s="877"/>
      <c r="IZK17" s="877"/>
      <c r="IZL17" s="877"/>
      <c r="IZM17" s="877"/>
      <c r="IZN17" s="877"/>
      <c r="IZO17" s="877"/>
      <c r="IZP17" s="877"/>
      <c r="IZQ17" s="877"/>
      <c r="IZR17" s="877"/>
      <c r="IZS17" s="877"/>
      <c r="IZT17" s="877"/>
      <c r="IZU17" s="877"/>
      <c r="IZV17" s="877"/>
      <c r="IZW17" s="877"/>
      <c r="IZX17" s="877"/>
      <c r="IZY17" s="877"/>
      <c r="IZZ17" s="877"/>
      <c r="JAA17" s="877"/>
      <c r="JAB17" s="877"/>
      <c r="JAC17" s="877"/>
      <c r="JAD17" s="877"/>
      <c r="JAE17" s="877"/>
      <c r="JAF17" s="877"/>
      <c r="JAG17" s="877"/>
      <c r="JAH17" s="877"/>
      <c r="JAI17" s="877"/>
      <c r="JAJ17" s="877"/>
      <c r="JAK17" s="877"/>
      <c r="JAL17" s="877"/>
      <c r="JAM17" s="877"/>
      <c r="JAN17" s="877"/>
      <c r="JAO17" s="877"/>
      <c r="JAP17" s="877"/>
      <c r="JAQ17" s="877"/>
      <c r="JAR17" s="877"/>
      <c r="JAS17" s="877"/>
      <c r="JAT17" s="877"/>
      <c r="JAU17" s="877"/>
      <c r="JAV17" s="877"/>
      <c r="JAW17" s="877"/>
      <c r="JAX17" s="877"/>
      <c r="JAY17" s="877"/>
      <c r="JAZ17" s="877"/>
      <c r="JBA17" s="877"/>
      <c r="JBB17" s="877"/>
      <c r="JBC17" s="877"/>
      <c r="JBD17" s="877"/>
      <c r="JBE17" s="877"/>
      <c r="JBF17" s="877"/>
      <c r="JBG17" s="877"/>
      <c r="JBH17" s="877"/>
      <c r="JBI17" s="877"/>
      <c r="JBJ17" s="877"/>
      <c r="JBK17" s="877"/>
      <c r="JBL17" s="877"/>
      <c r="JBM17" s="877"/>
      <c r="JBN17" s="877"/>
      <c r="JBO17" s="877"/>
      <c r="JBP17" s="877"/>
      <c r="JBQ17" s="877"/>
      <c r="JBR17" s="877"/>
      <c r="JBS17" s="877"/>
      <c r="JBT17" s="877"/>
      <c r="JBU17" s="877"/>
      <c r="JBV17" s="877"/>
      <c r="JBW17" s="877"/>
      <c r="JBX17" s="877"/>
      <c r="JBY17" s="877"/>
      <c r="JBZ17" s="877"/>
      <c r="JCA17" s="877"/>
      <c r="JCB17" s="877"/>
      <c r="JCC17" s="877"/>
      <c r="JCD17" s="877"/>
      <c r="JCE17" s="877"/>
      <c r="JCF17" s="877"/>
      <c r="JCG17" s="877"/>
      <c r="JCH17" s="877"/>
      <c r="JCI17" s="877"/>
      <c r="JCJ17" s="877"/>
      <c r="JCK17" s="877"/>
      <c r="JCL17" s="877"/>
      <c r="JCM17" s="877"/>
      <c r="JCN17" s="877"/>
      <c r="JCO17" s="877"/>
      <c r="JCP17" s="877"/>
      <c r="JCQ17" s="877"/>
      <c r="JCR17" s="877"/>
      <c r="JCS17" s="877"/>
      <c r="JCT17" s="877"/>
      <c r="JCU17" s="877"/>
      <c r="JCV17" s="877"/>
      <c r="JCW17" s="877"/>
      <c r="JCX17" s="877"/>
      <c r="JCY17" s="877"/>
      <c r="JCZ17" s="877"/>
      <c r="JDA17" s="877"/>
      <c r="JDB17" s="877"/>
      <c r="JDC17" s="877"/>
      <c r="JDD17" s="877"/>
      <c r="JDE17" s="877"/>
      <c r="JDF17" s="877"/>
      <c r="JDG17" s="877"/>
      <c r="JDH17" s="877"/>
      <c r="JDI17" s="877"/>
      <c r="JDJ17" s="877"/>
      <c r="JDK17" s="877"/>
      <c r="JDL17" s="877"/>
      <c r="JDM17" s="877"/>
      <c r="JDN17" s="877"/>
      <c r="JDO17" s="877"/>
      <c r="JDP17" s="877"/>
      <c r="JDQ17" s="877"/>
      <c r="JDR17" s="877"/>
      <c r="JDS17" s="877"/>
      <c r="JDT17" s="877"/>
      <c r="JDU17" s="877"/>
      <c r="JDV17" s="877"/>
      <c r="JDW17" s="877"/>
      <c r="JDX17" s="877"/>
      <c r="JDY17" s="877"/>
      <c r="JDZ17" s="877"/>
      <c r="JEA17" s="877"/>
      <c r="JEB17" s="877"/>
      <c r="JEC17" s="877"/>
      <c r="JED17" s="877"/>
      <c r="JEE17" s="877"/>
      <c r="JEF17" s="877"/>
      <c r="JEG17" s="877"/>
      <c r="JEH17" s="877"/>
      <c r="JEI17" s="877"/>
      <c r="JEJ17" s="877"/>
      <c r="JEK17" s="877"/>
      <c r="JEL17" s="877"/>
      <c r="JEM17" s="877"/>
      <c r="JEN17" s="877"/>
      <c r="JEO17" s="877"/>
      <c r="JEP17" s="877"/>
      <c r="JEQ17" s="877"/>
      <c r="JER17" s="877"/>
      <c r="JES17" s="877"/>
      <c r="JET17" s="877"/>
      <c r="JEU17" s="877"/>
      <c r="JEV17" s="877"/>
      <c r="JEW17" s="877"/>
      <c r="JEX17" s="877"/>
      <c r="JEY17" s="877"/>
      <c r="JEZ17" s="877"/>
      <c r="JFA17" s="877"/>
      <c r="JFB17" s="877"/>
      <c r="JFC17" s="877"/>
      <c r="JFD17" s="877"/>
      <c r="JFE17" s="877"/>
      <c r="JFF17" s="877"/>
      <c r="JFG17" s="877"/>
      <c r="JFH17" s="877"/>
      <c r="JFI17" s="877"/>
      <c r="JFJ17" s="877"/>
      <c r="JFK17" s="877"/>
      <c r="JFL17" s="877"/>
      <c r="JFM17" s="877"/>
      <c r="JFN17" s="877"/>
      <c r="JFO17" s="877"/>
      <c r="JFP17" s="877"/>
      <c r="JFQ17" s="877"/>
      <c r="JFR17" s="877"/>
      <c r="JFS17" s="877"/>
      <c r="JFT17" s="877"/>
      <c r="JFU17" s="877"/>
      <c r="JFV17" s="877"/>
      <c r="JFW17" s="877"/>
      <c r="JFX17" s="877"/>
      <c r="JFY17" s="877"/>
      <c r="JFZ17" s="877"/>
      <c r="JGA17" s="877"/>
      <c r="JGB17" s="877"/>
      <c r="JGC17" s="877"/>
      <c r="JGD17" s="877"/>
      <c r="JGE17" s="877"/>
      <c r="JGF17" s="877"/>
      <c r="JGG17" s="877"/>
      <c r="JGH17" s="877"/>
      <c r="JGI17" s="877"/>
      <c r="JGJ17" s="877"/>
      <c r="JGK17" s="877"/>
      <c r="JGL17" s="877"/>
      <c r="JGM17" s="877"/>
      <c r="JGN17" s="877"/>
      <c r="JGO17" s="877"/>
      <c r="JGP17" s="877"/>
      <c r="JGQ17" s="877"/>
      <c r="JGR17" s="877"/>
      <c r="JGS17" s="877"/>
      <c r="JGT17" s="877"/>
      <c r="JGU17" s="877"/>
      <c r="JGV17" s="877"/>
      <c r="JGW17" s="877"/>
      <c r="JGX17" s="877"/>
      <c r="JGY17" s="877"/>
      <c r="JGZ17" s="877"/>
      <c r="JHA17" s="877"/>
      <c r="JHB17" s="877"/>
      <c r="JHC17" s="877"/>
      <c r="JHD17" s="877"/>
      <c r="JHE17" s="877"/>
      <c r="JHF17" s="877"/>
      <c r="JHG17" s="877"/>
      <c r="JHH17" s="877"/>
      <c r="JHI17" s="877"/>
      <c r="JHJ17" s="877"/>
      <c r="JHK17" s="877"/>
      <c r="JHL17" s="877"/>
      <c r="JHM17" s="877"/>
      <c r="JHN17" s="877"/>
      <c r="JHO17" s="877"/>
      <c r="JHP17" s="877"/>
      <c r="JHQ17" s="877"/>
      <c r="JHR17" s="877"/>
      <c r="JHS17" s="877"/>
      <c r="JHT17" s="877"/>
      <c r="JHU17" s="877"/>
      <c r="JHV17" s="877"/>
      <c r="JHW17" s="877"/>
      <c r="JHX17" s="877"/>
      <c r="JHY17" s="877"/>
      <c r="JHZ17" s="877"/>
      <c r="JIA17" s="877"/>
      <c r="JIB17" s="877"/>
      <c r="JIC17" s="877"/>
      <c r="JID17" s="877"/>
      <c r="JIE17" s="877"/>
      <c r="JIF17" s="877"/>
      <c r="JIG17" s="877"/>
      <c r="JIH17" s="877"/>
      <c r="JII17" s="877"/>
      <c r="JIJ17" s="877"/>
      <c r="JIK17" s="877"/>
      <c r="JIL17" s="877"/>
      <c r="JIM17" s="877"/>
      <c r="JIN17" s="877"/>
      <c r="JIO17" s="877"/>
      <c r="JIP17" s="877"/>
      <c r="JIQ17" s="877"/>
      <c r="JIR17" s="877"/>
      <c r="JIS17" s="877"/>
      <c r="JIT17" s="877"/>
      <c r="JIU17" s="877"/>
      <c r="JIV17" s="877"/>
      <c r="JIW17" s="877"/>
      <c r="JIX17" s="877"/>
      <c r="JIY17" s="877"/>
      <c r="JIZ17" s="877"/>
      <c r="JJA17" s="877"/>
      <c r="JJB17" s="877"/>
      <c r="JJC17" s="877"/>
      <c r="JJD17" s="877"/>
      <c r="JJE17" s="877"/>
      <c r="JJF17" s="877"/>
      <c r="JJG17" s="877"/>
      <c r="JJH17" s="877"/>
      <c r="JJI17" s="877"/>
      <c r="JJJ17" s="877"/>
      <c r="JJK17" s="877"/>
      <c r="JJL17" s="877"/>
      <c r="JJM17" s="877"/>
      <c r="JJN17" s="877"/>
      <c r="JJO17" s="877"/>
      <c r="JJP17" s="877"/>
      <c r="JJQ17" s="877"/>
      <c r="JJR17" s="877"/>
      <c r="JJS17" s="877"/>
      <c r="JJT17" s="877"/>
      <c r="JJU17" s="877"/>
      <c r="JJV17" s="877"/>
      <c r="JJW17" s="877"/>
      <c r="JJX17" s="877"/>
      <c r="JJY17" s="877"/>
      <c r="JJZ17" s="877"/>
      <c r="JKA17" s="877"/>
      <c r="JKB17" s="877"/>
      <c r="JKC17" s="877"/>
      <c r="JKD17" s="877"/>
      <c r="JKE17" s="877"/>
      <c r="JKF17" s="877"/>
      <c r="JKG17" s="877"/>
      <c r="JKH17" s="877"/>
      <c r="JKI17" s="877"/>
      <c r="JKJ17" s="877"/>
      <c r="JKK17" s="877"/>
      <c r="JKL17" s="877"/>
      <c r="JKM17" s="877"/>
      <c r="JKN17" s="877"/>
      <c r="JKO17" s="877"/>
      <c r="JKP17" s="877"/>
      <c r="JKQ17" s="877"/>
      <c r="JKR17" s="877"/>
      <c r="JKS17" s="877"/>
      <c r="JKT17" s="877"/>
      <c r="JKU17" s="877"/>
      <c r="JKV17" s="877"/>
      <c r="JKW17" s="877"/>
      <c r="JKX17" s="877"/>
      <c r="JKY17" s="877"/>
      <c r="JKZ17" s="877"/>
      <c r="JLA17" s="877"/>
      <c r="JLB17" s="877"/>
      <c r="JLC17" s="877"/>
      <c r="JLD17" s="877"/>
      <c r="JLE17" s="877"/>
      <c r="JLF17" s="877"/>
      <c r="JLG17" s="877"/>
      <c r="JLH17" s="877"/>
      <c r="JLI17" s="877"/>
      <c r="JLJ17" s="877"/>
      <c r="JLK17" s="877"/>
      <c r="JLL17" s="877"/>
      <c r="JLM17" s="877"/>
      <c r="JLN17" s="877"/>
      <c r="JLO17" s="877"/>
      <c r="JLP17" s="877"/>
      <c r="JLQ17" s="877"/>
      <c r="JLR17" s="877"/>
      <c r="JLS17" s="877"/>
      <c r="JLT17" s="877"/>
      <c r="JLU17" s="877"/>
      <c r="JLV17" s="877"/>
      <c r="JLW17" s="877"/>
      <c r="JLX17" s="877"/>
      <c r="JLY17" s="877"/>
      <c r="JLZ17" s="877"/>
      <c r="JMA17" s="877"/>
      <c r="JMB17" s="877"/>
      <c r="JMC17" s="877"/>
      <c r="JMD17" s="877"/>
      <c r="JME17" s="877"/>
      <c r="JMF17" s="877"/>
      <c r="JMG17" s="877"/>
      <c r="JMH17" s="877"/>
      <c r="JMI17" s="877"/>
      <c r="JMJ17" s="877"/>
      <c r="JMK17" s="877"/>
      <c r="JML17" s="877"/>
      <c r="JMM17" s="877"/>
      <c r="JMN17" s="877"/>
      <c r="JMO17" s="877"/>
      <c r="JMP17" s="877"/>
      <c r="JMQ17" s="877"/>
      <c r="JMR17" s="877"/>
      <c r="JMS17" s="877"/>
      <c r="JMT17" s="877"/>
      <c r="JMU17" s="877"/>
      <c r="JMV17" s="877"/>
      <c r="JMW17" s="877"/>
      <c r="JMX17" s="877"/>
      <c r="JMY17" s="877"/>
      <c r="JMZ17" s="877"/>
      <c r="JNA17" s="877"/>
      <c r="JNB17" s="877"/>
      <c r="JNC17" s="877"/>
      <c r="JND17" s="877"/>
      <c r="JNE17" s="877"/>
      <c r="JNF17" s="877"/>
      <c r="JNG17" s="877"/>
      <c r="JNH17" s="877"/>
      <c r="JNI17" s="877"/>
      <c r="JNJ17" s="877"/>
      <c r="JNK17" s="877"/>
      <c r="JNL17" s="877"/>
      <c r="JNM17" s="877"/>
      <c r="JNN17" s="877"/>
      <c r="JNO17" s="877"/>
      <c r="JNP17" s="877"/>
      <c r="JNQ17" s="877"/>
      <c r="JNR17" s="877"/>
      <c r="JNS17" s="877"/>
      <c r="JNT17" s="877"/>
      <c r="JNU17" s="877"/>
      <c r="JNV17" s="877"/>
      <c r="JNW17" s="877"/>
      <c r="JNX17" s="877"/>
      <c r="JNY17" s="877"/>
      <c r="JNZ17" s="877"/>
      <c r="JOA17" s="877"/>
      <c r="JOB17" s="877"/>
      <c r="JOC17" s="877"/>
      <c r="JOD17" s="877"/>
      <c r="JOE17" s="877"/>
      <c r="JOF17" s="877"/>
      <c r="JOG17" s="877"/>
      <c r="JOH17" s="877"/>
      <c r="JOI17" s="877"/>
      <c r="JOJ17" s="877"/>
      <c r="JOK17" s="877"/>
      <c r="JOL17" s="877"/>
      <c r="JOM17" s="877"/>
      <c r="JON17" s="877"/>
      <c r="JOO17" s="877"/>
      <c r="JOP17" s="877"/>
      <c r="JOQ17" s="877"/>
      <c r="JOR17" s="877"/>
      <c r="JOS17" s="877"/>
      <c r="JOT17" s="877"/>
      <c r="JOU17" s="877"/>
      <c r="JOV17" s="877"/>
      <c r="JOW17" s="877"/>
      <c r="JOX17" s="877"/>
      <c r="JOY17" s="877"/>
      <c r="JOZ17" s="877"/>
      <c r="JPA17" s="877"/>
      <c r="JPB17" s="877"/>
      <c r="JPC17" s="877"/>
      <c r="JPD17" s="877"/>
      <c r="JPE17" s="877"/>
      <c r="JPF17" s="877"/>
      <c r="JPG17" s="877"/>
      <c r="JPH17" s="877"/>
      <c r="JPI17" s="877"/>
      <c r="JPJ17" s="877"/>
      <c r="JPK17" s="877"/>
      <c r="JPL17" s="877"/>
      <c r="JPM17" s="877"/>
      <c r="JPN17" s="877"/>
      <c r="JPO17" s="877"/>
      <c r="JPP17" s="877"/>
      <c r="JPQ17" s="877"/>
      <c r="JPR17" s="877"/>
      <c r="JPS17" s="877"/>
      <c r="JPT17" s="877"/>
      <c r="JPU17" s="877"/>
      <c r="JPV17" s="877"/>
      <c r="JPW17" s="877"/>
      <c r="JPX17" s="877"/>
      <c r="JPY17" s="877"/>
      <c r="JPZ17" s="877"/>
      <c r="JQA17" s="877"/>
      <c r="JQB17" s="877"/>
      <c r="JQC17" s="877"/>
      <c r="JQD17" s="877"/>
      <c r="JQE17" s="877"/>
      <c r="JQF17" s="877"/>
      <c r="JQG17" s="877"/>
      <c r="JQH17" s="877"/>
      <c r="JQI17" s="877"/>
      <c r="JQJ17" s="877"/>
      <c r="JQK17" s="877"/>
      <c r="JQL17" s="877"/>
      <c r="JQM17" s="877"/>
      <c r="JQN17" s="877"/>
      <c r="JQO17" s="877"/>
      <c r="JQP17" s="877"/>
      <c r="JQQ17" s="877"/>
      <c r="JQR17" s="877"/>
      <c r="JQS17" s="877"/>
      <c r="JQT17" s="877"/>
      <c r="JQU17" s="877"/>
      <c r="JQV17" s="877"/>
      <c r="JQW17" s="877"/>
      <c r="JQX17" s="877"/>
      <c r="JQY17" s="877"/>
      <c r="JQZ17" s="877"/>
      <c r="JRA17" s="877"/>
      <c r="JRB17" s="877"/>
      <c r="JRC17" s="877"/>
      <c r="JRD17" s="877"/>
      <c r="JRE17" s="877"/>
      <c r="JRF17" s="877"/>
      <c r="JRG17" s="877"/>
      <c r="JRH17" s="877"/>
      <c r="JRI17" s="877"/>
      <c r="JRJ17" s="877"/>
      <c r="JRK17" s="877"/>
      <c r="JRL17" s="877"/>
      <c r="JRM17" s="877"/>
      <c r="JRN17" s="877"/>
      <c r="JRO17" s="877"/>
      <c r="JRP17" s="877"/>
      <c r="JRQ17" s="877"/>
      <c r="JRR17" s="877"/>
      <c r="JRS17" s="877"/>
      <c r="JRT17" s="877"/>
      <c r="JRU17" s="877"/>
      <c r="JRV17" s="877"/>
      <c r="JRW17" s="877"/>
      <c r="JRX17" s="877"/>
      <c r="JRY17" s="877"/>
      <c r="JRZ17" s="877"/>
      <c r="JSA17" s="877"/>
      <c r="JSB17" s="877"/>
      <c r="JSC17" s="877"/>
      <c r="JSD17" s="877"/>
      <c r="JSE17" s="877"/>
      <c r="JSF17" s="877"/>
      <c r="JSG17" s="877"/>
      <c r="JSH17" s="877"/>
      <c r="JSI17" s="877"/>
      <c r="JSJ17" s="877"/>
      <c r="JSK17" s="877"/>
      <c r="JSL17" s="877"/>
      <c r="JSM17" s="877"/>
      <c r="JSN17" s="877"/>
      <c r="JSO17" s="877"/>
      <c r="JSP17" s="877"/>
      <c r="JSQ17" s="877"/>
      <c r="JSR17" s="877"/>
      <c r="JSS17" s="877"/>
      <c r="JST17" s="877"/>
      <c r="JSU17" s="877"/>
      <c r="JSV17" s="877"/>
      <c r="JSW17" s="877"/>
      <c r="JSX17" s="877"/>
      <c r="JSY17" s="877"/>
      <c r="JSZ17" s="877"/>
      <c r="JTA17" s="877"/>
      <c r="JTB17" s="877"/>
      <c r="JTC17" s="877"/>
      <c r="JTD17" s="877"/>
      <c r="JTE17" s="877"/>
      <c r="JTF17" s="877"/>
      <c r="JTG17" s="877"/>
      <c r="JTH17" s="877"/>
      <c r="JTI17" s="877"/>
      <c r="JTJ17" s="877"/>
      <c r="JTK17" s="877"/>
      <c r="JTL17" s="877"/>
      <c r="JTM17" s="877"/>
      <c r="JTN17" s="877"/>
      <c r="JTO17" s="877"/>
      <c r="JTP17" s="877"/>
      <c r="JTQ17" s="877"/>
      <c r="JTR17" s="877"/>
      <c r="JTS17" s="877"/>
      <c r="JTT17" s="877"/>
      <c r="JTU17" s="877"/>
      <c r="JTV17" s="877"/>
      <c r="JTW17" s="877"/>
      <c r="JTX17" s="877"/>
      <c r="JTY17" s="877"/>
      <c r="JTZ17" s="877"/>
      <c r="JUA17" s="877"/>
      <c r="JUB17" s="877"/>
      <c r="JUC17" s="877"/>
      <c r="JUD17" s="877"/>
      <c r="JUE17" s="877"/>
      <c r="JUF17" s="877"/>
      <c r="JUG17" s="877"/>
      <c r="JUH17" s="877"/>
      <c r="JUI17" s="877"/>
      <c r="JUJ17" s="877"/>
      <c r="JUK17" s="877"/>
      <c r="JUL17" s="877"/>
      <c r="JUM17" s="877"/>
      <c r="JUN17" s="877"/>
      <c r="JUO17" s="877"/>
      <c r="JUP17" s="877"/>
      <c r="JUQ17" s="877"/>
      <c r="JUR17" s="877"/>
      <c r="JUS17" s="877"/>
      <c r="JUT17" s="877"/>
      <c r="JUU17" s="877"/>
      <c r="JUV17" s="877"/>
      <c r="JUW17" s="877"/>
      <c r="JUX17" s="877"/>
      <c r="JUY17" s="877"/>
      <c r="JUZ17" s="877"/>
      <c r="JVA17" s="877"/>
      <c r="JVB17" s="877"/>
      <c r="JVC17" s="877"/>
      <c r="JVD17" s="877"/>
      <c r="JVE17" s="877"/>
      <c r="JVF17" s="877"/>
      <c r="JVG17" s="877"/>
      <c r="JVH17" s="877"/>
      <c r="JVI17" s="877"/>
      <c r="JVJ17" s="877"/>
      <c r="JVK17" s="877"/>
      <c r="JVL17" s="877"/>
      <c r="JVM17" s="877"/>
      <c r="JVN17" s="877"/>
      <c r="JVO17" s="877"/>
      <c r="JVP17" s="877"/>
      <c r="JVQ17" s="877"/>
      <c r="JVR17" s="877"/>
      <c r="JVS17" s="877"/>
      <c r="JVT17" s="877"/>
      <c r="JVU17" s="877"/>
      <c r="JVV17" s="877"/>
      <c r="JVW17" s="877"/>
      <c r="JVX17" s="877"/>
      <c r="JVY17" s="877"/>
      <c r="JVZ17" s="877"/>
      <c r="JWA17" s="877"/>
      <c r="JWB17" s="877"/>
      <c r="JWC17" s="877"/>
      <c r="JWD17" s="877"/>
      <c r="JWE17" s="877"/>
      <c r="JWF17" s="877"/>
      <c r="JWG17" s="877"/>
      <c r="JWH17" s="877"/>
      <c r="JWI17" s="877"/>
      <c r="JWJ17" s="877"/>
      <c r="JWK17" s="877"/>
      <c r="JWL17" s="877"/>
      <c r="JWM17" s="877"/>
      <c r="JWN17" s="877"/>
      <c r="JWO17" s="877"/>
      <c r="JWP17" s="877"/>
      <c r="JWQ17" s="877"/>
      <c r="JWR17" s="877"/>
      <c r="JWS17" s="877"/>
      <c r="JWT17" s="877"/>
      <c r="JWU17" s="877"/>
      <c r="JWV17" s="877"/>
      <c r="JWW17" s="877"/>
      <c r="JWX17" s="877"/>
      <c r="JWY17" s="877"/>
      <c r="JWZ17" s="877"/>
      <c r="JXA17" s="877"/>
      <c r="JXB17" s="877"/>
      <c r="JXC17" s="877"/>
      <c r="JXD17" s="877"/>
      <c r="JXE17" s="877"/>
      <c r="JXF17" s="877"/>
      <c r="JXG17" s="877"/>
      <c r="JXH17" s="877"/>
      <c r="JXI17" s="877"/>
      <c r="JXJ17" s="877"/>
      <c r="JXK17" s="877"/>
      <c r="JXL17" s="877"/>
      <c r="JXM17" s="877"/>
      <c r="JXN17" s="877"/>
      <c r="JXO17" s="877"/>
      <c r="JXP17" s="877"/>
      <c r="JXQ17" s="877"/>
      <c r="JXR17" s="877"/>
      <c r="JXS17" s="877"/>
      <c r="JXT17" s="877"/>
      <c r="JXU17" s="877"/>
      <c r="JXV17" s="877"/>
      <c r="JXW17" s="877"/>
      <c r="JXX17" s="877"/>
      <c r="JXY17" s="877"/>
      <c r="JXZ17" s="877"/>
      <c r="JYA17" s="877"/>
      <c r="JYB17" s="877"/>
      <c r="JYC17" s="877"/>
      <c r="JYD17" s="877"/>
      <c r="JYE17" s="877"/>
      <c r="JYF17" s="877"/>
      <c r="JYG17" s="877"/>
      <c r="JYH17" s="877"/>
      <c r="JYI17" s="877"/>
      <c r="JYJ17" s="877"/>
      <c r="JYK17" s="877"/>
      <c r="JYL17" s="877"/>
      <c r="JYM17" s="877"/>
      <c r="JYN17" s="877"/>
      <c r="JYO17" s="877"/>
      <c r="JYP17" s="877"/>
      <c r="JYQ17" s="877"/>
      <c r="JYR17" s="877"/>
      <c r="JYS17" s="877"/>
      <c r="JYT17" s="877"/>
      <c r="JYU17" s="877"/>
      <c r="JYV17" s="877"/>
      <c r="JYW17" s="877"/>
      <c r="JYX17" s="877"/>
      <c r="JYY17" s="877"/>
      <c r="JYZ17" s="877"/>
      <c r="JZA17" s="877"/>
      <c r="JZB17" s="877"/>
      <c r="JZC17" s="877"/>
      <c r="JZD17" s="877"/>
      <c r="JZE17" s="877"/>
      <c r="JZF17" s="877"/>
      <c r="JZG17" s="877"/>
      <c r="JZH17" s="877"/>
      <c r="JZI17" s="877"/>
      <c r="JZJ17" s="877"/>
      <c r="JZK17" s="877"/>
      <c r="JZL17" s="877"/>
      <c r="JZM17" s="877"/>
      <c r="JZN17" s="877"/>
      <c r="JZO17" s="877"/>
      <c r="JZP17" s="877"/>
      <c r="JZQ17" s="877"/>
      <c r="JZR17" s="877"/>
      <c r="JZS17" s="877"/>
      <c r="JZT17" s="877"/>
      <c r="JZU17" s="877"/>
      <c r="JZV17" s="877"/>
      <c r="JZW17" s="877"/>
      <c r="JZX17" s="877"/>
      <c r="JZY17" s="877"/>
      <c r="JZZ17" s="877"/>
      <c r="KAA17" s="877"/>
      <c r="KAB17" s="877"/>
      <c r="KAC17" s="877"/>
      <c r="KAD17" s="877"/>
      <c r="KAE17" s="877"/>
      <c r="KAF17" s="877"/>
      <c r="KAG17" s="877"/>
      <c r="KAH17" s="877"/>
      <c r="KAI17" s="877"/>
      <c r="KAJ17" s="877"/>
      <c r="KAK17" s="877"/>
      <c r="KAL17" s="877"/>
      <c r="KAM17" s="877"/>
      <c r="KAN17" s="877"/>
      <c r="KAO17" s="877"/>
      <c r="KAP17" s="877"/>
      <c r="KAQ17" s="877"/>
      <c r="KAR17" s="877"/>
      <c r="KAS17" s="877"/>
      <c r="KAT17" s="877"/>
      <c r="KAU17" s="877"/>
      <c r="KAV17" s="877"/>
      <c r="KAW17" s="877"/>
      <c r="KAX17" s="877"/>
      <c r="KAY17" s="877"/>
      <c r="KAZ17" s="877"/>
      <c r="KBA17" s="877"/>
      <c r="KBB17" s="877"/>
      <c r="KBC17" s="877"/>
      <c r="KBD17" s="877"/>
      <c r="KBE17" s="877"/>
      <c r="KBF17" s="877"/>
      <c r="KBG17" s="877"/>
      <c r="KBH17" s="877"/>
      <c r="KBI17" s="877"/>
      <c r="KBJ17" s="877"/>
      <c r="KBK17" s="877"/>
      <c r="KBL17" s="877"/>
      <c r="KBM17" s="877"/>
      <c r="KBN17" s="877"/>
      <c r="KBO17" s="877"/>
      <c r="KBP17" s="877"/>
      <c r="KBQ17" s="877"/>
      <c r="KBR17" s="877"/>
      <c r="KBS17" s="877"/>
      <c r="KBT17" s="877"/>
      <c r="KBU17" s="877"/>
      <c r="KBV17" s="877"/>
      <c r="KBW17" s="877"/>
      <c r="KBX17" s="877"/>
      <c r="KBY17" s="877"/>
      <c r="KBZ17" s="877"/>
      <c r="KCA17" s="877"/>
      <c r="KCB17" s="877"/>
      <c r="KCC17" s="877"/>
      <c r="KCD17" s="877"/>
      <c r="KCE17" s="877"/>
      <c r="KCF17" s="877"/>
      <c r="KCG17" s="877"/>
      <c r="KCH17" s="877"/>
      <c r="KCI17" s="877"/>
      <c r="KCJ17" s="877"/>
      <c r="KCK17" s="877"/>
      <c r="KCL17" s="877"/>
      <c r="KCM17" s="877"/>
      <c r="KCN17" s="877"/>
      <c r="KCO17" s="877"/>
      <c r="KCP17" s="877"/>
      <c r="KCQ17" s="877"/>
      <c r="KCR17" s="877"/>
      <c r="KCS17" s="877"/>
      <c r="KCT17" s="877"/>
      <c r="KCU17" s="877"/>
      <c r="KCV17" s="877"/>
      <c r="KCW17" s="877"/>
      <c r="KCX17" s="877"/>
      <c r="KCY17" s="877"/>
      <c r="KCZ17" s="877"/>
      <c r="KDA17" s="877"/>
      <c r="KDB17" s="877"/>
      <c r="KDC17" s="877"/>
      <c r="KDD17" s="877"/>
      <c r="KDE17" s="877"/>
      <c r="KDF17" s="877"/>
      <c r="KDG17" s="877"/>
      <c r="KDH17" s="877"/>
      <c r="KDI17" s="877"/>
      <c r="KDJ17" s="877"/>
      <c r="KDK17" s="877"/>
      <c r="KDL17" s="877"/>
      <c r="KDM17" s="877"/>
      <c r="KDN17" s="877"/>
      <c r="KDO17" s="877"/>
      <c r="KDP17" s="877"/>
      <c r="KDQ17" s="877"/>
      <c r="KDR17" s="877"/>
      <c r="KDS17" s="877"/>
      <c r="KDT17" s="877"/>
      <c r="KDU17" s="877"/>
      <c r="KDV17" s="877"/>
      <c r="KDW17" s="877"/>
      <c r="KDX17" s="877"/>
      <c r="KDY17" s="877"/>
      <c r="KDZ17" s="877"/>
      <c r="KEA17" s="877"/>
      <c r="KEB17" s="877"/>
      <c r="KEC17" s="877"/>
      <c r="KED17" s="877"/>
      <c r="KEE17" s="877"/>
      <c r="KEF17" s="877"/>
      <c r="KEG17" s="877"/>
      <c r="KEH17" s="877"/>
      <c r="KEI17" s="877"/>
      <c r="KEJ17" s="877"/>
      <c r="KEK17" s="877"/>
      <c r="KEL17" s="877"/>
      <c r="KEM17" s="877"/>
      <c r="KEN17" s="877"/>
      <c r="KEO17" s="877"/>
      <c r="KEP17" s="877"/>
      <c r="KEQ17" s="877"/>
      <c r="KER17" s="877"/>
      <c r="KES17" s="877"/>
      <c r="KET17" s="877"/>
      <c r="KEU17" s="877"/>
      <c r="KEV17" s="877"/>
      <c r="KEW17" s="877"/>
      <c r="KEX17" s="877"/>
      <c r="KEY17" s="877"/>
      <c r="KEZ17" s="877"/>
      <c r="KFA17" s="877"/>
      <c r="KFB17" s="877"/>
      <c r="KFC17" s="877"/>
      <c r="KFD17" s="877"/>
      <c r="KFE17" s="877"/>
      <c r="KFF17" s="877"/>
      <c r="KFG17" s="877"/>
      <c r="KFH17" s="877"/>
      <c r="KFI17" s="877"/>
      <c r="KFJ17" s="877"/>
      <c r="KFK17" s="877"/>
      <c r="KFL17" s="877"/>
      <c r="KFM17" s="877"/>
      <c r="KFN17" s="877"/>
      <c r="KFO17" s="877"/>
      <c r="KFP17" s="877"/>
      <c r="KFQ17" s="877"/>
      <c r="KFR17" s="877"/>
      <c r="KFS17" s="877"/>
      <c r="KFT17" s="877"/>
      <c r="KFU17" s="877"/>
      <c r="KFV17" s="877"/>
      <c r="KFW17" s="877"/>
      <c r="KFX17" s="877"/>
      <c r="KFY17" s="877"/>
      <c r="KFZ17" s="877"/>
      <c r="KGA17" s="877"/>
      <c r="KGB17" s="877"/>
      <c r="KGC17" s="877"/>
      <c r="KGD17" s="877"/>
      <c r="KGE17" s="877"/>
      <c r="KGF17" s="877"/>
      <c r="KGG17" s="877"/>
      <c r="KGH17" s="877"/>
      <c r="KGI17" s="877"/>
      <c r="KGJ17" s="877"/>
      <c r="KGK17" s="877"/>
      <c r="KGL17" s="877"/>
      <c r="KGM17" s="877"/>
      <c r="KGN17" s="877"/>
      <c r="KGO17" s="877"/>
      <c r="KGP17" s="877"/>
      <c r="KGQ17" s="877"/>
      <c r="KGR17" s="877"/>
      <c r="KGS17" s="877"/>
      <c r="KGT17" s="877"/>
      <c r="KGU17" s="877"/>
      <c r="KGV17" s="877"/>
      <c r="KGW17" s="877"/>
      <c r="KGX17" s="877"/>
      <c r="KGY17" s="877"/>
      <c r="KGZ17" s="877"/>
      <c r="KHA17" s="877"/>
      <c r="KHB17" s="877"/>
      <c r="KHC17" s="877"/>
      <c r="KHD17" s="877"/>
      <c r="KHE17" s="877"/>
      <c r="KHF17" s="877"/>
      <c r="KHG17" s="877"/>
      <c r="KHH17" s="877"/>
      <c r="KHI17" s="877"/>
      <c r="KHJ17" s="877"/>
      <c r="KHK17" s="877"/>
      <c r="KHL17" s="877"/>
      <c r="KHM17" s="877"/>
      <c r="KHN17" s="877"/>
      <c r="KHO17" s="877"/>
      <c r="KHP17" s="877"/>
      <c r="KHQ17" s="877"/>
      <c r="KHR17" s="877"/>
      <c r="KHS17" s="877"/>
      <c r="KHT17" s="877"/>
      <c r="KHU17" s="877"/>
      <c r="KHV17" s="877"/>
      <c r="KHW17" s="877"/>
      <c r="KHX17" s="877"/>
      <c r="KHY17" s="877"/>
      <c r="KHZ17" s="877"/>
      <c r="KIA17" s="877"/>
      <c r="KIB17" s="877"/>
      <c r="KIC17" s="877"/>
      <c r="KID17" s="877"/>
      <c r="KIE17" s="877"/>
      <c r="KIF17" s="877"/>
      <c r="KIG17" s="877"/>
      <c r="KIH17" s="877"/>
      <c r="KII17" s="877"/>
      <c r="KIJ17" s="877"/>
      <c r="KIK17" s="877"/>
      <c r="KIL17" s="877"/>
      <c r="KIM17" s="877"/>
      <c r="KIN17" s="877"/>
      <c r="KIO17" s="877"/>
      <c r="KIP17" s="877"/>
      <c r="KIQ17" s="877"/>
      <c r="KIR17" s="877"/>
      <c r="KIS17" s="877"/>
      <c r="KIT17" s="877"/>
      <c r="KIU17" s="877"/>
      <c r="KIV17" s="877"/>
      <c r="KIW17" s="877"/>
      <c r="KIX17" s="877"/>
      <c r="KIY17" s="877"/>
      <c r="KIZ17" s="877"/>
      <c r="KJA17" s="877"/>
      <c r="KJB17" s="877"/>
      <c r="KJC17" s="877"/>
      <c r="KJD17" s="877"/>
      <c r="KJE17" s="877"/>
      <c r="KJF17" s="877"/>
      <c r="KJG17" s="877"/>
      <c r="KJH17" s="877"/>
      <c r="KJI17" s="877"/>
      <c r="KJJ17" s="877"/>
      <c r="KJK17" s="877"/>
      <c r="KJL17" s="877"/>
      <c r="KJM17" s="877"/>
      <c r="KJN17" s="877"/>
      <c r="KJO17" s="877"/>
      <c r="KJP17" s="877"/>
      <c r="KJQ17" s="877"/>
      <c r="KJR17" s="877"/>
      <c r="KJS17" s="877"/>
      <c r="KJT17" s="877"/>
      <c r="KJU17" s="877"/>
      <c r="KJV17" s="877"/>
      <c r="KJW17" s="877"/>
      <c r="KJX17" s="877"/>
      <c r="KJY17" s="877"/>
      <c r="KJZ17" s="877"/>
      <c r="KKA17" s="877"/>
      <c r="KKB17" s="877"/>
      <c r="KKC17" s="877"/>
      <c r="KKD17" s="877"/>
      <c r="KKE17" s="877"/>
      <c r="KKF17" s="877"/>
      <c r="KKG17" s="877"/>
      <c r="KKH17" s="877"/>
      <c r="KKI17" s="877"/>
      <c r="KKJ17" s="877"/>
      <c r="KKK17" s="877"/>
      <c r="KKL17" s="877"/>
      <c r="KKM17" s="877"/>
      <c r="KKN17" s="877"/>
      <c r="KKO17" s="877"/>
      <c r="KKP17" s="877"/>
      <c r="KKQ17" s="877"/>
      <c r="KKR17" s="877"/>
      <c r="KKS17" s="877"/>
      <c r="KKT17" s="877"/>
      <c r="KKU17" s="877"/>
      <c r="KKV17" s="877"/>
      <c r="KKW17" s="877"/>
      <c r="KKX17" s="877"/>
      <c r="KKY17" s="877"/>
      <c r="KKZ17" s="877"/>
      <c r="KLA17" s="877"/>
      <c r="KLB17" s="877"/>
      <c r="KLC17" s="877"/>
      <c r="KLD17" s="877"/>
      <c r="KLE17" s="877"/>
      <c r="KLF17" s="877"/>
      <c r="KLG17" s="877"/>
      <c r="KLH17" s="877"/>
      <c r="KLI17" s="877"/>
      <c r="KLJ17" s="877"/>
      <c r="KLK17" s="877"/>
      <c r="KLL17" s="877"/>
      <c r="KLM17" s="877"/>
      <c r="KLN17" s="877"/>
      <c r="KLO17" s="877"/>
      <c r="KLP17" s="877"/>
      <c r="KLQ17" s="877"/>
      <c r="KLR17" s="877"/>
      <c r="KLS17" s="877"/>
      <c r="KLT17" s="877"/>
      <c r="KLU17" s="877"/>
      <c r="KLV17" s="877"/>
      <c r="KLW17" s="877"/>
      <c r="KLX17" s="877"/>
      <c r="KLY17" s="877"/>
      <c r="KLZ17" s="877"/>
      <c r="KMA17" s="877"/>
      <c r="KMB17" s="877"/>
      <c r="KMC17" s="877"/>
      <c r="KMD17" s="877"/>
      <c r="KME17" s="877"/>
      <c r="KMF17" s="877"/>
      <c r="KMG17" s="877"/>
      <c r="KMH17" s="877"/>
      <c r="KMI17" s="877"/>
      <c r="KMJ17" s="877"/>
      <c r="KMK17" s="877"/>
      <c r="KML17" s="877"/>
      <c r="KMM17" s="877"/>
      <c r="KMN17" s="877"/>
      <c r="KMO17" s="877"/>
      <c r="KMP17" s="877"/>
      <c r="KMQ17" s="877"/>
      <c r="KMR17" s="877"/>
      <c r="KMS17" s="877"/>
      <c r="KMT17" s="877"/>
      <c r="KMU17" s="877"/>
      <c r="KMV17" s="877"/>
      <c r="KMW17" s="877"/>
      <c r="KMX17" s="877"/>
      <c r="KMY17" s="877"/>
      <c r="KMZ17" s="877"/>
      <c r="KNA17" s="877"/>
      <c r="KNB17" s="877"/>
      <c r="KNC17" s="877"/>
      <c r="KND17" s="877"/>
      <c r="KNE17" s="877"/>
      <c r="KNF17" s="877"/>
      <c r="KNG17" s="877"/>
      <c r="KNH17" s="877"/>
      <c r="KNI17" s="877"/>
      <c r="KNJ17" s="877"/>
      <c r="KNK17" s="877"/>
      <c r="KNL17" s="877"/>
      <c r="KNM17" s="877"/>
      <c r="KNN17" s="877"/>
      <c r="KNO17" s="877"/>
      <c r="KNP17" s="877"/>
      <c r="KNQ17" s="877"/>
      <c r="KNR17" s="877"/>
      <c r="KNS17" s="877"/>
      <c r="KNT17" s="877"/>
      <c r="KNU17" s="877"/>
      <c r="KNV17" s="877"/>
      <c r="KNW17" s="877"/>
      <c r="KNX17" s="877"/>
      <c r="KNY17" s="877"/>
      <c r="KNZ17" s="877"/>
      <c r="KOA17" s="877"/>
      <c r="KOB17" s="877"/>
      <c r="KOC17" s="877"/>
      <c r="KOD17" s="877"/>
      <c r="KOE17" s="877"/>
      <c r="KOF17" s="877"/>
      <c r="KOG17" s="877"/>
      <c r="KOH17" s="877"/>
      <c r="KOI17" s="877"/>
      <c r="KOJ17" s="877"/>
      <c r="KOK17" s="877"/>
      <c r="KOL17" s="877"/>
      <c r="KOM17" s="877"/>
      <c r="KON17" s="877"/>
      <c r="KOO17" s="877"/>
      <c r="KOP17" s="877"/>
      <c r="KOQ17" s="877"/>
      <c r="KOR17" s="877"/>
      <c r="KOS17" s="877"/>
      <c r="KOT17" s="877"/>
      <c r="KOU17" s="877"/>
      <c r="KOV17" s="877"/>
      <c r="KOW17" s="877"/>
      <c r="KOX17" s="877"/>
      <c r="KOY17" s="877"/>
      <c r="KOZ17" s="877"/>
      <c r="KPA17" s="877"/>
      <c r="KPB17" s="877"/>
      <c r="KPC17" s="877"/>
      <c r="KPD17" s="877"/>
      <c r="KPE17" s="877"/>
      <c r="KPF17" s="877"/>
      <c r="KPG17" s="877"/>
      <c r="KPH17" s="877"/>
      <c r="KPI17" s="877"/>
      <c r="KPJ17" s="877"/>
      <c r="KPK17" s="877"/>
      <c r="KPL17" s="877"/>
      <c r="KPM17" s="877"/>
      <c r="KPN17" s="877"/>
      <c r="KPO17" s="877"/>
      <c r="KPP17" s="877"/>
      <c r="KPQ17" s="877"/>
      <c r="KPR17" s="877"/>
      <c r="KPS17" s="877"/>
      <c r="KPT17" s="877"/>
      <c r="KPU17" s="877"/>
      <c r="KPV17" s="877"/>
      <c r="KPW17" s="877"/>
      <c r="KPX17" s="877"/>
      <c r="KPY17" s="877"/>
      <c r="KPZ17" s="877"/>
      <c r="KQA17" s="877"/>
      <c r="KQB17" s="877"/>
      <c r="KQC17" s="877"/>
      <c r="KQD17" s="877"/>
      <c r="KQE17" s="877"/>
      <c r="KQF17" s="877"/>
      <c r="KQG17" s="877"/>
      <c r="KQH17" s="877"/>
      <c r="KQI17" s="877"/>
      <c r="KQJ17" s="877"/>
      <c r="KQK17" s="877"/>
      <c r="KQL17" s="877"/>
      <c r="KQM17" s="877"/>
      <c r="KQN17" s="877"/>
      <c r="KQO17" s="877"/>
      <c r="KQP17" s="877"/>
      <c r="KQQ17" s="877"/>
      <c r="KQR17" s="877"/>
      <c r="KQS17" s="877"/>
      <c r="KQT17" s="877"/>
      <c r="KQU17" s="877"/>
      <c r="KQV17" s="877"/>
      <c r="KQW17" s="877"/>
      <c r="KQX17" s="877"/>
      <c r="KQY17" s="877"/>
      <c r="KQZ17" s="877"/>
      <c r="KRA17" s="877"/>
      <c r="KRB17" s="877"/>
      <c r="KRC17" s="877"/>
      <c r="KRD17" s="877"/>
      <c r="KRE17" s="877"/>
      <c r="KRF17" s="877"/>
      <c r="KRG17" s="877"/>
      <c r="KRH17" s="877"/>
      <c r="KRI17" s="877"/>
      <c r="KRJ17" s="877"/>
      <c r="KRK17" s="877"/>
      <c r="KRL17" s="877"/>
      <c r="KRM17" s="877"/>
      <c r="KRN17" s="877"/>
      <c r="KRO17" s="877"/>
      <c r="KRP17" s="877"/>
      <c r="KRQ17" s="877"/>
      <c r="KRR17" s="877"/>
      <c r="KRS17" s="877"/>
      <c r="KRT17" s="877"/>
      <c r="KRU17" s="877"/>
      <c r="KRV17" s="877"/>
      <c r="KRW17" s="877"/>
      <c r="KRX17" s="877"/>
      <c r="KRY17" s="877"/>
      <c r="KRZ17" s="877"/>
      <c r="KSA17" s="877"/>
      <c r="KSB17" s="877"/>
      <c r="KSC17" s="877"/>
      <c r="KSD17" s="877"/>
      <c r="KSE17" s="877"/>
      <c r="KSF17" s="877"/>
      <c r="KSG17" s="877"/>
      <c r="KSH17" s="877"/>
      <c r="KSI17" s="877"/>
      <c r="KSJ17" s="877"/>
      <c r="KSK17" s="877"/>
      <c r="KSL17" s="877"/>
      <c r="KSM17" s="877"/>
      <c r="KSN17" s="877"/>
      <c r="KSO17" s="877"/>
      <c r="KSP17" s="877"/>
      <c r="KSQ17" s="877"/>
      <c r="KSR17" s="877"/>
      <c r="KSS17" s="877"/>
      <c r="KST17" s="877"/>
      <c r="KSU17" s="877"/>
      <c r="KSV17" s="877"/>
      <c r="KSW17" s="877"/>
      <c r="KSX17" s="877"/>
      <c r="KSY17" s="877"/>
      <c r="KSZ17" s="877"/>
      <c r="KTA17" s="877"/>
      <c r="KTB17" s="877"/>
      <c r="KTC17" s="877"/>
      <c r="KTD17" s="877"/>
      <c r="KTE17" s="877"/>
      <c r="KTF17" s="877"/>
      <c r="KTG17" s="877"/>
      <c r="KTH17" s="877"/>
      <c r="KTI17" s="877"/>
      <c r="KTJ17" s="877"/>
      <c r="KTK17" s="877"/>
      <c r="KTL17" s="877"/>
      <c r="KTM17" s="877"/>
      <c r="KTN17" s="877"/>
      <c r="KTO17" s="877"/>
      <c r="KTP17" s="877"/>
      <c r="KTQ17" s="877"/>
      <c r="KTR17" s="877"/>
      <c r="KTS17" s="877"/>
      <c r="KTT17" s="877"/>
      <c r="KTU17" s="877"/>
      <c r="KTV17" s="877"/>
      <c r="KTW17" s="877"/>
      <c r="KTX17" s="877"/>
      <c r="KTY17" s="877"/>
      <c r="KTZ17" s="877"/>
      <c r="KUA17" s="877"/>
      <c r="KUB17" s="877"/>
      <c r="KUC17" s="877"/>
      <c r="KUD17" s="877"/>
      <c r="KUE17" s="877"/>
      <c r="KUF17" s="877"/>
      <c r="KUG17" s="877"/>
      <c r="KUH17" s="877"/>
      <c r="KUI17" s="877"/>
      <c r="KUJ17" s="877"/>
      <c r="KUK17" s="877"/>
      <c r="KUL17" s="877"/>
      <c r="KUM17" s="877"/>
      <c r="KUN17" s="877"/>
      <c r="KUO17" s="877"/>
      <c r="KUP17" s="877"/>
      <c r="KUQ17" s="877"/>
      <c r="KUR17" s="877"/>
      <c r="KUS17" s="877"/>
      <c r="KUT17" s="877"/>
      <c r="KUU17" s="877"/>
      <c r="KUV17" s="877"/>
      <c r="KUW17" s="877"/>
      <c r="KUX17" s="877"/>
      <c r="KUY17" s="877"/>
      <c r="KUZ17" s="877"/>
      <c r="KVA17" s="877"/>
      <c r="KVB17" s="877"/>
      <c r="KVC17" s="877"/>
      <c r="KVD17" s="877"/>
      <c r="KVE17" s="877"/>
      <c r="KVF17" s="877"/>
      <c r="KVG17" s="877"/>
      <c r="KVH17" s="877"/>
      <c r="KVI17" s="877"/>
      <c r="KVJ17" s="877"/>
      <c r="KVK17" s="877"/>
      <c r="KVL17" s="877"/>
      <c r="KVM17" s="877"/>
      <c r="KVN17" s="877"/>
      <c r="KVO17" s="877"/>
      <c r="KVP17" s="877"/>
      <c r="KVQ17" s="877"/>
      <c r="KVR17" s="877"/>
      <c r="KVS17" s="877"/>
      <c r="KVT17" s="877"/>
      <c r="KVU17" s="877"/>
      <c r="KVV17" s="877"/>
      <c r="KVW17" s="877"/>
      <c r="KVX17" s="877"/>
      <c r="KVY17" s="877"/>
      <c r="KVZ17" s="877"/>
      <c r="KWA17" s="877"/>
      <c r="KWB17" s="877"/>
      <c r="KWC17" s="877"/>
      <c r="KWD17" s="877"/>
      <c r="KWE17" s="877"/>
      <c r="KWF17" s="877"/>
      <c r="KWG17" s="877"/>
      <c r="KWH17" s="877"/>
      <c r="KWI17" s="877"/>
      <c r="KWJ17" s="877"/>
      <c r="KWK17" s="877"/>
      <c r="KWL17" s="877"/>
      <c r="KWM17" s="877"/>
      <c r="KWN17" s="877"/>
      <c r="KWO17" s="877"/>
      <c r="KWP17" s="877"/>
      <c r="KWQ17" s="877"/>
      <c r="KWR17" s="877"/>
      <c r="KWS17" s="877"/>
      <c r="KWT17" s="877"/>
      <c r="KWU17" s="877"/>
      <c r="KWV17" s="877"/>
      <c r="KWW17" s="877"/>
      <c r="KWX17" s="877"/>
      <c r="KWY17" s="877"/>
      <c r="KWZ17" s="877"/>
      <c r="KXA17" s="877"/>
      <c r="KXB17" s="877"/>
      <c r="KXC17" s="877"/>
      <c r="KXD17" s="877"/>
      <c r="KXE17" s="877"/>
      <c r="KXF17" s="877"/>
      <c r="KXG17" s="877"/>
      <c r="KXH17" s="877"/>
      <c r="KXI17" s="877"/>
      <c r="KXJ17" s="877"/>
      <c r="KXK17" s="877"/>
      <c r="KXL17" s="877"/>
      <c r="KXM17" s="877"/>
      <c r="KXN17" s="877"/>
      <c r="KXO17" s="877"/>
      <c r="KXP17" s="877"/>
      <c r="KXQ17" s="877"/>
      <c r="KXR17" s="877"/>
      <c r="KXS17" s="877"/>
      <c r="KXT17" s="877"/>
      <c r="KXU17" s="877"/>
      <c r="KXV17" s="877"/>
      <c r="KXW17" s="877"/>
      <c r="KXX17" s="877"/>
      <c r="KXY17" s="877"/>
      <c r="KXZ17" s="877"/>
      <c r="KYA17" s="877"/>
      <c r="KYB17" s="877"/>
      <c r="KYC17" s="877"/>
      <c r="KYD17" s="877"/>
      <c r="KYE17" s="877"/>
      <c r="KYF17" s="877"/>
      <c r="KYG17" s="877"/>
      <c r="KYH17" s="877"/>
      <c r="KYI17" s="877"/>
      <c r="KYJ17" s="877"/>
      <c r="KYK17" s="877"/>
      <c r="KYL17" s="877"/>
      <c r="KYM17" s="877"/>
      <c r="KYN17" s="877"/>
      <c r="KYO17" s="877"/>
      <c r="KYP17" s="877"/>
      <c r="KYQ17" s="877"/>
      <c r="KYR17" s="877"/>
      <c r="KYS17" s="877"/>
      <c r="KYT17" s="877"/>
      <c r="KYU17" s="877"/>
      <c r="KYV17" s="877"/>
      <c r="KYW17" s="877"/>
      <c r="KYX17" s="877"/>
      <c r="KYY17" s="877"/>
      <c r="KYZ17" s="877"/>
      <c r="KZA17" s="877"/>
      <c r="KZB17" s="877"/>
      <c r="KZC17" s="877"/>
      <c r="KZD17" s="877"/>
      <c r="KZE17" s="877"/>
      <c r="KZF17" s="877"/>
      <c r="KZG17" s="877"/>
      <c r="KZH17" s="877"/>
      <c r="KZI17" s="877"/>
      <c r="KZJ17" s="877"/>
      <c r="KZK17" s="877"/>
      <c r="KZL17" s="877"/>
      <c r="KZM17" s="877"/>
      <c r="KZN17" s="877"/>
      <c r="KZO17" s="877"/>
      <c r="KZP17" s="877"/>
      <c r="KZQ17" s="877"/>
      <c r="KZR17" s="877"/>
      <c r="KZS17" s="877"/>
      <c r="KZT17" s="877"/>
      <c r="KZU17" s="877"/>
      <c r="KZV17" s="877"/>
      <c r="KZW17" s="877"/>
      <c r="KZX17" s="877"/>
      <c r="KZY17" s="877"/>
      <c r="KZZ17" s="877"/>
      <c r="LAA17" s="877"/>
      <c r="LAB17" s="877"/>
      <c r="LAC17" s="877"/>
      <c r="LAD17" s="877"/>
      <c r="LAE17" s="877"/>
      <c r="LAF17" s="877"/>
      <c r="LAG17" s="877"/>
      <c r="LAH17" s="877"/>
      <c r="LAI17" s="877"/>
      <c r="LAJ17" s="877"/>
      <c r="LAK17" s="877"/>
      <c r="LAL17" s="877"/>
      <c r="LAM17" s="877"/>
      <c r="LAN17" s="877"/>
      <c r="LAO17" s="877"/>
      <c r="LAP17" s="877"/>
      <c r="LAQ17" s="877"/>
      <c r="LAR17" s="877"/>
      <c r="LAS17" s="877"/>
      <c r="LAT17" s="877"/>
      <c r="LAU17" s="877"/>
      <c r="LAV17" s="877"/>
      <c r="LAW17" s="877"/>
      <c r="LAX17" s="877"/>
      <c r="LAY17" s="877"/>
      <c r="LAZ17" s="877"/>
      <c r="LBA17" s="877"/>
      <c r="LBB17" s="877"/>
      <c r="LBC17" s="877"/>
      <c r="LBD17" s="877"/>
      <c r="LBE17" s="877"/>
      <c r="LBF17" s="877"/>
      <c r="LBG17" s="877"/>
      <c r="LBH17" s="877"/>
      <c r="LBI17" s="877"/>
      <c r="LBJ17" s="877"/>
      <c r="LBK17" s="877"/>
      <c r="LBL17" s="877"/>
      <c r="LBM17" s="877"/>
      <c r="LBN17" s="877"/>
      <c r="LBO17" s="877"/>
      <c r="LBP17" s="877"/>
      <c r="LBQ17" s="877"/>
      <c r="LBR17" s="877"/>
      <c r="LBS17" s="877"/>
      <c r="LBT17" s="877"/>
      <c r="LBU17" s="877"/>
      <c r="LBV17" s="877"/>
      <c r="LBW17" s="877"/>
      <c r="LBX17" s="877"/>
      <c r="LBY17" s="877"/>
      <c r="LBZ17" s="877"/>
      <c r="LCA17" s="877"/>
      <c r="LCB17" s="877"/>
      <c r="LCC17" s="877"/>
      <c r="LCD17" s="877"/>
      <c r="LCE17" s="877"/>
      <c r="LCF17" s="877"/>
      <c r="LCG17" s="877"/>
      <c r="LCH17" s="877"/>
      <c r="LCI17" s="877"/>
      <c r="LCJ17" s="877"/>
      <c r="LCK17" s="877"/>
      <c r="LCL17" s="877"/>
      <c r="LCM17" s="877"/>
      <c r="LCN17" s="877"/>
      <c r="LCO17" s="877"/>
      <c r="LCP17" s="877"/>
      <c r="LCQ17" s="877"/>
      <c r="LCR17" s="877"/>
      <c r="LCS17" s="877"/>
      <c r="LCT17" s="877"/>
      <c r="LCU17" s="877"/>
      <c r="LCV17" s="877"/>
      <c r="LCW17" s="877"/>
      <c r="LCX17" s="877"/>
      <c r="LCY17" s="877"/>
      <c r="LCZ17" s="877"/>
      <c r="LDA17" s="877"/>
      <c r="LDB17" s="877"/>
      <c r="LDC17" s="877"/>
      <c r="LDD17" s="877"/>
      <c r="LDE17" s="877"/>
      <c r="LDF17" s="877"/>
      <c r="LDG17" s="877"/>
      <c r="LDH17" s="877"/>
      <c r="LDI17" s="877"/>
      <c r="LDJ17" s="877"/>
      <c r="LDK17" s="877"/>
      <c r="LDL17" s="877"/>
      <c r="LDM17" s="877"/>
      <c r="LDN17" s="877"/>
      <c r="LDO17" s="877"/>
      <c r="LDP17" s="877"/>
      <c r="LDQ17" s="877"/>
      <c r="LDR17" s="877"/>
      <c r="LDS17" s="877"/>
      <c r="LDT17" s="877"/>
      <c r="LDU17" s="877"/>
      <c r="LDV17" s="877"/>
      <c r="LDW17" s="877"/>
      <c r="LDX17" s="877"/>
      <c r="LDY17" s="877"/>
      <c r="LDZ17" s="877"/>
      <c r="LEA17" s="877"/>
      <c r="LEB17" s="877"/>
      <c r="LEC17" s="877"/>
      <c r="LED17" s="877"/>
      <c r="LEE17" s="877"/>
      <c r="LEF17" s="877"/>
      <c r="LEG17" s="877"/>
      <c r="LEH17" s="877"/>
      <c r="LEI17" s="877"/>
      <c r="LEJ17" s="877"/>
      <c r="LEK17" s="877"/>
      <c r="LEL17" s="877"/>
      <c r="LEM17" s="877"/>
      <c r="LEN17" s="877"/>
      <c r="LEO17" s="877"/>
      <c r="LEP17" s="877"/>
      <c r="LEQ17" s="877"/>
      <c r="LER17" s="877"/>
      <c r="LES17" s="877"/>
      <c r="LET17" s="877"/>
      <c r="LEU17" s="877"/>
      <c r="LEV17" s="877"/>
      <c r="LEW17" s="877"/>
      <c r="LEX17" s="877"/>
      <c r="LEY17" s="877"/>
      <c r="LEZ17" s="877"/>
      <c r="LFA17" s="877"/>
      <c r="LFB17" s="877"/>
      <c r="LFC17" s="877"/>
      <c r="LFD17" s="877"/>
      <c r="LFE17" s="877"/>
      <c r="LFF17" s="877"/>
      <c r="LFG17" s="877"/>
      <c r="LFH17" s="877"/>
      <c r="LFI17" s="877"/>
      <c r="LFJ17" s="877"/>
      <c r="LFK17" s="877"/>
      <c r="LFL17" s="877"/>
      <c r="LFM17" s="877"/>
      <c r="LFN17" s="877"/>
      <c r="LFO17" s="877"/>
      <c r="LFP17" s="877"/>
      <c r="LFQ17" s="877"/>
      <c r="LFR17" s="877"/>
      <c r="LFS17" s="877"/>
      <c r="LFT17" s="877"/>
      <c r="LFU17" s="877"/>
      <c r="LFV17" s="877"/>
      <c r="LFW17" s="877"/>
      <c r="LFX17" s="877"/>
      <c r="LFY17" s="877"/>
      <c r="LFZ17" s="877"/>
      <c r="LGA17" s="877"/>
      <c r="LGB17" s="877"/>
      <c r="LGC17" s="877"/>
      <c r="LGD17" s="877"/>
      <c r="LGE17" s="877"/>
      <c r="LGF17" s="877"/>
      <c r="LGG17" s="877"/>
      <c r="LGH17" s="877"/>
      <c r="LGI17" s="877"/>
      <c r="LGJ17" s="877"/>
      <c r="LGK17" s="877"/>
      <c r="LGL17" s="877"/>
      <c r="LGM17" s="877"/>
      <c r="LGN17" s="877"/>
      <c r="LGO17" s="877"/>
      <c r="LGP17" s="877"/>
      <c r="LGQ17" s="877"/>
      <c r="LGR17" s="877"/>
      <c r="LGS17" s="877"/>
      <c r="LGT17" s="877"/>
      <c r="LGU17" s="877"/>
      <c r="LGV17" s="877"/>
      <c r="LGW17" s="877"/>
      <c r="LGX17" s="877"/>
      <c r="LGY17" s="877"/>
      <c r="LGZ17" s="877"/>
      <c r="LHA17" s="877"/>
      <c r="LHB17" s="877"/>
      <c r="LHC17" s="877"/>
      <c r="LHD17" s="877"/>
      <c r="LHE17" s="877"/>
      <c r="LHF17" s="877"/>
      <c r="LHG17" s="877"/>
      <c r="LHH17" s="877"/>
      <c r="LHI17" s="877"/>
      <c r="LHJ17" s="877"/>
      <c r="LHK17" s="877"/>
      <c r="LHL17" s="877"/>
      <c r="LHM17" s="877"/>
      <c r="LHN17" s="877"/>
      <c r="LHO17" s="877"/>
      <c r="LHP17" s="877"/>
      <c r="LHQ17" s="877"/>
      <c r="LHR17" s="877"/>
      <c r="LHS17" s="877"/>
      <c r="LHT17" s="877"/>
      <c r="LHU17" s="877"/>
      <c r="LHV17" s="877"/>
      <c r="LHW17" s="877"/>
      <c r="LHX17" s="877"/>
      <c r="LHY17" s="877"/>
      <c r="LHZ17" s="877"/>
      <c r="LIA17" s="877"/>
      <c r="LIB17" s="877"/>
      <c r="LIC17" s="877"/>
      <c r="LID17" s="877"/>
      <c r="LIE17" s="877"/>
      <c r="LIF17" s="877"/>
      <c r="LIG17" s="877"/>
      <c r="LIH17" s="877"/>
      <c r="LII17" s="877"/>
      <c r="LIJ17" s="877"/>
      <c r="LIK17" s="877"/>
      <c r="LIL17" s="877"/>
      <c r="LIM17" s="877"/>
      <c r="LIN17" s="877"/>
      <c r="LIO17" s="877"/>
      <c r="LIP17" s="877"/>
      <c r="LIQ17" s="877"/>
      <c r="LIR17" s="877"/>
      <c r="LIS17" s="877"/>
      <c r="LIT17" s="877"/>
      <c r="LIU17" s="877"/>
      <c r="LIV17" s="877"/>
      <c r="LIW17" s="877"/>
      <c r="LIX17" s="877"/>
      <c r="LIY17" s="877"/>
      <c r="LIZ17" s="877"/>
      <c r="LJA17" s="877"/>
      <c r="LJB17" s="877"/>
      <c r="LJC17" s="877"/>
      <c r="LJD17" s="877"/>
      <c r="LJE17" s="877"/>
      <c r="LJF17" s="877"/>
      <c r="LJG17" s="877"/>
      <c r="LJH17" s="877"/>
      <c r="LJI17" s="877"/>
      <c r="LJJ17" s="877"/>
      <c r="LJK17" s="877"/>
      <c r="LJL17" s="877"/>
      <c r="LJM17" s="877"/>
      <c r="LJN17" s="877"/>
      <c r="LJO17" s="877"/>
      <c r="LJP17" s="877"/>
      <c r="LJQ17" s="877"/>
      <c r="LJR17" s="877"/>
      <c r="LJS17" s="877"/>
      <c r="LJT17" s="877"/>
      <c r="LJU17" s="877"/>
      <c r="LJV17" s="877"/>
      <c r="LJW17" s="877"/>
      <c r="LJX17" s="877"/>
      <c r="LJY17" s="877"/>
      <c r="LJZ17" s="877"/>
      <c r="LKA17" s="877"/>
      <c r="LKB17" s="877"/>
      <c r="LKC17" s="877"/>
      <c r="LKD17" s="877"/>
      <c r="LKE17" s="877"/>
      <c r="LKF17" s="877"/>
      <c r="LKG17" s="877"/>
      <c r="LKH17" s="877"/>
      <c r="LKI17" s="877"/>
      <c r="LKJ17" s="877"/>
      <c r="LKK17" s="877"/>
      <c r="LKL17" s="877"/>
      <c r="LKM17" s="877"/>
      <c r="LKN17" s="877"/>
      <c r="LKO17" s="877"/>
      <c r="LKP17" s="877"/>
      <c r="LKQ17" s="877"/>
      <c r="LKR17" s="877"/>
      <c r="LKS17" s="877"/>
      <c r="LKT17" s="877"/>
      <c r="LKU17" s="877"/>
      <c r="LKV17" s="877"/>
      <c r="LKW17" s="877"/>
      <c r="LKX17" s="877"/>
      <c r="LKY17" s="877"/>
      <c r="LKZ17" s="877"/>
      <c r="LLA17" s="877"/>
      <c r="LLB17" s="877"/>
      <c r="LLC17" s="877"/>
      <c r="LLD17" s="877"/>
      <c r="LLE17" s="877"/>
      <c r="LLF17" s="877"/>
      <c r="LLG17" s="877"/>
      <c r="LLH17" s="877"/>
      <c r="LLI17" s="877"/>
      <c r="LLJ17" s="877"/>
      <c r="LLK17" s="877"/>
      <c r="LLL17" s="877"/>
      <c r="LLM17" s="877"/>
      <c r="LLN17" s="877"/>
      <c r="LLO17" s="877"/>
      <c r="LLP17" s="877"/>
      <c r="LLQ17" s="877"/>
      <c r="LLR17" s="877"/>
      <c r="LLS17" s="877"/>
      <c r="LLT17" s="877"/>
      <c r="LLU17" s="877"/>
      <c r="LLV17" s="877"/>
      <c r="LLW17" s="877"/>
      <c r="LLX17" s="877"/>
      <c r="LLY17" s="877"/>
      <c r="LLZ17" s="877"/>
      <c r="LMA17" s="877"/>
      <c r="LMB17" s="877"/>
      <c r="LMC17" s="877"/>
      <c r="LMD17" s="877"/>
      <c r="LME17" s="877"/>
      <c r="LMF17" s="877"/>
      <c r="LMG17" s="877"/>
      <c r="LMH17" s="877"/>
      <c r="LMI17" s="877"/>
      <c r="LMJ17" s="877"/>
      <c r="LMK17" s="877"/>
      <c r="LML17" s="877"/>
      <c r="LMM17" s="877"/>
      <c r="LMN17" s="877"/>
      <c r="LMO17" s="877"/>
      <c r="LMP17" s="877"/>
      <c r="LMQ17" s="877"/>
      <c r="LMR17" s="877"/>
      <c r="LMS17" s="877"/>
      <c r="LMT17" s="877"/>
      <c r="LMU17" s="877"/>
      <c r="LMV17" s="877"/>
      <c r="LMW17" s="877"/>
      <c r="LMX17" s="877"/>
      <c r="LMY17" s="877"/>
      <c r="LMZ17" s="877"/>
      <c r="LNA17" s="877"/>
      <c r="LNB17" s="877"/>
      <c r="LNC17" s="877"/>
      <c r="LND17" s="877"/>
      <c r="LNE17" s="877"/>
      <c r="LNF17" s="877"/>
      <c r="LNG17" s="877"/>
      <c r="LNH17" s="877"/>
      <c r="LNI17" s="877"/>
      <c r="LNJ17" s="877"/>
      <c r="LNK17" s="877"/>
      <c r="LNL17" s="877"/>
      <c r="LNM17" s="877"/>
      <c r="LNN17" s="877"/>
      <c r="LNO17" s="877"/>
      <c r="LNP17" s="877"/>
      <c r="LNQ17" s="877"/>
      <c r="LNR17" s="877"/>
      <c r="LNS17" s="877"/>
      <c r="LNT17" s="877"/>
      <c r="LNU17" s="877"/>
      <c r="LNV17" s="877"/>
      <c r="LNW17" s="877"/>
      <c r="LNX17" s="877"/>
      <c r="LNY17" s="877"/>
      <c r="LNZ17" s="877"/>
      <c r="LOA17" s="877"/>
      <c r="LOB17" s="877"/>
      <c r="LOC17" s="877"/>
      <c r="LOD17" s="877"/>
      <c r="LOE17" s="877"/>
      <c r="LOF17" s="877"/>
      <c r="LOG17" s="877"/>
      <c r="LOH17" s="877"/>
      <c r="LOI17" s="877"/>
      <c r="LOJ17" s="877"/>
      <c r="LOK17" s="877"/>
      <c r="LOL17" s="877"/>
      <c r="LOM17" s="877"/>
      <c r="LON17" s="877"/>
      <c r="LOO17" s="877"/>
      <c r="LOP17" s="877"/>
      <c r="LOQ17" s="877"/>
      <c r="LOR17" s="877"/>
      <c r="LOS17" s="877"/>
      <c r="LOT17" s="877"/>
      <c r="LOU17" s="877"/>
      <c r="LOV17" s="877"/>
      <c r="LOW17" s="877"/>
      <c r="LOX17" s="877"/>
      <c r="LOY17" s="877"/>
      <c r="LOZ17" s="877"/>
      <c r="LPA17" s="877"/>
      <c r="LPB17" s="877"/>
      <c r="LPC17" s="877"/>
      <c r="LPD17" s="877"/>
      <c r="LPE17" s="877"/>
      <c r="LPF17" s="877"/>
      <c r="LPG17" s="877"/>
      <c r="LPH17" s="877"/>
      <c r="LPI17" s="877"/>
      <c r="LPJ17" s="877"/>
      <c r="LPK17" s="877"/>
      <c r="LPL17" s="877"/>
      <c r="LPM17" s="877"/>
      <c r="LPN17" s="877"/>
      <c r="LPO17" s="877"/>
      <c r="LPP17" s="877"/>
      <c r="LPQ17" s="877"/>
      <c r="LPR17" s="877"/>
      <c r="LPS17" s="877"/>
      <c r="LPT17" s="877"/>
      <c r="LPU17" s="877"/>
      <c r="LPV17" s="877"/>
      <c r="LPW17" s="877"/>
      <c r="LPX17" s="877"/>
      <c r="LPY17" s="877"/>
      <c r="LPZ17" s="877"/>
      <c r="LQA17" s="877"/>
      <c r="LQB17" s="877"/>
      <c r="LQC17" s="877"/>
      <c r="LQD17" s="877"/>
      <c r="LQE17" s="877"/>
      <c r="LQF17" s="877"/>
      <c r="LQG17" s="877"/>
      <c r="LQH17" s="877"/>
      <c r="LQI17" s="877"/>
      <c r="LQJ17" s="877"/>
      <c r="LQK17" s="877"/>
      <c r="LQL17" s="877"/>
      <c r="LQM17" s="877"/>
      <c r="LQN17" s="877"/>
      <c r="LQO17" s="877"/>
      <c r="LQP17" s="877"/>
      <c r="LQQ17" s="877"/>
      <c r="LQR17" s="877"/>
      <c r="LQS17" s="877"/>
      <c r="LQT17" s="877"/>
      <c r="LQU17" s="877"/>
      <c r="LQV17" s="877"/>
      <c r="LQW17" s="877"/>
      <c r="LQX17" s="877"/>
      <c r="LQY17" s="877"/>
      <c r="LQZ17" s="877"/>
      <c r="LRA17" s="877"/>
      <c r="LRB17" s="877"/>
      <c r="LRC17" s="877"/>
      <c r="LRD17" s="877"/>
      <c r="LRE17" s="877"/>
      <c r="LRF17" s="877"/>
      <c r="LRG17" s="877"/>
      <c r="LRH17" s="877"/>
      <c r="LRI17" s="877"/>
      <c r="LRJ17" s="877"/>
      <c r="LRK17" s="877"/>
      <c r="LRL17" s="877"/>
      <c r="LRM17" s="877"/>
      <c r="LRN17" s="877"/>
      <c r="LRO17" s="877"/>
      <c r="LRP17" s="877"/>
      <c r="LRQ17" s="877"/>
      <c r="LRR17" s="877"/>
      <c r="LRS17" s="877"/>
      <c r="LRT17" s="877"/>
      <c r="LRU17" s="877"/>
      <c r="LRV17" s="877"/>
      <c r="LRW17" s="877"/>
      <c r="LRX17" s="877"/>
      <c r="LRY17" s="877"/>
      <c r="LRZ17" s="877"/>
      <c r="LSA17" s="877"/>
      <c r="LSB17" s="877"/>
      <c r="LSC17" s="877"/>
      <c r="LSD17" s="877"/>
      <c r="LSE17" s="877"/>
      <c r="LSF17" s="877"/>
      <c r="LSG17" s="877"/>
      <c r="LSH17" s="877"/>
      <c r="LSI17" s="877"/>
      <c r="LSJ17" s="877"/>
      <c r="LSK17" s="877"/>
      <c r="LSL17" s="877"/>
      <c r="LSM17" s="877"/>
      <c r="LSN17" s="877"/>
      <c r="LSO17" s="877"/>
      <c r="LSP17" s="877"/>
      <c r="LSQ17" s="877"/>
      <c r="LSR17" s="877"/>
      <c r="LSS17" s="877"/>
      <c r="LST17" s="877"/>
      <c r="LSU17" s="877"/>
      <c r="LSV17" s="877"/>
      <c r="LSW17" s="877"/>
      <c r="LSX17" s="877"/>
      <c r="LSY17" s="877"/>
      <c r="LSZ17" s="877"/>
      <c r="LTA17" s="877"/>
      <c r="LTB17" s="877"/>
      <c r="LTC17" s="877"/>
      <c r="LTD17" s="877"/>
      <c r="LTE17" s="877"/>
      <c r="LTF17" s="877"/>
      <c r="LTG17" s="877"/>
      <c r="LTH17" s="877"/>
      <c r="LTI17" s="877"/>
      <c r="LTJ17" s="877"/>
      <c r="LTK17" s="877"/>
      <c r="LTL17" s="877"/>
      <c r="LTM17" s="877"/>
      <c r="LTN17" s="877"/>
      <c r="LTO17" s="877"/>
      <c r="LTP17" s="877"/>
      <c r="LTQ17" s="877"/>
      <c r="LTR17" s="877"/>
      <c r="LTS17" s="877"/>
      <c r="LTT17" s="877"/>
      <c r="LTU17" s="877"/>
      <c r="LTV17" s="877"/>
      <c r="LTW17" s="877"/>
      <c r="LTX17" s="877"/>
      <c r="LTY17" s="877"/>
      <c r="LTZ17" s="877"/>
      <c r="LUA17" s="877"/>
      <c r="LUB17" s="877"/>
      <c r="LUC17" s="877"/>
      <c r="LUD17" s="877"/>
      <c r="LUE17" s="877"/>
      <c r="LUF17" s="877"/>
      <c r="LUG17" s="877"/>
      <c r="LUH17" s="877"/>
      <c r="LUI17" s="877"/>
      <c r="LUJ17" s="877"/>
      <c r="LUK17" s="877"/>
      <c r="LUL17" s="877"/>
      <c r="LUM17" s="877"/>
      <c r="LUN17" s="877"/>
      <c r="LUO17" s="877"/>
      <c r="LUP17" s="877"/>
      <c r="LUQ17" s="877"/>
      <c r="LUR17" s="877"/>
      <c r="LUS17" s="877"/>
      <c r="LUT17" s="877"/>
      <c r="LUU17" s="877"/>
      <c r="LUV17" s="877"/>
      <c r="LUW17" s="877"/>
      <c r="LUX17" s="877"/>
      <c r="LUY17" s="877"/>
      <c r="LUZ17" s="877"/>
      <c r="LVA17" s="877"/>
      <c r="LVB17" s="877"/>
      <c r="LVC17" s="877"/>
      <c r="LVD17" s="877"/>
      <c r="LVE17" s="877"/>
      <c r="LVF17" s="877"/>
      <c r="LVG17" s="877"/>
      <c r="LVH17" s="877"/>
      <c r="LVI17" s="877"/>
      <c r="LVJ17" s="877"/>
      <c r="LVK17" s="877"/>
      <c r="LVL17" s="877"/>
      <c r="LVM17" s="877"/>
      <c r="LVN17" s="877"/>
      <c r="LVO17" s="877"/>
      <c r="LVP17" s="877"/>
      <c r="LVQ17" s="877"/>
      <c r="LVR17" s="877"/>
      <c r="LVS17" s="877"/>
      <c r="LVT17" s="877"/>
      <c r="LVU17" s="877"/>
      <c r="LVV17" s="877"/>
      <c r="LVW17" s="877"/>
      <c r="LVX17" s="877"/>
      <c r="LVY17" s="877"/>
      <c r="LVZ17" s="877"/>
      <c r="LWA17" s="877"/>
      <c r="LWB17" s="877"/>
      <c r="LWC17" s="877"/>
      <c r="LWD17" s="877"/>
      <c r="LWE17" s="877"/>
      <c r="LWF17" s="877"/>
      <c r="LWG17" s="877"/>
      <c r="LWH17" s="877"/>
      <c r="LWI17" s="877"/>
      <c r="LWJ17" s="877"/>
      <c r="LWK17" s="877"/>
      <c r="LWL17" s="877"/>
      <c r="LWM17" s="877"/>
      <c r="LWN17" s="877"/>
      <c r="LWO17" s="877"/>
      <c r="LWP17" s="877"/>
      <c r="LWQ17" s="877"/>
      <c r="LWR17" s="877"/>
      <c r="LWS17" s="877"/>
      <c r="LWT17" s="877"/>
      <c r="LWU17" s="877"/>
      <c r="LWV17" s="877"/>
      <c r="LWW17" s="877"/>
      <c r="LWX17" s="877"/>
      <c r="LWY17" s="877"/>
      <c r="LWZ17" s="877"/>
      <c r="LXA17" s="877"/>
      <c r="LXB17" s="877"/>
      <c r="LXC17" s="877"/>
      <c r="LXD17" s="877"/>
      <c r="LXE17" s="877"/>
      <c r="LXF17" s="877"/>
      <c r="LXG17" s="877"/>
      <c r="LXH17" s="877"/>
      <c r="LXI17" s="877"/>
      <c r="LXJ17" s="877"/>
      <c r="LXK17" s="877"/>
      <c r="LXL17" s="877"/>
      <c r="LXM17" s="877"/>
      <c r="LXN17" s="877"/>
      <c r="LXO17" s="877"/>
      <c r="LXP17" s="877"/>
      <c r="LXQ17" s="877"/>
      <c r="LXR17" s="877"/>
      <c r="LXS17" s="877"/>
      <c r="LXT17" s="877"/>
      <c r="LXU17" s="877"/>
      <c r="LXV17" s="877"/>
      <c r="LXW17" s="877"/>
      <c r="LXX17" s="877"/>
      <c r="LXY17" s="877"/>
      <c r="LXZ17" s="877"/>
      <c r="LYA17" s="877"/>
      <c r="LYB17" s="877"/>
      <c r="LYC17" s="877"/>
      <c r="LYD17" s="877"/>
      <c r="LYE17" s="877"/>
      <c r="LYF17" s="877"/>
      <c r="LYG17" s="877"/>
      <c r="LYH17" s="877"/>
      <c r="LYI17" s="877"/>
      <c r="LYJ17" s="877"/>
      <c r="LYK17" s="877"/>
      <c r="LYL17" s="877"/>
      <c r="LYM17" s="877"/>
      <c r="LYN17" s="877"/>
      <c r="LYO17" s="877"/>
      <c r="LYP17" s="877"/>
      <c r="LYQ17" s="877"/>
      <c r="LYR17" s="877"/>
      <c r="LYS17" s="877"/>
      <c r="LYT17" s="877"/>
      <c r="LYU17" s="877"/>
      <c r="LYV17" s="877"/>
      <c r="LYW17" s="877"/>
      <c r="LYX17" s="877"/>
      <c r="LYY17" s="877"/>
      <c r="LYZ17" s="877"/>
      <c r="LZA17" s="877"/>
      <c r="LZB17" s="877"/>
      <c r="LZC17" s="877"/>
      <c r="LZD17" s="877"/>
      <c r="LZE17" s="877"/>
      <c r="LZF17" s="877"/>
      <c r="LZG17" s="877"/>
      <c r="LZH17" s="877"/>
      <c r="LZI17" s="877"/>
      <c r="LZJ17" s="877"/>
      <c r="LZK17" s="877"/>
      <c r="LZL17" s="877"/>
      <c r="LZM17" s="877"/>
      <c r="LZN17" s="877"/>
      <c r="LZO17" s="877"/>
      <c r="LZP17" s="877"/>
      <c r="LZQ17" s="877"/>
      <c r="LZR17" s="877"/>
      <c r="LZS17" s="877"/>
      <c r="LZT17" s="877"/>
      <c r="LZU17" s="877"/>
      <c r="LZV17" s="877"/>
      <c r="LZW17" s="877"/>
      <c r="LZX17" s="877"/>
      <c r="LZY17" s="877"/>
      <c r="LZZ17" s="877"/>
      <c r="MAA17" s="877"/>
      <c r="MAB17" s="877"/>
      <c r="MAC17" s="877"/>
      <c r="MAD17" s="877"/>
      <c r="MAE17" s="877"/>
      <c r="MAF17" s="877"/>
      <c r="MAG17" s="877"/>
      <c r="MAH17" s="877"/>
      <c r="MAI17" s="877"/>
      <c r="MAJ17" s="877"/>
      <c r="MAK17" s="877"/>
      <c r="MAL17" s="877"/>
      <c r="MAM17" s="877"/>
      <c r="MAN17" s="877"/>
      <c r="MAO17" s="877"/>
      <c r="MAP17" s="877"/>
      <c r="MAQ17" s="877"/>
      <c r="MAR17" s="877"/>
      <c r="MAS17" s="877"/>
      <c r="MAT17" s="877"/>
      <c r="MAU17" s="877"/>
      <c r="MAV17" s="877"/>
      <c r="MAW17" s="877"/>
      <c r="MAX17" s="877"/>
      <c r="MAY17" s="877"/>
      <c r="MAZ17" s="877"/>
      <c r="MBA17" s="877"/>
      <c r="MBB17" s="877"/>
      <c r="MBC17" s="877"/>
      <c r="MBD17" s="877"/>
      <c r="MBE17" s="877"/>
      <c r="MBF17" s="877"/>
      <c r="MBG17" s="877"/>
      <c r="MBH17" s="877"/>
      <c r="MBI17" s="877"/>
      <c r="MBJ17" s="877"/>
      <c r="MBK17" s="877"/>
      <c r="MBL17" s="877"/>
      <c r="MBM17" s="877"/>
      <c r="MBN17" s="877"/>
      <c r="MBO17" s="877"/>
      <c r="MBP17" s="877"/>
      <c r="MBQ17" s="877"/>
      <c r="MBR17" s="877"/>
      <c r="MBS17" s="877"/>
      <c r="MBT17" s="877"/>
      <c r="MBU17" s="877"/>
      <c r="MBV17" s="877"/>
      <c r="MBW17" s="877"/>
      <c r="MBX17" s="877"/>
      <c r="MBY17" s="877"/>
      <c r="MBZ17" s="877"/>
      <c r="MCA17" s="877"/>
      <c r="MCB17" s="877"/>
      <c r="MCC17" s="877"/>
      <c r="MCD17" s="877"/>
      <c r="MCE17" s="877"/>
      <c r="MCF17" s="877"/>
      <c r="MCG17" s="877"/>
      <c r="MCH17" s="877"/>
      <c r="MCI17" s="877"/>
      <c r="MCJ17" s="877"/>
      <c r="MCK17" s="877"/>
      <c r="MCL17" s="877"/>
      <c r="MCM17" s="877"/>
      <c r="MCN17" s="877"/>
      <c r="MCO17" s="877"/>
      <c r="MCP17" s="877"/>
      <c r="MCQ17" s="877"/>
      <c r="MCR17" s="877"/>
      <c r="MCS17" s="877"/>
      <c r="MCT17" s="877"/>
      <c r="MCU17" s="877"/>
      <c r="MCV17" s="877"/>
      <c r="MCW17" s="877"/>
      <c r="MCX17" s="877"/>
      <c r="MCY17" s="877"/>
      <c r="MCZ17" s="877"/>
      <c r="MDA17" s="877"/>
      <c r="MDB17" s="877"/>
      <c r="MDC17" s="877"/>
      <c r="MDD17" s="877"/>
      <c r="MDE17" s="877"/>
      <c r="MDF17" s="877"/>
      <c r="MDG17" s="877"/>
      <c r="MDH17" s="877"/>
      <c r="MDI17" s="877"/>
      <c r="MDJ17" s="877"/>
      <c r="MDK17" s="877"/>
      <c r="MDL17" s="877"/>
      <c r="MDM17" s="877"/>
      <c r="MDN17" s="877"/>
      <c r="MDO17" s="877"/>
      <c r="MDP17" s="877"/>
      <c r="MDQ17" s="877"/>
      <c r="MDR17" s="877"/>
      <c r="MDS17" s="877"/>
      <c r="MDT17" s="877"/>
      <c r="MDU17" s="877"/>
      <c r="MDV17" s="877"/>
      <c r="MDW17" s="877"/>
      <c r="MDX17" s="877"/>
      <c r="MDY17" s="877"/>
      <c r="MDZ17" s="877"/>
      <c r="MEA17" s="877"/>
      <c r="MEB17" s="877"/>
      <c r="MEC17" s="877"/>
      <c r="MED17" s="877"/>
      <c r="MEE17" s="877"/>
      <c r="MEF17" s="877"/>
      <c r="MEG17" s="877"/>
      <c r="MEH17" s="877"/>
      <c r="MEI17" s="877"/>
      <c r="MEJ17" s="877"/>
      <c r="MEK17" s="877"/>
      <c r="MEL17" s="877"/>
      <c r="MEM17" s="877"/>
      <c r="MEN17" s="877"/>
      <c r="MEO17" s="877"/>
      <c r="MEP17" s="877"/>
      <c r="MEQ17" s="877"/>
      <c r="MER17" s="877"/>
      <c r="MES17" s="877"/>
      <c r="MET17" s="877"/>
      <c r="MEU17" s="877"/>
      <c r="MEV17" s="877"/>
      <c r="MEW17" s="877"/>
      <c r="MEX17" s="877"/>
      <c r="MEY17" s="877"/>
      <c r="MEZ17" s="877"/>
      <c r="MFA17" s="877"/>
      <c r="MFB17" s="877"/>
      <c r="MFC17" s="877"/>
      <c r="MFD17" s="877"/>
      <c r="MFE17" s="877"/>
      <c r="MFF17" s="877"/>
      <c r="MFG17" s="877"/>
      <c r="MFH17" s="877"/>
      <c r="MFI17" s="877"/>
      <c r="MFJ17" s="877"/>
      <c r="MFK17" s="877"/>
      <c r="MFL17" s="877"/>
      <c r="MFM17" s="877"/>
      <c r="MFN17" s="877"/>
      <c r="MFO17" s="877"/>
      <c r="MFP17" s="877"/>
      <c r="MFQ17" s="877"/>
      <c r="MFR17" s="877"/>
      <c r="MFS17" s="877"/>
      <c r="MFT17" s="877"/>
      <c r="MFU17" s="877"/>
      <c r="MFV17" s="877"/>
      <c r="MFW17" s="877"/>
      <c r="MFX17" s="877"/>
      <c r="MFY17" s="877"/>
      <c r="MFZ17" s="877"/>
      <c r="MGA17" s="877"/>
      <c r="MGB17" s="877"/>
      <c r="MGC17" s="877"/>
      <c r="MGD17" s="877"/>
      <c r="MGE17" s="877"/>
      <c r="MGF17" s="877"/>
      <c r="MGG17" s="877"/>
      <c r="MGH17" s="877"/>
      <c r="MGI17" s="877"/>
      <c r="MGJ17" s="877"/>
      <c r="MGK17" s="877"/>
      <c r="MGL17" s="877"/>
      <c r="MGM17" s="877"/>
      <c r="MGN17" s="877"/>
      <c r="MGO17" s="877"/>
      <c r="MGP17" s="877"/>
      <c r="MGQ17" s="877"/>
      <c r="MGR17" s="877"/>
      <c r="MGS17" s="877"/>
      <c r="MGT17" s="877"/>
      <c r="MGU17" s="877"/>
      <c r="MGV17" s="877"/>
      <c r="MGW17" s="877"/>
      <c r="MGX17" s="877"/>
      <c r="MGY17" s="877"/>
      <c r="MGZ17" s="877"/>
      <c r="MHA17" s="877"/>
      <c r="MHB17" s="877"/>
      <c r="MHC17" s="877"/>
      <c r="MHD17" s="877"/>
      <c r="MHE17" s="877"/>
      <c r="MHF17" s="877"/>
      <c r="MHG17" s="877"/>
      <c r="MHH17" s="877"/>
      <c r="MHI17" s="877"/>
      <c r="MHJ17" s="877"/>
      <c r="MHK17" s="877"/>
      <c r="MHL17" s="877"/>
      <c r="MHM17" s="877"/>
      <c r="MHN17" s="877"/>
      <c r="MHO17" s="877"/>
      <c r="MHP17" s="877"/>
      <c r="MHQ17" s="877"/>
      <c r="MHR17" s="877"/>
      <c r="MHS17" s="877"/>
      <c r="MHT17" s="877"/>
      <c r="MHU17" s="877"/>
      <c r="MHV17" s="877"/>
      <c r="MHW17" s="877"/>
      <c r="MHX17" s="877"/>
      <c r="MHY17" s="877"/>
      <c r="MHZ17" s="877"/>
      <c r="MIA17" s="877"/>
      <c r="MIB17" s="877"/>
      <c r="MIC17" s="877"/>
      <c r="MID17" s="877"/>
      <c r="MIE17" s="877"/>
      <c r="MIF17" s="877"/>
      <c r="MIG17" s="877"/>
      <c r="MIH17" s="877"/>
      <c r="MII17" s="877"/>
      <c r="MIJ17" s="877"/>
      <c r="MIK17" s="877"/>
      <c r="MIL17" s="877"/>
      <c r="MIM17" s="877"/>
      <c r="MIN17" s="877"/>
      <c r="MIO17" s="877"/>
      <c r="MIP17" s="877"/>
      <c r="MIQ17" s="877"/>
      <c r="MIR17" s="877"/>
      <c r="MIS17" s="877"/>
      <c r="MIT17" s="877"/>
      <c r="MIU17" s="877"/>
      <c r="MIV17" s="877"/>
      <c r="MIW17" s="877"/>
      <c r="MIX17" s="877"/>
      <c r="MIY17" s="877"/>
      <c r="MIZ17" s="877"/>
      <c r="MJA17" s="877"/>
      <c r="MJB17" s="877"/>
      <c r="MJC17" s="877"/>
      <c r="MJD17" s="877"/>
      <c r="MJE17" s="877"/>
      <c r="MJF17" s="877"/>
      <c r="MJG17" s="877"/>
      <c r="MJH17" s="877"/>
      <c r="MJI17" s="877"/>
      <c r="MJJ17" s="877"/>
      <c r="MJK17" s="877"/>
      <c r="MJL17" s="877"/>
      <c r="MJM17" s="877"/>
      <c r="MJN17" s="877"/>
      <c r="MJO17" s="877"/>
      <c r="MJP17" s="877"/>
      <c r="MJQ17" s="877"/>
      <c r="MJR17" s="877"/>
      <c r="MJS17" s="877"/>
      <c r="MJT17" s="877"/>
      <c r="MJU17" s="877"/>
      <c r="MJV17" s="877"/>
      <c r="MJW17" s="877"/>
      <c r="MJX17" s="877"/>
      <c r="MJY17" s="877"/>
      <c r="MJZ17" s="877"/>
      <c r="MKA17" s="877"/>
      <c r="MKB17" s="877"/>
      <c r="MKC17" s="877"/>
      <c r="MKD17" s="877"/>
      <c r="MKE17" s="877"/>
      <c r="MKF17" s="877"/>
      <c r="MKG17" s="877"/>
      <c r="MKH17" s="877"/>
      <c r="MKI17" s="877"/>
      <c r="MKJ17" s="877"/>
      <c r="MKK17" s="877"/>
      <c r="MKL17" s="877"/>
      <c r="MKM17" s="877"/>
      <c r="MKN17" s="877"/>
      <c r="MKO17" s="877"/>
      <c r="MKP17" s="877"/>
      <c r="MKQ17" s="877"/>
      <c r="MKR17" s="877"/>
      <c r="MKS17" s="877"/>
      <c r="MKT17" s="877"/>
      <c r="MKU17" s="877"/>
      <c r="MKV17" s="877"/>
      <c r="MKW17" s="877"/>
      <c r="MKX17" s="877"/>
      <c r="MKY17" s="877"/>
      <c r="MKZ17" s="877"/>
      <c r="MLA17" s="877"/>
      <c r="MLB17" s="877"/>
      <c r="MLC17" s="877"/>
      <c r="MLD17" s="877"/>
      <c r="MLE17" s="877"/>
      <c r="MLF17" s="877"/>
      <c r="MLG17" s="877"/>
      <c r="MLH17" s="877"/>
      <c r="MLI17" s="877"/>
      <c r="MLJ17" s="877"/>
      <c r="MLK17" s="877"/>
      <c r="MLL17" s="877"/>
      <c r="MLM17" s="877"/>
      <c r="MLN17" s="877"/>
      <c r="MLO17" s="877"/>
      <c r="MLP17" s="877"/>
      <c r="MLQ17" s="877"/>
      <c r="MLR17" s="877"/>
      <c r="MLS17" s="877"/>
      <c r="MLT17" s="877"/>
      <c r="MLU17" s="877"/>
      <c r="MLV17" s="877"/>
      <c r="MLW17" s="877"/>
      <c r="MLX17" s="877"/>
      <c r="MLY17" s="877"/>
      <c r="MLZ17" s="877"/>
      <c r="MMA17" s="877"/>
      <c r="MMB17" s="877"/>
      <c r="MMC17" s="877"/>
      <c r="MMD17" s="877"/>
      <c r="MME17" s="877"/>
      <c r="MMF17" s="877"/>
      <c r="MMG17" s="877"/>
      <c r="MMH17" s="877"/>
      <c r="MMI17" s="877"/>
      <c r="MMJ17" s="877"/>
      <c r="MMK17" s="877"/>
      <c r="MML17" s="877"/>
      <c r="MMM17" s="877"/>
      <c r="MMN17" s="877"/>
      <c r="MMO17" s="877"/>
      <c r="MMP17" s="877"/>
      <c r="MMQ17" s="877"/>
      <c r="MMR17" s="877"/>
      <c r="MMS17" s="877"/>
      <c r="MMT17" s="877"/>
      <c r="MMU17" s="877"/>
      <c r="MMV17" s="877"/>
      <c r="MMW17" s="877"/>
      <c r="MMX17" s="877"/>
      <c r="MMY17" s="877"/>
      <c r="MMZ17" s="877"/>
      <c r="MNA17" s="877"/>
      <c r="MNB17" s="877"/>
      <c r="MNC17" s="877"/>
      <c r="MND17" s="877"/>
      <c r="MNE17" s="877"/>
      <c r="MNF17" s="877"/>
      <c r="MNG17" s="877"/>
      <c r="MNH17" s="877"/>
      <c r="MNI17" s="877"/>
      <c r="MNJ17" s="877"/>
      <c r="MNK17" s="877"/>
      <c r="MNL17" s="877"/>
      <c r="MNM17" s="877"/>
      <c r="MNN17" s="877"/>
      <c r="MNO17" s="877"/>
      <c r="MNP17" s="877"/>
      <c r="MNQ17" s="877"/>
      <c r="MNR17" s="877"/>
      <c r="MNS17" s="877"/>
      <c r="MNT17" s="877"/>
      <c r="MNU17" s="877"/>
      <c r="MNV17" s="877"/>
      <c r="MNW17" s="877"/>
      <c r="MNX17" s="877"/>
      <c r="MNY17" s="877"/>
      <c r="MNZ17" s="877"/>
      <c r="MOA17" s="877"/>
      <c r="MOB17" s="877"/>
      <c r="MOC17" s="877"/>
      <c r="MOD17" s="877"/>
      <c r="MOE17" s="877"/>
      <c r="MOF17" s="877"/>
      <c r="MOG17" s="877"/>
      <c r="MOH17" s="877"/>
      <c r="MOI17" s="877"/>
      <c r="MOJ17" s="877"/>
      <c r="MOK17" s="877"/>
      <c r="MOL17" s="877"/>
      <c r="MOM17" s="877"/>
      <c r="MON17" s="877"/>
      <c r="MOO17" s="877"/>
      <c r="MOP17" s="877"/>
      <c r="MOQ17" s="877"/>
      <c r="MOR17" s="877"/>
      <c r="MOS17" s="877"/>
      <c r="MOT17" s="877"/>
      <c r="MOU17" s="877"/>
      <c r="MOV17" s="877"/>
      <c r="MOW17" s="877"/>
      <c r="MOX17" s="877"/>
      <c r="MOY17" s="877"/>
      <c r="MOZ17" s="877"/>
      <c r="MPA17" s="877"/>
      <c r="MPB17" s="877"/>
      <c r="MPC17" s="877"/>
      <c r="MPD17" s="877"/>
      <c r="MPE17" s="877"/>
      <c r="MPF17" s="877"/>
      <c r="MPG17" s="877"/>
      <c r="MPH17" s="877"/>
      <c r="MPI17" s="877"/>
      <c r="MPJ17" s="877"/>
      <c r="MPK17" s="877"/>
      <c r="MPL17" s="877"/>
      <c r="MPM17" s="877"/>
      <c r="MPN17" s="877"/>
      <c r="MPO17" s="877"/>
      <c r="MPP17" s="877"/>
      <c r="MPQ17" s="877"/>
      <c r="MPR17" s="877"/>
      <c r="MPS17" s="877"/>
      <c r="MPT17" s="877"/>
      <c r="MPU17" s="877"/>
      <c r="MPV17" s="877"/>
      <c r="MPW17" s="877"/>
      <c r="MPX17" s="877"/>
      <c r="MPY17" s="877"/>
      <c r="MPZ17" s="877"/>
      <c r="MQA17" s="877"/>
      <c r="MQB17" s="877"/>
      <c r="MQC17" s="877"/>
      <c r="MQD17" s="877"/>
      <c r="MQE17" s="877"/>
      <c r="MQF17" s="877"/>
      <c r="MQG17" s="877"/>
      <c r="MQH17" s="877"/>
      <c r="MQI17" s="877"/>
      <c r="MQJ17" s="877"/>
      <c r="MQK17" s="877"/>
      <c r="MQL17" s="877"/>
      <c r="MQM17" s="877"/>
      <c r="MQN17" s="877"/>
      <c r="MQO17" s="877"/>
      <c r="MQP17" s="877"/>
      <c r="MQQ17" s="877"/>
      <c r="MQR17" s="877"/>
      <c r="MQS17" s="877"/>
      <c r="MQT17" s="877"/>
      <c r="MQU17" s="877"/>
      <c r="MQV17" s="877"/>
      <c r="MQW17" s="877"/>
      <c r="MQX17" s="877"/>
      <c r="MQY17" s="877"/>
      <c r="MQZ17" s="877"/>
      <c r="MRA17" s="877"/>
      <c r="MRB17" s="877"/>
      <c r="MRC17" s="877"/>
      <c r="MRD17" s="877"/>
      <c r="MRE17" s="877"/>
      <c r="MRF17" s="877"/>
      <c r="MRG17" s="877"/>
      <c r="MRH17" s="877"/>
      <c r="MRI17" s="877"/>
      <c r="MRJ17" s="877"/>
      <c r="MRK17" s="877"/>
      <c r="MRL17" s="877"/>
      <c r="MRM17" s="877"/>
      <c r="MRN17" s="877"/>
      <c r="MRO17" s="877"/>
      <c r="MRP17" s="877"/>
      <c r="MRQ17" s="877"/>
      <c r="MRR17" s="877"/>
      <c r="MRS17" s="877"/>
      <c r="MRT17" s="877"/>
      <c r="MRU17" s="877"/>
      <c r="MRV17" s="877"/>
      <c r="MRW17" s="877"/>
      <c r="MRX17" s="877"/>
      <c r="MRY17" s="877"/>
      <c r="MRZ17" s="877"/>
      <c r="MSA17" s="877"/>
      <c r="MSB17" s="877"/>
      <c r="MSC17" s="877"/>
      <c r="MSD17" s="877"/>
      <c r="MSE17" s="877"/>
      <c r="MSF17" s="877"/>
      <c r="MSG17" s="877"/>
      <c r="MSH17" s="877"/>
      <c r="MSI17" s="877"/>
      <c r="MSJ17" s="877"/>
      <c r="MSK17" s="877"/>
      <c r="MSL17" s="877"/>
      <c r="MSM17" s="877"/>
      <c r="MSN17" s="877"/>
      <c r="MSO17" s="877"/>
      <c r="MSP17" s="877"/>
      <c r="MSQ17" s="877"/>
      <c r="MSR17" s="877"/>
      <c r="MSS17" s="877"/>
      <c r="MST17" s="877"/>
      <c r="MSU17" s="877"/>
      <c r="MSV17" s="877"/>
      <c r="MSW17" s="877"/>
      <c r="MSX17" s="877"/>
      <c r="MSY17" s="877"/>
      <c r="MSZ17" s="877"/>
      <c r="MTA17" s="877"/>
      <c r="MTB17" s="877"/>
      <c r="MTC17" s="877"/>
      <c r="MTD17" s="877"/>
      <c r="MTE17" s="877"/>
      <c r="MTF17" s="877"/>
      <c r="MTG17" s="877"/>
      <c r="MTH17" s="877"/>
      <c r="MTI17" s="877"/>
      <c r="MTJ17" s="877"/>
      <c r="MTK17" s="877"/>
      <c r="MTL17" s="877"/>
      <c r="MTM17" s="877"/>
      <c r="MTN17" s="877"/>
      <c r="MTO17" s="877"/>
      <c r="MTP17" s="877"/>
      <c r="MTQ17" s="877"/>
      <c r="MTR17" s="877"/>
      <c r="MTS17" s="877"/>
      <c r="MTT17" s="877"/>
      <c r="MTU17" s="877"/>
      <c r="MTV17" s="877"/>
      <c r="MTW17" s="877"/>
      <c r="MTX17" s="877"/>
      <c r="MTY17" s="877"/>
      <c r="MTZ17" s="877"/>
      <c r="MUA17" s="877"/>
      <c r="MUB17" s="877"/>
      <c r="MUC17" s="877"/>
      <c r="MUD17" s="877"/>
      <c r="MUE17" s="877"/>
      <c r="MUF17" s="877"/>
      <c r="MUG17" s="877"/>
      <c r="MUH17" s="877"/>
      <c r="MUI17" s="877"/>
      <c r="MUJ17" s="877"/>
      <c r="MUK17" s="877"/>
      <c r="MUL17" s="877"/>
      <c r="MUM17" s="877"/>
      <c r="MUN17" s="877"/>
      <c r="MUO17" s="877"/>
      <c r="MUP17" s="877"/>
      <c r="MUQ17" s="877"/>
      <c r="MUR17" s="877"/>
      <c r="MUS17" s="877"/>
      <c r="MUT17" s="877"/>
      <c r="MUU17" s="877"/>
      <c r="MUV17" s="877"/>
      <c r="MUW17" s="877"/>
      <c r="MUX17" s="877"/>
      <c r="MUY17" s="877"/>
      <c r="MUZ17" s="877"/>
      <c r="MVA17" s="877"/>
      <c r="MVB17" s="877"/>
      <c r="MVC17" s="877"/>
      <c r="MVD17" s="877"/>
      <c r="MVE17" s="877"/>
      <c r="MVF17" s="877"/>
      <c r="MVG17" s="877"/>
      <c r="MVH17" s="877"/>
      <c r="MVI17" s="877"/>
      <c r="MVJ17" s="877"/>
      <c r="MVK17" s="877"/>
      <c r="MVL17" s="877"/>
      <c r="MVM17" s="877"/>
      <c r="MVN17" s="877"/>
      <c r="MVO17" s="877"/>
      <c r="MVP17" s="877"/>
      <c r="MVQ17" s="877"/>
      <c r="MVR17" s="877"/>
      <c r="MVS17" s="877"/>
      <c r="MVT17" s="877"/>
      <c r="MVU17" s="877"/>
      <c r="MVV17" s="877"/>
      <c r="MVW17" s="877"/>
      <c r="MVX17" s="877"/>
      <c r="MVY17" s="877"/>
      <c r="MVZ17" s="877"/>
      <c r="MWA17" s="877"/>
      <c r="MWB17" s="877"/>
      <c r="MWC17" s="877"/>
      <c r="MWD17" s="877"/>
      <c r="MWE17" s="877"/>
      <c r="MWF17" s="877"/>
      <c r="MWG17" s="877"/>
      <c r="MWH17" s="877"/>
      <c r="MWI17" s="877"/>
      <c r="MWJ17" s="877"/>
      <c r="MWK17" s="877"/>
      <c r="MWL17" s="877"/>
      <c r="MWM17" s="877"/>
      <c r="MWN17" s="877"/>
      <c r="MWO17" s="877"/>
      <c r="MWP17" s="877"/>
      <c r="MWQ17" s="877"/>
      <c r="MWR17" s="877"/>
      <c r="MWS17" s="877"/>
      <c r="MWT17" s="877"/>
      <c r="MWU17" s="877"/>
      <c r="MWV17" s="877"/>
      <c r="MWW17" s="877"/>
      <c r="MWX17" s="877"/>
      <c r="MWY17" s="877"/>
      <c r="MWZ17" s="877"/>
      <c r="MXA17" s="877"/>
      <c r="MXB17" s="877"/>
      <c r="MXC17" s="877"/>
      <c r="MXD17" s="877"/>
      <c r="MXE17" s="877"/>
      <c r="MXF17" s="877"/>
      <c r="MXG17" s="877"/>
      <c r="MXH17" s="877"/>
      <c r="MXI17" s="877"/>
      <c r="MXJ17" s="877"/>
      <c r="MXK17" s="877"/>
      <c r="MXL17" s="877"/>
      <c r="MXM17" s="877"/>
      <c r="MXN17" s="877"/>
      <c r="MXO17" s="877"/>
      <c r="MXP17" s="877"/>
      <c r="MXQ17" s="877"/>
      <c r="MXR17" s="877"/>
      <c r="MXS17" s="877"/>
      <c r="MXT17" s="877"/>
      <c r="MXU17" s="877"/>
      <c r="MXV17" s="877"/>
      <c r="MXW17" s="877"/>
      <c r="MXX17" s="877"/>
      <c r="MXY17" s="877"/>
      <c r="MXZ17" s="877"/>
      <c r="MYA17" s="877"/>
      <c r="MYB17" s="877"/>
      <c r="MYC17" s="877"/>
      <c r="MYD17" s="877"/>
      <c r="MYE17" s="877"/>
      <c r="MYF17" s="877"/>
      <c r="MYG17" s="877"/>
      <c r="MYH17" s="877"/>
      <c r="MYI17" s="877"/>
      <c r="MYJ17" s="877"/>
      <c r="MYK17" s="877"/>
      <c r="MYL17" s="877"/>
      <c r="MYM17" s="877"/>
      <c r="MYN17" s="877"/>
      <c r="MYO17" s="877"/>
      <c r="MYP17" s="877"/>
      <c r="MYQ17" s="877"/>
      <c r="MYR17" s="877"/>
      <c r="MYS17" s="877"/>
      <c r="MYT17" s="877"/>
      <c r="MYU17" s="877"/>
      <c r="MYV17" s="877"/>
      <c r="MYW17" s="877"/>
      <c r="MYX17" s="877"/>
      <c r="MYY17" s="877"/>
      <c r="MYZ17" s="877"/>
      <c r="MZA17" s="877"/>
      <c r="MZB17" s="877"/>
      <c r="MZC17" s="877"/>
      <c r="MZD17" s="877"/>
      <c r="MZE17" s="877"/>
      <c r="MZF17" s="877"/>
      <c r="MZG17" s="877"/>
      <c r="MZH17" s="877"/>
      <c r="MZI17" s="877"/>
      <c r="MZJ17" s="877"/>
      <c r="MZK17" s="877"/>
      <c r="MZL17" s="877"/>
      <c r="MZM17" s="877"/>
      <c r="MZN17" s="877"/>
      <c r="MZO17" s="877"/>
      <c r="MZP17" s="877"/>
      <c r="MZQ17" s="877"/>
      <c r="MZR17" s="877"/>
      <c r="MZS17" s="877"/>
      <c r="MZT17" s="877"/>
      <c r="MZU17" s="877"/>
      <c r="MZV17" s="877"/>
      <c r="MZW17" s="877"/>
      <c r="MZX17" s="877"/>
      <c r="MZY17" s="877"/>
      <c r="MZZ17" s="877"/>
      <c r="NAA17" s="877"/>
      <c r="NAB17" s="877"/>
      <c r="NAC17" s="877"/>
      <c r="NAD17" s="877"/>
      <c r="NAE17" s="877"/>
      <c r="NAF17" s="877"/>
      <c r="NAG17" s="877"/>
      <c r="NAH17" s="877"/>
      <c r="NAI17" s="877"/>
      <c r="NAJ17" s="877"/>
      <c r="NAK17" s="877"/>
      <c r="NAL17" s="877"/>
      <c r="NAM17" s="877"/>
      <c r="NAN17" s="877"/>
      <c r="NAO17" s="877"/>
      <c r="NAP17" s="877"/>
      <c r="NAQ17" s="877"/>
      <c r="NAR17" s="877"/>
      <c r="NAS17" s="877"/>
      <c r="NAT17" s="877"/>
      <c r="NAU17" s="877"/>
      <c r="NAV17" s="877"/>
      <c r="NAW17" s="877"/>
      <c r="NAX17" s="877"/>
      <c r="NAY17" s="877"/>
      <c r="NAZ17" s="877"/>
      <c r="NBA17" s="877"/>
      <c r="NBB17" s="877"/>
      <c r="NBC17" s="877"/>
      <c r="NBD17" s="877"/>
      <c r="NBE17" s="877"/>
      <c r="NBF17" s="877"/>
      <c r="NBG17" s="877"/>
      <c r="NBH17" s="877"/>
      <c r="NBI17" s="877"/>
      <c r="NBJ17" s="877"/>
      <c r="NBK17" s="877"/>
      <c r="NBL17" s="877"/>
      <c r="NBM17" s="877"/>
      <c r="NBN17" s="877"/>
      <c r="NBO17" s="877"/>
      <c r="NBP17" s="877"/>
      <c r="NBQ17" s="877"/>
      <c r="NBR17" s="877"/>
      <c r="NBS17" s="877"/>
      <c r="NBT17" s="877"/>
      <c r="NBU17" s="877"/>
      <c r="NBV17" s="877"/>
      <c r="NBW17" s="877"/>
      <c r="NBX17" s="877"/>
      <c r="NBY17" s="877"/>
      <c r="NBZ17" s="877"/>
      <c r="NCA17" s="877"/>
      <c r="NCB17" s="877"/>
      <c r="NCC17" s="877"/>
      <c r="NCD17" s="877"/>
      <c r="NCE17" s="877"/>
      <c r="NCF17" s="877"/>
      <c r="NCG17" s="877"/>
      <c r="NCH17" s="877"/>
      <c r="NCI17" s="877"/>
      <c r="NCJ17" s="877"/>
      <c r="NCK17" s="877"/>
      <c r="NCL17" s="877"/>
      <c r="NCM17" s="877"/>
      <c r="NCN17" s="877"/>
      <c r="NCO17" s="877"/>
      <c r="NCP17" s="877"/>
      <c r="NCQ17" s="877"/>
      <c r="NCR17" s="877"/>
      <c r="NCS17" s="877"/>
      <c r="NCT17" s="877"/>
      <c r="NCU17" s="877"/>
      <c r="NCV17" s="877"/>
      <c r="NCW17" s="877"/>
      <c r="NCX17" s="877"/>
      <c r="NCY17" s="877"/>
      <c r="NCZ17" s="877"/>
      <c r="NDA17" s="877"/>
      <c r="NDB17" s="877"/>
      <c r="NDC17" s="877"/>
      <c r="NDD17" s="877"/>
      <c r="NDE17" s="877"/>
      <c r="NDF17" s="877"/>
      <c r="NDG17" s="877"/>
      <c r="NDH17" s="877"/>
      <c r="NDI17" s="877"/>
      <c r="NDJ17" s="877"/>
      <c r="NDK17" s="877"/>
      <c r="NDL17" s="877"/>
      <c r="NDM17" s="877"/>
      <c r="NDN17" s="877"/>
      <c r="NDO17" s="877"/>
      <c r="NDP17" s="877"/>
      <c r="NDQ17" s="877"/>
      <c r="NDR17" s="877"/>
      <c r="NDS17" s="877"/>
      <c r="NDT17" s="877"/>
      <c r="NDU17" s="877"/>
      <c r="NDV17" s="877"/>
      <c r="NDW17" s="877"/>
      <c r="NDX17" s="877"/>
      <c r="NDY17" s="877"/>
      <c r="NDZ17" s="877"/>
      <c r="NEA17" s="877"/>
      <c r="NEB17" s="877"/>
      <c r="NEC17" s="877"/>
      <c r="NED17" s="877"/>
      <c r="NEE17" s="877"/>
      <c r="NEF17" s="877"/>
      <c r="NEG17" s="877"/>
      <c r="NEH17" s="877"/>
      <c r="NEI17" s="877"/>
      <c r="NEJ17" s="877"/>
      <c r="NEK17" s="877"/>
      <c r="NEL17" s="877"/>
      <c r="NEM17" s="877"/>
      <c r="NEN17" s="877"/>
      <c r="NEO17" s="877"/>
      <c r="NEP17" s="877"/>
      <c r="NEQ17" s="877"/>
      <c r="NER17" s="877"/>
      <c r="NES17" s="877"/>
      <c r="NET17" s="877"/>
      <c r="NEU17" s="877"/>
      <c r="NEV17" s="877"/>
      <c r="NEW17" s="877"/>
      <c r="NEX17" s="877"/>
      <c r="NEY17" s="877"/>
      <c r="NEZ17" s="877"/>
      <c r="NFA17" s="877"/>
      <c r="NFB17" s="877"/>
      <c r="NFC17" s="877"/>
      <c r="NFD17" s="877"/>
      <c r="NFE17" s="877"/>
      <c r="NFF17" s="877"/>
      <c r="NFG17" s="877"/>
      <c r="NFH17" s="877"/>
      <c r="NFI17" s="877"/>
      <c r="NFJ17" s="877"/>
      <c r="NFK17" s="877"/>
      <c r="NFL17" s="877"/>
      <c r="NFM17" s="877"/>
      <c r="NFN17" s="877"/>
      <c r="NFO17" s="877"/>
      <c r="NFP17" s="877"/>
      <c r="NFQ17" s="877"/>
      <c r="NFR17" s="877"/>
      <c r="NFS17" s="877"/>
      <c r="NFT17" s="877"/>
      <c r="NFU17" s="877"/>
      <c r="NFV17" s="877"/>
      <c r="NFW17" s="877"/>
      <c r="NFX17" s="877"/>
      <c r="NFY17" s="877"/>
      <c r="NFZ17" s="877"/>
      <c r="NGA17" s="877"/>
      <c r="NGB17" s="877"/>
      <c r="NGC17" s="877"/>
      <c r="NGD17" s="877"/>
      <c r="NGE17" s="877"/>
      <c r="NGF17" s="877"/>
      <c r="NGG17" s="877"/>
      <c r="NGH17" s="877"/>
      <c r="NGI17" s="877"/>
      <c r="NGJ17" s="877"/>
      <c r="NGK17" s="877"/>
      <c r="NGL17" s="877"/>
      <c r="NGM17" s="877"/>
      <c r="NGN17" s="877"/>
      <c r="NGO17" s="877"/>
      <c r="NGP17" s="877"/>
      <c r="NGQ17" s="877"/>
      <c r="NGR17" s="877"/>
      <c r="NGS17" s="877"/>
      <c r="NGT17" s="877"/>
      <c r="NGU17" s="877"/>
      <c r="NGV17" s="877"/>
      <c r="NGW17" s="877"/>
      <c r="NGX17" s="877"/>
      <c r="NGY17" s="877"/>
      <c r="NGZ17" s="877"/>
      <c r="NHA17" s="877"/>
      <c r="NHB17" s="877"/>
      <c r="NHC17" s="877"/>
      <c r="NHD17" s="877"/>
      <c r="NHE17" s="877"/>
      <c r="NHF17" s="877"/>
      <c r="NHG17" s="877"/>
      <c r="NHH17" s="877"/>
      <c r="NHI17" s="877"/>
      <c r="NHJ17" s="877"/>
      <c r="NHK17" s="877"/>
      <c r="NHL17" s="877"/>
      <c r="NHM17" s="877"/>
      <c r="NHN17" s="877"/>
      <c r="NHO17" s="877"/>
      <c r="NHP17" s="877"/>
      <c r="NHQ17" s="877"/>
      <c r="NHR17" s="877"/>
      <c r="NHS17" s="877"/>
      <c r="NHT17" s="877"/>
      <c r="NHU17" s="877"/>
      <c r="NHV17" s="877"/>
      <c r="NHW17" s="877"/>
      <c r="NHX17" s="877"/>
      <c r="NHY17" s="877"/>
      <c r="NHZ17" s="877"/>
      <c r="NIA17" s="877"/>
      <c r="NIB17" s="877"/>
      <c r="NIC17" s="877"/>
      <c r="NID17" s="877"/>
      <c r="NIE17" s="877"/>
      <c r="NIF17" s="877"/>
      <c r="NIG17" s="877"/>
      <c r="NIH17" s="877"/>
      <c r="NII17" s="877"/>
      <c r="NIJ17" s="877"/>
      <c r="NIK17" s="877"/>
      <c r="NIL17" s="877"/>
      <c r="NIM17" s="877"/>
      <c r="NIN17" s="877"/>
      <c r="NIO17" s="877"/>
      <c r="NIP17" s="877"/>
      <c r="NIQ17" s="877"/>
      <c r="NIR17" s="877"/>
      <c r="NIS17" s="877"/>
      <c r="NIT17" s="877"/>
      <c r="NIU17" s="877"/>
      <c r="NIV17" s="877"/>
      <c r="NIW17" s="877"/>
      <c r="NIX17" s="877"/>
      <c r="NIY17" s="877"/>
      <c r="NIZ17" s="877"/>
      <c r="NJA17" s="877"/>
      <c r="NJB17" s="877"/>
      <c r="NJC17" s="877"/>
      <c r="NJD17" s="877"/>
      <c r="NJE17" s="877"/>
      <c r="NJF17" s="877"/>
      <c r="NJG17" s="877"/>
      <c r="NJH17" s="877"/>
      <c r="NJI17" s="877"/>
      <c r="NJJ17" s="877"/>
      <c r="NJK17" s="877"/>
      <c r="NJL17" s="877"/>
      <c r="NJM17" s="877"/>
      <c r="NJN17" s="877"/>
      <c r="NJO17" s="877"/>
      <c r="NJP17" s="877"/>
      <c r="NJQ17" s="877"/>
      <c r="NJR17" s="877"/>
      <c r="NJS17" s="877"/>
      <c r="NJT17" s="877"/>
      <c r="NJU17" s="877"/>
      <c r="NJV17" s="877"/>
      <c r="NJW17" s="877"/>
      <c r="NJX17" s="877"/>
      <c r="NJY17" s="877"/>
      <c r="NJZ17" s="877"/>
      <c r="NKA17" s="877"/>
      <c r="NKB17" s="877"/>
      <c r="NKC17" s="877"/>
      <c r="NKD17" s="877"/>
      <c r="NKE17" s="877"/>
      <c r="NKF17" s="877"/>
      <c r="NKG17" s="877"/>
      <c r="NKH17" s="877"/>
      <c r="NKI17" s="877"/>
      <c r="NKJ17" s="877"/>
      <c r="NKK17" s="877"/>
      <c r="NKL17" s="877"/>
      <c r="NKM17" s="877"/>
      <c r="NKN17" s="877"/>
      <c r="NKO17" s="877"/>
      <c r="NKP17" s="877"/>
      <c r="NKQ17" s="877"/>
      <c r="NKR17" s="877"/>
      <c r="NKS17" s="877"/>
      <c r="NKT17" s="877"/>
      <c r="NKU17" s="877"/>
      <c r="NKV17" s="877"/>
      <c r="NKW17" s="877"/>
      <c r="NKX17" s="877"/>
      <c r="NKY17" s="877"/>
      <c r="NKZ17" s="877"/>
      <c r="NLA17" s="877"/>
      <c r="NLB17" s="877"/>
      <c r="NLC17" s="877"/>
      <c r="NLD17" s="877"/>
      <c r="NLE17" s="877"/>
      <c r="NLF17" s="877"/>
      <c r="NLG17" s="877"/>
      <c r="NLH17" s="877"/>
      <c r="NLI17" s="877"/>
      <c r="NLJ17" s="877"/>
      <c r="NLK17" s="877"/>
      <c r="NLL17" s="877"/>
      <c r="NLM17" s="877"/>
      <c r="NLN17" s="877"/>
      <c r="NLO17" s="877"/>
      <c r="NLP17" s="877"/>
      <c r="NLQ17" s="877"/>
      <c r="NLR17" s="877"/>
      <c r="NLS17" s="877"/>
      <c r="NLT17" s="877"/>
      <c r="NLU17" s="877"/>
      <c r="NLV17" s="877"/>
      <c r="NLW17" s="877"/>
      <c r="NLX17" s="877"/>
      <c r="NLY17" s="877"/>
      <c r="NLZ17" s="877"/>
      <c r="NMA17" s="877"/>
      <c r="NMB17" s="877"/>
      <c r="NMC17" s="877"/>
      <c r="NMD17" s="877"/>
      <c r="NME17" s="877"/>
      <c r="NMF17" s="877"/>
      <c r="NMG17" s="877"/>
      <c r="NMH17" s="877"/>
      <c r="NMI17" s="877"/>
      <c r="NMJ17" s="877"/>
      <c r="NMK17" s="877"/>
      <c r="NML17" s="877"/>
      <c r="NMM17" s="877"/>
      <c r="NMN17" s="877"/>
      <c r="NMO17" s="877"/>
      <c r="NMP17" s="877"/>
      <c r="NMQ17" s="877"/>
      <c r="NMR17" s="877"/>
      <c r="NMS17" s="877"/>
      <c r="NMT17" s="877"/>
      <c r="NMU17" s="877"/>
      <c r="NMV17" s="877"/>
      <c r="NMW17" s="877"/>
      <c r="NMX17" s="877"/>
      <c r="NMY17" s="877"/>
      <c r="NMZ17" s="877"/>
      <c r="NNA17" s="877"/>
      <c r="NNB17" s="877"/>
      <c r="NNC17" s="877"/>
      <c r="NND17" s="877"/>
      <c r="NNE17" s="877"/>
      <c r="NNF17" s="877"/>
      <c r="NNG17" s="877"/>
      <c r="NNH17" s="877"/>
      <c r="NNI17" s="877"/>
      <c r="NNJ17" s="877"/>
      <c r="NNK17" s="877"/>
      <c r="NNL17" s="877"/>
      <c r="NNM17" s="877"/>
      <c r="NNN17" s="877"/>
      <c r="NNO17" s="877"/>
      <c r="NNP17" s="877"/>
      <c r="NNQ17" s="877"/>
      <c r="NNR17" s="877"/>
      <c r="NNS17" s="877"/>
      <c r="NNT17" s="877"/>
      <c r="NNU17" s="877"/>
      <c r="NNV17" s="877"/>
      <c r="NNW17" s="877"/>
      <c r="NNX17" s="877"/>
      <c r="NNY17" s="877"/>
      <c r="NNZ17" s="877"/>
      <c r="NOA17" s="877"/>
      <c r="NOB17" s="877"/>
      <c r="NOC17" s="877"/>
      <c r="NOD17" s="877"/>
      <c r="NOE17" s="877"/>
      <c r="NOF17" s="877"/>
      <c r="NOG17" s="877"/>
      <c r="NOH17" s="877"/>
      <c r="NOI17" s="877"/>
      <c r="NOJ17" s="877"/>
      <c r="NOK17" s="877"/>
      <c r="NOL17" s="877"/>
      <c r="NOM17" s="877"/>
      <c r="NON17" s="877"/>
      <c r="NOO17" s="877"/>
      <c r="NOP17" s="877"/>
      <c r="NOQ17" s="877"/>
      <c r="NOR17" s="877"/>
      <c r="NOS17" s="877"/>
      <c r="NOT17" s="877"/>
      <c r="NOU17" s="877"/>
      <c r="NOV17" s="877"/>
      <c r="NOW17" s="877"/>
      <c r="NOX17" s="877"/>
      <c r="NOY17" s="877"/>
      <c r="NOZ17" s="877"/>
      <c r="NPA17" s="877"/>
      <c r="NPB17" s="877"/>
      <c r="NPC17" s="877"/>
      <c r="NPD17" s="877"/>
      <c r="NPE17" s="877"/>
      <c r="NPF17" s="877"/>
      <c r="NPG17" s="877"/>
      <c r="NPH17" s="877"/>
      <c r="NPI17" s="877"/>
      <c r="NPJ17" s="877"/>
      <c r="NPK17" s="877"/>
      <c r="NPL17" s="877"/>
      <c r="NPM17" s="877"/>
      <c r="NPN17" s="877"/>
      <c r="NPO17" s="877"/>
      <c r="NPP17" s="877"/>
      <c r="NPQ17" s="877"/>
      <c r="NPR17" s="877"/>
      <c r="NPS17" s="877"/>
      <c r="NPT17" s="877"/>
      <c r="NPU17" s="877"/>
      <c r="NPV17" s="877"/>
      <c r="NPW17" s="877"/>
      <c r="NPX17" s="877"/>
      <c r="NPY17" s="877"/>
      <c r="NPZ17" s="877"/>
      <c r="NQA17" s="877"/>
      <c r="NQB17" s="877"/>
      <c r="NQC17" s="877"/>
      <c r="NQD17" s="877"/>
      <c r="NQE17" s="877"/>
      <c r="NQF17" s="877"/>
      <c r="NQG17" s="877"/>
      <c r="NQH17" s="877"/>
      <c r="NQI17" s="877"/>
      <c r="NQJ17" s="877"/>
      <c r="NQK17" s="877"/>
      <c r="NQL17" s="877"/>
      <c r="NQM17" s="877"/>
      <c r="NQN17" s="877"/>
      <c r="NQO17" s="877"/>
      <c r="NQP17" s="877"/>
      <c r="NQQ17" s="877"/>
      <c r="NQR17" s="877"/>
      <c r="NQS17" s="877"/>
      <c r="NQT17" s="877"/>
      <c r="NQU17" s="877"/>
      <c r="NQV17" s="877"/>
      <c r="NQW17" s="877"/>
      <c r="NQX17" s="877"/>
      <c r="NQY17" s="877"/>
      <c r="NQZ17" s="877"/>
      <c r="NRA17" s="877"/>
      <c r="NRB17" s="877"/>
      <c r="NRC17" s="877"/>
      <c r="NRD17" s="877"/>
      <c r="NRE17" s="877"/>
      <c r="NRF17" s="877"/>
      <c r="NRG17" s="877"/>
      <c r="NRH17" s="877"/>
      <c r="NRI17" s="877"/>
      <c r="NRJ17" s="877"/>
      <c r="NRK17" s="877"/>
      <c r="NRL17" s="877"/>
      <c r="NRM17" s="877"/>
      <c r="NRN17" s="877"/>
      <c r="NRO17" s="877"/>
      <c r="NRP17" s="877"/>
      <c r="NRQ17" s="877"/>
      <c r="NRR17" s="877"/>
      <c r="NRS17" s="877"/>
      <c r="NRT17" s="877"/>
      <c r="NRU17" s="877"/>
      <c r="NRV17" s="877"/>
      <c r="NRW17" s="877"/>
      <c r="NRX17" s="877"/>
      <c r="NRY17" s="877"/>
      <c r="NRZ17" s="877"/>
      <c r="NSA17" s="877"/>
      <c r="NSB17" s="877"/>
      <c r="NSC17" s="877"/>
      <c r="NSD17" s="877"/>
      <c r="NSE17" s="877"/>
      <c r="NSF17" s="877"/>
      <c r="NSG17" s="877"/>
      <c r="NSH17" s="877"/>
      <c r="NSI17" s="877"/>
      <c r="NSJ17" s="877"/>
      <c r="NSK17" s="877"/>
      <c r="NSL17" s="877"/>
      <c r="NSM17" s="877"/>
      <c r="NSN17" s="877"/>
      <c r="NSO17" s="877"/>
      <c r="NSP17" s="877"/>
      <c r="NSQ17" s="877"/>
      <c r="NSR17" s="877"/>
      <c r="NSS17" s="877"/>
      <c r="NST17" s="877"/>
      <c r="NSU17" s="877"/>
      <c r="NSV17" s="877"/>
      <c r="NSW17" s="877"/>
      <c r="NSX17" s="877"/>
      <c r="NSY17" s="877"/>
      <c r="NSZ17" s="877"/>
      <c r="NTA17" s="877"/>
      <c r="NTB17" s="877"/>
      <c r="NTC17" s="877"/>
      <c r="NTD17" s="877"/>
      <c r="NTE17" s="877"/>
      <c r="NTF17" s="877"/>
      <c r="NTG17" s="877"/>
      <c r="NTH17" s="877"/>
      <c r="NTI17" s="877"/>
      <c r="NTJ17" s="877"/>
      <c r="NTK17" s="877"/>
      <c r="NTL17" s="877"/>
      <c r="NTM17" s="877"/>
      <c r="NTN17" s="877"/>
      <c r="NTO17" s="877"/>
      <c r="NTP17" s="877"/>
      <c r="NTQ17" s="877"/>
      <c r="NTR17" s="877"/>
      <c r="NTS17" s="877"/>
      <c r="NTT17" s="877"/>
      <c r="NTU17" s="877"/>
      <c r="NTV17" s="877"/>
      <c r="NTW17" s="877"/>
      <c r="NTX17" s="877"/>
      <c r="NTY17" s="877"/>
      <c r="NTZ17" s="877"/>
      <c r="NUA17" s="877"/>
      <c r="NUB17" s="877"/>
      <c r="NUC17" s="877"/>
      <c r="NUD17" s="877"/>
      <c r="NUE17" s="877"/>
      <c r="NUF17" s="877"/>
      <c r="NUG17" s="877"/>
      <c r="NUH17" s="877"/>
      <c r="NUI17" s="877"/>
      <c r="NUJ17" s="877"/>
      <c r="NUK17" s="877"/>
      <c r="NUL17" s="877"/>
      <c r="NUM17" s="877"/>
      <c r="NUN17" s="877"/>
      <c r="NUO17" s="877"/>
      <c r="NUP17" s="877"/>
      <c r="NUQ17" s="877"/>
      <c r="NUR17" s="877"/>
      <c r="NUS17" s="877"/>
      <c r="NUT17" s="877"/>
      <c r="NUU17" s="877"/>
      <c r="NUV17" s="877"/>
      <c r="NUW17" s="877"/>
      <c r="NUX17" s="877"/>
      <c r="NUY17" s="877"/>
      <c r="NUZ17" s="877"/>
      <c r="NVA17" s="877"/>
      <c r="NVB17" s="877"/>
      <c r="NVC17" s="877"/>
      <c r="NVD17" s="877"/>
      <c r="NVE17" s="877"/>
      <c r="NVF17" s="877"/>
      <c r="NVG17" s="877"/>
      <c r="NVH17" s="877"/>
      <c r="NVI17" s="877"/>
      <c r="NVJ17" s="877"/>
      <c r="NVK17" s="877"/>
      <c r="NVL17" s="877"/>
      <c r="NVM17" s="877"/>
      <c r="NVN17" s="877"/>
      <c r="NVO17" s="877"/>
      <c r="NVP17" s="877"/>
      <c r="NVQ17" s="877"/>
      <c r="NVR17" s="877"/>
      <c r="NVS17" s="877"/>
      <c r="NVT17" s="877"/>
      <c r="NVU17" s="877"/>
      <c r="NVV17" s="877"/>
      <c r="NVW17" s="877"/>
      <c r="NVX17" s="877"/>
      <c r="NVY17" s="877"/>
      <c r="NVZ17" s="877"/>
      <c r="NWA17" s="877"/>
      <c r="NWB17" s="877"/>
      <c r="NWC17" s="877"/>
      <c r="NWD17" s="877"/>
      <c r="NWE17" s="877"/>
      <c r="NWF17" s="877"/>
      <c r="NWG17" s="877"/>
      <c r="NWH17" s="877"/>
      <c r="NWI17" s="877"/>
      <c r="NWJ17" s="877"/>
      <c r="NWK17" s="877"/>
      <c r="NWL17" s="877"/>
      <c r="NWM17" s="877"/>
      <c r="NWN17" s="877"/>
      <c r="NWO17" s="877"/>
      <c r="NWP17" s="877"/>
      <c r="NWQ17" s="877"/>
      <c r="NWR17" s="877"/>
      <c r="NWS17" s="877"/>
      <c r="NWT17" s="877"/>
      <c r="NWU17" s="877"/>
      <c r="NWV17" s="877"/>
      <c r="NWW17" s="877"/>
      <c r="NWX17" s="877"/>
      <c r="NWY17" s="877"/>
      <c r="NWZ17" s="877"/>
      <c r="NXA17" s="877"/>
      <c r="NXB17" s="877"/>
      <c r="NXC17" s="877"/>
      <c r="NXD17" s="877"/>
      <c r="NXE17" s="877"/>
      <c r="NXF17" s="877"/>
      <c r="NXG17" s="877"/>
      <c r="NXH17" s="877"/>
      <c r="NXI17" s="877"/>
      <c r="NXJ17" s="877"/>
      <c r="NXK17" s="877"/>
      <c r="NXL17" s="877"/>
      <c r="NXM17" s="877"/>
      <c r="NXN17" s="877"/>
      <c r="NXO17" s="877"/>
      <c r="NXP17" s="877"/>
      <c r="NXQ17" s="877"/>
      <c r="NXR17" s="877"/>
      <c r="NXS17" s="877"/>
      <c r="NXT17" s="877"/>
      <c r="NXU17" s="877"/>
      <c r="NXV17" s="877"/>
      <c r="NXW17" s="877"/>
      <c r="NXX17" s="877"/>
      <c r="NXY17" s="877"/>
      <c r="NXZ17" s="877"/>
      <c r="NYA17" s="877"/>
      <c r="NYB17" s="877"/>
      <c r="NYC17" s="877"/>
      <c r="NYD17" s="877"/>
      <c r="NYE17" s="877"/>
      <c r="NYF17" s="877"/>
      <c r="NYG17" s="877"/>
      <c r="NYH17" s="877"/>
      <c r="NYI17" s="877"/>
      <c r="NYJ17" s="877"/>
      <c r="NYK17" s="877"/>
      <c r="NYL17" s="877"/>
      <c r="NYM17" s="877"/>
      <c r="NYN17" s="877"/>
      <c r="NYO17" s="877"/>
      <c r="NYP17" s="877"/>
      <c r="NYQ17" s="877"/>
      <c r="NYR17" s="877"/>
      <c r="NYS17" s="877"/>
      <c r="NYT17" s="877"/>
      <c r="NYU17" s="877"/>
      <c r="NYV17" s="877"/>
      <c r="NYW17" s="877"/>
      <c r="NYX17" s="877"/>
      <c r="NYY17" s="877"/>
      <c r="NYZ17" s="877"/>
      <c r="NZA17" s="877"/>
      <c r="NZB17" s="877"/>
      <c r="NZC17" s="877"/>
      <c r="NZD17" s="877"/>
      <c r="NZE17" s="877"/>
      <c r="NZF17" s="877"/>
      <c r="NZG17" s="877"/>
      <c r="NZH17" s="877"/>
      <c r="NZI17" s="877"/>
      <c r="NZJ17" s="877"/>
      <c r="NZK17" s="877"/>
      <c r="NZL17" s="877"/>
      <c r="NZM17" s="877"/>
      <c r="NZN17" s="877"/>
      <c r="NZO17" s="877"/>
      <c r="NZP17" s="877"/>
      <c r="NZQ17" s="877"/>
      <c r="NZR17" s="877"/>
      <c r="NZS17" s="877"/>
      <c r="NZT17" s="877"/>
      <c r="NZU17" s="877"/>
      <c r="NZV17" s="877"/>
      <c r="NZW17" s="877"/>
      <c r="NZX17" s="877"/>
      <c r="NZY17" s="877"/>
      <c r="NZZ17" s="877"/>
      <c r="OAA17" s="877"/>
      <c r="OAB17" s="877"/>
      <c r="OAC17" s="877"/>
      <c r="OAD17" s="877"/>
      <c r="OAE17" s="877"/>
      <c r="OAF17" s="877"/>
      <c r="OAG17" s="877"/>
      <c r="OAH17" s="877"/>
      <c r="OAI17" s="877"/>
      <c r="OAJ17" s="877"/>
      <c r="OAK17" s="877"/>
      <c r="OAL17" s="877"/>
      <c r="OAM17" s="877"/>
      <c r="OAN17" s="877"/>
      <c r="OAO17" s="877"/>
      <c r="OAP17" s="877"/>
      <c r="OAQ17" s="877"/>
      <c r="OAR17" s="877"/>
      <c r="OAS17" s="877"/>
      <c r="OAT17" s="877"/>
      <c r="OAU17" s="877"/>
      <c r="OAV17" s="877"/>
      <c r="OAW17" s="877"/>
      <c r="OAX17" s="877"/>
      <c r="OAY17" s="877"/>
      <c r="OAZ17" s="877"/>
      <c r="OBA17" s="877"/>
      <c r="OBB17" s="877"/>
      <c r="OBC17" s="877"/>
      <c r="OBD17" s="877"/>
      <c r="OBE17" s="877"/>
      <c r="OBF17" s="877"/>
      <c r="OBG17" s="877"/>
      <c r="OBH17" s="877"/>
      <c r="OBI17" s="877"/>
      <c r="OBJ17" s="877"/>
      <c r="OBK17" s="877"/>
      <c r="OBL17" s="877"/>
      <c r="OBM17" s="877"/>
      <c r="OBN17" s="877"/>
      <c r="OBO17" s="877"/>
      <c r="OBP17" s="877"/>
      <c r="OBQ17" s="877"/>
      <c r="OBR17" s="877"/>
      <c r="OBS17" s="877"/>
      <c r="OBT17" s="877"/>
      <c r="OBU17" s="877"/>
      <c r="OBV17" s="877"/>
      <c r="OBW17" s="877"/>
      <c r="OBX17" s="877"/>
      <c r="OBY17" s="877"/>
      <c r="OBZ17" s="877"/>
      <c r="OCA17" s="877"/>
      <c r="OCB17" s="877"/>
      <c r="OCC17" s="877"/>
      <c r="OCD17" s="877"/>
      <c r="OCE17" s="877"/>
      <c r="OCF17" s="877"/>
      <c r="OCG17" s="877"/>
      <c r="OCH17" s="877"/>
      <c r="OCI17" s="877"/>
      <c r="OCJ17" s="877"/>
      <c r="OCK17" s="877"/>
      <c r="OCL17" s="877"/>
      <c r="OCM17" s="877"/>
      <c r="OCN17" s="877"/>
      <c r="OCO17" s="877"/>
      <c r="OCP17" s="877"/>
      <c r="OCQ17" s="877"/>
      <c r="OCR17" s="877"/>
      <c r="OCS17" s="877"/>
      <c r="OCT17" s="877"/>
      <c r="OCU17" s="877"/>
      <c r="OCV17" s="877"/>
      <c r="OCW17" s="877"/>
      <c r="OCX17" s="877"/>
      <c r="OCY17" s="877"/>
      <c r="OCZ17" s="877"/>
      <c r="ODA17" s="877"/>
      <c r="ODB17" s="877"/>
      <c r="ODC17" s="877"/>
      <c r="ODD17" s="877"/>
      <c r="ODE17" s="877"/>
      <c r="ODF17" s="877"/>
      <c r="ODG17" s="877"/>
      <c r="ODH17" s="877"/>
      <c r="ODI17" s="877"/>
      <c r="ODJ17" s="877"/>
      <c r="ODK17" s="877"/>
      <c r="ODL17" s="877"/>
      <c r="ODM17" s="877"/>
      <c r="ODN17" s="877"/>
      <c r="ODO17" s="877"/>
      <c r="ODP17" s="877"/>
      <c r="ODQ17" s="877"/>
      <c r="ODR17" s="877"/>
      <c r="ODS17" s="877"/>
      <c r="ODT17" s="877"/>
      <c r="ODU17" s="877"/>
      <c r="ODV17" s="877"/>
      <c r="ODW17" s="877"/>
      <c r="ODX17" s="877"/>
      <c r="ODY17" s="877"/>
      <c r="ODZ17" s="877"/>
      <c r="OEA17" s="877"/>
      <c r="OEB17" s="877"/>
      <c r="OEC17" s="877"/>
      <c r="OED17" s="877"/>
      <c r="OEE17" s="877"/>
      <c r="OEF17" s="877"/>
      <c r="OEG17" s="877"/>
      <c r="OEH17" s="877"/>
      <c r="OEI17" s="877"/>
      <c r="OEJ17" s="877"/>
      <c r="OEK17" s="877"/>
      <c r="OEL17" s="877"/>
      <c r="OEM17" s="877"/>
      <c r="OEN17" s="877"/>
      <c r="OEO17" s="877"/>
      <c r="OEP17" s="877"/>
      <c r="OEQ17" s="877"/>
      <c r="OER17" s="877"/>
      <c r="OES17" s="877"/>
      <c r="OET17" s="877"/>
      <c r="OEU17" s="877"/>
      <c r="OEV17" s="877"/>
      <c r="OEW17" s="877"/>
      <c r="OEX17" s="877"/>
      <c r="OEY17" s="877"/>
      <c r="OEZ17" s="877"/>
      <c r="OFA17" s="877"/>
      <c r="OFB17" s="877"/>
      <c r="OFC17" s="877"/>
      <c r="OFD17" s="877"/>
      <c r="OFE17" s="877"/>
      <c r="OFF17" s="877"/>
      <c r="OFG17" s="877"/>
      <c r="OFH17" s="877"/>
      <c r="OFI17" s="877"/>
      <c r="OFJ17" s="877"/>
      <c r="OFK17" s="877"/>
      <c r="OFL17" s="877"/>
      <c r="OFM17" s="877"/>
      <c r="OFN17" s="877"/>
      <c r="OFO17" s="877"/>
      <c r="OFP17" s="877"/>
      <c r="OFQ17" s="877"/>
      <c r="OFR17" s="877"/>
      <c r="OFS17" s="877"/>
      <c r="OFT17" s="877"/>
      <c r="OFU17" s="877"/>
      <c r="OFV17" s="877"/>
      <c r="OFW17" s="877"/>
      <c r="OFX17" s="877"/>
      <c r="OFY17" s="877"/>
      <c r="OFZ17" s="877"/>
      <c r="OGA17" s="877"/>
      <c r="OGB17" s="877"/>
      <c r="OGC17" s="877"/>
      <c r="OGD17" s="877"/>
      <c r="OGE17" s="877"/>
      <c r="OGF17" s="877"/>
      <c r="OGG17" s="877"/>
      <c r="OGH17" s="877"/>
      <c r="OGI17" s="877"/>
      <c r="OGJ17" s="877"/>
      <c r="OGK17" s="877"/>
      <c r="OGL17" s="877"/>
      <c r="OGM17" s="877"/>
      <c r="OGN17" s="877"/>
      <c r="OGO17" s="877"/>
      <c r="OGP17" s="877"/>
      <c r="OGQ17" s="877"/>
      <c r="OGR17" s="877"/>
      <c r="OGS17" s="877"/>
      <c r="OGT17" s="877"/>
      <c r="OGU17" s="877"/>
      <c r="OGV17" s="877"/>
      <c r="OGW17" s="877"/>
      <c r="OGX17" s="877"/>
      <c r="OGY17" s="877"/>
      <c r="OGZ17" s="877"/>
      <c r="OHA17" s="877"/>
      <c r="OHB17" s="877"/>
      <c r="OHC17" s="877"/>
      <c r="OHD17" s="877"/>
      <c r="OHE17" s="877"/>
      <c r="OHF17" s="877"/>
      <c r="OHG17" s="877"/>
      <c r="OHH17" s="877"/>
      <c r="OHI17" s="877"/>
      <c r="OHJ17" s="877"/>
      <c r="OHK17" s="877"/>
      <c r="OHL17" s="877"/>
      <c r="OHM17" s="877"/>
      <c r="OHN17" s="877"/>
      <c r="OHO17" s="877"/>
      <c r="OHP17" s="877"/>
      <c r="OHQ17" s="877"/>
      <c r="OHR17" s="877"/>
      <c r="OHS17" s="877"/>
      <c r="OHT17" s="877"/>
      <c r="OHU17" s="877"/>
      <c r="OHV17" s="877"/>
      <c r="OHW17" s="877"/>
      <c r="OHX17" s="877"/>
      <c r="OHY17" s="877"/>
      <c r="OHZ17" s="877"/>
      <c r="OIA17" s="877"/>
      <c r="OIB17" s="877"/>
      <c r="OIC17" s="877"/>
      <c r="OID17" s="877"/>
      <c r="OIE17" s="877"/>
      <c r="OIF17" s="877"/>
      <c r="OIG17" s="877"/>
      <c r="OIH17" s="877"/>
      <c r="OII17" s="877"/>
      <c r="OIJ17" s="877"/>
      <c r="OIK17" s="877"/>
      <c r="OIL17" s="877"/>
      <c r="OIM17" s="877"/>
      <c r="OIN17" s="877"/>
      <c r="OIO17" s="877"/>
      <c r="OIP17" s="877"/>
      <c r="OIQ17" s="877"/>
      <c r="OIR17" s="877"/>
      <c r="OIS17" s="877"/>
      <c r="OIT17" s="877"/>
      <c r="OIU17" s="877"/>
      <c r="OIV17" s="877"/>
      <c r="OIW17" s="877"/>
      <c r="OIX17" s="877"/>
      <c r="OIY17" s="877"/>
      <c r="OIZ17" s="877"/>
      <c r="OJA17" s="877"/>
      <c r="OJB17" s="877"/>
      <c r="OJC17" s="877"/>
      <c r="OJD17" s="877"/>
      <c r="OJE17" s="877"/>
      <c r="OJF17" s="877"/>
      <c r="OJG17" s="877"/>
      <c r="OJH17" s="877"/>
      <c r="OJI17" s="877"/>
      <c r="OJJ17" s="877"/>
      <c r="OJK17" s="877"/>
      <c r="OJL17" s="877"/>
      <c r="OJM17" s="877"/>
      <c r="OJN17" s="877"/>
      <c r="OJO17" s="877"/>
      <c r="OJP17" s="877"/>
      <c r="OJQ17" s="877"/>
      <c r="OJR17" s="877"/>
      <c r="OJS17" s="877"/>
      <c r="OJT17" s="877"/>
      <c r="OJU17" s="877"/>
      <c r="OJV17" s="877"/>
      <c r="OJW17" s="877"/>
      <c r="OJX17" s="877"/>
      <c r="OJY17" s="877"/>
      <c r="OJZ17" s="877"/>
      <c r="OKA17" s="877"/>
      <c r="OKB17" s="877"/>
      <c r="OKC17" s="877"/>
      <c r="OKD17" s="877"/>
      <c r="OKE17" s="877"/>
      <c r="OKF17" s="877"/>
      <c r="OKG17" s="877"/>
      <c r="OKH17" s="877"/>
      <c r="OKI17" s="877"/>
      <c r="OKJ17" s="877"/>
      <c r="OKK17" s="877"/>
      <c r="OKL17" s="877"/>
      <c r="OKM17" s="877"/>
      <c r="OKN17" s="877"/>
      <c r="OKO17" s="877"/>
      <c r="OKP17" s="877"/>
      <c r="OKQ17" s="877"/>
      <c r="OKR17" s="877"/>
      <c r="OKS17" s="877"/>
      <c r="OKT17" s="877"/>
      <c r="OKU17" s="877"/>
      <c r="OKV17" s="877"/>
      <c r="OKW17" s="877"/>
      <c r="OKX17" s="877"/>
      <c r="OKY17" s="877"/>
      <c r="OKZ17" s="877"/>
      <c r="OLA17" s="877"/>
      <c r="OLB17" s="877"/>
      <c r="OLC17" s="877"/>
      <c r="OLD17" s="877"/>
      <c r="OLE17" s="877"/>
      <c r="OLF17" s="877"/>
      <c r="OLG17" s="877"/>
      <c r="OLH17" s="877"/>
      <c r="OLI17" s="877"/>
      <c r="OLJ17" s="877"/>
      <c r="OLK17" s="877"/>
      <c r="OLL17" s="877"/>
      <c r="OLM17" s="877"/>
      <c r="OLN17" s="877"/>
      <c r="OLO17" s="877"/>
      <c r="OLP17" s="877"/>
      <c r="OLQ17" s="877"/>
      <c r="OLR17" s="877"/>
      <c r="OLS17" s="877"/>
      <c r="OLT17" s="877"/>
      <c r="OLU17" s="877"/>
      <c r="OLV17" s="877"/>
      <c r="OLW17" s="877"/>
      <c r="OLX17" s="877"/>
      <c r="OLY17" s="877"/>
      <c r="OLZ17" s="877"/>
      <c r="OMA17" s="877"/>
      <c r="OMB17" s="877"/>
      <c r="OMC17" s="877"/>
      <c r="OMD17" s="877"/>
      <c r="OME17" s="877"/>
      <c r="OMF17" s="877"/>
      <c r="OMG17" s="877"/>
      <c r="OMH17" s="877"/>
      <c r="OMI17" s="877"/>
      <c r="OMJ17" s="877"/>
      <c r="OMK17" s="877"/>
      <c r="OML17" s="877"/>
      <c r="OMM17" s="877"/>
      <c r="OMN17" s="877"/>
      <c r="OMO17" s="877"/>
      <c r="OMP17" s="877"/>
      <c r="OMQ17" s="877"/>
      <c r="OMR17" s="877"/>
      <c r="OMS17" s="877"/>
      <c r="OMT17" s="877"/>
      <c r="OMU17" s="877"/>
      <c r="OMV17" s="877"/>
      <c r="OMW17" s="877"/>
      <c r="OMX17" s="877"/>
      <c r="OMY17" s="877"/>
      <c r="OMZ17" s="877"/>
      <c r="ONA17" s="877"/>
      <c r="ONB17" s="877"/>
      <c r="ONC17" s="877"/>
      <c r="OND17" s="877"/>
      <c r="ONE17" s="877"/>
      <c r="ONF17" s="877"/>
      <c r="ONG17" s="877"/>
      <c r="ONH17" s="877"/>
      <c r="ONI17" s="877"/>
      <c r="ONJ17" s="877"/>
      <c r="ONK17" s="877"/>
      <c r="ONL17" s="877"/>
      <c r="ONM17" s="877"/>
      <c r="ONN17" s="877"/>
      <c r="ONO17" s="877"/>
      <c r="ONP17" s="877"/>
      <c r="ONQ17" s="877"/>
      <c r="ONR17" s="877"/>
      <c r="ONS17" s="877"/>
      <c r="ONT17" s="877"/>
      <c r="ONU17" s="877"/>
      <c r="ONV17" s="877"/>
      <c r="ONW17" s="877"/>
      <c r="ONX17" s="877"/>
      <c r="ONY17" s="877"/>
      <c r="ONZ17" s="877"/>
      <c r="OOA17" s="877"/>
      <c r="OOB17" s="877"/>
      <c r="OOC17" s="877"/>
      <c r="OOD17" s="877"/>
      <c r="OOE17" s="877"/>
      <c r="OOF17" s="877"/>
      <c r="OOG17" s="877"/>
      <c r="OOH17" s="877"/>
      <c r="OOI17" s="877"/>
      <c r="OOJ17" s="877"/>
      <c r="OOK17" s="877"/>
      <c r="OOL17" s="877"/>
      <c r="OOM17" s="877"/>
      <c r="OON17" s="877"/>
      <c r="OOO17" s="877"/>
      <c r="OOP17" s="877"/>
      <c r="OOQ17" s="877"/>
      <c r="OOR17" s="877"/>
      <c r="OOS17" s="877"/>
      <c r="OOT17" s="877"/>
      <c r="OOU17" s="877"/>
      <c r="OOV17" s="877"/>
      <c r="OOW17" s="877"/>
      <c r="OOX17" s="877"/>
      <c r="OOY17" s="877"/>
      <c r="OOZ17" s="877"/>
      <c r="OPA17" s="877"/>
      <c r="OPB17" s="877"/>
      <c r="OPC17" s="877"/>
      <c r="OPD17" s="877"/>
      <c r="OPE17" s="877"/>
      <c r="OPF17" s="877"/>
      <c r="OPG17" s="877"/>
      <c r="OPH17" s="877"/>
      <c r="OPI17" s="877"/>
      <c r="OPJ17" s="877"/>
      <c r="OPK17" s="877"/>
      <c r="OPL17" s="877"/>
      <c r="OPM17" s="877"/>
      <c r="OPN17" s="877"/>
      <c r="OPO17" s="877"/>
      <c r="OPP17" s="877"/>
      <c r="OPQ17" s="877"/>
      <c r="OPR17" s="877"/>
      <c r="OPS17" s="877"/>
      <c r="OPT17" s="877"/>
      <c r="OPU17" s="877"/>
      <c r="OPV17" s="877"/>
      <c r="OPW17" s="877"/>
      <c r="OPX17" s="877"/>
      <c r="OPY17" s="877"/>
      <c r="OPZ17" s="877"/>
      <c r="OQA17" s="877"/>
      <c r="OQB17" s="877"/>
      <c r="OQC17" s="877"/>
      <c r="OQD17" s="877"/>
      <c r="OQE17" s="877"/>
      <c r="OQF17" s="877"/>
      <c r="OQG17" s="877"/>
      <c r="OQH17" s="877"/>
      <c r="OQI17" s="877"/>
      <c r="OQJ17" s="877"/>
      <c r="OQK17" s="877"/>
      <c r="OQL17" s="877"/>
      <c r="OQM17" s="877"/>
      <c r="OQN17" s="877"/>
      <c r="OQO17" s="877"/>
      <c r="OQP17" s="877"/>
      <c r="OQQ17" s="877"/>
      <c r="OQR17" s="877"/>
      <c r="OQS17" s="877"/>
      <c r="OQT17" s="877"/>
      <c r="OQU17" s="877"/>
      <c r="OQV17" s="877"/>
      <c r="OQW17" s="877"/>
      <c r="OQX17" s="877"/>
      <c r="OQY17" s="877"/>
      <c r="OQZ17" s="877"/>
      <c r="ORA17" s="877"/>
      <c r="ORB17" s="877"/>
      <c r="ORC17" s="877"/>
      <c r="ORD17" s="877"/>
      <c r="ORE17" s="877"/>
      <c r="ORF17" s="877"/>
      <c r="ORG17" s="877"/>
      <c r="ORH17" s="877"/>
      <c r="ORI17" s="877"/>
      <c r="ORJ17" s="877"/>
      <c r="ORK17" s="877"/>
      <c r="ORL17" s="877"/>
      <c r="ORM17" s="877"/>
      <c r="ORN17" s="877"/>
      <c r="ORO17" s="877"/>
      <c r="ORP17" s="877"/>
      <c r="ORQ17" s="877"/>
      <c r="ORR17" s="877"/>
      <c r="ORS17" s="877"/>
      <c r="ORT17" s="877"/>
      <c r="ORU17" s="877"/>
      <c r="ORV17" s="877"/>
      <c r="ORW17" s="877"/>
      <c r="ORX17" s="877"/>
      <c r="ORY17" s="877"/>
      <c r="ORZ17" s="877"/>
      <c r="OSA17" s="877"/>
      <c r="OSB17" s="877"/>
      <c r="OSC17" s="877"/>
      <c r="OSD17" s="877"/>
      <c r="OSE17" s="877"/>
      <c r="OSF17" s="877"/>
      <c r="OSG17" s="877"/>
      <c r="OSH17" s="877"/>
      <c r="OSI17" s="877"/>
      <c r="OSJ17" s="877"/>
      <c r="OSK17" s="877"/>
      <c r="OSL17" s="877"/>
      <c r="OSM17" s="877"/>
      <c r="OSN17" s="877"/>
      <c r="OSO17" s="877"/>
      <c r="OSP17" s="877"/>
      <c r="OSQ17" s="877"/>
      <c r="OSR17" s="877"/>
      <c r="OSS17" s="877"/>
      <c r="OST17" s="877"/>
      <c r="OSU17" s="877"/>
      <c r="OSV17" s="877"/>
      <c r="OSW17" s="877"/>
      <c r="OSX17" s="877"/>
      <c r="OSY17" s="877"/>
      <c r="OSZ17" s="877"/>
      <c r="OTA17" s="877"/>
      <c r="OTB17" s="877"/>
      <c r="OTC17" s="877"/>
      <c r="OTD17" s="877"/>
      <c r="OTE17" s="877"/>
      <c r="OTF17" s="877"/>
      <c r="OTG17" s="877"/>
      <c r="OTH17" s="877"/>
      <c r="OTI17" s="877"/>
      <c r="OTJ17" s="877"/>
      <c r="OTK17" s="877"/>
      <c r="OTL17" s="877"/>
      <c r="OTM17" s="877"/>
      <c r="OTN17" s="877"/>
      <c r="OTO17" s="877"/>
      <c r="OTP17" s="877"/>
      <c r="OTQ17" s="877"/>
      <c r="OTR17" s="877"/>
      <c r="OTS17" s="877"/>
      <c r="OTT17" s="877"/>
      <c r="OTU17" s="877"/>
      <c r="OTV17" s="877"/>
      <c r="OTW17" s="877"/>
      <c r="OTX17" s="877"/>
      <c r="OTY17" s="877"/>
      <c r="OTZ17" s="877"/>
      <c r="OUA17" s="877"/>
      <c r="OUB17" s="877"/>
      <c r="OUC17" s="877"/>
      <c r="OUD17" s="877"/>
      <c r="OUE17" s="877"/>
      <c r="OUF17" s="877"/>
      <c r="OUG17" s="877"/>
      <c r="OUH17" s="877"/>
      <c r="OUI17" s="877"/>
      <c r="OUJ17" s="877"/>
      <c r="OUK17" s="877"/>
      <c r="OUL17" s="877"/>
      <c r="OUM17" s="877"/>
      <c r="OUN17" s="877"/>
      <c r="OUO17" s="877"/>
      <c r="OUP17" s="877"/>
      <c r="OUQ17" s="877"/>
      <c r="OUR17" s="877"/>
      <c r="OUS17" s="877"/>
      <c r="OUT17" s="877"/>
      <c r="OUU17" s="877"/>
      <c r="OUV17" s="877"/>
      <c r="OUW17" s="877"/>
      <c r="OUX17" s="877"/>
      <c r="OUY17" s="877"/>
      <c r="OUZ17" s="877"/>
      <c r="OVA17" s="877"/>
      <c r="OVB17" s="877"/>
      <c r="OVC17" s="877"/>
      <c r="OVD17" s="877"/>
      <c r="OVE17" s="877"/>
      <c r="OVF17" s="877"/>
      <c r="OVG17" s="877"/>
      <c r="OVH17" s="877"/>
      <c r="OVI17" s="877"/>
      <c r="OVJ17" s="877"/>
      <c r="OVK17" s="877"/>
      <c r="OVL17" s="877"/>
      <c r="OVM17" s="877"/>
      <c r="OVN17" s="877"/>
      <c r="OVO17" s="877"/>
      <c r="OVP17" s="877"/>
      <c r="OVQ17" s="877"/>
      <c r="OVR17" s="877"/>
      <c r="OVS17" s="877"/>
      <c r="OVT17" s="877"/>
      <c r="OVU17" s="877"/>
      <c r="OVV17" s="877"/>
      <c r="OVW17" s="877"/>
      <c r="OVX17" s="877"/>
      <c r="OVY17" s="877"/>
      <c r="OVZ17" s="877"/>
      <c r="OWA17" s="877"/>
      <c r="OWB17" s="877"/>
      <c r="OWC17" s="877"/>
      <c r="OWD17" s="877"/>
      <c r="OWE17" s="877"/>
      <c r="OWF17" s="877"/>
      <c r="OWG17" s="877"/>
      <c r="OWH17" s="877"/>
      <c r="OWI17" s="877"/>
      <c r="OWJ17" s="877"/>
      <c r="OWK17" s="877"/>
      <c r="OWL17" s="877"/>
      <c r="OWM17" s="877"/>
      <c r="OWN17" s="877"/>
      <c r="OWO17" s="877"/>
      <c r="OWP17" s="877"/>
      <c r="OWQ17" s="877"/>
      <c r="OWR17" s="877"/>
      <c r="OWS17" s="877"/>
      <c r="OWT17" s="877"/>
      <c r="OWU17" s="877"/>
      <c r="OWV17" s="877"/>
      <c r="OWW17" s="877"/>
      <c r="OWX17" s="877"/>
      <c r="OWY17" s="877"/>
      <c r="OWZ17" s="877"/>
      <c r="OXA17" s="877"/>
      <c r="OXB17" s="877"/>
      <c r="OXC17" s="877"/>
      <c r="OXD17" s="877"/>
      <c r="OXE17" s="877"/>
      <c r="OXF17" s="877"/>
      <c r="OXG17" s="877"/>
      <c r="OXH17" s="877"/>
      <c r="OXI17" s="877"/>
      <c r="OXJ17" s="877"/>
      <c r="OXK17" s="877"/>
      <c r="OXL17" s="877"/>
      <c r="OXM17" s="877"/>
      <c r="OXN17" s="877"/>
      <c r="OXO17" s="877"/>
      <c r="OXP17" s="877"/>
      <c r="OXQ17" s="877"/>
      <c r="OXR17" s="877"/>
      <c r="OXS17" s="877"/>
      <c r="OXT17" s="877"/>
      <c r="OXU17" s="877"/>
      <c r="OXV17" s="877"/>
      <c r="OXW17" s="877"/>
      <c r="OXX17" s="877"/>
      <c r="OXY17" s="877"/>
      <c r="OXZ17" s="877"/>
      <c r="OYA17" s="877"/>
      <c r="OYB17" s="877"/>
      <c r="OYC17" s="877"/>
      <c r="OYD17" s="877"/>
      <c r="OYE17" s="877"/>
      <c r="OYF17" s="877"/>
      <c r="OYG17" s="877"/>
      <c r="OYH17" s="877"/>
      <c r="OYI17" s="877"/>
      <c r="OYJ17" s="877"/>
      <c r="OYK17" s="877"/>
      <c r="OYL17" s="877"/>
      <c r="OYM17" s="877"/>
      <c r="OYN17" s="877"/>
      <c r="OYO17" s="877"/>
      <c r="OYP17" s="877"/>
      <c r="OYQ17" s="877"/>
      <c r="OYR17" s="877"/>
      <c r="OYS17" s="877"/>
      <c r="OYT17" s="877"/>
      <c r="OYU17" s="877"/>
      <c r="OYV17" s="877"/>
      <c r="OYW17" s="877"/>
      <c r="OYX17" s="877"/>
      <c r="OYY17" s="877"/>
      <c r="OYZ17" s="877"/>
      <c r="OZA17" s="877"/>
      <c r="OZB17" s="877"/>
      <c r="OZC17" s="877"/>
      <c r="OZD17" s="877"/>
      <c r="OZE17" s="877"/>
      <c r="OZF17" s="877"/>
      <c r="OZG17" s="877"/>
      <c r="OZH17" s="877"/>
      <c r="OZI17" s="877"/>
      <c r="OZJ17" s="877"/>
      <c r="OZK17" s="877"/>
      <c r="OZL17" s="877"/>
      <c r="OZM17" s="877"/>
      <c r="OZN17" s="877"/>
      <c r="OZO17" s="877"/>
      <c r="OZP17" s="877"/>
      <c r="OZQ17" s="877"/>
      <c r="OZR17" s="877"/>
      <c r="OZS17" s="877"/>
      <c r="OZT17" s="877"/>
      <c r="OZU17" s="877"/>
      <c r="OZV17" s="877"/>
      <c r="OZW17" s="877"/>
      <c r="OZX17" s="877"/>
      <c r="OZY17" s="877"/>
      <c r="OZZ17" s="877"/>
      <c r="PAA17" s="877"/>
      <c r="PAB17" s="877"/>
      <c r="PAC17" s="877"/>
      <c r="PAD17" s="877"/>
      <c r="PAE17" s="877"/>
      <c r="PAF17" s="877"/>
      <c r="PAG17" s="877"/>
      <c r="PAH17" s="877"/>
      <c r="PAI17" s="877"/>
      <c r="PAJ17" s="877"/>
      <c r="PAK17" s="877"/>
      <c r="PAL17" s="877"/>
      <c r="PAM17" s="877"/>
      <c r="PAN17" s="877"/>
      <c r="PAO17" s="877"/>
      <c r="PAP17" s="877"/>
      <c r="PAQ17" s="877"/>
      <c r="PAR17" s="877"/>
      <c r="PAS17" s="877"/>
      <c r="PAT17" s="877"/>
      <c r="PAU17" s="877"/>
      <c r="PAV17" s="877"/>
      <c r="PAW17" s="877"/>
      <c r="PAX17" s="877"/>
      <c r="PAY17" s="877"/>
      <c r="PAZ17" s="877"/>
      <c r="PBA17" s="877"/>
      <c r="PBB17" s="877"/>
      <c r="PBC17" s="877"/>
      <c r="PBD17" s="877"/>
      <c r="PBE17" s="877"/>
      <c r="PBF17" s="877"/>
      <c r="PBG17" s="877"/>
      <c r="PBH17" s="877"/>
      <c r="PBI17" s="877"/>
      <c r="PBJ17" s="877"/>
      <c r="PBK17" s="877"/>
      <c r="PBL17" s="877"/>
      <c r="PBM17" s="877"/>
      <c r="PBN17" s="877"/>
      <c r="PBO17" s="877"/>
      <c r="PBP17" s="877"/>
      <c r="PBQ17" s="877"/>
      <c r="PBR17" s="877"/>
      <c r="PBS17" s="877"/>
      <c r="PBT17" s="877"/>
      <c r="PBU17" s="877"/>
      <c r="PBV17" s="877"/>
      <c r="PBW17" s="877"/>
      <c r="PBX17" s="877"/>
      <c r="PBY17" s="877"/>
      <c r="PBZ17" s="877"/>
      <c r="PCA17" s="877"/>
      <c r="PCB17" s="877"/>
      <c r="PCC17" s="877"/>
      <c r="PCD17" s="877"/>
      <c r="PCE17" s="877"/>
      <c r="PCF17" s="877"/>
      <c r="PCG17" s="877"/>
      <c r="PCH17" s="877"/>
      <c r="PCI17" s="877"/>
      <c r="PCJ17" s="877"/>
      <c r="PCK17" s="877"/>
      <c r="PCL17" s="877"/>
      <c r="PCM17" s="877"/>
      <c r="PCN17" s="877"/>
      <c r="PCO17" s="877"/>
      <c r="PCP17" s="877"/>
      <c r="PCQ17" s="877"/>
      <c r="PCR17" s="877"/>
      <c r="PCS17" s="877"/>
      <c r="PCT17" s="877"/>
      <c r="PCU17" s="877"/>
      <c r="PCV17" s="877"/>
      <c r="PCW17" s="877"/>
      <c r="PCX17" s="877"/>
      <c r="PCY17" s="877"/>
      <c r="PCZ17" s="877"/>
      <c r="PDA17" s="877"/>
      <c r="PDB17" s="877"/>
      <c r="PDC17" s="877"/>
      <c r="PDD17" s="877"/>
      <c r="PDE17" s="877"/>
      <c r="PDF17" s="877"/>
      <c r="PDG17" s="877"/>
      <c r="PDH17" s="877"/>
      <c r="PDI17" s="877"/>
      <c r="PDJ17" s="877"/>
      <c r="PDK17" s="877"/>
      <c r="PDL17" s="877"/>
      <c r="PDM17" s="877"/>
      <c r="PDN17" s="877"/>
      <c r="PDO17" s="877"/>
      <c r="PDP17" s="877"/>
      <c r="PDQ17" s="877"/>
      <c r="PDR17" s="877"/>
      <c r="PDS17" s="877"/>
      <c r="PDT17" s="877"/>
      <c r="PDU17" s="877"/>
      <c r="PDV17" s="877"/>
      <c r="PDW17" s="877"/>
      <c r="PDX17" s="877"/>
      <c r="PDY17" s="877"/>
      <c r="PDZ17" s="877"/>
      <c r="PEA17" s="877"/>
      <c r="PEB17" s="877"/>
      <c r="PEC17" s="877"/>
      <c r="PED17" s="877"/>
      <c r="PEE17" s="877"/>
      <c r="PEF17" s="877"/>
      <c r="PEG17" s="877"/>
      <c r="PEH17" s="877"/>
      <c r="PEI17" s="877"/>
      <c r="PEJ17" s="877"/>
      <c r="PEK17" s="877"/>
      <c r="PEL17" s="877"/>
      <c r="PEM17" s="877"/>
      <c r="PEN17" s="877"/>
      <c r="PEO17" s="877"/>
      <c r="PEP17" s="877"/>
      <c r="PEQ17" s="877"/>
      <c r="PER17" s="877"/>
      <c r="PES17" s="877"/>
      <c r="PET17" s="877"/>
      <c r="PEU17" s="877"/>
      <c r="PEV17" s="877"/>
      <c r="PEW17" s="877"/>
      <c r="PEX17" s="877"/>
      <c r="PEY17" s="877"/>
      <c r="PEZ17" s="877"/>
      <c r="PFA17" s="877"/>
      <c r="PFB17" s="877"/>
      <c r="PFC17" s="877"/>
      <c r="PFD17" s="877"/>
      <c r="PFE17" s="877"/>
      <c r="PFF17" s="877"/>
      <c r="PFG17" s="877"/>
      <c r="PFH17" s="877"/>
      <c r="PFI17" s="877"/>
      <c r="PFJ17" s="877"/>
      <c r="PFK17" s="877"/>
      <c r="PFL17" s="877"/>
      <c r="PFM17" s="877"/>
      <c r="PFN17" s="877"/>
      <c r="PFO17" s="877"/>
      <c r="PFP17" s="877"/>
      <c r="PFQ17" s="877"/>
      <c r="PFR17" s="877"/>
      <c r="PFS17" s="877"/>
      <c r="PFT17" s="877"/>
      <c r="PFU17" s="877"/>
      <c r="PFV17" s="877"/>
      <c r="PFW17" s="877"/>
      <c r="PFX17" s="877"/>
      <c r="PFY17" s="877"/>
      <c r="PFZ17" s="877"/>
      <c r="PGA17" s="877"/>
      <c r="PGB17" s="877"/>
      <c r="PGC17" s="877"/>
      <c r="PGD17" s="877"/>
      <c r="PGE17" s="877"/>
      <c r="PGF17" s="877"/>
      <c r="PGG17" s="877"/>
      <c r="PGH17" s="877"/>
      <c r="PGI17" s="877"/>
      <c r="PGJ17" s="877"/>
      <c r="PGK17" s="877"/>
      <c r="PGL17" s="877"/>
      <c r="PGM17" s="877"/>
      <c r="PGN17" s="877"/>
      <c r="PGO17" s="877"/>
      <c r="PGP17" s="877"/>
      <c r="PGQ17" s="877"/>
      <c r="PGR17" s="877"/>
      <c r="PGS17" s="877"/>
      <c r="PGT17" s="877"/>
      <c r="PGU17" s="877"/>
      <c r="PGV17" s="877"/>
      <c r="PGW17" s="877"/>
      <c r="PGX17" s="877"/>
      <c r="PGY17" s="877"/>
      <c r="PGZ17" s="877"/>
      <c r="PHA17" s="877"/>
      <c r="PHB17" s="877"/>
      <c r="PHC17" s="877"/>
      <c r="PHD17" s="877"/>
      <c r="PHE17" s="877"/>
      <c r="PHF17" s="877"/>
      <c r="PHG17" s="877"/>
      <c r="PHH17" s="877"/>
      <c r="PHI17" s="877"/>
      <c r="PHJ17" s="877"/>
      <c r="PHK17" s="877"/>
      <c r="PHL17" s="877"/>
      <c r="PHM17" s="877"/>
      <c r="PHN17" s="877"/>
      <c r="PHO17" s="877"/>
      <c r="PHP17" s="877"/>
      <c r="PHQ17" s="877"/>
      <c r="PHR17" s="877"/>
      <c r="PHS17" s="877"/>
      <c r="PHT17" s="877"/>
      <c r="PHU17" s="877"/>
      <c r="PHV17" s="877"/>
      <c r="PHW17" s="877"/>
      <c r="PHX17" s="877"/>
      <c r="PHY17" s="877"/>
      <c r="PHZ17" s="877"/>
      <c r="PIA17" s="877"/>
      <c r="PIB17" s="877"/>
      <c r="PIC17" s="877"/>
      <c r="PID17" s="877"/>
      <c r="PIE17" s="877"/>
      <c r="PIF17" s="877"/>
      <c r="PIG17" s="877"/>
      <c r="PIH17" s="877"/>
      <c r="PII17" s="877"/>
      <c r="PIJ17" s="877"/>
      <c r="PIK17" s="877"/>
      <c r="PIL17" s="877"/>
      <c r="PIM17" s="877"/>
      <c r="PIN17" s="877"/>
      <c r="PIO17" s="877"/>
      <c r="PIP17" s="877"/>
      <c r="PIQ17" s="877"/>
      <c r="PIR17" s="877"/>
      <c r="PIS17" s="877"/>
      <c r="PIT17" s="877"/>
      <c r="PIU17" s="877"/>
      <c r="PIV17" s="877"/>
      <c r="PIW17" s="877"/>
      <c r="PIX17" s="877"/>
      <c r="PIY17" s="877"/>
      <c r="PIZ17" s="877"/>
      <c r="PJA17" s="877"/>
      <c r="PJB17" s="877"/>
      <c r="PJC17" s="877"/>
      <c r="PJD17" s="877"/>
      <c r="PJE17" s="877"/>
      <c r="PJF17" s="877"/>
      <c r="PJG17" s="877"/>
      <c r="PJH17" s="877"/>
      <c r="PJI17" s="877"/>
      <c r="PJJ17" s="877"/>
      <c r="PJK17" s="877"/>
      <c r="PJL17" s="877"/>
      <c r="PJM17" s="877"/>
      <c r="PJN17" s="877"/>
      <c r="PJO17" s="877"/>
      <c r="PJP17" s="877"/>
      <c r="PJQ17" s="877"/>
      <c r="PJR17" s="877"/>
      <c r="PJS17" s="877"/>
      <c r="PJT17" s="877"/>
      <c r="PJU17" s="877"/>
      <c r="PJV17" s="877"/>
      <c r="PJW17" s="877"/>
      <c r="PJX17" s="877"/>
      <c r="PJY17" s="877"/>
      <c r="PJZ17" s="877"/>
      <c r="PKA17" s="877"/>
      <c r="PKB17" s="877"/>
      <c r="PKC17" s="877"/>
      <c r="PKD17" s="877"/>
      <c r="PKE17" s="877"/>
      <c r="PKF17" s="877"/>
      <c r="PKG17" s="877"/>
      <c r="PKH17" s="877"/>
      <c r="PKI17" s="877"/>
      <c r="PKJ17" s="877"/>
      <c r="PKK17" s="877"/>
      <c r="PKL17" s="877"/>
      <c r="PKM17" s="877"/>
      <c r="PKN17" s="877"/>
      <c r="PKO17" s="877"/>
      <c r="PKP17" s="877"/>
      <c r="PKQ17" s="877"/>
      <c r="PKR17" s="877"/>
      <c r="PKS17" s="877"/>
      <c r="PKT17" s="877"/>
      <c r="PKU17" s="877"/>
      <c r="PKV17" s="877"/>
      <c r="PKW17" s="877"/>
      <c r="PKX17" s="877"/>
      <c r="PKY17" s="877"/>
      <c r="PKZ17" s="877"/>
      <c r="PLA17" s="877"/>
      <c r="PLB17" s="877"/>
      <c r="PLC17" s="877"/>
      <c r="PLD17" s="877"/>
      <c r="PLE17" s="877"/>
      <c r="PLF17" s="877"/>
      <c r="PLG17" s="877"/>
      <c r="PLH17" s="877"/>
      <c r="PLI17" s="877"/>
      <c r="PLJ17" s="877"/>
      <c r="PLK17" s="877"/>
      <c r="PLL17" s="877"/>
      <c r="PLM17" s="877"/>
      <c r="PLN17" s="877"/>
      <c r="PLO17" s="877"/>
      <c r="PLP17" s="877"/>
      <c r="PLQ17" s="877"/>
      <c r="PLR17" s="877"/>
      <c r="PLS17" s="877"/>
      <c r="PLT17" s="877"/>
      <c r="PLU17" s="877"/>
      <c r="PLV17" s="877"/>
      <c r="PLW17" s="877"/>
      <c r="PLX17" s="877"/>
      <c r="PLY17" s="877"/>
      <c r="PLZ17" s="877"/>
      <c r="PMA17" s="877"/>
      <c r="PMB17" s="877"/>
      <c r="PMC17" s="877"/>
      <c r="PMD17" s="877"/>
      <c r="PME17" s="877"/>
      <c r="PMF17" s="877"/>
      <c r="PMG17" s="877"/>
      <c r="PMH17" s="877"/>
      <c r="PMI17" s="877"/>
      <c r="PMJ17" s="877"/>
      <c r="PMK17" s="877"/>
      <c r="PML17" s="877"/>
      <c r="PMM17" s="877"/>
      <c r="PMN17" s="877"/>
      <c r="PMO17" s="877"/>
      <c r="PMP17" s="877"/>
      <c r="PMQ17" s="877"/>
      <c r="PMR17" s="877"/>
      <c r="PMS17" s="877"/>
      <c r="PMT17" s="877"/>
      <c r="PMU17" s="877"/>
      <c r="PMV17" s="877"/>
      <c r="PMW17" s="877"/>
      <c r="PMX17" s="877"/>
      <c r="PMY17" s="877"/>
      <c r="PMZ17" s="877"/>
      <c r="PNA17" s="877"/>
      <c r="PNB17" s="877"/>
      <c r="PNC17" s="877"/>
      <c r="PND17" s="877"/>
      <c r="PNE17" s="877"/>
      <c r="PNF17" s="877"/>
      <c r="PNG17" s="877"/>
      <c r="PNH17" s="877"/>
      <c r="PNI17" s="877"/>
      <c r="PNJ17" s="877"/>
      <c r="PNK17" s="877"/>
      <c r="PNL17" s="877"/>
      <c r="PNM17" s="877"/>
      <c r="PNN17" s="877"/>
      <c r="PNO17" s="877"/>
      <c r="PNP17" s="877"/>
      <c r="PNQ17" s="877"/>
      <c r="PNR17" s="877"/>
      <c r="PNS17" s="877"/>
      <c r="PNT17" s="877"/>
      <c r="PNU17" s="877"/>
      <c r="PNV17" s="877"/>
      <c r="PNW17" s="877"/>
      <c r="PNX17" s="877"/>
      <c r="PNY17" s="877"/>
      <c r="PNZ17" s="877"/>
      <c r="POA17" s="877"/>
      <c r="POB17" s="877"/>
      <c r="POC17" s="877"/>
      <c r="POD17" s="877"/>
      <c r="POE17" s="877"/>
      <c r="POF17" s="877"/>
      <c r="POG17" s="877"/>
      <c r="POH17" s="877"/>
      <c r="POI17" s="877"/>
      <c r="POJ17" s="877"/>
      <c r="POK17" s="877"/>
      <c r="POL17" s="877"/>
      <c r="POM17" s="877"/>
      <c r="PON17" s="877"/>
      <c r="POO17" s="877"/>
      <c r="POP17" s="877"/>
      <c r="POQ17" s="877"/>
      <c r="POR17" s="877"/>
      <c r="POS17" s="877"/>
      <c r="POT17" s="877"/>
      <c r="POU17" s="877"/>
      <c r="POV17" s="877"/>
      <c r="POW17" s="877"/>
      <c r="POX17" s="877"/>
      <c r="POY17" s="877"/>
      <c r="POZ17" s="877"/>
      <c r="PPA17" s="877"/>
      <c r="PPB17" s="877"/>
      <c r="PPC17" s="877"/>
      <c r="PPD17" s="877"/>
      <c r="PPE17" s="877"/>
      <c r="PPF17" s="877"/>
      <c r="PPG17" s="877"/>
      <c r="PPH17" s="877"/>
      <c r="PPI17" s="877"/>
      <c r="PPJ17" s="877"/>
      <c r="PPK17" s="877"/>
      <c r="PPL17" s="877"/>
      <c r="PPM17" s="877"/>
      <c r="PPN17" s="877"/>
      <c r="PPO17" s="877"/>
      <c r="PPP17" s="877"/>
      <c r="PPQ17" s="877"/>
      <c r="PPR17" s="877"/>
      <c r="PPS17" s="877"/>
      <c r="PPT17" s="877"/>
      <c r="PPU17" s="877"/>
      <c r="PPV17" s="877"/>
      <c r="PPW17" s="877"/>
      <c r="PPX17" s="877"/>
      <c r="PPY17" s="877"/>
      <c r="PPZ17" s="877"/>
      <c r="PQA17" s="877"/>
      <c r="PQB17" s="877"/>
      <c r="PQC17" s="877"/>
      <c r="PQD17" s="877"/>
      <c r="PQE17" s="877"/>
      <c r="PQF17" s="877"/>
      <c r="PQG17" s="877"/>
      <c r="PQH17" s="877"/>
      <c r="PQI17" s="877"/>
      <c r="PQJ17" s="877"/>
      <c r="PQK17" s="877"/>
      <c r="PQL17" s="877"/>
      <c r="PQM17" s="877"/>
      <c r="PQN17" s="877"/>
      <c r="PQO17" s="877"/>
      <c r="PQP17" s="877"/>
      <c r="PQQ17" s="877"/>
      <c r="PQR17" s="877"/>
      <c r="PQS17" s="877"/>
      <c r="PQT17" s="877"/>
      <c r="PQU17" s="877"/>
      <c r="PQV17" s="877"/>
      <c r="PQW17" s="877"/>
      <c r="PQX17" s="877"/>
      <c r="PQY17" s="877"/>
      <c r="PQZ17" s="877"/>
      <c r="PRA17" s="877"/>
      <c r="PRB17" s="877"/>
      <c r="PRC17" s="877"/>
      <c r="PRD17" s="877"/>
      <c r="PRE17" s="877"/>
      <c r="PRF17" s="877"/>
      <c r="PRG17" s="877"/>
      <c r="PRH17" s="877"/>
      <c r="PRI17" s="877"/>
      <c r="PRJ17" s="877"/>
      <c r="PRK17" s="877"/>
      <c r="PRL17" s="877"/>
      <c r="PRM17" s="877"/>
      <c r="PRN17" s="877"/>
      <c r="PRO17" s="877"/>
      <c r="PRP17" s="877"/>
      <c r="PRQ17" s="877"/>
      <c r="PRR17" s="877"/>
      <c r="PRS17" s="877"/>
      <c r="PRT17" s="877"/>
      <c r="PRU17" s="877"/>
      <c r="PRV17" s="877"/>
      <c r="PRW17" s="877"/>
      <c r="PRX17" s="877"/>
      <c r="PRY17" s="877"/>
      <c r="PRZ17" s="877"/>
      <c r="PSA17" s="877"/>
      <c r="PSB17" s="877"/>
      <c r="PSC17" s="877"/>
      <c r="PSD17" s="877"/>
      <c r="PSE17" s="877"/>
      <c r="PSF17" s="877"/>
      <c r="PSG17" s="877"/>
      <c r="PSH17" s="877"/>
      <c r="PSI17" s="877"/>
      <c r="PSJ17" s="877"/>
      <c r="PSK17" s="877"/>
      <c r="PSL17" s="877"/>
      <c r="PSM17" s="877"/>
      <c r="PSN17" s="877"/>
      <c r="PSO17" s="877"/>
      <c r="PSP17" s="877"/>
      <c r="PSQ17" s="877"/>
      <c r="PSR17" s="877"/>
      <c r="PSS17" s="877"/>
      <c r="PST17" s="877"/>
      <c r="PSU17" s="877"/>
      <c r="PSV17" s="877"/>
      <c r="PSW17" s="877"/>
      <c r="PSX17" s="877"/>
      <c r="PSY17" s="877"/>
      <c r="PSZ17" s="877"/>
      <c r="PTA17" s="877"/>
      <c r="PTB17" s="877"/>
      <c r="PTC17" s="877"/>
      <c r="PTD17" s="877"/>
      <c r="PTE17" s="877"/>
      <c r="PTF17" s="877"/>
      <c r="PTG17" s="877"/>
      <c r="PTH17" s="877"/>
      <c r="PTI17" s="877"/>
      <c r="PTJ17" s="877"/>
      <c r="PTK17" s="877"/>
      <c r="PTL17" s="877"/>
      <c r="PTM17" s="877"/>
      <c r="PTN17" s="877"/>
      <c r="PTO17" s="877"/>
      <c r="PTP17" s="877"/>
      <c r="PTQ17" s="877"/>
      <c r="PTR17" s="877"/>
      <c r="PTS17" s="877"/>
      <c r="PTT17" s="877"/>
      <c r="PTU17" s="877"/>
      <c r="PTV17" s="877"/>
      <c r="PTW17" s="877"/>
      <c r="PTX17" s="877"/>
      <c r="PTY17" s="877"/>
      <c r="PTZ17" s="877"/>
      <c r="PUA17" s="877"/>
      <c r="PUB17" s="877"/>
      <c r="PUC17" s="877"/>
      <c r="PUD17" s="877"/>
      <c r="PUE17" s="877"/>
      <c r="PUF17" s="877"/>
      <c r="PUG17" s="877"/>
      <c r="PUH17" s="877"/>
      <c r="PUI17" s="877"/>
      <c r="PUJ17" s="877"/>
      <c r="PUK17" s="877"/>
      <c r="PUL17" s="877"/>
      <c r="PUM17" s="877"/>
      <c r="PUN17" s="877"/>
      <c r="PUO17" s="877"/>
      <c r="PUP17" s="877"/>
      <c r="PUQ17" s="877"/>
      <c r="PUR17" s="877"/>
      <c r="PUS17" s="877"/>
      <c r="PUT17" s="877"/>
      <c r="PUU17" s="877"/>
      <c r="PUV17" s="877"/>
      <c r="PUW17" s="877"/>
      <c r="PUX17" s="877"/>
      <c r="PUY17" s="877"/>
      <c r="PUZ17" s="877"/>
      <c r="PVA17" s="877"/>
      <c r="PVB17" s="877"/>
      <c r="PVC17" s="877"/>
      <c r="PVD17" s="877"/>
      <c r="PVE17" s="877"/>
      <c r="PVF17" s="877"/>
      <c r="PVG17" s="877"/>
      <c r="PVH17" s="877"/>
      <c r="PVI17" s="877"/>
      <c r="PVJ17" s="877"/>
      <c r="PVK17" s="877"/>
      <c r="PVL17" s="877"/>
      <c r="PVM17" s="877"/>
      <c r="PVN17" s="877"/>
      <c r="PVO17" s="877"/>
      <c r="PVP17" s="877"/>
      <c r="PVQ17" s="877"/>
      <c r="PVR17" s="877"/>
      <c r="PVS17" s="877"/>
      <c r="PVT17" s="877"/>
      <c r="PVU17" s="877"/>
      <c r="PVV17" s="877"/>
      <c r="PVW17" s="877"/>
      <c r="PVX17" s="877"/>
      <c r="PVY17" s="877"/>
      <c r="PVZ17" s="877"/>
      <c r="PWA17" s="877"/>
      <c r="PWB17" s="877"/>
      <c r="PWC17" s="877"/>
      <c r="PWD17" s="877"/>
      <c r="PWE17" s="877"/>
      <c r="PWF17" s="877"/>
      <c r="PWG17" s="877"/>
      <c r="PWH17" s="877"/>
      <c r="PWI17" s="877"/>
      <c r="PWJ17" s="877"/>
      <c r="PWK17" s="877"/>
      <c r="PWL17" s="877"/>
      <c r="PWM17" s="877"/>
      <c r="PWN17" s="877"/>
      <c r="PWO17" s="877"/>
      <c r="PWP17" s="877"/>
      <c r="PWQ17" s="877"/>
      <c r="PWR17" s="877"/>
      <c r="PWS17" s="877"/>
      <c r="PWT17" s="877"/>
      <c r="PWU17" s="877"/>
      <c r="PWV17" s="877"/>
      <c r="PWW17" s="877"/>
      <c r="PWX17" s="877"/>
      <c r="PWY17" s="877"/>
      <c r="PWZ17" s="877"/>
      <c r="PXA17" s="877"/>
      <c r="PXB17" s="877"/>
      <c r="PXC17" s="877"/>
      <c r="PXD17" s="877"/>
      <c r="PXE17" s="877"/>
      <c r="PXF17" s="877"/>
      <c r="PXG17" s="877"/>
      <c r="PXH17" s="877"/>
      <c r="PXI17" s="877"/>
      <c r="PXJ17" s="877"/>
      <c r="PXK17" s="877"/>
      <c r="PXL17" s="877"/>
      <c r="PXM17" s="877"/>
      <c r="PXN17" s="877"/>
      <c r="PXO17" s="877"/>
      <c r="PXP17" s="877"/>
      <c r="PXQ17" s="877"/>
      <c r="PXR17" s="877"/>
      <c r="PXS17" s="877"/>
      <c r="PXT17" s="877"/>
      <c r="PXU17" s="877"/>
      <c r="PXV17" s="877"/>
      <c r="PXW17" s="877"/>
      <c r="PXX17" s="877"/>
      <c r="PXY17" s="877"/>
      <c r="PXZ17" s="877"/>
      <c r="PYA17" s="877"/>
      <c r="PYB17" s="877"/>
      <c r="PYC17" s="877"/>
      <c r="PYD17" s="877"/>
      <c r="PYE17" s="877"/>
      <c r="PYF17" s="877"/>
      <c r="PYG17" s="877"/>
      <c r="PYH17" s="877"/>
      <c r="PYI17" s="877"/>
      <c r="PYJ17" s="877"/>
      <c r="PYK17" s="877"/>
      <c r="PYL17" s="877"/>
      <c r="PYM17" s="877"/>
      <c r="PYN17" s="877"/>
      <c r="PYO17" s="877"/>
      <c r="PYP17" s="877"/>
      <c r="PYQ17" s="877"/>
      <c r="PYR17" s="877"/>
      <c r="PYS17" s="877"/>
      <c r="PYT17" s="877"/>
      <c r="PYU17" s="877"/>
      <c r="PYV17" s="877"/>
      <c r="PYW17" s="877"/>
      <c r="PYX17" s="877"/>
      <c r="PYY17" s="877"/>
      <c r="PYZ17" s="877"/>
      <c r="PZA17" s="877"/>
      <c r="PZB17" s="877"/>
      <c r="PZC17" s="877"/>
      <c r="PZD17" s="877"/>
      <c r="PZE17" s="877"/>
      <c r="PZF17" s="877"/>
      <c r="PZG17" s="877"/>
      <c r="PZH17" s="877"/>
      <c r="PZI17" s="877"/>
      <c r="PZJ17" s="877"/>
      <c r="PZK17" s="877"/>
      <c r="PZL17" s="877"/>
      <c r="PZM17" s="877"/>
      <c r="PZN17" s="877"/>
      <c r="PZO17" s="877"/>
      <c r="PZP17" s="877"/>
      <c r="PZQ17" s="877"/>
      <c r="PZR17" s="877"/>
      <c r="PZS17" s="877"/>
      <c r="PZT17" s="877"/>
      <c r="PZU17" s="877"/>
      <c r="PZV17" s="877"/>
      <c r="PZW17" s="877"/>
      <c r="PZX17" s="877"/>
      <c r="PZY17" s="877"/>
      <c r="PZZ17" s="877"/>
      <c r="QAA17" s="877"/>
      <c r="QAB17" s="877"/>
      <c r="QAC17" s="877"/>
      <c r="QAD17" s="877"/>
      <c r="QAE17" s="877"/>
      <c r="QAF17" s="877"/>
      <c r="QAG17" s="877"/>
      <c r="QAH17" s="877"/>
      <c r="QAI17" s="877"/>
      <c r="QAJ17" s="877"/>
      <c r="QAK17" s="877"/>
      <c r="QAL17" s="877"/>
      <c r="QAM17" s="877"/>
      <c r="QAN17" s="877"/>
      <c r="QAO17" s="877"/>
      <c r="QAP17" s="877"/>
      <c r="QAQ17" s="877"/>
      <c r="QAR17" s="877"/>
      <c r="QAS17" s="877"/>
      <c r="QAT17" s="877"/>
      <c r="QAU17" s="877"/>
      <c r="QAV17" s="877"/>
      <c r="QAW17" s="877"/>
      <c r="QAX17" s="877"/>
      <c r="QAY17" s="877"/>
      <c r="QAZ17" s="877"/>
      <c r="QBA17" s="877"/>
      <c r="QBB17" s="877"/>
      <c r="QBC17" s="877"/>
      <c r="QBD17" s="877"/>
      <c r="QBE17" s="877"/>
      <c r="QBF17" s="877"/>
      <c r="QBG17" s="877"/>
      <c r="QBH17" s="877"/>
      <c r="QBI17" s="877"/>
      <c r="QBJ17" s="877"/>
      <c r="QBK17" s="877"/>
      <c r="QBL17" s="877"/>
      <c r="QBM17" s="877"/>
      <c r="QBN17" s="877"/>
      <c r="QBO17" s="877"/>
      <c r="QBP17" s="877"/>
      <c r="QBQ17" s="877"/>
      <c r="QBR17" s="877"/>
      <c r="QBS17" s="877"/>
      <c r="QBT17" s="877"/>
      <c r="QBU17" s="877"/>
      <c r="QBV17" s="877"/>
      <c r="QBW17" s="877"/>
      <c r="QBX17" s="877"/>
      <c r="QBY17" s="877"/>
      <c r="QBZ17" s="877"/>
      <c r="QCA17" s="877"/>
      <c r="QCB17" s="877"/>
      <c r="QCC17" s="877"/>
      <c r="QCD17" s="877"/>
      <c r="QCE17" s="877"/>
      <c r="QCF17" s="877"/>
      <c r="QCG17" s="877"/>
      <c r="QCH17" s="877"/>
      <c r="QCI17" s="877"/>
      <c r="QCJ17" s="877"/>
      <c r="QCK17" s="877"/>
      <c r="QCL17" s="877"/>
      <c r="QCM17" s="877"/>
      <c r="QCN17" s="877"/>
      <c r="QCO17" s="877"/>
      <c r="QCP17" s="877"/>
      <c r="QCQ17" s="877"/>
      <c r="QCR17" s="877"/>
      <c r="QCS17" s="877"/>
      <c r="QCT17" s="877"/>
      <c r="QCU17" s="877"/>
      <c r="QCV17" s="877"/>
      <c r="QCW17" s="877"/>
      <c r="QCX17" s="877"/>
      <c r="QCY17" s="877"/>
      <c r="QCZ17" s="877"/>
      <c r="QDA17" s="877"/>
      <c r="QDB17" s="877"/>
      <c r="QDC17" s="877"/>
      <c r="QDD17" s="877"/>
      <c r="QDE17" s="877"/>
      <c r="QDF17" s="877"/>
      <c r="QDG17" s="877"/>
      <c r="QDH17" s="877"/>
      <c r="QDI17" s="877"/>
      <c r="QDJ17" s="877"/>
      <c r="QDK17" s="877"/>
      <c r="QDL17" s="877"/>
      <c r="QDM17" s="877"/>
      <c r="QDN17" s="877"/>
      <c r="QDO17" s="877"/>
      <c r="QDP17" s="877"/>
      <c r="QDQ17" s="877"/>
      <c r="QDR17" s="877"/>
      <c r="QDS17" s="877"/>
      <c r="QDT17" s="877"/>
      <c r="QDU17" s="877"/>
      <c r="QDV17" s="877"/>
      <c r="QDW17" s="877"/>
      <c r="QDX17" s="877"/>
      <c r="QDY17" s="877"/>
      <c r="QDZ17" s="877"/>
      <c r="QEA17" s="877"/>
      <c r="QEB17" s="877"/>
      <c r="QEC17" s="877"/>
      <c r="QED17" s="877"/>
      <c r="QEE17" s="877"/>
      <c r="QEF17" s="877"/>
      <c r="QEG17" s="877"/>
      <c r="QEH17" s="877"/>
      <c r="QEI17" s="877"/>
      <c r="QEJ17" s="877"/>
      <c r="QEK17" s="877"/>
      <c r="QEL17" s="877"/>
      <c r="QEM17" s="877"/>
      <c r="QEN17" s="877"/>
      <c r="QEO17" s="877"/>
      <c r="QEP17" s="877"/>
      <c r="QEQ17" s="877"/>
      <c r="QER17" s="877"/>
      <c r="QES17" s="877"/>
      <c r="QET17" s="877"/>
      <c r="QEU17" s="877"/>
      <c r="QEV17" s="877"/>
      <c r="QEW17" s="877"/>
      <c r="QEX17" s="877"/>
      <c r="QEY17" s="877"/>
      <c r="QEZ17" s="877"/>
      <c r="QFA17" s="877"/>
      <c r="QFB17" s="877"/>
      <c r="QFC17" s="877"/>
      <c r="QFD17" s="877"/>
      <c r="QFE17" s="877"/>
      <c r="QFF17" s="877"/>
      <c r="QFG17" s="877"/>
      <c r="QFH17" s="877"/>
      <c r="QFI17" s="877"/>
      <c r="QFJ17" s="877"/>
      <c r="QFK17" s="877"/>
      <c r="QFL17" s="877"/>
      <c r="QFM17" s="877"/>
      <c r="QFN17" s="877"/>
      <c r="QFO17" s="877"/>
      <c r="QFP17" s="877"/>
      <c r="QFQ17" s="877"/>
      <c r="QFR17" s="877"/>
      <c r="QFS17" s="877"/>
      <c r="QFT17" s="877"/>
      <c r="QFU17" s="877"/>
      <c r="QFV17" s="877"/>
      <c r="QFW17" s="877"/>
      <c r="QFX17" s="877"/>
      <c r="QFY17" s="877"/>
      <c r="QFZ17" s="877"/>
      <c r="QGA17" s="877"/>
      <c r="QGB17" s="877"/>
      <c r="QGC17" s="877"/>
      <c r="QGD17" s="877"/>
      <c r="QGE17" s="877"/>
      <c r="QGF17" s="877"/>
      <c r="QGG17" s="877"/>
      <c r="QGH17" s="877"/>
      <c r="QGI17" s="877"/>
      <c r="QGJ17" s="877"/>
      <c r="QGK17" s="877"/>
      <c r="QGL17" s="877"/>
      <c r="QGM17" s="877"/>
      <c r="QGN17" s="877"/>
      <c r="QGO17" s="877"/>
      <c r="QGP17" s="877"/>
      <c r="QGQ17" s="877"/>
      <c r="QGR17" s="877"/>
      <c r="QGS17" s="877"/>
      <c r="QGT17" s="877"/>
      <c r="QGU17" s="877"/>
      <c r="QGV17" s="877"/>
      <c r="QGW17" s="877"/>
      <c r="QGX17" s="877"/>
      <c r="QGY17" s="877"/>
      <c r="QGZ17" s="877"/>
      <c r="QHA17" s="877"/>
      <c r="QHB17" s="877"/>
      <c r="QHC17" s="877"/>
      <c r="QHD17" s="877"/>
      <c r="QHE17" s="877"/>
      <c r="QHF17" s="877"/>
      <c r="QHG17" s="877"/>
      <c r="QHH17" s="877"/>
      <c r="QHI17" s="877"/>
      <c r="QHJ17" s="877"/>
      <c r="QHK17" s="877"/>
      <c r="QHL17" s="877"/>
      <c r="QHM17" s="877"/>
      <c r="QHN17" s="877"/>
      <c r="QHO17" s="877"/>
      <c r="QHP17" s="877"/>
      <c r="QHQ17" s="877"/>
      <c r="QHR17" s="877"/>
      <c r="QHS17" s="877"/>
      <c r="QHT17" s="877"/>
      <c r="QHU17" s="877"/>
      <c r="QHV17" s="877"/>
      <c r="QHW17" s="877"/>
      <c r="QHX17" s="877"/>
      <c r="QHY17" s="877"/>
      <c r="QHZ17" s="877"/>
      <c r="QIA17" s="877"/>
      <c r="QIB17" s="877"/>
      <c r="QIC17" s="877"/>
      <c r="QID17" s="877"/>
      <c r="QIE17" s="877"/>
      <c r="QIF17" s="877"/>
      <c r="QIG17" s="877"/>
      <c r="QIH17" s="877"/>
      <c r="QII17" s="877"/>
      <c r="QIJ17" s="877"/>
      <c r="QIK17" s="877"/>
      <c r="QIL17" s="877"/>
      <c r="QIM17" s="877"/>
      <c r="QIN17" s="877"/>
      <c r="QIO17" s="877"/>
      <c r="QIP17" s="877"/>
      <c r="QIQ17" s="877"/>
      <c r="QIR17" s="877"/>
      <c r="QIS17" s="877"/>
      <c r="QIT17" s="877"/>
      <c r="QIU17" s="877"/>
      <c r="QIV17" s="877"/>
      <c r="QIW17" s="877"/>
      <c r="QIX17" s="877"/>
      <c r="QIY17" s="877"/>
      <c r="QIZ17" s="877"/>
      <c r="QJA17" s="877"/>
      <c r="QJB17" s="877"/>
      <c r="QJC17" s="877"/>
      <c r="QJD17" s="877"/>
      <c r="QJE17" s="877"/>
      <c r="QJF17" s="877"/>
      <c r="QJG17" s="877"/>
      <c r="QJH17" s="877"/>
      <c r="QJI17" s="877"/>
      <c r="QJJ17" s="877"/>
      <c r="QJK17" s="877"/>
      <c r="QJL17" s="877"/>
      <c r="QJM17" s="877"/>
      <c r="QJN17" s="877"/>
      <c r="QJO17" s="877"/>
      <c r="QJP17" s="877"/>
      <c r="QJQ17" s="877"/>
      <c r="QJR17" s="877"/>
      <c r="QJS17" s="877"/>
      <c r="QJT17" s="877"/>
      <c r="QJU17" s="877"/>
      <c r="QJV17" s="877"/>
      <c r="QJW17" s="877"/>
      <c r="QJX17" s="877"/>
      <c r="QJY17" s="877"/>
      <c r="QJZ17" s="877"/>
      <c r="QKA17" s="877"/>
      <c r="QKB17" s="877"/>
      <c r="QKC17" s="877"/>
      <c r="QKD17" s="877"/>
      <c r="QKE17" s="877"/>
      <c r="QKF17" s="877"/>
      <c r="QKG17" s="877"/>
      <c r="QKH17" s="877"/>
      <c r="QKI17" s="877"/>
      <c r="QKJ17" s="877"/>
      <c r="QKK17" s="877"/>
      <c r="QKL17" s="877"/>
      <c r="QKM17" s="877"/>
      <c r="QKN17" s="877"/>
      <c r="QKO17" s="877"/>
      <c r="QKP17" s="877"/>
      <c r="QKQ17" s="877"/>
      <c r="QKR17" s="877"/>
      <c r="QKS17" s="877"/>
      <c r="QKT17" s="877"/>
      <c r="QKU17" s="877"/>
      <c r="QKV17" s="877"/>
      <c r="QKW17" s="877"/>
      <c r="QKX17" s="877"/>
      <c r="QKY17" s="877"/>
      <c r="QKZ17" s="877"/>
      <c r="QLA17" s="877"/>
      <c r="QLB17" s="877"/>
      <c r="QLC17" s="877"/>
      <c r="QLD17" s="877"/>
      <c r="QLE17" s="877"/>
      <c r="QLF17" s="877"/>
      <c r="QLG17" s="877"/>
      <c r="QLH17" s="877"/>
      <c r="QLI17" s="877"/>
      <c r="QLJ17" s="877"/>
      <c r="QLK17" s="877"/>
      <c r="QLL17" s="877"/>
      <c r="QLM17" s="877"/>
      <c r="QLN17" s="877"/>
      <c r="QLO17" s="877"/>
      <c r="QLP17" s="877"/>
      <c r="QLQ17" s="877"/>
      <c r="QLR17" s="877"/>
      <c r="QLS17" s="877"/>
      <c r="QLT17" s="877"/>
      <c r="QLU17" s="877"/>
      <c r="QLV17" s="877"/>
      <c r="QLW17" s="877"/>
      <c r="QLX17" s="877"/>
      <c r="QLY17" s="877"/>
      <c r="QLZ17" s="877"/>
      <c r="QMA17" s="877"/>
      <c r="QMB17" s="877"/>
      <c r="QMC17" s="877"/>
      <c r="QMD17" s="877"/>
      <c r="QME17" s="877"/>
      <c r="QMF17" s="877"/>
      <c r="QMG17" s="877"/>
      <c r="QMH17" s="877"/>
      <c r="QMI17" s="877"/>
      <c r="QMJ17" s="877"/>
      <c r="QMK17" s="877"/>
      <c r="QML17" s="877"/>
      <c r="QMM17" s="877"/>
      <c r="QMN17" s="877"/>
      <c r="QMO17" s="877"/>
      <c r="QMP17" s="877"/>
      <c r="QMQ17" s="877"/>
      <c r="QMR17" s="877"/>
      <c r="QMS17" s="877"/>
      <c r="QMT17" s="877"/>
      <c r="QMU17" s="877"/>
      <c r="QMV17" s="877"/>
      <c r="QMW17" s="877"/>
      <c r="QMX17" s="877"/>
      <c r="QMY17" s="877"/>
      <c r="QMZ17" s="877"/>
      <c r="QNA17" s="877"/>
      <c r="QNB17" s="877"/>
      <c r="QNC17" s="877"/>
      <c r="QND17" s="877"/>
      <c r="QNE17" s="877"/>
      <c r="QNF17" s="877"/>
      <c r="QNG17" s="877"/>
      <c r="QNH17" s="877"/>
      <c r="QNI17" s="877"/>
      <c r="QNJ17" s="877"/>
      <c r="QNK17" s="877"/>
      <c r="QNL17" s="877"/>
      <c r="QNM17" s="877"/>
      <c r="QNN17" s="877"/>
      <c r="QNO17" s="877"/>
      <c r="QNP17" s="877"/>
      <c r="QNQ17" s="877"/>
      <c r="QNR17" s="877"/>
      <c r="QNS17" s="877"/>
      <c r="QNT17" s="877"/>
      <c r="QNU17" s="877"/>
      <c r="QNV17" s="877"/>
      <c r="QNW17" s="877"/>
      <c r="QNX17" s="877"/>
      <c r="QNY17" s="877"/>
      <c r="QNZ17" s="877"/>
      <c r="QOA17" s="877"/>
      <c r="QOB17" s="877"/>
      <c r="QOC17" s="877"/>
      <c r="QOD17" s="877"/>
      <c r="QOE17" s="877"/>
      <c r="QOF17" s="877"/>
      <c r="QOG17" s="877"/>
      <c r="QOH17" s="877"/>
      <c r="QOI17" s="877"/>
      <c r="QOJ17" s="877"/>
      <c r="QOK17" s="877"/>
      <c r="QOL17" s="877"/>
      <c r="QOM17" s="877"/>
      <c r="QON17" s="877"/>
      <c r="QOO17" s="877"/>
      <c r="QOP17" s="877"/>
      <c r="QOQ17" s="877"/>
      <c r="QOR17" s="877"/>
      <c r="QOS17" s="877"/>
      <c r="QOT17" s="877"/>
      <c r="QOU17" s="877"/>
      <c r="QOV17" s="877"/>
      <c r="QOW17" s="877"/>
      <c r="QOX17" s="877"/>
      <c r="QOY17" s="877"/>
      <c r="QOZ17" s="877"/>
      <c r="QPA17" s="877"/>
      <c r="QPB17" s="877"/>
      <c r="QPC17" s="877"/>
      <c r="QPD17" s="877"/>
      <c r="QPE17" s="877"/>
      <c r="QPF17" s="877"/>
      <c r="QPG17" s="877"/>
      <c r="QPH17" s="877"/>
      <c r="QPI17" s="877"/>
      <c r="QPJ17" s="877"/>
      <c r="QPK17" s="877"/>
      <c r="QPL17" s="877"/>
      <c r="QPM17" s="877"/>
      <c r="QPN17" s="877"/>
      <c r="QPO17" s="877"/>
      <c r="QPP17" s="877"/>
      <c r="QPQ17" s="877"/>
      <c r="QPR17" s="877"/>
      <c r="QPS17" s="877"/>
      <c r="QPT17" s="877"/>
      <c r="QPU17" s="877"/>
      <c r="QPV17" s="877"/>
      <c r="QPW17" s="877"/>
      <c r="QPX17" s="877"/>
      <c r="QPY17" s="877"/>
      <c r="QPZ17" s="877"/>
      <c r="QQA17" s="877"/>
      <c r="QQB17" s="877"/>
      <c r="QQC17" s="877"/>
      <c r="QQD17" s="877"/>
      <c r="QQE17" s="877"/>
      <c r="QQF17" s="877"/>
      <c r="QQG17" s="877"/>
      <c r="QQH17" s="877"/>
      <c r="QQI17" s="877"/>
      <c r="QQJ17" s="877"/>
      <c r="QQK17" s="877"/>
      <c r="QQL17" s="877"/>
      <c r="QQM17" s="877"/>
      <c r="QQN17" s="877"/>
      <c r="QQO17" s="877"/>
      <c r="QQP17" s="877"/>
      <c r="QQQ17" s="877"/>
      <c r="QQR17" s="877"/>
      <c r="QQS17" s="877"/>
      <c r="QQT17" s="877"/>
      <c r="QQU17" s="877"/>
      <c r="QQV17" s="877"/>
      <c r="QQW17" s="877"/>
      <c r="QQX17" s="877"/>
      <c r="QQY17" s="877"/>
      <c r="QQZ17" s="877"/>
      <c r="QRA17" s="877"/>
      <c r="QRB17" s="877"/>
      <c r="QRC17" s="877"/>
      <c r="QRD17" s="877"/>
      <c r="QRE17" s="877"/>
      <c r="QRF17" s="877"/>
      <c r="QRG17" s="877"/>
      <c r="QRH17" s="877"/>
      <c r="QRI17" s="877"/>
      <c r="QRJ17" s="877"/>
      <c r="QRK17" s="877"/>
      <c r="QRL17" s="877"/>
      <c r="QRM17" s="877"/>
      <c r="QRN17" s="877"/>
      <c r="QRO17" s="877"/>
      <c r="QRP17" s="877"/>
      <c r="QRQ17" s="877"/>
      <c r="QRR17" s="877"/>
      <c r="QRS17" s="877"/>
      <c r="QRT17" s="877"/>
      <c r="QRU17" s="877"/>
      <c r="QRV17" s="877"/>
      <c r="QRW17" s="877"/>
      <c r="QRX17" s="877"/>
      <c r="QRY17" s="877"/>
      <c r="QRZ17" s="877"/>
      <c r="QSA17" s="877"/>
      <c r="QSB17" s="877"/>
      <c r="QSC17" s="877"/>
      <c r="QSD17" s="877"/>
      <c r="QSE17" s="877"/>
      <c r="QSF17" s="877"/>
      <c r="QSG17" s="877"/>
      <c r="QSH17" s="877"/>
      <c r="QSI17" s="877"/>
      <c r="QSJ17" s="877"/>
      <c r="QSK17" s="877"/>
      <c r="QSL17" s="877"/>
      <c r="QSM17" s="877"/>
      <c r="QSN17" s="877"/>
      <c r="QSO17" s="877"/>
      <c r="QSP17" s="877"/>
      <c r="QSQ17" s="877"/>
      <c r="QSR17" s="877"/>
      <c r="QSS17" s="877"/>
      <c r="QST17" s="877"/>
      <c r="QSU17" s="877"/>
      <c r="QSV17" s="877"/>
      <c r="QSW17" s="877"/>
      <c r="QSX17" s="877"/>
      <c r="QSY17" s="877"/>
      <c r="QSZ17" s="877"/>
      <c r="QTA17" s="877"/>
      <c r="QTB17" s="877"/>
      <c r="QTC17" s="877"/>
      <c r="QTD17" s="877"/>
      <c r="QTE17" s="877"/>
      <c r="QTF17" s="877"/>
      <c r="QTG17" s="877"/>
      <c r="QTH17" s="877"/>
      <c r="QTI17" s="877"/>
      <c r="QTJ17" s="877"/>
      <c r="QTK17" s="877"/>
      <c r="QTL17" s="877"/>
      <c r="QTM17" s="877"/>
      <c r="QTN17" s="877"/>
      <c r="QTO17" s="877"/>
      <c r="QTP17" s="877"/>
      <c r="QTQ17" s="877"/>
      <c r="QTR17" s="877"/>
      <c r="QTS17" s="877"/>
      <c r="QTT17" s="877"/>
      <c r="QTU17" s="877"/>
      <c r="QTV17" s="877"/>
      <c r="QTW17" s="877"/>
      <c r="QTX17" s="877"/>
      <c r="QTY17" s="877"/>
      <c r="QTZ17" s="877"/>
      <c r="QUA17" s="877"/>
      <c r="QUB17" s="877"/>
      <c r="QUC17" s="877"/>
      <c r="QUD17" s="877"/>
      <c r="QUE17" s="877"/>
      <c r="QUF17" s="877"/>
      <c r="QUG17" s="877"/>
      <c r="QUH17" s="877"/>
      <c r="QUI17" s="877"/>
      <c r="QUJ17" s="877"/>
      <c r="QUK17" s="877"/>
      <c r="QUL17" s="877"/>
      <c r="QUM17" s="877"/>
      <c r="QUN17" s="877"/>
      <c r="QUO17" s="877"/>
      <c r="QUP17" s="877"/>
      <c r="QUQ17" s="877"/>
      <c r="QUR17" s="877"/>
      <c r="QUS17" s="877"/>
      <c r="QUT17" s="877"/>
      <c r="QUU17" s="877"/>
      <c r="QUV17" s="877"/>
      <c r="QUW17" s="877"/>
      <c r="QUX17" s="877"/>
      <c r="QUY17" s="877"/>
      <c r="QUZ17" s="877"/>
      <c r="QVA17" s="877"/>
      <c r="QVB17" s="877"/>
      <c r="QVC17" s="877"/>
      <c r="QVD17" s="877"/>
      <c r="QVE17" s="877"/>
      <c r="QVF17" s="877"/>
      <c r="QVG17" s="877"/>
      <c r="QVH17" s="877"/>
      <c r="QVI17" s="877"/>
      <c r="QVJ17" s="877"/>
      <c r="QVK17" s="877"/>
      <c r="QVL17" s="877"/>
      <c r="QVM17" s="877"/>
      <c r="QVN17" s="877"/>
      <c r="QVO17" s="877"/>
      <c r="QVP17" s="877"/>
      <c r="QVQ17" s="877"/>
      <c r="QVR17" s="877"/>
      <c r="QVS17" s="877"/>
      <c r="QVT17" s="877"/>
      <c r="QVU17" s="877"/>
      <c r="QVV17" s="877"/>
      <c r="QVW17" s="877"/>
      <c r="QVX17" s="877"/>
      <c r="QVY17" s="877"/>
      <c r="QVZ17" s="877"/>
      <c r="QWA17" s="877"/>
      <c r="QWB17" s="877"/>
      <c r="QWC17" s="877"/>
      <c r="QWD17" s="877"/>
      <c r="QWE17" s="877"/>
      <c r="QWF17" s="877"/>
      <c r="QWG17" s="877"/>
      <c r="QWH17" s="877"/>
      <c r="QWI17" s="877"/>
      <c r="QWJ17" s="877"/>
      <c r="QWK17" s="877"/>
      <c r="QWL17" s="877"/>
      <c r="QWM17" s="877"/>
      <c r="QWN17" s="877"/>
      <c r="QWO17" s="877"/>
      <c r="QWP17" s="877"/>
      <c r="QWQ17" s="877"/>
      <c r="QWR17" s="877"/>
      <c r="QWS17" s="877"/>
      <c r="QWT17" s="877"/>
      <c r="QWU17" s="877"/>
      <c r="QWV17" s="877"/>
      <c r="QWW17" s="877"/>
      <c r="QWX17" s="877"/>
      <c r="QWY17" s="877"/>
      <c r="QWZ17" s="877"/>
      <c r="QXA17" s="877"/>
      <c r="QXB17" s="877"/>
      <c r="QXC17" s="877"/>
      <c r="QXD17" s="877"/>
      <c r="QXE17" s="877"/>
      <c r="QXF17" s="877"/>
      <c r="QXG17" s="877"/>
      <c r="QXH17" s="877"/>
      <c r="QXI17" s="877"/>
      <c r="QXJ17" s="877"/>
      <c r="QXK17" s="877"/>
      <c r="QXL17" s="877"/>
      <c r="QXM17" s="877"/>
      <c r="QXN17" s="877"/>
      <c r="QXO17" s="877"/>
      <c r="QXP17" s="877"/>
      <c r="QXQ17" s="877"/>
      <c r="QXR17" s="877"/>
      <c r="QXS17" s="877"/>
      <c r="QXT17" s="877"/>
      <c r="QXU17" s="877"/>
      <c r="QXV17" s="877"/>
      <c r="QXW17" s="877"/>
      <c r="QXX17" s="877"/>
      <c r="QXY17" s="877"/>
      <c r="QXZ17" s="877"/>
      <c r="QYA17" s="877"/>
      <c r="QYB17" s="877"/>
      <c r="QYC17" s="877"/>
      <c r="QYD17" s="877"/>
      <c r="QYE17" s="877"/>
      <c r="QYF17" s="877"/>
      <c r="QYG17" s="877"/>
      <c r="QYH17" s="877"/>
      <c r="QYI17" s="877"/>
      <c r="QYJ17" s="877"/>
      <c r="QYK17" s="877"/>
      <c r="QYL17" s="877"/>
      <c r="QYM17" s="877"/>
      <c r="QYN17" s="877"/>
      <c r="QYO17" s="877"/>
      <c r="QYP17" s="877"/>
      <c r="QYQ17" s="877"/>
      <c r="QYR17" s="877"/>
      <c r="QYS17" s="877"/>
      <c r="QYT17" s="877"/>
      <c r="QYU17" s="877"/>
      <c r="QYV17" s="877"/>
      <c r="QYW17" s="877"/>
      <c r="QYX17" s="877"/>
      <c r="QYY17" s="877"/>
      <c r="QYZ17" s="877"/>
      <c r="QZA17" s="877"/>
      <c r="QZB17" s="877"/>
      <c r="QZC17" s="877"/>
      <c r="QZD17" s="877"/>
      <c r="QZE17" s="877"/>
      <c r="QZF17" s="877"/>
      <c r="QZG17" s="877"/>
      <c r="QZH17" s="877"/>
      <c r="QZI17" s="877"/>
      <c r="QZJ17" s="877"/>
      <c r="QZK17" s="877"/>
      <c r="QZL17" s="877"/>
      <c r="QZM17" s="877"/>
      <c r="QZN17" s="877"/>
      <c r="QZO17" s="877"/>
      <c r="QZP17" s="877"/>
      <c r="QZQ17" s="877"/>
      <c r="QZR17" s="877"/>
      <c r="QZS17" s="877"/>
      <c r="QZT17" s="877"/>
      <c r="QZU17" s="877"/>
      <c r="QZV17" s="877"/>
      <c r="QZW17" s="877"/>
      <c r="QZX17" s="877"/>
      <c r="QZY17" s="877"/>
      <c r="QZZ17" s="877"/>
      <c r="RAA17" s="877"/>
      <c r="RAB17" s="877"/>
      <c r="RAC17" s="877"/>
      <c r="RAD17" s="877"/>
      <c r="RAE17" s="877"/>
      <c r="RAF17" s="877"/>
      <c r="RAG17" s="877"/>
      <c r="RAH17" s="877"/>
      <c r="RAI17" s="877"/>
      <c r="RAJ17" s="877"/>
      <c r="RAK17" s="877"/>
      <c r="RAL17" s="877"/>
      <c r="RAM17" s="877"/>
      <c r="RAN17" s="877"/>
      <c r="RAO17" s="877"/>
      <c r="RAP17" s="877"/>
      <c r="RAQ17" s="877"/>
      <c r="RAR17" s="877"/>
      <c r="RAS17" s="877"/>
      <c r="RAT17" s="877"/>
      <c r="RAU17" s="877"/>
      <c r="RAV17" s="877"/>
      <c r="RAW17" s="877"/>
      <c r="RAX17" s="877"/>
      <c r="RAY17" s="877"/>
      <c r="RAZ17" s="877"/>
      <c r="RBA17" s="877"/>
      <c r="RBB17" s="877"/>
      <c r="RBC17" s="877"/>
      <c r="RBD17" s="877"/>
      <c r="RBE17" s="877"/>
      <c r="RBF17" s="877"/>
      <c r="RBG17" s="877"/>
      <c r="RBH17" s="877"/>
      <c r="RBI17" s="877"/>
      <c r="RBJ17" s="877"/>
      <c r="RBK17" s="877"/>
      <c r="RBL17" s="877"/>
      <c r="RBM17" s="877"/>
      <c r="RBN17" s="877"/>
      <c r="RBO17" s="877"/>
      <c r="RBP17" s="877"/>
      <c r="RBQ17" s="877"/>
      <c r="RBR17" s="877"/>
      <c r="RBS17" s="877"/>
      <c r="RBT17" s="877"/>
      <c r="RBU17" s="877"/>
      <c r="RBV17" s="877"/>
      <c r="RBW17" s="877"/>
      <c r="RBX17" s="877"/>
      <c r="RBY17" s="877"/>
      <c r="RBZ17" s="877"/>
      <c r="RCA17" s="877"/>
      <c r="RCB17" s="877"/>
      <c r="RCC17" s="877"/>
      <c r="RCD17" s="877"/>
      <c r="RCE17" s="877"/>
      <c r="RCF17" s="877"/>
      <c r="RCG17" s="877"/>
      <c r="RCH17" s="877"/>
      <c r="RCI17" s="877"/>
      <c r="RCJ17" s="877"/>
      <c r="RCK17" s="877"/>
      <c r="RCL17" s="877"/>
      <c r="RCM17" s="877"/>
      <c r="RCN17" s="877"/>
      <c r="RCO17" s="877"/>
      <c r="RCP17" s="877"/>
      <c r="RCQ17" s="877"/>
      <c r="RCR17" s="877"/>
      <c r="RCS17" s="877"/>
      <c r="RCT17" s="877"/>
      <c r="RCU17" s="877"/>
      <c r="RCV17" s="877"/>
      <c r="RCW17" s="877"/>
      <c r="RCX17" s="877"/>
      <c r="RCY17" s="877"/>
      <c r="RCZ17" s="877"/>
      <c r="RDA17" s="877"/>
      <c r="RDB17" s="877"/>
      <c r="RDC17" s="877"/>
      <c r="RDD17" s="877"/>
      <c r="RDE17" s="877"/>
      <c r="RDF17" s="877"/>
      <c r="RDG17" s="877"/>
      <c r="RDH17" s="877"/>
      <c r="RDI17" s="877"/>
      <c r="RDJ17" s="877"/>
      <c r="RDK17" s="877"/>
      <c r="RDL17" s="877"/>
      <c r="RDM17" s="877"/>
      <c r="RDN17" s="877"/>
      <c r="RDO17" s="877"/>
      <c r="RDP17" s="877"/>
      <c r="RDQ17" s="877"/>
      <c r="RDR17" s="877"/>
      <c r="RDS17" s="877"/>
      <c r="RDT17" s="877"/>
      <c r="RDU17" s="877"/>
      <c r="RDV17" s="877"/>
      <c r="RDW17" s="877"/>
      <c r="RDX17" s="877"/>
      <c r="RDY17" s="877"/>
      <c r="RDZ17" s="877"/>
      <c r="REA17" s="877"/>
      <c r="REB17" s="877"/>
      <c r="REC17" s="877"/>
      <c r="RED17" s="877"/>
      <c r="REE17" s="877"/>
      <c r="REF17" s="877"/>
      <c r="REG17" s="877"/>
      <c r="REH17" s="877"/>
      <c r="REI17" s="877"/>
      <c r="REJ17" s="877"/>
      <c r="REK17" s="877"/>
      <c r="REL17" s="877"/>
      <c r="REM17" s="877"/>
      <c r="REN17" s="877"/>
      <c r="REO17" s="877"/>
      <c r="REP17" s="877"/>
      <c r="REQ17" s="877"/>
      <c r="RER17" s="877"/>
      <c r="RES17" s="877"/>
      <c r="RET17" s="877"/>
      <c r="REU17" s="877"/>
      <c r="REV17" s="877"/>
      <c r="REW17" s="877"/>
      <c r="REX17" s="877"/>
      <c r="REY17" s="877"/>
      <c r="REZ17" s="877"/>
      <c r="RFA17" s="877"/>
      <c r="RFB17" s="877"/>
      <c r="RFC17" s="877"/>
      <c r="RFD17" s="877"/>
      <c r="RFE17" s="877"/>
      <c r="RFF17" s="877"/>
      <c r="RFG17" s="877"/>
      <c r="RFH17" s="877"/>
      <c r="RFI17" s="877"/>
      <c r="RFJ17" s="877"/>
      <c r="RFK17" s="877"/>
      <c r="RFL17" s="877"/>
      <c r="RFM17" s="877"/>
      <c r="RFN17" s="877"/>
      <c r="RFO17" s="877"/>
      <c r="RFP17" s="877"/>
      <c r="RFQ17" s="877"/>
      <c r="RFR17" s="877"/>
      <c r="RFS17" s="877"/>
      <c r="RFT17" s="877"/>
      <c r="RFU17" s="877"/>
      <c r="RFV17" s="877"/>
      <c r="RFW17" s="877"/>
      <c r="RFX17" s="877"/>
      <c r="RFY17" s="877"/>
      <c r="RFZ17" s="877"/>
      <c r="RGA17" s="877"/>
      <c r="RGB17" s="877"/>
      <c r="RGC17" s="877"/>
      <c r="RGD17" s="877"/>
      <c r="RGE17" s="877"/>
      <c r="RGF17" s="877"/>
      <c r="RGG17" s="877"/>
      <c r="RGH17" s="877"/>
      <c r="RGI17" s="877"/>
      <c r="RGJ17" s="877"/>
      <c r="RGK17" s="877"/>
      <c r="RGL17" s="877"/>
      <c r="RGM17" s="877"/>
      <c r="RGN17" s="877"/>
      <c r="RGO17" s="877"/>
      <c r="RGP17" s="877"/>
      <c r="RGQ17" s="877"/>
      <c r="RGR17" s="877"/>
      <c r="RGS17" s="877"/>
      <c r="RGT17" s="877"/>
      <c r="RGU17" s="877"/>
      <c r="RGV17" s="877"/>
      <c r="RGW17" s="877"/>
      <c r="RGX17" s="877"/>
      <c r="RGY17" s="877"/>
      <c r="RGZ17" s="877"/>
      <c r="RHA17" s="877"/>
      <c r="RHB17" s="877"/>
      <c r="RHC17" s="877"/>
      <c r="RHD17" s="877"/>
      <c r="RHE17" s="877"/>
      <c r="RHF17" s="877"/>
      <c r="RHG17" s="877"/>
      <c r="RHH17" s="877"/>
      <c r="RHI17" s="877"/>
      <c r="RHJ17" s="877"/>
      <c r="RHK17" s="877"/>
      <c r="RHL17" s="877"/>
      <c r="RHM17" s="877"/>
      <c r="RHN17" s="877"/>
      <c r="RHO17" s="877"/>
      <c r="RHP17" s="877"/>
      <c r="RHQ17" s="877"/>
      <c r="RHR17" s="877"/>
      <c r="RHS17" s="877"/>
      <c r="RHT17" s="877"/>
      <c r="RHU17" s="877"/>
      <c r="RHV17" s="877"/>
      <c r="RHW17" s="877"/>
      <c r="RHX17" s="877"/>
      <c r="RHY17" s="877"/>
      <c r="RHZ17" s="877"/>
      <c r="RIA17" s="877"/>
      <c r="RIB17" s="877"/>
      <c r="RIC17" s="877"/>
      <c r="RID17" s="877"/>
      <c r="RIE17" s="877"/>
      <c r="RIF17" s="877"/>
      <c r="RIG17" s="877"/>
      <c r="RIH17" s="877"/>
      <c r="RII17" s="877"/>
      <c r="RIJ17" s="877"/>
      <c r="RIK17" s="877"/>
      <c r="RIL17" s="877"/>
      <c r="RIM17" s="877"/>
      <c r="RIN17" s="877"/>
      <c r="RIO17" s="877"/>
      <c r="RIP17" s="877"/>
      <c r="RIQ17" s="877"/>
      <c r="RIR17" s="877"/>
      <c r="RIS17" s="877"/>
      <c r="RIT17" s="877"/>
      <c r="RIU17" s="877"/>
      <c r="RIV17" s="877"/>
      <c r="RIW17" s="877"/>
      <c r="RIX17" s="877"/>
      <c r="RIY17" s="877"/>
      <c r="RIZ17" s="877"/>
      <c r="RJA17" s="877"/>
      <c r="RJB17" s="877"/>
      <c r="RJC17" s="877"/>
      <c r="RJD17" s="877"/>
      <c r="RJE17" s="877"/>
      <c r="RJF17" s="877"/>
      <c r="RJG17" s="877"/>
      <c r="RJH17" s="877"/>
      <c r="RJI17" s="877"/>
      <c r="RJJ17" s="877"/>
      <c r="RJK17" s="877"/>
      <c r="RJL17" s="877"/>
      <c r="RJM17" s="877"/>
      <c r="RJN17" s="877"/>
      <c r="RJO17" s="877"/>
      <c r="RJP17" s="877"/>
      <c r="RJQ17" s="877"/>
      <c r="RJR17" s="877"/>
      <c r="RJS17" s="877"/>
      <c r="RJT17" s="877"/>
      <c r="RJU17" s="877"/>
      <c r="RJV17" s="877"/>
      <c r="RJW17" s="877"/>
      <c r="RJX17" s="877"/>
      <c r="RJY17" s="877"/>
      <c r="RJZ17" s="877"/>
      <c r="RKA17" s="877"/>
      <c r="RKB17" s="877"/>
      <c r="RKC17" s="877"/>
      <c r="RKD17" s="877"/>
      <c r="RKE17" s="877"/>
      <c r="RKF17" s="877"/>
      <c r="RKG17" s="877"/>
      <c r="RKH17" s="877"/>
      <c r="RKI17" s="877"/>
      <c r="RKJ17" s="877"/>
      <c r="RKK17" s="877"/>
      <c r="RKL17" s="877"/>
      <c r="RKM17" s="877"/>
      <c r="RKN17" s="877"/>
      <c r="RKO17" s="877"/>
      <c r="RKP17" s="877"/>
      <c r="RKQ17" s="877"/>
      <c r="RKR17" s="877"/>
      <c r="RKS17" s="877"/>
      <c r="RKT17" s="877"/>
      <c r="RKU17" s="877"/>
      <c r="RKV17" s="877"/>
      <c r="RKW17" s="877"/>
      <c r="RKX17" s="877"/>
      <c r="RKY17" s="877"/>
      <c r="RKZ17" s="877"/>
      <c r="RLA17" s="877"/>
      <c r="RLB17" s="877"/>
      <c r="RLC17" s="877"/>
      <c r="RLD17" s="877"/>
      <c r="RLE17" s="877"/>
      <c r="RLF17" s="877"/>
      <c r="RLG17" s="877"/>
      <c r="RLH17" s="877"/>
      <c r="RLI17" s="877"/>
      <c r="RLJ17" s="877"/>
      <c r="RLK17" s="877"/>
      <c r="RLL17" s="877"/>
      <c r="RLM17" s="877"/>
      <c r="RLN17" s="877"/>
      <c r="RLO17" s="877"/>
      <c r="RLP17" s="877"/>
      <c r="RLQ17" s="877"/>
      <c r="RLR17" s="877"/>
      <c r="RLS17" s="877"/>
      <c r="RLT17" s="877"/>
      <c r="RLU17" s="877"/>
      <c r="RLV17" s="877"/>
      <c r="RLW17" s="877"/>
      <c r="RLX17" s="877"/>
      <c r="RLY17" s="877"/>
      <c r="RLZ17" s="877"/>
      <c r="RMA17" s="877"/>
      <c r="RMB17" s="877"/>
      <c r="RMC17" s="877"/>
      <c r="RMD17" s="877"/>
      <c r="RME17" s="877"/>
      <c r="RMF17" s="877"/>
      <c r="RMG17" s="877"/>
      <c r="RMH17" s="877"/>
      <c r="RMI17" s="877"/>
      <c r="RMJ17" s="877"/>
      <c r="RMK17" s="877"/>
      <c r="RML17" s="877"/>
      <c r="RMM17" s="877"/>
      <c r="RMN17" s="877"/>
      <c r="RMO17" s="877"/>
      <c r="RMP17" s="877"/>
      <c r="RMQ17" s="877"/>
      <c r="RMR17" s="877"/>
      <c r="RMS17" s="877"/>
      <c r="RMT17" s="877"/>
      <c r="RMU17" s="877"/>
      <c r="RMV17" s="877"/>
      <c r="RMW17" s="877"/>
      <c r="RMX17" s="877"/>
      <c r="RMY17" s="877"/>
      <c r="RMZ17" s="877"/>
      <c r="RNA17" s="877"/>
      <c r="RNB17" s="877"/>
      <c r="RNC17" s="877"/>
      <c r="RND17" s="877"/>
      <c r="RNE17" s="877"/>
      <c r="RNF17" s="877"/>
      <c r="RNG17" s="877"/>
      <c r="RNH17" s="877"/>
      <c r="RNI17" s="877"/>
      <c r="RNJ17" s="877"/>
      <c r="RNK17" s="877"/>
      <c r="RNL17" s="877"/>
      <c r="RNM17" s="877"/>
      <c r="RNN17" s="877"/>
      <c r="RNO17" s="877"/>
      <c r="RNP17" s="877"/>
      <c r="RNQ17" s="877"/>
      <c r="RNR17" s="877"/>
      <c r="RNS17" s="877"/>
      <c r="RNT17" s="877"/>
      <c r="RNU17" s="877"/>
      <c r="RNV17" s="877"/>
      <c r="RNW17" s="877"/>
      <c r="RNX17" s="877"/>
      <c r="RNY17" s="877"/>
      <c r="RNZ17" s="877"/>
      <c r="ROA17" s="877"/>
      <c r="ROB17" s="877"/>
      <c r="ROC17" s="877"/>
      <c r="ROD17" s="877"/>
      <c r="ROE17" s="877"/>
      <c r="ROF17" s="877"/>
      <c r="ROG17" s="877"/>
      <c r="ROH17" s="877"/>
      <c r="ROI17" s="877"/>
      <c r="ROJ17" s="877"/>
      <c r="ROK17" s="877"/>
      <c r="ROL17" s="877"/>
      <c r="ROM17" s="877"/>
      <c r="RON17" s="877"/>
      <c r="ROO17" s="877"/>
      <c r="ROP17" s="877"/>
      <c r="ROQ17" s="877"/>
      <c r="ROR17" s="877"/>
      <c r="ROS17" s="877"/>
      <c r="ROT17" s="877"/>
      <c r="ROU17" s="877"/>
      <c r="ROV17" s="877"/>
      <c r="ROW17" s="877"/>
      <c r="ROX17" s="877"/>
      <c r="ROY17" s="877"/>
      <c r="ROZ17" s="877"/>
      <c r="RPA17" s="877"/>
      <c r="RPB17" s="877"/>
      <c r="RPC17" s="877"/>
      <c r="RPD17" s="877"/>
      <c r="RPE17" s="877"/>
      <c r="RPF17" s="877"/>
      <c r="RPG17" s="877"/>
      <c r="RPH17" s="877"/>
      <c r="RPI17" s="877"/>
      <c r="RPJ17" s="877"/>
      <c r="RPK17" s="877"/>
      <c r="RPL17" s="877"/>
      <c r="RPM17" s="877"/>
      <c r="RPN17" s="877"/>
      <c r="RPO17" s="877"/>
      <c r="RPP17" s="877"/>
      <c r="RPQ17" s="877"/>
      <c r="RPR17" s="877"/>
      <c r="RPS17" s="877"/>
      <c r="RPT17" s="877"/>
      <c r="RPU17" s="877"/>
      <c r="RPV17" s="877"/>
      <c r="RPW17" s="877"/>
      <c r="RPX17" s="877"/>
      <c r="RPY17" s="877"/>
      <c r="RPZ17" s="877"/>
      <c r="RQA17" s="877"/>
      <c r="RQB17" s="877"/>
      <c r="RQC17" s="877"/>
      <c r="RQD17" s="877"/>
      <c r="RQE17" s="877"/>
      <c r="RQF17" s="877"/>
      <c r="RQG17" s="877"/>
      <c r="RQH17" s="877"/>
      <c r="RQI17" s="877"/>
      <c r="RQJ17" s="877"/>
      <c r="RQK17" s="877"/>
      <c r="RQL17" s="877"/>
      <c r="RQM17" s="877"/>
      <c r="RQN17" s="877"/>
      <c r="RQO17" s="877"/>
      <c r="RQP17" s="877"/>
      <c r="RQQ17" s="877"/>
      <c r="RQR17" s="877"/>
      <c r="RQS17" s="877"/>
      <c r="RQT17" s="877"/>
      <c r="RQU17" s="877"/>
      <c r="RQV17" s="877"/>
      <c r="RQW17" s="877"/>
      <c r="RQX17" s="877"/>
      <c r="RQY17" s="877"/>
      <c r="RQZ17" s="877"/>
      <c r="RRA17" s="877"/>
      <c r="RRB17" s="877"/>
      <c r="RRC17" s="877"/>
      <c r="RRD17" s="877"/>
      <c r="RRE17" s="877"/>
      <c r="RRF17" s="877"/>
      <c r="RRG17" s="877"/>
      <c r="RRH17" s="877"/>
      <c r="RRI17" s="877"/>
      <c r="RRJ17" s="877"/>
      <c r="RRK17" s="877"/>
      <c r="RRL17" s="877"/>
      <c r="RRM17" s="877"/>
      <c r="RRN17" s="877"/>
      <c r="RRO17" s="877"/>
      <c r="RRP17" s="877"/>
      <c r="RRQ17" s="877"/>
      <c r="RRR17" s="877"/>
      <c r="RRS17" s="877"/>
      <c r="RRT17" s="877"/>
      <c r="RRU17" s="877"/>
      <c r="RRV17" s="877"/>
      <c r="RRW17" s="877"/>
      <c r="RRX17" s="877"/>
      <c r="RRY17" s="877"/>
      <c r="RRZ17" s="877"/>
      <c r="RSA17" s="877"/>
      <c r="RSB17" s="877"/>
      <c r="RSC17" s="877"/>
      <c r="RSD17" s="877"/>
      <c r="RSE17" s="877"/>
      <c r="RSF17" s="877"/>
      <c r="RSG17" s="877"/>
      <c r="RSH17" s="877"/>
      <c r="RSI17" s="877"/>
      <c r="RSJ17" s="877"/>
      <c r="RSK17" s="877"/>
      <c r="RSL17" s="877"/>
      <c r="RSM17" s="877"/>
      <c r="RSN17" s="877"/>
      <c r="RSO17" s="877"/>
      <c r="RSP17" s="877"/>
      <c r="RSQ17" s="877"/>
      <c r="RSR17" s="877"/>
      <c r="RSS17" s="877"/>
      <c r="RST17" s="877"/>
      <c r="RSU17" s="877"/>
      <c r="RSV17" s="877"/>
      <c r="RSW17" s="877"/>
      <c r="RSX17" s="877"/>
      <c r="RSY17" s="877"/>
      <c r="RSZ17" s="877"/>
      <c r="RTA17" s="877"/>
      <c r="RTB17" s="877"/>
      <c r="RTC17" s="877"/>
      <c r="RTD17" s="877"/>
      <c r="RTE17" s="877"/>
      <c r="RTF17" s="877"/>
      <c r="RTG17" s="877"/>
      <c r="RTH17" s="877"/>
      <c r="RTI17" s="877"/>
      <c r="RTJ17" s="877"/>
      <c r="RTK17" s="877"/>
      <c r="RTL17" s="877"/>
      <c r="RTM17" s="877"/>
      <c r="RTN17" s="877"/>
      <c r="RTO17" s="877"/>
      <c r="RTP17" s="877"/>
      <c r="RTQ17" s="877"/>
      <c r="RTR17" s="877"/>
      <c r="RTS17" s="877"/>
      <c r="RTT17" s="877"/>
      <c r="RTU17" s="877"/>
      <c r="RTV17" s="877"/>
      <c r="RTW17" s="877"/>
      <c r="RTX17" s="877"/>
      <c r="RTY17" s="877"/>
      <c r="RTZ17" s="877"/>
      <c r="RUA17" s="877"/>
      <c r="RUB17" s="877"/>
      <c r="RUC17" s="877"/>
      <c r="RUD17" s="877"/>
      <c r="RUE17" s="877"/>
      <c r="RUF17" s="877"/>
      <c r="RUG17" s="877"/>
      <c r="RUH17" s="877"/>
      <c r="RUI17" s="877"/>
      <c r="RUJ17" s="877"/>
      <c r="RUK17" s="877"/>
      <c r="RUL17" s="877"/>
      <c r="RUM17" s="877"/>
      <c r="RUN17" s="877"/>
      <c r="RUO17" s="877"/>
      <c r="RUP17" s="877"/>
      <c r="RUQ17" s="877"/>
      <c r="RUR17" s="877"/>
      <c r="RUS17" s="877"/>
      <c r="RUT17" s="877"/>
      <c r="RUU17" s="877"/>
      <c r="RUV17" s="877"/>
      <c r="RUW17" s="877"/>
      <c r="RUX17" s="877"/>
      <c r="RUY17" s="877"/>
      <c r="RUZ17" s="877"/>
      <c r="RVA17" s="877"/>
      <c r="RVB17" s="877"/>
      <c r="RVC17" s="877"/>
      <c r="RVD17" s="877"/>
      <c r="RVE17" s="877"/>
      <c r="RVF17" s="877"/>
      <c r="RVG17" s="877"/>
      <c r="RVH17" s="877"/>
      <c r="RVI17" s="877"/>
      <c r="RVJ17" s="877"/>
      <c r="RVK17" s="877"/>
      <c r="RVL17" s="877"/>
      <c r="RVM17" s="877"/>
      <c r="RVN17" s="877"/>
      <c r="RVO17" s="877"/>
      <c r="RVP17" s="877"/>
      <c r="RVQ17" s="877"/>
      <c r="RVR17" s="877"/>
      <c r="RVS17" s="877"/>
      <c r="RVT17" s="877"/>
      <c r="RVU17" s="877"/>
      <c r="RVV17" s="877"/>
      <c r="RVW17" s="877"/>
      <c r="RVX17" s="877"/>
      <c r="RVY17" s="877"/>
      <c r="RVZ17" s="877"/>
      <c r="RWA17" s="877"/>
      <c r="RWB17" s="877"/>
      <c r="RWC17" s="877"/>
      <c r="RWD17" s="877"/>
      <c r="RWE17" s="877"/>
      <c r="RWF17" s="877"/>
      <c r="RWG17" s="877"/>
      <c r="RWH17" s="877"/>
      <c r="RWI17" s="877"/>
      <c r="RWJ17" s="877"/>
      <c r="RWK17" s="877"/>
      <c r="RWL17" s="877"/>
      <c r="RWM17" s="877"/>
      <c r="RWN17" s="877"/>
      <c r="RWO17" s="877"/>
      <c r="RWP17" s="877"/>
      <c r="RWQ17" s="877"/>
      <c r="RWR17" s="877"/>
      <c r="RWS17" s="877"/>
      <c r="RWT17" s="877"/>
      <c r="RWU17" s="877"/>
      <c r="RWV17" s="877"/>
      <c r="RWW17" s="877"/>
      <c r="RWX17" s="877"/>
      <c r="RWY17" s="877"/>
      <c r="RWZ17" s="877"/>
      <c r="RXA17" s="877"/>
      <c r="RXB17" s="877"/>
      <c r="RXC17" s="877"/>
      <c r="RXD17" s="877"/>
      <c r="RXE17" s="877"/>
      <c r="RXF17" s="877"/>
      <c r="RXG17" s="877"/>
      <c r="RXH17" s="877"/>
      <c r="RXI17" s="877"/>
      <c r="RXJ17" s="877"/>
      <c r="RXK17" s="877"/>
      <c r="RXL17" s="877"/>
      <c r="RXM17" s="877"/>
      <c r="RXN17" s="877"/>
      <c r="RXO17" s="877"/>
      <c r="RXP17" s="877"/>
      <c r="RXQ17" s="877"/>
      <c r="RXR17" s="877"/>
      <c r="RXS17" s="877"/>
      <c r="RXT17" s="877"/>
      <c r="RXU17" s="877"/>
      <c r="RXV17" s="877"/>
      <c r="RXW17" s="877"/>
      <c r="RXX17" s="877"/>
      <c r="RXY17" s="877"/>
      <c r="RXZ17" s="877"/>
      <c r="RYA17" s="877"/>
      <c r="RYB17" s="877"/>
      <c r="RYC17" s="877"/>
      <c r="RYD17" s="877"/>
      <c r="RYE17" s="877"/>
      <c r="RYF17" s="877"/>
      <c r="RYG17" s="877"/>
      <c r="RYH17" s="877"/>
      <c r="RYI17" s="877"/>
      <c r="RYJ17" s="877"/>
      <c r="RYK17" s="877"/>
      <c r="RYL17" s="877"/>
      <c r="RYM17" s="877"/>
      <c r="RYN17" s="877"/>
      <c r="RYO17" s="877"/>
      <c r="RYP17" s="877"/>
      <c r="RYQ17" s="877"/>
      <c r="RYR17" s="877"/>
      <c r="RYS17" s="877"/>
      <c r="RYT17" s="877"/>
      <c r="RYU17" s="877"/>
      <c r="RYV17" s="877"/>
      <c r="RYW17" s="877"/>
      <c r="RYX17" s="877"/>
      <c r="RYY17" s="877"/>
      <c r="RYZ17" s="877"/>
      <c r="RZA17" s="877"/>
      <c r="RZB17" s="877"/>
      <c r="RZC17" s="877"/>
      <c r="RZD17" s="877"/>
      <c r="RZE17" s="877"/>
      <c r="RZF17" s="877"/>
      <c r="RZG17" s="877"/>
      <c r="RZH17" s="877"/>
      <c r="RZI17" s="877"/>
      <c r="RZJ17" s="877"/>
      <c r="RZK17" s="877"/>
      <c r="RZL17" s="877"/>
      <c r="RZM17" s="877"/>
      <c r="RZN17" s="877"/>
      <c r="RZO17" s="877"/>
      <c r="RZP17" s="877"/>
      <c r="RZQ17" s="877"/>
      <c r="RZR17" s="877"/>
      <c r="RZS17" s="877"/>
      <c r="RZT17" s="877"/>
      <c r="RZU17" s="877"/>
      <c r="RZV17" s="877"/>
      <c r="RZW17" s="877"/>
      <c r="RZX17" s="877"/>
      <c r="RZY17" s="877"/>
      <c r="RZZ17" s="877"/>
      <c r="SAA17" s="877"/>
      <c r="SAB17" s="877"/>
      <c r="SAC17" s="877"/>
      <c r="SAD17" s="877"/>
      <c r="SAE17" s="877"/>
      <c r="SAF17" s="877"/>
      <c r="SAG17" s="877"/>
      <c r="SAH17" s="877"/>
      <c r="SAI17" s="877"/>
      <c r="SAJ17" s="877"/>
      <c r="SAK17" s="877"/>
      <c r="SAL17" s="877"/>
      <c r="SAM17" s="877"/>
      <c r="SAN17" s="877"/>
      <c r="SAO17" s="877"/>
      <c r="SAP17" s="877"/>
      <c r="SAQ17" s="877"/>
      <c r="SAR17" s="877"/>
      <c r="SAS17" s="877"/>
      <c r="SAT17" s="877"/>
      <c r="SAU17" s="877"/>
      <c r="SAV17" s="877"/>
      <c r="SAW17" s="877"/>
      <c r="SAX17" s="877"/>
      <c r="SAY17" s="877"/>
      <c r="SAZ17" s="877"/>
      <c r="SBA17" s="877"/>
      <c r="SBB17" s="877"/>
      <c r="SBC17" s="877"/>
      <c r="SBD17" s="877"/>
      <c r="SBE17" s="877"/>
      <c r="SBF17" s="877"/>
      <c r="SBG17" s="877"/>
      <c r="SBH17" s="877"/>
      <c r="SBI17" s="877"/>
      <c r="SBJ17" s="877"/>
      <c r="SBK17" s="877"/>
      <c r="SBL17" s="877"/>
      <c r="SBM17" s="877"/>
      <c r="SBN17" s="877"/>
      <c r="SBO17" s="877"/>
      <c r="SBP17" s="877"/>
      <c r="SBQ17" s="877"/>
      <c r="SBR17" s="877"/>
      <c r="SBS17" s="877"/>
      <c r="SBT17" s="877"/>
      <c r="SBU17" s="877"/>
      <c r="SBV17" s="877"/>
      <c r="SBW17" s="877"/>
      <c r="SBX17" s="877"/>
      <c r="SBY17" s="877"/>
      <c r="SBZ17" s="877"/>
      <c r="SCA17" s="877"/>
      <c r="SCB17" s="877"/>
      <c r="SCC17" s="877"/>
      <c r="SCD17" s="877"/>
      <c r="SCE17" s="877"/>
      <c r="SCF17" s="877"/>
      <c r="SCG17" s="877"/>
      <c r="SCH17" s="877"/>
      <c r="SCI17" s="877"/>
      <c r="SCJ17" s="877"/>
      <c r="SCK17" s="877"/>
      <c r="SCL17" s="877"/>
      <c r="SCM17" s="877"/>
      <c r="SCN17" s="877"/>
      <c r="SCO17" s="877"/>
      <c r="SCP17" s="877"/>
      <c r="SCQ17" s="877"/>
      <c r="SCR17" s="877"/>
      <c r="SCS17" s="877"/>
      <c r="SCT17" s="877"/>
      <c r="SCU17" s="877"/>
      <c r="SCV17" s="877"/>
      <c r="SCW17" s="877"/>
      <c r="SCX17" s="877"/>
      <c r="SCY17" s="877"/>
      <c r="SCZ17" s="877"/>
      <c r="SDA17" s="877"/>
      <c r="SDB17" s="877"/>
      <c r="SDC17" s="877"/>
      <c r="SDD17" s="877"/>
      <c r="SDE17" s="877"/>
      <c r="SDF17" s="877"/>
      <c r="SDG17" s="877"/>
      <c r="SDH17" s="877"/>
      <c r="SDI17" s="877"/>
      <c r="SDJ17" s="877"/>
      <c r="SDK17" s="877"/>
      <c r="SDL17" s="877"/>
      <c r="SDM17" s="877"/>
      <c r="SDN17" s="877"/>
      <c r="SDO17" s="877"/>
      <c r="SDP17" s="877"/>
      <c r="SDQ17" s="877"/>
      <c r="SDR17" s="877"/>
      <c r="SDS17" s="877"/>
      <c r="SDT17" s="877"/>
      <c r="SDU17" s="877"/>
      <c r="SDV17" s="877"/>
      <c r="SDW17" s="877"/>
      <c r="SDX17" s="877"/>
      <c r="SDY17" s="877"/>
      <c r="SDZ17" s="877"/>
      <c r="SEA17" s="877"/>
      <c r="SEB17" s="877"/>
      <c r="SEC17" s="877"/>
      <c r="SED17" s="877"/>
      <c r="SEE17" s="877"/>
      <c r="SEF17" s="877"/>
      <c r="SEG17" s="877"/>
      <c r="SEH17" s="877"/>
      <c r="SEI17" s="877"/>
      <c r="SEJ17" s="877"/>
      <c r="SEK17" s="877"/>
      <c r="SEL17" s="877"/>
      <c r="SEM17" s="877"/>
      <c r="SEN17" s="877"/>
      <c r="SEO17" s="877"/>
      <c r="SEP17" s="877"/>
      <c r="SEQ17" s="877"/>
      <c r="SER17" s="877"/>
      <c r="SES17" s="877"/>
      <c r="SET17" s="877"/>
      <c r="SEU17" s="877"/>
      <c r="SEV17" s="877"/>
      <c r="SEW17" s="877"/>
      <c r="SEX17" s="877"/>
      <c r="SEY17" s="877"/>
      <c r="SEZ17" s="877"/>
      <c r="SFA17" s="877"/>
      <c r="SFB17" s="877"/>
      <c r="SFC17" s="877"/>
      <c r="SFD17" s="877"/>
      <c r="SFE17" s="877"/>
      <c r="SFF17" s="877"/>
      <c r="SFG17" s="877"/>
      <c r="SFH17" s="877"/>
      <c r="SFI17" s="877"/>
      <c r="SFJ17" s="877"/>
      <c r="SFK17" s="877"/>
      <c r="SFL17" s="877"/>
      <c r="SFM17" s="877"/>
      <c r="SFN17" s="877"/>
      <c r="SFO17" s="877"/>
      <c r="SFP17" s="877"/>
      <c r="SFQ17" s="877"/>
      <c r="SFR17" s="877"/>
      <c r="SFS17" s="877"/>
      <c r="SFT17" s="877"/>
      <c r="SFU17" s="877"/>
      <c r="SFV17" s="877"/>
      <c r="SFW17" s="877"/>
      <c r="SFX17" s="877"/>
      <c r="SFY17" s="877"/>
      <c r="SFZ17" s="877"/>
      <c r="SGA17" s="877"/>
      <c r="SGB17" s="877"/>
      <c r="SGC17" s="877"/>
      <c r="SGD17" s="877"/>
      <c r="SGE17" s="877"/>
      <c r="SGF17" s="877"/>
      <c r="SGG17" s="877"/>
      <c r="SGH17" s="877"/>
      <c r="SGI17" s="877"/>
      <c r="SGJ17" s="877"/>
      <c r="SGK17" s="877"/>
      <c r="SGL17" s="877"/>
      <c r="SGM17" s="877"/>
      <c r="SGN17" s="877"/>
      <c r="SGO17" s="877"/>
      <c r="SGP17" s="877"/>
      <c r="SGQ17" s="877"/>
      <c r="SGR17" s="877"/>
      <c r="SGS17" s="877"/>
      <c r="SGT17" s="877"/>
      <c r="SGU17" s="877"/>
      <c r="SGV17" s="877"/>
      <c r="SGW17" s="877"/>
      <c r="SGX17" s="877"/>
      <c r="SGY17" s="877"/>
      <c r="SGZ17" s="877"/>
      <c r="SHA17" s="877"/>
      <c r="SHB17" s="877"/>
      <c r="SHC17" s="877"/>
      <c r="SHD17" s="877"/>
      <c r="SHE17" s="877"/>
      <c r="SHF17" s="877"/>
      <c r="SHG17" s="877"/>
      <c r="SHH17" s="877"/>
      <c r="SHI17" s="877"/>
      <c r="SHJ17" s="877"/>
      <c r="SHK17" s="877"/>
      <c r="SHL17" s="877"/>
      <c r="SHM17" s="877"/>
      <c r="SHN17" s="877"/>
      <c r="SHO17" s="877"/>
      <c r="SHP17" s="877"/>
      <c r="SHQ17" s="877"/>
      <c r="SHR17" s="877"/>
      <c r="SHS17" s="877"/>
      <c r="SHT17" s="877"/>
      <c r="SHU17" s="877"/>
      <c r="SHV17" s="877"/>
      <c r="SHW17" s="877"/>
      <c r="SHX17" s="877"/>
      <c r="SHY17" s="877"/>
      <c r="SHZ17" s="877"/>
      <c r="SIA17" s="877"/>
      <c r="SIB17" s="877"/>
      <c r="SIC17" s="877"/>
      <c r="SID17" s="877"/>
      <c r="SIE17" s="877"/>
      <c r="SIF17" s="877"/>
      <c r="SIG17" s="877"/>
      <c r="SIH17" s="877"/>
      <c r="SII17" s="877"/>
      <c r="SIJ17" s="877"/>
      <c r="SIK17" s="877"/>
      <c r="SIL17" s="877"/>
      <c r="SIM17" s="877"/>
      <c r="SIN17" s="877"/>
      <c r="SIO17" s="877"/>
      <c r="SIP17" s="877"/>
      <c r="SIQ17" s="877"/>
      <c r="SIR17" s="877"/>
      <c r="SIS17" s="877"/>
      <c r="SIT17" s="877"/>
      <c r="SIU17" s="877"/>
      <c r="SIV17" s="877"/>
      <c r="SIW17" s="877"/>
      <c r="SIX17" s="877"/>
      <c r="SIY17" s="877"/>
      <c r="SIZ17" s="877"/>
      <c r="SJA17" s="877"/>
      <c r="SJB17" s="877"/>
      <c r="SJC17" s="877"/>
      <c r="SJD17" s="877"/>
      <c r="SJE17" s="877"/>
      <c r="SJF17" s="877"/>
      <c r="SJG17" s="877"/>
      <c r="SJH17" s="877"/>
      <c r="SJI17" s="877"/>
      <c r="SJJ17" s="877"/>
      <c r="SJK17" s="877"/>
      <c r="SJL17" s="877"/>
      <c r="SJM17" s="877"/>
      <c r="SJN17" s="877"/>
      <c r="SJO17" s="877"/>
      <c r="SJP17" s="877"/>
      <c r="SJQ17" s="877"/>
      <c r="SJR17" s="877"/>
      <c r="SJS17" s="877"/>
      <c r="SJT17" s="877"/>
      <c r="SJU17" s="877"/>
      <c r="SJV17" s="877"/>
      <c r="SJW17" s="877"/>
      <c r="SJX17" s="877"/>
      <c r="SJY17" s="877"/>
      <c r="SJZ17" s="877"/>
      <c r="SKA17" s="877"/>
      <c r="SKB17" s="877"/>
      <c r="SKC17" s="877"/>
      <c r="SKD17" s="877"/>
      <c r="SKE17" s="877"/>
      <c r="SKF17" s="877"/>
      <c r="SKG17" s="877"/>
      <c r="SKH17" s="877"/>
      <c r="SKI17" s="877"/>
      <c r="SKJ17" s="877"/>
      <c r="SKK17" s="877"/>
      <c r="SKL17" s="877"/>
      <c r="SKM17" s="877"/>
      <c r="SKN17" s="877"/>
      <c r="SKO17" s="877"/>
      <c r="SKP17" s="877"/>
      <c r="SKQ17" s="877"/>
      <c r="SKR17" s="877"/>
      <c r="SKS17" s="877"/>
      <c r="SKT17" s="877"/>
      <c r="SKU17" s="877"/>
      <c r="SKV17" s="877"/>
      <c r="SKW17" s="877"/>
      <c r="SKX17" s="877"/>
      <c r="SKY17" s="877"/>
      <c r="SKZ17" s="877"/>
      <c r="SLA17" s="877"/>
      <c r="SLB17" s="877"/>
      <c r="SLC17" s="877"/>
      <c r="SLD17" s="877"/>
      <c r="SLE17" s="877"/>
      <c r="SLF17" s="877"/>
      <c r="SLG17" s="877"/>
      <c r="SLH17" s="877"/>
      <c r="SLI17" s="877"/>
      <c r="SLJ17" s="877"/>
      <c r="SLK17" s="877"/>
      <c r="SLL17" s="877"/>
      <c r="SLM17" s="877"/>
      <c r="SLN17" s="877"/>
      <c r="SLO17" s="877"/>
      <c r="SLP17" s="877"/>
      <c r="SLQ17" s="877"/>
      <c r="SLR17" s="877"/>
      <c r="SLS17" s="877"/>
      <c r="SLT17" s="877"/>
      <c r="SLU17" s="877"/>
      <c r="SLV17" s="877"/>
      <c r="SLW17" s="877"/>
      <c r="SLX17" s="877"/>
      <c r="SLY17" s="877"/>
      <c r="SLZ17" s="877"/>
      <c r="SMA17" s="877"/>
      <c r="SMB17" s="877"/>
      <c r="SMC17" s="877"/>
      <c r="SMD17" s="877"/>
      <c r="SME17" s="877"/>
      <c r="SMF17" s="877"/>
      <c r="SMG17" s="877"/>
      <c r="SMH17" s="877"/>
      <c r="SMI17" s="877"/>
      <c r="SMJ17" s="877"/>
      <c r="SMK17" s="877"/>
      <c r="SML17" s="877"/>
      <c r="SMM17" s="877"/>
      <c r="SMN17" s="877"/>
      <c r="SMO17" s="877"/>
      <c r="SMP17" s="877"/>
      <c r="SMQ17" s="877"/>
      <c r="SMR17" s="877"/>
      <c r="SMS17" s="877"/>
      <c r="SMT17" s="877"/>
      <c r="SMU17" s="877"/>
      <c r="SMV17" s="877"/>
      <c r="SMW17" s="877"/>
      <c r="SMX17" s="877"/>
      <c r="SMY17" s="877"/>
      <c r="SMZ17" s="877"/>
      <c r="SNA17" s="877"/>
      <c r="SNB17" s="877"/>
      <c r="SNC17" s="877"/>
      <c r="SND17" s="877"/>
      <c r="SNE17" s="877"/>
      <c r="SNF17" s="877"/>
      <c r="SNG17" s="877"/>
      <c r="SNH17" s="877"/>
      <c r="SNI17" s="877"/>
      <c r="SNJ17" s="877"/>
      <c r="SNK17" s="877"/>
      <c r="SNL17" s="877"/>
      <c r="SNM17" s="877"/>
      <c r="SNN17" s="877"/>
      <c r="SNO17" s="877"/>
      <c r="SNP17" s="877"/>
      <c r="SNQ17" s="877"/>
      <c r="SNR17" s="877"/>
      <c r="SNS17" s="877"/>
      <c r="SNT17" s="877"/>
      <c r="SNU17" s="877"/>
      <c r="SNV17" s="877"/>
      <c r="SNW17" s="877"/>
      <c r="SNX17" s="877"/>
      <c r="SNY17" s="877"/>
      <c r="SNZ17" s="877"/>
      <c r="SOA17" s="877"/>
      <c r="SOB17" s="877"/>
      <c r="SOC17" s="877"/>
      <c r="SOD17" s="877"/>
      <c r="SOE17" s="877"/>
      <c r="SOF17" s="877"/>
      <c r="SOG17" s="877"/>
      <c r="SOH17" s="877"/>
      <c r="SOI17" s="877"/>
      <c r="SOJ17" s="877"/>
      <c r="SOK17" s="877"/>
      <c r="SOL17" s="877"/>
      <c r="SOM17" s="877"/>
      <c r="SON17" s="877"/>
      <c r="SOO17" s="877"/>
      <c r="SOP17" s="877"/>
      <c r="SOQ17" s="877"/>
      <c r="SOR17" s="877"/>
      <c r="SOS17" s="877"/>
      <c r="SOT17" s="877"/>
      <c r="SOU17" s="877"/>
      <c r="SOV17" s="877"/>
      <c r="SOW17" s="877"/>
      <c r="SOX17" s="877"/>
      <c r="SOY17" s="877"/>
      <c r="SOZ17" s="877"/>
      <c r="SPA17" s="877"/>
      <c r="SPB17" s="877"/>
      <c r="SPC17" s="877"/>
      <c r="SPD17" s="877"/>
      <c r="SPE17" s="877"/>
      <c r="SPF17" s="877"/>
      <c r="SPG17" s="877"/>
      <c r="SPH17" s="877"/>
      <c r="SPI17" s="877"/>
      <c r="SPJ17" s="877"/>
      <c r="SPK17" s="877"/>
      <c r="SPL17" s="877"/>
      <c r="SPM17" s="877"/>
      <c r="SPN17" s="877"/>
      <c r="SPO17" s="877"/>
      <c r="SPP17" s="877"/>
      <c r="SPQ17" s="877"/>
      <c r="SPR17" s="877"/>
      <c r="SPS17" s="877"/>
      <c r="SPT17" s="877"/>
      <c r="SPU17" s="877"/>
      <c r="SPV17" s="877"/>
      <c r="SPW17" s="877"/>
      <c r="SPX17" s="877"/>
      <c r="SPY17" s="877"/>
      <c r="SPZ17" s="877"/>
      <c r="SQA17" s="877"/>
      <c r="SQB17" s="877"/>
      <c r="SQC17" s="877"/>
      <c r="SQD17" s="877"/>
      <c r="SQE17" s="877"/>
      <c r="SQF17" s="877"/>
      <c r="SQG17" s="877"/>
      <c r="SQH17" s="877"/>
      <c r="SQI17" s="877"/>
      <c r="SQJ17" s="877"/>
      <c r="SQK17" s="877"/>
      <c r="SQL17" s="877"/>
      <c r="SQM17" s="877"/>
      <c r="SQN17" s="877"/>
      <c r="SQO17" s="877"/>
      <c r="SQP17" s="877"/>
      <c r="SQQ17" s="877"/>
      <c r="SQR17" s="877"/>
      <c r="SQS17" s="877"/>
      <c r="SQT17" s="877"/>
      <c r="SQU17" s="877"/>
      <c r="SQV17" s="877"/>
      <c r="SQW17" s="877"/>
      <c r="SQX17" s="877"/>
      <c r="SQY17" s="877"/>
      <c r="SQZ17" s="877"/>
      <c r="SRA17" s="877"/>
      <c r="SRB17" s="877"/>
      <c r="SRC17" s="877"/>
      <c r="SRD17" s="877"/>
      <c r="SRE17" s="877"/>
      <c r="SRF17" s="877"/>
      <c r="SRG17" s="877"/>
      <c r="SRH17" s="877"/>
      <c r="SRI17" s="877"/>
      <c r="SRJ17" s="877"/>
      <c r="SRK17" s="877"/>
      <c r="SRL17" s="877"/>
      <c r="SRM17" s="877"/>
      <c r="SRN17" s="877"/>
      <c r="SRO17" s="877"/>
      <c r="SRP17" s="877"/>
      <c r="SRQ17" s="877"/>
      <c r="SRR17" s="877"/>
      <c r="SRS17" s="877"/>
      <c r="SRT17" s="877"/>
      <c r="SRU17" s="877"/>
      <c r="SRV17" s="877"/>
      <c r="SRW17" s="877"/>
      <c r="SRX17" s="877"/>
      <c r="SRY17" s="877"/>
      <c r="SRZ17" s="877"/>
      <c r="SSA17" s="877"/>
      <c r="SSB17" s="877"/>
      <c r="SSC17" s="877"/>
      <c r="SSD17" s="877"/>
      <c r="SSE17" s="877"/>
      <c r="SSF17" s="877"/>
      <c r="SSG17" s="877"/>
      <c r="SSH17" s="877"/>
      <c r="SSI17" s="877"/>
      <c r="SSJ17" s="877"/>
      <c r="SSK17" s="877"/>
      <c r="SSL17" s="877"/>
      <c r="SSM17" s="877"/>
      <c r="SSN17" s="877"/>
      <c r="SSO17" s="877"/>
      <c r="SSP17" s="877"/>
      <c r="SSQ17" s="877"/>
      <c r="SSR17" s="877"/>
      <c r="SSS17" s="877"/>
      <c r="SST17" s="877"/>
      <c r="SSU17" s="877"/>
      <c r="SSV17" s="877"/>
      <c r="SSW17" s="877"/>
      <c r="SSX17" s="877"/>
      <c r="SSY17" s="877"/>
      <c r="SSZ17" s="877"/>
      <c r="STA17" s="877"/>
      <c r="STB17" s="877"/>
      <c r="STC17" s="877"/>
      <c r="STD17" s="877"/>
      <c r="STE17" s="877"/>
      <c r="STF17" s="877"/>
      <c r="STG17" s="877"/>
      <c r="STH17" s="877"/>
      <c r="STI17" s="877"/>
      <c r="STJ17" s="877"/>
      <c r="STK17" s="877"/>
      <c r="STL17" s="877"/>
      <c r="STM17" s="877"/>
      <c r="STN17" s="877"/>
      <c r="STO17" s="877"/>
      <c r="STP17" s="877"/>
      <c r="STQ17" s="877"/>
      <c r="STR17" s="877"/>
      <c r="STS17" s="877"/>
      <c r="STT17" s="877"/>
      <c r="STU17" s="877"/>
      <c r="STV17" s="877"/>
      <c r="STW17" s="877"/>
      <c r="STX17" s="877"/>
      <c r="STY17" s="877"/>
      <c r="STZ17" s="877"/>
      <c r="SUA17" s="877"/>
      <c r="SUB17" s="877"/>
      <c r="SUC17" s="877"/>
      <c r="SUD17" s="877"/>
      <c r="SUE17" s="877"/>
      <c r="SUF17" s="877"/>
      <c r="SUG17" s="877"/>
      <c r="SUH17" s="877"/>
      <c r="SUI17" s="877"/>
      <c r="SUJ17" s="877"/>
      <c r="SUK17" s="877"/>
      <c r="SUL17" s="877"/>
      <c r="SUM17" s="877"/>
      <c r="SUN17" s="877"/>
      <c r="SUO17" s="877"/>
      <c r="SUP17" s="877"/>
      <c r="SUQ17" s="877"/>
      <c r="SUR17" s="877"/>
      <c r="SUS17" s="877"/>
      <c r="SUT17" s="877"/>
      <c r="SUU17" s="877"/>
      <c r="SUV17" s="877"/>
      <c r="SUW17" s="877"/>
      <c r="SUX17" s="877"/>
      <c r="SUY17" s="877"/>
      <c r="SUZ17" s="877"/>
      <c r="SVA17" s="877"/>
      <c r="SVB17" s="877"/>
      <c r="SVC17" s="877"/>
      <c r="SVD17" s="877"/>
      <c r="SVE17" s="877"/>
      <c r="SVF17" s="877"/>
      <c r="SVG17" s="877"/>
      <c r="SVH17" s="877"/>
      <c r="SVI17" s="877"/>
      <c r="SVJ17" s="877"/>
      <c r="SVK17" s="877"/>
      <c r="SVL17" s="877"/>
      <c r="SVM17" s="877"/>
      <c r="SVN17" s="877"/>
      <c r="SVO17" s="877"/>
      <c r="SVP17" s="877"/>
      <c r="SVQ17" s="877"/>
      <c r="SVR17" s="877"/>
      <c r="SVS17" s="877"/>
      <c r="SVT17" s="877"/>
      <c r="SVU17" s="877"/>
      <c r="SVV17" s="877"/>
      <c r="SVW17" s="877"/>
      <c r="SVX17" s="877"/>
      <c r="SVY17" s="877"/>
      <c r="SVZ17" s="877"/>
      <c r="SWA17" s="877"/>
      <c r="SWB17" s="877"/>
      <c r="SWC17" s="877"/>
      <c r="SWD17" s="877"/>
      <c r="SWE17" s="877"/>
      <c r="SWF17" s="877"/>
      <c r="SWG17" s="877"/>
      <c r="SWH17" s="877"/>
      <c r="SWI17" s="877"/>
      <c r="SWJ17" s="877"/>
      <c r="SWK17" s="877"/>
      <c r="SWL17" s="877"/>
      <c r="SWM17" s="877"/>
      <c r="SWN17" s="877"/>
      <c r="SWO17" s="877"/>
      <c r="SWP17" s="877"/>
      <c r="SWQ17" s="877"/>
      <c r="SWR17" s="877"/>
      <c r="SWS17" s="877"/>
      <c r="SWT17" s="877"/>
      <c r="SWU17" s="877"/>
      <c r="SWV17" s="877"/>
      <c r="SWW17" s="877"/>
      <c r="SWX17" s="877"/>
      <c r="SWY17" s="877"/>
      <c r="SWZ17" s="877"/>
      <c r="SXA17" s="877"/>
      <c r="SXB17" s="877"/>
      <c r="SXC17" s="877"/>
      <c r="SXD17" s="877"/>
      <c r="SXE17" s="877"/>
      <c r="SXF17" s="877"/>
      <c r="SXG17" s="877"/>
      <c r="SXH17" s="877"/>
      <c r="SXI17" s="877"/>
      <c r="SXJ17" s="877"/>
      <c r="SXK17" s="877"/>
      <c r="SXL17" s="877"/>
      <c r="SXM17" s="877"/>
      <c r="SXN17" s="877"/>
      <c r="SXO17" s="877"/>
      <c r="SXP17" s="877"/>
      <c r="SXQ17" s="877"/>
      <c r="SXR17" s="877"/>
      <c r="SXS17" s="877"/>
      <c r="SXT17" s="877"/>
      <c r="SXU17" s="877"/>
      <c r="SXV17" s="877"/>
      <c r="SXW17" s="877"/>
      <c r="SXX17" s="877"/>
      <c r="SXY17" s="877"/>
      <c r="SXZ17" s="877"/>
      <c r="SYA17" s="877"/>
      <c r="SYB17" s="877"/>
      <c r="SYC17" s="877"/>
      <c r="SYD17" s="877"/>
      <c r="SYE17" s="877"/>
      <c r="SYF17" s="877"/>
      <c r="SYG17" s="877"/>
      <c r="SYH17" s="877"/>
      <c r="SYI17" s="877"/>
      <c r="SYJ17" s="877"/>
      <c r="SYK17" s="877"/>
      <c r="SYL17" s="877"/>
      <c r="SYM17" s="877"/>
      <c r="SYN17" s="877"/>
      <c r="SYO17" s="877"/>
      <c r="SYP17" s="877"/>
      <c r="SYQ17" s="877"/>
      <c r="SYR17" s="877"/>
      <c r="SYS17" s="877"/>
      <c r="SYT17" s="877"/>
      <c r="SYU17" s="877"/>
      <c r="SYV17" s="877"/>
      <c r="SYW17" s="877"/>
      <c r="SYX17" s="877"/>
      <c r="SYY17" s="877"/>
      <c r="SYZ17" s="877"/>
      <c r="SZA17" s="877"/>
      <c r="SZB17" s="877"/>
      <c r="SZC17" s="877"/>
      <c r="SZD17" s="877"/>
      <c r="SZE17" s="877"/>
      <c r="SZF17" s="877"/>
      <c r="SZG17" s="877"/>
      <c r="SZH17" s="877"/>
      <c r="SZI17" s="877"/>
      <c r="SZJ17" s="877"/>
      <c r="SZK17" s="877"/>
      <c r="SZL17" s="877"/>
      <c r="SZM17" s="877"/>
      <c r="SZN17" s="877"/>
      <c r="SZO17" s="877"/>
      <c r="SZP17" s="877"/>
      <c r="SZQ17" s="877"/>
      <c r="SZR17" s="877"/>
      <c r="SZS17" s="877"/>
      <c r="SZT17" s="877"/>
      <c r="SZU17" s="877"/>
      <c r="SZV17" s="877"/>
      <c r="SZW17" s="877"/>
      <c r="SZX17" s="877"/>
      <c r="SZY17" s="877"/>
      <c r="SZZ17" s="877"/>
      <c r="TAA17" s="877"/>
      <c r="TAB17" s="877"/>
      <c r="TAC17" s="877"/>
      <c r="TAD17" s="877"/>
      <c r="TAE17" s="877"/>
      <c r="TAF17" s="877"/>
      <c r="TAG17" s="877"/>
      <c r="TAH17" s="877"/>
      <c r="TAI17" s="877"/>
      <c r="TAJ17" s="877"/>
      <c r="TAK17" s="877"/>
      <c r="TAL17" s="877"/>
      <c r="TAM17" s="877"/>
      <c r="TAN17" s="877"/>
      <c r="TAO17" s="877"/>
      <c r="TAP17" s="877"/>
      <c r="TAQ17" s="877"/>
      <c r="TAR17" s="877"/>
      <c r="TAS17" s="877"/>
      <c r="TAT17" s="877"/>
      <c r="TAU17" s="877"/>
      <c r="TAV17" s="877"/>
      <c r="TAW17" s="877"/>
      <c r="TAX17" s="877"/>
      <c r="TAY17" s="877"/>
      <c r="TAZ17" s="877"/>
      <c r="TBA17" s="877"/>
      <c r="TBB17" s="877"/>
      <c r="TBC17" s="877"/>
      <c r="TBD17" s="877"/>
      <c r="TBE17" s="877"/>
      <c r="TBF17" s="877"/>
      <c r="TBG17" s="877"/>
      <c r="TBH17" s="877"/>
      <c r="TBI17" s="877"/>
      <c r="TBJ17" s="877"/>
      <c r="TBK17" s="877"/>
      <c r="TBL17" s="877"/>
      <c r="TBM17" s="877"/>
      <c r="TBN17" s="877"/>
      <c r="TBO17" s="877"/>
      <c r="TBP17" s="877"/>
      <c r="TBQ17" s="877"/>
      <c r="TBR17" s="877"/>
      <c r="TBS17" s="877"/>
      <c r="TBT17" s="877"/>
      <c r="TBU17" s="877"/>
      <c r="TBV17" s="877"/>
      <c r="TBW17" s="877"/>
      <c r="TBX17" s="877"/>
      <c r="TBY17" s="877"/>
      <c r="TBZ17" s="877"/>
      <c r="TCA17" s="877"/>
      <c r="TCB17" s="877"/>
      <c r="TCC17" s="877"/>
      <c r="TCD17" s="877"/>
      <c r="TCE17" s="877"/>
      <c r="TCF17" s="877"/>
      <c r="TCG17" s="877"/>
      <c r="TCH17" s="877"/>
      <c r="TCI17" s="877"/>
      <c r="TCJ17" s="877"/>
      <c r="TCK17" s="877"/>
      <c r="TCL17" s="877"/>
      <c r="TCM17" s="877"/>
      <c r="TCN17" s="877"/>
      <c r="TCO17" s="877"/>
      <c r="TCP17" s="877"/>
      <c r="TCQ17" s="877"/>
      <c r="TCR17" s="877"/>
      <c r="TCS17" s="877"/>
      <c r="TCT17" s="877"/>
      <c r="TCU17" s="877"/>
      <c r="TCV17" s="877"/>
      <c r="TCW17" s="877"/>
      <c r="TCX17" s="877"/>
      <c r="TCY17" s="877"/>
      <c r="TCZ17" s="877"/>
      <c r="TDA17" s="877"/>
      <c r="TDB17" s="877"/>
      <c r="TDC17" s="877"/>
      <c r="TDD17" s="877"/>
      <c r="TDE17" s="877"/>
      <c r="TDF17" s="877"/>
      <c r="TDG17" s="877"/>
      <c r="TDH17" s="877"/>
      <c r="TDI17" s="877"/>
      <c r="TDJ17" s="877"/>
      <c r="TDK17" s="877"/>
      <c r="TDL17" s="877"/>
      <c r="TDM17" s="877"/>
      <c r="TDN17" s="877"/>
      <c r="TDO17" s="877"/>
      <c r="TDP17" s="877"/>
      <c r="TDQ17" s="877"/>
      <c r="TDR17" s="877"/>
      <c r="TDS17" s="877"/>
      <c r="TDT17" s="877"/>
      <c r="TDU17" s="877"/>
      <c r="TDV17" s="877"/>
      <c r="TDW17" s="877"/>
      <c r="TDX17" s="877"/>
      <c r="TDY17" s="877"/>
      <c r="TDZ17" s="877"/>
      <c r="TEA17" s="877"/>
      <c r="TEB17" s="877"/>
      <c r="TEC17" s="877"/>
      <c r="TED17" s="877"/>
      <c r="TEE17" s="877"/>
      <c r="TEF17" s="877"/>
      <c r="TEG17" s="877"/>
      <c r="TEH17" s="877"/>
      <c r="TEI17" s="877"/>
      <c r="TEJ17" s="877"/>
      <c r="TEK17" s="877"/>
      <c r="TEL17" s="877"/>
      <c r="TEM17" s="877"/>
      <c r="TEN17" s="877"/>
      <c r="TEO17" s="877"/>
      <c r="TEP17" s="877"/>
      <c r="TEQ17" s="877"/>
      <c r="TER17" s="877"/>
      <c r="TES17" s="877"/>
      <c r="TET17" s="877"/>
      <c r="TEU17" s="877"/>
      <c r="TEV17" s="877"/>
      <c r="TEW17" s="877"/>
      <c r="TEX17" s="877"/>
      <c r="TEY17" s="877"/>
      <c r="TEZ17" s="877"/>
      <c r="TFA17" s="877"/>
      <c r="TFB17" s="877"/>
      <c r="TFC17" s="877"/>
      <c r="TFD17" s="877"/>
      <c r="TFE17" s="877"/>
      <c r="TFF17" s="877"/>
      <c r="TFG17" s="877"/>
      <c r="TFH17" s="877"/>
      <c r="TFI17" s="877"/>
      <c r="TFJ17" s="877"/>
      <c r="TFK17" s="877"/>
      <c r="TFL17" s="877"/>
      <c r="TFM17" s="877"/>
      <c r="TFN17" s="877"/>
      <c r="TFO17" s="877"/>
      <c r="TFP17" s="877"/>
      <c r="TFQ17" s="877"/>
      <c r="TFR17" s="877"/>
      <c r="TFS17" s="877"/>
      <c r="TFT17" s="877"/>
      <c r="TFU17" s="877"/>
      <c r="TFV17" s="877"/>
      <c r="TFW17" s="877"/>
      <c r="TFX17" s="877"/>
      <c r="TFY17" s="877"/>
      <c r="TFZ17" s="877"/>
      <c r="TGA17" s="877"/>
      <c r="TGB17" s="877"/>
      <c r="TGC17" s="877"/>
      <c r="TGD17" s="877"/>
      <c r="TGE17" s="877"/>
      <c r="TGF17" s="877"/>
      <c r="TGG17" s="877"/>
      <c r="TGH17" s="877"/>
      <c r="TGI17" s="877"/>
      <c r="TGJ17" s="877"/>
      <c r="TGK17" s="877"/>
      <c r="TGL17" s="877"/>
      <c r="TGM17" s="877"/>
      <c r="TGN17" s="877"/>
      <c r="TGO17" s="877"/>
      <c r="TGP17" s="877"/>
      <c r="TGQ17" s="877"/>
      <c r="TGR17" s="877"/>
      <c r="TGS17" s="877"/>
      <c r="TGT17" s="877"/>
      <c r="TGU17" s="877"/>
      <c r="TGV17" s="877"/>
      <c r="TGW17" s="877"/>
      <c r="TGX17" s="877"/>
      <c r="TGY17" s="877"/>
      <c r="TGZ17" s="877"/>
      <c r="THA17" s="877"/>
      <c r="THB17" s="877"/>
      <c r="THC17" s="877"/>
      <c r="THD17" s="877"/>
      <c r="THE17" s="877"/>
      <c r="THF17" s="877"/>
      <c r="THG17" s="877"/>
      <c r="THH17" s="877"/>
      <c r="THI17" s="877"/>
      <c r="THJ17" s="877"/>
      <c r="THK17" s="877"/>
      <c r="THL17" s="877"/>
      <c r="THM17" s="877"/>
      <c r="THN17" s="877"/>
      <c r="THO17" s="877"/>
      <c r="THP17" s="877"/>
      <c r="THQ17" s="877"/>
      <c r="THR17" s="877"/>
      <c r="THS17" s="877"/>
      <c r="THT17" s="877"/>
      <c r="THU17" s="877"/>
      <c r="THV17" s="877"/>
      <c r="THW17" s="877"/>
      <c r="THX17" s="877"/>
      <c r="THY17" s="877"/>
      <c r="THZ17" s="877"/>
      <c r="TIA17" s="877"/>
      <c r="TIB17" s="877"/>
      <c r="TIC17" s="877"/>
      <c r="TID17" s="877"/>
      <c r="TIE17" s="877"/>
      <c r="TIF17" s="877"/>
      <c r="TIG17" s="877"/>
      <c r="TIH17" s="877"/>
      <c r="TII17" s="877"/>
      <c r="TIJ17" s="877"/>
      <c r="TIK17" s="877"/>
      <c r="TIL17" s="877"/>
      <c r="TIM17" s="877"/>
      <c r="TIN17" s="877"/>
      <c r="TIO17" s="877"/>
      <c r="TIP17" s="877"/>
      <c r="TIQ17" s="877"/>
      <c r="TIR17" s="877"/>
      <c r="TIS17" s="877"/>
      <c r="TIT17" s="877"/>
      <c r="TIU17" s="877"/>
      <c r="TIV17" s="877"/>
      <c r="TIW17" s="877"/>
      <c r="TIX17" s="877"/>
      <c r="TIY17" s="877"/>
      <c r="TIZ17" s="877"/>
      <c r="TJA17" s="877"/>
      <c r="TJB17" s="877"/>
      <c r="TJC17" s="877"/>
      <c r="TJD17" s="877"/>
      <c r="TJE17" s="877"/>
      <c r="TJF17" s="877"/>
      <c r="TJG17" s="877"/>
      <c r="TJH17" s="877"/>
      <c r="TJI17" s="877"/>
      <c r="TJJ17" s="877"/>
      <c r="TJK17" s="877"/>
      <c r="TJL17" s="877"/>
      <c r="TJM17" s="877"/>
      <c r="TJN17" s="877"/>
      <c r="TJO17" s="877"/>
      <c r="TJP17" s="877"/>
      <c r="TJQ17" s="877"/>
      <c r="TJR17" s="877"/>
      <c r="TJS17" s="877"/>
      <c r="TJT17" s="877"/>
      <c r="TJU17" s="877"/>
      <c r="TJV17" s="877"/>
      <c r="TJW17" s="877"/>
      <c r="TJX17" s="877"/>
      <c r="TJY17" s="877"/>
      <c r="TJZ17" s="877"/>
      <c r="TKA17" s="877"/>
      <c r="TKB17" s="877"/>
      <c r="TKC17" s="877"/>
      <c r="TKD17" s="877"/>
      <c r="TKE17" s="877"/>
      <c r="TKF17" s="877"/>
      <c r="TKG17" s="877"/>
      <c r="TKH17" s="877"/>
      <c r="TKI17" s="877"/>
      <c r="TKJ17" s="877"/>
      <c r="TKK17" s="877"/>
      <c r="TKL17" s="877"/>
      <c r="TKM17" s="877"/>
      <c r="TKN17" s="877"/>
      <c r="TKO17" s="877"/>
      <c r="TKP17" s="877"/>
      <c r="TKQ17" s="877"/>
      <c r="TKR17" s="877"/>
      <c r="TKS17" s="877"/>
      <c r="TKT17" s="877"/>
      <c r="TKU17" s="877"/>
      <c r="TKV17" s="877"/>
      <c r="TKW17" s="877"/>
      <c r="TKX17" s="877"/>
      <c r="TKY17" s="877"/>
      <c r="TKZ17" s="877"/>
      <c r="TLA17" s="877"/>
      <c r="TLB17" s="877"/>
      <c r="TLC17" s="877"/>
      <c r="TLD17" s="877"/>
      <c r="TLE17" s="877"/>
      <c r="TLF17" s="877"/>
      <c r="TLG17" s="877"/>
      <c r="TLH17" s="877"/>
      <c r="TLI17" s="877"/>
      <c r="TLJ17" s="877"/>
      <c r="TLK17" s="877"/>
      <c r="TLL17" s="877"/>
      <c r="TLM17" s="877"/>
      <c r="TLN17" s="877"/>
      <c r="TLO17" s="877"/>
      <c r="TLP17" s="877"/>
      <c r="TLQ17" s="877"/>
      <c r="TLR17" s="877"/>
      <c r="TLS17" s="877"/>
      <c r="TLT17" s="877"/>
      <c r="TLU17" s="877"/>
      <c r="TLV17" s="877"/>
      <c r="TLW17" s="877"/>
      <c r="TLX17" s="877"/>
      <c r="TLY17" s="877"/>
      <c r="TLZ17" s="877"/>
      <c r="TMA17" s="877"/>
      <c r="TMB17" s="877"/>
      <c r="TMC17" s="877"/>
      <c r="TMD17" s="877"/>
      <c r="TME17" s="877"/>
      <c r="TMF17" s="877"/>
      <c r="TMG17" s="877"/>
      <c r="TMH17" s="877"/>
      <c r="TMI17" s="877"/>
      <c r="TMJ17" s="877"/>
      <c r="TMK17" s="877"/>
      <c r="TML17" s="877"/>
      <c r="TMM17" s="877"/>
      <c r="TMN17" s="877"/>
      <c r="TMO17" s="877"/>
      <c r="TMP17" s="877"/>
      <c r="TMQ17" s="877"/>
      <c r="TMR17" s="877"/>
      <c r="TMS17" s="877"/>
      <c r="TMT17" s="877"/>
      <c r="TMU17" s="877"/>
      <c r="TMV17" s="877"/>
      <c r="TMW17" s="877"/>
      <c r="TMX17" s="877"/>
      <c r="TMY17" s="877"/>
      <c r="TMZ17" s="877"/>
      <c r="TNA17" s="877"/>
      <c r="TNB17" s="877"/>
      <c r="TNC17" s="877"/>
      <c r="TND17" s="877"/>
      <c r="TNE17" s="877"/>
      <c r="TNF17" s="877"/>
      <c r="TNG17" s="877"/>
      <c r="TNH17" s="877"/>
      <c r="TNI17" s="877"/>
      <c r="TNJ17" s="877"/>
      <c r="TNK17" s="877"/>
      <c r="TNL17" s="877"/>
      <c r="TNM17" s="877"/>
      <c r="TNN17" s="877"/>
      <c r="TNO17" s="877"/>
      <c r="TNP17" s="877"/>
      <c r="TNQ17" s="877"/>
      <c r="TNR17" s="877"/>
      <c r="TNS17" s="877"/>
      <c r="TNT17" s="877"/>
      <c r="TNU17" s="877"/>
      <c r="TNV17" s="877"/>
      <c r="TNW17" s="877"/>
      <c r="TNX17" s="877"/>
      <c r="TNY17" s="877"/>
      <c r="TNZ17" s="877"/>
      <c r="TOA17" s="877"/>
      <c r="TOB17" s="877"/>
      <c r="TOC17" s="877"/>
      <c r="TOD17" s="877"/>
      <c r="TOE17" s="877"/>
      <c r="TOF17" s="877"/>
      <c r="TOG17" s="877"/>
      <c r="TOH17" s="877"/>
      <c r="TOI17" s="877"/>
      <c r="TOJ17" s="877"/>
      <c r="TOK17" s="877"/>
      <c r="TOL17" s="877"/>
      <c r="TOM17" s="877"/>
      <c r="TON17" s="877"/>
      <c r="TOO17" s="877"/>
      <c r="TOP17" s="877"/>
      <c r="TOQ17" s="877"/>
      <c r="TOR17" s="877"/>
      <c r="TOS17" s="877"/>
      <c r="TOT17" s="877"/>
      <c r="TOU17" s="877"/>
      <c r="TOV17" s="877"/>
      <c r="TOW17" s="877"/>
      <c r="TOX17" s="877"/>
      <c r="TOY17" s="877"/>
      <c r="TOZ17" s="877"/>
      <c r="TPA17" s="877"/>
      <c r="TPB17" s="877"/>
      <c r="TPC17" s="877"/>
      <c r="TPD17" s="877"/>
      <c r="TPE17" s="877"/>
      <c r="TPF17" s="877"/>
      <c r="TPG17" s="877"/>
      <c r="TPH17" s="877"/>
      <c r="TPI17" s="877"/>
      <c r="TPJ17" s="877"/>
      <c r="TPK17" s="877"/>
      <c r="TPL17" s="877"/>
      <c r="TPM17" s="877"/>
      <c r="TPN17" s="877"/>
      <c r="TPO17" s="877"/>
      <c r="TPP17" s="877"/>
      <c r="TPQ17" s="877"/>
      <c r="TPR17" s="877"/>
      <c r="TPS17" s="877"/>
      <c r="TPT17" s="877"/>
      <c r="TPU17" s="877"/>
      <c r="TPV17" s="877"/>
      <c r="TPW17" s="877"/>
      <c r="TPX17" s="877"/>
      <c r="TPY17" s="877"/>
      <c r="TPZ17" s="877"/>
      <c r="TQA17" s="877"/>
      <c r="TQB17" s="877"/>
      <c r="TQC17" s="877"/>
      <c r="TQD17" s="877"/>
      <c r="TQE17" s="877"/>
      <c r="TQF17" s="877"/>
      <c r="TQG17" s="877"/>
      <c r="TQH17" s="877"/>
      <c r="TQI17" s="877"/>
      <c r="TQJ17" s="877"/>
      <c r="TQK17" s="877"/>
      <c r="TQL17" s="877"/>
      <c r="TQM17" s="877"/>
      <c r="TQN17" s="877"/>
      <c r="TQO17" s="877"/>
      <c r="TQP17" s="877"/>
      <c r="TQQ17" s="877"/>
      <c r="TQR17" s="877"/>
      <c r="TQS17" s="877"/>
      <c r="TQT17" s="877"/>
      <c r="TQU17" s="877"/>
      <c r="TQV17" s="877"/>
      <c r="TQW17" s="877"/>
      <c r="TQX17" s="877"/>
      <c r="TQY17" s="877"/>
      <c r="TQZ17" s="877"/>
      <c r="TRA17" s="877"/>
      <c r="TRB17" s="877"/>
      <c r="TRC17" s="877"/>
      <c r="TRD17" s="877"/>
      <c r="TRE17" s="877"/>
      <c r="TRF17" s="877"/>
      <c r="TRG17" s="877"/>
      <c r="TRH17" s="877"/>
      <c r="TRI17" s="877"/>
      <c r="TRJ17" s="877"/>
      <c r="TRK17" s="877"/>
      <c r="TRL17" s="877"/>
      <c r="TRM17" s="877"/>
      <c r="TRN17" s="877"/>
      <c r="TRO17" s="877"/>
      <c r="TRP17" s="877"/>
      <c r="TRQ17" s="877"/>
      <c r="TRR17" s="877"/>
      <c r="TRS17" s="877"/>
      <c r="TRT17" s="877"/>
      <c r="TRU17" s="877"/>
      <c r="TRV17" s="877"/>
      <c r="TRW17" s="877"/>
      <c r="TRX17" s="877"/>
      <c r="TRY17" s="877"/>
      <c r="TRZ17" s="877"/>
      <c r="TSA17" s="877"/>
      <c r="TSB17" s="877"/>
      <c r="TSC17" s="877"/>
      <c r="TSD17" s="877"/>
      <c r="TSE17" s="877"/>
      <c r="TSF17" s="877"/>
      <c r="TSG17" s="877"/>
      <c r="TSH17" s="877"/>
      <c r="TSI17" s="877"/>
      <c r="TSJ17" s="877"/>
      <c r="TSK17" s="877"/>
      <c r="TSL17" s="877"/>
      <c r="TSM17" s="877"/>
      <c r="TSN17" s="877"/>
      <c r="TSO17" s="877"/>
      <c r="TSP17" s="877"/>
      <c r="TSQ17" s="877"/>
      <c r="TSR17" s="877"/>
      <c r="TSS17" s="877"/>
      <c r="TST17" s="877"/>
      <c r="TSU17" s="877"/>
      <c r="TSV17" s="877"/>
      <c r="TSW17" s="877"/>
      <c r="TSX17" s="877"/>
      <c r="TSY17" s="877"/>
      <c r="TSZ17" s="877"/>
      <c r="TTA17" s="877"/>
      <c r="TTB17" s="877"/>
      <c r="TTC17" s="877"/>
      <c r="TTD17" s="877"/>
      <c r="TTE17" s="877"/>
      <c r="TTF17" s="877"/>
      <c r="TTG17" s="877"/>
      <c r="TTH17" s="877"/>
      <c r="TTI17" s="877"/>
      <c r="TTJ17" s="877"/>
      <c r="TTK17" s="877"/>
      <c r="TTL17" s="877"/>
      <c r="TTM17" s="877"/>
      <c r="TTN17" s="877"/>
      <c r="TTO17" s="877"/>
      <c r="TTP17" s="877"/>
      <c r="TTQ17" s="877"/>
      <c r="TTR17" s="877"/>
      <c r="TTS17" s="877"/>
      <c r="TTT17" s="877"/>
      <c r="TTU17" s="877"/>
      <c r="TTV17" s="877"/>
      <c r="TTW17" s="877"/>
      <c r="TTX17" s="877"/>
      <c r="TTY17" s="877"/>
      <c r="TTZ17" s="877"/>
      <c r="TUA17" s="877"/>
      <c r="TUB17" s="877"/>
      <c r="TUC17" s="877"/>
      <c r="TUD17" s="877"/>
      <c r="TUE17" s="877"/>
      <c r="TUF17" s="877"/>
      <c r="TUG17" s="877"/>
      <c r="TUH17" s="877"/>
      <c r="TUI17" s="877"/>
      <c r="TUJ17" s="877"/>
      <c r="TUK17" s="877"/>
      <c r="TUL17" s="877"/>
      <c r="TUM17" s="877"/>
      <c r="TUN17" s="877"/>
      <c r="TUO17" s="877"/>
      <c r="TUP17" s="877"/>
      <c r="TUQ17" s="877"/>
      <c r="TUR17" s="877"/>
      <c r="TUS17" s="877"/>
      <c r="TUT17" s="877"/>
      <c r="TUU17" s="877"/>
      <c r="TUV17" s="877"/>
      <c r="TUW17" s="877"/>
      <c r="TUX17" s="877"/>
      <c r="TUY17" s="877"/>
      <c r="TUZ17" s="877"/>
      <c r="TVA17" s="877"/>
      <c r="TVB17" s="877"/>
      <c r="TVC17" s="877"/>
      <c r="TVD17" s="877"/>
      <c r="TVE17" s="877"/>
      <c r="TVF17" s="877"/>
      <c r="TVG17" s="877"/>
      <c r="TVH17" s="877"/>
      <c r="TVI17" s="877"/>
      <c r="TVJ17" s="877"/>
      <c r="TVK17" s="877"/>
      <c r="TVL17" s="877"/>
      <c r="TVM17" s="877"/>
      <c r="TVN17" s="877"/>
      <c r="TVO17" s="877"/>
      <c r="TVP17" s="877"/>
      <c r="TVQ17" s="877"/>
      <c r="TVR17" s="877"/>
      <c r="TVS17" s="877"/>
      <c r="TVT17" s="877"/>
      <c r="TVU17" s="877"/>
      <c r="TVV17" s="877"/>
      <c r="TVW17" s="877"/>
      <c r="TVX17" s="877"/>
      <c r="TVY17" s="877"/>
      <c r="TVZ17" s="877"/>
      <c r="TWA17" s="877"/>
      <c r="TWB17" s="877"/>
      <c r="TWC17" s="877"/>
      <c r="TWD17" s="877"/>
      <c r="TWE17" s="877"/>
      <c r="TWF17" s="877"/>
      <c r="TWG17" s="877"/>
      <c r="TWH17" s="877"/>
      <c r="TWI17" s="877"/>
      <c r="TWJ17" s="877"/>
      <c r="TWK17" s="877"/>
      <c r="TWL17" s="877"/>
      <c r="TWM17" s="877"/>
      <c r="TWN17" s="877"/>
      <c r="TWO17" s="877"/>
      <c r="TWP17" s="877"/>
      <c r="TWQ17" s="877"/>
      <c r="TWR17" s="877"/>
      <c r="TWS17" s="877"/>
      <c r="TWT17" s="877"/>
      <c r="TWU17" s="877"/>
      <c r="TWV17" s="877"/>
      <c r="TWW17" s="877"/>
      <c r="TWX17" s="877"/>
      <c r="TWY17" s="877"/>
      <c r="TWZ17" s="877"/>
      <c r="TXA17" s="877"/>
      <c r="TXB17" s="877"/>
      <c r="TXC17" s="877"/>
      <c r="TXD17" s="877"/>
      <c r="TXE17" s="877"/>
      <c r="TXF17" s="877"/>
      <c r="TXG17" s="877"/>
      <c r="TXH17" s="877"/>
      <c r="TXI17" s="877"/>
      <c r="TXJ17" s="877"/>
      <c r="TXK17" s="877"/>
      <c r="TXL17" s="877"/>
      <c r="TXM17" s="877"/>
      <c r="TXN17" s="877"/>
      <c r="TXO17" s="877"/>
      <c r="TXP17" s="877"/>
      <c r="TXQ17" s="877"/>
      <c r="TXR17" s="877"/>
      <c r="TXS17" s="877"/>
      <c r="TXT17" s="877"/>
      <c r="TXU17" s="877"/>
      <c r="TXV17" s="877"/>
      <c r="TXW17" s="877"/>
      <c r="TXX17" s="877"/>
      <c r="TXY17" s="877"/>
      <c r="TXZ17" s="877"/>
      <c r="TYA17" s="877"/>
      <c r="TYB17" s="877"/>
      <c r="TYC17" s="877"/>
      <c r="TYD17" s="877"/>
      <c r="TYE17" s="877"/>
      <c r="TYF17" s="877"/>
      <c r="TYG17" s="877"/>
      <c r="TYH17" s="877"/>
      <c r="TYI17" s="877"/>
      <c r="TYJ17" s="877"/>
      <c r="TYK17" s="877"/>
      <c r="TYL17" s="877"/>
      <c r="TYM17" s="877"/>
      <c r="TYN17" s="877"/>
      <c r="TYO17" s="877"/>
      <c r="TYP17" s="877"/>
      <c r="TYQ17" s="877"/>
      <c r="TYR17" s="877"/>
      <c r="TYS17" s="877"/>
      <c r="TYT17" s="877"/>
      <c r="TYU17" s="877"/>
      <c r="TYV17" s="877"/>
      <c r="TYW17" s="877"/>
      <c r="TYX17" s="877"/>
      <c r="TYY17" s="877"/>
      <c r="TYZ17" s="877"/>
      <c r="TZA17" s="877"/>
      <c r="TZB17" s="877"/>
      <c r="TZC17" s="877"/>
      <c r="TZD17" s="877"/>
      <c r="TZE17" s="877"/>
      <c r="TZF17" s="877"/>
      <c r="TZG17" s="877"/>
      <c r="TZH17" s="877"/>
      <c r="TZI17" s="877"/>
      <c r="TZJ17" s="877"/>
      <c r="TZK17" s="877"/>
      <c r="TZL17" s="877"/>
      <c r="TZM17" s="877"/>
      <c r="TZN17" s="877"/>
      <c r="TZO17" s="877"/>
      <c r="TZP17" s="877"/>
      <c r="TZQ17" s="877"/>
      <c r="TZR17" s="877"/>
      <c r="TZS17" s="877"/>
      <c r="TZT17" s="877"/>
      <c r="TZU17" s="877"/>
      <c r="TZV17" s="877"/>
      <c r="TZW17" s="877"/>
      <c r="TZX17" s="877"/>
      <c r="TZY17" s="877"/>
      <c r="TZZ17" s="877"/>
      <c r="UAA17" s="877"/>
      <c r="UAB17" s="877"/>
      <c r="UAC17" s="877"/>
      <c r="UAD17" s="877"/>
      <c r="UAE17" s="877"/>
      <c r="UAF17" s="877"/>
      <c r="UAG17" s="877"/>
      <c r="UAH17" s="877"/>
      <c r="UAI17" s="877"/>
      <c r="UAJ17" s="877"/>
      <c r="UAK17" s="877"/>
      <c r="UAL17" s="877"/>
      <c r="UAM17" s="877"/>
      <c r="UAN17" s="877"/>
      <c r="UAO17" s="877"/>
      <c r="UAP17" s="877"/>
      <c r="UAQ17" s="877"/>
      <c r="UAR17" s="877"/>
      <c r="UAS17" s="877"/>
      <c r="UAT17" s="877"/>
      <c r="UAU17" s="877"/>
      <c r="UAV17" s="877"/>
      <c r="UAW17" s="877"/>
      <c r="UAX17" s="877"/>
      <c r="UAY17" s="877"/>
      <c r="UAZ17" s="877"/>
      <c r="UBA17" s="877"/>
      <c r="UBB17" s="877"/>
      <c r="UBC17" s="877"/>
      <c r="UBD17" s="877"/>
      <c r="UBE17" s="877"/>
      <c r="UBF17" s="877"/>
      <c r="UBG17" s="877"/>
      <c r="UBH17" s="877"/>
      <c r="UBI17" s="877"/>
      <c r="UBJ17" s="877"/>
      <c r="UBK17" s="877"/>
      <c r="UBL17" s="877"/>
      <c r="UBM17" s="877"/>
      <c r="UBN17" s="877"/>
      <c r="UBO17" s="877"/>
      <c r="UBP17" s="877"/>
      <c r="UBQ17" s="877"/>
      <c r="UBR17" s="877"/>
      <c r="UBS17" s="877"/>
      <c r="UBT17" s="877"/>
      <c r="UBU17" s="877"/>
      <c r="UBV17" s="877"/>
      <c r="UBW17" s="877"/>
      <c r="UBX17" s="877"/>
      <c r="UBY17" s="877"/>
      <c r="UBZ17" s="877"/>
      <c r="UCA17" s="877"/>
      <c r="UCB17" s="877"/>
      <c r="UCC17" s="877"/>
      <c r="UCD17" s="877"/>
      <c r="UCE17" s="877"/>
      <c r="UCF17" s="877"/>
      <c r="UCG17" s="877"/>
      <c r="UCH17" s="877"/>
      <c r="UCI17" s="877"/>
      <c r="UCJ17" s="877"/>
      <c r="UCK17" s="877"/>
      <c r="UCL17" s="877"/>
      <c r="UCM17" s="877"/>
      <c r="UCN17" s="877"/>
      <c r="UCO17" s="877"/>
      <c r="UCP17" s="877"/>
      <c r="UCQ17" s="877"/>
      <c r="UCR17" s="877"/>
      <c r="UCS17" s="877"/>
      <c r="UCT17" s="877"/>
      <c r="UCU17" s="877"/>
      <c r="UCV17" s="877"/>
      <c r="UCW17" s="877"/>
      <c r="UCX17" s="877"/>
      <c r="UCY17" s="877"/>
      <c r="UCZ17" s="877"/>
      <c r="UDA17" s="877"/>
      <c r="UDB17" s="877"/>
      <c r="UDC17" s="877"/>
      <c r="UDD17" s="877"/>
      <c r="UDE17" s="877"/>
      <c r="UDF17" s="877"/>
      <c r="UDG17" s="877"/>
      <c r="UDH17" s="877"/>
      <c r="UDI17" s="877"/>
      <c r="UDJ17" s="877"/>
      <c r="UDK17" s="877"/>
      <c r="UDL17" s="877"/>
      <c r="UDM17" s="877"/>
      <c r="UDN17" s="877"/>
      <c r="UDO17" s="877"/>
      <c r="UDP17" s="877"/>
      <c r="UDQ17" s="877"/>
      <c r="UDR17" s="877"/>
      <c r="UDS17" s="877"/>
      <c r="UDT17" s="877"/>
      <c r="UDU17" s="877"/>
      <c r="UDV17" s="877"/>
      <c r="UDW17" s="877"/>
      <c r="UDX17" s="877"/>
      <c r="UDY17" s="877"/>
      <c r="UDZ17" s="877"/>
      <c r="UEA17" s="877"/>
      <c r="UEB17" s="877"/>
      <c r="UEC17" s="877"/>
      <c r="UED17" s="877"/>
      <c r="UEE17" s="877"/>
      <c r="UEF17" s="877"/>
      <c r="UEG17" s="877"/>
      <c r="UEH17" s="877"/>
      <c r="UEI17" s="877"/>
      <c r="UEJ17" s="877"/>
      <c r="UEK17" s="877"/>
      <c r="UEL17" s="877"/>
      <c r="UEM17" s="877"/>
      <c r="UEN17" s="877"/>
      <c r="UEO17" s="877"/>
      <c r="UEP17" s="877"/>
      <c r="UEQ17" s="877"/>
      <c r="UER17" s="877"/>
      <c r="UES17" s="877"/>
      <c r="UET17" s="877"/>
      <c r="UEU17" s="877"/>
      <c r="UEV17" s="877"/>
      <c r="UEW17" s="877"/>
      <c r="UEX17" s="877"/>
      <c r="UEY17" s="877"/>
      <c r="UEZ17" s="877"/>
      <c r="UFA17" s="877"/>
      <c r="UFB17" s="877"/>
      <c r="UFC17" s="877"/>
      <c r="UFD17" s="877"/>
      <c r="UFE17" s="877"/>
      <c r="UFF17" s="877"/>
      <c r="UFG17" s="877"/>
      <c r="UFH17" s="877"/>
      <c r="UFI17" s="877"/>
      <c r="UFJ17" s="877"/>
      <c r="UFK17" s="877"/>
      <c r="UFL17" s="877"/>
      <c r="UFM17" s="877"/>
      <c r="UFN17" s="877"/>
      <c r="UFO17" s="877"/>
      <c r="UFP17" s="877"/>
      <c r="UFQ17" s="877"/>
      <c r="UFR17" s="877"/>
      <c r="UFS17" s="877"/>
      <c r="UFT17" s="877"/>
      <c r="UFU17" s="877"/>
      <c r="UFV17" s="877"/>
      <c r="UFW17" s="877"/>
      <c r="UFX17" s="877"/>
      <c r="UFY17" s="877"/>
      <c r="UFZ17" s="877"/>
      <c r="UGA17" s="877"/>
      <c r="UGB17" s="877"/>
      <c r="UGC17" s="877"/>
      <c r="UGD17" s="877"/>
      <c r="UGE17" s="877"/>
      <c r="UGF17" s="877"/>
      <c r="UGG17" s="877"/>
      <c r="UGH17" s="877"/>
      <c r="UGI17" s="877"/>
      <c r="UGJ17" s="877"/>
      <c r="UGK17" s="877"/>
      <c r="UGL17" s="877"/>
      <c r="UGM17" s="877"/>
      <c r="UGN17" s="877"/>
      <c r="UGO17" s="877"/>
      <c r="UGP17" s="877"/>
      <c r="UGQ17" s="877"/>
      <c r="UGR17" s="877"/>
      <c r="UGS17" s="877"/>
      <c r="UGT17" s="877"/>
      <c r="UGU17" s="877"/>
      <c r="UGV17" s="877"/>
      <c r="UGW17" s="877"/>
      <c r="UGX17" s="877"/>
      <c r="UGY17" s="877"/>
      <c r="UGZ17" s="877"/>
      <c r="UHA17" s="877"/>
      <c r="UHB17" s="877"/>
      <c r="UHC17" s="877"/>
      <c r="UHD17" s="877"/>
      <c r="UHE17" s="877"/>
      <c r="UHF17" s="877"/>
      <c r="UHG17" s="877"/>
      <c r="UHH17" s="877"/>
      <c r="UHI17" s="877"/>
      <c r="UHJ17" s="877"/>
      <c r="UHK17" s="877"/>
      <c r="UHL17" s="877"/>
      <c r="UHM17" s="877"/>
      <c r="UHN17" s="877"/>
      <c r="UHO17" s="877"/>
      <c r="UHP17" s="877"/>
      <c r="UHQ17" s="877"/>
      <c r="UHR17" s="877"/>
      <c r="UHS17" s="877"/>
      <c r="UHT17" s="877"/>
      <c r="UHU17" s="877"/>
      <c r="UHV17" s="877"/>
      <c r="UHW17" s="877"/>
      <c r="UHX17" s="877"/>
      <c r="UHY17" s="877"/>
      <c r="UHZ17" s="877"/>
      <c r="UIA17" s="877"/>
      <c r="UIB17" s="877"/>
      <c r="UIC17" s="877"/>
      <c r="UID17" s="877"/>
      <c r="UIE17" s="877"/>
      <c r="UIF17" s="877"/>
      <c r="UIG17" s="877"/>
      <c r="UIH17" s="877"/>
      <c r="UII17" s="877"/>
      <c r="UIJ17" s="877"/>
      <c r="UIK17" s="877"/>
      <c r="UIL17" s="877"/>
      <c r="UIM17" s="877"/>
      <c r="UIN17" s="877"/>
      <c r="UIO17" s="877"/>
      <c r="UIP17" s="877"/>
      <c r="UIQ17" s="877"/>
      <c r="UIR17" s="877"/>
      <c r="UIS17" s="877"/>
      <c r="UIT17" s="877"/>
      <c r="UIU17" s="877"/>
      <c r="UIV17" s="877"/>
      <c r="UIW17" s="877"/>
      <c r="UIX17" s="877"/>
      <c r="UIY17" s="877"/>
      <c r="UIZ17" s="877"/>
      <c r="UJA17" s="877"/>
      <c r="UJB17" s="877"/>
      <c r="UJC17" s="877"/>
      <c r="UJD17" s="877"/>
      <c r="UJE17" s="877"/>
      <c r="UJF17" s="877"/>
      <c r="UJG17" s="877"/>
      <c r="UJH17" s="877"/>
      <c r="UJI17" s="877"/>
      <c r="UJJ17" s="877"/>
      <c r="UJK17" s="877"/>
      <c r="UJL17" s="877"/>
      <c r="UJM17" s="877"/>
      <c r="UJN17" s="877"/>
      <c r="UJO17" s="877"/>
      <c r="UJP17" s="877"/>
      <c r="UJQ17" s="877"/>
      <c r="UJR17" s="877"/>
      <c r="UJS17" s="877"/>
      <c r="UJT17" s="877"/>
      <c r="UJU17" s="877"/>
      <c r="UJV17" s="877"/>
      <c r="UJW17" s="877"/>
      <c r="UJX17" s="877"/>
      <c r="UJY17" s="877"/>
      <c r="UJZ17" s="877"/>
      <c r="UKA17" s="877"/>
      <c r="UKB17" s="877"/>
      <c r="UKC17" s="877"/>
      <c r="UKD17" s="877"/>
      <c r="UKE17" s="877"/>
      <c r="UKF17" s="877"/>
      <c r="UKG17" s="877"/>
      <c r="UKH17" s="877"/>
      <c r="UKI17" s="877"/>
      <c r="UKJ17" s="877"/>
      <c r="UKK17" s="877"/>
      <c r="UKL17" s="877"/>
      <c r="UKM17" s="877"/>
      <c r="UKN17" s="877"/>
      <c r="UKO17" s="877"/>
      <c r="UKP17" s="877"/>
      <c r="UKQ17" s="877"/>
      <c r="UKR17" s="877"/>
      <c r="UKS17" s="877"/>
      <c r="UKT17" s="877"/>
      <c r="UKU17" s="877"/>
      <c r="UKV17" s="877"/>
      <c r="UKW17" s="877"/>
      <c r="UKX17" s="877"/>
      <c r="UKY17" s="877"/>
      <c r="UKZ17" s="877"/>
      <c r="ULA17" s="877"/>
      <c r="ULB17" s="877"/>
      <c r="ULC17" s="877"/>
      <c r="ULD17" s="877"/>
      <c r="ULE17" s="877"/>
      <c r="ULF17" s="877"/>
      <c r="ULG17" s="877"/>
      <c r="ULH17" s="877"/>
      <c r="ULI17" s="877"/>
      <c r="ULJ17" s="877"/>
      <c r="ULK17" s="877"/>
      <c r="ULL17" s="877"/>
      <c r="ULM17" s="877"/>
      <c r="ULN17" s="877"/>
      <c r="ULO17" s="877"/>
      <c r="ULP17" s="877"/>
      <c r="ULQ17" s="877"/>
      <c r="ULR17" s="877"/>
      <c r="ULS17" s="877"/>
      <c r="ULT17" s="877"/>
      <c r="ULU17" s="877"/>
      <c r="ULV17" s="877"/>
      <c r="ULW17" s="877"/>
      <c r="ULX17" s="877"/>
      <c r="ULY17" s="877"/>
      <c r="ULZ17" s="877"/>
      <c r="UMA17" s="877"/>
      <c r="UMB17" s="877"/>
      <c r="UMC17" s="877"/>
      <c r="UMD17" s="877"/>
      <c r="UME17" s="877"/>
      <c r="UMF17" s="877"/>
      <c r="UMG17" s="877"/>
      <c r="UMH17" s="877"/>
      <c r="UMI17" s="877"/>
      <c r="UMJ17" s="877"/>
      <c r="UMK17" s="877"/>
      <c r="UML17" s="877"/>
      <c r="UMM17" s="877"/>
      <c r="UMN17" s="877"/>
      <c r="UMO17" s="877"/>
      <c r="UMP17" s="877"/>
      <c r="UMQ17" s="877"/>
      <c r="UMR17" s="877"/>
      <c r="UMS17" s="877"/>
      <c r="UMT17" s="877"/>
      <c r="UMU17" s="877"/>
      <c r="UMV17" s="877"/>
      <c r="UMW17" s="877"/>
      <c r="UMX17" s="877"/>
      <c r="UMY17" s="877"/>
      <c r="UMZ17" s="877"/>
      <c r="UNA17" s="877"/>
      <c r="UNB17" s="877"/>
      <c r="UNC17" s="877"/>
      <c r="UND17" s="877"/>
      <c r="UNE17" s="877"/>
      <c r="UNF17" s="877"/>
      <c r="UNG17" s="877"/>
      <c r="UNH17" s="877"/>
      <c r="UNI17" s="877"/>
      <c r="UNJ17" s="877"/>
      <c r="UNK17" s="877"/>
      <c r="UNL17" s="877"/>
      <c r="UNM17" s="877"/>
      <c r="UNN17" s="877"/>
      <c r="UNO17" s="877"/>
      <c r="UNP17" s="877"/>
      <c r="UNQ17" s="877"/>
      <c r="UNR17" s="877"/>
      <c r="UNS17" s="877"/>
      <c r="UNT17" s="877"/>
      <c r="UNU17" s="877"/>
      <c r="UNV17" s="877"/>
      <c r="UNW17" s="877"/>
      <c r="UNX17" s="877"/>
      <c r="UNY17" s="877"/>
      <c r="UNZ17" s="877"/>
      <c r="UOA17" s="877"/>
      <c r="UOB17" s="877"/>
      <c r="UOC17" s="877"/>
      <c r="UOD17" s="877"/>
      <c r="UOE17" s="877"/>
      <c r="UOF17" s="877"/>
      <c r="UOG17" s="877"/>
      <c r="UOH17" s="877"/>
      <c r="UOI17" s="877"/>
      <c r="UOJ17" s="877"/>
      <c r="UOK17" s="877"/>
      <c r="UOL17" s="877"/>
      <c r="UOM17" s="877"/>
      <c r="UON17" s="877"/>
      <c r="UOO17" s="877"/>
      <c r="UOP17" s="877"/>
      <c r="UOQ17" s="877"/>
      <c r="UOR17" s="877"/>
      <c r="UOS17" s="877"/>
      <c r="UOT17" s="877"/>
      <c r="UOU17" s="877"/>
      <c r="UOV17" s="877"/>
      <c r="UOW17" s="877"/>
      <c r="UOX17" s="877"/>
      <c r="UOY17" s="877"/>
      <c r="UOZ17" s="877"/>
      <c r="UPA17" s="877"/>
      <c r="UPB17" s="877"/>
      <c r="UPC17" s="877"/>
      <c r="UPD17" s="877"/>
      <c r="UPE17" s="877"/>
      <c r="UPF17" s="877"/>
      <c r="UPG17" s="877"/>
      <c r="UPH17" s="877"/>
      <c r="UPI17" s="877"/>
      <c r="UPJ17" s="877"/>
      <c r="UPK17" s="877"/>
      <c r="UPL17" s="877"/>
      <c r="UPM17" s="877"/>
      <c r="UPN17" s="877"/>
      <c r="UPO17" s="877"/>
      <c r="UPP17" s="877"/>
      <c r="UPQ17" s="877"/>
      <c r="UPR17" s="877"/>
      <c r="UPS17" s="877"/>
      <c r="UPT17" s="877"/>
      <c r="UPU17" s="877"/>
      <c r="UPV17" s="877"/>
      <c r="UPW17" s="877"/>
      <c r="UPX17" s="877"/>
      <c r="UPY17" s="877"/>
      <c r="UPZ17" s="877"/>
      <c r="UQA17" s="877"/>
      <c r="UQB17" s="877"/>
      <c r="UQC17" s="877"/>
      <c r="UQD17" s="877"/>
      <c r="UQE17" s="877"/>
      <c r="UQF17" s="877"/>
      <c r="UQG17" s="877"/>
      <c r="UQH17" s="877"/>
      <c r="UQI17" s="877"/>
      <c r="UQJ17" s="877"/>
      <c r="UQK17" s="877"/>
      <c r="UQL17" s="877"/>
      <c r="UQM17" s="877"/>
      <c r="UQN17" s="877"/>
      <c r="UQO17" s="877"/>
      <c r="UQP17" s="877"/>
      <c r="UQQ17" s="877"/>
      <c r="UQR17" s="877"/>
      <c r="UQS17" s="877"/>
      <c r="UQT17" s="877"/>
      <c r="UQU17" s="877"/>
      <c r="UQV17" s="877"/>
      <c r="UQW17" s="877"/>
      <c r="UQX17" s="877"/>
      <c r="UQY17" s="877"/>
      <c r="UQZ17" s="877"/>
      <c r="URA17" s="877"/>
      <c r="URB17" s="877"/>
      <c r="URC17" s="877"/>
      <c r="URD17" s="877"/>
      <c r="URE17" s="877"/>
      <c r="URF17" s="877"/>
      <c r="URG17" s="877"/>
      <c r="URH17" s="877"/>
      <c r="URI17" s="877"/>
      <c r="URJ17" s="877"/>
      <c r="URK17" s="877"/>
      <c r="URL17" s="877"/>
      <c r="URM17" s="877"/>
      <c r="URN17" s="877"/>
      <c r="URO17" s="877"/>
      <c r="URP17" s="877"/>
      <c r="URQ17" s="877"/>
      <c r="URR17" s="877"/>
      <c r="URS17" s="877"/>
      <c r="URT17" s="877"/>
      <c r="URU17" s="877"/>
      <c r="URV17" s="877"/>
      <c r="URW17" s="877"/>
      <c r="URX17" s="877"/>
      <c r="URY17" s="877"/>
      <c r="URZ17" s="877"/>
      <c r="USA17" s="877"/>
      <c r="USB17" s="877"/>
      <c r="USC17" s="877"/>
      <c r="USD17" s="877"/>
      <c r="USE17" s="877"/>
      <c r="USF17" s="877"/>
      <c r="USG17" s="877"/>
      <c r="USH17" s="877"/>
      <c r="USI17" s="877"/>
      <c r="USJ17" s="877"/>
      <c r="USK17" s="877"/>
      <c r="USL17" s="877"/>
      <c r="USM17" s="877"/>
      <c r="USN17" s="877"/>
      <c r="USO17" s="877"/>
      <c r="USP17" s="877"/>
      <c r="USQ17" s="877"/>
      <c r="USR17" s="877"/>
      <c r="USS17" s="877"/>
      <c r="UST17" s="877"/>
      <c r="USU17" s="877"/>
      <c r="USV17" s="877"/>
      <c r="USW17" s="877"/>
      <c r="USX17" s="877"/>
      <c r="USY17" s="877"/>
      <c r="USZ17" s="877"/>
      <c r="UTA17" s="877"/>
      <c r="UTB17" s="877"/>
      <c r="UTC17" s="877"/>
      <c r="UTD17" s="877"/>
      <c r="UTE17" s="877"/>
      <c r="UTF17" s="877"/>
      <c r="UTG17" s="877"/>
      <c r="UTH17" s="877"/>
      <c r="UTI17" s="877"/>
      <c r="UTJ17" s="877"/>
      <c r="UTK17" s="877"/>
      <c r="UTL17" s="877"/>
      <c r="UTM17" s="877"/>
      <c r="UTN17" s="877"/>
      <c r="UTO17" s="877"/>
      <c r="UTP17" s="877"/>
      <c r="UTQ17" s="877"/>
      <c r="UTR17" s="877"/>
      <c r="UTS17" s="877"/>
      <c r="UTT17" s="877"/>
      <c r="UTU17" s="877"/>
      <c r="UTV17" s="877"/>
      <c r="UTW17" s="877"/>
      <c r="UTX17" s="877"/>
      <c r="UTY17" s="877"/>
      <c r="UTZ17" s="877"/>
      <c r="UUA17" s="877"/>
      <c r="UUB17" s="877"/>
      <c r="UUC17" s="877"/>
      <c r="UUD17" s="877"/>
      <c r="UUE17" s="877"/>
      <c r="UUF17" s="877"/>
      <c r="UUG17" s="877"/>
      <c r="UUH17" s="877"/>
      <c r="UUI17" s="877"/>
      <c r="UUJ17" s="877"/>
      <c r="UUK17" s="877"/>
      <c r="UUL17" s="877"/>
      <c r="UUM17" s="877"/>
      <c r="UUN17" s="877"/>
      <c r="UUO17" s="877"/>
      <c r="UUP17" s="877"/>
      <c r="UUQ17" s="877"/>
      <c r="UUR17" s="877"/>
      <c r="UUS17" s="877"/>
      <c r="UUT17" s="877"/>
      <c r="UUU17" s="877"/>
      <c r="UUV17" s="877"/>
      <c r="UUW17" s="877"/>
      <c r="UUX17" s="877"/>
      <c r="UUY17" s="877"/>
      <c r="UUZ17" s="877"/>
      <c r="UVA17" s="877"/>
      <c r="UVB17" s="877"/>
      <c r="UVC17" s="877"/>
      <c r="UVD17" s="877"/>
      <c r="UVE17" s="877"/>
      <c r="UVF17" s="877"/>
      <c r="UVG17" s="877"/>
      <c r="UVH17" s="877"/>
      <c r="UVI17" s="877"/>
      <c r="UVJ17" s="877"/>
      <c r="UVK17" s="877"/>
      <c r="UVL17" s="877"/>
      <c r="UVM17" s="877"/>
      <c r="UVN17" s="877"/>
      <c r="UVO17" s="877"/>
      <c r="UVP17" s="877"/>
      <c r="UVQ17" s="877"/>
      <c r="UVR17" s="877"/>
      <c r="UVS17" s="877"/>
      <c r="UVT17" s="877"/>
      <c r="UVU17" s="877"/>
      <c r="UVV17" s="877"/>
      <c r="UVW17" s="877"/>
      <c r="UVX17" s="877"/>
      <c r="UVY17" s="877"/>
      <c r="UVZ17" s="877"/>
      <c r="UWA17" s="877"/>
      <c r="UWB17" s="877"/>
      <c r="UWC17" s="877"/>
      <c r="UWD17" s="877"/>
      <c r="UWE17" s="877"/>
      <c r="UWF17" s="877"/>
      <c r="UWG17" s="877"/>
      <c r="UWH17" s="877"/>
      <c r="UWI17" s="877"/>
      <c r="UWJ17" s="877"/>
      <c r="UWK17" s="877"/>
      <c r="UWL17" s="877"/>
      <c r="UWM17" s="877"/>
      <c r="UWN17" s="877"/>
      <c r="UWO17" s="877"/>
      <c r="UWP17" s="877"/>
      <c r="UWQ17" s="877"/>
      <c r="UWR17" s="877"/>
      <c r="UWS17" s="877"/>
      <c r="UWT17" s="877"/>
      <c r="UWU17" s="877"/>
      <c r="UWV17" s="877"/>
      <c r="UWW17" s="877"/>
      <c r="UWX17" s="877"/>
      <c r="UWY17" s="877"/>
      <c r="UWZ17" s="877"/>
      <c r="UXA17" s="877"/>
      <c r="UXB17" s="877"/>
      <c r="UXC17" s="877"/>
      <c r="UXD17" s="877"/>
      <c r="UXE17" s="877"/>
      <c r="UXF17" s="877"/>
      <c r="UXG17" s="877"/>
      <c r="UXH17" s="877"/>
      <c r="UXI17" s="877"/>
      <c r="UXJ17" s="877"/>
      <c r="UXK17" s="877"/>
      <c r="UXL17" s="877"/>
      <c r="UXM17" s="877"/>
      <c r="UXN17" s="877"/>
      <c r="UXO17" s="877"/>
      <c r="UXP17" s="877"/>
      <c r="UXQ17" s="877"/>
      <c r="UXR17" s="877"/>
      <c r="UXS17" s="877"/>
      <c r="UXT17" s="877"/>
      <c r="UXU17" s="877"/>
      <c r="UXV17" s="877"/>
      <c r="UXW17" s="877"/>
      <c r="UXX17" s="877"/>
      <c r="UXY17" s="877"/>
      <c r="UXZ17" s="877"/>
      <c r="UYA17" s="877"/>
      <c r="UYB17" s="877"/>
      <c r="UYC17" s="877"/>
      <c r="UYD17" s="877"/>
      <c r="UYE17" s="877"/>
      <c r="UYF17" s="877"/>
      <c r="UYG17" s="877"/>
      <c r="UYH17" s="877"/>
      <c r="UYI17" s="877"/>
      <c r="UYJ17" s="877"/>
      <c r="UYK17" s="877"/>
      <c r="UYL17" s="877"/>
      <c r="UYM17" s="877"/>
      <c r="UYN17" s="877"/>
      <c r="UYO17" s="877"/>
      <c r="UYP17" s="877"/>
      <c r="UYQ17" s="877"/>
      <c r="UYR17" s="877"/>
      <c r="UYS17" s="877"/>
      <c r="UYT17" s="877"/>
      <c r="UYU17" s="877"/>
      <c r="UYV17" s="877"/>
      <c r="UYW17" s="877"/>
      <c r="UYX17" s="877"/>
      <c r="UYY17" s="877"/>
      <c r="UYZ17" s="877"/>
      <c r="UZA17" s="877"/>
      <c r="UZB17" s="877"/>
      <c r="UZC17" s="877"/>
      <c r="UZD17" s="877"/>
      <c r="UZE17" s="877"/>
      <c r="UZF17" s="877"/>
      <c r="UZG17" s="877"/>
      <c r="UZH17" s="877"/>
      <c r="UZI17" s="877"/>
      <c r="UZJ17" s="877"/>
      <c r="UZK17" s="877"/>
      <c r="UZL17" s="877"/>
      <c r="UZM17" s="877"/>
      <c r="UZN17" s="877"/>
      <c r="UZO17" s="877"/>
      <c r="UZP17" s="877"/>
      <c r="UZQ17" s="877"/>
      <c r="UZR17" s="877"/>
      <c r="UZS17" s="877"/>
      <c r="UZT17" s="877"/>
      <c r="UZU17" s="877"/>
      <c r="UZV17" s="877"/>
      <c r="UZW17" s="877"/>
      <c r="UZX17" s="877"/>
      <c r="UZY17" s="877"/>
      <c r="UZZ17" s="877"/>
      <c r="VAA17" s="877"/>
      <c r="VAB17" s="877"/>
      <c r="VAC17" s="877"/>
      <c r="VAD17" s="877"/>
      <c r="VAE17" s="877"/>
      <c r="VAF17" s="877"/>
      <c r="VAG17" s="877"/>
      <c r="VAH17" s="877"/>
      <c r="VAI17" s="877"/>
      <c r="VAJ17" s="877"/>
      <c r="VAK17" s="877"/>
      <c r="VAL17" s="877"/>
      <c r="VAM17" s="877"/>
      <c r="VAN17" s="877"/>
      <c r="VAO17" s="877"/>
      <c r="VAP17" s="877"/>
      <c r="VAQ17" s="877"/>
      <c r="VAR17" s="877"/>
      <c r="VAS17" s="877"/>
      <c r="VAT17" s="877"/>
      <c r="VAU17" s="877"/>
      <c r="VAV17" s="877"/>
      <c r="VAW17" s="877"/>
      <c r="VAX17" s="877"/>
      <c r="VAY17" s="877"/>
      <c r="VAZ17" s="877"/>
      <c r="VBA17" s="877"/>
      <c r="VBB17" s="877"/>
      <c r="VBC17" s="877"/>
      <c r="VBD17" s="877"/>
      <c r="VBE17" s="877"/>
      <c r="VBF17" s="877"/>
      <c r="VBG17" s="877"/>
      <c r="VBH17" s="877"/>
      <c r="VBI17" s="877"/>
      <c r="VBJ17" s="877"/>
      <c r="VBK17" s="877"/>
      <c r="VBL17" s="877"/>
      <c r="VBM17" s="877"/>
      <c r="VBN17" s="877"/>
      <c r="VBO17" s="877"/>
      <c r="VBP17" s="877"/>
      <c r="VBQ17" s="877"/>
      <c r="VBR17" s="877"/>
      <c r="VBS17" s="877"/>
      <c r="VBT17" s="877"/>
      <c r="VBU17" s="877"/>
      <c r="VBV17" s="877"/>
      <c r="VBW17" s="877"/>
      <c r="VBX17" s="877"/>
      <c r="VBY17" s="877"/>
      <c r="VBZ17" s="877"/>
      <c r="VCA17" s="877"/>
      <c r="VCB17" s="877"/>
      <c r="VCC17" s="877"/>
      <c r="VCD17" s="877"/>
      <c r="VCE17" s="877"/>
      <c r="VCF17" s="877"/>
      <c r="VCG17" s="877"/>
      <c r="VCH17" s="877"/>
      <c r="VCI17" s="877"/>
      <c r="VCJ17" s="877"/>
      <c r="VCK17" s="877"/>
      <c r="VCL17" s="877"/>
      <c r="VCM17" s="877"/>
      <c r="VCN17" s="877"/>
      <c r="VCO17" s="877"/>
      <c r="VCP17" s="877"/>
      <c r="VCQ17" s="877"/>
      <c r="VCR17" s="877"/>
      <c r="VCS17" s="877"/>
      <c r="VCT17" s="877"/>
      <c r="VCU17" s="877"/>
      <c r="VCV17" s="877"/>
      <c r="VCW17" s="877"/>
      <c r="VCX17" s="877"/>
      <c r="VCY17" s="877"/>
      <c r="VCZ17" s="877"/>
      <c r="VDA17" s="877"/>
      <c r="VDB17" s="877"/>
      <c r="VDC17" s="877"/>
      <c r="VDD17" s="877"/>
      <c r="VDE17" s="877"/>
      <c r="VDF17" s="877"/>
      <c r="VDG17" s="877"/>
      <c r="VDH17" s="877"/>
      <c r="VDI17" s="877"/>
      <c r="VDJ17" s="877"/>
      <c r="VDK17" s="877"/>
      <c r="VDL17" s="877"/>
      <c r="VDM17" s="877"/>
      <c r="VDN17" s="877"/>
      <c r="VDO17" s="877"/>
      <c r="VDP17" s="877"/>
      <c r="VDQ17" s="877"/>
      <c r="VDR17" s="877"/>
      <c r="VDS17" s="877"/>
      <c r="VDT17" s="877"/>
      <c r="VDU17" s="877"/>
      <c r="VDV17" s="877"/>
      <c r="VDW17" s="877"/>
      <c r="VDX17" s="877"/>
      <c r="VDY17" s="877"/>
      <c r="VDZ17" s="877"/>
      <c r="VEA17" s="877"/>
      <c r="VEB17" s="877"/>
      <c r="VEC17" s="877"/>
      <c r="VED17" s="877"/>
      <c r="VEE17" s="877"/>
      <c r="VEF17" s="877"/>
      <c r="VEG17" s="877"/>
      <c r="VEH17" s="877"/>
      <c r="VEI17" s="877"/>
      <c r="VEJ17" s="877"/>
      <c r="VEK17" s="877"/>
      <c r="VEL17" s="877"/>
      <c r="VEM17" s="877"/>
      <c r="VEN17" s="877"/>
      <c r="VEO17" s="877"/>
      <c r="VEP17" s="877"/>
      <c r="VEQ17" s="877"/>
      <c r="VER17" s="877"/>
      <c r="VES17" s="877"/>
      <c r="VET17" s="877"/>
      <c r="VEU17" s="877"/>
      <c r="VEV17" s="877"/>
      <c r="VEW17" s="877"/>
      <c r="VEX17" s="877"/>
      <c r="VEY17" s="877"/>
      <c r="VEZ17" s="877"/>
      <c r="VFA17" s="877"/>
      <c r="VFB17" s="877"/>
      <c r="VFC17" s="877"/>
      <c r="VFD17" s="877"/>
      <c r="VFE17" s="877"/>
      <c r="VFF17" s="877"/>
      <c r="VFG17" s="877"/>
      <c r="VFH17" s="877"/>
      <c r="VFI17" s="877"/>
      <c r="VFJ17" s="877"/>
      <c r="VFK17" s="877"/>
      <c r="VFL17" s="877"/>
      <c r="VFM17" s="877"/>
      <c r="VFN17" s="877"/>
      <c r="VFO17" s="877"/>
      <c r="VFP17" s="877"/>
      <c r="VFQ17" s="877"/>
      <c r="VFR17" s="877"/>
      <c r="VFS17" s="877"/>
      <c r="VFT17" s="877"/>
      <c r="VFU17" s="877"/>
      <c r="VFV17" s="877"/>
      <c r="VFW17" s="877"/>
      <c r="VFX17" s="877"/>
      <c r="VFY17" s="877"/>
      <c r="VFZ17" s="877"/>
      <c r="VGA17" s="877"/>
      <c r="VGB17" s="877"/>
      <c r="VGC17" s="877"/>
      <c r="VGD17" s="877"/>
      <c r="VGE17" s="877"/>
      <c r="VGF17" s="877"/>
      <c r="VGG17" s="877"/>
      <c r="VGH17" s="877"/>
      <c r="VGI17" s="877"/>
      <c r="VGJ17" s="877"/>
      <c r="VGK17" s="877"/>
      <c r="VGL17" s="877"/>
      <c r="VGM17" s="877"/>
      <c r="VGN17" s="877"/>
      <c r="VGO17" s="877"/>
      <c r="VGP17" s="877"/>
      <c r="VGQ17" s="877"/>
      <c r="VGR17" s="877"/>
      <c r="VGS17" s="877"/>
      <c r="VGT17" s="877"/>
      <c r="VGU17" s="877"/>
      <c r="VGV17" s="877"/>
      <c r="VGW17" s="877"/>
      <c r="VGX17" s="877"/>
      <c r="VGY17" s="877"/>
      <c r="VGZ17" s="877"/>
      <c r="VHA17" s="877"/>
      <c r="VHB17" s="877"/>
      <c r="VHC17" s="877"/>
      <c r="VHD17" s="877"/>
      <c r="VHE17" s="877"/>
      <c r="VHF17" s="877"/>
      <c r="VHG17" s="877"/>
      <c r="VHH17" s="877"/>
      <c r="VHI17" s="877"/>
      <c r="VHJ17" s="877"/>
      <c r="VHK17" s="877"/>
      <c r="VHL17" s="877"/>
      <c r="VHM17" s="877"/>
      <c r="VHN17" s="877"/>
      <c r="VHO17" s="877"/>
      <c r="VHP17" s="877"/>
      <c r="VHQ17" s="877"/>
      <c r="VHR17" s="877"/>
      <c r="VHS17" s="877"/>
      <c r="VHT17" s="877"/>
      <c r="VHU17" s="877"/>
      <c r="VHV17" s="877"/>
      <c r="VHW17" s="877"/>
      <c r="VHX17" s="877"/>
      <c r="VHY17" s="877"/>
      <c r="VHZ17" s="877"/>
      <c r="VIA17" s="877"/>
      <c r="VIB17" s="877"/>
      <c r="VIC17" s="877"/>
      <c r="VID17" s="877"/>
      <c r="VIE17" s="877"/>
      <c r="VIF17" s="877"/>
      <c r="VIG17" s="877"/>
      <c r="VIH17" s="877"/>
      <c r="VII17" s="877"/>
      <c r="VIJ17" s="877"/>
      <c r="VIK17" s="877"/>
      <c r="VIL17" s="877"/>
      <c r="VIM17" s="877"/>
      <c r="VIN17" s="877"/>
      <c r="VIO17" s="877"/>
      <c r="VIP17" s="877"/>
      <c r="VIQ17" s="877"/>
      <c r="VIR17" s="877"/>
      <c r="VIS17" s="877"/>
      <c r="VIT17" s="877"/>
      <c r="VIU17" s="877"/>
      <c r="VIV17" s="877"/>
      <c r="VIW17" s="877"/>
      <c r="VIX17" s="877"/>
      <c r="VIY17" s="877"/>
      <c r="VIZ17" s="877"/>
      <c r="VJA17" s="877"/>
      <c r="VJB17" s="877"/>
      <c r="VJC17" s="877"/>
      <c r="VJD17" s="877"/>
      <c r="VJE17" s="877"/>
      <c r="VJF17" s="877"/>
      <c r="VJG17" s="877"/>
      <c r="VJH17" s="877"/>
      <c r="VJI17" s="877"/>
      <c r="VJJ17" s="877"/>
      <c r="VJK17" s="877"/>
      <c r="VJL17" s="877"/>
      <c r="VJM17" s="877"/>
      <c r="VJN17" s="877"/>
      <c r="VJO17" s="877"/>
      <c r="VJP17" s="877"/>
      <c r="VJQ17" s="877"/>
      <c r="VJR17" s="877"/>
      <c r="VJS17" s="877"/>
      <c r="VJT17" s="877"/>
      <c r="VJU17" s="877"/>
      <c r="VJV17" s="877"/>
      <c r="VJW17" s="877"/>
      <c r="VJX17" s="877"/>
      <c r="VJY17" s="877"/>
      <c r="VJZ17" s="877"/>
      <c r="VKA17" s="877"/>
      <c r="VKB17" s="877"/>
      <c r="VKC17" s="877"/>
      <c r="VKD17" s="877"/>
      <c r="VKE17" s="877"/>
      <c r="VKF17" s="877"/>
      <c r="VKG17" s="877"/>
      <c r="VKH17" s="877"/>
      <c r="VKI17" s="877"/>
      <c r="VKJ17" s="877"/>
      <c r="VKK17" s="877"/>
      <c r="VKL17" s="877"/>
      <c r="VKM17" s="877"/>
      <c r="VKN17" s="877"/>
      <c r="VKO17" s="877"/>
      <c r="VKP17" s="877"/>
      <c r="VKQ17" s="877"/>
      <c r="VKR17" s="877"/>
      <c r="VKS17" s="877"/>
      <c r="VKT17" s="877"/>
      <c r="VKU17" s="877"/>
      <c r="VKV17" s="877"/>
      <c r="VKW17" s="877"/>
      <c r="VKX17" s="877"/>
      <c r="VKY17" s="877"/>
      <c r="VKZ17" s="877"/>
      <c r="VLA17" s="877"/>
      <c r="VLB17" s="877"/>
      <c r="VLC17" s="877"/>
      <c r="VLD17" s="877"/>
      <c r="VLE17" s="877"/>
      <c r="VLF17" s="877"/>
      <c r="VLG17" s="877"/>
      <c r="VLH17" s="877"/>
      <c r="VLI17" s="877"/>
      <c r="VLJ17" s="877"/>
      <c r="VLK17" s="877"/>
      <c r="VLL17" s="877"/>
      <c r="VLM17" s="877"/>
      <c r="VLN17" s="877"/>
      <c r="VLO17" s="877"/>
      <c r="VLP17" s="877"/>
      <c r="VLQ17" s="877"/>
      <c r="VLR17" s="877"/>
      <c r="VLS17" s="877"/>
      <c r="VLT17" s="877"/>
      <c r="VLU17" s="877"/>
      <c r="VLV17" s="877"/>
      <c r="VLW17" s="877"/>
      <c r="VLX17" s="877"/>
      <c r="VLY17" s="877"/>
      <c r="VLZ17" s="877"/>
      <c r="VMA17" s="877"/>
      <c r="VMB17" s="877"/>
      <c r="VMC17" s="877"/>
      <c r="VMD17" s="877"/>
      <c r="VME17" s="877"/>
      <c r="VMF17" s="877"/>
      <c r="VMG17" s="877"/>
      <c r="VMH17" s="877"/>
      <c r="VMI17" s="877"/>
      <c r="VMJ17" s="877"/>
      <c r="VMK17" s="877"/>
      <c r="VML17" s="877"/>
      <c r="VMM17" s="877"/>
      <c r="VMN17" s="877"/>
      <c r="VMO17" s="877"/>
      <c r="VMP17" s="877"/>
      <c r="VMQ17" s="877"/>
      <c r="VMR17" s="877"/>
      <c r="VMS17" s="877"/>
      <c r="VMT17" s="877"/>
      <c r="VMU17" s="877"/>
      <c r="VMV17" s="877"/>
      <c r="VMW17" s="877"/>
      <c r="VMX17" s="877"/>
      <c r="VMY17" s="877"/>
      <c r="VMZ17" s="877"/>
      <c r="VNA17" s="877"/>
      <c r="VNB17" s="877"/>
      <c r="VNC17" s="877"/>
      <c r="VND17" s="877"/>
      <c r="VNE17" s="877"/>
      <c r="VNF17" s="877"/>
      <c r="VNG17" s="877"/>
      <c r="VNH17" s="877"/>
      <c r="VNI17" s="877"/>
      <c r="VNJ17" s="877"/>
      <c r="VNK17" s="877"/>
      <c r="VNL17" s="877"/>
      <c r="VNM17" s="877"/>
      <c r="VNN17" s="877"/>
      <c r="VNO17" s="877"/>
      <c r="VNP17" s="877"/>
      <c r="VNQ17" s="877"/>
      <c r="VNR17" s="877"/>
      <c r="VNS17" s="877"/>
      <c r="VNT17" s="877"/>
      <c r="VNU17" s="877"/>
      <c r="VNV17" s="877"/>
      <c r="VNW17" s="877"/>
      <c r="VNX17" s="877"/>
      <c r="VNY17" s="877"/>
      <c r="VNZ17" s="877"/>
      <c r="VOA17" s="877"/>
      <c r="VOB17" s="877"/>
      <c r="VOC17" s="877"/>
      <c r="VOD17" s="877"/>
      <c r="VOE17" s="877"/>
      <c r="VOF17" s="877"/>
      <c r="VOG17" s="877"/>
      <c r="VOH17" s="877"/>
      <c r="VOI17" s="877"/>
      <c r="VOJ17" s="877"/>
      <c r="VOK17" s="877"/>
      <c r="VOL17" s="877"/>
      <c r="VOM17" s="877"/>
      <c r="VON17" s="877"/>
      <c r="VOO17" s="877"/>
      <c r="VOP17" s="877"/>
      <c r="VOQ17" s="877"/>
      <c r="VOR17" s="877"/>
      <c r="VOS17" s="877"/>
      <c r="VOT17" s="877"/>
      <c r="VOU17" s="877"/>
      <c r="VOV17" s="877"/>
      <c r="VOW17" s="877"/>
      <c r="VOX17" s="877"/>
      <c r="VOY17" s="877"/>
      <c r="VOZ17" s="877"/>
      <c r="VPA17" s="877"/>
      <c r="VPB17" s="877"/>
      <c r="VPC17" s="877"/>
      <c r="VPD17" s="877"/>
      <c r="VPE17" s="877"/>
      <c r="VPF17" s="877"/>
      <c r="VPG17" s="877"/>
      <c r="VPH17" s="877"/>
      <c r="VPI17" s="877"/>
      <c r="VPJ17" s="877"/>
      <c r="VPK17" s="877"/>
      <c r="VPL17" s="877"/>
      <c r="VPM17" s="877"/>
      <c r="VPN17" s="877"/>
      <c r="VPO17" s="877"/>
      <c r="VPP17" s="877"/>
      <c r="VPQ17" s="877"/>
      <c r="VPR17" s="877"/>
      <c r="VPS17" s="877"/>
      <c r="VPT17" s="877"/>
      <c r="VPU17" s="877"/>
      <c r="VPV17" s="877"/>
      <c r="VPW17" s="877"/>
      <c r="VPX17" s="877"/>
      <c r="VPY17" s="877"/>
      <c r="VPZ17" s="877"/>
      <c r="VQA17" s="877"/>
      <c r="VQB17" s="877"/>
      <c r="VQC17" s="877"/>
      <c r="VQD17" s="877"/>
      <c r="VQE17" s="877"/>
      <c r="VQF17" s="877"/>
      <c r="VQG17" s="877"/>
      <c r="VQH17" s="877"/>
      <c r="VQI17" s="877"/>
      <c r="VQJ17" s="877"/>
      <c r="VQK17" s="877"/>
      <c r="VQL17" s="877"/>
      <c r="VQM17" s="877"/>
      <c r="VQN17" s="877"/>
      <c r="VQO17" s="877"/>
      <c r="VQP17" s="877"/>
      <c r="VQQ17" s="877"/>
      <c r="VQR17" s="877"/>
      <c r="VQS17" s="877"/>
      <c r="VQT17" s="877"/>
      <c r="VQU17" s="877"/>
      <c r="VQV17" s="877"/>
      <c r="VQW17" s="877"/>
      <c r="VQX17" s="877"/>
      <c r="VQY17" s="877"/>
      <c r="VQZ17" s="877"/>
      <c r="VRA17" s="877"/>
      <c r="VRB17" s="877"/>
      <c r="VRC17" s="877"/>
      <c r="VRD17" s="877"/>
      <c r="VRE17" s="877"/>
      <c r="VRF17" s="877"/>
      <c r="VRG17" s="877"/>
      <c r="VRH17" s="877"/>
      <c r="VRI17" s="877"/>
      <c r="VRJ17" s="877"/>
      <c r="VRK17" s="877"/>
      <c r="VRL17" s="877"/>
      <c r="VRM17" s="877"/>
      <c r="VRN17" s="877"/>
      <c r="VRO17" s="877"/>
      <c r="VRP17" s="877"/>
      <c r="VRQ17" s="877"/>
      <c r="VRR17" s="877"/>
      <c r="VRS17" s="877"/>
      <c r="VRT17" s="877"/>
      <c r="VRU17" s="877"/>
      <c r="VRV17" s="877"/>
      <c r="VRW17" s="877"/>
      <c r="VRX17" s="877"/>
      <c r="VRY17" s="877"/>
      <c r="VRZ17" s="877"/>
      <c r="VSA17" s="877"/>
      <c r="VSB17" s="877"/>
      <c r="VSC17" s="877"/>
      <c r="VSD17" s="877"/>
      <c r="VSE17" s="877"/>
      <c r="VSF17" s="877"/>
      <c r="VSG17" s="877"/>
      <c r="VSH17" s="877"/>
      <c r="VSI17" s="877"/>
      <c r="VSJ17" s="877"/>
      <c r="VSK17" s="877"/>
      <c r="VSL17" s="877"/>
      <c r="VSM17" s="877"/>
      <c r="VSN17" s="877"/>
      <c r="VSO17" s="877"/>
      <c r="VSP17" s="877"/>
      <c r="VSQ17" s="877"/>
      <c r="VSR17" s="877"/>
      <c r="VSS17" s="877"/>
      <c r="VST17" s="877"/>
      <c r="VSU17" s="877"/>
      <c r="VSV17" s="877"/>
      <c r="VSW17" s="877"/>
      <c r="VSX17" s="877"/>
      <c r="VSY17" s="877"/>
      <c r="VSZ17" s="877"/>
      <c r="VTA17" s="877"/>
      <c r="VTB17" s="877"/>
      <c r="VTC17" s="877"/>
      <c r="VTD17" s="877"/>
      <c r="VTE17" s="877"/>
      <c r="VTF17" s="877"/>
      <c r="VTG17" s="877"/>
      <c r="VTH17" s="877"/>
      <c r="VTI17" s="877"/>
      <c r="VTJ17" s="877"/>
      <c r="VTK17" s="877"/>
      <c r="VTL17" s="877"/>
      <c r="VTM17" s="877"/>
      <c r="VTN17" s="877"/>
      <c r="VTO17" s="877"/>
      <c r="VTP17" s="877"/>
      <c r="VTQ17" s="877"/>
      <c r="VTR17" s="877"/>
      <c r="VTS17" s="877"/>
      <c r="VTT17" s="877"/>
      <c r="VTU17" s="877"/>
      <c r="VTV17" s="877"/>
      <c r="VTW17" s="877"/>
      <c r="VTX17" s="877"/>
      <c r="VTY17" s="877"/>
      <c r="VTZ17" s="877"/>
      <c r="VUA17" s="877"/>
      <c r="VUB17" s="877"/>
      <c r="VUC17" s="877"/>
      <c r="VUD17" s="877"/>
      <c r="VUE17" s="877"/>
      <c r="VUF17" s="877"/>
      <c r="VUG17" s="877"/>
      <c r="VUH17" s="877"/>
      <c r="VUI17" s="877"/>
      <c r="VUJ17" s="877"/>
      <c r="VUK17" s="877"/>
      <c r="VUL17" s="877"/>
      <c r="VUM17" s="877"/>
      <c r="VUN17" s="877"/>
      <c r="VUO17" s="877"/>
      <c r="VUP17" s="877"/>
      <c r="VUQ17" s="877"/>
      <c r="VUR17" s="877"/>
      <c r="VUS17" s="877"/>
      <c r="VUT17" s="877"/>
      <c r="VUU17" s="877"/>
      <c r="VUV17" s="877"/>
      <c r="VUW17" s="877"/>
      <c r="VUX17" s="877"/>
      <c r="VUY17" s="877"/>
      <c r="VUZ17" s="877"/>
      <c r="VVA17" s="877"/>
      <c r="VVB17" s="877"/>
      <c r="VVC17" s="877"/>
      <c r="VVD17" s="877"/>
      <c r="VVE17" s="877"/>
      <c r="VVF17" s="877"/>
      <c r="VVG17" s="877"/>
      <c r="VVH17" s="877"/>
      <c r="VVI17" s="877"/>
      <c r="VVJ17" s="877"/>
      <c r="VVK17" s="877"/>
      <c r="VVL17" s="877"/>
      <c r="VVM17" s="877"/>
      <c r="VVN17" s="877"/>
      <c r="VVO17" s="877"/>
      <c r="VVP17" s="877"/>
      <c r="VVQ17" s="877"/>
      <c r="VVR17" s="877"/>
      <c r="VVS17" s="877"/>
      <c r="VVT17" s="877"/>
      <c r="VVU17" s="877"/>
      <c r="VVV17" s="877"/>
      <c r="VVW17" s="877"/>
      <c r="VVX17" s="877"/>
      <c r="VVY17" s="877"/>
      <c r="VVZ17" s="877"/>
      <c r="VWA17" s="877"/>
      <c r="VWB17" s="877"/>
      <c r="VWC17" s="877"/>
      <c r="VWD17" s="877"/>
      <c r="VWE17" s="877"/>
      <c r="VWF17" s="877"/>
      <c r="VWG17" s="877"/>
      <c r="VWH17" s="877"/>
      <c r="VWI17" s="877"/>
      <c r="VWJ17" s="877"/>
      <c r="VWK17" s="877"/>
      <c r="VWL17" s="877"/>
      <c r="VWM17" s="877"/>
      <c r="VWN17" s="877"/>
      <c r="VWO17" s="877"/>
      <c r="VWP17" s="877"/>
      <c r="VWQ17" s="877"/>
      <c r="VWR17" s="877"/>
      <c r="VWS17" s="877"/>
      <c r="VWT17" s="877"/>
      <c r="VWU17" s="877"/>
      <c r="VWV17" s="877"/>
      <c r="VWW17" s="877"/>
      <c r="VWX17" s="877"/>
      <c r="VWY17" s="877"/>
      <c r="VWZ17" s="877"/>
      <c r="VXA17" s="877"/>
      <c r="VXB17" s="877"/>
      <c r="VXC17" s="877"/>
      <c r="VXD17" s="877"/>
      <c r="VXE17" s="877"/>
      <c r="VXF17" s="877"/>
      <c r="VXG17" s="877"/>
      <c r="VXH17" s="877"/>
      <c r="VXI17" s="877"/>
      <c r="VXJ17" s="877"/>
      <c r="VXK17" s="877"/>
      <c r="VXL17" s="877"/>
      <c r="VXM17" s="877"/>
      <c r="VXN17" s="877"/>
      <c r="VXO17" s="877"/>
      <c r="VXP17" s="877"/>
      <c r="VXQ17" s="877"/>
      <c r="VXR17" s="877"/>
      <c r="VXS17" s="877"/>
      <c r="VXT17" s="877"/>
      <c r="VXU17" s="877"/>
      <c r="VXV17" s="877"/>
      <c r="VXW17" s="877"/>
      <c r="VXX17" s="877"/>
      <c r="VXY17" s="877"/>
      <c r="VXZ17" s="877"/>
      <c r="VYA17" s="877"/>
      <c r="VYB17" s="877"/>
      <c r="VYC17" s="877"/>
      <c r="VYD17" s="877"/>
      <c r="VYE17" s="877"/>
      <c r="VYF17" s="877"/>
      <c r="VYG17" s="877"/>
      <c r="VYH17" s="877"/>
      <c r="VYI17" s="877"/>
      <c r="VYJ17" s="877"/>
      <c r="VYK17" s="877"/>
      <c r="VYL17" s="877"/>
      <c r="VYM17" s="877"/>
      <c r="VYN17" s="877"/>
      <c r="VYO17" s="877"/>
      <c r="VYP17" s="877"/>
      <c r="VYQ17" s="877"/>
      <c r="VYR17" s="877"/>
      <c r="VYS17" s="877"/>
      <c r="VYT17" s="877"/>
      <c r="VYU17" s="877"/>
      <c r="VYV17" s="877"/>
      <c r="VYW17" s="877"/>
      <c r="VYX17" s="877"/>
      <c r="VYY17" s="877"/>
      <c r="VYZ17" s="877"/>
      <c r="VZA17" s="877"/>
      <c r="VZB17" s="877"/>
      <c r="VZC17" s="877"/>
      <c r="VZD17" s="877"/>
      <c r="VZE17" s="877"/>
      <c r="VZF17" s="877"/>
      <c r="VZG17" s="877"/>
      <c r="VZH17" s="877"/>
      <c r="VZI17" s="877"/>
      <c r="VZJ17" s="877"/>
      <c r="VZK17" s="877"/>
      <c r="VZL17" s="877"/>
      <c r="VZM17" s="877"/>
      <c r="VZN17" s="877"/>
      <c r="VZO17" s="877"/>
      <c r="VZP17" s="877"/>
      <c r="VZQ17" s="877"/>
      <c r="VZR17" s="877"/>
      <c r="VZS17" s="877"/>
      <c r="VZT17" s="877"/>
      <c r="VZU17" s="877"/>
      <c r="VZV17" s="877"/>
      <c r="VZW17" s="877"/>
      <c r="VZX17" s="877"/>
      <c r="VZY17" s="877"/>
      <c r="VZZ17" s="877"/>
      <c r="WAA17" s="877"/>
      <c r="WAB17" s="877"/>
      <c r="WAC17" s="877"/>
      <c r="WAD17" s="877"/>
      <c r="WAE17" s="877"/>
      <c r="WAF17" s="877"/>
      <c r="WAG17" s="877"/>
      <c r="WAH17" s="877"/>
      <c r="WAI17" s="877"/>
      <c r="WAJ17" s="877"/>
      <c r="WAK17" s="877"/>
      <c r="WAL17" s="877"/>
      <c r="WAM17" s="877"/>
      <c r="WAN17" s="877"/>
      <c r="WAO17" s="877"/>
      <c r="WAP17" s="877"/>
      <c r="WAQ17" s="877"/>
      <c r="WAR17" s="877"/>
      <c r="WAS17" s="877"/>
      <c r="WAT17" s="877"/>
      <c r="WAU17" s="877"/>
      <c r="WAV17" s="877"/>
      <c r="WAW17" s="877"/>
      <c r="WAX17" s="877"/>
      <c r="WAY17" s="877"/>
      <c r="WAZ17" s="877"/>
      <c r="WBA17" s="877"/>
      <c r="WBB17" s="877"/>
      <c r="WBC17" s="877"/>
      <c r="WBD17" s="877"/>
      <c r="WBE17" s="877"/>
      <c r="WBF17" s="877"/>
      <c r="WBG17" s="877"/>
      <c r="WBH17" s="877"/>
      <c r="WBI17" s="877"/>
      <c r="WBJ17" s="877"/>
      <c r="WBK17" s="877"/>
      <c r="WBL17" s="877"/>
      <c r="WBM17" s="877"/>
      <c r="WBN17" s="877"/>
      <c r="WBO17" s="877"/>
      <c r="WBP17" s="877"/>
      <c r="WBQ17" s="877"/>
      <c r="WBR17" s="877"/>
      <c r="WBS17" s="877"/>
      <c r="WBT17" s="877"/>
      <c r="WBU17" s="877"/>
      <c r="WBV17" s="877"/>
      <c r="WBW17" s="877"/>
      <c r="WBX17" s="877"/>
      <c r="WBY17" s="877"/>
      <c r="WBZ17" s="877"/>
      <c r="WCA17" s="877"/>
      <c r="WCB17" s="877"/>
      <c r="WCC17" s="877"/>
      <c r="WCD17" s="877"/>
      <c r="WCE17" s="877"/>
      <c r="WCF17" s="877"/>
      <c r="WCG17" s="877"/>
      <c r="WCH17" s="877"/>
      <c r="WCI17" s="877"/>
      <c r="WCJ17" s="877"/>
      <c r="WCK17" s="877"/>
      <c r="WCL17" s="877"/>
      <c r="WCM17" s="877"/>
      <c r="WCN17" s="877"/>
      <c r="WCO17" s="877"/>
      <c r="WCP17" s="877"/>
      <c r="WCQ17" s="877"/>
      <c r="WCR17" s="877"/>
      <c r="WCS17" s="877"/>
      <c r="WCT17" s="877"/>
      <c r="WCU17" s="877"/>
      <c r="WCV17" s="877"/>
      <c r="WCW17" s="877"/>
      <c r="WCX17" s="877"/>
      <c r="WCY17" s="877"/>
      <c r="WCZ17" s="877"/>
      <c r="WDA17" s="877"/>
      <c r="WDB17" s="877"/>
      <c r="WDC17" s="877"/>
      <c r="WDD17" s="877"/>
      <c r="WDE17" s="877"/>
      <c r="WDF17" s="877"/>
      <c r="WDG17" s="877"/>
      <c r="WDH17" s="877"/>
      <c r="WDI17" s="877"/>
      <c r="WDJ17" s="877"/>
      <c r="WDK17" s="877"/>
      <c r="WDL17" s="877"/>
      <c r="WDM17" s="877"/>
      <c r="WDN17" s="877"/>
      <c r="WDO17" s="877"/>
      <c r="WDP17" s="877"/>
      <c r="WDQ17" s="877"/>
      <c r="WDR17" s="877"/>
      <c r="WDS17" s="877"/>
      <c r="WDT17" s="877"/>
      <c r="WDU17" s="877"/>
      <c r="WDV17" s="877"/>
      <c r="WDW17" s="877"/>
      <c r="WDX17" s="877"/>
      <c r="WDY17" s="877"/>
      <c r="WDZ17" s="877"/>
      <c r="WEA17" s="877"/>
      <c r="WEB17" s="877"/>
      <c r="WEC17" s="877"/>
      <c r="WED17" s="877"/>
      <c r="WEE17" s="877"/>
      <c r="WEF17" s="877"/>
      <c r="WEG17" s="877"/>
      <c r="WEH17" s="877"/>
      <c r="WEI17" s="877"/>
      <c r="WEJ17" s="877"/>
      <c r="WEK17" s="877"/>
      <c r="WEL17" s="877"/>
      <c r="WEM17" s="877"/>
      <c r="WEN17" s="877"/>
      <c r="WEO17" s="877"/>
      <c r="WEP17" s="877"/>
      <c r="WEQ17" s="877"/>
      <c r="WER17" s="877"/>
      <c r="WES17" s="877"/>
      <c r="WET17" s="877"/>
      <c r="WEU17" s="877"/>
      <c r="WEV17" s="877"/>
      <c r="WEW17" s="877"/>
      <c r="WEX17" s="877"/>
      <c r="WEY17" s="877"/>
      <c r="WEZ17" s="877"/>
      <c r="WFA17" s="877"/>
      <c r="WFB17" s="877"/>
      <c r="WFC17" s="877"/>
      <c r="WFD17" s="877"/>
      <c r="WFE17" s="877"/>
      <c r="WFF17" s="877"/>
      <c r="WFG17" s="877"/>
      <c r="WFH17" s="877"/>
      <c r="WFI17" s="877"/>
      <c r="WFJ17" s="877"/>
      <c r="WFK17" s="877"/>
      <c r="WFL17" s="877"/>
      <c r="WFM17" s="877"/>
      <c r="WFN17" s="877"/>
      <c r="WFO17" s="877"/>
      <c r="WFP17" s="877"/>
      <c r="WFQ17" s="877"/>
      <c r="WFR17" s="877"/>
      <c r="WFS17" s="877"/>
      <c r="WFT17" s="877"/>
      <c r="WFU17" s="877"/>
      <c r="WFV17" s="877"/>
      <c r="WFW17" s="877"/>
      <c r="WFX17" s="877"/>
      <c r="WFY17" s="877"/>
      <c r="WFZ17" s="877"/>
      <c r="WGA17" s="877"/>
      <c r="WGB17" s="877"/>
      <c r="WGC17" s="877"/>
      <c r="WGD17" s="877"/>
      <c r="WGE17" s="877"/>
      <c r="WGF17" s="877"/>
      <c r="WGG17" s="877"/>
      <c r="WGH17" s="877"/>
      <c r="WGI17" s="877"/>
      <c r="WGJ17" s="877"/>
      <c r="WGK17" s="877"/>
      <c r="WGL17" s="877"/>
      <c r="WGM17" s="877"/>
      <c r="WGN17" s="877"/>
      <c r="WGO17" s="877"/>
      <c r="WGP17" s="877"/>
      <c r="WGQ17" s="877"/>
      <c r="WGR17" s="877"/>
      <c r="WGS17" s="877"/>
      <c r="WGT17" s="877"/>
      <c r="WGU17" s="877"/>
      <c r="WGV17" s="877"/>
      <c r="WGW17" s="877"/>
      <c r="WGX17" s="877"/>
      <c r="WGY17" s="877"/>
      <c r="WGZ17" s="877"/>
      <c r="WHA17" s="877"/>
      <c r="WHB17" s="877"/>
      <c r="WHC17" s="877"/>
      <c r="WHD17" s="877"/>
      <c r="WHE17" s="877"/>
      <c r="WHF17" s="877"/>
      <c r="WHG17" s="877"/>
      <c r="WHH17" s="877"/>
      <c r="WHI17" s="877"/>
      <c r="WHJ17" s="877"/>
      <c r="WHK17" s="877"/>
      <c r="WHL17" s="877"/>
      <c r="WHM17" s="877"/>
      <c r="WHN17" s="877"/>
      <c r="WHO17" s="877"/>
      <c r="WHP17" s="877"/>
      <c r="WHQ17" s="877"/>
      <c r="WHR17" s="877"/>
      <c r="WHS17" s="877"/>
      <c r="WHT17" s="877"/>
      <c r="WHU17" s="877"/>
      <c r="WHV17" s="877"/>
      <c r="WHW17" s="877"/>
      <c r="WHX17" s="877"/>
      <c r="WHY17" s="877"/>
      <c r="WHZ17" s="877"/>
      <c r="WIA17" s="877"/>
      <c r="WIB17" s="877"/>
      <c r="WIC17" s="877"/>
      <c r="WID17" s="877"/>
      <c r="WIE17" s="877"/>
      <c r="WIF17" s="877"/>
      <c r="WIG17" s="877"/>
      <c r="WIH17" s="877"/>
      <c r="WII17" s="877"/>
      <c r="WIJ17" s="877"/>
      <c r="WIK17" s="877"/>
      <c r="WIL17" s="877"/>
      <c r="WIM17" s="877"/>
      <c r="WIN17" s="877"/>
      <c r="WIO17" s="877"/>
      <c r="WIP17" s="877"/>
      <c r="WIQ17" s="877"/>
      <c r="WIR17" s="877"/>
      <c r="WIS17" s="877"/>
      <c r="WIT17" s="877"/>
      <c r="WIU17" s="877"/>
      <c r="WIV17" s="877"/>
      <c r="WIW17" s="877"/>
      <c r="WIX17" s="877"/>
      <c r="WIY17" s="877"/>
      <c r="WIZ17" s="877"/>
      <c r="WJA17" s="877"/>
      <c r="WJB17" s="877"/>
      <c r="WJC17" s="877"/>
      <c r="WJD17" s="877"/>
      <c r="WJE17" s="877"/>
      <c r="WJF17" s="877"/>
      <c r="WJG17" s="877"/>
      <c r="WJH17" s="877"/>
      <c r="WJI17" s="877"/>
      <c r="WJJ17" s="877"/>
      <c r="WJK17" s="877"/>
      <c r="WJL17" s="877"/>
      <c r="WJM17" s="877"/>
      <c r="WJN17" s="877"/>
      <c r="WJO17" s="877"/>
      <c r="WJP17" s="877"/>
      <c r="WJQ17" s="877"/>
      <c r="WJR17" s="877"/>
      <c r="WJS17" s="877"/>
      <c r="WJT17" s="877"/>
      <c r="WJU17" s="877"/>
      <c r="WJV17" s="877"/>
      <c r="WJW17" s="877"/>
      <c r="WJX17" s="877"/>
      <c r="WJY17" s="877"/>
      <c r="WJZ17" s="877"/>
      <c r="WKA17" s="877"/>
      <c r="WKB17" s="877"/>
      <c r="WKC17" s="877"/>
      <c r="WKD17" s="877"/>
      <c r="WKE17" s="877"/>
      <c r="WKF17" s="877"/>
      <c r="WKG17" s="877"/>
      <c r="WKH17" s="877"/>
      <c r="WKI17" s="877"/>
      <c r="WKJ17" s="877"/>
      <c r="WKK17" s="877"/>
      <c r="WKL17" s="877"/>
      <c r="WKM17" s="877"/>
      <c r="WKN17" s="877"/>
      <c r="WKO17" s="877"/>
      <c r="WKP17" s="877"/>
      <c r="WKQ17" s="877"/>
      <c r="WKR17" s="877"/>
      <c r="WKS17" s="877"/>
      <c r="WKT17" s="877"/>
      <c r="WKU17" s="877"/>
      <c r="WKV17" s="877"/>
      <c r="WKW17" s="877"/>
      <c r="WKX17" s="877"/>
      <c r="WKY17" s="877"/>
      <c r="WKZ17" s="877"/>
      <c r="WLA17" s="877"/>
      <c r="WLB17" s="877"/>
      <c r="WLC17" s="877"/>
      <c r="WLD17" s="877"/>
      <c r="WLE17" s="877"/>
      <c r="WLF17" s="877"/>
      <c r="WLG17" s="877"/>
      <c r="WLH17" s="877"/>
      <c r="WLI17" s="877"/>
      <c r="WLJ17" s="877"/>
      <c r="WLK17" s="877"/>
      <c r="WLL17" s="877"/>
      <c r="WLM17" s="877"/>
      <c r="WLN17" s="877"/>
      <c r="WLO17" s="877"/>
      <c r="WLP17" s="877"/>
      <c r="WLQ17" s="877"/>
      <c r="WLR17" s="877"/>
      <c r="WLS17" s="877"/>
      <c r="WLT17" s="877"/>
      <c r="WLU17" s="877"/>
      <c r="WLV17" s="877"/>
      <c r="WLW17" s="877"/>
      <c r="WLX17" s="877"/>
      <c r="WLY17" s="877"/>
      <c r="WLZ17" s="877"/>
      <c r="WMA17" s="877"/>
      <c r="WMB17" s="877"/>
      <c r="WMC17" s="877"/>
      <c r="WMD17" s="877"/>
      <c r="WME17" s="877"/>
      <c r="WMF17" s="877"/>
      <c r="WMG17" s="877"/>
      <c r="WMH17" s="877"/>
      <c r="WMI17" s="877"/>
      <c r="WMJ17" s="877"/>
      <c r="WMK17" s="877"/>
      <c r="WML17" s="877"/>
      <c r="WMM17" s="877"/>
      <c r="WMN17" s="877"/>
      <c r="WMO17" s="877"/>
      <c r="WMP17" s="877"/>
      <c r="WMQ17" s="877"/>
      <c r="WMR17" s="877"/>
      <c r="WMS17" s="877"/>
      <c r="WMT17" s="877"/>
      <c r="WMU17" s="877"/>
      <c r="WMV17" s="877"/>
      <c r="WMW17" s="877"/>
      <c r="WMX17" s="877"/>
      <c r="WMY17" s="877"/>
      <c r="WMZ17" s="877"/>
      <c r="WNA17" s="877"/>
      <c r="WNB17" s="877"/>
      <c r="WNC17" s="877"/>
      <c r="WND17" s="877"/>
      <c r="WNE17" s="877"/>
      <c r="WNF17" s="877"/>
      <c r="WNG17" s="877"/>
      <c r="WNH17" s="877"/>
      <c r="WNI17" s="877"/>
      <c r="WNJ17" s="877"/>
      <c r="WNK17" s="877"/>
      <c r="WNL17" s="877"/>
      <c r="WNM17" s="877"/>
      <c r="WNN17" s="877"/>
      <c r="WNO17" s="877"/>
      <c r="WNP17" s="877"/>
      <c r="WNQ17" s="877"/>
      <c r="WNR17" s="877"/>
      <c r="WNS17" s="877"/>
      <c r="WNT17" s="877"/>
      <c r="WNU17" s="877"/>
      <c r="WNV17" s="877"/>
      <c r="WNW17" s="877"/>
      <c r="WNX17" s="877"/>
      <c r="WNY17" s="877"/>
      <c r="WNZ17" s="877"/>
      <c r="WOA17" s="877"/>
      <c r="WOB17" s="877"/>
      <c r="WOC17" s="877"/>
      <c r="WOD17" s="877"/>
      <c r="WOE17" s="877"/>
      <c r="WOF17" s="877"/>
      <c r="WOG17" s="877"/>
      <c r="WOH17" s="877"/>
      <c r="WOI17" s="877"/>
      <c r="WOJ17" s="877"/>
      <c r="WOK17" s="877"/>
      <c r="WOL17" s="877"/>
      <c r="WOM17" s="877"/>
      <c r="WON17" s="877"/>
      <c r="WOO17" s="877"/>
      <c r="WOP17" s="877"/>
      <c r="WOQ17" s="877"/>
      <c r="WOR17" s="877"/>
      <c r="WOS17" s="877"/>
      <c r="WOT17" s="877"/>
      <c r="WOU17" s="877"/>
      <c r="WOV17" s="877"/>
      <c r="WOW17" s="877"/>
      <c r="WOX17" s="877"/>
      <c r="WOY17" s="877"/>
      <c r="WOZ17" s="877"/>
      <c r="WPA17" s="877"/>
      <c r="WPB17" s="877"/>
      <c r="WPC17" s="877"/>
      <c r="WPD17" s="877"/>
      <c r="WPE17" s="877"/>
      <c r="WPF17" s="877"/>
      <c r="WPG17" s="877"/>
      <c r="WPH17" s="877"/>
      <c r="WPI17" s="877"/>
      <c r="WPJ17" s="877"/>
      <c r="WPK17" s="877"/>
      <c r="WPL17" s="877"/>
      <c r="WPM17" s="877"/>
      <c r="WPN17" s="877"/>
      <c r="WPO17" s="877"/>
      <c r="WPP17" s="877"/>
      <c r="WPQ17" s="877"/>
      <c r="WPR17" s="877"/>
      <c r="WPS17" s="877"/>
      <c r="WPT17" s="877"/>
      <c r="WPU17" s="877"/>
      <c r="WPV17" s="877"/>
      <c r="WPW17" s="877"/>
      <c r="WPX17" s="877"/>
      <c r="WPY17" s="877"/>
      <c r="WPZ17" s="877"/>
      <c r="WQA17" s="877"/>
      <c r="WQB17" s="877"/>
      <c r="WQC17" s="877"/>
      <c r="WQD17" s="877"/>
      <c r="WQE17" s="877"/>
      <c r="WQF17" s="877"/>
      <c r="WQG17" s="877"/>
      <c r="WQH17" s="877"/>
      <c r="WQI17" s="877"/>
      <c r="WQJ17" s="877"/>
      <c r="WQK17" s="877"/>
      <c r="WQL17" s="877"/>
      <c r="WQM17" s="877"/>
      <c r="WQN17" s="877"/>
      <c r="WQO17" s="877"/>
      <c r="WQP17" s="877"/>
      <c r="WQQ17" s="877"/>
      <c r="WQR17" s="877"/>
      <c r="WQS17" s="877"/>
      <c r="WQT17" s="877"/>
      <c r="WQU17" s="877"/>
      <c r="WQV17" s="877"/>
      <c r="WQW17" s="877"/>
      <c r="WQX17" s="877"/>
      <c r="WQY17" s="877"/>
      <c r="WQZ17" s="877"/>
      <c r="WRA17" s="877"/>
      <c r="WRB17" s="877"/>
      <c r="WRC17" s="877"/>
      <c r="WRD17" s="877"/>
      <c r="WRE17" s="877"/>
      <c r="WRF17" s="877"/>
      <c r="WRG17" s="877"/>
      <c r="WRH17" s="877"/>
      <c r="WRI17" s="877"/>
      <c r="WRJ17" s="877"/>
      <c r="WRK17" s="877"/>
      <c r="WRL17" s="877"/>
      <c r="WRM17" s="877"/>
      <c r="WRN17" s="877"/>
      <c r="WRO17" s="877"/>
      <c r="WRP17" s="877"/>
      <c r="WRQ17" s="877"/>
      <c r="WRR17" s="877"/>
      <c r="WRS17" s="877"/>
      <c r="WRT17" s="877"/>
      <c r="WRU17" s="877"/>
      <c r="WRV17" s="877"/>
      <c r="WRW17" s="877"/>
      <c r="WRX17" s="877"/>
      <c r="WRY17" s="877"/>
      <c r="WRZ17" s="877"/>
      <c r="WSA17" s="877"/>
      <c r="WSB17" s="877"/>
      <c r="WSC17" s="877"/>
      <c r="WSD17" s="877"/>
      <c r="WSE17" s="877"/>
      <c r="WSF17" s="877"/>
      <c r="WSG17" s="877"/>
      <c r="WSH17" s="877"/>
      <c r="WSI17" s="877"/>
      <c r="WSJ17" s="877"/>
      <c r="WSK17" s="877"/>
      <c r="WSL17" s="877"/>
      <c r="WSM17" s="877"/>
      <c r="WSN17" s="877"/>
      <c r="WSO17" s="877"/>
      <c r="WSP17" s="877"/>
      <c r="WSQ17" s="877"/>
      <c r="WSR17" s="877"/>
      <c r="WSS17" s="877"/>
      <c r="WST17" s="877"/>
      <c r="WSU17" s="877"/>
      <c r="WSV17" s="877"/>
      <c r="WSW17" s="877"/>
      <c r="WSX17" s="877"/>
      <c r="WSY17" s="877"/>
      <c r="WSZ17" s="877"/>
      <c r="WTA17" s="877"/>
      <c r="WTB17" s="877"/>
      <c r="WTC17" s="877"/>
      <c r="WTD17" s="877"/>
      <c r="WTE17" s="877"/>
      <c r="WTF17" s="877"/>
      <c r="WTG17" s="877"/>
      <c r="WTH17" s="877"/>
      <c r="WTI17" s="877"/>
      <c r="WTJ17" s="877"/>
      <c r="WTK17" s="877"/>
      <c r="WTL17" s="877"/>
      <c r="WTM17" s="877"/>
      <c r="WTN17" s="877"/>
      <c r="WTO17" s="877"/>
      <c r="WTP17" s="877"/>
      <c r="WTQ17" s="877"/>
      <c r="WTR17" s="877"/>
      <c r="WTS17" s="877"/>
      <c r="WTT17" s="877"/>
      <c r="WTU17" s="877"/>
      <c r="WTV17" s="877"/>
      <c r="WTW17" s="877"/>
      <c r="WTX17" s="877"/>
      <c r="WTY17" s="877"/>
      <c r="WTZ17" s="877"/>
      <c r="WUA17" s="877"/>
      <c r="WUB17" s="877"/>
      <c r="WUC17" s="877"/>
      <c r="WUD17" s="877"/>
      <c r="WUE17" s="877"/>
      <c r="WUF17" s="877"/>
      <c r="WUG17" s="877"/>
      <c r="WUH17" s="877"/>
      <c r="WUI17" s="877"/>
      <c r="WUJ17" s="877"/>
      <c r="WUK17" s="877"/>
      <c r="WUL17" s="877"/>
      <c r="WUM17" s="877"/>
      <c r="WUN17" s="877"/>
      <c r="WUO17" s="877"/>
      <c r="WUP17" s="877"/>
      <c r="WUQ17" s="877"/>
      <c r="WUR17" s="877"/>
      <c r="WUS17" s="877"/>
      <c r="WUT17" s="877"/>
      <c r="WUU17" s="877"/>
      <c r="WUV17" s="877"/>
      <c r="WUW17" s="877"/>
      <c r="WUX17" s="877"/>
      <c r="WUY17" s="877"/>
      <c r="WUZ17" s="877"/>
      <c r="WVA17" s="877"/>
      <c r="WVB17" s="877"/>
      <c r="WVC17" s="877"/>
      <c r="WVD17" s="877"/>
      <c r="WVE17" s="877"/>
      <c r="WVF17" s="877"/>
      <c r="WVG17" s="877"/>
      <c r="WVH17" s="877"/>
      <c r="WVI17" s="877"/>
      <c r="WVJ17" s="877"/>
      <c r="WVK17" s="877"/>
      <c r="WVL17" s="877"/>
      <c r="WVM17" s="877"/>
      <c r="WVN17" s="877"/>
      <c r="WVO17" s="877"/>
      <c r="WVP17" s="877"/>
      <c r="WVQ17" s="877"/>
      <c r="WVR17" s="877"/>
      <c r="WVS17" s="877"/>
      <c r="WVT17" s="877"/>
      <c r="WVU17" s="877"/>
      <c r="WVV17" s="877"/>
      <c r="WVW17" s="877"/>
      <c r="WVX17" s="877"/>
      <c r="WVY17" s="877"/>
      <c r="WVZ17" s="877"/>
      <c r="WWA17" s="877"/>
      <c r="WWB17" s="877"/>
      <c r="WWC17" s="877"/>
      <c r="WWD17" s="877"/>
      <c r="WWE17" s="877"/>
      <c r="WWF17" s="877"/>
      <c r="WWG17" s="877"/>
      <c r="WWH17" s="877"/>
      <c r="WWI17" s="877"/>
      <c r="WWJ17" s="877"/>
      <c r="WWK17" s="877"/>
      <c r="WWL17" s="877"/>
      <c r="WWM17" s="877"/>
      <c r="WWN17" s="877"/>
      <c r="WWO17" s="877"/>
      <c r="WWP17" s="877"/>
      <c r="WWQ17" s="877"/>
      <c r="WWR17" s="877"/>
      <c r="WWS17" s="877"/>
      <c r="WWT17" s="877"/>
      <c r="WWU17" s="877"/>
      <c r="WWV17" s="877"/>
      <c r="WWW17" s="877"/>
      <c r="WWX17" s="877"/>
      <c r="WWY17" s="877"/>
      <c r="WWZ17" s="877"/>
      <c r="WXA17" s="877"/>
      <c r="WXB17" s="877"/>
      <c r="WXC17" s="877"/>
      <c r="WXD17" s="877"/>
      <c r="WXE17" s="877"/>
      <c r="WXF17" s="877"/>
      <c r="WXG17" s="877"/>
      <c r="WXH17" s="877"/>
      <c r="WXI17" s="877"/>
      <c r="WXJ17" s="877"/>
      <c r="WXK17" s="877"/>
      <c r="WXL17" s="877"/>
      <c r="WXM17" s="877"/>
      <c r="WXN17" s="877"/>
      <c r="WXO17" s="877"/>
      <c r="WXP17" s="877"/>
      <c r="WXQ17" s="877"/>
      <c r="WXR17" s="877"/>
      <c r="WXS17" s="877"/>
      <c r="WXT17" s="877"/>
      <c r="WXU17" s="877"/>
      <c r="WXV17" s="877"/>
      <c r="WXW17" s="877"/>
      <c r="WXX17" s="877"/>
      <c r="WXY17" s="877"/>
      <c r="WXZ17" s="877"/>
      <c r="WYA17" s="877"/>
      <c r="WYB17" s="877"/>
      <c r="WYC17" s="877"/>
      <c r="WYD17" s="877"/>
      <c r="WYE17" s="877"/>
      <c r="WYF17" s="877"/>
      <c r="WYG17" s="877"/>
      <c r="WYH17" s="877"/>
      <c r="WYI17" s="877"/>
      <c r="WYJ17" s="877"/>
      <c r="WYK17" s="877"/>
      <c r="WYL17" s="877"/>
      <c r="WYM17" s="877"/>
      <c r="WYN17" s="877"/>
      <c r="WYO17" s="877"/>
      <c r="WYP17" s="877"/>
      <c r="WYQ17" s="877"/>
      <c r="WYR17" s="877"/>
      <c r="WYS17" s="877"/>
      <c r="WYT17" s="877"/>
      <c r="WYU17" s="877"/>
      <c r="WYV17" s="877"/>
      <c r="WYW17" s="877"/>
      <c r="WYX17" s="877"/>
      <c r="WYY17" s="877"/>
      <c r="WYZ17" s="877"/>
      <c r="WZA17" s="877"/>
      <c r="WZB17" s="877"/>
      <c r="WZC17" s="877"/>
      <c r="WZD17" s="877"/>
      <c r="WZE17" s="877"/>
      <c r="WZF17" s="877"/>
      <c r="WZG17" s="877"/>
      <c r="WZH17" s="877"/>
      <c r="WZI17" s="877"/>
      <c r="WZJ17" s="877"/>
      <c r="WZK17" s="877"/>
      <c r="WZL17" s="877"/>
      <c r="WZM17" s="877"/>
      <c r="WZN17" s="877"/>
      <c r="WZO17" s="877"/>
      <c r="WZP17" s="877"/>
      <c r="WZQ17" s="877"/>
      <c r="WZR17" s="877"/>
      <c r="WZS17" s="877"/>
      <c r="WZT17" s="877"/>
      <c r="WZU17" s="877"/>
      <c r="WZV17" s="877"/>
      <c r="WZW17" s="877"/>
      <c r="WZX17" s="877"/>
      <c r="WZY17" s="877"/>
      <c r="WZZ17" s="877"/>
      <c r="XAA17" s="877"/>
      <c r="XAB17" s="877"/>
      <c r="XAC17" s="877"/>
      <c r="XAD17" s="877"/>
      <c r="XAE17" s="877"/>
      <c r="XAF17" s="877"/>
      <c r="XAG17" s="877"/>
      <c r="XAH17" s="877"/>
      <c r="XAI17" s="877"/>
      <c r="XAJ17" s="877"/>
      <c r="XAK17" s="877"/>
      <c r="XAL17" s="877"/>
      <c r="XAM17" s="877"/>
      <c r="XAN17" s="877"/>
      <c r="XAO17" s="877"/>
      <c r="XAP17" s="877"/>
      <c r="XAQ17" s="877"/>
      <c r="XAR17" s="877"/>
      <c r="XAS17" s="877"/>
      <c r="XAT17" s="877"/>
      <c r="XAU17" s="877"/>
      <c r="XAV17" s="877"/>
      <c r="XAW17" s="877"/>
      <c r="XAX17" s="877"/>
      <c r="XAY17" s="877"/>
      <c r="XAZ17" s="877"/>
      <c r="XBA17" s="877"/>
      <c r="XBB17" s="877"/>
      <c r="XBC17" s="877"/>
      <c r="XBD17" s="877"/>
      <c r="XBE17" s="877"/>
      <c r="XBF17" s="877"/>
      <c r="XBG17" s="877"/>
      <c r="XBH17" s="877"/>
      <c r="XBI17" s="877"/>
      <c r="XBJ17" s="877"/>
      <c r="XBK17" s="877"/>
      <c r="XBL17" s="877"/>
      <c r="XBM17" s="877"/>
      <c r="XBN17" s="877"/>
      <c r="XBO17" s="877"/>
      <c r="XBP17" s="877"/>
      <c r="XBQ17" s="877"/>
      <c r="XBR17" s="877"/>
      <c r="XBS17" s="877"/>
      <c r="XBT17" s="877"/>
      <c r="XBU17" s="877"/>
      <c r="XBV17" s="877"/>
      <c r="XBW17" s="877"/>
      <c r="XBX17" s="877"/>
      <c r="XBY17" s="877"/>
      <c r="XBZ17" s="877"/>
      <c r="XCA17" s="877"/>
      <c r="XCB17" s="877"/>
      <c r="XCC17" s="877"/>
      <c r="XCD17" s="877"/>
      <c r="XCE17" s="877"/>
      <c r="XCF17" s="877"/>
      <c r="XCG17" s="877"/>
      <c r="XCH17" s="877"/>
      <c r="XCI17" s="877"/>
      <c r="XCJ17" s="877"/>
      <c r="XCK17" s="877"/>
      <c r="XCL17" s="877"/>
      <c r="XCM17" s="877"/>
      <c r="XCN17" s="877"/>
      <c r="XCO17" s="877"/>
      <c r="XCP17" s="877"/>
      <c r="XCQ17" s="877"/>
      <c r="XCR17" s="877"/>
      <c r="XCS17" s="877"/>
      <c r="XCT17" s="877"/>
      <c r="XCU17" s="877"/>
      <c r="XCV17" s="877"/>
      <c r="XCW17" s="877"/>
      <c r="XCX17" s="877"/>
      <c r="XCY17" s="877"/>
      <c r="XCZ17" s="877"/>
      <c r="XDA17" s="877"/>
      <c r="XDB17" s="877"/>
      <c r="XDC17" s="877"/>
      <c r="XDD17" s="877"/>
      <c r="XDE17" s="877"/>
      <c r="XDF17" s="877"/>
      <c r="XDG17" s="877"/>
      <c r="XDH17" s="877"/>
      <c r="XDI17" s="877"/>
      <c r="XDJ17" s="877"/>
      <c r="XDK17" s="877"/>
      <c r="XDL17" s="877"/>
      <c r="XDM17" s="877"/>
      <c r="XDN17" s="877"/>
      <c r="XDO17" s="877"/>
      <c r="XDP17" s="877"/>
      <c r="XDQ17" s="877"/>
      <c r="XDR17" s="877"/>
      <c r="XDS17" s="877"/>
      <c r="XDT17" s="877"/>
      <c r="XDU17" s="877"/>
      <c r="XDV17" s="877"/>
      <c r="XDW17" s="877"/>
      <c r="XDX17" s="877"/>
      <c r="XDY17" s="877"/>
      <c r="XDZ17" s="877"/>
      <c r="XEA17" s="877"/>
      <c r="XEB17" s="877"/>
      <c r="XEC17" s="877"/>
      <c r="XED17" s="877"/>
      <c r="XEE17" s="877"/>
      <c r="XEF17" s="877"/>
      <c r="XEG17" s="877"/>
      <c r="XEH17" s="877"/>
      <c r="XEI17" s="877"/>
      <c r="XEJ17" s="877"/>
      <c r="XEK17" s="877"/>
      <c r="XEL17" s="877"/>
      <c r="XEM17" s="877"/>
      <c r="XEN17" s="877"/>
      <c r="XEO17" s="877"/>
      <c r="XEP17" s="877"/>
      <c r="XEQ17" s="877"/>
      <c r="XER17" s="877"/>
      <c r="XES17" s="877"/>
      <c r="XET17" s="877"/>
      <c r="XEU17" s="877"/>
      <c r="XEV17" s="877"/>
      <c r="XEW17" s="877"/>
      <c r="XEX17" s="877"/>
      <c r="XEY17" s="877"/>
      <c r="XEZ17" s="877"/>
      <c r="XFA17" s="877"/>
      <c r="XFB17" s="877"/>
      <c r="XFC17" s="877"/>
      <c r="XFD17" s="877"/>
    </row>
    <row r="18" spans="1:16384" s="878" customFormat="1" ht="25.5">
      <c r="A18" s="969">
        <v>92216</v>
      </c>
      <c r="B18" s="962" t="s">
        <v>502</v>
      </c>
      <c r="C18" s="970" t="s">
        <v>517</v>
      </c>
      <c r="D18" s="971" t="s">
        <v>22</v>
      </c>
      <c r="E18" s="972">
        <v>775.49</v>
      </c>
      <c r="F18" s="915">
        <v>0</v>
      </c>
      <c r="G18" s="916">
        <f t="shared" si="0"/>
        <v>0.19600000000000001</v>
      </c>
      <c r="H18" s="915">
        <f t="shared" si="1"/>
        <v>0</v>
      </c>
      <c r="I18" s="915">
        <f t="shared" si="2"/>
        <v>0</v>
      </c>
      <c r="J18" s="950">
        <f t="shared" si="3"/>
        <v>0</v>
      </c>
      <c r="K18" s="877"/>
      <c r="L18" s="877"/>
      <c r="M18" s="877"/>
      <c r="N18" s="877"/>
      <c r="O18" s="877"/>
      <c r="P18" s="877"/>
      <c r="Q18" s="877"/>
      <c r="R18" s="877"/>
      <c r="S18" s="877"/>
      <c r="T18" s="877"/>
      <c r="U18" s="877"/>
      <c r="V18" s="877"/>
      <c r="W18" s="877"/>
      <c r="X18" s="877"/>
      <c r="Y18" s="877"/>
      <c r="Z18" s="877"/>
      <c r="AA18" s="877"/>
      <c r="AB18" s="877"/>
      <c r="AC18" s="877"/>
      <c r="AD18" s="877"/>
      <c r="AE18" s="877"/>
      <c r="AF18" s="877"/>
      <c r="AG18" s="877"/>
      <c r="AH18" s="877"/>
      <c r="AI18" s="877"/>
      <c r="AJ18" s="877"/>
      <c r="AK18" s="877"/>
      <c r="AL18" s="877"/>
      <c r="AM18" s="877"/>
      <c r="AN18" s="877"/>
      <c r="AO18" s="877"/>
      <c r="AP18" s="877"/>
      <c r="AQ18" s="877"/>
      <c r="AR18" s="877"/>
      <c r="AS18" s="877"/>
      <c r="AT18" s="877"/>
      <c r="AU18" s="877"/>
      <c r="AV18" s="877"/>
      <c r="AW18" s="877"/>
      <c r="AX18" s="877"/>
      <c r="AY18" s="877"/>
      <c r="AZ18" s="877"/>
      <c r="BA18" s="877"/>
      <c r="BB18" s="877"/>
      <c r="BC18" s="877"/>
      <c r="BD18" s="877"/>
      <c r="BE18" s="877"/>
      <c r="BF18" s="877"/>
      <c r="BG18" s="877"/>
      <c r="BH18" s="877"/>
      <c r="BI18" s="877"/>
      <c r="BJ18" s="877"/>
      <c r="BK18" s="877"/>
      <c r="BL18" s="877"/>
      <c r="BM18" s="877"/>
      <c r="BN18" s="877"/>
      <c r="BO18" s="877"/>
      <c r="BP18" s="877"/>
      <c r="BQ18" s="877"/>
      <c r="BR18" s="877"/>
      <c r="BS18" s="877"/>
      <c r="BT18" s="877"/>
      <c r="BU18" s="877"/>
      <c r="BV18" s="877"/>
      <c r="BW18" s="877"/>
      <c r="BX18" s="877"/>
      <c r="BY18" s="877"/>
      <c r="BZ18" s="877"/>
      <c r="CA18" s="877"/>
      <c r="CB18" s="877"/>
      <c r="CC18" s="877"/>
      <c r="CD18" s="877"/>
      <c r="CE18" s="877"/>
      <c r="CF18" s="877"/>
      <c r="CG18" s="877"/>
      <c r="CH18" s="877"/>
      <c r="CI18" s="877"/>
      <c r="CJ18" s="877"/>
      <c r="CK18" s="877"/>
      <c r="CL18" s="877"/>
      <c r="CM18" s="877"/>
      <c r="CN18" s="877"/>
      <c r="CO18" s="877"/>
      <c r="CP18" s="877"/>
      <c r="CQ18" s="877"/>
      <c r="CR18" s="877"/>
      <c r="CS18" s="877"/>
      <c r="CT18" s="877"/>
      <c r="CU18" s="877"/>
      <c r="CV18" s="877"/>
      <c r="CW18" s="877"/>
      <c r="CX18" s="877"/>
      <c r="CY18" s="877"/>
      <c r="CZ18" s="877"/>
      <c r="DA18" s="877"/>
      <c r="DB18" s="877"/>
      <c r="DC18" s="877"/>
      <c r="DD18" s="877"/>
      <c r="DE18" s="877"/>
      <c r="DF18" s="877"/>
      <c r="DG18" s="877"/>
      <c r="DH18" s="877"/>
      <c r="DI18" s="877"/>
      <c r="DJ18" s="877"/>
      <c r="DK18" s="877"/>
      <c r="DL18" s="877"/>
      <c r="DM18" s="877"/>
      <c r="DN18" s="877"/>
      <c r="DO18" s="877"/>
      <c r="DP18" s="877"/>
      <c r="DQ18" s="877"/>
      <c r="DR18" s="877"/>
      <c r="DS18" s="877"/>
      <c r="DT18" s="877"/>
      <c r="DU18" s="877"/>
      <c r="DV18" s="877"/>
      <c r="DW18" s="877"/>
      <c r="DX18" s="877"/>
      <c r="DY18" s="877"/>
      <c r="DZ18" s="877"/>
      <c r="EA18" s="877"/>
      <c r="EB18" s="877"/>
      <c r="EC18" s="877"/>
      <c r="ED18" s="877"/>
      <c r="EE18" s="877"/>
      <c r="EF18" s="877"/>
      <c r="EG18" s="877"/>
      <c r="EH18" s="877"/>
      <c r="EI18" s="877"/>
      <c r="EJ18" s="877"/>
      <c r="EK18" s="877"/>
      <c r="EL18" s="877"/>
      <c r="EM18" s="877"/>
      <c r="EN18" s="877"/>
      <c r="EO18" s="877"/>
      <c r="EP18" s="877"/>
      <c r="EQ18" s="877"/>
      <c r="ER18" s="877"/>
      <c r="ES18" s="877"/>
      <c r="ET18" s="877"/>
      <c r="EU18" s="877"/>
      <c r="EV18" s="877"/>
      <c r="EW18" s="877"/>
      <c r="EX18" s="877"/>
      <c r="EY18" s="877"/>
      <c r="EZ18" s="877"/>
      <c r="FA18" s="877"/>
      <c r="FB18" s="877"/>
      <c r="FC18" s="877"/>
      <c r="FD18" s="877"/>
      <c r="FE18" s="877"/>
      <c r="FF18" s="877"/>
      <c r="FG18" s="877"/>
      <c r="FH18" s="877"/>
      <c r="FI18" s="877"/>
      <c r="FJ18" s="877"/>
      <c r="FK18" s="877"/>
      <c r="FL18" s="877"/>
      <c r="FM18" s="877"/>
      <c r="FN18" s="877"/>
      <c r="FO18" s="877"/>
      <c r="FP18" s="877"/>
      <c r="FQ18" s="877"/>
      <c r="FR18" s="877"/>
      <c r="FS18" s="877"/>
      <c r="FT18" s="877"/>
      <c r="FU18" s="877"/>
      <c r="FV18" s="877"/>
      <c r="FW18" s="877"/>
      <c r="FX18" s="877"/>
      <c r="FY18" s="877"/>
      <c r="FZ18" s="877"/>
      <c r="GA18" s="877"/>
      <c r="GB18" s="877"/>
      <c r="GC18" s="877"/>
      <c r="GD18" s="877"/>
      <c r="GE18" s="877"/>
      <c r="GF18" s="877"/>
      <c r="GG18" s="877"/>
      <c r="GH18" s="877"/>
      <c r="GI18" s="877"/>
      <c r="GJ18" s="877"/>
      <c r="GK18" s="877"/>
      <c r="GL18" s="877"/>
      <c r="GM18" s="877"/>
      <c r="GN18" s="877"/>
      <c r="GO18" s="877"/>
      <c r="GP18" s="877"/>
      <c r="GQ18" s="877"/>
      <c r="GR18" s="877"/>
      <c r="GS18" s="877"/>
      <c r="GT18" s="877"/>
      <c r="GU18" s="877"/>
      <c r="GV18" s="877"/>
      <c r="GW18" s="877"/>
      <c r="GX18" s="877"/>
      <c r="GY18" s="877"/>
      <c r="GZ18" s="877"/>
      <c r="HA18" s="877"/>
      <c r="HB18" s="877"/>
      <c r="HC18" s="877"/>
      <c r="HD18" s="877"/>
      <c r="HE18" s="877"/>
      <c r="HF18" s="877"/>
      <c r="HG18" s="877"/>
      <c r="HH18" s="877"/>
      <c r="HI18" s="877"/>
      <c r="HJ18" s="877"/>
      <c r="HK18" s="877"/>
      <c r="HL18" s="877"/>
      <c r="HM18" s="877"/>
      <c r="HN18" s="877"/>
      <c r="HO18" s="877"/>
      <c r="HP18" s="877"/>
      <c r="HQ18" s="877"/>
      <c r="HR18" s="877"/>
      <c r="HS18" s="877"/>
      <c r="HT18" s="877"/>
      <c r="HU18" s="877"/>
      <c r="HV18" s="877"/>
      <c r="HW18" s="877"/>
      <c r="HX18" s="877"/>
      <c r="HY18" s="877"/>
      <c r="HZ18" s="877"/>
      <c r="IA18" s="877"/>
      <c r="IB18" s="877"/>
      <c r="IC18" s="877"/>
      <c r="ID18" s="877"/>
      <c r="IE18" s="877"/>
      <c r="IF18" s="877"/>
      <c r="IG18" s="877"/>
      <c r="IH18" s="877"/>
      <c r="II18" s="877"/>
      <c r="IJ18" s="877"/>
      <c r="IK18" s="877"/>
      <c r="IL18" s="877"/>
      <c r="IM18" s="877"/>
      <c r="IN18" s="877"/>
      <c r="IO18" s="877"/>
      <c r="IP18" s="877"/>
      <c r="IQ18" s="877"/>
      <c r="IR18" s="877"/>
      <c r="IS18" s="877"/>
      <c r="IT18" s="877"/>
      <c r="IU18" s="877"/>
      <c r="IV18" s="877"/>
      <c r="IW18" s="877"/>
      <c r="IX18" s="877"/>
      <c r="IY18" s="877"/>
      <c r="IZ18" s="877"/>
      <c r="JA18" s="877"/>
      <c r="JB18" s="877"/>
      <c r="JC18" s="877"/>
      <c r="JD18" s="877"/>
      <c r="JE18" s="877"/>
      <c r="JF18" s="877"/>
      <c r="JG18" s="877"/>
      <c r="JH18" s="877"/>
      <c r="JI18" s="877"/>
      <c r="JJ18" s="877"/>
      <c r="JK18" s="877"/>
      <c r="JL18" s="877"/>
      <c r="JM18" s="877"/>
      <c r="JN18" s="877"/>
      <c r="JO18" s="877"/>
      <c r="JP18" s="877"/>
      <c r="JQ18" s="877"/>
      <c r="JR18" s="877"/>
      <c r="JS18" s="877"/>
      <c r="JT18" s="877"/>
      <c r="JU18" s="877"/>
      <c r="JV18" s="877"/>
      <c r="JW18" s="877"/>
      <c r="JX18" s="877"/>
      <c r="JY18" s="877"/>
      <c r="JZ18" s="877"/>
      <c r="KA18" s="877"/>
      <c r="KB18" s="877"/>
      <c r="KC18" s="877"/>
      <c r="KD18" s="877"/>
      <c r="KE18" s="877"/>
      <c r="KF18" s="877"/>
      <c r="KG18" s="877"/>
      <c r="KH18" s="877"/>
      <c r="KI18" s="877"/>
      <c r="KJ18" s="877"/>
      <c r="KK18" s="877"/>
      <c r="KL18" s="877"/>
      <c r="KM18" s="877"/>
      <c r="KN18" s="877"/>
      <c r="KO18" s="877"/>
      <c r="KP18" s="877"/>
      <c r="KQ18" s="877"/>
      <c r="KR18" s="877"/>
      <c r="KS18" s="877"/>
      <c r="KT18" s="877"/>
      <c r="KU18" s="877"/>
      <c r="KV18" s="877"/>
      <c r="KW18" s="877"/>
      <c r="KX18" s="877"/>
      <c r="KY18" s="877"/>
      <c r="KZ18" s="877"/>
      <c r="LA18" s="877"/>
      <c r="LB18" s="877"/>
      <c r="LC18" s="877"/>
      <c r="LD18" s="877"/>
      <c r="LE18" s="877"/>
      <c r="LF18" s="877"/>
      <c r="LG18" s="877"/>
      <c r="LH18" s="877"/>
      <c r="LI18" s="877"/>
      <c r="LJ18" s="877"/>
      <c r="LK18" s="877"/>
      <c r="LL18" s="877"/>
      <c r="LM18" s="877"/>
      <c r="LN18" s="877"/>
      <c r="LO18" s="877"/>
      <c r="LP18" s="877"/>
      <c r="LQ18" s="877"/>
      <c r="LR18" s="877"/>
      <c r="LS18" s="877"/>
      <c r="LT18" s="877"/>
      <c r="LU18" s="877"/>
      <c r="LV18" s="877"/>
      <c r="LW18" s="877"/>
      <c r="LX18" s="877"/>
      <c r="LY18" s="877"/>
      <c r="LZ18" s="877"/>
      <c r="MA18" s="877"/>
      <c r="MB18" s="877"/>
      <c r="MC18" s="877"/>
      <c r="MD18" s="877"/>
      <c r="ME18" s="877"/>
      <c r="MF18" s="877"/>
      <c r="MG18" s="877"/>
      <c r="MH18" s="877"/>
      <c r="MI18" s="877"/>
      <c r="MJ18" s="877"/>
      <c r="MK18" s="877"/>
      <c r="ML18" s="877"/>
      <c r="MM18" s="877"/>
      <c r="MN18" s="877"/>
      <c r="MO18" s="877"/>
      <c r="MP18" s="877"/>
      <c r="MQ18" s="877"/>
      <c r="MR18" s="877"/>
      <c r="MS18" s="877"/>
      <c r="MT18" s="877"/>
      <c r="MU18" s="877"/>
      <c r="MV18" s="877"/>
      <c r="MW18" s="877"/>
      <c r="MX18" s="877"/>
      <c r="MY18" s="877"/>
      <c r="MZ18" s="877"/>
      <c r="NA18" s="877"/>
      <c r="NB18" s="877"/>
      <c r="NC18" s="877"/>
      <c r="ND18" s="877"/>
      <c r="NE18" s="877"/>
      <c r="NF18" s="877"/>
      <c r="NG18" s="877"/>
      <c r="NH18" s="877"/>
      <c r="NI18" s="877"/>
      <c r="NJ18" s="877"/>
      <c r="NK18" s="877"/>
      <c r="NL18" s="877"/>
      <c r="NM18" s="877"/>
      <c r="NN18" s="877"/>
      <c r="NO18" s="877"/>
      <c r="NP18" s="877"/>
      <c r="NQ18" s="877"/>
      <c r="NR18" s="877"/>
      <c r="NS18" s="877"/>
      <c r="NT18" s="877"/>
      <c r="NU18" s="877"/>
      <c r="NV18" s="877"/>
      <c r="NW18" s="877"/>
      <c r="NX18" s="877"/>
      <c r="NY18" s="877"/>
      <c r="NZ18" s="877"/>
      <c r="OA18" s="877"/>
      <c r="OB18" s="877"/>
      <c r="OC18" s="877"/>
      <c r="OD18" s="877"/>
      <c r="OE18" s="877"/>
      <c r="OF18" s="877"/>
      <c r="OG18" s="877"/>
      <c r="OH18" s="877"/>
      <c r="OI18" s="877"/>
      <c r="OJ18" s="877"/>
      <c r="OK18" s="877"/>
      <c r="OL18" s="877"/>
      <c r="OM18" s="877"/>
      <c r="ON18" s="877"/>
      <c r="OO18" s="877"/>
      <c r="OP18" s="877"/>
      <c r="OQ18" s="877"/>
      <c r="OR18" s="877"/>
      <c r="OS18" s="877"/>
      <c r="OT18" s="877"/>
      <c r="OU18" s="877"/>
      <c r="OV18" s="877"/>
      <c r="OW18" s="877"/>
      <c r="OX18" s="877"/>
      <c r="OY18" s="877"/>
      <c r="OZ18" s="877"/>
      <c r="PA18" s="877"/>
      <c r="PB18" s="877"/>
      <c r="PC18" s="877"/>
      <c r="PD18" s="877"/>
      <c r="PE18" s="877"/>
      <c r="PF18" s="877"/>
      <c r="PG18" s="877"/>
      <c r="PH18" s="877"/>
      <c r="PI18" s="877"/>
      <c r="PJ18" s="877"/>
      <c r="PK18" s="877"/>
      <c r="PL18" s="877"/>
      <c r="PM18" s="877"/>
      <c r="PN18" s="877"/>
      <c r="PO18" s="877"/>
      <c r="PP18" s="877"/>
      <c r="PQ18" s="877"/>
      <c r="PR18" s="877"/>
      <c r="PS18" s="877"/>
      <c r="PT18" s="877"/>
      <c r="PU18" s="877"/>
      <c r="PV18" s="877"/>
      <c r="PW18" s="877"/>
      <c r="PX18" s="877"/>
      <c r="PY18" s="877"/>
      <c r="PZ18" s="877"/>
      <c r="QA18" s="877"/>
      <c r="QB18" s="877"/>
      <c r="QC18" s="877"/>
      <c r="QD18" s="877"/>
      <c r="QE18" s="877"/>
      <c r="QF18" s="877"/>
      <c r="QG18" s="877"/>
      <c r="QH18" s="877"/>
      <c r="QI18" s="877"/>
      <c r="QJ18" s="877"/>
      <c r="QK18" s="877"/>
      <c r="QL18" s="877"/>
      <c r="QM18" s="877"/>
      <c r="QN18" s="877"/>
      <c r="QO18" s="877"/>
      <c r="QP18" s="877"/>
      <c r="QQ18" s="877"/>
      <c r="QR18" s="877"/>
      <c r="QS18" s="877"/>
      <c r="QT18" s="877"/>
      <c r="QU18" s="877"/>
      <c r="QV18" s="877"/>
      <c r="QW18" s="877"/>
      <c r="QX18" s="877"/>
      <c r="QY18" s="877"/>
      <c r="QZ18" s="877"/>
      <c r="RA18" s="877"/>
      <c r="RB18" s="877"/>
      <c r="RC18" s="877"/>
      <c r="RD18" s="877"/>
      <c r="RE18" s="877"/>
      <c r="RF18" s="877"/>
      <c r="RG18" s="877"/>
      <c r="RH18" s="877"/>
      <c r="RI18" s="877"/>
      <c r="RJ18" s="877"/>
      <c r="RK18" s="877"/>
      <c r="RL18" s="877"/>
      <c r="RM18" s="877"/>
      <c r="RN18" s="877"/>
      <c r="RO18" s="877"/>
      <c r="RP18" s="877"/>
      <c r="RQ18" s="877"/>
      <c r="RR18" s="877"/>
      <c r="RS18" s="877"/>
      <c r="RT18" s="877"/>
      <c r="RU18" s="877"/>
      <c r="RV18" s="877"/>
      <c r="RW18" s="877"/>
      <c r="RX18" s="877"/>
      <c r="RY18" s="877"/>
      <c r="RZ18" s="877"/>
      <c r="SA18" s="877"/>
      <c r="SB18" s="877"/>
      <c r="SC18" s="877"/>
      <c r="SD18" s="877"/>
      <c r="SE18" s="877"/>
      <c r="SF18" s="877"/>
      <c r="SG18" s="877"/>
      <c r="SH18" s="877"/>
      <c r="SI18" s="877"/>
      <c r="SJ18" s="877"/>
      <c r="SK18" s="877"/>
      <c r="SL18" s="877"/>
      <c r="SM18" s="877"/>
      <c r="SN18" s="877"/>
      <c r="SO18" s="877"/>
      <c r="SP18" s="877"/>
      <c r="SQ18" s="877"/>
      <c r="SR18" s="877"/>
      <c r="SS18" s="877"/>
      <c r="ST18" s="877"/>
      <c r="SU18" s="877"/>
      <c r="SV18" s="877"/>
      <c r="SW18" s="877"/>
      <c r="SX18" s="877"/>
      <c r="SY18" s="877"/>
      <c r="SZ18" s="877"/>
      <c r="TA18" s="877"/>
      <c r="TB18" s="877"/>
      <c r="TC18" s="877"/>
      <c r="TD18" s="877"/>
      <c r="TE18" s="877"/>
      <c r="TF18" s="877"/>
      <c r="TG18" s="877"/>
      <c r="TH18" s="877"/>
      <c r="TI18" s="877"/>
      <c r="TJ18" s="877"/>
      <c r="TK18" s="877"/>
      <c r="TL18" s="877"/>
      <c r="TM18" s="877"/>
      <c r="TN18" s="877"/>
      <c r="TO18" s="877"/>
      <c r="TP18" s="877"/>
      <c r="TQ18" s="877"/>
      <c r="TR18" s="877"/>
      <c r="TS18" s="877"/>
      <c r="TT18" s="877"/>
      <c r="TU18" s="877"/>
      <c r="TV18" s="877"/>
      <c r="TW18" s="877"/>
      <c r="TX18" s="877"/>
      <c r="TY18" s="877"/>
      <c r="TZ18" s="877"/>
      <c r="UA18" s="877"/>
      <c r="UB18" s="877"/>
      <c r="UC18" s="877"/>
      <c r="UD18" s="877"/>
      <c r="UE18" s="877"/>
      <c r="UF18" s="877"/>
      <c r="UG18" s="877"/>
      <c r="UH18" s="877"/>
      <c r="UI18" s="877"/>
      <c r="UJ18" s="877"/>
      <c r="UK18" s="877"/>
      <c r="UL18" s="877"/>
      <c r="UM18" s="877"/>
      <c r="UN18" s="877"/>
      <c r="UO18" s="877"/>
      <c r="UP18" s="877"/>
      <c r="UQ18" s="877"/>
      <c r="UR18" s="877"/>
      <c r="US18" s="877"/>
      <c r="UT18" s="877"/>
      <c r="UU18" s="877"/>
      <c r="UV18" s="877"/>
      <c r="UW18" s="877"/>
      <c r="UX18" s="877"/>
      <c r="UY18" s="877"/>
      <c r="UZ18" s="877"/>
      <c r="VA18" s="877"/>
      <c r="VB18" s="877"/>
      <c r="VC18" s="877"/>
      <c r="VD18" s="877"/>
      <c r="VE18" s="877"/>
      <c r="VF18" s="877"/>
      <c r="VG18" s="877"/>
      <c r="VH18" s="877"/>
      <c r="VI18" s="877"/>
      <c r="VJ18" s="877"/>
      <c r="VK18" s="877"/>
      <c r="VL18" s="877"/>
      <c r="VM18" s="877"/>
      <c r="VN18" s="877"/>
      <c r="VO18" s="877"/>
      <c r="VP18" s="877"/>
      <c r="VQ18" s="877"/>
      <c r="VR18" s="877"/>
      <c r="VS18" s="877"/>
      <c r="VT18" s="877"/>
      <c r="VU18" s="877"/>
      <c r="VV18" s="877"/>
      <c r="VW18" s="877"/>
      <c r="VX18" s="877"/>
      <c r="VY18" s="877"/>
      <c r="VZ18" s="877"/>
      <c r="WA18" s="877"/>
      <c r="WB18" s="877"/>
      <c r="WC18" s="877"/>
      <c r="WD18" s="877"/>
      <c r="WE18" s="877"/>
      <c r="WF18" s="877"/>
      <c r="WG18" s="877"/>
      <c r="WH18" s="877"/>
      <c r="WI18" s="877"/>
      <c r="WJ18" s="877"/>
      <c r="WK18" s="877"/>
      <c r="WL18" s="877"/>
      <c r="WM18" s="877"/>
      <c r="WN18" s="877"/>
      <c r="WO18" s="877"/>
      <c r="WP18" s="877"/>
      <c r="WQ18" s="877"/>
      <c r="WR18" s="877"/>
      <c r="WS18" s="877"/>
      <c r="WT18" s="877"/>
      <c r="WU18" s="877"/>
      <c r="WV18" s="877"/>
      <c r="WW18" s="877"/>
      <c r="WX18" s="877"/>
      <c r="WY18" s="877"/>
      <c r="WZ18" s="877"/>
      <c r="XA18" s="877"/>
      <c r="XB18" s="877"/>
      <c r="XC18" s="877"/>
      <c r="XD18" s="877"/>
      <c r="XE18" s="877"/>
      <c r="XF18" s="877"/>
      <c r="XG18" s="877"/>
      <c r="XH18" s="877"/>
      <c r="XI18" s="877"/>
      <c r="XJ18" s="877"/>
      <c r="XK18" s="877"/>
      <c r="XL18" s="877"/>
      <c r="XM18" s="877"/>
      <c r="XN18" s="877"/>
      <c r="XO18" s="877"/>
      <c r="XP18" s="877"/>
      <c r="XQ18" s="877"/>
      <c r="XR18" s="877"/>
      <c r="XS18" s="877"/>
      <c r="XT18" s="877"/>
      <c r="XU18" s="877"/>
      <c r="XV18" s="877"/>
      <c r="XW18" s="877"/>
      <c r="XX18" s="877"/>
      <c r="XY18" s="877"/>
      <c r="XZ18" s="877"/>
      <c r="YA18" s="877"/>
      <c r="YB18" s="877"/>
      <c r="YC18" s="877"/>
      <c r="YD18" s="877"/>
      <c r="YE18" s="877"/>
      <c r="YF18" s="877"/>
      <c r="YG18" s="877"/>
      <c r="YH18" s="877"/>
      <c r="YI18" s="877"/>
      <c r="YJ18" s="877"/>
      <c r="YK18" s="877"/>
      <c r="YL18" s="877"/>
      <c r="YM18" s="877"/>
      <c r="YN18" s="877"/>
      <c r="YO18" s="877"/>
      <c r="YP18" s="877"/>
      <c r="YQ18" s="877"/>
      <c r="YR18" s="877"/>
      <c r="YS18" s="877"/>
      <c r="YT18" s="877"/>
      <c r="YU18" s="877"/>
      <c r="YV18" s="877"/>
      <c r="YW18" s="877"/>
      <c r="YX18" s="877"/>
      <c r="YY18" s="877"/>
      <c r="YZ18" s="877"/>
      <c r="ZA18" s="877"/>
      <c r="ZB18" s="877"/>
      <c r="ZC18" s="877"/>
      <c r="ZD18" s="877"/>
      <c r="ZE18" s="877"/>
      <c r="ZF18" s="877"/>
      <c r="ZG18" s="877"/>
      <c r="ZH18" s="877"/>
      <c r="ZI18" s="877"/>
      <c r="ZJ18" s="877"/>
      <c r="ZK18" s="877"/>
      <c r="ZL18" s="877"/>
      <c r="ZM18" s="877"/>
      <c r="ZN18" s="877"/>
      <c r="ZO18" s="877"/>
      <c r="ZP18" s="877"/>
      <c r="ZQ18" s="877"/>
      <c r="ZR18" s="877"/>
      <c r="ZS18" s="877"/>
      <c r="ZT18" s="877"/>
      <c r="ZU18" s="877"/>
      <c r="ZV18" s="877"/>
      <c r="ZW18" s="877"/>
      <c r="ZX18" s="877"/>
      <c r="ZY18" s="877"/>
      <c r="ZZ18" s="877"/>
      <c r="AAA18" s="877"/>
      <c r="AAB18" s="877"/>
      <c r="AAC18" s="877"/>
      <c r="AAD18" s="877"/>
      <c r="AAE18" s="877"/>
      <c r="AAF18" s="877"/>
      <c r="AAG18" s="877"/>
      <c r="AAH18" s="877"/>
      <c r="AAI18" s="877"/>
      <c r="AAJ18" s="877"/>
      <c r="AAK18" s="877"/>
      <c r="AAL18" s="877"/>
      <c r="AAM18" s="877"/>
      <c r="AAN18" s="877"/>
      <c r="AAO18" s="877"/>
      <c r="AAP18" s="877"/>
      <c r="AAQ18" s="877"/>
      <c r="AAR18" s="877"/>
      <c r="AAS18" s="877"/>
      <c r="AAT18" s="877"/>
      <c r="AAU18" s="877"/>
      <c r="AAV18" s="877"/>
      <c r="AAW18" s="877"/>
      <c r="AAX18" s="877"/>
      <c r="AAY18" s="877"/>
      <c r="AAZ18" s="877"/>
      <c r="ABA18" s="877"/>
      <c r="ABB18" s="877"/>
      <c r="ABC18" s="877"/>
      <c r="ABD18" s="877"/>
      <c r="ABE18" s="877"/>
      <c r="ABF18" s="877"/>
      <c r="ABG18" s="877"/>
      <c r="ABH18" s="877"/>
      <c r="ABI18" s="877"/>
      <c r="ABJ18" s="877"/>
      <c r="ABK18" s="877"/>
      <c r="ABL18" s="877"/>
      <c r="ABM18" s="877"/>
      <c r="ABN18" s="877"/>
      <c r="ABO18" s="877"/>
      <c r="ABP18" s="877"/>
      <c r="ABQ18" s="877"/>
      <c r="ABR18" s="877"/>
      <c r="ABS18" s="877"/>
      <c r="ABT18" s="877"/>
      <c r="ABU18" s="877"/>
      <c r="ABV18" s="877"/>
      <c r="ABW18" s="877"/>
      <c r="ABX18" s="877"/>
      <c r="ABY18" s="877"/>
      <c r="ABZ18" s="877"/>
      <c r="ACA18" s="877"/>
      <c r="ACB18" s="877"/>
      <c r="ACC18" s="877"/>
      <c r="ACD18" s="877"/>
      <c r="ACE18" s="877"/>
      <c r="ACF18" s="877"/>
      <c r="ACG18" s="877"/>
      <c r="ACH18" s="877"/>
      <c r="ACI18" s="877"/>
      <c r="ACJ18" s="877"/>
      <c r="ACK18" s="877"/>
      <c r="ACL18" s="877"/>
      <c r="ACM18" s="877"/>
      <c r="ACN18" s="877"/>
      <c r="ACO18" s="877"/>
      <c r="ACP18" s="877"/>
      <c r="ACQ18" s="877"/>
      <c r="ACR18" s="877"/>
      <c r="ACS18" s="877"/>
      <c r="ACT18" s="877"/>
      <c r="ACU18" s="877"/>
      <c r="ACV18" s="877"/>
      <c r="ACW18" s="877"/>
      <c r="ACX18" s="877"/>
      <c r="ACY18" s="877"/>
      <c r="ACZ18" s="877"/>
      <c r="ADA18" s="877"/>
      <c r="ADB18" s="877"/>
      <c r="ADC18" s="877"/>
      <c r="ADD18" s="877"/>
      <c r="ADE18" s="877"/>
      <c r="ADF18" s="877"/>
      <c r="ADG18" s="877"/>
      <c r="ADH18" s="877"/>
      <c r="ADI18" s="877"/>
      <c r="ADJ18" s="877"/>
      <c r="ADK18" s="877"/>
      <c r="ADL18" s="877"/>
      <c r="ADM18" s="877"/>
      <c r="ADN18" s="877"/>
      <c r="ADO18" s="877"/>
      <c r="ADP18" s="877"/>
      <c r="ADQ18" s="877"/>
      <c r="ADR18" s="877"/>
      <c r="ADS18" s="877"/>
      <c r="ADT18" s="877"/>
      <c r="ADU18" s="877"/>
      <c r="ADV18" s="877"/>
      <c r="ADW18" s="877"/>
      <c r="ADX18" s="877"/>
      <c r="ADY18" s="877"/>
      <c r="ADZ18" s="877"/>
      <c r="AEA18" s="877"/>
      <c r="AEB18" s="877"/>
      <c r="AEC18" s="877"/>
      <c r="AED18" s="877"/>
      <c r="AEE18" s="877"/>
      <c r="AEF18" s="877"/>
      <c r="AEG18" s="877"/>
      <c r="AEH18" s="877"/>
      <c r="AEI18" s="877"/>
      <c r="AEJ18" s="877"/>
      <c r="AEK18" s="877"/>
      <c r="AEL18" s="877"/>
      <c r="AEM18" s="877"/>
      <c r="AEN18" s="877"/>
      <c r="AEO18" s="877"/>
      <c r="AEP18" s="877"/>
      <c r="AEQ18" s="877"/>
      <c r="AER18" s="877"/>
      <c r="AES18" s="877"/>
      <c r="AET18" s="877"/>
      <c r="AEU18" s="877"/>
      <c r="AEV18" s="877"/>
      <c r="AEW18" s="877"/>
      <c r="AEX18" s="877"/>
      <c r="AEY18" s="877"/>
      <c r="AEZ18" s="877"/>
      <c r="AFA18" s="877"/>
      <c r="AFB18" s="877"/>
      <c r="AFC18" s="877"/>
      <c r="AFD18" s="877"/>
      <c r="AFE18" s="877"/>
      <c r="AFF18" s="877"/>
      <c r="AFG18" s="877"/>
      <c r="AFH18" s="877"/>
      <c r="AFI18" s="877"/>
      <c r="AFJ18" s="877"/>
      <c r="AFK18" s="877"/>
      <c r="AFL18" s="877"/>
      <c r="AFM18" s="877"/>
      <c r="AFN18" s="877"/>
      <c r="AFO18" s="877"/>
      <c r="AFP18" s="877"/>
      <c r="AFQ18" s="877"/>
      <c r="AFR18" s="877"/>
      <c r="AFS18" s="877"/>
      <c r="AFT18" s="877"/>
      <c r="AFU18" s="877"/>
      <c r="AFV18" s="877"/>
      <c r="AFW18" s="877"/>
      <c r="AFX18" s="877"/>
      <c r="AFY18" s="877"/>
      <c r="AFZ18" s="877"/>
      <c r="AGA18" s="877"/>
      <c r="AGB18" s="877"/>
      <c r="AGC18" s="877"/>
      <c r="AGD18" s="877"/>
      <c r="AGE18" s="877"/>
      <c r="AGF18" s="877"/>
      <c r="AGG18" s="877"/>
      <c r="AGH18" s="877"/>
      <c r="AGI18" s="877"/>
      <c r="AGJ18" s="877"/>
      <c r="AGK18" s="877"/>
      <c r="AGL18" s="877"/>
      <c r="AGM18" s="877"/>
      <c r="AGN18" s="877"/>
      <c r="AGO18" s="877"/>
      <c r="AGP18" s="877"/>
      <c r="AGQ18" s="877"/>
      <c r="AGR18" s="877"/>
      <c r="AGS18" s="877"/>
      <c r="AGT18" s="877"/>
      <c r="AGU18" s="877"/>
      <c r="AGV18" s="877"/>
      <c r="AGW18" s="877"/>
      <c r="AGX18" s="877"/>
      <c r="AGY18" s="877"/>
      <c r="AGZ18" s="877"/>
      <c r="AHA18" s="877"/>
      <c r="AHB18" s="877"/>
      <c r="AHC18" s="877"/>
      <c r="AHD18" s="877"/>
      <c r="AHE18" s="877"/>
      <c r="AHF18" s="877"/>
      <c r="AHG18" s="877"/>
      <c r="AHH18" s="877"/>
      <c r="AHI18" s="877"/>
      <c r="AHJ18" s="877"/>
      <c r="AHK18" s="877"/>
      <c r="AHL18" s="877"/>
      <c r="AHM18" s="877"/>
      <c r="AHN18" s="877"/>
      <c r="AHO18" s="877"/>
      <c r="AHP18" s="877"/>
      <c r="AHQ18" s="877"/>
      <c r="AHR18" s="877"/>
      <c r="AHS18" s="877"/>
      <c r="AHT18" s="877"/>
      <c r="AHU18" s="877"/>
      <c r="AHV18" s="877"/>
      <c r="AHW18" s="877"/>
      <c r="AHX18" s="877"/>
      <c r="AHY18" s="877"/>
      <c r="AHZ18" s="877"/>
      <c r="AIA18" s="877"/>
      <c r="AIB18" s="877"/>
      <c r="AIC18" s="877"/>
      <c r="AID18" s="877"/>
      <c r="AIE18" s="877"/>
      <c r="AIF18" s="877"/>
      <c r="AIG18" s="877"/>
      <c r="AIH18" s="877"/>
      <c r="AII18" s="877"/>
      <c r="AIJ18" s="877"/>
      <c r="AIK18" s="877"/>
      <c r="AIL18" s="877"/>
      <c r="AIM18" s="877"/>
      <c r="AIN18" s="877"/>
      <c r="AIO18" s="877"/>
      <c r="AIP18" s="877"/>
      <c r="AIQ18" s="877"/>
      <c r="AIR18" s="877"/>
      <c r="AIS18" s="877"/>
      <c r="AIT18" s="877"/>
      <c r="AIU18" s="877"/>
      <c r="AIV18" s="877"/>
      <c r="AIW18" s="877"/>
      <c r="AIX18" s="877"/>
      <c r="AIY18" s="877"/>
      <c r="AIZ18" s="877"/>
      <c r="AJA18" s="877"/>
      <c r="AJB18" s="877"/>
      <c r="AJC18" s="877"/>
      <c r="AJD18" s="877"/>
      <c r="AJE18" s="877"/>
      <c r="AJF18" s="877"/>
      <c r="AJG18" s="877"/>
      <c r="AJH18" s="877"/>
      <c r="AJI18" s="877"/>
      <c r="AJJ18" s="877"/>
      <c r="AJK18" s="877"/>
      <c r="AJL18" s="877"/>
      <c r="AJM18" s="877"/>
      <c r="AJN18" s="877"/>
      <c r="AJO18" s="877"/>
      <c r="AJP18" s="877"/>
      <c r="AJQ18" s="877"/>
      <c r="AJR18" s="877"/>
      <c r="AJS18" s="877"/>
      <c r="AJT18" s="877"/>
      <c r="AJU18" s="877"/>
      <c r="AJV18" s="877"/>
      <c r="AJW18" s="877"/>
      <c r="AJX18" s="877"/>
      <c r="AJY18" s="877"/>
      <c r="AJZ18" s="877"/>
      <c r="AKA18" s="877"/>
      <c r="AKB18" s="877"/>
      <c r="AKC18" s="877"/>
      <c r="AKD18" s="877"/>
      <c r="AKE18" s="877"/>
      <c r="AKF18" s="877"/>
      <c r="AKG18" s="877"/>
      <c r="AKH18" s="877"/>
      <c r="AKI18" s="877"/>
      <c r="AKJ18" s="877"/>
      <c r="AKK18" s="877"/>
      <c r="AKL18" s="877"/>
      <c r="AKM18" s="877"/>
      <c r="AKN18" s="877"/>
      <c r="AKO18" s="877"/>
      <c r="AKP18" s="877"/>
      <c r="AKQ18" s="877"/>
      <c r="AKR18" s="877"/>
      <c r="AKS18" s="877"/>
      <c r="AKT18" s="877"/>
      <c r="AKU18" s="877"/>
      <c r="AKV18" s="877"/>
      <c r="AKW18" s="877"/>
      <c r="AKX18" s="877"/>
      <c r="AKY18" s="877"/>
      <c r="AKZ18" s="877"/>
      <c r="ALA18" s="877"/>
      <c r="ALB18" s="877"/>
      <c r="ALC18" s="877"/>
      <c r="ALD18" s="877"/>
      <c r="ALE18" s="877"/>
      <c r="ALF18" s="877"/>
      <c r="ALG18" s="877"/>
      <c r="ALH18" s="877"/>
      <c r="ALI18" s="877"/>
      <c r="ALJ18" s="877"/>
      <c r="ALK18" s="877"/>
      <c r="ALL18" s="877"/>
      <c r="ALM18" s="877"/>
      <c r="ALN18" s="877"/>
      <c r="ALO18" s="877"/>
      <c r="ALP18" s="877"/>
      <c r="ALQ18" s="877"/>
      <c r="ALR18" s="877"/>
      <c r="ALS18" s="877"/>
      <c r="ALT18" s="877"/>
      <c r="ALU18" s="877"/>
      <c r="ALV18" s="877"/>
      <c r="ALW18" s="877"/>
      <c r="ALX18" s="877"/>
      <c r="ALY18" s="877"/>
      <c r="ALZ18" s="877"/>
      <c r="AMA18" s="877"/>
      <c r="AMB18" s="877"/>
      <c r="AMC18" s="877"/>
      <c r="AMD18" s="877"/>
      <c r="AME18" s="877"/>
      <c r="AMF18" s="877"/>
      <c r="AMG18" s="877"/>
      <c r="AMH18" s="877"/>
      <c r="AMI18" s="877"/>
      <c r="AMJ18" s="877"/>
      <c r="AMK18" s="877"/>
      <c r="AML18" s="877"/>
      <c r="AMM18" s="877"/>
      <c r="AMN18" s="877"/>
      <c r="AMO18" s="877"/>
      <c r="AMP18" s="877"/>
      <c r="AMQ18" s="877"/>
      <c r="AMR18" s="877"/>
      <c r="AMS18" s="877"/>
      <c r="AMT18" s="877"/>
      <c r="AMU18" s="877"/>
      <c r="AMV18" s="877"/>
      <c r="AMW18" s="877"/>
      <c r="AMX18" s="877"/>
      <c r="AMY18" s="877"/>
      <c r="AMZ18" s="877"/>
      <c r="ANA18" s="877"/>
      <c r="ANB18" s="877"/>
      <c r="ANC18" s="877"/>
      <c r="AND18" s="877"/>
      <c r="ANE18" s="877"/>
      <c r="ANF18" s="877"/>
      <c r="ANG18" s="877"/>
      <c r="ANH18" s="877"/>
      <c r="ANI18" s="877"/>
      <c r="ANJ18" s="877"/>
      <c r="ANK18" s="877"/>
      <c r="ANL18" s="877"/>
      <c r="ANM18" s="877"/>
      <c r="ANN18" s="877"/>
      <c r="ANO18" s="877"/>
      <c r="ANP18" s="877"/>
      <c r="ANQ18" s="877"/>
      <c r="ANR18" s="877"/>
      <c r="ANS18" s="877"/>
      <c r="ANT18" s="877"/>
      <c r="ANU18" s="877"/>
      <c r="ANV18" s="877"/>
      <c r="ANW18" s="877"/>
      <c r="ANX18" s="877"/>
      <c r="ANY18" s="877"/>
      <c r="ANZ18" s="877"/>
      <c r="AOA18" s="877"/>
      <c r="AOB18" s="877"/>
      <c r="AOC18" s="877"/>
      <c r="AOD18" s="877"/>
      <c r="AOE18" s="877"/>
      <c r="AOF18" s="877"/>
      <c r="AOG18" s="877"/>
      <c r="AOH18" s="877"/>
      <c r="AOI18" s="877"/>
      <c r="AOJ18" s="877"/>
      <c r="AOK18" s="877"/>
      <c r="AOL18" s="877"/>
      <c r="AOM18" s="877"/>
      <c r="AON18" s="877"/>
      <c r="AOO18" s="877"/>
      <c r="AOP18" s="877"/>
      <c r="AOQ18" s="877"/>
      <c r="AOR18" s="877"/>
      <c r="AOS18" s="877"/>
      <c r="AOT18" s="877"/>
      <c r="AOU18" s="877"/>
      <c r="AOV18" s="877"/>
      <c r="AOW18" s="877"/>
      <c r="AOX18" s="877"/>
      <c r="AOY18" s="877"/>
      <c r="AOZ18" s="877"/>
      <c r="APA18" s="877"/>
      <c r="APB18" s="877"/>
      <c r="APC18" s="877"/>
      <c r="APD18" s="877"/>
      <c r="APE18" s="877"/>
      <c r="APF18" s="877"/>
      <c r="APG18" s="877"/>
      <c r="APH18" s="877"/>
      <c r="API18" s="877"/>
      <c r="APJ18" s="877"/>
      <c r="APK18" s="877"/>
      <c r="APL18" s="877"/>
      <c r="APM18" s="877"/>
      <c r="APN18" s="877"/>
      <c r="APO18" s="877"/>
      <c r="APP18" s="877"/>
      <c r="APQ18" s="877"/>
      <c r="APR18" s="877"/>
      <c r="APS18" s="877"/>
      <c r="APT18" s="877"/>
      <c r="APU18" s="877"/>
      <c r="APV18" s="877"/>
      <c r="APW18" s="877"/>
      <c r="APX18" s="877"/>
      <c r="APY18" s="877"/>
      <c r="APZ18" s="877"/>
      <c r="AQA18" s="877"/>
      <c r="AQB18" s="877"/>
      <c r="AQC18" s="877"/>
      <c r="AQD18" s="877"/>
      <c r="AQE18" s="877"/>
      <c r="AQF18" s="877"/>
      <c r="AQG18" s="877"/>
      <c r="AQH18" s="877"/>
      <c r="AQI18" s="877"/>
      <c r="AQJ18" s="877"/>
      <c r="AQK18" s="877"/>
      <c r="AQL18" s="877"/>
      <c r="AQM18" s="877"/>
      <c r="AQN18" s="877"/>
      <c r="AQO18" s="877"/>
      <c r="AQP18" s="877"/>
      <c r="AQQ18" s="877"/>
      <c r="AQR18" s="877"/>
      <c r="AQS18" s="877"/>
      <c r="AQT18" s="877"/>
      <c r="AQU18" s="877"/>
      <c r="AQV18" s="877"/>
      <c r="AQW18" s="877"/>
      <c r="AQX18" s="877"/>
      <c r="AQY18" s="877"/>
      <c r="AQZ18" s="877"/>
      <c r="ARA18" s="877"/>
      <c r="ARB18" s="877"/>
      <c r="ARC18" s="877"/>
      <c r="ARD18" s="877"/>
      <c r="ARE18" s="877"/>
      <c r="ARF18" s="877"/>
      <c r="ARG18" s="877"/>
      <c r="ARH18" s="877"/>
      <c r="ARI18" s="877"/>
      <c r="ARJ18" s="877"/>
      <c r="ARK18" s="877"/>
      <c r="ARL18" s="877"/>
      <c r="ARM18" s="877"/>
      <c r="ARN18" s="877"/>
      <c r="ARO18" s="877"/>
      <c r="ARP18" s="877"/>
      <c r="ARQ18" s="877"/>
      <c r="ARR18" s="877"/>
      <c r="ARS18" s="877"/>
      <c r="ART18" s="877"/>
      <c r="ARU18" s="877"/>
      <c r="ARV18" s="877"/>
      <c r="ARW18" s="877"/>
      <c r="ARX18" s="877"/>
      <c r="ARY18" s="877"/>
      <c r="ARZ18" s="877"/>
      <c r="ASA18" s="877"/>
      <c r="ASB18" s="877"/>
      <c r="ASC18" s="877"/>
      <c r="ASD18" s="877"/>
      <c r="ASE18" s="877"/>
      <c r="ASF18" s="877"/>
      <c r="ASG18" s="877"/>
      <c r="ASH18" s="877"/>
      <c r="ASI18" s="877"/>
      <c r="ASJ18" s="877"/>
      <c r="ASK18" s="877"/>
      <c r="ASL18" s="877"/>
      <c r="ASM18" s="877"/>
      <c r="ASN18" s="877"/>
      <c r="ASO18" s="877"/>
      <c r="ASP18" s="877"/>
      <c r="ASQ18" s="877"/>
      <c r="ASR18" s="877"/>
      <c r="ASS18" s="877"/>
      <c r="AST18" s="877"/>
      <c r="ASU18" s="877"/>
      <c r="ASV18" s="877"/>
      <c r="ASW18" s="877"/>
      <c r="ASX18" s="877"/>
      <c r="ASY18" s="877"/>
      <c r="ASZ18" s="877"/>
      <c r="ATA18" s="877"/>
      <c r="ATB18" s="877"/>
      <c r="ATC18" s="877"/>
      <c r="ATD18" s="877"/>
      <c r="ATE18" s="877"/>
      <c r="ATF18" s="877"/>
      <c r="ATG18" s="877"/>
      <c r="ATH18" s="877"/>
      <c r="ATI18" s="877"/>
      <c r="ATJ18" s="877"/>
      <c r="ATK18" s="877"/>
      <c r="ATL18" s="877"/>
      <c r="ATM18" s="877"/>
      <c r="ATN18" s="877"/>
      <c r="ATO18" s="877"/>
      <c r="ATP18" s="877"/>
      <c r="ATQ18" s="877"/>
      <c r="ATR18" s="877"/>
      <c r="ATS18" s="877"/>
      <c r="ATT18" s="877"/>
      <c r="ATU18" s="877"/>
      <c r="ATV18" s="877"/>
      <c r="ATW18" s="877"/>
      <c r="ATX18" s="877"/>
      <c r="ATY18" s="877"/>
      <c r="ATZ18" s="877"/>
      <c r="AUA18" s="877"/>
      <c r="AUB18" s="877"/>
      <c r="AUC18" s="877"/>
      <c r="AUD18" s="877"/>
      <c r="AUE18" s="877"/>
      <c r="AUF18" s="877"/>
      <c r="AUG18" s="877"/>
      <c r="AUH18" s="877"/>
      <c r="AUI18" s="877"/>
      <c r="AUJ18" s="877"/>
      <c r="AUK18" s="877"/>
      <c r="AUL18" s="877"/>
      <c r="AUM18" s="877"/>
      <c r="AUN18" s="877"/>
      <c r="AUO18" s="877"/>
      <c r="AUP18" s="877"/>
      <c r="AUQ18" s="877"/>
      <c r="AUR18" s="877"/>
      <c r="AUS18" s="877"/>
      <c r="AUT18" s="877"/>
      <c r="AUU18" s="877"/>
      <c r="AUV18" s="877"/>
      <c r="AUW18" s="877"/>
      <c r="AUX18" s="877"/>
      <c r="AUY18" s="877"/>
      <c r="AUZ18" s="877"/>
      <c r="AVA18" s="877"/>
      <c r="AVB18" s="877"/>
      <c r="AVC18" s="877"/>
      <c r="AVD18" s="877"/>
      <c r="AVE18" s="877"/>
      <c r="AVF18" s="877"/>
      <c r="AVG18" s="877"/>
      <c r="AVH18" s="877"/>
      <c r="AVI18" s="877"/>
      <c r="AVJ18" s="877"/>
      <c r="AVK18" s="877"/>
      <c r="AVL18" s="877"/>
      <c r="AVM18" s="877"/>
      <c r="AVN18" s="877"/>
      <c r="AVO18" s="877"/>
      <c r="AVP18" s="877"/>
      <c r="AVQ18" s="877"/>
      <c r="AVR18" s="877"/>
      <c r="AVS18" s="877"/>
      <c r="AVT18" s="877"/>
      <c r="AVU18" s="877"/>
      <c r="AVV18" s="877"/>
      <c r="AVW18" s="877"/>
      <c r="AVX18" s="877"/>
      <c r="AVY18" s="877"/>
      <c r="AVZ18" s="877"/>
      <c r="AWA18" s="877"/>
      <c r="AWB18" s="877"/>
      <c r="AWC18" s="877"/>
      <c r="AWD18" s="877"/>
      <c r="AWE18" s="877"/>
      <c r="AWF18" s="877"/>
      <c r="AWG18" s="877"/>
      <c r="AWH18" s="877"/>
      <c r="AWI18" s="877"/>
      <c r="AWJ18" s="877"/>
      <c r="AWK18" s="877"/>
      <c r="AWL18" s="877"/>
      <c r="AWM18" s="877"/>
      <c r="AWN18" s="877"/>
      <c r="AWO18" s="877"/>
      <c r="AWP18" s="877"/>
      <c r="AWQ18" s="877"/>
      <c r="AWR18" s="877"/>
      <c r="AWS18" s="877"/>
      <c r="AWT18" s="877"/>
      <c r="AWU18" s="877"/>
      <c r="AWV18" s="877"/>
      <c r="AWW18" s="877"/>
      <c r="AWX18" s="877"/>
      <c r="AWY18" s="877"/>
      <c r="AWZ18" s="877"/>
      <c r="AXA18" s="877"/>
      <c r="AXB18" s="877"/>
      <c r="AXC18" s="877"/>
      <c r="AXD18" s="877"/>
      <c r="AXE18" s="877"/>
      <c r="AXF18" s="877"/>
      <c r="AXG18" s="877"/>
      <c r="AXH18" s="877"/>
      <c r="AXI18" s="877"/>
      <c r="AXJ18" s="877"/>
      <c r="AXK18" s="877"/>
      <c r="AXL18" s="877"/>
      <c r="AXM18" s="877"/>
      <c r="AXN18" s="877"/>
      <c r="AXO18" s="877"/>
      <c r="AXP18" s="877"/>
      <c r="AXQ18" s="877"/>
      <c r="AXR18" s="877"/>
      <c r="AXS18" s="877"/>
      <c r="AXT18" s="877"/>
      <c r="AXU18" s="877"/>
      <c r="AXV18" s="877"/>
      <c r="AXW18" s="877"/>
      <c r="AXX18" s="877"/>
      <c r="AXY18" s="877"/>
      <c r="AXZ18" s="877"/>
      <c r="AYA18" s="877"/>
      <c r="AYB18" s="877"/>
      <c r="AYC18" s="877"/>
      <c r="AYD18" s="877"/>
      <c r="AYE18" s="877"/>
      <c r="AYF18" s="877"/>
      <c r="AYG18" s="877"/>
      <c r="AYH18" s="877"/>
      <c r="AYI18" s="877"/>
      <c r="AYJ18" s="877"/>
      <c r="AYK18" s="877"/>
      <c r="AYL18" s="877"/>
      <c r="AYM18" s="877"/>
      <c r="AYN18" s="877"/>
      <c r="AYO18" s="877"/>
      <c r="AYP18" s="877"/>
      <c r="AYQ18" s="877"/>
      <c r="AYR18" s="877"/>
      <c r="AYS18" s="877"/>
      <c r="AYT18" s="877"/>
      <c r="AYU18" s="877"/>
      <c r="AYV18" s="877"/>
      <c r="AYW18" s="877"/>
      <c r="AYX18" s="877"/>
      <c r="AYY18" s="877"/>
      <c r="AYZ18" s="877"/>
      <c r="AZA18" s="877"/>
      <c r="AZB18" s="877"/>
      <c r="AZC18" s="877"/>
      <c r="AZD18" s="877"/>
      <c r="AZE18" s="877"/>
      <c r="AZF18" s="877"/>
      <c r="AZG18" s="877"/>
      <c r="AZH18" s="877"/>
      <c r="AZI18" s="877"/>
      <c r="AZJ18" s="877"/>
      <c r="AZK18" s="877"/>
      <c r="AZL18" s="877"/>
      <c r="AZM18" s="877"/>
      <c r="AZN18" s="877"/>
      <c r="AZO18" s="877"/>
      <c r="AZP18" s="877"/>
      <c r="AZQ18" s="877"/>
      <c r="AZR18" s="877"/>
      <c r="AZS18" s="877"/>
      <c r="AZT18" s="877"/>
      <c r="AZU18" s="877"/>
      <c r="AZV18" s="877"/>
      <c r="AZW18" s="877"/>
      <c r="AZX18" s="877"/>
      <c r="AZY18" s="877"/>
      <c r="AZZ18" s="877"/>
      <c r="BAA18" s="877"/>
      <c r="BAB18" s="877"/>
      <c r="BAC18" s="877"/>
      <c r="BAD18" s="877"/>
      <c r="BAE18" s="877"/>
      <c r="BAF18" s="877"/>
      <c r="BAG18" s="877"/>
      <c r="BAH18" s="877"/>
      <c r="BAI18" s="877"/>
      <c r="BAJ18" s="877"/>
      <c r="BAK18" s="877"/>
      <c r="BAL18" s="877"/>
      <c r="BAM18" s="877"/>
      <c r="BAN18" s="877"/>
      <c r="BAO18" s="877"/>
      <c r="BAP18" s="877"/>
      <c r="BAQ18" s="877"/>
      <c r="BAR18" s="877"/>
      <c r="BAS18" s="877"/>
      <c r="BAT18" s="877"/>
      <c r="BAU18" s="877"/>
      <c r="BAV18" s="877"/>
      <c r="BAW18" s="877"/>
      <c r="BAX18" s="877"/>
      <c r="BAY18" s="877"/>
      <c r="BAZ18" s="877"/>
      <c r="BBA18" s="877"/>
      <c r="BBB18" s="877"/>
      <c r="BBC18" s="877"/>
      <c r="BBD18" s="877"/>
      <c r="BBE18" s="877"/>
      <c r="BBF18" s="877"/>
      <c r="BBG18" s="877"/>
      <c r="BBH18" s="877"/>
      <c r="BBI18" s="877"/>
      <c r="BBJ18" s="877"/>
      <c r="BBK18" s="877"/>
      <c r="BBL18" s="877"/>
      <c r="BBM18" s="877"/>
      <c r="BBN18" s="877"/>
      <c r="BBO18" s="877"/>
      <c r="BBP18" s="877"/>
      <c r="BBQ18" s="877"/>
      <c r="BBR18" s="877"/>
      <c r="BBS18" s="877"/>
      <c r="BBT18" s="877"/>
      <c r="BBU18" s="877"/>
      <c r="BBV18" s="877"/>
      <c r="BBW18" s="877"/>
      <c r="BBX18" s="877"/>
      <c r="BBY18" s="877"/>
      <c r="BBZ18" s="877"/>
      <c r="BCA18" s="877"/>
      <c r="BCB18" s="877"/>
      <c r="BCC18" s="877"/>
      <c r="BCD18" s="877"/>
      <c r="BCE18" s="877"/>
      <c r="BCF18" s="877"/>
      <c r="BCG18" s="877"/>
      <c r="BCH18" s="877"/>
      <c r="BCI18" s="877"/>
      <c r="BCJ18" s="877"/>
      <c r="BCK18" s="877"/>
      <c r="BCL18" s="877"/>
      <c r="BCM18" s="877"/>
      <c r="BCN18" s="877"/>
      <c r="BCO18" s="877"/>
      <c r="BCP18" s="877"/>
      <c r="BCQ18" s="877"/>
      <c r="BCR18" s="877"/>
      <c r="BCS18" s="877"/>
      <c r="BCT18" s="877"/>
      <c r="BCU18" s="877"/>
      <c r="BCV18" s="877"/>
      <c r="BCW18" s="877"/>
      <c r="BCX18" s="877"/>
      <c r="BCY18" s="877"/>
      <c r="BCZ18" s="877"/>
      <c r="BDA18" s="877"/>
      <c r="BDB18" s="877"/>
      <c r="BDC18" s="877"/>
      <c r="BDD18" s="877"/>
      <c r="BDE18" s="877"/>
      <c r="BDF18" s="877"/>
      <c r="BDG18" s="877"/>
      <c r="BDH18" s="877"/>
      <c r="BDI18" s="877"/>
      <c r="BDJ18" s="877"/>
      <c r="BDK18" s="877"/>
      <c r="BDL18" s="877"/>
      <c r="BDM18" s="877"/>
      <c r="BDN18" s="877"/>
      <c r="BDO18" s="877"/>
      <c r="BDP18" s="877"/>
      <c r="BDQ18" s="877"/>
      <c r="BDR18" s="877"/>
      <c r="BDS18" s="877"/>
      <c r="BDT18" s="877"/>
      <c r="BDU18" s="877"/>
      <c r="BDV18" s="877"/>
      <c r="BDW18" s="877"/>
      <c r="BDX18" s="877"/>
      <c r="BDY18" s="877"/>
      <c r="BDZ18" s="877"/>
      <c r="BEA18" s="877"/>
      <c r="BEB18" s="877"/>
      <c r="BEC18" s="877"/>
      <c r="BED18" s="877"/>
      <c r="BEE18" s="877"/>
      <c r="BEF18" s="877"/>
      <c r="BEG18" s="877"/>
      <c r="BEH18" s="877"/>
      <c r="BEI18" s="877"/>
      <c r="BEJ18" s="877"/>
      <c r="BEK18" s="877"/>
      <c r="BEL18" s="877"/>
      <c r="BEM18" s="877"/>
      <c r="BEN18" s="877"/>
      <c r="BEO18" s="877"/>
      <c r="BEP18" s="877"/>
      <c r="BEQ18" s="877"/>
      <c r="BER18" s="877"/>
      <c r="BES18" s="877"/>
      <c r="BET18" s="877"/>
      <c r="BEU18" s="877"/>
      <c r="BEV18" s="877"/>
      <c r="BEW18" s="877"/>
      <c r="BEX18" s="877"/>
      <c r="BEY18" s="877"/>
      <c r="BEZ18" s="877"/>
      <c r="BFA18" s="877"/>
      <c r="BFB18" s="877"/>
      <c r="BFC18" s="877"/>
      <c r="BFD18" s="877"/>
      <c r="BFE18" s="877"/>
      <c r="BFF18" s="877"/>
      <c r="BFG18" s="877"/>
      <c r="BFH18" s="877"/>
      <c r="BFI18" s="877"/>
      <c r="BFJ18" s="877"/>
      <c r="BFK18" s="877"/>
      <c r="BFL18" s="877"/>
      <c r="BFM18" s="877"/>
      <c r="BFN18" s="877"/>
      <c r="BFO18" s="877"/>
      <c r="BFP18" s="877"/>
      <c r="BFQ18" s="877"/>
      <c r="BFR18" s="877"/>
      <c r="BFS18" s="877"/>
      <c r="BFT18" s="877"/>
      <c r="BFU18" s="877"/>
      <c r="BFV18" s="877"/>
      <c r="BFW18" s="877"/>
      <c r="BFX18" s="877"/>
      <c r="BFY18" s="877"/>
      <c r="BFZ18" s="877"/>
      <c r="BGA18" s="877"/>
      <c r="BGB18" s="877"/>
      <c r="BGC18" s="877"/>
      <c r="BGD18" s="877"/>
      <c r="BGE18" s="877"/>
      <c r="BGF18" s="877"/>
      <c r="BGG18" s="877"/>
      <c r="BGH18" s="877"/>
      <c r="BGI18" s="877"/>
      <c r="BGJ18" s="877"/>
      <c r="BGK18" s="877"/>
      <c r="BGL18" s="877"/>
      <c r="BGM18" s="877"/>
      <c r="BGN18" s="877"/>
      <c r="BGO18" s="877"/>
      <c r="BGP18" s="877"/>
      <c r="BGQ18" s="877"/>
      <c r="BGR18" s="877"/>
      <c r="BGS18" s="877"/>
      <c r="BGT18" s="877"/>
      <c r="BGU18" s="877"/>
      <c r="BGV18" s="877"/>
      <c r="BGW18" s="877"/>
      <c r="BGX18" s="877"/>
      <c r="BGY18" s="877"/>
      <c r="BGZ18" s="877"/>
      <c r="BHA18" s="877"/>
      <c r="BHB18" s="877"/>
      <c r="BHC18" s="877"/>
      <c r="BHD18" s="877"/>
      <c r="BHE18" s="877"/>
      <c r="BHF18" s="877"/>
      <c r="BHG18" s="877"/>
      <c r="BHH18" s="877"/>
      <c r="BHI18" s="877"/>
      <c r="BHJ18" s="877"/>
      <c r="BHK18" s="877"/>
      <c r="BHL18" s="877"/>
      <c r="BHM18" s="877"/>
      <c r="BHN18" s="877"/>
      <c r="BHO18" s="877"/>
      <c r="BHP18" s="877"/>
      <c r="BHQ18" s="877"/>
      <c r="BHR18" s="877"/>
      <c r="BHS18" s="877"/>
      <c r="BHT18" s="877"/>
      <c r="BHU18" s="877"/>
      <c r="BHV18" s="877"/>
      <c r="BHW18" s="877"/>
      <c r="BHX18" s="877"/>
      <c r="BHY18" s="877"/>
      <c r="BHZ18" s="877"/>
      <c r="BIA18" s="877"/>
      <c r="BIB18" s="877"/>
      <c r="BIC18" s="877"/>
      <c r="BID18" s="877"/>
      <c r="BIE18" s="877"/>
      <c r="BIF18" s="877"/>
      <c r="BIG18" s="877"/>
      <c r="BIH18" s="877"/>
      <c r="BII18" s="877"/>
      <c r="BIJ18" s="877"/>
      <c r="BIK18" s="877"/>
      <c r="BIL18" s="877"/>
      <c r="BIM18" s="877"/>
      <c r="BIN18" s="877"/>
      <c r="BIO18" s="877"/>
      <c r="BIP18" s="877"/>
      <c r="BIQ18" s="877"/>
      <c r="BIR18" s="877"/>
      <c r="BIS18" s="877"/>
      <c r="BIT18" s="877"/>
      <c r="BIU18" s="877"/>
      <c r="BIV18" s="877"/>
      <c r="BIW18" s="877"/>
      <c r="BIX18" s="877"/>
      <c r="BIY18" s="877"/>
      <c r="BIZ18" s="877"/>
      <c r="BJA18" s="877"/>
      <c r="BJB18" s="877"/>
      <c r="BJC18" s="877"/>
      <c r="BJD18" s="877"/>
      <c r="BJE18" s="877"/>
      <c r="BJF18" s="877"/>
      <c r="BJG18" s="877"/>
      <c r="BJH18" s="877"/>
      <c r="BJI18" s="877"/>
      <c r="BJJ18" s="877"/>
      <c r="BJK18" s="877"/>
      <c r="BJL18" s="877"/>
      <c r="BJM18" s="877"/>
      <c r="BJN18" s="877"/>
      <c r="BJO18" s="877"/>
      <c r="BJP18" s="877"/>
      <c r="BJQ18" s="877"/>
      <c r="BJR18" s="877"/>
      <c r="BJS18" s="877"/>
      <c r="BJT18" s="877"/>
      <c r="BJU18" s="877"/>
      <c r="BJV18" s="877"/>
      <c r="BJW18" s="877"/>
      <c r="BJX18" s="877"/>
      <c r="BJY18" s="877"/>
      <c r="BJZ18" s="877"/>
      <c r="BKA18" s="877"/>
      <c r="BKB18" s="877"/>
      <c r="BKC18" s="877"/>
      <c r="BKD18" s="877"/>
      <c r="BKE18" s="877"/>
      <c r="BKF18" s="877"/>
      <c r="BKG18" s="877"/>
      <c r="BKH18" s="877"/>
      <c r="BKI18" s="877"/>
      <c r="BKJ18" s="877"/>
      <c r="BKK18" s="877"/>
      <c r="BKL18" s="877"/>
      <c r="BKM18" s="877"/>
      <c r="BKN18" s="877"/>
      <c r="BKO18" s="877"/>
      <c r="BKP18" s="877"/>
      <c r="BKQ18" s="877"/>
      <c r="BKR18" s="877"/>
      <c r="BKS18" s="877"/>
      <c r="BKT18" s="877"/>
      <c r="BKU18" s="877"/>
      <c r="BKV18" s="877"/>
      <c r="BKW18" s="877"/>
      <c r="BKX18" s="877"/>
      <c r="BKY18" s="877"/>
      <c r="BKZ18" s="877"/>
      <c r="BLA18" s="877"/>
      <c r="BLB18" s="877"/>
      <c r="BLC18" s="877"/>
      <c r="BLD18" s="877"/>
      <c r="BLE18" s="877"/>
      <c r="BLF18" s="877"/>
      <c r="BLG18" s="877"/>
      <c r="BLH18" s="877"/>
      <c r="BLI18" s="877"/>
      <c r="BLJ18" s="877"/>
      <c r="BLK18" s="877"/>
      <c r="BLL18" s="877"/>
      <c r="BLM18" s="877"/>
      <c r="BLN18" s="877"/>
      <c r="BLO18" s="877"/>
      <c r="BLP18" s="877"/>
      <c r="BLQ18" s="877"/>
      <c r="BLR18" s="877"/>
      <c r="BLS18" s="877"/>
      <c r="BLT18" s="877"/>
      <c r="BLU18" s="877"/>
      <c r="BLV18" s="877"/>
      <c r="BLW18" s="877"/>
      <c r="BLX18" s="877"/>
      <c r="BLY18" s="877"/>
      <c r="BLZ18" s="877"/>
      <c r="BMA18" s="877"/>
      <c r="BMB18" s="877"/>
      <c r="BMC18" s="877"/>
      <c r="BMD18" s="877"/>
      <c r="BME18" s="877"/>
      <c r="BMF18" s="877"/>
      <c r="BMG18" s="877"/>
      <c r="BMH18" s="877"/>
      <c r="BMI18" s="877"/>
      <c r="BMJ18" s="877"/>
      <c r="BMK18" s="877"/>
      <c r="BML18" s="877"/>
      <c r="BMM18" s="877"/>
      <c r="BMN18" s="877"/>
      <c r="BMO18" s="877"/>
      <c r="BMP18" s="877"/>
      <c r="BMQ18" s="877"/>
      <c r="BMR18" s="877"/>
      <c r="BMS18" s="877"/>
      <c r="BMT18" s="877"/>
      <c r="BMU18" s="877"/>
      <c r="BMV18" s="877"/>
      <c r="BMW18" s="877"/>
      <c r="BMX18" s="877"/>
      <c r="BMY18" s="877"/>
      <c r="BMZ18" s="877"/>
      <c r="BNA18" s="877"/>
      <c r="BNB18" s="877"/>
      <c r="BNC18" s="877"/>
      <c r="BND18" s="877"/>
      <c r="BNE18" s="877"/>
      <c r="BNF18" s="877"/>
      <c r="BNG18" s="877"/>
      <c r="BNH18" s="877"/>
      <c r="BNI18" s="877"/>
      <c r="BNJ18" s="877"/>
      <c r="BNK18" s="877"/>
      <c r="BNL18" s="877"/>
      <c r="BNM18" s="877"/>
      <c r="BNN18" s="877"/>
      <c r="BNO18" s="877"/>
      <c r="BNP18" s="877"/>
      <c r="BNQ18" s="877"/>
      <c r="BNR18" s="877"/>
      <c r="BNS18" s="877"/>
      <c r="BNT18" s="877"/>
      <c r="BNU18" s="877"/>
      <c r="BNV18" s="877"/>
      <c r="BNW18" s="877"/>
      <c r="BNX18" s="877"/>
      <c r="BNY18" s="877"/>
      <c r="BNZ18" s="877"/>
      <c r="BOA18" s="877"/>
      <c r="BOB18" s="877"/>
      <c r="BOC18" s="877"/>
      <c r="BOD18" s="877"/>
      <c r="BOE18" s="877"/>
      <c r="BOF18" s="877"/>
      <c r="BOG18" s="877"/>
      <c r="BOH18" s="877"/>
      <c r="BOI18" s="877"/>
      <c r="BOJ18" s="877"/>
      <c r="BOK18" s="877"/>
      <c r="BOL18" s="877"/>
      <c r="BOM18" s="877"/>
      <c r="BON18" s="877"/>
      <c r="BOO18" s="877"/>
      <c r="BOP18" s="877"/>
      <c r="BOQ18" s="877"/>
      <c r="BOR18" s="877"/>
      <c r="BOS18" s="877"/>
      <c r="BOT18" s="877"/>
      <c r="BOU18" s="877"/>
      <c r="BOV18" s="877"/>
      <c r="BOW18" s="877"/>
      <c r="BOX18" s="877"/>
      <c r="BOY18" s="877"/>
      <c r="BOZ18" s="877"/>
      <c r="BPA18" s="877"/>
      <c r="BPB18" s="877"/>
      <c r="BPC18" s="877"/>
      <c r="BPD18" s="877"/>
      <c r="BPE18" s="877"/>
      <c r="BPF18" s="877"/>
      <c r="BPG18" s="877"/>
      <c r="BPH18" s="877"/>
      <c r="BPI18" s="877"/>
      <c r="BPJ18" s="877"/>
      <c r="BPK18" s="877"/>
      <c r="BPL18" s="877"/>
      <c r="BPM18" s="877"/>
      <c r="BPN18" s="877"/>
      <c r="BPO18" s="877"/>
      <c r="BPP18" s="877"/>
      <c r="BPQ18" s="877"/>
      <c r="BPR18" s="877"/>
      <c r="BPS18" s="877"/>
      <c r="BPT18" s="877"/>
      <c r="BPU18" s="877"/>
      <c r="BPV18" s="877"/>
      <c r="BPW18" s="877"/>
      <c r="BPX18" s="877"/>
      <c r="BPY18" s="877"/>
      <c r="BPZ18" s="877"/>
      <c r="BQA18" s="877"/>
      <c r="BQB18" s="877"/>
      <c r="BQC18" s="877"/>
      <c r="BQD18" s="877"/>
      <c r="BQE18" s="877"/>
      <c r="BQF18" s="877"/>
      <c r="BQG18" s="877"/>
      <c r="BQH18" s="877"/>
      <c r="BQI18" s="877"/>
      <c r="BQJ18" s="877"/>
      <c r="BQK18" s="877"/>
      <c r="BQL18" s="877"/>
      <c r="BQM18" s="877"/>
      <c r="BQN18" s="877"/>
      <c r="BQO18" s="877"/>
      <c r="BQP18" s="877"/>
      <c r="BQQ18" s="877"/>
      <c r="BQR18" s="877"/>
      <c r="BQS18" s="877"/>
      <c r="BQT18" s="877"/>
      <c r="BQU18" s="877"/>
      <c r="BQV18" s="877"/>
      <c r="BQW18" s="877"/>
      <c r="BQX18" s="877"/>
      <c r="BQY18" s="877"/>
      <c r="BQZ18" s="877"/>
      <c r="BRA18" s="877"/>
      <c r="BRB18" s="877"/>
      <c r="BRC18" s="877"/>
      <c r="BRD18" s="877"/>
      <c r="BRE18" s="877"/>
      <c r="BRF18" s="877"/>
      <c r="BRG18" s="877"/>
      <c r="BRH18" s="877"/>
      <c r="BRI18" s="877"/>
      <c r="BRJ18" s="877"/>
      <c r="BRK18" s="877"/>
      <c r="BRL18" s="877"/>
      <c r="BRM18" s="877"/>
      <c r="BRN18" s="877"/>
      <c r="BRO18" s="877"/>
      <c r="BRP18" s="877"/>
      <c r="BRQ18" s="877"/>
      <c r="BRR18" s="877"/>
      <c r="BRS18" s="877"/>
      <c r="BRT18" s="877"/>
      <c r="BRU18" s="877"/>
      <c r="BRV18" s="877"/>
      <c r="BRW18" s="877"/>
      <c r="BRX18" s="877"/>
      <c r="BRY18" s="877"/>
      <c r="BRZ18" s="877"/>
      <c r="BSA18" s="877"/>
      <c r="BSB18" s="877"/>
      <c r="BSC18" s="877"/>
      <c r="BSD18" s="877"/>
      <c r="BSE18" s="877"/>
      <c r="BSF18" s="877"/>
      <c r="BSG18" s="877"/>
      <c r="BSH18" s="877"/>
      <c r="BSI18" s="877"/>
      <c r="BSJ18" s="877"/>
      <c r="BSK18" s="877"/>
      <c r="BSL18" s="877"/>
      <c r="BSM18" s="877"/>
      <c r="BSN18" s="877"/>
      <c r="BSO18" s="877"/>
      <c r="BSP18" s="877"/>
      <c r="BSQ18" s="877"/>
      <c r="BSR18" s="877"/>
      <c r="BSS18" s="877"/>
      <c r="BST18" s="877"/>
      <c r="BSU18" s="877"/>
      <c r="BSV18" s="877"/>
      <c r="BSW18" s="877"/>
      <c r="BSX18" s="877"/>
      <c r="BSY18" s="877"/>
      <c r="BSZ18" s="877"/>
      <c r="BTA18" s="877"/>
      <c r="BTB18" s="877"/>
      <c r="BTC18" s="877"/>
      <c r="BTD18" s="877"/>
      <c r="BTE18" s="877"/>
      <c r="BTF18" s="877"/>
      <c r="BTG18" s="877"/>
      <c r="BTH18" s="877"/>
      <c r="BTI18" s="877"/>
      <c r="BTJ18" s="877"/>
      <c r="BTK18" s="877"/>
      <c r="BTL18" s="877"/>
      <c r="BTM18" s="877"/>
      <c r="BTN18" s="877"/>
      <c r="BTO18" s="877"/>
      <c r="BTP18" s="877"/>
      <c r="BTQ18" s="877"/>
      <c r="BTR18" s="877"/>
      <c r="BTS18" s="877"/>
      <c r="BTT18" s="877"/>
      <c r="BTU18" s="877"/>
      <c r="BTV18" s="877"/>
      <c r="BTW18" s="877"/>
      <c r="BTX18" s="877"/>
      <c r="BTY18" s="877"/>
      <c r="BTZ18" s="877"/>
      <c r="BUA18" s="877"/>
      <c r="BUB18" s="877"/>
      <c r="BUC18" s="877"/>
      <c r="BUD18" s="877"/>
      <c r="BUE18" s="877"/>
      <c r="BUF18" s="877"/>
      <c r="BUG18" s="877"/>
      <c r="BUH18" s="877"/>
      <c r="BUI18" s="877"/>
      <c r="BUJ18" s="877"/>
      <c r="BUK18" s="877"/>
      <c r="BUL18" s="877"/>
      <c r="BUM18" s="877"/>
      <c r="BUN18" s="877"/>
      <c r="BUO18" s="877"/>
      <c r="BUP18" s="877"/>
      <c r="BUQ18" s="877"/>
      <c r="BUR18" s="877"/>
      <c r="BUS18" s="877"/>
      <c r="BUT18" s="877"/>
      <c r="BUU18" s="877"/>
      <c r="BUV18" s="877"/>
      <c r="BUW18" s="877"/>
      <c r="BUX18" s="877"/>
      <c r="BUY18" s="877"/>
      <c r="BUZ18" s="877"/>
      <c r="BVA18" s="877"/>
      <c r="BVB18" s="877"/>
      <c r="BVC18" s="877"/>
      <c r="BVD18" s="877"/>
      <c r="BVE18" s="877"/>
      <c r="BVF18" s="877"/>
      <c r="BVG18" s="877"/>
      <c r="BVH18" s="877"/>
      <c r="BVI18" s="877"/>
      <c r="BVJ18" s="877"/>
      <c r="BVK18" s="877"/>
      <c r="BVL18" s="877"/>
      <c r="BVM18" s="877"/>
      <c r="BVN18" s="877"/>
      <c r="BVO18" s="877"/>
      <c r="BVP18" s="877"/>
      <c r="BVQ18" s="877"/>
      <c r="BVR18" s="877"/>
      <c r="BVS18" s="877"/>
      <c r="BVT18" s="877"/>
      <c r="BVU18" s="877"/>
      <c r="BVV18" s="877"/>
      <c r="BVW18" s="877"/>
      <c r="BVX18" s="877"/>
      <c r="BVY18" s="877"/>
      <c r="BVZ18" s="877"/>
      <c r="BWA18" s="877"/>
      <c r="BWB18" s="877"/>
      <c r="BWC18" s="877"/>
      <c r="BWD18" s="877"/>
      <c r="BWE18" s="877"/>
      <c r="BWF18" s="877"/>
      <c r="BWG18" s="877"/>
      <c r="BWH18" s="877"/>
      <c r="BWI18" s="877"/>
      <c r="BWJ18" s="877"/>
      <c r="BWK18" s="877"/>
      <c r="BWL18" s="877"/>
      <c r="BWM18" s="877"/>
      <c r="BWN18" s="877"/>
      <c r="BWO18" s="877"/>
      <c r="BWP18" s="877"/>
      <c r="BWQ18" s="877"/>
      <c r="BWR18" s="877"/>
      <c r="BWS18" s="877"/>
      <c r="BWT18" s="877"/>
      <c r="BWU18" s="877"/>
      <c r="BWV18" s="877"/>
      <c r="BWW18" s="877"/>
      <c r="BWX18" s="877"/>
      <c r="BWY18" s="877"/>
      <c r="BWZ18" s="877"/>
      <c r="BXA18" s="877"/>
      <c r="BXB18" s="877"/>
      <c r="BXC18" s="877"/>
      <c r="BXD18" s="877"/>
      <c r="BXE18" s="877"/>
      <c r="BXF18" s="877"/>
      <c r="BXG18" s="877"/>
      <c r="BXH18" s="877"/>
      <c r="BXI18" s="877"/>
      <c r="BXJ18" s="877"/>
      <c r="BXK18" s="877"/>
      <c r="BXL18" s="877"/>
      <c r="BXM18" s="877"/>
      <c r="BXN18" s="877"/>
      <c r="BXO18" s="877"/>
      <c r="BXP18" s="877"/>
      <c r="BXQ18" s="877"/>
      <c r="BXR18" s="877"/>
      <c r="BXS18" s="877"/>
      <c r="BXT18" s="877"/>
      <c r="BXU18" s="877"/>
      <c r="BXV18" s="877"/>
      <c r="BXW18" s="877"/>
      <c r="BXX18" s="877"/>
      <c r="BXY18" s="877"/>
      <c r="BXZ18" s="877"/>
      <c r="BYA18" s="877"/>
      <c r="BYB18" s="877"/>
      <c r="BYC18" s="877"/>
      <c r="BYD18" s="877"/>
      <c r="BYE18" s="877"/>
      <c r="BYF18" s="877"/>
      <c r="BYG18" s="877"/>
      <c r="BYH18" s="877"/>
      <c r="BYI18" s="877"/>
      <c r="BYJ18" s="877"/>
      <c r="BYK18" s="877"/>
      <c r="BYL18" s="877"/>
      <c r="BYM18" s="877"/>
      <c r="BYN18" s="877"/>
      <c r="BYO18" s="877"/>
      <c r="BYP18" s="877"/>
      <c r="BYQ18" s="877"/>
      <c r="BYR18" s="877"/>
      <c r="BYS18" s="877"/>
      <c r="BYT18" s="877"/>
      <c r="BYU18" s="877"/>
      <c r="BYV18" s="877"/>
      <c r="BYW18" s="877"/>
      <c r="BYX18" s="877"/>
      <c r="BYY18" s="877"/>
      <c r="BYZ18" s="877"/>
      <c r="BZA18" s="877"/>
      <c r="BZB18" s="877"/>
      <c r="BZC18" s="877"/>
      <c r="BZD18" s="877"/>
      <c r="BZE18" s="877"/>
      <c r="BZF18" s="877"/>
      <c r="BZG18" s="877"/>
      <c r="BZH18" s="877"/>
      <c r="BZI18" s="877"/>
      <c r="BZJ18" s="877"/>
      <c r="BZK18" s="877"/>
      <c r="BZL18" s="877"/>
      <c r="BZM18" s="877"/>
      <c r="BZN18" s="877"/>
      <c r="BZO18" s="877"/>
      <c r="BZP18" s="877"/>
      <c r="BZQ18" s="877"/>
      <c r="BZR18" s="877"/>
      <c r="BZS18" s="877"/>
      <c r="BZT18" s="877"/>
      <c r="BZU18" s="877"/>
      <c r="BZV18" s="877"/>
      <c r="BZW18" s="877"/>
      <c r="BZX18" s="877"/>
      <c r="BZY18" s="877"/>
      <c r="BZZ18" s="877"/>
      <c r="CAA18" s="877"/>
      <c r="CAB18" s="877"/>
      <c r="CAC18" s="877"/>
      <c r="CAD18" s="877"/>
      <c r="CAE18" s="877"/>
      <c r="CAF18" s="877"/>
      <c r="CAG18" s="877"/>
      <c r="CAH18" s="877"/>
      <c r="CAI18" s="877"/>
      <c r="CAJ18" s="877"/>
      <c r="CAK18" s="877"/>
      <c r="CAL18" s="877"/>
      <c r="CAM18" s="877"/>
      <c r="CAN18" s="877"/>
      <c r="CAO18" s="877"/>
      <c r="CAP18" s="877"/>
      <c r="CAQ18" s="877"/>
      <c r="CAR18" s="877"/>
      <c r="CAS18" s="877"/>
      <c r="CAT18" s="877"/>
      <c r="CAU18" s="877"/>
      <c r="CAV18" s="877"/>
      <c r="CAW18" s="877"/>
      <c r="CAX18" s="877"/>
      <c r="CAY18" s="877"/>
      <c r="CAZ18" s="877"/>
      <c r="CBA18" s="877"/>
      <c r="CBB18" s="877"/>
      <c r="CBC18" s="877"/>
      <c r="CBD18" s="877"/>
      <c r="CBE18" s="877"/>
      <c r="CBF18" s="877"/>
      <c r="CBG18" s="877"/>
      <c r="CBH18" s="877"/>
      <c r="CBI18" s="877"/>
      <c r="CBJ18" s="877"/>
      <c r="CBK18" s="877"/>
      <c r="CBL18" s="877"/>
      <c r="CBM18" s="877"/>
      <c r="CBN18" s="877"/>
      <c r="CBO18" s="877"/>
      <c r="CBP18" s="877"/>
      <c r="CBQ18" s="877"/>
      <c r="CBR18" s="877"/>
      <c r="CBS18" s="877"/>
      <c r="CBT18" s="877"/>
      <c r="CBU18" s="877"/>
      <c r="CBV18" s="877"/>
      <c r="CBW18" s="877"/>
      <c r="CBX18" s="877"/>
      <c r="CBY18" s="877"/>
      <c r="CBZ18" s="877"/>
      <c r="CCA18" s="877"/>
      <c r="CCB18" s="877"/>
      <c r="CCC18" s="877"/>
      <c r="CCD18" s="877"/>
      <c r="CCE18" s="877"/>
      <c r="CCF18" s="877"/>
      <c r="CCG18" s="877"/>
      <c r="CCH18" s="877"/>
      <c r="CCI18" s="877"/>
      <c r="CCJ18" s="877"/>
      <c r="CCK18" s="877"/>
      <c r="CCL18" s="877"/>
      <c r="CCM18" s="877"/>
      <c r="CCN18" s="877"/>
      <c r="CCO18" s="877"/>
      <c r="CCP18" s="877"/>
      <c r="CCQ18" s="877"/>
      <c r="CCR18" s="877"/>
      <c r="CCS18" s="877"/>
      <c r="CCT18" s="877"/>
      <c r="CCU18" s="877"/>
      <c r="CCV18" s="877"/>
      <c r="CCW18" s="877"/>
      <c r="CCX18" s="877"/>
      <c r="CCY18" s="877"/>
      <c r="CCZ18" s="877"/>
      <c r="CDA18" s="877"/>
      <c r="CDB18" s="877"/>
      <c r="CDC18" s="877"/>
      <c r="CDD18" s="877"/>
      <c r="CDE18" s="877"/>
      <c r="CDF18" s="877"/>
      <c r="CDG18" s="877"/>
      <c r="CDH18" s="877"/>
      <c r="CDI18" s="877"/>
      <c r="CDJ18" s="877"/>
      <c r="CDK18" s="877"/>
      <c r="CDL18" s="877"/>
      <c r="CDM18" s="877"/>
      <c r="CDN18" s="877"/>
      <c r="CDO18" s="877"/>
      <c r="CDP18" s="877"/>
      <c r="CDQ18" s="877"/>
      <c r="CDR18" s="877"/>
      <c r="CDS18" s="877"/>
      <c r="CDT18" s="877"/>
      <c r="CDU18" s="877"/>
      <c r="CDV18" s="877"/>
      <c r="CDW18" s="877"/>
      <c r="CDX18" s="877"/>
      <c r="CDY18" s="877"/>
      <c r="CDZ18" s="877"/>
      <c r="CEA18" s="877"/>
      <c r="CEB18" s="877"/>
      <c r="CEC18" s="877"/>
      <c r="CED18" s="877"/>
      <c r="CEE18" s="877"/>
      <c r="CEF18" s="877"/>
      <c r="CEG18" s="877"/>
      <c r="CEH18" s="877"/>
      <c r="CEI18" s="877"/>
      <c r="CEJ18" s="877"/>
      <c r="CEK18" s="877"/>
      <c r="CEL18" s="877"/>
      <c r="CEM18" s="877"/>
      <c r="CEN18" s="877"/>
      <c r="CEO18" s="877"/>
      <c r="CEP18" s="877"/>
      <c r="CEQ18" s="877"/>
      <c r="CER18" s="877"/>
      <c r="CES18" s="877"/>
      <c r="CET18" s="877"/>
      <c r="CEU18" s="877"/>
      <c r="CEV18" s="877"/>
      <c r="CEW18" s="877"/>
      <c r="CEX18" s="877"/>
      <c r="CEY18" s="877"/>
      <c r="CEZ18" s="877"/>
      <c r="CFA18" s="877"/>
      <c r="CFB18" s="877"/>
      <c r="CFC18" s="877"/>
      <c r="CFD18" s="877"/>
      <c r="CFE18" s="877"/>
      <c r="CFF18" s="877"/>
      <c r="CFG18" s="877"/>
      <c r="CFH18" s="877"/>
      <c r="CFI18" s="877"/>
      <c r="CFJ18" s="877"/>
      <c r="CFK18" s="877"/>
      <c r="CFL18" s="877"/>
      <c r="CFM18" s="877"/>
      <c r="CFN18" s="877"/>
      <c r="CFO18" s="877"/>
      <c r="CFP18" s="877"/>
      <c r="CFQ18" s="877"/>
      <c r="CFR18" s="877"/>
      <c r="CFS18" s="877"/>
      <c r="CFT18" s="877"/>
      <c r="CFU18" s="877"/>
      <c r="CFV18" s="877"/>
      <c r="CFW18" s="877"/>
      <c r="CFX18" s="877"/>
      <c r="CFY18" s="877"/>
      <c r="CFZ18" s="877"/>
      <c r="CGA18" s="877"/>
      <c r="CGB18" s="877"/>
      <c r="CGC18" s="877"/>
      <c r="CGD18" s="877"/>
      <c r="CGE18" s="877"/>
      <c r="CGF18" s="877"/>
      <c r="CGG18" s="877"/>
      <c r="CGH18" s="877"/>
      <c r="CGI18" s="877"/>
      <c r="CGJ18" s="877"/>
      <c r="CGK18" s="877"/>
      <c r="CGL18" s="877"/>
      <c r="CGM18" s="877"/>
      <c r="CGN18" s="877"/>
      <c r="CGO18" s="877"/>
      <c r="CGP18" s="877"/>
      <c r="CGQ18" s="877"/>
      <c r="CGR18" s="877"/>
      <c r="CGS18" s="877"/>
      <c r="CGT18" s="877"/>
      <c r="CGU18" s="877"/>
      <c r="CGV18" s="877"/>
      <c r="CGW18" s="877"/>
      <c r="CGX18" s="877"/>
      <c r="CGY18" s="877"/>
      <c r="CGZ18" s="877"/>
      <c r="CHA18" s="877"/>
      <c r="CHB18" s="877"/>
      <c r="CHC18" s="877"/>
      <c r="CHD18" s="877"/>
      <c r="CHE18" s="877"/>
      <c r="CHF18" s="877"/>
      <c r="CHG18" s="877"/>
      <c r="CHH18" s="877"/>
      <c r="CHI18" s="877"/>
      <c r="CHJ18" s="877"/>
      <c r="CHK18" s="877"/>
      <c r="CHL18" s="877"/>
      <c r="CHM18" s="877"/>
      <c r="CHN18" s="877"/>
      <c r="CHO18" s="877"/>
      <c r="CHP18" s="877"/>
      <c r="CHQ18" s="877"/>
      <c r="CHR18" s="877"/>
      <c r="CHS18" s="877"/>
      <c r="CHT18" s="877"/>
      <c r="CHU18" s="877"/>
      <c r="CHV18" s="877"/>
      <c r="CHW18" s="877"/>
      <c r="CHX18" s="877"/>
      <c r="CHY18" s="877"/>
      <c r="CHZ18" s="877"/>
      <c r="CIA18" s="877"/>
      <c r="CIB18" s="877"/>
      <c r="CIC18" s="877"/>
      <c r="CID18" s="877"/>
      <c r="CIE18" s="877"/>
      <c r="CIF18" s="877"/>
      <c r="CIG18" s="877"/>
      <c r="CIH18" s="877"/>
      <c r="CII18" s="877"/>
      <c r="CIJ18" s="877"/>
      <c r="CIK18" s="877"/>
      <c r="CIL18" s="877"/>
      <c r="CIM18" s="877"/>
      <c r="CIN18" s="877"/>
      <c r="CIO18" s="877"/>
      <c r="CIP18" s="877"/>
      <c r="CIQ18" s="877"/>
      <c r="CIR18" s="877"/>
      <c r="CIS18" s="877"/>
      <c r="CIT18" s="877"/>
      <c r="CIU18" s="877"/>
      <c r="CIV18" s="877"/>
      <c r="CIW18" s="877"/>
      <c r="CIX18" s="877"/>
      <c r="CIY18" s="877"/>
      <c r="CIZ18" s="877"/>
      <c r="CJA18" s="877"/>
      <c r="CJB18" s="877"/>
      <c r="CJC18" s="877"/>
      <c r="CJD18" s="877"/>
      <c r="CJE18" s="877"/>
      <c r="CJF18" s="877"/>
      <c r="CJG18" s="877"/>
      <c r="CJH18" s="877"/>
      <c r="CJI18" s="877"/>
      <c r="CJJ18" s="877"/>
      <c r="CJK18" s="877"/>
      <c r="CJL18" s="877"/>
      <c r="CJM18" s="877"/>
      <c r="CJN18" s="877"/>
      <c r="CJO18" s="877"/>
      <c r="CJP18" s="877"/>
      <c r="CJQ18" s="877"/>
      <c r="CJR18" s="877"/>
      <c r="CJS18" s="877"/>
      <c r="CJT18" s="877"/>
      <c r="CJU18" s="877"/>
      <c r="CJV18" s="877"/>
      <c r="CJW18" s="877"/>
      <c r="CJX18" s="877"/>
      <c r="CJY18" s="877"/>
      <c r="CJZ18" s="877"/>
      <c r="CKA18" s="877"/>
      <c r="CKB18" s="877"/>
      <c r="CKC18" s="877"/>
      <c r="CKD18" s="877"/>
      <c r="CKE18" s="877"/>
      <c r="CKF18" s="877"/>
      <c r="CKG18" s="877"/>
      <c r="CKH18" s="877"/>
      <c r="CKI18" s="877"/>
      <c r="CKJ18" s="877"/>
      <c r="CKK18" s="877"/>
      <c r="CKL18" s="877"/>
      <c r="CKM18" s="877"/>
      <c r="CKN18" s="877"/>
      <c r="CKO18" s="877"/>
      <c r="CKP18" s="877"/>
      <c r="CKQ18" s="877"/>
      <c r="CKR18" s="877"/>
      <c r="CKS18" s="877"/>
      <c r="CKT18" s="877"/>
      <c r="CKU18" s="877"/>
      <c r="CKV18" s="877"/>
      <c r="CKW18" s="877"/>
      <c r="CKX18" s="877"/>
      <c r="CKY18" s="877"/>
      <c r="CKZ18" s="877"/>
      <c r="CLA18" s="877"/>
      <c r="CLB18" s="877"/>
      <c r="CLC18" s="877"/>
      <c r="CLD18" s="877"/>
      <c r="CLE18" s="877"/>
      <c r="CLF18" s="877"/>
      <c r="CLG18" s="877"/>
      <c r="CLH18" s="877"/>
      <c r="CLI18" s="877"/>
      <c r="CLJ18" s="877"/>
      <c r="CLK18" s="877"/>
      <c r="CLL18" s="877"/>
      <c r="CLM18" s="877"/>
      <c r="CLN18" s="877"/>
      <c r="CLO18" s="877"/>
      <c r="CLP18" s="877"/>
      <c r="CLQ18" s="877"/>
      <c r="CLR18" s="877"/>
      <c r="CLS18" s="877"/>
      <c r="CLT18" s="877"/>
      <c r="CLU18" s="877"/>
      <c r="CLV18" s="877"/>
      <c r="CLW18" s="877"/>
      <c r="CLX18" s="877"/>
      <c r="CLY18" s="877"/>
      <c r="CLZ18" s="877"/>
      <c r="CMA18" s="877"/>
      <c r="CMB18" s="877"/>
      <c r="CMC18" s="877"/>
      <c r="CMD18" s="877"/>
      <c r="CME18" s="877"/>
      <c r="CMF18" s="877"/>
      <c r="CMG18" s="877"/>
      <c r="CMH18" s="877"/>
      <c r="CMI18" s="877"/>
      <c r="CMJ18" s="877"/>
      <c r="CMK18" s="877"/>
      <c r="CML18" s="877"/>
      <c r="CMM18" s="877"/>
      <c r="CMN18" s="877"/>
      <c r="CMO18" s="877"/>
      <c r="CMP18" s="877"/>
      <c r="CMQ18" s="877"/>
      <c r="CMR18" s="877"/>
      <c r="CMS18" s="877"/>
      <c r="CMT18" s="877"/>
      <c r="CMU18" s="877"/>
      <c r="CMV18" s="877"/>
      <c r="CMW18" s="877"/>
      <c r="CMX18" s="877"/>
      <c r="CMY18" s="877"/>
      <c r="CMZ18" s="877"/>
      <c r="CNA18" s="877"/>
      <c r="CNB18" s="877"/>
      <c r="CNC18" s="877"/>
      <c r="CND18" s="877"/>
      <c r="CNE18" s="877"/>
      <c r="CNF18" s="877"/>
      <c r="CNG18" s="877"/>
      <c r="CNH18" s="877"/>
      <c r="CNI18" s="877"/>
      <c r="CNJ18" s="877"/>
      <c r="CNK18" s="877"/>
      <c r="CNL18" s="877"/>
      <c r="CNM18" s="877"/>
      <c r="CNN18" s="877"/>
      <c r="CNO18" s="877"/>
      <c r="CNP18" s="877"/>
      <c r="CNQ18" s="877"/>
      <c r="CNR18" s="877"/>
      <c r="CNS18" s="877"/>
      <c r="CNT18" s="877"/>
      <c r="CNU18" s="877"/>
      <c r="CNV18" s="877"/>
      <c r="CNW18" s="877"/>
      <c r="CNX18" s="877"/>
      <c r="CNY18" s="877"/>
      <c r="CNZ18" s="877"/>
      <c r="COA18" s="877"/>
      <c r="COB18" s="877"/>
      <c r="COC18" s="877"/>
      <c r="COD18" s="877"/>
      <c r="COE18" s="877"/>
      <c r="COF18" s="877"/>
      <c r="COG18" s="877"/>
      <c r="COH18" s="877"/>
      <c r="COI18" s="877"/>
      <c r="COJ18" s="877"/>
      <c r="COK18" s="877"/>
      <c r="COL18" s="877"/>
      <c r="COM18" s="877"/>
      <c r="CON18" s="877"/>
      <c r="COO18" s="877"/>
      <c r="COP18" s="877"/>
      <c r="COQ18" s="877"/>
      <c r="COR18" s="877"/>
      <c r="COS18" s="877"/>
      <c r="COT18" s="877"/>
      <c r="COU18" s="877"/>
      <c r="COV18" s="877"/>
      <c r="COW18" s="877"/>
      <c r="COX18" s="877"/>
      <c r="COY18" s="877"/>
      <c r="COZ18" s="877"/>
      <c r="CPA18" s="877"/>
      <c r="CPB18" s="877"/>
      <c r="CPC18" s="877"/>
      <c r="CPD18" s="877"/>
      <c r="CPE18" s="877"/>
      <c r="CPF18" s="877"/>
      <c r="CPG18" s="877"/>
      <c r="CPH18" s="877"/>
      <c r="CPI18" s="877"/>
      <c r="CPJ18" s="877"/>
      <c r="CPK18" s="877"/>
      <c r="CPL18" s="877"/>
      <c r="CPM18" s="877"/>
      <c r="CPN18" s="877"/>
      <c r="CPO18" s="877"/>
      <c r="CPP18" s="877"/>
      <c r="CPQ18" s="877"/>
      <c r="CPR18" s="877"/>
      <c r="CPS18" s="877"/>
      <c r="CPT18" s="877"/>
      <c r="CPU18" s="877"/>
      <c r="CPV18" s="877"/>
      <c r="CPW18" s="877"/>
      <c r="CPX18" s="877"/>
      <c r="CPY18" s="877"/>
      <c r="CPZ18" s="877"/>
      <c r="CQA18" s="877"/>
      <c r="CQB18" s="877"/>
      <c r="CQC18" s="877"/>
      <c r="CQD18" s="877"/>
      <c r="CQE18" s="877"/>
      <c r="CQF18" s="877"/>
      <c r="CQG18" s="877"/>
      <c r="CQH18" s="877"/>
      <c r="CQI18" s="877"/>
      <c r="CQJ18" s="877"/>
      <c r="CQK18" s="877"/>
      <c r="CQL18" s="877"/>
      <c r="CQM18" s="877"/>
      <c r="CQN18" s="877"/>
      <c r="CQO18" s="877"/>
      <c r="CQP18" s="877"/>
      <c r="CQQ18" s="877"/>
      <c r="CQR18" s="877"/>
      <c r="CQS18" s="877"/>
      <c r="CQT18" s="877"/>
      <c r="CQU18" s="877"/>
      <c r="CQV18" s="877"/>
      <c r="CQW18" s="877"/>
      <c r="CQX18" s="877"/>
      <c r="CQY18" s="877"/>
      <c r="CQZ18" s="877"/>
      <c r="CRA18" s="877"/>
      <c r="CRB18" s="877"/>
      <c r="CRC18" s="877"/>
      <c r="CRD18" s="877"/>
      <c r="CRE18" s="877"/>
      <c r="CRF18" s="877"/>
      <c r="CRG18" s="877"/>
      <c r="CRH18" s="877"/>
      <c r="CRI18" s="877"/>
      <c r="CRJ18" s="877"/>
      <c r="CRK18" s="877"/>
      <c r="CRL18" s="877"/>
      <c r="CRM18" s="877"/>
      <c r="CRN18" s="877"/>
      <c r="CRO18" s="877"/>
      <c r="CRP18" s="877"/>
      <c r="CRQ18" s="877"/>
      <c r="CRR18" s="877"/>
      <c r="CRS18" s="877"/>
      <c r="CRT18" s="877"/>
      <c r="CRU18" s="877"/>
      <c r="CRV18" s="877"/>
      <c r="CRW18" s="877"/>
      <c r="CRX18" s="877"/>
      <c r="CRY18" s="877"/>
      <c r="CRZ18" s="877"/>
      <c r="CSA18" s="877"/>
      <c r="CSB18" s="877"/>
      <c r="CSC18" s="877"/>
      <c r="CSD18" s="877"/>
      <c r="CSE18" s="877"/>
      <c r="CSF18" s="877"/>
      <c r="CSG18" s="877"/>
      <c r="CSH18" s="877"/>
      <c r="CSI18" s="877"/>
      <c r="CSJ18" s="877"/>
      <c r="CSK18" s="877"/>
      <c r="CSL18" s="877"/>
      <c r="CSM18" s="877"/>
      <c r="CSN18" s="877"/>
      <c r="CSO18" s="877"/>
      <c r="CSP18" s="877"/>
      <c r="CSQ18" s="877"/>
      <c r="CSR18" s="877"/>
      <c r="CSS18" s="877"/>
      <c r="CST18" s="877"/>
      <c r="CSU18" s="877"/>
      <c r="CSV18" s="877"/>
      <c r="CSW18" s="877"/>
      <c r="CSX18" s="877"/>
      <c r="CSY18" s="877"/>
      <c r="CSZ18" s="877"/>
      <c r="CTA18" s="877"/>
      <c r="CTB18" s="877"/>
      <c r="CTC18" s="877"/>
      <c r="CTD18" s="877"/>
      <c r="CTE18" s="877"/>
      <c r="CTF18" s="877"/>
      <c r="CTG18" s="877"/>
      <c r="CTH18" s="877"/>
      <c r="CTI18" s="877"/>
      <c r="CTJ18" s="877"/>
      <c r="CTK18" s="877"/>
      <c r="CTL18" s="877"/>
      <c r="CTM18" s="877"/>
      <c r="CTN18" s="877"/>
      <c r="CTO18" s="877"/>
      <c r="CTP18" s="877"/>
      <c r="CTQ18" s="877"/>
      <c r="CTR18" s="877"/>
      <c r="CTS18" s="877"/>
      <c r="CTT18" s="877"/>
      <c r="CTU18" s="877"/>
      <c r="CTV18" s="877"/>
      <c r="CTW18" s="877"/>
      <c r="CTX18" s="877"/>
      <c r="CTY18" s="877"/>
      <c r="CTZ18" s="877"/>
      <c r="CUA18" s="877"/>
      <c r="CUB18" s="877"/>
      <c r="CUC18" s="877"/>
      <c r="CUD18" s="877"/>
      <c r="CUE18" s="877"/>
      <c r="CUF18" s="877"/>
      <c r="CUG18" s="877"/>
      <c r="CUH18" s="877"/>
      <c r="CUI18" s="877"/>
      <c r="CUJ18" s="877"/>
      <c r="CUK18" s="877"/>
      <c r="CUL18" s="877"/>
      <c r="CUM18" s="877"/>
      <c r="CUN18" s="877"/>
      <c r="CUO18" s="877"/>
      <c r="CUP18" s="877"/>
      <c r="CUQ18" s="877"/>
      <c r="CUR18" s="877"/>
      <c r="CUS18" s="877"/>
      <c r="CUT18" s="877"/>
      <c r="CUU18" s="877"/>
      <c r="CUV18" s="877"/>
      <c r="CUW18" s="877"/>
      <c r="CUX18" s="877"/>
      <c r="CUY18" s="877"/>
      <c r="CUZ18" s="877"/>
      <c r="CVA18" s="877"/>
      <c r="CVB18" s="877"/>
      <c r="CVC18" s="877"/>
      <c r="CVD18" s="877"/>
      <c r="CVE18" s="877"/>
      <c r="CVF18" s="877"/>
      <c r="CVG18" s="877"/>
      <c r="CVH18" s="877"/>
      <c r="CVI18" s="877"/>
      <c r="CVJ18" s="877"/>
      <c r="CVK18" s="877"/>
      <c r="CVL18" s="877"/>
      <c r="CVM18" s="877"/>
      <c r="CVN18" s="877"/>
      <c r="CVO18" s="877"/>
      <c r="CVP18" s="877"/>
      <c r="CVQ18" s="877"/>
      <c r="CVR18" s="877"/>
      <c r="CVS18" s="877"/>
      <c r="CVT18" s="877"/>
      <c r="CVU18" s="877"/>
      <c r="CVV18" s="877"/>
      <c r="CVW18" s="877"/>
      <c r="CVX18" s="877"/>
      <c r="CVY18" s="877"/>
      <c r="CVZ18" s="877"/>
      <c r="CWA18" s="877"/>
      <c r="CWB18" s="877"/>
      <c r="CWC18" s="877"/>
      <c r="CWD18" s="877"/>
      <c r="CWE18" s="877"/>
      <c r="CWF18" s="877"/>
      <c r="CWG18" s="877"/>
      <c r="CWH18" s="877"/>
      <c r="CWI18" s="877"/>
      <c r="CWJ18" s="877"/>
      <c r="CWK18" s="877"/>
      <c r="CWL18" s="877"/>
      <c r="CWM18" s="877"/>
      <c r="CWN18" s="877"/>
      <c r="CWO18" s="877"/>
      <c r="CWP18" s="877"/>
      <c r="CWQ18" s="877"/>
      <c r="CWR18" s="877"/>
      <c r="CWS18" s="877"/>
      <c r="CWT18" s="877"/>
      <c r="CWU18" s="877"/>
      <c r="CWV18" s="877"/>
      <c r="CWW18" s="877"/>
      <c r="CWX18" s="877"/>
      <c r="CWY18" s="877"/>
      <c r="CWZ18" s="877"/>
      <c r="CXA18" s="877"/>
      <c r="CXB18" s="877"/>
      <c r="CXC18" s="877"/>
      <c r="CXD18" s="877"/>
      <c r="CXE18" s="877"/>
      <c r="CXF18" s="877"/>
      <c r="CXG18" s="877"/>
      <c r="CXH18" s="877"/>
      <c r="CXI18" s="877"/>
      <c r="CXJ18" s="877"/>
      <c r="CXK18" s="877"/>
      <c r="CXL18" s="877"/>
      <c r="CXM18" s="877"/>
      <c r="CXN18" s="877"/>
      <c r="CXO18" s="877"/>
      <c r="CXP18" s="877"/>
      <c r="CXQ18" s="877"/>
      <c r="CXR18" s="877"/>
      <c r="CXS18" s="877"/>
      <c r="CXT18" s="877"/>
      <c r="CXU18" s="877"/>
      <c r="CXV18" s="877"/>
      <c r="CXW18" s="877"/>
      <c r="CXX18" s="877"/>
      <c r="CXY18" s="877"/>
      <c r="CXZ18" s="877"/>
      <c r="CYA18" s="877"/>
      <c r="CYB18" s="877"/>
      <c r="CYC18" s="877"/>
      <c r="CYD18" s="877"/>
      <c r="CYE18" s="877"/>
      <c r="CYF18" s="877"/>
      <c r="CYG18" s="877"/>
      <c r="CYH18" s="877"/>
      <c r="CYI18" s="877"/>
      <c r="CYJ18" s="877"/>
      <c r="CYK18" s="877"/>
      <c r="CYL18" s="877"/>
      <c r="CYM18" s="877"/>
      <c r="CYN18" s="877"/>
      <c r="CYO18" s="877"/>
      <c r="CYP18" s="877"/>
      <c r="CYQ18" s="877"/>
      <c r="CYR18" s="877"/>
      <c r="CYS18" s="877"/>
      <c r="CYT18" s="877"/>
      <c r="CYU18" s="877"/>
      <c r="CYV18" s="877"/>
      <c r="CYW18" s="877"/>
      <c r="CYX18" s="877"/>
      <c r="CYY18" s="877"/>
      <c r="CYZ18" s="877"/>
      <c r="CZA18" s="877"/>
      <c r="CZB18" s="877"/>
      <c r="CZC18" s="877"/>
      <c r="CZD18" s="877"/>
      <c r="CZE18" s="877"/>
      <c r="CZF18" s="877"/>
      <c r="CZG18" s="877"/>
      <c r="CZH18" s="877"/>
      <c r="CZI18" s="877"/>
      <c r="CZJ18" s="877"/>
      <c r="CZK18" s="877"/>
      <c r="CZL18" s="877"/>
      <c r="CZM18" s="877"/>
      <c r="CZN18" s="877"/>
      <c r="CZO18" s="877"/>
      <c r="CZP18" s="877"/>
      <c r="CZQ18" s="877"/>
      <c r="CZR18" s="877"/>
      <c r="CZS18" s="877"/>
      <c r="CZT18" s="877"/>
      <c r="CZU18" s="877"/>
      <c r="CZV18" s="877"/>
      <c r="CZW18" s="877"/>
      <c r="CZX18" s="877"/>
      <c r="CZY18" s="877"/>
      <c r="CZZ18" s="877"/>
      <c r="DAA18" s="877"/>
      <c r="DAB18" s="877"/>
      <c r="DAC18" s="877"/>
      <c r="DAD18" s="877"/>
      <c r="DAE18" s="877"/>
      <c r="DAF18" s="877"/>
      <c r="DAG18" s="877"/>
      <c r="DAH18" s="877"/>
      <c r="DAI18" s="877"/>
      <c r="DAJ18" s="877"/>
      <c r="DAK18" s="877"/>
      <c r="DAL18" s="877"/>
      <c r="DAM18" s="877"/>
      <c r="DAN18" s="877"/>
      <c r="DAO18" s="877"/>
      <c r="DAP18" s="877"/>
      <c r="DAQ18" s="877"/>
      <c r="DAR18" s="877"/>
      <c r="DAS18" s="877"/>
      <c r="DAT18" s="877"/>
      <c r="DAU18" s="877"/>
      <c r="DAV18" s="877"/>
      <c r="DAW18" s="877"/>
      <c r="DAX18" s="877"/>
      <c r="DAY18" s="877"/>
      <c r="DAZ18" s="877"/>
      <c r="DBA18" s="877"/>
      <c r="DBB18" s="877"/>
      <c r="DBC18" s="877"/>
      <c r="DBD18" s="877"/>
      <c r="DBE18" s="877"/>
      <c r="DBF18" s="877"/>
      <c r="DBG18" s="877"/>
      <c r="DBH18" s="877"/>
      <c r="DBI18" s="877"/>
      <c r="DBJ18" s="877"/>
      <c r="DBK18" s="877"/>
      <c r="DBL18" s="877"/>
      <c r="DBM18" s="877"/>
      <c r="DBN18" s="877"/>
      <c r="DBO18" s="877"/>
      <c r="DBP18" s="877"/>
      <c r="DBQ18" s="877"/>
      <c r="DBR18" s="877"/>
      <c r="DBS18" s="877"/>
      <c r="DBT18" s="877"/>
      <c r="DBU18" s="877"/>
      <c r="DBV18" s="877"/>
      <c r="DBW18" s="877"/>
      <c r="DBX18" s="877"/>
      <c r="DBY18" s="877"/>
      <c r="DBZ18" s="877"/>
      <c r="DCA18" s="877"/>
      <c r="DCB18" s="877"/>
      <c r="DCC18" s="877"/>
      <c r="DCD18" s="877"/>
      <c r="DCE18" s="877"/>
      <c r="DCF18" s="877"/>
      <c r="DCG18" s="877"/>
      <c r="DCH18" s="877"/>
      <c r="DCI18" s="877"/>
      <c r="DCJ18" s="877"/>
      <c r="DCK18" s="877"/>
      <c r="DCL18" s="877"/>
      <c r="DCM18" s="877"/>
      <c r="DCN18" s="877"/>
      <c r="DCO18" s="877"/>
      <c r="DCP18" s="877"/>
      <c r="DCQ18" s="877"/>
      <c r="DCR18" s="877"/>
      <c r="DCS18" s="877"/>
      <c r="DCT18" s="877"/>
      <c r="DCU18" s="877"/>
      <c r="DCV18" s="877"/>
      <c r="DCW18" s="877"/>
      <c r="DCX18" s="877"/>
      <c r="DCY18" s="877"/>
      <c r="DCZ18" s="877"/>
      <c r="DDA18" s="877"/>
      <c r="DDB18" s="877"/>
      <c r="DDC18" s="877"/>
      <c r="DDD18" s="877"/>
      <c r="DDE18" s="877"/>
      <c r="DDF18" s="877"/>
      <c r="DDG18" s="877"/>
      <c r="DDH18" s="877"/>
      <c r="DDI18" s="877"/>
      <c r="DDJ18" s="877"/>
      <c r="DDK18" s="877"/>
      <c r="DDL18" s="877"/>
      <c r="DDM18" s="877"/>
      <c r="DDN18" s="877"/>
      <c r="DDO18" s="877"/>
      <c r="DDP18" s="877"/>
      <c r="DDQ18" s="877"/>
      <c r="DDR18" s="877"/>
      <c r="DDS18" s="877"/>
      <c r="DDT18" s="877"/>
      <c r="DDU18" s="877"/>
      <c r="DDV18" s="877"/>
      <c r="DDW18" s="877"/>
      <c r="DDX18" s="877"/>
      <c r="DDY18" s="877"/>
      <c r="DDZ18" s="877"/>
      <c r="DEA18" s="877"/>
      <c r="DEB18" s="877"/>
      <c r="DEC18" s="877"/>
      <c r="DED18" s="877"/>
      <c r="DEE18" s="877"/>
      <c r="DEF18" s="877"/>
      <c r="DEG18" s="877"/>
      <c r="DEH18" s="877"/>
      <c r="DEI18" s="877"/>
      <c r="DEJ18" s="877"/>
      <c r="DEK18" s="877"/>
      <c r="DEL18" s="877"/>
      <c r="DEM18" s="877"/>
      <c r="DEN18" s="877"/>
      <c r="DEO18" s="877"/>
      <c r="DEP18" s="877"/>
      <c r="DEQ18" s="877"/>
      <c r="DER18" s="877"/>
      <c r="DES18" s="877"/>
      <c r="DET18" s="877"/>
      <c r="DEU18" s="877"/>
      <c r="DEV18" s="877"/>
      <c r="DEW18" s="877"/>
      <c r="DEX18" s="877"/>
      <c r="DEY18" s="877"/>
      <c r="DEZ18" s="877"/>
      <c r="DFA18" s="877"/>
      <c r="DFB18" s="877"/>
      <c r="DFC18" s="877"/>
      <c r="DFD18" s="877"/>
      <c r="DFE18" s="877"/>
      <c r="DFF18" s="877"/>
      <c r="DFG18" s="877"/>
      <c r="DFH18" s="877"/>
      <c r="DFI18" s="877"/>
      <c r="DFJ18" s="877"/>
      <c r="DFK18" s="877"/>
      <c r="DFL18" s="877"/>
      <c r="DFM18" s="877"/>
      <c r="DFN18" s="877"/>
      <c r="DFO18" s="877"/>
      <c r="DFP18" s="877"/>
      <c r="DFQ18" s="877"/>
      <c r="DFR18" s="877"/>
      <c r="DFS18" s="877"/>
      <c r="DFT18" s="877"/>
      <c r="DFU18" s="877"/>
      <c r="DFV18" s="877"/>
      <c r="DFW18" s="877"/>
      <c r="DFX18" s="877"/>
      <c r="DFY18" s="877"/>
      <c r="DFZ18" s="877"/>
      <c r="DGA18" s="877"/>
      <c r="DGB18" s="877"/>
      <c r="DGC18" s="877"/>
      <c r="DGD18" s="877"/>
      <c r="DGE18" s="877"/>
      <c r="DGF18" s="877"/>
      <c r="DGG18" s="877"/>
      <c r="DGH18" s="877"/>
      <c r="DGI18" s="877"/>
      <c r="DGJ18" s="877"/>
      <c r="DGK18" s="877"/>
      <c r="DGL18" s="877"/>
      <c r="DGM18" s="877"/>
      <c r="DGN18" s="877"/>
      <c r="DGO18" s="877"/>
      <c r="DGP18" s="877"/>
      <c r="DGQ18" s="877"/>
      <c r="DGR18" s="877"/>
      <c r="DGS18" s="877"/>
      <c r="DGT18" s="877"/>
      <c r="DGU18" s="877"/>
      <c r="DGV18" s="877"/>
      <c r="DGW18" s="877"/>
      <c r="DGX18" s="877"/>
      <c r="DGY18" s="877"/>
      <c r="DGZ18" s="877"/>
      <c r="DHA18" s="877"/>
      <c r="DHB18" s="877"/>
      <c r="DHC18" s="877"/>
      <c r="DHD18" s="877"/>
      <c r="DHE18" s="877"/>
      <c r="DHF18" s="877"/>
      <c r="DHG18" s="877"/>
      <c r="DHH18" s="877"/>
      <c r="DHI18" s="877"/>
      <c r="DHJ18" s="877"/>
      <c r="DHK18" s="877"/>
      <c r="DHL18" s="877"/>
      <c r="DHM18" s="877"/>
      <c r="DHN18" s="877"/>
      <c r="DHO18" s="877"/>
      <c r="DHP18" s="877"/>
      <c r="DHQ18" s="877"/>
      <c r="DHR18" s="877"/>
      <c r="DHS18" s="877"/>
      <c r="DHT18" s="877"/>
      <c r="DHU18" s="877"/>
      <c r="DHV18" s="877"/>
      <c r="DHW18" s="877"/>
      <c r="DHX18" s="877"/>
      <c r="DHY18" s="877"/>
      <c r="DHZ18" s="877"/>
      <c r="DIA18" s="877"/>
      <c r="DIB18" s="877"/>
      <c r="DIC18" s="877"/>
      <c r="DID18" s="877"/>
      <c r="DIE18" s="877"/>
      <c r="DIF18" s="877"/>
      <c r="DIG18" s="877"/>
      <c r="DIH18" s="877"/>
      <c r="DII18" s="877"/>
      <c r="DIJ18" s="877"/>
      <c r="DIK18" s="877"/>
      <c r="DIL18" s="877"/>
      <c r="DIM18" s="877"/>
      <c r="DIN18" s="877"/>
      <c r="DIO18" s="877"/>
      <c r="DIP18" s="877"/>
      <c r="DIQ18" s="877"/>
      <c r="DIR18" s="877"/>
      <c r="DIS18" s="877"/>
      <c r="DIT18" s="877"/>
      <c r="DIU18" s="877"/>
      <c r="DIV18" s="877"/>
      <c r="DIW18" s="877"/>
      <c r="DIX18" s="877"/>
      <c r="DIY18" s="877"/>
      <c r="DIZ18" s="877"/>
      <c r="DJA18" s="877"/>
      <c r="DJB18" s="877"/>
      <c r="DJC18" s="877"/>
      <c r="DJD18" s="877"/>
      <c r="DJE18" s="877"/>
      <c r="DJF18" s="877"/>
      <c r="DJG18" s="877"/>
      <c r="DJH18" s="877"/>
      <c r="DJI18" s="877"/>
      <c r="DJJ18" s="877"/>
      <c r="DJK18" s="877"/>
      <c r="DJL18" s="877"/>
      <c r="DJM18" s="877"/>
      <c r="DJN18" s="877"/>
      <c r="DJO18" s="877"/>
      <c r="DJP18" s="877"/>
      <c r="DJQ18" s="877"/>
      <c r="DJR18" s="877"/>
      <c r="DJS18" s="877"/>
      <c r="DJT18" s="877"/>
      <c r="DJU18" s="877"/>
      <c r="DJV18" s="877"/>
      <c r="DJW18" s="877"/>
      <c r="DJX18" s="877"/>
      <c r="DJY18" s="877"/>
      <c r="DJZ18" s="877"/>
      <c r="DKA18" s="877"/>
      <c r="DKB18" s="877"/>
      <c r="DKC18" s="877"/>
      <c r="DKD18" s="877"/>
      <c r="DKE18" s="877"/>
      <c r="DKF18" s="877"/>
      <c r="DKG18" s="877"/>
      <c r="DKH18" s="877"/>
      <c r="DKI18" s="877"/>
      <c r="DKJ18" s="877"/>
      <c r="DKK18" s="877"/>
      <c r="DKL18" s="877"/>
      <c r="DKM18" s="877"/>
      <c r="DKN18" s="877"/>
      <c r="DKO18" s="877"/>
      <c r="DKP18" s="877"/>
      <c r="DKQ18" s="877"/>
      <c r="DKR18" s="877"/>
      <c r="DKS18" s="877"/>
      <c r="DKT18" s="877"/>
      <c r="DKU18" s="877"/>
      <c r="DKV18" s="877"/>
      <c r="DKW18" s="877"/>
      <c r="DKX18" s="877"/>
      <c r="DKY18" s="877"/>
      <c r="DKZ18" s="877"/>
      <c r="DLA18" s="877"/>
      <c r="DLB18" s="877"/>
      <c r="DLC18" s="877"/>
      <c r="DLD18" s="877"/>
      <c r="DLE18" s="877"/>
      <c r="DLF18" s="877"/>
      <c r="DLG18" s="877"/>
      <c r="DLH18" s="877"/>
      <c r="DLI18" s="877"/>
      <c r="DLJ18" s="877"/>
      <c r="DLK18" s="877"/>
      <c r="DLL18" s="877"/>
      <c r="DLM18" s="877"/>
      <c r="DLN18" s="877"/>
      <c r="DLO18" s="877"/>
      <c r="DLP18" s="877"/>
      <c r="DLQ18" s="877"/>
      <c r="DLR18" s="877"/>
      <c r="DLS18" s="877"/>
      <c r="DLT18" s="877"/>
      <c r="DLU18" s="877"/>
      <c r="DLV18" s="877"/>
      <c r="DLW18" s="877"/>
      <c r="DLX18" s="877"/>
      <c r="DLY18" s="877"/>
      <c r="DLZ18" s="877"/>
      <c r="DMA18" s="877"/>
      <c r="DMB18" s="877"/>
      <c r="DMC18" s="877"/>
      <c r="DMD18" s="877"/>
      <c r="DME18" s="877"/>
      <c r="DMF18" s="877"/>
      <c r="DMG18" s="877"/>
      <c r="DMH18" s="877"/>
      <c r="DMI18" s="877"/>
      <c r="DMJ18" s="877"/>
      <c r="DMK18" s="877"/>
      <c r="DML18" s="877"/>
      <c r="DMM18" s="877"/>
      <c r="DMN18" s="877"/>
      <c r="DMO18" s="877"/>
      <c r="DMP18" s="877"/>
      <c r="DMQ18" s="877"/>
      <c r="DMR18" s="877"/>
      <c r="DMS18" s="877"/>
      <c r="DMT18" s="877"/>
      <c r="DMU18" s="877"/>
      <c r="DMV18" s="877"/>
      <c r="DMW18" s="877"/>
      <c r="DMX18" s="877"/>
      <c r="DMY18" s="877"/>
      <c r="DMZ18" s="877"/>
      <c r="DNA18" s="877"/>
      <c r="DNB18" s="877"/>
      <c r="DNC18" s="877"/>
      <c r="DND18" s="877"/>
      <c r="DNE18" s="877"/>
      <c r="DNF18" s="877"/>
      <c r="DNG18" s="877"/>
      <c r="DNH18" s="877"/>
      <c r="DNI18" s="877"/>
      <c r="DNJ18" s="877"/>
      <c r="DNK18" s="877"/>
      <c r="DNL18" s="877"/>
      <c r="DNM18" s="877"/>
      <c r="DNN18" s="877"/>
      <c r="DNO18" s="877"/>
      <c r="DNP18" s="877"/>
      <c r="DNQ18" s="877"/>
      <c r="DNR18" s="877"/>
      <c r="DNS18" s="877"/>
      <c r="DNT18" s="877"/>
      <c r="DNU18" s="877"/>
      <c r="DNV18" s="877"/>
      <c r="DNW18" s="877"/>
      <c r="DNX18" s="877"/>
      <c r="DNY18" s="877"/>
      <c r="DNZ18" s="877"/>
      <c r="DOA18" s="877"/>
      <c r="DOB18" s="877"/>
      <c r="DOC18" s="877"/>
      <c r="DOD18" s="877"/>
      <c r="DOE18" s="877"/>
      <c r="DOF18" s="877"/>
      <c r="DOG18" s="877"/>
      <c r="DOH18" s="877"/>
      <c r="DOI18" s="877"/>
      <c r="DOJ18" s="877"/>
      <c r="DOK18" s="877"/>
      <c r="DOL18" s="877"/>
      <c r="DOM18" s="877"/>
      <c r="DON18" s="877"/>
      <c r="DOO18" s="877"/>
      <c r="DOP18" s="877"/>
      <c r="DOQ18" s="877"/>
      <c r="DOR18" s="877"/>
      <c r="DOS18" s="877"/>
      <c r="DOT18" s="877"/>
      <c r="DOU18" s="877"/>
      <c r="DOV18" s="877"/>
      <c r="DOW18" s="877"/>
      <c r="DOX18" s="877"/>
      <c r="DOY18" s="877"/>
      <c r="DOZ18" s="877"/>
      <c r="DPA18" s="877"/>
      <c r="DPB18" s="877"/>
      <c r="DPC18" s="877"/>
      <c r="DPD18" s="877"/>
      <c r="DPE18" s="877"/>
      <c r="DPF18" s="877"/>
      <c r="DPG18" s="877"/>
      <c r="DPH18" s="877"/>
      <c r="DPI18" s="877"/>
      <c r="DPJ18" s="877"/>
      <c r="DPK18" s="877"/>
      <c r="DPL18" s="877"/>
      <c r="DPM18" s="877"/>
      <c r="DPN18" s="877"/>
      <c r="DPO18" s="877"/>
      <c r="DPP18" s="877"/>
      <c r="DPQ18" s="877"/>
      <c r="DPR18" s="877"/>
      <c r="DPS18" s="877"/>
      <c r="DPT18" s="877"/>
      <c r="DPU18" s="877"/>
      <c r="DPV18" s="877"/>
      <c r="DPW18" s="877"/>
      <c r="DPX18" s="877"/>
      <c r="DPY18" s="877"/>
      <c r="DPZ18" s="877"/>
      <c r="DQA18" s="877"/>
      <c r="DQB18" s="877"/>
      <c r="DQC18" s="877"/>
      <c r="DQD18" s="877"/>
      <c r="DQE18" s="877"/>
      <c r="DQF18" s="877"/>
      <c r="DQG18" s="877"/>
      <c r="DQH18" s="877"/>
      <c r="DQI18" s="877"/>
      <c r="DQJ18" s="877"/>
      <c r="DQK18" s="877"/>
      <c r="DQL18" s="877"/>
      <c r="DQM18" s="877"/>
      <c r="DQN18" s="877"/>
      <c r="DQO18" s="877"/>
      <c r="DQP18" s="877"/>
      <c r="DQQ18" s="877"/>
      <c r="DQR18" s="877"/>
      <c r="DQS18" s="877"/>
      <c r="DQT18" s="877"/>
      <c r="DQU18" s="877"/>
      <c r="DQV18" s="877"/>
      <c r="DQW18" s="877"/>
      <c r="DQX18" s="877"/>
      <c r="DQY18" s="877"/>
      <c r="DQZ18" s="877"/>
      <c r="DRA18" s="877"/>
      <c r="DRB18" s="877"/>
      <c r="DRC18" s="877"/>
      <c r="DRD18" s="877"/>
      <c r="DRE18" s="877"/>
      <c r="DRF18" s="877"/>
      <c r="DRG18" s="877"/>
      <c r="DRH18" s="877"/>
      <c r="DRI18" s="877"/>
      <c r="DRJ18" s="877"/>
      <c r="DRK18" s="877"/>
      <c r="DRL18" s="877"/>
      <c r="DRM18" s="877"/>
      <c r="DRN18" s="877"/>
      <c r="DRO18" s="877"/>
      <c r="DRP18" s="877"/>
      <c r="DRQ18" s="877"/>
      <c r="DRR18" s="877"/>
      <c r="DRS18" s="877"/>
      <c r="DRT18" s="877"/>
      <c r="DRU18" s="877"/>
      <c r="DRV18" s="877"/>
      <c r="DRW18" s="877"/>
      <c r="DRX18" s="877"/>
      <c r="DRY18" s="877"/>
      <c r="DRZ18" s="877"/>
      <c r="DSA18" s="877"/>
      <c r="DSB18" s="877"/>
      <c r="DSC18" s="877"/>
      <c r="DSD18" s="877"/>
      <c r="DSE18" s="877"/>
      <c r="DSF18" s="877"/>
      <c r="DSG18" s="877"/>
      <c r="DSH18" s="877"/>
      <c r="DSI18" s="877"/>
      <c r="DSJ18" s="877"/>
      <c r="DSK18" s="877"/>
      <c r="DSL18" s="877"/>
      <c r="DSM18" s="877"/>
      <c r="DSN18" s="877"/>
      <c r="DSO18" s="877"/>
      <c r="DSP18" s="877"/>
      <c r="DSQ18" s="877"/>
      <c r="DSR18" s="877"/>
      <c r="DSS18" s="877"/>
      <c r="DST18" s="877"/>
      <c r="DSU18" s="877"/>
      <c r="DSV18" s="877"/>
      <c r="DSW18" s="877"/>
      <c r="DSX18" s="877"/>
      <c r="DSY18" s="877"/>
      <c r="DSZ18" s="877"/>
      <c r="DTA18" s="877"/>
      <c r="DTB18" s="877"/>
      <c r="DTC18" s="877"/>
      <c r="DTD18" s="877"/>
      <c r="DTE18" s="877"/>
      <c r="DTF18" s="877"/>
      <c r="DTG18" s="877"/>
      <c r="DTH18" s="877"/>
      <c r="DTI18" s="877"/>
      <c r="DTJ18" s="877"/>
      <c r="DTK18" s="877"/>
      <c r="DTL18" s="877"/>
      <c r="DTM18" s="877"/>
      <c r="DTN18" s="877"/>
      <c r="DTO18" s="877"/>
      <c r="DTP18" s="877"/>
      <c r="DTQ18" s="877"/>
      <c r="DTR18" s="877"/>
      <c r="DTS18" s="877"/>
      <c r="DTT18" s="877"/>
      <c r="DTU18" s="877"/>
      <c r="DTV18" s="877"/>
      <c r="DTW18" s="877"/>
      <c r="DTX18" s="877"/>
      <c r="DTY18" s="877"/>
      <c r="DTZ18" s="877"/>
      <c r="DUA18" s="877"/>
      <c r="DUB18" s="877"/>
      <c r="DUC18" s="877"/>
      <c r="DUD18" s="877"/>
      <c r="DUE18" s="877"/>
      <c r="DUF18" s="877"/>
      <c r="DUG18" s="877"/>
      <c r="DUH18" s="877"/>
      <c r="DUI18" s="877"/>
      <c r="DUJ18" s="877"/>
      <c r="DUK18" s="877"/>
      <c r="DUL18" s="877"/>
      <c r="DUM18" s="877"/>
      <c r="DUN18" s="877"/>
      <c r="DUO18" s="877"/>
      <c r="DUP18" s="877"/>
      <c r="DUQ18" s="877"/>
      <c r="DUR18" s="877"/>
      <c r="DUS18" s="877"/>
      <c r="DUT18" s="877"/>
      <c r="DUU18" s="877"/>
      <c r="DUV18" s="877"/>
      <c r="DUW18" s="877"/>
      <c r="DUX18" s="877"/>
      <c r="DUY18" s="877"/>
      <c r="DUZ18" s="877"/>
      <c r="DVA18" s="877"/>
      <c r="DVB18" s="877"/>
      <c r="DVC18" s="877"/>
      <c r="DVD18" s="877"/>
      <c r="DVE18" s="877"/>
      <c r="DVF18" s="877"/>
      <c r="DVG18" s="877"/>
      <c r="DVH18" s="877"/>
      <c r="DVI18" s="877"/>
      <c r="DVJ18" s="877"/>
      <c r="DVK18" s="877"/>
      <c r="DVL18" s="877"/>
      <c r="DVM18" s="877"/>
      <c r="DVN18" s="877"/>
      <c r="DVO18" s="877"/>
      <c r="DVP18" s="877"/>
      <c r="DVQ18" s="877"/>
      <c r="DVR18" s="877"/>
      <c r="DVS18" s="877"/>
      <c r="DVT18" s="877"/>
      <c r="DVU18" s="877"/>
      <c r="DVV18" s="877"/>
      <c r="DVW18" s="877"/>
      <c r="DVX18" s="877"/>
      <c r="DVY18" s="877"/>
      <c r="DVZ18" s="877"/>
      <c r="DWA18" s="877"/>
      <c r="DWB18" s="877"/>
      <c r="DWC18" s="877"/>
      <c r="DWD18" s="877"/>
      <c r="DWE18" s="877"/>
      <c r="DWF18" s="877"/>
      <c r="DWG18" s="877"/>
      <c r="DWH18" s="877"/>
      <c r="DWI18" s="877"/>
      <c r="DWJ18" s="877"/>
      <c r="DWK18" s="877"/>
      <c r="DWL18" s="877"/>
      <c r="DWM18" s="877"/>
      <c r="DWN18" s="877"/>
      <c r="DWO18" s="877"/>
      <c r="DWP18" s="877"/>
      <c r="DWQ18" s="877"/>
      <c r="DWR18" s="877"/>
      <c r="DWS18" s="877"/>
      <c r="DWT18" s="877"/>
      <c r="DWU18" s="877"/>
      <c r="DWV18" s="877"/>
      <c r="DWW18" s="877"/>
      <c r="DWX18" s="877"/>
      <c r="DWY18" s="877"/>
      <c r="DWZ18" s="877"/>
      <c r="DXA18" s="877"/>
      <c r="DXB18" s="877"/>
      <c r="DXC18" s="877"/>
      <c r="DXD18" s="877"/>
      <c r="DXE18" s="877"/>
      <c r="DXF18" s="877"/>
      <c r="DXG18" s="877"/>
      <c r="DXH18" s="877"/>
      <c r="DXI18" s="877"/>
      <c r="DXJ18" s="877"/>
      <c r="DXK18" s="877"/>
      <c r="DXL18" s="877"/>
      <c r="DXM18" s="877"/>
      <c r="DXN18" s="877"/>
      <c r="DXO18" s="877"/>
      <c r="DXP18" s="877"/>
      <c r="DXQ18" s="877"/>
      <c r="DXR18" s="877"/>
      <c r="DXS18" s="877"/>
      <c r="DXT18" s="877"/>
      <c r="DXU18" s="877"/>
      <c r="DXV18" s="877"/>
      <c r="DXW18" s="877"/>
      <c r="DXX18" s="877"/>
      <c r="DXY18" s="877"/>
      <c r="DXZ18" s="877"/>
      <c r="DYA18" s="877"/>
      <c r="DYB18" s="877"/>
      <c r="DYC18" s="877"/>
      <c r="DYD18" s="877"/>
      <c r="DYE18" s="877"/>
      <c r="DYF18" s="877"/>
      <c r="DYG18" s="877"/>
      <c r="DYH18" s="877"/>
      <c r="DYI18" s="877"/>
      <c r="DYJ18" s="877"/>
      <c r="DYK18" s="877"/>
      <c r="DYL18" s="877"/>
      <c r="DYM18" s="877"/>
      <c r="DYN18" s="877"/>
      <c r="DYO18" s="877"/>
      <c r="DYP18" s="877"/>
      <c r="DYQ18" s="877"/>
      <c r="DYR18" s="877"/>
      <c r="DYS18" s="877"/>
      <c r="DYT18" s="877"/>
      <c r="DYU18" s="877"/>
      <c r="DYV18" s="877"/>
      <c r="DYW18" s="877"/>
      <c r="DYX18" s="877"/>
      <c r="DYY18" s="877"/>
      <c r="DYZ18" s="877"/>
      <c r="DZA18" s="877"/>
      <c r="DZB18" s="877"/>
      <c r="DZC18" s="877"/>
      <c r="DZD18" s="877"/>
      <c r="DZE18" s="877"/>
      <c r="DZF18" s="877"/>
      <c r="DZG18" s="877"/>
      <c r="DZH18" s="877"/>
      <c r="DZI18" s="877"/>
      <c r="DZJ18" s="877"/>
      <c r="DZK18" s="877"/>
      <c r="DZL18" s="877"/>
      <c r="DZM18" s="877"/>
      <c r="DZN18" s="877"/>
      <c r="DZO18" s="877"/>
      <c r="DZP18" s="877"/>
      <c r="DZQ18" s="877"/>
      <c r="DZR18" s="877"/>
      <c r="DZS18" s="877"/>
      <c r="DZT18" s="877"/>
      <c r="DZU18" s="877"/>
      <c r="DZV18" s="877"/>
      <c r="DZW18" s="877"/>
      <c r="DZX18" s="877"/>
      <c r="DZY18" s="877"/>
      <c r="DZZ18" s="877"/>
      <c r="EAA18" s="877"/>
      <c r="EAB18" s="877"/>
      <c r="EAC18" s="877"/>
      <c r="EAD18" s="877"/>
      <c r="EAE18" s="877"/>
      <c r="EAF18" s="877"/>
      <c r="EAG18" s="877"/>
      <c r="EAH18" s="877"/>
      <c r="EAI18" s="877"/>
      <c r="EAJ18" s="877"/>
      <c r="EAK18" s="877"/>
      <c r="EAL18" s="877"/>
      <c r="EAM18" s="877"/>
      <c r="EAN18" s="877"/>
      <c r="EAO18" s="877"/>
      <c r="EAP18" s="877"/>
      <c r="EAQ18" s="877"/>
      <c r="EAR18" s="877"/>
      <c r="EAS18" s="877"/>
      <c r="EAT18" s="877"/>
      <c r="EAU18" s="877"/>
      <c r="EAV18" s="877"/>
      <c r="EAW18" s="877"/>
      <c r="EAX18" s="877"/>
      <c r="EAY18" s="877"/>
      <c r="EAZ18" s="877"/>
      <c r="EBA18" s="877"/>
      <c r="EBB18" s="877"/>
      <c r="EBC18" s="877"/>
      <c r="EBD18" s="877"/>
      <c r="EBE18" s="877"/>
      <c r="EBF18" s="877"/>
      <c r="EBG18" s="877"/>
      <c r="EBH18" s="877"/>
      <c r="EBI18" s="877"/>
      <c r="EBJ18" s="877"/>
      <c r="EBK18" s="877"/>
      <c r="EBL18" s="877"/>
      <c r="EBM18" s="877"/>
      <c r="EBN18" s="877"/>
      <c r="EBO18" s="877"/>
      <c r="EBP18" s="877"/>
      <c r="EBQ18" s="877"/>
      <c r="EBR18" s="877"/>
      <c r="EBS18" s="877"/>
      <c r="EBT18" s="877"/>
      <c r="EBU18" s="877"/>
      <c r="EBV18" s="877"/>
      <c r="EBW18" s="877"/>
      <c r="EBX18" s="877"/>
      <c r="EBY18" s="877"/>
      <c r="EBZ18" s="877"/>
      <c r="ECA18" s="877"/>
      <c r="ECB18" s="877"/>
      <c r="ECC18" s="877"/>
      <c r="ECD18" s="877"/>
      <c r="ECE18" s="877"/>
      <c r="ECF18" s="877"/>
      <c r="ECG18" s="877"/>
      <c r="ECH18" s="877"/>
      <c r="ECI18" s="877"/>
      <c r="ECJ18" s="877"/>
      <c r="ECK18" s="877"/>
      <c r="ECL18" s="877"/>
      <c r="ECM18" s="877"/>
      <c r="ECN18" s="877"/>
      <c r="ECO18" s="877"/>
      <c r="ECP18" s="877"/>
      <c r="ECQ18" s="877"/>
      <c r="ECR18" s="877"/>
      <c r="ECS18" s="877"/>
      <c r="ECT18" s="877"/>
      <c r="ECU18" s="877"/>
      <c r="ECV18" s="877"/>
      <c r="ECW18" s="877"/>
      <c r="ECX18" s="877"/>
      <c r="ECY18" s="877"/>
      <c r="ECZ18" s="877"/>
      <c r="EDA18" s="877"/>
      <c r="EDB18" s="877"/>
      <c r="EDC18" s="877"/>
      <c r="EDD18" s="877"/>
      <c r="EDE18" s="877"/>
      <c r="EDF18" s="877"/>
      <c r="EDG18" s="877"/>
      <c r="EDH18" s="877"/>
      <c r="EDI18" s="877"/>
      <c r="EDJ18" s="877"/>
      <c r="EDK18" s="877"/>
      <c r="EDL18" s="877"/>
      <c r="EDM18" s="877"/>
      <c r="EDN18" s="877"/>
      <c r="EDO18" s="877"/>
      <c r="EDP18" s="877"/>
      <c r="EDQ18" s="877"/>
      <c r="EDR18" s="877"/>
      <c r="EDS18" s="877"/>
      <c r="EDT18" s="877"/>
      <c r="EDU18" s="877"/>
      <c r="EDV18" s="877"/>
      <c r="EDW18" s="877"/>
      <c r="EDX18" s="877"/>
      <c r="EDY18" s="877"/>
      <c r="EDZ18" s="877"/>
      <c r="EEA18" s="877"/>
      <c r="EEB18" s="877"/>
      <c r="EEC18" s="877"/>
      <c r="EED18" s="877"/>
      <c r="EEE18" s="877"/>
      <c r="EEF18" s="877"/>
      <c r="EEG18" s="877"/>
      <c r="EEH18" s="877"/>
      <c r="EEI18" s="877"/>
      <c r="EEJ18" s="877"/>
      <c r="EEK18" s="877"/>
      <c r="EEL18" s="877"/>
      <c r="EEM18" s="877"/>
      <c r="EEN18" s="877"/>
      <c r="EEO18" s="877"/>
      <c r="EEP18" s="877"/>
      <c r="EEQ18" s="877"/>
      <c r="EER18" s="877"/>
      <c r="EES18" s="877"/>
      <c r="EET18" s="877"/>
      <c r="EEU18" s="877"/>
      <c r="EEV18" s="877"/>
      <c r="EEW18" s="877"/>
      <c r="EEX18" s="877"/>
      <c r="EEY18" s="877"/>
      <c r="EEZ18" s="877"/>
      <c r="EFA18" s="877"/>
      <c r="EFB18" s="877"/>
      <c r="EFC18" s="877"/>
      <c r="EFD18" s="877"/>
      <c r="EFE18" s="877"/>
      <c r="EFF18" s="877"/>
      <c r="EFG18" s="877"/>
      <c r="EFH18" s="877"/>
      <c r="EFI18" s="877"/>
      <c r="EFJ18" s="877"/>
      <c r="EFK18" s="877"/>
      <c r="EFL18" s="877"/>
      <c r="EFM18" s="877"/>
      <c r="EFN18" s="877"/>
      <c r="EFO18" s="877"/>
      <c r="EFP18" s="877"/>
      <c r="EFQ18" s="877"/>
      <c r="EFR18" s="877"/>
      <c r="EFS18" s="877"/>
      <c r="EFT18" s="877"/>
      <c r="EFU18" s="877"/>
      <c r="EFV18" s="877"/>
      <c r="EFW18" s="877"/>
      <c r="EFX18" s="877"/>
      <c r="EFY18" s="877"/>
      <c r="EFZ18" s="877"/>
      <c r="EGA18" s="877"/>
      <c r="EGB18" s="877"/>
      <c r="EGC18" s="877"/>
      <c r="EGD18" s="877"/>
      <c r="EGE18" s="877"/>
      <c r="EGF18" s="877"/>
      <c r="EGG18" s="877"/>
      <c r="EGH18" s="877"/>
      <c r="EGI18" s="877"/>
      <c r="EGJ18" s="877"/>
      <c r="EGK18" s="877"/>
      <c r="EGL18" s="877"/>
      <c r="EGM18" s="877"/>
      <c r="EGN18" s="877"/>
      <c r="EGO18" s="877"/>
      <c r="EGP18" s="877"/>
      <c r="EGQ18" s="877"/>
      <c r="EGR18" s="877"/>
      <c r="EGS18" s="877"/>
      <c r="EGT18" s="877"/>
      <c r="EGU18" s="877"/>
      <c r="EGV18" s="877"/>
      <c r="EGW18" s="877"/>
      <c r="EGX18" s="877"/>
      <c r="EGY18" s="877"/>
      <c r="EGZ18" s="877"/>
      <c r="EHA18" s="877"/>
      <c r="EHB18" s="877"/>
      <c r="EHC18" s="877"/>
      <c r="EHD18" s="877"/>
      <c r="EHE18" s="877"/>
      <c r="EHF18" s="877"/>
      <c r="EHG18" s="877"/>
      <c r="EHH18" s="877"/>
      <c r="EHI18" s="877"/>
      <c r="EHJ18" s="877"/>
      <c r="EHK18" s="877"/>
      <c r="EHL18" s="877"/>
      <c r="EHM18" s="877"/>
      <c r="EHN18" s="877"/>
      <c r="EHO18" s="877"/>
      <c r="EHP18" s="877"/>
      <c r="EHQ18" s="877"/>
      <c r="EHR18" s="877"/>
      <c r="EHS18" s="877"/>
      <c r="EHT18" s="877"/>
      <c r="EHU18" s="877"/>
      <c r="EHV18" s="877"/>
      <c r="EHW18" s="877"/>
      <c r="EHX18" s="877"/>
      <c r="EHY18" s="877"/>
      <c r="EHZ18" s="877"/>
      <c r="EIA18" s="877"/>
      <c r="EIB18" s="877"/>
      <c r="EIC18" s="877"/>
      <c r="EID18" s="877"/>
      <c r="EIE18" s="877"/>
      <c r="EIF18" s="877"/>
      <c r="EIG18" s="877"/>
      <c r="EIH18" s="877"/>
      <c r="EII18" s="877"/>
      <c r="EIJ18" s="877"/>
      <c r="EIK18" s="877"/>
      <c r="EIL18" s="877"/>
      <c r="EIM18" s="877"/>
      <c r="EIN18" s="877"/>
      <c r="EIO18" s="877"/>
      <c r="EIP18" s="877"/>
      <c r="EIQ18" s="877"/>
      <c r="EIR18" s="877"/>
      <c r="EIS18" s="877"/>
      <c r="EIT18" s="877"/>
      <c r="EIU18" s="877"/>
      <c r="EIV18" s="877"/>
      <c r="EIW18" s="877"/>
      <c r="EIX18" s="877"/>
      <c r="EIY18" s="877"/>
      <c r="EIZ18" s="877"/>
      <c r="EJA18" s="877"/>
      <c r="EJB18" s="877"/>
      <c r="EJC18" s="877"/>
      <c r="EJD18" s="877"/>
      <c r="EJE18" s="877"/>
      <c r="EJF18" s="877"/>
      <c r="EJG18" s="877"/>
      <c r="EJH18" s="877"/>
      <c r="EJI18" s="877"/>
      <c r="EJJ18" s="877"/>
      <c r="EJK18" s="877"/>
      <c r="EJL18" s="877"/>
      <c r="EJM18" s="877"/>
      <c r="EJN18" s="877"/>
      <c r="EJO18" s="877"/>
      <c r="EJP18" s="877"/>
      <c r="EJQ18" s="877"/>
      <c r="EJR18" s="877"/>
      <c r="EJS18" s="877"/>
      <c r="EJT18" s="877"/>
      <c r="EJU18" s="877"/>
      <c r="EJV18" s="877"/>
      <c r="EJW18" s="877"/>
      <c r="EJX18" s="877"/>
      <c r="EJY18" s="877"/>
      <c r="EJZ18" s="877"/>
      <c r="EKA18" s="877"/>
      <c r="EKB18" s="877"/>
      <c r="EKC18" s="877"/>
      <c r="EKD18" s="877"/>
      <c r="EKE18" s="877"/>
      <c r="EKF18" s="877"/>
      <c r="EKG18" s="877"/>
      <c r="EKH18" s="877"/>
      <c r="EKI18" s="877"/>
      <c r="EKJ18" s="877"/>
      <c r="EKK18" s="877"/>
      <c r="EKL18" s="877"/>
      <c r="EKM18" s="877"/>
      <c r="EKN18" s="877"/>
      <c r="EKO18" s="877"/>
      <c r="EKP18" s="877"/>
      <c r="EKQ18" s="877"/>
      <c r="EKR18" s="877"/>
      <c r="EKS18" s="877"/>
      <c r="EKT18" s="877"/>
      <c r="EKU18" s="877"/>
      <c r="EKV18" s="877"/>
      <c r="EKW18" s="877"/>
      <c r="EKX18" s="877"/>
      <c r="EKY18" s="877"/>
      <c r="EKZ18" s="877"/>
      <c r="ELA18" s="877"/>
      <c r="ELB18" s="877"/>
      <c r="ELC18" s="877"/>
      <c r="ELD18" s="877"/>
      <c r="ELE18" s="877"/>
      <c r="ELF18" s="877"/>
      <c r="ELG18" s="877"/>
      <c r="ELH18" s="877"/>
      <c r="ELI18" s="877"/>
      <c r="ELJ18" s="877"/>
      <c r="ELK18" s="877"/>
      <c r="ELL18" s="877"/>
      <c r="ELM18" s="877"/>
      <c r="ELN18" s="877"/>
      <c r="ELO18" s="877"/>
      <c r="ELP18" s="877"/>
      <c r="ELQ18" s="877"/>
      <c r="ELR18" s="877"/>
      <c r="ELS18" s="877"/>
      <c r="ELT18" s="877"/>
      <c r="ELU18" s="877"/>
      <c r="ELV18" s="877"/>
      <c r="ELW18" s="877"/>
      <c r="ELX18" s="877"/>
      <c r="ELY18" s="877"/>
      <c r="ELZ18" s="877"/>
      <c r="EMA18" s="877"/>
      <c r="EMB18" s="877"/>
      <c r="EMC18" s="877"/>
      <c r="EMD18" s="877"/>
      <c r="EME18" s="877"/>
      <c r="EMF18" s="877"/>
      <c r="EMG18" s="877"/>
      <c r="EMH18" s="877"/>
      <c r="EMI18" s="877"/>
      <c r="EMJ18" s="877"/>
      <c r="EMK18" s="877"/>
      <c r="EML18" s="877"/>
      <c r="EMM18" s="877"/>
      <c r="EMN18" s="877"/>
      <c r="EMO18" s="877"/>
      <c r="EMP18" s="877"/>
      <c r="EMQ18" s="877"/>
      <c r="EMR18" s="877"/>
      <c r="EMS18" s="877"/>
      <c r="EMT18" s="877"/>
      <c r="EMU18" s="877"/>
      <c r="EMV18" s="877"/>
      <c r="EMW18" s="877"/>
      <c r="EMX18" s="877"/>
      <c r="EMY18" s="877"/>
      <c r="EMZ18" s="877"/>
      <c r="ENA18" s="877"/>
      <c r="ENB18" s="877"/>
      <c r="ENC18" s="877"/>
      <c r="END18" s="877"/>
      <c r="ENE18" s="877"/>
      <c r="ENF18" s="877"/>
      <c r="ENG18" s="877"/>
      <c r="ENH18" s="877"/>
      <c r="ENI18" s="877"/>
      <c r="ENJ18" s="877"/>
      <c r="ENK18" s="877"/>
      <c r="ENL18" s="877"/>
      <c r="ENM18" s="877"/>
      <c r="ENN18" s="877"/>
      <c r="ENO18" s="877"/>
      <c r="ENP18" s="877"/>
      <c r="ENQ18" s="877"/>
      <c r="ENR18" s="877"/>
      <c r="ENS18" s="877"/>
      <c r="ENT18" s="877"/>
      <c r="ENU18" s="877"/>
      <c r="ENV18" s="877"/>
      <c r="ENW18" s="877"/>
      <c r="ENX18" s="877"/>
      <c r="ENY18" s="877"/>
      <c r="ENZ18" s="877"/>
      <c r="EOA18" s="877"/>
      <c r="EOB18" s="877"/>
      <c r="EOC18" s="877"/>
      <c r="EOD18" s="877"/>
      <c r="EOE18" s="877"/>
      <c r="EOF18" s="877"/>
      <c r="EOG18" s="877"/>
      <c r="EOH18" s="877"/>
      <c r="EOI18" s="877"/>
      <c r="EOJ18" s="877"/>
      <c r="EOK18" s="877"/>
      <c r="EOL18" s="877"/>
      <c r="EOM18" s="877"/>
      <c r="EON18" s="877"/>
      <c r="EOO18" s="877"/>
      <c r="EOP18" s="877"/>
      <c r="EOQ18" s="877"/>
      <c r="EOR18" s="877"/>
      <c r="EOS18" s="877"/>
      <c r="EOT18" s="877"/>
      <c r="EOU18" s="877"/>
      <c r="EOV18" s="877"/>
      <c r="EOW18" s="877"/>
      <c r="EOX18" s="877"/>
      <c r="EOY18" s="877"/>
      <c r="EOZ18" s="877"/>
      <c r="EPA18" s="877"/>
      <c r="EPB18" s="877"/>
      <c r="EPC18" s="877"/>
      <c r="EPD18" s="877"/>
      <c r="EPE18" s="877"/>
      <c r="EPF18" s="877"/>
      <c r="EPG18" s="877"/>
      <c r="EPH18" s="877"/>
      <c r="EPI18" s="877"/>
      <c r="EPJ18" s="877"/>
      <c r="EPK18" s="877"/>
      <c r="EPL18" s="877"/>
      <c r="EPM18" s="877"/>
      <c r="EPN18" s="877"/>
      <c r="EPO18" s="877"/>
      <c r="EPP18" s="877"/>
      <c r="EPQ18" s="877"/>
      <c r="EPR18" s="877"/>
      <c r="EPS18" s="877"/>
      <c r="EPT18" s="877"/>
      <c r="EPU18" s="877"/>
      <c r="EPV18" s="877"/>
      <c r="EPW18" s="877"/>
      <c r="EPX18" s="877"/>
      <c r="EPY18" s="877"/>
      <c r="EPZ18" s="877"/>
      <c r="EQA18" s="877"/>
      <c r="EQB18" s="877"/>
      <c r="EQC18" s="877"/>
      <c r="EQD18" s="877"/>
      <c r="EQE18" s="877"/>
      <c r="EQF18" s="877"/>
      <c r="EQG18" s="877"/>
      <c r="EQH18" s="877"/>
      <c r="EQI18" s="877"/>
      <c r="EQJ18" s="877"/>
      <c r="EQK18" s="877"/>
      <c r="EQL18" s="877"/>
      <c r="EQM18" s="877"/>
      <c r="EQN18" s="877"/>
      <c r="EQO18" s="877"/>
      <c r="EQP18" s="877"/>
      <c r="EQQ18" s="877"/>
      <c r="EQR18" s="877"/>
      <c r="EQS18" s="877"/>
      <c r="EQT18" s="877"/>
      <c r="EQU18" s="877"/>
      <c r="EQV18" s="877"/>
      <c r="EQW18" s="877"/>
      <c r="EQX18" s="877"/>
      <c r="EQY18" s="877"/>
      <c r="EQZ18" s="877"/>
      <c r="ERA18" s="877"/>
      <c r="ERB18" s="877"/>
      <c r="ERC18" s="877"/>
      <c r="ERD18" s="877"/>
      <c r="ERE18" s="877"/>
      <c r="ERF18" s="877"/>
      <c r="ERG18" s="877"/>
      <c r="ERH18" s="877"/>
      <c r="ERI18" s="877"/>
      <c r="ERJ18" s="877"/>
      <c r="ERK18" s="877"/>
      <c r="ERL18" s="877"/>
      <c r="ERM18" s="877"/>
      <c r="ERN18" s="877"/>
      <c r="ERO18" s="877"/>
      <c r="ERP18" s="877"/>
      <c r="ERQ18" s="877"/>
      <c r="ERR18" s="877"/>
      <c r="ERS18" s="877"/>
      <c r="ERT18" s="877"/>
      <c r="ERU18" s="877"/>
      <c r="ERV18" s="877"/>
      <c r="ERW18" s="877"/>
      <c r="ERX18" s="877"/>
      <c r="ERY18" s="877"/>
      <c r="ERZ18" s="877"/>
      <c r="ESA18" s="877"/>
      <c r="ESB18" s="877"/>
      <c r="ESC18" s="877"/>
      <c r="ESD18" s="877"/>
      <c r="ESE18" s="877"/>
      <c r="ESF18" s="877"/>
      <c r="ESG18" s="877"/>
      <c r="ESH18" s="877"/>
      <c r="ESI18" s="877"/>
      <c r="ESJ18" s="877"/>
      <c r="ESK18" s="877"/>
      <c r="ESL18" s="877"/>
      <c r="ESM18" s="877"/>
      <c r="ESN18" s="877"/>
      <c r="ESO18" s="877"/>
      <c r="ESP18" s="877"/>
      <c r="ESQ18" s="877"/>
      <c r="ESR18" s="877"/>
      <c r="ESS18" s="877"/>
      <c r="EST18" s="877"/>
      <c r="ESU18" s="877"/>
      <c r="ESV18" s="877"/>
      <c r="ESW18" s="877"/>
      <c r="ESX18" s="877"/>
      <c r="ESY18" s="877"/>
      <c r="ESZ18" s="877"/>
      <c r="ETA18" s="877"/>
      <c r="ETB18" s="877"/>
      <c r="ETC18" s="877"/>
      <c r="ETD18" s="877"/>
      <c r="ETE18" s="877"/>
      <c r="ETF18" s="877"/>
      <c r="ETG18" s="877"/>
      <c r="ETH18" s="877"/>
      <c r="ETI18" s="877"/>
      <c r="ETJ18" s="877"/>
      <c r="ETK18" s="877"/>
      <c r="ETL18" s="877"/>
      <c r="ETM18" s="877"/>
      <c r="ETN18" s="877"/>
      <c r="ETO18" s="877"/>
      <c r="ETP18" s="877"/>
      <c r="ETQ18" s="877"/>
      <c r="ETR18" s="877"/>
      <c r="ETS18" s="877"/>
      <c r="ETT18" s="877"/>
      <c r="ETU18" s="877"/>
      <c r="ETV18" s="877"/>
      <c r="ETW18" s="877"/>
      <c r="ETX18" s="877"/>
      <c r="ETY18" s="877"/>
      <c r="ETZ18" s="877"/>
      <c r="EUA18" s="877"/>
      <c r="EUB18" s="877"/>
      <c r="EUC18" s="877"/>
      <c r="EUD18" s="877"/>
      <c r="EUE18" s="877"/>
      <c r="EUF18" s="877"/>
      <c r="EUG18" s="877"/>
      <c r="EUH18" s="877"/>
      <c r="EUI18" s="877"/>
      <c r="EUJ18" s="877"/>
      <c r="EUK18" s="877"/>
      <c r="EUL18" s="877"/>
      <c r="EUM18" s="877"/>
      <c r="EUN18" s="877"/>
      <c r="EUO18" s="877"/>
      <c r="EUP18" s="877"/>
      <c r="EUQ18" s="877"/>
      <c r="EUR18" s="877"/>
      <c r="EUS18" s="877"/>
      <c r="EUT18" s="877"/>
      <c r="EUU18" s="877"/>
      <c r="EUV18" s="877"/>
      <c r="EUW18" s="877"/>
      <c r="EUX18" s="877"/>
      <c r="EUY18" s="877"/>
      <c r="EUZ18" s="877"/>
      <c r="EVA18" s="877"/>
      <c r="EVB18" s="877"/>
      <c r="EVC18" s="877"/>
      <c r="EVD18" s="877"/>
      <c r="EVE18" s="877"/>
      <c r="EVF18" s="877"/>
      <c r="EVG18" s="877"/>
      <c r="EVH18" s="877"/>
      <c r="EVI18" s="877"/>
      <c r="EVJ18" s="877"/>
      <c r="EVK18" s="877"/>
      <c r="EVL18" s="877"/>
      <c r="EVM18" s="877"/>
      <c r="EVN18" s="877"/>
      <c r="EVO18" s="877"/>
      <c r="EVP18" s="877"/>
      <c r="EVQ18" s="877"/>
      <c r="EVR18" s="877"/>
      <c r="EVS18" s="877"/>
      <c r="EVT18" s="877"/>
      <c r="EVU18" s="877"/>
      <c r="EVV18" s="877"/>
      <c r="EVW18" s="877"/>
      <c r="EVX18" s="877"/>
      <c r="EVY18" s="877"/>
      <c r="EVZ18" s="877"/>
      <c r="EWA18" s="877"/>
      <c r="EWB18" s="877"/>
      <c r="EWC18" s="877"/>
      <c r="EWD18" s="877"/>
      <c r="EWE18" s="877"/>
      <c r="EWF18" s="877"/>
      <c r="EWG18" s="877"/>
      <c r="EWH18" s="877"/>
      <c r="EWI18" s="877"/>
      <c r="EWJ18" s="877"/>
      <c r="EWK18" s="877"/>
      <c r="EWL18" s="877"/>
      <c r="EWM18" s="877"/>
      <c r="EWN18" s="877"/>
      <c r="EWO18" s="877"/>
      <c r="EWP18" s="877"/>
      <c r="EWQ18" s="877"/>
      <c r="EWR18" s="877"/>
      <c r="EWS18" s="877"/>
      <c r="EWT18" s="877"/>
      <c r="EWU18" s="877"/>
      <c r="EWV18" s="877"/>
      <c r="EWW18" s="877"/>
      <c r="EWX18" s="877"/>
      <c r="EWY18" s="877"/>
      <c r="EWZ18" s="877"/>
      <c r="EXA18" s="877"/>
      <c r="EXB18" s="877"/>
      <c r="EXC18" s="877"/>
      <c r="EXD18" s="877"/>
      <c r="EXE18" s="877"/>
      <c r="EXF18" s="877"/>
      <c r="EXG18" s="877"/>
      <c r="EXH18" s="877"/>
      <c r="EXI18" s="877"/>
      <c r="EXJ18" s="877"/>
      <c r="EXK18" s="877"/>
      <c r="EXL18" s="877"/>
      <c r="EXM18" s="877"/>
      <c r="EXN18" s="877"/>
      <c r="EXO18" s="877"/>
      <c r="EXP18" s="877"/>
      <c r="EXQ18" s="877"/>
      <c r="EXR18" s="877"/>
      <c r="EXS18" s="877"/>
      <c r="EXT18" s="877"/>
      <c r="EXU18" s="877"/>
      <c r="EXV18" s="877"/>
      <c r="EXW18" s="877"/>
      <c r="EXX18" s="877"/>
      <c r="EXY18" s="877"/>
      <c r="EXZ18" s="877"/>
      <c r="EYA18" s="877"/>
      <c r="EYB18" s="877"/>
      <c r="EYC18" s="877"/>
      <c r="EYD18" s="877"/>
      <c r="EYE18" s="877"/>
      <c r="EYF18" s="877"/>
      <c r="EYG18" s="877"/>
      <c r="EYH18" s="877"/>
      <c r="EYI18" s="877"/>
      <c r="EYJ18" s="877"/>
      <c r="EYK18" s="877"/>
      <c r="EYL18" s="877"/>
      <c r="EYM18" s="877"/>
      <c r="EYN18" s="877"/>
      <c r="EYO18" s="877"/>
      <c r="EYP18" s="877"/>
      <c r="EYQ18" s="877"/>
      <c r="EYR18" s="877"/>
      <c r="EYS18" s="877"/>
      <c r="EYT18" s="877"/>
      <c r="EYU18" s="877"/>
      <c r="EYV18" s="877"/>
      <c r="EYW18" s="877"/>
      <c r="EYX18" s="877"/>
      <c r="EYY18" s="877"/>
      <c r="EYZ18" s="877"/>
      <c r="EZA18" s="877"/>
      <c r="EZB18" s="877"/>
      <c r="EZC18" s="877"/>
      <c r="EZD18" s="877"/>
      <c r="EZE18" s="877"/>
      <c r="EZF18" s="877"/>
      <c r="EZG18" s="877"/>
      <c r="EZH18" s="877"/>
      <c r="EZI18" s="877"/>
      <c r="EZJ18" s="877"/>
      <c r="EZK18" s="877"/>
      <c r="EZL18" s="877"/>
      <c r="EZM18" s="877"/>
      <c r="EZN18" s="877"/>
      <c r="EZO18" s="877"/>
      <c r="EZP18" s="877"/>
      <c r="EZQ18" s="877"/>
      <c r="EZR18" s="877"/>
      <c r="EZS18" s="877"/>
      <c r="EZT18" s="877"/>
      <c r="EZU18" s="877"/>
      <c r="EZV18" s="877"/>
      <c r="EZW18" s="877"/>
      <c r="EZX18" s="877"/>
      <c r="EZY18" s="877"/>
      <c r="EZZ18" s="877"/>
      <c r="FAA18" s="877"/>
      <c r="FAB18" s="877"/>
      <c r="FAC18" s="877"/>
      <c r="FAD18" s="877"/>
      <c r="FAE18" s="877"/>
      <c r="FAF18" s="877"/>
      <c r="FAG18" s="877"/>
      <c r="FAH18" s="877"/>
      <c r="FAI18" s="877"/>
      <c r="FAJ18" s="877"/>
      <c r="FAK18" s="877"/>
      <c r="FAL18" s="877"/>
      <c r="FAM18" s="877"/>
      <c r="FAN18" s="877"/>
      <c r="FAO18" s="877"/>
      <c r="FAP18" s="877"/>
      <c r="FAQ18" s="877"/>
      <c r="FAR18" s="877"/>
      <c r="FAS18" s="877"/>
      <c r="FAT18" s="877"/>
      <c r="FAU18" s="877"/>
      <c r="FAV18" s="877"/>
      <c r="FAW18" s="877"/>
      <c r="FAX18" s="877"/>
      <c r="FAY18" s="877"/>
      <c r="FAZ18" s="877"/>
      <c r="FBA18" s="877"/>
      <c r="FBB18" s="877"/>
      <c r="FBC18" s="877"/>
      <c r="FBD18" s="877"/>
      <c r="FBE18" s="877"/>
      <c r="FBF18" s="877"/>
      <c r="FBG18" s="877"/>
      <c r="FBH18" s="877"/>
      <c r="FBI18" s="877"/>
      <c r="FBJ18" s="877"/>
      <c r="FBK18" s="877"/>
      <c r="FBL18" s="877"/>
      <c r="FBM18" s="877"/>
      <c r="FBN18" s="877"/>
      <c r="FBO18" s="877"/>
      <c r="FBP18" s="877"/>
      <c r="FBQ18" s="877"/>
      <c r="FBR18" s="877"/>
      <c r="FBS18" s="877"/>
      <c r="FBT18" s="877"/>
      <c r="FBU18" s="877"/>
      <c r="FBV18" s="877"/>
      <c r="FBW18" s="877"/>
      <c r="FBX18" s="877"/>
      <c r="FBY18" s="877"/>
      <c r="FBZ18" s="877"/>
      <c r="FCA18" s="877"/>
      <c r="FCB18" s="877"/>
      <c r="FCC18" s="877"/>
      <c r="FCD18" s="877"/>
      <c r="FCE18" s="877"/>
      <c r="FCF18" s="877"/>
      <c r="FCG18" s="877"/>
      <c r="FCH18" s="877"/>
      <c r="FCI18" s="877"/>
      <c r="FCJ18" s="877"/>
      <c r="FCK18" s="877"/>
      <c r="FCL18" s="877"/>
      <c r="FCM18" s="877"/>
      <c r="FCN18" s="877"/>
      <c r="FCO18" s="877"/>
      <c r="FCP18" s="877"/>
      <c r="FCQ18" s="877"/>
      <c r="FCR18" s="877"/>
      <c r="FCS18" s="877"/>
      <c r="FCT18" s="877"/>
      <c r="FCU18" s="877"/>
      <c r="FCV18" s="877"/>
      <c r="FCW18" s="877"/>
      <c r="FCX18" s="877"/>
      <c r="FCY18" s="877"/>
      <c r="FCZ18" s="877"/>
      <c r="FDA18" s="877"/>
      <c r="FDB18" s="877"/>
      <c r="FDC18" s="877"/>
      <c r="FDD18" s="877"/>
      <c r="FDE18" s="877"/>
      <c r="FDF18" s="877"/>
      <c r="FDG18" s="877"/>
      <c r="FDH18" s="877"/>
      <c r="FDI18" s="877"/>
      <c r="FDJ18" s="877"/>
      <c r="FDK18" s="877"/>
      <c r="FDL18" s="877"/>
      <c r="FDM18" s="877"/>
      <c r="FDN18" s="877"/>
      <c r="FDO18" s="877"/>
      <c r="FDP18" s="877"/>
      <c r="FDQ18" s="877"/>
      <c r="FDR18" s="877"/>
      <c r="FDS18" s="877"/>
      <c r="FDT18" s="877"/>
      <c r="FDU18" s="877"/>
      <c r="FDV18" s="877"/>
      <c r="FDW18" s="877"/>
      <c r="FDX18" s="877"/>
      <c r="FDY18" s="877"/>
      <c r="FDZ18" s="877"/>
      <c r="FEA18" s="877"/>
      <c r="FEB18" s="877"/>
      <c r="FEC18" s="877"/>
      <c r="FED18" s="877"/>
      <c r="FEE18" s="877"/>
      <c r="FEF18" s="877"/>
      <c r="FEG18" s="877"/>
      <c r="FEH18" s="877"/>
      <c r="FEI18" s="877"/>
      <c r="FEJ18" s="877"/>
      <c r="FEK18" s="877"/>
      <c r="FEL18" s="877"/>
      <c r="FEM18" s="877"/>
      <c r="FEN18" s="877"/>
      <c r="FEO18" s="877"/>
      <c r="FEP18" s="877"/>
      <c r="FEQ18" s="877"/>
      <c r="FER18" s="877"/>
      <c r="FES18" s="877"/>
      <c r="FET18" s="877"/>
      <c r="FEU18" s="877"/>
      <c r="FEV18" s="877"/>
      <c r="FEW18" s="877"/>
      <c r="FEX18" s="877"/>
      <c r="FEY18" s="877"/>
      <c r="FEZ18" s="877"/>
      <c r="FFA18" s="877"/>
      <c r="FFB18" s="877"/>
      <c r="FFC18" s="877"/>
      <c r="FFD18" s="877"/>
      <c r="FFE18" s="877"/>
      <c r="FFF18" s="877"/>
      <c r="FFG18" s="877"/>
      <c r="FFH18" s="877"/>
      <c r="FFI18" s="877"/>
      <c r="FFJ18" s="877"/>
      <c r="FFK18" s="877"/>
      <c r="FFL18" s="877"/>
      <c r="FFM18" s="877"/>
      <c r="FFN18" s="877"/>
      <c r="FFO18" s="877"/>
      <c r="FFP18" s="877"/>
      <c r="FFQ18" s="877"/>
      <c r="FFR18" s="877"/>
      <c r="FFS18" s="877"/>
      <c r="FFT18" s="877"/>
      <c r="FFU18" s="877"/>
      <c r="FFV18" s="877"/>
      <c r="FFW18" s="877"/>
      <c r="FFX18" s="877"/>
      <c r="FFY18" s="877"/>
      <c r="FFZ18" s="877"/>
      <c r="FGA18" s="877"/>
      <c r="FGB18" s="877"/>
      <c r="FGC18" s="877"/>
      <c r="FGD18" s="877"/>
      <c r="FGE18" s="877"/>
      <c r="FGF18" s="877"/>
      <c r="FGG18" s="877"/>
      <c r="FGH18" s="877"/>
      <c r="FGI18" s="877"/>
      <c r="FGJ18" s="877"/>
      <c r="FGK18" s="877"/>
      <c r="FGL18" s="877"/>
      <c r="FGM18" s="877"/>
      <c r="FGN18" s="877"/>
      <c r="FGO18" s="877"/>
      <c r="FGP18" s="877"/>
      <c r="FGQ18" s="877"/>
      <c r="FGR18" s="877"/>
      <c r="FGS18" s="877"/>
      <c r="FGT18" s="877"/>
      <c r="FGU18" s="877"/>
      <c r="FGV18" s="877"/>
      <c r="FGW18" s="877"/>
      <c r="FGX18" s="877"/>
      <c r="FGY18" s="877"/>
      <c r="FGZ18" s="877"/>
      <c r="FHA18" s="877"/>
      <c r="FHB18" s="877"/>
      <c r="FHC18" s="877"/>
      <c r="FHD18" s="877"/>
      <c r="FHE18" s="877"/>
      <c r="FHF18" s="877"/>
      <c r="FHG18" s="877"/>
      <c r="FHH18" s="877"/>
      <c r="FHI18" s="877"/>
      <c r="FHJ18" s="877"/>
      <c r="FHK18" s="877"/>
      <c r="FHL18" s="877"/>
      <c r="FHM18" s="877"/>
      <c r="FHN18" s="877"/>
      <c r="FHO18" s="877"/>
      <c r="FHP18" s="877"/>
      <c r="FHQ18" s="877"/>
      <c r="FHR18" s="877"/>
      <c r="FHS18" s="877"/>
      <c r="FHT18" s="877"/>
      <c r="FHU18" s="877"/>
      <c r="FHV18" s="877"/>
      <c r="FHW18" s="877"/>
      <c r="FHX18" s="877"/>
      <c r="FHY18" s="877"/>
      <c r="FHZ18" s="877"/>
      <c r="FIA18" s="877"/>
      <c r="FIB18" s="877"/>
      <c r="FIC18" s="877"/>
      <c r="FID18" s="877"/>
      <c r="FIE18" s="877"/>
      <c r="FIF18" s="877"/>
      <c r="FIG18" s="877"/>
      <c r="FIH18" s="877"/>
      <c r="FII18" s="877"/>
      <c r="FIJ18" s="877"/>
      <c r="FIK18" s="877"/>
      <c r="FIL18" s="877"/>
      <c r="FIM18" s="877"/>
      <c r="FIN18" s="877"/>
      <c r="FIO18" s="877"/>
      <c r="FIP18" s="877"/>
      <c r="FIQ18" s="877"/>
      <c r="FIR18" s="877"/>
      <c r="FIS18" s="877"/>
      <c r="FIT18" s="877"/>
      <c r="FIU18" s="877"/>
      <c r="FIV18" s="877"/>
      <c r="FIW18" s="877"/>
      <c r="FIX18" s="877"/>
      <c r="FIY18" s="877"/>
      <c r="FIZ18" s="877"/>
      <c r="FJA18" s="877"/>
      <c r="FJB18" s="877"/>
      <c r="FJC18" s="877"/>
      <c r="FJD18" s="877"/>
      <c r="FJE18" s="877"/>
      <c r="FJF18" s="877"/>
      <c r="FJG18" s="877"/>
      <c r="FJH18" s="877"/>
      <c r="FJI18" s="877"/>
      <c r="FJJ18" s="877"/>
      <c r="FJK18" s="877"/>
      <c r="FJL18" s="877"/>
      <c r="FJM18" s="877"/>
      <c r="FJN18" s="877"/>
      <c r="FJO18" s="877"/>
      <c r="FJP18" s="877"/>
      <c r="FJQ18" s="877"/>
      <c r="FJR18" s="877"/>
      <c r="FJS18" s="877"/>
      <c r="FJT18" s="877"/>
      <c r="FJU18" s="877"/>
      <c r="FJV18" s="877"/>
      <c r="FJW18" s="877"/>
      <c r="FJX18" s="877"/>
      <c r="FJY18" s="877"/>
      <c r="FJZ18" s="877"/>
      <c r="FKA18" s="877"/>
      <c r="FKB18" s="877"/>
      <c r="FKC18" s="877"/>
      <c r="FKD18" s="877"/>
      <c r="FKE18" s="877"/>
      <c r="FKF18" s="877"/>
      <c r="FKG18" s="877"/>
      <c r="FKH18" s="877"/>
      <c r="FKI18" s="877"/>
      <c r="FKJ18" s="877"/>
      <c r="FKK18" s="877"/>
      <c r="FKL18" s="877"/>
      <c r="FKM18" s="877"/>
      <c r="FKN18" s="877"/>
      <c r="FKO18" s="877"/>
      <c r="FKP18" s="877"/>
      <c r="FKQ18" s="877"/>
      <c r="FKR18" s="877"/>
      <c r="FKS18" s="877"/>
      <c r="FKT18" s="877"/>
      <c r="FKU18" s="877"/>
      <c r="FKV18" s="877"/>
      <c r="FKW18" s="877"/>
      <c r="FKX18" s="877"/>
      <c r="FKY18" s="877"/>
      <c r="FKZ18" s="877"/>
      <c r="FLA18" s="877"/>
      <c r="FLB18" s="877"/>
      <c r="FLC18" s="877"/>
      <c r="FLD18" s="877"/>
      <c r="FLE18" s="877"/>
      <c r="FLF18" s="877"/>
      <c r="FLG18" s="877"/>
      <c r="FLH18" s="877"/>
      <c r="FLI18" s="877"/>
      <c r="FLJ18" s="877"/>
      <c r="FLK18" s="877"/>
      <c r="FLL18" s="877"/>
      <c r="FLM18" s="877"/>
      <c r="FLN18" s="877"/>
      <c r="FLO18" s="877"/>
      <c r="FLP18" s="877"/>
      <c r="FLQ18" s="877"/>
      <c r="FLR18" s="877"/>
      <c r="FLS18" s="877"/>
      <c r="FLT18" s="877"/>
      <c r="FLU18" s="877"/>
      <c r="FLV18" s="877"/>
      <c r="FLW18" s="877"/>
      <c r="FLX18" s="877"/>
      <c r="FLY18" s="877"/>
      <c r="FLZ18" s="877"/>
      <c r="FMA18" s="877"/>
      <c r="FMB18" s="877"/>
      <c r="FMC18" s="877"/>
      <c r="FMD18" s="877"/>
      <c r="FME18" s="877"/>
      <c r="FMF18" s="877"/>
      <c r="FMG18" s="877"/>
      <c r="FMH18" s="877"/>
      <c r="FMI18" s="877"/>
      <c r="FMJ18" s="877"/>
      <c r="FMK18" s="877"/>
      <c r="FML18" s="877"/>
      <c r="FMM18" s="877"/>
      <c r="FMN18" s="877"/>
      <c r="FMO18" s="877"/>
      <c r="FMP18" s="877"/>
      <c r="FMQ18" s="877"/>
      <c r="FMR18" s="877"/>
      <c r="FMS18" s="877"/>
      <c r="FMT18" s="877"/>
      <c r="FMU18" s="877"/>
      <c r="FMV18" s="877"/>
      <c r="FMW18" s="877"/>
      <c r="FMX18" s="877"/>
      <c r="FMY18" s="877"/>
      <c r="FMZ18" s="877"/>
      <c r="FNA18" s="877"/>
      <c r="FNB18" s="877"/>
      <c r="FNC18" s="877"/>
      <c r="FND18" s="877"/>
      <c r="FNE18" s="877"/>
      <c r="FNF18" s="877"/>
      <c r="FNG18" s="877"/>
      <c r="FNH18" s="877"/>
      <c r="FNI18" s="877"/>
      <c r="FNJ18" s="877"/>
      <c r="FNK18" s="877"/>
      <c r="FNL18" s="877"/>
      <c r="FNM18" s="877"/>
      <c r="FNN18" s="877"/>
      <c r="FNO18" s="877"/>
      <c r="FNP18" s="877"/>
      <c r="FNQ18" s="877"/>
      <c r="FNR18" s="877"/>
      <c r="FNS18" s="877"/>
      <c r="FNT18" s="877"/>
      <c r="FNU18" s="877"/>
      <c r="FNV18" s="877"/>
      <c r="FNW18" s="877"/>
      <c r="FNX18" s="877"/>
      <c r="FNY18" s="877"/>
      <c r="FNZ18" s="877"/>
      <c r="FOA18" s="877"/>
      <c r="FOB18" s="877"/>
      <c r="FOC18" s="877"/>
      <c r="FOD18" s="877"/>
      <c r="FOE18" s="877"/>
      <c r="FOF18" s="877"/>
      <c r="FOG18" s="877"/>
      <c r="FOH18" s="877"/>
      <c r="FOI18" s="877"/>
      <c r="FOJ18" s="877"/>
      <c r="FOK18" s="877"/>
      <c r="FOL18" s="877"/>
      <c r="FOM18" s="877"/>
      <c r="FON18" s="877"/>
      <c r="FOO18" s="877"/>
      <c r="FOP18" s="877"/>
      <c r="FOQ18" s="877"/>
      <c r="FOR18" s="877"/>
      <c r="FOS18" s="877"/>
      <c r="FOT18" s="877"/>
      <c r="FOU18" s="877"/>
      <c r="FOV18" s="877"/>
      <c r="FOW18" s="877"/>
      <c r="FOX18" s="877"/>
      <c r="FOY18" s="877"/>
      <c r="FOZ18" s="877"/>
      <c r="FPA18" s="877"/>
      <c r="FPB18" s="877"/>
      <c r="FPC18" s="877"/>
      <c r="FPD18" s="877"/>
      <c r="FPE18" s="877"/>
      <c r="FPF18" s="877"/>
      <c r="FPG18" s="877"/>
      <c r="FPH18" s="877"/>
      <c r="FPI18" s="877"/>
      <c r="FPJ18" s="877"/>
      <c r="FPK18" s="877"/>
      <c r="FPL18" s="877"/>
      <c r="FPM18" s="877"/>
      <c r="FPN18" s="877"/>
      <c r="FPO18" s="877"/>
      <c r="FPP18" s="877"/>
      <c r="FPQ18" s="877"/>
      <c r="FPR18" s="877"/>
      <c r="FPS18" s="877"/>
      <c r="FPT18" s="877"/>
      <c r="FPU18" s="877"/>
      <c r="FPV18" s="877"/>
      <c r="FPW18" s="877"/>
      <c r="FPX18" s="877"/>
      <c r="FPY18" s="877"/>
      <c r="FPZ18" s="877"/>
      <c r="FQA18" s="877"/>
      <c r="FQB18" s="877"/>
      <c r="FQC18" s="877"/>
      <c r="FQD18" s="877"/>
      <c r="FQE18" s="877"/>
      <c r="FQF18" s="877"/>
      <c r="FQG18" s="877"/>
      <c r="FQH18" s="877"/>
      <c r="FQI18" s="877"/>
      <c r="FQJ18" s="877"/>
      <c r="FQK18" s="877"/>
      <c r="FQL18" s="877"/>
      <c r="FQM18" s="877"/>
      <c r="FQN18" s="877"/>
      <c r="FQO18" s="877"/>
      <c r="FQP18" s="877"/>
      <c r="FQQ18" s="877"/>
      <c r="FQR18" s="877"/>
      <c r="FQS18" s="877"/>
      <c r="FQT18" s="877"/>
      <c r="FQU18" s="877"/>
      <c r="FQV18" s="877"/>
      <c r="FQW18" s="877"/>
      <c r="FQX18" s="877"/>
      <c r="FQY18" s="877"/>
      <c r="FQZ18" s="877"/>
      <c r="FRA18" s="877"/>
      <c r="FRB18" s="877"/>
      <c r="FRC18" s="877"/>
      <c r="FRD18" s="877"/>
      <c r="FRE18" s="877"/>
      <c r="FRF18" s="877"/>
      <c r="FRG18" s="877"/>
      <c r="FRH18" s="877"/>
      <c r="FRI18" s="877"/>
      <c r="FRJ18" s="877"/>
      <c r="FRK18" s="877"/>
      <c r="FRL18" s="877"/>
      <c r="FRM18" s="877"/>
      <c r="FRN18" s="877"/>
      <c r="FRO18" s="877"/>
      <c r="FRP18" s="877"/>
      <c r="FRQ18" s="877"/>
      <c r="FRR18" s="877"/>
      <c r="FRS18" s="877"/>
      <c r="FRT18" s="877"/>
      <c r="FRU18" s="877"/>
      <c r="FRV18" s="877"/>
      <c r="FRW18" s="877"/>
      <c r="FRX18" s="877"/>
      <c r="FRY18" s="877"/>
      <c r="FRZ18" s="877"/>
      <c r="FSA18" s="877"/>
      <c r="FSB18" s="877"/>
      <c r="FSC18" s="877"/>
      <c r="FSD18" s="877"/>
      <c r="FSE18" s="877"/>
      <c r="FSF18" s="877"/>
      <c r="FSG18" s="877"/>
      <c r="FSH18" s="877"/>
      <c r="FSI18" s="877"/>
      <c r="FSJ18" s="877"/>
      <c r="FSK18" s="877"/>
      <c r="FSL18" s="877"/>
      <c r="FSM18" s="877"/>
      <c r="FSN18" s="877"/>
      <c r="FSO18" s="877"/>
      <c r="FSP18" s="877"/>
      <c r="FSQ18" s="877"/>
      <c r="FSR18" s="877"/>
      <c r="FSS18" s="877"/>
      <c r="FST18" s="877"/>
      <c r="FSU18" s="877"/>
      <c r="FSV18" s="877"/>
      <c r="FSW18" s="877"/>
      <c r="FSX18" s="877"/>
      <c r="FSY18" s="877"/>
      <c r="FSZ18" s="877"/>
      <c r="FTA18" s="877"/>
      <c r="FTB18" s="877"/>
      <c r="FTC18" s="877"/>
      <c r="FTD18" s="877"/>
      <c r="FTE18" s="877"/>
      <c r="FTF18" s="877"/>
      <c r="FTG18" s="877"/>
      <c r="FTH18" s="877"/>
      <c r="FTI18" s="877"/>
      <c r="FTJ18" s="877"/>
      <c r="FTK18" s="877"/>
      <c r="FTL18" s="877"/>
      <c r="FTM18" s="877"/>
      <c r="FTN18" s="877"/>
      <c r="FTO18" s="877"/>
      <c r="FTP18" s="877"/>
      <c r="FTQ18" s="877"/>
      <c r="FTR18" s="877"/>
      <c r="FTS18" s="877"/>
      <c r="FTT18" s="877"/>
      <c r="FTU18" s="877"/>
      <c r="FTV18" s="877"/>
      <c r="FTW18" s="877"/>
      <c r="FTX18" s="877"/>
      <c r="FTY18" s="877"/>
      <c r="FTZ18" s="877"/>
      <c r="FUA18" s="877"/>
      <c r="FUB18" s="877"/>
      <c r="FUC18" s="877"/>
      <c r="FUD18" s="877"/>
      <c r="FUE18" s="877"/>
      <c r="FUF18" s="877"/>
      <c r="FUG18" s="877"/>
      <c r="FUH18" s="877"/>
      <c r="FUI18" s="877"/>
      <c r="FUJ18" s="877"/>
      <c r="FUK18" s="877"/>
      <c r="FUL18" s="877"/>
      <c r="FUM18" s="877"/>
      <c r="FUN18" s="877"/>
      <c r="FUO18" s="877"/>
      <c r="FUP18" s="877"/>
      <c r="FUQ18" s="877"/>
      <c r="FUR18" s="877"/>
      <c r="FUS18" s="877"/>
      <c r="FUT18" s="877"/>
      <c r="FUU18" s="877"/>
      <c r="FUV18" s="877"/>
      <c r="FUW18" s="877"/>
      <c r="FUX18" s="877"/>
      <c r="FUY18" s="877"/>
      <c r="FUZ18" s="877"/>
      <c r="FVA18" s="877"/>
      <c r="FVB18" s="877"/>
      <c r="FVC18" s="877"/>
      <c r="FVD18" s="877"/>
      <c r="FVE18" s="877"/>
      <c r="FVF18" s="877"/>
      <c r="FVG18" s="877"/>
      <c r="FVH18" s="877"/>
      <c r="FVI18" s="877"/>
      <c r="FVJ18" s="877"/>
      <c r="FVK18" s="877"/>
      <c r="FVL18" s="877"/>
      <c r="FVM18" s="877"/>
      <c r="FVN18" s="877"/>
      <c r="FVO18" s="877"/>
      <c r="FVP18" s="877"/>
      <c r="FVQ18" s="877"/>
      <c r="FVR18" s="877"/>
      <c r="FVS18" s="877"/>
      <c r="FVT18" s="877"/>
      <c r="FVU18" s="877"/>
      <c r="FVV18" s="877"/>
      <c r="FVW18" s="877"/>
      <c r="FVX18" s="877"/>
      <c r="FVY18" s="877"/>
      <c r="FVZ18" s="877"/>
      <c r="FWA18" s="877"/>
      <c r="FWB18" s="877"/>
      <c r="FWC18" s="877"/>
      <c r="FWD18" s="877"/>
      <c r="FWE18" s="877"/>
      <c r="FWF18" s="877"/>
      <c r="FWG18" s="877"/>
      <c r="FWH18" s="877"/>
      <c r="FWI18" s="877"/>
      <c r="FWJ18" s="877"/>
      <c r="FWK18" s="877"/>
      <c r="FWL18" s="877"/>
      <c r="FWM18" s="877"/>
      <c r="FWN18" s="877"/>
      <c r="FWO18" s="877"/>
      <c r="FWP18" s="877"/>
      <c r="FWQ18" s="877"/>
      <c r="FWR18" s="877"/>
      <c r="FWS18" s="877"/>
      <c r="FWT18" s="877"/>
      <c r="FWU18" s="877"/>
      <c r="FWV18" s="877"/>
      <c r="FWW18" s="877"/>
      <c r="FWX18" s="877"/>
      <c r="FWY18" s="877"/>
      <c r="FWZ18" s="877"/>
      <c r="FXA18" s="877"/>
      <c r="FXB18" s="877"/>
      <c r="FXC18" s="877"/>
      <c r="FXD18" s="877"/>
      <c r="FXE18" s="877"/>
      <c r="FXF18" s="877"/>
      <c r="FXG18" s="877"/>
      <c r="FXH18" s="877"/>
      <c r="FXI18" s="877"/>
      <c r="FXJ18" s="877"/>
      <c r="FXK18" s="877"/>
      <c r="FXL18" s="877"/>
      <c r="FXM18" s="877"/>
      <c r="FXN18" s="877"/>
      <c r="FXO18" s="877"/>
      <c r="FXP18" s="877"/>
      <c r="FXQ18" s="877"/>
      <c r="FXR18" s="877"/>
      <c r="FXS18" s="877"/>
      <c r="FXT18" s="877"/>
      <c r="FXU18" s="877"/>
      <c r="FXV18" s="877"/>
      <c r="FXW18" s="877"/>
      <c r="FXX18" s="877"/>
      <c r="FXY18" s="877"/>
      <c r="FXZ18" s="877"/>
      <c r="FYA18" s="877"/>
      <c r="FYB18" s="877"/>
      <c r="FYC18" s="877"/>
      <c r="FYD18" s="877"/>
      <c r="FYE18" s="877"/>
      <c r="FYF18" s="877"/>
      <c r="FYG18" s="877"/>
      <c r="FYH18" s="877"/>
      <c r="FYI18" s="877"/>
      <c r="FYJ18" s="877"/>
      <c r="FYK18" s="877"/>
      <c r="FYL18" s="877"/>
      <c r="FYM18" s="877"/>
      <c r="FYN18" s="877"/>
      <c r="FYO18" s="877"/>
      <c r="FYP18" s="877"/>
      <c r="FYQ18" s="877"/>
      <c r="FYR18" s="877"/>
      <c r="FYS18" s="877"/>
      <c r="FYT18" s="877"/>
      <c r="FYU18" s="877"/>
      <c r="FYV18" s="877"/>
      <c r="FYW18" s="877"/>
      <c r="FYX18" s="877"/>
      <c r="FYY18" s="877"/>
      <c r="FYZ18" s="877"/>
      <c r="FZA18" s="877"/>
      <c r="FZB18" s="877"/>
      <c r="FZC18" s="877"/>
      <c r="FZD18" s="877"/>
      <c r="FZE18" s="877"/>
      <c r="FZF18" s="877"/>
      <c r="FZG18" s="877"/>
      <c r="FZH18" s="877"/>
      <c r="FZI18" s="877"/>
      <c r="FZJ18" s="877"/>
      <c r="FZK18" s="877"/>
      <c r="FZL18" s="877"/>
      <c r="FZM18" s="877"/>
      <c r="FZN18" s="877"/>
      <c r="FZO18" s="877"/>
      <c r="FZP18" s="877"/>
      <c r="FZQ18" s="877"/>
      <c r="FZR18" s="877"/>
      <c r="FZS18" s="877"/>
      <c r="FZT18" s="877"/>
      <c r="FZU18" s="877"/>
      <c r="FZV18" s="877"/>
      <c r="FZW18" s="877"/>
      <c r="FZX18" s="877"/>
      <c r="FZY18" s="877"/>
      <c r="FZZ18" s="877"/>
      <c r="GAA18" s="877"/>
      <c r="GAB18" s="877"/>
      <c r="GAC18" s="877"/>
      <c r="GAD18" s="877"/>
      <c r="GAE18" s="877"/>
      <c r="GAF18" s="877"/>
      <c r="GAG18" s="877"/>
      <c r="GAH18" s="877"/>
      <c r="GAI18" s="877"/>
      <c r="GAJ18" s="877"/>
      <c r="GAK18" s="877"/>
      <c r="GAL18" s="877"/>
      <c r="GAM18" s="877"/>
      <c r="GAN18" s="877"/>
      <c r="GAO18" s="877"/>
      <c r="GAP18" s="877"/>
      <c r="GAQ18" s="877"/>
      <c r="GAR18" s="877"/>
      <c r="GAS18" s="877"/>
      <c r="GAT18" s="877"/>
      <c r="GAU18" s="877"/>
      <c r="GAV18" s="877"/>
      <c r="GAW18" s="877"/>
      <c r="GAX18" s="877"/>
      <c r="GAY18" s="877"/>
      <c r="GAZ18" s="877"/>
      <c r="GBA18" s="877"/>
      <c r="GBB18" s="877"/>
      <c r="GBC18" s="877"/>
      <c r="GBD18" s="877"/>
      <c r="GBE18" s="877"/>
      <c r="GBF18" s="877"/>
      <c r="GBG18" s="877"/>
      <c r="GBH18" s="877"/>
      <c r="GBI18" s="877"/>
      <c r="GBJ18" s="877"/>
      <c r="GBK18" s="877"/>
      <c r="GBL18" s="877"/>
      <c r="GBM18" s="877"/>
      <c r="GBN18" s="877"/>
      <c r="GBO18" s="877"/>
      <c r="GBP18" s="877"/>
      <c r="GBQ18" s="877"/>
      <c r="GBR18" s="877"/>
      <c r="GBS18" s="877"/>
      <c r="GBT18" s="877"/>
      <c r="GBU18" s="877"/>
      <c r="GBV18" s="877"/>
      <c r="GBW18" s="877"/>
      <c r="GBX18" s="877"/>
      <c r="GBY18" s="877"/>
      <c r="GBZ18" s="877"/>
      <c r="GCA18" s="877"/>
      <c r="GCB18" s="877"/>
      <c r="GCC18" s="877"/>
      <c r="GCD18" s="877"/>
      <c r="GCE18" s="877"/>
      <c r="GCF18" s="877"/>
      <c r="GCG18" s="877"/>
      <c r="GCH18" s="877"/>
      <c r="GCI18" s="877"/>
      <c r="GCJ18" s="877"/>
      <c r="GCK18" s="877"/>
      <c r="GCL18" s="877"/>
      <c r="GCM18" s="877"/>
      <c r="GCN18" s="877"/>
      <c r="GCO18" s="877"/>
      <c r="GCP18" s="877"/>
      <c r="GCQ18" s="877"/>
      <c r="GCR18" s="877"/>
      <c r="GCS18" s="877"/>
      <c r="GCT18" s="877"/>
      <c r="GCU18" s="877"/>
      <c r="GCV18" s="877"/>
      <c r="GCW18" s="877"/>
      <c r="GCX18" s="877"/>
      <c r="GCY18" s="877"/>
      <c r="GCZ18" s="877"/>
      <c r="GDA18" s="877"/>
      <c r="GDB18" s="877"/>
      <c r="GDC18" s="877"/>
      <c r="GDD18" s="877"/>
      <c r="GDE18" s="877"/>
      <c r="GDF18" s="877"/>
      <c r="GDG18" s="877"/>
      <c r="GDH18" s="877"/>
      <c r="GDI18" s="877"/>
      <c r="GDJ18" s="877"/>
      <c r="GDK18" s="877"/>
      <c r="GDL18" s="877"/>
      <c r="GDM18" s="877"/>
      <c r="GDN18" s="877"/>
      <c r="GDO18" s="877"/>
      <c r="GDP18" s="877"/>
      <c r="GDQ18" s="877"/>
      <c r="GDR18" s="877"/>
      <c r="GDS18" s="877"/>
      <c r="GDT18" s="877"/>
      <c r="GDU18" s="877"/>
      <c r="GDV18" s="877"/>
      <c r="GDW18" s="877"/>
      <c r="GDX18" s="877"/>
      <c r="GDY18" s="877"/>
      <c r="GDZ18" s="877"/>
      <c r="GEA18" s="877"/>
      <c r="GEB18" s="877"/>
      <c r="GEC18" s="877"/>
      <c r="GED18" s="877"/>
      <c r="GEE18" s="877"/>
      <c r="GEF18" s="877"/>
      <c r="GEG18" s="877"/>
      <c r="GEH18" s="877"/>
      <c r="GEI18" s="877"/>
      <c r="GEJ18" s="877"/>
      <c r="GEK18" s="877"/>
      <c r="GEL18" s="877"/>
      <c r="GEM18" s="877"/>
      <c r="GEN18" s="877"/>
      <c r="GEO18" s="877"/>
      <c r="GEP18" s="877"/>
      <c r="GEQ18" s="877"/>
      <c r="GER18" s="877"/>
      <c r="GES18" s="877"/>
      <c r="GET18" s="877"/>
      <c r="GEU18" s="877"/>
      <c r="GEV18" s="877"/>
      <c r="GEW18" s="877"/>
      <c r="GEX18" s="877"/>
      <c r="GEY18" s="877"/>
      <c r="GEZ18" s="877"/>
      <c r="GFA18" s="877"/>
      <c r="GFB18" s="877"/>
      <c r="GFC18" s="877"/>
      <c r="GFD18" s="877"/>
      <c r="GFE18" s="877"/>
      <c r="GFF18" s="877"/>
      <c r="GFG18" s="877"/>
      <c r="GFH18" s="877"/>
      <c r="GFI18" s="877"/>
      <c r="GFJ18" s="877"/>
      <c r="GFK18" s="877"/>
      <c r="GFL18" s="877"/>
      <c r="GFM18" s="877"/>
      <c r="GFN18" s="877"/>
      <c r="GFO18" s="877"/>
      <c r="GFP18" s="877"/>
      <c r="GFQ18" s="877"/>
      <c r="GFR18" s="877"/>
      <c r="GFS18" s="877"/>
      <c r="GFT18" s="877"/>
      <c r="GFU18" s="877"/>
      <c r="GFV18" s="877"/>
      <c r="GFW18" s="877"/>
      <c r="GFX18" s="877"/>
      <c r="GFY18" s="877"/>
      <c r="GFZ18" s="877"/>
      <c r="GGA18" s="877"/>
      <c r="GGB18" s="877"/>
      <c r="GGC18" s="877"/>
      <c r="GGD18" s="877"/>
      <c r="GGE18" s="877"/>
      <c r="GGF18" s="877"/>
      <c r="GGG18" s="877"/>
      <c r="GGH18" s="877"/>
      <c r="GGI18" s="877"/>
      <c r="GGJ18" s="877"/>
      <c r="GGK18" s="877"/>
      <c r="GGL18" s="877"/>
      <c r="GGM18" s="877"/>
      <c r="GGN18" s="877"/>
      <c r="GGO18" s="877"/>
      <c r="GGP18" s="877"/>
      <c r="GGQ18" s="877"/>
      <c r="GGR18" s="877"/>
      <c r="GGS18" s="877"/>
      <c r="GGT18" s="877"/>
      <c r="GGU18" s="877"/>
      <c r="GGV18" s="877"/>
      <c r="GGW18" s="877"/>
      <c r="GGX18" s="877"/>
      <c r="GGY18" s="877"/>
      <c r="GGZ18" s="877"/>
      <c r="GHA18" s="877"/>
      <c r="GHB18" s="877"/>
      <c r="GHC18" s="877"/>
      <c r="GHD18" s="877"/>
      <c r="GHE18" s="877"/>
      <c r="GHF18" s="877"/>
      <c r="GHG18" s="877"/>
      <c r="GHH18" s="877"/>
      <c r="GHI18" s="877"/>
      <c r="GHJ18" s="877"/>
      <c r="GHK18" s="877"/>
      <c r="GHL18" s="877"/>
      <c r="GHM18" s="877"/>
      <c r="GHN18" s="877"/>
      <c r="GHO18" s="877"/>
      <c r="GHP18" s="877"/>
      <c r="GHQ18" s="877"/>
      <c r="GHR18" s="877"/>
      <c r="GHS18" s="877"/>
      <c r="GHT18" s="877"/>
      <c r="GHU18" s="877"/>
      <c r="GHV18" s="877"/>
      <c r="GHW18" s="877"/>
      <c r="GHX18" s="877"/>
      <c r="GHY18" s="877"/>
      <c r="GHZ18" s="877"/>
      <c r="GIA18" s="877"/>
      <c r="GIB18" s="877"/>
      <c r="GIC18" s="877"/>
      <c r="GID18" s="877"/>
      <c r="GIE18" s="877"/>
      <c r="GIF18" s="877"/>
      <c r="GIG18" s="877"/>
      <c r="GIH18" s="877"/>
      <c r="GII18" s="877"/>
      <c r="GIJ18" s="877"/>
      <c r="GIK18" s="877"/>
      <c r="GIL18" s="877"/>
      <c r="GIM18" s="877"/>
      <c r="GIN18" s="877"/>
      <c r="GIO18" s="877"/>
      <c r="GIP18" s="877"/>
      <c r="GIQ18" s="877"/>
      <c r="GIR18" s="877"/>
      <c r="GIS18" s="877"/>
      <c r="GIT18" s="877"/>
      <c r="GIU18" s="877"/>
      <c r="GIV18" s="877"/>
      <c r="GIW18" s="877"/>
      <c r="GIX18" s="877"/>
      <c r="GIY18" s="877"/>
      <c r="GIZ18" s="877"/>
      <c r="GJA18" s="877"/>
      <c r="GJB18" s="877"/>
      <c r="GJC18" s="877"/>
      <c r="GJD18" s="877"/>
      <c r="GJE18" s="877"/>
      <c r="GJF18" s="877"/>
      <c r="GJG18" s="877"/>
      <c r="GJH18" s="877"/>
      <c r="GJI18" s="877"/>
      <c r="GJJ18" s="877"/>
      <c r="GJK18" s="877"/>
      <c r="GJL18" s="877"/>
      <c r="GJM18" s="877"/>
      <c r="GJN18" s="877"/>
      <c r="GJO18" s="877"/>
      <c r="GJP18" s="877"/>
      <c r="GJQ18" s="877"/>
      <c r="GJR18" s="877"/>
      <c r="GJS18" s="877"/>
      <c r="GJT18" s="877"/>
      <c r="GJU18" s="877"/>
      <c r="GJV18" s="877"/>
      <c r="GJW18" s="877"/>
      <c r="GJX18" s="877"/>
      <c r="GJY18" s="877"/>
      <c r="GJZ18" s="877"/>
      <c r="GKA18" s="877"/>
      <c r="GKB18" s="877"/>
      <c r="GKC18" s="877"/>
      <c r="GKD18" s="877"/>
      <c r="GKE18" s="877"/>
      <c r="GKF18" s="877"/>
      <c r="GKG18" s="877"/>
      <c r="GKH18" s="877"/>
      <c r="GKI18" s="877"/>
      <c r="GKJ18" s="877"/>
      <c r="GKK18" s="877"/>
      <c r="GKL18" s="877"/>
      <c r="GKM18" s="877"/>
      <c r="GKN18" s="877"/>
      <c r="GKO18" s="877"/>
      <c r="GKP18" s="877"/>
      <c r="GKQ18" s="877"/>
      <c r="GKR18" s="877"/>
      <c r="GKS18" s="877"/>
      <c r="GKT18" s="877"/>
      <c r="GKU18" s="877"/>
      <c r="GKV18" s="877"/>
      <c r="GKW18" s="877"/>
      <c r="GKX18" s="877"/>
      <c r="GKY18" s="877"/>
      <c r="GKZ18" s="877"/>
      <c r="GLA18" s="877"/>
      <c r="GLB18" s="877"/>
      <c r="GLC18" s="877"/>
      <c r="GLD18" s="877"/>
      <c r="GLE18" s="877"/>
      <c r="GLF18" s="877"/>
      <c r="GLG18" s="877"/>
      <c r="GLH18" s="877"/>
      <c r="GLI18" s="877"/>
      <c r="GLJ18" s="877"/>
      <c r="GLK18" s="877"/>
      <c r="GLL18" s="877"/>
      <c r="GLM18" s="877"/>
      <c r="GLN18" s="877"/>
      <c r="GLO18" s="877"/>
      <c r="GLP18" s="877"/>
      <c r="GLQ18" s="877"/>
      <c r="GLR18" s="877"/>
      <c r="GLS18" s="877"/>
      <c r="GLT18" s="877"/>
      <c r="GLU18" s="877"/>
      <c r="GLV18" s="877"/>
      <c r="GLW18" s="877"/>
      <c r="GLX18" s="877"/>
      <c r="GLY18" s="877"/>
      <c r="GLZ18" s="877"/>
      <c r="GMA18" s="877"/>
      <c r="GMB18" s="877"/>
      <c r="GMC18" s="877"/>
      <c r="GMD18" s="877"/>
      <c r="GME18" s="877"/>
      <c r="GMF18" s="877"/>
      <c r="GMG18" s="877"/>
      <c r="GMH18" s="877"/>
      <c r="GMI18" s="877"/>
      <c r="GMJ18" s="877"/>
      <c r="GMK18" s="877"/>
      <c r="GML18" s="877"/>
      <c r="GMM18" s="877"/>
      <c r="GMN18" s="877"/>
      <c r="GMO18" s="877"/>
      <c r="GMP18" s="877"/>
      <c r="GMQ18" s="877"/>
      <c r="GMR18" s="877"/>
      <c r="GMS18" s="877"/>
      <c r="GMT18" s="877"/>
      <c r="GMU18" s="877"/>
      <c r="GMV18" s="877"/>
      <c r="GMW18" s="877"/>
      <c r="GMX18" s="877"/>
      <c r="GMY18" s="877"/>
      <c r="GMZ18" s="877"/>
      <c r="GNA18" s="877"/>
      <c r="GNB18" s="877"/>
      <c r="GNC18" s="877"/>
      <c r="GND18" s="877"/>
      <c r="GNE18" s="877"/>
      <c r="GNF18" s="877"/>
      <c r="GNG18" s="877"/>
      <c r="GNH18" s="877"/>
      <c r="GNI18" s="877"/>
      <c r="GNJ18" s="877"/>
      <c r="GNK18" s="877"/>
      <c r="GNL18" s="877"/>
      <c r="GNM18" s="877"/>
      <c r="GNN18" s="877"/>
      <c r="GNO18" s="877"/>
      <c r="GNP18" s="877"/>
      <c r="GNQ18" s="877"/>
      <c r="GNR18" s="877"/>
      <c r="GNS18" s="877"/>
      <c r="GNT18" s="877"/>
      <c r="GNU18" s="877"/>
      <c r="GNV18" s="877"/>
      <c r="GNW18" s="877"/>
      <c r="GNX18" s="877"/>
      <c r="GNY18" s="877"/>
      <c r="GNZ18" s="877"/>
      <c r="GOA18" s="877"/>
      <c r="GOB18" s="877"/>
      <c r="GOC18" s="877"/>
      <c r="GOD18" s="877"/>
      <c r="GOE18" s="877"/>
      <c r="GOF18" s="877"/>
      <c r="GOG18" s="877"/>
      <c r="GOH18" s="877"/>
      <c r="GOI18" s="877"/>
      <c r="GOJ18" s="877"/>
      <c r="GOK18" s="877"/>
      <c r="GOL18" s="877"/>
      <c r="GOM18" s="877"/>
      <c r="GON18" s="877"/>
      <c r="GOO18" s="877"/>
      <c r="GOP18" s="877"/>
      <c r="GOQ18" s="877"/>
      <c r="GOR18" s="877"/>
      <c r="GOS18" s="877"/>
      <c r="GOT18" s="877"/>
      <c r="GOU18" s="877"/>
      <c r="GOV18" s="877"/>
      <c r="GOW18" s="877"/>
      <c r="GOX18" s="877"/>
      <c r="GOY18" s="877"/>
      <c r="GOZ18" s="877"/>
      <c r="GPA18" s="877"/>
      <c r="GPB18" s="877"/>
      <c r="GPC18" s="877"/>
      <c r="GPD18" s="877"/>
      <c r="GPE18" s="877"/>
      <c r="GPF18" s="877"/>
      <c r="GPG18" s="877"/>
      <c r="GPH18" s="877"/>
      <c r="GPI18" s="877"/>
      <c r="GPJ18" s="877"/>
      <c r="GPK18" s="877"/>
      <c r="GPL18" s="877"/>
      <c r="GPM18" s="877"/>
      <c r="GPN18" s="877"/>
      <c r="GPO18" s="877"/>
      <c r="GPP18" s="877"/>
      <c r="GPQ18" s="877"/>
      <c r="GPR18" s="877"/>
      <c r="GPS18" s="877"/>
      <c r="GPT18" s="877"/>
      <c r="GPU18" s="877"/>
      <c r="GPV18" s="877"/>
      <c r="GPW18" s="877"/>
      <c r="GPX18" s="877"/>
      <c r="GPY18" s="877"/>
      <c r="GPZ18" s="877"/>
      <c r="GQA18" s="877"/>
      <c r="GQB18" s="877"/>
      <c r="GQC18" s="877"/>
      <c r="GQD18" s="877"/>
      <c r="GQE18" s="877"/>
      <c r="GQF18" s="877"/>
      <c r="GQG18" s="877"/>
      <c r="GQH18" s="877"/>
      <c r="GQI18" s="877"/>
      <c r="GQJ18" s="877"/>
      <c r="GQK18" s="877"/>
      <c r="GQL18" s="877"/>
      <c r="GQM18" s="877"/>
      <c r="GQN18" s="877"/>
      <c r="GQO18" s="877"/>
      <c r="GQP18" s="877"/>
      <c r="GQQ18" s="877"/>
      <c r="GQR18" s="877"/>
      <c r="GQS18" s="877"/>
      <c r="GQT18" s="877"/>
      <c r="GQU18" s="877"/>
      <c r="GQV18" s="877"/>
      <c r="GQW18" s="877"/>
      <c r="GQX18" s="877"/>
      <c r="GQY18" s="877"/>
      <c r="GQZ18" s="877"/>
      <c r="GRA18" s="877"/>
      <c r="GRB18" s="877"/>
      <c r="GRC18" s="877"/>
      <c r="GRD18" s="877"/>
      <c r="GRE18" s="877"/>
      <c r="GRF18" s="877"/>
      <c r="GRG18" s="877"/>
      <c r="GRH18" s="877"/>
      <c r="GRI18" s="877"/>
      <c r="GRJ18" s="877"/>
      <c r="GRK18" s="877"/>
      <c r="GRL18" s="877"/>
      <c r="GRM18" s="877"/>
      <c r="GRN18" s="877"/>
      <c r="GRO18" s="877"/>
      <c r="GRP18" s="877"/>
      <c r="GRQ18" s="877"/>
      <c r="GRR18" s="877"/>
      <c r="GRS18" s="877"/>
      <c r="GRT18" s="877"/>
      <c r="GRU18" s="877"/>
      <c r="GRV18" s="877"/>
      <c r="GRW18" s="877"/>
      <c r="GRX18" s="877"/>
      <c r="GRY18" s="877"/>
      <c r="GRZ18" s="877"/>
      <c r="GSA18" s="877"/>
      <c r="GSB18" s="877"/>
      <c r="GSC18" s="877"/>
      <c r="GSD18" s="877"/>
      <c r="GSE18" s="877"/>
      <c r="GSF18" s="877"/>
      <c r="GSG18" s="877"/>
      <c r="GSH18" s="877"/>
      <c r="GSI18" s="877"/>
      <c r="GSJ18" s="877"/>
      <c r="GSK18" s="877"/>
      <c r="GSL18" s="877"/>
      <c r="GSM18" s="877"/>
      <c r="GSN18" s="877"/>
      <c r="GSO18" s="877"/>
      <c r="GSP18" s="877"/>
      <c r="GSQ18" s="877"/>
      <c r="GSR18" s="877"/>
      <c r="GSS18" s="877"/>
      <c r="GST18" s="877"/>
      <c r="GSU18" s="877"/>
      <c r="GSV18" s="877"/>
      <c r="GSW18" s="877"/>
      <c r="GSX18" s="877"/>
      <c r="GSY18" s="877"/>
      <c r="GSZ18" s="877"/>
      <c r="GTA18" s="877"/>
      <c r="GTB18" s="877"/>
      <c r="GTC18" s="877"/>
      <c r="GTD18" s="877"/>
      <c r="GTE18" s="877"/>
      <c r="GTF18" s="877"/>
      <c r="GTG18" s="877"/>
      <c r="GTH18" s="877"/>
      <c r="GTI18" s="877"/>
      <c r="GTJ18" s="877"/>
      <c r="GTK18" s="877"/>
      <c r="GTL18" s="877"/>
      <c r="GTM18" s="877"/>
      <c r="GTN18" s="877"/>
      <c r="GTO18" s="877"/>
      <c r="GTP18" s="877"/>
      <c r="GTQ18" s="877"/>
      <c r="GTR18" s="877"/>
      <c r="GTS18" s="877"/>
      <c r="GTT18" s="877"/>
      <c r="GTU18" s="877"/>
      <c r="GTV18" s="877"/>
      <c r="GTW18" s="877"/>
      <c r="GTX18" s="877"/>
      <c r="GTY18" s="877"/>
      <c r="GTZ18" s="877"/>
      <c r="GUA18" s="877"/>
      <c r="GUB18" s="877"/>
      <c r="GUC18" s="877"/>
      <c r="GUD18" s="877"/>
      <c r="GUE18" s="877"/>
      <c r="GUF18" s="877"/>
      <c r="GUG18" s="877"/>
      <c r="GUH18" s="877"/>
      <c r="GUI18" s="877"/>
      <c r="GUJ18" s="877"/>
      <c r="GUK18" s="877"/>
      <c r="GUL18" s="877"/>
      <c r="GUM18" s="877"/>
      <c r="GUN18" s="877"/>
      <c r="GUO18" s="877"/>
      <c r="GUP18" s="877"/>
      <c r="GUQ18" s="877"/>
      <c r="GUR18" s="877"/>
      <c r="GUS18" s="877"/>
      <c r="GUT18" s="877"/>
      <c r="GUU18" s="877"/>
      <c r="GUV18" s="877"/>
      <c r="GUW18" s="877"/>
      <c r="GUX18" s="877"/>
      <c r="GUY18" s="877"/>
      <c r="GUZ18" s="877"/>
      <c r="GVA18" s="877"/>
      <c r="GVB18" s="877"/>
      <c r="GVC18" s="877"/>
      <c r="GVD18" s="877"/>
      <c r="GVE18" s="877"/>
      <c r="GVF18" s="877"/>
      <c r="GVG18" s="877"/>
      <c r="GVH18" s="877"/>
      <c r="GVI18" s="877"/>
      <c r="GVJ18" s="877"/>
      <c r="GVK18" s="877"/>
      <c r="GVL18" s="877"/>
      <c r="GVM18" s="877"/>
      <c r="GVN18" s="877"/>
      <c r="GVO18" s="877"/>
      <c r="GVP18" s="877"/>
      <c r="GVQ18" s="877"/>
      <c r="GVR18" s="877"/>
      <c r="GVS18" s="877"/>
      <c r="GVT18" s="877"/>
      <c r="GVU18" s="877"/>
      <c r="GVV18" s="877"/>
      <c r="GVW18" s="877"/>
      <c r="GVX18" s="877"/>
      <c r="GVY18" s="877"/>
      <c r="GVZ18" s="877"/>
      <c r="GWA18" s="877"/>
      <c r="GWB18" s="877"/>
      <c r="GWC18" s="877"/>
      <c r="GWD18" s="877"/>
      <c r="GWE18" s="877"/>
      <c r="GWF18" s="877"/>
      <c r="GWG18" s="877"/>
      <c r="GWH18" s="877"/>
      <c r="GWI18" s="877"/>
      <c r="GWJ18" s="877"/>
      <c r="GWK18" s="877"/>
      <c r="GWL18" s="877"/>
      <c r="GWM18" s="877"/>
      <c r="GWN18" s="877"/>
      <c r="GWO18" s="877"/>
      <c r="GWP18" s="877"/>
      <c r="GWQ18" s="877"/>
      <c r="GWR18" s="877"/>
      <c r="GWS18" s="877"/>
      <c r="GWT18" s="877"/>
      <c r="GWU18" s="877"/>
      <c r="GWV18" s="877"/>
      <c r="GWW18" s="877"/>
      <c r="GWX18" s="877"/>
      <c r="GWY18" s="877"/>
      <c r="GWZ18" s="877"/>
      <c r="GXA18" s="877"/>
      <c r="GXB18" s="877"/>
      <c r="GXC18" s="877"/>
      <c r="GXD18" s="877"/>
      <c r="GXE18" s="877"/>
      <c r="GXF18" s="877"/>
      <c r="GXG18" s="877"/>
      <c r="GXH18" s="877"/>
      <c r="GXI18" s="877"/>
      <c r="GXJ18" s="877"/>
      <c r="GXK18" s="877"/>
      <c r="GXL18" s="877"/>
      <c r="GXM18" s="877"/>
      <c r="GXN18" s="877"/>
      <c r="GXO18" s="877"/>
      <c r="GXP18" s="877"/>
      <c r="GXQ18" s="877"/>
      <c r="GXR18" s="877"/>
      <c r="GXS18" s="877"/>
      <c r="GXT18" s="877"/>
      <c r="GXU18" s="877"/>
      <c r="GXV18" s="877"/>
      <c r="GXW18" s="877"/>
      <c r="GXX18" s="877"/>
      <c r="GXY18" s="877"/>
      <c r="GXZ18" s="877"/>
      <c r="GYA18" s="877"/>
      <c r="GYB18" s="877"/>
      <c r="GYC18" s="877"/>
      <c r="GYD18" s="877"/>
      <c r="GYE18" s="877"/>
      <c r="GYF18" s="877"/>
      <c r="GYG18" s="877"/>
      <c r="GYH18" s="877"/>
      <c r="GYI18" s="877"/>
      <c r="GYJ18" s="877"/>
      <c r="GYK18" s="877"/>
      <c r="GYL18" s="877"/>
      <c r="GYM18" s="877"/>
      <c r="GYN18" s="877"/>
      <c r="GYO18" s="877"/>
      <c r="GYP18" s="877"/>
      <c r="GYQ18" s="877"/>
      <c r="GYR18" s="877"/>
      <c r="GYS18" s="877"/>
      <c r="GYT18" s="877"/>
      <c r="GYU18" s="877"/>
      <c r="GYV18" s="877"/>
      <c r="GYW18" s="877"/>
      <c r="GYX18" s="877"/>
      <c r="GYY18" s="877"/>
      <c r="GYZ18" s="877"/>
      <c r="GZA18" s="877"/>
      <c r="GZB18" s="877"/>
      <c r="GZC18" s="877"/>
      <c r="GZD18" s="877"/>
      <c r="GZE18" s="877"/>
      <c r="GZF18" s="877"/>
      <c r="GZG18" s="877"/>
      <c r="GZH18" s="877"/>
      <c r="GZI18" s="877"/>
      <c r="GZJ18" s="877"/>
      <c r="GZK18" s="877"/>
      <c r="GZL18" s="877"/>
      <c r="GZM18" s="877"/>
      <c r="GZN18" s="877"/>
      <c r="GZO18" s="877"/>
      <c r="GZP18" s="877"/>
      <c r="GZQ18" s="877"/>
      <c r="GZR18" s="877"/>
      <c r="GZS18" s="877"/>
      <c r="GZT18" s="877"/>
      <c r="GZU18" s="877"/>
      <c r="GZV18" s="877"/>
      <c r="GZW18" s="877"/>
      <c r="GZX18" s="877"/>
      <c r="GZY18" s="877"/>
      <c r="GZZ18" s="877"/>
      <c r="HAA18" s="877"/>
      <c r="HAB18" s="877"/>
      <c r="HAC18" s="877"/>
      <c r="HAD18" s="877"/>
      <c r="HAE18" s="877"/>
      <c r="HAF18" s="877"/>
      <c r="HAG18" s="877"/>
      <c r="HAH18" s="877"/>
      <c r="HAI18" s="877"/>
      <c r="HAJ18" s="877"/>
      <c r="HAK18" s="877"/>
      <c r="HAL18" s="877"/>
      <c r="HAM18" s="877"/>
      <c r="HAN18" s="877"/>
      <c r="HAO18" s="877"/>
      <c r="HAP18" s="877"/>
      <c r="HAQ18" s="877"/>
      <c r="HAR18" s="877"/>
      <c r="HAS18" s="877"/>
      <c r="HAT18" s="877"/>
      <c r="HAU18" s="877"/>
      <c r="HAV18" s="877"/>
      <c r="HAW18" s="877"/>
      <c r="HAX18" s="877"/>
      <c r="HAY18" s="877"/>
      <c r="HAZ18" s="877"/>
      <c r="HBA18" s="877"/>
      <c r="HBB18" s="877"/>
      <c r="HBC18" s="877"/>
      <c r="HBD18" s="877"/>
      <c r="HBE18" s="877"/>
      <c r="HBF18" s="877"/>
      <c r="HBG18" s="877"/>
      <c r="HBH18" s="877"/>
      <c r="HBI18" s="877"/>
      <c r="HBJ18" s="877"/>
      <c r="HBK18" s="877"/>
      <c r="HBL18" s="877"/>
      <c r="HBM18" s="877"/>
      <c r="HBN18" s="877"/>
      <c r="HBO18" s="877"/>
      <c r="HBP18" s="877"/>
      <c r="HBQ18" s="877"/>
      <c r="HBR18" s="877"/>
      <c r="HBS18" s="877"/>
      <c r="HBT18" s="877"/>
      <c r="HBU18" s="877"/>
      <c r="HBV18" s="877"/>
      <c r="HBW18" s="877"/>
      <c r="HBX18" s="877"/>
      <c r="HBY18" s="877"/>
      <c r="HBZ18" s="877"/>
      <c r="HCA18" s="877"/>
      <c r="HCB18" s="877"/>
      <c r="HCC18" s="877"/>
      <c r="HCD18" s="877"/>
      <c r="HCE18" s="877"/>
      <c r="HCF18" s="877"/>
      <c r="HCG18" s="877"/>
      <c r="HCH18" s="877"/>
      <c r="HCI18" s="877"/>
      <c r="HCJ18" s="877"/>
      <c r="HCK18" s="877"/>
      <c r="HCL18" s="877"/>
      <c r="HCM18" s="877"/>
      <c r="HCN18" s="877"/>
      <c r="HCO18" s="877"/>
      <c r="HCP18" s="877"/>
      <c r="HCQ18" s="877"/>
      <c r="HCR18" s="877"/>
      <c r="HCS18" s="877"/>
      <c r="HCT18" s="877"/>
      <c r="HCU18" s="877"/>
      <c r="HCV18" s="877"/>
      <c r="HCW18" s="877"/>
      <c r="HCX18" s="877"/>
      <c r="HCY18" s="877"/>
      <c r="HCZ18" s="877"/>
      <c r="HDA18" s="877"/>
      <c r="HDB18" s="877"/>
      <c r="HDC18" s="877"/>
      <c r="HDD18" s="877"/>
      <c r="HDE18" s="877"/>
      <c r="HDF18" s="877"/>
      <c r="HDG18" s="877"/>
      <c r="HDH18" s="877"/>
      <c r="HDI18" s="877"/>
      <c r="HDJ18" s="877"/>
      <c r="HDK18" s="877"/>
      <c r="HDL18" s="877"/>
      <c r="HDM18" s="877"/>
      <c r="HDN18" s="877"/>
      <c r="HDO18" s="877"/>
      <c r="HDP18" s="877"/>
      <c r="HDQ18" s="877"/>
      <c r="HDR18" s="877"/>
      <c r="HDS18" s="877"/>
      <c r="HDT18" s="877"/>
      <c r="HDU18" s="877"/>
      <c r="HDV18" s="877"/>
      <c r="HDW18" s="877"/>
      <c r="HDX18" s="877"/>
      <c r="HDY18" s="877"/>
      <c r="HDZ18" s="877"/>
      <c r="HEA18" s="877"/>
      <c r="HEB18" s="877"/>
      <c r="HEC18" s="877"/>
      <c r="HED18" s="877"/>
      <c r="HEE18" s="877"/>
      <c r="HEF18" s="877"/>
      <c r="HEG18" s="877"/>
      <c r="HEH18" s="877"/>
      <c r="HEI18" s="877"/>
      <c r="HEJ18" s="877"/>
      <c r="HEK18" s="877"/>
      <c r="HEL18" s="877"/>
      <c r="HEM18" s="877"/>
      <c r="HEN18" s="877"/>
      <c r="HEO18" s="877"/>
      <c r="HEP18" s="877"/>
      <c r="HEQ18" s="877"/>
      <c r="HER18" s="877"/>
      <c r="HES18" s="877"/>
      <c r="HET18" s="877"/>
      <c r="HEU18" s="877"/>
      <c r="HEV18" s="877"/>
      <c r="HEW18" s="877"/>
      <c r="HEX18" s="877"/>
      <c r="HEY18" s="877"/>
      <c r="HEZ18" s="877"/>
      <c r="HFA18" s="877"/>
      <c r="HFB18" s="877"/>
      <c r="HFC18" s="877"/>
      <c r="HFD18" s="877"/>
      <c r="HFE18" s="877"/>
      <c r="HFF18" s="877"/>
      <c r="HFG18" s="877"/>
      <c r="HFH18" s="877"/>
      <c r="HFI18" s="877"/>
      <c r="HFJ18" s="877"/>
      <c r="HFK18" s="877"/>
      <c r="HFL18" s="877"/>
      <c r="HFM18" s="877"/>
      <c r="HFN18" s="877"/>
      <c r="HFO18" s="877"/>
      <c r="HFP18" s="877"/>
      <c r="HFQ18" s="877"/>
      <c r="HFR18" s="877"/>
      <c r="HFS18" s="877"/>
      <c r="HFT18" s="877"/>
      <c r="HFU18" s="877"/>
      <c r="HFV18" s="877"/>
      <c r="HFW18" s="877"/>
      <c r="HFX18" s="877"/>
      <c r="HFY18" s="877"/>
      <c r="HFZ18" s="877"/>
      <c r="HGA18" s="877"/>
      <c r="HGB18" s="877"/>
      <c r="HGC18" s="877"/>
      <c r="HGD18" s="877"/>
      <c r="HGE18" s="877"/>
      <c r="HGF18" s="877"/>
      <c r="HGG18" s="877"/>
      <c r="HGH18" s="877"/>
      <c r="HGI18" s="877"/>
      <c r="HGJ18" s="877"/>
      <c r="HGK18" s="877"/>
      <c r="HGL18" s="877"/>
      <c r="HGM18" s="877"/>
      <c r="HGN18" s="877"/>
      <c r="HGO18" s="877"/>
      <c r="HGP18" s="877"/>
      <c r="HGQ18" s="877"/>
      <c r="HGR18" s="877"/>
      <c r="HGS18" s="877"/>
      <c r="HGT18" s="877"/>
      <c r="HGU18" s="877"/>
      <c r="HGV18" s="877"/>
      <c r="HGW18" s="877"/>
      <c r="HGX18" s="877"/>
      <c r="HGY18" s="877"/>
      <c r="HGZ18" s="877"/>
      <c r="HHA18" s="877"/>
      <c r="HHB18" s="877"/>
      <c r="HHC18" s="877"/>
      <c r="HHD18" s="877"/>
      <c r="HHE18" s="877"/>
      <c r="HHF18" s="877"/>
      <c r="HHG18" s="877"/>
      <c r="HHH18" s="877"/>
      <c r="HHI18" s="877"/>
      <c r="HHJ18" s="877"/>
      <c r="HHK18" s="877"/>
      <c r="HHL18" s="877"/>
      <c r="HHM18" s="877"/>
      <c r="HHN18" s="877"/>
      <c r="HHO18" s="877"/>
      <c r="HHP18" s="877"/>
      <c r="HHQ18" s="877"/>
      <c r="HHR18" s="877"/>
      <c r="HHS18" s="877"/>
      <c r="HHT18" s="877"/>
      <c r="HHU18" s="877"/>
      <c r="HHV18" s="877"/>
      <c r="HHW18" s="877"/>
      <c r="HHX18" s="877"/>
      <c r="HHY18" s="877"/>
      <c r="HHZ18" s="877"/>
      <c r="HIA18" s="877"/>
      <c r="HIB18" s="877"/>
      <c r="HIC18" s="877"/>
      <c r="HID18" s="877"/>
      <c r="HIE18" s="877"/>
      <c r="HIF18" s="877"/>
      <c r="HIG18" s="877"/>
      <c r="HIH18" s="877"/>
      <c r="HII18" s="877"/>
      <c r="HIJ18" s="877"/>
      <c r="HIK18" s="877"/>
      <c r="HIL18" s="877"/>
      <c r="HIM18" s="877"/>
      <c r="HIN18" s="877"/>
      <c r="HIO18" s="877"/>
      <c r="HIP18" s="877"/>
      <c r="HIQ18" s="877"/>
      <c r="HIR18" s="877"/>
      <c r="HIS18" s="877"/>
      <c r="HIT18" s="877"/>
      <c r="HIU18" s="877"/>
      <c r="HIV18" s="877"/>
      <c r="HIW18" s="877"/>
      <c r="HIX18" s="877"/>
      <c r="HIY18" s="877"/>
      <c r="HIZ18" s="877"/>
      <c r="HJA18" s="877"/>
      <c r="HJB18" s="877"/>
      <c r="HJC18" s="877"/>
      <c r="HJD18" s="877"/>
      <c r="HJE18" s="877"/>
      <c r="HJF18" s="877"/>
      <c r="HJG18" s="877"/>
      <c r="HJH18" s="877"/>
      <c r="HJI18" s="877"/>
      <c r="HJJ18" s="877"/>
      <c r="HJK18" s="877"/>
      <c r="HJL18" s="877"/>
      <c r="HJM18" s="877"/>
      <c r="HJN18" s="877"/>
      <c r="HJO18" s="877"/>
      <c r="HJP18" s="877"/>
      <c r="HJQ18" s="877"/>
      <c r="HJR18" s="877"/>
      <c r="HJS18" s="877"/>
      <c r="HJT18" s="877"/>
      <c r="HJU18" s="877"/>
      <c r="HJV18" s="877"/>
      <c r="HJW18" s="877"/>
      <c r="HJX18" s="877"/>
      <c r="HJY18" s="877"/>
      <c r="HJZ18" s="877"/>
      <c r="HKA18" s="877"/>
      <c r="HKB18" s="877"/>
      <c r="HKC18" s="877"/>
      <c r="HKD18" s="877"/>
      <c r="HKE18" s="877"/>
      <c r="HKF18" s="877"/>
      <c r="HKG18" s="877"/>
      <c r="HKH18" s="877"/>
      <c r="HKI18" s="877"/>
      <c r="HKJ18" s="877"/>
      <c r="HKK18" s="877"/>
      <c r="HKL18" s="877"/>
      <c r="HKM18" s="877"/>
      <c r="HKN18" s="877"/>
      <c r="HKO18" s="877"/>
      <c r="HKP18" s="877"/>
      <c r="HKQ18" s="877"/>
      <c r="HKR18" s="877"/>
      <c r="HKS18" s="877"/>
      <c r="HKT18" s="877"/>
      <c r="HKU18" s="877"/>
      <c r="HKV18" s="877"/>
      <c r="HKW18" s="877"/>
      <c r="HKX18" s="877"/>
      <c r="HKY18" s="877"/>
      <c r="HKZ18" s="877"/>
      <c r="HLA18" s="877"/>
      <c r="HLB18" s="877"/>
      <c r="HLC18" s="877"/>
      <c r="HLD18" s="877"/>
      <c r="HLE18" s="877"/>
      <c r="HLF18" s="877"/>
      <c r="HLG18" s="877"/>
      <c r="HLH18" s="877"/>
      <c r="HLI18" s="877"/>
      <c r="HLJ18" s="877"/>
      <c r="HLK18" s="877"/>
      <c r="HLL18" s="877"/>
      <c r="HLM18" s="877"/>
      <c r="HLN18" s="877"/>
      <c r="HLO18" s="877"/>
      <c r="HLP18" s="877"/>
      <c r="HLQ18" s="877"/>
      <c r="HLR18" s="877"/>
      <c r="HLS18" s="877"/>
      <c r="HLT18" s="877"/>
      <c r="HLU18" s="877"/>
      <c r="HLV18" s="877"/>
      <c r="HLW18" s="877"/>
      <c r="HLX18" s="877"/>
      <c r="HLY18" s="877"/>
      <c r="HLZ18" s="877"/>
      <c r="HMA18" s="877"/>
      <c r="HMB18" s="877"/>
      <c r="HMC18" s="877"/>
      <c r="HMD18" s="877"/>
      <c r="HME18" s="877"/>
      <c r="HMF18" s="877"/>
      <c r="HMG18" s="877"/>
      <c r="HMH18" s="877"/>
      <c r="HMI18" s="877"/>
      <c r="HMJ18" s="877"/>
      <c r="HMK18" s="877"/>
      <c r="HML18" s="877"/>
      <c r="HMM18" s="877"/>
      <c r="HMN18" s="877"/>
      <c r="HMO18" s="877"/>
      <c r="HMP18" s="877"/>
      <c r="HMQ18" s="877"/>
      <c r="HMR18" s="877"/>
      <c r="HMS18" s="877"/>
      <c r="HMT18" s="877"/>
      <c r="HMU18" s="877"/>
      <c r="HMV18" s="877"/>
      <c r="HMW18" s="877"/>
      <c r="HMX18" s="877"/>
      <c r="HMY18" s="877"/>
      <c r="HMZ18" s="877"/>
      <c r="HNA18" s="877"/>
      <c r="HNB18" s="877"/>
      <c r="HNC18" s="877"/>
      <c r="HND18" s="877"/>
      <c r="HNE18" s="877"/>
      <c r="HNF18" s="877"/>
      <c r="HNG18" s="877"/>
      <c r="HNH18" s="877"/>
      <c r="HNI18" s="877"/>
      <c r="HNJ18" s="877"/>
      <c r="HNK18" s="877"/>
      <c r="HNL18" s="877"/>
      <c r="HNM18" s="877"/>
      <c r="HNN18" s="877"/>
      <c r="HNO18" s="877"/>
      <c r="HNP18" s="877"/>
      <c r="HNQ18" s="877"/>
      <c r="HNR18" s="877"/>
      <c r="HNS18" s="877"/>
      <c r="HNT18" s="877"/>
      <c r="HNU18" s="877"/>
      <c r="HNV18" s="877"/>
      <c r="HNW18" s="877"/>
      <c r="HNX18" s="877"/>
      <c r="HNY18" s="877"/>
      <c r="HNZ18" s="877"/>
      <c r="HOA18" s="877"/>
      <c r="HOB18" s="877"/>
      <c r="HOC18" s="877"/>
      <c r="HOD18" s="877"/>
      <c r="HOE18" s="877"/>
      <c r="HOF18" s="877"/>
      <c r="HOG18" s="877"/>
      <c r="HOH18" s="877"/>
      <c r="HOI18" s="877"/>
      <c r="HOJ18" s="877"/>
      <c r="HOK18" s="877"/>
      <c r="HOL18" s="877"/>
      <c r="HOM18" s="877"/>
      <c r="HON18" s="877"/>
      <c r="HOO18" s="877"/>
      <c r="HOP18" s="877"/>
      <c r="HOQ18" s="877"/>
      <c r="HOR18" s="877"/>
      <c r="HOS18" s="877"/>
      <c r="HOT18" s="877"/>
      <c r="HOU18" s="877"/>
      <c r="HOV18" s="877"/>
      <c r="HOW18" s="877"/>
      <c r="HOX18" s="877"/>
      <c r="HOY18" s="877"/>
      <c r="HOZ18" s="877"/>
      <c r="HPA18" s="877"/>
      <c r="HPB18" s="877"/>
      <c r="HPC18" s="877"/>
      <c r="HPD18" s="877"/>
      <c r="HPE18" s="877"/>
      <c r="HPF18" s="877"/>
      <c r="HPG18" s="877"/>
      <c r="HPH18" s="877"/>
      <c r="HPI18" s="877"/>
      <c r="HPJ18" s="877"/>
      <c r="HPK18" s="877"/>
      <c r="HPL18" s="877"/>
      <c r="HPM18" s="877"/>
      <c r="HPN18" s="877"/>
      <c r="HPO18" s="877"/>
      <c r="HPP18" s="877"/>
      <c r="HPQ18" s="877"/>
      <c r="HPR18" s="877"/>
      <c r="HPS18" s="877"/>
      <c r="HPT18" s="877"/>
      <c r="HPU18" s="877"/>
      <c r="HPV18" s="877"/>
      <c r="HPW18" s="877"/>
      <c r="HPX18" s="877"/>
      <c r="HPY18" s="877"/>
      <c r="HPZ18" s="877"/>
      <c r="HQA18" s="877"/>
      <c r="HQB18" s="877"/>
      <c r="HQC18" s="877"/>
      <c r="HQD18" s="877"/>
      <c r="HQE18" s="877"/>
      <c r="HQF18" s="877"/>
      <c r="HQG18" s="877"/>
      <c r="HQH18" s="877"/>
      <c r="HQI18" s="877"/>
      <c r="HQJ18" s="877"/>
      <c r="HQK18" s="877"/>
      <c r="HQL18" s="877"/>
      <c r="HQM18" s="877"/>
      <c r="HQN18" s="877"/>
      <c r="HQO18" s="877"/>
      <c r="HQP18" s="877"/>
      <c r="HQQ18" s="877"/>
      <c r="HQR18" s="877"/>
      <c r="HQS18" s="877"/>
      <c r="HQT18" s="877"/>
      <c r="HQU18" s="877"/>
      <c r="HQV18" s="877"/>
      <c r="HQW18" s="877"/>
      <c r="HQX18" s="877"/>
      <c r="HQY18" s="877"/>
      <c r="HQZ18" s="877"/>
      <c r="HRA18" s="877"/>
      <c r="HRB18" s="877"/>
      <c r="HRC18" s="877"/>
      <c r="HRD18" s="877"/>
      <c r="HRE18" s="877"/>
      <c r="HRF18" s="877"/>
      <c r="HRG18" s="877"/>
      <c r="HRH18" s="877"/>
      <c r="HRI18" s="877"/>
      <c r="HRJ18" s="877"/>
      <c r="HRK18" s="877"/>
      <c r="HRL18" s="877"/>
      <c r="HRM18" s="877"/>
      <c r="HRN18" s="877"/>
      <c r="HRO18" s="877"/>
      <c r="HRP18" s="877"/>
      <c r="HRQ18" s="877"/>
      <c r="HRR18" s="877"/>
      <c r="HRS18" s="877"/>
      <c r="HRT18" s="877"/>
      <c r="HRU18" s="877"/>
      <c r="HRV18" s="877"/>
      <c r="HRW18" s="877"/>
      <c r="HRX18" s="877"/>
      <c r="HRY18" s="877"/>
      <c r="HRZ18" s="877"/>
      <c r="HSA18" s="877"/>
      <c r="HSB18" s="877"/>
      <c r="HSC18" s="877"/>
      <c r="HSD18" s="877"/>
      <c r="HSE18" s="877"/>
      <c r="HSF18" s="877"/>
      <c r="HSG18" s="877"/>
      <c r="HSH18" s="877"/>
      <c r="HSI18" s="877"/>
      <c r="HSJ18" s="877"/>
      <c r="HSK18" s="877"/>
      <c r="HSL18" s="877"/>
      <c r="HSM18" s="877"/>
      <c r="HSN18" s="877"/>
      <c r="HSO18" s="877"/>
      <c r="HSP18" s="877"/>
      <c r="HSQ18" s="877"/>
      <c r="HSR18" s="877"/>
      <c r="HSS18" s="877"/>
      <c r="HST18" s="877"/>
      <c r="HSU18" s="877"/>
      <c r="HSV18" s="877"/>
      <c r="HSW18" s="877"/>
      <c r="HSX18" s="877"/>
      <c r="HSY18" s="877"/>
      <c r="HSZ18" s="877"/>
      <c r="HTA18" s="877"/>
      <c r="HTB18" s="877"/>
      <c r="HTC18" s="877"/>
      <c r="HTD18" s="877"/>
      <c r="HTE18" s="877"/>
      <c r="HTF18" s="877"/>
      <c r="HTG18" s="877"/>
      <c r="HTH18" s="877"/>
      <c r="HTI18" s="877"/>
      <c r="HTJ18" s="877"/>
      <c r="HTK18" s="877"/>
      <c r="HTL18" s="877"/>
      <c r="HTM18" s="877"/>
      <c r="HTN18" s="877"/>
      <c r="HTO18" s="877"/>
      <c r="HTP18" s="877"/>
      <c r="HTQ18" s="877"/>
      <c r="HTR18" s="877"/>
      <c r="HTS18" s="877"/>
      <c r="HTT18" s="877"/>
      <c r="HTU18" s="877"/>
      <c r="HTV18" s="877"/>
      <c r="HTW18" s="877"/>
      <c r="HTX18" s="877"/>
      <c r="HTY18" s="877"/>
      <c r="HTZ18" s="877"/>
      <c r="HUA18" s="877"/>
      <c r="HUB18" s="877"/>
      <c r="HUC18" s="877"/>
      <c r="HUD18" s="877"/>
      <c r="HUE18" s="877"/>
      <c r="HUF18" s="877"/>
      <c r="HUG18" s="877"/>
      <c r="HUH18" s="877"/>
      <c r="HUI18" s="877"/>
      <c r="HUJ18" s="877"/>
      <c r="HUK18" s="877"/>
      <c r="HUL18" s="877"/>
      <c r="HUM18" s="877"/>
      <c r="HUN18" s="877"/>
      <c r="HUO18" s="877"/>
      <c r="HUP18" s="877"/>
      <c r="HUQ18" s="877"/>
      <c r="HUR18" s="877"/>
      <c r="HUS18" s="877"/>
      <c r="HUT18" s="877"/>
      <c r="HUU18" s="877"/>
      <c r="HUV18" s="877"/>
      <c r="HUW18" s="877"/>
      <c r="HUX18" s="877"/>
      <c r="HUY18" s="877"/>
      <c r="HUZ18" s="877"/>
      <c r="HVA18" s="877"/>
      <c r="HVB18" s="877"/>
      <c r="HVC18" s="877"/>
      <c r="HVD18" s="877"/>
      <c r="HVE18" s="877"/>
      <c r="HVF18" s="877"/>
      <c r="HVG18" s="877"/>
      <c r="HVH18" s="877"/>
      <c r="HVI18" s="877"/>
      <c r="HVJ18" s="877"/>
      <c r="HVK18" s="877"/>
      <c r="HVL18" s="877"/>
      <c r="HVM18" s="877"/>
      <c r="HVN18" s="877"/>
      <c r="HVO18" s="877"/>
      <c r="HVP18" s="877"/>
      <c r="HVQ18" s="877"/>
      <c r="HVR18" s="877"/>
      <c r="HVS18" s="877"/>
      <c r="HVT18" s="877"/>
      <c r="HVU18" s="877"/>
      <c r="HVV18" s="877"/>
      <c r="HVW18" s="877"/>
      <c r="HVX18" s="877"/>
      <c r="HVY18" s="877"/>
      <c r="HVZ18" s="877"/>
      <c r="HWA18" s="877"/>
      <c r="HWB18" s="877"/>
      <c r="HWC18" s="877"/>
      <c r="HWD18" s="877"/>
      <c r="HWE18" s="877"/>
      <c r="HWF18" s="877"/>
      <c r="HWG18" s="877"/>
      <c r="HWH18" s="877"/>
      <c r="HWI18" s="877"/>
      <c r="HWJ18" s="877"/>
      <c r="HWK18" s="877"/>
      <c r="HWL18" s="877"/>
      <c r="HWM18" s="877"/>
      <c r="HWN18" s="877"/>
      <c r="HWO18" s="877"/>
      <c r="HWP18" s="877"/>
      <c r="HWQ18" s="877"/>
      <c r="HWR18" s="877"/>
      <c r="HWS18" s="877"/>
      <c r="HWT18" s="877"/>
      <c r="HWU18" s="877"/>
      <c r="HWV18" s="877"/>
      <c r="HWW18" s="877"/>
      <c r="HWX18" s="877"/>
      <c r="HWY18" s="877"/>
      <c r="HWZ18" s="877"/>
      <c r="HXA18" s="877"/>
      <c r="HXB18" s="877"/>
      <c r="HXC18" s="877"/>
      <c r="HXD18" s="877"/>
      <c r="HXE18" s="877"/>
      <c r="HXF18" s="877"/>
      <c r="HXG18" s="877"/>
      <c r="HXH18" s="877"/>
      <c r="HXI18" s="877"/>
      <c r="HXJ18" s="877"/>
      <c r="HXK18" s="877"/>
      <c r="HXL18" s="877"/>
      <c r="HXM18" s="877"/>
      <c r="HXN18" s="877"/>
      <c r="HXO18" s="877"/>
      <c r="HXP18" s="877"/>
      <c r="HXQ18" s="877"/>
      <c r="HXR18" s="877"/>
      <c r="HXS18" s="877"/>
      <c r="HXT18" s="877"/>
      <c r="HXU18" s="877"/>
      <c r="HXV18" s="877"/>
      <c r="HXW18" s="877"/>
      <c r="HXX18" s="877"/>
      <c r="HXY18" s="877"/>
      <c r="HXZ18" s="877"/>
      <c r="HYA18" s="877"/>
      <c r="HYB18" s="877"/>
      <c r="HYC18" s="877"/>
      <c r="HYD18" s="877"/>
      <c r="HYE18" s="877"/>
      <c r="HYF18" s="877"/>
      <c r="HYG18" s="877"/>
      <c r="HYH18" s="877"/>
      <c r="HYI18" s="877"/>
      <c r="HYJ18" s="877"/>
      <c r="HYK18" s="877"/>
      <c r="HYL18" s="877"/>
      <c r="HYM18" s="877"/>
      <c r="HYN18" s="877"/>
      <c r="HYO18" s="877"/>
      <c r="HYP18" s="877"/>
      <c r="HYQ18" s="877"/>
      <c r="HYR18" s="877"/>
      <c r="HYS18" s="877"/>
      <c r="HYT18" s="877"/>
      <c r="HYU18" s="877"/>
      <c r="HYV18" s="877"/>
      <c r="HYW18" s="877"/>
      <c r="HYX18" s="877"/>
      <c r="HYY18" s="877"/>
      <c r="HYZ18" s="877"/>
      <c r="HZA18" s="877"/>
      <c r="HZB18" s="877"/>
      <c r="HZC18" s="877"/>
      <c r="HZD18" s="877"/>
      <c r="HZE18" s="877"/>
      <c r="HZF18" s="877"/>
      <c r="HZG18" s="877"/>
      <c r="HZH18" s="877"/>
      <c r="HZI18" s="877"/>
      <c r="HZJ18" s="877"/>
      <c r="HZK18" s="877"/>
      <c r="HZL18" s="877"/>
      <c r="HZM18" s="877"/>
      <c r="HZN18" s="877"/>
      <c r="HZO18" s="877"/>
      <c r="HZP18" s="877"/>
      <c r="HZQ18" s="877"/>
      <c r="HZR18" s="877"/>
      <c r="HZS18" s="877"/>
      <c r="HZT18" s="877"/>
      <c r="HZU18" s="877"/>
      <c r="HZV18" s="877"/>
      <c r="HZW18" s="877"/>
      <c r="HZX18" s="877"/>
      <c r="HZY18" s="877"/>
      <c r="HZZ18" s="877"/>
      <c r="IAA18" s="877"/>
      <c r="IAB18" s="877"/>
      <c r="IAC18" s="877"/>
      <c r="IAD18" s="877"/>
      <c r="IAE18" s="877"/>
      <c r="IAF18" s="877"/>
      <c r="IAG18" s="877"/>
      <c r="IAH18" s="877"/>
      <c r="IAI18" s="877"/>
      <c r="IAJ18" s="877"/>
      <c r="IAK18" s="877"/>
      <c r="IAL18" s="877"/>
      <c r="IAM18" s="877"/>
      <c r="IAN18" s="877"/>
      <c r="IAO18" s="877"/>
      <c r="IAP18" s="877"/>
      <c r="IAQ18" s="877"/>
      <c r="IAR18" s="877"/>
      <c r="IAS18" s="877"/>
      <c r="IAT18" s="877"/>
      <c r="IAU18" s="877"/>
      <c r="IAV18" s="877"/>
      <c r="IAW18" s="877"/>
      <c r="IAX18" s="877"/>
      <c r="IAY18" s="877"/>
      <c r="IAZ18" s="877"/>
      <c r="IBA18" s="877"/>
      <c r="IBB18" s="877"/>
      <c r="IBC18" s="877"/>
      <c r="IBD18" s="877"/>
      <c r="IBE18" s="877"/>
      <c r="IBF18" s="877"/>
      <c r="IBG18" s="877"/>
      <c r="IBH18" s="877"/>
      <c r="IBI18" s="877"/>
      <c r="IBJ18" s="877"/>
      <c r="IBK18" s="877"/>
      <c r="IBL18" s="877"/>
      <c r="IBM18" s="877"/>
      <c r="IBN18" s="877"/>
      <c r="IBO18" s="877"/>
      <c r="IBP18" s="877"/>
      <c r="IBQ18" s="877"/>
      <c r="IBR18" s="877"/>
      <c r="IBS18" s="877"/>
      <c r="IBT18" s="877"/>
      <c r="IBU18" s="877"/>
      <c r="IBV18" s="877"/>
      <c r="IBW18" s="877"/>
      <c r="IBX18" s="877"/>
      <c r="IBY18" s="877"/>
      <c r="IBZ18" s="877"/>
      <c r="ICA18" s="877"/>
      <c r="ICB18" s="877"/>
      <c r="ICC18" s="877"/>
      <c r="ICD18" s="877"/>
      <c r="ICE18" s="877"/>
      <c r="ICF18" s="877"/>
      <c r="ICG18" s="877"/>
      <c r="ICH18" s="877"/>
      <c r="ICI18" s="877"/>
      <c r="ICJ18" s="877"/>
      <c r="ICK18" s="877"/>
      <c r="ICL18" s="877"/>
      <c r="ICM18" s="877"/>
      <c r="ICN18" s="877"/>
      <c r="ICO18" s="877"/>
      <c r="ICP18" s="877"/>
      <c r="ICQ18" s="877"/>
      <c r="ICR18" s="877"/>
      <c r="ICS18" s="877"/>
      <c r="ICT18" s="877"/>
      <c r="ICU18" s="877"/>
      <c r="ICV18" s="877"/>
      <c r="ICW18" s="877"/>
      <c r="ICX18" s="877"/>
      <c r="ICY18" s="877"/>
      <c r="ICZ18" s="877"/>
      <c r="IDA18" s="877"/>
      <c r="IDB18" s="877"/>
      <c r="IDC18" s="877"/>
      <c r="IDD18" s="877"/>
      <c r="IDE18" s="877"/>
      <c r="IDF18" s="877"/>
      <c r="IDG18" s="877"/>
      <c r="IDH18" s="877"/>
      <c r="IDI18" s="877"/>
      <c r="IDJ18" s="877"/>
      <c r="IDK18" s="877"/>
      <c r="IDL18" s="877"/>
      <c r="IDM18" s="877"/>
      <c r="IDN18" s="877"/>
      <c r="IDO18" s="877"/>
      <c r="IDP18" s="877"/>
      <c r="IDQ18" s="877"/>
      <c r="IDR18" s="877"/>
      <c r="IDS18" s="877"/>
      <c r="IDT18" s="877"/>
      <c r="IDU18" s="877"/>
      <c r="IDV18" s="877"/>
      <c r="IDW18" s="877"/>
      <c r="IDX18" s="877"/>
      <c r="IDY18" s="877"/>
      <c r="IDZ18" s="877"/>
      <c r="IEA18" s="877"/>
      <c r="IEB18" s="877"/>
      <c r="IEC18" s="877"/>
      <c r="IED18" s="877"/>
      <c r="IEE18" s="877"/>
      <c r="IEF18" s="877"/>
      <c r="IEG18" s="877"/>
      <c r="IEH18" s="877"/>
      <c r="IEI18" s="877"/>
      <c r="IEJ18" s="877"/>
      <c r="IEK18" s="877"/>
      <c r="IEL18" s="877"/>
      <c r="IEM18" s="877"/>
      <c r="IEN18" s="877"/>
      <c r="IEO18" s="877"/>
      <c r="IEP18" s="877"/>
      <c r="IEQ18" s="877"/>
      <c r="IER18" s="877"/>
      <c r="IES18" s="877"/>
      <c r="IET18" s="877"/>
      <c r="IEU18" s="877"/>
      <c r="IEV18" s="877"/>
      <c r="IEW18" s="877"/>
      <c r="IEX18" s="877"/>
      <c r="IEY18" s="877"/>
      <c r="IEZ18" s="877"/>
      <c r="IFA18" s="877"/>
      <c r="IFB18" s="877"/>
      <c r="IFC18" s="877"/>
      <c r="IFD18" s="877"/>
      <c r="IFE18" s="877"/>
      <c r="IFF18" s="877"/>
      <c r="IFG18" s="877"/>
      <c r="IFH18" s="877"/>
      <c r="IFI18" s="877"/>
      <c r="IFJ18" s="877"/>
      <c r="IFK18" s="877"/>
      <c r="IFL18" s="877"/>
      <c r="IFM18" s="877"/>
      <c r="IFN18" s="877"/>
      <c r="IFO18" s="877"/>
      <c r="IFP18" s="877"/>
      <c r="IFQ18" s="877"/>
      <c r="IFR18" s="877"/>
      <c r="IFS18" s="877"/>
      <c r="IFT18" s="877"/>
      <c r="IFU18" s="877"/>
      <c r="IFV18" s="877"/>
      <c r="IFW18" s="877"/>
      <c r="IFX18" s="877"/>
      <c r="IFY18" s="877"/>
      <c r="IFZ18" s="877"/>
      <c r="IGA18" s="877"/>
      <c r="IGB18" s="877"/>
      <c r="IGC18" s="877"/>
      <c r="IGD18" s="877"/>
      <c r="IGE18" s="877"/>
      <c r="IGF18" s="877"/>
      <c r="IGG18" s="877"/>
      <c r="IGH18" s="877"/>
      <c r="IGI18" s="877"/>
      <c r="IGJ18" s="877"/>
      <c r="IGK18" s="877"/>
      <c r="IGL18" s="877"/>
      <c r="IGM18" s="877"/>
      <c r="IGN18" s="877"/>
      <c r="IGO18" s="877"/>
      <c r="IGP18" s="877"/>
      <c r="IGQ18" s="877"/>
      <c r="IGR18" s="877"/>
      <c r="IGS18" s="877"/>
      <c r="IGT18" s="877"/>
      <c r="IGU18" s="877"/>
      <c r="IGV18" s="877"/>
      <c r="IGW18" s="877"/>
      <c r="IGX18" s="877"/>
      <c r="IGY18" s="877"/>
      <c r="IGZ18" s="877"/>
      <c r="IHA18" s="877"/>
      <c r="IHB18" s="877"/>
      <c r="IHC18" s="877"/>
      <c r="IHD18" s="877"/>
      <c r="IHE18" s="877"/>
      <c r="IHF18" s="877"/>
      <c r="IHG18" s="877"/>
      <c r="IHH18" s="877"/>
      <c r="IHI18" s="877"/>
      <c r="IHJ18" s="877"/>
      <c r="IHK18" s="877"/>
      <c r="IHL18" s="877"/>
      <c r="IHM18" s="877"/>
      <c r="IHN18" s="877"/>
      <c r="IHO18" s="877"/>
      <c r="IHP18" s="877"/>
      <c r="IHQ18" s="877"/>
      <c r="IHR18" s="877"/>
      <c r="IHS18" s="877"/>
      <c r="IHT18" s="877"/>
      <c r="IHU18" s="877"/>
      <c r="IHV18" s="877"/>
      <c r="IHW18" s="877"/>
      <c r="IHX18" s="877"/>
      <c r="IHY18" s="877"/>
      <c r="IHZ18" s="877"/>
      <c r="IIA18" s="877"/>
      <c r="IIB18" s="877"/>
      <c r="IIC18" s="877"/>
      <c r="IID18" s="877"/>
      <c r="IIE18" s="877"/>
      <c r="IIF18" s="877"/>
      <c r="IIG18" s="877"/>
      <c r="IIH18" s="877"/>
      <c r="III18" s="877"/>
      <c r="IIJ18" s="877"/>
      <c r="IIK18" s="877"/>
      <c r="IIL18" s="877"/>
      <c r="IIM18" s="877"/>
      <c r="IIN18" s="877"/>
      <c r="IIO18" s="877"/>
      <c r="IIP18" s="877"/>
      <c r="IIQ18" s="877"/>
      <c r="IIR18" s="877"/>
      <c r="IIS18" s="877"/>
      <c r="IIT18" s="877"/>
      <c r="IIU18" s="877"/>
      <c r="IIV18" s="877"/>
      <c r="IIW18" s="877"/>
      <c r="IIX18" s="877"/>
      <c r="IIY18" s="877"/>
      <c r="IIZ18" s="877"/>
      <c r="IJA18" s="877"/>
      <c r="IJB18" s="877"/>
      <c r="IJC18" s="877"/>
      <c r="IJD18" s="877"/>
      <c r="IJE18" s="877"/>
      <c r="IJF18" s="877"/>
      <c r="IJG18" s="877"/>
      <c r="IJH18" s="877"/>
      <c r="IJI18" s="877"/>
      <c r="IJJ18" s="877"/>
      <c r="IJK18" s="877"/>
      <c r="IJL18" s="877"/>
      <c r="IJM18" s="877"/>
      <c r="IJN18" s="877"/>
      <c r="IJO18" s="877"/>
      <c r="IJP18" s="877"/>
      <c r="IJQ18" s="877"/>
      <c r="IJR18" s="877"/>
      <c r="IJS18" s="877"/>
      <c r="IJT18" s="877"/>
      <c r="IJU18" s="877"/>
      <c r="IJV18" s="877"/>
      <c r="IJW18" s="877"/>
      <c r="IJX18" s="877"/>
      <c r="IJY18" s="877"/>
      <c r="IJZ18" s="877"/>
      <c r="IKA18" s="877"/>
      <c r="IKB18" s="877"/>
      <c r="IKC18" s="877"/>
      <c r="IKD18" s="877"/>
      <c r="IKE18" s="877"/>
      <c r="IKF18" s="877"/>
      <c r="IKG18" s="877"/>
      <c r="IKH18" s="877"/>
      <c r="IKI18" s="877"/>
      <c r="IKJ18" s="877"/>
      <c r="IKK18" s="877"/>
      <c r="IKL18" s="877"/>
      <c r="IKM18" s="877"/>
      <c r="IKN18" s="877"/>
      <c r="IKO18" s="877"/>
      <c r="IKP18" s="877"/>
      <c r="IKQ18" s="877"/>
      <c r="IKR18" s="877"/>
      <c r="IKS18" s="877"/>
      <c r="IKT18" s="877"/>
      <c r="IKU18" s="877"/>
      <c r="IKV18" s="877"/>
      <c r="IKW18" s="877"/>
      <c r="IKX18" s="877"/>
      <c r="IKY18" s="877"/>
      <c r="IKZ18" s="877"/>
      <c r="ILA18" s="877"/>
      <c r="ILB18" s="877"/>
      <c r="ILC18" s="877"/>
      <c r="ILD18" s="877"/>
      <c r="ILE18" s="877"/>
      <c r="ILF18" s="877"/>
      <c r="ILG18" s="877"/>
      <c r="ILH18" s="877"/>
      <c r="ILI18" s="877"/>
      <c r="ILJ18" s="877"/>
      <c r="ILK18" s="877"/>
      <c r="ILL18" s="877"/>
      <c r="ILM18" s="877"/>
      <c r="ILN18" s="877"/>
      <c r="ILO18" s="877"/>
      <c r="ILP18" s="877"/>
      <c r="ILQ18" s="877"/>
      <c r="ILR18" s="877"/>
      <c r="ILS18" s="877"/>
      <c r="ILT18" s="877"/>
      <c r="ILU18" s="877"/>
      <c r="ILV18" s="877"/>
      <c r="ILW18" s="877"/>
      <c r="ILX18" s="877"/>
      <c r="ILY18" s="877"/>
      <c r="ILZ18" s="877"/>
      <c r="IMA18" s="877"/>
      <c r="IMB18" s="877"/>
      <c r="IMC18" s="877"/>
      <c r="IMD18" s="877"/>
      <c r="IME18" s="877"/>
      <c r="IMF18" s="877"/>
      <c r="IMG18" s="877"/>
      <c r="IMH18" s="877"/>
      <c r="IMI18" s="877"/>
      <c r="IMJ18" s="877"/>
      <c r="IMK18" s="877"/>
      <c r="IML18" s="877"/>
      <c r="IMM18" s="877"/>
      <c r="IMN18" s="877"/>
      <c r="IMO18" s="877"/>
      <c r="IMP18" s="877"/>
      <c r="IMQ18" s="877"/>
      <c r="IMR18" s="877"/>
      <c r="IMS18" s="877"/>
      <c r="IMT18" s="877"/>
      <c r="IMU18" s="877"/>
      <c r="IMV18" s="877"/>
      <c r="IMW18" s="877"/>
      <c r="IMX18" s="877"/>
      <c r="IMY18" s="877"/>
      <c r="IMZ18" s="877"/>
      <c r="INA18" s="877"/>
      <c r="INB18" s="877"/>
      <c r="INC18" s="877"/>
      <c r="IND18" s="877"/>
      <c r="INE18" s="877"/>
      <c r="INF18" s="877"/>
      <c r="ING18" s="877"/>
      <c r="INH18" s="877"/>
      <c r="INI18" s="877"/>
      <c r="INJ18" s="877"/>
      <c r="INK18" s="877"/>
      <c r="INL18" s="877"/>
      <c r="INM18" s="877"/>
      <c r="INN18" s="877"/>
      <c r="INO18" s="877"/>
      <c r="INP18" s="877"/>
      <c r="INQ18" s="877"/>
      <c r="INR18" s="877"/>
      <c r="INS18" s="877"/>
      <c r="INT18" s="877"/>
      <c r="INU18" s="877"/>
      <c r="INV18" s="877"/>
      <c r="INW18" s="877"/>
      <c r="INX18" s="877"/>
      <c r="INY18" s="877"/>
      <c r="INZ18" s="877"/>
      <c r="IOA18" s="877"/>
      <c r="IOB18" s="877"/>
      <c r="IOC18" s="877"/>
      <c r="IOD18" s="877"/>
      <c r="IOE18" s="877"/>
      <c r="IOF18" s="877"/>
      <c r="IOG18" s="877"/>
      <c r="IOH18" s="877"/>
      <c r="IOI18" s="877"/>
      <c r="IOJ18" s="877"/>
      <c r="IOK18" s="877"/>
      <c r="IOL18" s="877"/>
      <c r="IOM18" s="877"/>
      <c r="ION18" s="877"/>
      <c r="IOO18" s="877"/>
      <c r="IOP18" s="877"/>
      <c r="IOQ18" s="877"/>
      <c r="IOR18" s="877"/>
      <c r="IOS18" s="877"/>
      <c r="IOT18" s="877"/>
      <c r="IOU18" s="877"/>
      <c r="IOV18" s="877"/>
      <c r="IOW18" s="877"/>
      <c r="IOX18" s="877"/>
      <c r="IOY18" s="877"/>
      <c r="IOZ18" s="877"/>
      <c r="IPA18" s="877"/>
      <c r="IPB18" s="877"/>
      <c r="IPC18" s="877"/>
      <c r="IPD18" s="877"/>
      <c r="IPE18" s="877"/>
      <c r="IPF18" s="877"/>
      <c r="IPG18" s="877"/>
      <c r="IPH18" s="877"/>
      <c r="IPI18" s="877"/>
      <c r="IPJ18" s="877"/>
      <c r="IPK18" s="877"/>
      <c r="IPL18" s="877"/>
      <c r="IPM18" s="877"/>
      <c r="IPN18" s="877"/>
      <c r="IPO18" s="877"/>
      <c r="IPP18" s="877"/>
      <c r="IPQ18" s="877"/>
      <c r="IPR18" s="877"/>
      <c r="IPS18" s="877"/>
      <c r="IPT18" s="877"/>
      <c r="IPU18" s="877"/>
      <c r="IPV18" s="877"/>
      <c r="IPW18" s="877"/>
      <c r="IPX18" s="877"/>
      <c r="IPY18" s="877"/>
      <c r="IPZ18" s="877"/>
      <c r="IQA18" s="877"/>
      <c r="IQB18" s="877"/>
      <c r="IQC18" s="877"/>
      <c r="IQD18" s="877"/>
      <c r="IQE18" s="877"/>
      <c r="IQF18" s="877"/>
      <c r="IQG18" s="877"/>
      <c r="IQH18" s="877"/>
      <c r="IQI18" s="877"/>
      <c r="IQJ18" s="877"/>
      <c r="IQK18" s="877"/>
      <c r="IQL18" s="877"/>
      <c r="IQM18" s="877"/>
      <c r="IQN18" s="877"/>
      <c r="IQO18" s="877"/>
      <c r="IQP18" s="877"/>
      <c r="IQQ18" s="877"/>
      <c r="IQR18" s="877"/>
      <c r="IQS18" s="877"/>
      <c r="IQT18" s="877"/>
      <c r="IQU18" s="877"/>
      <c r="IQV18" s="877"/>
      <c r="IQW18" s="877"/>
      <c r="IQX18" s="877"/>
      <c r="IQY18" s="877"/>
      <c r="IQZ18" s="877"/>
      <c r="IRA18" s="877"/>
      <c r="IRB18" s="877"/>
      <c r="IRC18" s="877"/>
      <c r="IRD18" s="877"/>
      <c r="IRE18" s="877"/>
      <c r="IRF18" s="877"/>
      <c r="IRG18" s="877"/>
      <c r="IRH18" s="877"/>
      <c r="IRI18" s="877"/>
      <c r="IRJ18" s="877"/>
      <c r="IRK18" s="877"/>
      <c r="IRL18" s="877"/>
      <c r="IRM18" s="877"/>
      <c r="IRN18" s="877"/>
      <c r="IRO18" s="877"/>
      <c r="IRP18" s="877"/>
      <c r="IRQ18" s="877"/>
      <c r="IRR18" s="877"/>
      <c r="IRS18" s="877"/>
      <c r="IRT18" s="877"/>
      <c r="IRU18" s="877"/>
      <c r="IRV18" s="877"/>
      <c r="IRW18" s="877"/>
      <c r="IRX18" s="877"/>
      <c r="IRY18" s="877"/>
      <c r="IRZ18" s="877"/>
      <c r="ISA18" s="877"/>
      <c r="ISB18" s="877"/>
      <c r="ISC18" s="877"/>
      <c r="ISD18" s="877"/>
      <c r="ISE18" s="877"/>
      <c r="ISF18" s="877"/>
      <c r="ISG18" s="877"/>
      <c r="ISH18" s="877"/>
      <c r="ISI18" s="877"/>
      <c r="ISJ18" s="877"/>
      <c r="ISK18" s="877"/>
      <c r="ISL18" s="877"/>
      <c r="ISM18" s="877"/>
      <c r="ISN18" s="877"/>
      <c r="ISO18" s="877"/>
      <c r="ISP18" s="877"/>
      <c r="ISQ18" s="877"/>
      <c r="ISR18" s="877"/>
      <c r="ISS18" s="877"/>
      <c r="IST18" s="877"/>
      <c r="ISU18" s="877"/>
      <c r="ISV18" s="877"/>
      <c r="ISW18" s="877"/>
      <c r="ISX18" s="877"/>
      <c r="ISY18" s="877"/>
      <c r="ISZ18" s="877"/>
      <c r="ITA18" s="877"/>
      <c r="ITB18" s="877"/>
      <c r="ITC18" s="877"/>
      <c r="ITD18" s="877"/>
      <c r="ITE18" s="877"/>
      <c r="ITF18" s="877"/>
      <c r="ITG18" s="877"/>
      <c r="ITH18" s="877"/>
      <c r="ITI18" s="877"/>
      <c r="ITJ18" s="877"/>
      <c r="ITK18" s="877"/>
      <c r="ITL18" s="877"/>
      <c r="ITM18" s="877"/>
      <c r="ITN18" s="877"/>
      <c r="ITO18" s="877"/>
      <c r="ITP18" s="877"/>
      <c r="ITQ18" s="877"/>
      <c r="ITR18" s="877"/>
      <c r="ITS18" s="877"/>
      <c r="ITT18" s="877"/>
      <c r="ITU18" s="877"/>
      <c r="ITV18" s="877"/>
      <c r="ITW18" s="877"/>
      <c r="ITX18" s="877"/>
      <c r="ITY18" s="877"/>
      <c r="ITZ18" s="877"/>
      <c r="IUA18" s="877"/>
      <c r="IUB18" s="877"/>
      <c r="IUC18" s="877"/>
      <c r="IUD18" s="877"/>
      <c r="IUE18" s="877"/>
      <c r="IUF18" s="877"/>
      <c r="IUG18" s="877"/>
      <c r="IUH18" s="877"/>
      <c r="IUI18" s="877"/>
      <c r="IUJ18" s="877"/>
      <c r="IUK18" s="877"/>
      <c r="IUL18" s="877"/>
      <c r="IUM18" s="877"/>
      <c r="IUN18" s="877"/>
      <c r="IUO18" s="877"/>
      <c r="IUP18" s="877"/>
      <c r="IUQ18" s="877"/>
      <c r="IUR18" s="877"/>
      <c r="IUS18" s="877"/>
      <c r="IUT18" s="877"/>
      <c r="IUU18" s="877"/>
      <c r="IUV18" s="877"/>
      <c r="IUW18" s="877"/>
      <c r="IUX18" s="877"/>
      <c r="IUY18" s="877"/>
      <c r="IUZ18" s="877"/>
      <c r="IVA18" s="877"/>
      <c r="IVB18" s="877"/>
      <c r="IVC18" s="877"/>
      <c r="IVD18" s="877"/>
      <c r="IVE18" s="877"/>
      <c r="IVF18" s="877"/>
      <c r="IVG18" s="877"/>
      <c r="IVH18" s="877"/>
      <c r="IVI18" s="877"/>
      <c r="IVJ18" s="877"/>
      <c r="IVK18" s="877"/>
      <c r="IVL18" s="877"/>
      <c r="IVM18" s="877"/>
      <c r="IVN18" s="877"/>
      <c r="IVO18" s="877"/>
      <c r="IVP18" s="877"/>
      <c r="IVQ18" s="877"/>
      <c r="IVR18" s="877"/>
      <c r="IVS18" s="877"/>
      <c r="IVT18" s="877"/>
      <c r="IVU18" s="877"/>
      <c r="IVV18" s="877"/>
      <c r="IVW18" s="877"/>
      <c r="IVX18" s="877"/>
      <c r="IVY18" s="877"/>
      <c r="IVZ18" s="877"/>
      <c r="IWA18" s="877"/>
      <c r="IWB18" s="877"/>
      <c r="IWC18" s="877"/>
      <c r="IWD18" s="877"/>
      <c r="IWE18" s="877"/>
      <c r="IWF18" s="877"/>
      <c r="IWG18" s="877"/>
      <c r="IWH18" s="877"/>
      <c r="IWI18" s="877"/>
      <c r="IWJ18" s="877"/>
      <c r="IWK18" s="877"/>
      <c r="IWL18" s="877"/>
      <c r="IWM18" s="877"/>
      <c r="IWN18" s="877"/>
      <c r="IWO18" s="877"/>
      <c r="IWP18" s="877"/>
      <c r="IWQ18" s="877"/>
      <c r="IWR18" s="877"/>
      <c r="IWS18" s="877"/>
      <c r="IWT18" s="877"/>
      <c r="IWU18" s="877"/>
      <c r="IWV18" s="877"/>
      <c r="IWW18" s="877"/>
      <c r="IWX18" s="877"/>
      <c r="IWY18" s="877"/>
      <c r="IWZ18" s="877"/>
      <c r="IXA18" s="877"/>
      <c r="IXB18" s="877"/>
      <c r="IXC18" s="877"/>
      <c r="IXD18" s="877"/>
      <c r="IXE18" s="877"/>
      <c r="IXF18" s="877"/>
      <c r="IXG18" s="877"/>
      <c r="IXH18" s="877"/>
      <c r="IXI18" s="877"/>
      <c r="IXJ18" s="877"/>
      <c r="IXK18" s="877"/>
      <c r="IXL18" s="877"/>
      <c r="IXM18" s="877"/>
      <c r="IXN18" s="877"/>
      <c r="IXO18" s="877"/>
      <c r="IXP18" s="877"/>
      <c r="IXQ18" s="877"/>
      <c r="IXR18" s="877"/>
      <c r="IXS18" s="877"/>
      <c r="IXT18" s="877"/>
      <c r="IXU18" s="877"/>
      <c r="IXV18" s="877"/>
      <c r="IXW18" s="877"/>
      <c r="IXX18" s="877"/>
      <c r="IXY18" s="877"/>
      <c r="IXZ18" s="877"/>
      <c r="IYA18" s="877"/>
      <c r="IYB18" s="877"/>
      <c r="IYC18" s="877"/>
      <c r="IYD18" s="877"/>
      <c r="IYE18" s="877"/>
      <c r="IYF18" s="877"/>
      <c r="IYG18" s="877"/>
      <c r="IYH18" s="877"/>
      <c r="IYI18" s="877"/>
      <c r="IYJ18" s="877"/>
      <c r="IYK18" s="877"/>
      <c r="IYL18" s="877"/>
      <c r="IYM18" s="877"/>
      <c r="IYN18" s="877"/>
      <c r="IYO18" s="877"/>
      <c r="IYP18" s="877"/>
      <c r="IYQ18" s="877"/>
      <c r="IYR18" s="877"/>
      <c r="IYS18" s="877"/>
      <c r="IYT18" s="877"/>
      <c r="IYU18" s="877"/>
      <c r="IYV18" s="877"/>
      <c r="IYW18" s="877"/>
      <c r="IYX18" s="877"/>
      <c r="IYY18" s="877"/>
      <c r="IYZ18" s="877"/>
      <c r="IZA18" s="877"/>
      <c r="IZB18" s="877"/>
      <c r="IZC18" s="877"/>
      <c r="IZD18" s="877"/>
      <c r="IZE18" s="877"/>
      <c r="IZF18" s="877"/>
      <c r="IZG18" s="877"/>
      <c r="IZH18" s="877"/>
      <c r="IZI18" s="877"/>
      <c r="IZJ18" s="877"/>
      <c r="IZK18" s="877"/>
      <c r="IZL18" s="877"/>
      <c r="IZM18" s="877"/>
      <c r="IZN18" s="877"/>
      <c r="IZO18" s="877"/>
      <c r="IZP18" s="877"/>
      <c r="IZQ18" s="877"/>
      <c r="IZR18" s="877"/>
      <c r="IZS18" s="877"/>
      <c r="IZT18" s="877"/>
      <c r="IZU18" s="877"/>
      <c r="IZV18" s="877"/>
      <c r="IZW18" s="877"/>
      <c r="IZX18" s="877"/>
      <c r="IZY18" s="877"/>
      <c r="IZZ18" s="877"/>
      <c r="JAA18" s="877"/>
      <c r="JAB18" s="877"/>
      <c r="JAC18" s="877"/>
      <c r="JAD18" s="877"/>
      <c r="JAE18" s="877"/>
      <c r="JAF18" s="877"/>
      <c r="JAG18" s="877"/>
      <c r="JAH18" s="877"/>
      <c r="JAI18" s="877"/>
      <c r="JAJ18" s="877"/>
      <c r="JAK18" s="877"/>
      <c r="JAL18" s="877"/>
      <c r="JAM18" s="877"/>
      <c r="JAN18" s="877"/>
      <c r="JAO18" s="877"/>
      <c r="JAP18" s="877"/>
      <c r="JAQ18" s="877"/>
      <c r="JAR18" s="877"/>
      <c r="JAS18" s="877"/>
      <c r="JAT18" s="877"/>
      <c r="JAU18" s="877"/>
      <c r="JAV18" s="877"/>
      <c r="JAW18" s="877"/>
      <c r="JAX18" s="877"/>
      <c r="JAY18" s="877"/>
      <c r="JAZ18" s="877"/>
      <c r="JBA18" s="877"/>
      <c r="JBB18" s="877"/>
      <c r="JBC18" s="877"/>
      <c r="JBD18" s="877"/>
      <c r="JBE18" s="877"/>
      <c r="JBF18" s="877"/>
      <c r="JBG18" s="877"/>
      <c r="JBH18" s="877"/>
      <c r="JBI18" s="877"/>
      <c r="JBJ18" s="877"/>
      <c r="JBK18" s="877"/>
      <c r="JBL18" s="877"/>
      <c r="JBM18" s="877"/>
      <c r="JBN18" s="877"/>
      <c r="JBO18" s="877"/>
      <c r="JBP18" s="877"/>
      <c r="JBQ18" s="877"/>
      <c r="JBR18" s="877"/>
      <c r="JBS18" s="877"/>
      <c r="JBT18" s="877"/>
      <c r="JBU18" s="877"/>
      <c r="JBV18" s="877"/>
      <c r="JBW18" s="877"/>
      <c r="JBX18" s="877"/>
      <c r="JBY18" s="877"/>
      <c r="JBZ18" s="877"/>
      <c r="JCA18" s="877"/>
      <c r="JCB18" s="877"/>
      <c r="JCC18" s="877"/>
      <c r="JCD18" s="877"/>
      <c r="JCE18" s="877"/>
      <c r="JCF18" s="877"/>
      <c r="JCG18" s="877"/>
      <c r="JCH18" s="877"/>
      <c r="JCI18" s="877"/>
      <c r="JCJ18" s="877"/>
      <c r="JCK18" s="877"/>
      <c r="JCL18" s="877"/>
      <c r="JCM18" s="877"/>
      <c r="JCN18" s="877"/>
      <c r="JCO18" s="877"/>
      <c r="JCP18" s="877"/>
      <c r="JCQ18" s="877"/>
      <c r="JCR18" s="877"/>
      <c r="JCS18" s="877"/>
      <c r="JCT18" s="877"/>
      <c r="JCU18" s="877"/>
      <c r="JCV18" s="877"/>
      <c r="JCW18" s="877"/>
      <c r="JCX18" s="877"/>
      <c r="JCY18" s="877"/>
      <c r="JCZ18" s="877"/>
      <c r="JDA18" s="877"/>
      <c r="JDB18" s="877"/>
      <c r="JDC18" s="877"/>
      <c r="JDD18" s="877"/>
      <c r="JDE18" s="877"/>
      <c r="JDF18" s="877"/>
      <c r="JDG18" s="877"/>
      <c r="JDH18" s="877"/>
      <c r="JDI18" s="877"/>
      <c r="JDJ18" s="877"/>
      <c r="JDK18" s="877"/>
      <c r="JDL18" s="877"/>
      <c r="JDM18" s="877"/>
      <c r="JDN18" s="877"/>
      <c r="JDO18" s="877"/>
      <c r="JDP18" s="877"/>
      <c r="JDQ18" s="877"/>
      <c r="JDR18" s="877"/>
      <c r="JDS18" s="877"/>
      <c r="JDT18" s="877"/>
      <c r="JDU18" s="877"/>
      <c r="JDV18" s="877"/>
      <c r="JDW18" s="877"/>
      <c r="JDX18" s="877"/>
      <c r="JDY18" s="877"/>
      <c r="JDZ18" s="877"/>
      <c r="JEA18" s="877"/>
      <c r="JEB18" s="877"/>
      <c r="JEC18" s="877"/>
      <c r="JED18" s="877"/>
      <c r="JEE18" s="877"/>
      <c r="JEF18" s="877"/>
      <c r="JEG18" s="877"/>
      <c r="JEH18" s="877"/>
      <c r="JEI18" s="877"/>
      <c r="JEJ18" s="877"/>
      <c r="JEK18" s="877"/>
      <c r="JEL18" s="877"/>
      <c r="JEM18" s="877"/>
      <c r="JEN18" s="877"/>
      <c r="JEO18" s="877"/>
      <c r="JEP18" s="877"/>
      <c r="JEQ18" s="877"/>
      <c r="JER18" s="877"/>
      <c r="JES18" s="877"/>
      <c r="JET18" s="877"/>
      <c r="JEU18" s="877"/>
      <c r="JEV18" s="877"/>
      <c r="JEW18" s="877"/>
      <c r="JEX18" s="877"/>
      <c r="JEY18" s="877"/>
      <c r="JEZ18" s="877"/>
      <c r="JFA18" s="877"/>
      <c r="JFB18" s="877"/>
      <c r="JFC18" s="877"/>
      <c r="JFD18" s="877"/>
      <c r="JFE18" s="877"/>
      <c r="JFF18" s="877"/>
      <c r="JFG18" s="877"/>
      <c r="JFH18" s="877"/>
      <c r="JFI18" s="877"/>
      <c r="JFJ18" s="877"/>
      <c r="JFK18" s="877"/>
      <c r="JFL18" s="877"/>
      <c r="JFM18" s="877"/>
      <c r="JFN18" s="877"/>
      <c r="JFO18" s="877"/>
      <c r="JFP18" s="877"/>
      <c r="JFQ18" s="877"/>
      <c r="JFR18" s="877"/>
      <c r="JFS18" s="877"/>
      <c r="JFT18" s="877"/>
      <c r="JFU18" s="877"/>
      <c r="JFV18" s="877"/>
      <c r="JFW18" s="877"/>
      <c r="JFX18" s="877"/>
      <c r="JFY18" s="877"/>
      <c r="JFZ18" s="877"/>
      <c r="JGA18" s="877"/>
      <c r="JGB18" s="877"/>
      <c r="JGC18" s="877"/>
      <c r="JGD18" s="877"/>
      <c r="JGE18" s="877"/>
      <c r="JGF18" s="877"/>
      <c r="JGG18" s="877"/>
      <c r="JGH18" s="877"/>
      <c r="JGI18" s="877"/>
      <c r="JGJ18" s="877"/>
      <c r="JGK18" s="877"/>
      <c r="JGL18" s="877"/>
      <c r="JGM18" s="877"/>
      <c r="JGN18" s="877"/>
      <c r="JGO18" s="877"/>
      <c r="JGP18" s="877"/>
      <c r="JGQ18" s="877"/>
      <c r="JGR18" s="877"/>
      <c r="JGS18" s="877"/>
      <c r="JGT18" s="877"/>
      <c r="JGU18" s="877"/>
      <c r="JGV18" s="877"/>
      <c r="JGW18" s="877"/>
      <c r="JGX18" s="877"/>
      <c r="JGY18" s="877"/>
      <c r="JGZ18" s="877"/>
      <c r="JHA18" s="877"/>
      <c r="JHB18" s="877"/>
      <c r="JHC18" s="877"/>
      <c r="JHD18" s="877"/>
      <c r="JHE18" s="877"/>
      <c r="JHF18" s="877"/>
      <c r="JHG18" s="877"/>
      <c r="JHH18" s="877"/>
      <c r="JHI18" s="877"/>
      <c r="JHJ18" s="877"/>
      <c r="JHK18" s="877"/>
      <c r="JHL18" s="877"/>
      <c r="JHM18" s="877"/>
      <c r="JHN18" s="877"/>
      <c r="JHO18" s="877"/>
      <c r="JHP18" s="877"/>
      <c r="JHQ18" s="877"/>
      <c r="JHR18" s="877"/>
      <c r="JHS18" s="877"/>
      <c r="JHT18" s="877"/>
      <c r="JHU18" s="877"/>
      <c r="JHV18" s="877"/>
      <c r="JHW18" s="877"/>
      <c r="JHX18" s="877"/>
      <c r="JHY18" s="877"/>
      <c r="JHZ18" s="877"/>
      <c r="JIA18" s="877"/>
      <c r="JIB18" s="877"/>
      <c r="JIC18" s="877"/>
      <c r="JID18" s="877"/>
      <c r="JIE18" s="877"/>
      <c r="JIF18" s="877"/>
      <c r="JIG18" s="877"/>
      <c r="JIH18" s="877"/>
      <c r="JII18" s="877"/>
      <c r="JIJ18" s="877"/>
      <c r="JIK18" s="877"/>
      <c r="JIL18" s="877"/>
      <c r="JIM18" s="877"/>
      <c r="JIN18" s="877"/>
      <c r="JIO18" s="877"/>
      <c r="JIP18" s="877"/>
      <c r="JIQ18" s="877"/>
      <c r="JIR18" s="877"/>
      <c r="JIS18" s="877"/>
      <c r="JIT18" s="877"/>
      <c r="JIU18" s="877"/>
      <c r="JIV18" s="877"/>
      <c r="JIW18" s="877"/>
      <c r="JIX18" s="877"/>
      <c r="JIY18" s="877"/>
      <c r="JIZ18" s="877"/>
      <c r="JJA18" s="877"/>
      <c r="JJB18" s="877"/>
      <c r="JJC18" s="877"/>
      <c r="JJD18" s="877"/>
      <c r="JJE18" s="877"/>
      <c r="JJF18" s="877"/>
      <c r="JJG18" s="877"/>
      <c r="JJH18" s="877"/>
      <c r="JJI18" s="877"/>
      <c r="JJJ18" s="877"/>
      <c r="JJK18" s="877"/>
      <c r="JJL18" s="877"/>
      <c r="JJM18" s="877"/>
      <c r="JJN18" s="877"/>
      <c r="JJO18" s="877"/>
      <c r="JJP18" s="877"/>
      <c r="JJQ18" s="877"/>
      <c r="JJR18" s="877"/>
      <c r="JJS18" s="877"/>
      <c r="JJT18" s="877"/>
      <c r="JJU18" s="877"/>
      <c r="JJV18" s="877"/>
      <c r="JJW18" s="877"/>
      <c r="JJX18" s="877"/>
      <c r="JJY18" s="877"/>
      <c r="JJZ18" s="877"/>
      <c r="JKA18" s="877"/>
      <c r="JKB18" s="877"/>
      <c r="JKC18" s="877"/>
      <c r="JKD18" s="877"/>
      <c r="JKE18" s="877"/>
      <c r="JKF18" s="877"/>
      <c r="JKG18" s="877"/>
      <c r="JKH18" s="877"/>
      <c r="JKI18" s="877"/>
      <c r="JKJ18" s="877"/>
      <c r="JKK18" s="877"/>
      <c r="JKL18" s="877"/>
      <c r="JKM18" s="877"/>
      <c r="JKN18" s="877"/>
      <c r="JKO18" s="877"/>
      <c r="JKP18" s="877"/>
      <c r="JKQ18" s="877"/>
      <c r="JKR18" s="877"/>
      <c r="JKS18" s="877"/>
      <c r="JKT18" s="877"/>
      <c r="JKU18" s="877"/>
      <c r="JKV18" s="877"/>
      <c r="JKW18" s="877"/>
      <c r="JKX18" s="877"/>
      <c r="JKY18" s="877"/>
      <c r="JKZ18" s="877"/>
      <c r="JLA18" s="877"/>
      <c r="JLB18" s="877"/>
      <c r="JLC18" s="877"/>
      <c r="JLD18" s="877"/>
      <c r="JLE18" s="877"/>
      <c r="JLF18" s="877"/>
      <c r="JLG18" s="877"/>
      <c r="JLH18" s="877"/>
      <c r="JLI18" s="877"/>
      <c r="JLJ18" s="877"/>
      <c r="JLK18" s="877"/>
      <c r="JLL18" s="877"/>
      <c r="JLM18" s="877"/>
      <c r="JLN18" s="877"/>
      <c r="JLO18" s="877"/>
      <c r="JLP18" s="877"/>
      <c r="JLQ18" s="877"/>
      <c r="JLR18" s="877"/>
      <c r="JLS18" s="877"/>
      <c r="JLT18" s="877"/>
      <c r="JLU18" s="877"/>
      <c r="JLV18" s="877"/>
      <c r="JLW18" s="877"/>
      <c r="JLX18" s="877"/>
      <c r="JLY18" s="877"/>
      <c r="JLZ18" s="877"/>
      <c r="JMA18" s="877"/>
      <c r="JMB18" s="877"/>
      <c r="JMC18" s="877"/>
      <c r="JMD18" s="877"/>
      <c r="JME18" s="877"/>
      <c r="JMF18" s="877"/>
      <c r="JMG18" s="877"/>
      <c r="JMH18" s="877"/>
      <c r="JMI18" s="877"/>
      <c r="JMJ18" s="877"/>
      <c r="JMK18" s="877"/>
      <c r="JML18" s="877"/>
      <c r="JMM18" s="877"/>
      <c r="JMN18" s="877"/>
      <c r="JMO18" s="877"/>
      <c r="JMP18" s="877"/>
      <c r="JMQ18" s="877"/>
      <c r="JMR18" s="877"/>
      <c r="JMS18" s="877"/>
      <c r="JMT18" s="877"/>
      <c r="JMU18" s="877"/>
      <c r="JMV18" s="877"/>
      <c r="JMW18" s="877"/>
      <c r="JMX18" s="877"/>
      <c r="JMY18" s="877"/>
      <c r="JMZ18" s="877"/>
      <c r="JNA18" s="877"/>
      <c r="JNB18" s="877"/>
      <c r="JNC18" s="877"/>
      <c r="JND18" s="877"/>
      <c r="JNE18" s="877"/>
      <c r="JNF18" s="877"/>
      <c r="JNG18" s="877"/>
      <c r="JNH18" s="877"/>
      <c r="JNI18" s="877"/>
      <c r="JNJ18" s="877"/>
      <c r="JNK18" s="877"/>
      <c r="JNL18" s="877"/>
      <c r="JNM18" s="877"/>
      <c r="JNN18" s="877"/>
      <c r="JNO18" s="877"/>
      <c r="JNP18" s="877"/>
      <c r="JNQ18" s="877"/>
      <c r="JNR18" s="877"/>
      <c r="JNS18" s="877"/>
      <c r="JNT18" s="877"/>
      <c r="JNU18" s="877"/>
      <c r="JNV18" s="877"/>
      <c r="JNW18" s="877"/>
      <c r="JNX18" s="877"/>
      <c r="JNY18" s="877"/>
      <c r="JNZ18" s="877"/>
      <c r="JOA18" s="877"/>
      <c r="JOB18" s="877"/>
      <c r="JOC18" s="877"/>
      <c r="JOD18" s="877"/>
      <c r="JOE18" s="877"/>
      <c r="JOF18" s="877"/>
      <c r="JOG18" s="877"/>
      <c r="JOH18" s="877"/>
      <c r="JOI18" s="877"/>
      <c r="JOJ18" s="877"/>
      <c r="JOK18" s="877"/>
      <c r="JOL18" s="877"/>
      <c r="JOM18" s="877"/>
      <c r="JON18" s="877"/>
      <c r="JOO18" s="877"/>
      <c r="JOP18" s="877"/>
      <c r="JOQ18" s="877"/>
      <c r="JOR18" s="877"/>
      <c r="JOS18" s="877"/>
      <c r="JOT18" s="877"/>
      <c r="JOU18" s="877"/>
      <c r="JOV18" s="877"/>
      <c r="JOW18" s="877"/>
      <c r="JOX18" s="877"/>
      <c r="JOY18" s="877"/>
      <c r="JOZ18" s="877"/>
      <c r="JPA18" s="877"/>
      <c r="JPB18" s="877"/>
      <c r="JPC18" s="877"/>
      <c r="JPD18" s="877"/>
      <c r="JPE18" s="877"/>
      <c r="JPF18" s="877"/>
      <c r="JPG18" s="877"/>
      <c r="JPH18" s="877"/>
      <c r="JPI18" s="877"/>
      <c r="JPJ18" s="877"/>
      <c r="JPK18" s="877"/>
      <c r="JPL18" s="877"/>
      <c r="JPM18" s="877"/>
      <c r="JPN18" s="877"/>
      <c r="JPO18" s="877"/>
      <c r="JPP18" s="877"/>
      <c r="JPQ18" s="877"/>
      <c r="JPR18" s="877"/>
      <c r="JPS18" s="877"/>
      <c r="JPT18" s="877"/>
      <c r="JPU18" s="877"/>
      <c r="JPV18" s="877"/>
      <c r="JPW18" s="877"/>
      <c r="JPX18" s="877"/>
      <c r="JPY18" s="877"/>
      <c r="JPZ18" s="877"/>
      <c r="JQA18" s="877"/>
      <c r="JQB18" s="877"/>
      <c r="JQC18" s="877"/>
      <c r="JQD18" s="877"/>
      <c r="JQE18" s="877"/>
      <c r="JQF18" s="877"/>
      <c r="JQG18" s="877"/>
      <c r="JQH18" s="877"/>
      <c r="JQI18" s="877"/>
      <c r="JQJ18" s="877"/>
      <c r="JQK18" s="877"/>
      <c r="JQL18" s="877"/>
      <c r="JQM18" s="877"/>
      <c r="JQN18" s="877"/>
      <c r="JQO18" s="877"/>
      <c r="JQP18" s="877"/>
      <c r="JQQ18" s="877"/>
      <c r="JQR18" s="877"/>
      <c r="JQS18" s="877"/>
      <c r="JQT18" s="877"/>
      <c r="JQU18" s="877"/>
      <c r="JQV18" s="877"/>
      <c r="JQW18" s="877"/>
      <c r="JQX18" s="877"/>
      <c r="JQY18" s="877"/>
      <c r="JQZ18" s="877"/>
      <c r="JRA18" s="877"/>
      <c r="JRB18" s="877"/>
      <c r="JRC18" s="877"/>
      <c r="JRD18" s="877"/>
      <c r="JRE18" s="877"/>
      <c r="JRF18" s="877"/>
      <c r="JRG18" s="877"/>
      <c r="JRH18" s="877"/>
      <c r="JRI18" s="877"/>
      <c r="JRJ18" s="877"/>
      <c r="JRK18" s="877"/>
      <c r="JRL18" s="877"/>
      <c r="JRM18" s="877"/>
      <c r="JRN18" s="877"/>
      <c r="JRO18" s="877"/>
      <c r="JRP18" s="877"/>
      <c r="JRQ18" s="877"/>
      <c r="JRR18" s="877"/>
      <c r="JRS18" s="877"/>
      <c r="JRT18" s="877"/>
      <c r="JRU18" s="877"/>
      <c r="JRV18" s="877"/>
      <c r="JRW18" s="877"/>
      <c r="JRX18" s="877"/>
      <c r="JRY18" s="877"/>
      <c r="JRZ18" s="877"/>
      <c r="JSA18" s="877"/>
      <c r="JSB18" s="877"/>
      <c r="JSC18" s="877"/>
      <c r="JSD18" s="877"/>
      <c r="JSE18" s="877"/>
      <c r="JSF18" s="877"/>
      <c r="JSG18" s="877"/>
      <c r="JSH18" s="877"/>
      <c r="JSI18" s="877"/>
      <c r="JSJ18" s="877"/>
      <c r="JSK18" s="877"/>
      <c r="JSL18" s="877"/>
      <c r="JSM18" s="877"/>
      <c r="JSN18" s="877"/>
      <c r="JSO18" s="877"/>
      <c r="JSP18" s="877"/>
      <c r="JSQ18" s="877"/>
      <c r="JSR18" s="877"/>
      <c r="JSS18" s="877"/>
      <c r="JST18" s="877"/>
      <c r="JSU18" s="877"/>
      <c r="JSV18" s="877"/>
      <c r="JSW18" s="877"/>
      <c r="JSX18" s="877"/>
      <c r="JSY18" s="877"/>
      <c r="JSZ18" s="877"/>
      <c r="JTA18" s="877"/>
      <c r="JTB18" s="877"/>
      <c r="JTC18" s="877"/>
      <c r="JTD18" s="877"/>
      <c r="JTE18" s="877"/>
      <c r="JTF18" s="877"/>
      <c r="JTG18" s="877"/>
      <c r="JTH18" s="877"/>
      <c r="JTI18" s="877"/>
      <c r="JTJ18" s="877"/>
      <c r="JTK18" s="877"/>
      <c r="JTL18" s="877"/>
      <c r="JTM18" s="877"/>
      <c r="JTN18" s="877"/>
      <c r="JTO18" s="877"/>
      <c r="JTP18" s="877"/>
      <c r="JTQ18" s="877"/>
      <c r="JTR18" s="877"/>
      <c r="JTS18" s="877"/>
      <c r="JTT18" s="877"/>
      <c r="JTU18" s="877"/>
      <c r="JTV18" s="877"/>
      <c r="JTW18" s="877"/>
      <c r="JTX18" s="877"/>
      <c r="JTY18" s="877"/>
      <c r="JTZ18" s="877"/>
      <c r="JUA18" s="877"/>
      <c r="JUB18" s="877"/>
      <c r="JUC18" s="877"/>
      <c r="JUD18" s="877"/>
      <c r="JUE18" s="877"/>
      <c r="JUF18" s="877"/>
      <c r="JUG18" s="877"/>
      <c r="JUH18" s="877"/>
      <c r="JUI18" s="877"/>
      <c r="JUJ18" s="877"/>
      <c r="JUK18" s="877"/>
      <c r="JUL18" s="877"/>
      <c r="JUM18" s="877"/>
      <c r="JUN18" s="877"/>
      <c r="JUO18" s="877"/>
      <c r="JUP18" s="877"/>
      <c r="JUQ18" s="877"/>
      <c r="JUR18" s="877"/>
      <c r="JUS18" s="877"/>
      <c r="JUT18" s="877"/>
      <c r="JUU18" s="877"/>
      <c r="JUV18" s="877"/>
      <c r="JUW18" s="877"/>
      <c r="JUX18" s="877"/>
      <c r="JUY18" s="877"/>
      <c r="JUZ18" s="877"/>
      <c r="JVA18" s="877"/>
      <c r="JVB18" s="877"/>
      <c r="JVC18" s="877"/>
      <c r="JVD18" s="877"/>
      <c r="JVE18" s="877"/>
      <c r="JVF18" s="877"/>
      <c r="JVG18" s="877"/>
      <c r="JVH18" s="877"/>
      <c r="JVI18" s="877"/>
      <c r="JVJ18" s="877"/>
      <c r="JVK18" s="877"/>
      <c r="JVL18" s="877"/>
      <c r="JVM18" s="877"/>
      <c r="JVN18" s="877"/>
      <c r="JVO18" s="877"/>
      <c r="JVP18" s="877"/>
      <c r="JVQ18" s="877"/>
      <c r="JVR18" s="877"/>
      <c r="JVS18" s="877"/>
      <c r="JVT18" s="877"/>
      <c r="JVU18" s="877"/>
      <c r="JVV18" s="877"/>
      <c r="JVW18" s="877"/>
      <c r="JVX18" s="877"/>
      <c r="JVY18" s="877"/>
      <c r="JVZ18" s="877"/>
      <c r="JWA18" s="877"/>
      <c r="JWB18" s="877"/>
      <c r="JWC18" s="877"/>
      <c r="JWD18" s="877"/>
      <c r="JWE18" s="877"/>
      <c r="JWF18" s="877"/>
      <c r="JWG18" s="877"/>
      <c r="JWH18" s="877"/>
      <c r="JWI18" s="877"/>
      <c r="JWJ18" s="877"/>
      <c r="JWK18" s="877"/>
      <c r="JWL18" s="877"/>
      <c r="JWM18" s="877"/>
      <c r="JWN18" s="877"/>
      <c r="JWO18" s="877"/>
      <c r="JWP18" s="877"/>
      <c r="JWQ18" s="877"/>
      <c r="JWR18" s="877"/>
      <c r="JWS18" s="877"/>
      <c r="JWT18" s="877"/>
      <c r="JWU18" s="877"/>
      <c r="JWV18" s="877"/>
      <c r="JWW18" s="877"/>
      <c r="JWX18" s="877"/>
      <c r="JWY18" s="877"/>
      <c r="JWZ18" s="877"/>
      <c r="JXA18" s="877"/>
      <c r="JXB18" s="877"/>
      <c r="JXC18" s="877"/>
      <c r="JXD18" s="877"/>
      <c r="JXE18" s="877"/>
      <c r="JXF18" s="877"/>
      <c r="JXG18" s="877"/>
      <c r="JXH18" s="877"/>
      <c r="JXI18" s="877"/>
      <c r="JXJ18" s="877"/>
      <c r="JXK18" s="877"/>
      <c r="JXL18" s="877"/>
      <c r="JXM18" s="877"/>
      <c r="JXN18" s="877"/>
      <c r="JXO18" s="877"/>
      <c r="JXP18" s="877"/>
      <c r="JXQ18" s="877"/>
      <c r="JXR18" s="877"/>
      <c r="JXS18" s="877"/>
      <c r="JXT18" s="877"/>
      <c r="JXU18" s="877"/>
      <c r="JXV18" s="877"/>
      <c r="JXW18" s="877"/>
      <c r="JXX18" s="877"/>
      <c r="JXY18" s="877"/>
      <c r="JXZ18" s="877"/>
      <c r="JYA18" s="877"/>
      <c r="JYB18" s="877"/>
      <c r="JYC18" s="877"/>
      <c r="JYD18" s="877"/>
      <c r="JYE18" s="877"/>
      <c r="JYF18" s="877"/>
      <c r="JYG18" s="877"/>
      <c r="JYH18" s="877"/>
      <c r="JYI18" s="877"/>
      <c r="JYJ18" s="877"/>
      <c r="JYK18" s="877"/>
      <c r="JYL18" s="877"/>
      <c r="JYM18" s="877"/>
      <c r="JYN18" s="877"/>
      <c r="JYO18" s="877"/>
      <c r="JYP18" s="877"/>
      <c r="JYQ18" s="877"/>
      <c r="JYR18" s="877"/>
      <c r="JYS18" s="877"/>
      <c r="JYT18" s="877"/>
      <c r="JYU18" s="877"/>
      <c r="JYV18" s="877"/>
      <c r="JYW18" s="877"/>
      <c r="JYX18" s="877"/>
      <c r="JYY18" s="877"/>
      <c r="JYZ18" s="877"/>
      <c r="JZA18" s="877"/>
      <c r="JZB18" s="877"/>
      <c r="JZC18" s="877"/>
      <c r="JZD18" s="877"/>
      <c r="JZE18" s="877"/>
      <c r="JZF18" s="877"/>
      <c r="JZG18" s="877"/>
      <c r="JZH18" s="877"/>
      <c r="JZI18" s="877"/>
      <c r="JZJ18" s="877"/>
      <c r="JZK18" s="877"/>
      <c r="JZL18" s="877"/>
      <c r="JZM18" s="877"/>
      <c r="JZN18" s="877"/>
      <c r="JZO18" s="877"/>
      <c r="JZP18" s="877"/>
      <c r="JZQ18" s="877"/>
      <c r="JZR18" s="877"/>
      <c r="JZS18" s="877"/>
      <c r="JZT18" s="877"/>
      <c r="JZU18" s="877"/>
      <c r="JZV18" s="877"/>
      <c r="JZW18" s="877"/>
      <c r="JZX18" s="877"/>
      <c r="JZY18" s="877"/>
      <c r="JZZ18" s="877"/>
      <c r="KAA18" s="877"/>
      <c r="KAB18" s="877"/>
      <c r="KAC18" s="877"/>
      <c r="KAD18" s="877"/>
      <c r="KAE18" s="877"/>
      <c r="KAF18" s="877"/>
      <c r="KAG18" s="877"/>
      <c r="KAH18" s="877"/>
      <c r="KAI18" s="877"/>
      <c r="KAJ18" s="877"/>
      <c r="KAK18" s="877"/>
      <c r="KAL18" s="877"/>
      <c r="KAM18" s="877"/>
      <c r="KAN18" s="877"/>
      <c r="KAO18" s="877"/>
      <c r="KAP18" s="877"/>
      <c r="KAQ18" s="877"/>
      <c r="KAR18" s="877"/>
      <c r="KAS18" s="877"/>
      <c r="KAT18" s="877"/>
      <c r="KAU18" s="877"/>
      <c r="KAV18" s="877"/>
      <c r="KAW18" s="877"/>
      <c r="KAX18" s="877"/>
      <c r="KAY18" s="877"/>
      <c r="KAZ18" s="877"/>
      <c r="KBA18" s="877"/>
      <c r="KBB18" s="877"/>
      <c r="KBC18" s="877"/>
      <c r="KBD18" s="877"/>
      <c r="KBE18" s="877"/>
      <c r="KBF18" s="877"/>
      <c r="KBG18" s="877"/>
      <c r="KBH18" s="877"/>
      <c r="KBI18" s="877"/>
      <c r="KBJ18" s="877"/>
      <c r="KBK18" s="877"/>
      <c r="KBL18" s="877"/>
      <c r="KBM18" s="877"/>
      <c r="KBN18" s="877"/>
      <c r="KBO18" s="877"/>
      <c r="KBP18" s="877"/>
      <c r="KBQ18" s="877"/>
      <c r="KBR18" s="877"/>
      <c r="KBS18" s="877"/>
      <c r="KBT18" s="877"/>
      <c r="KBU18" s="877"/>
      <c r="KBV18" s="877"/>
      <c r="KBW18" s="877"/>
      <c r="KBX18" s="877"/>
      <c r="KBY18" s="877"/>
      <c r="KBZ18" s="877"/>
      <c r="KCA18" s="877"/>
      <c r="KCB18" s="877"/>
      <c r="KCC18" s="877"/>
      <c r="KCD18" s="877"/>
      <c r="KCE18" s="877"/>
      <c r="KCF18" s="877"/>
      <c r="KCG18" s="877"/>
      <c r="KCH18" s="877"/>
      <c r="KCI18" s="877"/>
      <c r="KCJ18" s="877"/>
      <c r="KCK18" s="877"/>
      <c r="KCL18" s="877"/>
      <c r="KCM18" s="877"/>
      <c r="KCN18" s="877"/>
      <c r="KCO18" s="877"/>
      <c r="KCP18" s="877"/>
      <c r="KCQ18" s="877"/>
      <c r="KCR18" s="877"/>
      <c r="KCS18" s="877"/>
      <c r="KCT18" s="877"/>
      <c r="KCU18" s="877"/>
      <c r="KCV18" s="877"/>
      <c r="KCW18" s="877"/>
      <c r="KCX18" s="877"/>
      <c r="KCY18" s="877"/>
      <c r="KCZ18" s="877"/>
      <c r="KDA18" s="877"/>
      <c r="KDB18" s="877"/>
      <c r="KDC18" s="877"/>
      <c r="KDD18" s="877"/>
      <c r="KDE18" s="877"/>
      <c r="KDF18" s="877"/>
      <c r="KDG18" s="877"/>
      <c r="KDH18" s="877"/>
      <c r="KDI18" s="877"/>
      <c r="KDJ18" s="877"/>
      <c r="KDK18" s="877"/>
      <c r="KDL18" s="877"/>
      <c r="KDM18" s="877"/>
      <c r="KDN18" s="877"/>
      <c r="KDO18" s="877"/>
      <c r="KDP18" s="877"/>
      <c r="KDQ18" s="877"/>
      <c r="KDR18" s="877"/>
      <c r="KDS18" s="877"/>
      <c r="KDT18" s="877"/>
      <c r="KDU18" s="877"/>
      <c r="KDV18" s="877"/>
      <c r="KDW18" s="877"/>
      <c r="KDX18" s="877"/>
      <c r="KDY18" s="877"/>
      <c r="KDZ18" s="877"/>
      <c r="KEA18" s="877"/>
      <c r="KEB18" s="877"/>
      <c r="KEC18" s="877"/>
      <c r="KED18" s="877"/>
      <c r="KEE18" s="877"/>
      <c r="KEF18" s="877"/>
      <c r="KEG18" s="877"/>
      <c r="KEH18" s="877"/>
      <c r="KEI18" s="877"/>
      <c r="KEJ18" s="877"/>
      <c r="KEK18" s="877"/>
      <c r="KEL18" s="877"/>
      <c r="KEM18" s="877"/>
      <c r="KEN18" s="877"/>
      <c r="KEO18" s="877"/>
      <c r="KEP18" s="877"/>
      <c r="KEQ18" s="877"/>
      <c r="KER18" s="877"/>
      <c r="KES18" s="877"/>
      <c r="KET18" s="877"/>
      <c r="KEU18" s="877"/>
      <c r="KEV18" s="877"/>
      <c r="KEW18" s="877"/>
      <c r="KEX18" s="877"/>
      <c r="KEY18" s="877"/>
      <c r="KEZ18" s="877"/>
      <c r="KFA18" s="877"/>
      <c r="KFB18" s="877"/>
      <c r="KFC18" s="877"/>
      <c r="KFD18" s="877"/>
      <c r="KFE18" s="877"/>
      <c r="KFF18" s="877"/>
      <c r="KFG18" s="877"/>
      <c r="KFH18" s="877"/>
      <c r="KFI18" s="877"/>
      <c r="KFJ18" s="877"/>
      <c r="KFK18" s="877"/>
      <c r="KFL18" s="877"/>
      <c r="KFM18" s="877"/>
      <c r="KFN18" s="877"/>
      <c r="KFO18" s="877"/>
      <c r="KFP18" s="877"/>
      <c r="KFQ18" s="877"/>
      <c r="KFR18" s="877"/>
      <c r="KFS18" s="877"/>
      <c r="KFT18" s="877"/>
      <c r="KFU18" s="877"/>
      <c r="KFV18" s="877"/>
      <c r="KFW18" s="877"/>
      <c r="KFX18" s="877"/>
      <c r="KFY18" s="877"/>
      <c r="KFZ18" s="877"/>
      <c r="KGA18" s="877"/>
      <c r="KGB18" s="877"/>
      <c r="KGC18" s="877"/>
      <c r="KGD18" s="877"/>
      <c r="KGE18" s="877"/>
      <c r="KGF18" s="877"/>
      <c r="KGG18" s="877"/>
      <c r="KGH18" s="877"/>
      <c r="KGI18" s="877"/>
      <c r="KGJ18" s="877"/>
      <c r="KGK18" s="877"/>
      <c r="KGL18" s="877"/>
      <c r="KGM18" s="877"/>
      <c r="KGN18" s="877"/>
      <c r="KGO18" s="877"/>
      <c r="KGP18" s="877"/>
      <c r="KGQ18" s="877"/>
      <c r="KGR18" s="877"/>
      <c r="KGS18" s="877"/>
      <c r="KGT18" s="877"/>
      <c r="KGU18" s="877"/>
      <c r="KGV18" s="877"/>
      <c r="KGW18" s="877"/>
      <c r="KGX18" s="877"/>
      <c r="KGY18" s="877"/>
      <c r="KGZ18" s="877"/>
      <c r="KHA18" s="877"/>
      <c r="KHB18" s="877"/>
      <c r="KHC18" s="877"/>
      <c r="KHD18" s="877"/>
      <c r="KHE18" s="877"/>
      <c r="KHF18" s="877"/>
      <c r="KHG18" s="877"/>
      <c r="KHH18" s="877"/>
      <c r="KHI18" s="877"/>
      <c r="KHJ18" s="877"/>
      <c r="KHK18" s="877"/>
      <c r="KHL18" s="877"/>
      <c r="KHM18" s="877"/>
      <c r="KHN18" s="877"/>
      <c r="KHO18" s="877"/>
      <c r="KHP18" s="877"/>
      <c r="KHQ18" s="877"/>
      <c r="KHR18" s="877"/>
      <c r="KHS18" s="877"/>
      <c r="KHT18" s="877"/>
      <c r="KHU18" s="877"/>
      <c r="KHV18" s="877"/>
      <c r="KHW18" s="877"/>
      <c r="KHX18" s="877"/>
      <c r="KHY18" s="877"/>
      <c r="KHZ18" s="877"/>
      <c r="KIA18" s="877"/>
      <c r="KIB18" s="877"/>
      <c r="KIC18" s="877"/>
      <c r="KID18" s="877"/>
      <c r="KIE18" s="877"/>
      <c r="KIF18" s="877"/>
      <c r="KIG18" s="877"/>
      <c r="KIH18" s="877"/>
      <c r="KII18" s="877"/>
      <c r="KIJ18" s="877"/>
      <c r="KIK18" s="877"/>
      <c r="KIL18" s="877"/>
      <c r="KIM18" s="877"/>
      <c r="KIN18" s="877"/>
      <c r="KIO18" s="877"/>
      <c r="KIP18" s="877"/>
      <c r="KIQ18" s="877"/>
      <c r="KIR18" s="877"/>
      <c r="KIS18" s="877"/>
      <c r="KIT18" s="877"/>
      <c r="KIU18" s="877"/>
      <c r="KIV18" s="877"/>
      <c r="KIW18" s="877"/>
      <c r="KIX18" s="877"/>
      <c r="KIY18" s="877"/>
      <c r="KIZ18" s="877"/>
      <c r="KJA18" s="877"/>
      <c r="KJB18" s="877"/>
      <c r="KJC18" s="877"/>
      <c r="KJD18" s="877"/>
      <c r="KJE18" s="877"/>
      <c r="KJF18" s="877"/>
      <c r="KJG18" s="877"/>
      <c r="KJH18" s="877"/>
      <c r="KJI18" s="877"/>
      <c r="KJJ18" s="877"/>
      <c r="KJK18" s="877"/>
      <c r="KJL18" s="877"/>
      <c r="KJM18" s="877"/>
      <c r="KJN18" s="877"/>
      <c r="KJO18" s="877"/>
      <c r="KJP18" s="877"/>
      <c r="KJQ18" s="877"/>
      <c r="KJR18" s="877"/>
      <c r="KJS18" s="877"/>
      <c r="KJT18" s="877"/>
      <c r="KJU18" s="877"/>
      <c r="KJV18" s="877"/>
      <c r="KJW18" s="877"/>
      <c r="KJX18" s="877"/>
      <c r="KJY18" s="877"/>
      <c r="KJZ18" s="877"/>
      <c r="KKA18" s="877"/>
      <c r="KKB18" s="877"/>
      <c r="KKC18" s="877"/>
      <c r="KKD18" s="877"/>
      <c r="KKE18" s="877"/>
      <c r="KKF18" s="877"/>
      <c r="KKG18" s="877"/>
      <c r="KKH18" s="877"/>
      <c r="KKI18" s="877"/>
      <c r="KKJ18" s="877"/>
      <c r="KKK18" s="877"/>
      <c r="KKL18" s="877"/>
      <c r="KKM18" s="877"/>
      <c r="KKN18" s="877"/>
      <c r="KKO18" s="877"/>
      <c r="KKP18" s="877"/>
      <c r="KKQ18" s="877"/>
      <c r="KKR18" s="877"/>
      <c r="KKS18" s="877"/>
      <c r="KKT18" s="877"/>
      <c r="KKU18" s="877"/>
      <c r="KKV18" s="877"/>
      <c r="KKW18" s="877"/>
      <c r="KKX18" s="877"/>
      <c r="KKY18" s="877"/>
      <c r="KKZ18" s="877"/>
      <c r="KLA18" s="877"/>
      <c r="KLB18" s="877"/>
      <c r="KLC18" s="877"/>
      <c r="KLD18" s="877"/>
      <c r="KLE18" s="877"/>
      <c r="KLF18" s="877"/>
      <c r="KLG18" s="877"/>
      <c r="KLH18" s="877"/>
      <c r="KLI18" s="877"/>
      <c r="KLJ18" s="877"/>
      <c r="KLK18" s="877"/>
      <c r="KLL18" s="877"/>
      <c r="KLM18" s="877"/>
      <c r="KLN18" s="877"/>
      <c r="KLO18" s="877"/>
      <c r="KLP18" s="877"/>
      <c r="KLQ18" s="877"/>
      <c r="KLR18" s="877"/>
      <c r="KLS18" s="877"/>
      <c r="KLT18" s="877"/>
      <c r="KLU18" s="877"/>
      <c r="KLV18" s="877"/>
      <c r="KLW18" s="877"/>
      <c r="KLX18" s="877"/>
      <c r="KLY18" s="877"/>
      <c r="KLZ18" s="877"/>
      <c r="KMA18" s="877"/>
      <c r="KMB18" s="877"/>
      <c r="KMC18" s="877"/>
      <c r="KMD18" s="877"/>
      <c r="KME18" s="877"/>
      <c r="KMF18" s="877"/>
      <c r="KMG18" s="877"/>
      <c r="KMH18" s="877"/>
      <c r="KMI18" s="877"/>
      <c r="KMJ18" s="877"/>
      <c r="KMK18" s="877"/>
      <c r="KML18" s="877"/>
      <c r="KMM18" s="877"/>
      <c r="KMN18" s="877"/>
      <c r="KMO18" s="877"/>
      <c r="KMP18" s="877"/>
      <c r="KMQ18" s="877"/>
      <c r="KMR18" s="877"/>
      <c r="KMS18" s="877"/>
      <c r="KMT18" s="877"/>
      <c r="KMU18" s="877"/>
      <c r="KMV18" s="877"/>
      <c r="KMW18" s="877"/>
      <c r="KMX18" s="877"/>
      <c r="KMY18" s="877"/>
      <c r="KMZ18" s="877"/>
      <c r="KNA18" s="877"/>
      <c r="KNB18" s="877"/>
      <c r="KNC18" s="877"/>
      <c r="KND18" s="877"/>
      <c r="KNE18" s="877"/>
      <c r="KNF18" s="877"/>
      <c r="KNG18" s="877"/>
      <c r="KNH18" s="877"/>
      <c r="KNI18" s="877"/>
      <c r="KNJ18" s="877"/>
      <c r="KNK18" s="877"/>
      <c r="KNL18" s="877"/>
      <c r="KNM18" s="877"/>
      <c r="KNN18" s="877"/>
      <c r="KNO18" s="877"/>
      <c r="KNP18" s="877"/>
      <c r="KNQ18" s="877"/>
      <c r="KNR18" s="877"/>
      <c r="KNS18" s="877"/>
      <c r="KNT18" s="877"/>
      <c r="KNU18" s="877"/>
      <c r="KNV18" s="877"/>
      <c r="KNW18" s="877"/>
      <c r="KNX18" s="877"/>
      <c r="KNY18" s="877"/>
      <c r="KNZ18" s="877"/>
      <c r="KOA18" s="877"/>
      <c r="KOB18" s="877"/>
      <c r="KOC18" s="877"/>
      <c r="KOD18" s="877"/>
      <c r="KOE18" s="877"/>
      <c r="KOF18" s="877"/>
      <c r="KOG18" s="877"/>
      <c r="KOH18" s="877"/>
      <c r="KOI18" s="877"/>
      <c r="KOJ18" s="877"/>
      <c r="KOK18" s="877"/>
      <c r="KOL18" s="877"/>
      <c r="KOM18" s="877"/>
      <c r="KON18" s="877"/>
      <c r="KOO18" s="877"/>
      <c r="KOP18" s="877"/>
      <c r="KOQ18" s="877"/>
      <c r="KOR18" s="877"/>
      <c r="KOS18" s="877"/>
      <c r="KOT18" s="877"/>
      <c r="KOU18" s="877"/>
      <c r="KOV18" s="877"/>
      <c r="KOW18" s="877"/>
      <c r="KOX18" s="877"/>
      <c r="KOY18" s="877"/>
      <c r="KOZ18" s="877"/>
      <c r="KPA18" s="877"/>
      <c r="KPB18" s="877"/>
      <c r="KPC18" s="877"/>
      <c r="KPD18" s="877"/>
      <c r="KPE18" s="877"/>
      <c r="KPF18" s="877"/>
      <c r="KPG18" s="877"/>
      <c r="KPH18" s="877"/>
      <c r="KPI18" s="877"/>
      <c r="KPJ18" s="877"/>
      <c r="KPK18" s="877"/>
      <c r="KPL18" s="877"/>
      <c r="KPM18" s="877"/>
      <c r="KPN18" s="877"/>
      <c r="KPO18" s="877"/>
      <c r="KPP18" s="877"/>
      <c r="KPQ18" s="877"/>
      <c r="KPR18" s="877"/>
      <c r="KPS18" s="877"/>
      <c r="KPT18" s="877"/>
      <c r="KPU18" s="877"/>
      <c r="KPV18" s="877"/>
      <c r="KPW18" s="877"/>
      <c r="KPX18" s="877"/>
      <c r="KPY18" s="877"/>
      <c r="KPZ18" s="877"/>
      <c r="KQA18" s="877"/>
      <c r="KQB18" s="877"/>
      <c r="KQC18" s="877"/>
      <c r="KQD18" s="877"/>
      <c r="KQE18" s="877"/>
      <c r="KQF18" s="877"/>
      <c r="KQG18" s="877"/>
      <c r="KQH18" s="877"/>
      <c r="KQI18" s="877"/>
      <c r="KQJ18" s="877"/>
      <c r="KQK18" s="877"/>
      <c r="KQL18" s="877"/>
      <c r="KQM18" s="877"/>
      <c r="KQN18" s="877"/>
      <c r="KQO18" s="877"/>
      <c r="KQP18" s="877"/>
      <c r="KQQ18" s="877"/>
      <c r="KQR18" s="877"/>
      <c r="KQS18" s="877"/>
      <c r="KQT18" s="877"/>
      <c r="KQU18" s="877"/>
      <c r="KQV18" s="877"/>
      <c r="KQW18" s="877"/>
      <c r="KQX18" s="877"/>
      <c r="KQY18" s="877"/>
      <c r="KQZ18" s="877"/>
      <c r="KRA18" s="877"/>
      <c r="KRB18" s="877"/>
      <c r="KRC18" s="877"/>
      <c r="KRD18" s="877"/>
      <c r="KRE18" s="877"/>
      <c r="KRF18" s="877"/>
      <c r="KRG18" s="877"/>
      <c r="KRH18" s="877"/>
      <c r="KRI18" s="877"/>
      <c r="KRJ18" s="877"/>
      <c r="KRK18" s="877"/>
      <c r="KRL18" s="877"/>
      <c r="KRM18" s="877"/>
      <c r="KRN18" s="877"/>
      <c r="KRO18" s="877"/>
      <c r="KRP18" s="877"/>
      <c r="KRQ18" s="877"/>
      <c r="KRR18" s="877"/>
      <c r="KRS18" s="877"/>
      <c r="KRT18" s="877"/>
      <c r="KRU18" s="877"/>
      <c r="KRV18" s="877"/>
      <c r="KRW18" s="877"/>
      <c r="KRX18" s="877"/>
      <c r="KRY18" s="877"/>
      <c r="KRZ18" s="877"/>
      <c r="KSA18" s="877"/>
      <c r="KSB18" s="877"/>
      <c r="KSC18" s="877"/>
      <c r="KSD18" s="877"/>
      <c r="KSE18" s="877"/>
      <c r="KSF18" s="877"/>
      <c r="KSG18" s="877"/>
      <c r="KSH18" s="877"/>
      <c r="KSI18" s="877"/>
      <c r="KSJ18" s="877"/>
      <c r="KSK18" s="877"/>
      <c r="KSL18" s="877"/>
      <c r="KSM18" s="877"/>
      <c r="KSN18" s="877"/>
      <c r="KSO18" s="877"/>
      <c r="KSP18" s="877"/>
      <c r="KSQ18" s="877"/>
      <c r="KSR18" s="877"/>
      <c r="KSS18" s="877"/>
      <c r="KST18" s="877"/>
      <c r="KSU18" s="877"/>
      <c r="KSV18" s="877"/>
      <c r="KSW18" s="877"/>
      <c r="KSX18" s="877"/>
      <c r="KSY18" s="877"/>
      <c r="KSZ18" s="877"/>
      <c r="KTA18" s="877"/>
      <c r="KTB18" s="877"/>
      <c r="KTC18" s="877"/>
      <c r="KTD18" s="877"/>
      <c r="KTE18" s="877"/>
      <c r="KTF18" s="877"/>
      <c r="KTG18" s="877"/>
      <c r="KTH18" s="877"/>
      <c r="KTI18" s="877"/>
      <c r="KTJ18" s="877"/>
      <c r="KTK18" s="877"/>
      <c r="KTL18" s="877"/>
      <c r="KTM18" s="877"/>
      <c r="KTN18" s="877"/>
      <c r="KTO18" s="877"/>
      <c r="KTP18" s="877"/>
      <c r="KTQ18" s="877"/>
      <c r="KTR18" s="877"/>
      <c r="KTS18" s="877"/>
      <c r="KTT18" s="877"/>
      <c r="KTU18" s="877"/>
      <c r="KTV18" s="877"/>
      <c r="KTW18" s="877"/>
      <c r="KTX18" s="877"/>
      <c r="KTY18" s="877"/>
      <c r="KTZ18" s="877"/>
      <c r="KUA18" s="877"/>
      <c r="KUB18" s="877"/>
      <c r="KUC18" s="877"/>
      <c r="KUD18" s="877"/>
      <c r="KUE18" s="877"/>
      <c r="KUF18" s="877"/>
      <c r="KUG18" s="877"/>
      <c r="KUH18" s="877"/>
      <c r="KUI18" s="877"/>
      <c r="KUJ18" s="877"/>
      <c r="KUK18" s="877"/>
      <c r="KUL18" s="877"/>
      <c r="KUM18" s="877"/>
      <c r="KUN18" s="877"/>
      <c r="KUO18" s="877"/>
      <c r="KUP18" s="877"/>
      <c r="KUQ18" s="877"/>
      <c r="KUR18" s="877"/>
      <c r="KUS18" s="877"/>
      <c r="KUT18" s="877"/>
      <c r="KUU18" s="877"/>
      <c r="KUV18" s="877"/>
      <c r="KUW18" s="877"/>
      <c r="KUX18" s="877"/>
      <c r="KUY18" s="877"/>
      <c r="KUZ18" s="877"/>
      <c r="KVA18" s="877"/>
      <c r="KVB18" s="877"/>
      <c r="KVC18" s="877"/>
      <c r="KVD18" s="877"/>
      <c r="KVE18" s="877"/>
      <c r="KVF18" s="877"/>
      <c r="KVG18" s="877"/>
      <c r="KVH18" s="877"/>
      <c r="KVI18" s="877"/>
      <c r="KVJ18" s="877"/>
      <c r="KVK18" s="877"/>
      <c r="KVL18" s="877"/>
      <c r="KVM18" s="877"/>
      <c r="KVN18" s="877"/>
      <c r="KVO18" s="877"/>
      <c r="KVP18" s="877"/>
      <c r="KVQ18" s="877"/>
      <c r="KVR18" s="877"/>
      <c r="KVS18" s="877"/>
      <c r="KVT18" s="877"/>
      <c r="KVU18" s="877"/>
      <c r="KVV18" s="877"/>
      <c r="KVW18" s="877"/>
      <c r="KVX18" s="877"/>
      <c r="KVY18" s="877"/>
      <c r="KVZ18" s="877"/>
      <c r="KWA18" s="877"/>
      <c r="KWB18" s="877"/>
      <c r="KWC18" s="877"/>
      <c r="KWD18" s="877"/>
      <c r="KWE18" s="877"/>
      <c r="KWF18" s="877"/>
      <c r="KWG18" s="877"/>
      <c r="KWH18" s="877"/>
      <c r="KWI18" s="877"/>
      <c r="KWJ18" s="877"/>
      <c r="KWK18" s="877"/>
      <c r="KWL18" s="877"/>
      <c r="KWM18" s="877"/>
      <c r="KWN18" s="877"/>
      <c r="KWO18" s="877"/>
      <c r="KWP18" s="877"/>
      <c r="KWQ18" s="877"/>
      <c r="KWR18" s="877"/>
      <c r="KWS18" s="877"/>
      <c r="KWT18" s="877"/>
      <c r="KWU18" s="877"/>
      <c r="KWV18" s="877"/>
      <c r="KWW18" s="877"/>
      <c r="KWX18" s="877"/>
      <c r="KWY18" s="877"/>
      <c r="KWZ18" s="877"/>
      <c r="KXA18" s="877"/>
      <c r="KXB18" s="877"/>
      <c r="KXC18" s="877"/>
      <c r="KXD18" s="877"/>
      <c r="KXE18" s="877"/>
      <c r="KXF18" s="877"/>
      <c r="KXG18" s="877"/>
      <c r="KXH18" s="877"/>
      <c r="KXI18" s="877"/>
      <c r="KXJ18" s="877"/>
      <c r="KXK18" s="877"/>
      <c r="KXL18" s="877"/>
      <c r="KXM18" s="877"/>
      <c r="KXN18" s="877"/>
      <c r="KXO18" s="877"/>
      <c r="KXP18" s="877"/>
      <c r="KXQ18" s="877"/>
      <c r="KXR18" s="877"/>
      <c r="KXS18" s="877"/>
      <c r="KXT18" s="877"/>
      <c r="KXU18" s="877"/>
      <c r="KXV18" s="877"/>
      <c r="KXW18" s="877"/>
      <c r="KXX18" s="877"/>
      <c r="KXY18" s="877"/>
      <c r="KXZ18" s="877"/>
      <c r="KYA18" s="877"/>
      <c r="KYB18" s="877"/>
      <c r="KYC18" s="877"/>
      <c r="KYD18" s="877"/>
      <c r="KYE18" s="877"/>
      <c r="KYF18" s="877"/>
      <c r="KYG18" s="877"/>
      <c r="KYH18" s="877"/>
      <c r="KYI18" s="877"/>
      <c r="KYJ18" s="877"/>
      <c r="KYK18" s="877"/>
      <c r="KYL18" s="877"/>
      <c r="KYM18" s="877"/>
      <c r="KYN18" s="877"/>
      <c r="KYO18" s="877"/>
      <c r="KYP18" s="877"/>
      <c r="KYQ18" s="877"/>
      <c r="KYR18" s="877"/>
      <c r="KYS18" s="877"/>
      <c r="KYT18" s="877"/>
      <c r="KYU18" s="877"/>
      <c r="KYV18" s="877"/>
      <c r="KYW18" s="877"/>
      <c r="KYX18" s="877"/>
      <c r="KYY18" s="877"/>
      <c r="KYZ18" s="877"/>
      <c r="KZA18" s="877"/>
      <c r="KZB18" s="877"/>
      <c r="KZC18" s="877"/>
      <c r="KZD18" s="877"/>
      <c r="KZE18" s="877"/>
      <c r="KZF18" s="877"/>
      <c r="KZG18" s="877"/>
      <c r="KZH18" s="877"/>
      <c r="KZI18" s="877"/>
      <c r="KZJ18" s="877"/>
      <c r="KZK18" s="877"/>
      <c r="KZL18" s="877"/>
      <c r="KZM18" s="877"/>
      <c r="KZN18" s="877"/>
      <c r="KZO18" s="877"/>
      <c r="KZP18" s="877"/>
      <c r="KZQ18" s="877"/>
      <c r="KZR18" s="877"/>
      <c r="KZS18" s="877"/>
      <c r="KZT18" s="877"/>
      <c r="KZU18" s="877"/>
      <c r="KZV18" s="877"/>
      <c r="KZW18" s="877"/>
      <c r="KZX18" s="877"/>
      <c r="KZY18" s="877"/>
      <c r="KZZ18" s="877"/>
      <c r="LAA18" s="877"/>
      <c r="LAB18" s="877"/>
      <c r="LAC18" s="877"/>
      <c r="LAD18" s="877"/>
      <c r="LAE18" s="877"/>
      <c r="LAF18" s="877"/>
      <c r="LAG18" s="877"/>
      <c r="LAH18" s="877"/>
      <c r="LAI18" s="877"/>
      <c r="LAJ18" s="877"/>
      <c r="LAK18" s="877"/>
      <c r="LAL18" s="877"/>
      <c r="LAM18" s="877"/>
      <c r="LAN18" s="877"/>
      <c r="LAO18" s="877"/>
      <c r="LAP18" s="877"/>
      <c r="LAQ18" s="877"/>
      <c r="LAR18" s="877"/>
      <c r="LAS18" s="877"/>
      <c r="LAT18" s="877"/>
      <c r="LAU18" s="877"/>
      <c r="LAV18" s="877"/>
      <c r="LAW18" s="877"/>
      <c r="LAX18" s="877"/>
      <c r="LAY18" s="877"/>
      <c r="LAZ18" s="877"/>
      <c r="LBA18" s="877"/>
      <c r="LBB18" s="877"/>
      <c r="LBC18" s="877"/>
      <c r="LBD18" s="877"/>
      <c r="LBE18" s="877"/>
      <c r="LBF18" s="877"/>
      <c r="LBG18" s="877"/>
      <c r="LBH18" s="877"/>
      <c r="LBI18" s="877"/>
      <c r="LBJ18" s="877"/>
      <c r="LBK18" s="877"/>
      <c r="LBL18" s="877"/>
      <c r="LBM18" s="877"/>
      <c r="LBN18" s="877"/>
      <c r="LBO18" s="877"/>
      <c r="LBP18" s="877"/>
      <c r="LBQ18" s="877"/>
      <c r="LBR18" s="877"/>
      <c r="LBS18" s="877"/>
      <c r="LBT18" s="877"/>
      <c r="LBU18" s="877"/>
      <c r="LBV18" s="877"/>
      <c r="LBW18" s="877"/>
      <c r="LBX18" s="877"/>
      <c r="LBY18" s="877"/>
      <c r="LBZ18" s="877"/>
      <c r="LCA18" s="877"/>
      <c r="LCB18" s="877"/>
      <c r="LCC18" s="877"/>
      <c r="LCD18" s="877"/>
      <c r="LCE18" s="877"/>
      <c r="LCF18" s="877"/>
      <c r="LCG18" s="877"/>
      <c r="LCH18" s="877"/>
      <c r="LCI18" s="877"/>
      <c r="LCJ18" s="877"/>
      <c r="LCK18" s="877"/>
      <c r="LCL18" s="877"/>
      <c r="LCM18" s="877"/>
      <c r="LCN18" s="877"/>
      <c r="LCO18" s="877"/>
      <c r="LCP18" s="877"/>
      <c r="LCQ18" s="877"/>
      <c r="LCR18" s="877"/>
      <c r="LCS18" s="877"/>
      <c r="LCT18" s="877"/>
      <c r="LCU18" s="877"/>
      <c r="LCV18" s="877"/>
      <c r="LCW18" s="877"/>
      <c r="LCX18" s="877"/>
      <c r="LCY18" s="877"/>
      <c r="LCZ18" s="877"/>
      <c r="LDA18" s="877"/>
      <c r="LDB18" s="877"/>
      <c r="LDC18" s="877"/>
      <c r="LDD18" s="877"/>
      <c r="LDE18" s="877"/>
      <c r="LDF18" s="877"/>
      <c r="LDG18" s="877"/>
      <c r="LDH18" s="877"/>
      <c r="LDI18" s="877"/>
      <c r="LDJ18" s="877"/>
      <c r="LDK18" s="877"/>
      <c r="LDL18" s="877"/>
      <c r="LDM18" s="877"/>
      <c r="LDN18" s="877"/>
      <c r="LDO18" s="877"/>
      <c r="LDP18" s="877"/>
      <c r="LDQ18" s="877"/>
      <c r="LDR18" s="877"/>
      <c r="LDS18" s="877"/>
      <c r="LDT18" s="877"/>
      <c r="LDU18" s="877"/>
      <c r="LDV18" s="877"/>
      <c r="LDW18" s="877"/>
      <c r="LDX18" s="877"/>
      <c r="LDY18" s="877"/>
      <c r="LDZ18" s="877"/>
      <c r="LEA18" s="877"/>
      <c r="LEB18" s="877"/>
      <c r="LEC18" s="877"/>
      <c r="LED18" s="877"/>
      <c r="LEE18" s="877"/>
      <c r="LEF18" s="877"/>
      <c r="LEG18" s="877"/>
      <c r="LEH18" s="877"/>
      <c r="LEI18" s="877"/>
      <c r="LEJ18" s="877"/>
      <c r="LEK18" s="877"/>
      <c r="LEL18" s="877"/>
      <c r="LEM18" s="877"/>
      <c r="LEN18" s="877"/>
      <c r="LEO18" s="877"/>
      <c r="LEP18" s="877"/>
      <c r="LEQ18" s="877"/>
      <c r="LER18" s="877"/>
      <c r="LES18" s="877"/>
      <c r="LET18" s="877"/>
      <c r="LEU18" s="877"/>
      <c r="LEV18" s="877"/>
      <c r="LEW18" s="877"/>
      <c r="LEX18" s="877"/>
      <c r="LEY18" s="877"/>
      <c r="LEZ18" s="877"/>
      <c r="LFA18" s="877"/>
      <c r="LFB18" s="877"/>
      <c r="LFC18" s="877"/>
      <c r="LFD18" s="877"/>
      <c r="LFE18" s="877"/>
      <c r="LFF18" s="877"/>
      <c r="LFG18" s="877"/>
      <c r="LFH18" s="877"/>
      <c r="LFI18" s="877"/>
      <c r="LFJ18" s="877"/>
      <c r="LFK18" s="877"/>
      <c r="LFL18" s="877"/>
      <c r="LFM18" s="877"/>
      <c r="LFN18" s="877"/>
      <c r="LFO18" s="877"/>
      <c r="LFP18" s="877"/>
      <c r="LFQ18" s="877"/>
      <c r="LFR18" s="877"/>
      <c r="LFS18" s="877"/>
      <c r="LFT18" s="877"/>
      <c r="LFU18" s="877"/>
      <c r="LFV18" s="877"/>
      <c r="LFW18" s="877"/>
      <c r="LFX18" s="877"/>
      <c r="LFY18" s="877"/>
      <c r="LFZ18" s="877"/>
      <c r="LGA18" s="877"/>
      <c r="LGB18" s="877"/>
      <c r="LGC18" s="877"/>
      <c r="LGD18" s="877"/>
      <c r="LGE18" s="877"/>
      <c r="LGF18" s="877"/>
      <c r="LGG18" s="877"/>
      <c r="LGH18" s="877"/>
      <c r="LGI18" s="877"/>
      <c r="LGJ18" s="877"/>
      <c r="LGK18" s="877"/>
      <c r="LGL18" s="877"/>
      <c r="LGM18" s="877"/>
      <c r="LGN18" s="877"/>
      <c r="LGO18" s="877"/>
      <c r="LGP18" s="877"/>
      <c r="LGQ18" s="877"/>
      <c r="LGR18" s="877"/>
      <c r="LGS18" s="877"/>
      <c r="LGT18" s="877"/>
      <c r="LGU18" s="877"/>
      <c r="LGV18" s="877"/>
      <c r="LGW18" s="877"/>
      <c r="LGX18" s="877"/>
      <c r="LGY18" s="877"/>
      <c r="LGZ18" s="877"/>
      <c r="LHA18" s="877"/>
      <c r="LHB18" s="877"/>
      <c r="LHC18" s="877"/>
      <c r="LHD18" s="877"/>
      <c r="LHE18" s="877"/>
      <c r="LHF18" s="877"/>
      <c r="LHG18" s="877"/>
      <c r="LHH18" s="877"/>
      <c r="LHI18" s="877"/>
      <c r="LHJ18" s="877"/>
      <c r="LHK18" s="877"/>
      <c r="LHL18" s="877"/>
      <c r="LHM18" s="877"/>
      <c r="LHN18" s="877"/>
      <c r="LHO18" s="877"/>
      <c r="LHP18" s="877"/>
      <c r="LHQ18" s="877"/>
      <c r="LHR18" s="877"/>
      <c r="LHS18" s="877"/>
      <c r="LHT18" s="877"/>
      <c r="LHU18" s="877"/>
      <c r="LHV18" s="877"/>
      <c r="LHW18" s="877"/>
      <c r="LHX18" s="877"/>
      <c r="LHY18" s="877"/>
      <c r="LHZ18" s="877"/>
      <c r="LIA18" s="877"/>
      <c r="LIB18" s="877"/>
      <c r="LIC18" s="877"/>
      <c r="LID18" s="877"/>
      <c r="LIE18" s="877"/>
      <c r="LIF18" s="877"/>
      <c r="LIG18" s="877"/>
      <c r="LIH18" s="877"/>
      <c r="LII18" s="877"/>
      <c r="LIJ18" s="877"/>
      <c r="LIK18" s="877"/>
      <c r="LIL18" s="877"/>
      <c r="LIM18" s="877"/>
      <c r="LIN18" s="877"/>
      <c r="LIO18" s="877"/>
      <c r="LIP18" s="877"/>
      <c r="LIQ18" s="877"/>
      <c r="LIR18" s="877"/>
      <c r="LIS18" s="877"/>
      <c r="LIT18" s="877"/>
      <c r="LIU18" s="877"/>
      <c r="LIV18" s="877"/>
      <c r="LIW18" s="877"/>
      <c r="LIX18" s="877"/>
      <c r="LIY18" s="877"/>
      <c r="LIZ18" s="877"/>
      <c r="LJA18" s="877"/>
      <c r="LJB18" s="877"/>
      <c r="LJC18" s="877"/>
      <c r="LJD18" s="877"/>
      <c r="LJE18" s="877"/>
      <c r="LJF18" s="877"/>
      <c r="LJG18" s="877"/>
      <c r="LJH18" s="877"/>
      <c r="LJI18" s="877"/>
      <c r="LJJ18" s="877"/>
      <c r="LJK18" s="877"/>
      <c r="LJL18" s="877"/>
      <c r="LJM18" s="877"/>
      <c r="LJN18" s="877"/>
      <c r="LJO18" s="877"/>
      <c r="LJP18" s="877"/>
      <c r="LJQ18" s="877"/>
      <c r="LJR18" s="877"/>
      <c r="LJS18" s="877"/>
      <c r="LJT18" s="877"/>
      <c r="LJU18" s="877"/>
      <c r="LJV18" s="877"/>
      <c r="LJW18" s="877"/>
      <c r="LJX18" s="877"/>
      <c r="LJY18" s="877"/>
      <c r="LJZ18" s="877"/>
      <c r="LKA18" s="877"/>
      <c r="LKB18" s="877"/>
      <c r="LKC18" s="877"/>
      <c r="LKD18" s="877"/>
      <c r="LKE18" s="877"/>
      <c r="LKF18" s="877"/>
      <c r="LKG18" s="877"/>
      <c r="LKH18" s="877"/>
      <c r="LKI18" s="877"/>
      <c r="LKJ18" s="877"/>
      <c r="LKK18" s="877"/>
      <c r="LKL18" s="877"/>
      <c r="LKM18" s="877"/>
      <c r="LKN18" s="877"/>
      <c r="LKO18" s="877"/>
      <c r="LKP18" s="877"/>
      <c r="LKQ18" s="877"/>
      <c r="LKR18" s="877"/>
      <c r="LKS18" s="877"/>
      <c r="LKT18" s="877"/>
      <c r="LKU18" s="877"/>
      <c r="LKV18" s="877"/>
      <c r="LKW18" s="877"/>
      <c r="LKX18" s="877"/>
      <c r="LKY18" s="877"/>
      <c r="LKZ18" s="877"/>
      <c r="LLA18" s="877"/>
      <c r="LLB18" s="877"/>
      <c r="LLC18" s="877"/>
      <c r="LLD18" s="877"/>
      <c r="LLE18" s="877"/>
      <c r="LLF18" s="877"/>
      <c r="LLG18" s="877"/>
      <c r="LLH18" s="877"/>
      <c r="LLI18" s="877"/>
      <c r="LLJ18" s="877"/>
      <c r="LLK18" s="877"/>
      <c r="LLL18" s="877"/>
      <c r="LLM18" s="877"/>
      <c r="LLN18" s="877"/>
      <c r="LLO18" s="877"/>
      <c r="LLP18" s="877"/>
      <c r="LLQ18" s="877"/>
      <c r="LLR18" s="877"/>
      <c r="LLS18" s="877"/>
      <c r="LLT18" s="877"/>
      <c r="LLU18" s="877"/>
      <c r="LLV18" s="877"/>
      <c r="LLW18" s="877"/>
      <c r="LLX18" s="877"/>
      <c r="LLY18" s="877"/>
      <c r="LLZ18" s="877"/>
      <c r="LMA18" s="877"/>
      <c r="LMB18" s="877"/>
      <c r="LMC18" s="877"/>
      <c r="LMD18" s="877"/>
      <c r="LME18" s="877"/>
      <c r="LMF18" s="877"/>
      <c r="LMG18" s="877"/>
      <c r="LMH18" s="877"/>
      <c r="LMI18" s="877"/>
      <c r="LMJ18" s="877"/>
      <c r="LMK18" s="877"/>
      <c r="LML18" s="877"/>
      <c r="LMM18" s="877"/>
      <c r="LMN18" s="877"/>
      <c r="LMO18" s="877"/>
      <c r="LMP18" s="877"/>
      <c r="LMQ18" s="877"/>
      <c r="LMR18" s="877"/>
      <c r="LMS18" s="877"/>
      <c r="LMT18" s="877"/>
      <c r="LMU18" s="877"/>
      <c r="LMV18" s="877"/>
      <c r="LMW18" s="877"/>
      <c r="LMX18" s="877"/>
      <c r="LMY18" s="877"/>
      <c r="LMZ18" s="877"/>
      <c r="LNA18" s="877"/>
      <c r="LNB18" s="877"/>
      <c r="LNC18" s="877"/>
      <c r="LND18" s="877"/>
      <c r="LNE18" s="877"/>
      <c r="LNF18" s="877"/>
      <c r="LNG18" s="877"/>
      <c r="LNH18" s="877"/>
      <c r="LNI18" s="877"/>
      <c r="LNJ18" s="877"/>
      <c r="LNK18" s="877"/>
      <c r="LNL18" s="877"/>
      <c r="LNM18" s="877"/>
      <c r="LNN18" s="877"/>
      <c r="LNO18" s="877"/>
      <c r="LNP18" s="877"/>
      <c r="LNQ18" s="877"/>
      <c r="LNR18" s="877"/>
      <c r="LNS18" s="877"/>
      <c r="LNT18" s="877"/>
      <c r="LNU18" s="877"/>
      <c r="LNV18" s="877"/>
      <c r="LNW18" s="877"/>
      <c r="LNX18" s="877"/>
      <c r="LNY18" s="877"/>
      <c r="LNZ18" s="877"/>
      <c r="LOA18" s="877"/>
      <c r="LOB18" s="877"/>
      <c r="LOC18" s="877"/>
      <c r="LOD18" s="877"/>
      <c r="LOE18" s="877"/>
      <c r="LOF18" s="877"/>
      <c r="LOG18" s="877"/>
      <c r="LOH18" s="877"/>
      <c r="LOI18" s="877"/>
      <c r="LOJ18" s="877"/>
      <c r="LOK18" s="877"/>
      <c r="LOL18" s="877"/>
      <c r="LOM18" s="877"/>
      <c r="LON18" s="877"/>
      <c r="LOO18" s="877"/>
      <c r="LOP18" s="877"/>
      <c r="LOQ18" s="877"/>
      <c r="LOR18" s="877"/>
      <c r="LOS18" s="877"/>
      <c r="LOT18" s="877"/>
      <c r="LOU18" s="877"/>
      <c r="LOV18" s="877"/>
      <c r="LOW18" s="877"/>
      <c r="LOX18" s="877"/>
      <c r="LOY18" s="877"/>
      <c r="LOZ18" s="877"/>
      <c r="LPA18" s="877"/>
      <c r="LPB18" s="877"/>
      <c r="LPC18" s="877"/>
      <c r="LPD18" s="877"/>
      <c r="LPE18" s="877"/>
      <c r="LPF18" s="877"/>
      <c r="LPG18" s="877"/>
      <c r="LPH18" s="877"/>
      <c r="LPI18" s="877"/>
      <c r="LPJ18" s="877"/>
      <c r="LPK18" s="877"/>
      <c r="LPL18" s="877"/>
      <c r="LPM18" s="877"/>
      <c r="LPN18" s="877"/>
      <c r="LPO18" s="877"/>
      <c r="LPP18" s="877"/>
      <c r="LPQ18" s="877"/>
      <c r="LPR18" s="877"/>
      <c r="LPS18" s="877"/>
      <c r="LPT18" s="877"/>
      <c r="LPU18" s="877"/>
      <c r="LPV18" s="877"/>
      <c r="LPW18" s="877"/>
      <c r="LPX18" s="877"/>
      <c r="LPY18" s="877"/>
      <c r="LPZ18" s="877"/>
      <c r="LQA18" s="877"/>
      <c r="LQB18" s="877"/>
      <c r="LQC18" s="877"/>
      <c r="LQD18" s="877"/>
      <c r="LQE18" s="877"/>
      <c r="LQF18" s="877"/>
      <c r="LQG18" s="877"/>
      <c r="LQH18" s="877"/>
      <c r="LQI18" s="877"/>
      <c r="LQJ18" s="877"/>
      <c r="LQK18" s="877"/>
      <c r="LQL18" s="877"/>
      <c r="LQM18" s="877"/>
      <c r="LQN18" s="877"/>
      <c r="LQO18" s="877"/>
      <c r="LQP18" s="877"/>
      <c r="LQQ18" s="877"/>
      <c r="LQR18" s="877"/>
      <c r="LQS18" s="877"/>
      <c r="LQT18" s="877"/>
      <c r="LQU18" s="877"/>
      <c r="LQV18" s="877"/>
      <c r="LQW18" s="877"/>
      <c r="LQX18" s="877"/>
      <c r="LQY18" s="877"/>
      <c r="LQZ18" s="877"/>
      <c r="LRA18" s="877"/>
      <c r="LRB18" s="877"/>
      <c r="LRC18" s="877"/>
      <c r="LRD18" s="877"/>
      <c r="LRE18" s="877"/>
      <c r="LRF18" s="877"/>
      <c r="LRG18" s="877"/>
      <c r="LRH18" s="877"/>
      <c r="LRI18" s="877"/>
      <c r="LRJ18" s="877"/>
      <c r="LRK18" s="877"/>
      <c r="LRL18" s="877"/>
      <c r="LRM18" s="877"/>
      <c r="LRN18" s="877"/>
      <c r="LRO18" s="877"/>
      <c r="LRP18" s="877"/>
      <c r="LRQ18" s="877"/>
      <c r="LRR18" s="877"/>
      <c r="LRS18" s="877"/>
      <c r="LRT18" s="877"/>
      <c r="LRU18" s="877"/>
      <c r="LRV18" s="877"/>
      <c r="LRW18" s="877"/>
      <c r="LRX18" s="877"/>
      <c r="LRY18" s="877"/>
      <c r="LRZ18" s="877"/>
      <c r="LSA18" s="877"/>
      <c r="LSB18" s="877"/>
      <c r="LSC18" s="877"/>
      <c r="LSD18" s="877"/>
      <c r="LSE18" s="877"/>
      <c r="LSF18" s="877"/>
      <c r="LSG18" s="877"/>
      <c r="LSH18" s="877"/>
      <c r="LSI18" s="877"/>
      <c r="LSJ18" s="877"/>
      <c r="LSK18" s="877"/>
      <c r="LSL18" s="877"/>
      <c r="LSM18" s="877"/>
      <c r="LSN18" s="877"/>
      <c r="LSO18" s="877"/>
      <c r="LSP18" s="877"/>
      <c r="LSQ18" s="877"/>
      <c r="LSR18" s="877"/>
      <c r="LSS18" s="877"/>
      <c r="LST18" s="877"/>
      <c r="LSU18" s="877"/>
      <c r="LSV18" s="877"/>
      <c r="LSW18" s="877"/>
      <c r="LSX18" s="877"/>
      <c r="LSY18" s="877"/>
      <c r="LSZ18" s="877"/>
      <c r="LTA18" s="877"/>
      <c r="LTB18" s="877"/>
      <c r="LTC18" s="877"/>
      <c r="LTD18" s="877"/>
      <c r="LTE18" s="877"/>
      <c r="LTF18" s="877"/>
      <c r="LTG18" s="877"/>
      <c r="LTH18" s="877"/>
      <c r="LTI18" s="877"/>
      <c r="LTJ18" s="877"/>
      <c r="LTK18" s="877"/>
      <c r="LTL18" s="877"/>
      <c r="LTM18" s="877"/>
      <c r="LTN18" s="877"/>
      <c r="LTO18" s="877"/>
      <c r="LTP18" s="877"/>
      <c r="LTQ18" s="877"/>
      <c r="LTR18" s="877"/>
      <c r="LTS18" s="877"/>
      <c r="LTT18" s="877"/>
      <c r="LTU18" s="877"/>
      <c r="LTV18" s="877"/>
      <c r="LTW18" s="877"/>
      <c r="LTX18" s="877"/>
      <c r="LTY18" s="877"/>
      <c r="LTZ18" s="877"/>
      <c r="LUA18" s="877"/>
      <c r="LUB18" s="877"/>
      <c r="LUC18" s="877"/>
      <c r="LUD18" s="877"/>
      <c r="LUE18" s="877"/>
      <c r="LUF18" s="877"/>
      <c r="LUG18" s="877"/>
      <c r="LUH18" s="877"/>
      <c r="LUI18" s="877"/>
      <c r="LUJ18" s="877"/>
      <c r="LUK18" s="877"/>
      <c r="LUL18" s="877"/>
      <c r="LUM18" s="877"/>
      <c r="LUN18" s="877"/>
      <c r="LUO18" s="877"/>
      <c r="LUP18" s="877"/>
      <c r="LUQ18" s="877"/>
      <c r="LUR18" s="877"/>
      <c r="LUS18" s="877"/>
      <c r="LUT18" s="877"/>
      <c r="LUU18" s="877"/>
      <c r="LUV18" s="877"/>
      <c r="LUW18" s="877"/>
      <c r="LUX18" s="877"/>
      <c r="LUY18" s="877"/>
      <c r="LUZ18" s="877"/>
      <c r="LVA18" s="877"/>
      <c r="LVB18" s="877"/>
      <c r="LVC18" s="877"/>
      <c r="LVD18" s="877"/>
      <c r="LVE18" s="877"/>
      <c r="LVF18" s="877"/>
      <c r="LVG18" s="877"/>
      <c r="LVH18" s="877"/>
      <c r="LVI18" s="877"/>
      <c r="LVJ18" s="877"/>
      <c r="LVK18" s="877"/>
      <c r="LVL18" s="877"/>
      <c r="LVM18" s="877"/>
      <c r="LVN18" s="877"/>
      <c r="LVO18" s="877"/>
      <c r="LVP18" s="877"/>
      <c r="LVQ18" s="877"/>
      <c r="LVR18" s="877"/>
      <c r="LVS18" s="877"/>
      <c r="LVT18" s="877"/>
      <c r="LVU18" s="877"/>
      <c r="LVV18" s="877"/>
      <c r="LVW18" s="877"/>
      <c r="LVX18" s="877"/>
      <c r="LVY18" s="877"/>
      <c r="LVZ18" s="877"/>
      <c r="LWA18" s="877"/>
      <c r="LWB18" s="877"/>
      <c r="LWC18" s="877"/>
      <c r="LWD18" s="877"/>
      <c r="LWE18" s="877"/>
      <c r="LWF18" s="877"/>
      <c r="LWG18" s="877"/>
      <c r="LWH18" s="877"/>
      <c r="LWI18" s="877"/>
      <c r="LWJ18" s="877"/>
      <c r="LWK18" s="877"/>
      <c r="LWL18" s="877"/>
      <c r="LWM18" s="877"/>
      <c r="LWN18" s="877"/>
      <c r="LWO18" s="877"/>
      <c r="LWP18" s="877"/>
      <c r="LWQ18" s="877"/>
      <c r="LWR18" s="877"/>
      <c r="LWS18" s="877"/>
      <c r="LWT18" s="877"/>
      <c r="LWU18" s="877"/>
      <c r="LWV18" s="877"/>
      <c r="LWW18" s="877"/>
      <c r="LWX18" s="877"/>
      <c r="LWY18" s="877"/>
      <c r="LWZ18" s="877"/>
      <c r="LXA18" s="877"/>
      <c r="LXB18" s="877"/>
      <c r="LXC18" s="877"/>
      <c r="LXD18" s="877"/>
      <c r="LXE18" s="877"/>
      <c r="LXF18" s="877"/>
      <c r="LXG18" s="877"/>
      <c r="LXH18" s="877"/>
      <c r="LXI18" s="877"/>
      <c r="LXJ18" s="877"/>
      <c r="LXK18" s="877"/>
      <c r="LXL18" s="877"/>
      <c r="LXM18" s="877"/>
      <c r="LXN18" s="877"/>
      <c r="LXO18" s="877"/>
      <c r="LXP18" s="877"/>
      <c r="LXQ18" s="877"/>
      <c r="LXR18" s="877"/>
      <c r="LXS18" s="877"/>
      <c r="LXT18" s="877"/>
      <c r="LXU18" s="877"/>
      <c r="LXV18" s="877"/>
      <c r="LXW18" s="877"/>
      <c r="LXX18" s="877"/>
      <c r="LXY18" s="877"/>
      <c r="LXZ18" s="877"/>
      <c r="LYA18" s="877"/>
      <c r="LYB18" s="877"/>
      <c r="LYC18" s="877"/>
      <c r="LYD18" s="877"/>
      <c r="LYE18" s="877"/>
      <c r="LYF18" s="877"/>
      <c r="LYG18" s="877"/>
      <c r="LYH18" s="877"/>
      <c r="LYI18" s="877"/>
      <c r="LYJ18" s="877"/>
      <c r="LYK18" s="877"/>
      <c r="LYL18" s="877"/>
      <c r="LYM18" s="877"/>
      <c r="LYN18" s="877"/>
      <c r="LYO18" s="877"/>
      <c r="LYP18" s="877"/>
      <c r="LYQ18" s="877"/>
      <c r="LYR18" s="877"/>
      <c r="LYS18" s="877"/>
      <c r="LYT18" s="877"/>
      <c r="LYU18" s="877"/>
      <c r="LYV18" s="877"/>
      <c r="LYW18" s="877"/>
      <c r="LYX18" s="877"/>
      <c r="LYY18" s="877"/>
      <c r="LYZ18" s="877"/>
      <c r="LZA18" s="877"/>
      <c r="LZB18" s="877"/>
      <c r="LZC18" s="877"/>
      <c r="LZD18" s="877"/>
      <c r="LZE18" s="877"/>
      <c r="LZF18" s="877"/>
      <c r="LZG18" s="877"/>
      <c r="LZH18" s="877"/>
      <c r="LZI18" s="877"/>
      <c r="LZJ18" s="877"/>
      <c r="LZK18" s="877"/>
      <c r="LZL18" s="877"/>
      <c r="LZM18" s="877"/>
      <c r="LZN18" s="877"/>
      <c r="LZO18" s="877"/>
      <c r="LZP18" s="877"/>
      <c r="LZQ18" s="877"/>
      <c r="LZR18" s="877"/>
      <c r="LZS18" s="877"/>
      <c r="LZT18" s="877"/>
      <c r="LZU18" s="877"/>
      <c r="LZV18" s="877"/>
      <c r="LZW18" s="877"/>
      <c r="LZX18" s="877"/>
      <c r="LZY18" s="877"/>
      <c r="LZZ18" s="877"/>
      <c r="MAA18" s="877"/>
      <c r="MAB18" s="877"/>
      <c r="MAC18" s="877"/>
      <c r="MAD18" s="877"/>
      <c r="MAE18" s="877"/>
      <c r="MAF18" s="877"/>
      <c r="MAG18" s="877"/>
      <c r="MAH18" s="877"/>
      <c r="MAI18" s="877"/>
      <c r="MAJ18" s="877"/>
      <c r="MAK18" s="877"/>
      <c r="MAL18" s="877"/>
      <c r="MAM18" s="877"/>
      <c r="MAN18" s="877"/>
      <c r="MAO18" s="877"/>
      <c r="MAP18" s="877"/>
      <c r="MAQ18" s="877"/>
      <c r="MAR18" s="877"/>
      <c r="MAS18" s="877"/>
      <c r="MAT18" s="877"/>
      <c r="MAU18" s="877"/>
      <c r="MAV18" s="877"/>
      <c r="MAW18" s="877"/>
      <c r="MAX18" s="877"/>
      <c r="MAY18" s="877"/>
      <c r="MAZ18" s="877"/>
      <c r="MBA18" s="877"/>
      <c r="MBB18" s="877"/>
      <c r="MBC18" s="877"/>
      <c r="MBD18" s="877"/>
      <c r="MBE18" s="877"/>
      <c r="MBF18" s="877"/>
      <c r="MBG18" s="877"/>
      <c r="MBH18" s="877"/>
      <c r="MBI18" s="877"/>
      <c r="MBJ18" s="877"/>
      <c r="MBK18" s="877"/>
      <c r="MBL18" s="877"/>
      <c r="MBM18" s="877"/>
      <c r="MBN18" s="877"/>
      <c r="MBO18" s="877"/>
      <c r="MBP18" s="877"/>
      <c r="MBQ18" s="877"/>
      <c r="MBR18" s="877"/>
      <c r="MBS18" s="877"/>
      <c r="MBT18" s="877"/>
      <c r="MBU18" s="877"/>
      <c r="MBV18" s="877"/>
      <c r="MBW18" s="877"/>
      <c r="MBX18" s="877"/>
      <c r="MBY18" s="877"/>
      <c r="MBZ18" s="877"/>
      <c r="MCA18" s="877"/>
      <c r="MCB18" s="877"/>
      <c r="MCC18" s="877"/>
      <c r="MCD18" s="877"/>
      <c r="MCE18" s="877"/>
      <c r="MCF18" s="877"/>
      <c r="MCG18" s="877"/>
      <c r="MCH18" s="877"/>
      <c r="MCI18" s="877"/>
      <c r="MCJ18" s="877"/>
      <c r="MCK18" s="877"/>
      <c r="MCL18" s="877"/>
      <c r="MCM18" s="877"/>
      <c r="MCN18" s="877"/>
      <c r="MCO18" s="877"/>
      <c r="MCP18" s="877"/>
      <c r="MCQ18" s="877"/>
      <c r="MCR18" s="877"/>
      <c r="MCS18" s="877"/>
      <c r="MCT18" s="877"/>
      <c r="MCU18" s="877"/>
      <c r="MCV18" s="877"/>
      <c r="MCW18" s="877"/>
      <c r="MCX18" s="877"/>
      <c r="MCY18" s="877"/>
      <c r="MCZ18" s="877"/>
      <c r="MDA18" s="877"/>
      <c r="MDB18" s="877"/>
      <c r="MDC18" s="877"/>
      <c r="MDD18" s="877"/>
      <c r="MDE18" s="877"/>
      <c r="MDF18" s="877"/>
      <c r="MDG18" s="877"/>
      <c r="MDH18" s="877"/>
      <c r="MDI18" s="877"/>
      <c r="MDJ18" s="877"/>
      <c r="MDK18" s="877"/>
      <c r="MDL18" s="877"/>
      <c r="MDM18" s="877"/>
      <c r="MDN18" s="877"/>
      <c r="MDO18" s="877"/>
      <c r="MDP18" s="877"/>
      <c r="MDQ18" s="877"/>
      <c r="MDR18" s="877"/>
      <c r="MDS18" s="877"/>
      <c r="MDT18" s="877"/>
      <c r="MDU18" s="877"/>
      <c r="MDV18" s="877"/>
      <c r="MDW18" s="877"/>
      <c r="MDX18" s="877"/>
      <c r="MDY18" s="877"/>
      <c r="MDZ18" s="877"/>
      <c r="MEA18" s="877"/>
      <c r="MEB18" s="877"/>
      <c r="MEC18" s="877"/>
      <c r="MED18" s="877"/>
      <c r="MEE18" s="877"/>
      <c r="MEF18" s="877"/>
      <c r="MEG18" s="877"/>
      <c r="MEH18" s="877"/>
      <c r="MEI18" s="877"/>
      <c r="MEJ18" s="877"/>
      <c r="MEK18" s="877"/>
      <c r="MEL18" s="877"/>
      <c r="MEM18" s="877"/>
      <c r="MEN18" s="877"/>
      <c r="MEO18" s="877"/>
      <c r="MEP18" s="877"/>
      <c r="MEQ18" s="877"/>
      <c r="MER18" s="877"/>
      <c r="MES18" s="877"/>
      <c r="MET18" s="877"/>
      <c r="MEU18" s="877"/>
      <c r="MEV18" s="877"/>
      <c r="MEW18" s="877"/>
      <c r="MEX18" s="877"/>
      <c r="MEY18" s="877"/>
      <c r="MEZ18" s="877"/>
      <c r="MFA18" s="877"/>
      <c r="MFB18" s="877"/>
      <c r="MFC18" s="877"/>
      <c r="MFD18" s="877"/>
      <c r="MFE18" s="877"/>
      <c r="MFF18" s="877"/>
      <c r="MFG18" s="877"/>
      <c r="MFH18" s="877"/>
      <c r="MFI18" s="877"/>
      <c r="MFJ18" s="877"/>
      <c r="MFK18" s="877"/>
      <c r="MFL18" s="877"/>
      <c r="MFM18" s="877"/>
      <c r="MFN18" s="877"/>
      <c r="MFO18" s="877"/>
      <c r="MFP18" s="877"/>
      <c r="MFQ18" s="877"/>
      <c r="MFR18" s="877"/>
      <c r="MFS18" s="877"/>
      <c r="MFT18" s="877"/>
      <c r="MFU18" s="877"/>
      <c r="MFV18" s="877"/>
      <c r="MFW18" s="877"/>
      <c r="MFX18" s="877"/>
      <c r="MFY18" s="877"/>
      <c r="MFZ18" s="877"/>
      <c r="MGA18" s="877"/>
      <c r="MGB18" s="877"/>
      <c r="MGC18" s="877"/>
      <c r="MGD18" s="877"/>
      <c r="MGE18" s="877"/>
      <c r="MGF18" s="877"/>
      <c r="MGG18" s="877"/>
      <c r="MGH18" s="877"/>
      <c r="MGI18" s="877"/>
      <c r="MGJ18" s="877"/>
      <c r="MGK18" s="877"/>
      <c r="MGL18" s="877"/>
      <c r="MGM18" s="877"/>
      <c r="MGN18" s="877"/>
      <c r="MGO18" s="877"/>
      <c r="MGP18" s="877"/>
      <c r="MGQ18" s="877"/>
      <c r="MGR18" s="877"/>
      <c r="MGS18" s="877"/>
      <c r="MGT18" s="877"/>
      <c r="MGU18" s="877"/>
      <c r="MGV18" s="877"/>
      <c r="MGW18" s="877"/>
      <c r="MGX18" s="877"/>
      <c r="MGY18" s="877"/>
      <c r="MGZ18" s="877"/>
      <c r="MHA18" s="877"/>
      <c r="MHB18" s="877"/>
      <c r="MHC18" s="877"/>
      <c r="MHD18" s="877"/>
      <c r="MHE18" s="877"/>
      <c r="MHF18" s="877"/>
      <c r="MHG18" s="877"/>
      <c r="MHH18" s="877"/>
      <c r="MHI18" s="877"/>
      <c r="MHJ18" s="877"/>
      <c r="MHK18" s="877"/>
      <c r="MHL18" s="877"/>
      <c r="MHM18" s="877"/>
      <c r="MHN18" s="877"/>
      <c r="MHO18" s="877"/>
      <c r="MHP18" s="877"/>
      <c r="MHQ18" s="877"/>
      <c r="MHR18" s="877"/>
      <c r="MHS18" s="877"/>
      <c r="MHT18" s="877"/>
      <c r="MHU18" s="877"/>
      <c r="MHV18" s="877"/>
      <c r="MHW18" s="877"/>
      <c r="MHX18" s="877"/>
      <c r="MHY18" s="877"/>
      <c r="MHZ18" s="877"/>
      <c r="MIA18" s="877"/>
      <c r="MIB18" s="877"/>
      <c r="MIC18" s="877"/>
      <c r="MID18" s="877"/>
      <c r="MIE18" s="877"/>
      <c r="MIF18" s="877"/>
      <c r="MIG18" s="877"/>
      <c r="MIH18" s="877"/>
      <c r="MII18" s="877"/>
      <c r="MIJ18" s="877"/>
      <c r="MIK18" s="877"/>
      <c r="MIL18" s="877"/>
      <c r="MIM18" s="877"/>
      <c r="MIN18" s="877"/>
      <c r="MIO18" s="877"/>
      <c r="MIP18" s="877"/>
      <c r="MIQ18" s="877"/>
      <c r="MIR18" s="877"/>
      <c r="MIS18" s="877"/>
      <c r="MIT18" s="877"/>
      <c r="MIU18" s="877"/>
      <c r="MIV18" s="877"/>
      <c r="MIW18" s="877"/>
      <c r="MIX18" s="877"/>
      <c r="MIY18" s="877"/>
      <c r="MIZ18" s="877"/>
      <c r="MJA18" s="877"/>
      <c r="MJB18" s="877"/>
      <c r="MJC18" s="877"/>
      <c r="MJD18" s="877"/>
      <c r="MJE18" s="877"/>
      <c r="MJF18" s="877"/>
      <c r="MJG18" s="877"/>
      <c r="MJH18" s="877"/>
      <c r="MJI18" s="877"/>
      <c r="MJJ18" s="877"/>
      <c r="MJK18" s="877"/>
      <c r="MJL18" s="877"/>
      <c r="MJM18" s="877"/>
      <c r="MJN18" s="877"/>
      <c r="MJO18" s="877"/>
      <c r="MJP18" s="877"/>
      <c r="MJQ18" s="877"/>
      <c r="MJR18" s="877"/>
      <c r="MJS18" s="877"/>
      <c r="MJT18" s="877"/>
      <c r="MJU18" s="877"/>
      <c r="MJV18" s="877"/>
      <c r="MJW18" s="877"/>
      <c r="MJX18" s="877"/>
      <c r="MJY18" s="877"/>
      <c r="MJZ18" s="877"/>
      <c r="MKA18" s="877"/>
      <c r="MKB18" s="877"/>
      <c r="MKC18" s="877"/>
      <c r="MKD18" s="877"/>
      <c r="MKE18" s="877"/>
      <c r="MKF18" s="877"/>
      <c r="MKG18" s="877"/>
      <c r="MKH18" s="877"/>
      <c r="MKI18" s="877"/>
      <c r="MKJ18" s="877"/>
      <c r="MKK18" s="877"/>
      <c r="MKL18" s="877"/>
      <c r="MKM18" s="877"/>
      <c r="MKN18" s="877"/>
      <c r="MKO18" s="877"/>
      <c r="MKP18" s="877"/>
      <c r="MKQ18" s="877"/>
      <c r="MKR18" s="877"/>
      <c r="MKS18" s="877"/>
      <c r="MKT18" s="877"/>
      <c r="MKU18" s="877"/>
      <c r="MKV18" s="877"/>
      <c r="MKW18" s="877"/>
      <c r="MKX18" s="877"/>
      <c r="MKY18" s="877"/>
      <c r="MKZ18" s="877"/>
      <c r="MLA18" s="877"/>
      <c r="MLB18" s="877"/>
      <c r="MLC18" s="877"/>
      <c r="MLD18" s="877"/>
      <c r="MLE18" s="877"/>
      <c r="MLF18" s="877"/>
      <c r="MLG18" s="877"/>
      <c r="MLH18" s="877"/>
      <c r="MLI18" s="877"/>
      <c r="MLJ18" s="877"/>
      <c r="MLK18" s="877"/>
      <c r="MLL18" s="877"/>
      <c r="MLM18" s="877"/>
      <c r="MLN18" s="877"/>
      <c r="MLO18" s="877"/>
      <c r="MLP18" s="877"/>
      <c r="MLQ18" s="877"/>
      <c r="MLR18" s="877"/>
      <c r="MLS18" s="877"/>
      <c r="MLT18" s="877"/>
      <c r="MLU18" s="877"/>
      <c r="MLV18" s="877"/>
      <c r="MLW18" s="877"/>
      <c r="MLX18" s="877"/>
      <c r="MLY18" s="877"/>
      <c r="MLZ18" s="877"/>
      <c r="MMA18" s="877"/>
      <c r="MMB18" s="877"/>
      <c r="MMC18" s="877"/>
      <c r="MMD18" s="877"/>
      <c r="MME18" s="877"/>
      <c r="MMF18" s="877"/>
      <c r="MMG18" s="877"/>
      <c r="MMH18" s="877"/>
      <c r="MMI18" s="877"/>
      <c r="MMJ18" s="877"/>
      <c r="MMK18" s="877"/>
      <c r="MML18" s="877"/>
      <c r="MMM18" s="877"/>
      <c r="MMN18" s="877"/>
      <c r="MMO18" s="877"/>
      <c r="MMP18" s="877"/>
      <c r="MMQ18" s="877"/>
      <c r="MMR18" s="877"/>
      <c r="MMS18" s="877"/>
      <c r="MMT18" s="877"/>
      <c r="MMU18" s="877"/>
      <c r="MMV18" s="877"/>
      <c r="MMW18" s="877"/>
      <c r="MMX18" s="877"/>
      <c r="MMY18" s="877"/>
      <c r="MMZ18" s="877"/>
      <c r="MNA18" s="877"/>
      <c r="MNB18" s="877"/>
      <c r="MNC18" s="877"/>
      <c r="MND18" s="877"/>
      <c r="MNE18" s="877"/>
      <c r="MNF18" s="877"/>
      <c r="MNG18" s="877"/>
      <c r="MNH18" s="877"/>
      <c r="MNI18" s="877"/>
      <c r="MNJ18" s="877"/>
      <c r="MNK18" s="877"/>
      <c r="MNL18" s="877"/>
      <c r="MNM18" s="877"/>
      <c r="MNN18" s="877"/>
      <c r="MNO18" s="877"/>
      <c r="MNP18" s="877"/>
      <c r="MNQ18" s="877"/>
      <c r="MNR18" s="877"/>
      <c r="MNS18" s="877"/>
      <c r="MNT18" s="877"/>
      <c r="MNU18" s="877"/>
      <c r="MNV18" s="877"/>
      <c r="MNW18" s="877"/>
      <c r="MNX18" s="877"/>
      <c r="MNY18" s="877"/>
      <c r="MNZ18" s="877"/>
      <c r="MOA18" s="877"/>
      <c r="MOB18" s="877"/>
      <c r="MOC18" s="877"/>
      <c r="MOD18" s="877"/>
      <c r="MOE18" s="877"/>
      <c r="MOF18" s="877"/>
      <c r="MOG18" s="877"/>
      <c r="MOH18" s="877"/>
      <c r="MOI18" s="877"/>
      <c r="MOJ18" s="877"/>
      <c r="MOK18" s="877"/>
      <c r="MOL18" s="877"/>
      <c r="MOM18" s="877"/>
      <c r="MON18" s="877"/>
      <c r="MOO18" s="877"/>
      <c r="MOP18" s="877"/>
      <c r="MOQ18" s="877"/>
      <c r="MOR18" s="877"/>
      <c r="MOS18" s="877"/>
      <c r="MOT18" s="877"/>
      <c r="MOU18" s="877"/>
      <c r="MOV18" s="877"/>
      <c r="MOW18" s="877"/>
      <c r="MOX18" s="877"/>
      <c r="MOY18" s="877"/>
      <c r="MOZ18" s="877"/>
      <c r="MPA18" s="877"/>
      <c r="MPB18" s="877"/>
      <c r="MPC18" s="877"/>
      <c r="MPD18" s="877"/>
      <c r="MPE18" s="877"/>
      <c r="MPF18" s="877"/>
      <c r="MPG18" s="877"/>
      <c r="MPH18" s="877"/>
      <c r="MPI18" s="877"/>
      <c r="MPJ18" s="877"/>
      <c r="MPK18" s="877"/>
      <c r="MPL18" s="877"/>
      <c r="MPM18" s="877"/>
      <c r="MPN18" s="877"/>
      <c r="MPO18" s="877"/>
      <c r="MPP18" s="877"/>
      <c r="MPQ18" s="877"/>
      <c r="MPR18" s="877"/>
      <c r="MPS18" s="877"/>
      <c r="MPT18" s="877"/>
      <c r="MPU18" s="877"/>
      <c r="MPV18" s="877"/>
      <c r="MPW18" s="877"/>
      <c r="MPX18" s="877"/>
      <c r="MPY18" s="877"/>
      <c r="MPZ18" s="877"/>
      <c r="MQA18" s="877"/>
      <c r="MQB18" s="877"/>
      <c r="MQC18" s="877"/>
      <c r="MQD18" s="877"/>
      <c r="MQE18" s="877"/>
      <c r="MQF18" s="877"/>
      <c r="MQG18" s="877"/>
      <c r="MQH18" s="877"/>
      <c r="MQI18" s="877"/>
      <c r="MQJ18" s="877"/>
      <c r="MQK18" s="877"/>
      <c r="MQL18" s="877"/>
      <c r="MQM18" s="877"/>
      <c r="MQN18" s="877"/>
      <c r="MQO18" s="877"/>
      <c r="MQP18" s="877"/>
      <c r="MQQ18" s="877"/>
      <c r="MQR18" s="877"/>
      <c r="MQS18" s="877"/>
      <c r="MQT18" s="877"/>
      <c r="MQU18" s="877"/>
      <c r="MQV18" s="877"/>
      <c r="MQW18" s="877"/>
      <c r="MQX18" s="877"/>
      <c r="MQY18" s="877"/>
      <c r="MQZ18" s="877"/>
      <c r="MRA18" s="877"/>
      <c r="MRB18" s="877"/>
      <c r="MRC18" s="877"/>
      <c r="MRD18" s="877"/>
      <c r="MRE18" s="877"/>
      <c r="MRF18" s="877"/>
      <c r="MRG18" s="877"/>
      <c r="MRH18" s="877"/>
      <c r="MRI18" s="877"/>
      <c r="MRJ18" s="877"/>
      <c r="MRK18" s="877"/>
      <c r="MRL18" s="877"/>
      <c r="MRM18" s="877"/>
      <c r="MRN18" s="877"/>
      <c r="MRO18" s="877"/>
      <c r="MRP18" s="877"/>
      <c r="MRQ18" s="877"/>
      <c r="MRR18" s="877"/>
      <c r="MRS18" s="877"/>
      <c r="MRT18" s="877"/>
      <c r="MRU18" s="877"/>
      <c r="MRV18" s="877"/>
      <c r="MRW18" s="877"/>
      <c r="MRX18" s="877"/>
      <c r="MRY18" s="877"/>
      <c r="MRZ18" s="877"/>
      <c r="MSA18" s="877"/>
      <c r="MSB18" s="877"/>
      <c r="MSC18" s="877"/>
      <c r="MSD18" s="877"/>
      <c r="MSE18" s="877"/>
      <c r="MSF18" s="877"/>
      <c r="MSG18" s="877"/>
      <c r="MSH18" s="877"/>
      <c r="MSI18" s="877"/>
      <c r="MSJ18" s="877"/>
      <c r="MSK18" s="877"/>
      <c r="MSL18" s="877"/>
      <c r="MSM18" s="877"/>
      <c r="MSN18" s="877"/>
      <c r="MSO18" s="877"/>
      <c r="MSP18" s="877"/>
      <c r="MSQ18" s="877"/>
      <c r="MSR18" s="877"/>
      <c r="MSS18" s="877"/>
      <c r="MST18" s="877"/>
      <c r="MSU18" s="877"/>
      <c r="MSV18" s="877"/>
      <c r="MSW18" s="877"/>
      <c r="MSX18" s="877"/>
      <c r="MSY18" s="877"/>
      <c r="MSZ18" s="877"/>
      <c r="MTA18" s="877"/>
      <c r="MTB18" s="877"/>
      <c r="MTC18" s="877"/>
      <c r="MTD18" s="877"/>
      <c r="MTE18" s="877"/>
      <c r="MTF18" s="877"/>
      <c r="MTG18" s="877"/>
      <c r="MTH18" s="877"/>
      <c r="MTI18" s="877"/>
      <c r="MTJ18" s="877"/>
      <c r="MTK18" s="877"/>
      <c r="MTL18" s="877"/>
      <c r="MTM18" s="877"/>
      <c r="MTN18" s="877"/>
      <c r="MTO18" s="877"/>
      <c r="MTP18" s="877"/>
      <c r="MTQ18" s="877"/>
      <c r="MTR18" s="877"/>
      <c r="MTS18" s="877"/>
      <c r="MTT18" s="877"/>
      <c r="MTU18" s="877"/>
      <c r="MTV18" s="877"/>
      <c r="MTW18" s="877"/>
      <c r="MTX18" s="877"/>
      <c r="MTY18" s="877"/>
      <c r="MTZ18" s="877"/>
      <c r="MUA18" s="877"/>
      <c r="MUB18" s="877"/>
      <c r="MUC18" s="877"/>
      <c r="MUD18" s="877"/>
      <c r="MUE18" s="877"/>
      <c r="MUF18" s="877"/>
      <c r="MUG18" s="877"/>
      <c r="MUH18" s="877"/>
      <c r="MUI18" s="877"/>
      <c r="MUJ18" s="877"/>
      <c r="MUK18" s="877"/>
      <c r="MUL18" s="877"/>
      <c r="MUM18" s="877"/>
      <c r="MUN18" s="877"/>
      <c r="MUO18" s="877"/>
      <c r="MUP18" s="877"/>
      <c r="MUQ18" s="877"/>
      <c r="MUR18" s="877"/>
      <c r="MUS18" s="877"/>
      <c r="MUT18" s="877"/>
      <c r="MUU18" s="877"/>
      <c r="MUV18" s="877"/>
      <c r="MUW18" s="877"/>
      <c r="MUX18" s="877"/>
      <c r="MUY18" s="877"/>
      <c r="MUZ18" s="877"/>
      <c r="MVA18" s="877"/>
      <c r="MVB18" s="877"/>
      <c r="MVC18" s="877"/>
      <c r="MVD18" s="877"/>
      <c r="MVE18" s="877"/>
      <c r="MVF18" s="877"/>
      <c r="MVG18" s="877"/>
      <c r="MVH18" s="877"/>
      <c r="MVI18" s="877"/>
      <c r="MVJ18" s="877"/>
      <c r="MVK18" s="877"/>
      <c r="MVL18" s="877"/>
      <c r="MVM18" s="877"/>
      <c r="MVN18" s="877"/>
      <c r="MVO18" s="877"/>
      <c r="MVP18" s="877"/>
      <c r="MVQ18" s="877"/>
      <c r="MVR18" s="877"/>
      <c r="MVS18" s="877"/>
      <c r="MVT18" s="877"/>
      <c r="MVU18" s="877"/>
      <c r="MVV18" s="877"/>
      <c r="MVW18" s="877"/>
      <c r="MVX18" s="877"/>
      <c r="MVY18" s="877"/>
      <c r="MVZ18" s="877"/>
      <c r="MWA18" s="877"/>
      <c r="MWB18" s="877"/>
      <c r="MWC18" s="877"/>
      <c r="MWD18" s="877"/>
      <c r="MWE18" s="877"/>
      <c r="MWF18" s="877"/>
      <c r="MWG18" s="877"/>
      <c r="MWH18" s="877"/>
      <c r="MWI18" s="877"/>
      <c r="MWJ18" s="877"/>
      <c r="MWK18" s="877"/>
      <c r="MWL18" s="877"/>
      <c r="MWM18" s="877"/>
      <c r="MWN18" s="877"/>
      <c r="MWO18" s="877"/>
      <c r="MWP18" s="877"/>
      <c r="MWQ18" s="877"/>
      <c r="MWR18" s="877"/>
      <c r="MWS18" s="877"/>
      <c r="MWT18" s="877"/>
      <c r="MWU18" s="877"/>
      <c r="MWV18" s="877"/>
      <c r="MWW18" s="877"/>
      <c r="MWX18" s="877"/>
      <c r="MWY18" s="877"/>
      <c r="MWZ18" s="877"/>
      <c r="MXA18" s="877"/>
      <c r="MXB18" s="877"/>
      <c r="MXC18" s="877"/>
      <c r="MXD18" s="877"/>
      <c r="MXE18" s="877"/>
      <c r="MXF18" s="877"/>
      <c r="MXG18" s="877"/>
      <c r="MXH18" s="877"/>
      <c r="MXI18" s="877"/>
      <c r="MXJ18" s="877"/>
      <c r="MXK18" s="877"/>
      <c r="MXL18" s="877"/>
      <c r="MXM18" s="877"/>
      <c r="MXN18" s="877"/>
      <c r="MXO18" s="877"/>
      <c r="MXP18" s="877"/>
      <c r="MXQ18" s="877"/>
      <c r="MXR18" s="877"/>
      <c r="MXS18" s="877"/>
      <c r="MXT18" s="877"/>
      <c r="MXU18" s="877"/>
      <c r="MXV18" s="877"/>
      <c r="MXW18" s="877"/>
      <c r="MXX18" s="877"/>
      <c r="MXY18" s="877"/>
      <c r="MXZ18" s="877"/>
      <c r="MYA18" s="877"/>
      <c r="MYB18" s="877"/>
      <c r="MYC18" s="877"/>
      <c r="MYD18" s="877"/>
      <c r="MYE18" s="877"/>
      <c r="MYF18" s="877"/>
      <c r="MYG18" s="877"/>
      <c r="MYH18" s="877"/>
      <c r="MYI18" s="877"/>
      <c r="MYJ18" s="877"/>
      <c r="MYK18" s="877"/>
      <c r="MYL18" s="877"/>
      <c r="MYM18" s="877"/>
      <c r="MYN18" s="877"/>
      <c r="MYO18" s="877"/>
      <c r="MYP18" s="877"/>
      <c r="MYQ18" s="877"/>
      <c r="MYR18" s="877"/>
      <c r="MYS18" s="877"/>
      <c r="MYT18" s="877"/>
      <c r="MYU18" s="877"/>
      <c r="MYV18" s="877"/>
      <c r="MYW18" s="877"/>
      <c r="MYX18" s="877"/>
      <c r="MYY18" s="877"/>
      <c r="MYZ18" s="877"/>
      <c r="MZA18" s="877"/>
      <c r="MZB18" s="877"/>
      <c r="MZC18" s="877"/>
      <c r="MZD18" s="877"/>
      <c r="MZE18" s="877"/>
      <c r="MZF18" s="877"/>
      <c r="MZG18" s="877"/>
      <c r="MZH18" s="877"/>
      <c r="MZI18" s="877"/>
      <c r="MZJ18" s="877"/>
      <c r="MZK18" s="877"/>
      <c r="MZL18" s="877"/>
      <c r="MZM18" s="877"/>
      <c r="MZN18" s="877"/>
      <c r="MZO18" s="877"/>
      <c r="MZP18" s="877"/>
      <c r="MZQ18" s="877"/>
      <c r="MZR18" s="877"/>
      <c r="MZS18" s="877"/>
      <c r="MZT18" s="877"/>
      <c r="MZU18" s="877"/>
      <c r="MZV18" s="877"/>
      <c r="MZW18" s="877"/>
      <c r="MZX18" s="877"/>
      <c r="MZY18" s="877"/>
      <c r="MZZ18" s="877"/>
      <c r="NAA18" s="877"/>
      <c r="NAB18" s="877"/>
      <c r="NAC18" s="877"/>
      <c r="NAD18" s="877"/>
      <c r="NAE18" s="877"/>
      <c r="NAF18" s="877"/>
      <c r="NAG18" s="877"/>
      <c r="NAH18" s="877"/>
      <c r="NAI18" s="877"/>
      <c r="NAJ18" s="877"/>
      <c r="NAK18" s="877"/>
      <c r="NAL18" s="877"/>
      <c r="NAM18" s="877"/>
      <c r="NAN18" s="877"/>
      <c r="NAO18" s="877"/>
      <c r="NAP18" s="877"/>
      <c r="NAQ18" s="877"/>
      <c r="NAR18" s="877"/>
      <c r="NAS18" s="877"/>
      <c r="NAT18" s="877"/>
      <c r="NAU18" s="877"/>
      <c r="NAV18" s="877"/>
      <c r="NAW18" s="877"/>
      <c r="NAX18" s="877"/>
      <c r="NAY18" s="877"/>
      <c r="NAZ18" s="877"/>
      <c r="NBA18" s="877"/>
      <c r="NBB18" s="877"/>
      <c r="NBC18" s="877"/>
      <c r="NBD18" s="877"/>
      <c r="NBE18" s="877"/>
      <c r="NBF18" s="877"/>
      <c r="NBG18" s="877"/>
      <c r="NBH18" s="877"/>
      <c r="NBI18" s="877"/>
      <c r="NBJ18" s="877"/>
      <c r="NBK18" s="877"/>
      <c r="NBL18" s="877"/>
      <c r="NBM18" s="877"/>
      <c r="NBN18" s="877"/>
      <c r="NBO18" s="877"/>
      <c r="NBP18" s="877"/>
      <c r="NBQ18" s="877"/>
      <c r="NBR18" s="877"/>
      <c r="NBS18" s="877"/>
      <c r="NBT18" s="877"/>
      <c r="NBU18" s="877"/>
      <c r="NBV18" s="877"/>
      <c r="NBW18" s="877"/>
      <c r="NBX18" s="877"/>
      <c r="NBY18" s="877"/>
      <c r="NBZ18" s="877"/>
      <c r="NCA18" s="877"/>
      <c r="NCB18" s="877"/>
      <c r="NCC18" s="877"/>
      <c r="NCD18" s="877"/>
      <c r="NCE18" s="877"/>
      <c r="NCF18" s="877"/>
      <c r="NCG18" s="877"/>
      <c r="NCH18" s="877"/>
      <c r="NCI18" s="877"/>
      <c r="NCJ18" s="877"/>
      <c r="NCK18" s="877"/>
      <c r="NCL18" s="877"/>
      <c r="NCM18" s="877"/>
      <c r="NCN18" s="877"/>
      <c r="NCO18" s="877"/>
      <c r="NCP18" s="877"/>
      <c r="NCQ18" s="877"/>
      <c r="NCR18" s="877"/>
      <c r="NCS18" s="877"/>
      <c r="NCT18" s="877"/>
      <c r="NCU18" s="877"/>
      <c r="NCV18" s="877"/>
      <c r="NCW18" s="877"/>
      <c r="NCX18" s="877"/>
      <c r="NCY18" s="877"/>
      <c r="NCZ18" s="877"/>
      <c r="NDA18" s="877"/>
      <c r="NDB18" s="877"/>
      <c r="NDC18" s="877"/>
      <c r="NDD18" s="877"/>
      <c r="NDE18" s="877"/>
      <c r="NDF18" s="877"/>
      <c r="NDG18" s="877"/>
      <c r="NDH18" s="877"/>
      <c r="NDI18" s="877"/>
      <c r="NDJ18" s="877"/>
      <c r="NDK18" s="877"/>
      <c r="NDL18" s="877"/>
      <c r="NDM18" s="877"/>
      <c r="NDN18" s="877"/>
      <c r="NDO18" s="877"/>
      <c r="NDP18" s="877"/>
      <c r="NDQ18" s="877"/>
      <c r="NDR18" s="877"/>
      <c r="NDS18" s="877"/>
      <c r="NDT18" s="877"/>
      <c r="NDU18" s="877"/>
      <c r="NDV18" s="877"/>
      <c r="NDW18" s="877"/>
      <c r="NDX18" s="877"/>
      <c r="NDY18" s="877"/>
      <c r="NDZ18" s="877"/>
      <c r="NEA18" s="877"/>
      <c r="NEB18" s="877"/>
      <c r="NEC18" s="877"/>
      <c r="NED18" s="877"/>
      <c r="NEE18" s="877"/>
      <c r="NEF18" s="877"/>
      <c r="NEG18" s="877"/>
      <c r="NEH18" s="877"/>
      <c r="NEI18" s="877"/>
      <c r="NEJ18" s="877"/>
      <c r="NEK18" s="877"/>
      <c r="NEL18" s="877"/>
      <c r="NEM18" s="877"/>
      <c r="NEN18" s="877"/>
      <c r="NEO18" s="877"/>
      <c r="NEP18" s="877"/>
      <c r="NEQ18" s="877"/>
      <c r="NER18" s="877"/>
      <c r="NES18" s="877"/>
      <c r="NET18" s="877"/>
      <c r="NEU18" s="877"/>
      <c r="NEV18" s="877"/>
      <c r="NEW18" s="877"/>
      <c r="NEX18" s="877"/>
      <c r="NEY18" s="877"/>
      <c r="NEZ18" s="877"/>
      <c r="NFA18" s="877"/>
      <c r="NFB18" s="877"/>
      <c r="NFC18" s="877"/>
      <c r="NFD18" s="877"/>
      <c r="NFE18" s="877"/>
      <c r="NFF18" s="877"/>
      <c r="NFG18" s="877"/>
      <c r="NFH18" s="877"/>
      <c r="NFI18" s="877"/>
      <c r="NFJ18" s="877"/>
      <c r="NFK18" s="877"/>
      <c r="NFL18" s="877"/>
      <c r="NFM18" s="877"/>
      <c r="NFN18" s="877"/>
      <c r="NFO18" s="877"/>
      <c r="NFP18" s="877"/>
      <c r="NFQ18" s="877"/>
      <c r="NFR18" s="877"/>
      <c r="NFS18" s="877"/>
      <c r="NFT18" s="877"/>
      <c r="NFU18" s="877"/>
      <c r="NFV18" s="877"/>
      <c r="NFW18" s="877"/>
      <c r="NFX18" s="877"/>
      <c r="NFY18" s="877"/>
      <c r="NFZ18" s="877"/>
      <c r="NGA18" s="877"/>
      <c r="NGB18" s="877"/>
      <c r="NGC18" s="877"/>
      <c r="NGD18" s="877"/>
      <c r="NGE18" s="877"/>
      <c r="NGF18" s="877"/>
      <c r="NGG18" s="877"/>
      <c r="NGH18" s="877"/>
      <c r="NGI18" s="877"/>
      <c r="NGJ18" s="877"/>
      <c r="NGK18" s="877"/>
      <c r="NGL18" s="877"/>
      <c r="NGM18" s="877"/>
      <c r="NGN18" s="877"/>
      <c r="NGO18" s="877"/>
      <c r="NGP18" s="877"/>
      <c r="NGQ18" s="877"/>
      <c r="NGR18" s="877"/>
      <c r="NGS18" s="877"/>
      <c r="NGT18" s="877"/>
      <c r="NGU18" s="877"/>
      <c r="NGV18" s="877"/>
      <c r="NGW18" s="877"/>
      <c r="NGX18" s="877"/>
      <c r="NGY18" s="877"/>
      <c r="NGZ18" s="877"/>
      <c r="NHA18" s="877"/>
      <c r="NHB18" s="877"/>
      <c r="NHC18" s="877"/>
      <c r="NHD18" s="877"/>
      <c r="NHE18" s="877"/>
      <c r="NHF18" s="877"/>
      <c r="NHG18" s="877"/>
      <c r="NHH18" s="877"/>
      <c r="NHI18" s="877"/>
      <c r="NHJ18" s="877"/>
      <c r="NHK18" s="877"/>
      <c r="NHL18" s="877"/>
      <c r="NHM18" s="877"/>
      <c r="NHN18" s="877"/>
      <c r="NHO18" s="877"/>
      <c r="NHP18" s="877"/>
      <c r="NHQ18" s="877"/>
      <c r="NHR18" s="877"/>
      <c r="NHS18" s="877"/>
      <c r="NHT18" s="877"/>
      <c r="NHU18" s="877"/>
      <c r="NHV18" s="877"/>
      <c r="NHW18" s="877"/>
      <c r="NHX18" s="877"/>
      <c r="NHY18" s="877"/>
      <c r="NHZ18" s="877"/>
      <c r="NIA18" s="877"/>
      <c r="NIB18" s="877"/>
      <c r="NIC18" s="877"/>
      <c r="NID18" s="877"/>
      <c r="NIE18" s="877"/>
      <c r="NIF18" s="877"/>
      <c r="NIG18" s="877"/>
      <c r="NIH18" s="877"/>
      <c r="NII18" s="877"/>
      <c r="NIJ18" s="877"/>
      <c r="NIK18" s="877"/>
      <c r="NIL18" s="877"/>
      <c r="NIM18" s="877"/>
      <c r="NIN18" s="877"/>
      <c r="NIO18" s="877"/>
      <c r="NIP18" s="877"/>
      <c r="NIQ18" s="877"/>
      <c r="NIR18" s="877"/>
      <c r="NIS18" s="877"/>
      <c r="NIT18" s="877"/>
      <c r="NIU18" s="877"/>
      <c r="NIV18" s="877"/>
      <c r="NIW18" s="877"/>
      <c r="NIX18" s="877"/>
      <c r="NIY18" s="877"/>
      <c r="NIZ18" s="877"/>
      <c r="NJA18" s="877"/>
      <c r="NJB18" s="877"/>
      <c r="NJC18" s="877"/>
      <c r="NJD18" s="877"/>
      <c r="NJE18" s="877"/>
      <c r="NJF18" s="877"/>
      <c r="NJG18" s="877"/>
      <c r="NJH18" s="877"/>
      <c r="NJI18" s="877"/>
      <c r="NJJ18" s="877"/>
      <c r="NJK18" s="877"/>
      <c r="NJL18" s="877"/>
      <c r="NJM18" s="877"/>
      <c r="NJN18" s="877"/>
      <c r="NJO18" s="877"/>
      <c r="NJP18" s="877"/>
      <c r="NJQ18" s="877"/>
      <c r="NJR18" s="877"/>
      <c r="NJS18" s="877"/>
      <c r="NJT18" s="877"/>
      <c r="NJU18" s="877"/>
      <c r="NJV18" s="877"/>
      <c r="NJW18" s="877"/>
      <c r="NJX18" s="877"/>
      <c r="NJY18" s="877"/>
      <c r="NJZ18" s="877"/>
      <c r="NKA18" s="877"/>
      <c r="NKB18" s="877"/>
      <c r="NKC18" s="877"/>
      <c r="NKD18" s="877"/>
      <c r="NKE18" s="877"/>
      <c r="NKF18" s="877"/>
      <c r="NKG18" s="877"/>
      <c r="NKH18" s="877"/>
      <c r="NKI18" s="877"/>
      <c r="NKJ18" s="877"/>
      <c r="NKK18" s="877"/>
      <c r="NKL18" s="877"/>
      <c r="NKM18" s="877"/>
      <c r="NKN18" s="877"/>
      <c r="NKO18" s="877"/>
      <c r="NKP18" s="877"/>
      <c r="NKQ18" s="877"/>
      <c r="NKR18" s="877"/>
      <c r="NKS18" s="877"/>
      <c r="NKT18" s="877"/>
      <c r="NKU18" s="877"/>
      <c r="NKV18" s="877"/>
      <c r="NKW18" s="877"/>
      <c r="NKX18" s="877"/>
      <c r="NKY18" s="877"/>
      <c r="NKZ18" s="877"/>
      <c r="NLA18" s="877"/>
      <c r="NLB18" s="877"/>
      <c r="NLC18" s="877"/>
      <c r="NLD18" s="877"/>
      <c r="NLE18" s="877"/>
      <c r="NLF18" s="877"/>
      <c r="NLG18" s="877"/>
      <c r="NLH18" s="877"/>
      <c r="NLI18" s="877"/>
      <c r="NLJ18" s="877"/>
      <c r="NLK18" s="877"/>
      <c r="NLL18" s="877"/>
      <c r="NLM18" s="877"/>
      <c r="NLN18" s="877"/>
      <c r="NLO18" s="877"/>
      <c r="NLP18" s="877"/>
      <c r="NLQ18" s="877"/>
      <c r="NLR18" s="877"/>
      <c r="NLS18" s="877"/>
      <c r="NLT18" s="877"/>
      <c r="NLU18" s="877"/>
      <c r="NLV18" s="877"/>
      <c r="NLW18" s="877"/>
      <c r="NLX18" s="877"/>
      <c r="NLY18" s="877"/>
      <c r="NLZ18" s="877"/>
      <c r="NMA18" s="877"/>
      <c r="NMB18" s="877"/>
      <c r="NMC18" s="877"/>
      <c r="NMD18" s="877"/>
      <c r="NME18" s="877"/>
      <c r="NMF18" s="877"/>
      <c r="NMG18" s="877"/>
      <c r="NMH18" s="877"/>
      <c r="NMI18" s="877"/>
      <c r="NMJ18" s="877"/>
      <c r="NMK18" s="877"/>
      <c r="NML18" s="877"/>
      <c r="NMM18" s="877"/>
      <c r="NMN18" s="877"/>
      <c r="NMO18" s="877"/>
      <c r="NMP18" s="877"/>
      <c r="NMQ18" s="877"/>
      <c r="NMR18" s="877"/>
      <c r="NMS18" s="877"/>
      <c r="NMT18" s="877"/>
      <c r="NMU18" s="877"/>
      <c r="NMV18" s="877"/>
      <c r="NMW18" s="877"/>
      <c r="NMX18" s="877"/>
      <c r="NMY18" s="877"/>
      <c r="NMZ18" s="877"/>
      <c r="NNA18" s="877"/>
      <c r="NNB18" s="877"/>
      <c r="NNC18" s="877"/>
      <c r="NND18" s="877"/>
      <c r="NNE18" s="877"/>
      <c r="NNF18" s="877"/>
      <c r="NNG18" s="877"/>
      <c r="NNH18" s="877"/>
      <c r="NNI18" s="877"/>
      <c r="NNJ18" s="877"/>
      <c r="NNK18" s="877"/>
      <c r="NNL18" s="877"/>
      <c r="NNM18" s="877"/>
      <c r="NNN18" s="877"/>
      <c r="NNO18" s="877"/>
      <c r="NNP18" s="877"/>
      <c r="NNQ18" s="877"/>
      <c r="NNR18" s="877"/>
      <c r="NNS18" s="877"/>
      <c r="NNT18" s="877"/>
      <c r="NNU18" s="877"/>
      <c r="NNV18" s="877"/>
      <c r="NNW18" s="877"/>
      <c r="NNX18" s="877"/>
      <c r="NNY18" s="877"/>
      <c r="NNZ18" s="877"/>
      <c r="NOA18" s="877"/>
      <c r="NOB18" s="877"/>
      <c r="NOC18" s="877"/>
      <c r="NOD18" s="877"/>
      <c r="NOE18" s="877"/>
      <c r="NOF18" s="877"/>
      <c r="NOG18" s="877"/>
      <c r="NOH18" s="877"/>
      <c r="NOI18" s="877"/>
      <c r="NOJ18" s="877"/>
      <c r="NOK18" s="877"/>
      <c r="NOL18" s="877"/>
      <c r="NOM18" s="877"/>
      <c r="NON18" s="877"/>
      <c r="NOO18" s="877"/>
      <c r="NOP18" s="877"/>
      <c r="NOQ18" s="877"/>
      <c r="NOR18" s="877"/>
      <c r="NOS18" s="877"/>
      <c r="NOT18" s="877"/>
      <c r="NOU18" s="877"/>
      <c r="NOV18" s="877"/>
      <c r="NOW18" s="877"/>
      <c r="NOX18" s="877"/>
      <c r="NOY18" s="877"/>
      <c r="NOZ18" s="877"/>
      <c r="NPA18" s="877"/>
      <c r="NPB18" s="877"/>
      <c r="NPC18" s="877"/>
      <c r="NPD18" s="877"/>
      <c r="NPE18" s="877"/>
      <c r="NPF18" s="877"/>
      <c r="NPG18" s="877"/>
      <c r="NPH18" s="877"/>
      <c r="NPI18" s="877"/>
      <c r="NPJ18" s="877"/>
      <c r="NPK18" s="877"/>
      <c r="NPL18" s="877"/>
      <c r="NPM18" s="877"/>
      <c r="NPN18" s="877"/>
      <c r="NPO18" s="877"/>
      <c r="NPP18" s="877"/>
      <c r="NPQ18" s="877"/>
      <c r="NPR18" s="877"/>
      <c r="NPS18" s="877"/>
      <c r="NPT18" s="877"/>
      <c r="NPU18" s="877"/>
      <c r="NPV18" s="877"/>
      <c r="NPW18" s="877"/>
      <c r="NPX18" s="877"/>
      <c r="NPY18" s="877"/>
      <c r="NPZ18" s="877"/>
      <c r="NQA18" s="877"/>
      <c r="NQB18" s="877"/>
      <c r="NQC18" s="877"/>
      <c r="NQD18" s="877"/>
      <c r="NQE18" s="877"/>
      <c r="NQF18" s="877"/>
      <c r="NQG18" s="877"/>
      <c r="NQH18" s="877"/>
      <c r="NQI18" s="877"/>
      <c r="NQJ18" s="877"/>
      <c r="NQK18" s="877"/>
      <c r="NQL18" s="877"/>
      <c r="NQM18" s="877"/>
      <c r="NQN18" s="877"/>
      <c r="NQO18" s="877"/>
      <c r="NQP18" s="877"/>
      <c r="NQQ18" s="877"/>
      <c r="NQR18" s="877"/>
      <c r="NQS18" s="877"/>
      <c r="NQT18" s="877"/>
      <c r="NQU18" s="877"/>
      <c r="NQV18" s="877"/>
      <c r="NQW18" s="877"/>
      <c r="NQX18" s="877"/>
      <c r="NQY18" s="877"/>
      <c r="NQZ18" s="877"/>
      <c r="NRA18" s="877"/>
      <c r="NRB18" s="877"/>
      <c r="NRC18" s="877"/>
      <c r="NRD18" s="877"/>
      <c r="NRE18" s="877"/>
      <c r="NRF18" s="877"/>
      <c r="NRG18" s="877"/>
      <c r="NRH18" s="877"/>
      <c r="NRI18" s="877"/>
      <c r="NRJ18" s="877"/>
      <c r="NRK18" s="877"/>
      <c r="NRL18" s="877"/>
      <c r="NRM18" s="877"/>
      <c r="NRN18" s="877"/>
      <c r="NRO18" s="877"/>
      <c r="NRP18" s="877"/>
      <c r="NRQ18" s="877"/>
      <c r="NRR18" s="877"/>
      <c r="NRS18" s="877"/>
      <c r="NRT18" s="877"/>
      <c r="NRU18" s="877"/>
      <c r="NRV18" s="877"/>
      <c r="NRW18" s="877"/>
      <c r="NRX18" s="877"/>
      <c r="NRY18" s="877"/>
      <c r="NRZ18" s="877"/>
      <c r="NSA18" s="877"/>
      <c r="NSB18" s="877"/>
      <c r="NSC18" s="877"/>
      <c r="NSD18" s="877"/>
      <c r="NSE18" s="877"/>
      <c r="NSF18" s="877"/>
      <c r="NSG18" s="877"/>
      <c r="NSH18" s="877"/>
      <c r="NSI18" s="877"/>
      <c r="NSJ18" s="877"/>
      <c r="NSK18" s="877"/>
      <c r="NSL18" s="877"/>
      <c r="NSM18" s="877"/>
      <c r="NSN18" s="877"/>
      <c r="NSO18" s="877"/>
      <c r="NSP18" s="877"/>
      <c r="NSQ18" s="877"/>
      <c r="NSR18" s="877"/>
      <c r="NSS18" s="877"/>
      <c r="NST18" s="877"/>
      <c r="NSU18" s="877"/>
      <c r="NSV18" s="877"/>
      <c r="NSW18" s="877"/>
      <c r="NSX18" s="877"/>
      <c r="NSY18" s="877"/>
      <c r="NSZ18" s="877"/>
      <c r="NTA18" s="877"/>
      <c r="NTB18" s="877"/>
      <c r="NTC18" s="877"/>
      <c r="NTD18" s="877"/>
      <c r="NTE18" s="877"/>
      <c r="NTF18" s="877"/>
      <c r="NTG18" s="877"/>
      <c r="NTH18" s="877"/>
      <c r="NTI18" s="877"/>
      <c r="NTJ18" s="877"/>
      <c r="NTK18" s="877"/>
      <c r="NTL18" s="877"/>
      <c r="NTM18" s="877"/>
      <c r="NTN18" s="877"/>
      <c r="NTO18" s="877"/>
      <c r="NTP18" s="877"/>
      <c r="NTQ18" s="877"/>
      <c r="NTR18" s="877"/>
      <c r="NTS18" s="877"/>
      <c r="NTT18" s="877"/>
      <c r="NTU18" s="877"/>
      <c r="NTV18" s="877"/>
      <c r="NTW18" s="877"/>
      <c r="NTX18" s="877"/>
      <c r="NTY18" s="877"/>
      <c r="NTZ18" s="877"/>
      <c r="NUA18" s="877"/>
      <c r="NUB18" s="877"/>
      <c r="NUC18" s="877"/>
      <c r="NUD18" s="877"/>
      <c r="NUE18" s="877"/>
      <c r="NUF18" s="877"/>
      <c r="NUG18" s="877"/>
      <c r="NUH18" s="877"/>
      <c r="NUI18" s="877"/>
      <c r="NUJ18" s="877"/>
      <c r="NUK18" s="877"/>
      <c r="NUL18" s="877"/>
      <c r="NUM18" s="877"/>
      <c r="NUN18" s="877"/>
      <c r="NUO18" s="877"/>
      <c r="NUP18" s="877"/>
      <c r="NUQ18" s="877"/>
      <c r="NUR18" s="877"/>
      <c r="NUS18" s="877"/>
      <c r="NUT18" s="877"/>
      <c r="NUU18" s="877"/>
      <c r="NUV18" s="877"/>
      <c r="NUW18" s="877"/>
      <c r="NUX18" s="877"/>
      <c r="NUY18" s="877"/>
      <c r="NUZ18" s="877"/>
      <c r="NVA18" s="877"/>
      <c r="NVB18" s="877"/>
      <c r="NVC18" s="877"/>
      <c r="NVD18" s="877"/>
      <c r="NVE18" s="877"/>
      <c r="NVF18" s="877"/>
      <c r="NVG18" s="877"/>
      <c r="NVH18" s="877"/>
      <c r="NVI18" s="877"/>
      <c r="NVJ18" s="877"/>
      <c r="NVK18" s="877"/>
      <c r="NVL18" s="877"/>
      <c r="NVM18" s="877"/>
      <c r="NVN18" s="877"/>
      <c r="NVO18" s="877"/>
      <c r="NVP18" s="877"/>
      <c r="NVQ18" s="877"/>
      <c r="NVR18" s="877"/>
      <c r="NVS18" s="877"/>
      <c r="NVT18" s="877"/>
      <c r="NVU18" s="877"/>
      <c r="NVV18" s="877"/>
      <c r="NVW18" s="877"/>
      <c r="NVX18" s="877"/>
      <c r="NVY18" s="877"/>
      <c r="NVZ18" s="877"/>
      <c r="NWA18" s="877"/>
      <c r="NWB18" s="877"/>
      <c r="NWC18" s="877"/>
      <c r="NWD18" s="877"/>
      <c r="NWE18" s="877"/>
      <c r="NWF18" s="877"/>
      <c r="NWG18" s="877"/>
      <c r="NWH18" s="877"/>
      <c r="NWI18" s="877"/>
      <c r="NWJ18" s="877"/>
      <c r="NWK18" s="877"/>
      <c r="NWL18" s="877"/>
      <c r="NWM18" s="877"/>
      <c r="NWN18" s="877"/>
      <c r="NWO18" s="877"/>
      <c r="NWP18" s="877"/>
      <c r="NWQ18" s="877"/>
      <c r="NWR18" s="877"/>
      <c r="NWS18" s="877"/>
      <c r="NWT18" s="877"/>
      <c r="NWU18" s="877"/>
      <c r="NWV18" s="877"/>
      <c r="NWW18" s="877"/>
      <c r="NWX18" s="877"/>
      <c r="NWY18" s="877"/>
      <c r="NWZ18" s="877"/>
      <c r="NXA18" s="877"/>
      <c r="NXB18" s="877"/>
      <c r="NXC18" s="877"/>
      <c r="NXD18" s="877"/>
      <c r="NXE18" s="877"/>
      <c r="NXF18" s="877"/>
      <c r="NXG18" s="877"/>
      <c r="NXH18" s="877"/>
      <c r="NXI18" s="877"/>
      <c r="NXJ18" s="877"/>
      <c r="NXK18" s="877"/>
      <c r="NXL18" s="877"/>
      <c r="NXM18" s="877"/>
      <c r="NXN18" s="877"/>
      <c r="NXO18" s="877"/>
      <c r="NXP18" s="877"/>
      <c r="NXQ18" s="877"/>
      <c r="NXR18" s="877"/>
      <c r="NXS18" s="877"/>
      <c r="NXT18" s="877"/>
      <c r="NXU18" s="877"/>
      <c r="NXV18" s="877"/>
      <c r="NXW18" s="877"/>
      <c r="NXX18" s="877"/>
      <c r="NXY18" s="877"/>
      <c r="NXZ18" s="877"/>
      <c r="NYA18" s="877"/>
      <c r="NYB18" s="877"/>
      <c r="NYC18" s="877"/>
      <c r="NYD18" s="877"/>
      <c r="NYE18" s="877"/>
      <c r="NYF18" s="877"/>
      <c r="NYG18" s="877"/>
      <c r="NYH18" s="877"/>
      <c r="NYI18" s="877"/>
      <c r="NYJ18" s="877"/>
      <c r="NYK18" s="877"/>
      <c r="NYL18" s="877"/>
      <c r="NYM18" s="877"/>
      <c r="NYN18" s="877"/>
      <c r="NYO18" s="877"/>
      <c r="NYP18" s="877"/>
      <c r="NYQ18" s="877"/>
      <c r="NYR18" s="877"/>
      <c r="NYS18" s="877"/>
      <c r="NYT18" s="877"/>
      <c r="NYU18" s="877"/>
      <c r="NYV18" s="877"/>
      <c r="NYW18" s="877"/>
      <c r="NYX18" s="877"/>
      <c r="NYY18" s="877"/>
      <c r="NYZ18" s="877"/>
      <c r="NZA18" s="877"/>
      <c r="NZB18" s="877"/>
      <c r="NZC18" s="877"/>
      <c r="NZD18" s="877"/>
      <c r="NZE18" s="877"/>
      <c r="NZF18" s="877"/>
      <c r="NZG18" s="877"/>
      <c r="NZH18" s="877"/>
      <c r="NZI18" s="877"/>
      <c r="NZJ18" s="877"/>
      <c r="NZK18" s="877"/>
      <c r="NZL18" s="877"/>
      <c r="NZM18" s="877"/>
      <c r="NZN18" s="877"/>
      <c r="NZO18" s="877"/>
      <c r="NZP18" s="877"/>
      <c r="NZQ18" s="877"/>
      <c r="NZR18" s="877"/>
      <c r="NZS18" s="877"/>
      <c r="NZT18" s="877"/>
      <c r="NZU18" s="877"/>
      <c r="NZV18" s="877"/>
      <c r="NZW18" s="877"/>
      <c r="NZX18" s="877"/>
      <c r="NZY18" s="877"/>
      <c r="NZZ18" s="877"/>
      <c r="OAA18" s="877"/>
      <c r="OAB18" s="877"/>
      <c r="OAC18" s="877"/>
      <c r="OAD18" s="877"/>
      <c r="OAE18" s="877"/>
      <c r="OAF18" s="877"/>
      <c r="OAG18" s="877"/>
      <c r="OAH18" s="877"/>
      <c r="OAI18" s="877"/>
      <c r="OAJ18" s="877"/>
      <c r="OAK18" s="877"/>
      <c r="OAL18" s="877"/>
      <c r="OAM18" s="877"/>
      <c r="OAN18" s="877"/>
      <c r="OAO18" s="877"/>
      <c r="OAP18" s="877"/>
      <c r="OAQ18" s="877"/>
      <c r="OAR18" s="877"/>
      <c r="OAS18" s="877"/>
      <c r="OAT18" s="877"/>
      <c r="OAU18" s="877"/>
      <c r="OAV18" s="877"/>
      <c r="OAW18" s="877"/>
      <c r="OAX18" s="877"/>
      <c r="OAY18" s="877"/>
      <c r="OAZ18" s="877"/>
      <c r="OBA18" s="877"/>
      <c r="OBB18" s="877"/>
      <c r="OBC18" s="877"/>
      <c r="OBD18" s="877"/>
      <c r="OBE18" s="877"/>
      <c r="OBF18" s="877"/>
      <c r="OBG18" s="877"/>
      <c r="OBH18" s="877"/>
      <c r="OBI18" s="877"/>
      <c r="OBJ18" s="877"/>
      <c r="OBK18" s="877"/>
      <c r="OBL18" s="877"/>
      <c r="OBM18" s="877"/>
      <c r="OBN18" s="877"/>
      <c r="OBO18" s="877"/>
      <c r="OBP18" s="877"/>
      <c r="OBQ18" s="877"/>
      <c r="OBR18" s="877"/>
      <c r="OBS18" s="877"/>
      <c r="OBT18" s="877"/>
      <c r="OBU18" s="877"/>
      <c r="OBV18" s="877"/>
      <c r="OBW18" s="877"/>
      <c r="OBX18" s="877"/>
      <c r="OBY18" s="877"/>
      <c r="OBZ18" s="877"/>
      <c r="OCA18" s="877"/>
      <c r="OCB18" s="877"/>
      <c r="OCC18" s="877"/>
      <c r="OCD18" s="877"/>
      <c r="OCE18" s="877"/>
      <c r="OCF18" s="877"/>
      <c r="OCG18" s="877"/>
      <c r="OCH18" s="877"/>
      <c r="OCI18" s="877"/>
      <c r="OCJ18" s="877"/>
      <c r="OCK18" s="877"/>
      <c r="OCL18" s="877"/>
      <c r="OCM18" s="877"/>
      <c r="OCN18" s="877"/>
      <c r="OCO18" s="877"/>
      <c r="OCP18" s="877"/>
      <c r="OCQ18" s="877"/>
      <c r="OCR18" s="877"/>
      <c r="OCS18" s="877"/>
      <c r="OCT18" s="877"/>
      <c r="OCU18" s="877"/>
      <c r="OCV18" s="877"/>
      <c r="OCW18" s="877"/>
      <c r="OCX18" s="877"/>
      <c r="OCY18" s="877"/>
      <c r="OCZ18" s="877"/>
      <c r="ODA18" s="877"/>
      <c r="ODB18" s="877"/>
      <c r="ODC18" s="877"/>
      <c r="ODD18" s="877"/>
      <c r="ODE18" s="877"/>
      <c r="ODF18" s="877"/>
      <c r="ODG18" s="877"/>
      <c r="ODH18" s="877"/>
      <c r="ODI18" s="877"/>
      <c r="ODJ18" s="877"/>
      <c r="ODK18" s="877"/>
      <c r="ODL18" s="877"/>
      <c r="ODM18" s="877"/>
      <c r="ODN18" s="877"/>
      <c r="ODO18" s="877"/>
      <c r="ODP18" s="877"/>
      <c r="ODQ18" s="877"/>
      <c r="ODR18" s="877"/>
      <c r="ODS18" s="877"/>
      <c r="ODT18" s="877"/>
      <c r="ODU18" s="877"/>
      <c r="ODV18" s="877"/>
      <c r="ODW18" s="877"/>
      <c r="ODX18" s="877"/>
      <c r="ODY18" s="877"/>
      <c r="ODZ18" s="877"/>
      <c r="OEA18" s="877"/>
      <c r="OEB18" s="877"/>
      <c r="OEC18" s="877"/>
      <c r="OED18" s="877"/>
      <c r="OEE18" s="877"/>
      <c r="OEF18" s="877"/>
      <c r="OEG18" s="877"/>
      <c r="OEH18" s="877"/>
      <c r="OEI18" s="877"/>
      <c r="OEJ18" s="877"/>
      <c r="OEK18" s="877"/>
      <c r="OEL18" s="877"/>
      <c r="OEM18" s="877"/>
      <c r="OEN18" s="877"/>
      <c r="OEO18" s="877"/>
      <c r="OEP18" s="877"/>
      <c r="OEQ18" s="877"/>
      <c r="OER18" s="877"/>
      <c r="OES18" s="877"/>
      <c r="OET18" s="877"/>
      <c r="OEU18" s="877"/>
      <c r="OEV18" s="877"/>
      <c r="OEW18" s="877"/>
      <c r="OEX18" s="877"/>
      <c r="OEY18" s="877"/>
      <c r="OEZ18" s="877"/>
      <c r="OFA18" s="877"/>
      <c r="OFB18" s="877"/>
      <c r="OFC18" s="877"/>
      <c r="OFD18" s="877"/>
      <c r="OFE18" s="877"/>
      <c r="OFF18" s="877"/>
      <c r="OFG18" s="877"/>
      <c r="OFH18" s="877"/>
      <c r="OFI18" s="877"/>
      <c r="OFJ18" s="877"/>
      <c r="OFK18" s="877"/>
      <c r="OFL18" s="877"/>
      <c r="OFM18" s="877"/>
      <c r="OFN18" s="877"/>
      <c r="OFO18" s="877"/>
      <c r="OFP18" s="877"/>
      <c r="OFQ18" s="877"/>
      <c r="OFR18" s="877"/>
      <c r="OFS18" s="877"/>
      <c r="OFT18" s="877"/>
      <c r="OFU18" s="877"/>
      <c r="OFV18" s="877"/>
      <c r="OFW18" s="877"/>
      <c r="OFX18" s="877"/>
      <c r="OFY18" s="877"/>
      <c r="OFZ18" s="877"/>
      <c r="OGA18" s="877"/>
      <c r="OGB18" s="877"/>
      <c r="OGC18" s="877"/>
      <c r="OGD18" s="877"/>
      <c r="OGE18" s="877"/>
      <c r="OGF18" s="877"/>
      <c r="OGG18" s="877"/>
      <c r="OGH18" s="877"/>
      <c r="OGI18" s="877"/>
      <c r="OGJ18" s="877"/>
      <c r="OGK18" s="877"/>
      <c r="OGL18" s="877"/>
      <c r="OGM18" s="877"/>
      <c r="OGN18" s="877"/>
      <c r="OGO18" s="877"/>
      <c r="OGP18" s="877"/>
      <c r="OGQ18" s="877"/>
      <c r="OGR18" s="877"/>
      <c r="OGS18" s="877"/>
      <c r="OGT18" s="877"/>
      <c r="OGU18" s="877"/>
      <c r="OGV18" s="877"/>
      <c r="OGW18" s="877"/>
      <c r="OGX18" s="877"/>
      <c r="OGY18" s="877"/>
      <c r="OGZ18" s="877"/>
      <c r="OHA18" s="877"/>
      <c r="OHB18" s="877"/>
      <c r="OHC18" s="877"/>
      <c r="OHD18" s="877"/>
      <c r="OHE18" s="877"/>
      <c r="OHF18" s="877"/>
      <c r="OHG18" s="877"/>
      <c r="OHH18" s="877"/>
      <c r="OHI18" s="877"/>
      <c r="OHJ18" s="877"/>
      <c r="OHK18" s="877"/>
      <c r="OHL18" s="877"/>
      <c r="OHM18" s="877"/>
      <c r="OHN18" s="877"/>
      <c r="OHO18" s="877"/>
      <c r="OHP18" s="877"/>
      <c r="OHQ18" s="877"/>
      <c r="OHR18" s="877"/>
      <c r="OHS18" s="877"/>
      <c r="OHT18" s="877"/>
      <c r="OHU18" s="877"/>
      <c r="OHV18" s="877"/>
      <c r="OHW18" s="877"/>
      <c r="OHX18" s="877"/>
      <c r="OHY18" s="877"/>
      <c r="OHZ18" s="877"/>
      <c r="OIA18" s="877"/>
      <c r="OIB18" s="877"/>
      <c r="OIC18" s="877"/>
      <c r="OID18" s="877"/>
      <c r="OIE18" s="877"/>
      <c r="OIF18" s="877"/>
      <c r="OIG18" s="877"/>
      <c r="OIH18" s="877"/>
      <c r="OII18" s="877"/>
      <c r="OIJ18" s="877"/>
      <c r="OIK18" s="877"/>
      <c r="OIL18" s="877"/>
      <c r="OIM18" s="877"/>
      <c r="OIN18" s="877"/>
      <c r="OIO18" s="877"/>
      <c r="OIP18" s="877"/>
      <c r="OIQ18" s="877"/>
      <c r="OIR18" s="877"/>
      <c r="OIS18" s="877"/>
      <c r="OIT18" s="877"/>
      <c r="OIU18" s="877"/>
      <c r="OIV18" s="877"/>
      <c r="OIW18" s="877"/>
      <c r="OIX18" s="877"/>
      <c r="OIY18" s="877"/>
      <c r="OIZ18" s="877"/>
      <c r="OJA18" s="877"/>
      <c r="OJB18" s="877"/>
      <c r="OJC18" s="877"/>
      <c r="OJD18" s="877"/>
      <c r="OJE18" s="877"/>
      <c r="OJF18" s="877"/>
      <c r="OJG18" s="877"/>
      <c r="OJH18" s="877"/>
      <c r="OJI18" s="877"/>
      <c r="OJJ18" s="877"/>
      <c r="OJK18" s="877"/>
      <c r="OJL18" s="877"/>
      <c r="OJM18" s="877"/>
      <c r="OJN18" s="877"/>
      <c r="OJO18" s="877"/>
      <c r="OJP18" s="877"/>
      <c r="OJQ18" s="877"/>
      <c r="OJR18" s="877"/>
      <c r="OJS18" s="877"/>
      <c r="OJT18" s="877"/>
      <c r="OJU18" s="877"/>
      <c r="OJV18" s="877"/>
      <c r="OJW18" s="877"/>
      <c r="OJX18" s="877"/>
      <c r="OJY18" s="877"/>
      <c r="OJZ18" s="877"/>
      <c r="OKA18" s="877"/>
      <c r="OKB18" s="877"/>
      <c r="OKC18" s="877"/>
      <c r="OKD18" s="877"/>
      <c r="OKE18" s="877"/>
      <c r="OKF18" s="877"/>
      <c r="OKG18" s="877"/>
      <c r="OKH18" s="877"/>
      <c r="OKI18" s="877"/>
      <c r="OKJ18" s="877"/>
      <c r="OKK18" s="877"/>
      <c r="OKL18" s="877"/>
      <c r="OKM18" s="877"/>
      <c r="OKN18" s="877"/>
      <c r="OKO18" s="877"/>
      <c r="OKP18" s="877"/>
      <c r="OKQ18" s="877"/>
      <c r="OKR18" s="877"/>
      <c r="OKS18" s="877"/>
      <c r="OKT18" s="877"/>
      <c r="OKU18" s="877"/>
      <c r="OKV18" s="877"/>
      <c r="OKW18" s="877"/>
      <c r="OKX18" s="877"/>
      <c r="OKY18" s="877"/>
      <c r="OKZ18" s="877"/>
      <c r="OLA18" s="877"/>
      <c r="OLB18" s="877"/>
      <c r="OLC18" s="877"/>
      <c r="OLD18" s="877"/>
      <c r="OLE18" s="877"/>
      <c r="OLF18" s="877"/>
      <c r="OLG18" s="877"/>
      <c r="OLH18" s="877"/>
      <c r="OLI18" s="877"/>
      <c r="OLJ18" s="877"/>
      <c r="OLK18" s="877"/>
      <c r="OLL18" s="877"/>
      <c r="OLM18" s="877"/>
      <c r="OLN18" s="877"/>
      <c r="OLO18" s="877"/>
      <c r="OLP18" s="877"/>
      <c r="OLQ18" s="877"/>
      <c r="OLR18" s="877"/>
      <c r="OLS18" s="877"/>
      <c r="OLT18" s="877"/>
      <c r="OLU18" s="877"/>
      <c r="OLV18" s="877"/>
      <c r="OLW18" s="877"/>
      <c r="OLX18" s="877"/>
      <c r="OLY18" s="877"/>
      <c r="OLZ18" s="877"/>
      <c r="OMA18" s="877"/>
      <c r="OMB18" s="877"/>
      <c r="OMC18" s="877"/>
      <c r="OMD18" s="877"/>
      <c r="OME18" s="877"/>
      <c r="OMF18" s="877"/>
      <c r="OMG18" s="877"/>
      <c r="OMH18" s="877"/>
      <c r="OMI18" s="877"/>
      <c r="OMJ18" s="877"/>
      <c r="OMK18" s="877"/>
      <c r="OML18" s="877"/>
      <c r="OMM18" s="877"/>
      <c r="OMN18" s="877"/>
      <c r="OMO18" s="877"/>
      <c r="OMP18" s="877"/>
      <c r="OMQ18" s="877"/>
      <c r="OMR18" s="877"/>
      <c r="OMS18" s="877"/>
      <c r="OMT18" s="877"/>
      <c r="OMU18" s="877"/>
      <c r="OMV18" s="877"/>
      <c r="OMW18" s="877"/>
      <c r="OMX18" s="877"/>
      <c r="OMY18" s="877"/>
      <c r="OMZ18" s="877"/>
      <c r="ONA18" s="877"/>
      <c r="ONB18" s="877"/>
      <c r="ONC18" s="877"/>
      <c r="OND18" s="877"/>
      <c r="ONE18" s="877"/>
      <c r="ONF18" s="877"/>
      <c r="ONG18" s="877"/>
      <c r="ONH18" s="877"/>
      <c r="ONI18" s="877"/>
      <c r="ONJ18" s="877"/>
      <c r="ONK18" s="877"/>
      <c r="ONL18" s="877"/>
      <c r="ONM18" s="877"/>
      <c r="ONN18" s="877"/>
      <c r="ONO18" s="877"/>
      <c r="ONP18" s="877"/>
      <c r="ONQ18" s="877"/>
      <c r="ONR18" s="877"/>
      <c r="ONS18" s="877"/>
      <c r="ONT18" s="877"/>
      <c r="ONU18" s="877"/>
      <c r="ONV18" s="877"/>
      <c r="ONW18" s="877"/>
      <c r="ONX18" s="877"/>
      <c r="ONY18" s="877"/>
      <c r="ONZ18" s="877"/>
      <c r="OOA18" s="877"/>
      <c r="OOB18" s="877"/>
      <c r="OOC18" s="877"/>
      <c r="OOD18" s="877"/>
      <c r="OOE18" s="877"/>
      <c r="OOF18" s="877"/>
      <c r="OOG18" s="877"/>
      <c r="OOH18" s="877"/>
      <c r="OOI18" s="877"/>
      <c r="OOJ18" s="877"/>
      <c r="OOK18" s="877"/>
      <c r="OOL18" s="877"/>
      <c r="OOM18" s="877"/>
      <c r="OON18" s="877"/>
      <c r="OOO18" s="877"/>
      <c r="OOP18" s="877"/>
      <c r="OOQ18" s="877"/>
      <c r="OOR18" s="877"/>
      <c r="OOS18" s="877"/>
      <c r="OOT18" s="877"/>
      <c r="OOU18" s="877"/>
      <c r="OOV18" s="877"/>
      <c r="OOW18" s="877"/>
      <c r="OOX18" s="877"/>
      <c r="OOY18" s="877"/>
      <c r="OOZ18" s="877"/>
      <c r="OPA18" s="877"/>
      <c r="OPB18" s="877"/>
      <c r="OPC18" s="877"/>
      <c r="OPD18" s="877"/>
      <c r="OPE18" s="877"/>
      <c r="OPF18" s="877"/>
      <c r="OPG18" s="877"/>
      <c r="OPH18" s="877"/>
      <c r="OPI18" s="877"/>
      <c r="OPJ18" s="877"/>
      <c r="OPK18" s="877"/>
      <c r="OPL18" s="877"/>
      <c r="OPM18" s="877"/>
      <c r="OPN18" s="877"/>
      <c r="OPO18" s="877"/>
      <c r="OPP18" s="877"/>
      <c r="OPQ18" s="877"/>
      <c r="OPR18" s="877"/>
      <c r="OPS18" s="877"/>
      <c r="OPT18" s="877"/>
      <c r="OPU18" s="877"/>
      <c r="OPV18" s="877"/>
      <c r="OPW18" s="877"/>
      <c r="OPX18" s="877"/>
      <c r="OPY18" s="877"/>
      <c r="OPZ18" s="877"/>
      <c r="OQA18" s="877"/>
      <c r="OQB18" s="877"/>
      <c r="OQC18" s="877"/>
      <c r="OQD18" s="877"/>
      <c r="OQE18" s="877"/>
      <c r="OQF18" s="877"/>
      <c r="OQG18" s="877"/>
      <c r="OQH18" s="877"/>
      <c r="OQI18" s="877"/>
      <c r="OQJ18" s="877"/>
      <c r="OQK18" s="877"/>
      <c r="OQL18" s="877"/>
      <c r="OQM18" s="877"/>
      <c r="OQN18" s="877"/>
      <c r="OQO18" s="877"/>
      <c r="OQP18" s="877"/>
      <c r="OQQ18" s="877"/>
      <c r="OQR18" s="877"/>
      <c r="OQS18" s="877"/>
      <c r="OQT18" s="877"/>
      <c r="OQU18" s="877"/>
      <c r="OQV18" s="877"/>
      <c r="OQW18" s="877"/>
      <c r="OQX18" s="877"/>
      <c r="OQY18" s="877"/>
      <c r="OQZ18" s="877"/>
      <c r="ORA18" s="877"/>
      <c r="ORB18" s="877"/>
      <c r="ORC18" s="877"/>
      <c r="ORD18" s="877"/>
      <c r="ORE18" s="877"/>
      <c r="ORF18" s="877"/>
      <c r="ORG18" s="877"/>
      <c r="ORH18" s="877"/>
      <c r="ORI18" s="877"/>
      <c r="ORJ18" s="877"/>
      <c r="ORK18" s="877"/>
      <c r="ORL18" s="877"/>
      <c r="ORM18" s="877"/>
      <c r="ORN18" s="877"/>
      <c r="ORO18" s="877"/>
      <c r="ORP18" s="877"/>
      <c r="ORQ18" s="877"/>
      <c r="ORR18" s="877"/>
      <c r="ORS18" s="877"/>
      <c r="ORT18" s="877"/>
      <c r="ORU18" s="877"/>
      <c r="ORV18" s="877"/>
      <c r="ORW18" s="877"/>
      <c r="ORX18" s="877"/>
      <c r="ORY18" s="877"/>
      <c r="ORZ18" s="877"/>
      <c r="OSA18" s="877"/>
      <c r="OSB18" s="877"/>
      <c r="OSC18" s="877"/>
      <c r="OSD18" s="877"/>
      <c r="OSE18" s="877"/>
      <c r="OSF18" s="877"/>
      <c r="OSG18" s="877"/>
      <c r="OSH18" s="877"/>
      <c r="OSI18" s="877"/>
      <c r="OSJ18" s="877"/>
      <c r="OSK18" s="877"/>
      <c r="OSL18" s="877"/>
      <c r="OSM18" s="877"/>
      <c r="OSN18" s="877"/>
      <c r="OSO18" s="877"/>
      <c r="OSP18" s="877"/>
      <c r="OSQ18" s="877"/>
      <c r="OSR18" s="877"/>
      <c r="OSS18" s="877"/>
      <c r="OST18" s="877"/>
      <c r="OSU18" s="877"/>
      <c r="OSV18" s="877"/>
      <c r="OSW18" s="877"/>
      <c r="OSX18" s="877"/>
      <c r="OSY18" s="877"/>
      <c r="OSZ18" s="877"/>
      <c r="OTA18" s="877"/>
      <c r="OTB18" s="877"/>
      <c r="OTC18" s="877"/>
      <c r="OTD18" s="877"/>
      <c r="OTE18" s="877"/>
      <c r="OTF18" s="877"/>
      <c r="OTG18" s="877"/>
      <c r="OTH18" s="877"/>
      <c r="OTI18" s="877"/>
      <c r="OTJ18" s="877"/>
      <c r="OTK18" s="877"/>
      <c r="OTL18" s="877"/>
      <c r="OTM18" s="877"/>
      <c r="OTN18" s="877"/>
      <c r="OTO18" s="877"/>
      <c r="OTP18" s="877"/>
      <c r="OTQ18" s="877"/>
      <c r="OTR18" s="877"/>
      <c r="OTS18" s="877"/>
      <c r="OTT18" s="877"/>
      <c r="OTU18" s="877"/>
      <c r="OTV18" s="877"/>
      <c r="OTW18" s="877"/>
      <c r="OTX18" s="877"/>
      <c r="OTY18" s="877"/>
      <c r="OTZ18" s="877"/>
      <c r="OUA18" s="877"/>
      <c r="OUB18" s="877"/>
      <c r="OUC18" s="877"/>
      <c r="OUD18" s="877"/>
      <c r="OUE18" s="877"/>
      <c r="OUF18" s="877"/>
      <c r="OUG18" s="877"/>
      <c r="OUH18" s="877"/>
      <c r="OUI18" s="877"/>
      <c r="OUJ18" s="877"/>
      <c r="OUK18" s="877"/>
      <c r="OUL18" s="877"/>
      <c r="OUM18" s="877"/>
      <c r="OUN18" s="877"/>
      <c r="OUO18" s="877"/>
      <c r="OUP18" s="877"/>
      <c r="OUQ18" s="877"/>
      <c r="OUR18" s="877"/>
      <c r="OUS18" s="877"/>
      <c r="OUT18" s="877"/>
      <c r="OUU18" s="877"/>
      <c r="OUV18" s="877"/>
      <c r="OUW18" s="877"/>
      <c r="OUX18" s="877"/>
      <c r="OUY18" s="877"/>
      <c r="OUZ18" s="877"/>
      <c r="OVA18" s="877"/>
      <c r="OVB18" s="877"/>
      <c r="OVC18" s="877"/>
      <c r="OVD18" s="877"/>
      <c r="OVE18" s="877"/>
      <c r="OVF18" s="877"/>
      <c r="OVG18" s="877"/>
      <c r="OVH18" s="877"/>
      <c r="OVI18" s="877"/>
      <c r="OVJ18" s="877"/>
      <c r="OVK18" s="877"/>
      <c r="OVL18" s="877"/>
      <c r="OVM18" s="877"/>
      <c r="OVN18" s="877"/>
      <c r="OVO18" s="877"/>
      <c r="OVP18" s="877"/>
      <c r="OVQ18" s="877"/>
      <c r="OVR18" s="877"/>
      <c r="OVS18" s="877"/>
      <c r="OVT18" s="877"/>
      <c r="OVU18" s="877"/>
      <c r="OVV18" s="877"/>
      <c r="OVW18" s="877"/>
      <c r="OVX18" s="877"/>
      <c r="OVY18" s="877"/>
      <c r="OVZ18" s="877"/>
      <c r="OWA18" s="877"/>
      <c r="OWB18" s="877"/>
      <c r="OWC18" s="877"/>
      <c r="OWD18" s="877"/>
      <c r="OWE18" s="877"/>
      <c r="OWF18" s="877"/>
      <c r="OWG18" s="877"/>
      <c r="OWH18" s="877"/>
      <c r="OWI18" s="877"/>
      <c r="OWJ18" s="877"/>
      <c r="OWK18" s="877"/>
      <c r="OWL18" s="877"/>
      <c r="OWM18" s="877"/>
      <c r="OWN18" s="877"/>
      <c r="OWO18" s="877"/>
      <c r="OWP18" s="877"/>
      <c r="OWQ18" s="877"/>
      <c r="OWR18" s="877"/>
      <c r="OWS18" s="877"/>
      <c r="OWT18" s="877"/>
      <c r="OWU18" s="877"/>
      <c r="OWV18" s="877"/>
      <c r="OWW18" s="877"/>
      <c r="OWX18" s="877"/>
      <c r="OWY18" s="877"/>
      <c r="OWZ18" s="877"/>
      <c r="OXA18" s="877"/>
      <c r="OXB18" s="877"/>
      <c r="OXC18" s="877"/>
      <c r="OXD18" s="877"/>
      <c r="OXE18" s="877"/>
      <c r="OXF18" s="877"/>
      <c r="OXG18" s="877"/>
      <c r="OXH18" s="877"/>
      <c r="OXI18" s="877"/>
      <c r="OXJ18" s="877"/>
      <c r="OXK18" s="877"/>
      <c r="OXL18" s="877"/>
      <c r="OXM18" s="877"/>
      <c r="OXN18" s="877"/>
      <c r="OXO18" s="877"/>
      <c r="OXP18" s="877"/>
      <c r="OXQ18" s="877"/>
      <c r="OXR18" s="877"/>
      <c r="OXS18" s="877"/>
      <c r="OXT18" s="877"/>
      <c r="OXU18" s="877"/>
      <c r="OXV18" s="877"/>
      <c r="OXW18" s="877"/>
      <c r="OXX18" s="877"/>
      <c r="OXY18" s="877"/>
      <c r="OXZ18" s="877"/>
      <c r="OYA18" s="877"/>
      <c r="OYB18" s="877"/>
      <c r="OYC18" s="877"/>
      <c r="OYD18" s="877"/>
      <c r="OYE18" s="877"/>
      <c r="OYF18" s="877"/>
      <c r="OYG18" s="877"/>
      <c r="OYH18" s="877"/>
      <c r="OYI18" s="877"/>
      <c r="OYJ18" s="877"/>
      <c r="OYK18" s="877"/>
      <c r="OYL18" s="877"/>
      <c r="OYM18" s="877"/>
      <c r="OYN18" s="877"/>
      <c r="OYO18" s="877"/>
      <c r="OYP18" s="877"/>
      <c r="OYQ18" s="877"/>
      <c r="OYR18" s="877"/>
      <c r="OYS18" s="877"/>
      <c r="OYT18" s="877"/>
      <c r="OYU18" s="877"/>
      <c r="OYV18" s="877"/>
      <c r="OYW18" s="877"/>
      <c r="OYX18" s="877"/>
      <c r="OYY18" s="877"/>
      <c r="OYZ18" s="877"/>
      <c r="OZA18" s="877"/>
      <c r="OZB18" s="877"/>
      <c r="OZC18" s="877"/>
      <c r="OZD18" s="877"/>
      <c r="OZE18" s="877"/>
      <c r="OZF18" s="877"/>
      <c r="OZG18" s="877"/>
      <c r="OZH18" s="877"/>
      <c r="OZI18" s="877"/>
      <c r="OZJ18" s="877"/>
      <c r="OZK18" s="877"/>
      <c r="OZL18" s="877"/>
      <c r="OZM18" s="877"/>
      <c r="OZN18" s="877"/>
      <c r="OZO18" s="877"/>
      <c r="OZP18" s="877"/>
      <c r="OZQ18" s="877"/>
      <c r="OZR18" s="877"/>
      <c r="OZS18" s="877"/>
      <c r="OZT18" s="877"/>
      <c r="OZU18" s="877"/>
      <c r="OZV18" s="877"/>
      <c r="OZW18" s="877"/>
      <c r="OZX18" s="877"/>
      <c r="OZY18" s="877"/>
      <c r="OZZ18" s="877"/>
      <c r="PAA18" s="877"/>
      <c r="PAB18" s="877"/>
      <c r="PAC18" s="877"/>
      <c r="PAD18" s="877"/>
      <c r="PAE18" s="877"/>
      <c r="PAF18" s="877"/>
      <c r="PAG18" s="877"/>
      <c r="PAH18" s="877"/>
      <c r="PAI18" s="877"/>
      <c r="PAJ18" s="877"/>
      <c r="PAK18" s="877"/>
      <c r="PAL18" s="877"/>
      <c r="PAM18" s="877"/>
      <c r="PAN18" s="877"/>
      <c r="PAO18" s="877"/>
      <c r="PAP18" s="877"/>
      <c r="PAQ18" s="877"/>
      <c r="PAR18" s="877"/>
      <c r="PAS18" s="877"/>
      <c r="PAT18" s="877"/>
      <c r="PAU18" s="877"/>
      <c r="PAV18" s="877"/>
      <c r="PAW18" s="877"/>
      <c r="PAX18" s="877"/>
      <c r="PAY18" s="877"/>
      <c r="PAZ18" s="877"/>
      <c r="PBA18" s="877"/>
      <c r="PBB18" s="877"/>
      <c r="PBC18" s="877"/>
      <c r="PBD18" s="877"/>
      <c r="PBE18" s="877"/>
      <c r="PBF18" s="877"/>
      <c r="PBG18" s="877"/>
      <c r="PBH18" s="877"/>
      <c r="PBI18" s="877"/>
      <c r="PBJ18" s="877"/>
      <c r="PBK18" s="877"/>
      <c r="PBL18" s="877"/>
      <c r="PBM18" s="877"/>
      <c r="PBN18" s="877"/>
      <c r="PBO18" s="877"/>
      <c r="PBP18" s="877"/>
      <c r="PBQ18" s="877"/>
      <c r="PBR18" s="877"/>
      <c r="PBS18" s="877"/>
      <c r="PBT18" s="877"/>
      <c r="PBU18" s="877"/>
      <c r="PBV18" s="877"/>
      <c r="PBW18" s="877"/>
      <c r="PBX18" s="877"/>
      <c r="PBY18" s="877"/>
      <c r="PBZ18" s="877"/>
      <c r="PCA18" s="877"/>
      <c r="PCB18" s="877"/>
      <c r="PCC18" s="877"/>
      <c r="PCD18" s="877"/>
      <c r="PCE18" s="877"/>
      <c r="PCF18" s="877"/>
      <c r="PCG18" s="877"/>
      <c r="PCH18" s="877"/>
      <c r="PCI18" s="877"/>
      <c r="PCJ18" s="877"/>
      <c r="PCK18" s="877"/>
      <c r="PCL18" s="877"/>
      <c r="PCM18" s="877"/>
      <c r="PCN18" s="877"/>
      <c r="PCO18" s="877"/>
      <c r="PCP18" s="877"/>
      <c r="PCQ18" s="877"/>
      <c r="PCR18" s="877"/>
      <c r="PCS18" s="877"/>
      <c r="PCT18" s="877"/>
      <c r="PCU18" s="877"/>
      <c r="PCV18" s="877"/>
      <c r="PCW18" s="877"/>
      <c r="PCX18" s="877"/>
      <c r="PCY18" s="877"/>
      <c r="PCZ18" s="877"/>
      <c r="PDA18" s="877"/>
      <c r="PDB18" s="877"/>
      <c r="PDC18" s="877"/>
      <c r="PDD18" s="877"/>
      <c r="PDE18" s="877"/>
      <c r="PDF18" s="877"/>
      <c r="PDG18" s="877"/>
      <c r="PDH18" s="877"/>
      <c r="PDI18" s="877"/>
      <c r="PDJ18" s="877"/>
      <c r="PDK18" s="877"/>
      <c r="PDL18" s="877"/>
      <c r="PDM18" s="877"/>
      <c r="PDN18" s="877"/>
      <c r="PDO18" s="877"/>
      <c r="PDP18" s="877"/>
      <c r="PDQ18" s="877"/>
      <c r="PDR18" s="877"/>
      <c r="PDS18" s="877"/>
      <c r="PDT18" s="877"/>
      <c r="PDU18" s="877"/>
      <c r="PDV18" s="877"/>
      <c r="PDW18" s="877"/>
      <c r="PDX18" s="877"/>
      <c r="PDY18" s="877"/>
      <c r="PDZ18" s="877"/>
      <c r="PEA18" s="877"/>
      <c r="PEB18" s="877"/>
      <c r="PEC18" s="877"/>
      <c r="PED18" s="877"/>
      <c r="PEE18" s="877"/>
      <c r="PEF18" s="877"/>
      <c r="PEG18" s="877"/>
      <c r="PEH18" s="877"/>
      <c r="PEI18" s="877"/>
      <c r="PEJ18" s="877"/>
      <c r="PEK18" s="877"/>
      <c r="PEL18" s="877"/>
      <c r="PEM18" s="877"/>
      <c r="PEN18" s="877"/>
      <c r="PEO18" s="877"/>
      <c r="PEP18" s="877"/>
      <c r="PEQ18" s="877"/>
      <c r="PER18" s="877"/>
      <c r="PES18" s="877"/>
      <c r="PET18" s="877"/>
      <c r="PEU18" s="877"/>
      <c r="PEV18" s="877"/>
      <c r="PEW18" s="877"/>
      <c r="PEX18" s="877"/>
      <c r="PEY18" s="877"/>
      <c r="PEZ18" s="877"/>
      <c r="PFA18" s="877"/>
      <c r="PFB18" s="877"/>
      <c r="PFC18" s="877"/>
      <c r="PFD18" s="877"/>
      <c r="PFE18" s="877"/>
      <c r="PFF18" s="877"/>
      <c r="PFG18" s="877"/>
      <c r="PFH18" s="877"/>
      <c r="PFI18" s="877"/>
      <c r="PFJ18" s="877"/>
      <c r="PFK18" s="877"/>
      <c r="PFL18" s="877"/>
      <c r="PFM18" s="877"/>
      <c r="PFN18" s="877"/>
      <c r="PFO18" s="877"/>
      <c r="PFP18" s="877"/>
      <c r="PFQ18" s="877"/>
      <c r="PFR18" s="877"/>
      <c r="PFS18" s="877"/>
      <c r="PFT18" s="877"/>
      <c r="PFU18" s="877"/>
      <c r="PFV18" s="877"/>
      <c r="PFW18" s="877"/>
      <c r="PFX18" s="877"/>
      <c r="PFY18" s="877"/>
      <c r="PFZ18" s="877"/>
      <c r="PGA18" s="877"/>
      <c r="PGB18" s="877"/>
      <c r="PGC18" s="877"/>
      <c r="PGD18" s="877"/>
      <c r="PGE18" s="877"/>
      <c r="PGF18" s="877"/>
      <c r="PGG18" s="877"/>
      <c r="PGH18" s="877"/>
      <c r="PGI18" s="877"/>
      <c r="PGJ18" s="877"/>
      <c r="PGK18" s="877"/>
      <c r="PGL18" s="877"/>
      <c r="PGM18" s="877"/>
      <c r="PGN18" s="877"/>
      <c r="PGO18" s="877"/>
      <c r="PGP18" s="877"/>
      <c r="PGQ18" s="877"/>
      <c r="PGR18" s="877"/>
      <c r="PGS18" s="877"/>
      <c r="PGT18" s="877"/>
      <c r="PGU18" s="877"/>
      <c r="PGV18" s="877"/>
      <c r="PGW18" s="877"/>
      <c r="PGX18" s="877"/>
      <c r="PGY18" s="877"/>
      <c r="PGZ18" s="877"/>
      <c r="PHA18" s="877"/>
      <c r="PHB18" s="877"/>
      <c r="PHC18" s="877"/>
      <c r="PHD18" s="877"/>
      <c r="PHE18" s="877"/>
      <c r="PHF18" s="877"/>
      <c r="PHG18" s="877"/>
      <c r="PHH18" s="877"/>
      <c r="PHI18" s="877"/>
      <c r="PHJ18" s="877"/>
      <c r="PHK18" s="877"/>
      <c r="PHL18" s="877"/>
      <c r="PHM18" s="877"/>
      <c r="PHN18" s="877"/>
      <c r="PHO18" s="877"/>
      <c r="PHP18" s="877"/>
      <c r="PHQ18" s="877"/>
      <c r="PHR18" s="877"/>
      <c r="PHS18" s="877"/>
      <c r="PHT18" s="877"/>
      <c r="PHU18" s="877"/>
      <c r="PHV18" s="877"/>
      <c r="PHW18" s="877"/>
      <c r="PHX18" s="877"/>
      <c r="PHY18" s="877"/>
      <c r="PHZ18" s="877"/>
      <c r="PIA18" s="877"/>
      <c r="PIB18" s="877"/>
      <c r="PIC18" s="877"/>
      <c r="PID18" s="877"/>
      <c r="PIE18" s="877"/>
      <c r="PIF18" s="877"/>
      <c r="PIG18" s="877"/>
      <c r="PIH18" s="877"/>
      <c r="PII18" s="877"/>
      <c r="PIJ18" s="877"/>
      <c r="PIK18" s="877"/>
      <c r="PIL18" s="877"/>
      <c r="PIM18" s="877"/>
      <c r="PIN18" s="877"/>
      <c r="PIO18" s="877"/>
      <c r="PIP18" s="877"/>
      <c r="PIQ18" s="877"/>
      <c r="PIR18" s="877"/>
      <c r="PIS18" s="877"/>
      <c r="PIT18" s="877"/>
      <c r="PIU18" s="877"/>
      <c r="PIV18" s="877"/>
      <c r="PIW18" s="877"/>
      <c r="PIX18" s="877"/>
      <c r="PIY18" s="877"/>
      <c r="PIZ18" s="877"/>
      <c r="PJA18" s="877"/>
      <c r="PJB18" s="877"/>
      <c r="PJC18" s="877"/>
      <c r="PJD18" s="877"/>
      <c r="PJE18" s="877"/>
      <c r="PJF18" s="877"/>
      <c r="PJG18" s="877"/>
      <c r="PJH18" s="877"/>
      <c r="PJI18" s="877"/>
      <c r="PJJ18" s="877"/>
      <c r="PJK18" s="877"/>
      <c r="PJL18" s="877"/>
      <c r="PJM18" s="877"/>
      <c r="PJN18" s="877"/>
      <c r="PJO18" s="877"/>
      <c r="PJP18" s="877"/>
      <c r="PJQ18" s="877"/>
      <c r="PJR18" s="877"/>
      <c r="PJS18" s="877"/>
      <c r="PJT18" s="877"/>
      <c r="PJU18" s="877"/>
      <c r="PJV18" s="877"/>
      <c r="PJW18" s="877"/>
      <c r="PJX18" s="877"/>
      <c r="PJY18" s="877"/>
      <c r="PJZ18" s="877"/>
      <c r="PKA18" s="877"/>
      <c r="PKB18" s="877"/>
      <c r="PKC18" s="877"/>
      <c r="PKD18" s="877"/>
      <c r="PKE18" s="877"/>
      <c r="PKF18" s="877"/>
      <c r="PKG18" s="877"/>
      <c r="PKH18" s="877"/>
      <c r="PKI18" s="877"/>
      <c r="PKJ18" s="877"/>
      <c r="PKK18" s="877"/>
      <c r="PKL18" s="877"/>
      <c r="PKM18" s="877"/>
      <c r="PKN18" s="877"/>
      <c r="PKO18" s="877"/>
      <c r="PKP18" s="877"/>
      <c r="PKQ18" s="877"/>
      <c r="PKR18" s="877"/>
      <c r="PKS18" s="877"/>
      <c r="PKT18" s="877"/>
      <c r="PKU18" s="877"/>
      <c r="PKV18" s="877"/>
      <c r="PKW18" s="877"/>
      <c r="PKX18" s="877"/>
      <c r="PKY18" s="877"/>
      <c r="PKZ18" s="877"/>
      <c r="PLA18" s="877"/>
      <c r="PLB18" s="877"/>
      <c r="PLC18" s="877"/>
      <c r="PLD18" s="877"/>
      <c r="PLE18" s="877"/>
      <c r="PLF18" s="877"/>
      <c r="PLG18" s="877"/>
      <c r="PLH18" s="877"/>
      <c r="PLI18" s="877"/>
      <c r="PLJ18" s="877"/>
      <c r="PLK18" s="877"/>
      <c r="PLL18" s="877"/>
      <c r="PLM18" s="877"/>
      <c r="PLN18" s="877"/>
      <c r="PLO18" s="877"/>
      <c r="PLP18" s="877"/>
      <c r="PLQ18" s="877"/>
      <c r="PLR18" s="877"/>
      <c r="PLS18" s="877"/>
      <c r="PLT18" s="877"/>
      <c r="PLU18" s="877"/>
      <c r="PLV18" s="877"/>
      <c r="PLW18" s="877"/>
      <c r="PLX18" s="877"/>
      <c r="PLY18" s="877"/>
      <c r="PLZ18" s="877"/>
      <c r="PMA18" s="877"/>
      <c r="PMB18" s="877"/>
      <c r="PMC18" s="877"/>
      <c r="PMD18" s="877"/>
      <c r="PME18" s="877"/>
      <c r="PMF18" s="877"/>
      <c r="PMG18" s="877"/>
      <c r="PMH18" s="877"/>
      <c r="PMI18" s="877"/>
      <c r="PMJ18" s="877"/>
      <c r="PMK18" s="877"/>
      <c r="PML18" s="877"/>
      <c r="PMM18" s="877"/>
      <c r="PMN18" s="877"/>
      <c r="PMO18" s="877"/>
      <c r="PMP18" s="877"/>
      <c r="PMQ18" s="877"/>
      <c r="PMR18" s="877"/>
      <c r="PMS18" s="877"/>
      <c r="PMT18" s="877"/>
      <c r="PMU18" s="877"/>
      <c r="PMV18" s="877"/>
      <c r="PMW18" s="877"/>
      <c r="PMX18" s="877"/>
      <c r="PMY18" s="877"/>
      <c r="PMZ18" s="877"/>
      <c r="PNA18" s="877"/>
      <c r="PNB18" s="877"/>
      <c r="PNC18" s="877"/>
      <c r="PND18" s="877"/>
      <c r="PNE18" s="877"/>
      <c r="PNF18" s="877"/>
      <c r="PNG18" s="877"/>
      <c r="PNH18" s="877"/>
      <c r="PNI18" s="877"/>
      <c r="PNJ18" s="877"/>
      <c r="PNK18" s="877"/>
      <c r="PNL18" s="877"/>
      <c r="PNM18" s="877"/>
      <c r="PNN18" s="877"/>
      <c r="PNO18" s="877"/>
      <c r="PNP18" s="877"/>
      <c r="PNQ18" s="877"/>
      <c r="PNR18" s="877"/>
      <c r="PNS18" s="877"/>
      <c r="PNT18" s="877"/>
      <c r="PNU18" s="877"/>
      <c r="PNV18" s="877"/>
      <c r="PNW18" s="877"/>
      <c r="PNX18" s="877"/>
      <c r="PNY18" s="877"/>
      <c r="PNZ18" s="877"/>
      <c r="POA18" s="877"/>
      <c r="POB18" s="877"/>
      <c r="POC18" s="877"/>
      <c r="POD18" s="877"/>
      <c r="POE18" s="877"/>
      <c r="POF18" s="877"/>
      <c r="POG18" s="877"/>
      <c r="POH18" s="877"/>
      <c r="POI18" s="877"/>
      <c r="POJ18" s="877"/>
      <c r="POK18" s="877"/>
      <c r="POL18" s="877"/>
      <c r="POM18" s="877"/>
      <c r="PON18" s="877"/>
      <c r="POO18" s="877"/>
      <c r="POP18" s="877"/>
      <c r="POQ18" s="877"/>
      <c r="POR18" s="877"/>
      <c r="POS18" s="877"/>
      <c r="POT18" s="877"/>
      <c r="POU18" s="877"/>
      <c r="POV18" s="877"/>
      <c r="POW18" s="877"/>
      <c r="POX18" s="877"/>
      <c r="POY18" s="877"/>
      <c r="POZ18" s="877"/>
      <c r="PPA18" s="877"/>
      <c r="PPB18" s="877"/>
      <c r="PPC18" s="877"/>
      <c r="PPD18" s="877"/>
      <c r="PPE18" s="877"/>
      <c r="PPF18" s="877"/>
      <c r="PPG18" s="877"/>
      <c r="PPH18" s="877"/>
      <c r="PPI18" s="877"/>
      <c r="PPJ18" s="877"/>
      <c r="PPK18" s="877"/>
      <c r="PPL18" s="877"/>
      <c r="PPM18" s="877"/>
      <c r="PPN18" s="877"/>
      <c r="PPO18" s="877"/>
      <c r="PPP18" s="877"/>
      <c r="PPQ18" s="877"/>
      <c r="PPR18" s="877"/>
      <c r="PPS18" s="877"/>
      <c r="PPT18" s="877"/>
      <c r="PPU18" s="877"/>
      <c r="PPV18" s="877"/>
      <c r="PPW18" s="877"/>
      <c r="PPX18" s="877"/>
      <c r="PPY18" s="877"/>
      <c r="PPZ18" s="877"/>
      <c r="PQA18" s="877"/>
      <c r="PQB18" s="877"/>
      <c r="PQC18" s="877"/>
      <c r="PQD18" s="877"/>
      <c r="PQE18" s="877"/>
      <c r="PQF18" s="877"/>
      <c r="PQG18" s="877"/>
      <c r="PQH18" s="877"/>
      <c r="PQI18" s="877"/>
      <c r="PQJ18" s="877"/>
      <c r="PQK18" s="877"/>
      <c r="PQL18" s="877"/>
      <c r="PQM18" s="877"/>
      <c r="PQN18" s="877"/>
      <c r="PQO18" s="877"/>
      <c r="PQP18" s="877"/>
      <c r="PQQ18" s="877"/>
      <c r="PQR18" s="877"/>
      <c r="PQS18" s="877"/>
      <c r="PQT18" s="877"/>
      <c r="PQU18" s="877"/>
      <c r="PQV18" s="877"/>
      <c r="PQW18" s="877"/>
      <c r="PQX18" s="877"/>
      <c r="PQY18" s="877"/>
      <c r="PQZ18" s="877"/>
      <c r="PRA18" s="877"/>
      <c r="PRB18" s="877"/>
      <c r="PRC18" s="877"/>
      <c r="PRD18" s="877"/>
      <c r="PRE18" s="877"/>
      <c r="PRF18" s="877"/>
      <c r="PRG18" s="877"/>
      <c r="PRH18" s="877"/>
      <c r="PRI18" s="877"/>
      <c r="PRJ18" s="877"/>
      <c r="PRK18" s="877"/>
      <c r="PRL18" s="877"/>
      <c r="PRM18" s="877"/>
      <c r="PRN18" s="877"/>
      <c r="PRO18" s="877"/>
      <c r="PRP18" s="877"/>
      <c r="PRQ18" s="877"/>
      <c r="PRR18" s="877"/>
      <c r="PRS18" s="877"/>
      <c r="PRT18" s="877"/>
      <c r="PRU18" s="877"/>
      <c r="PRV18" s="877"/>
      <c r="PRW18" s="877"/>
      <c r="PRX18" s="877"/>
      <c r="PRY18" s="877"/>
      <c r="PRZ18" s="877"/>
      <c r="PSA18" s="877"/>
      <c r="PSB18" s="877"/>
      <c r="PSC18" s="877"/>
      <c r="PSD18" s="877"/>
      <c r="PSE18" s="877"/>
      <c r="PSF18" s="877"/>
      <c r="PSG18" s="877"/>
      <c r="PSH18" s="877"/>
      <c r="PSI18" s="877"/>
      <c r="PSJ18" s="877"/>
      <c r="PSK18" s="877"/>
      <c r="PSL18" s="877"/>
      <c r="PSM18" s="877"/>
      <c r="PSN18" s="877"/>
      <c r="PSO18" s="877"/>
      <c r="PSP18" s="877"/>
      <c r="PSQ18" s="877"/>
      <c r="PSR18" s="877"/>
      <c r="PSS18" s="877"/>
      <c r="PST18" s="877"/>
      <c r="PSU18" s="877"/>
      <c r="PSV18" s="877"/>
      <c r="PSW18" s="877"/>
      <c r="PSX18" s="877"/>
      <c r="PSY18" s="877"/>
      <c r="PSZ18" s="877"/>
      <c r="PTA18" s="877"/>
      <c r="PTB18" s="877"/>
      <c r="PTC18" s="877"/>
      <c r="PTD18" s="877"/>
      <c r="PTE18" s="877"/>
      <c r="PTF18" s="877"/>
      <c r="PTG18" s="877"/>
      <c r="PTH18" s="877"/>
      <c r="PTI18" s="877"/>
      <c r="PTJ18" s="877"/>
      <c r="PTK18" s="877"/>
      <c r="PTL18" s="877"/>
      <c r="PTM18" s="877"/>
      <c r="PTN18" s="877"/>
      <c r="PTO18" s="877"/>
      <c r="PTP18" s="877"/>
      <c r="PTQ18" s="877"/>
      <c r="PTR18" s="877"/>
      <c r="PTS18" s="877"/>
      <c r="PTT18" s="877"/>
      <c r="PTU18" s="877"/>
      <c r="PTV18" s="877"/>
      <c r="PTW18" s="877"/>
      <c r="PTX18" s="877"/>
      <c r="PTY18" s="877"/>
      <c r="PTZ18" s="877"/>
      <c r="PUA18" s="877"/>
      <c r="PUB18" s="877"/>
      <c r="PUC18" s="877"/>
      <c r="PUD18" s="877"/>
      <c r="PUE18" s="877"/>
      <c r="PUF18" s="877"/>
      <c r="PUG18" s="877"/>
      <c r="PUH18" s="877"/>
      <c r="PUI18" s="877"/>
      <c r="PUJ18" s="877"/>
      <c r="PUK18" s="877"/>
      <c r="PUL18" s="877"/>
      <c r="PUM18" s="877"/>
      <c r="PUN18" s="877"/>
      <c r="PUO18" s="877"/>
      <c r="PUP18" s="877"/>
      <c r="PUQ18" s="877"/>
      <c r="PUR18" s="877"/>
      <c r="PUS18" s="877"/>
      <c r="PUT18" s="877"/>
      <c r="PUU18" s="877"/>
      <c r="PUV18" s="877"/>
      <c r="PUW18" s="877"/>
      <c r="PUX18" s="877"/>
      <c r="PUY18" s="877"/>
      <c r="PUZ18" s="877"/>
      <c r="PVA18" s="877"/>
      <c r="PVB18" s="877"/>
      <c r="PVC18" s="877"/>
      <c r="PVD18" s="877"/>
      <c r="PVE18" s="877"/>
      <c r="PVF18" s="877"/>
      <c r="PVG18" s="877"/>
      <c r="PVH18" s="877"/>
      <c r="PVI18" s="877"/>
      <c r="PVJ18" s="877"/>
      <c r="PVK18" s="877"/>
      <c r="PVL18" s="877"/>
      <c r="PVM18" s="877"/>
      <c r="PVN18" s="877"/>
      <c r="PVO18" s="877"/>
      <c r="PVP18" s="877"/>
      <c r="PVQ18" s="877"/>
      <c r="PVR18" s="877"/>
      <c r="PVS18" s="877"/>
      <c r="PVT18" s="877"/>
      <c r="PVU18" s="877"/>
      <c r="PVV18" s="877"/>
      <c r="PVW18" s="877"/>
      <c r="PVX18" s="877"/>
      <c r="PVY18" s="877"/>
      <c r="PVZ18" s="877"/>
      <c r="PWA18" s="877"/>
      <c r="PWB18" s="877"/>
      <c r="PWC18" s="877"/>
      <c r="PWD18" s="877"/>
      <c r="PWE18" s="877"/>
      <c r="PWF18" s="877"/>
      <c r="PWG18" s="877"/>
      <c r="PWH18" s="877"/>
      <c r="PWI18" s="877"/>
      <c r="PWJ18" s="877"/>
      <c r="PWK18" s="877"/>
      <c r="PWL18" s="877"/>
      <c r="PWM18" s="877"/>
      <c r="PWN18" s="877"/>
      <c r="PWO18" s="877"/>
      <c r="PWP18" s="877"/>
      <c r="PWQ18" s="877"/>
      <c r="PWR18" s="877"/>
      <c r="PWS18" s="877"/>
      <c r="PWT18" s="877"/>
      <c r="PWU18" s="877"/>
      <c r="PWV18" s="877"/>
      <c r="PWW18" s="877"/>
      <c r="PWX18" s="877"/>
      <c r="PWY18" s="877"/>
      <c r="PWZ18" s="877"/>
      <c r="PXA18" s="877"/>
      <c r="PXB18" s="877"/>
      <c r="PXC18" s="877"/>
      <c r="PXD18" s="877"/>
      <c r="PXE18" s="877"/>
      <c r="PXF18" s="877"/>
      <c r="PXG18" s="877"/>
      <c r="PXH18" s="877"/>
      <c r="PXI18" s="877"/>
      <c r="PXJ18" s="877"/>
      <c r="PXK18" s="877"/>
      <c r="PXL18" s="877"/>
      <c r="PXM18" s="877"/>
      <c r="PXN18" s="877"/>
      <c r="PXO18" s="877"/>
      <c r="PXP18" s="877"/>
      <c r="PXQ18" s="877"/>
      <c r="PXR18" s="877"/>
      <c r="PXS18" s="877"/>
      <c r="PXT18" s="877"/>
      <c r="PXU18" s="877"/>
      <c r="PXV18" s="877"/>
      <c r="PXW18" s="877"/>
      <c r="PXX18" s="877"/>
      <c r="PXY18" s="877"/>
      <c r="PXZ18" s="877"/>
      <c r="PYA18" s="877"/>
      <c r="PYB18" s="877"/>
      <c r="PYC18" s="877"/>
      <c r="PYD18" s="877"/>
      <c r="PYE18" s="877"/>
      <c r="PYF18" s="877"/>
      <c r="PYG18" s="877"/>
      <c r="PYH18" s="877"/>
      <c r="PYI18" s="877"/>
      <c r="PYJ18" s="877"/>
      <c r="PYK18" s="877"/>
      <c r="PYL18" s="877"/>
      <c r="PYM18" s="877"/>
      <c r="PYN18" s="877"/>
      <c r="PYO18" s="877"/>
      <c r="PYP18" s="877"/>
      <c r="PYQ18" s="877"/>
      <c r="PYR18" s="877"/>
      <c r="PYS18" s="877"/>
      <c r="PYT18" s="877"/>
      <c r="PYU18" s="877"/>
      <c r="PYV18" s="877"/>
      <c r="PYW18" s="877"/>
      <c r="PYX18" s="877"/>
      <c r="PYY18" s="877"/>
      <c r="PYZ18" s="877"/>
      <c r="PZA18" s="877"/>
      <c r="PZB18" s="877"/>
      <c r="PZC18" s="877"/>
      <c r="PZD18" s="877"/>
      <c r="PZE18" s="877"/>
      <c r="PZF18" s="877"/>
      <c r="PZG18" s="877"/>
      <c r="PZH18" s="877"/>
      <c r="PZI18" s="877"/>
      <c r="PZJ18" s="877"/>
      <c r="PZK18" s="877"/>
      <c r="PZL18" s="877"/>
      <c r="PZM18" s="877"/>
      <c r="PZN18" s="877"/>
      <c r="PZO18" s="877"/>
      <c r="PZP18" s="877"/>
      <c r="PZQ18" s="877"/>
      <c r="PZR18" s="877"/>
      <c r="PZS18" s="877"/>
      <c r="PZT18" s="877"/>
      <c r="PZU18" s="877"/>
      <c r="PZV18" s="877"/>
      <c r="PZW18" s="877"/>
      <c r="PZX18" s="877"/>
      <c r="PZY18" s="877"/>
      <c r="PZZ18" s="877"/>
      <c r="QAA18" s="877"/>
      <c r="QAB18" s="877"/>
      <c r="QAC18" s="877"/>
      <c r="QAD18" s="877"/>
      <c r="QAE18" s="877"/>
      <c r="QAF18" s="877"/>
      <c r="QAG18" s="877"/>
      <c r="QAH18" s="877"/>
      <c r="QAI18" s="877"/>
      <c r="QAJ18" s="877"/>
      <c r="QAK18" s="877"/>
      <c r="QAL18" s="877"/>
      <c r="QAM18" s="877"/>
      <c r="QAN18" s="877"/>
      <c r="QAO18" s="877"/>
      <c r="QAP18" s="877"/>
      <c r="QAQ18" s="877"/>
      <c r="QAR18" s="877"/>
      <c r="QAS18" s="877"/>
      <c r="QAT18" s="877"/>
      <c r="QAU18" s="877"/>
      <c r="QAV18" s="877"/>
      <c r="QAW18" s="877"/>
      <c r="QAX18" s="877"/>
      <c r="QAY18" s="877"/>
      <c r="QAZ18" s="877"/>
      <c r="QBA18" s="877"/>
      <c r="QBB18" s="877"/>
      <c r="QBC18" s="877"/>
      <c r="QBD18" s="877"/>
      <c r="QBE18" s="877"/>
      <c r="QBF18" s="877"/>
      <c r="QBG18" s="877"/>
      <c r="QBH18" s="877"/>
      <c r="QBI18" s="877"/>
      <c r="QBJ18" s="877"/>
      <c r="QBK18" s="877"/>
      <c r="QBL18" s="877"/>
      <c r="QBM18" s="877"/>
      <c r="QBN18" s="877"/>
      <c r="QBO18" s="877"/>
      <c r="QBP18" s="877"/>
      <c r="QBQ18" s="877"/>
      <c r="QBR18" s="877"/>
      <c r="QBS18" s="877"/>
      <c r="QBT18" s="877"/>
      <c r="QBU18" s="877"/>
      <c r="QBV18" s="877"/>
      <c r="QBW18" s="877"/>
      <c r="QBX18" s="877"/>
      <c r="QBY18" s="877"/>
      <c r="QBZ18" s="877"/>
      <c r="QCA18" s="877"/>
      <c r="QCB18" s="877"/>
      <c r="QCC18" s="877"/>
      <c r="QCD18" s="877"/>
      <c r="QCE18" s="877"/>
      <c r="QCF18" s="877"/>
      <c r="QCG18" s="877"/>
      <c r="QCH18" s="877"/>
      <c r="QCI18" s="877"/>
      <c r="QCJ18" s="877"/>
      <c r="QCK18" s="877"/>
      <c r="QCL18" s="877"/>
      <c r="QCM18" s="877"/>
      <c r="QCN18" s="877"/>
      <c r="QCO18" s="877"/>
      <c r="QCP18" s="877"/>
      <c r="QCQ18" s="877"/>
      <c r="QCR18" s="877"/>
      <c r="QCS18" s="877"/>
      <c r="QCT18" s="877"/>
      <c r="QCU18" s="877"/>
      <c r="QCV18" s="877"/>
      <c r="QCW18" s="877"/>
      <c r="QCX18" s="877"/>
      <c r="QCY18" s="877"/>
      <c r="QCZ18" s="877"/>
      <c r="QDA18" s="877"/>
      <c r="QDB18" s="877"/>
      <c r="QDC18" s="877"/>
      <c r="QDD18" s="877"/>
      <c r="QDE18" s="877"/>
      <c r="QDF18" s="877"/>
      <c r="QDG18" s="877"/>
      <c r="QDH18" s="877"/>
      <c r="QDI18" s="877"/>
      <c r="QDJ18" s="877"/>
      <c r="QDK18" s="877"/>
      <c r="QDL18" s="877"/>
      <c r="QDM18" s="877"/>
      <c r="QDN18" s="877"/>
      <c r="QDO18" s="877"/>
      <c r="QDP18" s="877"/>
      <c r="QDQ18" s="877"/>
      <c r="QDR18" s="877"/>
      <c r="QDS18" s="877"/>
      <c r="QDT18" s="877"/>
      <c r="QDU18" s="877"/>
      <c r="QDV18" s="877"/>
      <c r="QDW18" s="877"/>
      <c r="QDX18" s="877"/>
      <c r="QDY18" s="877"/>
      <c r="QDZ18" s="877"/>
      <c r="QEA18" s="877"/>
      <c r="QEB18" s="877"/>
      <c r="QEC18" s="877"/>
      <c r="QED18" s="877"/>
      <c r="QEE18" s="877"/>
      <c r="QEF18" s="877"/>
      <c r="QEG18" s="877"/>
      <c r="QEH18" s="877"/>
      <c r="QEI18" s="877"/>
      <c r="QEJ18" s="877"/>
      <c r="QEK18" s="877"/>
      <c r="QEL18" s="877"/>
      <c r="QEM18" s="877"/>
      <c r="QEN18" s="877"/>
      <c r="QEO18" s="877"/>
      <c r="QEP18" s="877"/>
      <c r="QEQ18" s="877"/>
      <c r="QER18" s="877"/>
      <c r="QES18" s="877"/>
      <c r="QET18" s="877"/>
      <c r="QEU18" s="877"/>
      <c r="QEV18" s="877"/>
      <c r="QEW18" s="877"/>
      <c r="QEX18" s="877"/>
      <c r="QEY18" s="877"/>
      <c r="QEZ18" s="877"/>
      <c r="QFA18" s="877"/>
      <c r="QFB18" s="877"/>
      <c r="QFC18" s="877"/>
      <c r="QFD18" s="877"/>
      <c r="QFE18" s="877"/>
      <c r="QFF18" s="877"/>
      <c r="QFG18" s="877"/>
      <c r="QFH18" s="877"/>
      <c r="QFI18" s="877"/>
      <c r="QFJ18" s="877"/>
      <c r="QFK18" s="877"/>
      <c r="QFL18" s="877"/>
      <c r="QFM18" s="877"/>
      <c r="QFN18" s="877"/>
      <c r="QFO18" s="877"/>
      <c r="QFP18" s="877"/>
      <c r="QFQ18" s="877"/>
      <c r="QFR18" s="877"/>
      <c r="QFS18" s="877"/>
      <c r="QFT18" s="877"/>
      <c r="QFU18" s="877"/>
      <c r="QFV18" s="877"/>
      <c r="QFW18" s="877"/>
      <c r="QFX18" s="877"/>
      <c r="QFY18" s="877"/>
      <c r="QFZ18" s="877"/>
      <c r="QGA18" s="877"/>
      <c r="QGB18" s="877"/>
      <c r="QGC18" s="877"/>
      <c r="QGD18" s="877"/>
      <c r="QGE18" s="877"/>
      <c r="QGF18" s="877"/>
      <c r="QGG18" s="877"/>
      <c r="QGH18" s="877"/>
      <c r="QGI18" s="877"/>
      <c r="QGJ18" s="877"/>
      <c r="QGK18" s="877"/>
      <c r="QGL18" s="877"/>
      <c r="QGM18" s="877"/>
      <c r="QGN18" s="877"/>
      <c r="QGO18" s="877"/>
      <c r="QGP18" s="877"/>
      <c r="QGQ18" s="877"/>
      <c r="QGR18" s="877"/>
      <c r="QGS18" s="877"/>
      <c r="QGT18" s="877"/>
      <c r="QGU18" s="877"/>
      <c r="QGV18" s="877"/>
      <c r="QGW18" s="877"/>
      <c r="QGX18" s="877"/>
      <c r="QGY18" s="877"/>
      <c r="QGZ18" s="877"/>
      <c r="QHA18" s="877"/>
      <c r="QHB18" s="877"/>
      <c r="QHC18" s="877"/>
      <c r="QHD18" s="877"/>
      <c r="QHE18" s="877"/>
      <c r="QHF18" s="877"/>
      <c r="QHG18" s="877"/>
      <c r="QHH18" s="877"/>
      <c r="QHI18" s="877"/>
      <c r="QHJ18" s="877"/>
      <c r="QHK18" s="877"/>
      <c r="QHL18" s="877"/>
      <c r="QHM18" s="877"/>
      <c r="QHN18" s="877"/>
      <c r="QHO18" s="877"/>
      <c r="QHP18" s="877"/>
      <c r="QHQ18" s="877"/>
      <c r="QHR18" s="877"/>
      <c r="QHS18" s="877"/>
      <c r="QHT18" s="877"/>
      <c r="QHU18" s="877"/>
      <c r="QHV18" s="877"/>
      <c r="QHW18" s="877"/>
      <c r="QHX18" s="877"/>
      <c r="QHY18" s="877"/>
      <c r="QHZ18" s="877"/>
      <c r="QIA18" s="877"/>
      <c r="QIB18" s="877"/>
      <c r="QIC18" s="877"/>
      <c r="QID18" s="877"/>
      <c r="QIE18" s="877"/>
      <c r="QIF18" s="877"/>
      <c r="QIG18" s="877"/>
      <c r="QIH18" s="877"/>
      <c r="QII18" s="877"/>
      <c r="QIJ18" s="877"/>
      <c r="QIK18" s="877"/>
      <c r="QIL18" s="877"/>
      <c r="QIM18" s="877"/>
      <c r="QIN18" s="877"/>
      <c r="QIO18" s="877"/>
      <c r="QIP18" s="877"/>
      <c r="QIQ18" s="877"/>
      <c r="QIR18" s="877"/>
      <c r="QIS18" s="877"/>
      <c r="QIT18" s="877"/>
      <c r="QIU18" s="877"/>
      <c r="QIV18" s="877"/>
      <c r="QIW18" s="877"/>
      <c r="QIX18" s="877"/>
      <c r="QIY18" s="877"/>
      <c r="QIZ18" s="877"/>
      <c r="QJA18" s="877"/>
      <c r="QJB18" s="877"/>
      <c r="QJC18" s="877"/>
      <c r="QJD18" s="877"/>
      <c r="QJE18" s="877"/>
      <c r="QJF18" s="877"/>
      <c r="QJG18" s="877"/>
      <c r="QJH18" s="877"/>
      <c r="QJI18" s="877"/>
      <c r="QJJ18" s="877"/>
      <c r="QJK18" s="877"/>
      <c r="QJL18" s="877"/>
      <c r="QJM18" s="877"/>
      <c r="QJN18" s="877"/>
      <c r="QJO18" s="877"/>
      <c r="QJP18" s="877"/>
      <c r="QJQ18" s="877"/>
      <c r="QJR18" s="877"/>
      <c r="QJS18" s="877"/>
      <c r="QJT18" s="877"/>
      <c r="QJU18" s="877"/>
      <c r="QJV18" s="877"/>
      <c r="QJW18" s="877"/>
      <c r="QJX18" s="877"/>
      <c r="QJY18" s="877"/>
      <c r="QJZ18" s="877"/>
      <c r="QKA18" s="877"/>
      <c r="QKB18" s="877"/>
      <c r="QKC18" s="877"/>
      <c r="QKD18" s="877"/>
      <c r="QKE18" s="877"/>
      <c r="QKF18" s="877"/>
      <c r="QKG18" s="877"/>
      <c r="QKH18" s="877"/>
      <c r="QKI18" s="877"/>
      <c r="QKJ18" s="877"/>
      <c r="QKK18" s="877"/>
      <c r="QKL18" s="877"/>
      <c r="QKM18" s="877"/>
      <c r="QKN18" s="877"/>
      <c r="QKO18" s="877"/>
      <c r="QKP18" s="877"/>
      <c r="QKQ18" s="877"/>
      <c r="QKR18" s="877"/>
      <c r="QKS18" s="877"/>
      <c r="QKT18" s="877"/>
      <c r="QKU18" s="877"/>
      <c r="QKV18" s="877"/>
      <c r="QKW18" s="877"/>
      <c r="QKX18" s="877"/>
      <c r="QKY18" s="877"/>
      <c r="QKZ18" s="877"/>
      <c r="QLA18" s="877"/>
      <c r="QLB18" s="877"/>
      <c r="QLC18" s="877"/>
      <c r="QLD18" s="877"/>
      <c r="QLE18" s="877"/>
      <c r="QLF18" s="877"/>
      <c r="QLG18" s="877"/>
      <c r="QLH18" s="877"/>
      <c r="QLI18" s="877"/>
      <c r="QLJ18" s="877"/>
      <c r="QLK18" s="877"/>
      <c r="QLL18" s="877"/>
      <c r="QLM18" s="877"/>
      <c r="QLN18" s="877"/>
      <c r="QLO18" s="877"/>
      <c r="QLP18" s="877"/>
      <c r="QLQ18" s="877"/>
      <c r="QLR18" s="877"/>
      <c r="QLS18" s="877"/>
      <c r="QLT18" s="877"/>
      <c r="QLU18" s="877"/>
      <c r="QLV18" s="877"/>
      <c r="QLW18" s="877"/>
      <c r="QLX18" s="877"/>
      <c r="QLY18" s="877"/>
      <c r="QLZ18" s="877"/>
      <c r="QMA18" s="877"/>
      <c r="QMB18" s="877"/>
      <c r="QMC18" s="877"/>
      <c r="QMD18" s="877"/>
      <c r="QME18" s="877"/>
      <c r="QMF18" s="877"/>
      <c r="QMG18" s="877"/>
      <c r="QMH18" s="877"/>
      <c r="QMI18" s="877"/>
      <c r="QMJ18" s="877"/>
      <c r="QMK18" s="877"/>
      <c r="QML18" s="877"/>
      <c r="QMM18" s="877"/>
      <c r="QMN18" s="877"/>
      <c r="QMO18" s="877"/>
      <c r="QMP18" s="877"/>
      <c r="QMQ18" s="877"/>
      <c r="QMR18" s="877"/>
      <c r="QMS18" s="877"/>
      <c r="QMT18" s="877"/>
      <c r="QMU18" s="877"/>
      <c r="QMV18" s="877"/>
      <c r="QMW18" s="877"/>
      <c r="QMX18" s="877"/>
      <c r="QMY18" s="877"/>
      <c r="QMZ18" s="877"/>
      <c r="QNA18" s="877"/>
      <c r="QNB18" s="877"/>
      <c r="QNC18" s="877"/>
      <c r="QND18" s="877"/>
      <c r="QNE18" s="877"/>
      <c r="QNF18" s="877"/>
      <c r="QNG18" s="877"/>
      <c r="QNH18" s="877"/>
      <c r="QNI18" s="877"/>
      <c r="QNJ18" s="877"/>
      <c r="QNK18" s="877"/>
      <c r="QNL18" s="877"/>
      <c r="QNM18" s="877"/>
      <c r="QNN18" s="877"/>
      <c r="QNO18" s="877"/>
      <c r="QNP18" s="877"/>
      <c r="QNQ18" s="877"/>
      <c r="QNR18" s="877"/>
      <c r="QNS18" s="877"/>
      <c r="QNT18" s="877"/>
      <c r="QNU18" s="877"/>
      <c r="QNV18" s="877"/>
      <c r="QNW18" s="877"/>
      <c r="QNX18" s="877"/>
      <c r="QNY18" s="877"/>
      <c r="QNZ18" s="877"/>
      <c r="QOA18" s="877"/>
      <c r="QOB18" s="877"/>
      <c r="QOC18" s="877"/>
      <c r="QOD18" s="877"/>
      <c r="QOE18" s="877"/>
      <c r="QOF18" s="877"/>
      <c r="QOG18" s="877"/>
      <c r="QOH18" s="877"/>
      <c r="QOI18" s="877"/>
      <c r="QOJ18" s="877"/>
      <c r="QOK18" s="877"/>
      <c r="QOL18" s="877"/>
      <c r="QOM18" s="877"/>
      <c r="QON18" s="877"/>
      <c r="QOO18" s="877"/>
      <c r="QOP18" s="877"/>
      <c r="QOQ18" s="877"/>
      <c r="QOR18" s="877"/>
      <c r="QOS18" s="877"/>
      <c r="QOT18" s="877"/>
      <c r="QOU18" s="877"/>
      <c r="QOV18" s="877"/>
      <c r="QOW18" s="877"/>
      <c r="QOX18" s="877"/>
      <c r="QOY18" s="877"/>
      <c r="QOZ18" s="877"/>
      <c r="QPA18" s="877"/>
      <c r="QPB18" s="877"/>
      <c r="QPC18" s="877"/>
      <c r="QPD18" s="877"/>
      <c r="QPE18" s="877"/>
      <c r="QPF18" s="877"/>
      <c r="QPG18" s="877"/>
      <c r="QPH18" s="877"/>
      <c r="QPI18" s="877"/>
      <c r="QPJ18" s="877"/>
      <c r="QPK18" s="877"/>
      <c r="QPL18" s="877"/>
      <c r="QPM18" s="877"/>
      <c r="QPN18" s="877"/>
      <c r="QPO18" s="877"/>
      <c r="QPP18" s="877"/>
      <c r="QPQ18" s="877"/>
      <c r="QPR18" s="877"/>
      <c r="QPS18" s="877"/>
      <c r="QPT18" s="877"/>
      <c r="QPU18" s="877"/>
      <c r="QPV18" s="877"/>
      <c r="QPW18" s="877"/>
      <c r="QPX18" s="877"/>
      <c r="QPY18" s="877"/>
      <c r="QPZ18" s="877"/>
      <c r="QQA18" s="877"/>
      <c r="QQB18" s="877"/>
      <c r="QQC18" s="877"/>
      <c r="QQD18" s="877"/>
      <c r="QQE18" s="877"/>
      <c r="QQF18" s="877"/>
      <c r="QQG18" s="877"/>
      <c r="QQH18" s="877"/>
      <c r="QQI18" s="877"/>
      <c r="QQJ18" s="877"/>
      <c r="QQK18" s="877"/>
      <c r="QQL18" s="877"/>
      <c r="QQM18" s="877"/>
      <c r="QQN18" s="877"/>
      <c r="QQO18" s="877"/>
      <c r="QQP18" s="877"/>
      <c r="QQQ18" s="877"/>
      <c r="QQR18" s="877"/>
      <c r="QQS18" s="877"/>
      <c r="QQT18" s="877"/>
      <c r="QQU18" s="877"/>
      <c r="QQV18" s="877"/>
      <c r="QQW18" s="877"/>
      <c r="QQX18" s="877"/>
      <c r="QQY18" s="877"/>
      <c r="QQZ18" s="877"/>
      <c r="QRA18" s="877"/>
      <c r="QRB18" s="877"/>
      <c r="QRC18" s="877"/>
      <c r="QRD18" s="877"/>
      <c r="QRE18" s="877"/>
      <c r="QRF18" s="877"/>
      <c r="QRG18" s="877"/>
      <c r="QRH18" s="877"/>
      <c r="QRI18" s="877"/>
      <c r="QRJ18" s="877"/>
      <c r="QRK18" s="877"/>
      <c r="QRL18" s="877"/>
      <c r="QRM18" s="877"/>
      <c r="QRN18" s="877"/>
      <c r="QRO18" s="877"/>
      <c r="QRP18" s="877"/>
      <c r="QRQ18" s="877"/>
      <c r="QRR18" s="877"/>
      <c r="QRS18" s="877"/>
      <c r="QRT18" s="877"/>
      <c r="QRU18" s="877"/>
      <c r="QRV18" s="877"/>
      <c r="QRW18" s="877"/>
      <c r="QRX18" s="877"/>
      <c r="QRY18" s="877"/>
      <c r="QRZ18" s="877"/>
      <c r="QSA18" s="877"/>
      <c r="QSB18" s="877"/>
      <c r="QSC18" s="877"/>
      <c r="QSD18" s="877"/>
      <c r="QSE18" s="877"/>
      <c r="QSF18" s="877"/>
      <c r="QSG18" s="877"/>
      <c r="QSH18" s="877"/>
      <c r="QSI18" s="877"/>
      <c r="QSJ18" s="877"/>
      <c r="QSK18" s="877"/>
      <c r="QSL18" s="877"/>
      <c r="QSM18" s="877"/>
      <c r="QSN18" s="877"/>
      <c r="QSO18" s="877"/>
      <c r="QSP18" s="877"/>
      <c r="QSQ18" s="877"/>
      <c r="QSR18" s="877"/>
      <c r="QSS18" s="877"/>
      <c r="QST18" s="877"/>
      <c r="QSU18" s="877"/>
      <c r="QSV18" s="877"/>
      <c r="QSW18" s="877"/>
      <c r="QSX18" s="877"/>
      <c r="QSY18" s="877"/>
      <c r="QSZ18" s="877"/>
      <c r="QTA18" s="877"/>
      <c r="QTB18" s="877"/>
      <c r="QTC18" s="877"/>
      <c r="QTD18" s="877"/>
      <c r="QTE18" s="877"/>
      <c r="QTF18" s="877"/>
      <c r="QTG18" s="877"/>
      <c r="QTH18" s="877"/>
      <c r="QTI18" s="877"/>
      <c r="QTJ18" s="877"/>
      <c r="QTK18" s="877"/>
      <c r="QTL18" s="877"/>
      <c r="QTM18" s="877"/>
      <c r="QTN18" s="877"/>
      <c r="QTO18" s="877"/>
      <c r="QTP18" s="877"/>
      <c r="QTQ18" s="877"/>
      <c r="QTR18" s="877"/>
      <c r="QTS18" s="877"/>
      <c r="QTT18" s="877"/>
      <c r="QTU18" s="877"/>
      <c r="QTV18" s="877"/>
      <c r="QTW18" s="877"/>
      <c r="QTX18" s="877"/>
      <c r="QTY18" s="877"/>
      <c r="QTZ18" s="877"/>
      <c r="QUA18" s="877"/>
      <c r="QUB18" s="877"/>
      <c r="QUC18" s="877"/>
      <c r="QUD18" s="877"/>
      <c r="QUE18" s="877"/>
      <c r="QUF18" s="877"/>
      <c r="QUG18" s="877"/>
      <c r="QUH18" s="877"/>
      <c r="QUI18" s="877"/>
      <c r="QUJ18" s="877"/>
      <c r="QUK18" s="877"/>
      <c r="QUL18" s="877"/>
      <c r="QUM18" s="877"/>
      <c r="QUN18" s="877"/>
      <c r="QUO18" s="877"/>
      <c r="QUP18" s="877"/>
      <c r="QUQ18" s="877"/>
      <c r="QUR18" s="877"/>
      <c r="QUS18" s="877"/>
      <c r="QUT18" s="877"/>
      <c r="QUU18" s="877"/>
      <c r="QUV18" s="877"/>
      <c r="QUW18" s="877"/>
      <c r="QUX18" s="877"/>
      <c r="QUY18" s="877"/>
      <c r="QUZ18" s="877"/>
      <c r="QVA18" s="877"/>
      <c r="QVB18" s="877"/>
      <c r="QVC18" s="877"/>
      <c r="QVD18" s="877"/>
      <c r="QVE18" s="877"/>
      <c r="QVF18" s="877"/>
      <c r="QVG18" s="877"/>
      <c r="QVH18" s="877"/>
      <c r="QVI18" s="877"/>
      <c r="QVJ18" s="877"/>
      <c r="QVK18" s="877"/>
      <c r="QVL18" s="877"/>
      <c r="QVM18" s="877"/>
      <c r="QVN18" s="877"/>
      <c r="QVO18" s="877"/>
      <c r="QVP18" s="877"/>
      <c r="QVQ18" s="877"/>
      <c r="QVR18" s="877"/>
      <c r="QVS18" s="877"/>
      <c r="QVT18" s="877"/>
      <c r="QVU18" s="877"/>
      <c r="QVV18" s="877"/>
      <c r="QVW18" s="877"/>
      <c r="QVX18" s="877"/>
      <c r="QVY18" s="877"/>
      <c r="QVZ18" s="877"/>
      <c r="QWA18" s="877"/>
      <c r="QWB18" s="877"/>
      <c r="QWC18" s="877"/>
      <c r="QWD18" s="877"/>
      <c r="QWE18" s="877"/>
      <c r="QWF18" s="877"/>
      <c r="QWG18" s="877"/>
      <c r="QWH18" s="877"/>
      <c r="QWI18" s="877"/>
      <c r="QWJ18" s="877"/>
      <c r="QWK18" s="877"/>
      <c r="QWL18" s="877"/>
      <c r="QWM18" s="877"/>
      <c r="QWN18" s="877"/>
      <c r="QWO18" s="877"/>
      <c r="QWP18" s="877"/>
      <c r="QWQ18" s="877"/>
      <c r="QWR18" s="877"/>
      <c r="QWS18" s="877"/>
      <c r="QWT18" s="877"/>
      <c r="QWU18" s="877"/>
      <c r="QWV18" s="877"/>
      <c r="QWW18" s="877"/>
      <c r="QWX18" s="877"/>
      <c r="QWY18" s="877"/>
      <c r="QWZ18" s="877"/>
      <c r="QXA18" s="877"/>
      <c r="QXB18" s="877"/>
      <c r="QXC18" s="877"/>
      <c r="QXD18" s="877"/>
      <c r="QXE18" s="877"/>
      <c r="QXF18" s="877"/>
      <c r="QXG18" s="877"/>
      <c r="QXH18" s="877"/>
      <c r="QXI18" s="877"/>
      <c r="QXJ18" s="877"/>
      <c r="QXK18" s="877"/>
      <c r="QXL18" s="877"/>
      <c r="QXM18" s="877"/>
      <c r="QXN18" s="877"/>
      <c r="QXO18" s="877"/>
      <c r="QXP18" s="877"/>
      <c r="QXQ18" s="877"/>
      <c r="QXR18" s="877"/>
      <c r="QXS18" s="877"/>
      <c r="QXT18" s="877"/>
      <c r="QXU18" s="877"/>
      <c r="QXV18" s="877"/>
      <c r="QXW18" s="877"/>
      <c r="QXX18" s="877"/>
      <c r="QXY18" s="877"/>
      <c r="QXZ18" s="877"/>
      <c r="QYA18" s="877"/>
      <c r="QYB18" s="877"/>
      <c r="QYC18" s="877"/>
      <c r="QYD18" s="877"/>
      <c r="QYE18" s="877"/>
      <c r="QYF18" s="877"/>
      <c r="QYG18" s="877"/>
      <c r="QYH18" s="877"/>
      <c r="QYI18" s="877"/>
      <c r="QYJ18" s="877"/>
      <c r="QYK18" s="877"/>
      <c r="QYL18" s="877"/>
      <c r="QYM18" s="877"/>
      <c r="QYN18" s="877"/>
      <c r="QYO18" s="877"/>
      <c r="QYP18" s="877"/>
      <c r="QYQ18" s="877"/>
      <c r="QYR18" s="877"/>
      <c r="QYS18" s="877"/>
      <c r="QYT18" s="877"/>
      <c r="QYU18" s="877"/>
      <c r="QYV18" s="877"/>
      <c r="QYW18" s="877"/>
      <c r="QYX18" s="877"/>
      <c r="QYY18" s="877"/>
      <c r="QYZ18" s="877"/>
      <c r="QZA18" s="877"/>
      <c r="QZB18" s="877"/>
      <c r="QZC18" s="877"/>
      <c r="QZD18" s="877"/>
      <c r="QZE18" s="877"/>
      <c r="QZF18" s="877"/>
      <c r="QZG18" s="877"/>
      <c r="QZH18" s="877"/>
      <c r="QZI18" s="877"/>
      <c r="QZJ18" s="877"/>
      <c r="QZK18" s="877"/>
      <c r="QZL18" s="877"/>
      <c r="QZM18" s="877"/>
      <c r="QZN18" s="877"/>
      <c r="QZO18" s="877"/>
      <c r="QZP18" s="877"/>
      <c r="QZQ18" s="877"/>
      <c r="QZR18" s="877"/>
      <c r="QZS18" s="877"/>
      <c r="QZT18" s="877"/>
      <c r="QZU18" s="877"/>
      <c r="QZV18" s="877"/>
      <c r="QZW18" s="877"/>
      <c r="QZX18" s="877"/>
      <c r="QZY18" s="877"/>
      <c r="QZZ18" s="877"/>
      <c r="RAA18" s="877"/>
      <c r="RAB18" s="877"/>
      <c r="RAC18" s="877"/>
      <c r="RAD18" s="877"/>
      <c r="RAE18" s="877"/>
      <c r="RAF18" s="877"/>
      <c r="RAG18" s="877"/>
      <c r="RAH18" s="877"/>
      <c r="RAI18" s="877"/>
      <c r="RAJ18" s="877"/>
      <c r="RAK18" s="877"/>
      <c r="RAL18" s="877"/>
      <c r="RAM18" s="877"/>
      <c r="RAN18" s="877"/>
      <c r="RAO18" s="877"/>
      <c r="RAP18" s="877"/>
      <c r="RAQ18" s="877"/>
      <c r="RAR18" s="877"/>
      <c r="RAS18" s="877"/>
      <c r="RAT18" s="877"/>
      <c r="RAU18" s="877"/>
      <c r="RAV18" s="877"/>
      <c r="RAW18" s="877"/>
      <c r="RAX18" s="877"/>
      <c r="RAY18" s="877"/>
      <c r="RAZ18" s="877"/>
      <c r="RBA18" s="877"/>
      <c r="RBB18" s="877"/>
      <c r="RBC18" s="877"/>
      <c r="RBD18" s="877"/>
      <c r="RBE18" s="877"/>
      <c r="RBF18" s="877"/>
      <c r="RBG18" s="877"/>
      <c r="RBH18" s="877"/>
      <c r="RBI18" s="877"/>
      <c r="RBJ18" s="877"/>
      <c r="RBK18" s="877"/>
      <c r="RBL18" s="877"/>
      <c r="RBM18" s="877"/>
      <c r="RBN18" s="877"/>
      <c r="RBO18" s="877"/>
      <c r="RBP18" s="877"/>
      <c r="RBQ18" s="877"/>
      <c r="RBR18" s="877"/>
      <c r="RBS18" s="877"/>
      <c r="RBT18" s="877"/>
      <c r="RBU18" s="877"/>
      <c r="RBV18" s="877"/>
      <c r="RBW18" s="877"/>
      <c r="RBX18" s="877"/>
      <c r="RBY18" s="877"/>
      <c r="RBZ18" s="877"/>
      <c r="RCA18" s="877"/>
      <c r="RCB18" s="877"/>
      <c r="RCC18" s="877"/>
      <c r="RCD18" s="877"/>
      <c r="RCE18" s="877"/>
      <c r="RCF18" s="877"/>
      <c r="RCG18" s="877"/>
      <c r="RCH18" s="877"/>
      <c r="RCI18" s="877"/>
      <c r="RCJ18" s="877"/>
      <c r="RCK18" s="877"/>
      <c r="RCL18" s="877"/>
      <c r="RCM18" s="877"/>
      <c r="RCN18" s="877"/>
      <c r="RCO18" s="877"/>
      <c r="RCP18" s="877"/>
      <c r="RCQ18" s="877"/>
      <c r="RCR18" s="877"/>
      <c r="RCS18" s="877"/>
      <c r="RCT18" s="877"/>
      <c r="RCU18" s="877"/>
      <c r="RCV18" s="877"/>
      <c r="RCW18" s="877"/>
      <c r="RCX18" s="877"/>
      <c r="RCY18" s="877"/>
      <c r="RCZ18" s="877"/>
      <c r="RDA18" s="877"/>
      <c r="RDB18" s="877"/>
      <c r="RDC18" s="877"/>
      <c r="RDD18" s="877"/>
      <c r="RDE18" s="877"/>
      <c r="RDF18" s="877"/>
      <c r="RDG18" s="877"/>
      <c r="RDH18" s="877"/>
      <c r="RDI18" s="877"/>
      <c r="RDJ18" s="877"/>
      <c r="RDK18" s="877"/>
      <c r="RDL18" s="877"/>
      <c r="RDM18" s="877"/>
      <c r="RDN18" s="877"/>
      <c r="RDO18" s="877"/>
      <c r="RDP18" s="877"/>
      <c r="RDQ18" s="877"/>
      <c r="RDR18" s="877"/>
      <c r="RDS18" s="877"/>
      <c r="RDT18" s="877"/>
      <c r="RDU18" s="877"/>
      <c r="RDV18" s="877"/>
      <c r="RDW18" s="877"/>
      <c r="RDX18" s="877"/>
      <c r="RDY18" s="877"/>
      <c r="RDZ18" s="877"/>
      <c r="REA18" s="877"/>
      <c r="REB18" s="877"/>
      <c r="REC18" s="877"/>
      <c r="RED18" s="877"/>
      <c r="REE18" s="877"/>
      <c r="REF18" s="877"/>
      <c r="REG18" s="877"/>
      <c r="REH18" s="877"/>
      <c r="REI18" s="877"/>
      <c r="REJ18" s="877"/>
      <c r="REK18" s="877"/>
      <c r="REL18" s="877"/>
      <c r="REM18" s="877"/>
      <c r="REN18" s="877"/>
      <c r="REO18" s="877"/>
      <c r="REP18" s="877"/>
      <c r="REQ18" s="877"/>
      <c r="RER18" s="877"/>
      <c r="RES18" s="877"/>
      <c r="RET18" s="877"/>
      <c r="REU18" s="877"/>
      <c r="REV18" s="877"/>
      <c r="REW18" s="877"/>
      <c r="REX18" s="877"/>
      <c r="REY18" s="877"/>
      <c r="REZ18" s="877"/>
      <c r="RFA18" s="877"/>
      <c r="RFB18" s="877"/>
      <c r="RFC18" s="877"/>
      <c r="RFD18" s="877"/>
      <c r="RFE18" s="877"/>
      <c r="RFF18" s="877"/>
      <c r="RFG18" s="877"/>
      <c r="RFH18" s="877"/>
      <c r="RFI18" s="877"/>
      <c r="RFJ18" s="877"/>
      <c r="RFK18" s="877"/>
      <c r="RFL18" s="877"/>
      <c r="RFM18" s="877"/>
      <c r="RFN18" s="877"/>
      <c r="RFO18" s="877"/>
      <c r="RFP18" s="877"/>
      <c r="RFQ18" s="877"/>
      <c r="RFR18" s="877"/>
      <c r="RFS18" s="877"/>
      <c r="RFT18" s="877"/>
      <c r="RFU18" s="877"/>
      <c r="RFV18" s="877"/>
      <c r="RFW18" s="877"/>
      <c r="RFX18" s="877"/>
      <c r="RFY18" s="877"/>
      <c r="RFZ18" s="877"/>
      <c r="RGA18" s="877"/>
      <c r="RGB18" s="877"/>
      <c r="RGC18" s="877"/>
      <c r="RGD18" s="877"/>
      <c r="RGE18" s="877"/>
      <c r="RGF18" s="877"/>
      <c r="RGG18" s="877"/>
      <c r="RGH18" s="877"/>
      <c r="RGI18" s="877"/>
      <c r="RGJ18" s="877"/>
      <c r="RGK18" s="877"/>
      <c r="RGL18" s="877"/>
      <c r="RGM18" s="877"/>
      <c r="RGN18" s="877"/>
      <c r="RGO18" s="877"/>
      <c r="RGP18" s="877"/>
      <c r="RGQ18" s="877"/>
      <c r="RGR18" s="877"/>
      <c r="RGS18" s="877"/>
      <c r="RGT18" s="877"/>
      <c r="RGU18" s="877"/>
      <c r="RGV18" s="877"/>
      <c r="RGW18" s="877"/>
      <c r="RGX18" s="877"/>
      <c r="RGY18" s="877"/>
      <c r="RGZ18" s="877"/>
      <c r="RHA18" s="877"/>
      <c r="RHB18" s="877"/>
      <c r="RHC18" s="877"/>
      <c r="RHD18" s="877"/>
      <c r="RHE18" s="877"/>
      <c r="RHF18" s="877"/>
      <c r="RHG18" s="877"/>
      <c r="RHH18" s="877"/>
      <c r="RHI18" s="877"/>
      <c r="RHJ18" s="877"/>
      <c r="RHK18" s="877"/>
      <c r="RHL18" s="877"/>
      <c r="RHM18" s="877"/>
      <c r="RHN18" s="877"/>
      <c r="RHO18" s="877"/>
      <c r="RHP18" s="877"/>
      <c r="RHQ18" s="877"/>
      <c r="RHR18" s="877"/>
      <c r="RHS18" s="877"/>
      <c r="RHT18" s="877"/>
      <c r="RHU18" s="877"/>
      <c r="RHV18" s="877"/>
      <c r="RHW18" s="877"/>
      <c r="RHX18" s="877"/>
      <c r="RHY18" s="877"/>
      <c r="RHZ18" s="877"/>
      <c r="RIA18" s="877"/>
      <c r="RIB18" s="877"/>
      <c r="RIC18" s="877"/>
      <c r="RID18" s="877"/>
      <c r="RIE18" s="877"/>
      <c r="RIF18" s="877"/>
      <c r="RIG18" s="877"/>
      <c r="RIH18" s="877"/>
      <c r="RII18" s="877"/>
      <c r="RIJ18" s="877"/>
      <c r="RIK18" s="877"/>
      <c r="RIL18" s="877"/>
      <c r="RIM18" s="877"/>
      <c r="RIN18" s="877"/>
      <c r="RIO18" s="877"/>
      <c r="RIP18" s="877"/>
      <c r="RIQ18" s="877"/>
      <c r="RIR18" s="877"/>
      <c r="RIS18" s="877"/>
      <c r="RIT18" s="877"/>
      <c r="RIU18" s="877"/>
      <c r="RIV18" s="877"/>
      <c r="RIW18" s="877"/>
      <c r="RIX18" s="877"/>
      <c r="RIY18" s="877"/>
      <c r="RIZ18" s="877"/>
      <c r="RJA18" s="877"/>
      <c r="RJB18" s="877"/>
      <c r="RJC18" s="877"/>
      <c r="RJD18" s="877"/>
      <c r="RJE18" s="877"/>
      <c r="RJF18" s="877"/>
      <c r="RJG18" s="877"/>
      <c r="RJH18" s="877"/>
      <c r="RJI18" s="877"/>
      <c r="RJJ18" s="877"/>
      <c r="RJK18" s="877"/>
      <c r="RJL18" s="877"/>
      <c r="RJM18" s="877"/>
      <c r="RJN18" s="877"/>
      <c r="RJO18" s="877"/>
      <c r="RJP18" s="877"/>
      <c r="RJQ18" s="877"/>
      <c r="RJR18" s="877"/>
      <c r="RJS18" s="877"/>
      <c r="RJT18" s="877"/>
      <c r="RJU18" s="877"/>
      <c r="RJV18" s="877"/>
      <c r="RJW18" s="877"/>
      <c r="RJX18" s="877"/>
      <c r="RJY18" s="877"/>
      <c r="RJZ18" s="877"/>
      <c r="RKA18" s="877"/>
      <c r="RKB18" s="877"/>
      <c r="RKC18" s="877"/>
      <c r="RKD18" s="877"/>
      <c r="RKE18" s="877"/>
      <c r="RKF18" s="877"/>
      <c r="RKG18" s="877"/>
      <c r="RKH18" s="877"/>
      <c r="RKI18" s="877"/>
      <c r="RKJ18" s="877"/>
      <c r="RKK18" s="877"/>
      <c r="RKL18" s="877"/>
      <c r="RKM18" s="877"/>
      <c r="RKN18" s="877"/>
      <c r="RKO18" s="877"/>
      <c r="RKP18" s="877"/>
      <c r="RKQ18" s="877"/>
      <c r="RKR18" s="877"/>
      <c r="RKS18" s="877"/>
      <c r="RKT18" s="877"/>
      <c r="RKU18" s="877"/>
      <c r="RKV18" s="877"/>
      <c r="RKW18" s="877"/>
      <c r="RKX18" s="877"/>
      <c r="RKY18" s="877"/>
      <c r="RKZ18" s="877"/>
      <c r="RLA18" s="877"/>
      <c r="RLB18" s="877"/>
      <c r="RLC18" s="877"/>
      <c r="RLD18" s="877"/>
      <c r="RLE18" s="877"/>
      <c r="RLF18" s="877"/>
      <c r="RLG18" s="877"/>
      <c r="RLH18" s="877"/>
      <c r="RLI18" s="877"/>
      <c r="RLJ18" s="877"/>
      <c r="RLK18" s="877"/>
      <c r="RLL18" s="877"/>
      <c r="RLM18" s="877"/>
      <c r="RLN18" s="877"/>
      <c r="RLO18" s="877"/>
      <c r="RLP18" s="877"/>
      <c r="RLQ18" s="877"/>
      <c r="RLR18" s="877"/>
      <c r="RLS18" s="877"/>
      <c r="RLT18" s="877"/>
      <c r="RLU18" s="877"/>
      <c r="RLV18" s="877"/>
      <c r="RLW18" s="877"/>
      <c r="RLX18" s="877"/>
      <c r="RLY18" s="877"/>
      <c r="RLZ18" s="877"/>
      <c r="RMA18" s="877"/>
      <c r="RMB18" s="877"/>
      <c r="RMC18" s="877"/>
      <c r="RMD18" s="877"/>
      <c r="RME18" s="877"/>
      <c r="RMF18" s="877"/>
      <c r="RMG18" s="877"/>
      <c r="RMH18" s="877"/>
      <c r="RMI18" s="877"/>
      <c r="RMJ18" s="877"/>
      <c r="RMK18" s="877"/>
      <c r="RML18" s="877"/>
      <c r="RMM18" s="877"/>
      <c r="RMN18" s="877"/>
      <c r="RMO18" s="877"/>
      <c r="RMP18" s="877"/>
      <c r="RMQ18" s="877"/>
      <c r="RMR18" s="877"/>
      <c r="RMS18" s="877"/>
      <c r="RMT18" s="877"/>
      <c r="RMU18" s="877"/>
      <c r="RMV18" s="877"/>
      <c r="RMW18" s="877"/>
      <c r="RMX18" s="877"/>
      <c r="RMY18" s="877"/>
      <c r="RMZ18" s="877"/>
      <c r="RNA18" s="877"/>
      <c r="RNB18" s="877"/>
      <c r="RNC18" s="877"/>
      <c r="RND18" s="877"/>
      <c r="RNE18" s="877"/>
      <c r="RNF18" s="877"/>
      <c r="RNG18" s="877"/>
      <c r="RNH18" s="877"/>
      <c r="RNI18" s="877"/>
      <c r="RNJ18" s="877"/>
      <c r="RNK18" s="877"/>
      <c r="RNL18" s="877"/>
      <c r="RNM18" s="877"/>
      <c r="RNN18" s="877"/>
      <c r="RNO18" s="877"/>
      <c r="RNP18" s="877"/>
      <c r="RNQ18" s="877"/>
      <c r="RNR18" s="877"/>
      <c r="RNS18" s="877"/>
      <c r="RNT18" s="877"/>
      <c r="RNU18" s="877"/>
      <c r="RNV18" s="877"/>
      <c r="RNW18" s="877"/>
      <c r="RNX18" s="877"/>
      <c r="RNY18" s="877"/>
      <c r="RNZ18" s="877"/>
      <c r="ROA18" s="877"/>
      <c r="ROB18" s="877"/>
      <c r="ROC18" s="877"/>
      <c r="ROD18" s="877"/>
      <c r="ROE18" s="877"/>
      <c r="ROF18" s="877"/>
      <c r="ROG18" s="877"/>
      <c r="ROH18" s="877"/>
      <c r="ROI18" s="877"/>
      <c r="ROJ18" s="877"/>
      <c r="ROK18" s="877"/>
      <c r="ROL18" s="877"/>
      <c r="ROM18" s="877"/>
      <c r="RON18" s="877"/>
      <c r="ROO18" s="877"/>
      <c r="ROP18" s="877"/>
      <c r="ROQ18" s="877"/>
      <c r="ROR18" s="877"/>
      <c r="ROS18" s="877"/>
      <c r="ROT18" s="877"/>
      <c r="ROU18" s="877"/>
      <c r="ROV18" s="877"/>
      <c r="ROW18" s="877"/>
      <c r="ROX18" s="877"/>
      <c r="ROY18" s="877"/>
      <c r="ROZ18" s="877"/>
      <c r="RPA18" s="877"/>
      <c r="RPB18" s="877"/>
      <c r="RPC18" s="877"/>
      <c r="RPD18" s="877"/>
      <c r="RPE18" s="877"/>
      <c r="RPF18" s="877"/>
      <c r="RPG18" s="877"/>
      <c r="RPH18" s="877"/>
      <c r="RPI18" s="877"/>
      <c r="RPJ18" s="877"/>
      <c r="RPK18" s="877"/>
      <c r="RPL18" s="877"/>
      <c r="RPM18" s="877"/>
      <c r="RPN18" s="877"/>
      <c r="RPO18" s="877"/>
      <c r="RPP18" s="877"/>
      <c r="RPQ18" s="877"/>
      <c r="RPR18" s="877"/>
      <c r="RPS18" s="877"/>
      <c r="RPT18" s="877"/>
      <c r="RPU18" s="877"/>
      <c r="RPV18" s="877"/>
      <c r="RPW18" s="877"/>
      <c r="RPX18" s="877"/>
      <c r="RPY18" s="877"/>
      <c r="RPZ18" s="877"/>
      <c r="RQA18" s="877"/>
      <c r="RQB18" s="877"/>
      <c r="RQC18" s="877"/>
      <c r="RQD18" s="877"/>
      <c r="RQE18" s="877"/>
      <c r="RQF18" s="877"/>
      <c r="RQG18" s="877"/>
      <c r="RQH18" s="877"/>
      <c r="RQI18" s="877"/>
      <c r="RQJ18" s="877"/>
      <c r="RQK18" s="877"/>
      <c r="RQL18" s="877"/>
      <c r="RQM18" s="877"/>
      <c r="RQN18" s="877"/>
      <c r="RQO18" s="877"/>
      <c r="RQP18" s="877"/>
      <c r="RQQ18" s="877"/>
      <c r="RQR18" s="877"/>
      <c r="RQS18" s="877"/>
      <c r="RQT18" s="877"/>
      <c r="RQU18" s="877"/>
      <c r="RQV18" s="877"/>
      <c r="RQW18" s="877"/>
      <c r="RQX18" s="877"/>
      <c r="RQY18" s="877"/>
      <c r="RQZ18" s="877"/>
      <c r="RRA18" s="877"/>
      <c r="RRB18" s="877"/>
      <c r="RRC18" s="877"/>
      <c r="RRD18" s="877"/>
      <c r="RRE18" s="877"/>
      <c r="RRF18" s="877"/>
      <c r="RRG18" s="877"/>
      <c r="RRH18" s="877"/>
      <c r="RRI18" s="877"/>
      <c r="RRJ18" s="877"/>
      <c r="RRK18" s="877"/>
      <c r="RRL18" s="877"/>
      <c r="RRM18" s="877"/>
      <c r="RRN18" s="877"/>
      <c r="RRO18" s="877"/>
      <c r="RRP18" s="877"/>
      <c r="RRQ18" s="877"/>
      <c r="RRR18" s="877"/>
      <c r="RRS18" s="877"/>
      <c r="RRT18" s="877"/>
      <c r="RRU18" s="877"/>
      <c r="RRV18" s="877"/>
      <c r="RRW18" s="877"/>
      <c r="RRX18" s="877"/>
      <c r="RRY18" s="877"/>
      <c r="RRZ18" s="877"/>
      <c r="RSA18" s="877"/>
      <c r="RSB18" s="877"/>
      <c r="RSC18" s="877"/>
      <c r="RSD18" s="877"/>
      <c r="RSE18" s="877"/>
      <c r="RSF18" s="877"/>
      <c r="RSG18" s="877"/>
      <c r="RSH18" s="877"/>
      <c r="RSI18" s="877"/>
      <c r="RSJ18" s="877"/>
      <c r="RSK18" s="877"/>
      <c r="RSL18" s="877"/>
      <c r="RSM18" s="877"/>
      <c r="RSN18" s="877"/>
      <c r="RSO18" s="877"/>
      <c r="RSP18" s="877"/>
      <c r="RSQ18" s="877"/>
      <c r="RSR18" s="877"/>
      <c r="RSS18" s="877"/>
      <c r="RST18" s="877"/>
      <c r="RSU18" s="877"/>
      <c r="RSV18" s="877"/>
      <c r="RSW18" s="877"/>
      <c r="RSX18" s="877"/>
      <c r="RSY18" s="877"/>
      <c r="RSZ18" s="877"/>
      <c r="RTA18" s="877"/>
      <c r="RTB18" s="877"/>
      <c r="RTC18" s="877"/>
      <c r="RTD18" s="877"/>
      <c r="RTE18" s="877"/>
      <c r="RTF18" s="877"/>
      <c r="RTG18" s="877"/>
      <c r="RTH18" s="877"/>
      <c r="RTI18" s="877"/>
      <c r="RTJ18" s="877"/>
      <c r="RTK18" s="877"/>
      <c r="RTL18" s="877"/>
      <c r="RTM18" s="877"/>
      <c r="RTN18" s="877"/>
      <c r="RTO18" s="877"/>
      <c r="RTP18" s="877"/>
      <c r="RTQ18" s="877"/>
      <c r="RTR18" s="877"/>
      <c r="RTS18" s="877"/>
      <c r="RTT18" s="877"/>
      <c r="RTU18" s="877"/>
      <c r="RTV18" s="877"/>
      <c r="RTW18" s="877"/>
      <c r="RTX18" s="877"/>
      <c r="RTY18" s="877"/>
      <c r="RTZ18" s="877"/>
      <c r="RUA18" s="877"/>
      <c r="RUB18" s="877"/>
      <c r="RUC18" s="877"/>
      <c r="RUD18" s="877"/>
      <c r="RUE18" s="877"/>
      <c r="RUF18" s="877"/>
      <c r="RUG18" s="877"/>
      <c r="RUH18" s="877"/>
      <c r="RUI18" s="877"/>
      <c r="RUJ18" s="877"/>
      <c r="RUK18" s="877"/>
      <c r="RUL18" s="877"/>
      <c r="RUM18" s="877"/>
      <c r="RUN18" s="877"/>
      <c r="RUO18" s="877"/>
      <c r="RUP18" s="877"/>
      <c r="RUQ18" s="877"/>
      <c r="RUR18" s="877"/>
      <c r="RUS18" s="877"/>
      <c r="RUT18" s="877"/>
      <c r="RUU18" s="877"/>
      <c r="RUV18" s="877"/>
      <c r="RUW18" s="877"/>
      <c r="RUX18" s="877"/>
      <c r="RUY18" s="877"/>
      <c r="RUZ18" s="877"/>
      <c r="RVA18" s="877"/>
      <c r="RVB18" s="877"/>
      <c r="RVC18" s="877"/>
      <c r="RVD18" s="877"/>
      <c r="RVE18" s="877"/>
      <c r="RVF18" s="877"/>
      <c r="RVG18" s="877"/>
      <c r="RVH18" s="877"/>
      <c r="RVI18" s="877"/>
      <c r="RVJ18" s="877"/>
      <c r="RVK18" s="877"/>
      <c r="RVL18" s="877"/>
      <c r="RVM18" s="877"/>
      <c r="RVN18" s="877"/>
      <c r="RVO18" s="877"/>
      <c r="RVP18" s="877"/>
      <c r="RVQ18" s="877"/>
      <c r="RVR18" s="877"/>
      <c r="RVS18" s="877"/>
      <c r="RVT18" s="877"/>
      <c r="RVU18" s="877"/>
      <c r="RVV18" s="877"/>
      <c r="RVW18" s="877"/>
      <c r="RVX18" s="877"/>
      <c r="RVY18" s="877"/>
      <c r="RVZ18" s="877"/>
      <c r="RWA18" s="877"/>
      <c r="RWB18" s="877"/>
      <c r="RWC18" s="877"/>
      <c r="RWD18" s="877"/>
      <c r="RWE18" s="877"/>
      <c r="RWF18" s="877"/>
      <c r="RWG18" s="877"/>
      <c r="RWH18" s="877"/>
      <c r="RWI18" s="877"/>
      <c r="RWJ18" s="877"/>
      <c r="RWK18" s="877"/>
      <c r="RWL18" s="877"/>
      <c r="RWM18" s="877"/>
      <c r="RWN18" s="877"/>
      <c r="RWO18" s="877"/>
      <c r="RWP18" s="877"/>
      <c r="RWQ18" s="877"/>
      <c r="RWR18" s="877"/>
      <c r="RWS18" s="877"/>
      <c r="RWT18" s="877"/>
      <c r="RWU18" s="877"/>
      <c r="RWV18" s="877"/>
      <c r="RWW18" s="877"/>
      <c r="RWX18" s="877"/>
      <c r="RWY18" s="877"/>
      <c r="RWZ18" s="877"/>
      <c r="RXA18" s="877"/>
      <c r="RXB18" s="877"/>
      <c r="RXC18" s="877"/>
      <c r="RXD18" s="877"/>
      <c r="RXE18" s="877"/>
      <c r="RXF18" s="877"/>
      <c r="RXG18" s="877"/>
      <c r="RXH18" s="877"/>
      <c r="RXI18" s="877"/>
      <c r="RXJ18" s="877"/>
      <c r="RXK18" s="877"/>
      <c r="RXL18" s="877"/>
      <c r="RXM18" s="877"/>
      <c r="RXN18" s="877"/>
      <c r="RXO18" s="877"/>
      <c r="RXP18" s="877"/>
      <c r="RXQ18" s="877"/>
      <c r="RXR18" s="877"/>
      <c r="RXS18" s="877"/>
      <c r="RXT18" s="877"/>
      <c r="RXU18" s="877"/>
      <c r="RXV18" s="877"/>
      <c r="RXW18" s="877"/>
      <c r="RXX18" s="877"/>
      <c r="RXY18" s="877"/>
      <c r="RXZ18" s="877"/>
      <c r="RYA18" s="877"/>
      <c r="RYB18" s="877"/>
      <c r="RYC18" s="877"/>
      <c r="RYD18" s="877"/>
      <c r="RYE18" s="877"/>
      <c r="RYF18" s="877"/>
      <c r="RYG18" s="877"/>
      <c r="RYH18" s="877"/>
      <c r="RYI18" s="877"/>
      <c r="RYJ18" s="877"/>
      <c r="RYK18" s="877"/>
      <c r="RYL18" s="877"/>
      <c r="RYM18" s="877"/>
      <c r="RYN18" s="877"/>
      <c r="RYO18" s="877"/>
      <c r="RYP18" s="877"/>
      <c r="RYQ18" s="877"/>
      <c r="RYR18" s="877"/>
      <c r="RYS18" s="877"/>
      <c r="RYT18" s="877"/>
      <c r="RYU18" s="877"/>
      <c r="RYV18" s="877"/>
      <c r="RYW18" s="877"/>
      <c r="RYX18" s="877"/>
      <c r="RYY18" s="877"/>
      <c r="RYZ18" s="877"/>
      <c r="RZA18" s="877"/>
      <c r="RZB18" s="877"/>
      <c r="RZC18" s="877"/>
      <c r="RZD18" s="877"/>
      <c r="RZE18" s="877"/>
      <c r="RZF18" s="877"/>
      <c r="RZG18" s="877"/>
      <c r="RZH18" s="877"/>
      <c r="RZI18" s="877"/>
      <c r="RZJ18" s="877"/>
      <c r="RZK18" s="877"/>
      <c r="RZL18" s="877"/>
      <c r="RZM18" s="877"/>
      <c r="RZN18" s="877"/>
      <c r="RZO18" s="877"/>
      <c r="RZP18" s="877"/>
      <c r="RZQ18" s="877"/>
      <c r="RZR18" s="877"/>
      <c r="RZS18" s="877"/>
      <c r="RZT18" s="877"/>
      <c r="RZU18" s="877"/>
      <c r="RZV18" s="877"/>
      <c r="RZW18" s="877"/>
      <c r="RZX18" s="877"/>
      <c r="RZY18" s="877"/>
      <c r="RZZ18" s="877"/>
      <c r="SAA18" s="877"/>
      <c r="SAB18" s="877"/>
      <c r="SAC18" s="877"/>
      <c r="SAD18" s="877"/>
      <c r="SAE18" s="877"/>
      <c r="SAF18" s="877"/>
      <c r="SAG18" s="877"/>
      <c r="SAH18" s="877"/>
      <c r="SAI18" s="877"/>
      <c r="SAJ18" s="877"/>
      <c r="SAK18" s="877"/>
      <c r="SAL18" s="877"/>
      <c r="SAM18" s="877"/>
      <c r="SAN18" s="877"/>
      <c r="SAO18" s="877"/>
      <c r="SAP18" s="877"/>
      <c r="SAQ18" s="877"/>
      <c r="SAR18" s="877"/>
      <c r="SAS18" s="877"/>
      <c r="SAT18" s="877"/>
      <c r="SAU18" s="877"/>
      <c r="SAV18" s="877"/>
      <c r="SAW18" s="877"/>
      <c r="SAX18" s="877"/>
      <c r="SAY18" s="877"/>
      <c r="SAZ18" s="877"/>
      <c r="SBA18" s="877"/>
      <c r="SBB18" s="877"/>
      <c r="SBC18" s="877"/>
      <c r="SBD18" s="877"/>
      <c r="SBE18" s="877"/>
      <c r="SBF18" s="877"/>
      <c r="SBG18" s="877"/>
      <c r="SBH18" s="877"/>
      <c r="SBI18" s="877"/>
      <c r="SBJ18" s="877"/>
      <c r="SBK18" s="877"/>
      <c r="SBL18" s="877"/>
      <c r="SBM18" s="877"/>
      <c r="SBN18" s="877"/>
      <c r="SBO18" s="877"/>
      <c r="SBP18" s="877"/>
      <c r="SBQ18" s="877"/>
      <c r="SBR18" s="877"/>
      <c r="SBS18" s="877"/>
      <c r="SBT18" s="877"/>
      <c r="SBU18" s="877"/>
      <c r="SBV18" s="877"/>
      <c r="SBW18" s="877"/>
      <c r="SBX18" s="877"/>
      <c r="SBY18" s="877"/>
      <c r="SBZ18" s="877"/>
      <c r="SCA18" s="877"/>
      <c r="SCB18" s="877"/>
      <c r="SCC18" s="877"/>
      <c r="SCD18" s="877"/>
      <c r="SCE18" s="877"/>
      <c r="SCF18" s="877"/>
      <c r="SCG18" s="877"/>
      <c r="SCH18" s="877"/>
      <c r="SCI18" s="877"/>
      <c r="SCJ18" s="877"/>
      <c r="SCK18" s="877"/>
      <c r="SCL18" s="877"/>
      <c r="SCM18" s="877"/>
      <c r="SCN18" s="877"/>
      <c r="SCO18" s="877"/>
      <c r="SCP18" s="877"/>
      <c r="SCQ18" s="877"/>
      <c r="SCR18" s="877"/>
      <c r="SCS18" s="877"/>
      <c r="SCT18" s="877"/>
      <c r="SCU18" s="877"/>
      <c r="SCV18" s="877"/>
      <c r="SCW18" s="877"/>
      <c r="SCX18" s="877"/>
      <c r="SCY18" s="877"/>
      <c r="SCZ18" s="877"/>
      <c r="SDA18" s="877"/>
      <c r="SDB18" s="877"/>
      <c r="SDC18" s="877"/>
      <c r="SDD18" s="877"/>
      <c r="SDE18" s="877"/>
      <c r="SDF18" s="877"/>
      <c r="SDG18" s="877"/>
      <c r="SDH18" s="877"/>
      <c r="SDI18" s="877"/>
      <c r="SDJ18" s="877"/>
      <c r="SDK18" s="877"/>
      <c r="SDL18" s="877"/>
      <c r="SDM18" s="877"/>
      <c r="SDN18" s="877"/>
      <c r="SDO18" s="877"/>
      <c r="SDP18" s="877"/>
      <c r="SDQ18" s="877"/>
      <c r="SDR18" s="877"/>
      <c r="SDS18" s="877"/>
      <c r="SDT18" s="877"/>
      <c r="SDU18" s="877"/>
      <c r="SDV18" s="877"/>
      <c r="SDW18" s="877"/>
      <c r="SDX18" s="877"/>
      <c r="SDY18" s="877"/>
      <c r="SDZ18" s="877"/>
      <c r="SEA18" s="877"/>
      <c r="SEB18" s="877"/>
      <c r="SEC18" s="877"/>
      <c r="SED18" s="877"/>
      <c r="SEE18" s="877"/>
      <c r="SEF18" s="877"/>
      <c r="SEG18" s="877"/>
      <c r="SEH18" s="877"/>
      <c r="SEI18" s="877"/>
      <c r="SEJ18" s="877"/>
      <c r="SEK18" s="877"/>
      <c r="SEL18" s="877"/>
      <c r="SEM18" s="877"/>
      <c r="SEN18" s="877"/>
      <c r="SEO18" s="877"/>
      <c r="SEP18" s="877"/>
      <c r="SEQ18" s="877"/>
      <c r="SER18" s="877"/>
      <c r="SES18" s="877"/>
      <c r="SET18" s="877"/>
      <c r="SEU18" s="877"/>
      <c r="SEV18" s="877"/>
      <c r="SEW18" s="877"/>
      <c r="SEX18" s="877"/>
      <c r="SEY18" s="877"/>
      <c r="SEZ18" s="877"/>
      <c r="SFA18" s="877"/>
      <c r="SFB18" s="877"/>
      <c r="SFC18" s="877"/>
      <c r="SFD18" s="877"/>
      <c r="SFE18" s="877"/>
      <c r="SFF18" s="877"/>
      <c r="SFG18" s="877"/>
      <c r="SFH18" s="877"/>
      <c r="SFI18" s="877"/>
      <c r="SFJ18" s="877"/>
      <c r="SFK18" s="877"/>
      <c r="SFL18" s="877"/>
      <c r="SFM18" s="877"/>
      <c r="SFN18" s="877"/>
      <c r="SFO18" s="877"/>
      <c r="SFP18" s="877"/>
      <c r="SFQ18" s="877"/>
      <c r="SFR18" s="877"/>
      <c r="SFS18" s="877"/>
      <c r="SFT18" s="877"/>
      <c r="SFU18" s="877"/>
      <c r="SFV18" s="877"/>
      <c r="SFW18" s="877"/>
      <c r="SFX18" s="877"/>
      <c r="SFY18" s="877"/>
      <c r="SFZ18" s="877"/>
      <c r="SGA18" s="877"/>
      <c r="SGB18" s="877"/>
      <c r="SGC18" s="877"/>
      <c r="SGD18" s="877"/>
      <c r="SGE18" s="877"/>
      <c r="SGF18" s="877"/>
      <c r="SGG18" s="877"/>
      <c r="SGH18" s="877"/>
      <c r="SGI18" s="877"/>
      <c r="SGJ18" s="877"/>
      <c r="SGK18" s="877"/>
      <c r="SGL18" s="877"/>
      <c r="SGM18" s="877"/>
      <c r="SGN18" s="877"/>
      <c r="SGO18" s="877"/>
      <c r="SGP18" s="877"/>
      <c r="SGQ18" s="877"/>
      <c r="SGR18" s="877"/>
      <c r="SGS18" s="877"/>
      <c r="SGT18" s="877"/>
      <c r="SGU18" s="877"/>
      <c r="SGV18" s="877"/>
      <c r="SGW18" s="877"/>
      <c r="SGX18" s="877"/>
      <c r="SGY18" s="877"/>
      <c r="SGZ18" s="877"/>
      <c r="SHA18" s="877"/>
      <c r="SHB18" s="877"/>
      <c r="SHC18" s="877"/>
      <c r="SHD18" s="877"/>
      <c r="SHE18" s="877"/>
      <c r="SHF18" s="877"/>
      <c r="SHG18" s="877"/>
      <c r="SHH18" s="877"/>
      <c r="SHI18" s="877"/>
      <c r="SHJ18" s="877"/>
      <c r="SHK18" s="877"/>
      <c r="SHL18" s="877"/>
      <c r="SHM18" s="877"/>
      <c r="SHN18" s="877"/>
      <c r="SHO18" s="877"/>
      <c r="SHP18" s="877"/>
      <c r="SHQ18" s="877"/>
      <c r="SHR18" s="877"/>
      <c r="SHS18" s="877"/>
      <c r="SHT18" s="877"/>
      <c r="SHU18" s="877"/>
      <c r="SHV18" s="877"/>
      <c r="SHW18" s="877"/>
      <c r="SHX18" s="877"/>
      <c r="SHY18" s="877"/>
      <c r="SHZ18" s="877"/>
      <c r="SIA18" s="877"/>
      <c r="SIB18" s="877"/>
      <c r="SIC18" s="877"/>
      <c r="SID18" s="877"/>
      <c r="SIE18" s="877"/>
      <c r="SIF18" s="877"/>
      <c r="SIG18" s="877"/>
      <c r="SIH18" s="877"/>
      <c r="SII18" s="877"/>
      <c r="SIJ18" s="877"/>
      <c r="SIK18" s="877"/>
      <c r="SIL18" s="877"/>
      <c r="SIM18" s="877"/>
      <c r="SIN18" s="877"/>
      <c r="SIO18" s="877"/>
      <c r="SIP18" s="877"/>
      <c r="SIQ18" s="877"/>
      <c r="SIR18" s="877"/>
      <c r="SIS18" s="877"/>
      <c r="SIT18" s="877"/>
      <c r="SIU18" s="877"/>
      <c r="SIV18" s="877"/>
      <c r="SIW18" s="877"/>
      <c r="SIX18" s="877"/>
      <c r="SIY18" s="877"/>
      <c r="SIZ18" s="877"/>
      <c r="SJA18" s="877"/>
      <c r="SJB18" s="877"/>
      <c r="SJC18" s="877"/>
      <c r="SJD18" s="877"/>
      <c r="SJE18" s="877"/>
      <c r="SJF18" s="877"/>
      <c r="SJG18" s="877"/>
      <c r="SJH18" s="877"/>
      <c r="SJI18" s="877"/>
      <c r="SJJ18" s="877"/>
      <c r="SJK18" s="877"/>
      <c r="SJL18" s="877"/>
      <c r="SJM18" s="877"/>
      <c r="SJN18" s="877"/>
      <c r="SJO18" s="877"/>
      <c r="SJP18" s="877"/>
      <c r="SJQ18" s="877"/>
      <c r="SJR18" s="877"/>
      <c r="SJS18" s="877"/>
      <c r="SJT18" s="877"/>
      <c r="SJU18" s="877"/>
      <c r="SJV18" s="877"/>
      <c r="SJW18" s="877"/>
      <c r="SJX18" s="877"/>
      <c r="SJY18" s="877"/>
      <c r="SJZ18" s="877"/>
      <c r="SKA18" s="877"/>
      <c r="SKB18" s="877"/>
      <c r="SKC18" s="877"/>
      <c r="SKD18" s="877"/>
      <c r="SKE18" s="877"/>
      <c r="SKF18" s="877"/>
      <c r="SKG18" s="877"/>
      <c r="SKH18" s="877"/>
      <c r="SKI18" s="877"/>
      <c r="SKJ18" s="877"/>
      <c r="SKK18" s="877"/>
      <c r="SKL18" s="877"/>
      <c r="SKM18" s="877"/>
      <c r="SKN18" s="877"/>
      <c r="SKO18" s="877"/>
      <c r="SKP18" s="877"/>
      <c r="SKQ18" s="877"/>
      <c r="SKR18" s="877"/>
      <c r="SKS18" s="877"/>
      <c r="SKT18" s="877"/>
      <c r="SKU18" s="877"/>
      <c r="SKV18" s="877"/>
      <c r="SKW18" s="877"/>
      <c r="SKX18" s="877"/>
      <c r="SKY18" s="877"/>
      <c r="SKZ18" s="877"/>
      <c r="SLA18" s="877"/>
      <c r="SLB18" s="877"/>
      <c r="SLC18" s="877"/>
      <c r="SLD18" s="877"/>
      <c r="SLE18" s="877"/>
      <c r="SLF18" s="877"/>
      <c r="SLG18" s="877"/>
      <c r="SLH18" s="877"/>
      <c r="SLI18" s="877"/>
      <c r="SLJ18" s="877"/>
      <c r="SLK18" s="877"/>
      <c r="SLL18" s="877"/>
      <c r="SLM18" s="877"/>
      <c r="SLN18" s="877"/>
      <c r="SLO18" s="877"/>
      <c r="SLP18" s="877"/>
      <c r="SLQ18" s="877"/>
      <c r="SLR18" s="877"/>
      <c r="SLS18" s="877"/>
      <c r="SLT18" s="877"/>
      <c r="SLU18" s="877"/>
      <c r="SLV18" s="877"/>
      <c r="SLW18" s="877"/>
      <c r="SLX18" s="877"/>
      <c r="SLY18" s="877"/>
      <c r="SLZ18" s="877"/>
      <c r="SMA18" s="877"/>
      <c r="SMB18" s="877"/>
      <c r="SMC18" s="877"/>
      <c r="SMD18" s="877"/>
      <c r="SME18" s="877"/>
      <c r="SMF18" s="877"/>
      <c r="SMG18" s="877"/>
      <c r="SMH18" s="877"/>
      <c r="SMI18" s="877"/>
      <c r="SMJ18" s="877"/>
      <c r="SMK18" s="877"/>
      <c r="SML18" s="877"/>
      <c r="SMM18" s="877"/>
      <c r="SMN18" s="877"/>
      <c r="SMO18" s="877"/>
      <c r="SMP18" s="877"/>
      <c r="SMQ18" s="877"/>
      <c r="SMR18" s="877"/>
      <c r="SMS18" s="877"/>
      <c r="SMT18" s="877"/>
      <c r="SMU18" s="877"/>
      <c r="SMV18" s="877"/>
      <c r="SMW18" s="877"/>
      <c r="SMX18" s="877"/>
      <c r="SMY18" s="877"/>
      <c r="SMZ18" s="877"/>
      <c r="SNA18" s="877"/>
      <c r="SNB18" s="877"/>
      <c r="SNC18" s="877"/>
      <c r="SND18" s="877"/>
      <c r="SNE18" s="877"/>
      <c r="SNF18" s="877"/>
      <c r="SNG18" s="877"/>
      <c r="SNH18" s="877"/>
      <c r="SNI18" s="877"/>
      <c r="SNJ18" s="877"/>
      <c r="SNK18" s="877"/>
      <c r="SNL18" s="877"/>
      <c r="SNM18" s="877"/>
      <c r="SNN18" s="877"/>
      <c r="SNO18" s="877"/>
      <c r="SNP18" s="877"/>
      <c r="SNQ18" s="877"/>
      <c r="SNR18" s="877"/>
      <c r="SNS18" s="877"/>
      <c r="SNT18" s="877"/>
      <c r="SNU18" s="877"/>
      <c r="SNV18" s="877"/>
      <c r="SNW18" s="877"/>
      <c r="SNX18" s="877"/>
      <c r="SNY18" s="877"/>
      <c r="SNZ18" s="877"/>
      <c r="SOA18" s="877"/>
      <c r="SOB18" s="877"/>
      <c r="SOC18" s="877"/>
      <c r="SOD18" s="877"/>
      <c r="SOE18" s="877"/>
      <c r="SOF18" s="877"/>
      <c r="SOG18" s="877"/>
      <c r="SOH18" s="877"/>
      <c r="SOI18" s="877"/>
      <c r="SOJ18" s="877"/>
      <c r="SOK18" s="877"/>
      <c r="SOL18" s="877"/>
      <c r="SOM18" s="877"/>
      <c r="SON18" s="877"/>
      <c r="SOO18" s="877"/>
      <c r="SOP18" s="877"/>
      <c r="SOQ18" s="877"/>
      <c r="SOR18" s="877"/>
      <c r="SOS18" s="877"/>
      <c r="SOT18" s="877"/>
      <c r="SOU18" s="877"/>
      <c r="SOV18" s="877"/>
      <c r="SOW18" s="877"/>
      <c r="SOX18" s="877"/>
      <c r="SOY18" s="877"/>
      <c r="SOZ18" s="877"/>
      <c r="SPA18" s="877"/>
      <c r="SPB18" s="877"/>
      <c r="SPC18" s="877"/>
      <c r="SPD18" s="877"/>
      <c r="SPE18" s="877"/>
      <c r="SPF18" s="877"/>
      <c r="SPG18" s="877"/>
      <c r="SPH18" s="877"/>
      <c r="SPI18" s="877"/>
      <c r="SPJ18" s="877"/>
      <c r="SPK18" s="877"/>
      <c r="SPL18" s="877"/>
      <c r="SPM18" s="877"/>
      <c r="SPN18" s="877"/>
      <c r="SPO18" s="877"/>
      <c r="SPP18" s="877"/>
      <c r="SPQ18" s="877"/>
      <c r="SPR18" s="877"/>
      <c r="SPS18" s="877"/>
      <c r="SPT18" s="877"/>
      <c r="SPU18" s="877"/>
      <c r="SPV18" s="877"/>
      <c r="SPW18" s="877"/>
      <c r="SPX18" s="877"/>
      <c r="SPY18" s="877"/>
      <c r="SPZ18" s="877"/>
      <c r="SQA18" s="877"/>
      <c r="SQB18" s="877"/>
      <c r="SQC18" s="877"/>
      <c r="SQD18" s="877"/>
      <c r="SQE18" s="877"/>
      <c r="SQF18" s="877"/>
      <c r="SQG18" s="877"/>
      <c r="SQH18" s="877"/>
      <c r="SQI18" s="877"/>
      <c r="SQJ18" s="877"/>
      <c r="SQK18" s="877"/>
      <c r="SQL18" s="877"/>
      <c r="SQM18" s="877"/>
      <c r="SQN18" s="877"/>
      <c r="SQO18" s="877"/>
      <c r="SQP18" s="877"/>
      <c r="SQQ18" s="877"/>
      <c r="SQR18" s="877"/>
      <c r="SQS18" s="877"/>
      <c r="SQT18" s="877"/>
      <c r="SQU18" s="877"/>
      <c r="SQV18" s="877"/>
      <c r="SQW18" s="877"/>
      <c r="SQX18" s="877"/>
      <c r="SQY18" s="877"/>
      <c r="SQZ18" s="877"/>
      <c r="SRA18" s="877"/>
      <c r="SRB18" s="877"/>
      <c r="SRC18" s="877"/>
      <c r="SRD18" s="877"/>
      <c r="SRE18" s="877"/>
      <c r="SRF18" s="877"/>
      <c r="SRG18" s="877"/>
      <c r="SRH18" s="877"/>
      <c r="SRI18" s="877"/>
      <c r="SRJ18" s="877"/>
      <c r="SRK18" s="877"/>
      <c r="SRL18" s="877"/>
      <c r="SRM18" s="877"/>
      <c r="SRN18" s="877"/>
      <c r="SRO18" s="877"/>
      <c r="SRP18" s="877"/>
      <c r="SRQ18" s="877"/>
      <c r="SRR18" s="877"/>
      <c r="SRS18" s="877"/>
      <c r="SRT18" s="877"/>
      <c r="SRU18" s="877"/>
      <c r="SRV18" s="877"/>
      <c r="SRW18" s="877"/>
      <c r="SRX18" s="877"/>
      <c r="SRY18" s="877"/>
      <c r="SRZ18" s="877"/>
      <c r="SSA18" s="877"/>
      <c r="SSB18" s="877"/>
      <c r="SSC18" s="877"/>
      <c r="SSD18" s="877"/>
      <c r="SSE18" s="877"/>
      <c r="SSF18" s="877"/>
      <c r="SSG18" s="877"/>
      <c r="SSH18" s="877"/>
      <c r="SSI18" s="877"/>
      <c r="SSJ18" s="877"/>
      <c r="SSK18" s="877"/>
      <c r="SSL18" s="877"/>
      <c r="SSM18" s="877"/>
      <c r="SSN18" s="877"/>
      <c r="SSO18" s="877"/>
      <c r="SSP18" s="877"/>
      <c r="SSQ18" s="877"/>
      <c r="SSR18" s="877"/>
      <c r="SSS18" s="877"/>
      <c r="SST18" s="877"/>
      <c r="SSU18" s="877"/>
      <c r="SSV18" s="877"/>
      <c r="SSW18" s="877"/>
      <c r="SSX18" s="877"/>
      <c r="SSY18" s="877"/>
      <c r="SSZ18" s="877"/>
      <c r="STA18" s="877"/>
      <c r="STB18" s="877"/>
      <c r="STC18" s="877"/>
      <c r="STD18" s="877"/>
      <c r="STE18" s="877"/>
      <c r="STF18" s="877"/>
      <c r="STG18" s="877"/>
      <c r="STH18" s="877"/>
      <c r="STI18" s="877"/>
      <c r="STJ18" s="877"/>
      <c r="STK18" s="877"/>
      <c r="STL18" s="877"/>
      <c r="STM18" s="877"/>
      <c r="STN18" s="877"/>
      <c r="STO18" s="877"/>
      <c r="STP18" s="877"/>
      <c r="STQ18" s="877"/>
      <c r="STR18" s="877"/>
      <c r="STS18" s="877"/>
      <c r="STT18" s="877"/>
      <c r="STU18" s="877"/>
      <c r="STV18" s="877"/>
      <c r="STW18" s="877"/>
      <c r="STX18" s="877"/>
      <c r="STY18" s="877"/>
      <c r="STZ18" s="877"/>
      <c r="SUA18" s="877"/>
      <c r="SUB18" s="877"/>
      <c r="SUC18" s="877"/>
      <c r="SUD18" s="877"/>
      <c r="SUE18" s="877"/>
      <c r="SUF18" s="877"/>
      <c r="SUG18" s="877"/>
      <c r="SUH18" s="877"/>
      <c r="SUI18" s="877"/>
      <c r="SUJ18" s="877"/>
      <c r="SUK18" s="877"/>
      <c r="SUL18" s="877"/>
      <c r="SUM18" s="877"/>
      <c r="SUN18" s="877"/>
      <c r="SUO18" s="877"/>
      <c r="SUP18" s="877"/>
      <c r="SUQ18" s="877"/>
      <c r="SUR18" s="877"/>
      <c r="SUS18" s="877"/>
      <c r="SUT18" s="877"/>
      <c r="SUU18" s="877"/>
      <c r="SUV18" s="877"/>
      <c r="SUW18" s="877"/>
      <c r="SUX18" s="877"/>
      <c r="SUY18" s="877"/>
      <c r="SUZ18" s="877"/>
      <c r="SVA18" s="877"/>
      <c r="SVB18" s="877"/>
      <c r="SVC18" s="877"/>
      <c r="SVD18" s="877"/>
      <c r="SVE18" s="877"/>
      <c r="SVF18" s="877"/>
      <c r="SVG18" s="877"/>
      <c r="SVH18" s="877"/>
      <c r="SVI18" s="877"/>
      <c r="SVJ18" s="877"/>
      <c r="SVK18" s="877"/>
      <c r="SVL18" s="877"/>
      <c r="SVM18" s="877"/>
      <c r="SVN18" s="877"/>
      <c r="SVO18" s="877"/>
      <c r="SVP18" s="877"/>
      <c r="SVQ18" s="877"/>
      <c r="SVR18" s="877"/>
      <c r="SVS18" s="877"/>
      <c r="SVT18" s="877"/>
      <c r="SVU18" s="877"/>
      <c r="SVV18" s="877"/>
      <c r="SVW18" s="877"/>
      <c r="SVX18" s="877"/>
      <c r="SVY18" s="877"/>
      <c r="SVZ18" s="877"/>
      <c r="SWA18" s="877"/>
      <c r="SWB18" s="877"/>
      <c r="SWC18" s="877"/>
      <c r="SWD18" s="877"/>
      <c r="SWE18" s="877"/>
      <c r="SWF18" s="877"/>
      <c r="SWG18" s="877"/>
      <c r="SWH18" s="877"/>
      <c r="SWI18" s="877"/>
      <c r="SWJ18" s="877"/>
      <c r="SWK18" s="877"/>
      <c r="SWL18" s="877"/>
      <c r="SWM18" s="877"/>
      <c r="SWN18" s="877"/>
      <c r="SWO18" s="877"/>
      <c r="SWP18" s="877"/>
      <c r="SWQ18" s="877"/>
      <c r="SWR18" s="877"/>
      <c r="SWS18" s="877"/>
      <c r="SWT18" s="877"/>
      <c r="SWU18" s="877"/>
      <c r="SWV18" s="877"/>
      <c r="SWW18" s="877"/>
      <c r="SWX18" s="877"/>
      <c r="SWY18" s="877"/>
      <c r="SWZ18" s="877"/>
      <c r="SXA18" s="877"/>
      <c r="SXB18" s="877"/>
      <c r="SXC18" s="877"/>
      <c r="SXD18" s="877"/>
      <c r="SXE18" s="877"/>
      <c r="SXF18" s="877"/>
      <c r="SXG18" s="877"/>
      <c r="SXH18" s="877"/>
      <c r="SXI18" s="877"/>
      <c r="SXJ18" s="877"/>
      <c r="SXK18" s="877"/>
      <c r="SXL18" s="877"/>
      <c r="SXM18" s="877"/>
      <c r="SXN18" s="877"/>
      <c r="SXO18" s="877"/>
      <c r="SXP18" s="877"/>
      <c r="SXQ18" s="877"/>
      <c r="SXR18" s="877"/>
      <c r="SXS18" s="877"/>
      <c r="SXT18" s="877"/>
      <c r="SXU18" s="877"/>
      <c r="SXV18" s="877"/>
      <c r="SXW18" s="877"/>
      <c r="SXX18" s="877"/>
      <c r="SXY18" s="877"/>
      <c r="SXZ18" s="877"/>
      <c r="SYA18" s="877"/>
      <c r="SYB18" s="877"/>
      <c r="SYC18" s="877"/>
      <c r="SYD18" s="877"/>
      <c r="SYE18" s="877"/>
      <c r="SYF18" s="877"/>
      <c r="SYG18" s="877"/>
      <c r="SYH18" s="877"/>
      <c r="SYI18" s="877"/>
      <c r="SYJ18" s="877"/>
      <c r="SYK18" s="877"/>
      <c r="SYL18" s="877"/>
      <c r="SYM18" s="877"/>
      <c r="SYN18" s="877"/>
      <c r="SYO18" s="877"/>
      <c r="SYP18" s="877"/>
      <c r="SYQ18" s="877"/>
      <c r="SYR18" s="877"/>
      <c r="SYS18" s="877"/>
      <c r="SYT18" s="877"/>
      <c r="SYU18" s="877"/>
      <c r="SYV18" s="877"/>
      <c r="SYW18" s="877"/>
      <c r="SYX18" s="877"/>
      <c r="SYY18" s="877"/>
      <c r="SYZ18" s="877"/>
      <c r="SZA18" s="877"/>
      <c r="SZB18" s="877"/>
      <c r="SZC18" s="877"/>
      <c r="SZD18" s="877"/>
      <c r="SZE18" s="877"/>
      <c r="SZF18" s="877"/>
      <c r="SZG18" s="877"/>
      <c r="SZH18" s="877"/>
      <c r="SZI18" s="877"/>
      <c r="SZJ18" s="877"/>
      <c r="SZK18" s="877"/>
      <c r="SZL18" s="877"/>
      <c r="SZM18" s="877"/>
      <c r="SZN18" s="877"/>
      <c r="SZO18" s="877"/>
      <c r="SZP18" s="877"/>
      <c r="SZQ18" s="877"/>
      <c r="SZR18" s="877"/>
      <c r="SZS18" s="877"/>
      <c r="SZT18" s="877"/>
      <c r="SZU18" s="877"/>
      <c r="SZV18" s="877"/>
      <c r="SZW18" s="877"/>
      <c r="SZX18" s="877"/>
      <c r="SZY18" s="877"/>
      <c r="SZZ18" s="877"/>
      <c r="TAA18" s="877"/>
      <c r="TAB18" s="877"/>
      <c r="TAC18" s="877"/>
      <c r="TAD18" s="877"/>
      <c r="TAE18" s="877"/>
      <c r="TAF18" s="877"/>
      <c r="TAG18" s="877"/>
      <c r="TAH18" s="877"/>
      <c r="TAI18" s="877"/>
      <c r="TAJ18" s="877"/>
      <c r="TAK18" s="877"/>
      <c r="TAL18" s="877"/>
      <c r="TAM18" s="877"/>
      <c r="TAN18" s="877"/>
      <c r="TAO18" s="877"/>
      <c r="TAP18" s="877"/>
      <c r="TAQ18" s="877"/>
      <c r="TAR18" s="877"/>
      <c r="TAS18" s="877"/>
      <c r="TAT18" s="877"/>
      <c r="TAU18" s="877"/>
      <c r="TAV18" s="877"/>
      <c r="TAW18" s="877"/>
      <c r="TAX18" s="877"/>
      <c r="TAY18" s="877"/>
      <c r="TAZ18" s="877"/>
      <c r="TBA18" s="877"/>
      <c r="TBB18" s="877"/>
      <c r="TBC18" s="877"/>
      <c r="TBD18" s="877"/>
      <c r="TBE18" s="877"/>
      <c r="TBF18" s="877"/>
      <c r="TBG18" s="877"/>
      <c r="TBH18" s="877"/>
      <c r="TBI18" s="877"/>
      <c r="TBJ18" s="877"/>
      <c r="TBK18" s="877"/>
      <c r="TBL18" s="877"/>
      <c r="TBM18" s="877"/>
      <c r="TBN18" s="877"/>
      <c r="TBO18" s="877"/>
      <c r="TBP18" s="877"/>
      <c r="TBQ18" s="877"/>
      <c r="TBR18" s="877"/>
      <c r="TBS18" s="877"/>
      <c r="TBT18" s="877"/>
      <c r="TBU18" s="877"/>
      <c r="TBV18" s="877"/>
      <c r="TBW18" s="877"/>
      <c r="TBX18" s="877"/>
      <c r="TBY18" s="877"/>
      <c r="TBZ18" s="877"/>
      <c r="TCA18" s="877"/>
      <c r="TCB18" s="877"/>
      <c r="TCC18" s="877"/>
      <c r="TCD18" s="877"/>
      <c r="TCE18" s="877"/>
      <c r="TCF18" s="877"/>
      <c r="TCG18" s="877"/>
      <c r="TCH18" s="877"/>
      <c r="TCI18" s="877"/>
      <c r="TCJ18" s="877"/>
      <c r="TCK18" s="877"/>
      <c r="TCL18" s="877"/>
      <c r="TCM18" s="877"/>
      <c r="TCN18" s="877"/>
      <c r="TCO18" s="877"/>
      <c r="TCP18" s="877"/>
      <c r="TCQ18" s="877"/>
      <c r="TCR18" s="877"/>
      <c r="TCS18" s="877"/>
      <c r="TCT18" s="877"/>
      <c r="TCU18" s="877"/>
      <c r="TCV18" s="877"/>
      <c r="TCW18" s="877"/>
      <c r="TCX18" s="877"/>
      <c r="TCY18" s="877"/>
      <c r="TCZ18" s="877"/>
      <c r="TDA18" s="877"/>
      <c r="TDB18" s="877"/>
      <c r="TDC18" s="877"/>
      <c r="TDD18" s="877"/>
      <c r="TDE18" s="877"/>
      <c r="TDF18" s="877"/>
      <c r="TDG18" s="877"/>
      <c r="TDH18" s="877"/>
      <c r="TDI18" s="877"/>
      <c r="TDJ18" s="877"/>
      <c r="TDK18" s="877"/>
      <c r="TDL18" s="877"/>
      <c r="TDM18" s="877"/>
      <c r="TDN18" s="877"/>
      <c r="TDO18" s="877"/>
      <c r="TDP18" s="877"/>
      <c r="TDQ18" s="877"/>
      <c r="TDR18" s="877"/>
      <c r="TDS18" s="877"/>
      <c r="TDT18" s="877"/>
      <c r="TDU18" s="877"/>
      <c r="TDV18" s="877"/>
      <c r="TDW18" s="877"/>
      <c r="TDX18" s="877"/>
      <c r="TDY18" s="877"/>
      <c r="TDZ18" s="877"/>
      <c r="TEA18" s="877"/>
      <c r="TEB18" s="877"/>
      <c r="TEC18" s="877"/>
      <c r="TED18" s="877"/>
      <c r="TEE18" s="877"/>
      <c r="TEF18" s="877"/>
      <c r="TEG18" s="877"/>
      <c r="TEH18" s="877"/>
      <c r="TEI18" s="877"/>
      <c r="TEJ18" s="877"/>
      <c r="TEK18" s="877"/>
      <c r="TEL18" s="877"/>
      <c r="TEM18" s="877"/>
      <c r="TEN18" s="877"/>
      <c r="TEO18" s="877"/>
      <c r="TEP18" s="877"/>
      <c r="TEQ18" s="877"/>
      <c r="TER18" s="877"/>
      <c r="TES18" s="877"/>
      <c r="TET18" s="877"/>
      <c r="TEU18" s="877"/>
      <c r="TEV18" s="877"/>
      <c r="TEW18" s="877"/>
      <c r="TEX18" s="877"/>
      <c r="TEY18" s="877"/>
      <c r="TEZ18" s="877"/>
      <c r="TFA18" s="877"/>
      <c r="TFB18" s="877"/>
      <c r="TFC18" s="877"/>
      <c r="TFD18" s="877"/>
      <c r="TFE18" s="877"/>
      <c r="TFF18" s="877"/>
      <c r="TFG18" s="877"/>
      <c r="TFH18" s="877"/>
      <c r="TFI18" s="877"/>
      <c r="TFJ18" s="877"/>
      <c r="TFK18" s="877"/>
      <c r="TFL18" s="877"/>
      <c r="TFM18" s="877"/>
      <c r="TFN18" s="877"/>
      <c r="TFO18" s="877"/>
      <c r="TFP18" s="877"/>
      <c r="TFQ18" s="877"/>
      <c r="TFR18" s="877"/>
      <c r="TFS18" s="877"/>
      <c r="TFT18" s="877"/>
      <c r="TFU18" s="877"/>
      <c r="TFV18" s="877"/>
      <c r="TFW18" s="877"/>
      <c r="TFX18" s="877"/>
      <c r="TFY18" s="877"/>
      <c r="TFZ18" s="877"/>
      <c r="TGA18" s="877"/>
      <c r="TGB18" s="877"/>
      <c r="TGC18" s="877"/>
      <c r="TGD18" s="877"/>
      <c r="TGE18" s="877"/>
      <c r="TGF18" s="877"/>
      <c r="TGG18" s="877"/>
      <c r="TGH18" s="877"/>
      <c r="TGI18" s="877"/>
      <c r="TGJ18" s="877"/>
      <c r="TGK18" s="877"/>
      <c r="TGL18" s="877"/>
      <c r="TGM18" s="877"/>
      <c r="TGN18" s="877"/>
      <c r="TGO18" s="877"/>
      <c r="TGP18" s="877"/>
      <c r="TGQ18" s="877"/>
      <c r="TGR18" s="877"/>
      <c r="TGS18" s="877"/>
      <c r="TGT18" s="877"/>
      <c r="TGU18" s="877"/>
      <c r="TGV18" s="877"/>
      <c r="TGW18" s="877"/>
      <c r="TGX18" s="877"/>
      <c r="TGY18" s="877"/>
      <c r="TGZ18" s="877"/>
      <c r="THA18" s="877"/>
      <c r="THB18" s="877"/>
      <c r="THC18" s="877"/>
      <c r="THD18" s="877"/>
      <c r="THE18" s="877"/>
      <c r="THF18" s="877"/>
      <c r="THG18" s="877"/>
      <c r="THH18" s="877"/>
      <c r="THI18" s="877"/>
      <c r="THJ18" s="877"/>
      <c r="THK18" s="877"/>
      <c r="THL18" s="877"/>
      <c r="THM18" s="877"/>
      <c r="THN18" s="877"/>
      <c r="THO18" s="877"/>
      <c r="THP18" s="877"/>
      <c r="THQ18" s="877"/>
      <c r="THR18" s="877"/>
      <c r="THS18" s="877"/>
      <c r="THT18" s="877"/>
      <c r="THU18" s="877"/>
      <c r="THV18" s="877"/>
      <c r="THW18" s="877"/>
      <c r="THX18" s="877"/>
      <c r="THY18" s="877"/>
      <c r="THZ18" s="877"/>
      <c r="TIA18" s="877"/>
      <c r="TIB18" s="877"/>
      <c r="TIC18" s="877"/>
      <c r="TID18" s="877"/>
      <c r="TIE18" s="877"/>
      <c r="TIF18" s="877"/>
      <c r="TIG18" s="877"/>
      <c r="TIH18" s="877"/>
      <c r="TII18" s="877"/>
      <c r="TIJ18" s="877"/>
      <c r="TIK18" s="877"/>
      <c r="TIL18" s="877"/>
      <c r="TIM18" s="877"/>
      <c r="TIN18" s="877"/>
      <c r="TIO18" s="877"/>
      <c r="TIP18" s="877"/>
      <c r="TIQ18" s="877"/>
      <c r="TIR18" s="877"/>
      <c r="TIS18" s="877"/>
      <c r="TIT18" s="877"/>
      <c r="TIU18" s="877"/>
      <c r="TIV18" s="877"/>
      <c r="TIW18" s="877"/>
      <c r="TIX18" s="877"/>
      <c r="TIY18" s="877"/>
      <c r="TIZ18" s="877"/>
      <c r="TJA18" s="877"/>
      <c r="TJB18" s="877"/>
      <c r="TJC18" s="877"/>
      <c r="TJD18" s="877"/>
      <c r="TJE18" s="877"/>
      <c r="TJF18" s="877"/>
      <c r="TJG18" s="877"/>
      <c r="TJH18" s="877"/>
      <c r="TJI18" s="877"/>
      <c r="TJJ18" s="877"/>
      <c r="TJK18" s="877"/>
      <c r="TJL18" s="877"/>
      <c r="TJM18" s="877"/>
      <c r="TJN18" s="877"/>
      <c r="TJO18" s="877"/>
      <c r="TJP18" s="877"/>
      <c r="TJQ18" s="877"/>
      <c r="TJR18" s="877"/>
      <c r="TJS18" s="877"/>
      <c r="TJT18" s="877"/>
      <c r="TJU18" s="877"/>
      <c r="TJV18" s="877"/>
      <c r="TJW18" s="877"/>
      <c r="TJX18" s="877"/>
      <c r="TJY18" s="877"/>
      <c r="TJZ18" s="877"/>
      <c r="TKA18" s="877"/>
      <c r="TKB18" s="877"/>
      <c r="TKC18" s="877"/>
      <c r="TKD18" s="877"/>
      <c r="TKE18" s="877"/>
      <c r="TKF18" s="877"/>
      <c r="TKG18" s="877"/>
      <c r="TKH18" s="877"/>
      <c r="TKI18" s="877"/>
      <c r="TKJ18" s="877"/>
      <c r="TKK18" s="877"/>
      <c r="TKL18" s="877"/>
      <c r="TKM18" s="877"/>
      <c r="TKN18" s="877"/>
      <c r="TKO18" s="877"/>
      <c r="TKP18" s="877"/>
      <c r="TKQ18" s="877"/>
      <c r="TKR18" s="877"/>
      <c r="TKS18" s="877"/>
      <c r="TKT18" s="877"/>
      <c r="TKU18" s="877"/>
      <c r="TKV18" s="877"/>
      <c r="TKW18" s="877"/>
      <c r="TKX18" s="877"/>
      <c r="TKY18" s="877"/>
      <c r="TKZ18" s="877"/>
      <c r="TLA18" s="877"/>
      <c r="TLB18" s="877"/>
      <c r="TLC18" s="877"/>
      <c r="TLD18" s="877"/>
      <c r="TLE18" s="877"/>
      <c r="TLF18" s="877"/>
      <c r="TLG18" s="877"/>
      <c r="TLH18" s="877"/>
      <c r="TLI18" s="877"/>
      <c r="TLJ18" s="877"/>
      <c r="TLK18" s="877"/>
      <c r="TLL18" s="877"/>
      <c r="TLM18" s="877"/>
      <c r="TLN18" s="877"/>
      <c r="TLO18" s="877"/>
      <c r="TLP18" s="877"/>
      <c r="TLQ18" s="877"/>
      <c r="TLR18" s="877"/>
      <c r="TLS18" s="877"/>
      <c r="TLT18" s="877"/>
      <c r="TLU18" s="877"/>
      <c r="TLV18" s="877"/>
      <c r="TLW18" s="877"/>
      <c r="TLX18" s="877"/>
      <c r="TLY18" s="877"/>
      <c r="TLZ18" s="877"/>
      <c r="TMA18" s="877"/>
      <c r="TMB18" s="877"/>
      <c r="TMC18" s="877"/>
      <c r="TMD18" s="877"/>
      <c r="TME18" s="877"/>
      <c r="TMF18" s="877"/>
      <c r="TMG18" s="877"/>
      <c r="TMH18" s="877"/>
      <c r="TMI18" s="877"/>
      <c r="TMJ18" s="877"/>
      <c r="TMK18" s="877"/>
      <c r="TML18" s="877"/>
      <c r="TMM18" s="877"/>
      <c r="TMN18" s="877"/>
      <c r="TMO18" s="877"/>
      <c r="TMP18" s="877"/>
      <c r="TMQ18" s="877"/>
      <c r="TMR18" s="877"/>
      <c r="TMS18" s="877"/>
      <c r="TMT18" s="877"/>
      <c r="TMU18" s="877"/>
      <c r="TMV18" s="877"/>
      <c r="TMW18" s="877"/>
      <c r="TMX18" s="877"/>
      <c r="TMY18" s="877"/>
      <c r="TMZ18" s="877"/>
      <c r="TNA18" s="877"/>
      <c r="TNB18" s="877"/>
      <c r="TNC18" s="877"/>
      <c r="TND18" s="877"/>
      <c r="TNE18" s="877"/>
      <c r="TNF18" s="877"/>
      <c r="TNG18" s="877"/>
      <c r="TNH18" s="877"/>
      <c r="TNI18" s="877"/>
      <c r="TNJ18" s="877"/>
      <c r="TNK18" s="877"/>
      <c r="TNL18" s="877"/>
      <c r="TNM18" s="877"/>
      <c r="TNN18" s="877"/>
      <c r="TNO18" s="877"/>
      <c r="TNP18" s="877"/>
      <c r="TNQ18" s="877"/>
      <c r="TNR18" s="877"/>
      <c r="TNS18" s="877"/>
      <c r="TNT18" s="877"/>
      <c r="TNU18" s="877"/>
      <c r="TNV18" s="877"/>
      <c r="TNW18" s="877"/>
      <c r="TNX18" s="877"/>
      <c r="TNY18" s="877"/>
      <c r="TNZ18" s="877"/>
      <c r="TOA18" s="877"/>
      <c r="TOB18" s="877"/>
      <c r="TOC18" s="877"/>
      <c r="TOD18" s="877"/>
      <c r="TOE18" s="877"/>
      <c r="TOF18" s="877"/>
      <c r="TOG18" s="877"/>
      <c r="TOH18" s="877"/>
      <c r="TOI18" s="877"/>
      <c r="TOJ18" s="877"/>
      <c r="TOK18" s="877"/>
      <c r="TOL18" s="877"/>
      <c r="TOM18" s="877"/>
      <c r="TON18" s="877"/>
      <c r="TOO18" s="877"/>
      <c r="TOP18" s="877"/>
      <c r="TOQ18" s="877"/>
      <c r="TOR18" s="877"/>
      <c r="TOS18" s="877"/>
      <c r="TOT18" s="877"/>
      <c r="TOU18" s="877"/>
      <c r="TOV18" s="877"/>
      <c r="TOW18" s="877"/>
      <c r="TOX18" s="877"/>
      <c r="TOY18" s="877"/>
      <c r="TOZ18" s="877"/>
      <c r="TPA18" s="877"/>
      <c r="TPB18" s="877"/>
      <c r="TPC18" s="877"/>
      <c r="TPD18" s="877"/>
      <c r="TPE18" s="877"/>
      <c r="TPF18" s="877"/>
      <c r="TPG18" s="877"/>
      <c r="TPH18" s="877"/>
      <c r="TPI18" s="877"/>
      <c r="TPJ18" s="877"/>
      <c r="TPK18" s="877"/>
      <c r="TPL18" s="877"/>
      <c r="TPM18" s="877"/>
      <c r="TPN18" s="877"/>
      <c r="TPO18" s="877"/>
      <c r="TPP18" s="877"/>
      <c r="TPQ18" s="877"/>
      <c r="TPR18" s="877"/>
      <c r="TPS18" s="877"/>
      <c r="TPT18" s="877"/>
      <c r="TPU18" s="877"/>
      <c r="TPV18" s="877"/>
      <c r="TPW18" s="877"/>
      <c r="TPX18" s="877"/>
      <c r="TPY18" s="877"/>
      <c r="TPZ18" s="877"/>
      <c r="TQA18" s="877"/>
      <c r="TQB18" s="877"/>
      <c r="TQC18" s="877"/>
      <c r="TQD18" s="877"/>
      <c r="TQE18" s="877"/>
      <c r="TQF18" s="877"/>
      <c r="TQG18" s="877"/>
      <c r="TQH18" s="877"/>
      <c r="TQI18" s="877"/>
      <c r="TQJ18" s="877"/>
      <c r="TQK18" s="877"/>
      <c r="TQL18" s="877"/>
      <c r="TQM18" s="877"/>
      <c r="TQN18" s="877"/>
      <c r="TQO18" s="877"/>
      <c r="TQP18" s="877"/>
      <c r="TQQ18" s="877"/>
      <c r="TQR18" s="877"/>
      <c r="TQS18" s="877"/>
      <c r="TQT18" s="877"/>
      <c r="TQU18" s="877"/>
      <c r="TQV18" s="877"/>
      <c r="TQW18" s="877"/>
      <c r="TQX18" s="877"/>
      <c r="TQY18" s="877"/>
      <c r="TQZ18" s="877"/>
      <c r="TRA18" s="877"/>
      <c r="TRB18" s="877"/>
      <c r="TRC18" s="877"/>
      <c r="TRD18" s="877"/>
      <c r="TRE18" s="877"/>
      <c r="TRF18" s="877"/>
      <c r="TRG18" s="877"/>
      <c r="TRH18" s="877"/>
      <c r="TRI18" s="877"/>
      <c r="TRJ18" s="877"/>
      <c r="TRK18" s="877"/>
      <c r="TRL18" s="877"/>
      <c r="TRM18" s="877"/>
      <c r="TRN18" s="877"/>
      <c r="TRO18" s="877"/>
      <c r="TRP18" s="877"/>
      <c r="TRQ18" s="877"/>
      <c r="TRR18" s="877"/>
      <c r="TRS18" s="877"/>
      <c r="TRT18" s="877"/>
      <c r="TRU18" s="877"/>
      <c r="TRV18" s="877"/>
      <c r="TRW18" s="877"/>
      <c r="TRX18" s="877"/>
      <c r="TRY18" s="877"/>
      <c r="TRZ18" s="877"/>
      <c r="TSA18" s="877"/>
      <c r="TSB18" s="877"/>
      <c r="TSC18" s="877"/>
      <c r="TSD18" s="877"/>
      <c r="TSE18" s="877"/>
      <c r="TSF18" s="877"/>
      <c r="TSG18" s="877"/>
      <c r="TSH18" s="877"/>
      <c r="TSI18" s="877"/>
      <c r="TSJ18" s="877"/>
      <c r="TSK18" s="877"/>
      <c r="TSL18" s="877"/>
      <c r="TSM18" s="877"/>
      <c r="TSN18" s="877"/>
      <c r="TSO18" s="877"/>
      <c r="TSP18" s="877"/>
      <c r="TSQ18" s="877"/>
      <c r="TSR18" s="877"/>
      <c r="TSS18" s="877"/>
      <c r="TST18" s="877"/>
      <c r="TSU18" s="877"/>
      <c r="TSV18" s="877"/>
      <c r="TSW18" s="877"/>
      <c r="TSX18" s="877"/>
      <c r="TSY18" s="877"/>
      <c r="TSZ18" s="877"/>
      <c r="TTA18" s="877"/>
      <c r="TTB18" s="877"/>
      <c r="TTC18" s="877"/>
      <c r="TTD18" s="877"/>
      <c r="TTE18" s="877"/>
      <c r="TTF18" s="877"/>
      <c r="TTG18" s="877"/>
      <c r="TTH18" s="877"/>
      <c r="TTI18" s="877"/>
      <c r="TTJ18" s="877"/>
      <c r="TTK18" s="877"/>
      <c r="TTL18" s="877"/>
      <c r="TTM18" s="877"/>
      <c r="TTN18" s="877"/>
      <c r="TTO18" s="877"/>
      <c r="TTP18" s="877"/>
      <c r="TTQ18" s="877"/>
      <c r="TTR18" s="877"/>
      <c r="TTS18" s="877"/>
      <c r="TTT18" s="877"/>
      <c r="TTU18" s="877"/>
      <c r="TTV18" s="877"/>
      <c r="TTW18" s="877"/>
      <c r="TTX18" s="877"/>
      <c r="TTY18" s="877"/>
      <c r="TTZ18" s="877"/>
      <c r="TUA18" s="877"/>
      <c r="TUB18" s="877"/>
      <c r="TUC18" s="877"/>
      <c r="TUD18" s="877"/>
      <c r="TUE18" s="877"/>
      <c r="TUF18" s="877"/>
      <c r="TUG18" s="877"/>
      <c r="TUH18" s="877"/>
      <c r="TUI18" s="877"/>
      <c r="TUJ18" s="877"/>
      <c r="TUK18" s="877"/>
      <c r="TUL18" s="877"/>
      <c r="TUM18" s="877"/>
      <c r="TUN18" s="877"/>
      <c r="TUO18" s="877"/>
      <c r="TUP18" s="877"/>
      <c r="TUQ18" s="877"/>
      <c r="TUR18" s="877"/>
      <c r="TUS18" s="877"/>
      <c r="TUT18" s="877"/>
      <c r="TUU18" s="877"/>
      <c r="TUV18" s="877"/>
      <c r="TUW18" s="877"/>
      <c r="TUX18" s="877"/>
      <c r="TUY18" s="877"/>
      <c r="TUZ18" s="877"/>
      <c r="TVA18" s="877"/>
      <c r="TVB18" s="877"/>
      <c r="TVC18" s="877"/>
      <c r="TVD18" s="877"/>
      <c r="TVE18" s="877"/>
      <c r="TVF18" s="877"/>
      <c r="TVG18" s="877"/>
      <c r="TVH18" s="877"/>
      <c r="TVI18" s="877"/>
      <c r="TVJ18" s="877"/>
      <c r="TVK18" s="877"/>
      <c r="TVL18" s="877"/>
      <c r="TVM18" s="877"/>
      <c r="TVN18" s="877"/>
      <c r="TVO18" s="877"/>
      <c r="TVP18" s="877"/>
      <c r="TVQ18" s="877"/>
      <c r="TVR18" s="877"/>
      <c r="TVS18" s="877"/>
      <c r="TVT18" s="877"/>
      <c r="TVU18" s="877"/>
      <c r="TVV18" s="877"/>
      <c r="TVW18" s="877"/>
      <c r="TVX18" s="877"/>
      <c r="TVY18" s="877"/>
      <c r="TVZ18" s="877"/>
      <c r="TWA18" s="877"/>
      <c r="TWB18" s="877"/>
      <c r="TWC18" s="877"/>
      <c r="TWD18" s="877"/>
      <c r="TWE18" s="877"/>
      <c r="TWF18" s="877"/>
      <c r="TWG18" s="877"/>
      <c r="TWH18" s="877"/>
      <c r="TWI18" s="877"/>
      <c r="TWJ18" s="877"/>
      <c r="TWK18" s="877"/>
      <c r="TWL18" s="877"/>
      <c r="TWM18" s="877"/>
      <c r="TWN18" s="877"/>
      <c r="TWO18" s="877"/>
      <c r="TWP18" s="877"/>
      <c r="TWQ18" s="877"/>
      <c r="TWR18" s="877"/>
      <c r="TWS18" s="877"/>
      <c r="TWT18" s="877"/>
      <c r="TWU18" s="877"/>
      <c r="TWV18" s="877"/>
      <c r="TWW18" s="877"/>
      <c r="TWX18" s="877"/>
      <c r="TWY18" s="877"/>
      <c r="TWZ18" s="877"/>
      <c r="TXA18" s="877"/>
      <c r="TXB18" s="877"/>
      <c r="TXC18" s="877"/>
      <c r="TXD18" s="877"/>
      <c r="TXE18" s="877"/>
      <c r="TXF18" s="877"/>
      <c r="TXG18" s="877"/>
      <c r="TXH18" s="877"/>
      <c r="TXI18" s="877"/>
      <c r="TXJ18" s="877"/>
      <c r="TXK18" s="877"/>
      <c r="TXL18" s="877"/>
      <c r="TXM18" s="877"/>
      <c r="TXN18" s="877"/>
      <c r="TXO18" s="877"/>
      <c r="TXP18" s="877"/>
      <c r="TXQ18" s="877"/>
      <c r="TXR18" s="877"/>
      <c r="TXS18" s="877"/>
      <c r="TXT18" s="877"/>
      <c r="TXU18" s="877"/>
      <c r="TXV18" s="877"/>
      <c r="TXW18" s="877"/>
      <c r="TXX18" s="877"/>
      <c r="TXY18" s="877"/>
      <c r="TXZ18" s="877"/>
      <c r="TYA18" s="877"/>
      <c r="TYB18" s="877"/>
      <c r="TYC18" s="877"/>
      <c r="TYD18" s="877"/>
      <c r="TYE18" s="877"/>
      <c r="TYF18" s="877"/>
      <c r="TYG18" s="877"/>
      <c r="TYH18" s="877"/>
      <c r="TYI18" s="877"/>
      <c r="TYJ18" s="877"/>
      <c r="TYK18" s="877"/>
      <c r="TYL18" s="877"/>
      <c r="TYM18" s="877"/>
      <c r="TYN18" s="877"/>
      <c r="TYO18" s="877"/>
      <c r="TYP18" s="877"/>
      <c r="TYQ18" s="877"/>
      <c r="TYR18" s="877"/>
      <c r="TYS18" s="877"/>
      <c r="TYT18" s="877"/>
      <c r="TYU18" s="877"/>
      <c r="TYV18" s="877"/>
      <c r="TYW18" s="877"/>
      <c r="TYX18" s="877"/>
      <c r="TYY18" s="877"/>
      <c r="TYZ18" s="877"/>
      <c r="TZA18" s="877"/>
      <c r="TZB18" s="877"/>
      <c r="TZC18" s="877"/>
      <c r="TZD18" s="877"/>
      <c r="TZE18" s="877"/>
      <c r="TZF18" s="877"/>
      <c r="TZG18" s="877"/>
      <c r="TZH18" s="877"/>
      <c r="TZI18" s="877"/>
      <c r="TZJ18" s="877"/>
      <c r="TZK18" s="877"/>
      <c r="TZL18" s="877"/>
      <c r="TZM18" s="877"/>
      <c r="TZN18" s="877"/>
      <c r="TZO18" s="877"/>
      <c r="TZP18" s="877"/>
      <c r="TZQ18" s="877"/>
      <c r="TZR18" s="877"/>
      <c r="TZS18" s="877"/>
      <c r="TZT18" s="877"/>
      <c r="TZU18" s="877"/>
      <c r="TZV18" s="877"/>
      <c r="TZW18" s="877"/>
      <c r="TZX18" s="877"/>
      <c r="TZY18" s="877"/>
      <c r="TZZ18" s="877"/>
      <c r="UAA18" s="877"/>
      <c r="UAB18" s="877"/>
      <c r="UAC18" s="877"/>
      <c r="UAD18" s="877"/>
      <c r="UAE18" s="877"/>
      <c r="UAF18" s="877"/>
      <c r="UAG18" s="877"/>
      <c r="UAH18" s="877"/>
      <c r="UAI18" s="877"/>
      <c r="UAJ18" s="877"/>
      <c r="UAK18" s="877"/>
      <c r="UAL18" s="877"/>
      <c r="UAM18" s="877"/>
      <c r="UAN18" s="877"/>
      <c r="UAO18" s="877"/>
      <c r="UAP18" s="877"/>
      <c r="UAQ18" s="877"/>
      <c r="UAR18" s="877"/>
      <c r="UAS18" s="877"/>
      <c r="UAT18" s="877"/>
      <c r="UAU18" s="877"/>
      <c r="UAV18" s="877"/>
      <c r="UAW18" s="877"/>
      <c r="UAX18" s="877"/>
      <c r="UAY18" s="877"/>
      <c r="UAZ18" s="877"/>
      <c r="UBA18" s="877"/>
      <c r="UBB18" s="877"/>
      <c r="UBC18" s="877"/>
      <c r="UBD18" s="877"/>
      <c r="UBE18" s="877"/>
      <c r="UBF18" s="877"/>
      <c r="UBG18" s="877"/>
      <c r="UBH18" s="877"/>
      <c r="UBI18" s="877"/>
      <c r="UBJ18" s="877"/>
      <c r="UBK18" s="877"/>
      <c r="UBL18" s="877"/>
      <c r="UBM18" s="877"/>
      <c r="UBN18" s="877"/>
      <c r="UBO18" s="877"/>
      <c r="UBP18" s="877"/>
      <c r="UBQ18" s="877"/>
      <c r="UBR18" s="877"/>
      <c r="UBS18" s="877"/>
      <c r="UBT18" s="877"/>
      <c r="UBU18" s="877"/>
      <c r="UBV18" s="877"/>
      <c r="UBW18" s="877"/>
      <c r="UBX18" s="877"/>
      <c r="UBY18" s="877"/>
      <c r="UBZ18" s="877"/>
      <c r="UCA18" s="877"/>
      <c r="UCB18" s="877"/>
      <c r="UCC18" s="877"/>
      <c r="UCD18" s="877"/>
      <c r="UCE18" s="877"/>
      <c r="UCF18" s="877"/>
      <c r="UCG18" s="877"/>
      <c r="UCH18" s="877"/>
      <c r="UCI18" s="877"/>
      <c r="UCJ18" s="877"/>
      <c r="UCK18" s="877"/>
      <c r="UCL18" s="877"/>
      <c r="UCM18" s="877"/>
      <c r="UCN18" s="877"/>
      <c r="UCO18" s="877"/>
      <c r="UCP18" s="877"/>
      <c r="UCQ18" s="877"/>
      <c r="UCR18" s="877"/>
      <c r="UCS18" s="877"/>
      <c r="UCT18" s="877"/>
      <c r="UCU18" s="877"/>
      <c r="UCV18" s="877"/>
      <c r="UCW18" s="877"/>
      <c r="UCX18" s="877"/>
      <c r="UCY18" s="877"/>
      <c r="UCZ18" s="877"/>
      <c r="UDA18" s="877"/>
      <c r="UDB18" s="877"/>
      <c r="UDC18" s="877"/>
      <c r="UDD18" s="877"/>
      <c r="UDE18" s="877"/>
      <c r="UDF18" s="877"/>
      <c r="UDG18" s="877"/>
      <c r="UDH18" s="877"/>
      <c r="UDI18" s="877"/>
      <c r="UDJ18" s="877"/>
      <c r="UDK18" s="877"/>
      <c r="UDL18" s="877"/>
      <c r="UDM18" s="877"/>
      <c r="UDN18" s="877"/>
      <c r="UDO18" s="877"/>
      <c r="UDP18" s="877"/>
      <c r="UDQ18" s="877"/>
      <c r="UDR18" s="877"/>
      <c r="UDS18" s="877"/>
      <c r="UDT18" s="877"/>
      <c r="UDU18" s="877"/>
      <c r="UDV18" s="877"/>
      <c r="UDW18" s="877"/>
      <c r="UDX18" s="877"/>
      <c r="UDY18" s="877"/>
      <c r="UDZ18" s="877"/>
      <c r="UEA18" s="877"/>
      <c r="UEB18" s="877"/>
      <c r="UEC18" s="877"/>
      <c r="UED18" s="877"/>
      <c r="UEE18" s="877"/>
      <c r="UEF18" s="877"/>
      <c r="UEG18" s="877"/>
      <c r="UEH18" s="877"/>
      <c r="UEI18" s="877"/>
      <c r="UEJ18" s="877"/>
      <c r="UEK18" s="877"/>
      <c r="UEL18" s="877"/>
      <c r="UEM18" s="877"/>
      <c r="UEN18" s="877"/>
      <c r="UEO18" s="877"/>
      <c r="UEP18" s="877"/>
      <c r="UEQ18" s="877"/>
      <c r="UER18" s="877"/>
      <c r="UES18" s="877"/>
      <c r="UET18" s="877"/>
      <c r="UEU18" s="877"/>
      <c r="UEV18" s="877"/>
      <c r="UEW18" s="877"/>
      <c r="UEX18" s="877"/>
      <c r="UEY18" s="877"/>
      <c r="UEZ18" s="877"/>
      <c r="UFA18" s="877"/>
      <c r="UFB18" s="877"/>
      <c r="UFC18" s="877"/>
      <c r="UFD18" s="877"/>
      <c r="UFE18" s="877"/>
      <c r="UFF18" s="877"/>
      <c r="UFG18" s="877"/>
      <c r="UFH18" s="877"/>
      <c r="UFI18" s="877"/>
      <c r="UFJ18" s="877"/>
      <c r="UFK18" s="877"/>
      <c r="UFL18" s="877"/>
      <c r="UFM18" s="877"/>
      <c r="UFN18" s="877"/>
      <c r="UFO18" s="877"/>
      <c r="UFP18" s="877"/>
      <c r="UFQ18" s="877"/>
      <c r="UFR18" s="877"/>
      <c r="UFS18" s="877"/>
      <c r="UFT18" s="877"/>
      <c r="UFU18" s="877"/>
      <c r="UFV18" s="877"/>
      <c r="UFW18" s="877"/>
      <c r="UFX18" s="877"/>
      <c r="UFY18" s="877"/>
      <c r="UFZ18" s="877"/>
      <c r="UGA18" s="877"/>
      <c r="UGB18" s="877"/>
      <c r="UGC18" s="877"/>
      <c r="UGD18" s="877"/>
      <c r="UGE18" s="877"/>
      <c r="UGF18" s="877"/>
      <c r="UGG18" s="877"/>
      <c r="UGH18" s="877"/>
      <c r="UGI18" s="877"/>
      <c r="UGJ18" s="877"/>
      <c r="UGK18" s="877"/>
      <c r="UGL18" s="877"/>
      <c r="UGM18" s="877"/>
      <c r="UGN18" s="877"/>
      <c r="UGO18" s="877"/>
      <c r="UGP18" s="877"/>
      <c r="UGQ18" s="877"/>
      <c r="UGR18" s="877"/>
      <c r="UGS18" s="877"/>
      <c r="UGT18" s="877"/>
      <c r="UGU18" s="877"/>
      <c r="UGV18" s="877"/>
      <c r="UGW18" s="877"/>
      <c r="UGX18" s="877"/>
      <c r="UGY18" s="877"/>
      <c r="UGZ18" s="877"/>
      <c r="UHA18" s="877"/>
      <c r="UHB18" s="877"/>
      <c r="UHC18" s="877"/>
      <c r="UHD18" s="877"/>
      <c r="UHE18" s="877"/>
      <c r="UHF18" s="877"/>
      <c r="UHG18" s="877"/>
      <c r="UHH18" s="877"/>
      <c r="UHI18" s="877"/>
      <c r="UHJ18" s="877"/>
      <c r="UHK18" s="877"/>
      <c r="UHL18" s="877"/>
      <c r="UHM18" s="877"/>
      <c r="UHN18" s="877"/>
      <c r="UHO18" s="877"/>
      <c r="UHP18" s="877"/>
      <c r="UHQ18" s="877"/>
      <c r="UHR18" s="877"/>
      <c r="UHS18" s="877"/>
      <c r="UHT18" s="877"/>
      <c r="UHU18" s="877"/>
      <c r="UHV18" s="877"/>
      <c r="UHW18" s="877"/>
      <c r="UHX18" s="877"/>
      <c r="UHY18" s="877"/>
      <c r="UHZ18" s="877"/>
      <c r="UIA18" s="877"/>
      <c r="UIB18" s="877"/>
      <c r="UIC18" s="877"/>
      <c r="UID18" s="877"/>
      <c r="UIE18" s="877"/>
      <c r="UIF18" s="877"/>
      <c r="UIG18" s="877"/>
      <c r="UIH18" s="877"/>
      <c r="UII18" s="877"/>
      <c r="UIJ18" s="877"/>
      <c r="UIK18" s="877"/>
      <c r="UIL18" s="877"/>
      <c r="UIM18" s="877"/>
      <c r="UIN18" s="877"/>
      <c r="UIO18" s="877"/>
      <c r="UIP18" s="877"/>
      <c r="UIQ18" s="877"/>
      <c r="UIR18" s="877"/>
      <c r="UIS18" s="877"/>
      <c r="UIT18" s="877"/>
      <c r="UIU18" s="877"/>
      <c r="UIV18" s="877"/>
      <c r="UIW18" s="877"/>
      <c r="UIX18" s="877"/>
      <c r="UIY18" s="877"/>
      <c r="UIZ18" s="877"/>
      <c r="UJA18" s="877"/>
      <c r="UJB18" s="877"/>
      <c r="UJC18" s="877"/>
      <c r="UJD18" s="877"/>
      <c r="UJE18" s="877"/>
      <c r="UJF18" s="877"/>
      <c r="UJG18" s="877"/>
      <c r="UJH18" s="877"/>
      <c r="UJI18" s="877"/>
      <c r="UJJ18" s="877"/>
      <c r="UJK18" s="877"/>
      <c r="UJL18" s="877"/>
      <c r="UJM18" s="877"/>
      <c r="UJN18" s="877"/>
      <c r="UJO18" s="877"/>
      <c r="UJP18" s="877"/>
      <c r="UJQ18" s="877"/>
      <c r="UJR18" s="877"/>
      <c r="UJS18" s="877"/>
      <c r="UJT18" s="877"/>
      <c r="UJU18" s="877"/>
      <c r="UJV18" s="877"/>
      <c r="UJW18" s="877"/>
      <c r="UJX18" s="877"/>
      <c r="UJY18" s="877"/>
      <c r="UJZ18" s="877"/>
      <c r="UKA18" s="877"/>
      <c r="UKB18" s="877"/>
      <c r="UKC18" s="877"/>
      <c r="UKD18" s="877"/>
      <c r="UKE18" s="877"/>
      <c r="UKF18" s="877"/>
      <c r="UKG18" s="877"/>
      <c r="UKH18" s="877"/>
      <c r="UKI18" s="877"/>
      <c r="UKJ18" s="877"/>
      <c r="UKK18" s="877"/>
      <c r="UKL18" s="877"/>
      <c r="UKM18" s="877"/>
      <c r="UKN18" s="877"/>
      <c r="UKO18" s="877"/>
      <c r="UKP18" s="877"/>
      <c r="UKQ18" s="877"/>
      <c r="UKR18" s="877"/>
      <c r="UKS18" s="877"/>
      <c r="UKT18" s="877"/>
      <c r="UKU18" s="877"/>
      <c r="UKV18" s="877"/>
      <c r="UKW18" s="877"/>
      <c r="UKX18" s="877"/>
      <c r="UKY18" s="877"/>
      <c r="UKZ18" s="877"/>
      <c r="ULA18" s="877"/>
      <c r="ULB18" s="877"/>
      <c r="ULC18" s="877"/>
      <c r="ULD18" s="877"/>
      <c r="ULE18" s="877"/>
      <c r="ULF18" s="877"/>
      <c r="ULG18" s="877"/>
      <c r="ULH18" s="877"/>
      <c r="ULI18" s="877"/>
      <c r="ULJ18" s="877"/>
      <c r="ULK18" s="877"/>
      <c r="ULL18" s="877"/>
      <c r="ULM18" s="877"/>
      <c r="ULN18" s="877"/>
      <c r="ULO18" s="877"/>
      <c r="ULP18" s="877"/>
      <c r="ULQ18" s="877"/>
      <c r="ULR18" s="877"/>
      <c r="ULS18" s="877"/>
      <c r="ULT18" s="877"/>
      <c r="ULU18" s="877"/>
      <c r="ULV18" s="877"/>
      <c r="ULW18" s="877"/>
      <c r="ULX18" s="877"/>
      <c r="ULY18" s="877"/>
      <c r="ULZ18" s="877"/>
      <c r="UMA18" s="877"/>
      <c r="UMB18" s="877"/>
      <c r="UMC18" s="877"/>
      <c r="UMD18" s="877"/>
      <c r="UME18" s="877"/>
      <c r="UMF18" s="877"/>
      <c r="UMG18" s="877"/>
      <c r="UMH18" s="877"/>
      <c r="UMI18" s="877"/>
      <c r="UMJ18" s="877"/>
      <c r="UMK18" s="877"/>
      <c r="UML18" s="877"/>
      <c r="UMM18" s="877"/>
      <c r="UMN18" s="877"/>
      <c r="UMO18" s="877"/>
      <c r="UMP18" s="877"/>
      <c r="UMQ18" s="877"/>
      <c r="UMR18" s="877"/>
      <c r="UMS18" s="877"/>
      <c r="UMT18" s="877"/>
      <c r="UMU18" s="877"/>
      <c r="UMV18" s="877"/>
      <c r="UMW18" s="877"/>
      <c r="UMX18" s="877"/>
      <c r="UMY18" s="877"/>
      <c r="UMZ18" s="877"/>
      <c r="UNA18" s="877"/>
      <c r="UNB18" s="877"/>
      <c r="UNC18" s="877"/>
      <c r="UND18" s="877"/>
      <c r="UNE18" s="877"/>
      <c r="UNF18" s="877"/>
      <c r="UNG18" s="877"/>
      <c r="UNH18" s="877"/>
      <c r="UNI18" s="877"/>
      <c r="UNJ18" s="877"/>
      <c r="UNK18" s="877"/>
      <c r="UNL18" s="877"/>
      <c r="UNM18" s="877"/>
      <c r="UNN18" s="877"/>
      <c r="UNO18" s="877"/>
      <c r="UNP18" s="877"/>
      <c r="UNQ18" s="877"/>
      <c r="UNR18" s="877"/>
      <c r="UNS18" s="877"/>
      <c r="UNT18" s="877"/>
      <c r="UNU18" s="877"/>
      <c r="UNV18" s="877"/>
      <c r="UNW18" s="877"/>
      <c r="UNX18" s="877"/>
      <c r="UNY18" s="877"/>
      <c r="UNZ18" s="877"/>
      <c r="UOA18" s="877"/>
      <c r="UOB18" s="877"/>
      <c r="UOC18" s="877"/>
      <c r="UOD18" s="877"/>
      <c r="UOE18" s="877"/>
      <c r="UOF18" s="877"/>
      <c r="UOG18" s="877"/>
      <c r="UOH18" s="877"/>
      <c r="UOI18" s="877"/>
      <c r="UOJ18" s="877"/>
      <c r="UOK18" s="877"/>
      <c r="UOL18" s="877"/>
      <c r="UOM18" s="877"/>
      <c r="UON18" s="877"/>
      <c r="UOO18" s="877"/>
      <c r="UOP18" s="877"/>
      <c r="UOQ18" s="877"/>
      <c r="UOR18" s="877"/>
      <c r="UOS18" s="877"/>
      <c r="UOT18" s="877"/>
      <c r="UOU18" s="877"/>
      <c r="UOV18" s="877"/>
      <c r="UOW18" s="877"/>
      <c r="UOX18" s="877"/>
      <c r="UOY18" s="877"/>
      <c r="UOZ18" s="877"/>
      <c r="UPA18" s="877"/>
      <c r="UPB18" s="877"/>
      <c r="UPC18" s="877"/>
      <c r="UPD18" s="877"/>
      <c r="UPE18" s="877"/>
      <c r="UPF18" s="877"/>
      <c r="UPG18" s="877"/>
      <c r="UPH18" s="877"/>
      <c r="UPI18" s="877"/>
      <c r="UPJ18" s="877"/>
      <c r="UPK18" s="877"/>
      <c r="UPL18" s="877"/>
      <c r="UPM18" s="877"/>
      <c r="UPN18" s="877"/>
      <c r="UPO18" s="877"/>
      <c r="UPP18" s="877"/>
      <c r="UPQ18" s="877"/>
      <c r="UPR18" s="877"/>
      <c r="UPS18" s="877"/>
      <c r="UPT18" s="877"/>
      <c r="UPU18" s="877"/>
      <c r="UPV18" s="877"/>
      <c r="UPW18" s="877"/>
      <c r="UPX18" s="877"/>
      <c r="UPY18" s="877"/>
      <c r="UPZ18" s="877"/>
      <c r="UQA18" s="877"/>
      <c r="UQB18" s="877"/>
      <c r="UQC18" s="877"/>
      <c r="UQD18" s="877"/>
      <c r="UQE18" s="877"/>
      <c r="UQF18" s="877"/>
      <c r="UQG18" s="877"/>
      <c r="UQH18" s="877"/>
      <c r="UQI18" s="877"/>
      <c r="UQJ18" s="877"/>
      <c r="UQK18" s="877"/>
      <c r="UQL18" s="877"/>
      <c r="UQM18" s="877"/>
      <c r="UQN18" s="877"/>
      <c r="UQO18" s="877"/>
      <c r="UQP18" s="877"/>
      <c r="UQQ18" s="877"/>
      <c r="UQR18" s="877"/>
      <c r="UQS18" s="877"/>
      <c r="UQT18" s="877"/>
      <c r="UQU18" s="877"/>
      <c r="UQV18" s="877"/>
      <c r="UQW18" s="877"/>
      <c r="UQX18" s="877"/>
      <c r="UQY18" s="877"/>
      <c r="UQZ18" s="877"/>
      <c r="URA18" s="877"/>
      <c r="URB18" s="877"/>
      <c r="URC18" s="877"/>
      <c r="URD18" s="877"/>
      <c r="URE18" s="877"/>
      <c r="URF18" s="877"/>
      <c r="URG18" s="877"/>
      <c r="URH18" s="877"/>
      <c r="URI18" s="877"/>
      <c r="URJ18" s="877"/>
      <c r="URK18" s="877"/>
      <c r="URL18" s="877"/>
      <c r="URM18" s="877"/>
      <c r="URN18" s="877"/>
      <c r="URO18" s="877"/>
      <c r="URP18" s="877"/>
      <c r="URQ18" s="877"/>
      <c r="URR18" s="877"/>
      <c r="URS18" s="877"/>
      <c r="URT18" s="877"/>
      <c r="URU18" s="877"/>
      <c r="URV18" s="877"/>
      <c r="URW18" s="877"/>
      <c r="URX18" s="877"/>
      <c r="URY18" s="877"/>
      <c r="URZ18" s="877"/>
      <c r="USA18" s="877"/>
      <c r="USB18" s="877"/>
      <c r="USC18" s="877"/>
      <c r="USD18" s="877"/>
      <c r="USE18" s="877"/>
      <c r="USF18" s="877"/>
      <c r="USG18" s="877"/>
      <c r="USH18" s="877"/>
      <c r="USI18" s="877"/>
      <c r="USJ18" s="877"/>
      <c r="USK18" s="877"/>
      <c r="USL18" s="877"/>
      <c r="USM18" s="877"/>
      <c r="USN18" s="877"/>
      <c r="USO18" s="877"/>
      <c r="USP18" s="877"/>
      <c r="USQ18" s="877"/>
      <c r="USR18" s="877"/>
      <c r="USS18" s="877"/>
      <c r="UST18" s="877"/>
      <c r="USU18" s="877"/>
      <c r="USV18" s="877"/>
      <c r="USW18" s="877"/>
      <c r="USX18" s="877"/>
      <c r="USY18" s="877"/>
      <c r="USZ18" s="877"/>
      <c r="UTA18" s="877"/>
      <c r="UTB18" s="877"/>
      <c r="UTC18" s="877"/>
      <c r="UTD18" s="877"/>
      <c r="UTE18" s="877"/>
      <c r="UTF18" s="877"/>
      <c r="UTG18" s="877"/>
      <c r="UTH18" s="877"/>
      <c r="UTI18" s="877"/>
      <c r="UTJ18" s="877"/>
      <c r="UTK18" s="877"/>
      <c r="UTL18" s="877"/>
      <c r="UTM18" s="877"/>
      <c r="UTN18" s="877"/>
      <c r="UTO18" s="877"/>
      <c r="UTP18" s="877"/>
      <c r="UTQ18" s="877"/>
      <c r="UTR18" s="877"/>
      <c r="UTS18" s="877"/>
      <c r="UTT18" s="877"/>
      <c r="UTU18" s="877"/>
      <c r="UTV18" s="877"/>
      <c r="UTW18" s="877"/>
      <c r="UTX18" s="877"/>
      <c r="UTY18" s="877"/>
      <c r="UTZ18" s="877"/>
      <c r="UUA18" s="877"/>
      <c r="UUB18" s="877"/>
      <c r="UUC18" s="877"/>
      <c r="UUD18" s="877"/>
      <c r="UUE18" s="877"/>
      <c r="UUF18" s="877"/>
      <c r="UUG18" s="877"/>
      <c r="UUH18" s="877"/>
      <c r="UUI18" s="877"/>
      <c r="UUJ18" s="877"/>
      <c r="UUK18" s="877"/>
      <c r="UUL18" s="877"/>
      <c r="UUM18" s="877"/>
      <c r="UUN18" s="877"/>
      <c r="UUO18" s="877"/>
      <c r="UUP18" s="877"/>
      <c r="UUQ18" s="877"/>
      <c r="UUR18" s="877"/>
      <c r="UUS18" s="877"/>
      <c r="UUT18" s="877"/>
      <c r="UUU18" s="877"/>
      <c r="UUV18" s="877"/>
      <c r="UUW18" s="877"/>
      <c r="UUX18" s="877"/>
      <c r="UUY18" s="877"/>
      <c r="UUZ18" s="877"/>
      <c r="UVA18" s="877"/>
      <c r="UVB18" s="877"/>
      <c r="UVC18" s="877"/>
      <c r="UVD18" s="877"/>
      <c r="UVE18" s="877"/>
      <c r="UVF18" s="877"/>
      <c r="UVG18" s="877"/>
      <c r="UVH18" s="877"/>
      <c r="UVI18" s="877"/>
      <c r="UVJ18" s="877"/>
      <c r="UVK18" s="877"/>
      <c r="UVL18" s="877"/>
      <c r="UVM18" s="877"/>
      <c r="UVN18" s="877"/>
      <c r="UVO18" s="877"/>
      <c r="UVP18" s="877"/>
      <c r="UVQ18" s="877"/>
      <c r="UVR18" s="877"/>
      <c r="UVS18" s="877"/>
      <c r="UVT18" s="877"/>
      <c r="UVU18" s="877"/>
      <c r="UVV18" s="877"/>
      <c r="UVW18" s="877"/>
      <c r="UVX18" s="877"/>
      <c r="UVY18" s="877"/>
      <c r="UVZ18" s="877"/>
      <c r="UWA18" s="877"/>
      <c r="UWB18" s="877"/>
      <c r="UWC18" s="877"/>
      <c r="UWD18" s="877"/>
      <c r="UWE18" s="877"/>
      <c r="UWF18" s="877"/>
      <c r="UWG18" s="877"/>
      <c r="UWH18" s="877"/>
      <c r="UWI18" s="877"/>
      <c r="UWJ18" s="877"/>
      <c r="UWK18" s="877"/>
      <c r="UWL18" s="877"/>
      <c r="UWM18" s="877"/>
      <c r="UWN18" s="877"/>
      <c r="UWO18" s="877"/>
      <c r="UWP18" s="877"/>
      <c r="UWQ18" s="877"/>
      <c r="UWR18" s="877"/>
      <c r="UWS18" s="877"/>
      <c r="UWT18" s="877"/>
      <c r="UWU18" s="877"/>
      <c r="UWV18" s="877"/>
      <c r="UWW18" s="877"/>
      <c r="UWX18" s="877"/>
      <c r="UWY18" s="877"/>
      <c r="UWZ18" s="877"/>
      <c r="UXA18" s="877"/>
      <c r="UXB18" s="877"/>
      <c r="UXC18" s="877"/>
      <c r="UXD18" s="877"/>
      <c r="UXE18" s="877"/>
      <c r="UXF18" s="877"/>
      <c r="UXG18" s="877"/>
      <c r="UXH18" s="877"/>
      <c r="UXI18" s="877"/>
      <c r="UXJ18" s="877"/>
      <c r="UXK18" s="877"/>
      <c r="UXL18" s="877"/>
      <c r="UXM18" s="877"/>
      <c r="UXN18" s="877"/>
      <c r="UXO18" s="877"/>
      <c r="UXP18" s="877"/>
      <c r="UXQ18" s="877"/>
      <c r="UXR18" s="877"/>
      <c r="UXS18" s="877"/>
      <c r="UXT18" s="877"/>
      <c r="UXU18" s="877"/>
      <c r="UXV18" s="877"/>
      <c r="UXW18" s="877"/>
      <c r="UXX18" s="877"/>
      <c r="UXY18" s="877"/>
      <c r="UXZ18" s="877"/>
      <c r="UYA18" s="877"/>
      <c r="UYB18" s="877"/>
      <c r="UYC18" s="877"/>
      <c r="UYD18" s="877"/>
      <c r="UYE18" s="877"/>
      <c r="UYF18" s="877"/>
      <c r="UYG18" s="877"/>
      <c r="UYH18" s="877"/>
      <c r="UYI18" s="877"/>
      <c r="UYJ18" s="877"/>
      <c r="UYK18" s="877"/>
      <c r="UYL18" s="877"/>
      <c r="UYM18" s="877"/>
      <c r="UYN18" s="877"/>
      <c r="UYO18" s="877"/>
      <c r="UYP18" s="877"/>
      <c r="UYQ18" s="877"/>
      <c r="UYR18" s="877"/>
      <c r="UYS18" s="877"/>
      <c r="UYT18" s="877"/>
      <c r="UYU18" s="877"/>
      <c r="UYV18" s="877"/>
      <c r="UYW18" s="877"/>
      <c r="UYX18" s="877"/>
      <c r="UYY18" s="877"/>
      <c r="UYZ18" s="877"/>
      <c r="UZA18" s="877"/>
      <c r="UZB18" s="877"/>
      <c r="UZC18" s="877"/>
      <c r="UZD18" s="877"/>
      <c r="UZE18" s="877"/>
      <c r="UZF18" s="877"/>
      <c r="UZG18" s="877"/>
      <c r="UZH18" s="877"/>
      <c r="UZI18" s="877"/>
      <c r="UZJ18" s="877"/>
      <c r="UZK18" s="877"/>
      <c r="UZL18" s="877"/>
      <c r="UZM18" s="877"/>
      <c r="UZN18" s="877"/>
      <c r="UZO18" s="877"/>
      <c r="UZP18" s="877"/>
      <c r="UZQ18" s="877"/>
      <c r="UZR18" s="877"/>
      <c r="UZS18" s="877"/>
      <c r="UZT18" s="877"/>
      <c r="UZU18" s="877"/>
      <c r="UZV18" s="877"/>
      <c r="UZW18" s="877"/>
      <c r="UZX18" s="877"/>
      <c r="UZY18" s="877"/>
      <c r="UZZ18" s="877"/>
      <c r="VAA18" s="877"/>
      <c r="VAB18" s="877"/>
      <c r="VAC18" s="877"/>
      <c r="VAD18" s="877"/>
      <c r="VAE18" s="877"/>
      <c r="VAF18" s="877"/>
      <c r="VAG18" s="877"/>
      <c r="VAH18" s="877"/>
      <c r="VAI18" s="877"/>
      <c r="VAJ18" s="877"/>
      <c r="VAK18" s="877"/>
      <c r="VAL18" s="877"/>
      <c r="VAM18" s="877"/>
      <c r="VAN18" s="877"/>
      <c r="VAO18" s="877"/>
      <c r="VAP18" s="877"/>
      <c r="VAQ18" s="877"/>
      <c r="VAR18" s="877"/>
      <c r="VAS18" s="877"/>
      <c r="VAT18" s="877"/>
      <c r="VAU18" s="877"/>
      <c r="VAV18" s="877"/>
      <c r="VAW18" s="877"/>
      <c r="VAX18" s="877"/>
      <c r="VAY18" s="877"/>
      <c r="VAZ18" s="877"/>
      <c r="VBA18" s="877"/>
      <c r="VBB18" s="877"/>
      <c r="VBC18" s="877"/>
      <c r="VBD18" s="877"/>
      <c r="VBE18" s="877"/>
      <c r="VBF18" s="877"/>
      <c r="VBG18" s="877"/>
      <c r="VBH18" s="877"/>
      <c r="VBI18" s="877"/>
      <c r="VBJ18" s="877"/>
      <c r="VBK18" s="877"/>
      <c r="VBL18" s="877"/>
      <c r="VBM18" s="877"/>
      <c r="VBN18" s="877"/>
      <c r="VBO18" s="877"/>
      <c r="VBP18" s="877"/>
      <c r="VBQ18" s="877"/>
      <c r="VBR18" s="877"/>
      <c r="VBS18" s="877"/>
      <c r="VBT18" s="877"/>
      <c r="VBU18" s="877"/>
      <c r="VBV18" s="877"/>
      <c r="VBW18" s="877"/>
      <c r="VBX18" s="877"/>
      <c r="VBY18" s="877"/>
      <c r="VBZ18" s="877"/>
      <c r="VCA18" s="877"/>
      <c r="VCB18" s="877"/>
      <c r="VCC18" s="877"/>
      <c r="VCD18" s="877"/>
      <c r="VCE18" s="877"/>
      <c r="VCF18" s="877"/>
      <c r="VCG18" s="877"/>
      <c r="VCH18" s="877"/>
      <c r="VCI18" s="877"/>
      <c r="VCJ18" s="877"/>
      <c r="VCK18" s="877"/>
      <c r="VCL18" s="877"/>
      <c r="VCM18" s="877"/>
      <c r="VCN18" s="877"/>
      <c r="VCO18" s="877"/>
      <c r="VCP18" s="877"/>
      <c r="VCQ18" s="877"/>
      <c r="VCR18" s="877"/>
      <c r="VCS18" s="877"/>
      <c r="VCT18" s="877"/>
      <c r="VCU18" s="877"/>
      <c r="VCV18" s="877"/>
      <c r="VCW18" s="877"/>
      <c r="VCX18" s="877"/>
      <c r="VCY18" s="877"/>
      <c r="VCZ18" s="877"/>
      <c r="VDA18" s="877"/>
      <c r="VDB18" s="877"/>
      <c r="VDC18" s="877"/>
      <c r="VDD18" s="877"/>
      <c r="VDE18" s="877"/>
      <c r="VDF18" s="877"/>
      <c r="VDG18" s="877"/>
      <c r="VDH18" s="877"/>
      <c r="VDI18" s="877"/>
      <c r="VDJ18" s="877"/>
      <c r="VDK18" s="877"/>
      <c r="VDL18" s="877"/>
      <c r="VDM18" s="877"/>
      <c r="VDN18" s="877"/>
      <c r="VDO18" s="877"/>
      <c r="VDP18" s="877"/>
      <c r="VDQ18" s="877"/>
      <c r="VDR18" s="877"/>
      <c r="VDS18" s="877"/>
      <c r="VDT18" s="877"/>
      <c r="VDU18" s="877"/>
      <c r="VDV18" s="877"/>
      <c r="VDW18" s="877"/>
      <c r="VDX18" s="877"/>
      <c r="VDY18" s="877"/>
      <c r="VDZ18" s="877"/>
      <c r="VEA18" s="877"/>
      <c r="VEB18" s="877"/>
      <c r="VEC18" s="877"/>
      <c r="VED18" s="877"/>
      <c r="VEE18" s="877"/>
      <c r="VEF18" s="877"/>
      <c r="VEG18" s="877"/>
      <c r="VEH18" s="877"/>
      <c r="VEI18" s="877"/>
      <c r="VEJ18" s="877"/>
      <c r="VEK18" s="877"/>
      <c r="VEL18" s="877"/>
      <c r="VEM18" s="877"/>
      <c r="VEN18" s="877"/>
      <c r="VEO18" s="877"/>
      <c r="VEP18" s="877"/>
      <c r="VEQ18" s="877"/>
      <c r="VER18" s="877"/>
      <c r="VES18" s="877"/>
      <c r="VET18" s="877"/>
      <c r="VEU18" s="877"/>
      <c r="VEV18" s="877"/>
      <c r="VEW18" s="877"/>
      <c r="VEX18" s="877"/>
      <c r="VEY18" s="877"/>
      <c r="VEZ18" s="877"/>
      <c r="VFA18" s="877"/>
      <c r="VFB18" s="877"/>
      <c r="VFC18" s="877"/>
      <c r="VFD18" s="877"/>
      <c r="VFE18" s="877"/>
      <c r="VFF18" s="877"/>
      <c r="VFG18" s="877"/>
      <c r="VFH18" s="877"/>
      <c r="VFI18" s="877"/>
      <c r="VFJ18" s="877"/>
      <c r="VFK18" s="877"/>
      <c r="VFL18" s="877"/>
      <c r="VFM18" s="877"/>
      <c r="VFN18" s="877"/>
      <c r="VFO18" s="877"/>
      <c r="VFP18" s="877"/>
      <c r="VFQ18" s="877"/>
      <c r="VFR18" s="877"/>
      <c r="VFS18" s="877"/>
      <c r="VFT18" s="877"/>
      <c r="VFU18" s="877"/>
      <c r="VFV18" s="877"/>
      <c r="VFW18" s="877"/>
      <c r="VFX18" s="877"/>
      <c r="VFY18" s="877"/>
      <c r="VFZ18" s="877"/>
      <c r="VGA18" s="877"/>
      <c r="VGB18" s="877"/>
      <c r="VGC18" s="877"/>
      <c r="VGD18" s="877"/>
      <c r="VGE18" s="877"/>
      <c r="VGF18" s="877"/>
      <c r="VGG18" s="877"/>
      <c r="VGH18" s="877"/>
      <c r="VGI18" s="877"/>
      <c r="VGJ18" s="877"/>
      <c r="VGK18" s="877"/>
      <c r="VGL18" s="877"/>
      <c r="VGM18" s="877"/>
      <c r="VGN18" s="877"/>
      <c r="VGO18" s="877"/>
      <c r="VGP18" s="877"/>
      <c r="VGQ18" s="877"/>
      <c r="VGR18" s="877"/>
      <c r="VGS18" s="877"/>
      <c r="VGT18" s="877"/>
      <c r="VGU18" s="877"/>
      <c r="VGV18" s="877"/>
      <c r="VGW18" s="877"/>
      <c r="VGX18" s="877"/>
      <c r="VGY18" s="877"/>
      <c r="VGZ18" s="877"/>
      <c r="VHA18" s="877"/>
      <c r="VHB18" s="877"/>
      <c r="VHC18" s="877"/>
      <c r="VHD18" s="877"/>
      <c r="VHE18" s="877"/>
      <c r="VHF18" s="877"/>
      <c r="VHG18" s="877"/>
      <c r="VHH18" s="877"/>
      <c r="VHI18" s="877"/>
      <c r="VHJ18" s="877"/>
      <c r="VHK18" s="877"/>
      <c r="VHL18" s="877"/>
      <c r="VHM18" s="877"/>
      <c r="VHN18" s="877"/>
      <c r="VHO18" s="877"/>
      <c r="VHP18" s="877"/>
      <c r="VHQ18" s="877"/>
      <c r="VHR18" s="877"/>
      <c r="VHS18" s="877"/>
      <c r="VHT18" s="877"/>
      <c r="VHU18" s="877"/>
      <c r="VHV18" s="877"/>
      <c r="VHW18" s="877"/>
      <c r="VHX18" s="877"/>
      <c r="VHY18" s="877"/>
      <c r="VHZ18" s="877"/>
      <c r="VIA18" s="877"/>
      <c r="VIB18" s="877"/>
      <c r="VIC18" s="877"/>
      <c r="VID18" s="877"/>
      <c r="VIE18" s="877"/>
      <c r="VIF18" s="877"/>
      <c r="VIG18" s="877"/>
      <c r="VIH18" s="877"/>
      <c r="VII18" s="877"/>
      <c r="VIJ18" s="877"/>
      <c r="VIK18" s="877"/>
      <c r="VIL18" s="877"/>
      <c r="VIM18" s="877"/>
      <c r="VIN18" s="877"/>
      <c r="VIO18" s="877"/>
      <c r="VIP18" s="877"/>
      <c r="VIQ18" s="877"/>
      <c r="VIR18" s="877"/>
      <c r="VIS18" s="877"/>
      <c r="VIT18" s="877"/>
      <c r="VIU18" s="877"/>
      <c r="VIV18" s="877"/>
      <c r="VIW18" s="877"/>
      <c r="VIX18" s="877"/>
      <c r="VIY18" s="877"/>
      <c r="VIZ18" s="877"/>
      <c r="VJA18" s="877"/>
      <c r="VJB18" s="877"/>
      <c r="VJC18" s="877"/>
      <c r="VJD18" s="877"/>
      <c r="VJE18" s="877"/>
      <c r="VJF18" s="877"/>
      <c r="VJG18" s="877"/>
      <c r="VJH18" s="877"/>
      <c r="VJI18" s="877"/>
      <c r="VJJ18" s="877"/>
      <c r="VJK18" s="877"/>
      <c r="VJL18" s="877"/>
      <c r="VJM18" s="877"/>
      <c r="VJN18" s="877"/>
      <c r="VJO18" s="877"/>
      <c r="VJP18" s="877"/>
      <c r="VJQ18" s="877"/>
      <c r="VJR18" s="877"/>
      <c r="VJS18" s="877"/>
      <c r="VJT18" s="877"/>
      <c r="VJU18" s="877"/>
      <c r="VJV18" s="877"/>
      <c r="VJW18" s="877"/>
      <c r="VJX18" s="877"/>
      <c r="VJY18" s="877"/>
      <c r="VJZ18" s="877"/>
      <c r="VKA18" s="877"/>
      <c r="VKB18" s="877"/>
      <c r="VKC18" s="877"/>
      <c r="VKD18" s="877"/>
      <c r="VKE18" s="877"/>
      <c r="VKF18" s="877"/>
      <c r="VKG18" s="877"/>
      <c r="VKH18" s="877"/>
      <c r="VKI18" s="877"/>
      <c r="VKJ18" s="877"/>
      <c r="VKK18" s="877"/>
      <c r="VKL18" s="877"/>
      <c r="VKM18" s="877"/>
      <c r="VKN18" s="877"/>
      <c r="VKO18" s="877"/>
      <c r="VKP18" s="877"/>
      <c r="VKQ18" s="877"/>
      <c r="VKR18" s="877"/>
      <c r="VKS18" s="877"/>
      <c r="VKT18" s="877"/>
      <c r="VKU18" s="877"/>
      <c r="VKV18" s="877"/>
      <c r="VKW18" s="877"/>
      <c r="VKX18" s="877"/>
      <c r="VKY18" s="877"/>
      <c r="VKZ18" s="877"/>
      <c r="VLA18" s="877"/>
      <c r="VLB18" s="877"/>
      <c r="VLC18" s="877"/>
      <c r="VLD18" s="877"/>
      <c r="VLE18" s="877"/>
      <c r="VLF18" s="877"/>
      <c r="VLG18" s="877"/>
      <c r="VLH18" s="877"/>
      <c r="VLI18" s="877"/>
      <c r="VLJ18" s="877"/>
      <c r="VLK18" s="877"/>
      <c r="VLL18" s="877"/>
      <c r="VLM18" s="877"/>
      <c r="VLN18" s="877"/>
      <c r="VLO18" s="877"/>
      <c r="VLP18" s="877"/>
      <c r="VLQ18" s="877"/>
      <c r="VLR18" s="877"/>
      <c r="VLS18" s="877"/>
      <c r="VLT18" s="877"/>
      <c r="VLU18" s="877"/>
      <c r="VLV18" s="877"/>
      <c r="VLW18" s="877"/>
      <c r="VLX18" s="877"/>
      <c r="VLY18" s="877"/>
      <c r="VLZ18" s="877"/>
      <c r="VMA18" s="877"/>
      <c r="VMB18" s="877"/>
      <c r="VMC18" s="877"/>
      <c r="VMD18" s="877"/>
      <c r="VME18" s="877"/>
      <c r="VMF18" s="877"/>
      <c r="VMG18" s="877"/>
      <c r="VMH18" s="877"/>
      <c r="VMI18" s="877"/>
      <c r="VMJ18" s="877"/>
      <c r="VMK18" s="877"/>
      <c r="VML18" s="877"/>
      <c r="VMM18" s="877"/>
      <c r="VMN18" s="877"/>
      <c r="VMO18" s="877"/>
      <c r="VMP18" s="877"/>
      <c r="VMQ18" s="877"/>
      <c r="VMR18" s="877"/>
      <c r="VMS18" s="877"/>
      <c r="VMT18" s="877"/>
      <c r="VMU18" s="877"/>
      <c r="VMV18" s="877"/>
      <c r="VMW18" s="877"/>
      <c r="VMX18" s="877"/>
      <c r="VMY18" s="877"/>
      <c r="VMZ18" s="877"/>
      <c r="VNA18" s="877"/>
      <c r="VNB18" s="877"/>
      <c r="VNC18" s="877"/>
      <c r="VND18" s="877"/>
      <c r="VNE18" s="877"/>
      <c r="VNF18" s="877"/>
      <c r="VNG18" s="877"/>
      <c r="VNH18" s="877"/>
      <c r="VNI18" s="877"/>
      <c r="VNJ18" s="877"/>
      <c r="VNK18" s="877"/>
      <c r="VNL18" s="877"/>
      <c r="VNM18" s="877"/>
      <c r="VNN18" s="877"/>
      <c r="VNO18" s="877"/>
      <c r="VNP18" s="877"/>
      <c r="VNQ18" s="877"/>
      <c r="VNR18" s="877"/>
      <c r="VNS18" s="877"/>
      <c r="VNT18" s="877"/>
      <c r="VNU18" s="877"/>
      <c r="VNV18" s="877"/>
      <c r="VNW18" s="877"/>
      <c r="VNX18" s="877"/>
      <c r="VNY18" s="877"/>
      <c r="VNZ18" s="877"/>
      <c r="VOA18" s="877"/>
      <c r="VOB18" s="877"/>
      <c r="VOC18" s="877"/>
      <c r="VOD18" s="877"/>
      <c r="VOE18" s="877"/>
      <c r="VOF18" s="877"/>
      <c r="VOG18" s="877"/>
      <c r="VOH18" s="877"/>
      <c r="VOI18" s="877"/>
      <c r="VOJ18" s="877"/>
      <c r="VOK18" s="877"/>
      <c r="VOL18" s="877"/>
      <c r="VOM18" s="877"/>
      <c r="VON18" s="877"/>
      <c r="VOO18" s="877"/>
      <c r="VOP18" s="877"/>
      <c r="VOQ18" s="877"/>
      <c r="VOR18" s="877"/>
      <c r="VOS18" s="877"/>
      <c r="VOT18" s="877"/>
      <c r="VOU18" s="877"/>
      <c r="VOV18" s="877"/>
      <c r="VOW18" s="877"/>
      <c r="VOX18" s="877"/>
      <c r="VOY18" s="877"/>
      <c r="VOZ18" s="877"/>
      <c r="VPA18" s="877"/>
      <c r="VPB18" s="877"/>
      <c r="VPC18" s="877"/>
      <c r="VPD18" s="877"/>
      <c r="VPE18" s="877"/>
      <c r="VPF18" s="877"/>
      <c r="VPG18" s="877"/>
      <c r="VPH18" s="877"/>
      <c r="VPI18" s="877"/>
      <c r="VPJ18" s="877"/>
      <c r="VPK18" s="877"/>
      <c r="VPL18" s="877"/>
      <c r="VPM18" s="877"/>
      <c r="VPN18" s="877"/>
      <c r="VPO18" s="877"/>
      <c r="VPP18" s="877"/>
      <c r="VPQ18" s="877"/>
      <c r="VPR18" s="877"/>
      <c r="VPS18" s="877"/>
      <c r="VPT18" s="877"/>
      <c r="VPU18" s="877"/>
      <c r="VPV18" s="877"/>
      <c r="VPW18" s="877"/>
      <c r="VPX18" s="877"/>
      <c r="VPY18" s="877"/>
      <c r="VPZ18" s="877"/>
      <c r="VQA18" s="877"/>
      <c r="VQB18" s="877"/>
      <c r="VQC18" s="877"/>
      <c r="VQD18" s="877"/>
      <c r="VQE18" s="877"/>
      <c r="VQF18" s="877"/>
      <c r="VQG18" s="877"/>
      <c r="VQH18" s="877"/>
      <c r="VQI18" s="877"/>
      <c r="VQJ18" s="877"/>
      <c r="VQK18" s="877"/>
      <c r="VQL18" s="877"/>
      <c r="VQM18" s="877"/>
      <c r="VQN18" s="877"/>
      <c r="VQO18" s="877"/>
      <c r="VQP18" s="877"/>
      <c r="VQQ18" s="877"/>
      <c r="VQR18" s="877"/>
      <c r="VQS18" s="877"/>
      <c r="VQT18" s="877"/>
      <c r="VQU18" s="877"/>
      <c r="VQV18" s="877"/>
      <c r="VQW18" s="877"/>
      <c r="VQX18" s="877"/>
      <c r="VQY18" s="877"/>
      <c r="VQZ18" s="877"/>
      <c r="VRA18" s="877"/>
      <c r="VRB18" s="877"/>
      <c r="VRC18" s="877"/>
      <c r="VRD18" s="877"/>
      <c r="VRE18" s="877"/>
      <c r="VRF18" s="877"/>
      <c r="VRG18" s="877"/>
      <c r="VRH18" s="877"/>
      <c r="VRI18" s="877"/>
      <c r="VRJ18" s="877"/>
      <c r="VRK18" s="877"/>
      <c r="VRL18" s="877"/>
      <c r="VRM18" s="877"/>
      <c r="VRN18" s="877"/>
      <c r="VRO18" s="877"/>
      <c r="VRP18" s="877"/>
      <c r="VRQ18" s="877"/>
      <c r="VRR18" s="877"/>
      <c r="VRS18" s="877"/>
      <c r="VRT18" s="877"/>
      <c r="VRU18" s="877"/>
      <c r="VRV18" s="877"/>
      <c r="VRW18" s="877"/>
      <c r="VRX18" s="877"/>
      <c r="VRY18" s="877"/>
      <c r="VRZ18" s="877"/>
      <c r="VSA18" s="877"/>
      <c r="VSB18" s="877"/>
      <c r="VSC18" s="877"/>
      <c r="VSD18" s="877"/>
      <c r="VSE18" s="877"/>
      <c r="VSF18" s="877"/>
      <c r="VSG18" s="877"/>
      <c r="VSH18" s="877"/>
      <c r="VSI18" s="877"/>
      <c r="VSJ18" s="877"/>
      <c r="VSK18" s="877"/>
      <c r="VSL18" s="877"/>
      <c r="VSM18" s="877"/>
      <c r="VSN18" s="877"/>
      <c r="VSO18" s="877"/>
      <c r="VSP18" s="877"/>
      <c r="VSQ18" s="877"/>
      <c r="VSR18" s="877"/>
      <c r="VSS18" s="877"/>
      <c r="VST18" s="877"/>
      <c r="VSU18" s="877"/>
      <c r="VSV18" s="877"/>
      <c r="VSW18" s="877"/>
      <c r="VSX18" s="877"/>
      <c r="VSY18" s="877"/>
      <c r="VSZ18" s="877"/>
      <c r="VTA18" s="877"/>
      <c r="VTB18" s="877"/>
      <c r="VTC18" s="877"/>
      <c r="VTD18" s="877"/>
      <c r="VTE18" s="877"/>
      <c r="VTF18" s="877"/>
      <c r="VTG18" s="877"/>
      <c r="VTH18" s="877"/>
      <c r="VTI18" s="877"/>
      <c r="VTJ18" s="877"/>
      <c r="VTK18" s="877"/>
      <c r="VTL18" s="877"/>
      <c r="VTM18" s="877"/>
      <c r="VTN18" s="877"/>
      <c r="VTO18" s="877"/>
      <c r="VTP18" s="877"/>
      <c r="VTQ18" s="877"/>
      <c r="VTR18" s="877"/>
      <c r="VTS18" s="877"/>
      <c r="VTT18" s="877"/>
      <c r="VTU18" s="877"/>
      <c r="VTV18" s="877"/>
      <c r="VTW18" s="877"/>
      <c r="VTX18" s="877"/>
      <c r="VTY18" s="877"/>
      <c r="VTZ18" s="877"/>
      <c r="VUA18" s="877"/>
      <c r="VUB18" s="877"/>
      <c r="VUC18" s="877"/>
      <c r="VUD18" s="877"/>
      <c r="VUE18" s="877"/>
      <c r="VUF18" s="877"/>
      <c r="VUG18" s="877"/>
      <c r="VUH18" s="877"/>
      <c r="VUI18" s="877"/>
      <c r="VUJ18" s="877"/>
      <c r="VUK18" s="877"/>
      <c r="VUL18" s="877"/>
      <c r="VUM18" s="877"/>
      <c r="VUN18" s="877"/>
      <c r="VUO18" s="877"/>
      <c r="VUP18" s="877"/>
      <c r="VUQ18" s="877"/>
      <c r="VUR18" s="877"/>
      <c r="VUS18" s="877"/>
      <c r="VUT18" s="877"/>
      <c r="VUU18" s="877"/>
      <c r="VUV18" s="877"/>
      <c r="VUW18" s="877"/>
      <c r="VUX18" s="877"/>
      <c r="VUY18" s="877"/>
      <c r="VUZ18" s="877"/>
      <c r="VVA18" s="877"/>
      <c r="VVB18" s="877"/>
      <c r="VVC18" s="877"/>
      <c r="VVD18" s="877"/>
      <c r="VVE18" s="877"/>
      <c r="VVF18" s="877"/>
      <c r="VVG18" s="877"/>
      <c r="VVH18" s="877"/>
      <c r="VVI18" s="877"/>
      <c r="VVJ18" s="877"/>
      <c r="VVK18" s="877"/>
      <c r="VVL18" s="877"/>
      <c r="VVM18" s="877"/>
      <c r="VVN18" s="877"/>
      <c r="VVO18" s="877"/>
      <c r="VVP18" s="877"/>
      <c r="VVQ18" s="877"/>
      <c r="VVR18" s="877"/>
      <c r="VVS18" s="877"/>
      <c r="VVT18" s="877"/>
      <c r="VVU18" s="877"/>
      <c r="VVV18" s="877"/>
      <c r="VVW18" s="877"/>
      <c r="VVX18" s="877"/>
      <c r="VVY18" s="877"/>
      <c r="VVZ18" s="877"/>
      <c r="VWA18" s="877"/>
      <c r="VWB18" s="877"/>
      <c r="VWC18" s="877"/>
      <c r="VWD18" s="877"/>
      <c r="VWE18" s="877"/>
      <c r="VWF18" s="877"/>
      <c r="VWG18" s="877"/>
      <c r="VWH18" s="877"/>
      <c r="VWI18" s="877"/>
      <c r="VWJ18" s="877"/>
      <c r="VWK18" s="877"/>
      <c r="VWL18" s="877"/>
      <c r="VWM18" s="877"/>
      <c r="VWN18" s="877"/>
      <c r="VWO18" s="877"/>
      <c r="VWP18" s="877"/>
      <c r="VWQ18" s="877"/>
      <c r="VWR18" s="877"/>
      <c r="VWS18" s="877"/>
      <c r="VWT18" s="877"/>
      <c r="VWU18" s="877"/>
      <c r="VWV18" s="877"/>
      <c r="VWW18" s="877"/>
      <c r="VWX18" s="877"/>
      <c r="VWY18" s="877"/>
      <c r="VWZ18" s="877"/>
      <c r="VXA18" s="877"/>
      <c r="VXB18" s="877"/>
      <c r="VXC18" s="877"/>
      <c r="VXD18" s="877"/>
      <c r="VXE18" s="877"/>
      <c r="VXF18" s="877"/>
      <c r="VXG18" s="877"/>
      <c r="VXH18" s="877"/>
      <c r="VXI18" s="877"/>
      <c r="VXJ18" s="877"/>
      <c r="VXK18" s="877"/>
      <c r="VXL18" s="877"/>
      <c r="VXM18" s="877"/>
      <c r="VXN18" s="877"/>
      <c r="VXO18" s="877"/>
      <c r="VXP18" s="877"/>
      <c r="VXQ18" s="877"/>
      <c r="VXR18" s="877"/>
      <c r="VXS18" s="877"/>
      <c r="VXT18" s="877"/>
      <c r="VXU18" s="877"/>
      <c r="VXV18" s="877"/>
      <c r="VXW18" s="877"/>
      <c r="VXX18" s="877"/>
      <c r="VXY18" s="877"/>
      <c r="VXZ18" s="877"/>
      <c r="VYA18" s="877"/>
      <c r="VYB18" s="877"/>
      <c r="VYC18" s="877"/>
      <c r="VYD18" s="877"/>
      <c r="VYE18" s="877"/>
      <c r="VYF18" s="877"/>
      <c r="VYG18" s="877"/>
      <c r="VYH18" s="877"/>
      <c r="VYI18" s="877"/>
      <c r="VYJ18" s="877"/>
      <c r="VYK18" s="877"/>
      <c r="VYL18" s="877"/>
      <c r="VYM18" s="877"/>
      <c r="VYN18" s="877"/>
      <c r="VYO18" s="877"/>
      <c r="VYP18" s="877"/>
      <c r="VYQ18" s="877"/>
      <c r="VYR18" s="877"/>
      <c r="VYS18" s="877"/>
      <c r="VYT18" s="877"/>
      <c r="VYU18" s="877"/>
      <c r="VYV18" s="877"/>
      <c r="VYW18" s="877"/>
      <c r="VYX18" s="877"/>
      <c r="VYY18" s="877"/>
      <c r="VYZ18" s="877"/>
      <c r="VZA18" s="877"/>
      <c r="VZB18" s="877"/>
      <c r="VZC18" s="877"/>
      <c r="VZD18" s="877"/>
      <c r="VZE18" s="877"/>
      <c r="VZF18" s="877"/>
      <c r="VZG18" s="877"/>
      <c r="VZH18" s="877"/>
      <c r="VZI18" s="877"/>
      <c r="VZJ18" s="877"/>
      <c r="VZK18" s="877"/>
      <c r="VZL18" s="877"/>
      <c r="VZM18" s="877"/>
      <c r="VZN18" s="877"/>
      <c r="VZO18" s="877"/>
      <c r="VZP18" s="877"/>
      <c r="VZQ18" s="877"/>
      <c r="VZR18" s="877"/>
      <c r="VZS18" s="877"/>
      <c r="VZT18" s="877"/>
      <c r="VZU18" s="877"/>
      <c r="VZV18" s="877"/>
      <c r="VZW18" s="877"/>
      <c r="VZX18" s="877"/>
      <c r="VZY18" s="877"/>
      <c r="VZZ18" s="877"/>
      <c r="WAA18" s="877"/>
      <c r="WAB18" s="877"/>
      <c r="WAC18" s="877"/>
      <c r="WAD18" s="877"/>
      <c r="WAE18" s="877"/>
      <c r="WAF18" s="877"/>
      <c r="WAG18" s="877"/>
      <c r="WAH18" s="877"/>
      <c r="WAI18" s="877"/>
      <c r="WAJ18" s="877"/>
      <c r="WAK18" s="877"/>
      <c r="WAL18" s="877"/>
      <c r="WAM18" s="877"/>
      <c r="WAN18" s="877"/>
      <c r="WAO18" s="877"/>
      <c r="WAP18" s="877"/>
      <c r="WAQ18" s="877"/>
      <c r="WAR18" s="877"/>
      <c r="WAS18" s="877"/>
      <c r="WAT18" s="877"/>
      <c r="WAU18" s="877"/>
      <c r="WAV18" s="877"/>
      <c r="WAW18" s="877"/>
      <c r="WAX18" s="877"/>
      <c r="WAY18" s="877"/>
      <c r="WAZ18" s="877"/>
      <c r="WBA18" s="877"/>
      <c r="WBB18" s="877"/>
      <c r="WBC18" s="877"/>
      <c r="WBD18" s="877"/>
      <c r="WBE18" s="877"/>
      <c r="WBF18" s="877"/>
      <c r="WBG18" s="877"/>
      <c r="WBH18" s="877"/>
      <c r="WBI18" s="877"/>
      <c r="WBJ18" s="877"/>
      <c r="WBK18" s="877"/>
      <c r="WBL18" s="877"/>
      <c r="WBM18" s="877"/>
      <c r="WBN18" s="877"/>
      <c r="WBO18" s="877"/>
      <c r="WBP18" s="877"/>
      <c r="WBQ18" s="877"/>
      <c r="WBR18" s="877"/>
      <c r="WBS18" s="877"/>
      <c r="WBT18" s="877"/>
      <c r="WBU18" s="877"/>
      <c r="WBV18" s="877"/>
      <c r="WBW18" s="877"/>
      <c r="WBX18" s="877"/>
      <c r="WBY18" s="877"/>
      <c r="WBZ18" s="877"/>
      <c r="WCA18" s="877"/>
      <c r="WCB18" s="877"/>
      <c r="WCC18" s="877"/>
      <c r="WCD18" s="877"/>
      <c r="WCE18" s="877"/>
      <c r="WCF18" s="877"/>
      <c r="WCG18" s="877"/>
      <c r="WCH18" s="877"/>
      <c r="WCI18" s="877"/>
      <c r="WCJ18" s="877"/>
      <c r="WCK18" s="877"/>
      <c r="WCL18" s="877"/>
      <c r="WCM18" s="877"/>
      <c r="WCN18" s="877"/>
      <c r="WCO18" s="877"/>
      <c r="WCP18" s="877"/>
      <c r="WCQ18" s="877"/>
      <c r="WCR18" s="877"/>
      <c r="WCS18" s="877"/>
      <c r="WCT18" s="877"/>
      <c r="WCU18" s="877"/>
      <c r="WCV18" s="877"/>
      <c r="WCW18" s="877"/>
      <c r="WCX18" s="877"/>
      <c r="WCY18" s="877"/>
      <c r="WCZ18" s="877"/>
      <c r="WDA18" s="877"/>
      <c r="WDB18" s="877"/>
      <c r="WDC18" s="877"/>
      <c r="WDD18" s="877"/>
      <c r="WDE18" s="877"/>
      <c r="WDF18" s="877"/>
      <c r="WDG18" s="877"/>
      <c r="WDH18" s="877"/>
      <c r="WDI18" s="877"/>
      <c r="WDJ18" s="877"/>
      <c r="WDK18" s="877"/>
      <c r="WDL18" s="877"/>
      <c r="WDM18" s="877"/>
      <c r="WDN18" s="877"/>
      <c r="WDO18" s="877"/>
      <c r="WDP18" s="877"/>
      <c r="WDQ18" s="877"/>
      <c r="WDR18" s="877"/>
      <c r="WDS18" s="877"/>
      <c r="WDT18" s="877"/>
      <c r="WDU18" s="877"/>
      <c r="WDV18" s="877"/>
      <c r="WDW18" s="877"/>
      <c r="WDX18" s="877"/>
      <c r="WDY18" s="877"/>
      <c r="WDZ18" s="877"/>
      <c r="WEA18" s="877"/>
      <c r="WEB18" s="877"/>
      <c r="WEC18" s="877"/>
      <c r="WED18" s="877"/>
      <c r="WEE18" s="877"/>
      <c r="WEF18" s="877"/>
      <c r="WEG18" s="877"/>
      <c r="WEH18" s="877"/>
      <c r="WEI18" s="877"/>
      <c r="WEJ18" s="877"/>
      <c r="WEK18" s="877"/>
      <c r="WEL18" s="877"/>
      <c r="WEM18" s="877"/>
      <c r="WEN18" s="877"/>
      <c r="WEO18" s="877"/>
      <c r="WEP18" s="877"/>
      <c r="WEQ18" s="877"/>
      <c r="WER18" s="877"/>
      <c r="WES18" s="877"/>
      <c r="WET18" s="877"/>
      <c r="WEU18" s="877"/>
      <c r="WEV18" s="877"/>
      <c r="WEW18" s="877"/>
      <c r="WEX18" s="877"/>
      <c r="WEY18" s="877"/>
      <c r="WEZ18" s="877"/>
      <c r="WFA18" s="877"/>
      <c r="WFB18" s="877"/>
      <c r="WFC18" s="877"/>
      <c r="WFD18" s="877"/>
      <c r="WFE18" s="877"/>
      <c r="WFF18" s="877"/>
      <c r="WFG18" s="877"/>
      <c r="WFH18" s="877"/>
      <c r="WFI18" s="877"/>
      <c r="WFJ18" s="877"/>
      <c r="WFK18" s="877"/>
      <c r="WFL18" s="877"/>
      <c r="WFM18" s="877"/>
      <c r="WFN18" s="877"/>
      <c r="WFO18" s="877"/>
      <c r="WFP18" s="877"/>
      <c r="WFQ18" s="877"/>
      <c r="WFR18" s="877"/>
      <c r="WFS18" s="877"/>
      <c r="WFT18" s="877"/>
      <c r="WFU18" s="877"/>
      <c r="WFV18" s="877"/>
      <c r="WFW18" s="877"/>
      <c r="WFX18" s="877"/>
      <c r="WFY18" s="877"/>
      <c r="WFZ18" s="877"/>
      <c r="WGA18" s="877"/>
      <c r="WGB18" s="877"/>
      <c r="WGC18" s="877"/>
      <c r="WGD18" s="877"/>
      <c r="WGE18" s="877"/>
      <c r="WGF18" s="877"/>
      <c r="WGG18" s="877"/>
      <c r="WGH18" s="877"/>
      <c r="WGI18" s="877"/>
      <c r="WGJ18" s="877"/>
      <c r="WGK18" s="877"/>
      <c r="WGL18" s="877"/>
      <c r="WGM18" s="877"/>
      <c r="WGN18" s="877"/>
      <c r="WGO18" s="877"/>
      <c r="WGP18" s="877"/>
      <c r="WGQ18" s="877"/>
      <c r="WGR18" s="877"/>
      <c r="WGS18" s="877"/>
      <c r="WGT18" s="877"/>
      <c r="WGU18" s="877"/>
      <c r="WGV18" s="877"/>
      <c r="WGW18" s="877"/>
      <c r="WGX18" s="877"/>
      <c r="WGY18" s="877"/>
      <c r="WGZ18" s="877"/>
      <c r="WHA18" s="877"/>
      <c r="WHB18" s="877"/>
      <c r="WHC18" s="877"/>
      <c r="WHD18" s="877"/>
      <c r="WHE18" s="877"/>
      <c r="WHF18" s="877"/>
      <c r="WHG18" s="877"/>
      <c r="WHH18" s="877"/>
      <c r="WHI18" s="877"/>
      <c r="WHJ18" s="877"/>
      <c r="WHK18" s="877"/>
      <c r="WHL18" s="877"/>
      <c r="WHM18" s="877"/>
      <c r="WHN18" s="877"/>
      <c r="WHO18" s="877"/>
      <c r="WHP18" s="877"/>
      <c r="WHQ18" s="877"/>
      <c r="WHR18" s="877"/>
      <c r="WHS18" s="877"/>
      <c r="WHT18" s="877"/>
      <c r="WHU18" s="877"/>
      <c r="WHV18" s="877"/>
      <c r="WHW18" s="877"/>
      <c r="WHX18" s="877"/>
      <c r="WHY18" s="877"/>
      <c r="WHZ18" s="877"/>
      <c r="WIA18" s="877"/>
      <c r="WIB18" s="877"/>
      <c r="WIC18" s="877"/>
      <c r="WID18" s="877"/>
      <c r="WIE18" s="877"/>
      <c r="WIF18" s="877"/>
      <c r="WIG18" s="877"/>
      <c r="WIH18" s="877"/>
      <c r="WII18" s="877"/>
      <c r="WIJ18" s="877"/>
      <c r="WIK18" s="877"/>
      <c r="WIL18" s="877"/>
      <c r="WIM18" s="877"/>
      <c r="WIN18" s="877"/>
      <c r="WIO18" s="877"/>
      <c r="WIP18" s="877"/>
      <c r="WIQ18" s="877"/>
      <c r="WIR18" s="877"/>
      <c r="WIS18" s="877"/>
      <c r="WIT18" s="877"/>
      <c r="WIU18" s="877"/>
      <c r="WIV18" s="877"/>
      <c r="WIW18" s="877"/>
      <c r="WIX18" s="877"/>
      <c r="WIY18" s="877"/>
      <c r="WIZ18" s="877"/>
      <c r="WJA18" s="877"/>
      <c r="WJB18" s="877"/>
      <c r="WJC18" s="877"/>
      <c r="WJD18" s="877"/>
      <c r="WJE18" s="877"/>
      <c r="WJF18" s="877"/>
      <c r="WJG18" s="877"/>
      <c r="WJH18" s="877"/>
      <c r="WJI18" s="877"/>
      <c r="WJJ18" s="877"/>
      <c r="WJK18" s="877"/>
      <c r="WJL18" s="877"/>
      <c r="WJM18" s="877"/>
      <c r="WJN18" s="877"/>
      <c r="WJO18" s="877"/>
      <c r="WJP18" s="877"/>
      <c r="WJQ18" s="877"/>
      <c r="WJR18" s="877"/>
      <c r="WJS18" s="877"/>
      <c r="WJT18" s="877"/>
      <c r="WJU18" s="877"/>
      <c r="WJV18" s="877"/>
      <c r="WJW18" s="877"/>
      <c r="WJX18" s="877"/>
      <c r="WJY18" s="877"/>
      <c r="WJZ18" s="877"/>
      <c r="WKA18" s="877"/>
      <c r="WKB18" s="877"/>
      <c r="WKC18" s="877"/>
      <c r="WKD18" s="877"/>
      <c r="WKE18" s="877"/>
      <c r="WKF18" s="877"/>
      <c r="WKG18" s="877"/>
      <c r="WKH18" s="877"/>
      <c r="WKI18" s="877"/>
      <c r="WKJ18" s="877"/>
      <c r="WKK18" s="877"/>
      <c r="WKL18" s="877"/>
      <c r="WKM18" s="877"/>
      <c r="WKN18" s="877"/>
      <c r="WKO18" s="877"/>
      <c r="WKP18" s="877"/>
      <c r="WKQ18" s="877"/>
      <c r="WKR18" s="877"/>
      <c r="WKS18" s="877"/>
      <c r="WKT18" s="877"/>
      <c r="WKU18" s="877"/>
      <c r="WKV18" s="877"/>
      <c r="WKW18" s="877"/>
      <c r="WKX18" s="877"/>
      <c r="WKY18" s="877"/>
      <c r="WKZ18" s="877"/>
      <c r="WLA18" s="877"/>
      <c r="WLB18" s="877"/>
      <c r="WLC18" s="877"/>
      <c r="WLD18" s="877"/>
      <c r="WLE18" s="877"/>
      <c r="WLF18" s="877"/>
      <c r="WLG18" s="877"/>
      <c r="WLH18" s="877"/>
      <c r="WLI18" s="877"/>
      <c r="WLJ18" s="877"/>
      <c r="WLK18" s="877"/>
      <c r="WLL18" s="877"/>
      <c r="WLM18" s="877"/>
      <c r="WLN18" s="877"/>
      <c r="WLO18" s="877"/>
      <c r="WLP18" s="877"/>
      <c r="WLQ18" s="877"/>
      <c r="WLR18" s="877"/>
      <c r="WLS18" s="877"/>
      <c r="WLT18" s="877"/>
      <c r="WLU18" s="877"/>
      <c r="WLV18" s="877"/>
      <c r="WLW18" s="877"/>
      <c r="WLX18" s="877"/>
      <c r="WLY18" s="877"/>
      <c r="WLZ18" s="877"/>
      <c r="WMA18" s="877"/>
      <c r="WMB18" s="877"/>
      <c r="WMC18" s="877"/>
      <c r="WMD18" s="877"/>
      <c r="WME18" s="877"/>
      <c r="WMF18" s="877"/>
      <c r="WMG18" s="877"/>
      <c r="WMH18" s="877"/>
      <c r="WMI18" s="877"/>
      <c r="WMJ18" s="877"/>
      <c r="WMK18" s="877"/>
      <c r="WML18" s="877"/>
      <c r="WMM18" s="877"/>
      <c r="WMN18" s="877"/>
      <c r="WMO18" s="877"/>
      <c r="WMP18" s="877"/>
      <c r="WMQ18" s="877"/>
      <c r="WMR18" s="877"/>
      <c r="WMS18" s="877"/>
      <c r="WMT18" s="877"/>
      <c r="WMU18" s="877"/>
      <c r="WMV18" s="877"/>
      <c r="WMW18" s="877"/>
      <c r="WMX18" s="877"/>
      <c r="WMY18" s="877"/>
      <c r="WMZ18" s="877"/>
      <c r="WNA18" s="877"/>
      <c r="WNB18" s="877"/>
      <c r="WNC18" s="877"/>
      <c r="WND18" s="877"/>
      <c r="WNE18" s="877"/>
      <c r="WNF18" s="877"/>
      <c r="WNG18" s="877"/>
      <c r="WNH18" s="877"/>
      <c r="WNI18" s="877"/>
      <c r="WNJ18" s="877"/>
      <c r="WNK18" s="877"/>
      <c r="WNL18" s="877"/>
      <c r="WNM18" s="877"/>
      <c r="WNN18" s="877"/>
      <c r="WNO18" s="877"/>
      <c r="WNP18" s="877"/>
      <c r="WNQ18" s="877"/>
      <c r="WNR18" s="877"/>
      <c r="WNS18" s="877"/>
      <c r="WNT18" s="877"/>
      <c r="WNU18" s="877"/>
      <c r="WNV18" s="877"/>
      <c r="WNW18" s="877"/>
      <c r="WNX18" s="877"/>
      <c r="WNY18" s="877"/>
      <c r="WNZ18" s="877"/>
      <c r="WOA18" s="877"/>
      <c r="WOB18" s="877"/>
      <c r="WOC18" s="877"/>
      <c r="WOD18" s="877"/>
      <c r="WOE18" s="877"/>
      <c r="WOF18" s="877"/>
      <c r="WOG18" s="877"/>
      <c r="WOH18" s="877"/>
      <c r="WOI18" s="877"/>
      <c r="WOJ18" s="877"/>
      <c r="WOK18" s="877"/>
      <c r="WOL18" s="877"/>
      <c r="WOM18" s="877"/>
      <c r="WON18" s="877"/>
      <c r="WOO18" s="877"/>
      <c r="WOP18" s="877"/>
      <c r="WOQ18" s="877"/>
      <c r="WOR18" s="877"/>
      <c r="WOS18" s="877"/>
      <c r="WOT18" s="877"/>
      <c r="WOU18" s="877"/>
      <c r="WOV18" s="877"/>
      <c r="WOW18" s="877"/>
      <c r="WOX18" s="877"/>
      <c r="WOY18" s="877"/>
      <c r="WOZ18" s="877"/>
      <c r="WPA18" s="877"/>
      <c r="WPB18" s="877"/>
      <c r="WPC18" s="877"/>
      <c r="WPD18" s="877"/>
      <c r="WPE18" s="877"/>
      <c r="WPF18" s="877"/>
      <c r="WPG18" s="877"/>
      <c r="WPH18" s="877"/>
      <c r="WPI18" s="877"/>
      <c r="WPJ18" s="877"/>
      <c r="WPK18" s="877"/>
      <c r="WPL18" s="877"/>
      <c r="WPM18" s="877"/>
      <c r="WPN18" s="877"/>
      <c r="WPO18" s="877"/>
      <c r="WPP18" s="877"/>
      <c r="WPQ18" s="877"/>
      <c r="WPR18" s="877"/>
      <c r="WPS18" s="877"/>
      <c r="WPT18" s="877"/>
      <c r="WPU18" s="877"/>
      <c r="WPV18" s="877"/>
      <c r="WPW18" s="877"/>
      <c r="WPX18" s="877"/>
      <c r="WPY18" s="877"/>
      <c r="WPZ18" s="877"/>
      <c r="WQA18" s="877"/>
      <c r="WQB18" s="877"/>
      <c r="WQC18" s="877"/>
      <c r="WQD18" s="877"/>
      <c r="WQE18" s="877"/>
      <c r="WQF18" s="877"/>
      <c r="WQG18" s="877"/>
      <c r="WQH18" s="877"/>
      <c r="WQI18" s="877"/>
      <c r="WQJ18" s="877"/>
      <c r="WQK18" s="877"/>
      <c r="WQL18" s="877"/>
      <c r="WQM18" s="877"/>
      <c r="WQN18" s="877"/>
      <c r="WQO18" s="877"/>
      <c r="WQP18" s="877"/>
      <c r="WQQ18" s="877"/>
      <c r="WQR18" s="877"/>
      <c r="WQS18" s="877"/>
      <c r="WQT18" s="877"/>
      <c r="WQU18" s="877"/>
      <c r="WQV18" s="877"/>
      <c r="WQW18" s="877"/>
      <c r="WQX18" s="877"/>
      <c r="WQY18" s="877"/>
      <c r="WQZ18" s="877"/>
      <c r="WRA18" s="877"/>
      <c r="WRB18" s="877"/>
      <c r="WRC18" s="877"/>
      <c r="WRD18" s="877"/>
      <c r="WRE18" s="877"/>
      <c r="WRF18" s="877"/>
      <c r="WRG18" s="877"/>
      <c r="WRH18" s="877"/>
      <c r="WRI18" s="877"/>
      <c r="WRJ18" s="877"/>
      <c r="WRK18" s="877"/>
      <c r="WRL18" s="877"/>
      <c r="WRM18" s="877"/>
      <c r="WRN18" s="877"/>
      <c r="WRO18" s="877"/>
      <c r="WRP18" s="877"/>
      <c r="WRQ18" s="877"/>
      <c r="WRR18" s="877"/>
      <c r="WRS18" s="877"/>
      <c r="WRT18" s="877"/>
      <c r="WRU18" s="877"/>
      <c r="WRV18" s="877"/>
      <c r="WRW18" s="877"/>
      <c r="WRX18" s="877"/>
      <c r="WRY18" s="877"/>
      <c r="WRZ18" s="877"/>
      <c r="WSA18" s="877"/>
      <c r="WSB18" s="877"/>
      <c r="WSC18" s="877"/>
      <c r="WSD18" s="877"/>
      <c r="WSE18" s="877"/>
      <c r="WSF18" s="877"/>
      <c r="WSG18" s="877"/>
      <c r="WSH18" s="877"/>
      <c r="WSI18" s="877"/>
      <c r="WSJ18" s="877"/>
      <c r="WSK18" s="877"/>
      <c r="WSL18" s="877"/>
      <c r="WSM18" s="877"/>
      <c r="WSN18" s="877"/>
      <c r="WSO18" s="877"/>
      <c r="WSP18" s="877"/>
      <c r="WSQ18" s="877"/>
      <c r="WSR18" s="877"/>
      <c r="WSS18" s="877"/>
      <c r="WST18" s="877"/>
      <c r="WSU18" s="877"/>
      <c r="WSV18" s="877"/>
      <c r="WSW18" s="877"/>
      <c r="WSX18" s="877"/>
      <c r="WSY18" s="877"/>
      <c r="WSZ18" s="877"/>
      <c r="WTA18" s="877"/>
      <c r="WTB18" s="877"/>
      <c r="WTC18" s="877"/>
      <c r="WTD18" s="877"/>
      <c r="WTE18" s="877"/>
      <c r="WTF18" s="877"/>
      <c r="WTG18" s="877"/>
      <c r="WTH18" s="877"/>
      <c r="WTI18" s="877"/>
      <c r="WTJ18" s="877"/>
      <c r="WTK18" s="877"/>
      <c r="WTL18" s="877"/>
      <c r="WTM18" s="877"/>
      <c r="WTN18" s="877"/>
      <c r="WTO18" s="877"/>
      <c r="WTP18" s="877"/>
      <c r="WTQ18" s="877"/>
      <c r="WTR18" s="877"/>
      <c r="WTS18" s="877"/>
      <c r="WTT18" s="877"/>
      <c r="WTU18" s="877"/>
      <c r="WTV18" s="877"/>
      <c r="WTW18" s="877"/>
      <c r="WTX18" s="877"/>
      <c r="WTY18" s="877"/>
      <c r="WTZ18" s="877"/>
      <c r="WUA18" s="877"/>
      <c r="WUB18" s="877"/>
      <c r="WUC18" s="877"/>
      <c r="WUD18" s="877"/>
      <c r="WUE18" s="877"/>
      <c r="WUF18" s="877"/>
      <c r="WUG18" s="877"/>
      <c r="WUH18" s="877"/>
      <c r="WUI18" s="877"/>
      <c r="WUJ18" s="877"/>
      <c r="WUK18" s="877"/>
      <c r="WUL18" s="877"/>
      <c r="WUM18" s="877"/>
      <c r="WUN18" s="877"/>
      <c r="WUO18" s="877"/>
      <c r="WUP18" s="877"/>
      <c r="WUQ18" s="877"/>
      <c r="WUR18" s="877"/>
      <c r="WUS18" s="877"/>
      <c r="WUT18" s="877"/>
      <c r="WUU18" s="877"/>
      <c r="WUV18" s="877"/>
      <c r="WUW18" s="877"/>
      <c r="WUX18" s="877"/>
      <c r="WUY18" s="877"/>
      <c r="WUZ18" s="877"/>
      <c r="WVA18" s="877"/>
      <c r="WVB18" s="877"/>
      <c r="WVC18" s="877"/>
      <c r="WVD18" s="877"/>
      <c r="WVE18" s="877"/>
      <c r="WVF18" s="877"/>
      <c r="WVG18" s="877"/>
      <c r="WVH18" s="877"/>
      <c r="WVI18" s="877"/>
      <c r="WVJ18" s="877"/>
      <c r="WVK18" s="877"/>
      <c r="WVL18" s="877"/>
      <c r="WVM18" s="877"/>
      <c r="WVN18" s="877"/>
      <c r="WVO18" s="877"/>
      <c r="WVP18" s="877"/>
      <c r="WVQ18" s="877"/>
      <c r="WVR18" s="877"/>
      <c r="WVS18" s="877"/>
      <c r="WVT18" s="877"/>
      <c r="WVU18" s="877"/>
      <c r="WVV18" s="877"/>
      <c r="WVW18" s="877"/>
      <c r="WVX18" s="877"/>
      <c r="WVY18" s="877"/>
      <c r="WVZ18" s="877"/>
      <c r="WWA18" s="877"/>
      <c r="WWB18" s="877"/>
      <c r="WWC18" s="877"/>
      <c r="WWD18" s="877"/>
      <c r="WWE18" s="877"/>
      <c r="WWF18" s="877"/>
      <c r="WWG18" s="877"/>
      <c r="WWH18" s="877"/>
      <c r="WWI18" s="877"/>
      <c r="WWJ18" s="877"/>
      <c r="WWK18" s="877"/>
      <c r="WWL18" s="877"/>
      <c r="WWM18" s="877"/>
      <c r="WWN18" s="877"/>
      <c r="WWO18" s="877"/>
      <c r="WWP18" s="877"/>
      <c r="WWQ18" s="877"/>
      <c r="WWR18" s="877"/>
      <c r="WWS18" s="877"/>
      <c r="WWT18" s="877"/>
      <c r="WWU18" s="877"/>
      <c r="WWV18" s="877"/>
      <c r="WWW18" s="877"/>
      <c r="WWX18" s="877"/>
      <c r="WWY18" s="877"/>
      <c r="WWZ18" s="877"/>
      <c r="WXA18" s="877"/>
      <c r="WXB18" s="877"/>
      <c r="WXC18" s="877"/>
      <c r="WXD18" s="877"/>
      <c r="WXE18" s="877"/>
      <c r="WXF18" s="877"/>
      <c r="WXG18" s="877"/>
      <c r="WXH18" s="877"/>
      <c r="WXI18" s="877"/>
      <c r="WXJ18" s="877"/>
      <c r="WXK18" s="877"/>
      <c r="WXL18" s="877"/>
      <c r="WXM18" s="877"/>
      <c r="WXN18" s="877"/>
      <c r="WXO18" s="877"/>
      <c r="WXP18" s="877"/>
      <c r="WXQ18" s="877"/>
      <c r="WXR18" s="877"/>
      <c r="WXS18" s="877"/>
      <c r="WXT18" s="877"/>
      <c r="WXU18" s="877"/>
      <c r="WXV18" s="877"/>
      <c r="WXW18" s="877"/>
      <c r="WXX18" s="877"/>
      <c r="WXY18" s="877"/>
      <c r="WXZ18" s="877"/>
      <c r="WYA18" s="877"/>
      <c r="WYB18" s="877"/>
      <c r="WYC18" s="877"/>
      <c r="WYD18" s="877"/>
      <c r="WYE18" s="877"/>
      <c r="WYF18" s="877"/>
      <c r="WYG18" s="877"/>
      <c r="WYH18" s="877"/>
      <c r="WYI18" s="877"/>
      <c r="WYJ18" s="877"/>
      <c r="WYK18" s="877"/>
      <c r="WYL18" s="877"/>
      <c r="WYM18" s="877"/>
      <c r="WYN18" s="877"/>
      <c r="WYO18" s="877"/>
      <c r="WYP18" s="877"/>
      <c r="WYQ18" s="877"/>
      <c r="WYR18" s="877"/>
      <c r="WYS18" s="877"/>
      <c r="WYT18" s="877"/>
      <c r="WYU18" s="877"/>
      <c r="WYV18" s="877"/>
      <c r="WYW18" s="877"/>
      <c r="WYX18" s="877"/>
      <c r="WYY18" s="877"/>
      <c r="WYZ18" s="877"/>
      <c r="WZA18" s="877"/>
      <c r="WZB18" s="877"/>
      <c r="WZC18" s="877"/>
      <c r="WZD18" s="877"/>
      <c r="WZE18" s="877"/>
      <c r="WZF18" s="877"/>
      <c r="WZG18" s="877"/>
      <c r="WZH18" s="877"/>
      <c r="WZI18" s="877"/>
      <c r="WZJ18" s="877"/>
      <c r="WZK18" s="877"/>
      <c r="WZL18" s="877"/>
      <c r="WZM18" s="877"/>
      <c r="WZN18" s="877"/>
      <c r="WZO18" s="877"/>
      <c r="WZP18" s="877"/>
      <c r="WZQ18" s="877"/>
      <c r="WZR18" s="877"/>
      <c r="WZS18" s="877"/>
      <c r="WZT18" s="877"/>
      <c r="WZU18" s="877"/>
      <c r="WZV18" s="877"/>
      <c r="WZW18" s="877"/>
      <c r="WZX18" s="877"/>
      <c r="WZY18" s="877"/>
      <c r="WZZ18" s="877"/>
      <c r="XAA18" s="877"/>
      <c r="XAB18" s="877"/>
      <c r="XAC18" s="877"/>
      <c r="XAD18" s="877"/>
      <c r="XAE18" s="877"/>
      <c r="XAF18" s="877"/>
      <c r="XAG18" s="877"/>
      <c r="XAH18" s="877"/>
      <c r="XAI18" s="877"/>
      <c r="XAJ18" s="877"/>
      <c r="XAK18" s="877"/>
      <c r="XAL18" s="877"/>
      <c r="XAM18" s="877"/>
      <c r="XAN18" s="877"/>
      <c r="XAO18" s="877"/>
      <c r="XAP18" s="877"/>
      <c r="XAQ18" s="877"/>
      <c r="XAR18" s="877"/>
      <c r="XAS18" s="877"/>
      <c r="XAT18" s="877"/>
      <c r="XAU18" s="877"/>
      <c r="XAV18" s="877"/>
      <c r="XAW18" s="877"/>
      <c r="XAX18" s="877"/>
      <c r="XAY18" s="877"/>
      <c r="XAZ18" s="877"/>
      <c r="XBA18" s="877"/>
      <c r="XBB18" s="877"/>
      <c r="XBC18" s="877"/>
      <c r="XBD18" s="877"/>
      <c r="XBE18" s="877"/>
      <c r="XBF18" s="877"/>
      <c r="XBG18" s="877"/>
      <c r="XBH18" s="877"/>
      <c r="XBI18" s="877"/>
      <c r="XBJ18" s="877"/>
      <c r="XBK18" s="877"/>
      <c r="XBL18" s="877"/>
      <c r="XBM18" s="877"/>
      <c r="XBN18" s="877"/>
      <c r="XBO18" s="877"/>
      <c r="XBP18" s="877"/>
      <c r="XBQ18" s="877"/>
      <c r="XBR18" s="877"/>
      <c r="XBS18" s="877"/>
      <c r="XBT18" s="877"/>
      <c r="XBU18" s="877"/>
      <c r="XBV18" s="877"/>
      <c r="XBW18" s="877"/>
      <c r="XBX18" s="877"/>
      <c r="XBY18" s="877"/>
      <c r="XBZ18" s="877"/>
      <c r="XCA18" s="877"/>
      <c r="XCB18" s="877"/>
      <c r="XCC18" s="877"/>
      <c r="XCD18" s="877"/>
      <c r="XCE18" s="877"/>
      <c r="XCF18" s="877"/>
      <c r="XCG18" s="877"/>
      <c r="XCH18" s="877"/>
      <c r="XCI18" s="877"/>
      <c r="XCJ18" s="877"/>
      <c r="XCK18" s="877"/>
      <c r="XCL18" s="877"/>
      <c r="XCM18" s="877"/>
      <c r="XCN18" s="877"/>
      <c r="XCO18" s="877"/>
      <c r="XCP18" s="877"/>
      <c r="XCQ18" s="877"/>
      <c r="XCR18" s="877"/>
      <c r="XCS18" s="877"/>
      <c r="XCT18" s="877"/>
      <c r="XCU18" s="877"/>
      <c r="XCV18" s="877"/>
      <c r="XCW18" s="877"/>
      <c r="XCX18" s="877"/>
      <c r="XCY18" s="877"/>
      <c r="XCZ18" s="877"/>
      <c r="XDA18" s="877"/>
      <c r="XDB18" s="877"/>
      <c r="XDC18" s="877"/>
      <c r="XDD18" s="877"/>
      <c r="XDE18" s="877"/>
      <c r="XDF18" s="877"/>
      <c r="XDG18" s="877"/>
      <c r="XDH18" s="877"/>
      <c r="XDI18" s="877"/>
      <c r="XDJ18" s="877"/>
      <c r="XDK18" s="877"/>
      <c r="XDL18" s="877"/>
      <c r="XDM18" s="877"/>
      <c r="XDN18" s="877"/>
      <c r="XDO18" s="877"/>
      <c r="XDP18" s="877"/>
      <c r="XDQ18" s="877"/>
      <c r="XDR18" s="877"/>
      <c r="XDS18" s="877"/>
      <c r="XDT18" s="877"/>
      <c r="XDU18" s="877"/>
      <c r="XDV18" s="877"/>
      <c r="XDW18" s="877"/>
      <c r="XDX18" s="877"/>
      <c r="XDY18" s="877"/>
      <c r="XDZ18" s="877"/>
      <c r="XEA18" s="877"/>
      <c r="XEB18" s="877"/>
      <c r="XEC18" s="877"/>
      <c r="XED18" s="877"/>
      <c r="XEE18" s="877"/>
      <c r="XEF18" s="877"/>
      <c r="XEG18" s="877"/>
      <c r="XEH18" s="877"/>
      <c r="XEI18" s="877"/>
      <c r="XEJ18" s="877"/>
      <c r="XEK18" s="877"/>
      <c r="XEL18" s="877"/>
      <c r="XEM18" s="877"/>
      <c r="XEN18" s="877"/>
      <c r="XEO18" s="877"/>
      <c r="XEP18" s="877"/>
      <c r="XEQ18" s="877"/>
      <c r="XER18" s="877"/>
      <c r="XES18" s="877"/>
      <c r="XET18" s="877"/>
      <c r="XEU18" s="877"/>
      <c r="XEV18" s="877"/>
      <c r="XEW18" s="877"/>
      <c r="XEX18" s="877"/>
      <c r="XEY18" s="877"/>
      <c r="XEZ18" s="877"/>
      <c r="XFA18" s="877"/>
      <c r="XFB18" s="877"/>
      <c r="XFC18" s="877"/>
      <c r="XFD18" s="877"/>
    </row>
    <row r="19" spans="1:16384" s="878" customFormat="1" ht="25.5">
      <c r="A19" s="969">
        <v>92816</v>
      </c>
      <c r="B19" s="962" t="s">
        <v>503</v>
      </c>
      <c r="C19" s="970" t="s">
        <v>518</v>
      </c>
      <c r="D19" s="971" t="s">
        <v>22</v>
      </c>
      <c r="E19" s="972">
        <v>2905.49</v>
      </c>
      <c r="F19" s="915">
        <v>0</v>
      </c>
      <c r="G19" s="916">
        <f t="shared" si="0"/>
        <v>0.19600000000000001</v>
      </c>
      <c r="H19" s="915">
        <f t="shared" ref="H19:H22" si="4">TRUNC(F19*G19,2)</f>
        <v>0</v>
      </c>
      <c r="I19" s="915">
        <f t="shared" ref="I19:I22" si="5">TRUNC(F19+H19,2)</f>
        <v>0</v>
      </c>
      <c r="J19" s="950">
        <f t="shared" ref="J19:J22" si="6">TRUNC(E19*I19,2)</f>
        <v>0</v>
      </c>
      <c r="K19" s="877"/>
      <c r="L19" s="877"/>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c r="AJ19" s="877"/>
      <c r="AK19" s="877"/>
      <c r="AL19" s="877"/>
      <c r="AM19" s="877"/>
      <c r="AN19" s="877"/>
      <c r="AO19" s="877"/>
      <c r="AP19" s="877"/>
      <c r="AQ19" s="877"/>
      <c r="AR19" s="877"/>
      <c r="AS19" s="877"/>
      <c r="AT19" s="877"/>
      <c r="AU19" s="877"/>
      <c r="AV19" s="877"/>
      <c r="AW19" s="877"/>
      <c r="AX19" s="877"/>
      <c r="AY19" s="877"/>
      <c r="AZ19" s="877"/>
      <c r="BA19" s="877"/>
      <c r="BB19" s="877"/>
      <c r="BC19" s="877"/>
      <c r="BD19" s="877"/>
      <c r="BE19" s="877"/>
      <c r="BF19" s="877"/>
      <c r="BG19" s="877"/>
      <c r="BH19" s="877"/>
      <c r="BI19" s="877"/>
      <c r="BJ19" s="877"/>
      <c r="BK19" s="877"/>
      <c r="BL19" s="877"/>
      <c r="BM19" s="877"/>
      <c r="BN19" s="877"/>
      <c r="BO19" s="877"/>
      <c r="BP19" s="877"/>
      <c r="BQ19" s="877"/>
      <c r="BR19" s="877"/>
      <c r="BS19" s="877"/>
      <c r="BT19" s="877"/>
      <c r="BU19" s="877"/>
      <c r="BV19" s="877"/>
      <c r="BW19" s="877"/>
      <c r="BX19" s="877"/>
      <c r="BY19" s="877"/>
      <c r="BZ19" s="877"/>
      <c r="CA19" s="877"/>
      <c r="CB19" s="877"/>
      <c r="CC19" s="877"/>
      <c r="CD19" s="877"/>
      <c r="CE19" s="877"/>
      <c r="CF19" s="877"/>
      <c r="CG19" s="877"/>
      <c r="CH19" s="877"/>
      <c r="CI19" s="877"/>
      <c r="CJ19" s="877"/>
      <c r="CK19" s="877"/>
      <c r="CL19" s="877"/>
      <c r="CM19" s="877"/>
      <c r="CN19" s="877"/>
      <c r="CO19" s="877"/>
      <c r="CP19" s="877"/>
      <c r="CQ19" s="877"/>
      <c r="CR19" s="877"/>
      <c r="CS19" s="877"/>
      <c r="CT19" s="877"/>
      <c r="CU19" s="877"/>
      <c r="CV19" s="877"/>
      <c r="CW19" s="877"/>
      <c r="CX19" s="877"/>
      <c r="CY19" s="877"/>
      <c r="CZ19" s="877"/>
      <c r="DA19" s="877"/>
      <c r="DB19" s="877"/>
      <c r="DC19" s="877"/>
      <c r="DD19" s="877"/>
      <c r="DE19" s="877"/>
      <c r="DF19" s="877"/>
      <c r="DG19" s="877"/>
      <c r="DH19" s="877"/>
      <c r="DI19" s="877"/>
      <c r="DJ19" s="877"/>
      <c r="DK19" s="877"/>
      <c r="DL19" s="877"/>
      <c r="DM19" s="877"/>
      <c r="DN19" s="877"/>
      <c r="DO19" s="877"/>
      <c r="DP19" s="877"/>
      <c r="DQ19" s="877"/>
      <c r="DR19" s="877"/>
      <c r="DS19" s="877"/>
      <c r="DT19" s="877"/>
      <c r="DU19" s="877"/>
      <c r="DV19" s="877"/>
      <c r="DW19" s="877"/>
      <c r="DX19" s="877"/>
      <c r="DY19" s="877"/>
      <c r="DZ19" s="877"/>
      <c r="EA19" s="877"/>
      <c r="EB19" s="877"/>
      <c r="EC19" s="877"/>
      <c r="ED19" s="877"/>
      <c r="EE19" s="877"/>
      <c r="EF19" s="877"/>
      <c r="EG19" s="877"/>
      <c r="EH19" s="877"/>
      <c r="EI19" s="877"/>
      <c r="EJ19" s="877"/>
      <c r="EK19" s="877"/>
      <c r="EL19" s="877"/>
      <c r="EM19" s="877"/>
      <c r="EN19" s="877"/>
      <c r="EO19" s="877"/>
      <c r="EP19" s="877"/>
      <c r="EQ19" s="877"/>
      <c r="ER19" s="877"/>
      <c r="ES19" s="877"/>
      <c r="ET19" s="877"/>
      <c r="EU19" s="877"/>
      <c r="EV19" s="877"/>
      <c r="EW19" s="877"/>
      <c r="EX19" s="877"/>
      <c r="EY19" s="877"/>
      <c r="EZ19" s="877"/>
      <c r="FA19" s="877"/>
      <c r="FB19" s="877"/>
      <c r="FC19" s="877"/>
      <c r="FD19" s="877"/>
      <c r="FE19" s="877"/>
      <c r="FF19" s="877"/>
      <c r="FG19" s="877"/>
      <c r="FH19" s="877"/>
      <c r="FI19" s="877"/>
      <c r="FJ19" s="877"/>
      <c r="FK19" s="877"/>
      <c r="FL19" s="877"/>
      <c r="FM19" s="877"/>
      <c r="FN19" s="877"/>
      <c r="FO19" s="877"/>
      <c r="FP19" s="877"/>
      <c r="FQ19" s="877"/>
      <c r="FR19" s="877"/>
      <c r="FS19" s="877"/>
      <c r="FT19" s="877"/>
      <c r="FU19" s="877"/>
      <c r="FV19" s="877"/>
      <c r="FW19" s="877"/>
      <c r="FX19" s="877"/>
      <c r="FY19" s="877"/>
      <c r="FZ19" s="877"/>
      <c r="GA19" s="877"/>
      <c r="GB19" s="877"/>
      <c r="GC19" s="877"/>
      <c r="GD19" s="877"/>
      <c r="GE19" s="877"/>
      <c r="GF19" s="877"/>
      <c r="GG19" s="877"/>
      <c r="GH19" s="877"/>
      <c r="GI19" s="877"/>
      <c r="GJ19" s="877"/>
      <c r="GK19" s="877"/>
      <c r="GL19" s="877"/>
      <c r="GM19" s="877"/>
      <c r="GN19" s="877"/>
      <c r="GO19" s="877"/>
      <c r="GP19" s="877"/>
      <c r="GQ19" s="877"/>
      <c r="GR19" s="877"/>
      <c r="GS19" s="877"/>
      <c r="GT19" s="877"/>
      <c r="GU19" s="877"/>
      <c r="GV19" s="877"/>
      <c r="GW19" s="877"/>
      <c r="GX19" s="877"/>
      <c r="GY19" s="877"/>
      <c r="GZ19" s="877"/>
      <c r="HA19" s="877"/>
      <c r="HB19" s="877"/>
      <c r="HC19" s="877"/>
      <c r="HD19" s="877"/>
      <c r="HE19" s="877"/>
      <c r="HF19" s="877"/>
      <c r="HG19" s="877"/>
      <c r="HH19" s="877"/>
      <c r="HI19" s="877"/>
      <c r="HJ19" s="877"/>
      <c r="HK19" s="877"/>
      <c r="HL19" s="877"/>
      <c r="HM19" s="877"/>
      <c r="HN19" s="877"/>
      <c r="HO19" s="877"/>
      <c r="HP19" s="877"/>
      <c r="HQ19" s="877"/>
      <c r="HR19" s="877"/>
      <c r="HS19" s="877"/>
      <c r="HT19" s="877"/>
      <c r="HU19" s="877"/>
      <c r="HV19" s="877"/>
      <c r="HW19" s="877"/>
      <c r="HX19" s="877"/>
      <c r="HY19" s="877"/>
      <c r="HZ19" s="877"/>
      <c r="IA19" s="877"/>
      <c r="IB19" s="877"/>
      <c r="IC19" s="877"/>
      <c r="ID19" s="877"/>
      <c r="IE19" s="877"/>
      <c r="IF19" s="877"/>
      <c r="IG19" s="877"/>
      <c r="IH19" s="877"/>
      <c r="II19" s="877"/>
      <c r="IJ19" s="877"/>
      <c r="IK19" s="877"/>
      <c r="IL19" s="877"/>
      <c r="IM19" s="877"/>
      <c r="IN19" s="877"/>
      <c r="IO19" s="877"/>
      <c r="IP19" s="877"/>
      <c r="IQ19" s="877"/>
      <c r="IR19" s="877"/>
      <c r="IS19" s="877"/>
      <c r="IT19" s="877"/>
      <c r="IU19" s="877"/>
      <c r="IV19" s="877"/>
      <c r="IW19" s="877"/>
      <c r="IX19" s="877"/>
      <c r="IY19" s="877"/>
      <c r="IZ19" s="877"/>
      <c r="JA19" s="877"/>
      <c r="JB19" s="877"/>
      <c r="JC19" s="877"/>
      <c r="JD19" s="877"/>
      <c r="JE19" s="877"/>
      <c r="JF19" s="877"/>
      <c r="JG19" s="877"/>
      <c r="JH19" s="877"/>
      <c r="JI19" s="877"/>
      <c r="JJ19" s="877"/>
      <c r="JK19" s="877"/>
      <c r="JL19" s="877"/>
      <c r="JM19" s="877"/>
      <c r="JN19" s="877"/>
      <c r="JO19" s="877"/>
      <c r="JP19" s="877"/>
      <c r="JQ19" s="877"/>
      <c r="JR19" s="877"/>
      <c r="JS19" s="877"/>
      <c r="JT19" s="877"/>
      <c r="JU19" s="877"/>
      <c r="JV19" s="877"/>
      <c r="JW19" s="877"/>
      <c r="JX19" s="877"/>
      <c r="JY19" s="877"/>
      <c r="JZ19" s="877"/>
      <c r="KA19" s="877"/>
      <c r="KB19" s="877"/>
      <c r="KC19" s="877"/>
      <c r="KD19" s="877"/>
      <c r="KE19" s="877"/>
      <c r="KF19" s="877"/>
      <c r="KG19" s="877"/>
      <c r="KH19" s="877"/>
      <c r="KI19" s="877"/>
      <c r="KJ19" s="877"/>
      <c r="KK19" s="877"/>
      <c r="KL19" s="877"/>
      <c r="KM19" s="877"/>
      <c r="KN19" s="877"/>
      <c r="KO19" s="877"/>
      <c r="KP19" s="877"/>
      <c r="KQ19" s="877"/>
      <c r="KR19" s="877"/>
      <c r="KS19" s="877"/>
      <c r="KT19" s="877"/>
      <c r="KU19" s="877"/>
      <c r="KV19" s="877"/>
      <c r="KW19" s="877"/>
      <c r="KX19" s="877"/>
      <c r="KY19" s="877"/>
      <c r="KZ19" s="877"/>
      <c r="LA19" s="877"/>
      <c r="LB19" s="877"/>
      <c r="LC19" s="877"/>
      <c r="LD19" s="877"/>
      <c r="LE19" s="877"/>
      <c r="LF19" s="877"/>
      <c r="LG19" s="877"/>
      <c r="LH19" s="877"/>
      <c r="LI19" s="877"/>
      <c r="LJ19" s="877"/>
      <c r="LK19" s="877"/>
      <c r="LL19" s="877"/>
      <c r="LM19" s="877"/>
      <c r="LN19" s="877"/>
      <c r="LO19" s="877"/>
      <c r="LP19" s="877"/>
      <c r="LQ19" s="877"/>
      <c r="LR19" s="877"/>
      <c r="LS19" s="877"/>
      <c r="LT19" s="877"/>
      <c r="LU19" s="877"/>
      <c r="LV19" s="877"/>
      <c r="LW19" s="877"/>
      <c r="LX19" s="877"/>
      <c r="LY19" s="877"/>
      <c r="LZ19" s="877"/>
      <c r="MA19" s="877"/>
      <c r="MB19" s="877"/>
      <c r="MC19" s="877"/>
      <c r="MD19" s="877"/>
      <c r="ME19" s="877"/>
      <c r="MF19" s="877"/>
      <c r="MG19" s="877"/>
      <c r="MH19" s="877"/>
      <c r="MI19" s="877"/>
      <c r="MJ19" s="877"/>
      <c r="MK19" s="877"/>
      <c r="ML19" s="877"/>
      <c r="MM19" s="877"/>
      <c r="MN19" s="877"/>
      <c r="MO19" s="877"/>
      <c r="MP19" s="877"/>
      <c r="MQ19" s="877"/>
      <c r="MR19" s="877"/>
      <c r="MS19" s="877"/>
      <c r="MT19" s="877"/>
      <c r="MU19" s="877"/>
      <c r="MV19" s="877"/>
      <c r="MW19" s="877"/>
      <c r="MX19" s="877"/>
      <c r="MY19" s="877"/>
      <c r="MZ19" s="877"/>
      <c r="NA19" s="877"/>
      <c r="NB19" s="877"/>
      <c r="NC19" s="877"/>
      <c r="ND19" s="877"/>
      <c r="NE19" s="877"/>
      <c r="NF19" s="877"/>
      <c r="NG19" s="877"/>
      <c r="NH19" s="877"/>
      <c r="NI19" s="877"/>
      <c r="NJ19" s="877"/>
      <c r="NK19" s="877"/>
      <c r="NL19" s="877"/>
      <c r="NM19" s="877"/>
      <c r="NN19" s="877"/>
      <c r="NO19" s="877"/>
      <c r="NP19" s="877"/>
      <c r="NQ19" s="877"/>
      <c r="NR19" s="877"/>
      <c r="NS19" s="877"/>
      <c r="NT19" s="877"/>
      <c r="NU19" s="877"/>
      <c r="NV19" s="877"/>
      <c r="NW19" s="877"/>
      <c r="NX19" s="877"/>
      <c r="NY19" s="877"/>
      <c r="NZ19" s="877"/>
      <c r="OA19" s="877"/>
      <c r="OB19" s="877"/>
      <c r="OC19" s="877"/>
      <c r="OD19" s="877"/>
      <c r="OE19" s="877"/>
      <c r="OF19" s="877"/>
      <c r="OG19" s="877"/>
      <c r="OH19" s="877"/>
      <c r="OI19" s="877"/>
      <c r="OJ19" s="877"/>
      <c r="OK19" s="877"/>
      <c r="OL19" s="877"/>
      <c r="OM19" s="877"/>
      <c r="ON19" s="877"/>
      <c r="OO19" s="877"/>
      <c r="OP19" s="877"/>
      <c r="OQ19" s="877"/>
      <c r="OR19" s="877"/>
      <c r="OS19" s="877"/>
      <c r="OT19" s="877"/>
      <c r="OU19" s="877"/>
      <c r="OV19" s="877"/>
      <c r="OW19" s="877"/>
      <c r="OX19" s="877"/>
      <c r="OY19" s="877"/>
      <c r="OZ19" s="877"/>
      <c r="PA19" s="877"/>
      <c r="PB19" s="877"/>
      <c r="PC19" s="877"/>
      <c r="PD19" s="877"/>
      <c r="PE19" s="877"/>
      <c r="PF19" s="877"/>
      <c r="PG19" s="877"/>
      <c r="PH19" s="877"/>
      <c r="PI19" s="877"/>
      <c r="PJ19" s="877"/>
      <c r="PK19" s="877"/>
      <c r="PL19" s="877"/>
      <c r="PM19" s="877"/>
      <c r="PN19" s="877"/>
      <c r="PO19" s="877"/>
      <c r="PP19" s="877"/>
      <c r="PQ19" s="877"/>
      <c r="PR19" s="877"/>
      <c r="PS19" s="877"/>
      <c r="PT19" s="877"/>
      <c r="PU19" s="877"/>
      <c r="PV19" s="877"/>
      <c r="PW19" s="877"/>
      <c r="PX19" s="877"/>
      <c r="PY19" s="877"/>
      <c r="PZ19" s="877"/>
      <c r="QA19" s="877"/>
      <c r="QB19" s="877"/>
      <c r="QC19" s="877"/>
      <c r="QD19" s="877"/>
      <c r="QE19" s="877"/>
      <c r="QF19" s="877"/>
      <c r="QG19" s="877"/>
      <c r="QH19" s="877"/>
      <c r="QI19" s="877"/>
      <c r="QJ19" s="877"/>
      <c r="QK19" s="877"/>
      <c r="QL19" s="877"/>
      <c r="QM19" s="877"/>
      <c r="QN19" s="877"/>
      <c r="QO19" s="877"/>
      <c r="QP19" s="877"/>
      <c r="QQ19" s="877"/>
      <c r="QR19" s="877"/>
      <c r="QS19" s="877"/>
      <c r="QT19" s="877"/>
      <c r="QU19" s="877"/>
      <c r="QV19" s="877"/>
      <c r="QW19" s="877"/>
      <c r="QX19" s="877"/>
      <c r="QY19" s="877"/>
      <c r="QZ19" s="877"/>
      <c r="RA19" s="877"/>
      <c r="RB19" s="877"/>
      <c r="RC19" s="877"/>
      <c r="RD19" s="877"/>
      <c r="RE19" s="877"/>
      <c r="RF19" s="877"/>
      <c r="RG19" s="877"/>
      <c r="RH19" s="877"/>
      <c r="RI19" s="877"/>
      <c r="RJ19" s="877"/>
      <c r="RK19" s="877"/>
      <c r="RL19" s="877"/>
      <c r="RM19" s="877"/>
      <c r="RN19" s="877"/>
      <c r="RO19" s="877"/>
      <c r="RP19" s="877"/>
      <c r="RQ19" s="877"/>
      <c r="RR19" s="877"/>
      <c r="RS19" s="877"/>
      <c r="RT19" s="877"/>
      <c r="RU19" s="877"/>
      <c r="RV19" s="877"/>
      <c r="RW19" s="877"/>
      <c r="RX19" s="877"/>
      <c r="RY19" s="877"/>
      <c r="RZ19" s="877"/>
      <c r="SA19" s="877"/>
      <c r="SB19" s="877"/>
      <c r="SC19" s="877"/>
      <c r="SD19" s="877"/>
      <c r="SE19" s="877"/>
      <c r="SF19" s="877"/>
      <c r="SG19" s="877"/>
      <c r="SH19" s="877"/>
      <c r="SI19" s="877"/>
      <c r="SJ19" s="877"/>
      <c r="SK19" s="877"/>
      <c r="SL19" s="877"/>
      <c r="SM19" s="877"/>
      <c r="SN19" s="877"/>
      <c r="SO19" s="877"/>
      <c r="SP19" s="877"/>
      <c r="SQ19" s="877"/>
      <c r="SR19" s="877"/>
      <c r="SS19" s="877"/>
      <c r="ST19" s="877"/>
      <c r="SU19" s="877"/>
      <c r="SV19" s="877"/>
      <c r="SW19" s="877"/>
      <c r="SX19" s="877"/>
      <c r="SY19" s="877"/>
      <c r="SZ19" s="877"/>
      <c r="TA19" s="877"/>
      <c r="TB19" s="877"/>
      <c r="TC19" s="877"/>
      <c r="TD19" s="877"/>
      <c r="TE19" s="877"/>
      <c r="TF19" s="877"/>
      <c r="TG19" s="877"/>
      <c r="TH19" s="877"/>
      <c r="TI19" s="877"/>
      <c r="TJ19" s="877"/>
      <c r="TK19" s="877"/>
      <c r="TL19" s="877"/>
      <c r="TM19" s="877"/>
      <c r="TN19" s="877"/>
      <c r="TO19" s="877"/>
      <c r="TP19" s="877"/>
      <c r="TQ19" s="877"/>
      <c r="TR19" s="877"/>
      <c r="TS19" s="877"/>
      <c r="TT19" s="877"/>
      <c r="TU19" s="877"/>
      <c r="TV19" s="877"/>
      <c r="TW19" s="877"/>
      <c r="TX19" s="877"/>
      <c r="TY19" s="877"/>
      <c r="TZ19" s="877"/>
      <c r="UA19" s="877"/>
      <c r="UB19" s="877"/>
      <c r="UC19" s="877"/>
      <c r="UD19" s="877"/>
      <c r="UE19" s="877"/>
      <c r="UF19" s="877"/>
      <c r="UG19" s="877"/>
      <c r="UH19" s="877"/>
      <c r="UI19" s="877"/>
      <c r="UJ19" s="877"/>
      <c r="UK19" s="877"/>
      <c r="UL19" s="877"/>
      <c r="UM19" s="877"/>
      <c r="UN19" s="877"/>
      <c r="UO19" s="877"/>
      <c r="UP19" s="877"/>
      <c r="UQ19" s="877"/>
      <c r="UR19" s="877"/>
      <c r="US19" s="877"/>
      <c r="UT19" s="877"/>
      <c r="UU19" s="877"/>
      <c r="UV19" s="877"/>
      <c r="UW19" s="877"/>
      <c r="UX19" s="877"/>
      <c r="UY19" s="877"/>
      <c r="UZ19" s="877"/>
      <c r="VA19" s="877"/>
      <c r="VB19" s="877"/>
      <c r="VC19" s="877"/>
      <c r="VD19" s="877"/>
      <c r="VE19" s="877"/>
      <c r="VF19" s="877"/>
      <c r="VG19" s="877"/>
      <c r="VH19" s="877"/>
      <c r="VI19" s="877"/>
      <c r="VJ19" s="877"/>
      <c r="VK19" s="877"/>
      <c r="VL19" s="877"/>
      <c r="VM19" s="877"/>
      <c r="VN19" s="877"/>
      <c r="VO19" s="877"/>
      <c r="VP19" s="877"/>
      <c r="VQ19" s="877"/>
      <c r="VR19" s="877"/>
      <c r="VS19" s="877"/>
      <c r="VT19" s="877"/>
      <c r="VU19" s="877"/>
      <c r="VV19" s="877"/>
      <c r="VW19" s="877"/>
      <c r="VX19" s="877"/>
      <c r="VY19" s="877"/>
      <c r="VZ19" s="877"/>
      <c r="WA19" s="877"/>
      <c r="WB19" s="877"/>
      <c r="WC19" s="877"/>
      <c r="WD19" s="877"/>
      <c r="WE19" s="877"/>
      <c r="WF19" s="877"/>
      <c r="WG19" s="877"/>
      <c r="WH19" s="877"/>
      <c r="WI19" s="877"/>
      <c r="WJ19" s="877"/>
      <c r="WK19" s="877"/>
      <c r="WL19" s="877"/>
      <c r="WM19" s="877"/>
      <c r="WN19" s="877"/>
      <c r="WO19" s="877"/>
      <c r="WP19" s="877"/>
      <c r="WQ19" s="877"/>
      <c r="WR19" s="877"/>
      <c r="WS19" s="877"/>
      <c r="WT19" s="877"/>
      <c r="WU19" s="877"/>
      <c r="WV19" s="877"/>
      <c r="WW19" s="877"/>
      <c r="WX19" s="877"/>
      <c r="WY19" s="877"/>
      <c r="WZ19" s="877"/>
      <c r="XA19" s="877"/>
      <c r="XB19" s="877"/>
      <c r="XC19" s="877"/>
      <c r="XD19" s="877"/>
      <c r="XE19" s="877"/>
      <c r="XF19" s="877"/>
      <c r="XG19" s="877"/>
      <c r="XH19" s="877"/>
      <c r="XI19" s="877"/>
      <c r="XJ19" s="877"/>
      <c r="XK19" s="877"/>
      <c r="XL19" s="877"/>
      <c r="XM19" s="877"/>
      <c r="XN19" s="877"/>
      <c r="XO19" s="877"/>
      <c r="XP19" s="877"/>
      <c r="XQ19" s="877"/>
      <c r="XR19" s="877"/>
      <c r="XS19" s="877"/>
      <c r="XT19" s="877"/>
      <c r="XU19" s="877"/>
      <c r="XV19" s="877"/>
      <c r="XW19" s="877"/>
      <c r="XX19" s="877"/>
      <c r="XY19" s="877"/>
      <c r="XZ19" s="877"/>
      <c r="YA19" s="877"/>
      <c r="YB19" s="877"/>
      <c r="YC19" s="877"/>
      <c r="YD19" s="877"/>
      <c r="YE19" s="877"/>
      <c r="YF19" s="877"/>
      <c r="YG19" s="877"/>
      <c r="YH19" s="877"/>
      <c r="YI19" s="877"/>
      <c r="YJ19" s="877"/>
      <c r="YK19" s="877"/>
      <c r="YL19" s="877"/>
      <c r="YM19" s="877"/>
      <c r="YN19" s="877"/>
      <c r="YO19" s="877"/>
      <c r="YP19" s="877"/>
      <c r="YQ19" s="877"/>
      <c r="YR19" s="877"/>
      <c r="YS19" s="877"/>
      <c r="YT19" s="877"/>
      <c r="YU19" s="877"/>
      <c r="YV19" s="877"/>
      <c r="YW19" s="877"/>
      <c r="YX19" s="877"/>
      <c r="YY19" s="877"/>
      <c r="YZ19" s="877"/>
      <c r="ZA19" s="877"/>
      <c r="ZB19" s="877"/>
      <c r="ZC19" s="877"/>
      <c r="ZD19" s="877"/>
      <c r="ZE19" s="877"/>
      <c r="ZF19" s="877"/>
      <c r="ZG19" s="877"/>
      <c r="ZH19" s="877"/>
      <c r="ZI19" s="877"/>
      <c r="ZJ19" s="877"/>
      <c r="ZK19" s="877"/>
      <c r="ZL19" s="877"/>
      <c r="ZM19" s="877"/>
      <c r="ZN19" s="877"/>
      <c r="ZO19" s="877"/>
      <c r="ZP19" s="877"/>
      <c r="ZQ19" s="877"/>
      <c r="ZR19" s="877"/>
      <c r="ZS19" s="877"/>
      <c r="ZT19" s="877"/>
      <c r="ZU19" s="877"/>
      <c r="ZV19" s="877"/>
      <c r="ZW19" s="877"/>
      <c r="ZX19" s="877"/>
      <c r="ZY19" s="877"/>
      <c r="ZZ19" s="877"/>
      <c r="AAA19" s="877"/>
      <c r="AAB19" s="877"/>
      <c r="AAC19" s="877"/>
      <c r="AAD19" s="877"/>
      <c r="AAE19" s="877"/>
      <c r="AAF19" s="877"/>
      <c r="AAG19" s="877"/>
      <c r="AAH19" s="877"/>
      <c r="AAI19" s="877"/>
      <c r="AAJ19" s="877"/>
      <c r="AAK19" s="877"/>
      <c r="AAL19" s="877"/>
      <c r="AAM19" s="877"/>
      <c r="AAN19" s="877"/>
      <c r="AAO19" s="877"/>
      <c r="AAP19" s="877"/>
      <c r="AAQ19" s="877"/>
      <c r="AAR19" s="877"/>
      <c r="AAS19" s="877"/>
      <c r="AAT19" s="877"/>
      <c r="AAU19" s="877"/>
      <c r="AAV19" s="877"/>
      <c r="AAW19" s="877"/>
      <c r="AAX19" s="877"/>
      <c r="AAY19" s="877"/>
      <c r="AAZ19" s="877"/>
      <c r="ABA19" s="877"/>
      <c r="ABB19" s="877"/>
      <c r="ABC19" s="877"/>
      <c r="ABD19" s="877"/>
      <c r="ABE19" s="877"/>
      <c r="ABF19" s="877"/>
      <c r="ABG19" s="877"/>
      <c r="ABH19" s="877"/>
      <c r="ABI19" s="877"/>
      <c r="ABJ19" s="877"/>
      <c r="ABK19" s="877"/>
      <c r="ABL19" s="877"/>
      <c r="ABM19" s="877"/>
      <c r="ABN19" s="877"/>
      <c r="ABO19" s="877"/>
      <c r="ABP19" s="877"/>
      <c r="ABQ19" s="877"/>
      <c r="ABR19" s="877"/>
      <c r="ABS19" s="877"/>
      <c r="ABT19" s="877"/>
      <c r="ABU19" s="877"/>
      <c r="ABV19" s="877"/>
      <c r="ABW19" s="877"/>
      <c r="ABX19" s="877"/>
      <c r="ABY19" s="877"/>
      <c r="ABZ19" s="877"/>
      <c r="ACA19" s="877"/>
      <c r="ACB19" s="877"/>
      <c r="ACC19" s="877"/>
      <c r="ACD19" s="877"/>
      <c r="ACE19" s="877"/>
      <c r="ACF19" s="877"/>
      <c r="ACG19" s="877"/>
      <c r="ACH19" s="877"/>
      <c r="ACI19" s="877"/>
      <c r="ACJ19" s="877"/>
      <c r="ACK19" s="877"/>
      <c r="ACL19" s="877"/>
      <c r="ACM19" s="877"/>
      <c r="ACN19" s="877"/>
      <c r="ACO19" s="877"/>
      <c r="ACP19" s="877"/>
      <c r="ACQ19" s="877"/>
      <c r="ACR19" s="877"/>
      <c r="ACS19" s="877"/>
      <c r="ACT19" s="877"/>
      <c r="ACU19" s="877"/>
      <c r="ACV19" s="877"/>
      <c r="ACW19" s="877"/>
      <c r="ACX19" s="877"/>
      <c r="ACY19" s="877"/>
      <c r="ACZ19" s="877"/>
      <c r="ADA19" s="877"/>
      <c r="ADB19" s="877"/>
      <c r="ADC19" s="877"/>
      <c r="ADD19" s="877"/>
      <c r="ADE19" s="877"/>
      <c r="ADF19" s="877"/>
      <c r="ADG19" s="877"/>
      <c r="ADH19" s="877"/>
      <c r="ADI19" s="877"/>
      <c r="ADJ19" s="877"/>
      <c r="ADK19" s="877"/>
      <c r="ADL19" s="877"/>
      <c r="ADM19" s="877"/>
      <c r="ADN19" s="877"/>
      <c r="ADO19" s="877"/>
      <c r="ADP19" s="877"/>
      <c r="ADQ19" s="877"/>
      <c r="ADR19" s="877"/>
      <c r="ADS19" s="877"/>
      <c r="ADT19" s="877"/>
      <c r="ADU19" s="877"/>
      <c r="ADV19" s="877"/>
      <c r="ADW19" s="877"/>
      <c r="ADX19" s="877"/>
      <c r="ADY19" s="877"/>
      <c r="ADZ19" s="877"/>
      <c r="AEA19" s="877"/>
      <c r="AEB19" s="877"/>
      <c r="AEC19" s="877"/>
      <c r="AED19" s="877"/>
      <c r="AEE19" s="877"/>
      <c r="AEF19" s="877"/>
      <c r="AEG19" s="877"/>
      <c r="AEH19" s="877"/>
      <c r="AEI19" s="877"/>
      <c r="AEJ19" s="877"/>
      <c r="AEK19" s="877"/>
      <c r="AEL19" s="877"/>
      <c r="AEM19" s="877"/>
      <c r="AEN19" s="877"/>
      <c r="AEO19" s="877"/>
      <c r="AEP19" s="877"/>
      <c r="AEQ19" s="877"/>
      <c r="AER19" s="877"/>
      <c r="AES19" s="877"/>
      <c r="AET19" s="877"/>
      <c r="AEU19" s="877"/>
      <c r="AEV19" s="877"/>
      <c r="AEW19" s="877"/>
      <c r="AEX19" s="877"/>
      <c r="AEY19" s="877"/>
      <c r="AEZ19" s="877"/>
      <c r="AFA19" s="877"/>
      <c r="AFB19" s="877"/>
      <c r="AFC19" s="877"/>
      <c r="AFD19" s="877"/>
      <c r="AFE19" s="877"/>
      <c r="AFF19" s="877"/>
      <c r="AFG19" s="877"/>
      <c r="AFH19" s="877"/>
      <c r="AFI19" s="877"/>
      <c r="AFJ19" s="877"/>
      <c r="AFK19" s="877"/>
      <c r="AFL19" s="877"/>
      <c r="AFM19" s="877"/>
      <c r="AFN19" s="877"/>
      <c r="AFO19" s="877"/>
      <c r="AFP19" s="877"/>
      <c r="AFQ19" s="877"/>
      <c r="AFR19" s="877"/>
      <c r="AFS19" s="877"/>
      <c r="AFT19" s="877"/>
      <c r="AFU19" s="877"/>
      <c r="AFV19" s="877"/>
      <c r="AFW19" s="877"/>
      <c r="AFX19" s="877"/>
      <c r="AFY19" s="877"/>
      <c r="AFZ19" s="877"/>
      <c r="AGA19" s="877"/>
      <c r="AGB19" s="877"/>
      <c r="AGC19" s="877"/>
      <c r="AGD19" s="877"/>
      <c r="AGE19" s="877"/>
      <c r="AGF19" s="877"/>
      <c r="AGG19" s="877"/>
      <c r="AGH19" s="877"/>
      <c r="AGI19" s="877"/>
      <c r="AGJ19" s="877"/>
      <c r="AGK19" s="877"/>
      <c r="AGL19" s="877"/>
      <c r="AGM19" s="877"/>
      <c r="AGN19" s="877"/>
      <c r="AGO19" s="877"/>
      <c r="AGP19" s="877"/>
      <c r="AGQ19" s="877"/>
      <c r="AGR19" s="877"/>
      <c r="AGS19" s="877"/>
      <c r="AGT19" s="877"/>
      <c r="AGU19" s="877"/>
      <c r="AGV19" s="877"/>
      <c r="AGW19" s="877"/>
      <c r="AGX19" s="877"/>
      <c r="AGY19" s="877"/>
      <c r="AGZ19" s="877"/>
      <c r="AHA19" s="877"/>
      <c r="AHB19" s="877"/>
      <c r="AHC19" s="877"/>
      <c r="AHD19" s="877"/>
      <c r="AHE19" s="877"/>
      <c r="AHF19" s="877"/>
      <c r="AHG19" s="877"/>
      <c r="AHH19" s="877"/>
      <c r="AHI19" s="877"/>
      <c r="AHJ19" s="877"/>
      <c r="AHK19" s="877"/>
      <c r="AHL19" s="877"/>
      <c r="AHM19" s="877"/>
      <c r="AHN19" s="877"/>
      <c r="AHO19" s="877"/>
      <c r="AHP19" s="877"/>
      <c r="AHQ19" s="877"/>
      <c r="AHR19" s="877"/>
      <c r="AHS19" s="877"/>
      <c r="AHT19" s="877"/>
      <c r="AHU19" s="877"/>
      <c r="AHV19" s="877"/>
      <c r="AHW19" s="877"/>
      <c r="AHX19" s="877"/>
      <c r="AHY19" s="877"/>
      <c r="AHZ19" s="877"/>
      <c r="AIA19" s="877"/>
      <c r="AIB19" s="877"/>
      <c r="AIC19" s="877"/>
      <c r="AID19" s="877"/>
      <c r="AIE19" s="877"/>
      <c r="AIF19" s="877"/>
      <c r="AIG19" s="877"/>
      <c r="AIH19" s="877"/>
      <c r="AII19" s="877"/>
      <c r="AIJ19" s="877"/>
      <c r="AIK19" s="877"/>
      <c r="AIL19" s="877"/>
      <c r="AIM19" s="877"/>
      <c r="AIN19" s="877"/>
      <c r="AIO19" s="877"/>
      <c r="AIP19" s="877"/>
      <c r="AIQ19" s="877"/>
      <c r="AIR19" s="877"/>
      <c r="AIS19" s="877"/>
      <c r="AIT19" s="877"/>
      <c r="AIU19" s="877"/>
      <c r="AIV19" s="877"/>
      <c r="AIW19" s="877"/>
      <c r="AIX19" s="877"/>
      <c r="AIY19" s="877"/>
      <c r="AIZ19" s="877"/>
      <c r="AJA19" s="877"/>
      <c r="AJB19" s="877"/>
      <c r="AJC19" s="877"/>
      <c r="AJD19" s="877"/>
      <c r="AJE19" s="877"/>
      <c r="AJF19" s="877"/>
      <c r="AJG19" s="877"/>
      <c r="AJH19" s="877"/>
      <c r="AJI19" s="877"/>
      <c r="AJJ19" s="877"/>
      <c r="AJK19" s="877"/>
      <c r="AJL19" s="877"/>
      <c r="AJM19" s="877"/>
      <c r="AJN19" s="877"/>
      <c r="AJO19" s="877"/>
      <c r="AJP19" s="877"/>
      <c r="AJQ19" s="877"/>
      <c r="AJR19" s="877"/>
      <c r="AJS19" s="877"/>
      <c r="AJT19" s="877"/>
      <c r="AJU19" s="877"/>
      <c r="AJV19" s="877"/>
      <c r="AJW19" s="877"/>
      <c r="AJX19" s="877"/>
      <c r="AJY19" s="877"/>
      <c r="AJZ19" s="877"/>
      <c r="AKA19" s="877"/>
      <c r="AKB19" s="877"/>
      <c r="AKC19" s="877"/>
      <c r="AKD19" s="877"/>
      <c r="AKE19" s="877"/>
      <c r="AKF19" s="877"/>
      <c r="AKG19" s="877"/>
      <c r="AKH19" s="877"/>
      <c r="AKI19" s="877"/>
      <c r="AKJ19" s="877"/>
      <c r="AKK19" s="877"/>
      <c r="AKL19" s="877"/>
      <c r="AKM19" s="877"/>
      <c r="AKN19" s="877"/>
      <c r="AKO19" s="877"/>
      <c r="AKP19" s="877"/>
      <c r="AKQ19" s="877"/>
      <c r="AKR19" s="877"/>
      <c r="AKS19" s="877"/>
      <c r="AKT19" s="877"/>
      <c r="AKU19" s="877"/>
      <c r="AKV19" s="877"/>
      <c r="AKW19" s="877"/>
      <c r="AKX19" s="877"/>
      <c r="AKY19" s="877"/>
      <c r="AKZ19" s="877"/>
      <c r="ALA19" s="877"/>
      <c r="ALB19" s="877"/>
      <c r="ALC19" s="877"/>
      <c r="ALD19" s="877"/>
      <c r="ALE19" s="877"/>
      <c r="ALF19" s="877"/>
      <c r="ALG19" s="877"/>
      <c r="ALH19" s="877"/>
      <c r="ALI19" s="877"/>
      <c r="ALJ19" s="877"/>
      <c r="ALK19" s="877"/>
      <c r="ALL19" s="877"/>
      <c r="ALM19" s="877"/>
      <c r="ALN19" s="877"/>
      <c r="ALO19" s="877"/>
      <c r="ALP19" s="877"/>
      <c r="ALQ19" s="877"/>
      <c r="ALR19" s="877"/>
      <c r="ALS19" s="877"/>
      <c r="ALT19" s="877"/>
      <c r="ALU19" s="877"/>
      <c r="ALV19" s="877"/>
      <c r="ALW19" s="877"/>
      <c r="ALX19" s="877"/>
      <c r="ALY19" s="877"/>
      <c r="ALZ19" s="877"/>
      <c r="AMA19" s="877"/>
      <c r="AMB19" s="877"/>
      <c r="AMC19" s="877"/>
      <c r="AMD19" s="877"/>
      <c r="AME19" s="877"/>
      <c r="AMF19" s="877"/>
      <c r="AMG19" s="877"/>
      <c r="AMH19" s="877"/>
      <c r="AMI19" s="877"/>
      <c r="AMJ19" s="877"/>
      <c r="AMK19" s="877"/>
      <c r="AML19" s="877"/>
      <c r="AMM19" s="877"/>
      <c r="AMN19" s="877"/>
      <c r="AMO19" s="877"/>
      <c r="AMP19" s="877"/>
      <c r="AMQ19" s="877"/>
      <c r="AMR19" s="877"/>
      <c r="AMS19" s="877"/>
      <c r="AMT19" s="877"/>
      <c r="AMU19" s="877"/>
      <c r="AMV19" s="877"/>
      <c r="AMW19" s="877"/>
      <c r="AMX19" s="877"/>
      <c r="AMY19" s="877"/>
      <c r="AMZ19" s="877"/>
      <c r="ANA19" s="877"/>
      <c r="ANB19" s="877"/>
      <c r="ANC19" s="877"/>
      <c r="AND19" s="877"/>
      <c r="ANE19" s="877"/>
      <c r="ANF19" s="877"/>
      <c r="ANG19" s="877"/>
      <c r="ANH19" s="877"/>
      <c r="ANI19" s="877"/>
      <c r="ANJ19" s="877"/>
      <c r="ANK19" s="877"/>
      <c r="ANL19" s="877"/>
      <c r="ANM19" s="877"/>
      <c r="ANN19" s="877"/>
      <c r="ANO19" s="877"/>
      <c r="ANP19" s="877"/>
      <c r="ANQ19" s="877"/>
      <c r="ANR19" s="877"/>
      <c r="ANS19" s="877"/>
      <c r="ANT19" s="877"/>
      <c r="ANU19" s="877"/>
      <c r="ANV19" s="877"/>
      <c r="ANW19" s="877"/>
      <c r="ANX19" s="877"/>
      <c r="ANY19" s="877"/>
      <c r="ANZ19" s="877"/>
      <c r="AOA19" s="877"/>
      <c r="AOB19" s="877"/>
      <c r="AOC19" s="877"/>
      <c r="AOD19" s="877"/>
      <c r="AOE19" s="877"/>
      <c r="AOF19" s="877"/>
      <c r="AOG19" s="877"/>
      <c r="AOH19" s="877"/>
      <c r="AOI19" s="877"/>
      <c r="AOJ19" s="877"/>
      <c r="AOK19" s="877"/>
      <c r="AOL19" s="877"/>
      <c r="AOM19" s="877"/>
      <c r="AON19" s="877"/>
      <c r="AOO19" s="877"/>
      <c r="AOP19" s="877"/>
      <c r="AOQ19" s="877"/>
      <c r="AOR19" s="877"/>
      <c r="AOS19" s="877"/>
      <c r="AOT19" s="877"/>
      <c r="AOU19" s="877"/>
      <c r="AOV19" s="877"/>
      <c r="AOW19" s="877"/>
      <c r="AOX19" s="877"/>
      <c r="AOY19" s="877"/>
      <c r="AOZ19" s="877"/>
      <c r="APA19" s="877"/>
      <c r="APB19" s="877"/>
      <c r="APC19" s="877"/>
      <c r="APD19" s="877"/>
      <c r="APE19" s="877"/>
      <c r="APF19" s="877"/>
      <c r="APG19" s="877"/>
      <c r="APH19" s="877"/>
      <c r="API19" s="877"/>
      <c r="APJ19" s="877"/>
      <c r="APK19" s="877"/>
      <c r="APL19" s="877"/>
      <c r="APM19" s="877"/>
      <c r="APN19" s="877"/>
      <c r="APO19" s="877"/>
      <c r="APP19" s="877"/>
      <c r="APQ19" s="877"/>
      <c r="APR19" s="877"/>
      <c r="APS19" s="877"/>
      <c r="APT19" s="877"/>
      <c r="APU19" s="877"/>
      <c r="APV19" s="877"/>
      <c r="APW19" s="877"/>
      <c r="APX19" s="877"/>
      <c r="APY19" s="877"/>
      <c r="APZ19" s="877"/>
      <c r="AQA19" s="877"/>
      <c r="AQB19" s="877"/>
      <c r="AQC19" s="877"/>
      <c r="AQD19" s="877"/>
      <c r="AQE19" s="877"/>
      <c r="AQF19" s="877"/>
      <c r="AQG19" s="877"/>
      <c r="AQH19" s="877"/>
      <c r="AQI19" s="877"/>
      <c r="AQJ19" s="877"/>
      <c r="AQK19" s="877"/>
      <c r="AQL19" s="877"/>
      <c r="AQM19" s="877"/>
      <c r="AQN19" s="877"/>
      <c r="AQO19" s="877"/>
      <c r="AQP19" s="877"/>
      <c r="AQQ19" s="877"/>
      <c r="AQR19" s="877"/>
      <c r="AQS19" s="877"/>
      <c r="AQT19" s="877"/>
      <c r="AQU19" s="877"/>
      <c r="AQV19" s="877"/>
      <c r="AQW19" s="877"/>
      <c r="AQX19" s="877"/>
      <c r="AQY19" s="877"/>
      <c r="AQZ19" s="877"/>
      <c r="ARA19" s="877"/>
      <c r="ARB19" s="877"/>
      <c r="ARC19" s="877"/>
      <c r="ARD19" s="877"/>
      <c r="ARE19" s="877"/>
      <c r="ARF19" s="877"/>
      <c r="ARG19" s="877"/>
      <c r="ARH19" s="877"/>
      <c r="ARI19" s="877"/>
      <c r="ARJ19" s="877"/>
      <c r="ARK19" s="877"/>
      <c r="ARL19" s="877"/>
      <c r="ARM19" s="877"/>
      <c r="ARN19" s="877"/>
      <c r="ARO19" s="877"/>
      <c r="ARP19" s="877"/>
      <c r="ARQ19" s="877"/>
      <c r="ARR19" s="877"/>
      <c r="ARS19" s="877"/>
      <c r="ART19" s="877"/>
      <c r="ARU19" s="877"/>
      <c r="ARV19" s="877"/>
      <c r="ARW19" s="877"/>
      <c r="ARX19" s="877"/>
      <c r="ARY19" s="877"/>
      <c r="ARZ19" s="877"/>
      <c r="ASA19" s="877"/>
      <c r="ASB19" s="877"/>
      <c r="ASC19" s="877"/>
      <c r="ASD19" s="877"/>
      <c r="ASE19" s="877"/>
      <c r="ASF19" s="877"/>
      <c r="ASG19" s="877"/>
      <c r="ASH19" s="877"/>
      <c r="ASI19" s="877"/>
      <c r="ASJ19" s="877"/>
      <c r="ASK19" s="877"/>
      <c r="ASL19" s="877"/>
      <c r="ASM19" s="877"/>
      <c r="ASN19" s="877"/>
      <c r="ASO19" s="877"/>
      <c r="ASP19" s="877"/>
      <c r="ASQ19" s="877"/>
      <c r="ASR19" s="877"/>
      <c r="ASS19" s="877"/>
      <c r="AST19" s="877"/>
      <c r="ASU19" s="877"/>
      <c r="ASV19" s="877"/>
      <c r="ASW19" s="877"/>
      <c r="ASX19" s="877"/>
      <c r="ASY19" s="877"/>
      <c r="ASZ19" s="877"/>
      <c r="ATA19" s="877"/>
      <c r="ATB19" s="877"/>
      <c r="ATC19" s="877"/>
      <c r="ATD19" s="877"/>
      <c r="ATE19" s="877"/>
      <c r="ATF19" s="877"/>
      <c r="ATG19" s="877"/>
      <c r="ATH19" s="877"/>
      <c r="ATI19" s="877"/>
      <c r="ATJ19" s="877"/>
      <c r="ATK19" s="877"/>
      <c r="ATL19" s="877"/>
      <c r="ATM19" s="877"/>
      <c r="ATN19" s="877"/>
      <c r="ATO19" s="877"/>
      <c r="ATP19" s="877"/>
      <c r="ATQ19" s="877"/>
      <c r="ATR19" s="877"/>
      <c r="ATS19" s="877"/>
      <c r="ATT19" s="877"/>
      <c r="ATU19" s="877"/>
      <c r="ATV19" s="877"/>
      <c r="ATW19" s="877"/>
      <c r="ATX19" s="877"/>
      <c r="ATY19" s="877"/>
      <c r="ATZ19" s="877"/>
      <c r="AUA19" s="877"/>
      <c r="AUB19" s="877"/>
      <c r="AUC19" s="877"/>
      <c r="AUD19" s="877"/>
      <c r="AUE19" s="877"/>
      <c r="AUF19" s="877"/>
      <c r="AUG19" s="877"/>
      <c r="AUH19" s="877"/>
      <c r="AUI19" s="877"/>
      <c r="AUJ19" s="877"/>
      <c r="AUK19" s="877"/>
      <c r="AUL19" s="877"/>
      <c r="AUM19" s="877"/>
      <c r="AUN19" s="877"/>
      <c r="AUO19" s="877"/>
      <c r="AUP19" s="877"/>
      <c r="AUQ19" s="877"/>
      <c r="AUR19" s="877"/>
      <c r="AUS19" s="877"/>
      <c r="AUT19" s="877"/>
      <c r="AUU19" s="877"/>
      <c r="AUV19" s="877"/>
      <c r="AUW19" s="877"/>
      <c r="AUX19" s="877"/>
      <c r="AUY19" s="877"/>
      <c r="AUZ19" s="877"/>
      <c r="AVA19" s="877"/>
      <c r="AVB19" s="877"/>
      <c r="AVC19" s="877"/>
      <c r="AVD19" s="877"/>
      <c r="AVE19" s="877"/>
      <c r="AVF19" s="877"/>
      <c r="AVG19" s="877"/>
      <c r="AVH19" s="877"/>
      <c r="AVI19" s="877"/>
      <c r="AVJ19" s="877"/>
      <c r="AVK19" s="877"/>
      <c r="AVL19" s="877"/>
      <c r="AVM19" s="877"/>
      <c r="AVN19" s="877"/>
      <c r="AVO19" s="877"/>
      <c r="AVP19" s="877"/>
      <c r="AVQ19" s="877"/>
      <c r="AVR19" s="877"/>
      <c r="AVS19" s="877"/>
      <c r="AVT19" s="877"/>
      <c r="AVU19" s="877"/>
      <c r="AVV19" s="877"/>
      <c r="AVW19" s="877"/>
      <c r="AVX19" s="877"/>
      <c r="AVY19" s="877"/>
      <c r="AVZ19" s="877"/>
      <c r="AWA19" s="877"/>
      <c r="AWB19" s="877"/>
      <c r="AWC19" s="877"/>
      <c r="AWD19" s="877"/>
      <c r="AWE19" s="877"/>
      <c r="AWF19" s="877"/>
      <c r="AWG19" s="877"/>
      <c r="AWH19" s="877"/>
      <c r="AWI19" s="877"/>
      <c r="AWJ19" s="877"/>
      <c r="AWK19" s="877"/>
      <c r="AWL19" s="877"/>
      <c r="AWM19" s="877"/>
      <c r="AWN19" s="877"/>
      <c r="AWO19" s="877"/>
      <c r="AWP19" s="877"/>
      <c r="AWQ19" s="877"/>
      <c r="AWR19" s="877"/>
      <c r="AWS19" s="877"/>
      <c r="AWT19" s="877"/>
      <c r="AWU19" s="877"/>
      <c r="AWV19" s="877"/>
      <c r="AWW19" s="877"/>
      <c r="AWX19" s="877"/>
      <c r="AWY19" s="877"/>
      <c r="AWZ19" s="877"/>
      <c r="AXA19" s="877"/>
      <c r="AXB19" s="877"/>
      <c r="AXC19" s="877"/>
      <c r="AXD19" s="877"/>
      <c r="AXE19" s="877"/>
      <c r="AXF19" s="877"/>
      <c r="AXG19" s="877"/>
      <c r="AXH19" s="877"/>
      <c r="AXI19" s="877"/>
      <c r="AXJ19" s="877"/>
      <c r="AXK19" s="877"/>
      <c r="AXL19" s="877"/>
      <c r="AXM19" s="877"/>
      <c r="AXN19" s="877"/>
      <c r="AXO19" s="877"/>
      <c r="AXP19" s="877"/>
      <c r="AXQ19" s="877"/>
      <c r="AXR19" s="877"/>
      <c r="AXS19" s="877"/>
      <c r="AXT19" s="877"/>
      <c r="AXU19" s="877"/>
      <c r="AXV19" s="877"/>
      <c r="AXW19" s="877"/>
      <c r="AXX19" s="877"/>
      <c r="AXY19" s="877"/>
      <c r="AXZ19" s="877"/>
      <c r="AYA19" s="877"/>
      <c r="AYB19" s="877"/>
      <c r="AYC19" s="877"/>
      <c r="AYD19" s="877"/>
      <c r="AYE19" s="877"/>
      <c r="AYF19" s="877"/>
      <c r="AYG19" s="877"/>
      <c r="AYH19" s="877"/>
      <c r="AYI19" s="877"/>
      <c r="AYJ19" s="877"/>
      <c r="AYK19" s="877"/>
      <c r="AYL19" s="877"/>
      <c r="AYM19" s="877"/>
      <c r="AYN19" s="877"/>
      <c r="AYO19" s="877"/>
      <c r="AYP19" s="877"/>
      <c r="AYQ19" s="877"/>
      <c r="AYR19" s="877"/>
      <c r="AYS19" s="877"/>
      <c r="AYT19" s="877"/>
      <c r="AYU19" s="877"/>
      <c r="AYV19" s="877"/>
      <c r="AYW19" s="877"/>
      <c r="AYX19" s="877"/>
      <c r="AYY19" s="877"/>
      <c r="AYZ19" s="877"/>
      <c r="AZA19" s="877"/>
      <c r="AZB19" s="877"/>
      <c r="AZC19" s="877"/>
      <c r="AZD19" s="877"/>
      <c r="AZE19" s="877"/>
      <c r="AZF19" s="877"/>
      <c r="AZG19" s="877"/>
      <c r="AZH19" s="877"/>
      <c r="AZI19" s="877"/>
      <c r="AZJ19" s="877"/>
      <c r="AZK19" s="877"/>
      <c r="AZL19" s="877"/>
      <c r="AZM19" s="877"/>
      <c r="AZN19" s="877"/>
      <c r="AZO19" s="877"/>
      <c r="AZP19" s="877"/>
      <c r="AZQ19" s="877"/>
      <c r="AZR19" s="877"/>
      <c r="AZS19" s="877"/>
      <c r="AZT19" s="877"/>
      <c r="AZU19" s="877"/>
      <c r="AZV19" s="877"/>
      <c r="AZW19" s="877"/>
      <c r="AZX19" s="877"/>
      <c r="AZY19" s="877"/>
      <c r="AZZ19" s="877"/>
      <c r="BAA19" s="877"/>
      <c r="BAB19" s="877"/>
      <c r="BAC19" s="877"/>
      <c r="BAD19" s="877"/>
      <c r="BAE19" s="877"/>
      <c r="BAF19" s="877"/>
      <c r="BAG19" s="877"/>
      <c r="BAH19" s="877"/>
      <c r="BAI19" s="877"/>
      <c r="BAJ19" s="877"/>
      <c r="BAK19" s="877"/>
      <c r="BAL19" s="877"/>
      <c r="BAM19" s="877"/>
      <c r="BAN19" s="877"/>
      <c r="BAO19" s="877"/>
      <c r="BAP19" s="877"/>
      <c r="BAQ19" s="877"/>
      <c r="BAR19" s="877"/>
      <c r="BAS19" s="877"/>
      <c r="BAT19" s="877"/>
      <c r="BAU19" s="877"/>
      <c r="BAV19" s="877"/>
      <c r="BAW19" s="877"/>
      <c r="BAX19" s="877"/>
      <c r="BAY19" s="877"/>
      <c r="BAZ19" s="877"/>
      <c r="BBA19" s="877"/>
      <c r="BBB19" s="877"/>
      <c r="BBC19" s="877"/>
      <c r="BBD19" s="877"/>
      <c r="BBE19" s="877"/>
      <c r="BBF19" s="877"/>
      <c r="BBG19" s="877"/>
      <c r="BBH19" s="877"/>
      <c r="BBI19" s="877"/>
      <c r="BBJ19" s="877"/>
      <c r="BBK19" s="877"/>
      <c r="BBL19" s="877"/>
      <c r="BBM19" s="877"/>
      <c r="BBN19" s="877"/>
      <c r="BBO19" s="877"/>
      <c r="BBP19" s="877"/>
      <c r="BBQ19" s="877"/>
      <c r="BBR19" s="877"/>
      <c r="BBS19" s="877"/>
      <c r="BBT19" s="877"/>
      <c r="BBU19" s="877"/>
      <c r="BBV19" s="877"/>
      <c r="BBW19" s="877"/>
      <c r="BBX19" s="877"/>
      <c r="BBY19" s="877"/>
      <c r="BBZ19" s="877"/>
      <c r="BCA19" s="877"/>
      <c r="BCB19" s="877"/>
      <c r="BCC19" s="877"/>
      <c r="BCD19" s="877"/>
      <c r="BCE19" s="877"/>
      <c r="BCF19" s="877"/>
      <c r="BCG19" s="877"/>
      <c r="BCH19" s="877"/>
      <c r="BCI19" s="877"/>
      <c r="BCJ19" s="877"/>
      <c r="BCK19" s="877"/>
      <c r="BCL19" s="877"/>
      <c r="BCM19" s="877"/>
      <c r="BCN19" s="877"/>
      <c r="BCO19" s="877"/>
      <c r="BCP19" s="877"/>
      <c r="BCQ19" s="877"/>
      <c r="BCR19" s="877"/>
      <c r="BCS19" s="877"/>
      <c r="BCT19" s="877"/>
      <c r="BCU19" s="877"/>
      <c r="BCV19" s="877"/>
      <c r="BCW19" s="877"/>
      <c r="BCX19" s="877"/>
      <c r="BCY19" s="877"/>
      <c r="BCZ19" s="877"/>
      <c r="BDA19" s="877"/>
      <c r="BDB19" s="877"/>
      <c r="BDC19" s="877"/>
      <c r="BDD19" s="877"/>
      <c r="BDE19" s="877"/>
      <c r="BDF19" s="877"/>
      <c r="BDG19" s="877"/>
      <c r="BDH19" s="877"/>
      <c r="BDI19" s="877"/>
      <c r="BDJ19" s="877"/>
      <c r="BDK19" s="877"/>
      <c r="BDL19" s="877"/>
      <c r="BDM19" s="877"/>
      <c r="BDN19" s="877"/>
      <c r="BDO19" s="877"/>
      <c r="BDP19" s="877"/>
      <c r="BDQ19" s="877"/>
      <c r="BDR19" s="877"/>
      <c r="BDS19" s="877"/>
      <c r="BDT19" s="877"/>
      <c r="BDU19" s="877"/>
      <c r="BDV19" s="877"/>
      <c r="BDW19" s="877"/>
      <c r="BDX19" s="877"/>
      <c r="BDY19" s="877"/>
      <c r="BDZ19" s="877"/>
      <c r="BEA19" s="877"/>
      <c r="BEB19" s="877"/>
      <c r="BEC19" s="877"/>
      <c r="BED19" s="877"/>
      <c r="BEE19" s="877"/>
      <c r="BEF19" s="877"/>
      <c r="BEG19" s="877"/>
      <c r="BEH19" s="877"/>
      <c r="BEI19" s="877"/>
      <c r="BEJ19" s="877"/>
      <c r="BEK19" s="877"/>
      <c r="BEL19" s="877"/>
      <c r="BEM19" s="877"/>
      <c r="BEN19" s="877"/>
      <c r="BEO19" s="877"/>
      <c r="BEP19" s="877"/>
      <c r="BEQ19" s="877"/>
      <c r="BER19" s="877"/>
      <c r="BES19" s="877"/>
      <c r="BET19" s="877"/>
      <c r="BEU19" s="877"/>
      <c r="BEV19" s="877"/>
      <c r="BEW19" s="877"/>
      <c r="BEX19" s="877"/>
      <c r="BEY19" s="877"/>
      <c r="BEZ19" s="877"/>
      <c r="BFA19" s="877"/>
      <c r="BFB19" s="877"/>
      <c r="BFC19" s="877"/>
      <c r="BFD19" s="877"/>
      <c r="BFE19" s="877"/>
      <c r="BFF19" s="877"/>
      <c r="BFG19" s="877"/>
      <c r="BFH19" s="877"/>
      <c r="BFI19" s="877"/>
      <c r="BFJ19" s="877"/>
      <c r="BFK19" s="877"/>
      <c r="BFL19" s="877"/>
      <c r="BFM19" s="877"/>
      <c r="BFN19" s="877"/>
      <c r="BFO19" s="877"/>
      <c r="BFP19" s="877"/>
      <c r="BFQ19" s="877"/>
      <c r="BFR19" s="877"/>
      <c r="BFS19" s="877"/>
      <c r="BFT19" s="877"/>
      <c r="BFU19" s="877"/>
      <c r="BFV19" s="877"/>
      <c r="BFW19" s="877"/>
      <c r="BFX19" s="877"/>
      <c r="BFY19" s="877"/>
      <c r="BFZ19" s="877"/>
      <c r="BGA19" s="877"/>
      <c r="BGB19" s="877"/>
      <c r="BGC19" s="877"/>
      <c r="BGD19" s="877"/>
      <c r="BGE19" s="877"/>
      <c r="BGF19" s="877"/>
      <c r="BGG19" s="877"/>
      <c r="BGH19" s="877"/>
      <c r="BGI19" s="877"/>
      <c r="BGJ19" s="877"/>
      <c r="BGK19" s="877"/>
      <c r="BGL19" s="877"/>
      <c r="BGM19" s="877"/>
      <c r="BGN19" s="877"/>
      <c r="BGO19" s="877"/>
      <c r="BGP19" s="877"/>
      <c r="BGQ19" s="877"/>
      <c r="BGR19" s="877"/>
      <c r="BGS19" s="877"/>
      <c r="BGT19" s="877"/>
      <c r="BGU19" s="877"/>
      <c r="BGV19" s="877"/>
      <c r="BGW19" s="877"/>
      <c r="BGX19" s="877"/>
      <c r="BGY19" s="877"/>
      <c r="BGZ19" s="877"/>
      <c r="BHA19" s="877"/>
      <c r="BHB19" s="877"/>
      <c r="BHC19" s="877"/>
      <c r="BHD19" s="877"/>
      <c r="BHE19" s="877"/>
      <c r="BHF19" s="877"/>
      <c r="BHG19" s="877"/>
      <c r="BHH19" s="877"/>
      <c r="BHI19" s="877"/>
      <c r="BHJ19" s="877"/>
      <c r="BHK19" s="877"/>
      <c r="BHL19" s="877"/>
      <c r="BHM19" s="877"/>
      <c r="BHN19" s="877"/>
      <c r="BHO19" s="877"/>
      <c r="BHP19" s="877"/>
      <c r="BHQ19" s="877"/>
      <c r="BHR19" s="877"/>
      <c r="BHS19" s="877"/>
      <c r="BHT19" s="877"/>
      <c r="BHU19" s="877"/>
      <c r="BHV19" s="877"/>
      <c r="BHW19" s="877"/>
      <c r="BHX19" s="877"/>
      <c r="BHY19" s="877"/>
      <c r="BHZ19" s="877"/>
      <c r="BIA19" s="877"/>
      <c r="BIB19" s="877"/>
      <c r="BIC19" s="877"/>
      <c r="BID19" s="877"/>
      <c r="BIE19" s="877"/>
      <c r="BIF19" s="877"/>
      <c r="BIG19" s="877"/>
      <c r="BIH19" s="877"/>
      <c r="BII19" s="877"/>
      <c r="BIJ19" s="877"/>
      <c r="BIK19" s="877"/>
      <c r="BIL19" s="877"/>
      <c r="BIM19" s="877"/>
      <c r="BIN19" s="877"/>
      <c r="BIO19" s="877"/>
      <c r="BIP19" s="877"/>
      <c r="BIQ19" s="877"/>
      <c r="BIR19" s="877"/>
      <c r="BIS19" s="877"/>
      <c r="BIT19" s="877"/>
      <c r="BIU19" s="877"/>
      <c r="BIV19" s="877"/>
      <c r="BIW19" s="877"/>
      <c r="BIX19" s="877"/>
      <c r="BIY19" s="877"/>
      <c r="BIZ19" s="877"/>
      <c r="BJA19" s="877"/>
      <c r="BJB19" s="877"/>
      <c r="BJC19" s="877"/>
      <c r="BJD19" s="877"/>
      <c r="BJE19" s="877"/>
      <c r="BJF19" s="877"/>
      <c r="BJG19" s="877"/>
      <c r="BJH19" s="877"/>
      <c r="BJI19" s="877"/>
      <c r="BJJ19" s="877"/>
      <c r="BJK19" s="877"/>
      <c r="BJL19" s="877"/>
      <c r="BJM19" s="877"/>
      <c r="BJN19" s="877"/>
      <c r="BJO19" s="877"/>
      <c r="BJP19" s="877"/>
      <c r="BJQ19" s="877"/>
      <c r="BJR19" s="877"/>
      <c r="BJS19" s="877"/>
      <c r="BJT19" s="877"/>
      <c r="BJU19" s="877"/>
      <c r="BJV19" s="877"/>
      <c r="BJW19" s="877"/>
      <c r="BJX19" s="877"/>
      <c r="BJY19" s="877"/>
      <c r="BJZ19" s="877"/>
      <c r="BKA19" s="877"/>
      <c r="BKB19" s="877"/>
      <c r="BKC19" s="877"/>
      <c r="BKD19" s="877"/>
      <c r="BKE19" s="877"/>
      <c r="BKF19" s="877"/>
      <c r="BKG19" s="877"/>
      <c r="BKH19" s="877"/>
      <c r="BKI19" s="877"/>
      <c r="BKJ19" s="877"/>
      <c r="BKK19" s="877"/>
      <c r="BKL19" s="877"/>
      <c r="BKM19" s="877"/>
      <c r="BKN19" s="877"/>
      <c r="BKO19" s="877"/>
      <c r="BKP19" s="877"/>
      <c r="BKQ19" s="877"/>
      <c r="BKR19" s="877"/>
      <c r="BKS19" s="877"/>
      <c r="BKT19" s="877"/>
      <c r="BKU19" s="877"/>
      <c r="BKV19" s="877"/>
      <c r="BKW19" s="877"/>
      <c r="BKX19" s="877"/>
      <c r="BKY19" s="877"/>
      <c r="BKZ19" s="877"/>
      <c r="BLA19" s="877"/>
      <c r="BLB19" s="877"/>
      <c r="BLC19" s="877"/>
      <c r="BLD19" s="877"/>
      <c r="BLE19" s="877"/>
      <c r="BLF19" s="877"/>
      <c r="BLG19" s="877"/>
      <c r="BLH19" s="877"/>
      <c r="BLI19" s="877"/>
      <c r="BLJ19" s="877"/>
      <c r="BLK19" s="877"/>
      <c r="BLL19" s="877"/>
      <c r="BLM19" s="877"/>
      <c r="BLN19" s="877"/>
      <c r="BLO19" s="877"/>
      <c r="BLP19" s="877"/>
      <c r="BLQ19" s="877"/>
      <c r="BLR19" s="877"/>
      <c r="BLS19" s="877"/>
      <c r="BLT19" s="877"/>
      <c r="BLU19" s="877"/>
      <c r="BLV19" s="877"/>
      <c r="BLW19" s="877"/>
      <c r="BLX19" s="877"/>
      <c r="BLY19" s="877"/>
      <c r="BLZ19" s="877"/>
      <c r="BMA19" s="877"/>
      <c r="BMB19" s="877"/>
      <c r="BMC19" s="877"/>
      <c r="BMD19" s="877"/>
      <c r="BME19" s="877"/>
      <c r="BMF19" s="877"/>
      <c r="BMG19" s="877"/>
      <c r="BMH19" s="877"/>
      <c r="BMI19" s="877"/>
      <c r="BMJ19" s="877"/>
      <c r="BMK19" s="877"/>
      <c r="BML19" s="877"/>
      <c r="BMM19" s="877"/>
      <c r="BMN19" s="877"/>
      <c r="BMO19" s="877"/>
      <c r="BMP19" s="877"/>
      <c r="BMQ19" s="877"/>
      <c r="BMR19" s="877"/>
      <c r="BMS19" s="877"/>
      <c r="BMT19" s="877"/>
      <c r="BMU19" s="877"/>
      <c r="BMV19" s="877"/>
      <c r="BMW19" s="877"/>
      <c r="BMX19" s="877"/>
      <c r="BMY19" s="877"/>
      <c r="BMZ19" s="877"/>
      <c r="BNA19" s="877"/>
      <c r="BNB19" s="877"/>
      <c r="BNC19" s="877"/>
      <c r="BND19" s="877"/>
      <c r="BNE19" s="877"/>
      <c r="BNF19" s="877"/>
      <c r="BNG19" s="877"/>
      <c r="BNH19" s="877"/>
      <c r="BNI19" s="877"/>
      <c r="BNJ19" s="877"/>
      <c r="BNK19" s="877"/>
      <c r="BNL19" s="877"/>
      <c r="BNM19" s="877"/>
      <c r="BNN19" s="877"/>
      <c r="BNO19" s="877"/>
      <c r="BNP19" s="877"/>
      <c r="BNQ19" s="877"/>
      <c r="BNR19" s="877"/>
      <c r="BNS19" s="877"/>
      <c r="BNT19" s="877"/>
      <c r="BNU19" s="877"/>
      <c r="BNV19" s="877"/>
      <c r="BNW19" s="877"/>
      <c r="BNX19" s="877"/>
      <c r="BNY19" s="877"/>
      <c r="BNZ19" s="877"/>
      <c r="BOA19" s="877"/>
      <c r="BOB19" s="877"/>
      <c r="BOC19" s="877"/>
      <c r="BOD19" s="877"/>
      <c r="BOE19" s="877"/>
      <c r="BOF19" s="877"/>
      <c r="BOG19" s="877"/>
      <c r="BOH19" s="877"/>
      <c r="BOI19" s="877"/>
      <c r="BOJ19" s="877"/>
      <c r="BOK19" s="877"/>
      <c r="BOL19" s="877"/>
      <c r="BOM19" s="877"/>
      <c r="BON19" s="877"/>
      <c r="BOO19" s="877"/>
      <c r="BOP19" s="877"/>
      <c r="BOQ19" s="877"/>
      <c r="BOR19" s="877"/>
      <c r="BOS19" s="877"/>
      <c r="BOT19" s="877"/>
      <c r="BOU19" s="877"/>
      <c r="BOV19" s="877"/>
      <c r="BOW19" s="877"/>
      <c r="BOX19" s="877"/>
      <c r="BOY19" s="877"/>
      <c r="BOZ19" s="877"/>
      <c r="BPA19" s="877"/>
      <c r="BPB19" s="877"/>
      <c r="BPC19" s="877"/>
      <c r="BPD19" s="877"/>
      <c r="BPE19" s="877"/>
      <c r="BPF19" s="877"/>
      <c r="BPG19" s="877"/>
      <c r="BPH19" s="877"/>
      <c r="BPI19" s="877"/>
      <c r="BPJ19" s="877"/>
      <c r="BPK19" s="877"/>
      <c r="BPL19" s="877"/>
      <c r="BPM19" s="877"/>
      <c r="BPN19" s="877"/>
      <c r="BPO19" s="877"/>
      <c r="BPP19" s="877"/>
      <c r="BPQ19" s="877"/>
      <c r="BPR19" s="877"/>
      <c r="BPS19" s="877"/>
      <c r="BPT19" s="877"/>
      <c r="BPU19" s="877"/>
      <c r="BPV19" s="877"/>
      <c r="BPW19" s="877"/>
      <c r="BPX19" s="877"/>
      <c r="BPY19" s="877"/>
      <c r="BPZ19" s="877"/>
      <c r="BQA19" s="877"/>
      <c r="BQB19" s="877"/>
      <c r="BQC19" s="877"/>
      <c r="BQD19" s="877"/>
      <c r="BQE19" s="877"/>
      <c r="BQF19" s="877"/>
      <c r="BQG19" s="877"/>
      <c r="BQH19" s="877"/>
      <c r="BQI19" s="877"/>
      <c r="BQJ19" s="877"/>
      <c r="BQK19" s="877"/>
      <c r="BQL19" s="877"/>
      <c r="BQM19" s="877"/>
      <c r="BQN19" s="877"/>
      <c r="BQO19" s="877"/>
      <c r="BQP19" s="877"/>
      <c r="BQQ19" s="877"/>
      <c r="BQR19" s="877"/>
      <c r="BQS19" s="877"/>
      <c r="BQT19" s="877"/>
      <c r="BQU19" s="877"/>
      <c r="BQV19" s="877"/>
      <c r="BQW19" s="877"/>
      <c r="BQX19" s="877"/>
      <c r="BQY19" s="877"/>
      <c r="BQZ19" s="877"/>
      <c r="BRA19" s="877"/>
      <c r="BRB19" s="877"/>
      <c r="BRC19" s="877"/>
      <c r="BRD19" s="877"/>
      <c r="BRE19" s="877"/>
      <c r="BRF19" s="877"/>
      <c r="BRG19" s="877"/>
      <c r="BRH19" s="877"/>
      <c r="BRI19" s="877"/>
      <c r="BRJ19" s="877"/>
      <c r="BRK19" s="877"/>
      <c r="BRL19" s="877"/>
      <c r="BRM19" s="877"/>
      <c r="BRN19" s="877"/>
      <c r="BRO19" s="877"/>
      <c r="BRP19" s="877"/>
      <c r="BRQ19" s="877"/>
      <c r="BRR19" s="877"/>
      <c r="BRS19" s="877"/>
      <c r="BRT19" s="877"/>
      <c r="BRU19" s="877"/>
      <c r="BRV19" s="877"/>
      <c r="BRW19" s="877"/>
      <c r="BRX19" s="877"/>
      <c r="BRY19" s="877"/>
      <c r="BRZ19" s="877"/>
      <c r="BSA19" s="877"/>
      <c r="BSB19" s="877"/>
      <c r="BSC19" s="877"/>
      <c r="BSD19" s="877"/>
      <c r="BSE19" s="877"/>
      <c r="BSF19" s="877"/>
      <c r="BSG19" s="877"/>
      <c r="BSH19" s="877"/>
      <c r="BSI19" s="877"/>
      <c r="BSJ19" s="877"/>
      <c r="BSK19" s="877"/>
      <c r="BSL19" s="877"/>
      <c r="BSM19" s="877"/>
      <c r="BSN19" s="877"/>
      <c r="BSO19" s="877"/>
      <c r="BSP19" s="877"/>
      <c r="BSQ19" s="877"/>
      <c r="BSR19" s="877"/>
      <c r="BSS19" s="877"/>
      <c r="BST19" s="877"/>
      <c r="BSU19" s="877"/>
      <c r="BSV19" s="877"/>
      <c r="BSW19" s="877"/>
      <c r="BSX19" s="877"/>
      <c r="BSY19" s="877"/>
      <c r="BSZ19" s="877"/>
      <c r="BTA19" s="877"/>
      <c r="BTB19" s="877"/>
      <c r="BTC19" s="877"/>
      <c r="BTD19" s="877"/>
      <c r="BTE19" s="877"/>
      <c r="BTF19" s="877"/>
      <c r="BTG19" s="877"/>
      <c r="BTH19" s="877"/>
      <c r="BTI19" s="877"/>
      <c r="BTJ19" s="877"/>
      <c r="BTK19" s="877"/>
      <c r="BTL19" s="877"/>
      <c r="BTM19" s="877"/>
      <c r="BTN19" s="877"/>
      <c r="BTO19" s="877"/>
      <c r="BTP19" s="877"/>
      <c r="BTQ19" s="877"/>
      <c r="BTR19" s="877"/>
      <c r="BTS19" s="877"/>
      <c r="BTT19" s="877"/>
      <c r="BTU19" s="877"/>
      <c r="BTV19" s="877"/>
      <c r="BTW19" s="877"/>
      <c r="BTX19" s="877"/>
      <c r="BTY19" s="877"/>
      <c r="BTZ19" s="877"/>
      <c r="BUA19" s="877"/>
      <c r="BUB19" s="877"/>
      <c r="BUC19" s="877"/>
      <c r="BUD19" s="877"/>
      <c r="BUE19" s="877"/>
      <c r="BUF19" s="877"/>
      <c r="BUG19" s="877"/>
      <c r="BUH19" s="877"/>
      <c r="BUI19" s="877"/>
      <c r="BUJ19" s="877"/>
      <c r="BUK19" s="877"/>
      <c r="BUL19" s="877"/>
      <c r="BUM19" s="877"/>
      <c r="BUN19" s="877"/>
      <c r="BUO19" s="877"/>
      <c r="BUP19" s="877"/>
      <c r="BUQ19" s="877"/>
      <c r="BUR19" s="877"/>
      <c r="BUS19" s="877"/>
      <c r="BUT19" s="877"/>
      <c r="BUU19" s="877"/>
      <c r="BUV19" s="877"/>
      <c r="BUW19" s="877"/>
      <c r="BUX19" s="877"/>
      <c r="BUY19" s="877"/>
      <c r="BUZ19" s="877"/>
      <c r="BVA19" s="877"/>
      <c r="BVB19" s="877"/>
      <c r="BVC19" s="877"/>
      <c r="BVD19" s="877"/>
      <c r="BVE19" s="877"/>
      <c r="BVF19" s="877"/>
      <c r="BVG19" s="877"/>
      <c r="BVH19" s="877"/>
      <c r="BVI19" s="877"/>
      <c r="BVJ19" s="877"/>
      <c r="BVK19" s="877"/>
      <c r="BVL19" s="877"/>
      <c r="BVM19" s="877"/>
      <c r="BVN19" s="877"/>
      <c r="BVO19" s="877"/>
      <c r="BVP19" s="877"/>
      <c r="BVQ19" s="877"/>
      <c r="BVR19" s="877"/>
      <c r="BVS19" s="877"/>
      <c r="BVT19" s="877"/>
      <c r="BVU19" s="877"/>
      <c r="BVV19" s="877"/>
      <c r="BVW19" s="877"/>
      <c r="BVX19" s="877"/>
      <c r="BVY19" s="877"/>
      <c r="BVZ19" s="877"/>
      <c r="BWA19" s="877"/>
      <c r="BWB19" s="877"/>
      <c r="BWC19" s="877"/>
      <c r="BWD19" s="877"/>
      <c r="BWE19" s="877"/>
      <c r="BWF19" s="877"/>
      <c r="BWG19" s="877"/>
      <c r="BWH19" s="877"/>
      <c r="BWI19" s="877"/>
      <c r="BWJ19" s="877"/>
      <c r="BWK19" s="877"/>
      <c r="BWL19" s="877"/>
      <c r="BWM19" s="877"/>
      <c r="BWN19" s="877"/>
      <c r="BWO19" s="877"/>
      <c r="BWP19" s="877"/>
      <c r="BWQ19" s="877"/>
      <c r="BWR19" s="877"/>
      <c r="BWS19" s="877"/>
      <c r="BWT19" s="877"/>
      <c r="BWU19" s="877"/>
      <c r="BWV19" s="877"/>
      <c r="BWW19" s="877"/>
      <c r="BWX19" s="877"/>
      <c r="BWY19" s="877"/>
      <c r="BWZ19" s="877"/>
      <c r="BXA19" s="877"/>
      <c r="BXB19" s="877"/>
      <c r="BXC19" s="877"/>
      <c r="BXD19" s="877"/>
      <c r="BXE19" s="877"/>
      <c r="BXF19" s="877"/>
      <c r="BXG19" s="877"/>
      <c r="BXH19" s="877"/>
      <c r="BXI19" s="877"/>
      <c r="BXJ19" s="877"/>
      <c r="BXK19" s="877"/>
      <c r="BXL19" s="877"/>
      <c r="BXM19" s="877"/>
      <c r="BXN19" s="877"/>
      <c r="BXO19" s="877"/>
      <c r="BXP19" s="877"/>
      <c r="BXQ19" s="877"/>
      <c r="BXR19" s="877"/>
      <c r="BXS19" s="877"/>
      <c r="BXT19" s="877"/>
      <c r="BXU19" s="877"/>
      <c r="BXV19" s="877"/>
      <c r="BXW19" s="877"/>
      <c r="BXX19" s="877"/>
      <c r="BXY19" s="877"/>
      <c r="BXZ19" s="877"/>
      <c r="BYA19" s="877"/>
      <c r="BYB19" s="877"/>
      <c r="BYC19" s="877"/>
      <c r="BYD19" s="877"/>
      <c r="BYE19" s="877"/>
      <c r="BYF19" s="877"/>
      <c r="BYG19" s="877"/>
      <c r="BYH19" s="877"/>
      <c r="BYI19" s="877"/>
      <c r="BYJ19" s="877"/>
      <c r="BYK19" s="877"/>
      <c r="BYL19" s="877"/>
      <c r="BYM19" s="877"/>
      <c r="BYN19" s="877"/>
      <c r="BYO19" s="877"/>
      <c r="BYP19" s="877"/>
      <c r="BYQ19" s="877"/>
      <c r="BYR19" s="877"/>
      <c r="BYS19" s="877"/>
      <c r="BYT19" s="877"/>
      <c r="BYU19" s="877"/>
      <c r="BYV19" s="877"/>
      <c r="BYW19" s="877"/>
      <c r="BYX19" s="877"/>
      <c r="BYY19" s="877"/>
      <c r="BYZ19" s="877"/>
      <c r="BZA19" s="877"/>
      <c r="BZB19" s="877"/>
      <c r="BZC19" s="877"/>
      <c r="BZD19" s="877"/>
      <c r="BZE19" s="877"/>
      <c r="BZF19" s="877"/>
      <c r="BZG19" s="877"/>
      <c r="BZH19" s="877"/>
      <c r="BZI19" s="877"/>
      <c r="BZJ19" s="877"/>
      <c r="BZK19" s="877"/>
      <c r="BZL19" s="877"/>
      <c r="BZM19" s="877"/>
      <c r="BZN19" s="877"/>
      <c r="BZO19" s="877"/>
      <c r="BZP19" s="877"/>
      <c r="BZQ19" s="877"/>
      <c r="BZR19" s="877"/>
      <c r="BZS19" s="877"/>
      <c r="BZT19" s="877"/>
      <c r="BZU19" s="877"/>
      <c r="BZV19" s="877"/>
      <c r="BZW19" s="877"/>
      <c r="BZX19" s="877"/>
      <c r="BZY19" s="877"/>
      <c r="BZZ19" s="877"/>
      <c r="CAA19" s="877"/>
      <c r="CAB19" s="877"/>
      <c r="CAC19" s="877"/>
      <c r="CAD19" s="877"/>
      <c r="CAE19" s="877"/>
      <c r="CAF19" s="877"/>
      <c r="CAG19" s="877"/>
      <c r="CAH19" s="877"/>
      <c r="CAI19" s="877"/>
      <c r="CAJ19" s="877"/>
      <c r="CAK19" s="877"/>
      <c r="CAL19" s="877"/>
      <c r="CAM19" s="877"/>
      <c r="CAN19" s="877"/>
      <c r="CAO19" s="877"/>
      <c r="CAP19" s="877"/>
      <c r="CAQ19" s="877"/>
      <c r="CAR19" s="877"/>
      <c r="CAS19" s="877"/>
      <c r="CAT19" s="877"/>
      <c r="CAU19" s="877"/>
      <c r="CAV19" s="877"/>
      <c r="CAW19" s="877"/>
      <c r="CAX19" s="877"/>
      <c r="CAY19" s="877"/>
      <c r="CAZ19" s="877"/>
      <c r="CBA19" s="877"/>
      <c r="CBB19" s="877"/>
      <c r="CBC19" s="877"/>
      <c r="CBD19" s="877"/>
      <c r="CBE19" s="877"/>
      <c r="CBF19" s="877"/>
      <c r="CBG19" s="877"/>
      <c r="CBH19" s="877"/>
      <c r="CBI19" s="877"/>
      <c r="CBJ19" s="877"/>
      <c r="CBK19" s="877"/>
      <c r="CBL19" s="877"/>
      <c r="CBM19" s="877"/>
      <c r="CBN19" s="877"/>
      <c r="CBO19" s="877"/>
      <c r="CBP19" s="877"/>
      <c r="CBQ19" s="877"/>
      <c r="CBR19" s="877"/>
      <c r="CBS19" s="877"/>
      <c r="CBT19" s="877"/>
      <c r="CBU19" s="877"/>
      <c r="CBV19" s="877"/>
      <c r="CBW19" s="877"/>
      <c r="CBX19" s="877"/>
      <c r="CBY19" s="877"/>
      <c r="CBZ19" s="877"/>
      <c r="CCA19" s="877"/>
      <c r="CCB19" s="877"/>
      <c r="CCC19" s="877"/>
      <c r="CCD19" s="877"/>
      <c r="CCE19" s="877"/>
      <c r="CCF19" s="877"/>
      <c r="CCG19" s="877"/>
      <c r="CCH19" s="877"/>
      <c r="CCI19" s="877"/>
      <c r="CCJ19" s="877"/>
      <c r="CCK19" s="877"/>
      <c r="CCL19" s="877"/>
      <c r="CCM19" s="877"/>
      <c r="CCN19" s="877"/>
      <c r="CCO19" s="877"/>
      <c r="CCP19" s="877"/>
      <c r="CCQ19" s="877"/>
      <c r="CCR19" s="877"/>
      <c r="CCS19" s="877"/>
      <c r="CCT19" s="877"/>
      <c r="CCU19" s="877"/>
      <c r="CCV19" s="877"/>
      <c r="CCW19" s="877"/>
      <c r="CCX19" s="877"/>
      <c r="CCY19" s="877"/>
      <c r="CCZ19" s="877"/>
      <c r="CDA19" s="877"/>
      <c r="CDB19" s="877"/>
      <c r="CDC19" s="877"/>
      <c r="CDD19" s="877"/>
      <c r="CDE19" s="877"/>
      <c r="CDF19" s="877"/>
      <c r="CDG19" s="877"/>
      <c r="CDH19" s="877"/>
      <c r="CDI19" s="877"/>
      <c r="CDJ19" s="877"/>
      <c r="CDK19" s="877"/>
      <c r="CDL19" s="877"/>
      <c r="CDM19" s="877"/>
      <c r="CDN19" s="877"/>
      <c r="CDO19" s="877"/>
      <c r="CDP19" s="877"/>
      <c r="CDQ19" s="877"/>
      <c r="CDR19" s="877"/>
      <c r="CDS19" s="877"/>
      <c r="CDT19" s="877"/>
      <c r="CDU19" s="877"/>
      <c r="CDV19" s="877"/>
      <c r="CDW19" s="877"/>
      <c r="CDX19" s="877"/>
      <c r="CDY19" s="877"/>
      <c r="CDZ19" s="877"/>
      <c r="CEA19" s="877"/>
      <c r="CEB19" s="877"/>
      <c r="CEC19" s="877"/>
      <c r="CED19" s="877"/>
      <c r="CEE19" s="877"/>
      <c r="CEF19" s="877"/>
      <c r="CEG19" s="877"/>
      <c r="CEH19" s="877"/>
      <c r="CEI19" s="877"/>
      <c r="CEJ19" s="877"/>
      <c r="CEK19" s="877"/>
      <c r="CEL19" s="877"/>
      <c r="CEM19" s="877"/>
      <c r="CEN19" s="877"/>
      <c r="CEO19" s="877"/>
      <c r="CEP19" s="877"/>
      <c r="CEQ19" s="877"/>
      <c r="CER19" s="877"/>
      <c r="CES19" s="877"/>
      <c r="CET19" s="877"/>
      <c r="CEU19" s="877"/>
      <c r="CEV19" s="877"/>
      <c r="CEW19" s="877"/>
      <c r="CEX19" s="877"/>
      <c r="CEY19" s="877"/>
      <c r="CEZ19" s="877"/>
      <c r="CFA19" s="877"/>
      <c r="CFB19" s="877"/>
      <c r="CFC19" s="877"/>
      <c r="CFD19" s="877"/>
      <c r="CFE19" s="877"/>
      <c r="CFF19" s="877"/>
      <c r="CFG19" s="877"/>
      <c r="CFH19" s="877"/>
      <c r="CFI19" s="877"/>
      <c r="CFJ19" s="877"/>
      <c r="CFK19" s="877"/>
      <c r="CFL19" s="877"/>
      <c r="CFM19" s="877"/>
      <c r="CFN19" s="877"/>
      <c r="CFO19" s="877"/>
      <c r="CFP19" s="877"/>
      <c r="CFQ19" s="877"/>
      <c r="CFR19" s="877"/>
      <c r="CFS19" s="877"/>
      <c r="CFT19" s="877"/>
      <c r="CFU19" s="877"/>
      <c r="CFV19" s="877"/>
      <c r="CFW19" s="877"/>
      <c r="CFX19" s="877"/>
      <c r="CFY19" s="877"/>
      <c r="CFZ19" s="877"/>
      <c r="CGA19" s="877"/>
      <c r="CGB19" s="877"/>
      <c r="CGC19" s="877"/>
      <c r="CGD19" s="877"/>
      <c r="CGE19" s="877"/>
      <c r="CGF19" s="877"/>
      <c r="CGG19" s="877"/>
      <c r="CGH19" s="877"/>
      <c r="CGI19" s="877"/>
      <c r="CGJ19" s="877"/>
      <c r="CGK19" s="877"/>
      <c r="CGL19" s="877"/>
      <c r="CGM19" s="877"/>
      <c r="CGN19" s="877"/>
      <c r="CGO19" s="877"/>
      <c r="CGP19" s="877"/>
      <c r="CGQ19" s="877"/>
      <c r="CGR19" s="877"/>
      <c r="CGS19" s="877"/>
      <c r="CGT19" s="877"/>
      <c r="CGU19" s="877"/>
      <c r="CGV19" s="877"/>
      <c r="CGW19" s="877"/>
      <c r="CGX19" s="877"/>
      <c r="CGY19" s="877"/>
      <c r="CGZ19" s="877"/>
      <c r="CHA19" s="877"/>
      <c r="CHB19" s="877"/>
      <c r="CHC19" s="877"/>
      <c r="CHD19" s="877"/>
      <c r="CHE19" s="877"/>
      <c r="CHF19" s="877"/>
      <c r="CHG19" s="877"/>
      <c r="CHH19" s="877"/>
      <c r="CHI19" s="877"/>
      <c r="CHJ19" s="877"/>
      <c r="CHK19" s="877"/>
      <c r="CHL19" s="877"/>
      <c r="CHM19" s="877"/>
      <c r="CHN19" s="877"/>
      <c r="CHO19" s="877"/>
      <c r="CHP19" s="877"/>
      <c r="CHQ19" s="877"/>
      <c r="CHR19" s="877"/>
      <c r="CHS19" s="877"/>
      <c r="CHT19" s="877"/>
      <c r="CHU19" s="877"/>
      <c r="CHV19" s="877"/>
      <c r="CHW19" s="877"/>
      <c r="CHX19" s="877"/>
      <c r="CHY19" s="877"/>
      <c r="CHZ19" s="877"/>
      <c r="CIA19" s="877"/>
      <c r="CIB19" s="877"/>
      <c r="CIC19" s="877"/>
      <c r="CID19" s="877"/>
      <c r="CIE19" s="877"/>
      <c r="CIF19" s="877"/>
      <c r="CIG19" s="877"/>
      <c r="CIH19" s="877"/>
      <c r="CII19" s="877"/>
      <c r="CIJ19" s="877"/>
      <c r="CIK19" s="877"/>
      <c r="CIL19" s="877"/>
      <c r="CIM19" s="877"/>
      <c r="CIN19" s="877"/>
      <c r="CIO19" s="877"/>
      <c r="CIP19" s="877"/>
      <c r="CIQ19" s="877"/>
      <c r="CIR19" s="877"/>
      <c r="CIS19" s="877"/>
      <c r="CIT19" s="877"/>
      <c r="CIU19" s="877"/>
      <c r="CIV19" s="877"/>
      <c r="CIW19" s="877"/>
      <c r="CIX19" s="877"/>
      <c r="CIY19" s="877"/>
      <c r="CIZ19" s="877"/>
      <c r="CJA19" s="877"/>
      <c r="CJB19" s="877"/>
      <c r="CJC19" s="877"/>
      <c r="CJD19" s="877"/>
      <c r="CJE19" s="877"/>
      <c r="CJF19" s="877"/>
      <c r="CJG19" s="877"/>
      <c r="CJH19" s="877"/>
      <c r="CJI19" s="877"/>
      <c r="CJJ19" s="877"/>
      <c r="CJK19" s="877"/>
      <c r="CJL19" s="877"/>
      <c r="CJM19" s="877"/>
      <c r="CJN19" s="877"/>
      <c r="CJO19" s="877"/>
      <c r="CJP19" s="877"/>
      <c r="CJQ19" s="877"/>
      <c r="CJR19" s="877"/>
      <c r="CJS19" s="877"/>
      <c r="CJT19" s="877"/>
      <c r="CJU19" s="877"/>
      <c r="CJV19" s="877"/>
      <c r="CJW19" s="877"/>
      <c r="CJX19" s="877"/>
      <c r="CJY19" s="877"/>
      <c r="CJZ19" s="877"/>
      <c r="CKA19" s="877"/>
      <c r="CKB19" s="877"/>
      <c r="CKC19" s="877"/>
      <c r="CKD19" s="877"/>
      <c r="CKE19" s="877"/>
      <c r="CKF19" s="877"/>
      <c r="CKG19" s="877"/>
      <c r="CKH19" s="877"/>
      <c r="CKI19" s="877"/>
      <c r="CKJ19" s="877"/>
      <c r="CKK19" s="877"/>
      <c r="CKL19" s="877"/>
      <c r="CKM19" s="877"/>
      <c r="CKN19" s="877"/>
      <c r="CKO19" s="877"/>
      <c r="CKP19" s="877"/>
      <c r="CKQ19" s="877"/>
      <c r="CKR19" s="877"/>
      <c r="CKS19" s="877"/>
      <c r="CKT19" s="877"/>
      <c r="CKU19" s="877"/>
      <c r="CKV19" s="877"/>
      <c r="CKW19" s="877"/>
      <c r="CKX19" s="877"/>
      <c r="CKY19" s="877"/>
      <c r="CKZ19" s="877"/>
      <c r="CLA19" s="877"/>
      <c r="CLB19" s="877"/>
      <c r="CLC19" s="877"/>
      <c r="CLD19" s="877"/>
      <c r="CLE19" s="877"/>
      <c r="CLF19" s="877"/>
      <c r="CLG19" s="877"/>
      <c r="CLH19" s="877"/>
      <c r="CLI19" s="877"/>
      <c r="CLJ19" s="877"/>
      <c r="CLK19" s="877"/>
      <c r="CLL19" s="877"/>
      <c r="CLM19" s="877"/>
      <c r="CLN19" s="877"/>
      <c r="CLO19" s="877"/>
      <c r="CLP19" s="877"/>
      <c r="CLQ19" s="877"/>
      <c r="CLR19" s="877"/>
      <c r="CLS19" s="877"/>
      <c r="CLT19" s="877"/>
      <c r="CLU19" s="877"/>
      <c r="CLV19" s="877"/>
      <c r="CLW19" s="877"/>
      <c r="CLX19" s="877"/>
      <c r="CLY19" s="877"/>
      <c r="CLZ19" s="877"/>
      <c r="CMA19" s="877"/>
      <c r="CMB19" s="877"/>
      <c r="CMC19" s="877"/>
      <c r="CMD19" s="877"/>
      <c r="CME19" s="877"/>
      <c r="CMF19" s="877"/>
      <c r="CMG19" s="877"/>
      <c r="CMH19" s="877"/>
      <c r="CMI19" s="877"/>
      <c r="CMJ19" s="877"/>
      <c r="CMK19" s="877"/>
      <c r="CML19" s="877"/>
      <c r="CMM19" s="877"/>
      <c r="CMN19" s="877"/>
      <c r="CMO19" s="877"/>
      <c r="CMP19" s="877"/>
      <c r="CMQ19" s="877"/>
      <c r="CMR19" s="877"/>
      <c r="CMS19" s="877"/>
      <c r="CMT19" s="877"/>
      <c r="CMU19" s="877"/>
      <c r="CMV19" s="877"/>
      <c r="CMW19" s="877"/>
      <c r="CMX19" s="877"/>
      <c r="CMY19" s="877"/>
      <c r="CMZ19" s="877"/>
      <c r="CNA19" s="877"/>
      <c r="CNB19" s="877"/>
      <c r="CNC19" s="877"/>
      <c r="CND19" s="877"/>
      <c r="CNE19" s="877"/>
      <c r="CNF19" s="877"/>
      <c r="CNG19" s="877"/>
      <c r="CNH19" s="877"/>
      <c r="CNI19" s="877"/>
      <c r="CNJ19" s="877"/>
      <c r="CNK19" s="877"/>
      <c r="CNL19" s="877"/>
      <c r="CNM19" s="877"/>
      <c r="CNN19" s="877"/>
      <c r="CNO19" s="877"/>
      <c r="CNP19" s="877"/>
      <c r="CNQ19" s="877"/>
      <c r="CNR19" s="877"/>
      <c r="CNS19" s="877"/>
      <c r="CNT19" s="877"/>
      <c r="CNU19" s="877"/>
      <c r="CNV19" s="877"/>
      <c r="CNW19" s="877"/>
      <c r="CNX19" s="877"/>
      <c r="CNY19" s="877"/>
      <c r="CNZ19" s="877"/>
      <c r="COA19" s="877"/>
      <c r="COB19" s="877"/>
      <c r="COC19" s="877"/>
      <c r="COD19" s="877"/>
      <c r="COE19" s="877"/>
      <c r="COF19" s="877"/>
      <c r="COG19" s="877"/>
      <c r="COH19" s="877"/>
      <c r="COI19" s="877"/>
      <c r="COJ19" s="877"/>
      <c r="COK19" s="877"/>
      <c r="COL19" s="877"/>
      <c r="COM19" s="877"/>
      <c r="CON19" s="877"/>
      <c r="COO19" s="877"/>
      <c r="COP19" s="877"/>
      <c r="COQ19" s="877"/>
      <c r="COR19" s="877"/>
      <c r="COS19" s="877"/>
      <c r="COT19" s="877"/>
      <c r="COU19" s="877"/>
      <c r="COV19" s="877"/>
      <c r="COW19" s="877"/>
      <c r="COX19" s="877"/>
      <c r="COY19" s="877"/>
      <c r="COZ19" s="877"/>
      <c r="CPA19" s="877"/>
      <c r="CPB19" s="877"/>
      <c r="CPC19" s="877"/>
      <c r="CPD19" s="877"/>
      <c r="CPE19" s="877"/>
      <c r="CPF19" s="877"/>
      <c r="CPG19" s="877"/>
      <c r="CPH19" s="877"/>
      <c r="CPI19" s="877"/>
      <c r="CPJ19" s="877"/>
      <c r="CPK19" s="877"/>
      <c r="CPL19" s="877"/>
      <c r="CPM19" s="877"/>
      <c r="CPN19" s="877"/>
      <c r="CPO19" s="877"/>
      <c r="CPP19" s="877"/>
      <c r="CPQ19" s="877"/>
      <c r="CPR19" s="877"/>
      <c r="CPS19" s="877"/>
      <c r="CPT19" s="877"/>
      <c r="CPU19" s="877"/>
      <c r="CPV19" s="877"/>
      <c r="CPW19" s="877"/>
      <c r="CPX19" s="877"/>
      <c r="CPY19" s="877"/>
      <c r="CPZ19" s="877"/>
      <c r="CQA19" s="877"/>
      <c r="CQB19" s="877"/>
      <c r="CQC19" s="877"/>
      <c r="CQD19" s="877"/>
      <c r="CQE19" s="877"/>
      <c r="CQF19" s="877"/>
      <c r="CQG19" s="877"/>
      <c r="CQH19" s="877"/>
      <c r="CQI19" s="877"/>
      <c r="CQJ19" s="877"/>
      <c r="CQK19" s="877"/>
      <c r="CQL19" s="877"/>
      <c r="CQM19" s="877"/>
      <c r="CQN19" s="877"/>
      <c r="CQO19" s="877"/>
      <c r="CQP19" s="877"/>
      <c r="CQQ19" s="877"/>
      <c r="CQR19" s="877"/>
      <c r="CQS19" s="877"/>
      <c r="CQT19" s="877"/>
      <c r="CQU19" s="877"/>
      <c r="CQV19" s="877"/>
      <c r="CQW19" s="877"/>
      <c r="CQX19" s="877"/>
      <c r="CQY19" s="877"/>
      <c r="CQZ19" s="877"/>
      <c r="CRA19" s="877"/>
      <c r="CRB19" s="877"/>
      <c r="CRC19" s="877"/>
      <c r="CRD19" s="877"/>
      <c r="CRE19" s="877"/>
      <c r="CRF19" s="877"/>
      <c r="CRG19" s="877"/>
      <c r="CRH19" s="877"/>
      <c r="CRI19" s="877"/>
      <c r="CRJ19" s="877"/>
      <c r="CRK19" s="877"/>
      <c r="CRL19" s="877"/>
      <c r="CRM19" s="877"/>
      <c r="CRN19" s="877"/>
      <c r="CRO19" s="877"/>
      <c r="CRP19" s="877"/>
      <c r="CRQ19" s="877"/>
      <c r="CRR19" s="877"/>
      <c r="CRS19" s="877"/>
      <c r="CRT19" s="877"/>
      <c r="CRU19" s="877"/>
      <c r="CRV19" s="877"/>
      <c r="CRW19" s="877"/>
      <c r="CRX19" s="877"/>
      <c r="CRY19" s="877"/>
      <c r="CRZ19" s="877"/>
      <c r="CSA19" s="877"/>
      <c r="CSB19" s="877"/>
      <c r="CSC19" s="877"/>
      <c r="CSD19" s="877"/>
      <c r="CSE19" s="877"/>
      <c r="CSF19" s="877"/>
      <c r="CSG19" s="877"/>
      <c r="CSH19" s="877"/>
      <c r="CSI19" s="877"/>
      <c r="CSJ19" s="877"/>
      <c r="CSK19" s="877"/>
      <c r="CSL19" s="877"/>
      <c r="CSM19" s="877"/>
      <c r="CSN19" s="877"/>
      <c r="CSO19" s="877"/>
      <c r="CSP19" s="877"/>
      <c r="CSQ19" s="877"/>
      <c r="CSR19" s="877"/>
      <c r="CSS19" s="877"/>
      <c r="CST19" s="877"/>
      <c r="CSU19" s="877"/>
      <c r="CSV19" s="877"/>
      <c r="CSW19" s="877"/>
      <c r="CSX19" s="877"/>
      <c r="CSY19" s="877"/>
      <c r="CSZ19" s="877"/>
      <c r="CTA19" s="877"/>
      <c r="CTB19" s="877"/>
      <c r="CTC19" s="877"/>
      <c r="CTD19" s="877"/>
      <c r="CTE19" s="877"/>
      <c r="CTF19" s="877"/>
      <c r="CTG19" s="877"/>
      <c r="CTH19" s="877"/>
      <c r="CTI19" s="877"/>
      <c r="CTJ19" s="877"/>
      <c r="CTK19" s="877"/>
      <c r="CTL19" s="877"/>
      <c r="CTM19" s="877"/>
      <c r="CTN19" s="877"/>
      <c r="CTO19" s="877"/>
      <c r="CTP19" s="877"/>
      <c r="CTQ19" s="877"/>
      <c r="CTR19" s="877"/>
      <c r="CTS19" s="877"/>
      <c r="CTT19" s="877"/>
      <c r="CTU19" s="877"/>
      <c r="CTV19" s="877"/>
      <c r="CTW19" s="877"/>
      <c r="CTX19" s="877"/>
      <c r="CTY19" s="877"/>
      <c r="CTZ19" s="877"/>
      <c r="CUA19" s="877"/>
      <c r="CUB19" s="877"/>
      <c r="CUC19" s="877"/>
      <c r="CUD19" s="877"/>
      <c r="CUE19" s="877"/>
      <c r="CUF19" s="877"/>
      <c r="CUG19" s="877"/>
      <c r="CUH19" s="877"/>
      <c r="CUI19" s="877"/>
      <c r="CUJ19" s="877"/>
      <c r="CUK19" s="877"/>
      <c r="CUL19" s="877"/>
      <c r="CUM19" s="877"/>
      <c r="CUN19" s="877"/>
      <c r="CUO19" s="877"/>
      <c r="CUP19" s="877"/>
      <c r="CUQ19" s="877"/>
      <c r="CUR19" s="877"/>
      <c r="CUS19" s="877"/>
      <c r="CUT19" s="877"/>
      <c r="CUU19" s="877"/>
      <c r="CUV19" s="877"/>
      <c r="CUW19" s="877"/>
      <c r="CUX19" s="877"/>
      <c r="CUY19" s="877"/>
      <c r="CUZ19" s="877"/>
      <c r="CVA19" s="877"/>
      <c r="CVB19" s="877"/>
      <c r="CVC19" s="877"/>
      <c r="CVD19" s="877"/>
      <c r="CVE19" s="877"/>
      <c r="CVF19" s="877"/>
      <c r="CVG19" s="877"/>
      <c r="CVH19" s="877"/>
      <c r="CVI19" s="877"/>
      <c r="CVJ19" s="877"/>
      <c r="CVK19" s="877"/>
      <c r="CVL19" s="877"/>
      <c r="CVM19" s="877"/>
      <c r="CVN19" s="877"/>
      <c r="CVO19" s="877"/>
      <c r="CVP19" s="877"/>
      <c r="CVQ19" s="877"/>
      <c r="CVR19" s="877"/>
      <c r="CVS19" s="877"/>
      <c r="CVT19" s="877"/>
      <c r="CVU19" s="877"/>
      <c r="CVV19" s="877"/>
      <c r="CVW19" s="877"/>
      <c r="CVX19" s="877"/>
      <c r="CVY19" s="877"/>
      <c r="CVZ19" s="877"/>
      <c r="CWA19" s="877"/>
      <c r="CWB19" s="877"/>
      <c r="CWC19" s="877"/>
      <c r="CWD19" s="877"/>
      <c r="CWE19" s="877"/>
      <c r="CWF19" s="877"/>
      <c r="CWG19" s="877"/>
      <c r="CWH19" s="877"/>
      <c r="CWI19" s="877"/>
      <c r="CWJ19" s="877"/>
      <c r="CWK19" s="877"/>
      <c r="CWL19" s="877"/>
      <c r="CWM19" s="877"/>
      <c r="CWN19" s="877"/>
      <c r="CWO19" s="877"/>
      <c r="CWP19" s="877"/>
      <c r="CWQ19" s="877"/>
      <c r="CWR19" s="877"/>
      <c r="CWS19" s="877"/>
      <c r="CWT19" s="877"/>
      <c r="CWU19" s="877"/>
      <c r="CWV19" s="877"/>
      <c r="CWW19" s="877"/>
      <c r="CWX19" s="877"/>
      <c r="CWY19" s="877"/>
      <c r="CWZ19" s="877"/>
      <c r="CXA19" s="877"/>
      <c r="CXB19" s="877"/>
      <c r="CXC19" s="877"/>
      <c r="CXD19" s="877"/>
      <c r="CXE19" s="877"/>
      <c r="CXF19" s="877"/>
      <c r="CXG19" s="877"/>
      <c r="CXH19" s="877"/>
      <c r="CXI19" s="877"/>
      <c r="CXJ19" s="877"/>
      <c r="CXK19" s="877"/>
      <c r="CXL19" s="877"/>
      <c r="CXM19" s="877"/>
      <c r="CXN19" s="877"/>
      <c r="CXO19" s="877"/>
      <c r="CXP19" s="877"/>
      <c r="CXQ19" s="877"/>
      <c r="CXR19" s="877"/>
      <c r="CXS19" s="877"/>
      <c r="CXT19" s="877"/>
      <c r="CXU19" s="877"/>
      <c r="CXV19" s="877"/>
      <c r="CXW19" s="877"/>
      <c r="CXX19" s="877"/>
      <c r="CXY19" s="877"/>
      <c r="CXZ19" s="877"/>
      <c r="CYA19" s="877"/>
      <c r="CYB19" s="877"/>
      <c r="CYC19" s="877"/>
      <c r="CYD19" s="877"/>
      <c r="CYE19" s="877"/>
      <c r="CYF19" s="877"/>
      <c r="CYG19" s="877"/>
      <c r="CYH19" s="877"/>
      <c r="CYI19" s="877"/>
      <c r="CYJ19" s="877"/>
      <c r="CYK19" s="877"/>
      <c r="CYL19" s="877"/>
      <c r="CYM19" s="877"/>
      <c r="CYN19" s="877"/>
      <c r="CYO19" s="877"/>
      <c r="CYP19" s="877"/>
      <c r="CYQ19" s="877"/>
      <c r="CYR19" s="877"/>
      <c r="CYS19" s="877"/>
      <c r="CYT19" s="877"/>
      <c r="CYU19" s="877"/>
      <c r="CYV19" s="877"/>
      <c r="CYW19" s="877"/>
      <c r="CYX19" s="877"/>
      <c r="CYY19" s="877"/>
      <c r="CYZ19" s="877"/>
      <c r="CZA19" s="877"/>
      <c r="CZB19" s="877"/>
      <c r="CZC19" s="877"/>
      <c r="CZD19" s="877"/>
      <c r="CZE19" s="877"/>
      <c r="CZF19" s="877"/>
      <c r="CZG19" s="877"/>
      <c r="CZH19" s="877"/>
      <c r="CZI19" s="877"/>
      <c r="CZJ19" s="877"/>
      <c r="CZK19" s="877"/>
      <c r="CZL19" s="877"/>
      <c r="CZM19" s="877"/>
      <c r="CZN19" s="877"/>
      <c r="CZO19" s="877"/>
      <c r="CZP19" s="877"/>
      <c r="CZQ19" s="877"/>
      <c r="CZR19" s="877"/>
      <c r="CZS19" s="877"/>
      <c r="CZT19" s="877"/>
      <c r="CZU19" s="877"/>
      <c r="CZV19" s="877"/>
      <c r="CZW19" s="877"/>
      <c r="CZX19" s="877"/>
      <c r="CZY19" s="877"/>
      <c r="CZZ19" s="877"/>
      <c r="DAA19" s="877"/>
      <c r="DAB19" s="877"/>
      <c r="DAC19" s="877"/>
      <c r="DAD19" s="877"/>
      <c r="DAE19" s="877"/>
      <c r="DAF19" s="877"/>
      <c r="DAG19" s="877"/>
      <c r="DAH19" s="877"/>
      <c r="DAI19" s="877"/>
      <c r="DAJ19" s="877"/>
      <c r="DAK19" s="877"/>
      <c r="DAL19" s="877"/>
      <c r="DAM19" s="877"/>
      <c r="DAN19" s="877"/>
      <c r="DAO19" s="877"/>
      <c r="DAP19" s="877"/>
      <c r="DAQ19" s="877"/>
      <c r="DAR19" s="877"/>
      <c r="DAS19" s="877"/>
      <c r="DAT19" s="877"/>
      <c r="DAU19" s="877"/>
      <c r="DAV19" s="877"/>
      <c r="DAW19" s="877"/>
      <c r="DAX19" s="877"/>
      <c r="DAY19" s="877"/>
      <c r="DAZ19" s="877"/>
      <c r="DBA19" s="877"/>
      <c r="DBB19" s="877"/>
      <c r="DBC19" s="877"/>
      <c r="DBD19" s="877"/>
      <c r="DBE19" s="877"/>
      <c r="DBF19" s="877"/>
      <c r="DBG19" s="877"/>
      <c r="DBH19" s="877"/>
      <c r="DBI19" s="877"/>
      <c r="DBJ19" s="877"/>
      <c r="DBK19" s="877"/>
      <c r="DBL19" s="877"/>
      <c r="DBM19" s="877"/>
      <c r="DBN19" s="877"/>
      <c r="DBO19" s="877"/>
      <c r="DBP19" s="877"/>
      <c r="DBQ19" s="877"/>
      <c r="DBR19" s="877"/>
      <c r="DBS19" s="877"/>
      <c r="DBT19" s="877"/>
      <c r="DBU19" s="877"/>
      <c r="DBV19" s="877"/>
      <c r="DBW19" s="877"/>
      <c r="DBX19" s="877"/>
      <c r="DBY19" s="877"/>
      <c r="DBZ19" s="877"/>
      <c r="DCA19" s="877"/>
      <c r="DCB19" s="877"/>
      <c r="DCC19" s="877"/>
      <c r="DCD19" s="877"/>
      <c r="DCE19" s="877"/>
      <c r="DCF19" s="877"/>
      <c r="DCG19" s="877"/>
      <c r="DCH19" s="877"/>
      <c r="DCI19" s="877"/>
      <c r="DCJ19" s="877"/>
      <c r="DCK19" s="877"/>
      <c r="DCL19" s="877"/>
      <c r="DCM19" s="877"/>
      <c r="DCN19" s="877"/>
      <c r="DCO19" s="877"/>
      <c r="DCP19" s="877"/>
      <c r="DCQ19" s="877"/>
      <c r="DCR19" s="877"/>
      <c r="DCS19" s="877"/>
      <c r="DCT19" s="877"/>
      <c r="DCU19" s="877"/>
      <c r="DCV19" s="877"/>
      <c r="DCW19" s="877"/>
      <c r="DCX19" s="877"/>
      <c r="DCY19" s="877"/>
      <c r="DCZ19" s="877"/>
      <c r="DDA19" s="877"/>
      <c r="DDB19" s="877"/>
      <c r="DDC19" s="877"/>
      <c r="DDD19" s="877"/>
      <c r="DDE19" s="877"/>
      <c r="DDF19" s="877"/>
      <c r="DDG19" s="877"/>
      <c r="DDH19" s="877"/>
      <c r="DDI19" s="877"/>
      <c r="DDJ19" s="877"/>
      <c r="DDK19" s="877"/>
      <c r="DDL19" s="877"/>
      <c r="DDM19" s="877"/>
      <c r="DDN19" s="877"/>
      <c r="DDO19" s="877"/>
      <c r="DDP19" s="877"/>
      <c r="DDQ19" s="877"/>
      <c r="DDR19" s="877"/>
      <c r="DDS19" s="877"/>
      <c r="DDT19" s="877"/>
      <c r="DDU19" s="877"/>
      <c r="DDV19" s="877"/>
      <c r="DDW19" s="877"/>
      <c r="DDX19" s="877"/>
      <c r="DDY19" s="877"/>
      <c r="DDZ19" s="877"/>
      <c r="DEA19" s="877"/>
      <c r="DEB19" s="877"/>
      <c r="DEC19" s="877"/>
      <c r="DED19" s="877"/>
      <c r="DEE19" s="877"/>
      <c r="DEF19" s="877"/>
      <c r="DEG19" s="877"/>
      <c r="DEH19" s="877"/>
      <c r="DEI19" s="877"/>
      <c r="DEJ19" s="877"/>
      <c r="DEK19" s="877"/>
      <c r="DEL19" s="877"/>
      <c r="DEM19" s="877"/>
      <c r="DEN19" s="877"/>
      <c r="DEO19" s="877"/>
      <c r="DEP19" s="877"/>
      <c r="DEQ19" s="877"/>
      <c r="DER19" s="877"/>
      <c r="DES19" s="877"/>
      <c r="DET19" s="877"/>
      <c r="DEU19" s="877"/>
      <c r="DEV19" s="877"/>
      <c r="DEW19" s="877"/>
      <c r="DEX19" s="877"/>
      <c r="DEY19" s="877"/>
      <c r="DEZ19" s="877"/>
      <c r="DFA19" s="877"/>
      <c r="DFB19" s="877"/>
      <c r="DFC19" s="877"/>
      <c r="DFD19" s="877"/>
      <c r="DFE19" s="877"/>
      <c r="DFF19" s="877"/>
      <c r="DFG19" s="877"/>
      <c r="DFH19" s="877"/>
      <c r="DFI19" s="877"/>
      <c r="DFJ19" s="877"/>
      <c r="DFK19" s="877"/>
      <c r="DFL19" s="877"/>
      <c r="DFM19" s="877"/>
      <c r="DFN19" s="877"/>
      <c r="DFO19" s="877"/>
      <c r="DFP19" s="877"/>
      <c r="DFQ19" s="877"/>
      <c r="DFR19" s="877"/>
      <c r="DFS19" s="877"/>
      <c r="DFT19" s="877"/>
      <c r="DFU19" s="877"/>
      <c r="DFV19" s="877"/>
      <c r="DFW19" s="877"/>
      <c r="DFX19" s="877"/>
      <c r="DFY19" s="877"/>
      <c r="DFZ19" s="877"/>
      <c r="DGA19" s="877"/>
      <c r="DGB19" s="877"/>
      <c r="DGC19" s="877"/>
      <c r="DGD19" s="877"/>
      <c r="DGE19" s="877"/>
      <c r="DGF19" s="877"/>
      <c r="DGG19" s="877"/>
      <c r="DGH19" s="877"/>
      <c r="DGI19" s="877"/>
      <c r="DGJ19" s="877"/>
      <c r="DGK19" s="877"/>
      <c r="DGL19" s="877"/>
      <c r="DGM19" s="877"/>
      <c r="DGN19" s="877"/>
      <c r="DGO19" s="877"/>
      <c r="DGP19" s="877"/>
      <c r="DGQ19" s="877"/>
      <c r="DGR19" s="877"/>
      <c r="DGS19" s="877"/>
      <c r="DGT19" s="877"/>
      <c r="DGU19" s="877"/>
      <c r="DGV19" s="877"/>
      <c r="DGW19" s="877"/>
      <c r="DGX19" s="877"/>
      <c r="DGY19" s="877"/>
      <c r="DGZ19" s="877"/>
      <c r="DHA19" s="877"/>
      <c r="DHB19" s="877"/>
      <c r="DHC19" s="877"/>
      <c r="DHD19" s="877"/>
      <c r="DHE19" s="877"/>
      <c r="DHF19" s="877"/>
      <c r="DHG19" s="877"/>
      <c r="DHH19" s="877"/>
      <c r="DHI19" s="877"/>
      <c r="DHJ19" s="877"/>
      <c r="DHK19" s="877"/>
      <c r="DHL19" s="877"/>
      <c r="DHM19" s="877"/>
      <c r="DHN19" s="877"/>
      <c r="DHO19" s="877"/>
      <c r="DHP19" s="877"/>
      <c r="DHQ19" s="877"/>
      <c r="DHR19" s="877"/>
      <c r="DHS19" s="877"/>
      <c r="DHT19" s="877"/>
      <c r="DHU19" s="877"/>
      <c r="DHV19" s="877"/>
      <c r="DHW19" s="877"/>
      <c r="DHX19" s="877"/>
      <c r="DHY19" s="877"/>
      <c r="DHZ19" s="877"/>
      <c r="DIA19" s="877"/>
      <c r="DIB19" s="877"/>
      <c r="DIC19" s="877"/>
      <c r="DID19" s="877"/>
      <c r="DIE19" s="877"/>
      <c r="DIF19" s="877"/>
      <c r="DIG19" s="877"/>
      <c r="DIH19" s="877"/>
      <c r="DII19" s="877"/>
      <c r="DIJ19" s="877"/>
      <c r="DIK19" s="877"/>
      <c r="DIL19" s="877"/>
      <c r="DIM19" s="877"/>
      <c r="DIN19" s="877"/>
      <c r="DIO19" s="877"/>
      <c r="DIP19" s="877"/>
      <c r="DIQ19" s="877"/>
      <c r="DIR19" s="877"/>
      <c r="DIS19" s="877"/>
      <c r="DIT19" s="877"/>
      <c r="DIU19" s="877"/>
      <c r="DIV19" s="877"/>
      <c r="DIW19" s="877"/>
      <c r="DIX19" s="877"/>
      <c r="DIY19" s="877"/>
      <c r="DIZ19" s="877"/>
      <c r="DJA19" s="877"/>
      <c r="DJB19" s="877"/>
      <c r="DJC19" s="877"/>
      <c r="DJD19" s="877"/>
      <c r="DJE19" s="877"/>
      <c r="DJF19" s="877"/>
      <c r="DJG19" s="877"/>
      <c r="DJH19" s="877"/>
      <c r="DJI19" s="877"/>
      <c r="DJJ19" s="877"/>
      <c r="DJK19" s="877"/>
      <c r="DJL19" s="877"/>
      <c r="DJM19" s="877"/>
      <c r="DJN19" s="877"/>
      <c r="DJO19" s="877"/>
      <c r="DJP19" s="877"/>
      <c r="DJQ19" s="877"/>
      <c r="DJR19" s="877"/>
      <c r="DJS19" s="877"/>
      <c r="DJT19" s="877"/>
      <c r="DJU19" s="877"/>
      <c r="DJV19" s="877"/>
      <c r="DJW19" s="877"/>
      <c r="DJX19" s="877"/>
      <c r="DJY19" s="877"/>
      <c r="DJZ19" s="877"/>
      <c r="DKA19" s="877"/>
      <c r="DKB19" s="877"/>
      <c r="DKC19" s="877"/>
      <c r="DKD19" s="877"/>
      <c r="DKE19" s="877"/>
      <c r="DKF19" s="877"/>
      <c r="DKG19" s="877"/>
      <c r="DKH19" s="877"/>
      <c r="DKI19" s="877"/>
      <c r="DKJ19" s="877"/>
      <c r="DKK19" s="877"/>
      <c r="DKL19" s="877"/>
      <c r="DKM19" s="877"/>
      <c r="DKN19" s="877"/>
      <c r="DKO19" s="877"/>
      <c r="DKP19" s="877"/>
      <c r="DKQ19" s="877"/>
      <c r="DKR19" s="877"/>
      <c r="DKS19" s="877"/>
      <c r="DKT19" s="877"/>
      <c r="DKU19" s="877"/>
      <c r="DKV19" s="877"/>
      <c r="DKW19" s="877"/>
      <c r="DKX19" s="877"/>
      <c r="DKY19" s="877"/>
      <c r="DKZ19" s="877"/>
      <c r="DLA19" s="877"/>
      <c r="DLB19" s="877"/>
      <c r="DLC19" s="877"/>
      <c r="DLD19" s="877"/>
      <c r="DLE19" s="877"/>
      <c r="DLF19" s="877"/>
      <c r="DLG19" s="877"/>
      <c r="DLH19" s="877"/>
      <c r="DLI19" s="877"/>
      <c r="DLJ19" s="877"/>
      <c r="DLK19" s="877"/>
      <c r="DLL19" s="877"/>
      <c r="DLM19" s="877"/>
      <c r="DLN19" s="877"/>
      <c r="DLO19" s="877"/>
      <c r="DLP19" s="877"/>
      <c r="DLQ19" s="877"/>
      <c r="DLR19" s="877"/>
      <c r="DLS19" s="877"/>
      <c r="DLT19" s="877"/>
      <c r="DLU19" s="877"/>
      <c r="DLV19" s="877"/>
      <c r="DLW19" s="877"/>
      <c r="DLX19" s="877"/>
      <c r="DLY19" s="877"/>
      <c r="DLZ19" s="877"/>
      <c r="DMA19" s="877"/>
      <c r="DMB19" s="877"/>
      <c r="DMC19" s="877"/>
      <c r="DMD19" s="877"/>
      <c r="DME19" s="877"/>
      <c r="DMF19" s="877"/>
      <c r="DMG19" s="877"/>
      <c r="DMH19" s="877"/>
      <c r="DMI19" s="877"/>
      <c r="DMJ19" s="877"/>
      <c r="DMK19" s="877"/>
      <c r="DML19" s="877"/>
      <c r="DMM19" s="877"/>
      <c r="DMN19" s="877"/>
      <c r="DMO19" s="877"/>
      <c r="DMP19" s="877"/>
      <c r="DMQ19" s="877"/>
      <c r="DMR19" s="877"/>
      <c r="DMS19" s="877"/>
      <c r="DMT19" s="877"/>
      <c r="DMU19" s="877"/>
      <c r="DMV19" s="877"/>
      <c r="DMW19" s="877"/>
      <c r="DMX19" s="877"/>
      <c r="DMY19" s="877"/>
      <c r="DMZ19" s="877"/>
      <c r="DNA19" s="877"/>
      <c r="DNB19" s="877"/>
      <c r="DNC19" s="877"/>
      <c r="DND19" s="877"/>
      <c r="DNE19" s="877"/>
      <c r="DNF19" s="877"/>
      <c r="DNG19" s="877"/>
      <c r="DNH19" s="877"/>
      <c r="DNI19" s="877"/>
      <c r="DNJ19" s="877"/>
      <c r="DNK19" s="877"/>
      <c r="DNL19" s="877"/>
      <c r="DNM19" s="877"/>
      <c r="DNN19" s="877"/>
      <c r="DNO19" s="877"/>
      <c r="DNP19" s="877"/>
      <c r="DNQ19" s="877"/>
      <c r="DNR19" s="877"/>
      <c r="DNS19" s="877"/>
      <c r="DNT19" s="877"/>
      <c r="DNU19" s="877"/>
      <c r="DNV19" s="877"/>
      <c r="DNW19" s="877"/>
      <c r="DNX19" s="877"/>
      <c r="DNY19" s="877"/>
      <c r="DNZ19" s="877"/>
      <c r="DOA19" s="877"/>
      <c r="DOB19" s="877"/>
      <c r="DOC19" s="877"/>
      <c r="DOD19" s="877"/>
      <c r="DOE19" s="877"/>
      <c r="DOF19" s="877"/>
      <c r="DOG19" s="877"/>
      <c r="DOH19" s="877"/>
      <c r="DOI19" s="877"/>
      <c r="DOJ19" s="877"/>
      <c r="DOK19" s="877"/>
      <c r="DOL19" s="877"/>
      <c r="DOM19" s="877"/>
      <c r="DON19" s="877"/>
      <c r="DOO19" s="877"/>
      <c r="DOP19" s="877"/>
      <c r="DOQ19" s="877"/>
      <c r="DOR19" s="877"/>
      <c r="DOS19" s="877"/>
      <c r="DOT19" s="877"/>
      <c r="DOU19" s="877"/>
      <c r="DOV19" s="877"/>
      <c r="DOW19" s="877"/>
      <c r="DOX19" s="877"/>
      <c r="DOY19" s="877"/>
      <c r="DOZ19" s="877"/>
      <c r="DPA19" s="877"/>
      <c r="DPB19" s="877"/>
      <c r="DPC19" s="877"/>
      <c r="DPD19" s="877"/>
      <c r="DPE19" s="877"/>
      <c r="DPF19" s="877"/>
      <c r="DPG19" s="877"/>
      <c r="DPH19" s="877"/>
      <c r="DPI19" s="877"/>
      <c r="DPJ19" s="877"/>
      <c r="DPK19" s="877"/>
      <c r="DPL19" s="877"/>
      <c r="DPM19" s="877"/>
      <c r="DPN19" s="877"/>
      <c r="DPO19" s="877"/>
      <c r="DPP19" s="877"/>
      <c r="DPQ19" s="877"/>
      <c r="DPR19" s="877"/>
      <c r="DPS19" s="877"/>
      <c r="DPT19" s="877"/>
      <c r="DPU19" s="877"/>
      <c r="DPV19" s="877"/>
      <c r="DPW19" s="877"/>
      <c r="DPX19" s="877"/>
      <c r="DPY19" s="877"/>
      <c r="DPZ19" s="877"/>
      <c r="DQA19" s="877"/>
      <c r="DQB19" s="877"/>
      <c r="DQC19" s="877"/>
      <c r="DQD19" s="877"/>
      <c r="DQE19" s="877"/>
      <c r="DQF19" s="877"/>
      <c r="DQG19" s="877"/>
      <c r="DQH19" s="877"/>
      <c r="DQI19" s="877"/>
      <c r="DQJ19" s="877"/>
      <c r="DQK19" s="877"/>
      <c r="DQL19" s="877"/>
      <c r="DQM19" s="877"/>
      <c r="DQN19" s="877"/>
      <c r="DQO19" s="877"/>
      <c r="DQP19" s="877"/>
      <c r="DQQ19" s="877"/>
      <c r="DQR19" s="877"/>
      <c r="DQS19" s="877"/>
      <c r="DQT19" s="877"/>
      <c r="DQU19" s="877"/>
      <c r="DQV19" s="877"/>
      <c r="DQW19" s="877"/>
      <c r="DQX19" s="877"/>
      <c r="DQY19" s="877"/>
      <c r="DQZ19" s="877"/>
      <c r="DRA19" s="877"/>
      <c r="DRB19" s="877"/>
      <c r="DRC19" s="877"/>
      <c r="DRD19" s="877"/>
      <c r="DRE19" s="877"/>
      <c r="DRF19" s="877"/>
      <c r="DRG19" s="877"/>
      <c r="DRH19" s="877"/>
      <c r="DRI19" s="877"/>
      <c r="DRJ19" s="877"/>
      <c r="DRK19" s="877"/>
      <c r="DRL19" s="877"/>
      <c r="DRM19" s="877"/>
      <c r="DRN19" s="877"/>
      <c r="DRO19" s="877"/>
      <c r="DRP19" s="877"/>
      <c r="DRQ19" s="877"/>
      <c r="DRR19" s="877"/>
      <c r="DRS19" s="877"/>
      <c r="DRT19" s="877"/>
      <c r="DRU19" s="877"/>
      <c r="DRV19" s="877"/>
      <c r="DRW19" s="877"/>
      <c r="DRX19" s="877"/>
      <c r="DRY19" s="877"/>
      <c r="DRZ19" s="877"/>
      <c r="DSA19" s="877"/>
      <c r="DSB19" s="877"/>
      <c r="DSC19" s="877"/>
      <c r="DSD19" s="877"/>
      <c r="DSE19" s="877"/>
      <c r="DSF19" s="877"/>
      <c r="DSG19" s="877"/>
      <c r="DSH19" s="877"/>
      <c r="DSI19" s="877"/>
      <c r="DSJ19" s="877"/>
      <c r="DSK19" s="877"/>
      <c r="DSL19" s="877"/>
      <c r="DSM19" s="877"/>
      <c r="DSN19" s="877"/>
      <c r="DSO19" s="877"/>
      <c r="DSP19" s="877"/>
      <c r="DSQ19" s="877"/>
      <c r="DSR19" s="877"/>
      <c r="DSS19" s="877"/>
      <c r="DST19" s="877"/>
      <c r="DSU19" s="877"/>
      <c r="DSV19" s="877"/>
      <c r="DSW19" s="877"/>
      <c r="DSX19" s="877"/>
      <c r="DSY19" s="877"/>
      <c r="DSZ19" s="877"/>
      <c r="DTA19" s="877"/>
      <c r="DTB19" s="877"/>
      <c r="DTC19" s="877"/>
      <c r="DTD19" s="877"/>
      <c r="DTE19" s="877"/>
      <c r="DTF19" s="877"/>
      <c r="DTG19" s="877"/>
      <c r="DTH19" s="877"/>
      <c r="DTI19" s="877"/>
      <c r="DTJ19" s="877"/>
      <c r="DTK19" s="877"/>
      <c r="DTL19" s="877"/>
      <c r="DTM19" s="877"/>
      <c r="DTN19" s="877"/>
      <c r="DTO19" s="877"/>
      <c r="DTP19" s="877"/>
      <c r="DTQ19" s="877"/>
      <c r="DTR19" s="877"/>
      <c r="DTS19" s="877"/>
      <c r="DTT19" s="877"/>
      <c r="DTU19" s="877"/>
      <c r="DTV19" s="877"/>
      <c r="DTW19" s="877"/>
      <c r="DTX19" s="877"/>
      <c r="DTY19" s="877"/>
      <c r="DTZ19" s="877"/>
      <c r="DUA19" s="877"/>
      <c r="DUB19" s="877"/>
      <c r="DUC19" s="877"/>
      <c r="DUD19" s="877"/>
      <c r="DUE19" s="877"/>
      <c r="DUF19" s="877"/>
      <c r="DUG19" s="877"/>
      <c r="DUH19" s="877"/>
      <c r="DUI19" s="877"/>
      <c r="DUJ19" s="877"/>
      <c r="DUK19" s="877"/>
      <c r="DUL19" s="877"/>
      <c r="DUM19" s="877"/>
      <c r="DUN19" s="877"/>
      <c r="DUO19" s="877"/>
      <c r="DUP19" s="877"/>
      <c r="DUQ19" s="877"/>
      <c r="DUR19" s="877"/>
      <c r="DUS19" s="877"/>
      <c r="DUT19" s="877"/>
      <c r="DUU19" s="877"/>
      <c r="DUV19" s="877"/>
      <c r="DUW19" s="877"/>
      <c r="DUX19" s="877"/>
      <c r="DUY19" s="877"/>
      <c r="DUZ19" s="877"/>
      <c r="DVA19" s="877"/>
      <c r="DVB19" s="877"/>
      <c r="DVC19" s="877"/>
      <c r="DVD19" s="877"/>
      <c r="DVE19" s="877"/>
      <c r="DVF19" s="877"/>
      <c r="DVG19" s="877"/>
      <c r="DVH19" s="877"/>
      <c r="DVI19" s="877"/>
      <c r="DVJ19" s="877"/>
      <c r="DVK19" s="877"/>
      <c r="DVL19" s="877"/>
      <c r="DVM19" s="877"/>
      <c r="DVN19" s="877"/>
      <c r="DVO19" s="877"/>
      <c r="DVP19" s="877"/>
      <c r="DVQ19" s="877"/>
      <c r="DVR19" s="877"/>
      <c r="DVS19" s="877"/>
      <c r="DVT19" s="877"/>
      <c r="DVU19" s="877"/>
      <c r="DVV19" s="877"/>
      <c r="DVW19" s="877"/>
      <c r="DVX19" s="877"/>
      <c r="DVY19" s="877"/>
      <c r="DVZ19" s="877"/>
      <c r="DWA19" s="877"/>
      <c r="DWB19" s="877"/>
      <c r="DWC19" s="877"/>
      <c r="DWD19" s="877"/>
      <c r="DWE19" s="877"/>
      <c r="DWF19" s="877"/>
      <c r="DWG19" s="877"/>
      <c r="DWH19" s="877"/>
      <c r="DWI19" s="877"/>
      <c r="DWJ19" s="877"/>
      <c r="DWK19" s="877"/>
      <c r="DWL19" s="877"/>
      <c r="DWM19" s="877"/>
      <c r="DWN19" s="877"/>
      <c r="DWO19" s="877"/>
      <c r="DWP19" s="877"/>
      <c r="DWQ19" s="877"/>
      <c r="DWR19" s="877"/>
      <c r="DWS19" s="877"/>
      <c r="DWT19" s="877"/>
      <c r="DWU19" s="877"/>
      <c r="DWV19" s="877"/>
      <c r="DWW19" s="877"/>
      <c r="DWX19" s="877"/>
      <c r="DWY19" s="877"/>
      <c r="DWZ19" s="877"/>
      <c r="DXA19" s="877"/>
      <c r="DXB19" s="877"/>
      <c r="DXC19" s="877"/>
      <c r="DXD19" s="877"/>
      <c r="DXE19" s="877"/>
      <c r="DXF19" s="877"/>
      <c r="DXG19" s="877"/>
      <c r="DXH19" s="877"/>
      <c r="DXI19" s="877"/>
      <c r="DXJ19" s="877"/>
      <c r="DXK19" s="877"/>
      <c r="DXL19" s="877"/>
      <c r="DXM19" s="877"/>
      <c r="DXN19" s="877"/>
      <c r="DXO19" s="877"/>
      <c r="DXP19" s="877"/>
      <c r="DXQ19" s="877"/>
      <c r="DXR19" s="877"/>
      <c r="DXS19" s="877"/>
      <c r="DXT19" s="877"/>
      <c r="DXU19" s="877"/>
      <c r="DXV19" s="877"/>
      <c r="DXW19" s="877"/>
      <c r="DXX19" s="877"/>
      <c r="DXY19" s="877"/>
      <c r="DXZ19" s="877"/>
      <c r="DYA19" s="877"/>
      <c r="DYB19" s="877"/>
      <c r="DYC19" s="877"/>
      <c r="DYD19" s="877"/>
      <c r="DYE19" s="877"/>
      <c r="DYF19" s="877"/>
      <c r="DYG19" s="877"/>
      <c r="DYH19" s="877"/>
      <c r="DYI19" s="877"/>
      <c r="DYJ19" s="877"/>
      <c r="DYK19" s="877"/>
      <c r="DYL19" s="877"/>
      <c r="DYM19" s="877"/>
      <c r="DYN19" s="877"/>
      <c r="DYO19" s="877"/>
      <c r="DYP19" s="877"/>
      <c r="DYQ19" s="877"/>
      <c r="DYR19" s="877"/>
      <c r="DYS19" s="877"/>
      <c r="DYT19" s="877"/>
      <c r="DYU19" s="877"/>
      <c r="DYV19" s="877"/>
      <c r="DYW19" s="877"/>
      <c r="DYX19" s="877"/>
      <c r="DYY19" s="877"/>
      <c r="DYZ19" s="877"/>
      <c r="DZA19" s="877"/>
      <c r="DZB19" s="877"/>
      <c r="DZC19" s="877"/>
      <c r="DZD19" s="877"/>
      <c r="DZE19" s="877"/>
      <c r="DZF19" s="877"/>
      <c r="DZG19" s="877"/>
      <c r="DZH19" s="877"/>
      <c r="DZI19" s="877"/>
      <c r="DZJ19" s="877"/>
      <c r="DZK19" s="877"/>
      <c r="DZL19" s="877"/>
      <c r="DZM19" s="877"/>
      <c r="DZN19" s="877"/>
      <c r="DZO19" s="877"/>
      <c r="DZP19" s="877"/>
      <c r="DZQ19" s="877"/>
      <c r="DZR19" s="877"/>
      <c r="DZS19" s="877"/>
      <c r="DZT19" s="877"/>
      <c r="DZU19" s="877"/>
      <c r="DZV19" s="877"/>
      <c r="DZW19" s="877"/>
      <c r="DZX19" s="877"/>
      <c r="DZY19" s="877"/>
      <c r="DZZ19" s="877"/>
      <c r="EAA19" s="877"/>
      <c r="EAB19" s="877"/>
      <c r="EAC19" s="877"/>
      <c r="EAD19" s="877"/>
      <c r="EAE19" s="877"/>
      <c r="EAF19" s="877"/>
      <c r="EAG19" s="877"/>
      <c r="EAH19" s="877"/>
      <c r="EAI19" s="877"/>
      <c r="EAJ19" s="877"/>
      <c r="EAK19" s="877"/>
      <c r="EAL19" s="877"/>
      <c r="EAM19" s="877"/>
      <c r="EAN19" s="877"/>
      <c r="EAO19" s="877"/>
      <c r="EAP19" s="877"/>
      <c r="EAQ19" s="877"/>
      <c r="EAR19" s="877"/>
      <c r="EAS19" s="877"/>
      <c r="EAT19" s="877"/>
      <c r="EAU19" s="877"/>
      <c r="EAV19" s="877"/>
      <c r="EAW19" s="877"/>
      <c r="EAX19" s="877"/>
      <c r="EAY19" s="877"/>
      <c r="EAZ19" s="877"/>
      <c r="EBA19" s="877"/>
      <c r="EBB19" s="877"/>
      <c r="EBC19" s="877"/>
      <c r="EBD19" s="877"/>
      <c r="EBE19" s="877"/>
      <c r="EBF19" s="877"/>
      <c r="EBG19" s="877"/>
      <c r="EBH19" s="877"/>
      <c r="EBI19" s="877"/>
      <c r="EBJ19" s="877"/>
      <c r="EBK19" s="877"/>
      <c r="EBL19" s="877"/>
      <c r="EBM19" s="877"/>
      <c r="EBN19" s="877"/>
      <c r="EBO19" s="877"/>
      <c r="EBP19" s="877"/>
      <c r="EBQ19" s="877"/>
      <c r="EBR19" s="877"/>
      <c r="EBS19" s="877"/>
      <c r="EBT19" s="877"/>
      <c r="EBU19" s="877"/>
      <c r="EBV19" s="877"/>
      <c r="EBW19" s="877"/>
      <c r="EBX19" s="877"/>
      <c r="EBY19" s="877"/>
      <c r="EBZ19" s="877"/>
      <c r="ECA19" s="877"/>
      <c r="ECB19" s="877"/>
      <c r="ECC19" s="877"/>
      <c r="ECD19" s="877"/>
      <c r="ECE19" s="877"/>
      <c r="ECF19" s="877"/>
      <c r="ECG19" s="877"/>
      <c r="ECH19" s="877"/>
      <c r="ECI19" s="877"/>
      <c r="ECJ19" s="877"/>
      <c r="ECK19" s="877"/>
      <c r="ECL19" s="877"/>
      <c r="ECM19" s="877"/>
      <c r="ECN19" s="877"/>
      <c r="ECO19" s="877"/>
      <c r="ECP19" s="877"/>
      <c r="ECQ19" s="877"/>
      <c r="ECR19" s="877"/>
      <c r="ECS19" s="877"/>
      <c r="ECT19" s="877"/>
      <c r="ECU19" s="877"/>
      <c r="ECV19" s="877"/>
      <c r="ECW19" s="877"/>
      <c r="ECX19" s="877"/>
      <c r="ECY19" s="877"/>
      <c r="ECZ19" s="877"/>
      <c r="EDA19" s="877"/>
      <c r="EDB19" s="877"/>
      <c r="EDC19" s="877"/>
      <c r="EDD19" s="877"/>
      <c r="EDE19" s="877"/>
      <c r="EDF19" s="877"/>
      <c r="EDG19" s="877"/>
      <c r="EDH19" s="877"/>
      <c r="EDI19" s="877"/>
      <c r="EDJ19" s="877"/>
      <c r="EDK19" s="877"/>
      <c r="EDL19" s="877"/>
      <c r="EDM19" s="877"/>
      <c r="EDN19" s="877"/>
      <c r="EDO19" s="877"/>
      <c r="EDP19" s="877"/>
      <c r="EDQ19" s="877"/>
      <c r="EDR19" s="877"/>
      <c r="EDS19" s="877"/>
      <c r="EDT19" s="877"/>
      <c r="EDU19" s="877"/>
      <c r="EDV19" s="877"/>
      <c r="EDW19" s="877"/>
      <c r="EDX19" s="877"/>
      <c r="EDY19" s="877"/>
      <c r="EDZ19" s="877"/>
      <c r="EEA19" s="877"/>
      <c r="EEB19" s="877"/>
      <c r="EEC19" s="877"/>
      <c r="EED19" s="877"/>
      <c r="EEE19" s="877"/>
      <c r="EEF19" s="877"/>
      <c r="EEG19" s="877"/>
      <c r="EEH19" s="877"/>
      <c r="EEI19" s="877"/>
      <c r="EEJ19" s="877"/>
      <c r="EEK19" s="877"/>
      <c r="EEL19" s="877"/>
      <c r="EEM19" s="877"/>
      <c r="EEN19" s="877"/>
      <c r="EEO19" s="877"/>
      <c r="EEP19" s="877"/>
      <c r="EEQ19" s="877"/>
      <c r="EER19" s="877"/>
      <c r="EES19" s="877"/>
      <c r="EET19" s="877"/>
      <c r="EEU19" s="877"/>
      <c r="EEV19" s="877"/>
      <c r="EEW19" s="877"/>
      <c r="EEX19" s="877"/>
      <c r="EEY19" s="877"/>
      <c r="EEZ19" s="877"/>
      <c r="EFA19" s="877"/>
      <c r="EFB19" s="877"/>
      <c r="EFC19" s="877"/>
      <c r="EFD19" s="877"/>
      <c r="EFE19" s="877"/>
      <c r="EFF19" s="877"/>
      <c r="EFG19" s="877"/>
      <c r="EFH19" s="877"/>
      <c r="EFI19" s="877"/>
      <c r="EFJ19" s="877"/>
      <c r="EFK19" s="877"/>
      <c r="EFL19" s="877"/>
      <c r="EFM19" s="877"/>
      <c r="EFN19" s="877"/>
      <c r="EFO19" s="877"/>
      <c r="EFP19" s="877"/>
      <c r="EFQ19" s="877"/>
      <c r="EFR19" s="877"/>
      <c r="EFS19" s="877"/>
      <c r="EFT19" s="877"/>
      <c r="EFU19" s="877"/>
      <c r="EFV19" s="877"/>
      <c r="EFW19" s="877"/>
      <c r="EFX19" s="877"/>
      <c r="EFY19" s="877"/>
      <c r="EFZ19" s="877"/>
      <c r="EGA19" s="877"/>
      <c r="EGB19" s="877"/>
      <c r="EGC19" s="877"/>
      <c r="EGD19" s="877"/>
      <c r="EGE19" s="877"/>
      <c r="EGF19" s="877"/>
      <c r="EGG19" s="877"/>
      <c r="EGH19" s="877"/>
      <c r="EGI19" s="877"/>
      <c r="EGJ19" s="877"/>
      <c r="EGK19" s="877"/>
      <c r="EGL19" s="877"/>
      <c r="EGM19" s="877"/>
      <c r="EGN19" s="877"/>
      <c r="EGO19" s="877"/>
      <c r="EGP19" s="877"/>
      <c r="EGQ19" s="877"/>
      <c r="EGR19" s="877"/>
      <c r="EGS19" s="877"/>
      <c r="EGT19" s="877"/>
      <c r="EGU19" s="877"/>
      <c r="EGV19" s="877"/>
      <c r="EGW19" s="877"/>
      <c r="EGX19" s="877"/>
      <c r="EGY19" s="877"/>
      <c r="EGZ19" s="877"/>
      <c r="EHA19" s="877"/>
      <c r="EHB19" s="877"/>
      <c r="EHC19" s="877"/>
      <c r="EHD19" s="877"/>
      <c r="EHE19" s="877"/>
      <c r="EHF19" s="877"/>
      <c r="EHG19" s="877"/>
      <c r="EHH19" s="877"/>
      <c r="EHI19" s="877"/>
      <c r="EHJ19" s="877"/>
      <c r="EHK19" s="877"/>
      <c r="EHL19" s="877"/>
      <c r="EHM19" s="877"/>
      <c r="EHN19" s="877"/>
      <c r="EHO19" s="877"/>
      <c r="EHP19" s="877"/>
      <c r="EHQ19" s="877"/>
      <c r="EHR19" s="877"/>
      <c r="EHS19" s="877"/>
      <c r="EHT19" s="877"/>
      <c r="EHU19" s="877"/>
      <c r="EHV19" s="877"/>
      <c r="EHW19" s="877"/>
      <c r="EHX19" s="877"/>
      <c r="EHY19" s="877"/>
      <c r="EHZ19" s="877"/>
      <c r="EIA19" s="877"/>
      <c r="EIB19" s="877"/>
      <c r="EIC19" s="877"/>
      <c r="EID19" s="877"/>
      <c r="EIE19" s="877"/>
      <c r="EIF19" s="877"/>
      <c r="EIG19" s="877"/>
      <c r="EIH19" s="877"/>
      <c r="EII19" s="877"/>
      <c r="EIJ19" s="877"/>
      <c r="EIK19" s="877"/>
      <c r="EIL19" s="877"/>
      <c r="EIM19" s="877"/>
      <c r="EIN19" s="877"/>
      <c r="EIO19" s="877"/>
      <c r="EIP19" s="877"/>
      <c r="EIQ19" s="877"/>
      <c r="EIR19" s="877"/>
      <c r="EIS19" s="877"/>
      <c r="EIT19" s="877"/>
      <c r="EIU19" s="877"/>
      <c r="EIV19" s="877"/>
      <c r="EIW19" s="877"/>
      <c r="EIX19" s="877"/>
      <c r="EIY19" s="877"/>
      <c r="EIZ19" s="877"/>
      <c r="EJA19" s="877"/>
      <c r="EJB19" s="877"/>
      <c r="EJC19" s="877"/>
      <c r="EJD19" s="877"/>
      <c r="EJE19" s="877"/>
      <c r="EJF19" s="877"/>
      <c r="EJG19" s="877"/>
      <c r="EJH19" s="877"/>
      <c r="EJI19" s="877"/>
      <c r="EJJ19" s="877"/>
      <c r="EJK19" s="877"/>
      <c r="EJL19" s="877"/>
      <c r="EJM19" s="877"/>
      <c r="EJN19" s="877"/>
      <c r="EJO19" s="877"/>
      <c r="EJP19" s="877"/>
      <c r="EJQ19" s="877"/>
      <c r="EJR19" s="877"/>
      <c r="EJS19" s="877"/>
      <c r="EJT19" s="877"/>
      <c r="EJU19" s="877"/>
      <c r="EJV19" s="877"/>
      <c r="EJW19" s="877"/>
      <c r="EJX19" s="877"/>
      <c r="EJY19" s="877"/>
      <c r="EJZ19" s="877"/>
      <c r="EKA19" s="877"/>
      <c r="EKB19" s="877"/>
      <c r="EKC19" s="877"/>
      <c r="EKD19" s="877"/>
      <c r="EKE19" s="877"/>
      <c r="EKF19" s="877"/>
      <c r="EKG19" s="877"/>
      <c r="EKH19" s="877"/>
      <c r="EKI19" s="877"/>
      <c r="EKJ19" s="877"/>
      <c r="EKK19" s="877"/>
      <c r="EKL19" s="877"/>
      <c r="EKM19" s="877"/>
      <c r="EKN19" s="877"/>
      <c r="EKO19" s="877"/>
      <c r="EKP19" s="877"/>
      <c r="EKQ19" s="877"/>
      <c r="EKR19" s="877"/>
      <c r="EKS19" s="877"/>
      <c r="EKT19" s="877"/>
      <c r="EKU19" s="877"/>
      <c r="EKV19" s="877"/>
      <c r="EKW19" s="877"/>
      <c r="EKX19" s="877"/>
      <c r="EKY19" s="877"/>
      <c r="EKZ19" s="877"/>
      <c r="ELA19" s="877"/>
      <c r="ELB19" s="877"/>
      <c r="ELC19" s="877"/>
      <c r="ELD19" s="877"/>
      <c r="ELE19" s="877"/>
      <c r="ELF19" s="877"/>
      <c r="ELG19" s="877"/>
      <c r="ELH19" s="877"/>
      <c r="ELI19" s="877"/>
      <c r="ELJ19" s="877"/>
      <c r="ELK19" s="877"/>
      <c r="ELL19" s="877"/>
      <c r="ELM19" s="877"/>
      <c r="ELN19" s="877"/>
      <c r="ELO19" s="877"/>
      <c r="ELP19" s="877"/>
      <c r="ELQ19" s="877"/>
      <c r="ELR19" s="877"/>
      <c r="ELS19" s="877"/>
      <c r="ELT19" s="877"/>
      <c r="ELU19" s="877"/>
      <c r="ELV19" s="877"/>
      <c r="ELW19" s="877"/>
      <c r="ELX19" s="877"/>
      <c r="ELY19" s="877"/>
      <c r="ELZ19" s="877"/>
      <c r="EMA19" s="877"/>
      <c r="EMB19" s="877"/>
      <c r="EMC19" s="877"/>
      <c r="EMD19" s="877"/>
      <c r="EME19" s="877"/>
      <c r="EMF19" s="877"/>
      <c r="EMG19" s="877"/>
      <c r="EMH19" s="877"/>
      <c r="EMI19" s="877"/>
      <c r="EMJ19" s="877"/>
      <c r="EMK19" s="877"/>
      <c r="EML19" s="877"/>
      <c r="EMM19" s="877"/>
      <c r="EMN19" s="877"/>
      <c r="EMO19" s="877"/>
      <c r="EMP19" s="877"/>
      <c r="EMQ19" s="877"/>
      <c r="EMR19" s="877"/>
      <c r="EMS19" s="877"/>
      <c r="EMT19" s="877"/>
      <c r="EMU19" s="877"/>
      <c r="EMV19" s="877"/>
      <c r="EMW19" s="877"/>
      <c r="EMX19" s="877"/>
      <c r="EMY19" s="877"/>
      <c r="EMZ19" s="877"/>
      <c r="ENA19" s="877"/>
      <c r="ENB19" s="877"/>
      <c r="ENC19" s="877"/>
      <c r="END19" s="877"/>
      <c r="ENE19" s="877"/>
      <c r="ENF19" s="877"/>
      <c r="ENG19" s="877"/>
      <c r="ENH19" s="877"/>
      <c r="ENI19" s="877"/>
      <c r="ENJ19" s="877"/>
      <c r="ENK19" s="877"/>
      <c r="ENL19" s="877"/>
      <c r="ENM19" s="877"/>
      <c r="ENN19" s="877"/>
      <c r="ENO19" s="877"/>
      <c r="ENP19" s="877"/>
      <c r="ENQ19" s="877"/>
      <c r="ENR19" s="877"/>
      <c r="ENS19" s="877"/>
      <c r="ENT19" s="877"/>
      <c r="ENU19" s="877"/>
      <c r="ENV19" s="877"/>
      <c r="ENW19" s="877"/>
      <c r="ENX19" s="877"/>
      <c r="ENY19" s="877"/>
      <c r="ENZ19" s="877"/>
      <c r="EOA19" s="877"/>
      <c r="EOB19" s="877"/>
      <c r="EOC19" s="877"/>
      <c r="EOD19" s="877"/>
      <c r="EOE19" s="877"/>
      <c r="EOF19" s="877"/>
      <c r="EOG19" s="877"/>
      <c r="EOH19" s="877"/>
      <c r="EOI19" s="877"/>
      <c r="EOJ19" s="877"/>
      <c r="EOK19" s="877"/>
      <c r="EOL19" s="877"/>
      <c r="EOM19" s="877"/>
      <c r="EON19" s="877"/>
      <c r="EOO19" s="877"/>
      <c r="EOP19" s="877"/>
      <c r="EOQ19" s="877"/>
      <c r="EOR19" s="877"/>
      <c r="EOS19" s="877"/>
      <c r="EOT19" s="877"/>
      <c r="EOU19" s="877"/>
      <c r="EOV19" s="877"/>
      <c r="EOW19" s="877"/>
      <c r="EOX19" s="877"/>
      <c r="EOY19" s="877"/>
      <c r="EOZ19" s="877"/>
      <c r="EPA19" s="877"/>
      <c r="EPB19" s="877"/>
      <c r="EPC19" s="877"/>
      <c r="EPD19" s="877"/>
      <c r="EPE19" s="877"/>
      <c r="EPF19" s="877"/>
      <c r="EPG19" s="877"/>
      <c r="EPH19" s="877"/>
      <c r="EPI19" s="877"/>
      <c r="EPJ19" s="877"/>
      <c r="EPK19" s="877"/>
      <c r="EPL19" s="877"/>
      <c r="EPM19" s="877"/>
      <c r="EPN19" s="877"/>
      <c r="EPO19" s="877"/>
      <c r="EPP19" s="877"/>
      <c r="EPQ19" s="877"/>
      <c r="EPR19" s="877"/>
      <c r="EPS19" s="877"/>
      <c r="EPT19" s="877"/>
      <c r="EPU19" s="877"/>
      <c r="EPV19" s="877"/>
      <c r="EPW19" s="877"/>
      <c r="EPX19" s="877"/>
      <c r="EPY19" s="877"/>
      <c r="EPZ19" s="877"/>
      <c r="EQA19" s="877"/>
      <c r="EQB19" s="877"/>
      <c r="EQC19" s="877"/>
      <c r="EQD19" s="877"/>
      <c r="EQE19" s="877"/>
      <c r="EQF19" s="877"/>
      <c r="EQG19" s="877"/>
      <c r="EQH19" s="877"/>
      <c r="EQI19" s="877"/>
      <c r="EQJ19" s="877"/>
      <c r="EQK19" s="877"/>
      <c r="EQL19" s="877"/>
      <c r="EQM19" s="877"/>
      <c r="EQN19" s="877"/>
      <c r="EQO19" s="877"/>
      <c r="EQP19" s="877"/>
      <c r="EQQ19" s="877"/>
      <c r="EQR19" s="877"/>
      <c r="EQS19" s="877"/>
      <c r="EQT19" s="877"/>
      <c r="EQU19" s="877"/>
      <c r="EQV19" s="877"/>
      <c r="EQW19" s="877"/>
      <c r="EQX19" s="877"/>
      <c r="EQY19" s="877"/>
      <c r="EQZ19" s="877"/>
      <c r="ERA19" s="877"/>
      <c r="ERB19" s="877"/>
      <c r="ERC19" s="877"/>
      <c r="ERD19" s="877"/>
      <c r="ERE19" s="877"/>
      <c r="ERF19" s="877"/>
      <c r="ERG19" s="877"/>
      <c r="ERH19" s="877"/>
      <c r="ERI19" s="877"/>
      <c r="ERJ19" s="877"/>
      <c r="ERK19" s="877"/>
      <c r="ERL19" s="877"/>
      <c r="ERM19" s="877"/>
      <c r="ERN19" s="877"/>
      <c r="ERO19" s="877"/>
      <c r="ERP19" s="877"/>
      <c r="ERQ19" s="877"/>
      <c r="ERR19" s="877"/>
      <c r="ERS19" s="877"/>
      <c r="ERT19" s="877"/>
      <c r="ERU19" s="877"/>
      <c r="ERV19" s="877"/>
      <c r="ERW19" s="877"/>
      <c r="ERX19" s="877"/>
      <c r="ERY19" s="877"/>
      <c r="ERZ19" s="877"/>
      <c r="ESA19" s="877"/>
      <c r="ESB19" s="877"/>
      <c r="ESC19" s="877"/>
      <c r="ESD19" s="877"/>
      <c r="ESE19" s="877"/>
      <c r="ESF19" s="877"/>
      <c r="ESG19" s="877"/>
      <c r="ESH19" s="877"/>
      <c r="ESI19" s="877"/>
      <c r="ESJ19" s="877"/>
      <c r="ESK19" s="877"/>
      <c r="ESL19" s="877"/>
      <c r="ESM19" s="877"/>
      <c r="ESN19" s="877"/>
      <c r="ESO19" s="877"/>
      <c r="ESP19" s="877"/>
      <c r="ESQ19" s="877"/>
      <c r="ESR19" s="877"/>
      <c r="ESS19" s="877"/>
      <c r="EST19" s="877"/>
      <c r="ESU19" s="877"/>
      <c r="ESV19" s="877"/>
      <c r="ESW19" s="877"/>
      <c r="ESX19" s="877"/>
      <c r="ESY19" s="877"/>
      <c r="ESZ19" s="877"/>
      <c r="ETA19" s="877"/>
      <c r="ETB19" s="877"/>
      <c r="ETC19" s="877"/>
      <c r="ETD19" s="877"/>
      <c r="ETE19" s="877"/>
      <c r="ETF19" s="877"/>
      <c r="ETG19" s="877"/>
      <c r="ETH19" s="877"/>
      <c r="ETI19" s="877"/>
      <c r="ETJ19" s="877"/>
      <c r="ETK19" s="877"/>
      <c r="ETL19" s="877"/>
      <c r="ETM19" s="877"/>
      <c r="ETN19" s="877"/>
      <c r="ETO19" s="877"/>
      <c r="ETP19" s="877"/>
      <c r="ETQ19" s="877"/>
      <c r="ETR19" s="877"/>
      <c r="ETS19" s="877"/>
      <c r="ETT19" s="877"/>
      <c r="ETU19" s="877"/>
      <c r="ETV19" s="877"/>
      <c r="ETW19" s="877"/>
      <c r="ETX19" s="877"/>
      <c r="ETY19" s="877"/>
      <c r="ETZ19" s="877"/>
      <c r="EUA19" s="877"/>
      <c r="EUB19" s="877"/>
      <c r="EUC19" s="877"/>
      <c r="EUD19" s="877"/>
      <c r="EUE19" s="877"/>
      <c r="EUF19" s="877"/>
      <c r="EUG19" s="877"/>
      <c r="EUH19" s="877"/>
      <c r="EUI19" s="877"/>
      <c r="EUJ19" s="877"/>
      <c r="EUK19" s="877"/>
      <c r="EUL19" s="877"/>
      <c r="EUM19" s="877"/>
      <c r="EUN19" s="877"/>
      <c r="EUO19" s="877"/>
      <c r="EUP19" s="877"/>
      <c r="EUQ19" s="877"/>
      <c r="EUR19" s="877"/>
      <c r="EUS19" s="877"/>
      <c r="EUT19" s="877"/>
      <c r="EUU19" s="877"/>
      <c r="EUV19" s="877"/>
      <c r="EUW19" s="877"/>
      <c r="EUX19" s="877"/>
      <c r="EUY19" s="877"/>
      <c r="EUZ19" s="877"/>
      <c r="EVA19" s="877"/>
      <c r="EVB19" s="877"/>
      <c r="EVC19" s="877"/>
      <c r="EVD19" s="877"/>
      <c r="EVE19" s="877"/>
      <c r="EVF19" s="877"/>
      <c r="EVG19" s="877"/>
      <c r="EVH19" s="877"/>
      <c r="EVI19" s="877"/>
      <c r="EVJ19" s="877"/>
      <c r="EVK19" s="877"/>
      <c r="EVL19" s="877"/>
      <c r="EVM19" s="877"/>
      <c r="EVN19" s="877"/>
      <c r="EVO19" s="877"/>
      <c r="EVP19" s="877"/>
      <c r="EVQ19" s="877"/>
      <c r="EVR19" s="877"/>
      <c r="EVS19" s="877"/>
      <c r="EVT19" s="877"/>
      <c r="EVU19" s="877"/>
      <c r="EVV19" s="877"/>
      <c r="EVW19" s="877"/>
      <c r="EVX19" s="877"/>
      <c r="EVY19" s="877"/>
      <c r="EVZ19" s="877"/>
      <c r="EWA19" s="877"/>
      <c r="EWB19" s="877"/>
      <c r="EWC19" s="877"/>
      <c r="EWD19" s="877"/>
      <c r="EWE19" s="877"/>
      <c r="EWF19" s="877"/>
      <c r="EWG19" s="877"/>
      <c r="EWH19" s="877"/>
      <c r="EWI19" s="877"/>
      <c r="EWJ19" s="877"/>
      <c r="EWK19" s="877"/>
      <c r="EWL19" s="877"/>
      <c r="EWM19" s="877"/>
      <c r="EWN19" s="877"/>
      <c r="EWO19" s="877"/>
      <c r="EWP19" s="877"/>
      <c r="EWQ19" s="877"/>
      <c r="EWR19" s="877"/>
      <c r="EWS19" s="877"/>
      <c r="EWT19" s="877"/>
      <c r="EWU19" s="877"/>
      <c r="EWV19" s="877"/>
      <c r="EWW19" s="877"/>
      <c r="EWX19" s="877"/>
      <c r="EWY19" s="877"/>
      <c r="EWZ19" s="877"/>
      <c r="EXA19" s="877"/>
      <c r="EXB19" s="877"/>
      <c r="EXC19" s="877"/>
      <c r="EXD19" s="877"/>
      <c r="EXE19" s="877"/>
      <c r="EXF19" s="877"/>
      <c r="EXG19" s="877"/>
      <c r="EXH19" s="877"/>
      <c r="EXI19" s="877"/>
      <c r="EXJ19" s="877"/>
      <c r="EXK19" s="877"/>
      <c r="EXL19" s="877"/>
      <c r="EXM19" s="877"/>
      <c r="EXN19" s="877"/>
      <c r="EXO19" s="877"/>
      <c r="EXP19" s="877"/>
      <c r="EXQ19" s="877"/>
      <c r="EXR19" s="877"/>
      <c r="EXS19" s="877"/>
      <c r="EXT19" s="877"/>
      <c r="EXU19" s="877"/>
      <c r="EXV19" s="877"/>
      <c r="EXW19" s="877"/>
      <c r="EXX19" s="877"/>
      <c r="EXY19" s="877"/>
      <c r="EXZ19" s="877"/>
      <c r="EYA19" s="877"/>
      <c r="EYB19" s="877"/>
      <c r="EYC19" s="877"/>
      <c r="EYD19" s="877"/>
      <c r="EYE19" s="877"/>
      <c r="EYF19" s="877"/>
      <c r="EYG19" s="877"/>
      <c r="EYH19" s="877"/>
      <c r="EYI19" s="877"/>
      <c r="EYJ19" s="877"/>
      <c r="EYK19" s="877"/>
      <c r="EYL19" s="877"/>
      <c r="EYM19" s="877"/>
      <c r="EYN19" s="877"/>
      <c r="EYO19" s="877"/>
      <c r="EYP19" s="877"/>
      <c r="EYQ19" s="877"/>
      <c r="EYR19" s="877"/>
      <c r="EYS19" s="877"/>
      <c r="EYT19" s="877"/>
      <c r="EYU19" s="877"/>
      <c r="EYV19" s="877"/>
      <c r="EYW19" s="877"/>
      <c r="EYX19" s="877"/>
      <c r="EYY19" s="877"/>
      <c r="EYZ19" s="877"/>
      <c r="EZA19" s="877"/>
      <c r="EZB19" s="877"/>
      <c r="EZC19" s="877"/>
      <c r="EZD19" s="877"/>
      <c r="EZE19" s="877"/>
      <c r="EZF19" s="877"/>
      <c r="EZG19" s="877"/>
      <c r="EZH19" s="877"/>
      <c r="EZI19" s="877"/>
      <c r="EZJ19" s="877"/>
      <c r="EZK19" s="877"/>
      <c r="EZL19" s="877"/>
      <c r="EZM19" s="877"/>
      <c r="EZN19" s="877"/>
      <c r="EZO19" s="877"/>
      <c r="EZP19" s="877"/>
      <c r="EZQ19" s="877"/>
      <c r="EZR19" s="877"/>
      <c r="EZS19" s="877"/>
      <c r="EZT19" s="877"/>
      <c r="EZU19" s="877"/>
      <c r="EZV19" s="877"/>
      <c r="EZW19" s="877"/>
      <c r="EZX19" s="877"/>
      <c r="EZY19" s="877"/>
      <c r="EZZ19" s="877"/>
      <c r="FAA19" s="877"/>
      <c r="FAB19" s="877"/>
      <c r="FAC19" s="877"/>
      <c r="FAD19" s="877"/>
      <c r="FAE19" s="877"/>
      <c r="FAF19" s="877"/>
      <c r="FAG19" s="877"/>
      <c r="FAH19" s="877"/>
      <c r="FAI19" s="877"/>
      <c r="FAJ19" s="877"/>
      <c r="FAK19" s="877"/>
      <c r="FAL19" s="877"/>
      <c r="FAM19" s="877"/>
      <c r="FAN19" s="877"/>
      <c r="FAO19" s="877"/>
      <c r="FAP19" s="877"/>
      <c r="FAQ19" s="877"/>
      <c r="FAR19" s="877"/>
      <c r="FAS19" s="877"/>
      <c r="FAT19" s="877"/>
      <c r="FAU19" s="877"/>
      <c r="FAV19" s="877"/>
      <c r="FAW19" s="877"/>
      <c r="FAX19" s="877"/>
      <c r="FAY19" s="877"/>
      <c r="FAZ19" s="877"/>
      <c r="FBA19" s="877"/>
      <c r="FBB19" s="877"/>
      <c r="FBC19" s="877"/>
      <c r="FBD19" s="877"/>
      <c r="FBE19" s="877"/>
      <c r="FBF19" s="877"/>
      <c r="FBG19" s="877"/>
      <c r="FBH19" s="877"/>
      <c r="FBI19" s="877"/>
      <c r="FBJ19" s="877"/>
      <c r="FBK19" s="877"/>
      <c r="FBL19" s="877"/>
      <c r="FBM19" s="877"/>
      <c r="FBN19" s="877"/>
      <c r="FBO19" s="877"/>
      <c r="FBP19" s="877"/>
      <c r="FBQ19" s="877"/>
      <c r="FBR19" s="877"/>
      <c r="FBS19" s="877"/>
      <c r="FBT19" s="877"/>
      <c r="FBU19" s="877"/>
      <c r="FBV19" s="877"/>
      <c r="FBW19" s="877"/>
      <c r="FBX19" s="877"/>
      <c r="FBY19" s="877"/>
      <c r="FBZ19" s="877"/>
      <c r="FCA19" s="877"/>
      <c r="FCB19" s="877"/>
      <c r="FCC19" s="877"/>
      <c r="FCD19" s="877"/>
      <c r="FCE19" s="877"/>
      <c r="FCF19" s="877"/>
      <c r="FCG19" s="877"/>
      <c r="FCH19" s="877"/>
      <c r="FCI19" s="877"/>
      <c r="FCJ19" s="877"/>
      <c r="FCK19" s="877"/>
      <c r="FCL19" s="877"/>
      <c r="FCM19" s="877"/>
      <c r="FCN19" s="877"/>
      <c r="FCO19" s="877"/>
      <c r="FCP19" s="877"/>
      <c r="FCQ19" s="877"/>
      <c r="FCR19" s="877"/>
      <c r="FCS19" s="877"/>
      <c r="FCT19" s="877"/>
      <c r="FCU19" s="877"/>
      <c r="FCV19" s="877"/>
      <c r="FCW19" s="877"/>
      <c r="FCX19" s="877"/>
      <c r="FCY19" s="877"/>
      <c r="FCZ19" s="877"/>
      <c r="FDA19" s="877"/>
      <c r="FDB19" s="877"/>
      <c r="FDC19" s="877"/>
      <c r="FDD19" s="877"/>
      <c r="FDE19" s="877"/>
      <c r="FDF19" s="877"/>
      <c r="FDG19" s="877"/>
      <c r="FDH19" s="877"/>
      <c r="FDI19" s="877"/>
      <c r="FDJ19" s="877"/>
      <c r="FDK19" s="877"/>
      <c r="FDL19" s="877"/>
      <c r="FDM19" s="877"/>
      <c r="FDN19" s="877"/>
      <c r="FDO19" s="877"/>
      <c r="FDP19" s="877"/>
      <c r="FDQ19" s="877"/>
      <c r="FDR19" s="877"/>
      <c r="FDS19" s="877"/>
      <c r="FDT19" s="877"/>
      <c r="FDU19" s="877"/>
      <c r="FDV19" s="877"/>
      <c r="FDW19" s="877"/>
      <c r="FDX19" s="877"/>
      <c r="FDY19" s="877"/>
      <c r="FDZ19" s="877"/>
      <c r="FEA19" s="877"/>
      <c r="FEB19" s="877"/>
      <c r="FEC19" s="877"/>
      <c r="FED19" s="877"/>
      <c r="FEE19" s="877"/>
      <c r="FEF19" s="877"/>
      <c r="FEG19" s="877"/>
      <c r="FEH19" s="877"/>
      <c r="FEI19" s="877"/>
      <c r="FEJ19" s="877"/>
      <c r="FEK19" s="877"/>
      <c r="FEL19" s="877"/>
      <c r="FEM19" s="877"/>
      <c r="FEN19" s="877"/>
      <c r="FEO19" s="877"/>
      <c r="FEP19" s="877"/>
      <c r="FEQ19" s="877"/>
      <c r="FER19" s="877"/>
      <c r="FES19" s="877"/>
      <c r="FET19" s="877"/>
      <c r="FEU19" s="877"/>
      <c r="FEV19" s="877"/>
      <c r="FEW19" s="877"/>
      <c r="FEX19" s="877"/>
      <c r="FEY19" s="877"/>
      <c r="FEZ19" s="877"/>
      <c r="FFA19" s="877"/>
      <c r="FFB19" s="877"/>
      <c r="FFC19" s="877"/>
      <c r="FFD19" s="877"/>
      <c r="FFE19" s="877"/>
      <c r="FFF19" s="877"/>
      <c r="FFG19" s="877"/>
      <c r="FFH19" s="877"/>
      <c r="FFI19" s="877"/>
      <c r="FFJ19" s="877"/>
      <c r="FFK19" s="877"/>
      <c r="FFL19" s="877"/>
      <c r="FFM19" s="877"/>
      <c r="FFN19" s="877"/>
      <c r="FFO19" s="877"/>
      <c r="FFP19" s="877"/>
      <c r="FFQ19" s="877"/>
      <c r="FFR19" s="877"/>
      <c r="FFS19" s="877"/>
      <c r="FFT19" s="877"/>
      <c r="FFU19" s="877"/>
      <c r="FFV19" s="877"/>
      <c r="FFW19" s="877"/>
      <c r="FFX19" s="877"/>
      <c r="FFY19" s="877"/>
      <c r="FFZ19" s="877"/>
      <c r="FGA19" s="877"/>
      <c r="FGB19" s="877"/>
      <c r="FGC19" s="877"/>
      <c r="FGD19" s="877"/>
      <c r="FGE19" s="877"/>
      <c r="FGF19" s="877"/>
      <c r="FGG19" s="877"/>
      <c r="FGH19" s="877"/>
      <c r="FGI19" s="877"/>
      <c r="FGJ19" s="877"/>
      <c r="FGK19" s="877"/>
      <c r="FGL19" s="877"/>
      <c r="FGM19" s="877"/>
      <c r="FGN19" s="877"/>
      <c r="FGO19" s="877"/>
      <c r="FGP19" s="877"/>
      <c r="FGQ19" s="877"/>
      <c r="FGR19" s="877"/>
      <c r="FGS19" s="877"/>
      <c r="FGT19" s="877"/>
      <c r="FGU19" s="877"/>
      <c r="FGV19" s="877"/>
      <c r="FGW19" s="877"/>
      <c r="FGX19" s="877"/>
      <c r="FGY19" s="877"/>
      <c r="FGZ19" s="877"/>
      <c r="FHA19" s="877"/>
      <c r="FHB19" s="877"/>
      <c r="FHC19" s="877"/>
      <c r="FHD19" s="877"/>
      <c r="FHE19" s="877"/>
      <c r="FHF19" s="877"/>
      <c r="FHG19" s="877"/>
      <c r="FHH19" s="877"/>
      <c r="FHI19" s="877"/>
      <c r="FHJ19" s="877"/>
      <c r="FHK19" s="877"/>
      <c r="FHL19" s="877"/>
      <c r="FHM19" s="877"/>
      <c r="FHN19" s="877"/>
      <c r="FHO19" s="877"/>
      <c r="FHP19" s="877"/>
      <c r="FHQ19" s="877"/>
      <c r="FHR19" s="877"/>
      <c r="FHS19" s="877"/>
      <c r="FHT19" s="877"/>
      <c r="FHU19" s="877"/>
      <c r="FHV19" s="877"/>
      <c r="FHW19" s="877"/>
      <c r="FHX19" s="877"/>
      <c r="FHY19" s="877"/>
      <c r="FHZ19" s="877"/>
      <c r="FIA19" s="877"/>
      <c r="FIB19" s="877"/>
      <c r="FIC19" s="877"/>
      <c r="FID19" s="877"/>
      <c r="FIE19" s="877"/>
      <c r="FIF19" s="877"/>
      <c r="FIG19" s="877"/>
      <c r="FIH19" s="877"/>
      <c r="FII19" s="877"/>
      <c r="FIJ19" s="877"/>
      <c r="FIK19" s="877"/>
      <c r="FIL19" s="877"/>
      <c r="FIM19" s="877"/>
      <c r="FIN19" s="877"/>
      <c r="FIO19" s="877"/>
      <c r="FIP19" s="877"/>
      <c r="FIQ19" s="877"/>
      <c r="FIR19" s="877"/>
      <c r="FIS19" s="877"/>
      <c r="FIT19" s="877"/>
      <c r="FIU19" s="877"/>
      <c r="FIV19" s="877"/>
      <c r="FIW19" s="877"/>
      <c r="FIX19" s="877"/>
      <c r="FIY19" s="877"/>
      <c r="FIZ19" s="877"/>
      <c r="FJA19" s="877"/>
      <c r="FJB19" s="877"/>
      <c r="FJC19" s="877"/>
      <c r="FJD19" s="877"/>
      <c r="FJE19" s="877"/>
      <c r="FJF19" s="877"/>
      <c r="FJG19" s="877"/>
      <c r="FJH19" s="877"/>
      <c r="FJI19" s="877"/>
      <c r="FJJ19" s="877"/>
      <c r="FJK19" s="877"/>
      <c r="FJL19" s="877"/>
      <c r="FJM19" s="877"/>
      <c r="FJN19" s="877"/>
      <c r="FJO19" s="877"/>
      <c r="FJP19" s="877"/>
      <c r="FJQ19" s="877"/>
      <c r="FJR19" s="877"/>
      <c r="FJS19" s="877"/>
      <c r="FJT19" s="877"/>
      <c r="FJU19" s="877"/>
      <c r="FJV19" s="877"/>
      <c r="FJW19" s="877"/>
      <c r="FJX19" s="877"/>
      <c r="FJY19" s="877"/>
      <c r="FJZ19" s="877"/>
      <c r="FKA19" s="877"/>
      <c r="FKB19" s="877"/>
      <c r="FKC19" s="877"/>
      <c r="FKD19" s="877"/>
      <c r="FKE19" s="877"/>
      <c r="FKF19" s="877"/>
      <c r="FKG19" s="877"/>
      <c r="FKH19" s="877"/>
      <c r="FKI19" s="877"/>
      <c r="FKJ19" s="877"/>
      <c r="FKK19" s="877"/>
      <c r="FKL19" s="877"/>
      <c r="FKM19" s="877"/>
      <c r="FKN19" s="877"/>
      <c r="FKO19" s="877"/>
      <c r="FKP19" s="877"/>
      <c r="FKQ19" s="877"/>
      <c r="FKR19" s="877"/>
      <c r="FKS19" s="877"/>
      <c r="FKT19" s="877"/>
      <c r="FKU19" s="877"/>
      <c r="FKV19" s="877"/>
      <c r="FKW19" s="877"/>
      <c r="FKX19" s="877"/>
      <c r="FKY19" s="877"/>
      <c r="FKZ19" s="877"/>
      <c r="FLA19" s="877"/>
      <c r="FLB19" s="877"/>
      <c r="FLC19" s="877"/>
      <c r="FLD19" s="877"/>
      <c r="FLE19" s="877"/>
      <c r="FLF19" s="877"/>
      <c r="FLG19" s="877"/>
      <c r="FLH19" s="877"/>
      <c r="FLI19" s="877"/>
      <c r="FLJ19" s="877"/>
      <c r="FLK19" s="877"/>
      <c r="FLL19" s="877"/>
      <c r="FLM19" s="877"/>
      <c r="FLN19" s="877"/>
      <c r="FLO19" s="877"/>
      <c r="FLP19" s="877"/>
      <c r="FLQ19" s="877"/>
      <c r="FLR19" s="877"/>
      <c r="FLS19" s="877"/>
      <c r="FLT19" s="877"/>
      <c r="FLU19" s="877"/>
      <c r="FLV19" s="877"/>
      <c r="FLW19" s="877"/>
      <c r="FLX19" s="877"/>
      <c r="FLY19" s="877"/>
      <c r="FLZ19" s="877"/>
      <c r="FMA19" s="877"/>
      <c r="FMB19" s="877"/>
      <c r="FMC19" s="877"/>
      <c r="FMD19" s="877"/>
      <c r="FME19" s="877"/>
      <c r="FMF19" s="877"/>
      <c r="FMG19" s="877"/>
      <c r="FMH19" s="877"/>
      <c r="FMI19" s="877"/>
      <c r="FMJ19" s="877"/>
      <c r="FMK19" s="877"/>
      <c r="FML19" s="877"/>
      <c r="FMM19" s="877"/>
      <c r="FMN19" s="877"/>
      <c r="FMO19" s="877"/>
      <c r="FMP19" s="877"/>
      <c r="FMQ19" s="877"/>
      <c r="FMR19" s="877"/>
      <c r="FMS19" s="877"/>
      <c r="FMT19" s="877"/>
      <c r="FMU19" s="877"/>
      <c r="FMV19" s="877"/>
      <c r="FMW19" s="877"/>
      <c r="FMX19" s="877"/>
      <c r="FMY19" s="877"/>
      <c r="FMZ19" s="877"/>
      <c r="FNA19" s="877"/>
      <c r="FNB19" s="877"/>
      <c r="FNC19" s="877"/>
      <c r="FND19" s="877"/>
      <c r="FNE19" s="877"/>
      <c r="FNF19" s="877"/>
      <c r="FNG19" s="877"/>
      <c r="FNH19" s="877"/>
      <c r="FNI19" s="877"/>
      <c r="FNJ19" s="877"/>
      <c r="FNK19" s="877"/>
      <c r="FNL19" s="877"/>
      <c r="FNM19" s="877"/>
      <c r="FNN19" s="877"/>
      <c r="FNO19" s="877"/>
      <c r="FNP19" s="877"/>
      <c r="FNQ19" s="877"/>
      <c r="FNR19" s="877"/>
      <c r="FNS19" s="877"/>
      <c r="FNT19" s="877"/>
      <c r="FNU19" s="877"/>
      <c r="FNV19" s="877"/>
      <c r="FNW19" s="877"/>
      <c r="FNX19" s="877"/>
      <c r="FNY19" s="877"/>
      <c r="FNZ19" s="877"/>
      <c r="FOA19" s="877"/>
      <c r="FOB19" s="877"/>
      <c r="FOC19" s="877"/>
      <c r="FOD19" s="877"/>
      <c r="FOE19" s="877"/>
      <c r="FOF19" s="877"/>
      <c r="FOG19" s="877"/>
      <c r="FOH19" s="877"/>
      <c r="FOI19" s="877"/>
      <c r="FOJ19" s="877"/>
      <c r="FOK19" s="877"/>
      <c r="FOL19" s="877"/>
      <c r="FOM19" s="877"/>
      <c r="FON19" s="877"/>
      <c r="FOO19" s="877"/>
      <c r="FOP19" s="877"/>
      <c r="FOQ19" s="877"/>
      <c r="FOR19" s="877"/>
      <c r="FOS19" s="877"/>
      <c r="FOT19" s="877"/>
      <c r="FOU19" s="877"/>
      <c r="FOV19" s="877"/>
      <c r="FOW19" s="877"/>
      <c r="FOX19" s="877"/>
      <c r="FOY19" s="877"/>
      <c r="FOZ19" s="877"/>
      <c r="FPA19" s="877"/>
      <c r="FPB19" s="877"/>
      <c r="FPC19" s="877"/>
      <c r="FPD19" s="877"/>
      <c r="FPE19" s="877"/>
      <c r="FPF19" s="877"/>
      <c r="FPG19" s="877"/>
      <c r="FPH19" s="877"/>
      <c r="FPI19" s="877"/>
      <c r="FPJ19" s="877"/>
      <c r="FPK19" s="877"/>
      <c r="FPL19" s="877"/>
      <c r="FPM19" s="877"/>
      <c r="FPN19" s="877"/>
      <c r="FPO19" s="877"/>
      <c r="FPP19" s="877"/>
      <c r="FPQ19" s="877"/>
      <c r="FPR19" s="877"/>
      <c r="FPS19" s="877"/>
      <c r="FPT19" s="877"/>
      <c r="FPU19" s="877"/>
      <c r="FPV19" s="877"/>
      <c r="FPW19" s="877"/>
      <c r="FPX19" s="877"/>
      <c r="FPY19" s="877"/>
      <c r="FPZ19" s="877"/>
      <c r="FQA19" s="877"/>
      <c r="FQB19" s="877"/>
      <c r="FQC19" s="877"/>
      <c r="FQD19" s="877"/>
      <c r="FQE19" s="877"/>
      <c r="FQF19" s="877"/>
      <c r="FQG19" s="877"/>
      <c r="FQH19" s="877"/>
      <c r="FQI19" s="877"/>
      <c r="FQJ19" s="877"/>
      <c r="FQK19" s="877"/>
      <c r="FQL19" s="877"/>
      <c r="FQM19" s="877"/>
      <c r="FQN19" s="877"/>
      <c r="FQO19" s="877"/>
      <c r="FQP19" s="877"/>
      <c r="FQQ19" s="877"/>
      <c r="FQR19" s="877"/>
      <c r="FQS19" s="877"/>
      <c r="FQT19" s="877"/>
      <c r="FQU19" s="877"/>
      <c r="FQV19" s="877"/>
      <c r="FQW19" s="877"/>
      <c r="FQX19" s="877"/>
      <c r="FQY19" s="877"/>
      <c r="FQZ19" s="877"/>
      <c r="FRA19" s="877"/>
      <c r="FRB19" s="877"/>
      <c r="FRC19" s="877"/>
      <c r="FRD19" s="877"/>
      <c r="FRE19" s="877"/>
      <c r="FRF19" s="877"/>
      <c r="FRG19" s="877"/>
      <c r="FRH19" s="877"/>
      <c r="FRI19" s="877"/>
      <c r="FRJ19" s="877"/>
      <c r="FRK19" s="877"/>
      <c r="FRL19" s="877"/>
      <c r="FRM19" s="877"/>
      <c r="FRN19" s="877"/>
      <c r="FRO19" s="877"/>
      <c r="FRP19" s="877"/>
      <c r="FRQ19" s="877"/>
      <c r="FRR19" s="877"/>
      <c r="FRS19" s="877"/>
      <c r="FRT19" s="877"/>
      <c r="FRU19" s="877"/>
      <c r="FRV19" s="877"/>
      <c r="FRW19" s="877"/>
      <c r="FRX19" s="877"/>
      <c r="FRY19" s="877"/>
      <c r="FRZ19" s="877"/>
      <c r="FSA19" s="877"/>
      <c r="FSB19" s="877"/>
      <c r="FSC19" s="877"/>
      <c r="FSD19" s="877"/>
      <c r="FSE19" s="877"/>
      <c r="FSF19" s="877"/>
      <c r="FSG19" s="877"/>
      <c r="FSH19" s="877"/>
      <c r="FSI19" s="877"/>
      <c r="FSJ19" s="877"/>
      <c r="FSK19" s="877"/>
      <c r="FSL19" s="877"/>
      <c r="FSM19" s="877"/>
      <c r="FSN19" s="877"/>
      <c r="FSO19" s="877"/>
      <c r="FSP19" s="877"/>
      <c r="FSQ19" s="877"/>
      <c r="FSR19" s="877"/>
      <c r="FSS19" s="877"/>
      <c r="FST19" s="877"/>
      <c r="FSU19" s="877"/>
      <c r="FSV19" s="877"/>
      <c r="FSW19" s="877"/>
      <c r="FSX19" s="877"/>
      <c r="FSY19" s="877"/>
      <c r="FSZ19" s="877"/>
      <c r="FTA19" s="877"/>
      <c r="FTB19" s="877"/>
      <c r="FTC19" s="877"/>
      <c r="FTD19" s="877"/>
      <c r="FTE19" s="877"/>
      <c r="FTF19" s="877"/>
      <c r="FTG19" s="877"/>
      <c r="FTH19" s="877"/>
      <c r="FTI19" s="877"/>
      <c r="FTJ19" s="877"/>
      <c r="FTK19" s="877"/>
      <c r="FTL19" s="877"/>
      <c r="FTM19" s="877"/>
      <c r="FTN19" s="877"/>
      <c r="FTO19" s="877"/>
      <c r="FTP19" s="877"/>
      <c r="FTQ19" s="877"/>
      <c r="FTR19" s="877"/>
      <c r="FTS19" s="877"/>
      <c r="FTT19" s="877"/>
      <c r="FTU19" s="877"/>
      <c r="FTV19" s="877"/>
      <c r="FTW19" s="877"/>
      <c r="FTX19" s="877"/>
      <c r="FTY19" s="877"/>
      <c r="FTZ19" s="877"/>
      <c r="FUA19" s="877"/>
      <c r="FUB19" s="877"/>
      <c r="FUC19" s="877"/>
      <c r="FUD19" s="877"/>
      <c r="FUE19" s="877"/>
      <c r="FUF19" s="877"/>
      <c r="FUG19" s="877"/>
      <c r="FUH19" s="877"/>
      <c r="FUI19" s="877"/>
      <c r="FUJ19" s="877"/>
      <c r="FUK19" s="877"/>
      <c r="FUL19" s="877"/>
      <c r="FUM19" s="877"/>
      <c r="FUN19" s="877"/>
      <c r="FUO19" s="877"/>
      <c r="FUP19" s="877"/>
      <c r="FUQ19" s="877"/>
      <c r="FUR19" s="877"/>
      <c r="FUS19" s="877"/>
      <c r="FUT19" s="877"/>
      <c r="FUU19" s="877"/>
      <c r="FUV19" s="877"/>
      <c r="FUW19" s="877"/>
      <c r="FUX19" s="877"/>
      <c r="FUY19" s="877"/>
      <c r="FUZ19" s="877"/>
      <c r="FVA19" s="877"/>
      <c r="FVB19" s="877"/>
      <c r="FVC19" s="877"/>
      <c r="FVD19" s="877"/>
      <c r="FVE19" s="877"/>
      <c r="FVF19" s="877"/>
      <c r="FVG19" s="877"/>
      <c r="FVH19" s="877"/>
      <c r="FVI19" s="877"/>
      <c r="FVJ19" s="877"/>
      <c r="FVK19" s="877"/>
      <c r="FVL19" s="877"/>
      <c r="FVM19" s="877"/>
      <c r="FVN19" s="877"/>
      <c r="FVO19" s="877"/>
      <c r="FVP19" s="877"/>
      <c r="FVQ19" s="877"/>
      <c r="FVR19" s="877"/>
      <c r="FVS19" s="877"/>
      <c r="FVT19" s="877"/>
      <c r="FVU19" s="877"/>
      <c r="FVV19" s="877"/>
      <c r="FVW19" s="877"/>
      <c r="FVX19" s="877"/>
      <c r="FVY19" s="877"/>
      <c r="FVZ19" s="877"/>
      <c r="FWA19" s="877"/>
      <c r="FWB19" s="877"/>
      <c r="FWC19" s="877"/>
      <c r="FWD19" s="877"/>
      <c r="FWE19" s="877"/>
      <c r="FWF19" s="877"/>
      <c r="FWG19" s="877"/>
      <c r="FWH19" s="877"/>
      <c r="FWI19" s="877"/>
      <c r="FWJ19" s="877"/>
      <c r="FWK19" s="877"/>
      <c r="FWL19" s="877"/>
      <c r="FWM19" s="877"/>
      <c r="FWN19" s="877"/>
      <c r="FWO19" s="877"/>
      <c r="FWP19" s="877"/>
      <c r="FWQ19" s="877"/>
      <c r="FWR19" s="877"/>
      <c r="FWS19" s="877"/>
      <c r="FWT19" s="877"/>
      <c r="FWU19" s="877"/>
      <c r="FWV19" s="877"/>
      <c r="FWW19" s="877"/>
      <c r="FWX19" s="877"/>
      <c r="FWY19" s="877"/>
      <c r="FWZ19" s="877"/>
      <c r="FXA19" s="877"/>
      <c r="FXB19" s="877"/>
      <c r="FXC19" s="877"/>
      <c r="FXD19" s="877"/>
      <c r="FXE19" s="877"/>
      <c r="FXF19" s="877"/>
      <c r="FXG19" s="877"/>
      <c r="FXH19" s="877"/>
      <c r="FXI19" s="877"/>
      <c r="FXJ19" s="877"/>
      <c r="FXK19" s="877"/>
      <c r="FXL19" s="877"/>
      <c r="FXM19" s="877"/>
      <c r="FXN19" s="877"/>
      <c r="FXO19" s="877"/>
      <c r="FXP19" s="877"/>
      <c r="FXQ19" s="877"/>
      <c r="FXR19" s="877"/>
      <c r="FXS19" s="877"/>
      <c r="FXT19" s="877"/>
      <c r="FXU19" s="877"/>
      <c r="FXV19" s="877"/>
      <c r="FXW19" s="877"/>
      <c r="FXX19" s="877"/>
      <c r="FXY19" s="877"/>
      <c r="FXZ19" s="877"/>
      <c r="FYA19" s="877"/>
      <c r="FYB19" s="877"/>
      <c r="FYC19" s="877"/>
      <c r="FYD19" s="877"/>
      <c r="FYE19" s="877"/>
      <c r="FYF19" s="877"/>
      <c r="FYG19" s="877"/>
      <c r="FYH19" s="877"/>
      <c r="FYI19" s="877"/>
      <c r="FYJ19" s="877"/>
      <c r="FYK19" s="877"/>
      <c r="FYL19" s="877"/>
      <c r="FYM19" s="877"/>
      <c r="FYN19" s="877"/>
      <c r="FYO19" s="877"/>
      <c r="FYP19" s="877"/>
      <c r="FYQ19" s="877"/>
      <c r="FYR19" s="877"/>
      <c r="FYS19" s="877"/>
      <c r="FYT19" s="877"/>
      <c r="FYU19" s="877"/>
      <c r="FYV19" s="877"/>
      <c r="FYW19" s="877"/>
      <c r="FYX19" s="877"/>
      <c r="FYY19" s="877"/>
      <c r="FYZ19" s="877"/>
      <c r="FZA19" s="877"/>
      <c r="FZB19" s="877"/>
      <c r="FZC19" s="877"/>
      <c r="FZD19" s="877"/>
      <c r="FZE19" s="877"/>
      <c r="FZF19" s="877"/>
      <c r="FZG19" s="877"/>
      <c r="FZH19" s="877"/>
      <c r="FZI19" s="877"/>
      <c r="FZJ19" s="877"/>
      <c r="FZK19" s="877"/>
      <c r="FZL19" s="877"/>
      <c r="FZM19" s="877"/>
      <c r="FZN19" s="877"/>
      <c r="FZO19" s="877"/>
      <c r="FZP19" s="877"/>
      <c r="FZQ19" s="877"/>
      <c r="FZR19" s="877"/>
      <c r="FZS19" s="877"/>
      <c r="FZT19" s="877"/>
      <c r="FZU19" s="877"/>
      <c r="FZV19" s="877"/>
      <c r="FZW19" s="877"/>
      <c r="FZX19" s="877"/>
      <c r="FZY19" s="877"/>
      <c r="FZZ19" s="877"/>
      <c r="GAA19" s="877"/>
      <c r="GAB19" s="877"/>
      <c r="GAC19" s="877"/>
      <c r="GAD19" s="877"/>
      <c r="GAE19" s="877"/>
      <c r="GAF19" s="877"/>
      <c r="GAG19" s="877"/>
      <c r="GAH19" s="877"/>
      <c r="GAI19" s="877"/>
      <c r="GAJ19" s="877"/>
      <c r="GAK19" s="877"/>
      <c r="GAL19" s="877"/>
      <c r="GAM19" s="877"/>
      <c r="GAN19" s="877"/>
      <c r="GAO19" s="877"/>
      <c r="GAP19" s="877"/>
      <c r="GAQ19" s="877"/>
      <c r="GAR19" s="877"/>
      <c r="GAS19" s="877"/>
      <c r="GAT19" s="877"/>
      <c r="GAU19" s="877"/>
      <c r="GAV19" s="877"/>
      <c r="GAW19" s="877"/>
      <c r="GAX19" s="877"/>
      <c r="GAY19" s="877"/>
      <c r="GAZ19" s="877"/>
      <c r="GBA19" s="877"/>
      <c r="GBB19" s="877"/>
      <c r="GBC19" s="877"/>
      <c r="GBD19" s="877"/>
      <c r="GBE19" s="877"/>
      <c r="GBF19" s="877"/>
      <c r="GBG19" s="877"/>
      <c r="GBH19" s="877"/>
      <c r="GBI19" s="877"/>
      <c r="GBJ19" s="877"/>
      <c r="GBK19" s="877"/>
      <c r="GBL19" s="877"/>
      <c r="GBM19" s="877"/>
      <c r="GBN19" s="877"/>
      <c r="GBO19" s="877"/>
      <c r="GBP19" s="877"/>
      <c r="GBQ19" s="877"/>
      <c r="GBR19" s="877"/>
      <c r="GBS19" s="877"/>
      <c r="GBT19" s="877"/>
      <c r="GBU19" s="877"/>
      <c r="GBV19" s="877"/>
      <c r="GBW19" s="877"/>
      <c r="GBX19" s="877"/>
      <c r="GBY19" s="877"/>
      <c r="GBZ19" s="877"/>
      <c r="GCA19" s="877"/>
      <c r="GCB19" s="877"/>
      <c r="GCC19" s="877"/>
      <c r="GCD19" s="877"/>
      <c r="GCE19" s="877"/>
      <c r="GCF19" s="877"/>
      <c r="GCG19" s="877"/>
      <c r="GCH19" s="877"/>
      <c r="GCI19" s="877"/>
      <c r="GCJ19" s="877"/>
      <c r="GCK19" s="877"/>
      <c r="GCL19" s="877"/>
      <c r="GCM19" s="877"/>
      <c r="GCN19" s="877"/>
      <c r="GCO19" s="877"/>
      <c r="GCP19" s="877"/>
      <c r="GCQ19" s="877"/>
      <c r="GCR19" s="877"/>
      <c r="GCS19" s="877"/>
      <c r="GCT19" s="877"/>
      <c r="GCU19" s="877"/>
      <c r="GCV19" s="877"/>
      <c r="GCW19" s="877"/>
      <c r="GCX19" s="877"/>
      <c r="GCY19" s="877"/>
      <c r="GCZ19" s="877"/>
      <c r="GDA19" s="877"/>
      <c r="GDB19" s="877"/>
      <c r="GDC19" s="877"/>
      <c r="GDD19" s="877"/>
      <c r="GDE19" s="877"/>
      <c r="GDF19" s="877"/>
      <c r="GDG19" s="877"/>
      <c r="GDH19" s="877"/>
      <c r="GDI19" s="877"/>
      <c r="GDJ19" s="877"/>
      <c r="GDK19" s="877"/>
      <c r="GDL19" s="877"/>
      <c r="GDM19" s="877"/>
      <c r="GDN19" s="877"/>
      <c r="GDO19" s="877"/>
      <c r="GDP19" s="877"/>
      <c r="GDQ19" s="877"/>
      <c r="GDR19" s="877"/>
      <c r="GDS19" s="877"/>
      <c r="GDT19" s="877"/>
      <c r="GDU19" s="877"/>
      <c r="GDV19" s="877"/>
      <c r="GDW19" s="877"/>
      <c r="GDX19" s="877"/>
      <c r="GDY19" s="877"/>
      <c r="GDZ19" s="877"/>
      <c r="GEA19" s="877"/>
      <c r="GEB19" s="877"/>
      <c r="GEC19" s="877"/>
      <c r="GED19" s="877"/>
      <c r="GEE19" s="877"/>
      <c r="GEF19" s="877"/>
      <c r="GEG19" s="877"/>
      <c r="GEH19" s="877"/>
      <c r="GEI19" s="877"/>
      <c r="GEJ19" s="877"/>
      <c r="GEK19" s="877"/>
      <c r="GEL19" s="877"/>
      <c r="GEM19" s="877"/>
      <c r="GEN19" s="877"/>
      <c r="GEO19" s="877"/>
      <c r="GEP19" s="877"/>
      <c r="GEQ19" s="877"/>
      <c r="GER19" s="877"/>
      <c r="GES19" s="877"/>
      <c r="GET19" s="877"/>
      <c r="GEU19" s="877"/>
      <c r="GEV19" s="877"/>
      <c r="GEW19" s="877"/>
      <c r="GEX19" s="877"/>
      <c r="GEY19" s="877"/>
      <c r="GEZ19" s="877"/>
      <c r="GFA19" s="877"/>
      <c r="GFB19" s="877"/>
      <c r="GFC19" s="877"/>
      <c r="GFD19" s="877"/>
      <c r="GFE19" s="877"/>
      <c r="GFF19" s="877"/>
      <c r="GFG19" s="877"/>
      <c r="GFH19" s="877"/>
      <c r="GFI19" s="877"/>
      <c r="GFJ19" s="877"/>
      <c r="GFK19" s="877"/>
      <c r="GFL19" s="877"/>
      <c r="GFM19" s="877"/>
      <c r="GFN19" s="877"/>
      <c r="GFO19" s="877"/>
      <c r="GFP19" s="877"/>
      <c r="GFQ19" s="877"/>
      <c r="GFR19" s="877"/>
      <c r="GFS19" s="877"/>
      <c r="GFT19" s="877"/>
      <c r="GFU19" s="877"/>
      <c r="GFV19" s="877"/>
      <c r="GFW19" s="877"/>
      <c r="GFX19" s="877"/>
      <c r="GFY19" s="877"/>
      <c r="GFZ19" s="877"/>
      <c r="GGA19" s="877"/>
      <c r="GGB19" s="877"/>
      <c r="GGC19" s="877"/>
      <c r="GGD19" s="877"/>
      <c r="GGE19" s="877"/>
      <c r="GGF19" s="877"/>
      <c r="GGG19" s="877"/>
      <c r="GGH19" s="877"/>
      <c r="GGI19" s="877"/>
      <c r="GGJ19" s="877"/>
      <c r="GGK19" s="877"/>
      <c r="GGL19" s="877"/>
      <c r="GGM19" s="877"/>
      <c r="GGN19" s="877"/>
      <c r="GGO19" s="877"/>
      <c r="GGP19" s="877"/>
      <c r="GGQ19" s="877"/>
      <c r="GGR19" s="877"/>
      <c r="GGS19" s="877"/>
      <c r="GGT19" s="877"/>
      <c r="GGU19" s="877"/>
      <c r="GGV19" s="877"/>
      <c r="GGW19" s="877"/>
      <c r="GGX19" s="877"/>
      <c r="GGY19" s="877"/>
      <c r="GGZ19" s="877"/>
      <c r="GHA19" s="877"/>
      <c r="GHB19" s="877"/>
      <c r="GHC19" s="877"/>
      <c r="GHD19" s="877"/>
      <c r="GHE19" s="877"/>
      <c r="GHF19" s="877"/>
      <c r="GHG19" s="877"/>
      <c r="GHH19" s="877"/>
      <c r="GHI19" s="877"/>
      <c r="GHJ19" s="877"/>
      <c r="GHK19" s="877"/>
      <c r="GHL19" s="877"/>
      <c r="GHM19" s="877"/>
      <c r="GHN19" s="877"/>
      <c r="GHO19" s="877"/>
      <c r="GHP19" s="877"/>
      <c r="GHQ19" s="877"/>
      <c r="GHR19" s="877"/>
      <c r="GHS19" s="877"/>
      <c r="GHT19" s="877"/>
      <c r="GHU19" s="877"/>
      <c r="GHV19" s="877"/>
      <c r="GHW19" s="877"/>
      <c r="GHX19" s="877"/>
      <c r="GHY19" s="877"/>
      <c r="GHZ19" s="877"/>
      <c r="GIA19" s="877"/>
      <c r="GIB19" s="877"/>
      <c r="GIC19" s="877"/>
      <c r="GID19" s="877"/>
      <c r="GIE19" s="877"/>
      <c r="GIF19" s="877"/>
      <c r="GIG19" s="877"/>
      <c r="GIH19" s="877"/>
      <c r="GII19" s="877"/>
      <c r="GIJ19" s="877"/>
      <c r="GIK19" s="877"/>
      <c r="GIL19" s="877"/>
      <c r="GIM19" s="877"/>
      <c r="GIN19" s="877"/>
      <c r="GIO19" s="877"/>
      <c r="GIP19" s="877"/>
      <c r="GIQ19" s="877"/>
      <c r="GIR19" s="877"/>
      <c r="GIS19" s="877"/>
      <c r="GIT19" s="877"/>
      <c r="GIU19" s="877"/>
      <c r="GIV19" s="877"/>
      <c r="GIW19" s="877"/>
      <c r="GIX19" s="877"/>
      <c r="GIY19" s="877"/>
      <c r="GIZ19" s="877"/>
      <c r="GJA19" s="877"/>
      <c r="GJB19" s="877"/>
      <c r="GJC19" s="877"/>
      <c r="GJD19" s="877"/>
      <c r="GJE19" s="877"/>
      <c r="GJF19" s="877"/>
      <c r="GJG19" s="877"/>
      <c r="GJH19" s="877"/>
      <c r="GJI19" s="877"/>
      <c r="GJJ19" s="877"/>
      <c r="GJK19" s="877"/>
      <c r="GJL19" s="877"/>
      <c r="GJM19" s="877"/>
      <c r="GJN19" s="877"/>
      <c r="GJO19" s="877"/>
      <c r="GJP19" s="877"/>
      <c r="GJQ19" s="877"/>
      <c r="GJR19" s="877"/>
      <c r="GJS19" s="877"/>
      <c r="GJT19" s="877"/>
      <c r="GJU19" s="877"/>
      <c r="GJV19" s="877"/>
      <c r="GJW19" s="877"/>
      <c r="GJX19" s="877"/>
      <c r="GJY19" s="877"/>
      <c r="GJZ19" s="877"/>
      <c r="GKA19" s="877"/>
      <c r="GKB19" s="877"/>
      <c r="GKC19" s="877"/>
      <c r="GKD19" s="877"/>
      <c r="GKE19" s="877"/>
      <c r="GKF19" s="877"/>
      <c r="GKG19" s="877"/>
      <c r="GKH19" s="877"/>
      <c r="GKI19" s="877"/>
      <c r="GKJ19" s="877"/>
      <c r="GKK19" s="877"/>
      <c r="GKL19" s="877"/>
      <c r="GKM19" s="877"/>
      <c r="GKN19" s="877"/>
      <c r="GKO19" s="877"/>
      <c r="GKP19" s="877"/>
      <c r="GKQ19" s="877"/>
      <c r="GKR19" s="877"/>
      <c r="GKS19" s="877"/>
      <c r="GKT19" s="877"/>
      <c r="GKU19" s="877"/>
      <c r="GKV19" s="877"/>
      <c r="GKW19" s="877"/>
      <c r="GKX19" s="877"/>
      <c r="GKY19" s="877"/>
      <c r="GKZ19" s="877"/>
      <c r="GLA19" s="877"/>
      <c r="GLB19" s="877"/>
      <c r="GLC19" s="877"/>
      <c r="GLD19" s="877"/>
      <c r="GLE19" s="877"/>
      <c r="GLF19" s="877"/>
      <c r="GLG19" s="877"/>
      <c r="GLH19" s="877"/>
      <c r="GLI19" s="877"/>
      <c r="GLJ19" s="877"/>
      <c r="GLK19" s="877"/>
      <c r="GLL19" s="877"/>
      <c r="GLM19" s="877"/>
      <c r="GLN19" s="877"/>
      <c r="GLO19" s="877"/>
      <c r="GLP19" s="877"/>
      <c r="GLQ19" s="877"/>
      <c r="GLR19" s="877"/>
      <c r="GLS19" s="877"/>
      <c r="GLT19" s="877"/>
      <c r="GLU19" s="877"/>
      <c r="GLV19" s="877"/>
      <c r="GLW19" s="877"/>
      <c r="GLX19" s="877"/>
      <c r="GLY19" s="877"/>
      <c r="GLZ19" s="877"/>
      <c r="GMA19" s="877"/>
      <c r="GMB19" s="877"/>
      <c r="GMC19" s="877"/>
      <c r="GMD19" s="877"/>
      <c r="GME19" s="877"/>
      <c r="GMF19" s="877"/>
      <c r="GMG19" s="877"/>
      <c r="GMH19" s="877"/>
      <c r="GMI19" s="877"/>
      <c r="GMJ19" s="877"/>
      <c r="GMK19" s="877"/>
      <c r="GML19" s="877"/>
      <c r="GMM19" s="877"/>
      <c r="GMN19" s="877"/>
      <c r="GMO19" s="877"/>
      <c r="GMP19" s="877"/>
      <c r="GMQ19" s="877"/>
      <c r="GMR19" s="877"/>
      <c r="GMS19" s="877"/>
      <c r="GMT19" s="877"/>
      <c r="GMU19" s="877"/>
      <c r="GMV19" s="877"/>
      <c r="GMW19" s="877"/>
      <c r="GMX19" s="877"/>
      <c r="GMY19" s="877"/>
      <c r="GMZ19" s="877"/>
      <c r="GNA19" s="877"/>
      <c r="GNB19" s="877"/>
      <c r="GNC19" s="877"/>
      <c r="GND19" s="877"/>
      <c r="GNE19" s="877"/>
      <c r="GNF19" s="877"/>
      <c r="GNG19" s="877"/>
      <c r="GNH19" s="877"/>
      <c r="GNI19" s="877"/>
      <c r="GNJ19" s="877"/>
      <c r="GNK19" s="877"/>
      <c r="GNL19" s="877"/>
      <c r="GNM19" s="877"/>
      <c r="GNN19" s="877"/>
      <c r="GNO19" s="877"/>
      <c r="GNP19" s="877"/>
      <c r="GNQ19" s="877"/>
      <c r="GNR19" s="877"/>
      <c r="GNS19" s="877"/>
      <c r="GNT19" s="877"/>
      <c r="GNU19" s="877"/>
      <c r="GNV19" s="877"/>
      <c r="GNW19" s="877"/>
      <c r="GNX19" s="877"/>
      <c r="GNY19" s="877"/>
      <c r="GNZ19" s="877"/>
      <c r="GOA19" s="877"/>
      <c r="GOB19" s="877"/>
      <c r="GOC19" s="877"/>
      <c r="GOD19" s="877"/>
      <c r="GOE19" s="877"/>
      <c r="GOF19" s="877"/>
      <c r="GOG19" s="877"/>
      <c r="GOH19" s="877"/>
      <c r="GOI19" s="877"/>
      <c r="GOJ19" s="877"/>
      <c r="GOK19" s="877"/>
      <c r="GOL19" s="877"/>
      <c r="GOM19" s="877"/>
      <c r="GON19" s="877"/>
      <c r="GOO19" s="877"/>
      <c r="GOP19" s="877"/>
      <c r="GOQ19" s="877"/>
      <c r="GOR19" s="877"/>
      <c r="GOS19" s="877"/>
      <c r="GOT19" s="877"/>
      <c r="GOU19" s="877"/>
      <c r="GOV19" s="877"/>
      <c r="GOW19" s="877"/>
      <c r="GOX19" s="877"/>
      <c r="GOY19" s="877"/>
      <c r="GOZ19" s="877"/>
      <c r="GPA19" s="877"/>
      <c r="GPB19" s="877"/>
      <c r="GPC19" s="877"/>
      <c r="GPD19" s="877"/>
      <c r="GPE19" s="877"/>
      <c r="GPF19" s="877"/>
      <c r="GPG19" s="877"/>
      <c r="GPH19" s="877"/>
      <c r="GPI19" s="877"/>
      <c r="GPJ19" s="877"/>
      <c r="GPK19" s="877"/>
      <c r="GPL19" s="877"/>
      <c r="GPM19" s="877"/>
      <c r="GPN19" s="877"/>
      <c r="GPO19" s="877"/>
      <c r="GPP19" s="877"/>
      <c r="GPQ19" s="877"/>
      <c r="GPR19" s="877"/>
      <c r="GPS19" s="877"/>
      <c r="GPT19" s="877"/>
      <c r="GPU19" s="877"/>
      <c r="GPV19" s="877"/>
      <c r="GPW19" s="877"/>
      <c r="GPX19" s="877"/>
      <c r="GPY19" s="877"/>
      <c r="GPZ19" s="877"/>
      <c r="GQA19" s="877"/>
      <c r="GQB19" s="877"/>
      <c r="GQC19" s="877"/>
      <c r="GQD19" s="877"/>
      <c r="GQE19" s="877"/>
      <c r="GQF19" s="877"/>
      <c r="GQG19" s="877"/>
      <c r="GQH19" s="877"/>
      <c r="GQI19" s="877"/>
      <c r="GQJ19" s="877"/>
      <c r="GQK19" s="877"/>
      <c r="GQL19" s="877"/>
      <c r="GQM19" s="877"/>
      <c r="GQN19" s="877"/>
      <c r="GQO19" s="877"/>
      <c r="GQP19" s="877"/>
      <c r="GQQ19" s="877"/>
      <c r="GQR19" s="877"/>
      <c r="GQS19" s="877"/>
      <c r="GQT19" s="877"/>
      <c r="GQU19" s="877"/>
      <c r="GQV19" s="877"/>
      <c r="GQW19" s="877"/>
      <c r="GQX19" s="877"/>
      <c r="GQY19" s="877"/>
      <c r="GQZ19" s="877"/>
      <c r="GRA19" s="877"/>
      <c r="GRB19" s="877"/>
      <c r="GRC19" s="877"/>
      <c r="GRD19" s="877"/>
      <c r="GRE19" s="877"/>
      <c r="GRF19" s="877"/>
      <c r="GRG19" s="877"/>
      <c r="GRH19" s="877"/>
      <c r="GRI19" s="877"/>
      <c r="GRJ19" s="877"/>
      <c r="GRK19" s="877"/>
      <c r="GRL19" s="877"/>
      <c r="GRM19" s="877"/>
      <c r="GRN19" s="877"/>
      <c r="GRO19" s="877"/>
      <c r="GRP19" s="877"/>
      <c r="GRQ19" s="877"/>
      <c r="GRR19" s="877"/>
      <c r="GRS19" s="877"/>
      <c r="GRT19" s="877"/>
      <c r="GRU19" s="877"/>
      <c r="GRV19" s="877"/>
      <c r="GRW19" s="877"/>
      <c r="GRX19" s="877"/>
      <c r="GRY19" s="877"/>
      <c r="GRZ19" s="877"/>
      <c r="GSA19" s="877"/>
      <c r="GSB19" s="877"/>
      <c r="GSC19" s="877"/>
      <c r="GSD19" s="877"/>
      <c r="GSE19" s="877"/>
      <c r="GSF19" s="877"/>
      <c r="GSG19" s="877"/>
      <c r="GSH19" s="877"/>
      <c r="GSI19" s="877"/>
      <c r="GSJ19" s="877"/>
      <c r="GSK19" s="877"/>
      <c r="GSL19" s="877"/>
      <c r="GSM19" s="877"/>
      <c r="GSN19" s="877"/>
      <c r="GSO19" s="877"/>
      <c r="GSP19" s="877"/>
      <c r="GSQ19" s="877"/>
      <c r="GSR19" s="877"/>
      <c r="GSS19" s="877"/>
      <c r="GST19" s="877"/>
      <c r="GSU19" s="877"/>
      <c r="GSV19" s="877"/>
      <c r="GSW19" s="877"/>
      <c r="GSX19" s="877"/>
      <c r="GSY19" s="877"/>
      <c r="GSZ19" s="877"/>
      <c r="GTA19" s="877"/>
      <c r="GTB19" s="877"/>
      <c r="GTC19" s="877"/>
      <c r="GTD19" s="877"/>
      <c r="GTE19" s="877"/>
      <c r="GTF19" s="877"/>
      <c r="GTG19" s="877"/>
      <c r="GTH19" s="877"/>
      <c r="GTI19" s="877"/>
      <c r="GTJ19" s="877"/>
      <c r="GTK19" s="877"/>
      <c r="GTL19" s="877"/>
      <c r="GTM19" s="877"/>
      <c r="GTN19" s="877"/>
      <c r="GTO19" s="877"/>
      <c r="GTP19" s="877"/>
      <c r="GTQ19" s="877"/>
      <c r="GTR19" s="877"/>
      <c r="GTS19" s="877"/>
      <c r="GTT19" s="877"/>
      <c r="GTU19" s="877"/>
      <c r="GTV19" s="877"/>
      <c r="GTW19" s="877"/>
      <c r="GTX19" s="877"/>
      <c r="GTY19" s="877"/>
      <c r="GTZ19" s="877"/>
      <c r="GUA19" s="877"/>
      <c r="GUB19" s="877"/>
      <c r="GUC19" s="877"/>
      <c r="GUD19" s="877"/>
      <c r="GUE19" s="877"/>
      <c r="GUF19" s="877"/>
      <c r="GUG19" s="877"/>
      <c r="GUH19" s="877"/>
      <c r="GUI19" s="877"/>
      <c r="GUJ19" s="877"/>
      <c r="GUK19" s="877"/>
      <c r="GUL19" s="877"/>
      <c r="GUM19" s="877"/>
      <c r="GUN19" s="877"/>
      <c r="GUO19" s="877"/>
      <c r="GUP19" s="877"/>
      <c r="GUQ19" s="877"/>
      <c r="GUR19" s="877"/>
      <c r="GUS19" s="877"/>
      <c r="GUT19" s="877"/>
      <c r="GUU19" s="877"/>
      <c r="GUV19" s="877"/>
      <c r="GUW19" s="877"/>
      <c r="GUX19" s="877"/>
      <c r="GUY19" s="877"/>
      <c r="GUZ19" s="877"/>
      <c r="GVA19" s="877"/>
      <c r="GVB19" s="877"/>
      <c r="GVC19" s="877"/>
      <c r="GVD19" s="877"/>
      <c r="GVE19" s="877"/>
      <c r="GVF19" s="877"/>
      <c r="GVG19" s="877"/>
      <c r="GVH19" s="877"/>
      <c r="GVI19" s="877"/>
      <c r="GVJ19" s="877"/>
      <c r="GVK19" s="877"/>
      <c r="GVL19" s="877"/>
      <c r="GVM19" s="877"/>
      <c r="GVN19" s="877"/>
      <c r="GVO19" s="877"/>
      <c r="GVP19" s="877"/>
      <c r="GVQ19" s="877"/>
      <c r="GVR19" s="877"/>
      <c r="GVS19" s="877"/>
      <c r="GVT19" s="877"/>
      <c r="GVU19" s="877"/>
      <c r="GVV19" s="877"/>
      <c r="GVW19" s="877"/>
      <c r="GVX19" s="877"/>
      <c r="GVY19" s="877"/>
      <c r="GVZ19" s="877"/>
      <c r="GWA19" s="877"/>
      <c r="GWB19" s="877"/>
      <c r="GWC19" s="877"/>
      <c r="GWD19" s="877"/>
      <c r="GWE19" s="877"/>
      <c r="GWF19" s="877"/>
      <c r="GWG19" s="877"/>
      <c r="GWH19" s="877"/>
      <c r="GWI19" s="877"/>
      <c r="GWJ19" s="877"/>
      <c r="GWK19" s="877"/>
      <c r="GWL19" s="877"/>
      <c r="GWM19" s="877"/>
      <c r="GWN19" s="877"/>
      <c r="GWO19" s="877"/>
      <c r="GWP19" s="877"/>
      <c r="GWQ19" s="877"/>
      <c r="GWR19" s="877"/>
      <c r="GWS19" s="877"/>
      <c r="GWT19" s="877"/>
      <c r="GWU19" s="877"/>
      <c r="GWV19" s="877"/>
      <c r="GWW19" s="877"/>
      <c r="GWX19" s="877"/>
      <c r="GWY19" s="877"/>
      <c r="GWZ19" s="877"/>
      <c r="GXA19" s="877"/>
      <c r="GXB19" s="877"/>
      <c r="GXC19" s="877"/>
      <c r="GXD19" s="877"/>
      <c r="GXE19" s="877"/>
      <c r="GXF19" s="877"/>
      <c r="GXG19" s="877"/>
      <c r="GXH19" s="877"/>
      <c r="GXI19" s="877"/>
      <c r="GXJ19" s="877"/>
      <c r="GXK19" s="877"/>
      <c r="GXL19" s="877"/>
      <c r="GXM19" s="877"/>
      <c r="GXN19" s="877"/>
      <c r="GXO19" s="877"/>
      <c r="GXP19" s="877"/>
      <c r="GXQ19" s="877"/>
      <c r="GXR19" s="877"/>
      <c r="GXS19" s="877"/>
      <c r="GXT19" s="877"/>
      <c r="GXU19" s="877"/>
      <c r="GXV19" s="877"/>
      <c r="GXW19" s="877"/>
      <c r="GXX19" s="877"/>
      <c r="GXY19" s="877"/>
      <c r="GXZ19" s="877"/>
      <c r="GYA19" s="877"/>
      <c r="GYB19" s="877"/>
      <c r="GYC19" s="877"/>
      <c r="GYD19" s="877"/>
      <c r="GYE19" s="877"/>
      <c r="GYF19" s="877"/>
      <c r="GYG19" s="877"/>
      <c r="GYH19" s="877"/>
      <c r="GYI19" s="877"/>
      <c r="GYJ19" s="877"/>
      <c r="GYK19" s="877"/>
      <c r="GYL19" s="877"/>
      <c r="GYM19" s="877"/>
      <c r="GYN19" s="877"/>
      <c r="GYO19" s="877"/>
      <c r="GYP19" s="877"/>
      <c r="GYQ19" s="877"/>
      <c r="GYR19" s="877"/>
      <c r="GYS19" s="877"/>
      <c r="GYT19" s="877"/>
      <c r="GYU19" s="877"/>
      <c r="GYV19" s="877"/>
      <c r="GYW19" s="877"/>
      <c r="GYX19" s="877"/>
      <c r="GYY19" s="877"/>
      <c r="GYZ19" s="877"/>
      <c r="GZA19" s="877"/>
      <c r="GZB19" s="877"/>
      <c r="GZC19" s="877"/>
      <c r="GZD19" s="877"/>
      <c r="GZE19" s="877"/>
      <c r="GZF19" s="877"/>
      <c r="GZG19" s="877"/>
      <c r="GZH19" s="877"/>
      <c r="GZI19" s="877"/>
      <c r="GZJ19" s="877"/>
      <c r="GZK19" s="877"/>
      <c r="GZL19" s="877"/>
      <c r="GZM19" s="877"/>
      <c r="GZN19" s="877"/>
      <c r="GZO19" s="877"/>
      <c r="GZP19" s="877"/>
      <c r="GZQ19" s="877"/>
      <c r="GZR19" s="877"/>
      <c r="GZS19" s="877"/>
      <c r="GZT19" s="877"/>
      <c r="GZU19" s="877"/>
      <c r="GZV19" s="877"/>
      <c r="GZW19" s="877"/>
      <c r="GZX19" s="877"/>
      <c r="GZY19" s="877"/>
      <c r="GZZ19" s="877"/>
      <c r="HAA19" s="877"/>
      <c r="HAB19" s="877"/>
      <c r="HAC19" s="877"/>
      <c r="HAD19" s="877"/>
      <c r="HAE19" s="877"/>
      <c r="HAF19" s="877"/>
      <c r="HAG19" s="877"/>
      <c r="HAH19" s="877"/>
      <c r="HAI19" s="877"/>
      <c r="HAJ19" s="877"/>
      <c r="HAK19" s="877"/>
      <c r="HAL19" s="877"/>
      <c r="HAM19" s="877"/>
      <c r="HAN19" s="877"/>
      <c r="HAO19" s="877"/>
      <c r="HAP19" s="877"/>
      <c r="HAQ19" s="877"/>
      <c r="HAR19" s="877"/>
      <c r="HAS19" s="877"/>
      <c r="HAT19" s="877"/>
      <c r="HAU19" s="877"/>
      <c r="HAV19" s="877"/>
      <c r="HAW19" s="877"/>
      <c r="HAX19" s="877"/>
      <c r="HAY19" s="877"/>
      <c r="HAZ19" s="877"/>
      <c r="HBA19" s="877"/>
      <c r="HBB19" s="877"/>
      <c r="HBC19" s="877"/>
      <c r="HBD19" s="877"/>
      <c r="HBE19" s="877"/>
      <c r="HBF19" s="877"/>
      <c r="HBG19" s="877"/>
      <c r="HBH19" s="877"/>
      <c r="HBI19" s="877"/>
      <c r="HBJ19" s="877"/>
      <c r="HBK19" s="877"/>
      <c r="HBL19" s="877"/>
      <c r="HBM19" s="877"/>
      <c r="HBN19" s="877"/>
      <c r="HBO19" s="877"/>
      <c r="HBP19" s="877"/>
      <c r="HBQ19" s="877"/>
      <c r="HBR19" s="877"/>
      <c r="HBS19" s="877"/>
      <c r="HBT19" s="877"/>
      <c r="HBU19" s="877"/>
      <c r="HBV19" s="877"/>
      <c r="HBW19" s="877"/>
      <c r="HBX19" s="877"/>
      <c r="HBY19" s="877"/>
      <c r="HBZ19" s="877"/>
      <c r="HCA19" s="877"/>
      <c r="HCB19" s="877"/>
      <c r="HCC19" s="877"/>
      <c r="HCD19" s="877"/>
      <c r="HCE19" s="877"/>
      <c r="HCF19" s="877"/>
      <c r="HCG19" s="877"/>
      <c r="HCH19" s="877"/>
      <c r="HCI19" s="877"/>
      <c r="HCJ19" s="877"/>
      <c r="HCK19" s="877"/>
      <c r="HCL19" s="877"/>
      <c r="HCM19" s="877"/>
      <c r="HCN19" s="877"/>
      <c r="HCO19" s="877"/>
      <c r="HCP19" s="877"/>
      <c r="HCQ19" s="877"/>
      <c r="HCR19" s="877"/>
      <c r="HCS19" s="877"/>
      <c r="HCT19" s="877"/>
      <c r="HCU19" s="877"/>
      <c r="HCV19" s="877"/>
      <c r="HCW19" s="877"/>
      <c r="HCX19" s="877"/>
      <c r="HCY19" s="877"/>
      <c r="HCZ19" s="877"/>
      <c r="HDA19" s="877"/>
      <c r="HDB19" s="877"/>
      <c r="HDC19" s="877"/>
      <c r="HDD19" s="877"/>
      <c r="HDE19" s="877"/>
      <c r="HDF19" s="877"/>
      <c r="HDG19" s="877"/>
      <c r="HDH19" s="877"/>
      <c r="HDI19" s="877"/>
      <c r="HDJ19" s="877"/>
      <c r="HDK19" s="877"/>
      <c r="HDL19" s="877"/>
      <c r="HDM19" s="877"/>
      <c r="HDN19" s="877"/>
      <c r="HDO19" s="877"/>
      <c r="HDP19" s="877"/>
      <c r="HDQ19" s="877"/>
      <c r="HDR19" s="877"/>
      <c r="HDS19" s="877"/>
      <c r="HDT19" s="877"/>
      <c r="HDU19" s="877"/>
      <c r="HDV19" s="877"/>
      <c r="HDW19" s="877"/>
      <c r="HDX19" s="877"/>
      <c r="HDY19" s="877"/>
      <c r="HDZ19" s="877"/>
      <c r="HEA19" s="877"/>
      <c r="HEB19" s="877"/>
      <c r="HEC19" s="877"/>
      <c r="HED19" s="877"/>
      <c r="HEE19" s="877"/>
      <c r="HEF19" s="877"/>
      <c r="HEG19" s="877"/>
      <c r="HEH19" s="877"/>
      <c r="HEI19" s="877"/>
      <c r="HEJ19" s="877"/>
      <c r="HEK19" s="877"/>
      <c r="HEL19" s="877"/>
      <c r="HEM19" s="877"/>
      <c r="HEN19" s="877"/>
      <c r="HEO19" s="877"/>
      <c r="HEP19" s="877"/>
      <c r="HEQ19" s="877"/>
      <c r="HER19" s="877"/>
      <c r="HES19" s="877"/>
      <c r="HET19" s="877"/>
      <c r="HEU19" s="877"/>
      <c r="HEV19" s="877"/>
      <c r="HEW19" s="877"/>
      <c r="HEX19" s="877"/>
      <c r="HEY19" s="877"/>
      <c r="HEZ19" s="877"/>
      <c r="HFA19" s="877"/>
      <c r="HFB19" s="877"/>
      <c r="HFC19" s="877"/>
      <c r="HFD19" s="877"/>
      <c r="HFE19" s="877"/>
      <c r="HFF19" s="877"/>
      <c r="HFG19" s="877"/>
      <c r="HFH19" s="877"/>
      <c r="HFI19" s="877"/>
      <c r="HFJ19" s="877"/>
      <c r="HFK19" s="877"/>
      <c r="HFL19" s="877"/>
      <c r="HFM19" s="877"/>
      <c r="HFN19" s="877"/>
      <c r="HFO19" s="877"/>
      <c r="HFP19" s="877"/>
      <c r="HFQ19" s="877"/>
      <c r="HFR19" s="877"/>
      <c r="HFS19" s="877"/>
      <c r="HFT19" s="877"/>
      <c r="HFU19" s="877"/>
      <c r="HFV19" s="877"/>
      <c r="HFW19" s="877"/>
      <c r="HFX19" s="877"/>
      <c r="HFY19" s="877"/>
      <c r="HFZ19" s="877"/>
      <c r="HGA19" s="877"/>
      <c r="HGB19" s="877"/>
      <c r="HGC19" s="877"/>
      <c r="HGD19" s="877"/>
      <c r="HGE19" s="877"/>
      <c r="HGF19" s="877"/>
      <c r="HGG19" s="877"/>
      <c r="HGH19" s="877"/>
      <c r="HGI19" s="877"/>
      <c r="HGJ19" s="877"/>
      <c r="HGK19" s="877"/>
      <c r="HGL19" s="877"/>
      <c r="HGM19" s="877"/>
      <c r="HGN19" s="877"/>
      <c r="HGO19" s="877"/>
      <c r="HGP19" s="877"/>
      <c r="HGQ19" s="877"/>
      <c r="HGR19" s="877"/>
      <c r="HGS19" s="877"/>
      <c r="HGT19" s="877"/>
      <c r="HGU19" s="877"/>
      <c r="HGV19" s="877"/>
      <c r="HGW19" s="877"/>
      <c r="HGX19" s="877"/>
      <c r="HGY19" s="877"/>
      <c r="HGZ19" s="877"/>
      <c r="HHA19" s="877"/>
      <c r="HHB19" s="877"/>
      <c r="HHC19" s="877"/>
      <c r="HHD19" s="877"/>
      <c r="HHE19" s="877"/>
      <c r="HHF19" s="877"/>
      <c r="HHG19" s="877"/>
      <c r="HHH19" s="877"/>
      <c r="HHI19" s="877"/>
      <c r="HHJ19" s="877"/>
      <c r="HHK19" s="877"/>
      <c r="HHL19" s="877"/>
      <c r="HHM19" s="877"/>
      <c r="HHN19" s="877"/>
      <c r="HHO19" s="877"/>
      <c r="HHP19" s="877"/>
      <c r="HHQ19" s="877"/>
      <c r="HHR19" s="877"/>
      <c r="HHS19" s="877"/>
      <c r="HHT19" s="877"/>
      <c r="HHU19" s="877"/>
      <c r="HHV19" s="877"/>
      <c r="HHW19" s="877"/>
      <c r="HHX19" s="877"/>
      <c r="HHY19" s="877"/>
      <c r="HHZ19" s="877"/>
      <c r="HIA19" s="877"/>
      <c r="HIB19" s="877"/>
      <c r="HIC19" s="877"/>
      <c r="HID19" s="877"/>
      <c r="HIE19" s="877"/>
      <c r="HIF19" s="877"/>
      <c r="HIG19" s="877"/>
      <c r="HIH19" s="877"/>
      <c r="HII19" s="877"/>
      <c r="HIJ19" s="877"/>
      <c r="HIK19" s="877"/>
      <c r="HIL19" s="877"/>
      <c r="HIM19" s="877"/>
      <c r="HIN19" s="877"/>
      <c r="HIO19" s="877"/>
      <c r="HIP19" s="877"/>
      <c r="HIQ19" s="877"/>
      <c r="HIR19" s="877"/>
      <c r="HIS19" s="877"/>
      <c r="HIT19" s="877"/>
      <c r="HIU19" s="877"/>
      <c r="HIV19" s="877"/>
      <c r="HIW19" s="877"/>
      <c r="HIX19" s="877"/>
      <c r="HIY19" s="877"/>
      <c r="HIZ19" s="877"/>
      <c r="HJA19" s="877"/>
      <c r="HJB19" s="877"/>
      <c r="HJC19" s="877"/>
      <c r="HJD19" s="877"/>
      <c r="HJE19" s="877"/>
      <c r="HJF19" s="877"/>
      <c r="HJG19" s="877"/>
      <c r="HJH19" s="877"/>
      <c r="HJI19" s="877"/>
      <c r="HJJ19" s="877"/>
      <c r="HJK19" s="877"/>
      <c r="HJL19" s="877"/>
      <c r="HJM19" s="877"/>
      <c r="HJN19" s="877"/>
      <c r="HJO19" s="877"/>
      <c r="HJP19" s="877"/>
      <c r="HJQ19" s="877"/>
      <c r="HJR19" s="877"/>
      <c r="HJS19" s="877"/>
      <c r="HJT19" s="877"/>
      <c r="HJU19" s="877"/>
      <c r="HJV19" s="877"/>
      <c r="HJW19" s="877"/>
      <c r="HJX19" s="877"/>
      <c r="HJY19" s="877"/>
      <c r="HJZ19" s="877"/>
      <c r="HKA19" s="877"/>
      <c r="HKB19" s="877"/>
      <c r="HKC19" s="877"/>
      <c r="HKD19" s="877"/>
      <c r="HKE19" s="877"/>
      <c r="HKF19" s="877"/>
      <c r="HKG19" s="877"/>
      <c r="HKH19" s="877"/>
      <c r="HKI19" s="877"/>
      <c r="HKJ19" s="877"/>
      <c r="HKK19" s="877"/>
      <c r="HKL19" s="877"/>
      <c r="HKM19" s="877"/>
      <c r="HKN19" s="877"/>
      <c r="HKO19" s="877"/>
      <c r="HKP19" s="877"/>
      <c r="HKQ19" s="877"/>
      <c r="HKR19" s="877"/>
      <c r="HKS19" s="877"/>
      <c r="HKT19" s="877"/>
      <c r="HKU19" s="877"/>
      <c r="HKV19" s="877"/>
      <c r="HKW19" s="877"/>
      <c r="HKX19" s="877"/>
      <c r="HKY19" s="877"/>
      <c r="HKZ19" s="877"/>
      <c r="HLA19" s="877"/>
      <c r="HLB19" s="877"/>
      <c r="HLC19" s="877"/>
      <c r="HLD19" s="877"/>
      <c r="HLE19" s="877"/>
      <c r="HLF19" s="877"/>
      <c r="HLG19" s="877"/>
      <c r="HLH19" s="877"/>
      <c r="HLI19" s="877"/>
      <c r="HLJ19" s="877"/>
      <c r="HLK19" s="877"/>
      <c r="HLL19" s="877"/>
      <c r="HLM19" s="877"/>
      <c r="HLN19" s="877"/>
      <c r="HLO19" s="877"/>
      <c r="HLP19" s="877"/>
      <c r="HLQ19" s="877"/>
      <c r="HLR19" s="877"/>
      <c r="HLS19" s="877"/>
      <c r="HLT19" s="877"/>
      <c r="HLU19" s="877"/>
      <c r="HLV19" s="877"/>
      <c r="HLW19" s="877"/>
      <c r="HLX19" s="877"/>
      <c r="HLY19" s="877"/>
      <c r="HLZ19" s="877"/>
      <c r="HMA19" s="877"/>
      <c r="HMB19" s="877"/>
      <c r="HMC19" s="877"/>
      <c r="HMD19" s="877"/>
      <c r="HME19" s="877"/>
      <c r="HMF19" s="877"/>
      <c r="HMG19" s="877"/>
      <c r="HMH19" s="877"/>
      <c r="HMI19" s="877"/>
      <c r="HMJ19" s="877"/>
      <c r="HMK19" s="877"/>
      <c r="HML19" s="877"/>
      <c r="HMM19" s="877"/>
      <c r="HMN19" s="877"/>
      <c r="HMO19" s="877"/>
      <c r="HMP19" s="877"/>
      <c r="HMQ19" s="877"/>
      <c r="HMR19" s="877"/>
      <c r="HMS19" s="877"/>
      <c r="HMT19" s="877"/>
      <c r="HMU19" s="877"/>
      <c r="HMV19" s="877"/>
      <c r="HMW19" s="877"/>
      <c r="HMX19" s="877"/>
      <c r="HMY19" s="877"/>
      <c r="HMZ19" s="877"/>
      <c r="HNA19" s="877"/>
      <c r="HNB19" s="877"/>
      <c r="HNC19" s="877"/>
      <c r="HND19" s="877"/>
      <c r="HNE19" s="877"/>
      <c r="HNF19" s="877"/>
      <c r="HNG19" s="877"/>
      <c r="HNH19" s="877"/>
      <c r="HNI19" s="877"/>
      <c r="HNJ19" s="877"/>
      <c r="HNK19" s="877"/>
      <c r="HNL19" s="877"/>
      <c r="HNM19" s="877"/>
      <c r="HNN19" s="877"/>
      <c r="HNO19" s="877"/>
      <c r="HNP19" s="877"/>
      <c r="HNQ19" s="877"/>
      <c r="HNR19" s="877"/>
      <c r="HNS19" s="877"/>
      <c r="HNT19" s="877"/>
      <c r="HNU19" s="877"/>
      <c r="HNV19" s="877"/>
      <c r="HNW19" s="877"/>
      <c r="HNX19" s="877"/>
      <c r="HNY19" s="877"/>
      <c r="HNZ19" s="877"/>
      <c r="HOA19" s="877"/>
      <c r="HOB19" s="877"/>
      <c r="HOC19" s="877"/>
      <c r="HOD19" s="877"/>
      <c r="HOE19" s="877"/>
      <c r="HOF19" s="877"/>
      <c r="HOG19" s="877"/>
      <c r="HOH19" s="877"/>
      <c r="HOI19" s="877"/>
      <c r="HOJ19" s="877"/>
      <c r="HOK19" s="877"/>
      <c r="HOL19" s="877"/>
      <c r="HOM19" s="877"/>
      <c r="HON19" s="877"/>
      <c r="HOO19" s="877"/>
      <c r="HOP19" s="877"/>
      <c r="HOQ19" s="877"/>
      <c r="HOR19" s="877"/>
      <c r="HOS19" s="877"/>
      <c r="HOT19" s="877"/>
      <c r="HOU19" s="877"/>
      <c r="HOV19" s="877"/>
      <c r="HOW19" s="877"/>
      <c r="HOX19" s="877"/>
      <c r="HOY19" s="877"/>
      <c r="HOZ19" s="877"/>
      <c r="HPA19" s="877"/>
      <c r="HPB19" s="877"/>
      <c r="HPC19" s="877"/>
      <c r="HPD19" s="877"/>
      <c r="HPE19" s="877"/>
      <c r="HPF19" s="877"/>
      <c r="HPG19" s="877"/>
      <c r="HPH19" s="877"/>
      <c r="HPI19" s="877"/>
      <c r="HPJ19" s="877"/>
      <c r="HPK19" s="877"/>
      <c r="HPL19" s="877"/>
      <c r="HPM19" s="877"/>
      <c r="HPN19" s="877"/>
      <c r="HPO19" s="877"/>
      <c r="HPP19" s="877"/>
      <c r="HPQ19" s="877"/>
      <c r="HPR19" s="877"/>
      <c r="HPS19" s="877"/>
      <c r="HPT19" s="877"/>
      <c r="HPU19" s="877"/>
      <c r="HPV19" s="877"/>
      <c r="HPW19" s="877"/>
      <c r="HPX19" s="877"/>
      <c r="HPY19" s="877"/>
      <c r="HPZ19" s="877"/>
      <c r="HQA19" s="877"/>
      <c r="HQB19" s="877"/>
      <c r="HQC19" s="877"/>
      <c r="HQD19" s="877"/>
      <c r="HQE19" s="877"/>
      <c r="HQF19" s="877"/>
      <c r="HQG19" s="877"/>
      <c r="HQH19" s="877"/>
      <c r="HQI19" s="877"/>
      <c r="HQJ19" s="877"/>
      <c r="HQK19" s="877"/>
      <c r="HQL19" s="877"/>
      <c r="HQM19" s="877"/>
      <c r="HQN19" s="877"/>
      <c r="HQO19" s="877"/>
      <c r="HQP19" s="877"/>
      <c r="HQQ19" s="877"/>
      <c r="HQR19" s="877"/>
      <c r="HQS19" s="877"/>
      <c r="HQT19" s="877"/>
      <c r="HQU19" s="877"/>
      <c r="HQV19" s="877"/>
      <c r="HQW19" s="877"/>
      <c r="HQX19" s="877"/>
      <c r="HQY19" s="877"/>
      <c r="HQZ19" s="877"/>
      <c r="HRA19" s="877"/>
      <c r="HRB19" s="877"/>
      <c r="HRC19" s="877"/>
      <c r="HRD19" s="877"/>
      <c r="HRE19" s="877"/>
      <c r="HRF19" s="877"/>
      <c r="HRG19" s="877"/>
      <c r="HRH19" s="877"/>
      <c r="HRI19" s="877"/>
      <c r="HRJ19" s="877"/>
      <c r="HRK19" s="877"/>
      <c r="HRL19" s="877"/>
      <c r="HRM19" s="877"/>
      <c r="HRN19" s="877"/>
      <c r="HRO19" s="877"/>
      <c r="HRP19" s="877"/>
      <c r="HRQ19" s="877"/>
      <c r="HRR19" s="877"/>
      <c r="HRS19" s="877"/>
      <c r="HRT19" s="877"/>
      <c r="HRU19" s="877"/>
      <c r="HRV19" s="877"/>
      <c r="HRW19" s="877"/>
      <c r="HRX19" s="877"/>
      <c r="HRY19" s="877"/>
      <c r="HRZ19" s="877"/>
      <c r="HSA19" s="877"/>
      <c r="HSB19" s="877"/>
      <c r="HSC19" s="877"/>
      <c r="HSD19" s="877"/>
      <c r="HSE19" s="877"/>
      <c r="HSF19" s="877"/>
      <c r="HSG19" s="877"/>
      <c r="HSH19" s="877"/>
      <c r="HSI19" s="877"/>
      <c r="HSJ19" s="877"/>
      <c r="HSK19" s="877"/>
      <c r="HSL19" s="877"/>
      <c r="HSM19" s="877"/>
      <c r="HSN19" s="877"/>
      <c r="HSO19" s="877"/>
      <c r="HSP19" s="877"/>
      <c r="HSQ19" s="877"/>
      <c r="HSR19" s="877"/>
      <c r="HSS19" s="877"/>
      <c r="HST19" s="877"/>
      <c r="HSU19" s="877"/>
      <c r="HSV19" s="877"/>
      <c r="HSW19" s="877"/>
      <c r="HSX19" s="877"/>
      <c r="HSY19" s="877"/>
      <c r="HSZ19" s="877"/>
      <c r="HTA19" s="877"/>
      <c r="HTB19" s="877"/>
      <c r="HTC19" s="877"/>
      <c r="HTD19" s="877"/>
      <c r="HTE19" s="877"/>
      <c r="HTF19" s="877"/>
      <c r="HTG19" s="877"/>
      <c r="HTH19" s="877"/>
      <c r="HTI19" s="877"/>
      <c r="HTJ19" s="877"/>
      <c r="HTK19" s="877"/>
      <c r="HTL19" s="877"/>
      <c r="HTM19" s="877"/>
      <c r="HTN19" s="877"/>
      <c r="HTO19" s="877"/>
      <c r="HTP19" s="877"/>
      <c r="HTQ19" s="877"/>
      <c r="HTR19" s="877"/>
      <c r="HTS19" s="877"/>
      <c r="HTT19" s="877"/>
      <c r="HTU19" s="877"/>
      <c r="HTV19" s="877"/>
      <c r="HTW19" s="877"/>
      <c r="HTX19" s="877"/>
      <c r="HTY19" s="877"/>
      <c r="HTZ19" s="877"/>
      <c r="HUA19" s="877"/>
      <c r="HUB19" s="877"/>
      <c r="HUC19" s="877"/>
      <c r="HUD19" s="877"/>
      <c r="HUE19" s="877"/>
      <c r="HUF19" s="877"/>
      <c r="HUG19" s="877"/>
      <c r="HUH19" s="877"/>
      <c r="HUI19" s="877"/>
      <c r="HUJ19" s="877"/>
      <c r="HUK19" s="877"/>
      <c r="HUL19" s="877"/>
      <c r="HUM19" s="877"/>
      <c r="HUN19" s="877"/>
      <c r="HUO19" s="877"/>
      <c r="HUP19" s="877"/>
      <c r="HUQ19" s="877"/>
      <c r="HUR19" s="877"/>
      <c r="HUS19" s="877"/>
      <c r="HUT19" s="877"/>
      <c r="HUU19" s="877"/>
      <c r="HUV19" s="877"/>
      <c r="HUW19" s="877"/>
      <c r="HUX19" s="877"/>
      <c r="HUY19" s="877"/>
      <c r="HUZ19" s="877"/>
      <c r="HVA19" s="877"/>
      <c r="HVB19" s="877"/>
      <c r="HVC19" s="877"/>
      <c r="HVD19" s="877"/>
      <c r="HVE19" s="877"/>
      <c r="HVF19" s="877"/>
      <c r="HVG19" s="877"/>
      <c r="HVH19" s="877"/>
      <c r="HVI19" s="877"/>
      <c r="HVJ19" s="877"/>
      <c r="HVK19" s="877"/>
      <c r="HVL19" s="877"/>
      <c r="HVM19" s="877"/>
      <c r="HVN19" s="877"/>
      <c r="HVO19" s="877"/>
      <c r="HVP19" s="877"/>
      <c r="HVQ19" s="877"/>
      <c r="HVR19" s="877"/>
      <c r="HVS19" s="877"/>
      <c r="HVT19" s="877"/>
      <c r="HVU19" s="877"/>
      <c r="HVV19" s="877"/>
      <c r="HVW19" s="877"/>
      <c r="HVX19" s="877"/>
      <c r="HVY19" s="877"/>
      <c r="HVZ19" s="877"/>
      <c r="HWA19" s="877"/>
      <c r="HWB19" s="877"/>
      <c r="HWC19" s="877"/>
      <c r="HWD19" s="877"/>
      <c r="HWE19" s="877"/>
      <c r="HWF19" s="877"/>
      <c r="HWG19" s="877"/>
      <c r="HWH19" s="877"/>
      <c r="HWI19" s="877"/>
      <c r="HWJ19" s="877"/>
      <c r="HWK19" s="877"/>
      <c r="HWL19" s="877"/>
      <c r="HWM19" s="877"/>
      <c r="HWN19" s="877"/>
      <c r="HWO19" s="877"/>
      <c r="HWP19" s="877"/>
      <c r="HWQ19" s="877"/>
      <c r="HWR19" s="877"/>
      <c r="HWS19" s="877"/>
      <c r="HWT19" s="877"/>
      <c r="HWU19" s="877"/>
      <c r="HWV19" s="877"/>
      <c r="HWW19" s="877"/>
      <c r="HWX19" s="877"/>
      <c r="HWY19" s="877"/>
      <c r="HWZ19" s="877"/>
      <c r="HXA19" s="877"/>
      <c r="HXB19" s="877"/>
      <c r="HXC19" s="877"/>
      <c r="HXD19" s="877"/>
      <c r="HXE19" s="877"/>
      <c r="HXF19" s="877"/>
      <c r="HXG19" s="877"/>
      <c r="HXH19" s="877"/>
      <c r="HXI19" s="877"/>
      <c r="HXJ19" s="877"/>
      <c r="HXK19" s="877"/>
      <c r="HXL19" s="877"/>
      <c r="HXM19" s="877"/>
      <c r="HXN19" s="877"/>
      <c r="HXO19" s="877"/>
      <c r="HXP19" s="877"/>
      <c r="HXQ19" s="877"/>
      <c r="HXR19" s="877"/>
      <c r="HXS19" s="877"/>
      <c r="HXT19" s="877"/>
      <c r="HXU19" s="877"/>
      <c r="HXV19" s="877"/>
      <c r="HXW19" s="877"/>
      <c r="HXX19" s="877"/>
      <c r="HXY19" s="877"/>
      <c r="HXZ19" s="877"/>
      <c r="HYA19" s="877"/>
      <c r="HYB19" s="877"/>
      <c r="HYC19" s="877"/>
      <c r="HYD19" s="877"/>
      <c r="HYE19" s="877"/>
      <c r="HYF19" s="877"/>
      <c r="HYG19" s="877"/>
      <c r="HYH19" s="877"/>
      <c r="HYI19" s="877"/>
      <c r="HYJ19" s="877"/>
      <c r="HYK19" s="877"/>
      <c r="HYL19" s="877"/>
      <c r="HYM19" s="877"/>
      <c r="HYN19" s="877"/>
      <c r="HYO19" s="877"/>
      <c r="HYP19" s="877"/>
      <c r="HYQ19" s="877"/>
      <c r="HYR19" s="877"/>
      <c r="HYS19" s="877"/>
      <c r="HYT19" s="877"/>
      <c r="HYU19" s="877"/>
      <c r="HYV19" s="877"/>
      <c r="HYW19" s="877"/>
      <c r="HYX19" s="877"/>
      <c r="HYY19" s="877"/>
      <c r="HYZ19" s="877"/>
      <c r="HZA19" s="877"/>
      <c r="HZB19" s="877"/>
      <c r="HZC19" s="877"/>
      <c r="HZD19" s="877"/>
      <c r="HZE19" s="877"/>
      <c r="HZF19" s="877"/>
      <c r="HZG19" s="877"/>
      <c r="HZH19" s="877"/>
      <c r="HZI19" s="877"/>
      <c r="HZJ19" s="877"/>
      <c r="HZK19" s="877"/>
      <c r="HZL19" s="877"/>
      <c r="HZM19" s="877"/>
      <c r="HZN19" s="877"/>
      <c r="HZO19" s="877"/>
      <c r="HZP19" s="877"/>
      <c r="HZQ19" s="877"/>
      <c r="HZR19" s="877"/>
      <c r="HZS19" s="877"/>
      <c r="HZT19" s="877"/>
      <c r="HZU19" s="877"/>
      <c r="HZV19" s="877"/>
      <c r="HZW19" s="877"/>
      <c r="HZX19" s="877"/>
      <c r="HZY19" s="877"/>
      <c r="HZZ19" s="877"/>
      <c r="IAA19" s="877"/>
      <c r="IAB19" s="877"/>
      <c r="IAC19" s="877"/>
      <c r="IAD19" s="877"/>
      <c r="IAE19" s="877"/>
      <c r="IAF19" s="877"/>
      <c r="IAG19" s="877"/>
      <c r="IAH19" s="877"/>
      <c r="IAI19" s="877"/>
      <c r="IAJ19" s="877"/>
      <c r="IAK19" s="877"/>
      <c r="IAL19" s="877"/>
      <c r="IAM19" s="877"/>
      <c r="IAN19" s="877"/>
      <c r="IAO19" s="877"/>
      <c r="IAP19" s="877"/>
      <c r="IAQ19" s="877"/>
      <c r="IAR19" s="877"/>
      <c r="IAS19" s="877"/>
      <c r="IAT19" s="877"/>
      <c r="IAU19" s="877"/>
      <c r="IAV19" s="877"/>
      <c r="IAW19" s="877"/>
      <c r="IAX19" s="877"/>
      <c r="IAY19" s="877"/>
      <c r="IAZ19" s="877"/>
      <c r="IBA19" s="877"/>
      <c r="IBB19" s="877"/>
      <c r="IBC19" s="877"/>
      <c r="IBD19" s="877"/>
      <c r="IBE19" s="877"/>
      <c r="IBF19" s="877"/>
      <c r="IBG19" s="877"/>
      <c r="IBH19" s="877"/>
      <c r="IBI19" s="877"/>
      <c r="IBJ19" s="877"/>
      <c r="IBK19" s="877"/>
      <c r="IBL19" s="877"/>
      <c r="IBM19" s="877"/>
      <c r="IBN19" s="877"/>
      <c r="IBO19" s="877"/>
      <c r="IBP19" s="877"/>
      <c r="IBQ19" s="877"/>
      <c r="IBR19" s="877"/>
      <c r="IBS19" s="877"/>
      <c r="IBT19" s="877"/>
      <c r="IBU19" s="877"/>
      <c r="IBV19" s="877"/>
      <c r="IBW19" s="877"/>
      <c r="IBX19" s="877"/>
      <c r="IBY19" s="877"/>
      <c r="IBZ19" s="877"/>
      <c r="ICA19" s="877"/>
      <c r="ICB19" s="877"/>
      <c r="ICC19" s="877"/>
      <c r="ICD19" s="877"/>
      <c r="ICE19" s="877"/>
      <c r="ICF19" s="877"/>
      <c r="ICG19" s="877"/>
      <c r="ICH19" s="877"/>
      <c r="ICI19" s="877"/>
      <c r="ICJ19" s="877"/>
      <c r="ICK19" s="877"/>
      <c r="ICL19" s="877"/>
      <c r="ICM19" s="877"/>
      <c r="ICN19" s="877"/>
      <c r="ICO19" s="877"/>
      <c r="ICP19" s="877"/>
      <c r="ICQ19" s="877"/>
      <c r="ICR19" s="877"/>
      <c r="ICS19" s="877"/>
      <c r="ICT19" s="877"/>
      <c r="ICU19" s="877"/>
      <c r="ICV19" s="877"/>
      <c r="ICW19" s="877"/>
      <c r="ICX19" s="877"/>
      <c r="ICY19" s="877"/>
      <c r="ICZ19" s="877"/>
      <c r="IDA19" s="877"/>
      <c r="IDB19" s="877"/>
      <c r="IDC19" s="877"/>
      <c r="IDD19" s="877"/>
      <c r="IDE19" s="877"/>
      <c r="IDF19" s="877"/>
      <c r="IDG19" s="877"/>
      <c r="IDH19" s="877"/>
      <c r="IDI19" s="877"/>
      <c r="IDJ19" s="877"/>
      <c r="IDK19" s="877"/>
      <c r="IDL19" s="877"/>
      <c r="IDM19" s="877"/>
      <c r="IDN19" s="877"/>
      <c r="IDO19" s="877"/>
      <c r="IDP19" s="877"/>
      <c r="IDQ19" s="877"/>
      <c r="IDR19" s="877"/>
      <c r="IDS19" s="877"/>
      <c r="IDT19" s="877"/>
      <c r="IDU19" s="877"/>
      <c r="IDV19" s="877"/>
      <c r="IDW19" s="877"/>
      <c r="IDX19" s="877"/>
      <c r="IDY19" s="877"/>
      <c r="IDZ19" s="877"/>
      <c r="IEA19" s="877"/>
      <c r="IEB19" s="877"/>
      <c r="IEC19" s="877"/>
      <c r="IED19" s="877"/>
      <c r="IEE19" s="877"/>
      <c r="IEF19" s="877"/>
      <c r="IEG19" s="877"/>
      <c r="IEH19" s="877"/>
      <c r="IEI19" s="877"/>
      <c r="IEJ19" s="877"/>
      <c r="IEK19" s="877"/>
      <c r="IEL19" s="877"/>
      <c r="IEM19" s="877"/>
      <c r="IEN19" s="877"/>
      <c r="IEO19" s="877"/>
      <c r="IEP19" s="877"/>
      <c r="IEQ19" s="877"/>
      <c r="IER19" s="877"/>
      <c r="IES19" s="877"/>
      <c r="IET19" s="877"/>
      <c r="IEU19" s="877"/>
      <c r="IEV19" s="877"/>
      <c r="IEW19" s="877"/>
      <c r="IEX19" s="877"/>
      <c r="IEY19" s="877"/>
      <c r="IEZ19" s="877"/>
      <c r="IFA19" s="877"/>
      <c r="IFB19" s="877"/>
      <c r="IFC19" s="877"/>
      <c r="IFD19" s="877"/>
      <c r="IFE19" s="877"/>
      <c r="IFF19" s="877"/>
      <c r="IFG19" s="877"/>
      <c r="IFH19" s="877"/>
      <c r="IFI19" s="877"/>
      <c r="IFJ19" s="877"/>
      <c r="IFK19" s="877"/>
      <c r="IFL19" s="877"/>
      <c r="IFM19" s="877"/>
      <c r="IFN19" s="877"/>
      <c r="IFO19" s="877"/>
      <c r="IFP19" s="877"/>
      <c r="IFQ19" s="877"/>
      <c r="IFR19" s="877"/>
      <c r="IFS19" s="877"/>
      <c r="IFT19" s="877"/>
      <c r="IFU19" s="877"/>
      <c r="IFV19" s="877"/>
      <c r="IFW19" s="877"/>
      <c r="IFX19" s="877"/>
      <c r="IFY19" s="877"/>
      <c r="IFZ19" s="877"/>
      <c r="IGA19" s="877"/>
      <c r="IGB19" s="877"/>
      <c r="IGC19" s="877"/>
      <c r="IGD19" s="877"/>
      <c r="IGE19" s="877"/>
      <c r="IGF19" s="877"/>
      <c r="IGG19" s="877"/>
      <c r="IGH19" s="877"/>
      <c r="IGI19" s="877"/>
      <c r="IGJ19" s="877"/>
      <c r="IGK19" s="877"/>
      <c r="IGL19" s="877"/>
      <c r="IGM19" s="877"/>
      <c r="IGN19" s="877"/>
      <c r="IGO19" s="877"/>
      <c r="IGP19" s="877"/>
      <c r="IGQ19" s="877"/>
      <c r="IGR19" s="877"/>
      <c r="IGS19" s="877"/>
      <c r="IGT19" s="877"/>
      <c r="IGU19" s="877"/>
      <c r="IGV19" s="877"/>
      <c r="IGW19" s="877"/>
      <c r="IGX19" s="877"/>
      <c r="IGY19" s="877"/>
      <c r="IGZ19" s="877"/>
      <c r="IHA19" s="877"/>
      <c r="IHB19" s="877"/>
      <c r="IHC19" s="877"/>
      <c r="IHD19" s="877"/>
      <c r="IHE19" s="877"/>
      <c r="IHF19" s="877"/>
      <c r="IHG19" s="877"/>
      <c r="IHH19" s="877"/>
      <c r="IHI19" s="877"/>
      <c r="IHJ19" s="877"/>
      <c r="IHK19" s="877"/>
      <c r="IHL19" s="877"/>
      <c r="IHM19" s="877"/>
      <c r="IHN19" s="877"/>
      <c r="IHO19" s="877"/>
      <c r="IHP19" s="877"/>
      <c r="IHQ19" s="877"/>
      <c r="IHR19" s="877"/>
      <c r="IHS19" s="877"/>
      <c r="IHT19" s="877"/>
      <c r="IHU19" s="877"/>
      <c r="IHV19" s="877"/>
      <c r="IHW19" s="877"/>
      <c r="IHX19" s="877"/>
      <c r="IHY19" s="877"/>
      <c r="IHZ19" s="877"/>
      <c r="IIA19" s="877"/>
      <c r="IIB19" s="877"/>
      <c r="IIC19" s="877"/>
      <c r="IID19" s="877"/>
      <c r="IIE19" s="877"/>
      <c r="IIF19" s="877"/>
      <c r="IIG19" s="877"/>
      <c r="IIH19" s="877"/>
      <c r="III19" s="877"/>
      <c r="IIJ19" s="877"/>
      <c r="IIK19" s="877"/>
      <c r="IIL19" s="877"/>
      <c r="IIM19" s="877"/>
      <c r="IIN19" s="877"/>
      <c r="IIO19" s="877"/>
      <c r="IIP19" s="877"/>
      <c r="IIQ19" s="877"/>
      <c r="IIR19" s="877"/>
      <c r="IIS19" s="877"/>
      <c r="IIT19" s="877"/>
      <c r="IIU19" s="877"/>
      <c r="IIV19" s="877"/>
      <c r="IIW19" s="877"/>
      <c r="IIX19" s="877"/>
      <c r="IIY19" s="877"/>
      <c r="IIZ19" s="877"/>
      <c r="IJA19" s="877"/>
      <c r="IJB19" s="877"/>
      <c r="IJC19" s="877"/>
      <c r="IJD19" s="877"/>
      <c r="IJE19" s="877"/>
      <c r="IJF19" s="877"/>
      <c r="IJG19" s="877"/>
      <c r="IJH19" s="877"/>
      <c r="IJI19" s="877"/>
      <c r="IJJ19" s="877"/>
      <c r="IJK19" s="877"/>
      <c r="IJL19" s="877"/>
      <c r="IJM19" s="877"/>
      <c r="IJN19" s="877"/>
      <c r="IJO19" s="877"/>
      <c r="IJP19" s="877"/>
      <c r="IJQ19" s="877"/>
      <c r="IJR19" s="877"/>
      <c r="IJS19" s="877"/>
      <c r="IJT19" s="877"/>
      <c r="IJU19" s="877"/>
      <c r="IJV19" s="877"/>
      <c r="IJW19" s="877"/>
      <c r="IJX19" s="877"/>
      <c r="IJY19" s="877"/>
      <c r="IJZ19" s="877"/>
      <c r="IKA19" s="877"/>
      <c r="IKB19" s="877"/>
      <c r="IKC19" s="877"/>
      <c r="IKD19" s="877"/>
      <c r="IKE19" s="877"/>
      <c r="IKF19" s="877"/>
      <c r="IKG19" s="877"/>
      <c r="IKH19" s="877"/>
      <c r="IKI19" s="877"/>
      <c r="IKJ19" s="877"/>
      <c r="IKK19" s="877"/>
      <c r="IKL19" s="877"/>
      <c r="IKM19" s="877"/>
      <c r="IKN19" s="877"/>
      <c r="IKO19" s="877"/>
      <c r="IKP19" s="877"/>
      <c r="IKQ19" s="877"/>
      <c r="IKR19" s="877"/>
      <c r="IKS19" s="877"/>
      <c r="IKT19" s="877"/>
      <c r="IKU19" s="877"/>
      <c r="IKV19" s="877"/>
      <c r="IKW19" s="877"/>
      <c r="IKX19" s="877"/>
      <c r="IKY19" s="877"/>
      <c r="IKZ19" s="877"/>
      <c r="ILA19" s="877"/>
      <c r="ILB19" s="877"/>
      <c r="ILC19" s="877"/>
      <c r="ILD19" s="877"/>
      <c r="ILE19" s="877"/>
      <c r="ILF19" s="877"/>
      <c r="ILG19" s="877"/>
      <c r="ILH19" s="877"/>
      <c r="ILI19" s="877"/>
      <c r="ILJ19" s="877"/>
      <c r="ILK19" s="877"/>
      <c r="ILL19" s="877"/>
      <c r="ILM19" s="877"/>
      <c r="ILN19" s="877"/>
      <c r="ILO19" s="877"/>
      <c r="ILP19" s="877"/>
      <c r="ILQ19" s="877"/>
      <c r="ILR19" s="877"/>
      <c r="ILS19" s="877"/>
      <c r="ILT19" s="877"/>
      <c r="ILU19" s="877"/>
      <c r="ILV19" s="877"/>
      <c r="ILW19" s="877"/>
      <c r="ILX19" s="877"/>
      <c r="ILY19" s="877"/>
      <c r="ILZ19" s="877"/>
      <c r="IMA19" s="877"/>
      <c r="IMB19" s="877"/>
      <c r="IMC19" s="877"/>
      <c r="IMD19" s="877"/>
      <c r="IME19" s="877"/>
      <c r="IMF19" s="877"/>
      <c r="IMG19" s="877"/>
      <c r="IMH19" s="877"/>
      <c r="IMI19" s="877"/>
      <c r="IMJ19" s="877"/>
      <c r="IMK19" s="877"/>
      <c r="IML19" s="877"/>
      <c r="IMM19" s="877"/>
      <c r="IMN19" s="877"/>
      <c r="IMO19" s="877"/>
      <c r="IMP19" s="877"/>
      <c r="IMQ19" s="877"/>
      <c r="IMR19" s="877"/>
      <c r="IMS19" s="877"/>
      <c r="IMT19" s="877"/>
      <c r="IMU19" s="877"/>
      <c r="IMV19" s="877"/>
      <c r="IMW19" s="877"/>
      <c r="IMX19" s="877"/>
      <c r="IMY19" s="877"/>
      <c r="IMZ19" s="877"/>
      <c r="INA19" s="877"/>
      <c r="INB19" s="877"/>
      <c r="INC19" s="877"/>
      <c r="IND19" s="877"/>
      <c r="INE19" s="877"/>
      <c r="INF19" s="877"/>
      <c r="ING19" s="877"/>
      <c r="INH19" s="877"/>
      <c r="INI19" s="877"/>
      <c r="INJ19" s="877"/>
      <c r="INK19" s="877"/>
      <c r="INL19" s="877"/>
      <c r="INM19" s="877"/>
      <c r="INN19" s="877"/>
      <c r="INO19" s="877"/>
      <c r="INP19" s="877"/>
      <c r="INQ19" s="877"/>
      <c r="INR19" s="877"/>
      <c r="INS19" s="877"/>
      <c r="INT19" s="877"/>
      <c r="INU19" s="877"/>
      <c r="INV19" s="877"/>
      <c r="INW19" s="877"/>
      <c r="INX19" s="877"/>
      <c r="INY19" s="877"/>
      <c r="INZ19" s="877"/>
      <c r="IOA19" s="877"/>
      <c r="IOB19" s="877"/>
      <c r="IOC19" s="877"/>
      <c r="IOD19" s="877"/>
      <c r="IOE19" s="877"/>
      <c r="IOF19" s="877"/>
      <c r="IOG19" s="877"/>
      <c r="IOH19" s="877"/>
      <c r="IOI19" s="877"/>
      <c r="IOJ19" s="877"/>
      <c r="IOK19" s="877"/>
      <c r="IOL19" s="877"/>
      <c r="IOM19" s="877"/>
      <c r="ION19" s="877"/>
      <c r="IOO19" s="877"/>
      <c r="IOP19" s="877"/>
      <c r="IOQ19" s="877"/>
      <c r="IOR19" s="877"/>
      <c r="IOS19" s="877"/>
      <c r="IOT19" s="877"/>
      <c r="IOU19" s="877"/>
      <c r="IOV19" s="877"/>
      <c r="IOW19" s="877"/>
      <c r="IOX19" s="877"/>
      <c r="IOY19" s="877"/>
      <c r="IOZ19" s="877"/>
      <c r="IPA19" s="877"/>
      <c r="IPB19" s="877"/>
      <c r="IPC19" s="877"/>
      <c r="IPD19" s="877"/>
      <c r="IPE19" s="877"/>
      <c r="IPF19" s="877"/>
      <c r="IPG19" s="877"/>
      <c r="IPH19" s="877"/>
      <c r="IPI19" s="877"/>
      <c r="IPJ19" s="877"/>
      <c r="IPK19" s="877"/>
      <c r="IPL19" s="877"/>
      <c r="IPM19" s="877"/>
      <c r="IPN19" s="877"/>
      <c r="IPO19" s="877"/>
      <c r="IPP19" s="877"/>
      <c r="IPQ19" s="877"/>
      <c r="IPR19" s="877"/>
      <c r="IPS19" s="877"/>
      <c r="IPT19" s="877"/>
      <c r="IPU19" s="877"/>
      <c r="IPV19" s="877"/>
      <c r="IPW19" s="877"/>
      <c r="IPX19" s="877"/>
      <c r="IPY19" s="877"/>
      <c r="IPZ19" s="877"/>
      <c r="IQA19" s="877"/>
      <c r="IQB19" s="877"/>
      <c r="IQC19" s="877"/>
      <c r="IQD19" s="877"/>
      <c r="IQE19" s="877"/>
      <c r="IQF19" s="877"/>
      <c r="IQG19" s="877"/>
      <c r="IQH19" s="877"/>
      <c r="IQI19" s="877"/>
      <c r="IQJ19" s="877"/>
      <c r="IQK19" s="877"/>
      <c r="IQL19" s="877"/>
      <c r="IQM19" s="877"/>
      <c r="IQN19" s="877"/>
      <c r="IQO19" s="877"/>
      <c r="IQP19" s="877"/>
      <c r="IQQ19" s="877"/>
      <c r="IQR19" s="877"/>
      <c r="IQS19" s="877"/>
      <c r="IQT19" s="877"/>
      <c r="IQU19" s="877"/>
      <c r="IQV19" s="877"/>
      <c r="IQW19" s="877"/>
      <c r="IQX19" s="877"/>
      <c r="IQY19" s="877"/>
      <c r="IQZ19" s="877"/>
      <c r="IRA19" s="877"/>
      <c r="IRB19" s="877"/>
      <c r="IRC19" s="877"/>
      <c r="IRD19" s="877"/>
      <c r="IRE19" s="877"/>
      <c r="IRF19" s="877"/>
      <c r="IRG19" s="877"/>
      <c r="IRH19" s="877"/>
      <c r="IRI19" s="877"/>
      <c r="IRJ19" s="877"/>
      <c r="IRK19" s="877"/>
      <c r="IRL19" s="877"/>
      <c r="IRM19" s="877"/>
      <c r="IRN19" s="877"/>
      <c r="IRO19" s="877"/>
      <c r="IRP19" s="877"/>
      <c r="IRQ19" s="877"/>
      <c r="IRR19" s="877"/>
      <c r="IRS19" s="877"/>
      <c r="IRT19" s="877"/>
      <c r="IRU19" s="877"/>
      <c r="IRV19" s="877"/>
      <c r="IRW19" s="877"/>
      <c r="IRX19" s="877"/>
      <c r="IRY19" s="877"/>
      <c r="IRZ19" s="877"/>
      <c r="ISA19" s="877"/>
      <c r="ISB19" s="877"/>
      <c r="ISC19" s="877"/>
      <c r="ISD19" s="877"/>
      <c r="ISE19" s="877"/>
      <c r="ISF19" s="877"/>
      <c r="ISG19" s="877"/>
      <c r="ISH19" s="877"/>
      <c r="ISI19" s="877"/>
      <c r="ISJ19" s="877"/>
      <c r="ISK19" s="877"/>
      <c r="ISL19" s="877"/>
      <c r="ISM19" s="877"/>
      <c r="ISN19" s="877"/>
      <c r="ISO19" s="877"/>
      <c r="ISP19" s="877"/>
      <c r="ISQ19" s="877"/>
      <c r="ISR19" s="877"/>
      <c r="ISS19" s="877"/>
      <c r="IST19" s="877"/>
      <c r="ISU19" s="877"/>
      <c r="ISV19" s="877"/>
      <c r="ISW19" s="877"/>
      <c r="ISX19" s="877"/>
      <c r="ISY19" s="877"/>
      <c r="ISZ19" s="877"/>
      <c r="ITA19" s="877"/>
      <c r="ITB19" s="877"/>
      <c r="ITC19" s="877"/>
      <c r="ITD19" s="877"/>
      <c r="ITE19" s="877"/>
      <c r="ITF19" s="877"/>
      <c r="ITG19" s="877"/>
      <c r="ITH19" s="877"/>
      <c r="ITI19" s="877"/>
      <c r="ITJ19" s="877"/>
      <c r="ITK19" s="877"/>
      <c r="ITL19" s="877"/>
      <c r="ITM19" s="877"/>
      <c r="ITN19" s="877"/>
      <c r="ITO19" s="877"/>
      <c r="ITP19" s="877"/>
      <c r="ITQ19" s="877"/>
      <c r="ITR19" s="877"/>
      <c r="ITS19" s="877"/>
      <c r="ITT19" s="877"/>
      <c r="ITU19" s="877"/>
      <c r="ITV19" s="877"/>
      <c r="ITW19" s="877"/>
      <c r="ITX19" s="877"/>
      <c r="ITY19" s="877"/>
      <c r="ITZ19" s="877"/>
      <c r="IUA19" s="877"/>
      <c r="IUB19" s="877"/>
      <c r="IUC19" s="877"/>
      <c r="IUD19" s="877"/>
      <c r="IUE19" s="877"/>
      <c r="IUF19" s="877"/>
      <c r="IUG19" s="877"/>
      <c r="IUH19" s="877"/>
      <c r="IUI19" s="877"/>
      <c r="IUJ19" s="877"/>
      <c r="IUK19" s="877"/>
      <c r="IUL19" s="877"/>
      <c r="IUM19" s="877"/>
      <c r="IUN19" s="877"/>
      <c r="IUO19" s="877"/>
      <c r="IUP19" s="877"/>
      <c r="IUQ19" s="877"/>
      <c r="IUR19" s="877"/>
      <c r="IUS19" s="877"/>
      <c r="IUT19" s="877"/>
      <c r="IUU19" s="877"/>
      <c r="IUV19" s="877"/>
      <c r="IUW19" s="877"/>
      <c r="IUX19" s="877"/>
      <c r="IUY19" s="877"/>
      <c r="IUZ19" s="877"/>
      <c r="IVA19" s="877"/>
      <c r="IVB19" s="877"/>
      <c r="IVC19" s="877"/>
      <c r="IVD19" s="877"/>
      <c r="IVE19" s="877"/>
      <c r="IVF19" s="877"/>
      <c r="IVG19" s="877"/>
      <c r="IVH19" s="877"/>
      <c r="IVI19" s="877"/>
      <c r="IVJ19" s="877"/>
      <c r="IVK19" s="877"/>
      <c r="IVL19" s="877"/>
      <c r="IVM19" s="877"/>
      <c r="IVN19" s="877"/>
      <c r="IVO19" s="877"/>
      <c r="IVP19" s="877"/>
      <c r="IVQ19" s="877"/>
      <c r="IVR19" s="877"/>
      <c r="IVS19" s="877"/>
      <c r="IVT19" s="877"/>
      <c r="IVU19" s="877"/>
      <c r="IVV19" s="877"/>
      <c r="IVW19" s="877"/>
      <c r="IVX19" s="877"/>
      <c r="IVY19" s="877"/>
      <c r="IVZ19" s="877"/>
      <c r="IWA19" s="877"/>
      <c r="IWB19" s="877"/>
      <c r="IWC19" s="877"/>
      <c r="IWD19" s="877"/>
      <c r="IWE19" s="877"/>
      <c r="IWF19" s="877"/>
      <c r="IWG19" s="877"/>
      <c r="IWH19" s="877"/>
      <c r="IWI19" s="877"/>
      <c r="IWJ19" s="877"/>
      <c r="IWK19" s="877"/>
      <c r="IWL19" s="877"/>
      <c r="IWM19" s="877"/>
      <c r="IWN19" s="877"/>
      <c r="IWO19" s="877"/>
      <c r="IWP19" s="877"/>
      <c r="IWQ19" s="877"/>
      <c r="IWR19" s="877"/>
      <c r="IWS19" s="877"/>
      <c r="IWT19" s="877"/>
      <c r="IWU19" s="877"/>
      <c r="IWV19" s="877"/>
      <c r="IWW19" s="877"/>
      <c r="IWX19" s="877"/>
      <c r="IWY19" s="877"/>
      <c r="IWZ19" s="877"/>
      <c r="IXA19" s="877"/>
      <c r="IXB19" s="877"/>
      <c r="IXC19" s="877"/>
      <c r="IXD19" s="877"/>
      <c r="IXE19" s="877"/>
      <c r="IXF19" s="877"/>
      <c r="IXG19" s="877"/>
      <c r="IXH19" s="877"/>
      <c r="IXI19" s="877"/>
      <c r="IXJ19" s="877"/>
      <c r="IXK19" s="877"/>
      <c r="IXL19" s="877"/>
      <c r="IXM19" s="877"/>
      <c r="IXN19" s="877"/>
      <c r="IXO19" s="877"/>
      <c r="IXP19" s="877"/>
      <c r="IXQ19" s="877"/>
      <c r="IXR19" s="877"/>
      <c r="IXS19" s="877"/>
      <c r="IXT19" s="877"/>
      <c r="IXU19" s="877"/>
      <c r="IXV19" s="877"/>
      <c r="IXW19" s="877"/>
      <c r="IXX19" s="877"/>
      <c r="IXY19" s="877"/>
      <c r="IXZ19" s="877"/>
      <c r="IYA19" s="877"/>
      <c r="IYB19" s="877"/>
      <c r="IYC19" s="877"/>
      <c r="IYD19" s="877"/>
      <c r="IYE19" s="877"/>
      <c r="IYF19" s="877"/>
      <c r="IYG19" s="877"/>
      <c r="IYH19" s="877"/>
      <c r="IYI19" s="877"/>
      <c r="IYJ19" s="877"/>
      <c r="IYK19" s="877"/>
      <c r="IYL19" s="877"/>
      <c r="IYM19" s="877"/>
      <c r="IYN19" s="877"/>
      <c r="IYO19" s="877"/>
      <c r="IYP19" s="877"/>
      <c r="IYQ19" s="877"/>
      <c r="IYR19" s="877"/>
      <c r="IYS19" s="877"/>
      <c r="IYT19" s="877"/>
      <c r="IYU19" s="877"/>
      <c r="IYV19" s="877"/>
      <c r="IYW19" s="877"/>
      <c r="IYX19" s="877"/>
      <c r="IYY19" s="877"/>
      <c r="IYZ19" s="877"/>
      <c r="IZA19" s="877"/>
      <c r="IZB19" s="877"/>
      <c r="IZC19" s="877"/>
      <c r="IZD19" s="877"/>
      <c r="IZE19" s="877"/>
      <c r="IZF19" s="877"/>
      <c r="IZG19" s="877"/>
      <c r="IZH19" s="877"/>
      <c r="IZI19" s="877"/>
      <c r="IZJ19" s="877"/>
      <c r="IZK19" s="877"/>
      <c r="IZL19" s="877"/>
      <c r="IZM19" s="877"/>
      <c r="IZN19" s="877"/>
      <c r="IZO19" s="877"/>
      <c r="IZP19" s="877"/>
      <c r="IZQ19" s="877"/>
      <c r="IZR19" s="877"/>
      <c r="IZS19" s="877"/>
      <c r="IZT19" s="877"/>
      <c r="IZU19" s="877"/>
      <c r="IZV19" s="877"/>
      <c r="IZW19" s="877"/>
      <c r="IZX19" s="877"/>
      <c r="IZY19" s="877"/>
      <c r="IZZ19" s="877"/>
      <c r="JAA19" s="877"/>
      <c r="JAB19" s="877"/>
      <c r="JAC19" s="877"/>
      <c r="JAD19" s="877"/>
      <c r="JAE19" s="877"/>
      <c r="JAF19" s="877"/>
      <c r="JAG19" s="877"/>
      <c r="JAH19" s="877"/>
      <c r="JAI19" s="877"/>
      <c r="JAJ19" s="877"/>
      <c r="JAK19" s="877"/>
      <c r="JAL19" s="877"/>
      <c r="JAM19" s="877"/>
      <c r="JAN19" s="877"/>
      <c r="JAO19" s="877"/>
      <c r="JAP19" s="877"/>
      <c r="JAQ19" s="877"/>
      <c r="JAR19" s="877"/>
      <c r="JAS19" s="877"/>
      <c r="JAT19" s="877"/>
      <c r="JAU19" s="877"/>
      <c r="JAV19" s="877"/>
      <c r="JAW19" s="877"/>
      <c r="JAX19" s="877"/>
      <c r="JAY19" s="877"/>
      <c r="JAZ19" s="877"/>
      <c r="JBA19" s="877"/>
      <c r="JBB19" s="877"/>
      <c r="JBC19" s="877"/>
      <c r="JBD19" s="877"/>
      <c r="JBE19" s="877"/>
      <c r="JBF19" s="877"/>
      <c r="JBG19" s="877"/>
      <c r="JBH19" s="877"/>
      <c r="JBI19" s="877"/>
      <c r="JBJ19" s="877"/>
      <c r="JBK19" s="877"/>
      <c r="JBL19" s="877"/>
      <c r="JBM19" s="877"/>
      <c r="JBN19" s="877"/>
      <c r="JBO19" s="877"/>
      <c r="JBP19" s="877"/>
      <c r="JBQ19" s="877"/>
      <c r="JBR19" s="877"/>
      <c r="JBS19" s="877"/>
      <c r="JBT19" s="877"/>
      <c r="JBU19" s="877"/>
      <c r="JBV19" s="877"/>
      <c r="JBW19" s="877"/>
      <c r="JBX19" s="877"/>
      <c r="JBY19" s="877"/>
      <c r="JBZ19" s="877"/>
      <c r="JCA19" s="877"/>
      <c r="JCB19" s="877"/>
      <c r="JCC19" s="877"/>
      <c r="JCD19" s="877"/>
      <c r="JCE19" s="877"/>
      <c r="JCF19" s="877"/>
      <c r="JCG19" s="877"/>
      <c r="JCH19" s="877"/>
      <c r="JCI19" s="877"/>
      <c r="JCJ19" s="877"/>
      <c r="JCK19" s="877"/>
      <c r="JCL19" s="877"/>
      <c r="JCM19" s="877"/>
      <c r="JCN19" s="877"/>
      <c r="JCO19" s="877"/>
      <c r="JCP19" s="877"/>
      <c r="JCQ19" s="877"/>
      <c r="JCR19" s="877"/>
      <c r="JCS19" s="877"/>
      <c r="JCT19" s="877"/>
      <c r="JCU19" s="877"/>
      <c r="JCV19" s="877"/>
      <c r="JCW19" s="877"/>
      <c r="JCX19" s="877"/>
      <c r="JCY19" s="877"/>
      <c r="JCZ19" s="877"/>
      <c r="JDA19" s="877"/>
      <c r="JDB19" s="877"/>
      <c r="JDC19" s="877"/>
      <c r="JDD19" s="877"/>
      <c r="JDE19" s="877"/>
      <c r="JDF19" s="877"/>
      <c r="JDG19" s="877"/>
      <c r="JDH19" s="877"/>
      <c r="JDI19" s="877"/>
      <c r="JDJ19" s="877"/>
      <c r="JDK19" s="877"/>
      <c r="JDL19" s="877"/>
      <c r="JDM19" s="877"/>
      <c r="JDN19" s="877"/>
      <c r="JDO19" s="877"/>
      <c r="JDP19" s="877"/>
      <c r="JDQ19" s="877"/>
      <c r="JDR19" s="877"/>
      <c r="JDS19" s="877"/>
      <c r="JDT19" s="877"/>
      <c r="JDU19" s="877"/>
      <c r="JDV19" s="877"/>
      <c r="JDW19" s="877"/>
      <c r="JDX19" s="877"/>
      <c r="JDY19" s="877"/>
      <c r="JDZ19" s="877"/>
      <c r="JEA19" s="877"/>
      <c r="JEB19" s="877"/>
      <c r="JEC19" s="877"/>
      <c r="JED19" s="877"/>
      <c r="JEE19" s="877"/>
      <c r="JEF19" s="877"/>
      <c r="JEG19" s="877"/>
      <c r="JEH19" s="877"/>
      <c r="JEI19" s="877"/>
      <c r="JEJ19" s="877"/>
      <c r="JEK19" s="877"/>
      <c r="JEL19" s="877"/>
      <c r="JEM19" s="877"/>
      <c r="JEN19" s="877"/>
      <c r="JEO19" s="877"/>
      <c r="JEP19" s="877"/>
      <c r="JEQ19" s="877"/>
      <c r="JER19" s="877"/>
      <c r="JES19" s="877"/>
      <c r="JET19" s="877"/>
      <c r="JEU19" s="877"/>
      <c r="JEV19" s="877"/>
      <c r="JEW19" s="877"/>
      <c r="JEX19" s="877"/>
      <c r="JEY19" s="877"/>
      <c r="JEZ19" s="877"/>
      <c r="JFA19" s="877"/>
      <c r="JFB19" s="877"/>
      <c r="JFC19" s="877"/>
      <c r="JFD19" s="877"/>
      <c r="JFE19" s="877"/>
      <c r="JFF19" s="877"/>
      <c r="JFG19" s="877"/>
      <c r="JFH19" s="877"/>
      <c r="JFI19" s="877"/>
      <c r="JFJ19" s="877"/>
      <c r="JFK19" s="877"/>
      <c r="JFL19" s="877"/>
      <c r="JFM19" s="877"/>
      <c r="JFN19" s="877"/>
      <c r="JFO19" s="877"/>
      <c r="JFP19" s="877"/>
      <c r="JFQ19" s="877"/>
      <c r="JFR19" s="877"/>
      <c r="JFS19" s="877"/>
      <c r="JFT19" s="877"/>
      <c r="JFU19" s="877"/>
      <c r="JFV19" s="877"/>
      <c r="JFW19" s="877"/>
      <c r="JFX19" s="877"/>
      <c r="JFY19" s="877"/>
      <c r="JFZ19" s="877"/>
      <c r="JGA19" s="877"/>
      <c r="JGB19" s="877"/>
      <c r="JGC19" s="877"/>
      <c r="JGD19" s="877"/>
      <c r="JGE19" s="877"/>
      <c r="JGF19" s="877"/>
      <c r="JGG19" s="877"/>
      <c r="JGH19" s="877"/>
      <c r="JGI19" s="877"/>
      <c r="JGJ19" s="877"/>
      <c r="JGK19" s="877"/>
      <c r="JGL19" s="877"/>
      <c r="JGM19" s="877"/>
      <c r="JGN19" s="877"/>
      <c r="JGO19" s="877"/>
      <c r="JGP19" s="877"/>
      <c r="JGQ19" s="877"/>
      <c r="JGR19" s="877"/>
      <c r="JGS19" s="877"/>
      <c r="JGT19" s="877"/>
      <c r="JGU19" s="877"/>
      <c r="JGV19" s="877"/>
      <c r="JGW19" s="877"/>
      <c r="JGX19" s="877"/>
      <c r="JGY19" s="877"/>
      <c r="JGZ19" s="877"/>
      <c r="JHA19" s="877"/>
      <c r="JHB19" s="877"/>
      <c r="JHC19" s="877"/>
      <c r="JHD19" s="877"/>
      <c r="JHE19" s="877"/>
      <c r="JHF19" s="877"/>
      <c r="JHG19" s="877"/>
      <c r="JHH19" s="877"/>
      <c r="JHI19" s="877"/>
      <c r="JHJ19" s="877"/>
      <c r="JHK19" s="877"/>
      <c r="JHL19" s="877"/>
      <c r="JHM19" s="877"/>
      <c r="JHN19" s="877"/>
      <c r="JHO19" s="877"/>
      <c r="JHP19" s="877"/>
      <c r="JHQ19" s="877"/>
      <c r="JHR19" s="877"/>
      <c r="JHS19" s="877"/>
      <c r="JHT19" s="877"/>
      <c r="JHU19" s="877"/>
      <c r="JHV19" s="877"/>
      <c r="JHW19" s="877"/>
      <c r="JHX19" s="877"/>
      <c r="JHY19" s="877"/>
      <c r="JHZ19" s="877"/>
      <c r="JIA19" s="877"/>
      <c r="JIB19" s="877"/>
      <c r="JIC19" s="877"/>
      <c r="JID19" s="877"/>
      <c r="JIE19" s="877"/>
      <c r="JIF19" s="877"/>
      <c r="JIG19" s="877"/>
      <c r="JIH19" s="877"/>
      <c r="JII19" s="877"/>
      <c r="JIJ19" s="877"/>
      <c r="JIK19" s="877"/>
      <c r="JIL19" s="877"/>
      <c r="JIM19" s="877"/>
      <c r="JIN19" s="877"/>
      <c r="JIO19" s="877"/>
      <c r="JIP19" s="877"/>
      <c r="JIQ19" s="877"/>
      <c r="JIR19" s="877"/>
      <c r="JIS19" s="877"/>
      <c r="JIT19" s="877"/>
      <c r="JIU19" s="877"/>
      <c r="JIV19" s="877"/>
      <c r="JIW19" s="877"/>
      <c r="JIX19" s="877"/>
      <c r="JIY19" s="877"/>
      <c r="JIZ19" s="877"/>
      <c r="JJA19" s="877"/>
      <c r="JJB19" s="877"/>
      <c r="JJC19" s="877"/>
      <c r="JJD19" s="877"/>
      <c r="JJE19" s="877"/>
      <c r="JJF19" s="877"/>
      <c r="JJG19" s="877"/>
      <c r="JJH19" s="877"/>
      <c r="JJI19" s="877"/>
      <c r="JJJ19" s="877"/>
      <c r="JJK19" s="877"/>
      <c r="JJL19" s="877"/>
      <c r="JJM19" s="877"/>
      <c r="JJN19" s="877"/>
      <c r="JJO19" s="877"/>
      <c r="JJP19" s="877"/>
      <c r="JJQ19" s="877"/>
      <c r="JJR19" s="877"/>
      <c r="JJS19" s="877"/>
      <c r="JJT19" s="877"/>
      <c r="JJU19" s="877"/>
      <c r="JJV19" s="877"/>
      <c r="JJW19" s="877"/>
      <c r="JJX19" s="877"/>
      <c r="JJY19" s="877"/>
      <c r="JJZ19" s="877"/>
      <c r="JKA19" s="877"/>
      <c r="JKB19" s="877"/>
      <c r="JKC19" s="877"/>
      <c r="JKD19" s="877"/>
      <c r="JKE19" s="877"/>
      <c r="JKF19" s="877"/>
      <c r="JKG19" s="877"/>
      <c r="JKH19" s="877"/>
      <c r="JKI19" s="877"/>
      <c r="JKJ19" s="877"/>
      <c r="JKK19" s="877"/>
      <c r="JKL19" s="877"/>
      <c r="JKM19" s="877"/>
      <c r="JKN19" s="877"/>
      <c r="JKO19" s="877"/>
      <c r="JKP19" s="877"/>
      <c r="JKQ19" s="877"/>
      <c r="JKR19" s="877"/>
      <c r="JKS19" s="877"/>
      <c r="JKT19" s="877"/>
      <c r="JKU19" s="877"/>
      <c r="JKV19" s="877"/>
      <c r="JKW19" s="877"/>
      <c r="JKX19" s="877"/>
      <c r="JKY19" s="877"/>
      <c r="JKZ19" s="877"/>
      <c r="JLA19" s="877"/>
      <c r="JLB19" s="877"/>
      <c r="JLC19" s="877"/>
      <c r="JLD19" s="877"/>
      <c r="JLE19" s="877"/>
      <c r="JLF19" s="877"/>
      <c r="JLG19" s="877"/>
      <c r="JLH19" s="877"/>
      <c r="JLI19" s="877"/>
      <c r="JLJ19" s="877"/>
      <c r="JLK19" s="877"/>
      <c r="JLL19" s="877"/>
      <c r="JLM19" s="877"/>
      <c r="JLN19" s="877"/>
      <c r="JLO19" s="877"/>
      <c r="JLP19" s="877"/>
      <c r="JLQ19" s="877"/>
      <c r="JLR19" s="877"/>
      <c r="JLS19" s="877"/>
      <c r="JLT19" s="877"/>
      <c r="JLU19" s="877"/>
      <c r="JLV19" s="877"/>
      <c r="JLW19" s="877"/>
      <c r="JLX19" s="877"/>
      <c r="JLY19" s="877"/>
      <c r="JLZ19" s="877"/>
      <c r="JMA19" s="877"/>
      <c r="JMB19" s="877"/>
      <c r="JMC19" s="877"/>
      <c r="JMD19" s="877"/>
      <c r="JME19" s="877"/>
      <c r="JMF19" s="877"/>
      <c r="JMG19" s="877"/>
      <c r="JMH19" s="877"/>
      <c r="JMI19" s="877"/>
      <c r="JMJ19" s="877"/>
      <c r="JMK19" s="877"/>
      <c r="JML19" s="877"/>
      <c r="JMM19" s="877"/>
      <c r="JMN19" s="877"/>
      <c r="JMO19" s="877"/>
      <c r="JMP19" s="877"/>
      <c r="JMQ19" s="877"/>
      <c r="JMR19" s="877"/>
      <c r="JMS19" s="877"/>
      <c r="JMT19" s="877"/>
      <c r="JMU19" s="877"/>
      <c r="JMV19" s="877"/>
      <c r="JMW19" s="877"/>
      <c r="JMX19" s="877"/>
      <c r="JMY19" s="877"/>
      <c r="JMZ19" s="877"/>
      <c r="JNA19" s="877"/>
      <c r="JNB19" s="877"/>
      <c r="JNC19" s="877"/>
      <c r="JND19" s="877"/>
      <c r="JNE19" s="877"/>
      <c r="JNF19" s="877"/>
      <c r="JNG19" s="877"/>
      <c r="JNH19" s="877"/>
      <c r="JNI19" s="877"/>
      <c r="JNJ19" s="877"/>
      <c r="JNK19" s="877"/>
      <c r="JNL19" s="877"/>
      <c r="JNM19" s="877"/>
      <c r="JNN19" s="877"/>
      <c r="JNO19" s="877"/>
      <c r="JNP19" s="877"/>
      <c r="JNQ19" s="877"/>
      <c r="JNR19" s="877"/>
      <c r="JNS19" s="877"/>
      <c r="JNT19" s="877"/>
      <c r="JNU19" s="877"/>
      <c r="JNV19" s="877"/>
      <c r="JNW19" s="877"/>
      <c r="JNX19" s="877"/>
      <c r="JNY19" s="877"/>
      <c r="JNZ19" s="877"/>
      <c r="JOA19" s="877"/>
      <c r="JOB19" s="877"/>
      <c r="JOC19" s="877"/>
      <c r="JOD19" s="877"/>
      <c r="JOE19" s="877"/>
      <c r="JOF19" s="877"/>
      <c r="JOG19" s="877"/>
      <c r="JOH19" s="877"/>
      <c r="JOI19" s="877"/>
      <c r="JOJ19" s="877"/>
      <c r="JOK19" s="877"/>
      <c r="JOL19" s="877"/>
      <c r="JOM19" s="877"/>
      <c r="JON19" s="877"/>
      <c r="JOO19" s="877"/>
      <c r="JOP19" s="877"/>
      <c r="JOQ19" s="877"/>
      <c r="JOR19" s="877"/>
      <c r="JOS19" s="877"/>
      <c r="JOT19" s="877"/>
      <c r="JOU19" s="877"/>
      <c r="JOV19" s="877"/>
      <c r="JOW19" s="877"/>
      <c r="JOX19" s="877"/>
      <c r="JOY19" s="877"/>
      <c r="JOZ19" s="877"/>
      <c r="JPA19" s="877"/>
      <c r="JPB19" s="877"/>
      <c r="JPC19" s="877"/>
      <c r="JPD19" s="877"/>
      <c r="JPE19" s="877"/>
      <c r="JPF19" s="877"/>
      <c r="JPG19" s="877"/>
      <c r="JPH19" s="877"/>
      <c r="JPI19" s="877"/>
      <c r="JPJ19" s="877"/>
      <c r="JPK19" s="877"/>
      <c r="JPL19" s="877"/>
      <c r="JPM19" s="877"/>
      <c r="JPN19" s="877"/>
      <c r="JPO19" s="877"/>
      <c r="JPP19" s="877"/>
      <c r="JPQ19" s="877"/>
      <c r="JPR19" s="877"/>
      <c r="JPS19" s="877"/>
      <c r="JPT19" s="877"/>
      <c r="JPU19" s="877"/>
      <c r="JPV19" s="877"/>
      <c r="JPW19" s="877"/>
      <c r="JPX19" s="877"/>
      <c r="JPY19" s="877"/>
      <c r="JPZ19" s="877"/>
      <c r="JQA19" s="877"/>
      <c r="JQB19" s="877"/>
      <c r="JQC19" s="877"/>
      <c r="JQD19" s="877"/>
      <c r="JQE19" s="877"/>
      <c r="JQF19" s="877"/>
      <c r="JQG19" s="877"/>
      <c r="JQH19" s="877"/>
      <c r="JQI19" s="877"/>
      <c r="JQJ19" s="877"/>
      <c r="JQK19" s="877"/>
      <c r="JQL19" s="877"/>
      <c r="JQM19" s="877"/>
      <c r="JQN19" s="877"/>
      <c r="JQO19" s="877"/>
      <c r="JQP19" s="877"/>
      <c r="JQQ19" s="877"/>
      <c r="JQR19" s="877"/>
      <c r="JQS19" s="877"/>
      <c r="JQT19" s="877"/>
      <c r="JQU19" s="877"/>
      <c r="JQV19" s="877"/>
      <c r="JQW19" s="877"/>
      <c r="JQX19" s="877"/>
      <c r="JQY19" s="877"/>
      <c r="JQZ19" s="877"/>
      <c r="JRA19" s="877"/>
      <c r="JRB19" s="877"/>
      <c r="JRC19" s="877"/>
      <c r="JRD19" s="877"/>
      <c r="JRE19" s="877"/>
      <c r="JRF19" s="877"/>
      <c r="JRG19" s="877"/>
      <c r="JRH19" s="877"/>
      <c r="JRI19" s="877"/>
      <c r="JRJ19" s="877"/>
      <c r="JRK19" s="877"/>
      <c r="JRL19" s="877"/>
      <c r="JRM19" s="877"/>
      <c r="JRN19" s="877"/>
      <c r="JRO19" s="877"/>
      <c r="JRP19" s="877"/>
      <c r="JRQ19" s="877"/>
      <c r="JRR19" s="877"/>
      <c r="JRS19" s="877"/>
      <c r="JRT19" s="877"/>
      <c r="JRU19" s="877"/>
      <c r="JRV19" s="877"/>
      <c r="JRW19" s="877"/>
      <c r="JRX19" s="877"/>
      <c r="JRY19" s="877"/>
      <c r="JRZ19" s="877"/>
      <c r="JSA19" s="877"/>
      <c r="JSB19" s="877"/>
      <c r="JSC19" s="877"/>
      <c r="JSD19" s="877"/>
      <c r="JSE19" s="877"/>
      <c r="JSF19" s="877"/>
      <c r="JSG19" s="877"/>
      <c r="JSH19" s="877"/>
      <c r="JSI19" s="877"/>
      <c r="JSJ19" s="877"/>
      <c r="JSK19" s="877"/>
      <c r="JSL19" s="877"/>
      <c r="JSM19" s="877"/>
      <c r="JSN19" s="877"/>
      <c r="JSO19" s="877"/>
      <c r="JSP19" s="877"/>
      <c r="JSQ19" s="877"/>
      <c r="JSR19" s="877"/>
      <c r="JSS19" s="877"/>
      <c r="JST19" s="877"/>
      <c r="JSU19" s="877"/>
      <c r="JSV19" s="877"/>
      <c r="JSW19" s="877"/>
      <c r="JSX19" s="877"/>
      <c r="JSY19" s="877"/>
      <c r="JSZ19" s="877"/>
      <c r="JTA19" s="877"/>
      <c r="JTB19" s="877"/>
      <c r="JTC19" s="877"/>
      <c r="JTD19" s="877"/>
      <c r="JTE19" s="877"/>
      <c r="JTF19" s="877"/>
      <c r="JTG19" s="877"/>
      <c r="JTH19" s="877"/>
      <c r="JTI19" s="877"/>
      <c r="JTJ19" s="877"/>
      <c r="JTK19" s="877"/>
      <c r="JTL19" s="877"/>
      <c r="JTM19" s="877"/>
      <c r="JTN19" s="877"/>
      <c r="JTO19" s="877"/>
      <c r="JTP19" s="877"/>
      <c r="JTQ19" s="877"/>
      <c r="JTR19" s="877"/>
      <c r="JTS19" s="877"/>
      <c r="JTT19" s="877"/>
      <c r="JTU19" s="877"/>
      <c r="JTV19" s="877"/>
      <c r="JTW19" s="877"/>
      <c r="JTX19" s="877"/>
      <c r="JTY19" s="877"/>
      <c r="JTZ19" s="877"/>
      <c r="JUA19" s="877"/>
      <c r="JUB19" s="877"/>
      <c r="JUC19" s="877"/>
      <c r="JUD19" s="877"/>
      <c r="JUE19" s="877"/>
      <c r="JUF19" s="877"/>
      <c r="JUG19" s="877"/>
      <c r="JUH19" s="877"/>
      <c r="JUI19" s="877"/>
      <c r="JUJ19" s="877"/>
      <c r="JUK19" s="877"/>
      <c r="JUL19" s="877"/>
      <c r="JUM19" s="877"/>
      <c r="JUN19" s="877"/>
      <c r="JUO19" s="877"/>
      <c r="JUP19" s="877"/>
      <c r="JUQ19" s="877"/>
      <c r="JUR19" s="877"/>
      <c r="JUS19" s="877"/>
      <c r="JUT19" s="877"/>
      <c r="JUU19" s="877"/>
      <c r="JUV19" s="877"/>
      <c r="JUW19" s="877"/>
      <c r="JUX19" s="877"/>
      <c r="JUY19" s="877"/>
      <c r="JUZ19" s="877"/>
      <c r="JVA19" s="877"/>
      <c r="JVB19" s="877"/>
      <c r="JVC19" s="877"/>
      <c r="JVD19" s="877"/>
      <c r="JVE19" s="877"/>
      <c r="JVF19" s="877"/>
      <c r="JVG19" s="877"/>
      <c r="JVH19" s="877"/>
      <c r="JVI19" s="877"/>
      <c r="JVJ19" s="877"/>
      <c r="JVK19" s="877"/>
      <c r="JVL19" s="877"/>
      <c r="JVM19" s="877"/>
      <c r="JVN19" s="877"/>
      <c r="JVO19" s="877"/>
      <c r="JVP19" s="877"/>
      <c r="JVQ19" s="877"/>
      <c r="JVR19" s="877"/>
      <c r="JVS19" s="877"/>
      <c r="JVT19" s="877"/>
      <c r="JVU19" s="877"/>
      <c r="JVV19" s="877"/>
      <c r="JVW19" s="877"/>
      <c r="JVX19" s="877"/>
      <c r="JVY19" s="877"/>
      <c r="JVZ19" s="877"/>
      <c r="JWA19" s="877"/>
      <c r="JWB19" s="877"/>
      <c r="JWC19" s="877"/>
      <c r="JWD19" s="877"/>
      <c r="JWE19" s="877"/>
      <c r="JWF19" s="877"/>
      <c r="JWG19" s="877"/>
      <c r="JWH19" s="877"/>
      <c r="JWI19" s="877"/>
      <c r="JWJ19" s="877"/>
      <c r="JWK19" s="877"/>
      <c r="JWL19" s="877"/>
      <c r="JWM19" s="877"/>
      <c r="JWN19" s="877"/>
      <c r="JWO19" s="877"/>
      <c r="JWP19" s="877"/>
      <c r="JWQ19" s="877"/>
      <c r="JWR19" s="877"/>
      <c r="JWS19" s="877"/>
      <c r="JWT19" s="877"/>
      <c r="JWU19" s="877"/>
      <c r="JWV19" s="877"/>
      <c r="JWW19" s="877"/>
      <c r="JWX19" s="877"/>
      <c r="JWY19" s="877"/>
      <c r="JWZ19" s="877"/>
      <c r="JXA19" s="877"/>
      <c r="JXB19" s="877"/>
      <c r="JXC19" s="877"/>
      <c r="JXD19" s="877"/>
      <c r="JXE19" s="877"/>
      <c r="JXF19" s="877"/>
      <c r="JXG19" s="877"/>
      <c r="JXH19" s="877"/>
      <c r="JXI19" s="877"/>
      <c r="JXJ19" s="877"/>
      <c r="JXK19" s="877"/>
      <c r="JXL19" s="877"/>
      <c r="JXM19" s="877"/>
      <c r="JXN19" s="877"/>
      <c r="JXO19" s="877"/>
      <c r="JXP19" s="877"/>
      <c r="JXQ19" s="877"/>
      <c r="JXR19" s="877"/>
      <c r="JXS19" s="877"/>
      <c r="JXT19" s="877"/>
      <c r="JXU19" s="877"/>
      <c r="JXV19" s="877"/>
      <c r="JXW19" s="877"/>
      <c r="JXX19" s="877"/>
      <c r="JXY19" s="877"/>
      <c r="JXZ19" s="877"/>
      <c r="JYA19" s="877"/>
      <c r="JYB19" s="877"/>
      <c r="JYC19" s="877"/>
      <c r="JYD19" s="877"/>
      <c r="JYE19" s="877"/>
      <c r="JYF19" s="877"/>
      <c r="JYG19" s="877"/>
      <c r="JYH19" s="877"/>
      <c r="JYI19" s="877"/>
      <c r="JYJ19" s="877"/>
      <c r="JYK19" s="877"/>
      <c r="JYL19" s="877"/>
      <c r="JYM19" s="877"/>
      <c r="JYN19" s="877"/>
      <c r="JYO19" s="877"/>
      <c r="JYP19" s="877"/>
      <c r="JYQ19" s="877"/>
      <c r="JYR19" s="877"/>
      <c r="JYS19" s="877"/>
      <c r="JYT19" s="877"/>
      <c r="JYU19" s="877"/>
      <c r="JYV19" s="877"/>
      <c r="JYW19" s="877"/>
      <c r="JYX19" s="877"/>
      <c r="JYY19" s="877"/>
      <c r="JYZ19" s="877"/>
      <c r="JZA19" s="877"/>
      <c r="JZB19" s="877"/>
      <c r="JZC19" s="877"/>
      <c r="JZD19" s="877"/>
      <c r="JZE19" s="877"/>
      <c r="JZF19" s="877"/>
      <c r="JZG19" s="877"/>
      <c r="JZH19" s="877"/>
      <c r="JZI19" s="877"/>
      <c r="JZJ19" s="877"/>
      <c r="JZK19" s="877"/>
      <c r="JZL19" s="877"/>
      <c r="JZM19" s="877"/>
      <c r="JZN19" s="877"/>
      <c r="JZO19" s="877"/>
      <c r="JZP19" s="877"/>
      <c r="JZQ19" s="877"/>
      <c r="JZR19" s="877"/>
      <c r="JZS19" s="877"/>
      <c r="JZT19" s="877"/>
      <c r="JZU19" s="877"/>
      <c r="JZV19" s="877"/>
      <c r="JZW19" s="877"/>
      <c r="JZX19" s="877"/>
      <c r="JZY19" s="877"/>
      <c r="JZZ19" s="877"/>
      <c r="KAA19" s="877"/>
      <c r="KAB19" s="877"/>
      <c r="KAC19" s="877"/>
      <c r="KAD19" s="877"/>
      <c r="KAE19" s="877"/>
      <c r="KAF19" s="877"/>
      <c r="KAG19" s="877"/>
      <c r="KAH19" s="877"/>
      <c r="KAI19" s="877"/>
      <c r="KAJ19" s="877"/>
      <c r="KAK19" s="877"/>
      <c r="KAL19" s="877"/>
      <c r="KAM19" s="877"/>
      <c r="KAN19" s="877"/>
      <c r="KAO19" s="877"/>
      <c r="KAP19" s="877"/>
      <c r="KAQ19" s="877"/>
      <c r="KAR19" s="877"/>
      <c r="KAS19" s="877"/>
      <c r="KAT19" s="877"/>
      <c r="KAU19" s="877"/>
      <c r="KAV19" s="877"/>
      <c r="KAW19" s="877"/>
      <c r="KAX19" s="877"/>
      <c r="KAY19" s="877"/>
      <c r="KAZ19" s="877"/>
      <c r="KBA19" s="877"/>
      <c r="KBB19" s="877"/>
      <c r="KBC19" s="877"/>
      <c r="KBD19" s="877"/>
      <c r="KBE19" s="877"/>
      <c r="KBF19" s="877"/>
      <c r="KBG19" s="877"/>
      <c r="KBH19" s="877"/>
      <c r="KBI19" s="877"/>
      <c r="KBJ19" s="877"/>
      <c r="KBK19" s="877"/>
      <c r="KBL19" s="877"/>
      <c r="KBM19" s="877"/>
      <c r="KBN19" s="877"/>
      <c r="KBO19" s="877"/>
      <c r="KBP19" s="877"/>
      <c r="KBQ19" s="877"/>
      <c r="KBR19" s="877"/>
      <c r="KBS19" s="877"/>
      <c r="KBT19" s="877"/>
      <c r="KBU19" s="877"/>
      <c r="KBV19" s="877"/>
      <c r="KBW19" s="877"/>
      <c r="KBX19" s="877"/>
      <c r="KBY19" s="877"/>
      <c r="KBZ19" s="877"/>
      <c r="KCA19" s="877"/>
      <c r="KCB19" s="877"/>
      <c r="KCC19" s="877"/>
      <c r="KCD19" s="877"/>
      <c r="KCE19" s="877"/>
      <c r="KCF19" s="877"/>
      <c r="KCG19" s="877"/>
      <c r="KCH19" s="877"/>
      <c r="KCI19" s="877"/>
      <c r="KCJ19" s="877"/>
      <c r="KCK19" s="877"/>
      <c r="KCL19" s="877"/>
      <c r="KCM19" s="877"/>
      <c r="KCN19" s="877"/>
      <c r="KCO19" s="877"/>
      <c r="KCP19" s="877"/>
      <c r="KCQ19" s="877"/>
      <c r="KCR19" s="877"/>
      <c r="KCS19" s="877"/>
      <c r="KCT19" s="877"/>
      <c r="KCU19" s="877"/>
      <c r="KCV19" s="877"/>
      <c r="KCW19" s="877"/>
      <c r="KCX19" s="877"/>
      <c r="KCY19" s="877"/>
      <c r="KCZ19" s="877"/>
      <c r="KDA19" s="877"/>
      <c r="KDB19" s="877"/>
      <c r="KDC19" s="877"/>
      <c r="KDD19" s="877"/>
      <c r="KDE19" s="877"/>
      <c r="KDF19" s="877"/>
      <c r="KDG19" s="877"/>
      <c r="KDH19" s="877"/>
      <c r="KDI19" s="877"/>
      <c r="KDJ19" s="877"/>
      <c r="KDK19" s="877"/>
      <c r="KDL19" s="877"/>
      <c r="KDM19" s="877"/>
      <c r="KDN19" s="877"/>
      <c r="KDO19" s="877"/>
      <c r="KDP19" s="877"/>
      <c r="KDQ19" s="877"/>
      <c r="KDR19" s="877"/>
      <c r="KDS19" s="877"/>
      <c r="KDT19" s="877"/>
      <c r="KDU19" s="877"/>
      <c r="KDV19" s="877"/>
      <c r="KDW19" s="877"/>
      <c r="KDX19" s="877"/>
      <c r="KDY19" s="877"/>
      <c r="KDZ19" s="877"/>
      <c r="KEA19" s="877"/>
      <c r="KEB19" s="877"/>
      <c r="KEC19" s="877"/>
      <c r="KED19" s="877"/>
      <c r="KEE19" s="877"/>
      <c r="KEF19" s="877"/>
      <c r="KEG19" s="877"/>
      <c r="KEH19" s="877"/>
      <c r="KEI19" s="877"/>
      <c r="KEJ19" s="877"/>
      <c r="KEK19" s="877"/>
      <c r="KEL19" s="877"/>
      <c r="KEM19" s="877"/>
      <c r="KEN19" s="877"/>
      <c r="KEO19" s="877"/>
      <c r="KEP19" s="877"/>
      <c r="KEQ19" s="877"/>
      <c r="KER19" s="877"/>
      <c r="KES19" s="877"/>
      <c r="KET19" s="877"/>
      <c r="KEU19" s="877"/>
      <c r="KEV19" s="877"/>
      <c r="KEW19" s="877"/>
      <c r="KEX19" s="877"/>
      <c r="KEY19" s="877"/>
      <c r="KEZ19" s="877"/>
      <c r="KFA19" s="877"/>
      <c r="KFB19" s="877"/>
      <c r="KFC19" s="877"/>
      <c r="KFD19" s="877"/>
      <c r="KFE19" s="877"/>
      <c r="KFF19" s="877"/>
      <c r="KFG19" s="877"/>
      <c r="KFH19" s="877"/>
      <c r="KFI19" s="877"/>
      <c r="KFJ19" s="877"/>
      <c r="KFK19" s="877"/>
      <c r="KFL19" s="877"/>
      <c r="KFM19" s="877"/>
      <c r="KFN19" s="877"/>
      <c r="KFO19" s="877"/>
      <c r="KFP19" s="877"/>
      <c r="KFQ19" s="877"/>
      <c r="KFR19" s="877"/>
      <c r="KFS19" s="877"/>
      <c r="KFT19" s="877"/>
      <c r="KFU19" s="877"/>
      <c r="KFV19" s="877"/>
      <c r="KFW19" s="877"/>
      <c r="KFX19" s="877"/>
      <c r="KFY19" s="877"/>
      <c r="KFZ19" s="877"/>
      <c r="KGA19" s="877"/>
      <c r="KGB19" s="877"/>
      <c r="KGC19" s="877"/>
      <c r="KGD19" s="877"/>
      <c r="KGE19" s="877"/>
      <c r="KGF19" s="877"/>
      <c r="KGG19" s="877"/>
      <c r="KGH19" s="877"/>
      <c r="KGI19" s="877"/>
      <c r="KGJ19" s="877"/>
      <c r="KGK19" s="877"/>
      <c r="KGL19" s="877"/>
      <c r="KGM19" s="877"/>
      <c r="KGN19" s="877"/>
      <c r="KGO19" s="877"/>
      <c r="KGP19" s="877"/>
      <c r="KGQ19" s="877"/>
      <c r="KGR19" s="877"/>
      <c r="KGS19" s="877"/>
      <c r="KGT19" s="877"/>
      <c r="KGU19" s="877"/>
      <c r="KGV19" s="877"/>
      <c r="KGW19" s="877"/>
      <c r="KGX19" s="877"/>
      <c r="KGY19" s="877"/>
      <c r="KGZ19" s="877"/>
      <c r="KHA19" s="877"/>
      <c r="KHB19" s="877"/>
      <c r="KHC19" s="877"/>
      <c r="KHD19" s="877"/>
      <c r="KHE19" s="877"/>
      <c r="KHF19" s="877"/>
      <c r="KHG19" s="877"/>
      <c r="KHH19" s="877"/>
      <c r="KHI19" s="877"/>
      <c r="KHJ19" s="877"/>
      <c r="KHK19" s="877"/>
      <c r="KHL19" s="877"/>
      <c r="KHM19" s="877"/>
      <c r="KHN19" s="877"/>
      <c r="KHO19" s="877"/>
      <c r="KHP19" s="877"/>
      <c r="KHQ19" s="877"/>
      <c r="KHR19" s="877"/>
      <c r="KHS19" s="877"/>
      <c r="KHT19" s="877"/>
      <c r="KHU19" s="877"/>
      <c r="KHV19" s="877"/>
      <c r="KHW19" s="877"/>
      <c r="KHX19" s="877"/>
      <c r="KHY19" s="877"/>
      <c r="KHZ19" s="877"/>
      <c r="KIA19" s="877"/>
      <c r="KIB19" s="877"/>
      <c r="KIC19" s="877"/>
      <c r="KID19" s="877"/>
      <c r="KIE19" s="877"/>
      <c r="KIF19" s="877"/>
      <c r="KIG19" s="877"/>
      <c r="KIH19" s="877"/>
      <c r="KII19" s="877"/>
      <c r="KIJ19" s="877"/>
      <c r="KIK19" s="877"/>
      <c r="KIL19" s="877"/>
      <c r="KIM19" s="877"/>
      <c r="KIN19" s="877"/>
      <c r="KIO19" s="877"/>
      <c r="KIP19" s="877"/>
      <c r="KIQ19" s="877"/>
      <c r="KIR19" s="877"/>
      <c r="KIS19" s="877"/>
      <c r="KIT19" s="877"/>
      <c r="KIU19" s="877"/>
      <c r="KIV19" s="877"/>
      <c r="KIW19" s="877"/>
      <c r="KIX19" s="877"/>
      <c r="KIY19" s="877"/>
      <c r="KIZ19" s="877"/>
      <c r="KJA19" s="877"/>
      <c r="KJB19" s="877"/>
      <c r="KJC19" s="877"/>
      <c r="KJD19" s="877"/>
      <c r="KJE19" s="877"/>
      <c r="KJF19" s="877"/>
      <c r="KJG19" s="877"/>
      <c r="KJH19" s="877"/>
      <c r="KJI19" s="877"/>
      <c r="KJJ19" s="877"/>
      <c r="KJK19" s="877"/>
      <c r="KJL19" s="877"/>
      <c r="KJM19" s="877"/>
      <c r="KJN19" s="877"/>
      <c r="KJO19" s="877"/>
      <c r="KJP19" s="877"/>
      <c r="KJQ19" s="877"/>
      <c r="KJR19" s="877"/>
      <c r="KJS19" s="877"/>
      <c r="KJT19" s="877"/>
      <c r="KJU19" s="877"/>
      <c r="KJV19" s="877"/>
      <c r="KJW19" s="877"/>
      <c r="KJX19" s="877"/>
      <c r="KJY19" s="877"/>
      <c r="KJZ19" s="877"/>
      <c r="KKA19" s="877"/>
      <c r="KKB19" s="877"/>
      <c r="KKC19" s="877"/>
      <c r="KKD19" s="877"/>
      <c r="KKE19" s="877"/>
      <c r="KKF19" s="877"/>
      <c r="KKG19" s="877"/>
      <c r="KKH19" s="877"/>
      <c r="KKI19" s="877"/>
      <c r="KKJ19" s="877"/>
      <c r="KKK19" s="877"/>
      <c r="KKL19" s="877"/>
      <c r="KKM19" s="877"/>
      <c r="KKN19" s="877"/>
      <c r="KKO19" s="877"/>
      <c r="KKP19" s="877"/>
      <c r="KKQ19" s="877"/>
      <c r="KKR19" s="877"/>
      <c r="KKS19" s="877"/>
      <c r="KKT19" s="877"/>
      <c r="KKU19" s="877"/>
      <c r="KKV19" s="877"/>
      <c r="KKW19" s="877"/>
      <c r="KKX19" s="877"/>
      <c r="KKY19" s="877"/>
      <c r="KKZ19" s="877"/>
      <c r="KLA19" s="877"/>
      <c r="KLB19" s="877"/>
      <c r="KLC19" s="877"/>
      <c r="KLD19" s="877"/>
      <c r="KLE19" s="877"/>
      <c r="KLF19" s="877"/>
      <c r="KLG19" s="877"/>
      <c r="KLH19" s="877"/>
      <c r="KLI19" s="877"/>
      <c r="KLJ19" s="877"/>
      <c r="KLK19" s="877"/>
      <c r="KLL19" s="877"/>
      <c r="KLM19" s="877"/>
      <c r="KLN19" s="877"/>
      <c r="KLO19" s="877"/>
      <c r="KLP19" s="877"/>
      <c r="KLQ19" s="877"/>
      <c r="KLR19" s="877"/>
      <c r="KLS19" s="877"/>
      <c r="KLT19" s="877"/>
      <c r="KLU19" s="877"/>
      <c r="KLV19" s="877"/>
      <c r="KLW19" s="877"/>
      <c r="KLX19" s="877"/>
      <c r="KLY19" s="877"/>
      <c r="KLZ19" s="877"/>
      <c r="KMA19" s="877"/>
      <c r="KMB19" s="877"/>
      <c r="KMC19" s="877"/>
      <c r="KMD19" s="877"/>
      <c r="KME19" s="877"/>
      <c r="KMF19" s="877"/>
      <c r="KMG19" s="877"/>
      <c r="KMH19" s="877"/>
      <c r="KMI19" s="877"/>
      <c r="KMJ19" s="877"/>
      <c r="KMK19" s="877"/>
      <c r="KML19" s="877"/>
      <c r="KMM19" s="877"/>
      <c r="KMN19" s="877"/>
      <c r="KMO19" s="877"/>
      <c r="KMP19" s="877"/>
      <c r="KMQ19" s="877"/>
      <c r="KMR19" s="877"/>
      <c r="KMS19" s="877"/>
      <c r="KMT19" s="877"/>
      <c r="KMU19" s="877"/>
      <c r="KMV19" s="877"/>
      <c r="KMW19" s="877"/>
      <c r="KMX19" s="877"/>
      <c r="KMY19" s="877"/>
      <c r="KMZ19" s="877"/>
      <c r="KNA19" s="877"/>
      <c r="KNB19" s="877"/>
      <c r="KNC19" s="877"/>
      <c r="KND19" s="877"/>
      <c r="KNE19" s="877"/>
      <c r="KNF19" s="877"/>
      <c r="KNG19" s="877"/>
      <c r="KNH19" s="877"/>
      <c r="KNI19" s="877"/>
      <c r="KNJ19" s="877"/>
      <c r="KNK19" s="877"/>
      <c r="KNL19" s="877"/>
      <c r="KNM19" s="877"/>
      <c r="KNN19" s="877"/>
      <c r="KNO19" s="877"/>
      <c r="KNP19" s="877"/>
      <c r="KNQ19" s="877"/>
      <c r="KNR19" s="877"/>
      <c r="KNS19" s="877"/>
      <c r="KNT19" s="877"/>
      <c r="KNU19" s="877"/>
      <c r="KNV19" s="877"/>
      <c r="KNW19" s="877"/>
      <c r="KNX19" s="877"/>
      <c r="KNY19" s="877"/>
      <c r="KNZ19" s="877"/>
      <c r="KOA19" s="877"/>
      <c r="KOB19" s="877"/>
      <c r="KOC19" s="877"/>
      <c r="KOD19" s="877"/>
      <c r="KOE19" s="877"/>
      <c r="KOF19" s="877"/>
      <c r="KOG19" s="877"/>
      <c r="KOH19" s="877"/>
      <c r="KOI19" s="877"/>
      <c r="KOJ19" s="877"/>
      <c r="KOK19" s="877"/>
      <c r="KOL19" s="877"/>
      <c r="KOM19" s="877"/>
      <c r="KON19" s="877"/>
      <c r="KOO19" s="877"/>
      <c r="KOP19" s="877"/>
      <c r="KOQ19" s="877"/>
      <c r="KOR19" s="877"/>
      <c r="KOS19" s="877"/>
      <c r="KOT19" s="877"/>
      <c r="KOU19" s="877"/>
      <c r="KOV19" s="877"/>
      <c r="KOW19" s="877"/>
      <c r="KOX19" s="877"/>
      <c r="KOY19" s="877"/>
      <c r="KOZ19" s="877"/>
      <c r="KPA19" s="877"/>
      <c r="KPB19" s="877"/>
      <c r="KPC19" s="877"/>
      <c r="KPD19" s="877"/>
      <c r="KPE19" s="877"/>
      <c r="KPF19" s="877"/>
      <c r="KPG19" s="877"/>
      <c r="KPH19" s="877"/>
      <c r="KPI19" s="877"/>
      <c r="KPJ19" s="877"/>
      <c r="KPK19" s="877"/>
      <c r="KPL19" s="877"/>
      <c r="KPM19" s="877"/>
      <c r="KPN19" s="877"/>
      <c r="KPO19" s="877"/>
      <c r="KPP19" s="877"/>
      <c r="KPQ19" s="877"/>
      <c r="KPR19" s="877"/>
      <c r="KPS19" s="877"/>
      <c r="KPT19" s="877"/>
      <c r="KPU19" s="877"/>
      <c r="KPV19" s="877"/>
      <c r="KPW19" s="877"/>
      <c r="KPX19" s="877"/>
      <c r="KPY19" s="877"/>
      <c r="KPZ19" s="877"/>
      <c r="KQA19" s="877"/>
      <c r="KQB19" s="877"/>
      <c r="KQC19" s="877"/>
      <c r="KQD19" s="877"/>
      <c r="KQE19" s="877"/>
      <c r="KQF19" s="877"/>
      <c r="KQG19" s="877"/>
      <c r="KQH19" s="877"/>
      <c r="KQI19" s="877"/>
      <c r="KQJ19" s="877"/>
      <c r="KQK19" s="877"/>
      <c r="KQL19" s="877"/>
      <c r="KQM19" s="877"/>
      <c r="KQN19" s="877"/>
      <c r="KQO19" s="877"/>
      <c r="KQP19" s="877"/>
      <c r="KQQ19" s="877"/>
      <c r="KQR19" s="877"/>
      <c r="KQS19" s="877"/>
      <c r="KQT19" s="877"/>
      <c r="KQU19" s="877"/>
      <c r="KQV19" s="877"/>
      <c r="KQW19" s="877"/>
      <c r="KQX19" s="877"/>
      <c r="KQY19" s="877"/>
      <c r="KQZ19" s="877"/>
      <c r="KRA19" s="877"/>
      <c r="KRB19" s="877"/>
      <c r="KRC19" s="877"/>
      <c r="KRD19" s="877"/>
      <c r="KRE19" s="877"/>
      <c r="KRF19" s="877"/>
      <c r="KRG19" s="877"/>
      <c r="KRH19" s="877"/>
      <c r="KRI19" s="877"/>
      <c r="KRJ19" s="877"/>
      <c r="KRK19" s="877"/>
      <c r="KRL19" s="877"/>
      <c r="KRM19" s="877"/>
      <c r="KRN19" s="877"/>
      <c r="KRO19" s="877"/>
      <c r="KRP19" s="877"/>
      <c r="KRQ19" s="877"/>
      <c r="KRR19" s="877"/>
      <c r="KRS19" s="877"/>
      <c r="KRT19" s="877"/>
      <c r="KRU19" s="877"/>
      <c r="KRV19" s="877"/>
      <c r="KRW19" s="877"/>
      <c r="KRX19" s="877"/>
      <c r="KRY19" s="877"/>
      <c r="KRZ19" s="877"/>
      <c r="KSA19" s="877"/>
      <c r="KSB19" s="877"/>
      <c r="KSC19" s="877"/>
      <c r="KSD19" s="877"/>
      <c r="KSE19" s="877"/>
      <c r="KSF19" s="877"/>
      <c r="KSG19" s="877"/>
      <c r="KSH19" s="877"/>
      <c r="KSI19" s="877"/>
      <c r="KSJ19" s="877"/>
      <c r="KSK19" s="877"/>
      <c r="KSL19" s="877"/>
      <c r="KSM19" s="877"/>
      <c r="KSN19" s="877"/>
      <c r="KSO19" s="877"/>
      <c r="KSP19" s="877"/>
      <c r="KSQ19" s="877"/>
      <c r="KSR19" s="877"/>
      <c r="KSS19" s="877"/>
      <c r="KST19" s="877"/>
      <c r="KSU19" s="877"/>
      <c r="KSV19" s="877"/>
      <c r="KSW19" s="877"/>
      <c r="KSX19" s="877"/>
      <c r="KSY19" s="877"/>
      <c r="KSZ19" s="877"/>
      <c r="KTA19" s="877"/>
      <c r="KTB19" s="877"/>
      <c r="KTC19" s="877"/>
      <c r="KTD19" s="877"/>
      <c r="KTE19" s="877"/>
      <c r="KTF19" s="877"/>
      <c r="KTG19" s="877"/>
      <c r="KTH19" s="877"/>
      <c r="KTI19" s="877"/>
      <c r="KTJ19" s="877"/>
      <c r="KTK19" s="877"/>
      <c r="KTL19" s="877"/>
      <c r="KTM19" s="877"/>
      <c r="KTN19" s="877"/>
      <c r="KTO19" s="877"/>
      <c r="KTP19" s="877"/>
      <c r="KTQ19" s="877"/>
      <c r="KTR19" s="877"/>
      <c r="KTS19" s="877"/>
      <c r="KTT19" s="877"/>
      <c r="KTU19" s="877"/>
      <c r="KTV19" s="877"/>
      <c r="KTW19" s="877"/>
      <c r="KTX19" s="877"/>
      <c r="KTY19" s="877"/>
      <c r="KTZ19" s="877"/>
      <c r="KUA19" s="877"/>
      <c r="KUB19" s="877"/>
      <c r="KUC19" s="877"/>
      <c r="KUD19" s="877"/>
      <c r="KUE19" s="877"/>
      <c r="KUF19" s="877"/>
      <c r="KUG19" s="877"/>
      <c r="KUH19" s="877"/>
      <c r="KUI19" s="877"/>
      <c r="KUJ19" s="877"/>
      <c r="KUK19" s="877"/>
      <c r="KUL19" s="877"/>
      <c r="KUM19" s="877"/>
      <c r="KUN19" s="877"/>
      <c r="KUO19" s="877"/>
      <c r="KUP19" s="877"/>
      <c r="KUQ19" s="877"/>
      <c r="KUR19" s="877"/>
      <c r="KUS19" s="877"/>
      <c r="KUT19" s="877"/>
      <c r="KUU19" s="877"/>
      <c r="KUV19" s="877"/>
      <c r="KUW19" s="877"/>
      <c r="KUX19" s="877"/>
      <c r="KUY19" s="877"/>
      <c r="KUZ19" s="877"/>
      <c r="KVA19" s="877"/>
      <c r="KVB19" s="877"/>
      <c r="KVC19" s="877"/>
      <c r="KVD19" s="877"/>
      <c r="KVE19" s="877"/>
      <c r="KVF19" s="877"/>
      <c r="KVG19" s="877"/>
      <c r="KVH19" s="877"/>
      <c r="KVI19" s="877"/>
      <c r="KVJ19" s="877"/>
      <c r="KVK19" s="877"/>
      <c r="KVL19" s="877"/>
      <c r="KVM19" s="877"/>
      <c r="KVN19" s="877"/>
      <c r="KVO19" s="877"/>
      <c r="KVP19" s="877"/>
      <c r="KVQ19" s="877"/>
      <c r="KVR19" s="877"/>
      <c r="KVS19" s="877"/>
      <c r="KVT19" s="877"/>
      <c r="KVU19" s="877"/>
      <c r="KVV19" s="877"/>
      <c r="KVW19" s="877"/>
      <c r="KVX19" s="877"/>
      <c r="KVY19" s="877"/>
      <c r="KVZ19" s="877"/>
      <c r="KWA19" s="877"/>
      <c r="KWB19" s="877"/>
      <c r="KWC19" s="877"/>
      <c r="KWD19" s="877"/>
      <c r="KWE19" s="877"/>
      <c r="KWF19" s="877"/>
      <c r="KWG19" s="877"/>
      <c r="KWH19" s="877"/>
      <c r="KWI19" s="877"/>
      <c r="KWJ19" s="877"/>
      <c r="KWK19" s="877"/>
      <c r="KWL19" s="877"/>
      <c r="KWM19" s="877"/>
      <c r="KWN19" s="877"/>
      <c r="KWO19" s="877"/>
      <c r="KWP19" s="877"/>
      <c r="KWQ19" s="877"/>
      <c r="KWR19" s="877"/>
      <c r="KWS19" s="877"/>
      <c r="KWT19" s="877"/>
      <c r="KWU19" s="877"/>
      <c r="KWV19" s="877"/>
      <c r="KWW19" s="877"/>
      <c r="KWX19" s="877"/>
      <c r="KWY19" s="877"/>
      <c r="KWZ19" s="877"/>
      <c r="KXA19" s="877"/>
      <c r="KXB19" s="877"/>
      <c r="KXC19" s="877"/>
      <c r="KXD19" s="877"/>
      <c r="KXE19" s="877"/>
      <c r="KXF19" s="877"/>
      <c r="KXG19" s="877"/>
      <c r="KXH19" s="877"/>
      <c r="KXI19" s="877"/>
      <c r="KXJ19" s="877"/>
      <c r="KXK19" s="877"/>
      <c r="KXL19" s="877"/>
      <c r="KXM19" s="877"/>
      <c r="KXN19" s="877"/>
      <c r="KXO19" s="877"/>
      <c r="KXP19" s="877"/>
      <c r="KXQ19" s="877"/>
      <c r="KXR19" s="877"/>
      <c r="KXS19" s="877"/>
      <c r="KXT19" s="877"/>
      <c r="KXU19" s="877"/>
      <c r="KXV19" s="877"/>
      <c r="KXW19" s="877"/>
      <c r="KXX19" s="877"/>
      <c r="KXY19" s="877"/>
      <c r="KXZ19" s="877"/>
      <c r="KYA19" s="877"/>
      <c r="KYB19" s="877"/>
      <c r="KYC19" s="877"/>
      <c r="KYD19" s="877"/>
      <c r="KYE19" s="877"/>
      <c r="KYF19" s="877"/>
      <c r="KYG19" s="877"/>
      <c r="KYH19" s="877"/>
      <c r="KYI19" s="877"/>
      <c r="KYJ19" s="877"/>
      <c r="KYK19" s="877"/>
      <c r="KYL19" s="877"/>
      <c r="KYM19" s="877"/>
      <c r="KYN19" s="877"/>
      <c r="KYO19" s="877"/>
      <c r="KYP19" s="877"/>
      <c r="KYQ19" s="877"/>
      <c r="KYR19" s="877"/>
      <c r="KYS19" s="877"/>
      <c r="KYT19" s="877"/>
      <c r="KYU19" s="877"/>
      <c r="KYV19" s="877"/>
      <c r="KYW19" s="877"/>
      <c r="KYX19" s="877"/>
      <c r="KYY19" s="877"/>
      <c r="KYZ19" s="877"/>
      <c r="KZA19" s="877"/>
      <c r="KZB19" s="877"/>
      <c r="KZC19" s="877"/>
      <c r="KZD19" s="877"/>
      <c r="KZE19" s="877"/>
      <c r="KZF19" s="877"/>
      <c r="KZG19" s="877"/>
      <c r="KZH19" s="877"/>
      <c r="KZI19" s="877"/>
      <c r="KZJ19" s="877"/>
      <c r="KZK19" s="877"/>
      <c r="KZL19" s="877"/>
      <c r="KZM19" s="877"/>
      <c r="KZN19" s="877"/>
      <c r="KZO19" s="877"/>
      <c r="KZP19" s="877"/>
      <c r="KZQ19" s="877"/>
      <c r="KZR19" s="877"/>
      <c r="KZS19" s="877"/>
      <c r="KZT19" s="877"/>
      <c r="KZU19" s="877"/>
      <c r="KZV19" s="877"/>
      <c r="KZW19" s="877"/>
      <c r="KZX19" s="877"/>
      <c r="KZY19" s="877"/>
      <c r="KZZ19" s="877"/>
      <c r="LAA19" s="877"/>
      <c r="LAB19" s="877"/>
      <c r="LAC19" s="877"/>
      <c r="LAD19" s="877"/>
      <c r="LAE19" s="877"/>
      <c r="LAF19" s="877"/>
      <c r="LAG19" s="877"/>
      <c r="LAH19" s="877"/>
      <c r="LAI19" s="877"/>
      <c r="LAJ19" s="877"/>
      <c r="LAK19" s="877"/>
      <c r="LAL19" s="877"/>
      <c r="LAM19" s="877"/>
      <c r="LAN19" s="877"/>
      <c r="LAO19" s="877"/>
      <c r="LAP19" s="877"/>
      <c r="LAQ19" s="877"/>
      <c r="LAR19" s="877"/>
      <c r="LAS19" s="877"/>
      <c r="LAT19" s="877"/>
      <c r="LAU19" s="877"/>
      <c r="LAV19" s="877"/>
      <c r="LAW19" s="877"/>
      <c r="LAX19" s="877"/>
      <c r="LAY19" s="877"/>
      <c r="LAZ19" s="877"/>
      <c r="LBA19" s="877"/>
      <c r="LBB19" s="877"/>
      <c r="LBC19" s="877"/>
      <c r="LBD19" s="877"/>
      <c r="LBE19" s="877"/>
      <c r="LBF19" s="877"/>
      <c r="LBG19" s="877"/>
      <c r="LBH19" s="877"/>
      <c r="LBI19" s="877"/>
      <c r="LBJ19" s="877"/>
      <c r="LBK19" s="877"/>
      <c r="LBL19" s="877"/>
      <c r="LBM19" s="877"/>
      <c r="LBN19" s="877"/>
      <c r="LBO19" s="877"/>
      <c r="LBP19" s="877"/>
      <c r="LBQ19" s="877"/>
      <c r="LBR19" s="877"/>
      <c r="LBS19" s="877"/>
      <c r="LBT19" s="877"/>
      <c r="LBU19" s="877"/>
      <c r="LBV19" s="877"/>
      <c r="LBW19" s="877"/>
      <c r="LBX19" s="877"/>
      <c r="LBY19" s="877"/>
      <c r="LBZ19" s="877"/>
      <c r="LCA19" s="877"/>
      <c r="LCB19" s="877"/>
      <c r="LCC19" s="877"/>
      <c r="LCD19" s="877"/>
      <c r="LCE19" s="877"/>
      <c r="LCF19" s="877"/>
      <c r="LCG19" s="877"/>
      <c r="LCH19" s="877"/>
      <c r="LCI19" s="877"/>
      <c r="LCJ19" s="877"/>
      <c r="LCK19" s="877"/>
      <c r="LCL19" s="877"/>
      <c r="LCM19" s="877"/>
      <c r="LCN19" s="877"/>
      <c r="LCO19" s="877"/>
      <c r="LCP19" s="877"/>
      <c r="LCQ19" s="877"/>
      <c r="LCR19" s="877"/>
      <c r="LCS19" s="877"/>
      <c r="LCT19" s="877"/>
      <c r="LCU19" s="877"/>
      <c r="LCV19" s="877"/>
      <c r="LCW19" s="877"/>
      <c r="LCX19" s="877"/>
      <c r="LCY19" s="877"/>
      <c r="LCZ19" s="877"/>
      <c r="LDA19" s="877"/>
      <c r="LDB19" s="877"/>
      <c r="LDC19" s="877"/>
      <c r="LDD19" s="877"/>
      <c r="LDE19" s="877"/>
      <c r="LDF19" s="877"/>
      <c r="LDG19" s="877"/>
      <c r="LDH19" s="877"/>
      <c r="LDI19" s="877"/>
      <c r="LDJ19" s="877"/>
      <c r="LDK19" s="877"/>
      <c r="LDL19" s="877"/>
      <c r="LDM19" s="877"/>
      <c r="LDN19" s="877"/>
      <c r="LDO19" s="877"/>
      <c r="LDP19" s="877"/>
      <c r="LDQ19" s="877"/>
      <c r="LDR19" s="877"/>
      <c r="LDS19" s="877"/>
      <c r="LDT19" s="877"/>
      <c r="LDU19" s="877"/>
      <c r="LDV19" s="877"/>
      <c r="LDW19" s="877"/>
      <c r="LDX19" s="877"/>
      <c r="LDY19" s="877"/>
      <c r="LDZ19" s="877"/>
      <c r="LEA19" s="877"/>
      <c r="LEB19" s="877"/>
      <c r="LEC19" s="877"/>
      <c r="LED19" s="877"/>
      <c r="LEE19" s="877"/>
      <c r="LEF19" s="877"/>
      <c r="LEG19" s="877"/>
      <c r="LEH19" s="877"/>
      <c r="LEI19" s="877"/>
      <c r="LEJ19" s="877"/>
      <c r="LEK19" s="877"/>
      <c r="LEL19" s="877"/>
      <c r="LEM19" s="877"/>
      <c r="LEN19" s="877"/>
      <c r="LEO19" s="877"/>
      <c r="LEP19" s="877"/>
      <c r="LEQ19" s="877"/>
      <c r="LER19" s="877"/>
      <c r="LES19" s="877"/>
      <c r="LET19" s="877"/>
      <c r="LEU19" s="877"/>
      <c r="LEV19" s="877"/>
      <c r="LEW19" s="877"/>
      <c r="LEX19" s="877"/>
      <c r="LEY19" s="877"/>
      <c r="LEZ19" s="877"/>
      <c r="LFA19" s="877"/>
      <c r="LFB19" s="877"/>
      <c r="LFC19" s="877"/>
      <c r="LFD19" s="877"/>
      <c r="LFE19" s="877"/>
      <c r="LFF19" s="877"/>
      <c r="LFG19" s="877"/>
      <c r="LFH19" s="877"/>
      <c r="LFI19" s="877"/>
      <c r="LFJ19" s="877"/>
      <c r="LFK19" s="877"/>
      <c r="LFL19" s="877"/>
      <c r="LFM19" s="877"/>
      <c r="LFN19" s="877"/>
      <c r="LFO19" s="877"/>
      <c r="LFP19" s="877"/>
      <c r="LFQ19" s="877"/>
      <c r="LFR19" s="877"/>
      <c r="LFS19" s="877"/>
      <c r="LFT19" s="877"/>
      <c r="LFU19" s="877"/>
      <c r="LFV19" s="877"/>
      <c r="LFW19" s="877"/>
      <c r="LFX19" s="877"/>
      <c r="LFY19" s="877"/>
      <c r="LFZ19" s="877"/>
      <c r="LGA19" s="877"/>
      <c r="LGB19" s="877"/>
      <c r="LGC19" s="877"/>
      <c r="LGD19" s="877"/>
      <c r="LGE19" s="877"/>
      <c r="LGF19" s="877"/>
      <c r="LGG19" s="877"/>
      <c r="LGH19" s="877"/>
      <c r="LGI19" s="877"/>
      <c r="LGJ19" s="877"/>
      <c r="LGK19" s="877"/>
      <c r="LGL19" s="877"/>
      <c r="LGM19" s="877"/>
      <c r="LGN19" s="877"/>
      <c r="LGO19" s="877"/>
      <c r="LGP19" s="877"/>
      <c r="LGQ19" s="877"/>
      <c r="LGR19" s="877"/>
      <c r="LGS19" s="877"/>
      <c r="LGT19" s="877"/>
      <c r="LGU19" s="877"/>
      <c r="LGV19" s="877"/>
      <c r="LGW19" s="877"/>
      <c r="LGX19" s="877"/>
      <c r="LGY19" s="877"/>
      <c r="LGZ19" s="877"/>
      <c r="LHA19" s="877"/>
      <c r="LHB19" s="877"/>
      <c r="LHC19" s="877"/>
      <c r="LHD19" s="877"/>
      <c r="LHE19" s="877"/>
      <c r="LHF19" s="877"/>
      <c r="LHG19" s="877"/>
      <c r="LHH19" s="877"/>
      <c r="LHI19" s="877"/>
      <c r="LHJ19" s="877"/>
      <c r="LHK19" s="877"/>
      <c r="LHL19" s="877"/>
      <c r="LHM19" s="877"/>
      <c r="LHN19" s="877"/>
      <c r="LHO19" s="877"/>
      <c r="LHP19" s="877"/>
      <c r="LHQ19" s="877"/>
      <c r="LHR19" s="877"/>
      <c r="LHS19" s="877"/>
      <c r="LHT19" s="877"/>
      <c r="LHU19" s="877"/>
      <c r="LHV19" s="877"/>
      <c r="LHW19" s="877"/>
      <c r="LHX19" s="877"/>
      <c r="LHY19" s="877"/>
      <c r="LHZ19" s="877"/>
      <c r="LIA19" s="877"/>
      <c r="LIB19" s="877"/>
      <c r="LIC19" s="877"/>
      <c r="LID19" s="877"/>
      <c r="LIE19" s="877"/>
      <c r="LIF19" s="877"/>
      <c r="LIG19" s="877"/>
      <c r="LIH19" s="877"/>
      <c r="LII19" s="877"/>
      <c r="LIJ19" s="877"/>
      <c r="LIK19" s="877"/>
      <c r="LIL19" s="877"/>
      <c r="LIM19" s="877"/>
      <c r="LIN19" s="877"/>
      <c r="LIO19" s="877"/>
      <c r="LIP19" s="877"/>
      <c r="LIQ19" s="877"/>
      <c r="LIR19" s="877"/>
      <c r="LIS19" s="877"/>
      <c r="LIT19" s="877"/>
      <c r="LIU19" s="877"/>
      <c r="LIV19" s="877"/>
      <c r="LIW19" s="877"/>
      <c r="LIX19" s="877"/>
      <c r="LIY19" s="877"/>
      <c r="LIZ19" s="877"/>
      <c r="LJA19" s="877"/>
      <c r="LJB19" s="877"/>
      <c r="LJC19" s="877"/>
      <c r="LJD19" s="877"/>
      <c r="LJE19" s="877"/>
      <c r="LJF19" s="877"/>
      <c r="LJG19" s="877"/>
      <c r="LJH19" s="877"/>
      <c r="LJI19" s="877"/>
      <c r="LJJ19" s="877"/>
      <c r="LJK19" s="877"/>
      <c r="LJL19" s="877"/>
      <c r="LJM19" s="877"/>
      <c r="LJN19" s="877"/>
      <c r="LJO19" s="877"/>
      <c r="LJP19" s="877"/>
      <c r="LJQ19" s="877"/>
      <c r="LJR19" s="877"/>
      <c r="LJS19" s="877"/>
      <c r="LJT19" s="877"/>
      <c r="LJU19" s="877"/>
      <c r="LJV19" s="877"/>
      <c r="LJW19" s="877"/>
      <c r="LJX19" s="877"/>
      <c r="LJY19" s="877"/>
      <c r="LJZ19" s="877"/>
      <c r="LKA19" s="877"/>
      <c r="LKB19" s="877"/>
      <c r="LKC19" s="877"/>
      <c r="LKD19" s="877"/>
      <c r="LKE19" s="877"/>
      <c r="LKF19" s="877"/>
      <c r="LKG19" s="877"/>
      <c r="LKH19" s="877"/>
      <c r="LKI19" s="877"/>
      <c r="LKJ19" s="877"/>
      <c r="LKK19" s="877"/>
      <c r="LKL19" s="877"/>
      <c r="LKM19" s="877"/>
      <c r="LKN19" s="877"/>
      <c r="LKO19" s="877"/>
      <c r="LKP19" s="877"/>
      <c r="LKQ19" s="877"/>
      <c r="LKR19" s="877"/>
      <c r="LKS19" s="877"/>
      <c r="LKT19" s="877"/>
      <c r="LKU19" s="877"/>
      <c r="LKV19" s="877"/>
      <c r="LKW19" s="877"/>
      <c r="LKX19" s="877"/>
      <c r="LKY19" s="877"/>
      <c r="LKZ19" s="877"/>
      <c r="LLA19" s="877"/>
      <c r="LLB19" s="877"/>
      <c r="LLC19" s="877"/>
      <c r="LLD19" s="877"/>
      <c r="LLE19" s="877"/>
      <c r="LLF19" s="877"/>
      <c r="LLG19" s="877"/>
      <c r="LLH19" s="877"/>
      <c r="LLI19" s="877"/>
      <c r="LLJ19" s="877"/>
      <c r="LLK19" s="877"/>
      <c r="LLL19" s="877"/>
      <c r="LLM19" s="877"/>
      <c r="LLN19" s="877"/>
      <c r="LLO19" s="877"/>
      <c r="LLP19" s="877"/>
      <c r="LLQ19" s="877"/>
      <c r="LLR19" s="877"/>
      <c r="LLS19" s="877"/>
      <c r="LLT19" s="877"/>
      <c r="LLU19" s="877"/>
      <c r="LLV19" s="877"/>
      <c r="LLW19" s="877"/>
      <c r="LLX19" s="877"/>
      <c r="LLY19" s="877"/>
      <c r="LLZ19" s="877"/>
      <c r="LMA19" s="877"/>
      <c r="LMB19" s="877"/>
      <c r="LMC19" s="877"/>
      <c r="LMD19" s="877"/>
      <c r="LME19" s="877"/>
      <c r="LMF19" s="877"/>
      <c r="LMG19" s="877"/>
      <c r="LMH19" s="877"/>
      <c r="LMI19" s="877"/>
      <c r="LMJ19" s="877"/>
      <c r="LMK19" s="877"/>
      <c r="LML19" s="877"/>
      <c r="LMM19" s="877"/>
      <c r="LMN19" s="877"/>
      <c r="LMO19" s="877"/>
      <c r="LMP19" s="877"/>
      <c r="LMQ19" s="877"/>
      <c r="LMR19" s="877"/>
      <c r="LMS19" s="877"/>
      <c r="LMT19" s="877"/>
      <c r="LMU19" s="877"/>
      <c r="LMV19" s="877"/>
      <c r="LMW19" s="877"/>
      <c r="LMX19" s="877"/>
      <c r="LMY19" s="877"/>
      <c r="LMZ19" s="877"/>
      <c r="LNA19" s="877"/>
      <c r="LNB19" s="877"/>
      <c r="LNC19" s="877"/>
      <c r="LND19" s="877"/>
      <c r="LNE19" s="877"/>
      <c r="LNF19" s="877"/>
      <c r="LNG19" s="877"/>
      <c r="LNH19" s="877"/>
      <c r="LNI19" s="877"/>
      <c r="LNJ19" s="877"/>
      <c r="LNK19" s="877"/>
      <c r="LNL19" s="877"/>
      <c r="LNM19" s="877"/>
      <c r="LNN19" s="877"/>
      <c r="LNO19" s="877"/>
      <c r="LNP19" s="877"/>
      <c r="LNQ19" s="877"/>
      <c r="LNR19" s="877"/>
      <c r="LNS19" s="877"/>
      <c r="LNT19" s="877"/>
      <c r="LNU19" s="877"/>
      <c r="LNV19" s="877"/>
      <c r="LNW19" s="877"/>
      <c r="LNX19" s="877"/>
      <c r="LNY19" s="877"/>
      <c r="LNZ19" s="877"/>
      <c r="LOA19" s="877"/>
      <c r="LOB19" s="877"/>
      <c r="LOC19" s="877"/>
      <c r="LOD19" s="877"/>
      <c r="LOE19" s="877"/>
      <c r="LOF19" s="877"/>
      <c r="LOG19" s="877"/>
      <c r="LOH19" s="877"/>
      <c r="LOI19" s="877"/>
      <c r="LOJ19" s="877"/>
      <c r="LOK19" s="877"/>
      <c r="LOL19" s="877"/>
      <c r="LOM19" s="877"/>
      <c r="LON19" s="877"/>
      <c r="LOO19" s="877"/>
      <c r="LOP19" s="877"/>
      <c r="LOQ19" s="877"/>
      <c r="LOR19" s="877"/>
      <c r="LOS19" s="877"/>
      <c r="LOT19" s="877"/>
      <c r="LOU19" s="877"/>
      <c r="LOV19" s="877"/>
      <c r="LOW19" s="877"/>
      <c r="LOX19" s="877"/>
      <c r="LOY19" s="877"/>
      <c r="LOZ19" s="877"/>
      <c r="LPA19" s="877"/>
      <c r="LPB19" s="877"/>
      <c r="LPC19" s="877"/>
      <c r="LPD19" s="877"/>
      <c r="LPE19" s="877"/>
      <c r="LPF19" s="877"/>
      <c r="LPG19" s="877"/>
      <c r="LPH19" s="877"/>
      <c r="LPI19" s="877"/>
      <c r="LPJ19" s="877"/>
      <c r="LPK19" s="877"/>
      <c r="LPL19" s="877"/>
      <c r="LPM19" s="877"/>
      <c r="LPN19" s="877"/>
      <c r="LPO19" s="877"/>
      <c r="LPP19" s="877"/>
      <c r="LPQ19" s="877"/>
      <c r="LPR19" s="877"/>
      <c r="LPS19" s="877"/>
      <c r="LPT19" s="877"/>
      <c r="LPU19" s="877"/>
      <c r="LPV19" s="877"/>
      <c r="LPW19" s="877"/>
      <c r="LPX19" s="877"/>
      <c r="LPY19" s="877"/>
      <c r="LPZ19" s="877"/>
      <c r="LQA19" s="877"/>
      <c r="LQB19" s="877"/>
      <c r="LQC19" s="877"/>
      <c r="LQD19" s="877"/>
      <c r="LQE19" s="877"/>
      <c r="LQF19" s="877"/>
      <c r="LQG19" s="877"/>
      <c r="LQH19" s="877"/>
      <c r="LQI19" s="877"/>
      <c r="LQJ19" s="877"/>
      <c r="LQK19" s="877"/>
      <c r="LQL19" s="877"/>
      <c r="LQM19" s="877"/>
      <c r="LQN19" s="877"/>
      <c r="LQO19" s="877"/>
      <c r="LQP19" s="877"/>
      <c r="LQQ19" s="877"/>
      <c r="LQR19" s="877"/>
      <c r="LQS19" s="877"/>
      <c r="LQT19" s="877"/>
      <c r="LQU19" s="877"/>
      <c r="LQV19" s="877"/>
      <c r="LQW19" s="877"/>
      <c r="LQX19" s="877"/>
      <c r="LQY19" s="877"/>
      <c r="LQZ19" s="877"/>
      <c r="LRA19" s="877"/>
      <c r="LRB19" s="877"/>
      <c r="LRC19" s="877"/>
      <c r="LRD19" s="877"/>
      <c r="LRE19" s="877"/>
      <c r="LRF19" s="877"/>
      <c r="LRG19" s="877"/>
      <c r="LRH19" s="877"/>
      <c r="LRI19" s="877"/>
      <c r="LRJ19" s="877"/>
      <c r="LRK19" s="877"/>
      <c r="LRL19" s="877"/>
      <c r="LRM19" s="877"/>
      <c r="LRN19" s="877"/>
      <c r="LRO19" s="877"/>
      <c r="LRP19" s="877"/>
      <c r="LRQ19" s="877"/>
      <c r="LRR19" s="877"/>
      <c r="LRS19" s="877"/>
      <c r="LRT19" s="877"/>
      <c r="LRU19" s="877"/>
      <c r="LRV19" s="877"/>
      <c r="LRW19" s="877"/>
      <c r="LRX19" s="877"/>
      <c r="LRY19" s="877"/>
      <c r="LRZ19" s="877"/>
      <c r="LSA19" s="877"/>
      <c r="LSB19" s="877"/>
      <c r="LSC19" s="877"/>
      <c r="LSD19" s="877"/>
      <c r="LSE19" s="877"/>
      <c r="LSF19" s="877"/>
      <c r="LSG19" s="877"/>
      <c r="LSH19" s="877"/>
      <c r="LSI19" s="877"/>
      <c r="LSJ19" s="877"/>
      <c r="LSK19" s="877"/>
      <c r="LSL19" s="877"/>
      <c r="LSM19" s="877"/>
      <c r="LSN19" s="877"/>
      <c r="LSO19" s="877"/>
      <c r="LSP19" s="877"/>
      <c r="LSQ19" s="877"/>
      <c r="LSR19" s="877"/>
      <c r="LSS19" s="877"/>
      <c r="LST19" s="877"/>
      <c r="LSU19" s="877"/>
      <c r="LSV19" s="877"/>
      <c r="LSW19" s="877"/>
      <c r="LSX19" s="877"/>
      <c r="LSY19" s="877"/>
      <c r="LSZ19" s="877"/>
      <c r="LTA19" s="877"/>
      <c r="LTB19" s="877"/>
      <c r="LTC19" s="877"/>
      <c r="LTD19" s="877"/>
      <c r="LTE19" s="877"/>
      <c r="LTF19" s="877"/>
      <c r="LTG19" s="877"/>
      <c r="LTH19" s="877"/>
      <c r="LTI19" s="877"/>
      <c r="LTJ19" s="877"/>
      <c r="LTK19" s="877"/>
      <c r="LTL19" s="877"/>
      <c r="LTM19" s="877"/>
      <c r="LTN19" s="877"/>
      <c r="LTO19" s="877"/>
      <c r="LTP19" s="877"/>
      <c r="LTQ19" s="877"/>
      <c r="LTR19" s="877"/>
      <c r="LTS19" s="877"/>
      <c r="LTT19" s="877"/>
      <c r="LTU19" s="877"/>
      <c r="LTV19" s="877"/>
      <c r="LTW19" s="877"/>
      <c r="LTX19" s="877"/>
      <c r="LTY19" s="877"/>
      <c r="LTZ19" s="877"/>
      <c r="LUA19" s="877"/>
      <c r="LUB19" s="877"/>
      <c r="LUC19" s="877"/>
      <c r="LUD19" s="877"/>
      <c r="LUE19" s="877"/>
      <c r="LUF19" s="877"/>
      <c r="LUG19" s="877"/>
      <c r="LUH19" s="877"/>
      <c r="LUI19" s="877"/>
      <c r="LUJ19" s="877"/>
      <c r="LUK19" s="877"/>
      <c r="LUL19" s="877"/>
      <c r="LUM19" s="877"/>
      <c r="LUN19" s="877"/>
      <c r="LUO19" s="877"/>
      <c r="LUP19" s="877"/>
      <c r="LUQ19" s="877"/>
      <c r="LUR19" s="877"/>
      <c r="LUS19" s="877"/>
      <c r="LUT19" s="877"/>
      <c r="LUU19" s="877"/>
      <c r="LUV19" s="877"/>
      <c r="LUW19" s="877"/>
      <c r="LUX19" s="877"/>
      <c r="LUY19" s="877"/>
      <c r="LUZ19" s="877"/>
      <c r="LVA19" s="877"/>
      <c r="LVB19" s="877"/>
      <c r="LVC19" s="877"/>
      <c r="LVD19" s="877"/>
      <c r="LVE19" s="877"/>
      <c r="LVF19" s="877"/>
      <c r="LVG19" s="877"/>
      <c r="LVH19" s="877"/>
      <c r="LVI19" s="877"/>
      <c r="LVJ19" s="877"/>
      <c r="LVK19" s="877"/>
      <c r="LVL19" s="877"/>
      <c r="LVM19" s="877"/>
      <c r="LVN19" s="877"/>
      <c r="LVO19" s="877"/>
      <c r="LVP19" s="877"/>
      <c r="LVQ19" s="877"/>
      <c r="LVR19" s="877"/>
      <c r="LVS19" s="877"/>
      <c r="LVT19" s="877"/>
      <c r="LVU19" s="877"/>
      <c r="LVV19" s="877"/>
      <c r="LVW19" s="877"/>
      <c r="LVX19" s="877"/>
      <c r="LVY19" s="877"/>
      <c r="LVZ19" s="877"/>
      <c r="LWA19" s="877"/>
      <c r="LWB19" s="877"/>
      <c r="LWC19" s="877"/>
      <c r="LWD19" s="877"/>
      <c r="LWE19" s="877"/>
      <c r="LWF19" s="877"/>
      <c r="LWG19" s="877"/>
      <c r="LWH19" s="877"/>
      <c r="LWI19" s="877"/>
      <c r="LWJ19" s="877"/>
      <c r="LWK19" s="877"/>
      <c r="LWL19" s="877"/>
      <c r="LWM19" s="877"/>
      <c r="LWN19" s="877"/>
      <c r="LWO19" s="877"/>
      <c r="LWP19" s="877"/>
      <c r="LWQ19" s="877"/>
      <c r="LWR19" s="877"/>
      <c r="LWS19" s="877"/>
      <c r="LWT19" s="877"/>
      <c r="LWU19" s="877"/>
      <c r="LWV19" s="877"/>
      <c r="LWW19" s="877"/>
      <c r="LWX19" s="877"/>
      <c r="LWY19" s="877"/>
      <c r="LWZ19" s="877"/>
      <c r="LXA19" s="877"/>
      <c r="LXB19" s="877"/>
      <c r="LXC19" s="877"/>
      <c r="LXD19" s="877"/>
      <c r="LXE19" s="877"/>
      <c r="LXF19" s="877"/>
      <c r="LXG19" s="877"/>
      <c r="LXH19" s="877"/>
      <c r="LXI19" s="877"/>
      <c r="LXJ19" s="877"/>
      <c r="LXK19" s="877"/>
      <c r="LXL19" s="877"/>
      <c r="LXM19" s="877"/>
      <c r="LXN19" s="877"/>
      <c r="LXO19" s="877"/>
      <c r="LXP19" s="877"/>
      <c r="LXQ19" s="877"/>
      <c r="LXR19" s="877"/>
      <c r="LXS19" s="877"/>
      <c r="LXT19" s="877"/>
      <c r="LXU19" s="877"/>
      <c r="LXV19" s="877"/>
      <c r="LXW19" s="877"/>
      <c r="LXX19" s="877"/>
      <c r="LXY19" s="877"/>
      <c r="LXZ19" s="877"/>
      <c r="LYA19" s="877"/>
      <c r="LYB19" s="877"/>
      <c r="LYC19" s="877"/>
      <c r="LYD19" s="877"/>
      <c r="LYE19" s="877"/>
      <c r="LYF19" s="877"/>
      <c r="LYG19" s="877"/>
      <c r="LYH19" s="877"/>
      <c r="LYI19" s="877"/>
      <c r="LYJ19" s="877"/>
      <c r="LYK19" s="877"/>
      <c r="LYL19" s="877"/>
      <c r="LYM19" s="877"/>
      <c r="LYN19" s="877"/>
      <c r="LYO19" s="877"/>
      <c r="LYP19" s="877"/>
      <c r="LYQ19" s="877"/>
      <c r="LYR19" s="877"/>
      <c r="LYS19" s="877"/>
      <c r="LYT19" s="877"/>
      <c r="LYU19" s="877"/>
      <c r="LYV19" s="877"/>
      <c r="LYW19" s="877"/>
      <c r="LYX19" s="877"/>
      <c r="LYY19" s="877"/>
      <c r="LYZ19" s="877"/>
      <c r="LZA19" s="877"/>
      <c r="LZB19" s="877"/>
      <c r="LZC19" s="877"/>
      <c r="LZD19" s="877"/>
      <c r="LZE19" s="877"/>
      <c r="LZF19" s="877"/>
      <c r="LZG19" s="877"/>
      <c r="LZH19" s="877"/>
      <c r="LZI19" s="877"/>
      <c r="LZJ19" s="877"/>
      <c r="LZK19" s="877"/>
      <c r="LZL19" s="877"/>
      <c r="LZM19" s="877"/>
      <c r="LZN19" s="877"/>
      <c r="LZO19" s="877"/>
      <c r="LZP19" s="877"/>
      <c r="LZQ19" s="877"/>
      <c r="LZR19" s="877"/>
      <c r="LZS19" s="877"/>
      <c r="LZT19" s="877"/>
      <c r="LZU19" s="877"/>
      <c r="LZV19" s="877"/>
      <c r="LZW19" s="877"/>
      <c r="LZX19" s="877"/>
      <c r="LZY19" s="877"/>
      <c r="LZZ19" s="877"/>
      <c r="MAA19" s="877"/>
      <c r="MAB19" s="877"/>
      <c r="MAC19" s="877"/>
      <c r="MAD19" s="877"/>
      <c r="MAE19" s="877"/>
      <c r="MAF19" s="877"/>
      <c r="MAG19" s="877"/>
      <c r="MAH19" s="877"/>
      <c r="MAI19" s="877"/>
      <c r="MAJ19" s="877"/>
      <c r="MAK19" s="877"/>
      <c r="MAL19" s="877"/>
      <c r="MAM19" s="877"/>
      <c r="MAN19" s="877"/>
      <c r="MAO19" s="877"/>
      <c r="MAP19" s="877"/>
      <c r="MAQ19" s="877"/>
      <c r="MAR19" s="877"/>
      <c r="MAS19" s="877"/>
      <c r="MAT19" s="877"/>
      <c r="MAU19" s="877"/>
      <c r="MAV19" s="877"/>
      <c r="MAW19" s="877"/>
      <c r="MAX19" s="877"/>
      <c r="MAY19" s="877"/>
      <c r="MAZ19" s="877"/>
      <c r="MBA19" s="877"/>
      <c r="MBB19" s="877"/>
      <c r="MBC19" s="877"/>
      <c r="MBD19" s="877"/>
      <c r="MBE19" s="877"/>
      <c r="MBF19" s="877"/>
      <c r="MBG19" s="877"/>
      <c r="MBH19" s="877"/>
      <c r="MBI19" s="877"/>
      <c r="MBJ19" s="877"/>
      <c r="MBK19" s="877"/>
      <c r="MBL19" s="877"/>
      <c r="MBM19" s="877"/>
      <c r="MBN19" s="877"/>
      <c r="MBO19" s="877"/>
      <c r="MBP19" s="877"/>
      <c r="MBQ19" s="877"/>
      <c r="MBR19" s="877"/>
      <c r="MBS19" s="877"/>
      <c r="MBT19" s="877"/>
      <c r="MBU19" s="877"/>
      <c r="MBV19" s="877"/>
      <c r="MBW19" s="877"/>
      <c r="MBX19" s="877"/>
      <c r="MBY19" s="877"/>
      <c r="MBZ19" s="877"/>
      <c r="MCA19" s="877"/>
      <c r="MCB19" s="877"/>
      <c r="MCC19" s="877"/>
      <c r="MCD19" s="877"/>
      <c r="MCE19" s="877"/>
      <c r="MCF19" s="877"/>
      <c r="MCG19" s="877"/>
      <c r="MCH19" s="877"/>
      <c r="MCI19" s="877"/>
      <c r="MCJ19" s="877"/>
      <c r="MCK19" s="877"/>
      <c r="MCL19" s="877"/>
      <c r="MCM19" s="877"/>
      <c r="MCN19" s="877"/>
      <c r="MCO19" s="877"/>
      <c r="MCP19" s="877"/>
      <c r="MCQ19" s="877"/>
      <c r="MCR19" s="877"/>
      <c r="MCS19" s="877"/>
      <c r="MCT19" s="877"/>
      <c r="MCU19" s="877"/>
      <c r="MCV19" s="877"/>
      <c r="MCW19" s="877"/>
      <c r="MCX19" s="877"/>
      <c r="MCY19" s="877"/>
      <c r="MCZ19" s="877"/>
      <c r="MDA19" s="877"/>
      <c r="MDB19" s="877"/>
      <c r="MDC19" s="877"/>
      <c r="MDD19" s="877"/>
      <c r="MDE19" s="877"/>
      <c r="MDF19" s="877"/>
      <c r="MDG19" s="877"/>
      <c r="MDH19" s="877"/>
      <c r="MDI19" s="877"/>
      <c r="MDJ19" s="877"/>
      <c r="MDK19" s="877"/>
      <c r="MDL19" s="877"/>
      <c r="MDM19" s="877"/>
      <c r="MDN19" s="877"/>
      <c r="MDO19" s="877"/>
      <c r="MDP19" s="877"/>
      <c r="MDQ19" s="877"/>
      <c r="MDR19" s="877"/>
      <c r="MDS19" s="877"/>
      <c r="MDT19" s="877"/>
      <c r="MDU19" s="877"/>
      <c r="MDV19" s="877"/>
      <c r="MDW19" s="877"/>
      <c r="MDX19" s="877"/>
      <c r="MDY19" s="877"/>
      <c r="MDZ19" s="877"/>
      <c r="MEA19" s="877"/>
      <c r="MEB19" s="877"/>
      <c r="MEC19" s="877"/>
      <c r="MED19" s="877"/>
      <c r="MEE19" s="877"/>
      <c r="MEF19" s="877"/>
      <c r="MEG19" s="877"/>
      <c r="MEH19" s="877"/>
      <c r="MEI19" s="877"/>
      <c r="MEJ19" s="877"/>
      <c r="MEK19" s="877"/>
      <c r="MEL19" s="877"/>
      <c r="MEM19" s="877"/>
      <c r="MEN19" s="877"/>
      <c r="MEO19" s="877"/>
      <c r="MEP19" s="877"/>
      <c r="MEQ19" s="877"/>
      <c r="MER19" s="877"/>
      <c r="MES19" s="877"/>
      <c r="MET19" s="877"/>
      <c r="MEU19" s="877"/>
      <c r="MEV19" s="877"/>
      <c r="MEW19" s="877"/>
      <c r="MEX19" s="877"/>
      <c r="MEY19" s="877"/>
      <c r="MEZ19" s="877"/>
      <c r="MFA19" s="877"/>
      <c r="MFB19" s="877"/>
      <c r="MFC19" s="877"/>
      <c r="MFD19" s="877"/>
      <c r="MFE19" s="877"/>
      <c r="MFF19" s="877"/>
      <c r="MFG19" s="877"/>
      <c r="MFH19" s="877"/>
      <c r="MFI19" s="877"/>
      <c r="MFJ19" s="877"/>
      <c r="MFK19" s="877"/>
      <c r="MFL19" s="877"/>
      <c r="MFM19" s="877"/>
      <c r="MFN19" s="877"/>
      <c r="MFO19" s="877"/>
      <c r="MFP19" s="877"/>
      <c r="MFQ19" s="877"/>
      <c r="MFR19" s="877"/>
      <c r="MFS19" s="877"/>
      <c r="MFT19" s="877"/>
      <c r="MFU19" s="877"/>
      <c r="MFV19" s="877"/>
      <c r="MFW19" s="877"/>
      <c r="MFX19" s="877"/>
      <c r="MFY19" s="877"/>
      <c r="MFZ19" s="877"/>
      <c r="MGA19" s="877"/>
      <c r="MGB19" s="877"/>
      <c r="MGC19" s="877"/>
      <c r="MGD19" s="877"/>
      <c r="MGE19" s="877"/>
      <c r="MGF19" s="877"/>
      <c r="MGG19" s="877"/>
      <c r="MGH19" s="877"/>
      <c r="MGI19" s="877"/>
      <c r="MGJ19" s="877"/>
      <c r="MGK19" s="877"/>
      <c r="MGL19" s="877"/>
      <c r="MGM19" s="877"/>
      <c r="MGN19" s="877"/>
      <c r="MGO19" s="877"/>
      <c r="MGP19" s="877"/>
      <c r="MGQ19" s="877"/>
      <c r="MGR19" s="877"/>
      <c r="MGS19" s="877"/>
      <c r="MGT19" s="877"/>
      <c r="MGU19" s="877"/>
      <c r="MGV19" s="877"/>
      <c r="MGW19" s="877"/>
      <c r="MGX19" s="877"/>
      <c r="MGY19" s="877"/>
      <c r="MGZ19" s="877"/>
      <c r="MHA19" s="877"/>
      <c r="MHB19" s="877"/>
      <c r="MHC19" s="877"/>
      <c r="MHD19" s="877"/>
      <c r="MHE19" s="877"/>
      <c r="MHF19" s="877"/>
      <c r="MHG19" s="877"/>
      <c r="MHH19" s="877"/>
      <c r="MHI19" s="877"/>
      <c r="MHJ19" s="877"/>
      <c r="MHK19" s="877"/>
      <c r="MHL19" s="877"/>
      <c r="MHM19" s="877"/>
      <c r="MHN19" s="877"/>
      <c r="MHO19" s="877"/>
      <c r="MHP19" s="877"/>
      <c r="MHQ19" s="877"/>
      <c r="MHR19" s="877"/>
      <c r="MHS19" s="877"/>
      <c r="MHT19" s="877"/>
      <c r="MHU19" s="877"/>
      <c r="MHV19" s="877"/>
      <c r="MHW19" s="877"/>
      <c r="MHX19" s="877"/>
      <c r="MHY19" s="877"/>
      <c r="MHZ19" s="877"/>
      <c r="MIA19" s="877"/>
      <c r="MIB19" s="877"/>
      <c r="MIC19" s="877"/>
      <c r="MID19" s="877"/>
      <c r="MIE19" s="877"/>
      <c r="MIF19" s="877"/>
      <c r="MIG19" s="877"/>
      <c r="MIH19" s="877"/>
      <c r="MII19" s="877"/>
      <c r="MIJ19" s="877"/>
      <c r="MIK19" s="877"/>
      <c r="MIL19" s="877"/>
      <c r="MIM19" s="877"/>
      <c r="MIN19" s="877"/>
      <c r="MIO19" s="877"/>
      <c r="MIP19" s="877"/>
      <c r="MIQ19" s="877"/>
      <c r="MIR19" s="877"/>
      <c r="MIS19" s="877"/>
      <c r="MIT19" s="877"/>
      <c r="MIU19" s="877"/>
      <c r="MIV19" s="877"/>
      <c r="MIW19" s="877"/>
      <c r="MIX19" s="877"/>
      <c r="MIY19" s="877"/>
      <c r="MIZ19" s="877"/>
      <c r="MJA19" s="877"/>
      <c r="MJB19" s="877"/>
      <c r="MJC19" s="877"/>
      <c r="MJD19" s="877"/>
      <c r="MJE19" s="877"/>
      <c r="MJF19" s="877"/>
      <c r="MJG19" s="877"/>
      <c r="MJH19" s="877"/>
      <c r="MJI19" s="877"/>
      <c r="MJJ19" s="877"/>
      <c r="MJK19" s="877"/>
      <c r="MJL19" s="877"/>
      <c r="MJM19" s="877"/>
      <c r="MJN19" s="877"/>
      <c r="MJO19" s="877"/>
      <c r="MJP19" s="877"/>
      <c r="MJQ19" s="877"/>
      <c r="MJR19" s="877"/>
      <c r="MJS19" s="877"/>
      <c r="MJT19" s="877"/>
      <c r="MJU19" s="877"/>
      <c r="MJV19" s="877"/>
      <c r="MJW19" s="877"/>
      <c r="MJX19" s="877"/>
      <c r="MJY19" s="877"/>
      <c r="MJZ19" s="877"/>
      <c r="MKA19" s="877"/>
      <c r="MKB19" s="877"/>
      <c r="MKC19" s="877"/>
      <c r="MKD19" s="877"/>
      <c r="MKE19" s="877"/>
      <c r="MKF19" s="877"/>
      <c r="MKG19" s="877"/>
      <c r="MKH19" s="877"/>
      <c r="MKI19" s="877"/>
      <c r="MKJ19" s="877"/>
      <c r="MKK19" s="877"/>
      <c r="MKL19" s="877"/>
      <c r="MKM19" s="877"/>
      <c r="MKN19" s="877"/>
      <c r="MKO19" s="877"/>
      <c r="MKP19" s="877"/>
      <c r="MKQ19" s="877"/>
      <c r="MKR19" s="877"/>
      <c r="MKS19" s="877"/>
      <c r="MKT19" s="877"/>
      <c r="MKU19" s="877"/>
      <c r="MKV19" s="877"/>
      <c r="MKW19" s="877"/>
      <c r="MKX19" s="877"/>
      <c r="MKY19" s="877"/>
      <c r="MKZ19" s="877"/>
      <c r="MLA19" s="877"/>
      <c r="MLB19" s="877"/>
      <c r="MLC19" s="877"/>
      <c r="MLD19" s="877"/>
      <c r="MLE19" s="877"/>
      <c r="MLF19" s="877"/>
      <c r="MLG19" s="877"/>
      <c r="MLH19" s="877"/>
      <c r="MLI19" s="877"/>
      <c r="MLJ19" s="877"/>
      <c r="MLK19" s="877"/>
      <c r="MLL19" s="877"/>
      <c r="MLM19" s="877"/>
      <c r="MLN19" s="877"/>
      <c r="MLO19" s="877"/>
      <c r="MLP19" s="877"/>
      <c r="MLQ19" s="877"/>
      <c r="MLR19" s="877"/>
      <c r="MLS19" s="877"/>
      <c r="MLT19" s="877"/>
      <c r="MLU19" s="877"/>
      <c r="MLV19" s="877"/>
      <c r="MLW19" s="877"/>
      <c r="MLX19" s="877"/>
      <c r="MLY19" s="877"/>
      <c r="MLZ19" s="877"/>
      <c r="MMA19" s="877"/>
      <c r="MMB19" s="877"/>
      <c r="MMC19" s="877"/>
      <c r="MMD19" s="877"/>
      <c r="MME19" s="877"/>
      <c r="MMF19" s="877"/>
      <c r="MMG19" s="877"/>
      <c r="MMH19" s="877"/>
      <c r="MMI19" s="877"/>
      <c r="MMJ19" s="877"/>
      <c r="MMK19" s="877"/>
      <c r="MML19" s="877"/>
      <c r="MMM19" s="877"/>
      <c r="MMN19" s="877"/>
      <c r="MMO19" s="877"/>
      <c r="MMP19" s="877"/>
      <c r="MMQ19" s="877"/>
      <c r="MMR19" s="877"/>
      <c r="MMS19" s="877"/>
      <c r="MMT19" s="877"/>
      <c r="MMU19" s="877"/>
      <c r="MMV19" s="877"/>
      <c r="MMW19" s="877"/>
      <c r="MMX19" s="877"/>
      <c r="MMY19" s="877"/>
      <c r="MMZ19" s="877"/>
      <c r="MNA19" s="877"/>
      <c r="MNB19" s="877"/>
      <c r="MNC19" s="877"/>
      <c r="MND19" s="877"/>
      <c r="MNE19" s="877"/>
      <c r="MNF19" s="877"/>
      <c r="MNG19" s="877"/>
      <c r="MNH19" s="877"/>
      <c r="MNI19" s="877"/>
      <c r="MNJ19" s="877"/>
      <c r="MNK19" s="877"/>
      <c r="MNL19" s="877"/>
      <c r="MNM19" s="877"/>
      <c r="MNN19" s="877"/>
      <c r="MNO19" s="877"/>
      <c r="MNP19" s="877"/>
      <c r="MNQ19" s="877"/>
      <c r="MNR19" s="877"/>
      <c r="MNS19" s="877"/>
      <c r="MNT19" s="877"/>
      <c r="MNU19" s="877"/>
      <c r="MNV19" s="877"/>
      <c r="MNW19" s="877"/>
      <c r="MNX19" s="877"/>
      <c r="MNY19" s="877"/>
      <c r="MNZ19" s="877"/>
      <c r="MOA19" s="877"/>
      <c r="MOB19" s="877"/>
      <c r="MOC19" s="877"/>
      <c r="MOD19" s="877"/>
      <c r="MOE19" s="877"/>
      <c r="MOF19" s="877"/>
      <c r="MOG19" s="877"/>
      <c r="MOH19" s="877"/>
      <c r="MOI19" s="877"/>
      <c r="MOJ19" s="877"/>
      <c r="MOK19" s="877"/>
      <c r="MOL19" s="877"/>
      <c r="MOM19" s="877"/>
      <c r="MON19" s="877"/>
      <c r="MOO19" s="877"/>
      <c r="MOP19" s="877"/>
      <c r="MOQ19" s="877"/>
      <c r="MOR19" s="877"/>
      <c r="MOS19" s="877"/>
      <c r="MOT19" s="877"/>
      <c r="MOU19" s="877"/>
      <c r="MOV19" s="877"/>
      <c r="MOW19" s="877"/>
      <c r="MOX19" s="877"/>
      <c r="MOY19" s="877"/>
      <c r="MOZ19" s="877"/>
      <c r="MPA19" s="877"/>
      <c r="MPB19" s="877"/>
      <c r="MPC19" s="877"/>
      <c r="MPD19" s="877"/>
      <c r="MPE19" s="877"/>
      <c r="MPF19" s="877"/>
      <c r="MPG19" s="877"/>
      <c r="MPH19" s="877"/>
      <c r="MPI19" s="877"/>
      <c r="MPJ19" s="877"/>
      <c r="MPK19" s="877"/>
      <c r="MPL19" s="877"/>
      <c r="MPM19" s="877"/>
      <c r="MPN19" s="877"/>
      <c r="MPO19" s="877"/>
      <c r="MPP19" s="877"/>
      <c r="MPQ19" s="877"/>
      <c r="MPR19" s="877"/>
      <c r="MPS19" s="877"/>
      <c r="MPT19" s="877"/>
      <c r="MPU19" s="877"/>
      <c r="MPV19" s="877"/>
      <c r="MPW19" s="877"/>
      <c r="MPX19" s="877"/>
      <c r="MPY19" s="877"/>
      <c r="MPZ19" s="877"/>
      <c r="MQA19" s="877"/>
      <c r="MQB19" s="877"/>
      <c r="MQC19" s="877"/>
      <c r="MQD19" s="877"/>
      <c r="MQE19" s="877"/>
      <c r="MQF19" s="877"/>
      <c r="MQG19" s="877"/>
      <c r="MQH19" s="877"/>
      <c r="MQI19" s="877"/>
      <c r="MQJ19" s="877"/>
      <c r="MQK19" s="877"/>
      <c r="MQL19" s="877"/>
      <c r="MQM19" s="877"/>
      <c r="MQN19" s="877"/>
      <c r="MQO19" s="877"/>
      <c r="MQP19" s="877"/>
      <c r="MQQ19" s="877"/>
      <c r="MQR19" s="877"/>
      <c r="MQS19" s="877"/>
      <c r="MQT19" s="877"/>
      <c r="MQU19" s="877"/>
      <c r="MQV19" s="877"/>
      <c r="MQW19" s="877"/>
      <c r="MQX19" s="877"/>
      <c r="MQY19" s="877"/>
      <c r="MQZ19" s="877"/>
      <c r="MRA19" s="877"/>
      <c r="MRB19" s="877"/>
      <c r="MRC19" s="877"/>
      <c r="MRD19" s="877"/>
      <c r="MRE19" s="877"/>
      <c r="MRF19" s="877"/>
      <c r="MRG19" s="877"/>
      <c r="MRH19" s="877"/>
      <c r="MRI19" s="877"/>
      <c r="MRJ19" s="877"/>
      <c r="MRK19" s="877"/>
      <c r="MRL19" s="877"/>
      <c r="MRM19" s="877"/>
      <c r="MRN19" s="877"/>
      <c r="MRO19" s="877"/>
      <c r="MRP19" s="877"/>
      <c r="MRQ19" s="877"/>
      <c r="MRR19" s="877"/>
      <c r="MRS19" s="877"/>
      <c r="MRT19" s="877"/>
      <c r="MRU19" s="877"/>
      <c r="MRV19" s="877"/>
      <c r="MRW19" s="877"/>
      <c r="MRX19" s="877"/>
      <c r="MRY19" s="877"/>
      <c r="MRZ19" s="877"/>
      <c r="MSA19" s="877"/>
      <c r="MSB19" s="877"/>
      <c r="MSC19" s="877"/>
      <c r="MSD19" s="877"/>
      <c r="MSE19" s="877"/>
      <c r="MSF19" s="877"/>
      <c r="MSG19" s="877"/>
      <c r="MSH19" s="877"/>
      <c r="MSI19" s="877"/>
      <c r="MSJ19" s="877"/>
      <c r="MSK19" s="877"/>
      <c r="MSL19" s="877"/>
      <c r="MSM19" s="877"/>
      <c r="MSN19" s="877"/>
      <c r="MSO19" s="877"/>
      <c r="MSP19" s="877"/>
      <c r="MSQ19" s="877"/>
      <c r="MSR19" s="877"/>
      <c r="MSS19" s="877"/>
      <c r="MST19" s="877"/>
      <c r="MSU19" s="877"/>
      <c r="MSV19" s="877"/>
      <c r="MSW19" s="877"/>
      <c r="MSX19" s="877"/>
      <c r="MSY19" s="877"/>
      <c r="MSZ19" s="877"/>
      <c r="MTA19" s="877"/>
      <c r="MTB19" s="877"/>
      <c r="MTC19" s="877"/>
      <c r="MTD19" s="877"/>
      <c r="MTE19" s="877"/>
      <c r="MTF19" s="877"/>
      <c r="MTG19" s="877"/>
      <c r="MTH19" s="877"/>
      <c r="MTI19" s="877"/>
      <c r="MTJ19" s="877"/>
      <c r="MTK19" s="877"/>
      <c r="MTL19" s="877"/>
      <c r="MTM19" s="877"/>
      <c r="MTN19" s="877"/>
      <c r="MTO19" s="877"/>
      <c r="MTP19" s="877"/>
      <c r="MTQ19" s="877"/>
      <c r="MTR19" s="877"/>
      <c r="MTS19" s="877"/>
      <c r="MTT19" s="877"/>
      <c r="MTU19" s="877"/>
      <c r="MTV19" s="877"/>
      <c r="MTW19" s="877"/>
      <c r="MTX19" s="877"/>
      <c r="MTY19" s="877"/>
      <c r="MTZ19" s="877"/>
      <c r="MUA19" s="877"/>
      <c r="MUB19" s="877"/>
      <c r="MUC19" s="877"/>
      <c r="MUD19" s="877"/>
      <c r="MUE19" s="877"/>
      <c r="MUF19" s="877"/>
      <c r="MUG19" s="877"/>
      <c r="MUH19" s="877"/>
      <c r="MUI19" s="877"/>
      <c r="MUJ19" s="877"/>
      <c r="MUK19" s="877"/>
      <c r="MUL19" s="877"/>
      <c r="MUM19" s="877"/>
      <c r="MUN19" s="877"/>
      <c r="MUO19" s="877"/>
      <c r="MUP19" s="877"/>
      <c r="MUQ19" s="877"/>
      <c r="MUR19" s="877"/>
      <c r="MUS19" s="877"/>
      <c r="MUT19" s="877"/>
      <c r="MUU19" s="877"/>
      <c r="MUV19" s="877"/>
      <c r="MUW19" s="877"/>
      <c r="MUX19" s="877"/>
      <c r="MUY19" s="877"/>
      <c r="MUZ19" s="877"/>
      <c r="MVA19" s="877"/>
      <c r="MVB19" s="877"/>
      <c r="MVC19" s="877"/>
      <c r="MVD19" s="877"/>
      <c r="MVE19" s="877"/>
      <c r="MVF19" s="877"/>
      <c r="MVG19" s="877"/>
      <c r="MVH19" s="877"/>
      <c r="MVI19" s="877"/>
      <c r="MVJ19" s="877"/>
      <c r="MVK19" s="877"/>
      <c r="MVL19" s="877"/>
      <c r="MVM19" s="877"/>
      <c r="MVN19" s="877"/>
      <c r="MVO19" s="877"/>
      <c r="MVP19" s="877"/>
      <c r="MVQ19" s="877"/>
      <c r="MVR19" s="877"/>
      <c r="MVS19" s="877"/>
      <c r="MVT19" s="877"/>
      <c r="MVU19" s="877"/>
      <c r="MVV19" s="877"/>
      <c r="MVW19" s="877"/>
      <c r="MVX19" s="877"/>
      <c r="MVY19" s="877"/>
      <c r="MVZ19" s="877"/>
      <c r="MWA19" s="877"/>
      <c r="MWB19" s="877"/>
      <c r="MWC19" s="877"/>
      <c r="MWD19" s="877"/>
      <c r="MWE19" s="877"/>
      <c r="MWF19" s="877"/>
      <c r="MWG19" s="877"/>
      <c r="MWH19" s="877"/>
      <c r="MWI19" s="877"/>
      <c r="MWJ19" s="877"/>
      <c r="MWK19" s="877"/>
      <c r="MWL19" s="877"/>
      <c r="MWM19" s="877"/>
      <c r="MWN19" s="877"/>
      <c r="MWO19" s="877"/>
      <c r="MWP19" s="877"/>
      <c r="MWQ19" s="877"/>
      <c r="MWR19" s="877"/>
      <c r="MWS19" s="877"/>
      <c r="MWT19" s="877"/>
      <c r="MWU19" s="877"/>
      <c r="MWV19" s="877"/>
      <c r="MWW19" s="877"/>
      <c r="MWX19" s="877"/>
      <c r="MWY19" s="877"/>
      <c r="MWZ19" s="877"/>
      <c r="MXA19" s="877"/>
      <c r="MXB19" s="877"/>
      <c r="MXC19" s="877"/>
      <c r="MXD19" s="877"/>
      <c r="MXE19" s="877"/>
      <c r="MXF19" s="877"/>
      <c r="MXG19" s="877"/>
      <c r="MXH19" s="877"/>
      <c r="MXI19" s="877"/>
      <c r="MXJ19" s="877"/>
      <c r="MXK19" s="877"/>
      <c r="MXL19" s="877"/>
      <c r="MXM19" s="877"/>
      <c r="MXN19" s="877"/>
      <c r="MXO19" s="877"/>
      <c r="MXP19" s="877"/>
      <c r="MXQ19" s="877"/>
      <c r="MXR19" s="877"/>
      <c r="MXS19" s="877"/>
      <c r="MXT19" s="877"/>
      <c r="MXU19" s="877"/>
      <c r="MXV19" s="877"/>
      <c r="MXW19" s="877"/>
      <c r="MXX19" s="877"/>
      <c r="MXY19" s="877"/>
      <c r="MXZ19" s="877"/>
      <c r="MYA19" s="877"/>
      <c r="MYB19" s="877"/>
      <c r="MYC19" s="877"/>
      <c r="MYD19" s="877"/>
      <c r="MYE19" s="877"/>
      <c r="MYF19" s="877"/>
      <c r="MYG19" s="877"/>
      <c r="MYH19" s="877"/>
      <c r="MYI19" s="877"/>
      <c r="MYJ19" s="877"/>
      <c r="MYK19" s="877"/>
      <c r="MYL19" s="877"/>
      <c r="MYM19" s="877"/>
      <c r="MYN19" s="877"/>
      <c r="MYO19" s="877"/>
      <c r="MYP19" s="877"/>
      <c r="MYQ19" s="877"/>
      <c r="MYR19" s="877"/>
      <c r="MYS19" s="877"/>
      <c r="MYT19" s="877"/>
      <c r="MYU19" s="877"/>
      <c r="MYV19" s="877"/>
      <c r="MYW19" s="877"/>
      <c r="MYX19" s="877"/>
      <c r="MYY19" s="877"/>
      <c r="MYZ19" s="877"/>
      <c r="MZA19" s="877"/>
      <c r="MZB19" s="877"/>
      <c r="MZC19" s="877"/>
      <c r="MZD19" s="877"/>
      <c r="MZE19" s="877"/>
      <c r="MZF19" s="877"/>
      <c r="MZG19" s="877"/>
      <c r="MZH19" s="877"/>
      <c r="MZI19" s="877"/>
      <c r="MZJ19" s="877"/>
      <c r="MZK19" s="877"/>
      <c r="MZL19" s="877"/>
      <c r="MZM19" s="877"/>
      <c r="MZN19" s="877"/>
      <c r="MZO19" s="877"/>
      <c r="MZP19" s="877"/>
      <c r="MZQ19" s="877"/>
      <c r="MZR19" s="877"/>
      <c r="MZS19" s="877"/>
      <c r="MZT19" s="877"/>
      <c r="MZU19" s="877"/>
      <c r="MZV19" s="877"/>
      <c r="MZW19" s="877"/>
      <c r="MZX19" s="877"/>
      <c r="MZY19" s="877"/>
      <c r="MZZ19" s="877"/>
      <c r="NAA19" s="877"/>
      <c r="NAB19" s="877"/>
      <c r="NAC19" s="877"/>
      <c r="NAD19" s="877"/>
      <c r="NAE19" s="877"/>
      <c r="NAF19" s="877"/>
      <c r="NAG19" s="877"/>
      <c r="NAH19" s="877"/>
      <c r="NAI19" s="877"/>
      <c r="NAJ19" s="877"/>
      <c r="NAK19" s="877"/>
      <c r="NAL19" s="877"/>
      <c r="NAM19" s="877"/>
      <c r="NAN19" s="877"/>
      <c r="NAO19" s="877"/>
      <c r="NAP19" s="877"/>
      <c r="NAQ19" s="877"/>
      <c r="NAR19" s="877"/>
      <c r="NAS19" s="877"/>
      <c r="NAT19" s="877"/>
      <c r="NAU19" s="877"/>
      <c r="NAV19" s="877"/>
      <c r="NAW19" s="877"/>
      <c r="NAX19" s="877"/>
      <c r="NAY19" s="877"/>
      <c r="NAZ19" s="877"/>
      <c r="NBA19" s="877"/>
      <c r="NBB19" s="877"/>
      <c r="NBC19" s="877"/>
      <c r="NBD19" s="877"/>
      <c r="NBE19" s="877"/>
      <c r="NBF19" s="877"/>
      <c r="NBG19" s="877"/>
      <c r="NBH19" s="877"/>
      <c r="NBI19" s="877"/>
      <c r="NBJ19" s="877"/>
      <c r="NBK19" s="877"/>
      <c r="NBL19" s="877"/>
      <c r="NBM19" s="877"/>
      <c r="NBN19" s="877"/>
      <c r="NBO19" s="877"/>
      <c r="NBP19" s="877"/>
      <c r="NBQ19" s="877"/>
      <c r="NBR19" s="877"/>
      <c r="NBS19" s="877"/>
      <c r="NBT19" s="877"/>
      <c r="NBU19" s="877"/>
      <c r="NBV19" s="877"/>
      <c r="NBW19" s="877"/>
      <c r="NBX19" s="877"/>
      <c r="NBY19" s="877"/>
      <c r="NBZ19" s="877"/>
      <c r="NCA19" s="877"/>
      <c r="NCB19" s="877"/>
      <c r="NCC19" s="877"/>
      <c r="NCD19" s="877"/>
      <c r="NCE19" s="877"/>
      <c r="NCF19" s="877"/>
      <c r="NCG19" s="877"/>
      <c r="NCH19" s="877"/>
      <c r="NCI19" s="877"/>
      <c r="NCJ19" s="877"/>
      <c r="NCK19" s="877"/>
      <c r="NCL19" s="877"/>
      <c r="NCM19" s="877"/>
      <c r="NCN19" s="877"/>
      <c r="NCO19" s="877"/>
      <c r="NCP19" s="877"/>
      <c r="NCQ19" s="877"/>
      <c r="NCR19" s="877"/>
      <c r="NCS19" s="877"/>
      <c r="NCT19" s="877"/>
      <c r="NCU19" s="877"/>
      <c r="NCV19" s="877"/>
      <c r="NCW19" s="877"/>
      <c r="NCX19" s="877"/>
      <c r="NCY19" s="877"/>
      <c r="NCZ19" s="877"/>
      <c r="NDA19" s="877"/>
      <c r="NDB19" s="877"/>
      <c r="NDC19" s="877"/>
      <c r="NDD19" s="877"/>
      <c r="NDE19" s="877"/>
      <c r="NDF19" s="877"/>
      <c r="NDG19" s="877"/>
      <c r="NDH19" s="877"/>
      <c r="NDI19" s="877"/>
      <c r="NDJ19" s="877"/>
      <c r="NDK19" s="877"/>
      <c r="NDL19" s="877"/>
      <c r="NDM19" s="877"/>
      <c r="NDN19" s="877"/>
      <c r="NDO19" s="877"/>
      <c r="NDP19" s="877"/>
      <c r="NDQ19" s="877"/>
      <c r="NDR19" s="877"/>
      <c r="NDS19" s="877"/>
      <c r="NDT19" s="877"/>
      <c r="NDU19" s="877"/>
      <c r="NDV19" s="877"/>
      <c r="NDW19" s="877"/>
      <c r="NDX19" s="877"/>
      <c r="NDY19" s="877"/>
      <c r="NDZ19" s="877"/>
      <c r="NEA19" s="877"/>
      <c r="NEB19" s="877"/>
      <c r="NEC19" s="877"/>
      <c r="NED19" s="877"/>
      <c r="NEE19" s="877"/>
      <c r="NEF19" s="877"/>
      <c r="NEG19" s="877"/>
      <c r="NEH19" s="877"/>
      <c r="NEI19" s="877"/>
      <c r="NEJ19" s="877"/>
      <c r="NEK19" s="877"/>
      <c r="NEL19" s="877"/>
      <c r="NEM19" s="877"/>
      <c r="NEN19" s="877"/>
      <c r="NEO19" s="877"/>
      <c r="NEP19" s="877"/>
      <c r="NEQ19" s="877"/>
      <c r="NER19" s="877"/>
      <c r="NES19" s="877"/>
      <c r="NET19" s="877"/>
      <c r="NEU19" s="877"/>
      <c r="NEV19" s="877"/>
      <c r="NEW19" s="877"/>
      <c r="NEX19" s="877"/>
      <c r="NEY19" s="877"/>
      <c r="NEZ19" s="877"/>
      <c r="NFA19" s="877"/>
      <c r="NFB19" s="877"/>
      <c r="NFC19" s="877"/>
      <c r="NFD19" s="877"/>
      <c r="NFE19" s="877"/>
      <c r="NFF19" s="877"/>
      <c r="NFG19" s="877"/>
      <c r="NFH19" s="877"/>
      <c r="NFI19" s="877"/>
      <c r="NFJ19" s="877"/>
      <c r="NFK19" s="877"/>
      <c r="NFL19" s="877"/>
      <c r="NFM19" s="877"/>
      <c r="NFN19" s="877"/>
      <c r="NFO19" s="877"/>
      <c r="NFP19" s="877"/>
      <c r="NFQ19" s="877"/>
      <c r="NFR19" s="877"/>
      <c r="NFS19" s="877"/>
      <c r="NFT19" s="877"/>
      <c r="NFU19" s="877"/>
      <c r="NFV19" s="877"/>
      <c r="NFW19" s="877"/>
      <c r="NFX19" s="877"/>
      <c r="NFY19" s="877"/>
      <c r="NFZ19" s="877"/>
      <c r="NGA19" s="877"/>
      <c r="NGB19" s="877"/>
      <c r="NGC19" s="877"/>
      <c r="NGD19" s="877"/>
      <c r="NGE19" s="877"/>
      <c r="NGF19" s="877"/>
      <c r="NGG19" s="877"/>
      <c r="NGH19" s="877"/>
      <c r="NGI19" s="877"/>
      <c r="NGJ19" s="877"/>
      <c r="NGK19" s="877"/>
      <c r="NGL19" s="877"/>
      <c r="NGM19" s="877"/>
      <c r="NGN19" s="877"/>
      <c r="NGO19" s="877"/>
      <c r="NGP19" s="877"/>
      <c r="NGQ19" s="877"/>
      <c r="NGR19" s="877"/>
      <c r="NGS19" s="877"/>
      <c r="NGT19" s="877"/>
      <c r="NGU19" s="877"/>
      <c r="NGV19" s="877"/>
      <c r="NGW19" s="877"/>
      <c r="NGX19" s="877"/>
      <c r="NGY19" s="877"/>
      <c r="NGZ19" s="877"/>
      <c r="NHA19" s="877"/>
      <c r="NHB19" s="877"/>
      <c r="NHC19" s="877"/>
      <c r="NHD19" s="877"/>
      <c r="NHE19" s="877"/>
      <c r="NHF19" s="877"/>
      <c r="NHG19" s="877"/>
      <c r="NHH19" s="877"/>
      <c r="NHI19" s="877"/>
      <c r="NHJ19" s="877"/>
      <c r="NHK19" s="877"/>
      <c r="NHL19" s="877"/>
      <c r="NHM19" s="877"/>
      <c r="NHN19" s="877"/>
      <c r="NHO19" s="877"/>
      <c r="NHP19" s="877"/>
      <c r="NHQ19" s="877"/>
      <c r="NHR19" s="877"/>
      <c r="NHS19" s="877"/>
      <c r="NHT19" s="877"/>
      <c r="NHU19" s="877"/>
      <c r="NHV19" s="877"/>
      <c r="NHW19" s="877"/>
      <c r="NHX19" s="877"/>
      <c r="NHY19" s="877"/>
      <c r="NHZ19" s="877"/>
      <c r="NIA19" s="877"/>
      <c r="NIB19" s="877"/>
      <c r="NIC19" s="877"/>
      <c r="NID19" s="877"/>
      <c r="NIE19" s="877"/>
      <c r="NIF19" s="877"/>
      <c r="NIG19" s="877"/>
      <c r="NIH19" s="877"/>
      <c r="NII19" s="877"/>
      <c r="NIJ19" s="877"/>
      <c r="NIK19" s="877"/>
      <c r="NIL19" s="877"/>
      <c r="NIM19" s="877"/>
      <c r="NIN19" s="877"/>
      <c r="NIO19" s="877"/>
      <c r="NIP19" s="877"/>
      <c r="NIQ19" s="877"/>
      <c r="NIR19" s="877"/>
      <c r="NIS19" s="877"/>
      <c r="NIT19" s="877"/>
      <c r="NIU19" s="877"/>
      <c r="NIV19" s="877"/>
      <c r="NIW19" s="877"/>
      <c r="NIX19" s="877"/>
      <c r="NIY19" s="877"/>
      <c r="NIZ19" s="877"/>
      <c r="NJA19" s="877"/>
      <c r="NJB19" s="877"/>
      <c r="NJC19" s="877"/>
      <c r="NJD19" s="877"/>
      <c r="NJE19" s="877"/>
      <c r="NJF19" s="877"/>
      <c r="NJG19" s="877"/>
      <c r="NJH19" s="877"/>
      <c r="NJI19" s="877"/>
      <c r="NJJ19" s="877"/>
      <c r="NJK19" s="877"/>
      <c r="NJL19" s="877"/>
      <c r="NJM19" s="877"/>
      <c r="NJN19" s="877"/>
      <c r="NJO19" s="877"/>
      <c r="NJP19" s="877"/>
      <c r="NJQ19" s="877"/>
      <c r="NJR19" s="877"/>
      <c r="NJS19" s="877"/>
      <c r="NJT19" s="877"/>
      <c r="NJU19" s="877"/>
      <c r="NJV19" s="877"/>
      <c r="NJW19" s="877"/>
      <c r="NJX19" s="877"/>
      <c r="NJY19" s="877"/>
      <c r="NJZ19" s="877"/>
      <c r="NKA19" s="877"/>
      <c r="NKB19" s="877"/>
      <c r="NKC19" s="877"/>
      <c r="NKD19" s="877"/>
      <c r="NKE19" s="877"/>
      <c r="NKF19" s="877"/>
      <c r="NKG19" s="877"/>
      <c r="NKH19" s="877"/>
      <c r="NKI19" s="877"/>
      <c r="NKJ19" s="877"/>
      <c r="NKK19" s="877"/>
      <c r="NKL19" s="877"/>
      <c r="NKM19" s="877"/>
      <c r="NKN19" s="877"/>
      <c r="NKO19" s="877"/>
      <c r="NKP19" s="877"/>
      <c r="NKQ19" s="877"/>
      <c r="NKR19" s="877"/>
      <c r="NKS19" s="877"/>
      <c r="NKT19" s="877"/>
      <c r="NKU19" s="877"/>
      <c r="NKV19" s="877"/>
      <c r="NKW19" s="877"/>
      <c r="NKX19" s="877"/>
      <c r="NKY19" s="877"/>
      <c r="NKZ19" s="877"/>
      <c r="NLA19" s="877"/>
      <c r="NLB19" s="877"/>
      <c r="NLC19" s="877"/>
      <c r="NLD19" s="877"/>
      <c r="NLE19" s="877"/>
      <c r="NLF19" s="877"/>
      <c r="NLG19" s="877"/>
      <c r="NLH19" s="877"/>
      <c r="NLI19" s="877"/>
      <c r="NLJ19" s="877"/>
      <c r="NLK19" s="877"/>
      <c r="NLL19" s="877"/>
      <c r="NLM19" s="877"/>
      <c r="NLN19" s="877"/>
      <c r="NLO19" s="877"/>
      <c r="NLP19" s="877"/>
      <c r="NLQ19" s="877"/>
      <c r="NLR19" s="877"/>
      <c r="NLS19" s="877"/>
      <c r="NLT19" s="877"/>
      <c r="NLU19" s="877"/>
      <c r="NLV19" s="877"/>
      <c r="NLW19" s="877"/>
      <c r="NLX19" s="877"/>
      <c r="NLY19" s="877"/>
      <c r="NLZ19" s="877"/>
      <c r="NMA19" s="877"/>
      <c r="NMB19" s="877"/>
      <c r="NMC19" s="877"/>
      <c r="NMD19" s="877"/>
      <c r="NME19" s="877"/>
      <c r="NMF19" s="877"/>
      <c r="NMG19" s="877"/>
      <c r="NMH19" s="877"/>
      <c r="NMI19" s="877"/>
      <c r="NMJ19" s="877"/>
      <c r="NMK19" s="877"/>
      <c r="NML19" s="877"/>
      <c r="NMM19" s="877"/>
      <c r="NMN19" s="877"/>
      <c r="NMO19" s="877"/>
      <c r="NMP19" s="877"/>
      <c r="NMQ19" s="877"/>
      <c r="NMR19" s="877"/>
      <c r="NMS19" s="877"/>
      <c r="NMT19" s="877"/>
      <c r="NMU19" s="877"/>
      <c r="NMV19" s="877"/>
      <c r="NMW19" s="877"/>
      <c r="NMX19" s="877"/>
      <c r="NMY19" s="877"/>
      <c r="NMZ19" s="877"/>
      <c r="NNA19" s="877"/>
      <c r="NNB19" s="877"/>
      <c r="NNC19" s="877"/>
      <c r="NND19" s="877"/>
      <c r="NNE19" s="877"/>
      <c r="NNF19" s="877"/>
      <c r="NNG19" s="877"/>
      <c r="NNH19" s="877"/>
      <c r="NNI19" s="877"/>
      <c r="NNJ19" s="877"/>
      <c r="NNK19" s="877"/>
      <c r="NNL19" s="877"/>
      <c r="NNM19" s="877"/>
      <c r="NNN19" s="877"/>
      <c r="NNO19" s="877"/>
      <c r="NNP19" s="877"/>
      <c r="NNQ19" s="877"/>
      <c r="NNR19" s="877"/>
      <c r="NNS19" s="877"/>
      <c r="NNT19" s="877"/>
      <c r="NNU19" s="877"/>
      <c r="NNV19" s="877"/>
      <c r="NNW19" s="877"/>
      <c r="NNX19" s="877"/>
      <c r="NNY19" s="877"/>
      <c r="NNZ19" s="877"/>
      <c r="NOA19" s="877"/>
      <c r="NOB19" s="877"/>
      <c r="NOC19" s="877"/>
      <c r="NOD19" s="877"/>
      <c r="NOE19" s="877"/>
      <c r="NOF19" s="877"/>
      <c r="NOG19" s="877"/>
      <c r="NOH19" s="877"/>
      <c r="NOI19" s="877"/>
      <c r="NOJ19" s="877"/>
      <c r="NOK19" s="877"/>
      <c r="NOL19" s="877"/>
      <c r="NOM19" s="877"/>
      <c r="NON19" s="877"/>
      <c r="NOO19" s="877"/>
      <c r="NOP19" s="877"/>
      <c r="NOQ19" s="877"/>
      <c r="NOR19" s="877"/>
      <c r="NOS19" s="877"/>
      <c r="NOT19" s="877"/>
      <c r="NOU19" s="877"/>
      <c r="NOV19" s="877"/>
      <c r="NOW19" s="877"/>
      <c r="NOX19" s="877"/>
      <c r="NOY19" s="877"/>
      <c r="NOZ19" s="877"/>
      <c r="NPA19" s="877"/>
      <c r="NPB19" s="877"/>
      <c r="NPC19" s="877"/>
      <c r="NPD19" s="877"/>
      <c r="NPE19" s="877"/>
      <c r="NPF19" s="877"/>
      <c r="NPG19" s="877"/>
      <c r="NPH19" s="877"/>
      <c r="NPI19" s="877"/>
      <c r="NPJ19" s="877"/>
      <c r="NPK19" s="877"/>
      <c r="NPL19" s="877"/>
      <c r="NPM19" s="877"/>
      <c r="NPN19" s="877"/>
      <c r="NPO19" s="877"/>
      <c r="NPP19" s="877"/>
      <c r="NPQ19" s="877"/>
      <c r="NPR19" s="877"/>
      <c r="NPS19" s="877"/>
      <c r="NPT19" s="877"/>
      <c r="NPU19" s="877"/>
      <c r="NPV19" s="877"/>
      <c r="NPW19" s="877"/>
      <c r="NPX19" s="877"/>
      <c r="NPY19" s="877"/>
      <c r="NPZ19" s="877"/>
      <c r="NQA19" s="877"/>
      <c r="NQB19" s="877"/>
      <c r="NQC19" s="877"/>
      <c r="NQD19" s="877"/>
      <c r="NQE19" s="877"/>
      <c r="NQF19" s="877"/>
      <c r="NQG19" s="877"/>
      <c r="NQH19" s="877"/>
      <c r="NQI19" s="877"/>
      <c r="NQJ19" s="877"/>
      <c r="NQK19" s="877"/>
      <c r="NQL19" s="877"/>
      <c r="NQM19" s="877"/>
      <c r="NQN19" s="877"/>
      <c r="NQO19" s="877"/>
      <c r="NQP19" s="877"/>
      <c r="NQQ19" s="877"/>
      <c r="NQR19" s="877"/>
      <c r="NQS19" s="877"/>
      <c r="NQT19" s="877"/>
      <c r="NQU19" s="877"/>
      <c r="NQV19" s="877"/>
      <c r="NQW19" s="877"/>
      <c r="NQX19" s="877"/>
      <c r="NQY19" s="877"/>
      <c r="NQZ19" s="877"/>
      <c r="NRA19" s="877"/>
      <c r="NRB19" s="877"/>
      <c r="NRC19" s="877"/>
      <c r="NRD19" s="877"/>
      <c r="NRE19" s="877"/>
      <c r="NRF19" s="877"/>
      <c r="NRG19" s="877"/>
      <c r="NRH19" s="877"/>
      <c r="NRI19" s="877"/>
      <c r="NRJ19" s="877"/>
      <c r="NRK19" s="877"/>
      <c r="NRL19" s="877"/>
      <c r="NRM19" s="877"/>
      <c r="NRN19" s="877"/>
      <c r="NRO19" s="877"/>
      <c r="NRP19" s="877"/>
      <c r="NRQ19" s="877"/>
      <c r="NRR19" s="877"/>
      <c r="NRS19" s="877"/>
      <c r="NRT19" s="877"/>
      <c r="NRU19" s="877"/>
      <c r="NRV19" s="877"/>
      <c r="NRW19" s="877"/>
      <c r="NRX19" s="877"/>
      <c r="NRY19" s="877"/>
      <c r="NRZ19" s="877"/>
      <c r="NSA19" s="877"/>
      <c r="NSB19" s="877"/>
      <c r="NSC19" s="877"/>
      <c r="NSD19" s="877"/>
      <c r="NSE19" s="877"/>
      <c r="NSF19" s="877"/>
      <c r="NSG19" s="877"/>
      <c r="NSH19" s="877"/>
      <c r="NSI19" s="877"/>
      <c r="NSJ19" s="877"/>
      <c r="NSK19" s="877"/>
      <c r="NSL19" s="877"/>
      <c r="NSM19" s="877"/>
      <c r="NSN19" s="877"/>
      <c r="NSO19" s="877"/>
      <c r="NSP19" s="877"/>
      <c r="NSQ19" s="877"/>
      <c r="NSR19" s="877"/>
      <c r="NSS19" s="877"/>
      <c r="NST19" s="877"/>
      <c r="NSU19" s="877"/>
      <c r="NSV19" s="877"/>
      <c r="NSW19" s="877"/>
      <c r="NSX19" s="877"/>
      <c r="NSY19" s="877"/>
      <c r="NSZ19" s="877"/>
      <c r="NTA19" s="877"/>
      <c r="NTB19" s="877"/>
      <c r="NTC19" s="877"/>
      <c r="NTD19" s="877"/>
      <c r="NTE19" s="877"/>
      <c r="NTF19" s="877"/>
      <c r="NTG19" s="877"/>
      <c r="NTH19" s="877"/>
      <c r="NTI19" s="877"/>
      <c r="NTJ19" s="877"/>
      <c r="NTK19" s="877"/>
      <c r="NTL19" s="877"/>
      <c r="NTM19" s="877"/>
      <c r="NTN19" s="877"/>
      <c r="NTO19" s="877"/>
      <c r="NTP19" s="877"/>
      <c r="NTQ19" s="877"/>
      <c r="NTR19" s="877"/>
      <c r="NTS19" s="877"/>
      <c r="NTT19" s="877"/>
      <c r="NTU19" s="877"/>
      <c r="NTV19" s="877"/>
      <c r="NTW19" s="877"/>
      <c r="NTX19" s="877"/>
      <c r="NTY19" s="877"/>
      <c r="NTZ19" s="877"/>
      <c r="NUA19" s="877"/>
      <c r="NUB19" s="877"/>
      <c r="NUC19" s="877"/>
      <c r="NUD19" s="877"/>
      <c r="NUE19" s="877"/>
      <c r="NUF19" s="877"/>
      <c r="NUG19" s="877"/>
      <c r="NUH19" s="877"/>
      <c r="NUI19" s="877"/>
      <c r="NUJ19" s="877"/>
      <c r="NUK19" s="877"/>
      <c r="NUL19" s="877"/>
      <c r="NUM19" s="877"/>
      <c r="NUN19" s="877"/>
      <c r="NUO19" s="877"/>
      <c r="NUP19" s="877"/>
      <c r="NUQ19" s="877"/>
      <c r="NUR19" s="877"/>
      <c r="NUS19" s="877"/>
      <c r="NUT19" s="877"/>
      <c r="NUU19" s="877"/>
      <c r="NUV19" s="877"/>
      <c r="NUW19" s="877"/>
      <c r="NUX19" s="877"/>
      <c r="NUY19" s="877"/>
      <c r="NUZ19" s="877"/>
      <c r="NVA19" s="877"/>
      <c r="NVB19" s="877"/>
      <c r="NVC19" s="877"/>
      <c r="NVD19" s="877"/>
      <c r="NVE19" s="877"/>
      <c r="NVF19" s="877"/>
      <c r="NVG19" s="877"/>
      <c r="NVH19" s="877"/>
      <c r="NVI19" s="877"/>
      <c r="NVJ19" s="877"/>
      <c r="NVK19" s="877"/>
      <c r="NVL19" s="877"/>
      <c r="NVM19" s="877"/>
      <c r="NVN19" s="877"/>
      <c r="NVO19" s="877"/>
      <c r="NVP19" s="877"/>
      <c r="NVQ19" s="877"/>
      <c r="NVR19" s="877"/>
      <c r="NVS19" s="877"/>
      <c r="NVT19" s="877"/>
      <c r="NVU19" s="877"/>
      <c r="NVV19" s="877"/>
      <c r="NVW19" s="877"/>
      <c r="NVX19" s="877"/>
      <c r="NVY19" s="877"/>
      <c r="NVZ19" s="877"/>
      <c r="NWA19" s="877"/>
      <c r="NWB19" s="877"/>
      <c r="NWC19" s="877"/>
      <c r="NWD19" s="877"/>
      <c r="NWE19" s="877"/>
      <c r="NWF19" s="877"/>
      <c r="NWG19" s="877"/>
      <c r="NWH19" s="877"/>
      <c r="NWI19" s="877"/>
      <c r="NWJ19" s="877"/>
      <c r="NWK19" s="877"/>
      <c r="NWL19" s="877"/>
      <c r="NWM19" s="877"/>
      <c r="NWN19" s="877"/>
      <c r="NWO19" s="877"/>
      <c r="NWP19" s="877"/>
      <c r="NWQ19" s="877"/>
      <c r="NWR19" s="877"/>
      <c r="NWS19" s="877"/>
      <c r="NWT19" s="877"/>
      <c r="NWU19" s="877"/>
      <c r="NWV19" s="877"/>
      <c r="NWW19" s="877"/>
      <c r="NWX19" s="877"/>
      <c r="NWY19" s="877"/>
      <c r="NWZ19" s="877"/>
      <c r="NXA19" s="877"/>
      <c r="NXB19" s="877"/>
      <c r="NXC19" s="877"/>
      <c r="NXD19" s="877"/>
      <c r="NXE19" s="877"/>
      <c r="NXF19" s="877"/>
      <c r="NXG19" s="877"/>
      <c r="NXH19" s="877"/>
      <c r="NXI19" s="877"/>
      <c r="NXJ19" s="877"/>
      <c r="NXK19" s="877"/>
      <c r="NXL19" s="877"/>
      <c r="NXM19" s="877"/>
      <c r="NXN19" s="877"/>
      <c r="NXO19" s="877"/>
      <c r="NXP19" s="877"/>
      <c r="NXQ19" s="877"/>
      <c r="NXR19" s="877"/>
      <c r="NXS19" s="877"/>
      <c r="NXT19" s="877"/>
      <c r="NXU19" s="877"/>
      <c r="NXV19" s="877"/>
      <c r="NXW19" s="877"/>
      <c r="NXX19" s="877"/>
      <c r="NXY19" s="877"/>
      <c r="NXZ19" s="877"/>
      <c r="NYA19" s="877"/>
      <c r="NYB19" s="877"/>
      <c r="NYC19" s="877"/>
      <c r="NYD19" s="877"/>
      <c r="NYE19" s="877"/>
      <c r="NYF19" s="877"/>
      <c r="NYG19" s="877"/>
      <c r="NYH19" s="877"/>
      <c r="NYI19" s="877"/>
      <c r="NYJ19" s="877"/>
      <c r="NYK19" s="877"/>
      <c r="NYL19" s="877"/>
      <c r="NYM19" s="877"/>
      <c r="NYN19" s="877"/>
      <c r="NYO19" s="877"/>
      <c r="NYP19" s="877"/>
      <c r="NYQ19" s="877"/>
      <c r="NYR19" s="877"/>
      <c r="NYS19" s="877"/>
      <c r="NYT19" s="877"/>
      <c r="NYU19" s="877"/>
      <c r="NYV19" s="877"/>
      <c r="NYW19" s="877"/>
      <c r="NYX19" s="877"/>
      <c r="NYY19" s="877"/>
      <c r="NYZ19" s="877"/>
      <c r="NZA19" s="877"/>
      <c r="NZB19" s="877"/>
      <c r="NZC19" s="877"/>
      <c r="NZD19" s="877"/>
      <c r="NZE19" s="877"/>
      <c r="NZF19" s="877"/>
      <c r="NZG19" s="877"/>
      <c r="NZH19" s="877"/>
      <c r="NZI19" s="877"/>
      <c r="NZJ19" s="877"/>
      <c r="NZK19" s="877"/>
      <c r="NZL19" s="877"/>
      <c r="NZM19" s="877"/>
      <c r="NZN19" s="877"/>
      <c r="NZO19" s="877"/>
      <c r="NZP19" s="877"/>
      <c r="NZQ19" s="877"/>
      <c r="NZR19" s="877"/>
      <c r="NZS19" s="877"/>
      <c r="NZT19" s="877"/>
      <c r="NZU19" s="877"/>
      <c r="NZV19" s="877"/>
      <c r="NZW19" s="877"/>
      <c r="NZX19" s="877"/>
      <c r="NZY19" s="877"/>
      <c r="NZZ19" s="877"/>
      <c r="OAA19" s="877"/>
      <c r="OAB19" s="877"/>
      <c r="OAC19" s="877"/>
      <c r="OAD19" s="877"/>
      <c r="OAE19" s="877"/>
      <c r="OAF19" s="877"/>
      <c r="OAG19" s="877"/>
      <c r="OAH19" s="877"/>
      <c r="OAI19" s="877"/>
      <c r="OAJ19" s="877"/>
      <c r="OAK19" s="877"/>
      <c r="OAL19" s="877"/>
      <c r="OAM19" s="877"/>
      <c r="OAN19" s="877"/>
      <c r="OAO19" s="877"/>
      <c r="OAP19" s="877"/>
      <c r="OAQ19" s="877"/>
      <c r="OAR19" s="877"/>
      <c r="OAS19" s="877"/>
      <c r="OAT19" s="877"/>
      <c r="OAU19" s="877"/>
      <c r="OAV19" s="877"/>
      <c r="OAW19" s="877"/>
      <c r="OAX19" s="877"/>
      <c r="OAY19" s="877"/>
      <c r="OAZ19" s="877"/>
      <c r="OBA19" s="877"/>
      <c r="OBB19" s="877"/>
      <c r="OBC19" s="877"/>
      <c r="OBD19" s="877"/>
      <c r="OBE19" s="877"/>
      <c r="OBF19" s="877"/>
      <c r="OBG19" s="877"/>
      <c r="OBH19" s="877"/>
      <c r="OBI19" s="877"/>
      <c r="OBJ19" s="877"/>
      <c r="OBK19" s="877"/>
      <c r="OBL19" s="877"/>
      <c r="OBM19" s="877"/>
      <c r="OBN19" s="877"/>
      <c r="OBO19" s="877"/>
      <c r="OBP19" s="877"/>
      <c r="OBQ19" s="877"/>
      <c r="OBR19" s="877"/>
      <c r="OBS19" s="877"/>
      <c r="OBT19" s="877"/>
      <c r="OBU19" s="877"/>
      <c r="OBV19" s="877"/>
      <c r="OBW19" s="877"/>
      <c r="OBX19" s="877"/>
      <c r="OBY19" s="877"/>
      <c r="OBZ19" s="877"/>
      <c r="OCA19" s="877"/>
      <c r="OCB19" s="877"/>
      <c r="OCC19" s="877"/>
      <c r="OCD19" s="877"/>
      <c r="OCE19" s="877"/>
      <c r="OCF19" s="877"/>
      <c r="OCG19" s="877"/>
      <c r="OCH19" s="877"/>
      <c r="OCI19" s="877"/>
      <c r="OCJ19" s="877"/>
      <c r="OCK19" s="877"/>
      <c r="OCL19" s="877"/>
      <c r="OCM19" s="877"/>
      <c r="OCN19" s="877"/>
      <c r="OCO19" s="877"/>
      <c r="OCP19" s="877"/>
      <c r="OCQ19" s="877"/>
      <c r="OCR19" s="877"/>
      <c r="OCS19" s="877"/>
      <c r="OCT19" s="877"/>
      <c r="OCU19" s="877"/>
      <c r="OCV19" s="877"/>
      <c r="OCW19" s="877"/>
      <c r="OCX19" s="877"/>
      <c r="OCY19" s="877"/>
      <c r="OCZ19" s="877"/>
      <c r="ODA19" s="877"/>
      <c r="ODB19" s="877"/>
      <c r="ODC19" s="877"/>
      <c r="ODD19" s="877"/>
      <c r="ODE19" s="877"/>
      <c r="ODF19" s="877"/>
      <c r="ODG19" s="877"/>
      <c r="ODH19" s="877"/>
      <c r="ODI19" s="877"/>
      <c r="ODJ19" s="877"/>
      <c r="ODK19" s="877"/>
      <c r="ODL19" s="877"/>
      <c r="ODM19" s="877"/>
      <c r="ODN19" s="877"/>
      <c r="ODO19" s="877"/>
      <c r="ODP19" s="877"/>
      <c r="ODQ19" s="877"/>
      <c r="ODR19" s="877"/>
      <c r="ODS19" s="877"/>
      <c r="ODT19" s="877"/>
      <c r="ODU19" s="877"/>
      <c r="ODV19" s="877"/>
      <c r="ODW19" s="877"/>
      <c r="ODX19" s="877"/>
      <c r="ODY19" s="877"/>
      <c r="ODZ19" s="877"/>
      <c r="OEA19" s="877"/>
      <c r="OEB19" s="877"/>
      <c r="OEC19" s="877"/>
      <c r="OED19" s="877"/>
      <c r="OEE19" s="877"/>
      <c r="OEF19" s="877"/>
      <c r="OEG19" s="877"/>
      <c r="OEH19" s="877"/>
      <c r="OEI19" s="877"/>
      <c r="OEJ19" s="877"/>
      <c r="OEK19" s="877"/>
      <c r="OEL19" s="877"/>
      <c r="OEM19" s="877"/>
      <c r="OEN19" s="877"/>
      <c r="OEO19" s="877"/>
      <c r="OEP19" s="877"/>
      <c r="OEQ19" s="877"/>
      <c r="OER19" s="877"/>
      <c r="OES19" s="877"/>
      <c r="OET19" s="877"/>
      <c r="OEU19" s="877"/>
      <c r="OEV19" s="877"/>
      <c r="OEW19" s="877"/>
      <c r="OEX19" s="877"/>
      <c r="OEY19" s="877"/>
      <c r="OEZ19" s="877"/>
      <c r="OFA19" s="877"/>
      <c r="OFB19" s="877"/>
      <c r="OFC19" s="877"/>
      <c r="OFD19" s="877"/>
      <c r="OFE19" s="877"/>
      <c r="OFF19" s="877"/>
      <c r="OFG19" s="877"/>
      <c r="OFH19" s="877"/>
      <c r="OFI19" s="877"/>
      <c r="OFJ19" s="877"/>
      <c r="OFK19" s="877"/>
      <c r="OFL19" s="877"/>
      <c r="OFM19" s="877"/>
      <c r="OFN19" s="877"/>
      <c r="OFO19" s="877"/>
      <c r="OFP19" s="877"/>
      <c r="OFQ19" s="877"/>
      <c r="OFR19" s="877"/>
      <c r="OFS19" s="877"/>
      <c r="OFT19" s="877"/>
      <c r="OFU19" s="877"/>
      <c r="OFV19" s="877"/>
      <c r="OFW19" s="877"/>
      <c r="OFX19" s="877"/>
      <c r="OFY19" s="877"/>
      <c r="OFZ19" s="877"/>
      <c r="OGA19" s="877"/>
      <c r="OGB19" s="877"/>
      <c r="OGC19" s="877"/>
      <c r="OGD19" s="877"/>
      <c r="OGE19" s="877"/>
      <c r="OGF19" s="877"/>
      <c r="OGG19" s="877"/>
      <c r="OGH19" s="877"/>
      <c r="OGI19" s="877"/>
      <c r="OGJ19" s="877"/>
      <c r="OGK19" s="877"/>
      <c r="OGL19" s="877"/>
      <c r="OGM19" s="877"/>
      <c r="OGN19" s="877"/>
      <c r="OGO19" s="877"/>
      <c r="OGP19" s="877"/>
      <c r="OGQ19" s="877"/>
      <c r="OGR19" s="877"/>
      <c r="OGS19" s="877"/>
      <c r="OGT19" s="877"/>
      <c r="OGU19" s="877"/>
      <c r="OGV19" s="877"/>
      <c r="OGW19" s="877"/>
      <c r="OGX19" s="877"/>
      <c r="OGY19" s="877"/>
      <c r="OGZ19" s="877"/>
      <c r="OHA19" s="877"/>
      <c r="OHB19" s="877"/>
      <c r="OHC19" s="877"/>
      <c r="OHD19" s="877"/>
      <c r="OHE19" s="877"/>
      <c r="OHF19" s="877"/>
      <c r="OHG19" s="877"/>
      <c r="OHH19" s="877"/>
      <c r="OHI19" s="877"/>
      <c r="OHJ19" s="877"/>
      <c r="OHK19" s="877"/>
      <c r="OHL19" s="877"/>
      <c r="OHM19" s="877"/>
      <c r="OHN19" s="877"/>
      <c r="OHO19" s="877"/>
      <c r="OHP19" s="877"/>
      <c r="OHQ19" s="877"/>
      <c r="OHR19" s="877"/>
      <c r="OHS19" s="877"/>
      <c r="OHT19" s="877"/>
      <c r="OHU19" s="877"/>
      <c r="OHV19" s="877"/>
      <c r="OHW19" s="877"/>
      <c r="OHX19" s="877"/>
      <c r="OHY19" s="877"/>
      <c r="OHZ19" s="877"/>
      <c r="OIA19" s="877"/>
      <c r="OIB19" s="877"/>
      <c r="OIC19" s="877"/>
      <c r="OID19" s="877"/>
      <c r="OIE19" s="877"/>
      <c r="OIF19" s="877"/>
      <c r="OIG19" s="877"/>
      <c r="OIH19" s="877"/>
      <c r="OII19" s="877"/>
      <c r="OIJ19" s="877"/>
      <c r="OIK19" s="877"/>
      <c r="OIL19" s="877"/>
      <c r="OIM19" s="877"/>
      <c r="OIN19" s="877"/>
      <c r="OIO19" s="877"/>
      <c r="OIP19" s="877"/>
      <c r="OIQ19" s="877"/>
      <c r="OIR19" s="877"/>
      <c r="OIS19" s="877"/>
      <c r="OIT19" s="877"/>
      <c r="OIU19" s="877"/>
      <c r="OIV19" s="877"/>
      <c r="OIW19" s="877"/>
      <c r="OIX19" s="877"/>
      <c r="OIY19" s="877"/>
      <c r="OIZ19" s="877"/>
      <c r="OJA19" s="877"/>
      <c r="OJB19" s="877"/>
      <c r="OJC19" s="877"/>
      <c r="OJD19" s="877"/>
      <c r="OJE19" s="877"/>
      <c r="OJF19" s="877"/>
      <c r="OJG19" s="877"/>
      <c r="OJH19" s="877"/>
      <c r="OJI19" s="877"/>
      <c r="OJJ19" s="877"/>
      <c r="OJK19" s="877"/>
      <c r="OJL19" s="877"/>
      <c r="OJM19" s="877"/>
      <c r="OJN19" s="877"/>
      <c r="OJO19" s="877"/>
      <c r="OJP19" s="877"/>
      <c r="OJQ19" s="877"/>
      <c r="OJR19" s="877"/>
      <c r="OJS19" s="877"/>
      <c r="OJT19" s="877"/>
      <c r="OJU19" s="877"/>
      <c r="OJV19" s="877"/>
      <c r="OJW19" s="877"/>
      <c r="OJX19" s="877"/>
      <c r="OJY19" s="877"/>
      <c r="OJZ19" s="877"/>
      <c r="OKA19" s="877"/>
      <c r="OKB19" s="877"/>
      <c r="OKC19" s="877"/>
      <c r="OKD19" s="877"/>
      <c r="OKE19" s="877"/>
      <c r="OKF19" s="877"/>
      <c r="OKG19" s="877"/>
      <c r="OKH19" s="877"/>
      <c r="OKI19" s="877"/>
      <c r="OKJ19" s="877"/>
      <c r="OKK19" s="877"/>
      <c r="OKL19" s="877"/>
      <c r="OKM19" s="877"/>
      <c r="OKN19" s="877"/>
      <c r="OKO19" s="877"/>
      <c r="OKP19" s="877"/>
      <c r="OKQ19" s="877"/>
      <c r="OKR19" s="877"/>
      <c r="OKS19" s="877"/>
      <c r="OKT19" s="877"/>
      <c r="OKU19" s="877"/>
      <c r="OKV19" s="877"/>
      <c r="OKW19" s="877"/>
      <c r="OKX19" s="877"/>
      <c r="OKY19" s="877"/>
      <c r="OKZ19" s="877"/>
      <c r="OLA19" s="877"/>
      <c r="OLB19" s="877"/>
      <c r="OLC19" s="877"/>
      <c r="OLD19" s="877"/>
      <c r="OLE19" s="877"/>
      <c r="OLF19" s="877"/>
      <c r="OLG19" s="877"/>
      <c r="OLH19" s="877"/>
      <c r="OLI19" s="877"/>
      <c r="OLJ19" s="877"/>
      <c r="OLK19" s="877"/>
      <c r="OLL19" s="877"/>
      <c r="OLM19" s="877"/>
      <c r="OLN19" s="877"/>
      <c r="OLO19" s="877"/>
      <c r="OLP19" s="877"/>
      <c r="OLQ19" s="877"/>
      <c r="OLR19" s="877"/>
      <c r="OLS19" s="877"/>
      <c r="OLT19" s="877"/>
      <c r="OLU19" s="877"/>
      <c r="OLV19" s="877"/>
      <c r="OLW19" s="877"/>
      <c r="OLX19" s="877"/>
      <c r="OLY19" s="877"/>
      <c r="OLZ19" s="877"/>
      <c r="OMA19" s="877"/>
      <c r="OMB19" s="877"/>
      <c r="OMC19" s="877"/>
      <c r="OMD19" s="877"/>
      <c r="OME19" s="877"/>
      <c r="OMF19" s="877"/>
      <c r="OMG19" s="877"/>
      <c r="OMH19" s="877"/>
      <c r="OMI19" s="877"/>
      <c r="OMJ19" s="877"/>
      <c r="OMK19" s="877"/>
      <c r="OML19" s="877"/>
      <c r="OMM19" s="877"/>
      <c r="OMN19" s="877"/>
      <c r="OMO19" s="877"/>
      <c r="OMP19" s="877"/>
      <c r="OMQ19" s="877"/>
      <c r="OMR19" s="877"/>
      <c r="OMS19" s="877"/>
      <c r="OMT19" s="877"/>
      <c r="OMU19" s="877"/>
      <c r="OMV19" s="877"/>
      <c r="OMW19" s="877"/>
      <c r="OMX19" s="877"/>
      <c r="OMY19" s="877"/>
      <c r="OMZ19" s="877"/>
      <c r="ONA19" s="877"/>
      <c r="ONB19" s="877"/>
      <c r="ONC19" s="877"/>
      <c r="OND19" s="877"/>
      <c r="ONE19" s="877"/>
      <c r="ONF19" s="877"/>
      <c r="ONG19" s="877"/>
      <c r="ONH19" s="877"/>
      <c r="ONI19" s="877"/>
      <c r="ONJ19" s="877"/>
      <c r="ONK19" s="877"/>
      <c r="ONL19" s="877"/>
      <c r="ONM19" s="877"/>
      <c r="ONN19" s="877"/>
      <c r="ONO19" s="877"/>
      <c r="ONP19" s="877"/>
      <c r="ONQ19" s="877"/>
      <c r="ONR19" s="877"/>
      <c r="ONS19" s="877"/>
      <c r="ONT19" s="877"/>
      <c r="ONU19" s="877"/>
      <c r="ONV19" s="877"/>
      <c r="ONW19" s="877"/>
      <c r="ONX19" s="877"/>
      <c r="ONY19" s="877"/>
      <c r="ONZ19" s="877"/>
      <c r="OOA19" s="877"/>
      <c r="OOB19" s="877"/>
      <c r="OOC19" s="877"/>
      <c r="OOD19" s="877"/>
      <c r="OOE19" s="877"/>
      <c r="OOF19" s="877"/>
      <c r="OOG19" s="877"/>
      <c r="OOH19" s="877"/>
      <c r="OOI19" s="877"/>
      <c r="OOJ19" s="877"/>
      <c r="OOK19" s="877"/>
      <c r="OOL19" s="877"/>
      <c r="OOM19" s="877"/>
      <c r="OON19" s="877"/>
      <c r="OOO19" s="877"/>
      <c r="OOP19" s="877"/>
      <c r="OOQ19" s="877"/>
      <c r="OOR19" s="877"/>
      <c r="OOS19" s="877"/>
      <c r="OOT19" s="877"/>
      <c r="OOU19" s="877"/>
      <c r="OOV19" s="877"/>
      <c r="OOW19" s="877"/>
      <c r="OOX19" s="877"/>
      <c r="OOY19" s="877"/>
      <c r="OOZ19" s="877"/>
      <c r="OPA19" s="877"/>
      <c r="OPB19" s="877"/>
      <c r="OPC19" s="877"/>
      <c r="OPD19" s="877"/>
      <c r="OPE19" s="877"/>
      <c r="OPF19" s="877"/>
      <c r="OPG19" s="877"/>
      <c r="OPH19" s="877"/>
      <c r="OPI19" s="877"/>
      <c r="OPJ19" s="877"/>
      <c r="OPK19" s="877"/>
      <c r="OPL19" s="877"/>
      <c r="OPM19" s="877"/>
      <c r="OPN19" s="877"/>
      <c r="OPO19" s="877"/>
      <c r="OPP19" s="877"/>
      <c r="OPQ19" s="877"/>
      <c r="OPR19" s="877"/>
      <c r="OPS19" s="877"/>
      <c r="OPT19" s="877"/>
      <c r="OPU19" s="877"/>
      <c r="OPV19" s="877"/>
      <c r="OPW19" s="877"/>
      <c r="OPX19" s="877"/>
      <c r="OPY19" s="877"/>
      <c r="OPZ19" s="877"/>
      <c r="OQA19" s="877"/>
      <c r="OQB19" s="877"/>
      <c r="OQC19" s="877"/>
      <c r="OQD19" s="877"/>
      <c r="OQE19" s="877"/>
      <c r="OQF19" s="877"/>
      <c r="OQG19" s="877"/>
      <c r="OQH19" s="877"/>
      <c r="OQI19" s="877"/>
      <c r="OQJ19" s="877"/>
      <c r="OQK19" s="877"/>
      <c r="OQL19" s="877"/>
      <c r="OQM19" s="877"/>
      <c r="OQN19" s="877"/>
      <c r="OQO19" s="877"/>
      <c r="OQP19" s="877"/>
      <c r="OQQ19" s="877"/>
      <c r="OQR19" s="877"/>
      <c r="OQS19" s="877"/>
      <c r="OQT19" s="877"/>
      <c r="OQU19" s="877"/>
      <c r="OQV19" s="877"/>
      <c r="OQW19" s="877"/>
      <c r="OQX19" s="877"/>
      <c r="OQY19" s="877"/>
      <c r="OQZ19" s="877"/>
      <c r="ORA19" s="877"/>
      <c r="ORB19" s="877"/>
      <c r="ORC19" s="877"/>
      <c r="ORD19" s="877"/>
      <c r="ORE19" s="877"/>
      <c r="ORF19" s="877"/>
      <c r="ORG19" s="877"/>
      <c r="ORH19" s="877"/>
      <c r="ORI19" s="877"/>
      <c r="ORJ19" s="877"/>
      <c r="ORK19" s="877"/>
      <c r="ORL19" s="877"/>
      <c r="ORM19" s="877"/>
      <c r="ORN19" s="877"/>
      <c r="ORO19" s="877"/>
      <c r="ORP19" s="877"/>
      <c r="ORQ19" s="877"/>
      <c r="ORR19" s="877"/>
      <c r="ORS19" s="877"/>
      <c r="ORT19" s="877"/>
      <c r="ORU19" s="877"/>
      <c r="ORV19" s="877"/>
      <c r="ORW19" s="877"/>
      <c r="ORX19" s="877"/>
      <c r="ORY19" s="877"/>
      <c r="ORZ19" s="877"/>
      <c r="OSA19" s="877"/>
      <c r="OSB19" s="877"/>
      <c r="OSC19" s="877"/>
      <c r="OSD19" s="877"/>
      <c r="OSE19" s="877"/>
      <c r="OSF19" s="877"/>
      <c r="OSG19" s="877"/>
      <c r="OSH19" s="877"/>
      <c r="OSI19" s="877"/>
      <c r="OSJ19" s="877"/>
      <c r="OSK19" s="877"/>
      <c r="OSL19" s="877"/>
      <c r="OSM19" s="877"/>
      <c r="OSN19" s="877"/>
      <c r="OSO19" s="877"/>
      <c r="OSP19" s="877"/>
      <c r="OSQ19" s="877"/>
      <c r="OSR19" s="877"/>
      <c r="OSS19" s="877"/>
      <c r="OST19" s="877"/>
      <c r="OSU19" s="877"/>
      <c r="OSV19" s="877"/>
      <c r="OSW19" s="877"/>
      <c r="OSX19" s="877"/>
      <c r="OSY19" s="877"/>
      <c r="OSZ19" s="877"/>
      <c r="OTA19" s="877"/>
      <c r="OTB19" s="877"/>
      <c r="OTC19" s="877"/>
      <c r="OTD19" s="877"/>
      <c r="OTE19" s="877"/>
      <c r="OTF19" s="877"/>
      <c r="OTG19" s="877"/>
      <c r="OTH19" s="877"/>
      <c r="OTI19" s="877"/>
      <c r="OTJ19" s="877"/>
      <c r="OTK19" s="877"/>
      <c r="OTL19" s="877"/>
      <c r="OTM19" s="877"/>
      <c r="OTN19" s="877"/>
      <c r="OTO19" s="877"/>
      <c r="OTP19" s="877"/>
      <c r="OTQ19" s="877"/>
      <c r="OTR19" s="877"/>
      <c r="OTS19" s="877"/>
      <c r="OTT19" s="877"/>
      <c r="OTU19" s="877"/>
      <c r="OTV19" s="877"/>
      <c r="OTW19" s="877"/>
      <c r="OTX19" s="877"/>
      <c r="OTY19" s="877"/>
      <c r="OTZ19" s="877"/>
      <c r="OUA19" s="877"/>
      <c r="OUB19" s="877"/>
      <c r="OUC19" s="877"/>
      <c r="OUD19" s="877"/>
      <c r="OUE19" s="877"/>
      <c r="OUF19" s="877"/>
      <c r="OUG19" s="877"/>
      <c r="OUH19" s="877"/>
      <c r="OUI19" s="877"/>
      <c r="OUJ19" s="877"/>
      <c r="OUK19" s="877"/>
      <c r="OUL19" s="877"/>
      <c r="OUM19" s="877"/>
      <c r="OUN19" s="877"/>
      <c r="OUO19" s="877"/>
      <c r="OUP19" s="877"/>
      <c r="OUQ19" s="877"/>
      <c r="OUR19" s="877"/>
      <c r="OUS19" s="877"/>
      <c r="OUT19" s="877"/>
      <c r="OUU19" s="877"/>
      <c r="OUV19" s="877"/>
      <c r="OUW19" s="877"/>
      <c r="OUX19" s="877"/>
      <c r="OUY19" s="877"/>
      <c r="OUZ19" s="877"/>
      <c r="OVA19" s="877"/>
      <c r="OVB19" s="877"/>
      <c r="OVC19" s="877"/>
      <c r="OVD19" s="877"/>
      <c r="OVE19" s="877"/>
      <c r="OVF19" s="877"/>
      <c r="OVG19" s="877"/>
      <c r="OVH19" s="877"/>
      <c r="OVI19" s="877"/>
      <c r="OVJ19" s="877"/>
      <c r="OVK19" s="877"/>
      <c r="OVL19" s="877"/>
      <c r="OVM19" s="877"/>
      <c r="OVN19" s="877"/>
      <c r="OVO19" s="877"/>
      <c r="OVP19" s="877"/>
      <c r="OVQ19" s="877"/>
      <c r="OVR19" s="877"/>
      <c r="OVS19" s="877"/>
      <c r="OVT19" s="877"/>
      <c r="OVU19" s="877"/>
      <c r="OVV19" s="877"/>
      <c r="OVW19" s="877"/>
      <c r="OVX19" s="877"/>
      <c r="OVY19" s="877"/>
      <c r="OVZ19" s="877"/>
      <c r="OWA19" s="877"/>
      <c r="OWB19" s="877"/>
      <c r="OWC19" s="877"/>
      <c r="OWD19" s="877"/>
      <c r="OWE19" s="877"/>
      <c r="OWF19" s="877"/>
      <c r="OWG19" s="877"/>
      <c r="OWH19" s="877"/>
      <c r="OWI19" s="877"/>
      <c r="OWJ19" s="877"/>
      <c r="OWK19" s="877"/>
      <c r="OWL19" s="877"/>
      <c r="OWM19" s="877"/>
      <c r="OWN19" s="877"/>
      <c r="OWO19" s="877"/>
      <c r="OWP19" s="877"/>
      <c r="OWQ19" s="877"/>
      <c r="OWR19" s="877"/>
      <c r="OWS19" s="877"/>
      <c r="OWT19" s="877"/>
      <c r="OWU19" s="877"/>
      <c r="OWV19" s="877"/>
      <c r="OWW19" s="877"/>
      <c r="OWX19" s="877"/>
      <c r="OWY19" s="877"/>
      <c r="OWZ19" s="877"/>
      <c r="OXA19" s="877"/>
      <c r="OXB19" s="877"/>
      <c r="OXC19" s="877"/>
      <c r="OXD19" s="877"/>
      <c r="OXE19" s="877"/>
      <c r="OXF19" s="877"/>
      <c r="OXG19" s="877"/>
      <c r="OXH19" s="877"/>
      <c r="OXI19" s="877"/>
      <c r="OXJ19" s="877"/>
      <c r="OXK19" s="877"/>
      <c r="OXL19" s="877"/>
      <c r="OXM19" s="877"/>
      <c r="OXN19" s="877"/>
      <c r="OXO19" s="877"/>
      <c r="OXP19" s="877"/>
      <c r="OXQ19" s="877"/>
      <c r="OXR19" s="877"/>
      <c r="OXS19" s="877"/>
      <c r="OXT19" s="877"/>
      <c r="OXU19" s="877"/>
      <c r="OXV19" s="877"/>
      <c r="OXW19" s="877"/>
      <c r="OXX19" s="877"/>
      <c r="OXY19" s="877"/>
      <c r="OXZ19" s="877"/>
      <c r="OYA19" s="877"/>
      <c r="OYB19" s="877"/>
      <c r="OYC19" s="877"/>
      <c r="OYD19" s="877"/>
      <c r="OYE19" s="877"/>
      <c r="OYF19" s="877"/>
      <c r="OYG19" s="877"/>
      <c r="OYH19" s="877"/>
      <c r="OYI19" s="877"/>
      <c r="OYJ19" s="877"/>
      <c r="OYK19" s="877"/>
      <c r="OYL19" s="877"/>
      <c r="OYM19" s="877"/>
      <c r="OYN19" s="877"/>
      <c r="OYO19" s="877"/>
      <c r="OYP19" s="877"/>
      <c r="OYQ19" s="877"/>
      <c r="OYR19" s="877"/>
      <c r="OYS19" s="877"/>
      <c r="OYT19" s="877"/>
      <c r="OYU19" s="877"/>
      <c r="OYV19" s="877"/>
      <c r="OYW19" s="877"/>
      <c r="OYX19" s="877"/>
      <c r="OYY19" s="877"/>
      <c r="OYZ19" s="877"/>
      <c r="OZA19" s="877"/>
      <c r="OZB19" s="877"/>
      <c r="OZC19" s="877"/>
      <c r="OZD19" s="877"/>
      <c r="OZE19" s="877"/>
      <c r="OZF19" s="877"/>
      <c r="OZG19" s="877"/>
      <c r="OZH19" s="877"/>
      <c r="OZI19" s="877"/>
      <c r="OZJ19" s="877"/>
      <c r="OZK19" s="877"/>
      <c r="OZL19" s="877"/>
      <c r="OZM19" s="877"/>
      <c r="OZN19" s="877"/>
      <c r="OZO19" s="877"/>
      <c r="OZP19" s="877"/>
      <c r="OZQ19" s="877"/>
      <c r="OZR19" s="877"/>
      <c r="OZS19" s="877"/>
      <c r="OZT19" s="877"/>
      <c r="OZU19" s="877"/>
      <c r="OZV19" s="877"/>
      <c r="OZW19" s="877"/>
      <c r="OZX19" s="877"/>
      <c r="OZY19" s="877"/>
      <c r="OZZ19" s="877"/>
      <c r="PAA19" s="877"/>
      <c r="PAB19" s="877"/>
      <c r="PAC19" s="877"/>
      <c r="PAD19" s="877"/>
      <c r="PAE19" s="877"/>
      <c r="PAF19" s="877"/>
      <c r="PAG19" s="877"/>
      <c r="PAH19" s="877"/>
      <c r="PAI19" s="877"/>
      <c r="PAJ19" s="877"/>
      <c r="PAK19" s="877"/>
      <c r="PAL19" s="877"/>
      <c r="PAM19" s="877"/>
      <c r="PAN19" s="877"/>
      <c r="PAO19" s="877"/>
      <c r="PAP19" s="877"/>
      <c r="PAQ19" s="877"/>
      <c r="PAR19" s="877"/>
      <c r="PAS19" s="877"/>
      <c r="PAT19" s="877"/>
      <c r="PAU19" s="877"/>
      <c r="PAV19" s="877"/>
      <c r="PAW19" s="877"/>
      <c r="PAX19" s="877"/>
      <c r="PAY19" s="877"/>
      <c r="PAZ19" s="877"/>
      <c r="PBA19" s="877"/>
      <c r="PBB19" s="877"/>
      <c r="PBC19" s="877"/>
      <c r="PBD19" s="877"/>
      <c r="PBE19" s="877"/>
      <c r="PBF19" s="877"/>
      <c r="PBG19" s="877"/>
      <c r="PBH19" s="877"/>
      <c r="PBI19" s="877"/>
      <c r="PBJ19" s="877"/>
      <c r="PBK19" s="877"/>
      <c r="PBL19" s="877"/>
      <c r="PBM19" s="877"/>
      <c r="PBN19" s="877"/>
      <c r="PBO19" s="877"/>
      <c r="PBP19" s="877"/>
      <c r="PBQ19" s="877"/>
      <c r="PBR19" s="877"/>
      <c r="PBS19" s="877"/>
      <c r="PBT19" s="877"/>
      <c r="PBU19" s="877"/>
      <c r="PBV19" s="877"/>
      <c r="PBW19" s="877"/>
      <c r="PBX19" s="877"/>
      <c r="PBY19" s="877"/>
      <c r="PBZ19" s="877"/>
      <c r="PCA19" s="877"/>
      <c r="PCB19" s="877"/>
      <c r="PCC19" s="877"/>
      <c r="PCD19" s="877"/>
      <c r="PCE19" s="877"/>
      <c r="PCF19" s="877"/>
      <c r="PCG19" s="877"/>
      <c r="PCH19" s="877"/>
      <c r="PCI19" s="877"/>
      <c r="PCJ19" s="877"/>
      <c r="PCK19" s="877"/>
      <c r="PCL19" s="877"/>
      <c r="PCM19" s="877"/>
      <c r="PCN19" s="877"/>
      <c r="PCO19" s="877"/>
      <c r="PCP19" s="877"/>
      <c r="PCQ19" s="877"/>
      <c r="PCR19" s="877"/>
      <c r="PCS19" s="877"/>
      <c r="PCT19" s="877"/>
      <c r="PCU19" s="877"/>
      <c r="PCV19" s="877"/>
      <c r="PCW19" s="877"/>
      <c r="PCX19" s="877"/>
      <c r="PCY19" s="877"/>
      <c r="PCZ19" s="877"/>
      <c r="PDA19" s="877"/>
      <c r="PDB19" s="877"/>
      <c r="PDC19" s="877"/>
      <c r="PDD19" s="877"/>
      <c r="PDE19" s="877"/>
      <c r="PDF19" s="877"/>
      <c r="PDG19" s="877"/>
      <c r="PDH19" s="877"/>
      <c r="PDI19" s="877"/>
      <c r="PDJ19" s="877"/>
      <c r="PDK19" s="877"/>
      <c r="PDL19" s="877"/>
      <c r="PDM19" s="877"/>
      <c r="PDN19" s="877"/>
      <c r="PDO19" s="877"/>
      <c r="PDP19" s="877"/>
      <c r="PDQ19" s="877"/>
      <c r="PDR19" s="877"/>
      <c r="PDS19" s="877"/>
      <c r="PDT19" s="877"/>
      <c r="PDU19" s="877"/>
      <c r="PDV19" s="877"/>
      <c r="PDW19" s="877"/>
      <c r="PDX19" s="877"/>
      <c r="PDY19" s="877"/>
      <c r="PDZ19" s="877"/>
      <c r="PEA19" s="877"/>
      <c r="PEB19" s="877"/>
      <c r="PEC19" s="877"/>
      <c r="PED19" s="877"/>
      <c r="PEE19" s="877"/>
      <c r="PEF19" s="877"/>
      <c r="PEG19" s="877"/>
      <c r="PEH19" s="877"/>
      <c r="PEI19" s="877"/>
      <c r="PEJ19" s="877"/>
      <c r="PEK19" s="877"/>
      <c r="PEL19" s="877"/>
      <c r="PEM19" s="877"/>
      <c r="PEN19" s="877"/>
      <c r="PEO19" s="877"/>
      <c r="PEP19" s="877"/>
      <c r="PEQ19" s="877"/>
      <c r="PER19" s="877"/>
      <c r="PES19" s="877"/>
      <c r="PET19" s="877"/>
      <c r="PEU19" s="877"/>
      <c r="PEV19" s="877"/>
      <c r="PEW19" s="877"/>
      <c r="PEX19" s="877"/>
      <c r="PEY19" s="877"/>
      <c r="PEZ19" s="877"/>
      <c r="PFA19" s="877"/>
      <c r="PFB19" s="877"/>
      <c r="PFC19" s="877"/>
      <c r="PFD19" s="877"/>
      <c r="PFE19" s="877"/>
      <c r="PFF19" s="877"/>
      <c r="PFG19" s="877"/>
      <c r="PFH19" s="877"/>
      <c r="PFI19" s="877"/>
      <c r="PFJ19" s="877"/>
      <c r="PFK19" s="877"/>
      <c r="PFL19" s="877"/>
      <c r="PFM19" s="877"/>
      <c r="PFN19" s="877"/>
      <c r="PFO19" s="877"/>
      <c r="PFP19" s="877"/>
      <c r="PFQ19" s="877"/>
      <c r="PFR19" s="877"/>
      <c r="PFS19" s="877"/>
      <c r="PFT19" s="877"/>
      <c r="PFU19" s="877"/>
      <c r="PFV19" s="877"/>
      <c r="PFW19" s="877"/>
      <c r="PFX19" s="877"/>
      <c r="PFY19" s="877"/>
      <c r="PFZ19" s="877"/>
      <c r="PGA19" s="877"/>
      <c r="PGB19" s="877"/>
      <c r="PGC19" s="877"/>
      <c r="PGD19" s="877"/>
      <c r="PGE19" s="877"/>
      <c r="PGF19" s="877"/>
      <c r="PGG19" s="877"/>
      <c r="PGH19" s="877"/>
      <c r="PGI19" s="877"/>
      <c r="PGJ19" s="877"/>
      <c r="PGK19" s="877"/>
      <c r="PGL19" s="877"/>
      <c r="PGM19" s="877"/>
      <c r="PGN19" s="877"/>
      <c r="PGO19" s="877"/>
      <c r="PGP19" s="877"/>
      <c r="PGQ19" s="877"/>
      <c r="PGR19" s="877"/>
      <c r="PGS19" s="877"/>
      <c r="PGT19" s="877"/>
      <c r="PGU19" s="877"/>
      <c r="PGV19" s="877"/>
      <c r="PGW19" s="877"/>
      <c r="PGX19" s="877"/>
      <c r="PGY19" s="877"/>
      <c r="PGZ19" s="877"/>
      <c r="PHA19" s="877"/>
      <c r="PHB19" s="877"/>
      <c r="PHC19" s="877"/>
      <c r="PHD19" s="877"/>
      <c r="PHE19" s="877"/>
      <c r="PHF19" s="877"/>
      <c r="PHG19" s="877"/>
      <c r="PHH19" s="877"/>
      <c r="PHI19" s="877"/>
      <c r="PHJ19" s="877"/>
      <c r="PHK19" s="877"/>
      <c r="PHL19" s="877"/>
      <c r="PHM19" s="877"/>
      <c r="PHN19" s="877"/>
      <c r="PHO19" s="877"/>
      <c r="PHP19" s="877"/>
      <c r="PHQ19" s="877"/>
      <c r="PHR19" s="877"/>
      <c r="PHS19" s="877"/>
      <c r="PHT19" s="877"/>
      <c r="PHU19" s="877"/>
      <c r="PHV19" s="877"/>
      <c r="PHW19" s="877"/>
      <c r="PHX19" s="877"/>
      <c r="PHY19" s="877"/>
      <c r="PHZ19" s="877"/>
      <c r="PIA19" s="877"/>
      <c r="PIB19" s="877"/>
      <c r="PIC19" s="877"/>
      <c r="PID19" s="877"/>
      <c r="PIE19" s="877"/>
      <c r="PIF19" s="877"/>
      <c r="PIG19" s="877"/>
      <c r="PIH19" s="877"/>
      <c r="PII19" s="877"/>
      <c r="PIJ19" s="877"/>
      <c r="PIK19" s="877"/>
      <c r="PIL19" s="877"/>
      <c r="PIM19" s="877"/>
      <c r="PIN19" s="877"/>
      <c r="PIO19" s="877"/>
      <c r="PIP19" s="877"/>
      <c r="PIQ19" s="877"/>
      <c r="PIR19" s="877"/>
      <c r="PIS19" s="877"/>
      <c r="PIT19" s="877"/>
      <c r="PIU19" s="877"/>
      <c r="PIV19" s="877"/>
      <c r="PIW19" s="877"/>
      <c r="PIX19" s="877"/>
      <c r="PIY19" s="877"/>
      <c r="PIZ19" s="877"/>
      <c r="PJA19" s="877"/>
      <c r="PJB19" s="877"/>
      <c r="PJC19" s="877"/>
      <c r="PJD19" s="877"/>
      <c r="PJE19" s="877"/>
      <c r="PJF19" s="877"/>
      <c r="PJG19" s="877"/>
      <c r="PJH19" s="877"/>
      <c r="PJI19" s="877"/>
      <c r="PJJ19" s="877"/>
      <c r="PJK19" s="877"/>
      <c r="PJL19" s="877"/>
      <c r="PJM19" s="877"/>
      <c r="PJN19" s="877"/>
      <c r="PJO19" s="877"/>
      <c r="PJP19" s="877"/>
      <c r="PJQ19" s="877"/>
      <c r="PJR19" s="877"/>
      <c r="PJS19" s="877"/>
      <c r="PJT19" s="877"/>
      <c r="PJU19" s="877"/>
      <c r="PJV19" s="877"/>
      <c r="PJW19" s="877"/>
      <c r="PJX19" s="877"/>
      <c r="PJY19" s="877"/>
      <c r="PJZ19" s="877"/>
      <c r="PKA19" s="877"/>
      <c r="PKB19" s="877"/>
      <c r="PKC19" s="877"/>
      <c r="PKD19" s="877"/>
      <c r="PKE19" s="877"/>
      <c r="PKF19" s="877"/>
      <c r="PKG19" s="877"/>
      <c r="PKH19" s="877"/>
      <c r="PKI19" s="877"/>
      <c r="PKJ19" s="877"/>
      <c r="PKK19" s="877"/>
      <c r="PKL19" s="877"/>
      <c r="PKM19" s="877"/>
      <c r="PKN19" s="877"/>
      <c r="PKO19" s="877"/>
      <c r="PKP19" s="877"/>
      <c r="PKQ19" s="877"/>
      <c r="PKR19" s="877"/>
      <c r="PKS19" s="877"/>
      <c r="PKT19" s="877"/>
      <c r="PKU19" s="877"/>
      <c r="PKV19" s="877"/>
      <c r="PKW19" s="877"/>
      <c r="PKX19" s="877"/>
      <c r="PKY19" s="877"/>
      <c r="PKZ19" s="877"/>
      <c r="PLA19" s="877"/>
      <c r="PLB19" s="877"/>
      <c r="PLC19" s="877"/>
      <c r="PLD19" s="877"/>
      <c r="PLE19" s="877"/>
      <c r="PLF19" s="877"/>
      <c r="PLG19" s="877"/>
      <c r="PLH19" s="877"/>
      <c r="PLI19" s="877"/>
      <c r="PLJ19" s="877"/>
      <c r="PLK19" s="877"/>
      <c r="PLL19" s="877"/>
      <c r="PLM19" s="877"/>
      <c r="PLN19" s="877"/>
      <c r="PLO19" s="877"/>
      <c r="PLP19" s="877"/>
      <c r="PLQ19" s="877"/>
      <c r="PLR19" s="877"/>
      <c r="PLS19" s="877"/>
      <c r="PLT19" s="877"/>
      <c r="PLU19" s="877"/>
      <c r="PLV19" s="877"/>
      <c r="PLW19" s="877"/>
      <c r="PLX19" s="877"/>
      <c r="PLY19" s="877"/>
      <c r="PLZ19" s="877"/>
      <c r="PMA19" s="877"/>
      <c r="PMB19" s="877"/>
      <c r="PMC19" s="877"/>
      <c r="PMD19" s="877"/>
      <c r="PME19" s="877"/>
      <c r="PMF19" s="877"/>
      <c r="PMG19" s="877"/>
      <c r="PMH19" s="877"/>
      <c r="PMI19" s="877"/>
      <c r="PMJ19" s="877"/>
      <c r="PMK19" s="877"/>
      <c r="PML19" s="877"/>
      <c r="PMM19" s="877"/>
      <c r="PMN19" s="877"/>
      <c r="PMO19" s="877"/>
      <c r="PMP19" s="877"/>
      <c r="PMQ19" s="877"/>
      <c r="PMR19" s="877"/>
      <c r="PMS19" s="877"/>
      <c r="PMT19" s="877"/>
      <c r="PMU19" s="877"/>
      <c r="PMV19" s="877"/>
      <c r="PMW19" s="877"/>
      <c r="PMX19" s="877"/>
      <c r="PMY19" s="877"/>
      <c r="PMZ19" s="877"/>
      <c r="PNA19" s="877"/>
      <c r="PNB19" s="877"/>
      <c r="PNC19" s="877"/>
      <c r="PND19" s="877"/>
      <c r="PNE19" s="877"/>
      <c r="PNF19" s="877"/>
      <c r="PNG19" s="877"/>
      <c r="PNH19" s="877"/>
      <c r="PNI19" s="877"/>
      <c r="PNJ19" s="877"/>
      <c r="PNK19" s="877"/>
      <c r="PNL19" s="877"/>
      <c r="PNM19" s="877"/>
      <c r="PNN19" s="877"/>
      <c r="PNO19" s="877"/>
      <c r="PNP19" s="877"/>
      <c r="PNQ19" s="877"/>
      <c r="PNR19" s="877"/>
      <c r="PNS19" s="877"/>
      <c r="PNT19" s="877"/>
      <c r="PNU19" s="877"/>
      <c r="PNV19" s="877"/>
      <c r="PNW19" s="877"/>
      <c r="PNX19" s="877"/>
      <c r="PNY19" s="877"/>
      <c r="PNZ19" s="877"/>
      <c r="POA19" s="877"/>
      <c r="POB19" s="877"/>
      <c r="POC19" s="877"/>
      <c r="POD19" s="877"/>
      <c r="POE19" s="877"/>
      <c r="POF19" s="877"/>
      <c r="POG19" s="877"/>
      <c r="POH19" s="877"/>
      <c r="POI19" s="877"/>
      <c r="POJ19" s="877"/>
      <c r="POK19" s="877"/>
      <c r="POL19" s="877"/>
      <c r="POM19" s="877"/>
      <c r="PON19" s="877"/>
      <c r="POO19" s="877"/>
      <c r="POP19" s="877"/>
      <c r="POQ19" s="877"/>
      <c r="POR19" s="877"/>
      <c r="POS19" s="877"/>
      <c r="POT19" s="877"/>
      <c r="POU19" s="877"/>
      <c r="POV19" s="877"/>
      <c r="POW19" s="877"/>
      <c r="POX19" s="877"/>
      <c r="POY19" s="877"/>
      <c r="POZ19" s="877"/>
      <c r="PPA19" s="877"/>
      <c r="PPB19" s="877"/>
      <c r="PPC19" s="877"/>
      <c r="PPD19" s="877"/>
      <c r="PPE19" s="877"/>
      <c r="PPF19" s="877"/>
      <c r="PPG19" s="877"/>
      <c r="PPH19" s="877"/>
      <c r="PPI19" s="877"/>
      <c r="PPJ19" s="877"/>
      <c r="PPK19" s="877"/>
      <c r="PPL19" s="877"/>
      <c r="PPM19" s="877"/>
      <c r="PPN19" s="877"/>
      <c r="PPO19" s="877"/>
      <c r="PPP19" s="877"/>
      <c r="PPQ19" s="877"/>
      <c r="PPR19" s="877"/>
      <c r="PPS19" s="877"/>
      <c r="PPT19" s="877"/>
      <c r="PPU19" s="877"/>
      <c r="PPV19" s="877"/>
      <c r="PPW19" s="877"/>
      <c r="PPX19" s="877"/>
      <c r="PPY19" s="877"/>
      <c r="PPZ19" s="877"/>
      <c r="PQA19" s="877"/>
      <c r="PQB19" s="877"/>
      <c r="PQC19" s="877"/>
      <c r="PQD19" s="877"/>
      <c r="PQE19" s="877"/>
      <c r="PQF19" s="877"/>
      <c r="PQG19" s="877"/>
      <c r="PQH19" s="877"/>
      <c r="PQI19" s="877"/>
      <c r="PQJ19" s="877"/>
      <c r="PQK19" s="877"/>
      <c r="PQL19" s="877"/>
      <c r="PQM19" s="877"/>
      <c r="PQN19" s="877"/>
      <c r="PQO19" s="877"/>
      <c r="PQP19" s="877"/>
      <c r="PQQ19" s="877"/>
      <c r="PQR19" s="877"/>
      <c r="PQS19" s="877"/>
      <c r="PQT19" s="877"/>
      <c r="PQU19" s="877"/>
      <c r="PQV19" s="877"/>
      <c r="PQW19" s="877"/>
      <c r="PQX19" s="877"/>
      <c r="PQY19" s="877"/>
      <c r="PQZ19" s="877"/>
      <c r="PRA19" s="877"/>
      <c r="PRB19" s="877"/>
      <c r="PRC19" s="877"/>
      <c r="PRD19" s="877"/>
      <c r="PRE19" s="877"/>
      <c r="PRF19" s="877"/>
      <c r="PRG19" s="877"/>
      <c r="PRH19" s="877"/>
      <c r="PRI19" s="877"/>
      <c r="PRJ19" s="877"/>
      <c r="PRK19" s="877"/>
      <c r="PRL19" s="877"/>
      <c r="PRM19" s="877"/>
      <c r="PRN19" s="877"/>
      <c r="PRO19" s="877"/>
      <c r="PRP19" s="877"/>
      <c r="PRQ19" s="877"/>
      <c r="PRR19" s="877"/>
      <c r="PRS19" s="877"/>
      <c r="PRT19" s="877"/>
      <c r="PRU19" s="877"/>
      <c r="PRV19" s="877"/>
      <c r="PRW19" s="877"/>
      <c r="PRX19" s="877"/>
      <c r="PRY19" s="877"/>
      <c r="PRZ19" s="877"/>
      <c r="PSA19" s="877"/>
      <c r="PSB19" s="877"/>
      <c r="PSC19" s="877"/>
      <c r="PSD19" s="877"/>
      <c r="PSE19" s="877"/>
      <c r="PSF19" s="877"/>
      <c r="PSG19" s="877"/>
      <c r="PSH19" s="877"/>
      <c r="PSI19" s="877"/>
      <c r="PSJ19" s="877"/>
      <c r="PSK19" s="877"/>
      <c r="PSL19" s="877"/>
      <c r="PSM19" s="877"/>
      <c r="PSN19" s="877"/>
      <c r="PSO19" s="877"/>
      <c r="PSP19" s="877"/>
      <c r="PSQ19" s="877"/>
      <c r="PSR19" s="877"/>
      <c r="PSS19" s="877"/>
      <c r="PST19" s="877"/>
      <c r="PSU19" s="877"/>
      <c r="PSV19" s="877"/>
      <c r="PSW19" s="877"/>
      <c r="PSX19" s="877"/>
      <c r="PSY19" s="877"/>
      <c r="PSZ19" s="877"/>
      <c r="PTA19" s="877"/>
      <c r="PTB19" s="877"/>
      <c r="PTC19" s="877"/>
      <c r="PTD19" s="877"/>
      <c r="PTE19" s="877"/>
      <c r="PTF19" s="877"/>
      <c r="PTG19" s="877"/>
      <c r="PTH19" s="877"/>
      <c r="PTI19" s="877"/>
      <c r="PTJ19" s="877"/>
      <c r="PTK19" s="877"/>
      <c r="PTL19" s="877"/>
      <c r="PTM19" s="877"/>
      <c r="PTN19" s="877"/>
      <c r="PTO19" s="877"/>
      <c r="PTP19" s="877"/>
      <c r="PTQ19" s="877"/>
      <c r="PTR19" s="877"/>
      <c r="PTS19" s="877"/>
      <c r="PTT19" s="877"/>
      <c r="PTU19" s="877"/>
      <c r="PTV19" s="877"/>
      <c r="PTW19" s="877"/>
      <c r="PTX19" s="877"/>
      <c r="PTY19" s="877"/>
      <c r="PTZ19" s="877"/>
      <c r="PUA19" s="877"/>
      <c r="PUB19" s="877"/>
      <c r="PUC19" s="877"/>
      <c r="PUD19" s="877"/>
      <c r="PUE19" s="877"/>
      <c r="PUF19" s="877"/>
      <c r="PUG19" s="877"/>
      <c r="PUH19" s="877"/>
      <c r="PUI19" s="877"/>
      <c r="PUJ19" s="877"/>
      <c r="PUK19" s="877"/>
      <c r="PUL19" s="877"/>
      <c r="PUM19" s="877"/>
      <c r="PUN19" s="877"/>
      <c r="PUO19" s="877"/>
      <c r="PUP19" s="877"/>
      <c r="PUQ19" s="877"/>
      <c r="PUR19" s="877"/>
      <c r="PUS19" s="877"/>
      <c r="PUT19" s="877"/>
      <c r="PUU19" s="877"/>
      <c r="PUV19" s="877"/>
      <c r="PUW19" s="877"/>
      <c r="PUX19" s="877"/>
      <c r="PUY19" s="877"/>
      <c r="PUZ19" s="877"/>
      <c r="PVA19" s="877"/>
      <c r="PVB19" s="877"/>
      <c r="PVC19" s="877"/>
      <c r="PVD19" s="877"/>
      <c r="PVE19" s="877"/>
      <c r="PVF19" s="877"/>
      <c r="PVG19" s="877"/>
      <c r="PVH19" s="877"/>
      <c r="PVI19" s="877"/>
      <c r="PVJ19" s="877"/>
      <c r="PVK19" s="877"/>
      <c r="PVL19" s="877"/>
      <c r="PVM19" s="877"/>
      <c r="PVN19" s="877"/>
      <c r="PVO19" s="877"/>
      <c r="PVP19" s="877"/>
      <c r="PVQ19" s="877"/>
      <c r="PVR19" s="877"/>
      <c r="PVS19" s="877"/>
      <c r="PVT19" s="877"/>
      <c r="PVU19" s="877"/>
      <c r="PVV19" s="877"/>
      <c r="PVW19" s="877"/>
      <c r="PVX19" s="877"/>
      <c r="PVY19" s="877"/>
      <c r="PVZ19" s="877"/>
      <c r="PWA19" s="877"/>
      <c r="PWB19" s="877"/>
      <c r="PWC19" s="877"/>
      <c r="PWD19" s="877"/>
      <c r="PWE19" s="877"/>
      <c r="PWF19" s="877"/>
      <c r="PWG19" s="877"/>
      <c r="PWH19" s="877"/>
      <c r="PWI19" s="877"/>
      <c r="PWJ19" s="877"/>
      <c r="PWK19" s="877"/>
      <c r="PWL19" s="877"/>
      <c r="PWM19" s="877"/>
      <c r="PWN19" s="877"/>
      <c r="PWO19" s="877"/>
      <c r="PWP19" s="877"/>
      <c r="PWQ19" s="877"/>
      <c r="PWR19" s="877"/>
      <c r="PWS19" s="877"/>
      <c r="PWT19" s="877"/>
      <c r="PWU19" s="877"/>
      <c r="PWV19" s="877"/>
      <c r="PWW19" s="877"/>
      <c r="PWX19" s="877"/>
      <c r="PWY19" s="877"/>
      <c r="PWZ19" s="877"/>
      <c r="PXA19" s="877"/>
      <c r="PXB19" s="877"/>
      <c r="PXC19" s="877"/>
      <c r="PXD19" s="877"/>
      <c r="PXE19" s="877"/>
      <c r="PXF19" s="877"/>
      <c r="PXG19" s="877"/>
      <c r="PXH19" s="877"/>
      <c r="PXI19" s="877"/>
      <c r="PXJ19" s="877"/>
      <c r="PXK19" s="877"/>
      <c r="PXL19" s="877"/>
      <c r="PXM19" s="877"/>
      <c r="PXN19" s="877"/>
      <c r="PXO19" s="877"/>
      <c r="PXP19" s="877"/>
      <c r="PXQ19" s="877"/>
      <c r="PXR19" s="877"/>
      <c r="PXS19" s="877"/>
      <c r="PXT19" s="877"/>
      <c r="PXU19" s="877"/>
      <c r="PXV19" s="877"/>
      <c r="PXW19" s="877"/>
      <c r="PXX19" s="877"/>
      <c r="PXY19" s="877"/>
      <c r="PXZ19" s="877"/>
      <c r="PYA19" s="877"/>
      <c r="PYB19" s="877"/>
      <c r="PYC19" s="877"/>
      <c r="PYD19" s="877"/>
      <c r="PYE19" s="877"/>
      <c r="PYF19" s="877"/>
      <c r="PYG19" s="877"/>
      <c r="PYH19" s="877"/>
      <c r="PYI19" s="877"/>
      <c r="PYJ19" s="877"/>
      <c r="PYK19" s="877"/>
      <c r="PYL19" s="877"/>
      <c r="PYM19" s="877"/>
      <c r="PYN19" s="877"/>
      <c r="PYO19" s="877"/>
      <c r="PYP19" s="877"/>
      <c r="PYQ19" s="877"/>
      <c r="PYR19" s="877"/>
      <c r="PYS19" s="877"/>
      <c r="PYT19" s="877"/>
      <c r="PYU19" s="877"/>
      <c r="PYV19" s="877"/>
      <c r="PYW19" s="877"/>
      <c r="PYX19" s="877"/>
      <c r="PYY19" s="877"/>
      <c r="PYZ19" s="877"/>
      <c r="PZA19" s="877"/>
      <c r="PZB19" s="877"/>
      <c r="PZC19" s="877"/>
      <c r="PZD19" s="877"/>
      <c r="PZE19" s="877"/>
      <c r="PZF19" s="877"/>
      <c r="PZG19" s="877"/>
      <c r="PZH19" s="877"/>
      <c r="PZI19" s="877"/>
      <c r="PZJ19" s="877"/>
      <c r="PZK19" s="877"/>
      <c r="PZL19" s="877"/>
      <c r="PZM19" s="877"/>
      <c r="PZN19" s="877"/>
      <c r="PZO19" s="877"/>
      <c r="PZP19" s="877"/>
      <c r="PZQ19" s="877"/>
      <c r="PZR19" s="877"/>
      <c r="PZS19" s="877"/>
      <c r="PZT19" s="877"/>
      <c r="PZU19" s="877"/>
      <c r="PZV19" s="877"/>
      <c r="PZW19" s="877"/>
      <c r="PZX19" s="877"/>
      <c r="PZY19" s="877"/>
      <c r="PZZ19" s="877"/>
      <c r="QAA19" s="877"/>
      <c r="QAB19" s="877"/>
      <c r="QAC19" s="877"/>
      <c r="QAD19" s="877"/>
      <c r="QAE19" s="877"/>
      <c r="QAF19" s="877"/>
      <c r="QAG19" s="877"/>
      <c r="QAH19" s="877"/>
      <c r="QAI19" s="877"/>
      <c r="QAJ19" s="877"/>
      <c r="QAK19" s="877"/>
      <c r="QAL19" s="877"/>
      <c r="QAM19" s="877"/>
      <c r="QAN19" s="877"/>
      <c r="QAO19" s="877"/>
      <c r="QAP19" s="877"/>
      <c r="QAQ19" s="877"/>
      <c r="QAR19" s="877"/>
      <c r="QAS19" s="877"/>
      <c r="QAT19" s="877"/>
      <c r="QAU19" s="877"/>
      <c r="QAV19" s="877"/>
      <c r="QAW19" s="877"/>
      <c r="QAX19" s="877"/>
      <c r="QAY19" s="877"/>
      <c r="QAZ19" s="877"/>
      <c r="QBA19" s="877"/>
      <c r="QBB19" s="877"/>
      <c r="QBC19" s="877"/>
      <c r="QBD19" s="877"/>
      <c r="QBE19" s="877"/>
      <c r="QBF19" s="877"/>
      <c r="QBG19" s="877"/>
      <c r="QBH19" s="877"/>
      <c r="QBI19" s="877"/>
      <c r="QBJ19" s="877"/>
      <c r="QBK19" s="877"/>
      <c r="QBL19" s="877"/>
      <c r="QBM19" s="877"/>
      <c r="QBN19" s="877"/>
      <c r="QBO19" s="877"/>
      <c r="QBP19" s="877"/>
      <c r="QBQ19" s="877"/>
      <c r="QBR19" s="877"/>
      <c r="QBS19" s="877"/>
      <c r="QBT19" s="877"/>
      <c r="QBU19" s="877"/>
      <c r="QBV19" s="877"/>
      <c r="QBW19" s="877"/>
      <c r="QBX19" s="877"/>
      <c r="QBY19" s="877"/>
      <c r="QBZ19" s="877"/>
      <c r="QCA19" s="877"/>
      <c r="QCB19" s="877"/>
      <c r="QCC19" s="877"/>
      <c r="QCD19" s="877"/>
      <c r="QCE19" s="877"/>
      <c r="QCF19" s="877"/>
      <c r="QCG19" s="877"/>
      <c r="QCH19" s="877"/>
      <c r="QCI19" s="877"/>
      <c r="QCJ19" s="877"/>
      <c r="QCK19" s="877"/>
      <c r="QCL19" s="877"/>
      <c r="QCM19" s="877"/>
      <c r="QCN19" s="877"/>
      <c r="QCO19" s="877"/>
      <c r="QCP19" s="877"/>
      <c r="QCQ19" s="877"/>
      <c r="QCR19" s="877"/>
      <c r="QCS19" s="877"/>
      <c r="QCT19" s="877"/>
      <c r="QCU19" s="877"/>
      <c r="QCV19" s="877"/>
      <c r="QCW19" s="877"/>
      <c r="QCX19" s="877"/>
      <c r="QCY19" s="877"/>
      <c r="QCZ19" s="877"/>
      <c r="QDA19" s="877"/>
      <c r="QDB19" s="877"/>
      <c r="QDC19" s="877"/>
      <c r="QDD19" s="877"/>
      <c r="QDE19" s="877"/>
      <c r="QDF19" s="877"/>
      <c r="QDG19" s="877"/>
      <c r="QDH19" s="877"/>
      <c r="QDI19" s="877"/>
      <c r="QDJ19" s="877"/>
      <c r="QDK19" s="877"/>
      <c r="QDL19" s="877"/>
      <c r="QDM19" s="877"/>
      <c r="QDN19" s="877"/>
      <c r="QDO19" s="877"/>
      <c r="QDP19" s="877"/>
      <c r="QDQ19" s="877"/>
      <c r="QDR19" s="877"/>
      <c r="QDS19" s="877"/>
      <c r="QDT19" s="877"/>
      <c r="QDU19" s="877"/>
      <c r="QDV19" s="877"/>
      <c r="QDW19" s="877"/>
      <c r="QDX19" s="877"/>
      <c r="QDY19" s="877"/>
      <c r="QDZ19" s="877"/>
      <c r="QEA19" s="877"/>
      <c r="QEB19" s="877"/>
      <c r="QEC19" s="877"/>
      <c r="QED19" s="877"/>
      <c r="QEE19" s="877"/>
      <c r="QEF19" s="877"/>
      <c r="QEG19" s="877"/>
      <c r="QEH19" s="877"/>
      <c r="QEI19" s="877"/>
      <c r="QEJ19" s="877"/>
      <c r="QEK19" s="877"/>
      <c r="QEL19" s="877"/>
      <c r="QEM19" s="877"/>
      <c r="QEN19" s="877"/>
      <c r="QEO19" s="877"/>
      <c r="QEP19" s="877"/>
      <c r="QEQ19" s="877"/>
      <c r="QER19" s="877"/>
      <c r="QES19" s="877"/>
      <c r="QET19" s="877"/>
      <c r="QEU19" s="877"/>
      <c r="QEV19" s="877"/>
      <c r="QEW19" s="877"/>
      <c r="QEX19" s="877"/>
      <c r="QEY19" s="877"/>
      <c r="QEZ19" s="877"/>
      <c r="QFA19" s="877"/>
      <c r="QFB19" s="877"/>
      <c r="QFC19" s="877"/>
      <c r="QFD19" s="877"/>
      <c r="QFE19" s="877"/>
      <c r="QFF19" s="877"/>
      <c r="QFG19" s="877"/>
      <c r="QFH19" s="877"/>
      <c r="QFI19" s="877"/>
      <c r="QFJ19" s="877"/>
      <c r="QFK19" s="877"/>
      <c r="QFL19" s="877"/>
      <c r="QFM19" s="877"/>
      <c r="QFN19" s="877"/>
      <c r="QFO19" s="877"/>
      <c r="QFP19" s="877"/>
      <c r="QFQ19" s="877"/>
      <c r="QFR19" s="877"/>
      <c r="QFS19" s="877"/>
      <c r="QFT19" s="877"/>
      <c r="QFU19" s="877"/>
      <c r="QFV19" s="877"/>
      <c r="QFW19" s="877"/>
      <c r="QFX19" s="877"/>
      <c r="QFY19" s="877"/>
      <c r="QFZ19" s="877"/>
      <c r="QGA19" s="877"/>
      <c r="QGB19" s="877"/>
      <c r="QGC19" s="877"/>
      <c r="QGD19" s="877"/>
      <c r="QGE19" s="877"/>
      <c r="QGF19" s="877"/>
      <c r="QGG19" s="877"/>
      <c r="QGH19" s="877"/>
      <c r="QGI19" s="877"/>
      <c r="QGJ19" s="877"/>
      <c r="QGK19" s="877"/>
      <c r="QGL19" s="877"/>
      <c r="QGM19" s="877"/>
      <c r="QGN19" s="877"/>
      <c r="QGO19" s="877"/>
      <c r="QGP19" s="877"/>
      <c r="QGQ19" s="877"/>
      <c r="QGR19" s="877"/>
      <c r="QGS19" s="877"/>
      <c r="QGT19" s="877"/>
      <c r="QGU19" s="877"/>
      <c r="QGV19" s="877"/>
      <c r="QGW19" s="877"/>
      <c r="QGX19" s="877"/>
      <c r="QGY19" s="877"/>
      <c r="QGZ19" s="877"/>
      <c r="QHA19" s="877"/>
      <c r="QHB19" s="877"/>
      <c r="QHC19" s="877"/>
      <c r="QHD19" s="877"/>
      <c r="QHE19" s="877"/>
      <c r="QHF19" s="877"/>
      <c r="QHG19" s="877"/>
      <c r="QHH19" s="877"/>
      <c r="QHI19" s="877"/>
      <c r="QHJ19" s="877"/>
      <c r="QHK19" s="877"/>
      <c r="QHL19" s="877"/>
      <c r="QHM19" s="877"/>
      <c r="QHN19" s="877"/>
      <c r="QHO19" s="877"/>
      <c r="QHP19" s="877"/>
      <c r="QHQ19" s="877"/>
      <c r="QHR19" s="877"/>
      <c r="QHS19" s="877"/>
      <c r="QHT19" s="877"/>
      <c r="QHU19" s="877"/>
      <c r="QHV19" s="877"/>
      <c r="QHW19" s="877"/>
      <c r="QHX19" s="877"/>
      <c r="QHY19" s="877"/>
      <c r="QHZ19" s="877"/>
      <c r="QIA19" s="877"/>
      <c r="QIB19" s="877"/>
      <c r="QIC19" s="877"/>
      <c r="QID19" s="877"/>
      <c r="QIE19" s="877"/>
      <c r="QIF19" s="877"/>
      <c r="QIG19" s="877"/>
      <c r="QIH19" s="877"/>
      <c r="QII19" s="877"/>
      <c r="QIJ19" s="877"/>
      <c r="QIK19" s="877"/>
      <c r="QIL19" s="877"/>
      <c r="QIM19" s="877"/>
      <c r="QIN19" s="877"/>
      <c r="QIO19" s="877"/>
      <c r="QIP19" s="877"/>
      <c r="QIQ19" s="877"/>
      <c r="QIR19" s="877"/>
      <c r="QIS19" s="877"/>
      <c r="QIT19" s="877"/>
      <c r="QIU19" s="877"/>
      <c r="QIV19" s="877"/>
      <c r="QIW19" s="877"/>
      <c r="QIX19" s="877"/>
      <c r="QIY19" s="877"/>
      <c r="QIZ19" s="877"/>
      <c r="QJA19" s="877"/>
      <c r="QJB19" s="877"/>
      <c r="QJC19" s="877"/>
      <c r="QJD19" s="877"/>
      <c r="QJE19" s="877"/>
      <c r="QJF19" s="877"/>
      <c r="QJG19" s="877"/>
      <c r="QJH19" s="877"/>
      <c r="QJI19" s="877"/>
      <c r="QJJ19" s="877"/>
      <c r="QJK19" s="877"/>
      <c r="QJL19" s="877"/>
      <c r="QJM19" s="877"/>
      <c r="QJN19" s="877"/>
      <c r="QJO19" s="877"/>
      <c r="QJP19" s="877"/>
      <c r="QJQ19" s="877"/>
      <c r="QJR19" s="877"/>
      <c r="QJS19" s="877"/>
      <c r="QJT19" s="877"/>
      <c r="QJU19" s="877"/>
      <c r="QJV19" s="877"/>
      <c r="QJW19" s="877"/>
      <c r="QJX19" s="877"/>
      <c r="QJY19" s="877"/>
      <c r="QJZ19" s="877"/>
      <c r="QKA19" s="877"/>
      <c r="QKB19" s="877"/>
      <c r="QKC19" s="877"/>
      <c r="QKD19" s="877"/>
      <c r="QKE19" s="877"/>
      <c r="QKF19" s="877"/>
      <c r="QKG19" s="877"/>
      <c r="QKH19" s="877"/>
      <c r="QKI19" s="877"/>
      <c r="QKJ19" s="877"/>
      <c r="QKK19" s="877"/>
      <c r="QKL19" s="877"/>
      <c r="QKM19" s="877"/>
      <c r="QKN19" s="877"/>
      <c r="QKO19" s="877"/>
      <c r="QKP19" s="877"/>
      <c r="QKQ19" s="877"/>
      <c r="QKR19" s="877"/>
      <c r="QKS19" s="877"/>
      <c r="QKT19" s="877"/>
      <c r="QKU19" s="877"/>
      <c r="QKV19" s="877"/>
      <c r="QKW19" s="877"/>
      <c r="QKX19" s="877"/>
      <c r="QKY19" s="877"/>
      <c r="QKZ19" s="877"/>
      <c r="QLA19" s="877"/>
      <c r="QLB19" s="877"/>
      <c r="QLC19" s="877"/>
      <c r="QLD19" s="877"/>
      <c r="QLE19" s="877"/>
      <c r="QLF19" s="877"/>
      <c r="QLG19" s="877"/>
      <c r="QLH19" s="877"/>
      <c r="QLI19" s="877"/>
      <c r="QLJ19" s="877"/>
      <c r="QLK19" s="877"/>
      <c r="QLL19" s="877"/>
      <c r="QLM19" s="877"/>
      <c r="QLN19" s="877"/>
      <c r="QLO19" s="877"/>
      <c r="QLP19" s="877"/>
      <c r="QLQ19" s="877"/>
      <c r="QLR19" s="877"/>
      <c r="QLS19" s="877"/>
      <c r="QLT19" s="877"/>
      <c r="QLU19" s="877"/>
      <c r="QLV19" s="877"/>
      <c r="QLW19" s="877"/>
      <c r="QLX19" s="877"/>
      <c r="QLY19" s="877"/>
      <c r="QLZ19" s="877"/>
      <c r="QMA19" s="877"/>
      <c r="QMB19" s="877"/>
      <c r="QMC19" s="877"/>
      <c r="QMD19" s="877"/>
      <c r="QME19" s="877"/>
      <c r="QMF19" s="877"/>
      <c r="QMG19" s="877"/>
      <c r="QMH19" s="877"/>
      <c r="QMI19" s="877"/>
      <c r="QMJ19" s="877"/>
      <c r="QMK19" s="877"/>
      <c r="QML19" s="877"/>
      <c r="QMM19" s="877"/>
      <c r="QMN19" s="877"/>
      <c r="QMO19" s="877"/>
      <c r="QMP19" s="877"/>
      <c r="QMQ19" s="877"/>
      <c r="QMR19" s="877"/>
      <c r="QMS19" s="877"/>
      <c r="QMT19" s="877"/>
      <c r="QMU19" s="877"/>
      <c r="QMV19" s="877"/>
      <c r="QMW19" s="877"/>
      <c r="QMX19" s="877"/>
      <c r="QMY19" s="877"/>
      <c r="QMZ19" s="877"/>
      <c r="QNA19" s="877"/>
      <c r="QNB19" s="877"/>
      <c r="QNC19" s="877"/>
      <c r="QND19" s="877"/>
      <c r="QNE19" s="877"/>
      <c r="QNF19" s="877"/>
      <c r="QNG19" s="877"/>
      <c r="QNH19" s="877"/>
      <c r="QNI19" s="877"/>
      <c r="QNJ19" s="877"/>
      <c r="QNK19" s="877"/>
      <c r="QNL19" s="877"/>
      <c r="QNM19" s="877"/>
      <c r="QNN19" s="877"/>
      <c r="QNO19" s="877"/>
      <c r="QNP19" s="877"/>
      <c r="QNQ19" s="877"/>
      <c r="QNR19" s="877"/>
      <c r="QNS19" s="877"/>
      <c r="QNT19" s="877"/>
      <c r="QNU19" s="877"/>
      <c r="QNV19" s="877"/>
      <c r="QNW19" s="877"/>
      <c r="QNX19" s="877"/>
      <c r="QNY19" s="877"/>
      <c r="QNZ19" s="877"/>
      <c r="QOA19" s="877"/>
      <c r="QOB19" s="877"/>
      <c r="QOC19" s="877"/>
      <c r="QOD19" s="877"/>
      <c r="QOE19" s="877"/>
      <c r="QOF19" s="877"/>
      <c r="QOG19" s="877"/>
      <c r="QOH19" s="877"/>
      <c r="QOI19" s="877"/>
      <c r="QOJ19" s="877"/>
      <c r="QOK19" s="877"/>
      <c r="QOL19" s="877"/>
      <c r="QOM19" s="877"/>
      <c r="QON19" s="877"/>
      <c r="QOO19" s="877"/>
      <c r="QOP19" s="877"/>
      <c r="QOQ19" s="877"/>
      <c r="QOR19" s="877"/>
      <c r="QOS19" s="877"/>
      <c r="QOT19" s="877"/>
      <c r="QOU19" s="877"/>
      <c r="QOV19" s="877"/>
      <c r="QOW19" s="877"/>
      <c r="QOX19" s="877"/>
      <c r="QOY19" s="877"/>
      <c r="QOZ19" s="877"/>
      <c r="QPA19" s="877"/>
      <c r="QPB19" s="877"/>
      <c r="QPC19" s="877"/>
      <c r="QPD19" s="877"/>
      <c r="QPE19" s="877"/>
      <c r="QPF19" s="877"/>
      <c r="QPG19" s="877"/>
      <c r="QPH19" s="877"/>
      <c r="QPI19" s="877"/>
      <c r="QPJ19" s="877"/>
      <c r="QPK19" s="877"/>
      <c r="QPL19" s="877"/>
      <c r="QPM19" s="877"/>
      <c r="QPN19" s="877"/>
      <c r="QPO19" s="877"/>
      <c r="QPP19" s="877"/>
      <c r="QPQ19" s="877"/>
      <c r="QPR19" s="877"/>
      <c r="QPS19" s="877"/>
      <c r="QPT19" s="877"/>
      <c r="QPU19" s="877"/>
      <c r="QPV19" s="877"/>
      <c r="QPW19" s="877"/>
      <c r="QPX19" s="877"/>
      <c r="QPY19" s="877"/>
      <c r="QPZ19" s="877"/>
      <c r="QQA19" s="877"/>
      <c r="QQB19" s="877"/>
      <c r="QQC19" s="877"/>
      <c r="QQD19" s="877"/>
      <c r="QQE19" s="877"/>
      <c r="QQF19" s="877"/>
      <c r="QQG19" s="877"/>
      <c r="QQH19" s="877"/>
      <c r="QQI19" s="877"/>
      <c r="QQJ19" s="877"/>
      <c r="QQK19" s="877"/>
      <c r="QQL19" s="877"/>
      <c r="QQM19" s="877"/>
      <c r="QQN19" s="877"/>
      <c r="QQO19" s="877"/>
      <c r="QQP19" s="877"/>
      <c r="QQQ19" s="877"/>
      <c r="QQR19" s="877"/>
      <c r="QQS19" s="877"/>
      <c r="QQT19" s="877"/>
      <c r="QQU19" s="877"/>
      <c r="QQV19" s="877"/>
      <c r="QQW19" s="877"/>
      <c r="QQX19" s="877"/>
      <c r="QQY19" s="877"/>
      <c r="QQZ19" s="877"/>
      <c r="QRA19" s="877"/>
      <c r="QRB19" s="877"/>
      <c r="QRC19" s="877"/>
      <c r="QRD19" s="877"/>
      <c r="QRE19" s="877"/>
      <c r="QRF19" s="877"/>
      <c r="QRG19" s="877"/>
      <c r="QRH19" s="877"/>
      <c r="QRI19" s="877"/>
      <c r="QRJ19" s="877"/>
      <c r="QRK19" s="877"/>
      <c r="QRL19" s="877"/>
      <c r="QRM19" s="877"/>
      <c r="QRN19" s="877"/>
      <c r="QRO19" s="877"/>
      <c r="QRP19" s="877"/>
      <c r="QRQ19" s="877"/>
      <c r="QRR19" s="877"/>
      <c r="QRS19" s="877"/>
      <c r="QRT19" s="877"/>
      <c r="QRU19" s="877"/>
      <c r="QRV19" s="877"/>
      <c r="QRW19" s="877"/>
      <c r="QRX19" s="877"/>
      <c r="QRY19" s="877"/>
      <c r="QRZ19" s="877"/>
      <c r="QSA19" s="877"/>
      <c r="QSB19" s="877"/>
      <c r="QSC19" s="877"/>
      <c r="QSD19" s="877"/>
      <c r="QSE19" s="877"/>
      <c r="QSF19" s="877"/>
      <c r="QSG19" s="877"/>
      <c r="QSH19" s="877"/>
      <c r="QSI19" s="877"/>
      <c r="QSJ19" s="877"/>
      <c r="QSK19" s="877"/>
      <c r="QSL19" s="877"/>
      <c r="QSM19" s="877"/>
      <c r="QSN19" s="877"/>
      <c r="QSO19" s="877"/>
      <c r="QSP19" s="877"/>
      <c r="QSQ19" s="877"/>
      <c r="QSR19" s="877"/>
      <c r="QSS19" s="877"/>
      <c r="QST19" s="877"/>
      <c r="QSU19" s="877"/>
      <c r="QSV19" s="877"/>
      <c r="QSW19" s="877"/>
      <c r="QSX19" s="877"/>
      <c r="QSY19" s="877"/>
      <c r="QSZ19" s="877"/>
      <c r="QTA19" s="877"/>
      <c r="QTB19" s="877"/>
      <c r="QTC19" s="877"/>
      <c r="QTD19" s="877"/>
      <c r="QTE19" s="877"/>
      <c r="QTF19" s="877"/>
      <c r="QTG19" s="877"/>
      <c r="QTH19" s="877"/>
      <c r="QTI19" s="877"/>
      <c r="QTJ19" s="877"/>
      <c r="QTK19" s="877"/>
      <c r="QTL19" s="877"/>
      <c r="QTM19" s="877"/>
      <c r="QTN19" s="877"/>
      <c r="QTO19" s="877"/>
      <c r="QTP19" s="877"/>
      <c r="QTQ19" s="877"/>
      <c r="QTR19" s="877"/>
      <c r="QTS19" s="877"/>
      <c r="QTT19" s="877"/>
      <c r="QTU19" s="877"/>
      <c r="QTV19" s="877"/>
      <c r="QTW19" s="877"/>
      <c r="QTX19" s="877"/>
      <c r="QTY19" s="877"/>
      <c r="QTZ19" s="877"/>
      <c r="QUA19" s="877"/>
      <c r="QUB19" s="877"/>
      <c r="QUC19" s="877"/>
      <c r="QUD19" s="877"/>
      <c r="QUE19" s="877"/>
      <c r="QUF19" s="877"/>
      <c r="QUG19" s="877"/>
      <c r="QUH19" s="877"/>
      <c r="QUI19" s="877"/>
      <c r="QUJ19" s="877"/>
      <c r="QUK19" s="877"/>
      <c r="QUL19" s="877"/>
      <c r="QUM19" s="877"/>
      <c r="QUN19" s="877"/>
      <c r="QUO19" s="877"/>
      <c r="QUP19" s="877"/>
      <c r="QUQ19" s="877"/>
      <c r="QUR19" s="877"/>
      <c r="QUS19" s="877"/>
      <c r="QUT19" s="877"/>
      <c r="QUU19" s="877"/>
      <c r="QUV19" s="877"/>
      <c r="QUW19" s="877"/>
      <c r="QUX19" s="877"/>
      <c r="QUY19" s="877"/>
      <c r="QUZ19" s="877"/>
      <c r="QVA19" s="877"/>
      <c r="QVB19" s="877"/>
      <c r="QVC19" s="877"/>
      <c r="QVD19" s="877"/>
      <c r="QVE19" s="877"/>
      <c r="QVF19" s="877"/>
      <c r="QVG19" s="877"/>
      <c r="QVH19" s="877"/>
      <c r="QVI19" s="877"/>
      <c r="QVJ19" s="877"/>
      <c r="QVK19" s="877"/>
      <c r="QVL19" s="877"/>
      <c r="QVM19" s="877"/>
      <c r="QVN19" s="877"/>
      <c r="QVO19" s="877"/>
      <c r="QVP19" s="877"/>
      <c r="QVQ19" s="877"/>
      <c r="QVR19" s="877"/>
      <c r="QVS19" s="877"/>
      <c r="QVT19" s="877"/>
      <c r="QVU19" s="877"/>
      <c r="QVV19" s="877"/>
      <c r="QVW19" s="877"/>
      <c r="QVX19" s="877"/>
      <c r="QVY19" s="877"/>
      <c r="QVZ19" s="877"/>
      <c r="QWA19" s="877"/>
      <c r="QWB19" s="877"/>
      <c r="QWC19" s="877"/>
      <c r="QWD19" s="877"/>
      <c r="QWE19" s="877"/>
      <c r="QWF19" s="877"/>
      <c r="QWG19" s="877"/>
      <c r="QWH19" s="877"/>
      <c r="QWI19" s="877"/>
      <c r="QWJ19" s="877"/>
      <c r="QWK19" s="877"/>
      <c r="QWL19" s="877"/>
      <c r="QWM19" s="877"/>
      <c r="QWN19" s="877"/>
      <c r="QWO19" s="877"/>
      <c r="QWP19" s="877"/>
      <c r="QWQ19" s="877"/>
      <c r="QWR19" s="877"/>
      <c r="QWS19" s="877"/>
      <c r="QWT19" s="877"/>
      <c r="QWU19" s="877"/>
      <c r="QWV19" s="877"/>
      <c r="QWW19" s="877"/>
      <c r="QWX19" s="877"/>
      <c r="QWY19" s="877"/>
      <c r="QWZ19" s="877"/>
      <c r="QXA19" s="877"/>
      <c r="QXB19" s="877"/>
      <c r="QXC19" s="877"/>
      <c r="QXD19" s="877"/>
      <c r="QXE19" s="877"/>
      <c r="QXF19" s="877"/>
      <c r="QXG19" s="877"/>
      <c r="QXH19" s="877"/>
      <c r="QXI19" s="877"/>
      <c r="QXJ19" s="877"/>
      <c r="QXK19" s="877"/>
      <c r="QXL19" s="877"/>
      <c r="QXM19" s="877"/>
      <c r="QXN19" s="877"/>
      <c r="QXO19" s="877"/>
      <c r="QXP19" s="877"/>
      <c r="QXQ19" s="877"/>
      <c r="QXR19" s="877"/>
      <c r="QXS19" s="877"/>
      <c r="QXT19" s="877"/>
      <c r="QXU19" s="877"/>
      <c r="QXV19" s="877"/>
      <c r="QXW19" s="877"/>
      <c r="QXX19" s="877"/>
      <c r="QXY19" s="877"/>
      <c r="QXZ19" s="877"/>
      <c r="QYA19" s="877"/>
      <c r="QYB19" s="877"/>
      <c r="QYC19" s="877"/>
      <c r="QYD19" s="877"/>
      <c r="QYE19" s="877"/>
      <c r="QYF19" s="877"/>
      <c r="QYG19" s="877"/>
      <c r="QYH19" s="877"/>
      <c r="QYI19" s="877"/>
      <c r="QYJ19" s="877"/>
      <c r="QYK19" s="877"/>
      <c r="QYL19" s="877"/>
      <c r="QYM19" s="877"/>
      <c r="QYN19" s="877"/>
      <c r="QYO19" s="877"/>
      <c r="QYP19" s="877"/>
      <c r="QYQ19" s="877"/>
      <c r="QYR19" s="877"/>
      <c r="QYS19" s="877"/>
      <c r="QYT19" s="877"/>
      <c r="QYU19" s="877"/>
      <c r="QYV19" s="877"/>
      <c r="QYW19" s="877"/>
      <c r="QYX19" s="877"/>
      <c r="QYY19" s="877"/>
      <c r="QYZ19" s="877"/>
      <c r="QZA19" s="877"/>
      <c r="QZB19" s="877"/>
      <c r="QZC19" s="877"/>
      <c r="QZD19" s="877"/>
      <c r="QZE19" s="877"/>
      <c r="QZF19" s="877"/>
      <c r="QZG19" s="877"/>
      <c r="QZH19" s="877"/>
      <c r="QZI19" s="877"/>
      <c r="QZJ19" s="877"/>
      <c r="QZK19" s="877"/>
      <c r="QZL19" s="877"/>
      <c r="QZM19" s="877"/>
      <c r="QZN19" s="877"/>
      <c r="QZO19" s="877"/>
      <c r="QZP19" s="877"/>
      <c r="QZQ19" s="877"/>
      <c r="QZR19" s="877"/>
      <c r="QZS19" s="877"/>
      <c r="QZT19" s="877"/>
      <c r="QZU19" s="877"/>
      <c r="QZV19" s="877"/>
      <c r="QZW19" s="877"/>
      <c r="QZX19" s="877"/>
      <c r="QZY19" s="877"/>
      <c r="QZZ19" s="877"/>
      <c r="RAA19" s="877"/>
      <c r="RAB19" s="877"/>
      <c r="RAC19" s="877"/>
      <c r="RAD19" s="877"/>
      <c r="RAE19" s="877"/>
      <c r="RAF19" s="877"/>
      <c r="RAG19" s="877"/>
      <c r="RAH19" s="877"/>
      <c r="RAI19" s="877"/>
      <c r="RAJ19" s="877"/>
      <c r="RAK19" s="877"/>
      <c r="RAL19" s="877"/>
      <c r="RAM19" s="877"/>
      <c r="RAN19" s="877"/>
      <c r="RAO19" s="877"/>
      <c r="RAP19" s="877"/>
      <c r="RAQ19" s="877"/>
      <c r="RAR19" s="877"/>
      <c r="RAS19" s="877"/>
      <c r="RAT19" s="877"/>
      <c r="RAU19" s="877"/>
      <c r="RAV19" s="877"/>
      <c r="RAW19" s="877"/>
      <c r="RAX19" s="877"/>
      <c r="RAY19" s="877"/>
      <c r="RAZ19" s="877"/>
      <c r="RBA19" s="877"/>
      <c r="RBB19" s="877"/>
      <c r="RBC19" s="877"/>
      <c r="RBD19" s="877"/>
      <c r="RBE19" s="877"/>
      <c r="RBF19" s="877"/>
      <c r="RBG19" s="877"/>
      <c r="RBH19" s="877"/>
      <c r="RBI19" s="877"/>
      <c r="RBJ19" s="877"/>
      <c r="RBK19" s="877"/>
      <c r="RBL19" s="877"/>
      <c r="RBM19" s="877"/>
      <c r="RBN19" s="877"/>
      <c r="RBO19" s="877"/>
      <c r="RBP19" s="877"/>
      <c r="RBQ19" s="877"/>
      <c r="RBR19" s="877"/>
      <c r="RBS19" s="877"/>
      <c r="RBT19" s="877"/>
      <c r="RBU19" s="877"/>
      <c r="RBV19" s="877"/>
      <c r="RBW19" s="877"/>
      <c r="RBX19" s="877"/>
      <c r="RBY19" s="877"/>
      <c r="RBZ19" s="877"/>
      <c r="RCA19" s="877"/>
      <c r="RCB19" s="877"/>
      <c r="RCC19" s="877"/>
      <c r="RCD19" s="877"/>
      <c r="RCE19" s="877"/>
      <c r="RCF19" s="877"/>
      <c r="RCG19" s="877"/>
      <c r="RCH19" s="877"/>
      <c r="RCI19" s="877"/>
      <c r="RCJ19" s="877"/>
      <c r="RCK19" s="877"/>
      <c r="RCL19" s="877"/>
      <c r="RCM19" s="877"/>
      <c r="RCN19" s="877"/>
      <c r="RCO19" s="877"/>
      <c r="RCP19" s="877"/>
      <c r="RCQ19" s="877"/>
      <c r="RCR19" s="877"/>
      <c r="RCS19" s="877"/>
      <c r="RCT19" s="877"/>
      <c r="RCU19" s="877"/>
      <c r="RCV19" s="877"/>
      <c r="RCW19" s="877"/>
      <c r="RCX19" s="877"/>
      <c r="RCY19" s="877"/>
      <c r="RCZ19" s="877"/>
      <c r="RDA19" s="877"/>
      <c r="RDB19" s="877"/>
      <c r="RDC19" s="877"/>
      <c r="RDD19" s="877"/>
      <c r="RDE19" s="877"/>
      <c r="RDF19" s="877"/>
      <c r="RDG19" s="877"/>
      <c r="RDH19" s="877"/>
      <c r="RDI19" s="877"/>
      <c r="RDJ19" s="877"/>
      <c r="RDK19" s="877"/>
      <c r="RDL19" s="877"/>
      <c r="RDM19" s="877"/>
      <c r="RDN19" s="877"/>
      <c r="RDO19" s="877"/>
      <c r="RDP19" s="877"/>
      <c r="RDQ19" s="877"/>
      <c r="RDR19" s="877"/>
      <c r="RDS19" s="877"/>
      <c r="RDT19" s="877"/>
      <c r="RDU19" s="877"/>
      <c r="RDV19" s="877"/>
      <c r="RDW19" s="877"/>
      <c r="RDX19" s="877"/>
      <c r="RDY19" s="877"/>
      <c r="RDZ19" s="877"/>
      <c r="REA19" s="877"/>
      <c r="REB19" s="877"/>
      <c r="REC19" s="877"/>
      <c r="RED19" s="877"/>
      <c r="REE19" s="877"/>
      <c r="REF19" s="877"/>
      <c r="REG19" s="877"/>
      <c r="REH19" s="877"/>
      <c r="REI19" s="877"/>
      <c r="REJ19" s="877"/>
      <c r="REK19" s="877"/>
      <c r="REL19" s="877"/>
      <c r="REM19" s="877"/>
      <c r="REN19" s="877"/>
      <c r="REO19" s="877"/>
      <c r="REP19" s="877"/>
      <c r="REQ19" s="877"/>
      <c r="RER19" s="877"/>
      <c r="RES19" s="877"/>
      <c r="RET19" s="877"/>
      <c r="REU19" s="877"/>
      <c r="REV19" s="877"/>
      <c r="REW19" s="877"/>
      <c r="REX19" s="877"/>
      <c r="REY19" s="877"/>
      <c r="REZ19" s="877"/>
      <c r="RFA19" s="877"/>
      <c r="RFB19" s="877"/>
      <c r="RFC19" s="877"/>
      <c r="RFD19" s="877"/>
      <c r="RFE19" s="877"/>
      <c r="RFF19" s="877"/>
      <c r="RFG19" s="877"/>
      <c r="RFH19" s="877"/>
      <c r="RFI19" s="877"/>
      <c r="RFJ19" s="877"/>
      <c r="RFK19" s="877"/>
      <c r="RFL19" s="877"/>
      <c r="RFM19" s="877"/>
      <c r="RFN19" s="877"/>
      <c r="RFO19" s="877"/>
      <c r="RFP19" s="877"/>
      <c r="RFQ19" s="877"/>
      <c r="RFR19" s="877"/>
      <c r="RFS19" s="877"/>
      <c r="RFT19" s="877"/>
      <c r="RFU19" s="877"/>
      <c r="RFV19" s="877"/>
      <c r="RFW19" s="877"/>
      <c r="RFX19" s="877"/>
      <c r="RFY19" s="877"/>
      <c r="RFZ19" s="877"/>
      <c r="RGA19" s="877"/>
      <c r="RGB19" s="877"/>
      <c r="RGC19" s="877"/>
      <c r="RGD19" s="877"/>
      <c r="RGE19" s="877"/>
      <c r="RGF19" s="877"/>
      <c r="RGG19" s="877"/>
      <c r="RGH19" s="877"/>
      <c r="RGI19" s="877"/>
      <c r="RGJ19" s="877"/>
      <c r="RGK19" s="877"/>
      <c r="RGL19" s="877"/>
      <c r="RGM19" s="877"/>
      <c r="RGN19" s="877"/>
      <c r="RGO19" s="877"/>
      <c r="RGP19" s="877"/>
      <c r="RGQ19" s="877"/>
      <c r="RGR19" s="877"/>
      <c r="RGS19" s="877"/>
      <c r="RGT19" s="877"/>
      <c r="RGU19" s="877"/>
      <c r="RGV19" s="877"/>
      <c r="RGW19" s="877"/>
      <c r="RGX19" s="877"/>
      <c r="RGY19" s="877"/>
      <c r="RGZ19" s="877"/>
      <c r="RHA19" s="877"/>
      <c r="RHB19" s="877"/>
      <c r="RHC19" s="877"/>
      <c r="RHD19" s="877"/>
      <c r="RHE19" s="877"/>
      <c r="RHF19" s="877"/>
      <c r="RHG19" s="877"/>
      <c r="RHH19" s="877"/>
      <c r="RHI19" s="877"/>
      <c r="RHJ19" s="877"/>
      <c r="RHK19" s="877"/>
      <c r="RHL19" s="877"/>
      <c r="RHM19" s="877"/>
      <c r="RHN19" s="877"/>
      <c r="RHO19" s="877"/>
      <c r="RHP19" s="877"/>
      <c r="RHQ19" s="877"/>
      <c r="RHR19" s="877"/>
      <c r="RHS19" s="877"/>
      <c r="RHT19" s="877"/>
      <c r="RHU19" s="877"/>
      <c r="RHV19" s="877"/>
      <c r="RHW19" s="877"/>
      <c r="RHX19" s="877"/>
      <c r="RHY19" s="877"/>
      <c r="RHZ19" s="877"/>
      <c r="RIA19" s="877"/>
      <c r="RIB19" s="877"/>
      <c r="RIC19" s="877"/>
      <c r="RID19" s="877"/>
      <c r="RIE19" s="877"/>
      <c r="RIF19" s="877"/>
      <c r="RIG19" s="877"/>
      <c r="RIH19" s="877"/>
      <c r="RII19" s="877"/>
      <c r="RIJ19" s="877"/>
      <c r="RIK19" s="877"/>
      <c r="RIL19" s="877"/>
      <c r="RIM19" s="877"/>
      <c r="RIN19" s="877"/>
      <c r="RIO19" s="877"/>
      <c r="RIP19" s="877"/>
      <c r="RIQ19" s="877"/>
      <c r="RIR19" s="877"/>
      <c r="RIS19" s="877"/>
      <c r="RIT19" s="877"/>
      <c r="RIU19" s="877"/>
      <c r="RIV19" s="877"/>
      <c r="RIW19" s="877"/>
      <c r="RIX19" s="877"/>
      <c r="RIY19" s="877"/>
      <c r="RIZ19" s="877"/>
      <c r="RJA19" s="877"/>
      <c r="RJB19" s="877"/>
      <c r="RJC19" s="877"/>
      <c r="RJD19" s="877"/>
      <c r="RJE19" s="877"/>
      <c r="RJF19" s="877"/>
      <c r="RJG19" s="877"/>
      <c r="RJH19" s="877"/>
      <c r="RJI19" s="877"/>
      <c r="RJJ19" s="877"/>
      <c r="RJK19" s="877"/>
      <c r="RJL19" s="877"/>
      <c r="RJM19" s="877"/>
      <c r="RJN19" s="877"/>
      <c r="RJO19" s="877"/>
      <c r="RJP19" s="877"/>
      <c r="RJQ19" s="877"/>
      <c r="RJR19" s="877"/>
      <c r="RJS19" s="877"/>
      <c r="RJT19" s="877"/>
      <c r="RJU19" s="877"/>
      <c r="RJV19" s="877"/>
      <c r="RJW19" s="877"/>
      <c r="RJX19" s="877"/>
      <c r="RJY19" s="877"/>
      <c r="RJZ19" s="877"/>
      <c r="RKA19" s="877"/>
      <c r="RKB19" s="877"/>
      <c r="RKC19" s="877"/>
      <c r="RKD19" s="877"/>
      <c r="RKE19" s="877"/>
      <c r="RKF19" s="877"/>
      <c r="RKG19" s="877"/>
      <c r="RKH19" s="877"/>
      <c r="RKI19" s="877"/>
      <c r="RKJ19" s="877"/>
      <c r="RKK19" s="877"/>
      <c r="RKL19" s="877"/>
      <c r="RKM19" s="877"/>
      <c r="RKN19" s="877"/>
      <c r="RKO19" s="877"/>
      <c r="RKP19" s="877"/>
      <c r="RKQ19" s="877"/>
      <c r="RKR19" s="877"/>
      <c r="RKS19" s="877"/>
      <c r="RKT19" s="877"/>
      <c r="RKU19" s="877"/>
      <c r="RKV19" s="877"/>
      <c r="RKW19" s="877"/>
      <c r="RKX19" s="877"/>
      <c r="RKY19" s="877"/>
      <c r="RKZ19" s="877"/>
      <c r="RLA19" s="877"/>
      <c r="RLB19" s="877"/>
      <c r="RLC19" s="877"/>
      <c r="RLD19" s="877"/>
      <c r="RLE19" s="877"/>
      <c r="RLF19" s="877"/>
      <c r="RLG19" s="877"/>
      <c r="RLH19" s="877"/>
      <c r="RLI19" s="877"/>
      <c r="RLJ19" s="877"/>
      <c r="RLK19" s="877"/>
      <c r="RLL19" s="877"/>
      <c r="RLM19" s="877"/>
      <c r="RLN19" s="877"/>
      <c r="RLO19" s="877"/>
      <c r="RLP19" s="877"/>
      <c r="RLQ19" s="877"/>
      <c r="RLR19" s="877"/>
      <c r="RLS19" s="877"/>
      <c r="RLT19" s="877"/>
      <c r="RLU19" s="877"/>
      <c r="RLV19" s="877"/>
      <c r="RLW19" s="877"/>
      <c r="RLX19" s="877"/>
      <c r="RLY19" s="877"/>
      <c r="RLZ19" s="877"/>
      <c r="RMA19" s="877"/>
      <c r="RMB19" s="877"/>
      <c r="RMC19" s="877"/>
      <c r="RMD19" s="877"/>
      <c r="RME19" s="877"/>
      <c r="RMF19" s="877"/>
      <c r="RMG19" s="877"/>
      <c r="RMH19" s="877"/>
      <c r="RMI19" s="877"/>
      <c r="RMJ19" s="877"/>
      <c r="RMK19" s="877"/>
      <c r="RML19" s="877"/>
      <c r="RMM19" s="877"/>
      <c r="RMN19" s="877"/>
      <c r="RMO19" s="877"/>
      <c r="RMP19" s="877"/>
      <c r="RMQ19" s="877"/>
      <c r="RMR19" s="877"/>
      <c r="RMS19" s="877"/>
      <c r="RMT19" s="877"/>
      <c r="RMU19" s="877"/>
      <c r="RMV19" s="877"/>
      <c r="RMW19" s="877"/>
      <c r="RMX19" s="877"/>
      <c r="RMY19" s="877"/>
      <c r="RMZ19" s="877"/>
      <c r="RNA19" s="877"/>
      <c r="RNB19" s="877"/>
      <c r="RNC19" s="877"/>
      <c r="RND19" s="877"/>
      <c r="RNE19" s="877"/>
      <c r="RNF19" s="877"/>
      <c r="RNG19" s="877"/>
      <c r="RNH19" s="877"/>
      <c r="RNI19" s="877"/>
      <c r="RNJ19" s="877"/>
      <c r="RNK19" s="877"/>
      <c r="RNL19" s="877"/>
      <c r="RNM19" s="877"/>
      <c r="RNN19" s="877"/>
      <c r="RNO19" s="877"/>
      <c r="RNP19" s="877"/>
      <c r="RNQ19" s="877"/>
      <c r="RNR19" s="877"/>
      <c r="RNS19" s="877"/>
      <c r="RNT19" s="877"/>
      <c r="RNU19" s="877"/>
      <c r="RNV19" s="877"/>
      <c r="RNW19" s="877"/>
      <c r="RNX19" s="877"/>
      <c r="RNY19" s="877"/>
      <c r="RNZ19" s="877"/>
      <c r="ROA19" s="877"/>
      <c r="ROB19" s="877"/>
      <c r="ROC19" s="877"/>
      <c r="ROD19" s="877"/>
      <c r="ROE19" s="877"/>
      <c r="ROF19" s="877"/>
      <c r="ROG19" s="877"/>
      <c r="ROH19" s="877"/>
      <c r="ROI19" s="877"/>
      <c r="ROJ19" s="877"/>
      <c r="ROK19" s="877"/>
      <c r="ROL19" s="877"/>
      <c r="ROM19" s="877"/>
      <c r="RON19" s="877"/>
      <c r="ROO19" s="877"/>
      <c r="ROP19" s="877"/>
      <c r="ROQ19" s="877"/>
      <c r="ROR19" s="877"/>
      <c r="ROS19" s="877"/>
      <c r="ROT19" s="877"/>
      <c r="ROU19" s="877"/>
      <c r="ROV19" s="877"/>
      <c r="ROW19" s="877"/>
      <c r="ROX19" s="877"/>
      <c r="ROY19" s="877"/>
      <c r="ROZ19" s="877"/>
      <c r="RPA19" s="877"/>
      <c r="RPB19" s="877"/>
      <c r="RPC19" s="877"/>
      <c r="RPD19" s="877"/>
      <c r="RPE19" s="877"/>
      <c r="RPF19" s="877"/>
      <c r="RPG19" s="877"/>
      <c r="RPH19" s="877"/>
      <c r="RPI19" s="877"/>
      <c r="RPJ19" s="877"/>
      <c r="RPK19" s="877"/>
      <c r="RPL19" s="877"/>
      <c r="RPM19" s="877"/>
      <c r="RPN19" s="877"/>
      <c r="RPO19" s="877"/>
      <c r="RPP19" s="877"/>
      <c r="RPQ19" s="877"/>
      <c r="RPR19" s="877"/>
      <c r="RPS19" s="877"/>
      <c r="RPT19" s="877"/>
      <c r="RPU19" s="877"/>
      <c r="RPV19" s="877"/>
      <c r="RPW19" s="877"/>
      <c r="RPX19" s="877"/>
      <c r="RPY19" s="877"/>
      <c r="RPZ19" s="877"/>
      <c r="RQA19" s="877"/>
      <c r="RQB19" s="877"/>
      <c r="RQC19" s="877"/>
      <c r="RQD19" s="877"/>
      <c r="RQE19" s="877"/>
      <c r="RQF19" s="877"/>
      <c r="RQG19" s="877"/>
      <c r="RQH19" s="877"/>
      <c r="RQI19" s="877"/>
      <c r="RQJ19" s="877"/>
      <c r="RQK19" s="877"/>
      <c r="RQL19" s="877"/>
      <c r="RQM19" s="877"/>
      <c r="RQN19" s="877"/>
      <c r="RQO19" s="877"/>
      <c r="RQP19" s="877"/>
      <c r="RQQ19" s="877"/>
      <c r="RQR19" s="877"/>
      <c r="RQS19" s="877"/>
      <c r="RQT19" s="877"/>
      <c r="RQU19" s="877"/>
      <c r="RQV19" s="877"/>
      <c r="RQW19" s="877"/>
      <c r="RQX19" s="877"/>
      <c r="RQY19" s="877"/>
      <c r="RQZ19" s="877"/>
      <c r="RRA19" s="877"/>
      <c r="RRB19" s="877"/>
      <c r="RRC19" s="877"/>
      <c r="RRD19" s="877"/>
      <c r="RRE19" s="877"/>
      <c r="RRF19" s="877"/>
      <c r="RRG19" s="877"/>
      <c r="RRH19" s="877"/>
      <c r="RRI19" s="877"/>
      <c r="RRJ19" s="877"/>
      <c r="RRK19" s="877"/>
      <c r="RRL19" s="877"/>
      <c r="RRM19" s="877"/>
      <c r="RRN19" s="877"/>
      <c r="RRO19" s="877"/>
      <c r="RRP19" s="877"/>
      <c r="RRQ19" s="877"/>
      <c r="RRR19" s="877"/>
      <c r="RRS19" s="877"/>
      <c r="RRT19" s="877"/>
      <c r="RRU19" s="877"/>
      <c r="RRV19" s="877"/>
      <c r="RRW19" s="877"/>
      <c r="RRX19" s="877"/>
      <c r="RRY19" s="877"/>
      <c r="RRZ19" s="877"/>
      <c r="RSA19" s="877"/>
      <c r="RSB19" s="877"/>
      <c r="RSC19" s="877"/>
      <c r="RSD19" s="877"/>
      <c r="RSE19" s="877"/>
      <c r="RSF19" s="877"/>
      <c r="RSG19" s="877"/>
      <c r="RSH19" s="877"/>
      <c r="RSI19" s="877"/>
      <c r="RSJ19" s="877"/>
      <c r="RSK19" s="877"/>
      <c r="RSL19" s="877"/>
      <c r="RSM19" s="877"/>
      <c r="RSN19" s="877"/>
      <c r="RSO19" s="877"/>
      <c r="RSP19" s="877"/>
      <c r="RSQ19" s="877"/>
      <c r="RSR19" s="877"/>
      <c r="RSS19" s="877"/>
      <c r="RST19" s="877"/>
      <c r="RSU19" s="877"/>
      <c r="RSV19" s="877"/>
      <c r="RSW19" s="877"/>
      <c r="RSX19" s="877"/>
      <c r="RSY19" s="877"/>
      <c r="RSZ19" s="877"/>
      <c r="RTA19" s="877"/>
      <c r="RTB19" s="877"/>
      <c r="RTC19" s="877"/>
      <c r="RTD19" s="877"/>
      <c r="RTE19" s="877"/>
      <c r="RTF19" s="877"/>
      <c r="RTG19" s="877"/>
      <c r="RTH19" s="877"/>
      <c r="RTI19" s="877"/>
      <c r="RTJ19" s="877"/>
      <c r="RTK19" s="877"/>
      <c r="RTL19" s="877"/>
      <c r="RTM19" s="877"/>
      <c r="RTN19" s="877"/>
      <c r="RTO19" s="877"/>
      <c r="RTP19" s="877"/>
      <c r="RTQ19" s="877"/>
      <c r="RTR19" s="877"/>
      <c r="RTS19" s="877"/>
      <c r="RTT19" s="877"/>
      <c r="RTU19" s="877"/>
      <c r="RTV19" s="877"/>
      <c r="RTW19" s="877"/>
      <c r="RTX19" s="877"/>
      <c r="RTY19" s="877"/>
      <c r="RTZ19" s="877"/>
      <c r="RUA19" s="877"/>
      <c r="RUB19" s="877"/>
      <c r="RUC19" s="877"/>
      <c r="RUD19" s="877"/>
      <c r="RUE19" s="877"/>
      <c r="RUF19" s="877"/>
      <c r="RUG19" s="877"/>
      <c r="RUH19" s="877"/>
      <c r="RUI19" s="877"/>
      <c r="RUJ19" s="877"/>
      <c r="RUK19" s="877"/>
      <c r="RUL19" s="877"/>
      <c r="RUM19" s="877"/>
      <c r="RUN19" s="877"/>
      <c r="RUO19" s="877"/>
      <c r="RUP19" s="877"/>
      <c r="RUQ19" s="877"/>
      <c r="RUR19" s="877"/>
      <c r="RUS19" s="877"/>
      <c r="RUT19" s="877"/>
      <c r="RUU19" s="877"/>
      <c r="RUV19" s="877"/>
      <c r="RUW19" s="877"/>
      <c r="RUX19" s="877"/>
      <c r="RUY19" s="877"/>
      <c r="RUZ19" s="877"/>
      <c r="RVA19" s="877"/>
      <c r="RVB19" s="877"/>
      <c r="RVC19" s="877"/>
      <c r="RVD19" s="877"/>
      <c r="RVE19" s="877"/>
      <c r="RVF19" s="877"/>
      <c r="RVG19" s="877"/>
      <c r="RVH19" s="877"/>
      <c r="RVI19" s="877"/>
      <c r="RVJ19" s="877"/>
      <c r="RVK19" s="877"/>
      <c r="RVL19" s="877"/>
      <c r="RVM19" s="877"/>
      <c r="RVN19" s="877"/>
      <c r="RVO19" s="877"/>
      <c r="RVP19" s="877"/>
      <c r="RVQ19" s="877"/>
      <c r="RVR19" s="877"/>
      <c r="RVS19" s="877"/>
      <c r="RVT19" s="877"/>
      <c r="RVU19" s="877"/>
      <c r="RVV19" s="877"/>
      <c r="RVW19" s="877"/>
      <c r="RVX19" s="877"/>
      <c r="RVY19" s="877"/>
      <c r="RVZ19" s="877"/>
      <c r="RWA19" s="877"/>
      <c r="RWB19" s="877"/>
      <c r="RWC19" s="877"/>
      <c r="RWD19" s="877"/>
      <c r="RWE19" s="877"/>
      <c r="RWF19" s="877"/>
      <c r="RWG19" s="877"/>
      <c r="RWH19" s="877"/>
      <c r="RWI19" s="877"/>
      <c r="RWJ19" s="877"/>
      <c r="RWK19" s="877"/>
      <c r="RWL19" s="877"/>
      <c r="RWM19" s="877"/>
      <c r="RWN19" s="877"/>
      <c r="RWO19" s="877"/>
      <c r="RWP19" s="877"/>
      <c r="RWQ19" s="877"/>
      <c r="RWR19" s="877"/>
      <c r="RWS19" s="877"/>
      <c r="RWT19" s="877"/>
      <c r="RWU19" s="877"/>
      <c r="RWV19" s="877"/>
      <c r="RWW19" s="877"/>
      <c r="RWX19" s="877"/>
      <c r="RWY19" s="877"/>
      <c r="RWZ19" s="877"/>
      <c r="RXA19" s="877"/>
      <c r="RXB19" s="877"/>
      <c r="RXC19" s="877"/>
      <c r="RXD19" s="877"/>
      <c r="RXE19" s="877"/>
      <c r="RXF19" s="877"/>
      <c r="RXG19" s="877"/>
      <c r="RXH19" s="877"/>
      <c r="RXI19" s="877"/>
      <c r="RXJ19" s="877"/>
      <c r="RXK19" s="877"/>
      <c r="RXL19" s="877"/>
      <c r="RXM19" s="877"/>
      <c r="RXN19" s="877"/>
      <c r="RXO19" s="877"/>
      <c r="RXP19" s="877"/>
      <c r="RXQ19" s="877"/>
      <c r="RXR19" s="877"/>
      <c r="RXS19" s="877"/>
      <c r="RXT19" s="877"/>
      <c r="RXU19" s="877"/>
      <c r="RXV19" s="877"/>
      <c r="RXW19" s="877"/>
      <c r="RXX19" s="877"/>
      <c r="RXY19" s="877"/>
      <c r="RXZ19" s="877"/>
      <c r="RYA19" s="877"/>
      <c r="RYB19" s="877"/>
      <c r="RYC19" s="877"/>
      <c r="RYD19" s="877"/>
      <c r="RYE19" s="877"/>
      <c r="RYF19" s="877"/>
      <c r="RYG19" s="877"/>
      <c r="RYH19" s="877"/>
      <c r="RYI19" s="877"/>
      <c r="RYJ19" s="877"/>
      <c r="RYK19" s="877"/>
      <c r="RYL19" s="877"/>
      <c r="RYM19" s="877"/>
      <c r="RYN19" s="877"/>
      <c r="RYO19" s="877"/>
      <c r="RYP19" s="877"/>
      <c r="RYQ19" s="877"/>
      <c r="RYR19" s="877"/>
      <c r="RYS19" s="877"/>
      <c r="RYT19" s="877"/>
      <c r="RYU19" s="877"/>
      <c r="RYV19" s="877"/>
      <c r="RYW19" s="877"/>
      <c r="RYX19" s="877"/>
      <c r="RYY19" s="877"/>
      <c r="RYZ19" s="877"/>
      <c r="RZA19" s="877"/>
      <c r="RZB19" s="877"/>
      <c r="RZC19" s="877"/>
      <c r="RZD19" s="877"/>
      <c r="RZE19" s="877"/>
      <c r="RZF19" s="877"/>
      <c r="RZG19" s="877"/>
      <c r="RZH19" s="877"/>
      <c r="RZI19" s="877"/>
      <c r="RZJ19" s="877"/>
      <c r="RZK19" s="877"/>
      <c r="RZL19" s="877"/>
      <c r="RZM19" s="877"/>
      <c r="RZN19" s="877"/>
      <c r="RZO19" s="877"/>
      <c r="RZP19" s="877"/>
      <c r="RZQ19" s="877"/>
      <c r="RZR19" s="877"/>
      <c r="RZS19" s="877"/>
      <c r="RZT19" s="877"/>
      <c r="RZU19" s="877"/>
      <c r="RZV19" s="877"/>
      <c r="RZW19" s="877"/>
      <c r="RZX19" s="877"/>
      <c r="RZY19" s="877"/>
      <c r="RZZ19" s="877"/>
      <c r="SAA19" s="877"/>
      <c r="SAB19" s="877"/>
      <c r="SAC19" s="877"/>
      <c r="SAD19" s="877"/>
      <c r="SAE19" s="877"/>
      <c r="SAF19" s="877"/>
      <c r="SAG19" s="877"/>
      <c r="SAH19" s="877"/>
      <c r="SAI19" s="877"/>
      <c r="SAJ19" s="877"/>
      <c r="SAK19" s="877"/>
      <c r="SAL19" s="877"/>
      <c r="SAM19" s="877"/>
      <c r="SAN19" s="877"/>
      <c r="SAO19" s="877"/>
      <c r="SAP19" s="877"/>
      <c r="SAQ19" s="877"/>
      <c r="SAR19" s="877"/>
      <c r="SAS19" s="877"/>
      <c r="SAT19" s="877"/>
      <c r="SAU19" s="877"/>
      <c r="SAV19" s="877"/>
      <c r="SAW19" s="877"/>
      <c r="SAX19" s="877"/>
      <c r="SAY19" s="877"/>
      <c r="SAZ19" s="877"/>
      <c r="SBA19" s="877"/>
      <c r="SBB19" s="877"/>
      <c r="SBC19" s="877"/>
      <c r="SBD19" s="877"/>
      <c r="SBE19" s="877"/>
      <c r="SBF19" s="877"/>
      <c r="SBG19" s="877"/>
      <c r="SBH19" s="877"/>
      <c r="SBI19" s="877"/>
      <c r="SBJ19" s="877"/>
      <c r="SBK19" s="877"/>
      <c r="SBL19" s="877"/>
      <c r="SBM19" s="877"/>
      <c r="SBN19" s="877"/>
      <c r="SBO19" s="877"/>
      <c r="SBP19" s="877"/>
      <c r="SBQ19" s="877"/>
      <c r="SBR19" s="877"/>
      <c r="SBS19" s="877"/>
      <c r="SBT19" s="877"/>
      <c r="SBU19" s="877"/>
      <c r="SBV19" s="877"/>
      <c r="SBW19" s="877"/>
      <c r="SBX19" s="877"/>
      <c r="SBY19" s="877"/>
      <c r="SBZ19" s="877"/>
      <c r="SCA19" s="877"/>
      <c r="SCB19" s="877"/>
      <c r="SCC19" s="877"/>
      <c r="SCD19" s="877"/>
      <c r="SCE19" s="877"/>
      <c r="SCF19" s="877"/>
      <c r="SCG19" s="877"/>
      <c r="SCH19" s="877"/>
      <c r="SCI19" s="877"/>
      <c r="SCJ19" s="877"/>
      <c r="SCK19" s="877"/>
      <c r="SCL19" s="877"/>
      <c r="SCM19" s="877"/>
      <c r="SCN19" s="877"/>
      <c r="SCO19" s="877"/>
      <c r="SCP19" s="877"/>
      <c r="SCQ19" s="877"/>
      <c r="SCR19" s="877"/>
      <c r="SCS19" s="877"/>
      <c r="SCT19" s="877"/>
      <c r="SCU19" s="877"/>
      <c r="SCV19" s="877"/>
      <c r="SCW19" s="877"/>
      <c r="SCX19" s="877"/>
      <c r="SCY19" s="877"/>
      <c r="SCZ19" s="877"/>
      <c r="SDA19" s="877"/>
      <c r="SDB19" s="877"/>
      <c r="SDC19" s="877"/>
      <c r="SDD19" s="877"/>
      <c r="SDE19" s="877"/>
      <c r="SDF19" s="877"/>
      <c r="SDG19" s="877"/>
      <c r="SDH19" s="877"/>
      <c r="SDI19" s="877"/>
      <c r="SDJ19" s="877"/>
      <c r="SDK19" s="877"/>
      <c r="SDL19" s="877"/>
      <c r="SDM19" s="877"/>
      <c r="SDN19" s="877"/>
      <c r="SDO19" s="877"/>
      <c r="SDP19" s="877"/>
      <c r="SDQ19" s="877"/>
      <c r="SDR19" s="877"/>
      <c r="SDS19" s="877"/>
      <c r="SDT19" s="877"/>
      <c r="SDU19" s="877"/>
      <c r="SDV19" s="877"/>
      <c r="SDW19" s="877"/>
      <c r="SDX19" s="877"/>
      <c r="SDY19" s="877"/>
      <c r="SDZ19" s="877"/>
      <c r="SEA19" s="877"/>
      <c r="SEB19" s="877"/>
      <c r="SEC19" s="877"/>
      <c r="SED19" s="877"/>
      <c r="SEE19" s="877"/>
      <c r="SEF19" s="877"/>
      <c r="SEG19" s="877"/>
      <c r="SEH19" s="877"/>
      <c r="SEI19" s="877"/>
      <c r="SEJ19" s="877"/>
      <c r="SEK19" s="877"/>
      <c r="SEL19" s="877"/>
      <c r="SEM19" s="877"/>
      <c r="SEN19" s="877"/>
      <c r="SEO19" s="877"/>
      <c r="SEP19" s="877"/>
      <c r="SEQ19" s="877"/>
      <c r="SER19" s="877"/>
      <c r="SES19" s="877"/>
      <c r="SET19" s="877"/>
      <c r="SEU19" s="877"/>
      <c r="SEV19" s="877"/>
      <c r="SEW19" s="877"/>
      <c r="SEX19" s="877"/>
      <c r="SEY19" s="877"/>
      <c r="SEZ19" s="877"/>
      <c r="SFA19" s="877"/>
      <c r="SFB19" s="877"/>
      <c r="SFC19" s="877"/>
      <c r="SFD19" s="877"/>
      <c r="SFE19" s="877"/>
      <c r="SFF19" s="877"/>
      <c r="SFG19" s="877"/>
      <c r="SFH19" s="877"/>
      <c r="SFI19" s="877"/>
      <c r="SFJ19" s="877"/>
      <c r="SFK19" s="877"/>
      <c r="SFL19" s="877"/>
      <c r="SFM19" s="877"/>
      <c r="SFN19" s="877"/>
      <c r="SFO19" s="877"/>
      <c r="SFP19" s="877"/>
      <c r="SFQ19" s="877"/>
      <c r="SFR19" s="877"/>
      <c r="SFS19" s="877"/>
      <c r="SFT19" s="877"/>
      <c r="SFU19" s="877"/>
      <c r="SFV19" s="877"/>
      <c r="SFW19" s="877"/>
      <c r="SFX19" s="877"/>
      <c r="SFY19" s="877"/>
      <c r="SFZ19" s="877"/>
      <c r="SGA19" s="877"/>
      <c r="SGB19" s="877"/>
      <c r="SGC19" s="877"/>
      <c r="SGD19" s="877"/>
      <c r="SGE19" s="877"/>
      <c r="SGF19" s="877"/>
      <c r="SGG19" s="877"/>
      <c r="SGH19" s="877"/>
      <c r="SGI19" s="877"/>
      <c r="SGJ19" s="877"/>
      <c r="SGK19" s="877"/>
      <c r="SGL19" s="877"/>
      <c r="SGM19" s="877"/>
      <c r="SGN19" s="877"/>
      <c r="SGO19" s="877"/>
      <c r="SGP19" s="877"/>
      <c r="SGQ19" s="877"/>
      <c r="SGR19" s="877"/>
      <c r="SGS19" s="877"/>
      <c r="SGT19" s="877"/>
      <c r="SGU19" s="877"/>
      <c r="SGV19" s="877"/>
      <c r="SGW19" s="877"/>
      <c r="SGX19" s="877"/>
      <c r="SGY19" s="877"/>
      <c r="SGZ19" s="877"/>
      <c r="SHA19" s="877"/>
      <c r="SHB19" s="877"/>
      <c r="SHC19" s="877"/>
      <c r="SHD19" s="877"/>
      <c r="SHE19" s="877"/>
      <c r="SHF19" s="877"/>
      <c r="SHG19" s="877"/>
      <c r="SHH19" s="877"/>
      <c r="SHI19" s="877"/>
      <c r="SHJ19" s="877"/>
      <c r="SHK19" s="877"/>
      <c r="SHL19" s="877"/>
      <c r="SHM19" s="877"/>
      <c r="SHN19" s="877"/>
      <c r="SHO19" s="877"/>
      <c r="SHP19" s="877"/>
      <c r="SHQ19" s="877"/>
      <c r="SHR19" s="877"/>
      <c r="SHS19" s="877"/>
      <c r="SHT19" s="877"/>
      <c r="SHU19" s="877"/>
      <c r="SHV19" s="877"/>
      <c r="SHW19" s="877"/>
      <c r="SHX19" s="877"/>
      <c r="SHY19" s="877"/>
      <c r="SHZ19" s="877"/>
      <c r="SIA19" s="877"/>
      <c r="SIB19" s="877"/>
      <c r="SIC19" s="877"/>
      <c r="SID19" s="877"/>
      <c r="SIE19" s="877"/>
      <c r="SIF19" s="877"/>
      <c r="SIG19" s="877"/>
      <c r="SIH19" s="877"/>
      <c r="SII19" s="877"/>
      <c r="SIJ19" s="877"/>
      <c r="SIK19" s="877"/>
      <c r="SIL19" s="877"/>
      <c r="SIM19" s="877"/>
      <c r="SIN19" s="877"/>
      <c r="SIO19" s="877"/>
      <c r="SIP19" s="877"/>
      <c r="SIQ19" s="877"/>
      <c r="SIR19" s="877"/>
      <c r="SIS19" s="877"/>
      <c r="SIT19" s="877"/>
      <c r="SIU19" s="877"/>
      <c r="SIV19" s="877"/>
      <c r="SIW19" s="877"/>
      <c r="SIX19" s="877"/>
      <c r="SIY19" s="877"/>
      <c r="SIZ19" s="877"/>
      <c r="SJA19" s="877"/>
      <c r="SJB19" s="877"/>
      <c r="SJC19" s="877"/>
      <c r="SJD19" s="877"/>
      <c r="SJE19" s="877"/>
      <c r="SJF19" s="877"/>
      <c r="SJG19" s="877"/>
      <c r="SJH19" s="877"/>
      <c r="SJI19" s="877"/>
      <c r="SJJ19" s="877"/>
      <c r="SJK19" s="877"/>
      <c r="SJL19" s="877"/>
      <c r="SJM19" s="877"/>
      <c r="SJN19" s="877"/>
      <c r="SJO19" s="877"/>
      <c r="SJP19" s="877"/>
      <c r="SJQ19" s="877"/>
      <c r="SJR19" s="877"/>
      <c r="SJS19" s="877"/>
      <c r="SJT19" s="877"/>
      <c r="SJU19" s="877"/>
      <c r="SJV19" s="877"/>
      <c r="SJW19" s="877"/>
      <c r="SJX19" s="877"/>
      <c r="SJY19" s="877"/>
      <c r="SJZ19" s="877"/>
      <c r="SKA19" s="877"/>
      <c r="SKB19" s="877"/>
      <c r="SKC19" s="877"/>
      <c r="SKD19" s="877"/>
      <c r="SKE19" s="877"/>
      <c r="SKF19" s="877"/>
      <c r="SKG19" s="877"/>
      <c r="SKH19" s="877"/>
      <c r="SKI19" s="877"/>
      <c r="SKJ19" s="877"/>
      <c r="SKK19" s="877"/>
      <c r="SKL19" s="877"/>
      <c r="SKM19" s="877"/>
      <c r="SKN19" s="877"/>
      <c r="SKO19" s="877"/>
      <c r="SKP19" s="877"/>
      <c r="SKQ19" s="877"/>
      <c r="SKR19" s="877"/>
      <c r="SKS19" s="877"/>
      <c r="SKT19" s="877"/>
      <c r="SKU19" s="877"/>
      <c r="SKV19" s="877"/>
      <c r="SKW19" s="877"/>
      <c r="SKX19" s="877"/>
      <c r="SKY19" s="877"/>
      <c r="SKZ19" s="877"/>
      <c r="SLA19" s="877"/>
      <c r="SLB19" s="877"/>
      <c r="SLC19" s="877"/>
      <c r="SLD19" s="877"/>
      <c r="SLE19" s="877"/>
      <c r="SLF19" s="877"/>
      <c r="SLG19" s="877"/>
      <c r="SLH19" s="877"/>
      <c r="SLI19" s="877"/>
      <c r="SLJ19" s="877"/>
      <c r="SLK19" s="877"/>
      <c r="SLL19" s="877"/>
      <c r="SLM19" s="877"/>
      <c r="SLN19" s="877"/>
      <c r="SLO19" s="877"/>
      <c r="SLP19" s="877"/>
      <c r="SLQ19" s="877"/>
      <c r="SLR19" s="877"/>
      <c r="SLS19" s="877"/>
      <c r="SLT19" s="877"/>
      <c r="SLU19" s="877"/>
      <c r="SLV19" s="877"/>
      <c r="SLW19" s="877"/>
      <c r="SLX19" s="877"/>
      <c r="SLY19" s="877"/>
      <c r="SLZ19" s="877"/>
      <c r="SMA19" s="877"/>
      <c r="SMB19" s="877"/>
      <c r="SMC19" s="877"/>
      <c r="SMD19" s="877"/>
      <c r="SME19" s="877"/>
      <c r="SMF19" s="877"/>
      <c r="SMG19" s="877"/>
      <c r="SMH19" s="877"/>
      <c r="SMI19" s="877"/>
      <c r="SMJ19" s="877"/>
      <c r="SMK19" s="877"/>
      <c r="SML19" s="877"/>
      <c r="SMM19" s="877"/>
      <c r="SMN19" s="877"/>
      <c r="SMO19" s="877"/>
      <c r="SMP19" s="877"/>
      <c r="SMQ19" s="877"/>
      <c r="SMR19" s="877"/>
      <c r="SMS19" s="877"/>
      <c r="SMT19" s="877"/>
      <c r="SMU19" s="877"/>
      <c r="SMV19" s="877"/>
      <c r="SMW19" s="877"/>
      <c r="SMX19" s="877"/>
      <c r="SMY19" s="877"/>
      <c r="SMZ19" s="877"/>
      <c r="SNA19" s="877"/>
      <c r="SNB19" s="877"/>
      <c r="SNC19" s="877"/>
      <c r="SND19" s="877"/>
      <c r="SNE19" s="877"/>
      <c r="SNF19" s="877"/>
      <c r="SNG19" s="877"/>
      <c r="SNH19" s="877"/>
      <c r="SNI19" s="877"/>
      <c r="SNJ19" s="877"/>
      <c r="SNK19" s="877"/>
      <c r="SNL19" s="877"/>
      <c r="SNM19" s="877"/>
      <c r="SNN19" s="877"/>
      <c r="SNO19" s="877"/>
      <c r="SNP19" s="877"/>
      <c r="SNQ19" s="877"/>
      <c r="SNR19" s="877"/>
      <c r="SNS19" s="877"/>
      <c r="SNT19" s="877"/>
      <c r="SNU19" s="877"/>
      <c r="SNV19" s="877"/>
      <c r="SNW19" s="877"/>
      <c r="SNX19" s="877"/>
      <c r="SNY19" s="877"/>
      <c r="SNZ19" s="877"/>
      <c r="SOA19" s="877"/>
      <c r="SOB19" s="877"/>
      <c r="SOC19" s="877"/>
      <c r="SOD19" s="877"/>
      <c r="SOE19" s="877"/>
      <c r="SOF19" s="877"/>
      <c r="SOG19" s="877"/>
      <c r="SOH19" s="877"/>
      <c r="SOI19" s="877"/>
      <c r="SOJ19" s="877"/>
      <c r="SOK19" s="877"/>
      <c r="SOL19" s="877"/>
      <c r="SOM19" s="877"/>
      <c r="SON19" s="877"/>
      <c r="SOO19" s="877"/>
      <c r="SOP19" s="877"/>
      <c r="SOQ19" s="877"/>
      <c r="SOR19" s="877"/>
      <c r="SOS19" s="877"/>
      <c r="SOT19" s="877"/>
      <c r="SOU19" s="877"/>
      <c r="SOV19" s="877"/>
      <c r="SOW19" s="877"/>
      <c r="SOX19" s="877"/>
      <c r="SOY19" s="877"/>
      <c r="SOZ19" s="877"/>
      <c r="SPA19" s="877"/>
      <c r="SPB19" s="877"/>
      <c r="SPC19" s="877"/>
      <c r="SPD19" s="877"/>
      <c r="SPE19" s="877"/>
      <c r="SPF19" s="877"/>
      <c r="SPG19" s="877"/>
      <c r="SPH19" s="877"/>
      <c r="SPI19" s="877"/>
      <c r="SPJ19" s="877"/>
      <c r="SPK19" s="877"/>
      <c r="SPL19" s="877"/>
      <c r="SPM19" s="877"/>
      <c r="SPN19" s="877"/>
      <c r="SPO19" s="877"/>
      <c r="SPP19" s="877"/>
      <c r="SPQ19" s="877"/>
      <c r="SPR19" s="877"/>
      <c r="SPS19" s="877"/>
      <c r="SPT19" s="877"/>
      <c r="SPU19" s="877"/>
      <c r="SPV19" s="877"/>
      <c r="SPW19" s="877"/>
      <c r="SPX19" s="877"/>
      <c r="SPY19" s="877"/>
      <c r="SPZ19" s="877"/>
      <c r="SQA19" s="877"/>
      <c r="SQB19" s="877"/>
      <c r="SQC19" s="877"/>
      <c r="SQD19" s="877"/>
      <c r="SQE19" s="877"/>
      <c r="SQF19" s="877"/>
      <c r="SQG19" s="877"/>
      <c r="SQH19" s="877"/>
      <c r="SQI19" s="877"/>
      <c r="SQJ19" s="877"/>
      <c r="SQK19" s="877"/>
      <c r="SQL19" s="877"/>
      <c r="SQM19" s="877"/>
      <c r="SQN19" s="877"/>
      <c r="SQO19" s="877"/>
      <c r="SQP19" s="877"/>
      <c r="SQQ19" s="877"/>
      <c r="SQR19" s="877"/>
      <c r="SQS19" s="877"/>
      <c r="SQT19" s="877"/>
      <c r="SQU19" s="877"/>
      <c r="SQV19" s="877"/>
      <c r="SQW19" s="877"/>
      <c r="SQX19" s="877"/>
      <c r="SQY19" s="877"/>
      <c r="SQZ19" s="877"/>
      <c r="SRA19" s="877"/>
      <c r="SRB19" s="877"/>
      <c r="SRC19" s="877"/>
      <c r="SRD19" s="877"/>
      <c r="SRE19" s="877"/>
      <c r="SRF19" s="877"/>
      <c r="SRG19" s="877"/>
      <c r="SRH19" s="877"/>
      <c r="SRI19" s="877"/>
      <c r="SRJ19" s="877"/>
      <c r="SRK19" s="877"/>
      <c r="SRL19" s="877"/>
      <c r="SRM19" s="877"/>
      <c r="SRN19" s="877"/>
      <c r="SRO19" s="877"/>
      <c r="SRP19" s="877"/>
      <c r="SRQ19" s="877"/>
      <c r="SRR19" s="877"/>
      <c r="SRS19" s="877"/>
      <c r="SRT19" s="877"/>
      <c r="SRU19" s="877"/>
      <c r="SRV19" s="877"/>
      <c r="SRW19" s="877"/>
      <c r="SRX19" s="877"/>
      <c r="SRY19" s="877"/>
      <c r="SRZ19" s="877"/>
      <c r="SSA19" s="877"/>
      <c r="SSB19" s="877"/>
      <c r="SSC19" s="877"/>
      <c r="SSD19" s="877"/>
      <c r="SSE19" s="877"/>
      <c r="SSF19" s="877"/>
      <c r="SSG19" s="877"/>
      <c r="SSH19" s="877"/>
      <c r="SSI19" s="877"/>
      <c r="SSJ19" s="877"/>
      <c r="SSK19" s="877"/>
      <c r="SSL19" s="877"/>
      <c r="SSM19" s="877"/>
      <c r="SSN19" s="877"/>
      <c r="SSO19" s="877"/>
      <c r="SSP19" s="877"/>
      <c r="SSQ19" s="877"/>
      <c r="SSR19" s="877"/>
      <c r="SSS19" s="877"/>
      <c r="SST19" s="877"/>
      <c r="SSU19" s="877"/>
      <c r="SSV19" s="877"/>
      <c r="SSW19" s="877"/>
      <c r="SSX19" s="877"/>
      <c r="SSY19" s="877"/>
      <c r="SSZ19" s="877"/>
      <c r="STA19" s="877"/>
      <c r="STB19" s="877"/>
      <c r="STC19" s="877"/>
      <c r="STD19" s="877"/>
      <c r="STE19" s="877"/>
      <c r="STF19" s="877"/>
      <c r="STG19" s="877"/>
      <c r="STH19" s="877"/>
      <c r="STI19" s="877"/>
      <c r="STJ19" s="877"/>
      <c r="STK19" s="877"/>
      <c r="STL19" s="877"/>
      <c r="STM19" s="877"/>
      <c r="STN19" s="877"/>
      <c r="STO19" s="877"/>
      <c r="STP19" s="877"/>
      <c r="STQ19" s="877"/>
      <c r="STR19" s="877"/>
      <c r="STS19" s="877"/>
      <c r="STT19" s="877"/>
      <c r="STU19" s="877"/>
      <c r="STV19" s="877"/>
      <c r="STW19" s="877"/>
      <c r="STX19" s="877"/>
      <c r="STY19" s="877"/>
      <c r="STZ19" s="877"/>
      <c r="SUA19" s="877"/>
      <c r="SUB19" s="877"/>
      <c r="SUC19" s="877"/>
      <c r="SUD19" s="877"/>
      <c r="SUE19" s="877"/>
      <c r="SUF19" s="877"/>
      <c r="SUG19" s="877"/>
      <c r="SUH19" s="877"/>
      <c r="SUI19" s="877"/>
      <c r="SUJ19" s="877"/>
      <c r="SUK19" s="877"/>
      <c r="SUL19" s="877"/>
      <c r="SUM19" s="877"/>
      <c r="SUN19" s="877"/>
      <c r="SUO19" s="877"/>
      <c r="SUP19" s="877"/>
      <c r="SUQ19" s="877"/>
      <c r="SUR19" s="877"/>
      <c r="SUS19" s="877"/>
      <c r="SUT19" s="877"/>
      <c r="SUU19" s="877"/>
      <c r="SUV19" s="877"/>
      <c r="SUW19" s="877"/>
      <c r="SUX19" s="877"/>
      <c r="SUY19" s="877"/>
      <c r="SUZ19" s="877"/>
      <c r="SVA19" s="877"/>
      <c r="SVB19" s="877"/>
      <c r="SVC19" s="877"/>
      <c r="SVD19" s="877"/>
      <c r="SVE19" s="877"/>
      <c r="SVF19" s="877"/>
      <c r="SVG19" s="877"/>
      <c r="SVH19" s="877"/>
      <c r="SVI19" s="877"/>
      <c r="SVJ19" s="877"/>
      <c r="SVK19" s="877"/>
      <c r="SVL19" s="877"/>
      <c r="SVM19" s="877"/>
      <c r="SVN19" s="877"/>
      <c r="SVO19" s="877"/>
      <c r="SVP19" s="877"/>
      <c r="SVQ19" s="877"/>
      <c r="SVR19" s="877"/>
      <c r="SVS19" s="877"/>
      <c r="SVT19" s="877"/>
      <c r="SVU19" s="877"/>
      <c r="SVV19" s="877"/>
      <c r="SVW19" s="877"/>
      <c r="SVX19" s="877"/>
      <c r="SVY19" s="877"/>
      <c r="SVZ19" s="877"/>
      <c r="SWA19" s="877"/>
      <c r="SWB19" s="877"/>
      <c r="SWC19" s="877"/>
      <c r="SWD19" s="877"/>
      <c r="SWE19" s="877"/>
      <c r="SWF19" s="877"/>
      <c r="SWG19" s="877"/>
      <c r="SWH19" s="877"/>
      <c r="SWI19" s="877"/>
      <c r="SWJ19" s="877"/>
      <c r="SWK19" s="877"/>
      <c r="SWL19" s="877"/>
      <c r="SWM19" s="877"/>
      <c r="SWN19" s="877"/>
      <c r="SWO19" s="877"/>
      <c r="SWP19" s="877"/>
      <c r="SWQ19" s="877"/>
      <c r="SWR19" s="877"/>
      <c r="SWS19" s="877"/>
      <c r="SWT19" s="877"/>
      <c r="SWU19" s="877"/>
      <c r="SWV19" s="877"/>
      <c r="SWW19" s="877"/>
      <c r="SWX19" s="877"/>
      <c r="SWY19" s="877"/>
      <c r="SWZ19" s="877"/>
      <c r="SXA19" s="877"/>
      <c r="SXB19" s="877"/>
      <c r="SXC19" s="877"/>
      <c r="SXD19" s="877"/>
      <c r="SXE19" s="877"/>
      <c r="SXF19" s="877"/>
      <c r="SXG19" s="877"/>
      <c r="SXH19" s="877"/>
      <c r="SXI19" s="877"/>
      <c r="SXJ19" s="877"/>
      <c r="SXK19" s="877"/>
      <c r="SXL19" s="877"/>
      <c r="SXM19" s="877"/>
      <c r="SXN19" s="877"/>
      <c r="SXO19" s="877"/>
      <c r="SXP19" s="877"/>
      <c r="SXQ19" s="877"/>
      <c r="SXR19" s="877"/>
      <c r="SXS19" s="877"/>
      <c r="SXT19" s="877"/>
      <c r="SXU19" s="877"/>
      <c r="SXV19" s="877"/>
      <c r="SXW19" s="877"/>
      <c r="SXX19" s="877"/>
      <c r="SXY19" s="877"/>
      <c r="SXZ19" s="877"/>
      <c r="SYA19" s="877"/>
      <c r="SYB19" s="877"/>
      <c r="SYC19" s="877"/>
      <c r="SYD19" s="877"/>
      <c r="SYE19" s="877"/>
      <c r="SYF19" s="877"/>
      <c r="SYG19" s="877"/>
      <c r="SYH19" s="877"/>
      <c r="SYI19" s="877"/>
      <c r="SYJ19" s="877"/>
      <c r="SYK19" s="877"/>
      <c r="SYL19" s="877"/>
      <c r="SYM19" s="877"/>
      <c r="SYN19" s="877"/>
      <c r="SYO19" s="877"/>
      <c r="SYP19" s="877"/>
      <c r="SYQ19" s="877"/>
      <c r="SYR19" s="877"/>
      <c r="SYS19" s="877"/>
      <c r="SYT19" s="877"/>
      <c r="SYU19" s="877"/>
      <c r="SYV19" s="877"/>
      <c r="SYW19" s="877"/>
      <c r="SYX19" s="877"/>
      <c r="SYY19" s="877"/>
      <c r="SYZ19" s="877"/>
      <c r="SZA19" s="877"/>
      <c r="SZB19" s="877"/>
      <c r="SZC19" s="877"/>
      <c r="SZD19" s="877"/>
      <c r="SZE19" s="877"/>
      <c r="SZF19" s="877"/>
      <c r="SZG19" s="877"/>
      <c r="SZH19" s="877"/>
      <c r="SZI19" s="877"/>
      <c r="SZJ19" s="877"/>
      <c r="SZK19" s="877"/>
      <c r="SZL19" s="877"/>
      <c r="SZM19" s="877"/>
      <c r="SZN19" s="877"/>
      <c r="SZO19" s="877"/>
      <c r="SZP19" s="877"/>
      <c r="SZQ19" s="877"/>
      <c r="SZR19" s="877"/>
      <c r="SZS19" s="877"/>
      <c r="SZT19" s="877"/>
      <c r="SZU19" s="877"/>
      <c r="SZV19" s="877"/>
      <c r="SZW19" s="877"/>
      <c r="SZX19" s="877"/>
      <c r="SZY19" s="877"/>
      <c r="SZZ19" s="877"/>
      <c r="TAA19" s="877"/>
      <c r="TAB19" s="877"/>
      <c r="TAC19" s="877"/>
      <c r="TAD19" s="877"/>
      <c r="TAE19" s="877"/>
      <c r="TAF19" s="877"/>
      <c r="TAG19" s="877"/>
      <c r="TAH19" s="877"/>
      <c r="TAI19" s="877"/>
      <c r="TAJ19" s="877"/>
      <c r="TAK19" s="877"/>
      <c r="TAL19" s="877"/>
      <c r="TAM19" s="877"/>
      <c r="TAN19" s="877"/>
      <c r="TAO19" s="877"/>
      <c r="TAP19" s="877"/>
      <c r="TAQ19" s="877"/>
      <c r="TAR19" s="877"/>
      <c r="TAS19" s="877"/>
      <c r="TAT19" s="877"/>
      <c r="TAU19" s="877"/>
      <c r="TAV19" s="877"/>
      <c r="TAW19" s="877"/>
      <c r="TAX19" s="877"/>
      <c r="TAY19" s="877"/>
      <c r="TAZ19" s="877"/>
      <c r="TBA19" s="877"/>
      <c r="TBB19" s="877"/>
      <c r="TBC19" s="877"/>
      <c r="TBD19" s="877"/>
      <c r="TBE19" s="877"/>
      <c r="TBF19" s="877"/>
      <c r="TBG19" s="877"/>
      <c r="TBH19" s="877"/>
      <c r="TBI19" s="877"/>
      <c r="TBJ19" s="877"/>
      <c r="TBK19" s="877"/>
      <c r="TBL19" s="877"/>
      <c r="TBM19" s="877"/>
      <c r="TBN19" s="877"/>
      <c r="TBO19" s="877"/>
      <c r="TBP19" s="877"/>
      <c r="TBQ19" s="877"/>
      <c r="TBR19" s="877"/>
      <c r="TBS19" s="877"/>
      <c r="TBT19" s="877"/>
      <c r="TBU19" s="877"/>
      <c r="TBV19" s="877"/>
      <c r="TBW19" s="877"/>
      <c r="TBX19" s="877"/>
      <c r="TBY19" s="877"/>
      <c r="TBZ19" s="877"/>
      <c r="TCA19" s="877"/>
      <c r="TCB19" s="877"/>
      <c r="TCC19" s="877"/>
      <c r="TCD19" s="877"/>
      <c r="TCE19" s="877"/>
      <c r="TCF19" s="877"/>
      <c r="TCG19" s="877"/>
      <c r="TCH19" s="877"/>
      <c r="TCI19" s="877"/>
      <c r="TCJ19" s="877"/>
      <c r="TCK19" s="877"/>
      <c r="TCL19" s="877"/>
      <c r="TCM19" s="877"/>
      <c r="TCN19" s="877"/>
      <c r="TCO19" s="877"/>
      <c r="TCP19" s="877"/>
      <c r="TCQ19" s="877"/>
      <c r="TCR19" s="877"/>
      <c r="TCS19" s="877"/>
      <c r="TCT19" s="877"/>
      <c r="TCU19" s="877"/>
      <c r="TCV19" s="877"/>
      <c r="TCW19" s="877"/>
      <c r="TCX19" s="877"/>
      <c r="TCY19" s="877"/>
      <c r="TCZ19" s="877"/>
      <c r="TDA19" s="877"/>
      <c r="TDB19" s="877"/>
      <c r="TDC19" s="877"/>
      <c r="TDD19" s="877"/>
      <c r="TDE19" s="877"/>
      <c r="TDF19" s="877"/>
      <c r="TDG19" s="877"/>
      <c r="TDH19" s="877"/>
      <c r="TDI19" s="877"/>
      <c r="TDJ19" s="877"/>
      <c r="TDK19" s="877"/>
      <c r="TDL19" s="877"/>
      <c r="TDM19" s="877"/>
      <c r="TDN19" s="877"/>
      <c r="TDO19" s="877"/>
      <c r="TDP19" s="877"/>
      <c r="TDQ19" s="877"/>
      <c r="TDR19" s="877"/>
      <c r="TDS19" s="877"/>
      <c r="TDT19" s="877"/>
      <c r="TDU19" s="877"/>
      <c r="TDV19" s="877"/>
      <c r="TDW19" s="877"/>
      <c r="TDX19" s="877"/>
      <c r="TDY19" s="877"/>
      <c r="TDZ19" s="877"/>
      <c r="TEA19" s="877"/>
      <c r="TEB19" s="877"/>
      <c r="TEC19" s="877"/>
      <c r="TED19" s="877"/>
      <c r="TEE19" s="877"/>
      <c r="TEF19" s="877"/>
      <c r="TEG19" s="877"/>
      <c r="TEH19" s="877"/>
      <c r="TEI19" s="877"/>
      <c r="TEJ19" s="877"/>
      <c r="TEK19" s="877"/>
      <c r="TEL19" s="877"/>
      <c r="TEM19" s="877"/>
      <c r="TEN19" s="877"/>
      <c r="TEO19" s="877"/>
      <c r="TEP19" s="877"/>
      <c r="TEQ19" s="877"/>
      <c r="TER19" s="877"/>
      <c r="TES19" s="877"/>
      <c r="TET19" s="877"/>
      <c r="TEU19" s="877"/>
      <c r="TEV19" s="877"/>
      <c r="TEW19" s="877"/>
      <c r="TEX19" s="877"/>
      <c r="TEY19" s="877"/>
      <c r="TEZ19" s="877"/>
      <c r="TFA19" s="877"/>
      <c r="TFB19" s="877"/>
      <c r="TFC19" s="877"/>
      <c r="TFD19" s="877"/>
      <c r="TFE19" s="877"/>
      <c r="TFF19" s="877"/>
      <c r="TFG19" s="877"/>
      <c r="TFH19" s="877"/>
      <c r="TFI19" s="877"/>
      <c r="TFJ19" s="877"/>
      <c r="TFK19" s="877"/>
      <c r="TFL19" s="877"/>
      <c r="TFM19" s="877"/>
      <c r="TFN19" s="877"/>
      <c r="TFO19" s="877"/>
      <c r="TFP19" s="877"/>
      <c r="TFQ19" s="877"/>
      <c r="TFR19" s="877"/>
      <c r="TFS19" s="877"/>
      <c r="TFT19" s="877"/>
      <c r="TFU19" s="877"/>
      <c r="TFV19" s="877"/>
      <c r="TFW19" s="877"/>
      <c r="TFX19" s="877"/>
      <c r="TFY19" s="877"/>
      <c r="TFZ19" s="877"/>
      <c r="TGA19" s="877"/>
      <c r="TGB19" s="877"/>
      <c r="TGC19" s="877"/>
      <c r="TGD19" s="877"/>
      <c r="TGE19" s="877"/>
      <c r="TGF19" s="877"/>
      <c r="TGG19" s="877"/>
      <c r="TGH19" s="877"/>
      <c r="TGI19" s="877"/>
      <c r="TGJ19" s="877"/>
      <c r="TGK19" s="877"/>
      <c r="TGL19" s="877"/>
      <c r="TGM19" s="877"/>
      <c r="TGN19" s="877"/>
      <c r="TGO19" s="877"/>
      <c r="TGP19" s="877"/>
      <c r="TGQ19" s="877"/>
      <c r="TGR19" s="877"/>
      <c r="TGS19" s="877"/>
      <c r="TGT19" s="877"/>
      <c r="TGU19" s="877"/>
      <c r="TGV19" s="877"/>
      <c r="TGW19" s="877"/>
      <c r="TGX19" s="877"/>
      <c r="TGY19" s="877"/>
      <c r="TGZ19" s="877"/>
      <c r="THA19" s="877"/>
      <c r="THB19" s="877"/>
      <c r="THC19" s="877"/>
      <c r="THD19" s="877"/>
      <c r="THE19" s="877"/>
      <c r="THF19" s="877"/>
      <c r="THG19" s="877"/>
      <c r="THH19" s="877"/>
      <c r="THI19" s="877"/>
      <c r="THJ19" s="877"/>
      <c r="THK19" s="877"/>
      <c r="THL19" s="877"/>
      <c r="THM19" s="877"/>
      <c r="THN19" s="877"/>
      <c r="THO19" s="877"/>
      <c r="THP19" s="877"/>
      <c r="THQ19" s="877"/>
      <c r="THR19" s="877"/>
      <c r="THS19" s="877"/>
      <c r="THT19" s="877"/>
      <c r="THU19" s="877"/>
      <c r="THV19" s="877"/>
      <c r="THW19" s="877"/>
      <c r="THX19" s="877"/>
      <c r="THY19" s="877"/>
      <c r="THZ19" s="877"/>
      <c r="TIA19" s="877"/>
      <c r="TIB19" s="877"/>
      <c r="TIC19" s="877"/>
      <c r="TID19" s="877"/>
      <c r="TIE19" s="877"/>
      <c r="TIF19" s="877"/>
      <c r="TIG19" s="877"/>
      <c r="TIH19" s="877"/>
      <c r="TII19" s="877"/>
      <c r="TIJ19" s="877"/>
      <c r="TIK19" s="877"/>
      <c r="TIL19" s="877"/>
      <c r="TIM19" s="877"/>
      <c r="TIN19" s="877"/>
      <c r="TIO19" s="877"/>
      <c r="TIP19" s="877"/>
      <c r="TIQ19" s="877"/>
      <c r="TIR19" s="877"/>
      <c r="TIS19" s="877"/>
      <c r="TIT19" s="877"/>
      <c r="TIU19" s="877"/>
      <c r="TIV19" s="877"/>
      <c r="TIW19" s="877"/>
      <c r="TIX19" s="877"/>
      <c r="TIY19" s="877"/>
      <c r="TIZ19" s="877"/>
      <c r="TJA19" s="877"/>
      <c r="TJB19" s="877"/>
      <c r="TJC19" s="877"/>
      <c r="TJD19" s="877"/>
      <c r="TJE19" s="877"/>
      <c r="TJF19" s="877"/>
      <c r="TJG19" s="877"/>
      <c r="TJH19" s="877"/>
      <c r="TJI19" s="877"/>
      <c r="TJJ19" s="877"/>
      <c r="TJK19" s="877"/>
      <c r="TJL19" s="877"/>
      <c r="TJM19" s="877"/>
      <c r="TJN19" s="877"/>
      <c r="TJO19" s="877"/>
      <c r="TJP19" s="877"/>
      <c r="TJQ19" s="877"/>
      <c r="TJR19" s="877"/>
      <c r="TJS19" s="877"/>
      <c r="TJT19" s="877"/>
      <c r="TJU19" s="877"/>
      <c r="TJV19" s="877"/>
      <c r="TJW19" s="877"/>
      <c r="TJX19" s="877"/>
      <c r="TJY19" s="877"/>
      <c r="TJZ19" s="877"/>
      <c r="TKA19" s="877"/>
      <c r="TKB19" s="877"/>
      <c r="TKC19" s="877"/>
      <c r="TKD19" s="877"/>
      <c r="TKE19" s="877"/>
      <c r="TKF19" s="877"/>
      <c r="TKG19" s="877"/>
      <c r="TKH19" s="877"/>
      <c r="TKI19" s="877"/>
      <c r="TKJ19" s="877"/>
      <c r="TKK19" s="877"/>
      <c r="TKL19" s="877"/>
      <c r="TKM19" s="877"/>
      <c r="TKN19" s="877"/>
      <c r="TKO19" s="877"/>
      <c r="TKP19" s="877"/>
      <c r="TKQ19" s="877"/>
      <c r="TKR19" s="877"/>
      <c r="TKS19" s="877"/>
      <c r="TKT19" s="877"/>
      <c r="TKU19" s="877"/>
      <c r="TKV19" s="877"/>
      <c r="TKW19" s="877"/>
      <c r="TKX19" s="877"/>
      <c r="TKY19" s="877"/>
      <c r="TKZ19" s="877"/>
      <c r="TLA19" s="877"/>
      <c r="TLB19" s="877"/>
      <c r="TLC19" s="877"/>
      <c r="TLD19" s="877"/>
      <c r="TLE19" s="877"/>
      <c r="TLF19" s="877"/>
      <c r="TLG19" s="877"/>
      <c r="TLH19" s="877"/>
      <c r="TLI19" s="877"/>
      <c r="TLJ19" s="877"/>
      <c r="TLK19" s="877"/>
      <c r="TLL19" s="877"/>
      <c r="TLM19" s="877"/>
      <c r="TLN19" s="877"/>
      <c r="TLO19" s="877"/>
      <c r="TLP19" s="877"/>
      <c r="TLQ19" s="877"/>
      <c r="TLR19" s="877"/>
      <c r="TLS19" s="877"/>
      <c r="TLT19" s="877"/>
      <c r="TLU19" s="877"/>
      <c r="TLV19" s="877"/>
      <c r="TLW19" s="877"/>
      <c r="TLX19" s="877"/>
      <c r="TLY19" s="877"/>
      <c r="TLZ19" s="877"/>
      <c r="TMA19" s="877"/>
      <c r="TMB19" s="877"/>
      <c r="TMC19" s="877"/>
      <c r="TMD19" s="877"/>
      <c r="TME19" s="877"/>
      <c r="TMF19" s="877"/>
      <c r="TMG19" s="877"/>
      <c r="TMH19" s="877"/>
      <c r="TMI19" s="877"/>
      <c r="TMJ19" s="877"/>
      <c r="TMK19" s="877"/>
      <c r="TML19" s="877"/>
      <c r="TMM19" s="877"/>
      <c r="TMN19" s="877"/>
      <c r="TMO19" s="877"/>
      <c r="TMP19" s="877"/>
      <c r="TMQ19" s="877"/>
      <c r="TMR19" s="877"/>
      <c r="TMS19" s="877"/>
      <c r="TMT19" s="877"/>
      <c r="TMU19" s="877"/>
      <c r="TMV19" s="877"/>
      <c r="TMW19" s="877"/>
      <c r="TMX19" s="877"/>
      <c r="TMY19" s="877"/>
      <c r="TMZ19" s="877"/>
      <c r="TNA19" s="877"/>
      <c r="TNB19" s="877"/>
      <c r="TNC19" s="877"/>
      <c r="TND19" s="877"/>
      <c r="TNE19" s="877"/>
      <c r="TNF19" s="877"/>
      <c r="TNG19" s="877"/>
      <c r="TNH19" s="877"/>
      <c r="TNI19" s="877"/>
      <c r="TNJ19" s="877"/>
      <c r="TNK19" s="877"/>
      <c r="TNL19" s="877"/>
      <c r="TNM19" s="877"/>
      <c r="TNN19" s="877"/>
      <c r="TNO19" s="877"/>
      <c r="TNP19" s="877"/>
      <c r="TNQ19" s="877"/>
      <c r="TNR19" s="877"/>
      <c r="TNS19" s="877"/>
      <c r="TNT19" s="877"/>
      <c r="TNU19" s="877"/>
      <c r="TNV19" s="877"/>
      <c r="TNW19" s="877"/>
      <c r="TNX19" s="877"/>
      <c r="TNY19" s="877"/>
      <c r="TNZ19" s="877"/>
      <c r="TOA19" s="877"/>
      <c r="TOB19" s="877"/>
      <c r="TOC19" s="877"/>
      <c r="TOD19" s="877"/>
      <c r="TOE19" s="877"/>
      <c r="TOF19" s="877"/>
      <c r="TOG19" s="877"/>
      <c r="TOH19" s="877"/>
      <c r="TOI19" s="877"/>
      <c r="TOJ19" s="877"/>
      <c r="TOK19" s="877"/>
      <c r="TOL19" s="877"/>
      <c r="TOM19" s="877"/>
      <c r="TON19" s="877"/>
      <c r="TOO19" s="877"/>
      <c r="TOP19" s="877"/>
      <c r="TOQ19" s="877"/>
      <c r="TOR19" s="877"/>
      <c r="TOS19" s="877"/>
      <c r="TOT19" s="877"/>
      <c r="TOU19" s="877"/>
      <c r="TOV19" s="877"/>
      <c r="TOW19" s="877"/>
      <c r="TOX19" s="877"/>
      <c r="TOY19" s="877"/>
      <c r="TOZ19" s="877"/>
      <c r="TPA19" s="877"/>
      <c r="TPB19" s="877"/>
      <c r="TPC19" s="877"/>
      <c r="TPD19" s="877"/>
      <c r="TPE19" s="877"/>
      <c r="TPF19" s="877"/>
      <c r="TPG19" s="877"/>
      <c r="TPH19" s="877"/>
      <c r="TPI19" s="877"/>
      <c r="TPJ19" s="877"/>
      <c r="TPK19" s="877"/>
      <c r="TPL19" s="877"/>
      <c r="TPM19" s="877"/>
      <c r="TPN19" s="877"/>
      <c r="TPO19" s="877"/>
      <c r="TPP19" s="877"/>
      <c r="TPQ19" s="877"/>
      <c r="TPR19" s="877"/>
      <c r="TPS19" s="877"/>
      <c r="TPT19" s="877"/>
      <c r="TPU19" s="877"/>
      <c r="TPV19" s="877"/>
      <c r="TPW19" s="877"/>
      <c r="TPX19" s="877"/>
      <c r="TPY19" s="877"/>
      <c r="TPZ19" s="877"/>
      <c r="TQA19" s="877"/>
      <c r="TQB19" s="877"/>
      <c r="TQC19" s="877"/>
      <c r="TQD19" s="877"/>
      <c r="TQE19" s="877"/>
      <c r="TQF19" s="877"/>
      <c r="TQG19" s="877"/>
      <c r="TQH19" s="877"/>
      <c r="TQI19" s="877"/>
      <c r="TQJ19" s="877"/>
      <c r="TQK19" s="877"/>
      <c r="TQL19" s="877"/>
      <c r="TQM19" s="877"/>
      <c r="TQN19" s="877"/>
      <c r="TQO19" s="877"/>
      <c r="TQP19" s="877"/>
      <c r="TQQ19" s="877"/>
      <c r="TQR19" s="877"/>
      <c r="TQS19" s="877"/>
      <c r="TQT19" s="877"/>
      <c r="TQU19" s="877"/>
      <c r="TQV19" s="877"/>
      <c r="TQW19" s="877"/>
      <c r="TQX19" s="877"/>
      <c r="TQY19" s="877"/>
      <c r="TQZ19" s="877"/>
      <c r="TRA19" s="877"/>
      <c r="TRB19" s="877"/>
      <c r="TRC19" s="877"/>
      <c r="TRD19" s="877"/>
      <c r="TRE19" s="877"/>
      <c r="TRF19" s="877"/>
      <c r="TRG19" s="877"/>
      <c r="TRH19" s="877"/>
      <c r="TRI19" s="877"/>
      <c r="TRJ19" s="877"/>
      <c r="TRK19" s="877"/>
      <c r="TRL19" s="877"/>
      <c r="TRM19" s="877"/>
      <c r="TRN19" s="877"/>
      <c r="TRO19" s="877"/>
      <c r="TRP19" s="877"/>
      <c r="TRQ19" s="877"/>
      <c r="TRR19" s="877"/>
      <c r="TRS19" s="877"/>
      <c r="TRT19" s="877"/>
      <c r="TRU19" s="877"/>
      <c r="TRV19" s="877"/>
      <c r="TRW19" s="877"/>
      <c r="TRX19" s="877"/>
      <c r="TRY19" s="877"/>
      <c r="TRZ19" s="877"/>
      <c r="TSA19" s="877"/>
      <c r="TSB19" s="877"/>
      <c r="TSC19" s="877"/>
      <c r="TSD19" s="877"/>
      <c r="TSE19" s="877"/>
      <c r="TSF19" s="877"/>
      <c r="TSG19" s="877"/>
      <c r="TSH19" s="877"/>
      <c r="TSI19" s="877"/>
      <c r="TSJ19" s="877"/>
      <c r="TSK19" s="877"/>
      <c r="TSL19" s="877"/>
      <c r="TSM19" s="877"/>
      <c r="TSN19" s="877"/>
      <c r="TSO19" s="877"/>
      <c r="TSP19" s="877"/>
      <c r="TSQ19" s="877"/>
      <c r="TSR19" s="877"/>
      <c r="TSS19" s="877"/>
      <c r="TST19" s="877"/>
      <c r="TSU19" s="877"/>
      <c r="TSV19" s="877"/>
      <c r="TSW19" s="877"/>
      <c r="TSX19" s="877"/>
      <c r="TSY19" s="877"/>
      <c r="TSZ19" s="877"/>
      <c r="TTA19" s="877"/>
      <c r="TTB19" s="877"/>
      <c r="TTC19" s="877"/>
      <c r="TTD19" s="877"/>
      <c r="TTE19" s="877"/>
      <c r="TTF19" s="877"/>
      <c r="TTG19" s="877"/>
      <c r="TTH19" s="877"/>
      <c r="TTI19" s="877"/>
      <c r="TTJ19" s="877"/>
      <c r="TTK19" s="877"/>
      <c r="TTL19" s="877"/>
      <c r="TTM19" s="877"/>
      <c r="TTN19" s="877"/>
      <c r="TTO19" s="877"/>
      <c r="TTP19" s="877"/>
      <c r="TTQ19" s="877"/>
      <c r="TTR19" s="877"/>
      <c r="TTS19" s="877"/>
      <c r="TTT19" s="877"/>
      <c r="TTU19" s="877"/>
      <c r="TTV19" s="877"/>
      <c r="TTW19" s="877"/>
      <c r="TTX19" s="877"/>
      <c r="TTY19" s="877"/>
      <c r="TTZ19" s="877"/>
      <c r="TUA19" s="877"/>
      <c r="TUB19" s="877"/>
      <c r="TUC19" s="877"/>
      <c r="TUD19" s="877"/>
      <c r="TUE19" s="877"/>
      <c r="TUF19" s="877"/>
      <c r="TUG19" s="877"/>
      <c r="TUH19" s="877"/>
      <c r="TUI19" s="877"/>
      <c r="TUJ19" s="877"/>
      <c r="TUK19" s="877"/>
      <c r="TUL19" s="877"/>
      <c r="TUM19" s="877"/>
      <c r="TUN19" s="877"/>
      <c r="TUO19" s="877"/>
      <c r="TUP19" s="877"/>
      <c r="TUQ19" s="877"/>
      <c r="TUR19" s="877"/>
      <c r="TUS19" s="877"/>
      <c r="TUT19" s="877"/>
      <c r="TUU19" s="877"/>
      <c r="TUV19" s="877"/>
      <c r="TUW19" s="877"/>
      <c r="TUX19" s="877"/>
      <c r="TUY19" s="877"/>
      <c r="TUZ19" s="877"/>
      <c r="TVA19" s="877"/>
      <c r="TVB19" s="877"/>
      <c r="TVC19" s="877"/>
      <c r="TVD19" s="877"/>
      <c r="TVE19" s="877"/>
      <c r="TVF19" s="877"/>
      <c r="TVG19" s="877"/>
      <c r="TVH19" s="877"/>
      <c r="TVI19" s="877"/>
      <c r="TVJ19" s="877"/>
      <c r="TVK19" s="877"/>
      <c r="TVL19" s="877"/>
      <c r="TVM19" s="877"/>
      <c r="TVN19" s="877"/>
      <c r="TVO19" s="877"/>
      <c r="TVP19" s="877"/>
      <c r="TVQ19" s="877"/>
      <c r="TVR19" s="877"/>
      <c r="TVS19" s="877"/>
      <c r="TVT19" s="877"/>
      <c r="TVU19" s="877"/>
      <c r="TVV19" s="877"/>
      <c r="TVW19" s="877"/>
      <c r="TVX19" s="877"/>
      <c r="TVY19" s="877"/>
      <c r="TVZ19" s="877"/>
      <c r="TWA19" s="877"/>
      <c r="TWB19" s="877"/>
      <c r="TWC19" s="877"/>
      <c r="TWD19" s="877"/>
      <c r="TWE19" s="877"/>
      <c r="TWF19" s="877"/>
      <c r="TWG19" s="877"/>
      <c r="TWH19" s="877"/>
      <c r="TWI19" s="877"/>
      <c r="TWJ19" s="877"/>
      <c r="TWK19" s="877"/>
      <c r="TWL19" s="877"/>
      <c r="TWM19" s="877"/>
      <c r="TWN19" s="877"/>
      <c r="TWO19" s="877"/>
      <c r="TWP19" s="877"/>
      <c r="TWQ19" s="877"/>
      <c r="TWR19" s="877"/>
      <c r="TWS19" s="877"/>
      <c r="TWT19" s="877"/>
      <c r="TWU19" s="877"/>
      <c r="TWV19" s="877"/>
      <c r="TWW19" s="877"/>
      <c r="TWX19" s="877"/>
      <c r="TWY19" s="877"/>
      <c r="TWZ19" s="877"/>
      <c r="TXA19" s="877"/>
      <c r="TXB19" s="877"/>
      <c r="TXC19" s="877"/>
      <c r="TXD19" s="877"/>
      <c r="TXE19" s="877"/>
      <c r="TXF19" s="877"/>
      <c r="TXG19" s="877"/>
      <c r="TXH19" s="877"/>
      <c r="TXI19" s="877"/>
      <c r="TXJ19" s="877"/>
      <c r="TXK19" s="877"/>
      <c r="TXL19" s="877"/>
      <c r="TXM19" s="877"/>
      <c r="TXN19" s="877"/>
      <c r="TXO19" s="877"/>
      <c r="TXP19" s="877"/>
      <c r="TXQ19" s="877"/>
      <c r="TXR19" s="877"/>
      <c r="TXS19" s="877"/>
      <c r="TXT19" s="877"/>
      <c r="TXU19" s="877"/>
      <c r="TXV19" s="877"/>
      <c r="TXW19" s="877"/>
      <c r="TXX19" s="877"/>
      <c r="TXY19" s="877"/>
      <c r="TXZ19" s="877"/>
      <c r="TYA19" s="877"/>
      <c r="TYB19" s="877"/>
      <c r="TYC19" s="877"/>
      <c r="TYD19" s="877"/>
      <c r="TYE19" s="877"/>
      <c r="TYF19" s="877"/>
      <c r="TYG19" s="877"/>
      <c r="TYH19" s="877"/>
      <c r="TYI19" s="877"/>
      <c r="TYJ19" s="877"/>
      <c r="TYK19" s="877"/>
      <c r="TYL19" s="877"/>
      <c r="TYM19" s="877"/>
      <c r="TYN19" s="877"/>
      <c r="TYO19" s="877"/>
      <c r="TYP19" s="877"/>
      <c r="TYQ19" s="877"/>
      <c r="TYR19" s="877"/>
      <c r="TYS19" s="877"/>
      <c r="TYT19" s="877"/>
      <c r="TYU19" s="877"/>
      <c r="TYV19" s="877"/>
      <c r="TYW19" s="877"/>
      <c r="TYX19" s="877"/>
      <c r="TYY19" s="877"/>
      <c r="TYZ19" s="877"/>
      <c r="TZA19" s="877"/>
      <c r="TZB19" s="877"/>
      <c r="TZC19" s="877"/>
      <c r="TZD19" s="877"/>
      <c r="TZE19" s="877"/>
      <c r="TZF19" s="877"/>
      <c r="TZG19" s="877"/>
      <c r="TZH19" s="877"/>
      <c r="TZI19" s="877"/>
      <c r="TZJ19" s="877"/>
      <c r="TZK19" s="877"/>
      <c r="TZL19" s="877"/>
      <c r="TZM19" s="877"/>
      <c r="TZN19" s="877"/>
      <c r="TZO19" s="877"/>
      <c r="TZP19" s="877"/>
      <c r="TZQ19" s="877"/>
      <c r="TZR19" s="877"/>
      <c r="TZS19" s="877"/>
      <c r="TZT19" s="877"/>
      <c r="TZU19" s="877"/>
      <c r="TZV19" s="877"/>
      <c r="TZW19" s="877"/>
      <c r="TZX19" s="877"/>
      <c r="TZY19" s="877"/>
      <c r="TZZ19" s="877"/>
      <c r="UAA19" s="877"/>
      <c r="UAB19" s="877"/>
      <c r="UAC19" s="877"/>
      <c r="UAD19" s="877"/>
      <c r="UAE19" s="877"/>
      <c r="UAF19" s="877"/>
      <c r="UAG19" s="877"/>
      <c r="UAH19" s="877"/>
      <c r="UAI19" s="877"/>
      <c r="UAJ19" s="877"/>
      <c r="UAK19" s="877"/>
      <c r="UAL19" s="877"/>
      <c r="UAM19" s="877"/>
      <c r="UAN19" s="877"/>
      <c r="UAO19" s="877"/>
      <c r="UAP19" s="877"/>
      <c r="UAQ19" s="877"/>
      <c r="UAR19" s="877"/>
      <c r="UAS19" s="877"/>
      <c r="UAT19" s="877"/>
      <c r="UAU19" s="877"/>
      <c r="UAV19" s="877"/>
      <c r="UAW19" s="877"/>
      <c r="UAX19" s="877"/>
      <c r="UAY19" s="877"/>
      <c r="UAZ19" s="877"/>
      <c r="UBA19" s="877"/>
      <c r="UBB19" s="877"/>
      <c r="UBC19" s="877"/>
      <c r="UBD19" s="877"/>
      <c r="UBE19" s="877"/>
      <c r="UBF19" s="877"/>
      <c r="UBG19" s="877"/>
      <c r="UBH19" s="877"/>
      <c r="UBI19" s="877"/>
      <c r="UBJ19" s="877"/>
      <c r="UBK19" s="877"/>
      <c r="UBL19" s="877"/>
      <c r="UBM19" s="877"/>
      <c r="UBN19" s="877"/>
      <c r="UBO19" s="877"/>
      <c r="UBP19" s="877"/>
      <c r="UBQ19" s="877"/>
      <c r="UBR19" s="877"/>
      <c r="UBS19" s="877"/>
      <c r="UBT19" s="877"/>
      <c r="UBU19" s="877"/>
      <c r="UBV19" s="877"/>
      <c r="UBW19" s="877"/>
      <c r="UBX19" s="877"/>
      <c r="UBY19" s="877"/>
      <c r="UBZ19" s="877"/>
      <c r="UCA19" s="877"/>
      <c r="UCB19" s="877"/>
      <c r="UCC19" s="877"/>
      <c r="UCD19" s="877"/>
      <c r="UCE19" s="877"/>
      <c r="UCF19" s="877"/>
      <c r="UCG19" s="877"/>
      <c r="UCH19" s="877"/>
      <c r="UCI19" s="877"/>
      <c r="UCJ19" s="877"/>
      <c r="UCK19" s="877"/>
      <c r="UCL19" s="877"/>
      <c r="UCM19" s="877"/>
      <c r="UCN19" s="877"/>
      <c r="UCO19" s="877"/>
      <c r="UCP19" s="877"/>
      <c r="UCQ19" s="877"/>
      <c r="UCR19" s="877"/>
      <c r="UCS19" s="877"/>
      <c r="UCT19" s="877"/>
      <c r="UCU19" s="877"/>
      <c r="UCV19" s="877"/>
      <c r="UCW19" s="877"/>
      <c r="UCX19" s="877"/>
      <c r="UCY19" s="877"/>
      <c r="UCZ19" s="877"/>
      <c r="UDA19" s="877"/>
      <c r="UDB19" s="877"/>
      <c r="UDC19" s="877"/>
      <c r="UDD19" s="877"/>
      <c r="UDE19" s="877"/>
      <c r="UDF19" s="877"/>
      <c r="UDG19" s="877"/>
      <c r="UDH19" s="877"/>
      <c r="UDI19" s="877"/>
      <c r="UDJ19" s="877"/>
      <c r="UDK19" s="877"/>
      <c r="UDL19" s="877"/>
      <c r="UDM19" s="877"/>
      <c r="UDN19" s="877"/>
      <c r="UDO19" s="877"/>
      <c r="UDP19" s="877"/>
      <c r="UDQ19" s="877"/>
      <c r="UDR19" s="877"/>
      <c r="UDS19" s="877"/>
      <c r="UDT19" s="877"/>
      <c r="UDU19" s="877"/>
      <c r="UDV19" s="877"/>
      <c r="UDW19" s="877"/>
      <c r="UDX19" s="877"/>
      <c r="UDY19" s="877"/>
      <c r="UDZ19" s="877"/>
      <c r="UEA19" s="877"/>
      <c r="UEB19" s="877"/>
      <c r="UEC19" s="877"/>
      <c r="UED19" s="877"/>
      <c r="UEE19" s="877"/>
      <c r="UEF19" s="877"/>
      <c r="UEG19" s="877"/>
      <c r="UEH19" s="877"/>
      <c r="UEI19" s="877"/>
      <c r="UEJ19" s="877"/>
      <c r="UEK19" s="877"/>
      <c r="UEL19" s="877"/>
      <c r="UEM19" s="877"/>
      <c r="UEN19" s="877"/>
      <c r="UEO19" s="877"/>
      <c r="UEP19" s="877"/>
      <c r="UEQ19" s="877"/>
      <c r="UER19" s="877"/>
      <c r="UES19" s="877"/>
      <c r="UET19" s="877"/>
      <c r="UEU19" s="877"/>
      <c r="UEV19" s="877"/>
      <c r="UEW19" s="877"/>
      <c r="UEX19" s="877"/>
      <c r="UEY19" s="877"/>
      <c r="UEZ19" s="877"/>
      <c r="UFA19" s="877"/>
      <c r="UFB19" s="877"/>
      <c r="UFC19" s="877"/>
      <c r="UFD19" s="877"/>
      <c r="UFE19" s="877"/>
      <c r="UFF19" s="877"/>
      <c r="UFG19" s="877"/>
      <c r="UFH19" s="877"/>
      <c r="UFI19" s="877"/>
      <c r="UFJ19" s="877"/>
      <c r="UFK19" s="877"/>
      <c r="UFL19" s="877"/>
      <c r="UFM19" s="877"/>
      <c r="UFN19" s="877"/>
      <c r="UFO19" s="877"/>
      <c r="UFP19" s="877"/>
      <c r="UFQ19" s="877"/>
      <c r="UFR19" s="877"/>
      <c r="UFS19" s="877"/>
      <c r="UFT19" s="877"/>
      <c r="UFU19" s="877"/>
      <c r="UFV19" s="877"/>
      <c r="UFW19" s="877"/>
      <c r="UFX19" s="877"/>
      <c r="UFY19" s="877"/>
      <c r="UFZ19" s="877"/>
      <c r="UGA19" s="877"/>
      <c r="UGB19" s="877"/>
      <c r="UGC19" s="877"/>
      <c r="UGD19" s="877"/>
      <c r="UGE19" s="877"/>
      <c r="UGF19" s="877"/>
      <c r="UGG19" s="877"/>
      <c r="UGH19" s="877"/>
      <c r="UGI19" s="877"/>
      <c r="UGJ19" s="877"/>
      <c r="UGK19" s="877"/>
      <c r="UGL19" s="877"/>
      <c r="UGM19" s="877"/>
      <c r="UGN19" s="877"/>
      <c r="UGO19" s="877"/>
      <c r="UGP19" s="877"/>
      <c r="UGQ19" s="877"/>
      <c r="UGR19" s="877"/>
      <c r="UGS19" s="877"/>
      <c r="UGT19" s="877"/>
      <c r="UGU19" s="877"/>
      <c r="UGV19" s="877"/>
      <c r="UGW19" s="877"/>
      <c r="UGX19" s="877"/>
      <c r="UGY19" s="877"/>
      <c r="UGZ19" s="877"/>
      <c r="UHA19" s="877"/>
      <c r="UHB19" s="877"/>
      <c r="UHC19" s="877"/>
      <c r="UHD19" s="877"/>
      <c r="UHE19" s="877"/>
      <c r="UHF19" s="877"/>
      <c r="UHG19" s="877"/>
      <c r="UHH19" s="877"/>
      <c r="UHI19" s="877"/>
      <c r="UHJ19" s="877"/>
      <c r="UHK19" s="877"/>
      <c r="UHL19" s="877"/>
      <c r="UHM19" s="877"/>
      <c r="UHN19" s="877"/>
      <c r="UHO19" s="877"/>
      <c r="UHP19" s="877"/>
      <c r="UHQ19" s="877"/>
      <c r="UHR19" s="877"/>
      <c r="UHS19" s="877"/>
      <c r="UHT19" s="877"/>
      <c r="UHU19" s="877"/>
      <c r="UHV19" s="877"/>
      <c r="UHW19" s="877"/>
      <c r="UHX19" s="877"/>
      <c r="UHY19" s="877"/>
      <c r="UHZ19" s="877"/>
      <c r="UIA19" s="877"/>
      <c r="UIB19" s="877"/>
      <c r="UIC19" s="877"/>
      <c r="UID19" s="877"/>
      <c r="UIE19" s="877"/>
      <c r="UIF19" s="877"/>
      <c r="UIG19" s="877"/>
      <c r="UIH19" s="877"/>
      <c r="UII19" s="877"/>
      <c r="UIJ19" s="877"/>
      <c r="UIK19" s="877"/>
      <c r="UIL19" s="877"/>
      <c r="UIM19" s="877"/>
      <c r="UIN19" s="877"/>
      <c r="UIO19" s="877"/>
      <c r="UIP19" s="877"/>
      <c r="UIQ19" s="877"/>
      <c r="UIR19" s="877"/>
      <c r="UIS19" s="877"/>
      <c r="UIT19" s="877"/>
      <c r="UIU19" s="877"/>
      <c r="UIV19" s="877"/>
      <c r="UIW19" s="877"/>
      <c r="UIX19" s="877"/>
      <c r="UIY19" s="877"/>
      <c r="UIZ19" s="877"/>
      <c r="UJA19" s="877"/>
      <c r="UJB19" s="877"/>
      <c r="UJC19" s="877"/>
      <c r="UJD19" s="877"/>
      <c r="UJE19" s="877"/>
      <c r="UJF19" s="877"/>
      <c r="UJG19" s="877"/>
      <c r="UJH19" s="877"/>
      <c r="UJI19" s="877"/>
      <c r="UJJ19" s="877"/>
      <c r="UJK19" s="877"/>
      <c r="UJL19" s="877"/>
      <c r="UJM19" s="877"/>
      <c r="UJN19" s="877"/>
      <c r="UJO19" s="877"/>
      <c r="UJP19" s="877"/>
      <c r="UJQ19" s="877"/>
      <c r="UJR19" s="877"/>
      <c r="UJS19" s="877"/>
      <c r="UJT19" s="877"/>
      <c r="UJU19" s="877"/>
      <c r="UJV19" s="877"/>
      <c r="UJW19" s="877"/>
      <c r="UJX19" s="877"/>
      <c r="UJY19" s="877"/>
      <c r="UJZ19" s="877"/>
      <c r="UKA19" s="877"/>
      <c r="UKB19" s="877"/>
      <c r="UKC19" s="877"/>
      <c r="UKD19" s="877"/>
      <c r="UKE19" s="877"/>
      <c r="UKF19" s="877"/>
      <c r="UKG19" s="877"/>
      <c r="UKH19" s="877"/>
      <c r="UKI19" s="877"/>
      <c r="UKJ19" s="877"/>
      <c r="UKK19" s="877"/>
      <c r="UKL19" s="877"/>
      <c r="UKM19" s="877"/>
      <c r="UKN19" s="877"/>
      <c r="UKO19" s="877"/>
      <c r="UKP19" s="877"/>
      <c r="UKQ19" s="877"/>
      <c r="UKR19" s="877"/>
      <c r="UKS19" s="877"/>
      <c r="UKT19" s="877"/>
      <c r="UKU19" s="877"/>
      <c r="UKV19" s="877"/>
      <c r="UKW19" s="877"/>
      <c r="UKX19" s="877"/>
      <c r="UKY19" s="877"/>
      <c r="UKZ19" s="877"/>
      <c r="ULA19" s="877"/>
      <c r="ULB19" s="877"/>
      <c r="ULC19" s="877"/>
      <c r="ULD19" s="877"/>
      <c r="ULE19" s="877"/>
      <c r="ULF19" s="877"/>
      <c r="ULG19" s="877"/>
      <c r="ULH19" s="877"/>
      <c r="ULI19" s="877"/>
      <c r="ULJ19" s="877"/>
      <c r="ULK19" s="877"/>
      <c r="ULL19" s="877"/>
      <c r="ULM19" s="877"/>
      <c r="ULN19" s="877"/>
      <c r="ULO19" s="877"/>
      <c r="ULP19" s="877"/>
      <c r="ULQ19" s="877"/>
      <c r="ULR19" s="877"/>
      <c r="ULS19" s="877"/>
      <c r="ULT19" s="877"/>
      <c r="ULU19" s="877"/>
      <c r="ULV19" s="877"/>
      <c r="ULW19" s="877"/>
      <c r="ULX19" s="877"/>
      <c r="ULY19" s="877"/>
      <c r="ULZ19" s="877"/>
      <c r="UMA19" s="877"/>
      <c r="UMB19" s="877"/>
      <c r="UMC19" s="877"/>
      <c r="UMD19" s="877"/>
      <c r="UME19" s="877"/>
      <c r="UMF19" s="877"/>
      <c r="UMG19" s="877"/>
      <c r="UMH19" s="877"/>
      <c r="UMI19" s="877"/>
      <c r="UMJ19" s="877"/>
      <c r="UMK19" s="877"/>
      <c r="UML19" s="877"/>
      <c r="UMM19" s="877"/>
      <c r="UMN19" s="877"/>
      <c r="UMO19" s="877"/>
      <c r="UMP19" s="877"/>
      <c r="UMQ19" s="877"/>
      <c r="UMR19" s="877"/>
      <c r="UMS19" s="877"/>
      <c r="UMT19" s="877"/>
      <c r="UMU19" s="877"/>
      <c r="UMV19" s="877"/>
      <c r="UMW19" s="877"/>
      <c r="UMX19" s="877"/>
      <c r="UMY19" s="877"/>
      <c r="UMZ19" s="877"/>
      <c r="UNA19" s="877"/>
      <c r="UNB19" s="877"/>
      <c r="UNC19" s="877"/>
      <c r="UND19" s="877"/>
      <c r="UNE19" s="877"/>
      <c r="UNF19" s="877"/>
      <c r="UNG19" s="877"/>
      <c r="UNH19" s="877"/>
      <c r="UNI19" s="877"/>
      <c r="UNJ19" s="877"/>
      <c r="UNK19" s="877"/>
      <c r="UNL19" s="877"/>
      <c r="UNM19" s="877"/>
      <c r="UNN19" s="877"/>
      <c r="UNO19" s="877"/>
      <c r="UNP19" s="877"/>
      <c r="UNQ19" s="877"/>
      <c r="UNR19" s="877"/>
      <c r="UNS19" s="877"/>
      <c r="UNT19" s="877"/>
      <c r="UNU19" s="877"/>
      <c r="UNV19" s="877"/>
      <c r="UNW19" s="877"/>
      <c r="UNX19" s="877"/>
      <c r="UNY19" s="877"/>
      <c r="UNZ19" s="877"/>
      <c r="UOA19" s="877"/>
      <c r="UOB19" s="877"/>
      <c r="UOC19" s="877"/>
      <c r="UOD19" s="877"/>
      <c r="UOE19" s="877"/>
      <c r="UOF19" s="877"/>
      <c r="UOG19" s="877"/>
      <c r="UOH19" s="877"/>
      <c r="UOI19" s="877"/>
      <c r="UOJ19" s="877"/>
      <c r="UOK19" s="877"/>
      <c r="UOL19" s="877"/>
      <c r="UOM19" s="877"/>
      <c r="UON19" s="877"/>
      <c r="UOO19" s="877"/>
      <c r="UOP19" s="877"/>
      <c r="UOQ19" s="877"/>
      <c r="UOR19" s="877"/>
      <c r="UOS19" s="877"/>
      <c r="UOT19" s="877"/>
      <c r="UOU19" s="877"/>
      <c r="UOV19" s="877"/>
      <c r="UOW19" s="877"/>
      <c r="UOX19" s="877"/>
      <c r="UOY19" s="877"/>
      <c r="UOZ19" s="877"/>
      <c r="UPA19" s="877"/>
      <c r="UPB19" s="877"/>
      <c r="UPC19" s="877"/>
      <c r="UPD19" s="877"/>
      <c r="UPE19" s="877"/>
      <c r="UPF19" s="877"/>
      <c r="UPG19" s="877"/>
      <c r="UPH19" s="877"/>
      <c r="UPI19" s="877"/>
      <c r="UPJ19" s="877"/>
      <c r="UPK19" s="877"/>
      <c r="UPL19" s="877"/>
      <c r="UPM19" s="877"/>
      <c r="UPN19" s="877"/>
      <c r="UPO19" s="877"/>
      <c r="UPP19" s="877"/>
      <c r="UPQ19" s="877"/>
      <c r="UPR19" s="877"/>
      <c r="UPS19" s="877"/>
      <c r="UPT19" s="877"/>
      <c r="UPU19" s="877"/>
      <c r="UPV19" s="877"/>
      <c r="UPW19" s="877"/>
      <c r="UPX19" s="877"/>
      <c r="UPY19" s="877"/>
      <c r="UPZ19" s="877"/>
      <c r="UQA19" s="877"/>
      <c r="UQB19" s="877"/>
      <c r="UQC19" s="877"/>
      <c r="UQD19" s="877"/>
      <c r="UQE19" s="877"/>
      <c r="UQF19" s="877"/>
      <c r="UQG19" s="877"/>
      <c r="UQH19" s="877"/>
      <c r="UQI19" s="877"/>
      <c r="UQJ19" s="877"/>
      <c r="UQK19" s="877"/>
      <c r="UQL19" s="877"/>
      <c r="UQM19" s="877"/>
      <c r="UQN19" s="877"/>
      <c r="UQO19" s="877"/>
      <c r="UQP19" s="877"/>
      <c r="UQQ19" s="877"/>
      <c r="UQR19" s="877"/>
      <c r="UQS19" s="877"/>
      <c r="UQT19" s="877"/>
      <c r="UQU19" s="877"/>
      <c r="UQV19" s="877"/>
      <c r="UQW19" s="877"/>
      <c r="UQX19" s="877"/>
      <c r="UQY19" s="877"/>
      <c r="UQZ19" s="877"/>
      <c r="URA19" s="877"/>
      <c r="URB19" s="877"/>
      <c r="URC19" s="877"/>
      <c r="URD19" s="877"/>
      <c r="URE19" s="877"/>
      <c r="URF19" s="877"/>
      <c r="URG19" s="877"/>
      <c r="URH19" s="877"/>
      <c r="URI19" s="877"/>
      <c r="URJ19" s="877"/>
      <c r="URK19" s="877"/>
      <c r="URL19" s="877"/>
      <c r="URM19" s="877"/>
      <c r="URN19" s="877"/>
      <c r="URO19" s="877"/>
      <c r="URP19" s="877"/>
      <c r="URQ19" s="877"/>
      <c r="URR19" s="877"/>
      <c r="URS19" s="877"/>
      <c r="URT19" s="877"/>
      <c r="URU19" s="877"/>
      <c r="URV19" s="877"/>
      <c r="URW19" s="877"/>
      <c r="URX19" s="877"/>
      <c r="URY19" s="877"/>
      <c r="URZ19" s="877"/>
      <c r="USA19" s="877"/>
      <c r="USB19" s="877"/>
      <c r="USC19" s="877"/>
      <c r="USD19" s="877"/>
      <c r="USE19" s="877"/>
      <c r="USF19" s="877"/>
      <c r="USG19" s="877"/>
      <c r="USH19" s="877"/>
      <c r="USI19" s="877"/>
      <c r="USJ19" s="877"/>
      <c r="USK19" s="877"/>
      <c r="USL19" s="877"/>
      <c r="USM19" s="877"/>
      <c r="USN19" s="877"/>
      <c r="USO19" s="877"/>
      <c r="USP19" s="877"/>
      <c r="USQ19" s="877"/>
      <c r="USR19" s="877"/>
      <c r="USS19" s="877"/>
      <c r="UST19" s="877"/>
      <c r="USU19" s="877"/>
      <c r="USV19" s="877"/>
      <c r="USW19" s="877"/>
      <c r="USX19" s="877"/>
      <c r="USY19" s="877"/>
      <c r="USZ19" s="877"/>
      <c r="UTA19" s="877"/>
      <c r="UTB19" s="877"/>
      <c r="UTC19" s="877"/>
      <c r="UTD19" s="877"/>
      <c r="UTE19" s="877"/>
      <c r="UTF19" s="877"/>
      <c r="UTG19" s="877"/>
      <c r="UTH19" s="877"/>
      <c r="UTI19" s="877"/>
      <c r="UTJ19" s="877"/>
      <c r="UTK19" s="877"/>
      <c r="UTL19" s="877"/>
      <c r="UTM19" s="877"/>
      <c r="UTN19" s="877"/>
      <c r="UTO19" s="877"/>
      <c r="UTP19" s="877"/>
      <c r="UTQ19" s="877"/>
      <c r="UTR19" s="877"/>
      <c r="UTS19" s="877"/>
      <c r="UTT19" s="877"/>
      <c r="UTU19" s="877"/>
      <c r="UTV19" s="877"/>
      <c r="UTW19" s="877"/>
      <c r="UTX19" s="877"/>
      <c r="UTY19" s="877"/>
      <c r="UTZ19" s="877"/>
      <c r="UUA19" s="877"/>
      <c r="UUB19" s="877"/>
      <c r="UUC19" s="877"/>
      <c r="UUD19" s="877"/>
      <c r="UUE19" s="877"/>
      <c r="UUF19" s="877"/>
      <c r="UUG19" s="877"/>
      <c r="UUH19" s="877"/>
      <c r="UUI19" s="877"/>
      <c r="UUJ19" s="877"/>
      <c r="UUK19" s="877"/>
      <c r="UUL19" s="877"/>
      <c r="UUM19" s="877"/>
      <c r="UUN19" s="877"/>
      <c r="UUO19" s="877"/>
      <c r="UUP19" s="877"/>
      <c r="UUQ19" s="877"/>
      <c r="UUR19" s="877"/>
      <c r="UUS19" s="877"/>
      <c r="UUT19" s="877"/>
      <c r="UUU19" s="877"/>
      <c r="UUV19" s="877"/>
      <c r="UUW19" s="877"/>
      <c r="UUX19" s="877"/>
      <c r="UUY19" s="877"/>
      <c r="UUZ19" s="877"/>
      <c r="UVA19" s="877"/>
      <c r="UVB19" s="877"/>
      <c r="UVC19" s="877"/>
      <c r="UVD19" s="877"/>
      <c r="UVE19" s="877"/>
      <c r="UVF19" s="877"/>
      <c r="UVG19" s="877"/>
      <c r="UVH19" s="877"/>
      <c r="UVI19" s="877"/>
      <c r="UVJ19" s="877"/>
      <c r="UVK19" s="877"/>
      <c r="UVL19" s="877"/>
      <c r="UVM19" s="877"/>
      <c r="UVN19" s="877"/>
      <c r="UVO19" s="877"/>
      <c r="UVP19" s="877"/>
      <c r="UVQ19" s="877"/>
      <c r="UVR19" s="877"/>
      <c r="UVS19" s="877"/>
      <c r="UVT19" s="877"/>
      <c r="UVU19" s="877"/>
      <c r="UVV19" s="877"/>
      <c r="UVW19" s="877"/>
      <c r="UVX19" s="877"/>
      <c r="UVY19" s="877"/>
      <c r="UVZ19" s="877"/>
      <c r="UWA19" s="877"/>
      <c r="UWB19" s="877"/>
      <c r="UWC19" s="877"/>
      <c r="UWD19" s="877"/>
      <c r="UWE19" s="877"/>
      <c r="UWF19" s="877"/>
      <c r="UWG19" s="877"/>
      <c r="UWH19" s="877"/>
      <c r="UWI19" s="877"/>
      <c r="UWJ19" s="877"/>
      <c r="UWK19" s="877"/>
      <c r="UWL19" s="877"/>
      <c r="UWM19" s="877"/>
      <c r="UWN19" s="877"/>
      <c r="UWO19" s="877"/>
      <c r="UWP19" s="877"/>
      <c r="UWQ19" s="877"/>
      <c r="UWR19" s="877"/>
      <c r="UWS19" s="877"/>
      <c r="UWT19" s="877"/>
      <c r="UWU19" s="877"/>
      <c r="UWV19" s="877"/>
      <c r="UWW19" s="877"/>
      <c r="UWX19" s="877"/>
      <c r="UWY19" s="877"/>
      <c r="UWZ19" s="877"/>
      <c r="UXA19" s="877"/>
      <c r="UXB19" s="877"/>
      <c r="UXC19" s="877"/>
      <c r="UXD19" s="877"/>
      <c r="UXE19" s="877"/>
      <c r="UXF19" s="877"/>
      <c r="UXG19" s="877"/>
      <c r="UXH19" s="877"/>
      <c r="UXI19" s="877"/>
      <c r="UXJ19" s="877"/>
      <c r="UXK19" s="877"/>
      <c r="UXL19" s="877"/>
      <c r="UXM19" s="877"/>
      <c r="UXN19" s="877"/>
      <c r="UXO19" s="877"/>
      <c r="UXP19" s="877"/>
      <c r="UXQ19" s="877"/>
      <c r="UXR19" s="877"/>
      <c r="UXS19" s="877"/>
      <c r="UXT19" s="877"/>
      <c r="UXU19" s="877"/>
      <c r="UXV19" s="877"/>
      <c r="UXW19" s="877"/>
      <c r="UXX19" s="877"/>
      <c r="UXY19" s="877"/>
      <c r="UXZ19" s="877"/>
      <c r="UYA19" s="877"/>
      <c r="UYB19" s="877"/>
      <c r="UYC19" s="877"/>
      <c r="UYD19" s="877"/>
      <c r="UYE19" s="877"/>
      <c r="UYF19" s="877"/>
      <c r="UYG19" s="877"/>
      <c r="UYH19" s="877"/>
      <c r="UYI19" s="877"/>
      <c r="UYJ19" s="877"/>
      <c r="UYK19" s="877"/>
      <c r="UYL19" s="877"/>
      <c r="UYM19" s="877"/>
      <c r="UYN19" s="877"/>
      <c r="UYO19" s="877"/>
      <c r="UYP19" s="877"/>
      <c r="UYQ19" s="877"/>
      <c r="UYR19" s="877"/>
      <c r="UYS19" s="877"/>
      <c r="UYT19" s="877"/>
      <c r="UYU19" s="877"/>
      <c r="UYV19" s="877"/>
      <c r="UYW19" s="877"/>
      <c r="UYX19" s="877"/>
      <c r="UYY19" s="877"/>
      <c r="UYZ19" s="877"/>
      <c r="UZA19" s="877"/>
      <c r="UZB19" s="877"/>
      <c r="UZC19" s="877"/>
      <c r="UZD19" s="877"/>
      <c r="UZE19" s="877"/>
      <c r="UZF19" s="877"/>
      <c r="UZG19" s="877"/>
      <c r="UZH19" s="877"/>
      <c r="UZI19" s="877"/>
      <c r="UZJ19" s="877"/>
      <c r="UZK19" s="877"/>
      <c r="UZL19" s="877"/>
      <c r="UZM19" s="877"/>
      <c r="UZN19" s="877"/>
      <c r="UZO19" s="877"/>
      <c r="UZP19" s="877"/>
      <c r="UZQ19" s="877"/>
      <c r="UZR19" s="877"/>
      <c r="UZS19" s="877"/>
      <c r="UZT19" s="877"/>
      <c r="UZU19" s="877"/>
      <c r="UZV19" s="877"/>
      <c r="UZW19" s="877"/>
      <c r="UZX19" s="877"/>
      <c r="UZY19" s="877"/>
      <c r="UZZ19" s="877"/>
      <c r="VAA19" s="877"/>
      <c r="VAB19" s="877"/>
      <c r="VAC19" s="877"/>
      <c r="VAD19" s="877"/>
      <c r="VAE19" s="877"/>
      <c r="VAF19" s="877"/>
      <c r="VAG19" s="877"/>
      <c r="VAH19" s="877"/>
      <c r="VAI19" s="877"/>
      <c r="VAJ19" s="877"/>
      <c r="VAK19" s="877"/>
      <c r="VAL19" s="877"/>
      <c r="VAM19" s="877"/>
      <c r="VAN19" s="877"/>
      <c r="VAO19" s="877"/>
      <c r="VAP19" s="877"/>
      <c r="VAQ19" s="877"/>
      <c r="VAR19" s="877"/>
      <c r="VAS19" s="877"/>
      <c r="VAT19" s="877"/>
      <c r="VAU19" s="877"/>
      <c r="VAV19" s="877"/>
      <c r="VAW19" s="877"/>
      <c r="VAX19" s="877"/>
      <c r="VAY19" s="877"/>
      <c r="VAZ19" s="877"/>
      <c r="VBA19" s="877"/>
      <c r="VBB19" s="877"/>
      <c r="VBC19" s="877"/>
      <c r="VBD19" s="877"/>
      <c r="VBE19" s="877"/>
      <c r="VBF19" s="877"/>
      <c r="VBG19" s="877"/>
      <c r="VBH19" s="877"/>
      <c r="VBI19" s="877"/>
      <c r="VBJ19" s="877"/>
      <c r="VBK19" s="877"/>
      <c r="VBL19" s="877"/>
      <c r="VBM19" s="877"/>
      <c r="VBN19" s="877"/>
      <c r="VBO19" s="877"/>
      <c r="VBP19" s="877"/>
      <c r="VBQ19" s="877"/>
      <c r="VBR19" s="877"/>
      <c r="VBS19" s="877"/>
      <c r="VBT19" s="877"/>
      <c r="VBU19" s="877"/>
      <c r="VBV19" s="877"/>
      <c r="VBW19" s="877"/>
      <c r="VBX19" s="877"/>
      <c r="VBY19" s="877"/>
      <c r="VBZ19" s="877"/>
      <c r="VCA19" s="877"/>
      <c r="VCB19" s="877"/>
      <c r="VCC19" s="877"/>
      <c r="VCD19" s="877"/>
      <c r="VCE19" s="877"/>
      <c r="VCF19" s="877"/>
      <c r="VCG19" s="877"/>
      <c r="VCH19" s="877"/>
      <c r="VCI19" s="877"/>
      <c r="VCJ19" s="877"/>
      <c r="VCK19" s="877"/>
      <c r="VCL19" s="877"/>
      <c r="VCM19" s="877"/>
      <c r="VCN19" s="877"/>
      <c r="VCO19" s="877"/>
      <c r="VCP19" s="877"/>
      <c r="VCQ19" s="877"/>
      <c r="VCR19" s="877"/>
      <c r="VCS19" s="877"/>
      <c r="VCT19" s="877"/>
      <c r="VCU19" s="877"/>
      <c r="VCV19" s="877"/>
      <c r="VCW19" s="877"/>
      <c r="VCX19" s="877"/>
      <c r="VCY19" s="877"/>
      <c r="VCZ19" s="877"/>
      <c r="VDA19" s="877"/>
      <c r="VDB19" s="877"/>
      <c r="VDC19" s="877"/>
      <c r="VDD19" s="877"/>
      <c r="VDE19" s="877"/>
      <c r="VDF19" s="877"/>
      <c r="VDG19" s="877"/>
      <c r="VDH19" s="877"/>
      <c r="VDI19" s="877"/>
      <c r="VDJ19" s="877"/>
      <c r="VDK19" s="877"/>
      <c r="VDL19" s="877"/>
      <c r="VDM19" s="877"/>
      <c r="VDN19" s="877"/>
      <c r="VDO19" s="877"/>
      <c r="VDP19" s="877"/>
      <c r="VDQ19" s="877"/>
      <c r="VDR19" s="877"/>
      <c r="VDS19" s="877"/>
      <c r="VDT19" s="877"/>
      <c r="VDU19" s="877"/>
      <c r="VDV19" s="877"/>
      <c r="VDW19" s="877"/>
      <c r="VDX19" s="877"/>
      <c r="VDY19" s="877"/>
      <c r="VDZ19" s="877"/>
      <c r="VEA19" s="877"/>
      <c r="VEB19" s="877"/>
      <c r="VEC19" s="877"/>
      <c r="VED19" s="877"/>
      <c r="VEE19" s="877"/>
      <c r="VEF19" s="877"/>
      <c r="VEG19" s="877"/>
      <c r="VEH19" s="877"/>
      <c r="VEI19" s="877"/>
      <c r="VEJ19" s="877"/>
      <c r="VEK19" s="877"/>
      <c r="VEL19" s="877"/>
      <c r="VEM19" s="877"/>
      <c r="VEN19" s="877"/>
      <c r="VEO19" s="877"/>
      <c r="VEP19" s="877"/>
      <c r="VEQ19" s="877"/>
      <c r="VER19" s="877"/>
      <c r="VES19" s="877"/>
      <c r="VET19" s="877"/>
      <c r="VEU19" s="877"/>
      <c r="VEV19" s="877"/>
      <c r="VEW19" s="877"/>
      <c r="VEX19" s="877"/>
      <c r="VEY19" s="877"/>
      <c r="VEZ19" s="877"/>
      <c r="VFA19" s="877"/>
      <c r="VFB19" s="877"/>
      <c r="VFC19" s="877"/>
      <c r="VFD19" s="877"/>
      <c r="VFE19" s="877"/>
      <c r="VFF19" s="877"/>
      <c r="VFG19" s="877"/>
      <c r="VFH19" s="877"/>
      <c r="VFI19" s="877"/>
      <c r="VFJ19" s="877"/>
      <c r="VFK19" s="877"/>
      <c r="VFL19" s="877"/>
      <c r="VFM19" s="877"/>
      <c r="VFN19" s="877"/>
      <c r="VFO19" s="877"/>
      <c r="VFP19" s="877"/>
      <c r="VFQ19" s="877"/>
      <c r="VFR19" s="877"/>
      <c r="VFS19" s="877"/>
      <c r="VFT19" s="877"/>
      <c r="VFU19" s="877"/>
      <c r="VFV19" s="877"/>
      <c r="VFW19" s="877"/>
      <c r="VFX19" s="877"/>
      <c r="VFY19" s="877"/>
      <c r="VFZ19" s="877"/>
      <c r="VGA19" s="877"/>
      <c r="VGB19" s="877"/>
      <c r="VGC19" s="877"/>
      <c r="VGD19" s="877"/>
      <c r="VGE19" s="877"/>
      <c r="VGF19" s="877"/>
      <c r="VGG19" s="877"/>
      <c r="VGH19" s="877"/>
      <c r="VGI19" s="877"/>
      <c r="VGJ19" s="877"/>
      <c r="VGK19" s="877"/>
      <c r="VGL19" s="877"/>
      <c r="VGM19" s="877"/>
      <c r="VGN19" s="877"/>
      <c r="VGO19" s="877"/>
      <c r="VGP19" s="877"/>
      <c r="VGQ19" s="877"/>
      <c r="VGR19" s="877"/>
      <c r="VGS19" s="877"/>
      <c r="VGT19" s="877"/>
      <c r="VGU19" s="877"/>
      <c r="VGV19" s="877"/>
      <c r="VGW19" s="877"/>
      <c r="VGX19" s="877"/>
      <c r="VGY19" s="877"/>
      <c r="VGZ19" s="877"/>
      <c r="VHA19" s="877"/>
      <c r="VHB19" s="877"/>
      <c r="VHC19" s="877"/>
      <c r="VHD19" s="877"/>
      <c r="VHE19" s="877"/>
      <c r="VHF19" s="877"/>
      <c r="VHG19" s="877"/>
      <c r="VHH19" s="877"/>
      <c r="VHI19" s="877"/>
      <c r="VHJ19" s="877"/>
      <c r="VHK19" s="877"/>
      <c r="VHL19" s="877"/>
      <c r="VHM19" s="877"/>
      <c r="VHN19" s="877"/>
      <c r="VHO19" s="877"/>
      <c r="VHP19" s="877"/>
      <c r="VHQ19" s="877"/>
      <c r="VHR19" s="877"/>
      <c r="VHS19" s="877"/>
      <c r="VHT19" s="877"/>
      <c r="VHU19" s="877"/>
      <c r="VHV19" s="877"/>
      <c r="VHW19" s="877"/>
      <c r="VHX19" s="877"/>
      <c r="VHY19" s="877"/>
      <c r="VHZ19" s="877"/>
      <c r="VIA19" s="877"/>
      <c r="VIB19" s="877"/>
      <c r="VIC19" s="877"/>
      <c r="VID19" s="877"/>
      <c r="VIE19" s="877"/>
      <c r="VIF19" s="877"/>
      <c r="VIG19" s="877"/>
      <c r="VIH19" s="877"/>
      <c r="VII19" s="877"/>
      <c r="VIJ19" s="877"/>
      <c r="VIK19" s="877"/>
      <c r="VIL19" s="877"/>
      <c r="VIM19" s="877"/>
      <c r="VIN19" s="877"/>
      <c r="VIO19" s="877"/>
      <c r="VIP19" s="877"/>
      <c r="VIQ19" s="877"/>
      <c r="VIR19" s="877"/>
      <c r="VIS19" s="877"/>
      <c r="VIT19" s="877"/>
      <c r="VIU19" s="877"/>
      <c r="VIV19" s="877"/>
      <c r="VIW19" s="877"/>
      <c r="VIX19" s="877"/>
      <c r="VIY19" s="877"/>
      <c r="VIZ19" s="877"/>
      <c r="VJA19" s="877"/>
      <c r="VJB19" s="877"/>
      <c r="VJC19" s="877"/>
      <c r="VJD19" s="877"/>
      <c r="VJE19" s="877"/>
      <c r="VJF19" s="877"/>
      <c r="VJG19" s="877"/>
      <c r="VJH19" s="877"/>
      <c r="VJI19" s="877"/>
      <c r="VJJ19" s="877"/>
      <c r="VJK19" s="877"/>
      <c r="VJL19" s="877"/>
      <c r="VJM19" s="877"/>
      <c r="VJN19" s="877"/>
      <c r="VJO19" s="877"/>
      <c r="VJP19" s="877"/>
      <c r="VJQ19" s="877"/>
      <c r="VJR19" s="877"/>
      <c r="VJS19" s="877"/>
      <c r="VJT19" s="877"/>
      <c r="VJU19" s="877"/>
      <c r="VJV19" s="877"/>
      <c r="VJW19" s="877"/>
      <c r="VJX19" s="877"/>
      <c r="VJY19" s="877"/>
      <c r="VJZ19" s="877"/>
      <c r="VKA19" s="877"/>
      <c r="VKB19" s="877"/>
      <c r="VKC19" s="877"/>
      <c r="VKD19" s="877"/>
      <c r="VKE19" s="877"/>
      <c r="VKF19" s="877"/>
      <c r="VKG19" s="877"/>
      <c r="VKH19" s="877"/>
      <c r="VKI19" s="877"/>
      <c r="VKJ19" s="877"/>
      <c r="VKK19" s="877"/>
      <c r="VKL19" s="877"/>
      <c r="VKM19" s="877"/>
      <c r="VKN19" s="877"/>
      <c r="VKO19" s="877"/>
      <c r="VKP19" s="877"/>
      <c r="VKQ19" s="877"/>
      <c r="VKR19" s="877"/>
      <c r="VKS19" s="877"/>
      <c r="VKT19" s="877"/>
      <c r="VKU19" s="877"/>
      <c r="VKV19" s="877"/>
      <c r="VKW19" s="877"/>
      <c r="VKX19" s="877"/>
      <c r="VKY19" s="877"/>
      <c r="VKZ19" s="877"/>
      <c r="VLA19" s="877"/>
      <c r="VLB19" s="877"/>
      <c r="VLC19" s="877"/>
      <c r="VLD19" s="877"/>
      <c r="VLE19" s="877"/>
      <c r="VLF19" s="877"/>
      <c r="VLG19" s="877"/>
      <c r="VLH19" s="877"/>
      <c r="VLI19" s="877"/>
      <c r="VLJ19" s="877"/>
      <c r="VLK19" s="877"/>
      <c r="VLL19" s="877"/>
      <c r="VLM19" s="877"/>
      <c r="VLN19" s="877"/>
      <c r="VLO19" s="877"/>
      <c r="VLP19" s="877"/>
      <c r="VLQ19" s="877"/>
      <c r="VLR19" s="877"/>
      <c r="VLS19" s="877"/>
      <c r="VLT19" s="877"/>
      <c r="VLU19" s="877"/>
      <c r="VLV19" s="877"/>
      <c r="VLW19" s="877"/>
      <c r="VLX19" s="877"/>
      <c r="VLY19" s="877"/>
      <c r="VLZ19" s="877"/>
      <c r="VMA19" s="877"/>
      <c r="VMB19" s="877"/>
      <c r="VMC19" s="877"/>
      <c r="VMD19" s="877"/>
      <c r="VME19" s="877"/>
      <c r="VMF19" s="877"/>
      <c r="VMG19" s="877"/>
      <c r="VMH19" s="877"/>
      <c r="VMI19" s="877"/>
      <c r="VMJ19" s="877"/>
      <c r="VMK19" s="877"/>
      <c r="VML19" s="877"/>
      <c r="VMM19" s="877"/>
      <c r="VMN19" s="877"/>
      <c r="VMO19" s="877"/>
      <c r="VMP19" s="877"/>
      <c r="VMQ19" s="877"/>
      <c r="VMR19" s="877"/>
      <c r="VMS19" s="877"/>
      <c r="VMT19" s="877"/>
      <c r="VMU19" s="877"/>
      <c r="VMV19" s="877"/>
      <c r="VMW19" s="877"/>
      <c r="VMX19" s="877"/>
      <c r="VMY19" s="877"/>
      <c r="VMZ19" s="877"/>
      <c r="VNA19" s="877"/>
      <c r="VNB19" s="877"/>
      <c r="VNC19" s="877"/>
      <c r="VND19" s="877"/>
      <c r="VNE19" s="877"/>
      <c r="VNF19" s="877"/>
      <c r="VNG19" s="877"/>
      <c r="VNH19" s="877"/>
      <c r="VNI19" s="877"/>
      <c r="VNJ19" s="877"/>
      <c r="VNK19" s="877"/>
      <c r="VNL19" s="877"/>
      <c r="VNM19" s="877"/>
      <c r="VNN19" s="877"/>
      <c r="VNO19" s="877"/>
      <c r="VNP19" s="877"/>
      <c r="VNQ19" s="877"/>
      <c r="VNR19" s="877"/>
      <c r="VNS19" s="877"/>
      <c r="VNT19" s="877"/>
      <c r="VNU19" s="877"/>
      <c r="VNV19" s="877"/>
      <c r="VNW19" s="877"/>
      <c r="VNX19" s="877"/>
      <c r="VNY19" s="877"/>
      <c r="VNZ19" s="877"/>
      <c r="VOA19" s="877"/>
      <c r="VOB19" s="877"/>
      <c r="VOC19" s="877"/>
      <c r="VOD19" s="877"/>
      <c r="VOE19" s="877"/>
      <c r="VOF19" s="877"/>
      <c r="VOG19" s="877"/>
      <c r="VOH19" s="877"/>
      <c r="VOI19" s="877"/>
      <c r="VOJ19" s="877"/>
      <c r="VOK19" s="877"/>
      <c r="VOL19" s="877"/>
      <c r="VOM19" s="877"/>
      <c r="VON19" s="877"/>
      <c r="VOO19" s="877"/>
      <c r="VOP19" s="877"/>
      <c r="VOQ19" s="877"/>
      <c r="VOR19" s="877"/>
      <c r="VOS19" s="877"/>
      <c r="VOT19" s="877"/>
      <c r="VOU19" s="877"/>
      <c r="VOV19" s="877"/>
      <c r="VOW19" s="877"/>
      <c r="VOX19" s="877"/>
      <c r="VOY19" s="877"/>
      <c r="VOZ19" s="877"/>
      <c r="VPA19" s="877"/>
      <c r="VPB19" s="877"/>
      <c r="VPC19" s="877"/>
      <c r="VPD19" s="877"/>
      <c r="VPE19" s="877"/>
      <c r="VPF19" s="877"/>
      <c r="VPG19" s="877"/>
      <c r="VPH19" s="877"/>
      <c r="VPI19" s="877"/>
      <c r="VPJ19" s="877"/>
      <c r="VPK19" s="877"/>
      <c r="VPL19" s="877"/>
      <c r="VPM19" s="877"/>
      <c r="VPN19" s="877"/>
      <c r="VPO19" s="877"/>
      <c r="VPP19" s="877"/>
      <c r="VPQ19" s="877"/>
      <c r="VPR19" s="877"/>
      <c r="VPS19" s="877"/>
      <c r="VPT19" s="877"/>
      <c r="VPU19" s="877"/>
      <c r="VPV19" s="877"/>
      <c r="VPW19" s="877"/>
      <c r="VPX19" s="877"/>
      <c r="VPY19" s="877"/>
      <c r="VPZ19" s="877"/>
      <c r="VQA19" s="877"/>
      <c r="VQB19" s="877"/>
      <c r="VQC19" s="877"/>
      <c r="VQD19" s="877"/>
      <c r="VQE19" s="877"/>
      <c r="VQF19" s="877"/>
      <c r="VQG19" s="877"/>
      <c r="VQH19" s="877"/>
      <c r="VQI19" s="877"/>
      <c r="VQJ19" s="877"/>
      <c r="VQK19" s="877"/>
      <c r="VQL19" s="877"/>
      <c r="VQM19" s="877"/>
      <c r="VQN19" s="877"/>
      <c r="VQO19" s="877"/>
      <c r="VQP19" s="877"/>
      <c r="VQQ19" s="877"/>
      <c r="VQR19" s="877"/>
      <c r="VQS19" s="877"/>
      <c r="VQT19" s="877"/>
      <c r="VQU19" s="877"/>
      <c r="VQV19" s="877"/>
      <c r="VQW19" s="877"/>
      <c r="VQX19" s="877"/>
      <c r="VQY19" s="877"/>
      <c r="VQZ19" s="877"/>
      <c r="VRA19" s="877"/>
      <c r="VRB19" s="877"/>
      <c r="VRC19" s="877"/>
      <c r="VRD19" s="877"/>
      <c r="VRE19" s="877"/>
      <c r="VRF19" s="877"/>
      <c r="VRG19" s="877"/>
      <c r="VRH19" s="877"/>
      <c r="VRI19" s="877"/>
      <c r="VRJ19" s="877"/>
      <c r="VRK19" s="877"/>
      <c r="VRL19" s="877"/>
      <c r="VRM19" s="877"/>
      <c r="VRN19" s="877"/>
      <c r="VRO19" s="877"/>
      <c r="VRP19" s="877"/>
      <c r="VRQ19" s="877"/>
      <c r="VRR19" s="877"/>
      <c r="VRS19" s="877"/>
      <c r="VRT19" s="877"/>
      <c r="VRU19" s="877"/>
      <c r="VRV19" s="877"/>
      <c r="VRW19" s="877"/>
      <c r="VRX19" s="877"/>
      <c r="VRY19" s="877"/>
      <c r="VRZ19" s="877"/>
      <c r="VSA19" s="877"/>
      <c r="VSB19" s="877"/>
      <c r="VSC19" s="877"/>
      <c r="VSD19" s="877"/>
      <c r="VSE19" s="877"/>
      <c r="VSF19" s="877"/>
      <c r="VSG19" s="877"/>
      <c r="VSH19" s="877"/>
      <c r="VSI19" s="877"/>
      <c r="VSJ19" s="877"/>
      <c r="VSK19" s="877"/>
      <c r="VSL19" s="877"/>
      <c r="VSM19" s="877"/>
      <c r="VSN19" s="877"/>
      <c r="VSO19" s="877"/>
      <c r="VSP19" s="877"/>
      <c r="VSQ19" s="877"/>
      <c r="VSR19" s="877"/>
      <c r="VSS19" s="877"/>
      <c r="VST19" s="877"/>
      <c r="VSU19" s="877"/>
      <c r="VSV19" s="877"/>
      <c r="VSW19" s="877"/>
      <c r="VSX19" s="877"/>
      <c r="VSY19" s="877"/>
      <c r="VSZ19" s="877"/>
      <c r="VTA19" s="877"/>
      <c r="VTB19" s="877"/>
      <c r="VTC19" s="877"/>
      <c r="VTD19" s="877"/>
      <c r="VTE19" s="877"/>
      <c r="VTF19" s="877"/>
      <c r="VTG19" s="877"/>
      <c r="VTH19" s="877"/>
      <c r="VTI19" s="877"/>
      <c r="VTJ19" s="877"/>
      <c r="VTK19" s="877"/>
      <c r="VTL19" s="877"/>
      <c r="VTM19" s="877"/>
      <c r="VTN19" s="877"/>
      <c r="VTO19" s="877"/>
      <c r="VTP19" s="877"/>
      <c r="VTQ19" s="877"/>
      <c r="VTR19" s="877"/>
      <c r="VTS19" s="877"/>
      <c r="VTT19" s="877"/>
      <c r="VTU19" s="877"/>
      <c r="VTV19" s="877"/>
      <c r="VTW19" s="877"/>
      <c r="VTX19" s="877"/>
      <c r="VTY19" s="877"/>
      <c r="VTZ19" s="877"/>
      <c r="VUA19" s="877"/>
      <c r="VUB19" s="877"/>
      <c r="VUC19" s="877"/>
      <c r="VUD19" s="877"/>
      <c r="VUE19" s="877"/>
      <c r="VUF19" s="877"/>
      <c r="VUG19" s="877"/>
      <c r="VUH19" s="877"/>
      <c r="VUI19" s="877"/>
      <c r="VUJ19" s="877"/>
      <c r="VUK19" s="877"/>
      <c r="VUL19" s="877"/>
      <c r="VUM19" s="877"/>
      <c r="VUN19" s="877"/>
      <c r="VUO19" s="877"/>
      <c r="VUP19" s="877"/>
      <c r="VUQ19" s="877"/>
      <c r="VUR19" s="877"/>
      <c r="VUS19" s="877"/>
      <c r="VUT19" s="877"/>
      <c r="VUU19" s="877"/>
      <c r="VUV19" s="877"/>
      <c r="VUW19" s="877"/>
      <c r="VUX19" s="877"/>
      <c r="VUY19" s="877"/>
      <c r="VUZ19" s="877"/>
      <c r="VVA19" s="877"/>
      <c r="VVB19" s="877"/>
      <c r="VVC19" s="877"/>
      <c r="VVD19" s="877"/>
      <c r="VVE19" s="877"/>
      <c r="VVF19" s="877"/>
      <c r="VVG19" s="877"/>
      <c r="VVH19" s="877"/>
      <c r="VVI19" s="877"/>
      <c r="VVJ19" s="877"/>
      <c r="VVK19" s="877"/>
      <c r="VVL19" s="877"/>
      <c r="VVM19" s="877"/>
      <c r="VVN19" s="877"/>
      <c r="VVO19" s="877"/>
      <c r="VVP19" s="877"/>
      <c r="VVQ19" s="877"/>
      <c r="VVR19" s="877"/>
      <c r="VVS19" s="877"/>
      <c r="VVT19" s="877"/>
      <c r="VVU19" s="877"/>
      <c r="VVV19" s="877"/>
      <c r="VVW19" s="877"/>
      <c r="VVX19" s="877"/>
      <c r="VVY19" s="877"/>
      <c r="VVZ19" s="877"/>
      <c r="VWA19" s="877"/>
      <c r="VWB19" s="877"/>
      <c r="VWC19" s="877"/>
      <c r="VWD19" s="877"/>
      <c r="VWE19" s="877"/>
      <c r="VWF19" s="877"/>
      <c r="VWG19" s="877"/>
      <c r="VWH19" s="877"/>
      <c r="VWI19" s="877"/>
      <c r="VWJ19" s="877"/>
      <c r="VWK19" s="877"/>
      <c r="VWL19" s="877"/>
      <c r="VWM19" s="877"/>
      <c r="VWN19" s="877"/>
      <c r="VWO19" s="877"/>
      <c r="VWP19" s="877"/>
      <c r="VWQ19" s="877"/>
      <c r="VWR19" s="877"/>
      <c r="VWS19" s="877"/>
      <c r="VWT19" s="877"/>
      <c r="VWU19" s="877"/>
      <c r="VWV19" s="877"/>
      <c r="VWW19" s="877"/>
      <c r="VWX19" s="877"/>
      <c r="VWY19" s="877"/>
      <c r="VWZ19" s="877"/>
      <c r="VXA19" s="877"/>
      <c r="VXB19" s="877"/>
      <c r="VXC19" s="877"/>
      <c r="VXD19" s="877"/>
      <c r="VXE19" s="877"/>
      <c r="VXF19" s="877"/>
      <c r="VXG19" s="877"/>
      <c r="VXH19" s="877"/>
      <c r="VXI19" s="877"/>
      <c r="VXJ19" s="877"/>
      <c r="VXK19" s="877"/>
      <c r="VXL19" s="877"/>
      <c r="VXM19" s="877"/>
      <c r="VXN19" s="877"/>
      <c r="VXO19" s="877"/>
      <c r="VXP19" s="877"/>
      <c r="VXQ19" s="877"/>
      <c r="VXR19" s="877"/>
      <c r="VXS19" s="877"/>
      <c r="VXT19" s="877"/>
      <c r="VXU19" s="877"/>
      <c r="VXV19" s="877"/>
      <c r="VXW19" s="877"/>
      <c r="VXX19" s="877"/>
      <c r="VXY19" s="877"/>
      <c r="VXZ19" s="877"/>
      <c r="VYA19" s="877"/>
      <c r="VYB19" s="877"/>
      <c r="VYC19" s="877"/>
      <c r="VYD19" s="877"/>
      <c r="VYE19" s="877"/>
      <c r="VYF19" s="877"/>
      <c r="VYG19" s="877"/>
      <c r="VYH19" s="877"/>
      <c r="VYI19" s="877"/>
      <c r="VYJ19" s="877"/>
      <c r="VYK19" s="877"/>
      <c r="VYL19" s="877"/>
      <c r="VYM19" s="877"/>
      <c r="VYN19" s="877"/>
      <c r="VYO19" s="877"/>
      <c r="VYP19" s="877"/>
      <c r="VYQ19" s="877"/>
      <c r="VYR19" s="877"/>
      <c r="VYS19" s="877"/>
      <c r="VYT19" s="877"/>
      <c r="VYU19" s="877"/>
      <c r="VYV19" s="877"/>
      <c r="VYW19" s="877"/>
      <c r="VYX19" s="877"/>
      <c r="VYY19" s="877"/>
      <c r="VYZ19" s="877"/>
      <c r="VZA19" s="877"/>
      <c r="VZB19" s="877"/>
      <c r="VZC19" s="877"/>
      <c r="VZD19" s="877"/>
      <c r="VZE19" s="877"/>
      <c r="VZF19" s="877"/>
      <c r="VZG19" s="877"/>
      <c r="VZH19" s="877"/>
      <c r="VZI19" s="877"/>
      <c r="VZJ19" s="877"/>
      <c r="VZK19" s="877"/>
      <c r="VZL19" s="877"/>
      <c r="VZM19" s="877"/>
      <c r="VZN19" s="877"/>
      <c r="VZO19" s="877"/>
      <c r="VZP19" s="877"/>
      <c r="VZQ19" s="877"/>
      <c r="VZR19" s="877"/>
      <c r="VZS19" s="877"/>
      <c r="VZT19" s="877"/>
      <c r="VZU19" s="877"/>
      <c r="VZV19" s="877"/>
      <c r="VZW19" s="877"/>
      <c r="VZX19" s="877"/>
      <c r="VZY19" s="877"/>
      <c r="VZZ19" s="877"/>
      <c r="WAA19" s="877"/>
      <c r="WAB19" s="877"/>
      <c r="WAC19" s="877"/>
      <c r="WAD19" s="877"/>
      <c r="WAE19" s="877"/>
      <c r="WAF19" s="877"/>
      <c r="WAG19" s="877"/>
      <c r="WAH19" s="877"/>
      <c r="WAI19" s="877"/>
      <c r="WAJ19" s="877"/>
      <c r="WAK19" s="877"/>
      <c r="WAL19" s="877"/>
      <c r="WAM19" s="877"/>
      <c r="WAN19" s="877"/>
      <c r="WAO19" s="877"/>
      <c r="WAP19" s="877"/>
      <c r="WAQ19" s="877"/>
      <c r="WAR19" s="877"/>
      <c r="WAS19" s="877"/>
      <c r="WAT19" s="877"/>
      <c r="WAU19" s="877"/>
      <c r="WAV19" s="877"/>
      <c r="WAW19" s="877"/>
      <c r="WAX19" s="877"/>
      <c r="WAY19" s="877"/>
      <c r="WAZ19" s="877"/>
      <c r="WBA19" s="877"/>
      <c r="WBB19" s="877"/>
      <c r="WBC19" s="877"/>
      <c r="WBD19" s="877"/>
      <c r="WBE19" s="877"/>
      <c r="WBF19" s="877"/>
      <c r="WBG19" s="877"/>
      <c r="WBH19" s="877"/>
      <c r="WBI19" s="877"/>
      <c r="WBJ19" s="877"/>
      <c r="WBK19" s="877"/>
      <c r="WBL19" s="877"/>
      <c r="WBM19" s="877"/>
      <c r="WBN19" s="877"/>
      <c r="WBO19" s="877"/>
      <c r="WBP19" s="877"/>
      <c r="WBQ19" s="877"/>
      <c r="WBR19" s="877"/>
      <c r="WBS19" s="877"/>
      <c r="WBT19" s="877"/>
      <c r="WBU19" s="877"/>
      <c r="WBV19" s="877"/>
      <c r="WBW19" s="877"/>
      <c r="WBX19" s="877"/>
      <c r="WBY19" s="877"/>
      <c r="WBZ19" s="877"/>
      <c r="WCA19" s="877"/>
      <c r="WCB19" s="877"/>
      <c r="WCC19" s="877"/>
      <c r="WCD19" s="877"/>
      <c r="WCE19" s="877"/>
      <c r="WCF19" s="877"/>
      <c r="WCG19" s="877"/>
      <c r="WCH19" s="877"/>
      <c r="WCI19" s="877"/>
      <c r="WCJ19" s="877"/>
      <c r="WCK19" s="877"/>
      <c r="WCL19" s="877"/>
      <c r="WCM19" s="877"/>
      <c r="WCN19" s="877"/>
      <c r="WCO19" s="877"/>
      <c r="WCP19" s="877"/>
      <c r="WCQ19" s="877"/>
      <c r="WCR19" s="877"/>
      <c r="WCS19" s="877"/>
      <c r="WCT19" s="877"/>
      <c r="WCU19" s="877"/>
      <c r="WCV19" s="877"/>
      <c r="WCW19" s="877"/>
      <c r="WCX19" s="877"/>
      <c r="WCY19" s="877"/>
      <c r="WCZ19" s="877"/>
      <c r="WDA19" s="877"/>
      <c r="WDB19" s="877"/>
      <c r="WDC19" s="877"/>
      <c r="WDD19" s="877"/>
      <c r="WDE19" s="877"/>
      <c r="WDF19" s="877"/>
      <c r="WDG19" s="877"/>
      <c r="WDH19" s="877"/>
      <c r="WDI19" s="877"/>
      <c r="WDJ19" s="877"/>
      <c r="WDK19" s="877"/>
      <c r="WDL19" s="877"/>
      <c r="WDM19" s="877"/>
      <c r="WDN19" s="877"/>
      <c r="WDO19" s="877"/>
      <c r="WDP19" s="877"/>
      <c r="WDQ19" s="877"/>
      <c r="WDR19" s="877"/>
      <c r="WDS19" s="877"/>
      <c r="WDT19" s="877"/>
      <c r="WDU19" s="877"/>
      <c r="WDV19" s="877"/>
      <c r="WDW19" s="877"/>
      <c r="WDX19" s="877"/>
      <c r="WDY19" s="877"/>
      <c r="WDZ19" s="877"/>
      <c r="WEA19" s="877"/>
      <c r="WEB19" s="877"/>
      <c r="WEC19" s="877"/>
      <c r="WED19" s="877"/>
      <c r="WEE19" s="877"/>
      <c r="WEF19" s="877"/>
      <c r="WEG19" s="877"/>
      <c r="WEH19" s="877"/>
      <c r="WEI19" s="877"/>
      <c r="WEJ19" s="877"/>
      <c r="WEK19" s="877"/>
      <c r="WEL19" s="877"/>
      <c r="WEM19" s="877"/>
      <c r="WEN19" s="877"/>
      <c r="WEO19" s="877"/>
      <c r="WEP19" s="877"/>
      <c r="WEQ19" s="877"/>
      <c r="WER19" s="877"/>
      <c r="WES19" s="877"/>
      <c r="WET19" s="877"/>
      <c r="WEU19" s="877"/>
      <c r="WEV19" s="877"/>
      <c r="WEW19" s="877"/>
      <c r="WEX19" s="877"/>
      <c r="WEY19" s="877"/>
      <c r="WEZ19" s="877"/>
      <c r="WFA19" s="877"/>
      <c r="WFB19" s="877"/>
      <c r="WFC19" s="877"/>
      <c r="WFD19" s="877"/>
      <c r="WFE19" s="877"/>
      <c r="WFF19" s="877"/>
      <c r="WFG19" s="877"/>
      <c r="WFH19" s="877"/>
      <c r="WFI19" s="877"/>
      <c r="WFJ19" s="877"/>
      <c r="WFK19" s="877"/>
      <c r="WFL19" s="877"/>
      <c r="WFM19" s="877"/>
      <c r="WFN19" s="877"/>
      <c r="WFO19" s="877"/>
      <c r="WFP19" s="877"/>
      <c r="WFQ19" s="877"/>
      <c r="WFR19" s="877"/>
      <c r="WFS19" s="877"/>
      <c r="WFT19" s="877"/>
      <c r="WFU19" s="877"/>
      <c r="WFV19" s="877"/>
      <c r="WFW19" s="877"/>
      <c r="WFX19" s="877"/>
      <c r="WFY19" s="877"/>
      <c r="WFZ19" s="877"/>
      <c r="WGA19" s="877"/>
      <c r="WGB19" s="877"/>
      <c r="WGC19" s="877"/>
      <c r="WGD19" s="877"/>
      <c r="WGE19" s="877"/>
      <c r="WGF19" s="877"/>
      <c r="WGG19" s="877"/>
      <c r="WGH19" s="877"/>
      <c r="WGI19" s="877"/>
      <c r="WGJ19" s="877"/>
      <c r="WGK19" s="877"/>
      <c r="WGL19" s="877"/>
      <c r="WGM19" s="877"/>
      <c r="WGN19" s="877"/>
      <c r="WGO19" s="877"/>
      <c r="WGP19" s="877"/>
      <c r="WGQ19" s="877"/>
      <c r="WGR19" s="877"/>
      <c r="WGS19" s="877"/>
      <c r="WGT19" s="877"/>
      <c r="WGU19" s="877"/>
      <c r="WGV19" s="877"/>
      <c r="WGW19" s="877"/>
      <c r="WGX19" s="877"/>
      <c r="WGY19" s="877"/>
      <c r="WGZ19" s="877"/>
      <c r="WHA19" s="877"/>
      <c r="WHB19" s="877"/>
      <c r="WHC19" s="877"/>
      <c r="WHD19" s="877"/>
      <c r="WHE19" s="877"/>
      <c r="WHF19" s="877"/>
      <c r="WHG19" s="877"/>
      <c r="WHH19" s="877"/>
      <c r="WHI19" s="877"/>
      <c r="WHJ19" s="877"/>
      <c r="WHK19" s="877"/>
      <c r="WHL19" s="877"/>
      <c r="WHM19" s="877"/>
      <c r="WHN19" s="877"/>
      <c r="WHO19" s="877"/>
      <c r="WHP19" s="877"/>
      <c r="WHQ19" s="877"/>
      <c r="WHR19" s="877"/>
      <c r="WHS19" s="877"/>
      <c r="WHT19" s="877"/>
      <c r="WHU19" s="877"/>
      <c r="WHV19" s="877"/>
      <c r="WHW19" s="877"/>
      <c r="WHX19" s="877"/>
      <c r="WHY19" s="877"/>
      <c r="WHZ19" s="877"/>
      <c r="WIA19" s="877"/>
      <c r="WIB19" s="877"/>
      <c r="WIC19" s="877"/>
      <c r="WID19" s="877"/>
      <c r="WIE19" s="877"/>
      <c r="WIF19" s="877"/>
      <c r="WIG19" s="877"/>
      <c r="WIH19" s="877"/>
      <c r="WII19" s="877"/>
      <c r="WIJ19" s="877"/>
      <c r="WIK19" s="877"/>
      <c r="WIL19" s="877"/>
      <c r="WIM19" s="877"/>
      <c r="WIN19" s="877"/>
      <c r="WIO19" s="877"/>
      <c r="WIP19" s="877"/>
      <c r="WIQ19" s="877"/>
      <c r="WIR19" s="877"/>
      <c r="WIS19" s="877"/>
      <c r="WIT19" s="877"/>
      <c r="WIU19" s="877"/>
      <c r="WIV19" s="877"/>
      <c r="WIW19" s="877"/>
      <c r="WIX19" s="877"/>
      <c r="WIY19" s="877"/>
      <c r="WIZ19" s="877"/>
      <c r="WJA19" s="877"/>
      <c r="WJB19" s="877"/>
      <c r="WJC19" s="877"/>
      <c r="WJD19" s="877"/>
      <c r="WJE19" s="877"/>
      <c r="WJF19" s="877"/>
      <c r="WJG19" s="877"/>
      <c r="WJH19" s="877"/>
      <c r="WJI19" s="877"/>
      <c r="WJJ19" s="877"/>
      <c r="WJK19" s="877"/>
      <c r="WJL19" s="877"/>
      <c r="WJM19" s="877"/>
      <c r="WJN19" s="877"/>
      <c r="WJO19" s="877"/>
      <c r="WJP19" s="877"/>
      <c r="WJQ19" s="877"/>
      <c r="WJR19" s="877"/>
      <c r="WJS19" s="877"/>
      <c r="WJT19" s="877"/>
      <c r="WJU19" s="877"/>
      <c r="WJV19" s="877"/>
      <c r="WJW19" s="877"/>
      <c r="WJX19" s="877"/>
      <c r="WJY19" s="877"/>
      <c r="WJZ19" s="877"/>
      <c r="WKA19" s="877"/>
      <c r="WKB19" s="877"/>
      <c r="WKC19" s="877"/>
      <c r="WKD19" s="877"/>
      <c r="WKE19" s="877"/>
      <c r="WKF19" s="877"/>
      <c r="WKG19" s="877"/>
      <c r="WKH19" s="877"/>
      <c r="WKI19" s="877"/>
      <c r="WKJ19" s="877"/>
      <c r="WKK19" s="877"/>
      <c r="WKL19" s="877"/>
      <c r="WKM19" s="877"/>
      <c r="WKN19" s="877"/>
      <c r="WKO19" s="877"/>
      <c r="WKP19" s="877"/>
      <c r="WKQ19" s="877"/>
      <c r="WKR19" s="877"/>
      <c r="WKS19" s="877"/>
      <c r="WKT19" s="877"/>
      <c r="WKU19" s="877"/>
      <c r="WKV19" s="877"/>
      <c r="WKW19" s="877"/>
      <c r="WKX19" s="877"/>
      <c r="WKY19" s="877"/>
      <c r="WKZ19" s="877"/>
      <c r="WLA19" s="877"/>
      <c r="WLB19" s="877"/>
      <c r="WLC19" s="877"/>
      <c r="WLD19" s="877"/>
      <c r="WLE19" s="877"/>
      <c r="WLF19" s="877"/>
      <c r="WLG19" s="877"/>
      <c r="WLH19" s="877"/>
      <c r="WLI19" s="877"/>
      <c r="WLJ19" s="877"/>
      <c r="WLK19" s="877"/>
      <c r="WLL19" s="877"/>
      <c r="WLM19" s="877"/>
      <c r="WLN19" s="877"/>
      <c r="WLO19" s="877"/>
      <c r="WLP19" s="877"/>
      <c r="WLQ19" s="877"/>
      <c r="WLR19" s="877"/>
      <c r="WLS19" s="877"/>
      <c r="WLT19" s="877"/>
      <c r="WLU19" s="877"/>
      <c r="WLV19" s="877"/>
      <c r="WLW19" s="877"/>
      <c r="WLX19" s="877"/>
      <c r="WLY19" s="877"/>
      <c r="WLZ19" s="877"/>
      <c r="WMA19" s="877"/>
      <c r="WMB19" s="877"/>
      <c r="WMC19" s="877"/>
      <c r="WMD19" s="877"/>
      <c r="WME19" s="877"/>
      <c r="WMF19" s="877"/>
      <c r="WMG19" s="877"/>
      <c r="WMH19" s="877"/>
      <c r="WMI19" s="877"/>
      <c r="WMJ19" s="877"/>
      <c r="WMK19" s="877"/>
      <c r="WML19" s="877"/>
      <c r="WMM19" s="877"/>
      <c r="WMN19" s="877"/>
      <c r="WMO19" s="877"/>
      <c r="WMP19" s="877"/>
      <c r="WMQ19" s="877"/>
      <c r="WMR19" s="877"/>
      <c r="WMS19" s="877"/>
      <c r="WMT19" s="877"/>
      <c r="WMU19" s="877"/>
      <c r="WMV19" s="877"/>
      <c r="WMW19" s="877"/>
      <c r="WMX19" s="877"/>
      <c r="WMY19" s="877"/>
      <c r="WMZ19" s="877"/>
      <c r="WNA19" s="877"/>
      <c r="WNB19" s="877"/>
      <c r="WNC19" s="877"/>
      <c r="WND19" s="877"/>
      <c r="WNE19" s="877"/>
      <c r="WNF19" s="877"/>
      <c r="WNG19" s="877"/>
      <c r="WNH19" s="877"/>
      <c r="WNI19" s="877"/>
      <c r="WNJ19" s="877"/>
      <c r="WNK19" s="877"/>
      <c r="WNL19" s="877"/>
      <c r="WNM19" s="877"/>
      <c r="WNN19" s="877"/>
      <c r="WNO19" s="877"/>
      <c r="WNP19" s="877"/>
      <c r="WNQ19" s="877"/>
      <c r="WNR19" s="877"/>
      <c r="WNS19" s="877"/>
      <c r="WNT19" s="877"/>
      <c r="WNU19" s="877"/>
      <c r="WNV19" s="877"/>
      <c r="WNW19" s="877"/>
      <c r="WNX19" s="877"/>
      <c r="WNY19" s="877"/>
      <c r="WNZ19" s="877"/>
      <c r="WOA19" s="877"/>
      <c r="WOB19" s="877"/>
      <c r="WOC19" s="877"/>
      <c r="WOD19" s="877"/>
      <c r="WOE19" s="877"/>
      <c r="WOF19" s="877"/>
      <c r="WOG19" s="877"/>
      <c r="WOH19" s="877"/>
      <c r="WOI19" s="877"/>
      <c r="WOJ19" s="877"/>
      <c r="WOK19" s="877"/>
      <c r="WOL19" s="877"/>
      <c r="WOM19" s="877"/>
      <c r="WON19" s="877"/>
      <c r="WOO19" s="877"/>
      <c r="WOP19" s="877"/>
      <c r="WOQ19" s="877"/>
      <c r="WOR19" s="877"/>
      <c r="WOS19" s="877"/>
      <c r="WOT19" s="877"/>
      <c r="WOU19" s="877"/>
      <c r="WOV19" s="877"/>
      <c r="WOW19" s="877"/>
      <c r="WOX19" s="877"/>
      <c r="WOY19" s="877"/>
      <c r="WOZ19" s="877"/>
      <c r="WPA19" s="877"/>
      <c r="WPB19" s="877"/>
      <c r="WPC19" s="877"/>
      <c r="WPD19" s="877"/>
      <c r="WPE19" s="877"/>
      <c r="WPF19" s="877"/>
      <c r="WPG19" s="877"/>
      <c r="WPH19" s="877"/>
      <c r="WPI19" s="877"/>
      <c r="WPJ19" s="877"/>
      <c r="WPK19" s="877"/>
      <c r="WPL19" s="877"/>
      <c r="WPM19" s="877"/>
      <c r="WPN19" s="877"/>
      <c r="WPO19" s="877"/>
      <c r="WPP19" s="877"/>
      <c r="WPQ19" s="877"/>
      <c r="WPR19" s="877"/>
      <c r="WPS19" s="877"/>
      <c r="WPT19" s="877"/>
      <c r="WPU19" s="877"/>
      <c r="WPV19" s="877"/>
      <c r="WPW19" s="877"/>
      <c r="WPX19" s="877"/>
      <c r="WPY19" s="877"/>
      <c r="WPZ19" s="877"/>
      <c r="WQA19" s="877"/>
      <c r="WQB19" s="877"/>
      <c r="WQC19" s="877"/>
      <c r="WQD19" s="877"/>
      <c r="WQE19" s="877"/>
      <c r="WQF19" s="877"/>
      <c r="WQG19" s="877"/>
      <c r="WQH19" s="877"/>
      <c r="WQI19" s="877"/>
      <c r="WQJ19" s="877"/>
      <c r="WQK19" s="877"/>
      <c r="WQL19" s="877"/>
      <c r="WQM19" s="877"/>
      <c r="WQN19" s="877"/>
      <c r="WQO19" s="877"/>
      <c r="WQP19" s="877"/>
      <c r="WQQ19" s="877"/>
      <c r="WQR19" s="877"/>
      <c r="WQS19" s="877"/>
      <c r="WQT19" s="877"/>
      <c r="WQU19" s="877"/>
      <c r="WQV19" s="877"/>
      <c r="WQW19" s="877"/>
      <c r="WQX19" s="877"/>
      <c r="WQY19" s="877"/>
      <c r="WQZ19" s="877"/>
      <c r="WRA19" s="877"/>
      <c r="WRB19" s="877"/>
      <c r="WRC19" s="877"/>
      <c r="WRD19" s="877"/>
      <c r="WRE19" s="877"/>
      <c r="WRF19" s="877"/>
      <c r="WRG19" s="877"/>
      <c r="WRH19" s="877"/>
      <c r="WRI19" s="877"/>
      <c r="WRJ19" s="877"/>
      <c r="WRK19" s="877"/>
      <c r="WRL19" s="877"/>
      <c r="WRM19" s="877"/>
      <c r="WRN19" s="877"/>
      <c r="WRO19" s="877"/>
      <c r="WRP19" s="877"/>
      <c r="WRQ19" s="877"/>
      <c r="WRR19" s="877"/>
      <c r="WRS19" s="877"/>
      <c r="WRT19" s="877"/>
      <c r="WRU19" s="877"/>
      <c r="WRV19" s="877"/>
      <c r="WRW19" s="877"/>
      <c r="WRX19" s="877"/>
      <c r="WRY19" s="877"/>
      <c r="WRZ19" s="877"/>
      <c r="WSA19" s="877"/>
      <c r="WSB19" s="877"/>
      <c r="WSC19" s="877"/>
      <c r="WSD19" s="877"/>
      <c r="WSE19" s="877"/>
      <c r="WSF19" s="877"/>
      <c r="WSG19" s="877"/>
      <c r="WSH19" s="877"/>
      <c r="WSI19" s="877"/>
      <c r="WSJ19" s="877"/>
      <c r="WSK19" s="877"/>
      <c r="WSL19" s="877"/>
      <c r="WSM19" s="877"/>
      <c r="WSN19" s="877"/>
      <c r="WSO19" s="877"/>
      <c r="WSP19" s="877"/>
      <c r="WSQ19" s="877"/>
      <c r="WSR19" s="877"/>
      <c r="WSS19" s="877"/>
      <c r="WST19" s="877"/>
      <c r="WSU19" s="877"/>
      <c r="WSV19" s="877"/>
      <c r="WSW19" s="877"/>
      <c r="WSX19" s="877"/>
      <c r="WSY19" s="877"/>
      <c r="WSZ19" s="877"/>
      <c r="WTA19" s="877"/>
      <c r="WTB19" s="877"/>
      <c r="WTC19" s="877"/>
      <c r="WTD19" s="877"/>
      <c r="WTE19" s="877"/>
      <c r="WTF19" s="877"/>
      <c r="WTG19" s="877"/>
      <c r="WTH19" s="877"/>
      <c r="WTI19" s="877"/>
      <c r="WTJ19" s="877"/>
      <c r="WTK19" s="877"/>
      <c r="WTL19" s="877"/>
      <c r="WTM19" s="877"/>
      <c r="WTN19" s="877"/>
      <c r="WTO19" s="877"/>
      <c r="WTP19" s="877"/>
      <c r="WTQ19" s="877"/>
      <c r="WTR19" s="877"/>
      <c r="WTS19" s="877"/>
      <c r="WTT19" s="877"/>
      <c r="WTU19" s="877"/>
      <c r="WTV19" s="877"/>
      <c r="WTW19" s="877"/>
      <c r="WTX19" s="877"/>
      <c r="WTY19" s="877"/>
      <c r="WTZ19" s="877"/>
      <c r="WUA19" s="877"/>
      <c r="WUB19" s="877"/>
      <c r="WUC19" s="877"/>
      <c r="WUD19" s="877"/>
      <c r="WUE19" s="877"/>
      <c r="WUF19" s="877"/>
      <c r="WUG19" s="877"/>
      <c r="WUH19" s="877"/>
      <c r="WUI19" s="877"/>
      <c r="WUJ19" s="877"/>
      <c r="WUK19" s="877"/>
      <c r="WUL19" s="877"/>
      <c r="WUM19" s="877"/>
      <c r="WUN19" s="877"/>
      <c r="WUO19" s="877"/>
      <c r="WUP19" s="877"/>
      <c r="WUQ19" s="877"/>
      <c r="WUR19" s="877"/>
      <c r="WUS19" s="877"/>
      <c r="WUT19" s="877"/>
      <c r="WUU19" s="877"/>
      <c r="WUV19" s="877"/>
      <c r="WUW19" s="877"/>
      <c r="WUX19" s="877"/>
      <c r="WUY19" s="877"/>
      <c r="WUZ19" s="877"/>
      <c r="WVA19" s="877"/>
      <c r="WVB19" s="877"/>
      <c r="WVC19" s="877"/>
      <c r="WVD19" s="877"/>
      <c r="WVE19" s="877"/>
      <c r="WVF19" s="877"/>
      <c r="WVG19" s="877"/>
      <c r="WVH19" s="877"/>
      <c r="WVI19" s="877"/>
      <c r="WVJ19" s="877"/>
      <c r="WVK19" s="877"/>
      <c r="WVL19" s="877"/>
      <c r="WVM19" s="877"/>
      <c r="WVN19" s="877"/>
      <c r="WVO19" s="877"/>
      <c r="WVP19" s="877"/>
      <c r="WVQ19" s="877"/>
      <c r="WVR19" s="877"/>
      <c r="WVS19" s="877"/>
      <c r="WVT19" s="877"/>
      <c r="WVU19" s="877"/>
      <c r="WVV19" s="877"/>
      <c r="WVW19" s="877"/>
      <c r="WVX19" s="877"/>
      <c r="WVY19" s="877"/>
      <c r="WVZ19" s="877"/>
      <c r="WWA19" s="877"/>
      <c r="WWB19" s="877"/>
      <c r="WWC19" s="877"/>
      <c r="WWD19" s="877"/>
      <c r="WWE19" s="877"/>
      <c r="WWF19" s="877"/>
      <c r="WWG19" s="877"/>
      <c r="WWH19" s="877"/>
      <c r="WWI19" s="877"/>
      <c r="WWJ19" s="877"/>
      <c r="WWK19" s="877"/>
      <c r="WWL19" s="877"/>
      <c r="WWM19" s="877"/>
      <c r="WWN19" s="877"/>
      <c r="WWO19" s="877"/>
      <c r="WWP19" s="877"/>
      <c r="WWQ19" s="877"/>
      <c r="WWR19" s="877"/>
      <c r="WWS19" s="877"/>
      <c r="WWT19" s="877"/>
      <c r="WWU19" s="877"/>
      <c r="WWV19" s="877"/>
      <c r="WWW19" s="877"/>
      <c r="WWX19" s="877"/>
      <c r="WWY19" s="877"/>
      <c r="WWZ19" s="877"/>
      <c r="WXA19" s="877"/>
      <c r="WXB19" s="877"/>
      <c r="WXC19" s="877"/>
      <c r="WXD19" s="877"/>
      <c r="WXE19" s="877"/>
      <c r="WXF19" s="877"/>
      <c r="WXG19" s="877"/>
      <c r="WXH19" s="877"/>
      <c r="WXI19" s="877"/>
      <c r="WXJ19" s="877"/>
      <c r="WXK19" s="877"/>
      <c r="WXL19" s="877"/>
      <c r="WXM19" s="877"/>
      <c r="WXN19" s="877"/>
      <c r="WXO19" s="877"/>
      <c r="WXP19" s="877"/>
      <c r="WXQ19" s="877"/>
      <c r="WXR19" s="877"/>
      <c r="WXS19" s="877"/>
      <c r="WXT19" s="877"/>
      <c r="WXU19" s="877"/>
      <c r="WXV19" s="877"/>
      <c r="WXW19" s="877"/>
      <c r="WXX19" s="877"/>
      <c r="WXY19" s="877"/>
      <c r="WXZ19" s="877"/>
      <c r="WYA19" s="877"/>
      <c r="WYB19" s="877"/>
      <c r="WYC19" s="877"/>
      <c r="WYD19" s="877"/>
      <c r="WYE19" s="877"/>
      <c r="WYF19" s="877"/>
      <c r="WYG19" s="877"/>
      <c r="WYH19" s="877"/>
      <c r="WYI19" s="877"/>
      <c r="WYJ19" s="877"/>
      <c r="WYK19" s="877"/>
      <c r="WYL19" s="877"/>
      <c r="WYM19" s="877"/>
      <c r="WYN19" s="877"/>
      <c r="WYO19" s="877"/>
      <c r="WYP19" s="877"/>
      <c r="WYQ19" s="877"/>
      <c r="WYR19" s="877"/>
      <c r="WYS19" s="877"/>
      <c r="WYT19" s="877"/>
      <c r="WYU19" s="877"/>
      <c r="WYV19" s="877"/>
      <c r="WYW19" s="877"/>
      <c r="WYX19" s="877"/>
      <c r="WYY19" s="877"/>
      <c r="WYZ19" s="877"/>
      <c r="WZA19" s="877"/>
      <c r="WZB19" s="877"/>
      <c r="WZC19" s="877"/>
      <c r="WZD19" s="877"/>
      <c r="WZE19" s="877"/>
      <c r="WZF19" s="877"/>
      <c r="WZG19" s="877"/>
      <c r="WZH19" s="877"/>
      <c r="WZI19" s="877"/>
      <c r="WZJ19" s="877"/>
      <c r="WZK19" s="877"/>
      <c r="WZL19" s="877"/>
      <c r="WZM19" s="877"/>
      <c r="WZN19" s="877"/>
      <c r="WZO19" s="877"/>
      <c r="WZP19" s="877"/>
      <c r="WZQ19" s="877"/>
      <c r="WZR19" s="877"/>
      <c r="WZS19" s="877"/>
      <c r="WZT19" s="877"/>
      <c r="WZU19" s="877"/>
      <c r="WZV19" s="877"/>
      <c r="WZW19" s="877"/>
      <c r="WZX19" s="877"/>
      <c r="WZY19" s="877"/>
      <c r="WZZ19" s="877"/>
      <c r="XAA19" s="877"/>
      <c r="XAB19" s="877"/>
      <c r="XAC19" s="877"/>
      <c r="XAD19" s="877"/>
      <c r="XAE19" s="877"/>
      <c r="XAF19" s="877"/>
      <c r="XAG19" s="877"/>
      <c r="XAH19" s="877"/>
      <c r="XAI19" s="877"/>
      <c r="XAJ19" s="877"/>
      <c r="XAK19" s="877"/>
      <c r="XAL19" s="877"/>
      <c r="XAM19" s="877"/>
      <c r="XAN19" s="877"/>
      <c r="XAO19" s="877"/>
      <c r="XAP19" s="877"/>
      <c r="XAQ19" s="877"/>
      <c r="XAR19" s="877"/>
      <c r="XAS19" s="877"/>
      <c r="XAT19" s="877"/>
      <c r="XAU19" s="877"/>
      <c r="XAV19" s="877"/>
      <c r="XAW19" s="877"/>
      <c r="XAX19" s="877"/>
      <c r="XAY19" s="877"/>
      <c r="XAZ19" s="877"/>
      <c r="XBA19" s="877"/>
      <c r="XBB19" s="877"/>
      <c r="XBC19" s="877"/>
      <c r="XBD19" s="877"/>
      <c r="XBE19" s="877"/>
      <c r="XBF19" s="877"/>
      <c r="XBG19" s="877"/>
      <c r="XBH19" s="877"/>
      <c r="XBI19" s="877"/>
      <c r="XBJ19" s="877"/>
      <c r="XBK19" s="877"/>
      <c r="XBL19" s="877"/>
      <c r="XBM19" s="877"/>
      <c r="XBN19" s="877"/>
      <c r="XBO19" s="877"/>
      <c r="XBP19" s="877"/>
      <c r="XBQ19" s="877"/>
      <c r="XBR19" s="877"/>
      <c r="XBS19" s="877"/>
      <c r="XBT19" s="877"/>
      <c r="XBU19" s="877"/>
      <c r="XBV19" s="877"/>
      <c r="XBW19" s="877"/>
      <c r="XBX19" s="877"/>
      <c r="XBY19" s="877"/>
      <c r="XBZ19" s="877"/>
      <c r="XCA19" s="877"/>
      <c r="XCB19" s="877"/>
      <c r="XCC19" s="877"/>
      <c r="XCD19" s="877"/>
      <c r="XCE19" s="877"/>
      <c r="XCF19" s="877"/>
      <c r="XCG19" s="877"/>
      <c r="XCH19" s="877"/>
      <c r="XCI19" s="877"/>
      <c r="XCJ19" s="877"/>
      <c r="XCK19" s="877"/>
      <c r="XCL19" s="877"/>
      <c r="XCM19" s="877"/>
      <c r="XCN19" s="877"/>
      <c r="XCO19" s="877"/>
      <c r="XCP19" s="877"/>
      <c r="XCQ19" s="877"/>
      <c r="XCR19" s="877"/>
      <c r="XCS19" s="877"/>
      <c r="XCT19" s="877"/>
      <c r="XCU19" s="877"/>
      <c r="XCV19" s="877"/>
      <c r="XCW19" s="877"/>
      <c r="XCX19" s="877"/>
      <c r="XCY19" s="877"/>
      <c r="XCZ19" s="877"/>
      <c r="XDA19" s="877"/>
      <c r="XDB19" s="877"/>
      <c r="XDC19" s="877"/>
      <c r="XDD19" s="877"/>
      <c r="XDE19" s="877"/>
      <c r="XDF19" s="877"/>
      <c r="XDG19" s="877"/>
      <c r="XDH19" s="877"/>
      <c r="XDI19" s="877"/>
      <c r="XDJ19" s="877"/>
      <c r="XDK19" s="877"/>
      <c r="XDL19" s="877"/>
      <c r="XDM19" s="877"/>
      <c r="XDN19" s="877"/>
      <c r="XDO19" s="877"/>
      <c r="XDP19" s="877"/>
      <c r="XDQ19" s="877"/>
      <c r="XDR19" s="877"/>
      <c r="XDS19" s="877"/>
      <c r="XDT19" s="877"/>
      <c r="XDU19" s="877"/>
      <c r="XDV19" s="877"/>
      <c r="XDW19" s="877"/>
      <c r="XDX19" s="877"/>
      <c r="XDY19" s="877"/>
      <c r="XDZ19" s="877"/>
      <c r="XEA19" s="877"/>
      <c r="XEB19" s="877"/>
      <c r="XEC19" s="877"/>
      <c r="XED19" s="877"/>
      <c r="XEE19" s="877"/>
      <c r="XEF19" s="877"/>
      <c r="XEG19" s="877"/>
      <c r="XEH19" s="877"/>
      <c r="XEI19" s="877"/>
      <c r="XEJ19" s="877"/>
      <c r="XEK19" s="877"/>
      <c r="XEL19" s="877"/>
      <c r="XEM19" s="877"/>
      <c r="XEN19" s="877"/>
      <c r="XEO19" s="877"/>
      <c r="XEP19" s="877"/>
      <c r="XEQ19" s="877"/>
      <c r="XER19" s="877"/>
      <c r="XES19" s="877"/>
      <c r="XET19" s="877"/>
      <c r="XEU19" s="877"/>
      <c r="XEV19" s="877"/>
      <c r="XEW19" s="877"/>
      <c r="XEX19" s="877"/>
      <c r="XEY19" s="877"/>
      <c r="XEZ19" s="877"/>
      <c r="XFA19" s="877"/>
      <c r="XFB19" s="877"/>
      <c r="XFC19" s="877"/>
      <c r="XFD19" s="877"/>
    </row>
    <row r="20" spans="1:16384" s="878" customFormat="1">
      <c r="A20" s="969">
        <v>2003634</v>
      </c>
      <c r="B20" s="962" t="s">
        <v>504</v>
      </c>
      <c r="C20" s="973" t="s">
        <v>519</v>
      </c>
      <c r="D20" s="974" t="s">
        <v>520</v>
      </c>
      <c r="E20" s="975">
        <v>71</v>
      </c>
      <c r="F20" s="915">
        <v>0</v>
      </c>
      <c r="G20" s="916">
        <f t="shared" si="0"/>
        <v>0.19600000000000001</v>
      </c>
      <c r="H20" s="915">
        <f t="shared" si="4"/>
        <v>0</v>
      </c>
      <c r="I20" s="915">
        <f t="shared" si="5"/>
        <v>0</v>
      </c>
      <c r="J20" s="950">
        <f t="shared" si="6"/>
        <v>0</v>
      </c>
      <c r="K20" s="877"/>
      <c r="L20" s="877"/>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c r="AJ20" s="877"/>
      <c r="AK20" s="877"/>
      <c r="AL20" s="877"/>
      <c r="AM20" s="877"/>
      <c r="AN20" s="877"/>
      <c r="AO20" s="877"/>
      <c r="AP20" s="877"/>
      <c r="AQ20" s="877"/>
      <c r="AR20" s="877"/>
      <c r="AS20" s="877"/>
      <c r="AT20" s="877"/>
      <c r="AU20" s="877"/>
      <c r="AV20" s="877"/>
      <c r="AW20" s="877"/>
      <c r="AX20" s="877"/>
      <c r="AY20" s="877"/>
      <c r="AZ20" s="877"/>
      <c r="BA20" s="877"/>
      <c r="BB20" s="877"/>
      <c r="BC20" s="877"/>
      <c r="BD20" s="877"/>
      <c r="BE20" s="877"/>
      <c r="BF20" s="877"/>
      <c r="BG20" s="877"/>
      <c r="BH20" s="877"/>
      <c r="BI20" s="877"/>
      <c r="BJ20" s="877"/>
      <c r="BK20" s="877"/>
      <c r="BL20" s="877"/>
      <c r="BM20" s="877"/>
      <c r="BN20" s="877"/>
      <c r="BO20" s="877"/>
      <c r="BP20" s="877"/>
      <c r="BQ20" s="877"/>
      <c r="BR20" s="877"/>
      <c r="BS20" s="877"/>
      <c r="BT20" s="877"/>
      <c r="BU20" s="877"/>
      <c r="BV20" s="877"/>
      <c r="BW20" s="877"/>
      <c r="BX20" s="877"/>
      <c r="BY20" s="877"/>
      <c r="BZ20" s="877"/>
      <c r="CA20" s="877"/>
      <c r="CB20" s="877"/>
      <c r="CC20" s="877"/>
      <c r="CD20" s="877"/>
      <c r="CE20" s="877"/>
      <c r="CF20" s="877"/>
      <c r="CG20" s="877"/>
      <c r="CH20" s="877"/>
      <c r="CI20" s="877"/>
      <c r="CJ20" s="877"/>
      <c r="CK20" s="877"/>
      <c r="CL20" s="877"/>
      <c r="CM20" s="877"/>
      <c r="CN20" s="877"/>
      <c r="CO20" s="877"/>
      <c r="CP20" s="877"/>
      <c r="CQ20" s="877"/>
      <c r="CR20" s="877"/>
      <c r="CS20" s="877"/>
      <c r="CT20" s="877"/>
      <c r="CU20" s="877"/>
      <c r="CV20" s="877"/>
      <c r="CW20" s="877"/>
      <c r="CX20" s="877"/>
      <c r="CY20" s="877"/>
      <c r="CZ20" s="877"/>
      <c r="DA20" s="877"/>
      <c r="DB20" s="877"/>
      <c r="DC20" s="877"/>
      <c r="DD20" s="877"/>
      <c r="DE20" s="877"/>
      <c r="DF20" s="877"/>
      <c r="DG20" s="877"/>
      <c r="DH20" s="877"/>
      <c r="DI20" s="877"/>
      <c r="DJ20" s="877"/>
      <c r="DK20" s="877"/>
      <c r="DL20" s="877"/>
      <c r="DM20" s="877"/>
      <c r="DN20" s="877"/>
      <c r="DO20" s="877"/>
      <c r="DP20" s="877"/>
      <c r="DQ20" s="877"/>
      <c r="DR20" s="877"/>
      <c r="DS20" s="877"/>
      <c r="DT20" s="877"/>
      <c r="DU20" s="877"/>
      <c r="DV20" s="877"/>
      <c r="DW20" s="877"/>
      <c r="DX20" s="877"/>
      <c r="DY20" s="877"/>
      <c r="DZ20" s="877"/>
      <c r="EA20" s="877"/>
      <c r="EB20" s="877"/>
      <c r="EC20" s="877"/>
      <c r="ED20" s="877"/>
      <c r="EE20" s="877"/>
      <c r="EF20" s="877"/>
      <c r="EG20" s="877"/>
      <c r="EH20" s="877"/>
      <c r="EI20" s="877"/>
      <c r="EJ20" s="877"/>
      <c r="EK20" s="877"/>
      <c r="EL20" s="877"/>
      <c r="EM20" s="877"/>
      <c r="EN20" s="877"/>
      <c r="EO20" s="877"/>
      <c r="EP20" s="877"/>
      <c r="EQ20" s="877"/>
      <c r="ER20" s="877"/>
      <c r="ES20" s="877"/>
      <c r="ET20" s="877"/>
      <c r="EU20" s="877"/>
      <c r="EV20" s="877"/>
      <c r="EW20" s="877"/>
      <c r="EX20" s="877"/>
      <c r="EY20" s="877"/>
      <c r="EZ20" s="877"/>
      <c r="FA20" s="877"/>
      <c r="FB20" s="877"/>
      <c r="FC20" s="877"/>
      <c r="FD20" s="877"/>
      <c r="FE20" s="877"/>
      <c r="FF20" s="877"/>
      <c r="FG20" s="877"/>
      <c r="FH20" s="877"/>
      <c r="FI20" s="877"/>
      <c r="FJ20" s="877"/>
      <c r="FK20" s="877"/>
      <c r="FL20" s="877"/>
      <c r="FM20" s="877"/>
      <c r="FN20" s="877"/>
      <c r="FO20" s="877"/>
      <c r="FP20" s="877"/>
      <c r="FQ20" s="877"/>
      <c r="FR20" s="877"/>
      <c r="FS20" s="877"/>
      <c r="FT20" s="877"/>
      <c r="FU20" s="877"/>
      <c r="FV20" s="877"/>
      <c r="FW20" s="877"/>
      <c r="FX20" s="877"/>
      <c r="FY20" s="877"/>
      <c r="FZ20" s="877"/>
      <c r="GA20" s="877"/>
      <c r="GB20" s="877"/>
      <c r="GC20" s="877"/>
      <c r="GD20" s="877"/>
      <c r="GE20" s="877"/>
      <c r="GF20" s="877"/>
      <c r="GG20" s="877"/>
      <c r="GH20" s="877"/>
      <c r="GI20" s="877"/>
      <c r="GJ20" s="877"/>
      <c r="GK20" s="877"/>
      <c r="GL20" s="877"/>
      <c r="GM20" s="877"/>
      <c r="GN20" s="877"/>
      <c r="GO20" s="877"/>
      <c r="GP20" s="877"/>
      <c r="GQ20" s="877"/>
      <c r="GR20" s="877"/>
      <c r="GS20" s="877"/>
      <c r="GT20" s="877"/>
      <c r="GU20" s="877"/>
      <c r="GV20" s="877"/>
      <c r="GW20" s="877"/>
      <c r="GX20" s="877"/>
      <c r="GY20" s="877"/>
      <c r="GZ20" s="877"/>
      <c r="HA20" s="877"/>
      <c r="HB20" s="877"/>
      <c r="HC20" s="877"/>
      <c r="HD20" s="877"/>
      <c r="HE20" s="877"/>
      <c r="HF20" s="877"/>
      <c r="HG20" s="877"/>
      <c r="HH20" s="877"/>
      <c r="HI20" s="877"/>
      <c r="HJ20" s="877"/>
      <c r="HK20" s="877"/>
      <c r="HL20" s="877"/>
      <c r="HM20" s="877"/>
      <c r="HN20" s="877"/>
      <c r="HO20" s="877"/>
      <c r="HP20" s="877"/>
      <c r="HQ20" s="877"/>
      <c r="HR20" s="877"/>
      <c r="HS20" s="877"/>
      <c r="HT20" s="877"/>
      <c r="HU20" s="877"/>
      <c r="HV20" s="877"/>
      <c r="HW20" s="877"/>
      <c r="HX20" s="877"/>
      <c r="HY20" s="877"/>
      <c r="HZ20" s="877"/>
      <c r="IA20" s="877"/>
      <c r="IB20" s="877"/>
      <c r="IC20" s="877"/>
      <c r="ID20" s="877"/>
      <c r="IE20" s="877"/>
      <c r="IF20" s="877"/>
      <c r="IG20" s="877"/>
      <c r="IH20" s="877"/>
      <c r="II20" s="877"/>
      <c r="IJ20" s="877"/>
      <c r="IK20" s="877"/>
      <c r="IL20" s="877"/>
      <c r="IM20" s="877"/>
      <c r="IN20" s="877"/>
      <c r="IO20" s="877"/>
      <c r="IP20" s="877"/>
      <c r="IQ20" s="877"/>
      <c r="IR20" s="877"/>
      <c r="IS20" s="877"/>
      <c r="IT20" s="877"/>
      <c r="IU20" s="877"/>
      <c r="IV20" s="877"/>
      <c r="IW20" s="877"/>
      <c r="IX20" s="877"/>
      <c r="IY20" s="877"/>
      <c r="IZ20" s="877"/>
      <c r="JA20" s="877"/>
      <c r="JB20" s="877"/>
      <c r="JC20" s="877"/>
      <c r="JD20" s="877"/>
      <c r="JE20" s="877"/>
      <c r="JF20" s="877"/>
      <c r="JG20" s="877"/>
      <c r="JH20" s="877"/>
      <c r="JI20" s="877"/>
      <c r="JJ20" s="877"/>
      <c r="JK20" s="877"/>
      <c r="JL20" s="877"/>
      <c r="JM20" s="877"/>
      <c r="JN20" s="877"/>
      <c r="JO20" s="877"/>
      <c r="JP20" s="877"/>
      <c r="JQ20" s="877"/>
      <c r="JR20" s="877"/>
      <c r="JS20" s="877"/>
      <c r="JT20" s="877"/>
      <c r="JU20" s="877"/>
      <c r="JV20" s="877"/>
      <c r="JW20" s="877"/>
      <c r="JX20" s="877"/>
      <c r="JY20" s="877"/>
      <c r="JZ20" s="877"/>
      <c r="KA20" s="877"/>
      <c r="KB20" s="877"/>
      <c r="KC20" s="877"/>
      <c r="KD20" s="877"/>
      <c r="KE20" s="877"/>
      <c r="KF20" s="877"/>
      <c r="KG20" s="877"/>
      <c r="KH20" s="877"/>
      <c r="KI20" s="877"/>
      <c r="KJ20" s="877"/>
      <c r="KK20" s="877"/>
      <c r="KL20" s="877"/>
      <c r="KM20" s="877"/>
      <c r="KN20" s="877"/>
      <c r="KO20" s="877"/>
      <c r="KP20" s="877"/>
      <c r="KQ20" s="877"/>
      <c r="KR20" s="877"/>
      <c r="KS20" s="877"/>
      <c r="KT20" s="877"/>
      <c r="KU20" s="877"/>
      <c r="KV20" s="877"/>
      <c r="KW20" s="877"/>
      <c r="KX20" s="877"/>
      <c r="KY20" s="877"/>
      <c r="KZ20" s="877"/>
      <c r="LA20" s="877"/>
      <c r="LB20" s="877"/>
      <c r="LC20" s="877"/>
      <c r="LD20" s="877"/>
      <c r="LE20" s="877"/>
      <c r="LF20" s="877"/>
      <c r="LG20" s="877"/>
      <c r="LH20" s="877"/>
      <c r="LI20" s="877"/>
      <c r="LJ20" s="877"/>
      <c r="LK20" s="877"/>
      <c r="LL20" s="877"/>
      <c r="LM20" s="877"/>
      <c r="LN20" s="877"/>
      <c r="LO20" s="877"/>
      <c r="LP20" s="877"/>
      <c r="LQ20" s="877"/>
      <c r="LR20" s="877"/>
      <c r="LS20" s="877"/>
      <c r="LT20" s="877"/>
      <c r="LU20" s="877"/>
      <c r="LV20" s="877"/>
      <c r="LW20" s="877"/>
      <c r="LX20" s="877"/>
      <c r="LY20" s="877"/>
      <c r="LZ20" s="877"/>
      <c r="MA20" s="877"/>
      <c r="MB20" s="877"/>
      <c r="MC20" s="877"/>
      <c r="MD20" s="877"/>
      <c r="ME20" s="877"/>
      <c r="MF20" s="877"/>
      <c r="MG20" s="877"/>
      <c r="MH20" s="877"/>
      <c r="MI20" s="877"/>
      <c r="MJ20" s="877"/>
      <c r="MK20" s="877"/>
      <c r="ML20" s="877"/>
      <c r="MM20" s="877"/>
      <c r="MN20" s="877"/>
      <c r="MO20" s="877"/>
      <c r="MP20" s="877"/>
      <c r="MQ20" s="877"/>
      <c r="MR20" s="877"/>
      <c r="MS20" s="877"/>
      <c r="MT20" s="877"/>
      <c r="MU20" s="877"/>
      <c r="MV20" s="877"/>
      <c r="MW20" s="877"/>
      <c r="MX20" s="877"/>
      <c r="MY20" s="877"/>
      <c r="MZ20" s="877"/>
      <c r="NA20" s="877"/>
      <c r="NB20" s="877"/>
      <c r="NC20" s="877"/>
      <c r="ND20" s="877"/>
      <c r="NE20" s="877"/>
      <c r="NF20" s="877"/>
      <c r="NG20" s="877"/>
      <c r="NH20" s="877"/>
      <c r="NI20" s="877"/>
      <c r="NJ20" s="877"/>
      <c r="NK20" s="877"/>
      <c r="NL20" s="877"/>
      <c r="NM20" s="877"/>
      <c r="NN20" s="877"/>
      <c r="NO20" s="877"/>
      <c r="NP20" s="877"/>
      <c r="NQ20" s="877"/>
      <c r="NR20" s="877"/>
      <c r="NS20" s="877"/>
      <c r="NT20" s="877"/>
      <c r="NU20" s="877"/>
      <c r="NV20" s="877"/>
      <c r="NW20" s="877"/>
      <c r="NX20" s="877"/>
      <c r="NY20" s="877"/>
      <c r="NZ20" s="877"/>
      <c r="OA20" s="877"/>
      <c r="OB20" s="877"/>
      <c r="OC20" s="877"/>
      <c r="OD20" s="877"/>
      <c r="OE20" s="877"/>
      <c r="OF20" s="877"/>
      <c r="OG20" s="877"/>
      <c r="OH20" s="877"/>
      <c r="OI20" s="877"/>
      <c r="OJ20" s="877"/>
      <c r="OK20" s="877"/>
      <c r="OL20" s="877"/>
      <c r="OM20" s="877"/>
      <c r="ON20" s="877"/>
      <c r="OO20" s="877"/>
      <c r="OP20" s="877"/>
      <c r="OQ20" s="877"/>
      <c r="OR20" s="877"/>
      <c r="OS20" s="877"/>
      <c r="OT20" s="877"/>
      <c r="OU20" s="877"/>
      <c r="OV20" s="877"/>
      <c r="OW20" s="877"/>
      <c r="OX20" s="877"/>
      <c r="OY20" s="877"/>
      <c r="OZ20" s="877"/>
      <c r="PA20" s="877"/>
      <c r="PB20" s="877"/>
      <c r="PC20" s="877"/>
      <c r="PD20" s="877"/>
      <c r="PE20" s="877"/>
      <c r="PF20" s="877"/>
      <c r="PG20" s="877"/>
      <c r="PH20" s="877"/>
      <c r="PI20" s="877"/>
      <c r="PJ20" s="877"/>
      <c r="PK20" s="877"/>
      <c r="PL20" s="877"/>
      <c r="PM20" s="877"/>
      <c r="PN20" s="877"/>
      <c r="PO20" s="877"/>
      <c r="PP20" s="877"/>
      <c r="PQ20" s="877"/>
      <c r="PR20" s="877"/>
      <c r="PS20" s="877"/>
      <c r="PT20" s="877"/>
      <c r="PU20" s="877"/>
      <c r="PV20" s="877"/>
      <c r="PW20" s="877"/>
      <c r="PX20" s="877"/>
      <c r="PY20" s="877"/>
      <c r="PZ20" s="877"/>
      <c r="QA20" s="877"/>
      <c r="QB20" s="877"/>
      <c r="QC20" s="877"/>
      <c r="QD20" s="877"/>
      <c r="QE20" s="877"/>
      <c r="QF20" s="877"/>
      <c r="QG20" s="877"/>
      <c r="QH20" s="877"/>
      <c r="QI20" s="877"/>
      <c r="QJ20" s="877"/>
      <c r="QK20" s="877"/>
      <c r="QL20" s="877"/>
      <c r="QM20" s="877"/>
      <c r="QN20" s="877"/>
      <c r="QO20" s="877"/>
      <c r="QP20" s="877"/>
      <c r="QQ20" s="877"/>
      <c r="QR20" s="877"/>
      <c r="QS20" s="877"/>
      <c r="QT20" s="877"/>
      <c r="QU20" s="877"/>
      <c r="QV20" s="877"/>
      <c r="QW20" s="877"/>
      <c r="QX20" s="877"/>
      <c r="QY20" s="877"/>
      <c r="QZ20" s="877"/>
      <c r="RA20" s="877"/>
      <c r="RB20" s="877"/>
      <c r="RC20" s="877"/>
      <c r="RD20" s="877"/>
      <c r="RE20" s="877"/>
      <c r="RF20" s="877"/>
      <c r="RG20" s="877"/>
      <c r="RH20" s="877"/>
      <c r="RI20" s="877"/>
      <c r="RJ20" s="877"/>
      <c r="RK20" s="877"/>
      <c r="RL20" s="877"/>
      <c r="RM20" s="877"/>
      <c r="RN20" s="877"/>
      <c r="RO20" s="877"/>
      <c r="RP20" s="877"/>
      <c r="RQ20" s="877"/>
      <c r="RR20" s="877"/>
      <c r="RS20" s="877"/>
      <c r="RT20" s="877"/>
      <c r="RU20" s="877"/>
      <c r="RV20" s="877"/>
      <c r="RW20" s="877"/>
      <c r="RX20" s="877"/>
      <c r="RY20" s="877"/>
      <c r="RZ20" s="877"/>
      <c r="SA20" s="877"/>
      <c r="SB20" s="877"/>
      <c r="SC20" s="877"/>
      <c r="SD20" s="877"/>
      <c r="SE20" s="877"/>
      <c r="SF20" s="877"/>
      <c r="SG20" s="877"/>
      <c r="SH20" s="877"/>
      <c r="SI20" s="877"/>
      <c r="SJ20" s="877"/>
      <c r="SK20" s="877"/>
      <c r="SL20" s="877"/>
      <c r="SM20" s="877"/>
      <c r="SN20" s="877"/>
      <c r="SO20" s="877"/>
      <c r="SP20" s="877"/>
      <c r="SQ20" s="877"/>
      <c r="SR20" s="877"/>
      <c r="SS20" s="877"/>
      <c r="ST20" s="877"/>
      <c r="SU20" s="877"/>
      <c r="SV20" s="877"/>
      <c r="SW20" s="877"/>
      <c r="SX20" s="877"/>
      <c r="SY20" s="877"/>
      <c r="SZ20" s="877"/>
      <c r="TA20" s="877"/>
      <c r="TB20" s="877"/>
      <c r="TC20" s="877"/>
      <c r="TD20" s="877"/>
      <c r="TE20" s="877"/>
      <c r="TF20" s="877"/>
      <c r="TG20" s="877"/>
      <c r="TH20" s="877"/>
      <c r="TI20" s="877"/>
      <c r="TJ20" s="877"/>
      <c r="TK20" s="877"/>
      <c r="TL20" s="877"/>
      <c r="TM20" s="877"/>
      <c r="TN20" s="877"/>
      <c r="TO20" s="877"/>
      <c r="TP20" s="877"/>
      <c r="TQ20" s="877"/>
      <c r="TR20" s="877"/>
      <c r="TS20" s="877"/>
      <c r="TT20" s="877"/>
      <c r="TU20" s="877"/>
      <c r="TV20" s="877"/>
      <c r="TW20" s="877"/>
      <c r="TX20" s="877"/>
      <c r="TY20" s="877"/>
      <c r="TZ20" s="877"/>
      <c r="UA20" s="877"/>
      <c r="UB20" s="877"/>
      <c r="UC20" s="877"/>
      <c r="UD20" s="877"/>
      <c r="UE20" s="877"/>
      <c r="UF20" s="877"/>
      <c r="UG20" s="877"/>
      <c r="UH20" s="877"/>
      <c r="UI20" s="877"/>
      <c r="UJ20" s="877"/>
      <c r="UK20" s="877"/>
      <c r="UL20" s="877"/>
      <c r="UM20" s="877"/>
      <c r="UN20" s="877"/>
      <c r="UO20" s="877"/>
      <c r="UP20" s="877"/>
      <c r="UQ20" s="877"/>
      <c r="UR20" s="877"/>
      <c r="US20" s="877"/>
      <c r="UT20" s="877"/>
      <c r="UU20" s="877"/>
      <c r="UV20" s="877"/>
      <c r="UW20" s="877"/>
      <c r="UX20" s="877"/>
      <c r="UY20" s="877"/>
      <c r="UZ20" s="877"/>
      <c r="VA20" s="877"/>
      <c r="VB20" s="877"/>
      <c r="VC20" s="877"/>
      <c r="VD20" s="877"/>
      <c r="VE20" s="877"/>
      <c r="VF20" s="877"/>
      <c r="VG20" s="877"/>
      <c r="VH20" s="877"/>
      <c r="VI20" s="877"/>
      <c r="VJ20" s="877"/>
      <c r="VK20" s="877"/>
      <c r="VL20" s="877"/>
      <c r="VM20" s="877"/>
      <c r="VN20" s="877"/>
      <c r="VO20" s="877"/>
      <c r="VP20" s="877"/>
      <c r="VQ20" s="877"/>
      <c r="VR20" s="877"/>
      <c r="VS20" s="877"/>
      <c r="VT20" s="877"/>
      <c r="VU20" s="877"/>
      <c r="VV20" s="877"/>
      <c r="VW20" s="877"/>
      <c r="VX20" s="877"/>
      <c r="VY20" s="877"/>
      <c r="VZ20" s="877"/>
      <c r="WA20" s="877"/>
      <c r="WB20" s="877"/>
      <c r="WC20" s="877"/>
      <c r="WD20" s="877"/>
      <c r="WE20" s="877"/>
      <c r="WF20" s="877"/>
      <c r="WG20" s="877"/>
      <c r="WH20" s="877"/>
      <c r="WI20" s="877"/>
      <c r="WJ20" s="877"/>
      <c r="WK20" s="877"/>
      <c r="WL20" s="877"/>
      <c r="WM20" s="877"/>
      <c r="WN20" s="877"/>
      <c r="WO20" s="877"/>
      <c r="WP20" s="877"/>
      <c r="WQ20" s="877"/>
      <c r="WR20" s="877"/>
      <c r="WS20" s="877"/>
      <c r="WT20" s="877"/>
      <c r="WU20" s="877"/>
      <c r="WV20" s="877"/>
      <c r="WW20" s="877"/>
      <c r="WX20" s="877"/>
      <c r="WY20" s="877"/>
      <c r="WZ20" s="877"/>
      <c r="XA20" s="877"/>
      <c r="XB20" s="877"/>
      <c r="XC20" s="877"/>
      <c r="XD20" s="877"/>
      <c r="XE20" s="877"/>
      <c r="XF20" s="877"/>
      <c r="XG20" s="877"/>
      <c r="XH20" s="877"/>
      <c r="XI20" s="877"/>
      <c r="XJ20" s="877"/>
      <c r="XK20" s="877"/>
      <c r="XL20" s="877"/>
      <c r="XM20" s="877"/>
      <c r="XN20" s="877"/>
      <c r="XO20" s="877"/>
      <c r="XP20" s="877"/>
      <c r="XQ20" s="877"/>
      <c r="XR20" s="877"/>
      <c r="XS20" s="877"/>
      <c r="XT20" s="877"/>
      <c r="XU20" s="877"/>
      <c r="XV20" s="877"/>
      <c r="XW20" s="877"/>
      <c r="XX20" s="877"/>
      <c r="XY20" s="877"/>
      <c r="XZ20" s="877"/>
      <c r="YA20" s="877"/>
      <c r="YB20" s="877"/>
      <c r="YC20" s="877"/>
      <c r="YD20" s="877"/>
      <c r="YE20" s="877"/>
      <c r="YF20" s="877"/>
      <c r="YG20" s="877"/>
      <c r="YH20" s="877"/>
      <c r="YI20" s="877"/>
      <c r="YJ20" s="877"/>
      <c r="YK20" s="877"/>
      <c r="YL20" s="877"/>
      <c r="YM20" s="877"/>
      <c r="YN20" s="877"/>
      <c r="YO20" s="877"/>
      <c r="YP20" s="877"/>
      <c r="YQ20" s="877"/>
      <c r="YR20" s="877"/>
      <c r="YS20" s="877"/>
      <c r="YT20" s="877"/>
      <c r="YU20" s="877"/>
      <c r="YV20" s="877"/>
      <c r="YW20" s="877"/>
      <c r="YX20" s="877"/>
      <c r="YY20" s="877"/>
      <c r="YZ20" s="877"/>
      <c r="ZA20" s="877"/>
      <c r="ZB20" s="877"/>
      <c r="ZC20" s="877"/>
      <c r="ZD20" s="877"/>
      <c r="ZE20" s="877"/>
      <c r="ZF20" s="877"/>
      <c r="ZG20" s="877"/>
      <c r="ZH20" s="877"/>
      <c r="ZI20" s="877"/>
      <c r="ZJ20" s="877"/>
      <c r="ZK20" s="877"/>
      <c r="ZL20" s="877"/>
      <c r="ZM20" s="877"/>
      <c r="ZN20" s="877"/>
      <c r="ZO20" s="877"/>
      <c r="ZP20" s="877"/>
      <c r="ZQ20" s="877"/>
      <c r="ZR20" s="877"/>
      <c r="ZS20" s="877"/>
      <c r="ZT20" s="877"/>
      <c r="ZU20" s="877"/>
      <c r="ZV20" s="877"/>
      <c r="ZW20" s="877"/>
      <c r="ZX20" s="877"/>
      <c r="ZY20" s="877"/>
      <c r="ZZ20" s="877"/>
      <c r="AAA20" s="877"/>
      <c r="AAB20" s="877"/>
      <c r="AAC20" s="877"/>
      <c r="AAD20" s="877"/>
      <c r="AAE20" s="877"/>
      <c r="AAF20" s="877"/>
      <c r="AAG20" s="877"/>
      <c r="AAH20" s="877"/>
      <c r="AAI20" s="877"/>
      <c r="AAJ20" s="877"/>
      <c r="AAK20" s="877"/>
      <c r="AAL20" s="877"/>
      <c r="AAM20" s="877"/>
      <c r="AAN20" s="877"/>
      <c r="AAO20" s="877"/>
      <c r="AAP20" s="877"/>
      <c r="AAQ20" s="877"/>
      <c r="AAR20" s="877"/>
      <c r="AAS20" s="877"/>
      <c r="AAT20" s="877"/>
      <c r="AAU20" s="877"/>
      <c r="AAV20" s="877"/>
      <c r="AAW20" s="877"/>
      <c r="AAX20" s="877"/>
      <c r="AAY20" s="877"/>
      <c r="AAZ20" s="877"/>
      <c r="ABA20" s="877"/>
      <c r="ABB20" s="877"/>
      <c r="ABC20" s="877"/>
      <c r="ABD20" s="877"/>
      <c r="ABE20" s="877"/>
      <c r="ABF20" s="877"/>
      <c r="ABG20" s="877"/>
      <c r="ABH20" s="877"/>
      <c r="ABI20" s="877"/>
      <c r="ABJ20" s="877"/>
      <c r="ABK20" s="877"/>
      <c r="ABL20" s="877"/>
      <c r="ABM20" s="877"/>
      <c r="ABN20" s="877"/>
      <c r="ABO20" s="877"/>
      <c r="ABP20" s="877"/>
      <c r="ABQ20" s="877"/>
      <c r="ABR20" s="877"/>
      <c r="ABS20" s="877"/>
      <c r="ABT20" s="877"/>
      <c r="ABU20" s="877"/>
      <c r="ABV20" s="877"/>
      <c r="ABW20" s="877"/>
      <c r="ABX20" s="877"/>
      <c r="ABY20" s="877"/>
      <c r="ABZ20" s="877"/>
      <c r="ACA20" s="877"/>
      <c r="ACB20" s="877"/>
      <c r="ACC20" s="877"/>
      <c r="ACD20" s="877"/>
      <c r="ACE20" s="877"/>
      <c r="ACF20" s="877"/>
      <c r="ACG20" s="877"/>
      <c r="ACH20" s="877"/>
      <c r="ACI20" s="877"/>
      <c r="ACJ20" s="877"/>
      <c r="ACK20" s="877"/>
      <c r="ACL20" s="877"/>
      <c r="ACM20" s="877"/>
      <c r="ACN20" s="877"/>
      <c r="ACO20" s="877"/>
      <c r="ACP20" s="877"/>
      <c r="ACQ20" s="877"/>
      <c r="ACR20" s="877"/>
      <c r="ACS20" s="877"/>
      <c r="ACT20" s="877"/>
      <c r="ACU20" s="877"/>
      <c r="ACV20" s="877"/>
      <c r="ACW20" s="877"/>
      <c r="ACX20" s="877"/>
      <c r="ACY20" s="877"/>
      <c r="ACZ20" s="877"/>
      <c r="ADA20" s="877"/>
      <c r="ADB20" s="877"/>
      <c r="ADC20" s="877"/>
      <c r="ADD20" s="877"/>
      <c r="ADE20" s="877"/>
      <c r="ADF20" s="877"/>
      <c r="ADG20" s="877"/>
      <c r="ADH20" s="877"/>
      <c r="ADI20" s="877"/>
      <c r="ADJ20" s="877"/>
      <c r="ADK20" s="877"/>
      <c r="ADL20" s="877"/>
      <c r="ADM20" s="877"/>
      <c r="ADN20" s="877"/>
      <c r="ADO20" s="877"/>
      <c r="ADP20" s="877"/>
      <c r="ADQ20" s="877"/>
      <c r="ADR20" s="877"/>
      <c r="ADS20" s="877"/>
      <c r="ADT20" s="877"/>
      <c r="ADU20" s="877"/>
      <c r="ADV20" s="877"/>
      <c r="ADW20" s="877"/>
      <c r="ADX20" s="877"/>
      <c r="ADY20" s="877"/>
      <c r="ADZ20" s="877"/>
      <c r="AEA20" s="877"/>
      <c r="AEB20" s="877"/>
      <c r="AEC20" s="877"/>
      <c r="AED20" s="877"/>
      <c r="AEE20" s="877"/>
      <c r="AEF20" s="877"/>
      <c r="AEG20" s="877"/>
      <c r="AEH20" s="877"/>
      <c r="AEI20" s="877"/>
      <c r="AEJ20" s="877"/>
      <c r="AEK20" s="877"/>
      <c r="AEL20" s="877"/>
      <c r="AEM20" s="877"/>
      <c r="AEN20" s="877"/>
      <c r="AEO20" s="877"/>
      <c r="AEP20" s="877"/>
      <c r="AEQ20" s="877"/>
      <c r="AER20" s="877"/>
      <c r="AES20" s="877"/>
      <c r="AET20" s="877"/>
      <c r="AEU20" s="877"/>
      <c r="AEV20" s="877"/>
      <c r="AEW20" s="877"/>
      <c r="AEX20" s="877"/>
      <c r="AEY20" s="877"/>
      <c r="AEZ20" s="877"/>
      <c r="AFA20" s="877"/>
      <c r="AFB20" s="877"/>
      <c r="AFC20" s="877"/>
      <c r="AFD20" s="877"/>
      <c r="AFE20" s="877"/>
      <c r="AFF20" s="877"/>
      <c r="AFG20" s="877"/>
      <c r="AFH20" s="877"/>
      <c r="AFI20" s="877"/>
      <c r="AFJ20" s="877"/>
      <c r="AFK20" s="877"/>
      <c r="AFL20" s="877"/>
      <c r="AFM20" s="877"/>
      <c r="AFN20" s="877"/>
      <c r="AFO20" s="877"/>
      <c r="AFP20" s="877"/>
      <c r="AFQ20" s="877"/>
      <c r="AFR20" s="877"/>
      <c r="AFS20" s="877"/>
      <c r="AFT20" s="877"/>
      <c r="AFU20" s="877"/>
      <c r="AFV20" s="877"/>
      <c r="AFW20" s="877"/>
      <c r="AFX20" s="877"/>
      <c r="AFY20" s="877"/>
      <c r="AFZ20" s="877"/>
      <c r="AGA20" s="877"/>
      <c r="AGB20" s="877"/>
      <c r="AGC20" s="877"/>
      <c r="AGD20" s="877"/>
      <c r="AGE20" s="877"/>
      <c r="AGF20" s="877"/>
      <c r="AGG20" s="877"/>
      <c r="AGH20" s="877"/>
      <c r="AGI20" s="877"/>
      <c r="AGJ20" s="877"/>
      <c r="AGK20" s="877"/>
      <c r="AGL20" s="877"/>
      <c r="AGM20" s="877"/>
      <c r="AGN20" s="877"/>
      <c r="AGO20" s="877"/>
      <c r="AGP20" s="877"/>
      <c r="AGQ20" s="877"/>
      <c r="AGR20" s="877"/>
      <c r="AGS20" s="877"/>
      <c r="AGT20" s="877"/>
      <c r="AGU20" s="877"/>
      <c r="AGV20" s="877"/>
      <c r="AGW20" s="877"/>
      <c r="AGX20" s="877"/>
      <c r="AGY20" s="877"/>
      <c r="AGZ20" s="877"/>
      <c r="AHA20" s="877"/>
      <c r="AHB20" s="877"/>
      <c r="AHC20" s="877"/>
      <c r="AHD20" s="877"/>
      <c r="AHE20" s="877"/>
      <c r="AHF20" s="877"/>
      <c r="AHG20" s="877"/>
      <c r="AHH20" s="877"/>
      <c r="AHI20" s="877"/>
      <c r="AHJ20" s="877"/>
      <c r="AHK20" s="877"/>
      <c r="AHL20" s="877"/>
      <c r="AHM20" s="877"/>
      <c r="AHN20" s="877"/>
      <c r="AHO20" s="877"/>
      <c r="AHP20" s="877"/>
      <c r="AHQ20" s="877"/>
      <c r="AHR20" s="877"/>
      <c r="AHS20" s="877"/>
      <c r="AHT20" s="877"/>
      <c r="AHU20" s="877"/>
      <c r="AHV20" s="877"/>
      <c r="AHW20" s="877"/>
      <c r="AHX20" s="877"/>
      <c r="AHY20" s="877"/>
      <c r="AHZ20" s="877"/>
      <c r="AIA20" s="877"/>
      <c r="AIB20" s="877"/>
      <c r="AIC20" s="877"/>
      <c r="AID20" s="877"/>
      <c r="AIE20" s="877"/>
      <c r="AIF20" s="877"/>
      <c r="AIG20" s="877"/>
      <c r="AIH20" s="877"/>
      <c r="AII20" s="877"/>
      <c r="AIJ20" s="877"/>
      <c r="AIK20" s="877"/>
      <c r="AIL20" s="877"/>
      <c r="AIM20" s="877"/>
      <c r="AIN20" s="877"/>
      <c r="AIO20" s="877"/>
      <c r="AIP20" s="877"/>
      <c r="AIQ20" s="877"/>
      <c r="AIR20" s="877"/>
      <c r="AIS20" s="877"/>
      <c r="AIT20" s="877"/>
      <c r="AIU20" s="877"/>
      <c r="AIV20" s="877"/>
      <c r="AIW20" s="877"/>
      <c r="AIX20" s="877"/>
      <c r="AIY20" s="877"/>
      <c r="AIZ20" s="877"/>
      <c r="AJA20" s="877"/>
      <c r="AJB20" s="877"/>
      <c r="AJC20" s="877"/>
      <c r="AJD20" s="877"/>
      <c r="AJE20" s="877"/>
      <c r="AJF20" s="877"/>
      <c r="AJG20" s="877"/>
      <c r="AJH20" s="877"/>
      <c r="AJI20" s="877"/>
      <c r="AJJ20" s="877"/>
      <c r="AJK20" s="877"/>
      <c r="AJL20" s="877"/>
      <c r="AJM20" s="877"/>
      <c r="AJN20" s="877"/>
      <c r="AJO20" s="877"/>
      <c r="AJP20" s="877"/>
      <c r="AJQ20" s="877"/>
      <c r="AJR20" s="877"/>
      <c r="AJS20" s="877"/>
      <c r="AJT20" s="877"/>
      <c r="AJU20" s="877"/>
      <c r="AJV20" s="877"/>
      <c r="AJW20" s="877"/>
      <c r="AJX20" s="877"/>
      <c r="AJY20" s="877"/>
      <c r="AJZ20" s="877"/>
      <c r="AKA20" s="877"/>
      <c r="AKB20" s="877"/>
      <c r="AKC20" s="877"/>
      <c r="AKD20" s="877"/>
      <c r="AKE20" s="877"/>
      <c r="AKF20" s="877"/>
      <c r="AKG20" s="877"/>
      <c r="AKH20" s="877"/>
      <c r="AKI20" s="877"/>
      <c r="AKJ20" s="877"/>
      <c r="AKK20" s="877"/>
      <c r="AKL20" s="877"/>
      <c r="AKM20" s="877"/>
      <c r="AKN20" s="877"/>
      <c r="AKO20" s="877"/>
      <c r="AKP20" s="877"/>
      <c r="AKQ20" s="877"/>
      <c r="AKR20" s="877"/>
      <c r="AKS20" s="877"/>
      <c r="AKT20" s="877"/>
      <c r="AKU20" s="877"/>
      <c r="AKV20" s="877"/>
      <c r="AKW20" s="877"/>
      <c r="AKX20" s="877"/>
      <c r="AKY20" s="877"/>
      <c r="AKZ20" s="877"/>
      <c r="ALA20" s="877"/>
      <c r="ALB20" s="877"/>
      <c r="ALC20" s="877"/>
      <c r="ALD20" s="877"/>
      <c r="ALE20" s="877"/>
      <c r="ALF20" s="877"/>
      <c r="ALG20" s="877"/>
      <c r="ALH20" s="877"/>
      <c r="ALI20" s="877"/>
      <c r="ALJ20" s="877"/>
      <c r="ALK20" s="877"/>
      <c r="ALL20" s="877"/>
      <c r="ALM20" s="877"/>
      <c r="ALN20" s="877"/>
      <c r="ALO20" s="877"/>
      <c r="ALP20" s="877"/>
      <c r="ALQ20" s="877"/>
      <c r="ALR20" s="877"/>
      <c r="ALS20" s="877"/>
      <c r="ALT20" s="877"/>
      <c r="ALU20" s="877"/>
      <c r="ALV20" s="877"/>
      <c r="ALW20" s="877"/>
      <c r="ALX20" s="877"/>
      <c r="ALY20" s="877"/>
      <c r="ALZ20" s="877"/>
      <c r="AMA20" s="877"/>
      <c r="AMB20" s="877"/>
      <c r="AMC20" s="877"/>
      <c r="AMD20" s="877"/>
      <c r="AME20" s="877"/>
      <c r="AMF20" s="877"/>
      <c r="AMG20" s="877"/>
      <c r="AMH20" s="877"/>
      <c r="AMI20" s="877"/>
      <c r="AMJ20" s="877"/>
      <c r="AMK20" s="877"/>
      <c r="AML20" s="877"/>
      <c r="AMM20" s="877"/>
      <c r="AMN20" s="877"/>
      <c r="AMO20" s="877"/>
      <c r="AMP20" s="877"/>
      <c r="AMQ20" s="877"/>
      <c r="AMR20" s="877"/>
      <c r="AMS20" s="877"/>
      <c r="AMT20" s="877"/>
      <c r="AMU20" s="877"/>
      <c r="AMV20" s="877"/>
      <c r="AMW20" s="877"/>
      <c r="AMX20" s="877"/>
      <c r="AMY20" s="877"/>
      <c r="AMZ20" s="877"/>
      <c r="ANA20" s="877"/>
      <c r="ANB20" s="877"/>
      <c r="ANC20" s="877"/>
      <c r="AND20" s="877"/>
      <c r="ANE20" s="877"/>
      <c r="ANF20" s="877"/>
      <c r="ANG20" s="877"/>
      <c r="ANH20" s="877"/>
      <c r="ANI20" s="877"/>
      <c r="ANJ20" s="877"/>
      <c r="ANK20" s="877"/>
      <c r="ANL20" s="877"/>
      <c r="ANM20" s="877"/>
      <c r="ANN20" s="877"/>
      <c r="ANO20" s="877"/>
      <c r="ANP20" s="877"/>
      <c r="ANQ20" s="877"/>
      <c r="ANR20" s="877"/>
      <c r="ANS20" s="877"/>
      <c r="ANT20" s="877"/>
      <c r="ANU20" s="877"/>
      <c r="ANV20" s="877"/>
      <c r="ANW20" s="877"/>
      <c r="ANX20" s="877"/>
      <c r="ANY20" s="877"/>
      <c r="ANZ20" s="877"/>
      <c r="AOA20" s="877"/>
      <c r="AOB20" s="877"/>
      <c r="AOC20" s="877"/>
      <c r="AOD20" s="877"/>
      <c r="AOE20" s="877"/>
      <c r="AOF20" s="877"/>
      <c r="AOG20" s="877"/>
      <c r="AOH20" s="877"/>
      <c r="AOI20" s="877"/>
      <c r="AOJ20" s="877"/>
      <c r="AOK20" s="877"/>
      <c r="AOL20" s="877"/>
      <c r="AOM20" s="877"/>
      <c r="AON20" s="877"/>
      <c r="AOO20" s="877"/>
      <c r="AOP20" s="877"/>
      <c r="AOQ20" s="877"/>
      <c r="AOR20" s="877"/>
      <c r="AOS20" s="877"/>
      <c r="AOT20" s="877"/>
      <c r="AOU20" s="877"/>
      <c r="AOV20" s="877"/>
      <c r="AOW20" s="877"/>
      <c r="AOX20" s="877"/>
      <c r="AOY20" s="877"/>
      <c r="AOZ20" s="877"/>
      <c r="APA20" s="877"/>
      <c r="APB20" s="877"/>
      <c r="APC20" s="877"/>
      <c r="APD20" s="877"/>
      <c r="APE20" s="877"/>
      <c r="APF20" s="877"/>
      <c r="APG20" s="877"/>
      <c r="APH20" s="877"/>
      <c r="API20" s="877"/>
      <c r="APJ20" s="877"/>
      <c r="APK20" s="877"/>
      <c r="APL20" s="877"/>
      <c r="APM20" s="877"/>
      <c r="APN20" s="877"/>
      <c r="APO20" s="877"/>
      <c r="APP20" s="877"/>
      <c r="APQ20" s="877"/>
      <c r="APR20" s="877"/>
      <c r="APS20" s="877"/>
      <c r="APT20" s="877"/>
      <c r="APU20" s="877"/>
      <c r="APV20" s="877"/>
      <c r="APW20" s="877"/>
      <c r="APX20" s="877"/>
      <c r="APY20" s="877"/>
      <c r="APZ20" s="877"/>
      <c r="AQA20" s="877"/>
      <c r="AQB20" s="877"/>
      <c r="AQC20" s="877"/>
      <c r="AQD20" s="877"/>
      <c r="AQE20" s="877"/>
      <c r="AQF20" s="877"/>
      <c r="AQG20" s="877"/>
      <c r="AQH20" s="877"/>
      <c r="AQI20" s="877"/>
      <c r="AQJ20" s="877"/>
      <c r="AQK20" s="877"/>
      <c r="AQL20" s="877"/>
      <c r="AQM20" s="877"/>
      <c r="AQN20" s="877"/>
      <c r="AQO20" s="877"/>
      <c r="AQP20" s="877"/>
      <c r="AQQ20" s="877"/>
      <c r="AQR20" s="877"/>
      <c r="AQS20" s="877"/>
      <c r="AQT20" s="877"/>
      <c r="AQU20" s="877"/>
      <c r="AQV20" s="877"/>
      <c r="AQW20" s="877"/>
      <c r="AQX20" s="877"/>
      <c r="AQY20" s="877"/>
      <c r="AQZ20" s="877"/>
      <c r="ARA20" s="877"/>
      <c r="ARB20" s="877"/>
      <c r="ARC20" s="877"/>
      <c r="ARD20" s="877"/>
      <c r="ARE20" s="877"/>
      <c r="ARF20" s="877"/>
      <c r="ARG20" s="877"/>
      <c r="ARH20" s="877"/>
      <c r="ARI20" s="877"/>
      <c r="ARJ20" s="877"/>
      <c r="ARK20" s="877"/>
      <c r="ARL20" s="877"/>
      <c r="ARM20" s="877"/>
      <c r="ARN20" s="877"/>
      <c r="ARO20" s="877"/>
      <c r="ARP20" s="877"/>
      <c r="ARQ20" s="877"/>
      <c r="ARR20" s="877"/>
      <c r="ARS20" s="877"/>
      <c r="ART20" s="877"/>
      <c r="ARU20" s="877"/>
      <c r="ARV20" s="877"/>
      <c r="ARW20" s="877"/>
      <c r="ARX20" s="877"/>
      <c r="ARY20" s="877"/>
      <c r="ARZ20" s="877"/>
      <c r="ASA20" s="877"/>
      <c r="ASB20" s="877"/>
      <c r="ASC20" s="877"/>
      <c r="ASD20" s="877"/>
      <c r="ASE20" s="877"/>
      <c r="ASF20" s="877"/>
      <c r="ASG20" s="877"/>
      <c r="ASH20" s="877"/>
      <c r="ASI20" s="877"/>
      <c r="ASJ20" s="877"/>
      <c r="ASK20" s="877"/>
      <c r="ASL20" s="877"/>
      <c r="ASM20" s="877"/>
      <c r="ASN20" s="877"/>
      <c r="ASO20" s="877"/>
      <c r="ASP20" s="877"/>
      <c r="ASQ20" s="877"/>
      <c r="ASR20" s="877"/>
      <c r="ASS20" s="877"/>
      <c r="AST20" s="877"/>
      <c r="ASU20" s="877"/>
      <c r="ASV20" s="877"/>
      <c r="ASW20" s="877"/>
      <c r="ASX20" s="877"/>
      <c r="ASY20" s="877"/>
      <c r="ASZ20" s="877"/>
      <c r="ATA20" s="877"/>
      <c r="ATB20" s="877"/>
      <c r="ATC20" s="877"/>
      <c r="ATD20" s="877"/>
      <c r="ATE20" s="877"/>
      <c r="ATF20" s="877"/>
      <c r="ATG20" s="877"/>
      <c r="ATH20" s="877"/>
      <c r="ATI20" s="877"/>
      <c r="ATJ20" s="877"/>
      <c r="ATK20" s="877"/>
      <c r="ATL20" s="877"/>
      <c r="ATM20" s="877"/>
      <c r="ATN20" s="877"/>
      <c r="ATO20" s="877"/>
      <c r="ATP20" s="877"/>
      <c r="ATQ20" s="877"/>
      <c r="ATR20" s="877"/>
      <c r="ATS20" s="877"/>
      <c r="ATT20" s="877"/>
      <c r="ATU20" s="877"/>
      <c r="ATV20" s="877"/>
      <c r="ATW20" s="877"/>
      <c r="ATX20" s="877"/>
      <c r="ATY20" s="877"/>
      <c r="ATZ20" s="877"/>
      <c r="AUA20" s="877"/>
      <c r="AUB20" s="877"/>
      <c r="AUC20" s="877"/>
      <c r="AUD20" s="877"/>
      <c r="AUE20" s="877"/>
      <c r="AUF20" s="877"/>
      <c r="AUG20" s="877"/>
      <c r="AUH20" s="877"/>
      <c r="AUI20" s="877"/>
      <c r="AUJ20" s="877"/>
      <c r="AUK20" s="877"/>
      <c r="AUL20" s="877"/>
      <c r="AUM20" s="877"/>
      <c r="AUN20" s="877"/>
      <c r="AUO20" s="877"/>
      <c r="AUP20" s="877"/>
      <c r="AUQ20" s="877"/>
      <c r="AUR20" s="877"/>
      <c r="AUS20" s="877"/>
      <c r="AUT20" s="877"/>
      <c r="AUU20" s="877"/>
      <c r="AUV20" s="877"/>
      <c r="AUW20" s="877"/>
      <c r="AUX20" s="877"/>
      <c r="AUY20" s="877"/>
      <c r="AUZ20" s="877"/>
      <c r="AVA20" s="877"/>
      <c r="AVB20" s="877"/>
      <c r="AVC20" s="877"/>
      <c r="AVD20" s="877"/>
      <c r="AVE20" s="877"/>
      <c r="AVF20" s="877"/>
      <c r="AVG20" s="877"/>
      <c r="AVH20" s="877"/>
      <c r="AVI20" s="877"/>
      <c r="AVJ20" s="877"/>
      <c r="AVK20" s="877"/>
      <c r="AVL20" s="877"/>
      <c r="AVM20" s="877"/>
      <c r="AVN20" s="877"/>
      <c r="AVO20" s="877"/>
      <c r="AVP20" s="877"/>
      <c r="AVQ20" s="877"/>
      <c r="AVR20" s="877"/>
      <c r="AVS20" s="877"/>
      <c r="AVT20" s="877"/>
      <c r="AVU20" s="877"/>
      <c r="AVV20" s="877"/>
      <c r="AVW20" s="877"/>
      <c r="AVX20" s="877"/>
      <c r="AVY20" s="877"/>
      <c r="AVZ20" s="877"/>
      <c r="AWA20" s="877"/>
      <c r="AWB20" s="877"/>
      <c r="AWC20" s="877"/>
      <c r="AWD20" s="877"/>
      <c r="AWE20" s="877"/>
      <c r="AWF20" s="877"/>
      <c r="AWG20" s="877"/>
      <c r="AWH20" s="877"/>
      <c r="AWI20" s="877"/>
      <c r="AWJ20" s="877"/>
      <c r="AWK20" s="877"/>
      <c r="AWL20" s="877"/>
      <c r="AWM20" s="877"/>
      <c r="AWN20" s="877"/>
      <c r="AWO20" s="877"/>
      <c r="AWP20" s="877"/>
      <c r="AWQ20" s="877"/>
      <c r="AWR20" s="877"/>
      <c r="AWS20" s="877"/>
      <c r="AWT20" s="877"/>
      <c r="AWU20" s="877"/>
      <c r="AWV20" s="877"/>
      <c r="AWW20" s="877"/>
      <c r="AWX20" s="877"/>
      <c r="AWY20" s="877"/>
      <c r="AWZ20" s="877"/>
      <c r="AXA20" s="877"/>
      <c r="AXB20" s="877"/>
      <c r="AXC20" s="877"/>
      <c r="AXD20" s="877"/>
      <c r="AXE20" s="877"/>
      <c r="AXF20" s="877"/>
      <c r="AXG20" s="877"/>
      <c r="AXH20" s="877"/>
      <c r="AXI20" s="877"/>
      <c r="AXJ20" s="877"/>
      <c r="AXK20" s="877"/>
      <c r="AXL20" s="877"/>
      <c r="AXM20" s="877"/>
      <c r="AXN20" s="877"/>
      <c r="AXO20" s="877"/>
      <c r="AXP20" s="877"/>
      <c r="AXQ20" s="877"/>
      <c r="AXR20" s="877"/>
      <c r="AXS20" s="877"/>
      <c r="AXT20" s="877"/>
      <c r="AXU20" s="877"/>
      <c r="AXV20" s="877"/>
      <c r="AXW20" s="877"/>
      <c r="AXX20" s="877"/>
      <c r="AXY20" s="877"/>
      <c r="AXZ20" s="877"/>
      <c r="AYA20" s="877"/>
      <c r="AYB20" s="877"/>
      <c r="AYC20" s="877"/>
      <c r="AYD20" s="877"/>
      <c r="AYE20" s="877"/>
      <c r="AYF20" s="877"/>
      <c r="AYG20" s="877"/>
      <c r="AYH20" s="877"/>
      <c r="AYI20" s="877"/>
      <c r="AYJ20" s="877"/>
      <c r="AYK20" s="877"/>
      <c r="AYL20" s="877"/>
      <c r="AYM20" s="877"/>
      <c r="AYN20" s="877"/>
      <c r="AYO20" s="877"/>
      <c r="AYP20" s="877"/>
      <c r="AYQ20" s="877"/>
      <c r="AYR20" s="877"/>
      <c r="AYS20" s="877"/>
      <c r="AYT20" s="877"/>
      <c r="AYU20" s="877"/>
      <c r="AYV20" s="877"/>
      <c r="AYW20" s="877"/>
      <c r="AYX20" s="877"/>
      <c r="AYY20" s="877"/>
      <c r="AYZ20" s="877"/>
      <c r="AZA20" s="877"/>
      <c r="AZB20" s="877"/>
      <c r="AZC20" s="877"/>
      <c r="AZD20" s="877"/>
      <c r="AZE20" s="877"/>
      <c r="AZF20" s="877"/>
      <c r="AZG20" s="877"/>
      <c r="AZH20" s="877"/>
      <c r="AZI20" s="877"/>
      <c r="AZJ20" s="877"/>
      <c r="AZK20" s="877"/>
      <c r="AZL20" s="877"/>
      <c r="AZM20" s="877"/>
      <c r="AZN20" s="877"/>
      <c r="AZO20" s="877"/>
      <c r="AZP20" s="877"/>
      <c r="AZQ20" s="877"/>
      <c r="AZR20" s="877"/>
      <c r="AZS20" s="877"/>
      <c r="AZT20" s="877"/>
      <c r="AZU20" s="877"/>
      <c r="AZV20" s="877"/>
      <c r="AZW20" s="877"/>
      <c r="AZX20" s="877"/>
      <c r="AZY20" s="877"/>
      <c r="AZZ20" s="877"/>
      <c r="BAA20" s="877"/>
      <c r="BAB20" s="877"/>
      <c r="BAC20" s="877"/>
      <c r="BAD20" s="877"/>
      <c r="BAE20" s="877"/>
      <c r="BAF20" s="877"/>
      <c r="BAG20" s="877"/>
      <c r="BAH20" s="877"/>
      <c r="BAI20" s="877"/>
      <c r="BAJ20" s="877"/>
      <c r="BAK20" s="877"/>
      <c r="BAL20" s="877"/>
      <c r="BAM20" s="877"/>
      <c r="BAN20" s="877"/>
      <c r="BAO20" s="877"/>
      <c r="BAP20" s="877"/>
      <c r="BAQ20" s="877"/>
      <c r="BAR20" s="877"/>
      <c r="BAS20" s="877"/>
      <c r="BAT20" s="877"/>
      <c r="BAU20" s="877"/>
      <c r="BAV20" s="877"/>
      <c r="BAW20" s="877"/>
      <c r="BAX20" s="877"/>
      <c r="BAY20" s="877"/>
      <c r="BAZ20" s="877"/>
      <c r="BBA20" s="877"/>
      <c r="BBB20" s="877"/>
      <c r="BBC20" s="877"/>
      <c r="BBD20" s="877"/>
      <c r="BBE20" s="877"/>
      <c r="BBF20" s="877"/>
      <c r="BBG20" s="877"/>
      <c r="BBH20" s="877"/>
      <c r="BBI20" s="877"/>
      <c r="BBJ20" s="877"/>
      <c r="BBK20" s="877"/>
      <c r="BBL20" s="877"/>
      <c r="BBM20" s="877"/>
      <c r="BBN20" s="877"/>
      <c r="BBO20" s="877"/>
      <c r="BBP20" s="877"/>
      <c r="BBQ20" s="877"/>
      <c r="BBR20" s="877"/>
      <c r="BBS20" s="877"/>
      <c r="BBT20" s="877"/>
      <c r="BBU20" s="877"/>
      <c r="BBV20" s="877"/>
      <c r="BBW20" s="877"/>
      <c r="BBX20" s="877"/>
      <c r="BBY20" s="877"/>
      <c r="BBZ20" s="877"/>
      <c r="BCA20" s="877"/>
      <c r="BCB20" s="877"/>
      <c r="BCC20" s="877"/>
      <c r="BCD20" s="877"/>
      <c r="BCE20" s="877"/>
      <c r="BCF20" s="877"/>
      <c r="BCG20" s="877"/>
      <c r="BCH20" s="877"/>
      <c r="BCI20" s="877"/>
      <c r="BCJ20" s="877"/>
      <c r="BCK20" s="877"/>
      <c r="BCL20" s="877"/>
      <c r="BCM20" s="877"/>
      <c r="BCN20" s="877"/>
      <c r="BCO20" s="877"/>
      <c r="BCP20" s="877"/>
      <c r="BCQ20" s="877"/>
      <c r="BCR20" s="877"/>
      <c r="BCS20" s="877"/>
      <c r="BCT20" s="877"/>
      <c r="BCU20" s="877"/>
      <c r="BCV20" s="877"/>
      <c r="BCW20" s="877"/>
      <c r="BCX20" s="877"/>
      <c r="BCY20" s="877"/>
      <c r="BCZ20" s="877"/>
      <c r="BDA20" s="877"/>
      <c r="BDB20" s="877"/>
      <c r="BDC20" s="877"/>
      <c r="BDD20" s="877"/>
      <c r="BDE20" s="877"/>
      <c r="BDF20" s="877"/>
      <c r="BDG20" s="877"/>
      <c r="BDH20" s="877"/>
      <c r="BDI20" s="877"/>
      <c r="BDJ20" s="877"/>
      <c r="BDK20" s="877"/>
      <c r="BDL20" s="877"/>
      <c r="BDM20" s="877"/>
      <c r="BDN20" s="877"/>
      <c r="BDO20" s="877"/>
      <c r="BDP20" s="877"/>
      <c r="BDQ20" s="877"/>
      <c r="BDR20" s="877"/>
      <c r="BDS20" s="877"/>
      <c r="BDT20" s="877"/>
      <c r="BDU20" s="877"/>
      <c r="BDV20" s="877"/>
      <c r="BDW20" s="877"/>
      <c r="BDX20" s="877"/>
      <c r="BDY20" s="877"/>
      <c r="BDZ20" s="877"/>
      <c r="BEA20" s="877"/>
      <c r="BEB20" s="877"/>
      <c r="BEC20" s="877"/>
      <c r="BED20" s="877"/>
      <c r="BEE20" s="877"/>
      <c r="BEF20" s="877"/>
      <c r="BEG20" s="877"/>
      <c r="BEH20" s="877"/>
      <c r="BEI20" s="877"/>
      <c r="BEJ20" s="877"/>
      <c r="BEK20" s="877"/>
      <c r="BEL20" s="877"/>
      <c r="BEM20" s="877"/>
      <c r="BEN20" s="877"/>
      <c r="BEO20" s="877"/>
      <c r="BEP20" s="877"/>
      <c r="BEQ20" s="877"/>
      <c r="BER20" s="877"/>
      <c r="BES20" s="877"/>
      <c r="BET20" s="877"/>
      <c r="BEU20" s="877"/>
      <c r="BEV20" s="877"/>
      <c r="BEW20" s="877"/>
      <c r="BEX20" s="877"/>
      <c r="BEY20" s="877"/>
      <c r="BEZ20" s="877"/>
      <c r="BFA20" s="877"/>
      <c r="BFB20" s="877"/>
      <c r="BFC20" s="877"/>
      <c r="BFD20" s="877"/>
      <c r="BFE20" s="877"/>
      <c r="BFF20" s="877"/>
      <c r="BFG20" s="877"/>
      <c r="BFH20" s="877"/>
      <c r="BFI20" s="877"/>
      <c r="BFJ20" s="877"/>
      <c r="BFK20" s="877"/>
      <c r="BFL20" s="877"/>
      <c r="BFM20" s="877"/>
      <c r="BFN20" s="877"/>
      <c r="BFO20" s="877"/>
      <c r="BFP20" s="877"/>
      <c r="BFQ20" s="877"/>
      <c r="BFR20" s="877"/>
      <c r="BFS20" s="877"/>
      <c r="BFT20" s="877"/>
      <c r="BFU20" s="877"/>
      <c r="BFV20" s="877"/>
      <c r="BFW20" s="877"/>
      <c r="BFX20" s="877"/>
      <c r="BFY20" s="877"/>
      <c r="BFZ20" s="877"/>
      <c r="BGA20" s="877"/>
      <c r="BGB20" s="877"/>
      <c r="BGC20" s="877"/>
      <c r="BGD20" s="877"/>
      <c r="BGE20" s="877"/>
      <c r="BGF20" s="877"/>
      <c r="BGG20" s="877"/>
      <c r="BGH20" s="877"/>
      <c r="BGI20" s="877"/>
      <c r="BGJ20" s="877"/>
      <c r="BGK20" s="877"/>
      <c r="BGL20" s="877"/>
      <c r="BGM20" s="877"/>
      <c r="BGN20" s="877"/>
      <c r="BGO20" s="877"/>
      <c r="BGP20" s="877"/>
      <c r="BGQ20" s="877"/>
      <c r="BGR20" s="877"/>
      <c r="BGS20" s="877"/>
      <c r="BGT20" s="877"/>
      <c r="BGU20" s="877"/>
      <c r="BGV20" s="877"/>
      <c r="BGW20" s="877"/>
      <c r="BGX20" s="877"/>
      <c r="BGY20" s="877"/>
      <c r="BGZ20" s="877"/>
      <c r="BHA20" s="877"/>
      <c r="BHB20" s="877"/>
      <c r="BHC20" s="877"/>
      <c r="BHD20" s="877"/>
      <c r="BHE20" s="877"/>
      <c r="BHF20" s="877"/>
      <c r="BHG20" s="877"/>
      <c r="BHH20" s="877"/>
      <c r="BHI20" s="877"/>
      <c r="BHJ20" s="877"/>
      <c r="BHK20" s="877"/>
      <c r="BHL20" s="877"/>
      <c r="BHM20" s="877"/>
      <c r="BHN20" s="877"/>
      <c r="BHO20" s="877"/>
      <c r="BHP20" s="877"/>
      <c r="BHQ20" s="877"/>
      <c r="BHR20" s="877"/>
      <c r="BHS20" s="877"/>
      <c r="BHT20" s="877"/>
      <c r="BHU20" s="877"/>
      <c r="BHV20" s="877"/>
      <c r="BHW20" s="877"/>
      <c r="BHX20" s="877"/>
      <c r="BHY20" s="877"/>
      <c r="BHZ20" s="877"/>
      <c r="BIA20" s="877"/>
      <c r="BIB20" s="877"/>
      <c r="BIC20" s="877"/>
      <c r="BID20" s="877"/>
      <c r="BIE20" s="877"/>
      <c r="BIF20" s="877"/>
      <c r="BIG20" s="877"/>
      <c r="BIH20" s="877"/>
      <c r="BII20" s="877"/>
      <c r="BIJ20" s="877"/>
      <c r="BIK20" s="877"/>
      <c r="BIL20" s="877"/>
      <c r="BIM20" s="877"/>
      <c r="BIN20" s="877"/>
      <c r="BIO20" s="877"/>
      <c r="BIP20" s="877"/>
      <c r="BIQ20" s="877"/>
      <c r="BIR20" s="877"/>
      <c r="BIS20" s="877"/>
      <c r="BIT20" s="877"/>
      <c r="BIU20" s="877"/>
      <c r="BIV20" s="877"/>
      <c r="BIW20" s="877"/>
      <c r="BIX20" s="877"/>
      <c r="BIY20" s="877"/>
      <c r="BIZ20" s="877"/>
      <c r="BJA20" s="877"/>
      <c r="BJB20" s="877"/>
      <c r="BJC20" s="877"/>
      <c r="BJD20" s="877"/>
      <c r="BJE20" s="877"/>
      <c r="BJF20" s="877"/>
      <c r="BJG20" s="877"/>
      <c r="BJH20" s="877"/>
      <c r="BJI20" s="877"/>
      <c r="BJJ20" s="877"/>
      <c r="BJK20" s="877"/>
      <c r="BJL20" s="877"/>
      <c r="BJM20" s="877"/>
      <c r="BJN20" s="877"/>
      <c r="BJO20" s="877"/>
      <c r="BJP20" s="877"/>
      <c r="BJQ20" s="877"/>
      <c r="BJR20" s="877"/>
      <c r="BJS20" s="877"/>
      <c r="BJT20" s="877"/>
      <c r="BJU20" s="877"/>
      <c r="BJV20" s="877"/>
      <c r="BJW20" s="877"/>
      <c r="BJX20" s="877"/>
      <c r="BJY20" s="877"/>
      <c r="BJZ20" s="877"/>
      <c r="BKA20" s="877"/>
      <c r="BKB20" s="877"/>
      <c r="BKC20" s="877"/>
      <c r="BKD20" s="877"/>
      <c r="BKE20" s="877"/>
      <c r="BKF20" s="877"/>
      <c r="BKG20" s="877"/>
      <c r="BKH20" s="877"/>
      <c r="BKI20" s="877"/>
      <c r="BKJ20" s="877"/>
      <c r="BKK20" s="877"/>
      <c r="BKL20" s="877"/>
      <c r="BKM20" s="877"/>
      <c r="BKN20" s="877"/>
      <c r="BKO20" s="877"/>
      <c r="BKP20" s="877"/>
      <c r="BKQ20" s="877"/>
      <c r="BKR20" s="877"/>
      <c r="BKS20" s="877"/>
      <c r="BKT20" s="877"/>
      <c r="BKU20" s="877"/>
      <c r="BKV20" s="877"/>
      <c r="BKW20" s="877"/>
      <c r="BKX20" s="877"/>
      <c r="BKY20" s="877"/>
      <c r="BKZ20" s="877"/>
      <c r="BLA20" s="877"/>
      <c r="BLB20" s="877"/>
      <c r="BLC20" s="877"/>
      <c r="BLD20" s="877"/>
      <c r="BLE20" s="877"/>
      <c r="BLF20" s="877"/>
      <c r="BLG20" s="877"/>
      <c r="BLH20" s="877"/>
      <c r="BLI20" s="877"/>
      <c r="BLJ20" s="877"/>
      <c r="BLK20" s="877"/>
      <c r="BLL20" s="877"/>
      <c r="BLM20" s="877"/>
      <c r="BLN20" s="877"/>
      <c r="BLO20" s="877"/>
      <c r="BLP20" s="877"/>
      <c r="BLQ20" s="877"/>
      <c r="BLR20" s="877"/>
      <c r="BLS20" s="877"/>
      <c r="BLT20" s="877"/>
      <c r="BLU20" s="877"/>
      <c r="BLV20" s="877"/>
      <c r="BLW20" s="877"/>
      <c r="BLX20" s="877"/>
      <c r="BLY20" s="877"/>
      <c r="BLZ20" s="877"/>
      <c r="BMA20" s="877"/>
      <c r="BMB20" s="877"/>
      <c r="BMC20" s="877"/>
      <c r="BMD20" s="877"/>
      <c r="BME20" s="877"/>
      <c r="BMF20" s="877"/>
      <c r="BMG20" s="877"/>
      <c r="BMH20" s="877"/>
      <c r="BMI20" s="877"/>
      <c r="BMJ20" s="877"/>
      <c r="BMK20" s="877"/>
      <c r="BML20" s="877"/>
      <c r="BMM20" s="877"/>
      <c r="BMN20" s="877"/>
      <c r="BMO20" s="877"/>
      <c r="BMP20" s="877"/>
      <c r="BMQ20" s="877"/>
      <c r="BMR20" s="877"/>
      <c r="BMS20" s="877"/>
      <c r="BMT20" s="877"/>
      <c r="BMU20" s="877"/>
      <c r="BMV20" s="877"/>
      <c r="BMW20" s="877"/>
      <c r="BMX20" s="877"/>
      <c r="BMY20" s="877"/>
      <c r="BMZ20" s="877"/>
      <c r="BNA20" s="877"/>
      <c r="BNB20" s="877"/>
      <c r="BNC20" s="877"/>
      <c r="BND20" s="877"/>
      <c r="BNE20" s="877"/>
      <c r="BNF20" s="877"/>
      <c r="BNG20" s="877"/>
      <c r="BNH20" s="877"/>
      <c r="BNI20" s="877"/>
      <c r="BNJ20" s="877"/>
      <c r="BNK20" s="877"/>
      <c r="BNL20" s="877"/>
      <c r="BNM20" s="877"/>
      <c r="BNN20" s="877"/>
      <c r="BNO20" s="877"/>
      <c r="BNP20" s="877"/>
      <c r="BNQ20" s="877"/>
      <c r="BNR20" s="877"/>
      <c r="BNS20" s="877"/>
      <c r="BNT20" s="877"/>
      <c r="BNU20" s="877"/>
      <c r="BNV20" s="877"/>
      <c r="BNW20" s="877"/>
      <c r="BNX20" s="877"/>
      <c r="BNY20" s="877"/>
      <c r="BNZ20" s="877"/>
      <c r="BOA20" s="877"/>
      <c r="BOB20" s="877"/>
      <c r="BOC20" s="877"/>
      <c r="BOD20" s="877"/>
      <c r="BOE20" s="877"/>
      <c r="BOF20" s="877"/>
      <c r="BOG20" s="877"/>
      <c r="BOH20" s="877"/>
      <c r="BOI20" s="877"/>
      <c r="BOJ20" s="877"/>
      <c r="BOK20" s="877"/>
      <c r="BOL20" s="877"/>
      <c r="BOM20" s="877"/>
      <c r="BON20" s="877"/>
      <c r="BOO20" s="877"/>
      <c r="BOP20" s="877"/>
      <c r="BOQ20" s="877"/>
      <c r="BOR20" s="877"/>
      <c r="BOS20" s="877"/>
      <c r="BOT20" s="877"/>
      <c r="BOU20" s="877"/>
      <c r="BOV20" s="877"/>
      <c r="BOW20" s="877"/>
      <c r="BOX20" s="877"/>
      <c r="BOY20" s="877"/>
      <c r="BOZ20" s="877"/>
      <c r="BPA20" s="877"/>
      <c r="BPB20" s="877"/>
      <c r="BPC20" s="877"/>
      <c r="BPD20" s="877"/>
      <c r="BPE20" s="877"/>
      <c r="BPF20" s="877"/>
      <c r="BPG20" s="877"/>
      <c r="BPH20" s="877"/>
      <c r="BPI20" s="877"/>
      <c r="BPJ20" s="877"/>
      <c r="BPK20" s="877"/>
      <c r="BPL20" s="877"/>
      <c r="BPM20" s="877"/>
      <c r="BPN20" s="877"/>
      <c r="BPO20" s="877"/>
      <c r="BPP20" s="877"/>
      <c r="BPQ20" s="877"/>
      <c r="BPR20" s="877"/>
      <c r="BPS20" s="877"/>
      <c r="BPT20" s="877"/>
      <c r="BPU20" s="877"/>
      <c r="BPV20" s="877"/>
      <c r="BPW20" s="877"/>
      <c r="BPX20" s="877"/>
      <c r="BPY20" s="877"/>
      <c r="BPZ20" s="877"/>
      <c r="BQA20" s="877"/>
      <c r="BQB20" s="877"/>
      <c r="BQC20" s="877"/>
      <c r="BQD20" s="877"/>
      <c r="BQE20" s="877"/>
      <c r="BQF20" s="877"/>
      <c r="BQG20" s="877"/>
      <c r="BQH20" s="877"/>
      <c r="BQI20" s="877"/>
      <c r="BQJ20" s="877"/>
      <c r="BQK20" s="877"/>
      <c r="BQL20" s="877"/>
      <c r="BQM20" s="877"/>
      <c r="BQN20" s="877"/>
      <c r="BQO20" s="877"/>
      <c r="BQP20" s="877"/>
      <c r="BQQ20" s="877"/>
      <c r="BQR20" s="877"/>
      <c r="BQS20" s="877"/>
      <c r="BQT20" s="877"/>
      <c r="BQU20" s="877"/>
      <c r="BQV20" s="877"/>
      <c r="BQW20" s="877"/>
      <c r="BQX20" s="877"/>
      <c r="BQY20" s="877"/>
      <c r="BQZ20" s="877"/>
      <c r="BRA20" s="877"/>
      <c r="BRB20" s="877"/>
      <c r="BRC20" s="877"/>
      <c r="BRD20" s="877"/>
      <c r="BRE20" s="877"/>
      <c r="BRF20" s="877"/>
      <c r="BRG20" s="877"/>
      <c r="BRH20" s="877"/>
      <c r="BRI20" s="877"/>
      <c r="BRJ20" s="877"/>
      <c r="BRK20" s="877"/>
      <c r="BRL20" s="877"/>
      <c r="BRM20" s="877"/>
      <c r="BRN20" s="877"/>
      <c r="BRO20" s="877"/>
      <c r="BRP20" s="877"/>
      <c r="BRQ20" s="877"/>
      <c r="BRR20" s="877"/>
      <c r="BRS20" s="877"/>
      <c r="BRT20" s="877"/>
      <c r="BRU20" s="877"/>
      <c r="BRV20" s="877"/>
      <c r="BRW20" s="877"/>
      <c r="BRX20" s="877"/>
      <c r="BRY20" s="877"/>
      <c r="BRZ20" s="877"/>
      <c r="BSA20" s="877"/>
      <c r="BSB20" s="877"/>
      <c r="BSC20" s="877"/>
      <c r="BSD20" s="877"/>
      <c r="BSE20" s="877"/>
      <c r="BSF20" s="877"/>
      <c r="BSG20" s="877"/>
      <c r="BSH20" s="877"/>
      <c r="BSI20" s="877"/>
      <c r="BSJ20" s="877"/>
      <c r="BSK20" s="877"/>
      <c r="BSL20" s="877"/>
      <c r="BSM20" s="877"/>
      <c r="BSN20" s="877"/>
      <c r="BSO20" s="877"/>
      <c r="BSP20" s="877"/>
      <c r="BSQ20" s="877"/>
      <c r="BSR20" s="877"/>
      <c r="BSS20" s="877"/>
      <c r="BST20" s="877"/>
      <c r="BSU20" s="877"/>
      <c r="BSV20" s="877"/>
      <c r="BSW20" s="877"/>
      <c r="BSX20" s="877"/>
      <c r="BSY20" s="877"/>
      <c r="BSZ20" s="877"/>
      <c r="BTA20" s="877"/>
      <c r="BTB20" s="877"/>
      <c r="BTC20" s="877"/>
      <c r="BTD20" s="877"/>
      <c r="BTE20" s="877"/>
      <c r="BTF20" s="877"/>
      <c r="BTG20" s="877"/>
      <c r="BTH20" s="877"/>
      <c r="BTI20" s="877"/>
      <c r="BTJ20" s="877"/>
      <c r="BTK20" s="877"/>
      <c r="BTL20" s="877"/>
      <c r="BTM20" s="877"/>
      <c r="BTN20" s="877"/>
      <c r="BTO20" s="877"/>
      <c r="BTP20" s="877"/>
      <c r="BTQ20" s="877"/>
      <c r="BTR20" s="877"/>
      <c r="BTS20" s="877"/>
      <c r="BTT20" s="877"/>
      <c r="BTU20" s="877"/>
      <c r="BTV20" s="877"/>
      <c r="BTW20" s="877"/>
      <c r="BTX20" s="877"/>
      <c r="BTY20" s="877"/>
      <c r="BTZ20" s="877"/>
      <c r="BUA20" s="877"/>
      <c r="BUB20" s="877"/>
      <c r="BUC20" s="877"/>
      <c r="BUD20" s="877"/>
      <c r="BUE20" s="877"/>
      <c r="BUF20" s="877"/>
      <c r="BUG20" s="877"/>
      <c r="BUH20" s="877"/>
      <c r="BUI20" s="877"/>
      <c r="BUJ20" s="877"/>
      <c r="BUK20" s="877"/>
      <c r="BUL20" s="877"/>
      <c r="BUM20" s="877"/>
      <c r="BUN20" s="877"/>
      <c r="BUO20" s="877"/>
      <c r="BUP20" s="877"/>
      <c r="BUQ20" s="877"/>
      <c r="BUR20" s="877"/>
      <c r="BUS20" s="877"/>
      <c r="BUT20" s="877"/>
      <c r="BUU20" s="877"/>
      <c r="BUV20" s="877"/>
      <c r="BUW20" s="877"/>
      <c r="BUX20" s="877"/>
      <c r="BUY20" s="877"/>
      <c r="BUZ20" s="877"/>
      <c r="BVA20" s="877"/>
      <c r="BVB20" s="877"/>
      <c r="BVC20" s="877"/>
      <c r="BVD20" s="877"/>
      <c r="BVE20" s="877"/>
      <c r="BVF20" s="877"/>
      <c r="BVG20" s="877"/>
      <c r="BVH20" s="877"/>
      <c r="BVI20" s="877"/>
      <c r="BVJ20" s="877"/>
      <c r="BVK20" s="877"/>
      <c r="BVL20" s="877"/>
      <c r="BVM20" s="877"/>
      <c r="BVN20" s="877"/>
      <c r="BVO20" s="877"/>
      <c r="BVP20" s="877"/>
      <c r="BVQ20" s="877"/>
      <c r="BVR20" s="877"/>
      <c r="BVS20" s="877"/>
      <c r="BVT20" s="877"/>
      <c r="BVU20" s="877"/>
      <c r="BVV20" s="877"/>
      <c r="BVW20" s="877"/>
      <c r="BVX20" s="877"/>
      <c r="BVY20" s="877"/>
      <c r="BVZ20" s="877"/>
      <c r="BWA20" s="877"/>
      <c r="BWB20" s="877"/>
      <c r="BWC20" s="877"/>
      <c r="BWD20" s="877"/>
      <c r="BWE20" s="877"/>
      <c r="BWF20" s="877"/>
      <c r="BWG20" s="877"/>
      <c r="BWH20" s="877"/>
      <c r="BWI20" s="877"/>
      <c r="BWJ20" s="877"/>
      <c r="BWK20" s="877"/>
      <c r="BWL20" s="877"/>
      <c r="BWM20" s="877"/>
      <c r="BWN20" s="877"/>
      <c r="BWO20" s="877"/>
      <c r="BWP20" s="877"/>
      <c r="BWQ20" s="877"/>
      <c r="BWR20" s="877"/>
      <c r="BWS20" s="877"/>
      <c r="BWT20" s="877"/>
      <c r="BWU20" s="877"/>
      <c r="BWV20" s="877"/>
      <c r="BWW20" s="877"/>
      <c r="BWX20" s="877"/>
      <c r="BWY20" s="877"/>
      <c r="BWZ20" s="877"/>
      <c r="BXA20" s="877"/>
      <c r="BXB20" s="877"/>
      <c r="BXC20" s="877"/>
      <c r="BXD20" s="877"/>
      <c r="BXE20" s="877"/>
      <c r="BXF20" s="877"/>
      <c r="BXG20" s="877"/>
      <c r="BXH20" s="877"/>
      <c r="BXI20" s="877"/>
      <c r="BXJ20" s="877"/>
      <c r="BXK20" s="877"/>
      <c r="BXL20" s="877"/>
      <c r="BXM20" s="877"/>
      <c r="BXN20" s="877"/>
      <c r="BXO20" s="877"/>
      <c r="BXP20" s="877"/>
      <c r="BXQ20" s="877"/>
      <c r="BXR20" s="877"/>
      <c r="BXS20" s="877"/>
      <c r="BXT20" s="877"/>
      <c r="BXU20" s="877"/>
      <c r="BXV20" s="877"/>
      <c r="BXW20" s="877"/>
      <c r="BXX20" s="877"/>
      <c r="BXY20" s="877"/>
      <c r="BXZ20" s="877"/>
      <c r="BYA20" s="877"/>
      <c r="BYB20" s="877"/>
      <c r="BYC20" s="877"/>
      <c r="BYD20" s="877"/>
      <c r="BYE20" s="877"/>
      <c r="BYF20" s="877"/>
      <c r="BYG20" s="877"/>
      <c r="BYH20" s="877"/>
      <c r="BYI20" s="877"/>
      <c r="BYJ20" s="877"/>
      <c r="BYK20" s="877"/>
      <c r="BYL20" s="877"/>
      <c r="BYM20" s="877"/>
      <c r="BYN20" s="877"/>
      <c r="BYO20" s="877"/>
      <c r="BYP20" s="877"/>
      <c r="BYQ20" s="877"/>
      <c r="BYR20" s="877"/>
      <c r="BYS20" s="877"/>
      <c r="BYT20" s="877"/>
      <c r="BYU20" s="877"/>
      <c r="BYV20" s="877"/>
      <c r="BYW20" s="877"/>
      <c r="BYX20" s="877"/>
      <c r="BYY20" s="877"/>
      <c r="BYZ20" s="877"/>
      <c r="BZA20" s="877"/>
      <c r="BZB20" s="877"/>
      <c r="BZC20" s="877"/>
      <c r="BZD20" s="877"/>
      <c r="BZE20" s="877"/>
      <c r="BZF20" s="877"/>
      <c r="BZG20" s="877"/>
      <c r="BZH20" s="877"/>
      <c r="BZI20" s="877"/>
      <c r="BZJ20" s="877"/>
      <c r="BZK20" s="877"/>
      <c r="BZL20" s="877"/>
      <c r="BZM20" s="877"/>
      <c r="BZN20" s="877"/>
      <c r="BZO20" s="877"/>
      <c r="BZP20" s="877"/>
      <c r="BZQ20" s="877"/>
      <c r="BZR20" s="877"/>
      <c r="BZS20" s="877"/>
      <c r="BZT20" s="877"/>
      <c r="BZU20" s="877"/>
      <c r="BZV20" s="877"/>
      <c r="BZW20" s="877"/>
      <c r="BZX20" s="877"/>
      <c r="BZY20" s="877"/>
      <c r="BZZ20" s="877"/>
      <c r="CAA20" s="877"/>
      <c r="CAB20" s="877"/>
      <c r="CAC20" s="877"/>
      <c r="CAD20" s="877"/>
      <c r="CAE20" s="877"/>
      <c r="CAF20" s="877"/>
      <c r="CAG20" s="877"/>
      <c r="CAH20" s="877"/>
      <c r="CAI20" s="877"/>
      <c r="CAJ20" s="877"/>
      <c r="CAK20" s="877"/>
      <c r="CAL20" s="877"/>
      <c r="CAM20" s="877"/>
      <c r="CAN20" s="877"/>
      <c r="CAO20" s="877"/>
      <c r="CAP20" s="877"/>
      <c r="CAQ20" s="877"/>
      <c r="CAR20" s="877"/>
      <c r="CAS20" s="877"/>
      <c r="CAT20" s="877"/>
      <c r="CAU20" s="877"/>
      <c r="CAV20" s="877"/>
      <c r="CAW20" s="877"/>
      <c r="CAX20" s="877"/>
      <c r="CAY20" s="877"/>
      <c r="CAZ20" s="877"/>
      <c r="CBA20" s="877"/>
      <c r="CBB20" s="877"/>
      <c r="CBC20" s="877"/>
      <c r="CBD20" s="877"/>
      <c r="CBE20" s="877"/>
      <c r="CBF20" s="877"/>
      <c r="CBG20" s="877"/>
      <c r="CBH20" s="877"/>
      <c r="CBI20" s="877"/>
      <c r="CBJ20" s="877"/>
      <c r="CBK20" s="877"/>
      <c r="CBL20" s="877"/>
      <c r="CBM20" s="877"/>
      <c r="CBN20" s="877"/>
      <c r="CBO20" s="877"/>
      <c r="CBP20" s="877"/>
      <c r="CBQ20" s="877"/>
      <c r="CBR20" s="877"/>
      <c r="CBS20" s="877"/>
      <c r="CBT20" s="877"/>
      <c r="CBU20" s="877"/>
      <c r="CBV20" s="877"/>
      <c r="CBW20" s="877"/>
      <c r="CBX20" s="877"/>
      <c r="CBY20" s="877"/>
      <c r="CBZ20" s="877"/>
      <c r="CCA20" s="877"/>
      <c r="CCB20" s="877"/>
      <c r="CCC20" s="877"/>
      <c r="CCD20" s="877"/>
      <c r="CCE20" s="877"/>
      <c r="CCF20" s="877"/>
      <c r="CCG20" s="877"/>
      <c r="CCH20" s="877"/>
      <c r="CCI20" s="877"/>
      <c r="CCJ20" s="877"/>
      <c r="CCK20" s="877"/>
      <c r="CCL20" s="877"/>
      <c r="CCM20" s="877"/>
      <c r="CCN20" s="877"/>
      <c r="CCO20" s="877"/>
      <c r="CCP20" s="877"/>
      <c r="CCQ20" s="877"/>
      <c r="CCR20" s="877"/>
      <c r="CCS20" s="877"/>
      <c r="CCT20" s="877"/>
      <c r="CCU20" s="877"/>
      <c r="CCV20" s="877"/>
      <c r="CCW20" s="877"/>
      <c r="CCX20" s="877"/>
      <c r="CCY20" s="877"/>
      <c r="CCZ20" s="877"/>
      <c r="CDA20" s="877"/>
      <c r="CDB20" s="877"/>
      <c r="CDC20" s="877"/>
      <c r="CDD20" s="877"/>
      <c r="CDE20" s="877"/>
      <c r="CDF20" s="877"/>
      <c r="CDG20" s="877"/>
      <c r="CDH20" s="877"/>
      <c r="CDI20" s="877"/>
      <c r="CDJ20" s="877"/>
      <c r="CDK20" s="877"/>
      <c r="CDL20" s="877"/>
      <c r="CDM20" s="877"/>
      <c r="CDN20" s="877"/>
      <c r="CDO20" s="877"/>
      <c r="CDP20" s="877"/>
      <c r="CDQ20" s="877"/>
      <c r="CDR20" s="877"/>
      <c r="CDS20" s="877"/>
      <c r="CDT20" s="877"/>
      <c r="CDU20" s="877"/>
      <c r="CDV20" s="877"/>
      <c r="CDW20" s="877"/>
      <c r="CDX20" s="877"/>
      <c r="CDY20" s="877"/>
      <c r="CDZ20" s="877"/>
      <c r="CEA20" s="877"/>
      <c r="CEB20" s="877"/>
      <c r="CEC20" s="877"/>
      <c r="CED20" s="877"/>
      <c r="CEE20" s="877"/>
      <c r="CEF20" s="877"/>
      <c r="CEG20" s="877"/>
      <c r="CEH20" s="877"/>
      <c r="CEI20" s="877"/>
      <c r="CEJ20" s="877"/>
      <c r="CEK20" s="877"/>
      <c r="CEL20" s="877"/>
      <c r="CEM20" s="877"/>
      <c r="CEN20" s="877"/>
      <c r="CEO20" s="877"/>
      <c r="CEP20" s="877"/>
      <c r="CEQ20" s="877"/>
      <c r="CER20" s="877"/>
      <c r="CES20" s="877"/>
      <c r="CET20" s="877"/>
      <c r="CEU20" s="877"/>
      <c r="CEV20" s="877"/>
      <c r="CEW20" s="877"/>
      <c r="CEX20" s="877"/>
      <c r="CEY20" s="877"/>
      <c r="CEZ20" s="877"/>
      <c r="CFA20" s="877"/>
      <c r="CFB20" s="877"/>
      <c r="CFC20" s="877"/>
      <c r="CFD20" s="877"/>
      <c r="CFE20" s="877"/>
      <c r="CFF20" s="877"/>
      <c r="CFG20" s="877"/>
      <c r="CFH20" s="877"/>
      <c r="CFI20" s="877"/>
      <c r="CFJ20" s="877"/>
      <c r="CFK20" s="877"/>
      <c r="CFL20" s="877"/>
      <c r="CFM20" s="877"/>
      <c r="CFN20" s="877"/>
      <c r="CFO20" s="877"/>
      <c r="CFP20" s="877"/>
      <c r="CFQ20" s="877"/>
      <c r="CFR20" s="877"/>
      <c r="CFS20" s="877"/>
      <c r="CFT20" s="877"/>
      <c r="CFU20" s="877"/>
      <c r="CFV20" s="877"/>
      <c r="CFW20" s="877"/>
      <c r="CFX20" s="877"/>
      <c r="CFY20" s="877"/>
      <c r="CFZ20" s="877"/>
      <c r="CGA20" s="877"/>
      <c r="CGB20" s="877"/>
      <c r="CGC20" s="877"/>
      <c r="CGD20" s="877"/>
      <c r="CGE20" s="877"/>
      <c r="CGF20" s="877"/>
      <c r="CGG20" s="877"/>
      <c r="CGH20" s="877"/>
      <c r="CGI20" s="877"/>
      <c r="CGJ20" s="877"/>
      <c r="CGK20" s="877"/>
      <c r="CGL20" s="877"/>
      <c r="CGM20" s="877"/>
      <c r="CGN20" s="877"/>
      <c r="CGO20" s="877"/>
      <c r="CGP20" s="877"/>
      <c r="CGQ20" s="877"/>
      <c r="CGR20" s="877"/>
      <c r="CGS20" s="877"/>
      <c r="CGT20" s="877"/>
      <c r="CGU20" s="877"/>
      <c r="CGV20" s="877"/>
      <c r="CGW20" s="877"/>
      <c r="CGX20" s="877"/>
      <c r="CGY20" s="877"/>
      <c r="CGZ20" s="877"/>
      <c r="CHA20" s="877"/>
      <c r="CHB20" s="877"/>
      <c r="CHC20" s="877"/>
      <c r="CHD20" s="877"/>
      <c r="CHE20" s="877"/>
      <c r="CHF20" s="877"/>
      <c r="CHG20" s="877"/>
      <c r="CHH20" s="877"/>
      <c r="CHI20" s="877"/>
      <c r="CHJ20" s="877"/>
      <c r="CHK20" s="877"/>
      <c r="CHL20" s="877"/>
      <c r="CHM20" s="877"/>
      <c r="CHN20" s="877"/>
      <c r="CHO20" s="877"/>
      <c r="CHP20" s="877"/>
      <c r="CHQ20" s="877"/>
      <c r="CHR20" s="877"/>
      <c r="CHS20" s="877"/>
      <c r="CHT20" s="877"/>
      <c r="CHU20" s="877"/>
      <c r="CHV20" s="877"/>
      <c r="CHW20" s="877"/>
      <c r="CHX20" s="877"/>
      <c r="CHY20" s="877"/>
      <c r="CHZ20" s="877"/>
      <c r="CIA20" s="877"/>
      <c r="CIB20" s="877"/>
      <c r="CIC20" s="877"/>
      <c r="CID20" s="877"/>
      <c r="CIE20" s="877"/>
      <c r="CIF20" s="877"/>
      <c r="CIG20" s="877"/>
      <c r="CIH20" s="877"/>
      <c r="CII20" s="877"/>
      <c r="CIJ20" s="877"/>
      <c r="CIK20" s="877"/>
      <c r="CIL20" s="877"/>
      <c r="CIM20" s="877"/>
      <c r="CIN20" s="877"/>
      <c r="CIO20" s="877"/>
      <c r="CIP20" s="877"/>
      <c r="CIQ20" s="877"/>
      <c r="CIR20" s="877"/>
      <c r="CIS20" s="877"/>
      <c r="CIT20" s="877"/>
      <c r="CIU20" s="877"/>
      <c r="CIV20" s="877"/>
      <c r="CIW20" s="877"/>
      <c r="CIX20" s="877"/>
      <c r="CIY20" s="877"/>
      <c r="CIZ20" s="877"/>
      <c r="CJA20" s="877"/>
      <c r="CJB20" s="877"/>
      <c r="CJC20" s="877"/>
      <c r="CJD20" s="877"/>
      <c r="CJE20" s="877"/>
      <c r="CJF20" s="877"/>
      <c r="CJG20" s="877"/>
      <c r="CJH20" s="877"/>
      <c r="CJI20" s="877"/>
      <c r="CJJ20" s="877"/>
      <c r="CJK20" s="877"/>
      <c r="CJL20" s="877"/>
      <c r="CJM20" s="877"/>
      <c r="CJN20" s="877"/>
      <c r="CJO20" s="877"/>
      <c r="CJP20" s="877"/>
      <c r="CJQ20" s="877"/>
      <c r="CJR20" s="877"/>
      <c r="CJS20" s="877"/>
      <c r="CJT20" s="877"/>
      <c r="CJU20" s="877"/>
      <c r="CJV20" s="877"/>
      <c r="CJW20" s="877"/>
      <c r="CJX20" s="877"/>
      <c r="CJY20" s="877"/>
      <c r="CJZ20" s="877"/>
      <c r="CKA20" s="877"/>
      <c r="CKB20" s="877"/>
      <c r="CKC20" s="877"/>
      <c r="CKD20" s="877"/>
      <c r="CKE20" s="877"/>
      <c r="CKF20" s="877"/>
      <c r="CKG20" s="877"/>
      <c r="CKH20" s="877"/>
      <c r="CKI20" s="877"/>
      <c r="CKJ20" s="877"/>
      <c r="CKK20" s="877"/>
      <c r="CKL20" s="877"/>
      <c r="CKM20" s="877"/>
      <c r="CKN20" s="877"/>
      <c r="CKO20" s="877"/>
      <c r="CKP20" s="877"/>
      <c r="CKQ20" s="877"/>
      <c r="CKR20" s="877"/>
      <c r="CKS20" s="877"/>
      <c r="CKT20" s="877"/>
      <c r="CKU20" s="877"/>
      <c r="CKV20" s="877"/>
      <c r="CKW20" s="877"/>
      <c r="CKX20" s="877"/>
      <c r="CKY20" s="877"/>
      <c r="CKZ20" s="877"/>
      <c r="CLA20" s="877"/>
      <c r="CLB20" s="877"/>
      <c r="CLC20" s="877"/>
      <c r="CLD20" s="877"/>
      <c r="CLE20" s="877"/>
      <c r="CLF20" s="877"/>
      <c r="CLG20" s="877"/>
      <c r="CLH20" s="877"/>
      <c r="CLI20" s="877"/>
      <c r="CLJ20" s="877"/>
      <c r="CLK20" s="877"/>
      <c r="CLL20" s="877"/>
      <c r="CLM20" s="877"/>
      <c r="CLN20" s="877"/>
      <c r="CLO20" s="877"/>
      <c r="CLP20" s="877"/>
      <c r="CLQ20" s="877"/>
      <c r="CLR20" s="877"/>
      <c r="CLS20" s="877"/>
      <c r="CLT20" s="877"/>
      <c r="CLU20" s="877"/>
      <c r="CLV20" s="877"/>
      <c r="CLW20" s="877"/>
      <c r="CLX20" s="877"/>
      <c r="CLY20" s="877"/>
      <c r="CLZ20" s="877"/>
      <c r="CMA20" s="877"/>
      <c r="CMB20" s="877"/>
      <c r="CMC20" s="877"/>
      <c r="CMD20" s="877"/>
      <c r="CME20" s="877"/>
      <c r="CMF20" s="877"/>
      <c r="CMG20" s="877"/>
      <c r="CMH20" s="877"/>
      <c r="CMI20" s="877"/>
      <c r="CMJ20" s="877"/>
      <c r="CMK20" s="877"/>
      <c r="CML20" s="877"/>
      <c r="CMM20" s="877"/>
      <c r="CMN20" s="877"/>
      <c r="CMO20" s="877"/>
      <c r="CMP20" s="877"/>
      <c r="CMQ20" s="877"/>
      <c r="CMR20" s="877"/>
      <c r="CMS20" s="877"/>
      <c r="CMT20" s="877"/>
      <c r="CMU20" s="877"/>
      <c r="CMV20" s="877"/>
      <c r="CMW20" s="877"/>
      <c r="CMX20" s="877"/>
      <c r="CMY20" s="877"/>
      <c r="CMZ20" s="877"/>
      <c r="CNA20" s="877"/>
      <c r="CNB20" s="877"/>
      <c r="CNC20" s="877"/>
      <c r="CND20" s="877"/>
      <c r="CNE20" s="877"/>
      <c r="CNF20" s="877"/>
      <c r="CNG20" s="877"/>
      <c r="CNH20" s="877"/>
      <c r="CNI20" s="877"/>
      <c r="CNJ20" s="877"/>
      <c r="CNK20" s="877"/>
      <c r="CNL20" s="877"/>
      <c r="CNM20" s="877"/>
      <c r="CNN20" s="877"/>
      <c r="CNO20" s="877"/>
      <c r="CNP20" s="877"/>
      <c r="CNQ20" s="877"/>
      <c r="CNR20" s="877"/>
      <c r="CNS20" s="877"/>
      <c r="CNT20" s="877"/>
      <c r="CNU20" s="877"/>
      <c r="CNV20" s="877"/>
      <c r="CNW20" s="877"/>
      <c r="CNX20" s="877"/>
      <c r="CNY20" s="877"/>
      <c r="CNZ20" s="877"/>
      <c r="COA20" s="877"/>
      <c r="COB20" s="877"/>
      <c r="COC20" s="877"/>
      <c r="COD20" s="877"/>
      <c r="COE20" s="877"/>
      <c r="COF20" s="877"/>
      <c r="COG20" s="877"/>
      <c r="COH20" s="877"/>
      <c r="COI20" s="877"/>
      <c r="COJ20" s="877"/>
      <c r="COK20" s="877"/>
      <c r="COL20" s="877"/>
      <c r="COM20" s="877"/>
      <c r="CON20" s="877"/>
      <c r="COO20" s="877"/>
      <c r="COP20" s="877"/>
      <c r="COQ20" s="877"/>
      <c r="COR20" s="877"/>
      <c r="COS20" s="877"/>
      <c r="COT20" s="877"/>
      <c r="COU20" s="877"/>
      <c r="COV20" s="877"/>
      <c r="COW20" s="877"/>
      <c r="COX20" s="877"/>
      <c r="COY20" s="877"/>
      <c r="COZ20" s="877"/>
      <c r="CPA20" s="877"/>
      <c r="CPB20" s="877"/>
      <c r="CPC20" s="877"/>
      <c r="CPD20" s="877"/>
      <c r="CPE20" s="877"/>
      <c r="CPF20" s="877"/>
      <c r="CPG20" s="877"/>
      <c r="CPH20" s="877"/>
      <c r="CPI20" s="877"/>
      <c r="CPJ20" s="877"/>
      <c r="CPK20" s="877"/>
      <c r="CPL20" s="877"/>
      <c r="CPM20" s="877"/>
      <c r="CPN20" s="877"/>
      <c r="CPO20" s="877"/>
      <c r="CPP20" s="877"/>
      <c r="CPQ20" s="877"/>
      <c r="CPR20" s="877"/>
      <c r="CPS20" s="877"/>
      <c r="CPT20" s="877"/>
      <c r="CPU20" s="877"/>
      <c r="CPV20" s="877"/>
      <c r="CPW20" s="877"/>
      <c r="CPX20" s="877"/>
      <c r="CPY20" s="877"/>
      <c r="CPZ20" s="877"/>
      <c r="CQA20" s="877"/>
      <c r="CQB20" s="877"/>
      <c r="CQC20" s="877"/>
      <c r="CQD20" s="877"/>
      <c r="CQE20" s="877"/>
      <c r="CQF20" s="877"/>
      <c r="CQG20" s="877"/>
      <c r="CQH20" s="877"/>
      <c r="CQI20" s="877"/>
      <c r="CQJ20" s="877"/>
      <c r="CQK20" s="877"/>
      <c r="CQL20" s="877"/>
      <c r="CQM20" s="877"/>
      <c r="CQN20" s="877"/>
      <c r="CQO20" s="877"/>
      <c r="CQP20" s="877"/>
      <c r="CQQ20" s="877"/>
      <c r="CQR20" s="877"/>
      <c r="CQS20" s="877"/>
      <c r="CQT20" s="877"/>
      <c r="CQU20" s="877"/>
      <c r="CQV20" s="877"/>
      <c r="CQW20" s="877"/>
      <c r="CQX20" s="877"/>
      <c r="CQY20" s="877"/>
      <c r="CQZ20" s="877"/>
      <c r="CRA20" s="877"/>
      <c r="CRB20" s="877"/>
      <c r="CRC20" s="877"/>
      <c r="CRD20" s="877"/>
      <c r="CRE20" s="877"/>
      <c r="CRF20" s="877"/>
      <c r="CRG20" s="877"/>
      <c r="CRH20" s="877"/>
      <c r="CRI20" s="877"/>
      <c r="CRJ20" s="877"/>
      <c r="CRK20" s="877"/>
      <c r="CRL20" s="877"/>
      <c r="CRM20" s="877"/>
      <c r="CRN20" s="877"/>
      <c r="CRO20" s="877"/>
      <c r="CRP20" s="877"/>
      <c r="CRQ20" s="877"/>
      <c r="CRR20" s="877"/>
      <c r="CRS20" s="877"/>
      <c r="CRT20" s="877"/>
      <c r="CRU20" s="877"/>
      <c r="CRV20" s="877"/>
      <c r="CRW20" s="877"/>
      <c r="CRX20" s="877"/>
      <c r="CRY20" s="877"/>
      <c r="CRZ20" s="877"/>
      <c r="CSA20" s="877"/>
      <c r="CSB20" s="877"/>
      <c r="CSC20" s="877"/>
      <c r="CSD20" s="877"/>
      <c r="CSE20" s="877"/>
      <c r="CSF20" s="877"/>
      <c r="CSG20" s="877"/>
      <c r="CSH20" s="877"/>
      <c r="CSI20" s="877"/>
      <c r="CSJ20" s="877"/>
      <c r="CSK20" s="877"/>
      <c r="CSL20" s="877"/>
      <c r="CSM20" s="877"/>
      <c r="CSN20" s="877"/>
      <c r="CSO20" s="877"/>
      <c r="CSP20" s="877"/>
      <c r="CSQ20" s="877"/>
      <c r="CSR20" s="877"/>
      <c r="CSS20" s="877"/>
      <c r="CST20" s="877"/>
      <c r="CSU20" s="877"/>
      <c r="CSV20" s="877"/>
      <c r="CSW20" s="877"/>
      <c r="CSX20" s="877"/>
      <c r="CSY20" s="877"/>
      <c r="CSZ20" s="877"/>
      <c r="CTA20" s="877"/>
      <c r="CTB20" s="877"/>
      <c r="CTC20" s="877"/>
      <c r="CTD20" s="877"/>
      <c r="CTE20" s="877"/>
      <c r="CTF20" s="877"/>
      <c r="CTG20" s="877"/>
      <c r="CTH20" s="877"/>
      <c r="CTI20" s="877"/>
      <c r="CTJ20" s="877"/>
      <c r="CTK20" s="877"/>
      <c r="CTL20" s="877"/>
      <c r="CTM20" s="877"/>
      <c r="CTN20" s="877"/>
      <c r="CTO20" s="877"/>
      <c r="CTP20" s="877"/>
      <c r="CTQ20" s="877"/>
      <c r="CTR20" s="877"/>
      <c r="CTS20" s="877"/>
      <c r="CTT20" s="877"/>
      <c r="CTU20" s="877"/>
      <c r="CTV20" s="877"/>
      <c r="CTW20" s="877"/>
      <c r="CTX20" s="877"/>
      <c r="CTY20" s="877"/>
      <c r="CTZ20" s="877"/>
      <c r="CUA20" s="877"/>
      <c r="CUB20" s="877"/>
      <c r="CUC20" s="877"/>
      <c r="CUD20" s="877"/>
      <c r="CUE20" s="877"/>
      <c r="CUF20" s="877"/>
      <c r="CUG20" s="877"/>
      <c r="CUH20" s="877"/>
      <c r="CUI20" s="877"/>
      <c r="CUJ20" s="877"/>
      <c r="CUK20" s="877"/>
      <c r="CUL20" s="877"/>
      <c r="CUM20" s="877"/>
      <c r="CUN20" s="877"/>
      <c r="CUO20" s="877"/>
      <c r="CUP20" s="877"/>
      <c r="CUQ20" s="877"/>
      <c r="CUR20" s="877"/>
      <c r="CUS20" s="877"/>
      <c r="CUT20" s="877"/>
      <c r="CUU20" s="877"/>
      <c r="CUV20" s="877"/>
      <c r="CUW20" s="877"/>
      <c r="CUX20" s="877"/>
      <c r="CUY20" s="877"/>
      <c r="CUZ20" s="877"/>
      <c r="CVA20" s="877"/>
      <c r="CVB20" s="877"/>
      <c r="CVC20" s="877"/>
      <c r="CVD20" s="877"/>
      <c r="CVE20" s="877"/>
      <c r="CVF20" s="877"/>
      <c r="CVG20" s="877"/>
      <c r="CVH20" s="877"/>
      <c r="CVI20" s="877"/>
      <c r="CVJ20" s="877"/>
      <c r="CVK20" s="877"/>
      <c r="CVL20" s="877"/>
      <c r="CVM20" s="877"/>
      <c r="CVN20" s="877"/>
      <c r="CVO20" s="877"/>
      <c r="CVP20" s="877"/>
      <c r="CVQ20" s="877"/>
      <c r="CVR20" s="877"/>
      <c r="CVS20" s="877"/>
      <c r="CVT20" s="877"/>
      <c r="CVU20" s="877"/>
      <c r="CVV20" s="877"/>
      <c r="CVW20" s="877"/>
      <c r="CVX20" s="877"/>
      <c r="CVY20" s="877"/>
      <c r="CVZ20" s="877"/>
      <c r="CWA20" s="877"/>
      <c r="CWB20" s="877"/>
      <c r="CWC20" s="877"/>
      <c r="CWD20" s="877"/>
      <c r="CWE20" s="877"/>
      <c r="CWF20" s="877"/>
      <c r="CWG20" s="877"/>
      <c r="CWH20" s="877"/>
      <c r="CWI20" s="877"/>
      <c r="CWJ20" s="877"/>
      <c r="CWK20" s="877"/>
      <c r="CWL20" s="877"/>
      <c r="CWM20" s="877"/>
      <c r="CWN20" s="877"/>
      <c r="CWO20" s="877"/>
      <c r="CWP20" s="877"/>
      <c r="CWQ20" s="877"/>
      <c r="CWR20" s="877"/>
      <c r="CWS20" s="877"/>
      <c r="CWT20" s="877"/>
      <c r="CWU20" s="877"/>
      <c r="CWV20" s="877"/>
      <c r="CWW20" s="877"/>
      <c r="CWX20" s="877"/>
      <c r="CWY20" s="877"/>
      <c r="CWZ20" s="877"/>
      <c r="CXA20" s="877"/>
      <c r="CXB20" s="877"/>
      <c r="CXC20" s="877"/>
      <c r="CXD20" s="877"/>
      <c r="CXE20" s="877"/>
      <c r="CXF20" s="877"/>
      <c r="CXG20" s="877"/>
      <c r="CXH20" s="877"/>
      <c r="CXI20" s="877"/>
      <c r="CXJ20" s="877"/>
      <c r="CXK20" s="877"/>
      <c r="CXL20" s="877"/>
      <c r="CXM20" s="877"/>
      <c r="CXN20" s="877"/>
      <c r="CXO20" s="877"/>
      <c r="CXP20" s="877"/>
      <c r="CXQ20" s="877"/>
      <c r="CXR20" s="877"/>
      <c r="CXS20" s="877"/>
      <c r="CXT20" s="877"/>
      <c r="CXU20" s="877"/>
      <c r="CXV20" s="877"/>
      <c r="CXW20" s="877"/>
      <c r="CXX20" s="877"/>
      <c r="CXY20" s="877"/>
      <c r="CXZ20" s="877"/>
      <c r="CYA20" s="877"/>
      <c r="CYB20" s="877"/>
      <c r="CYC20" s="877"/>
      <c r="CYD20" s="877"/>
      <c r="CYE20" s="877"/>
      <c r="CYF20" s="877"/>
      <c r="CYG20" s="877"/>
      <c r="CYH20" s="877"/>
      <c r="CYI20" s="877"/>
      <c r="CYJ20" s="877"/>
      <c r="CYK20" s="877"/>
      <c r="CYL20" s="877"/>
      <c r="CYM20" s="877"/>
      <c r="CYN20" s="877"/>
      <c r="CYO20" s="877"/>
      <c r="CYP20" s="877"/>
      <c r="CYQ20" s="877"/>
      <c r="CYR20" s="877"/>
      <c r="CYS20" s="877"/>
      <c r="CYT20" s="877"/>
      <c r="CYU20" s="877"/>
      <c r="CYV20" s="877"/>
      <c r="CYW20" s="877"/>
      <c r="CYX20" s="877"/>
      <c r="CYY20" s="877"/>
      <c r="CYZ20" s="877"/>
      <c r="CZA20" s="877"/>
      <c r="CZB20" s="877"/>
      <c r="CZC20" s="877"/>
      <c r="CZD20" s="877"/>
      <c r="CZE20" s="877"/>
      <c r="CZF20" s="877"/>
      <c r="CZG20" s="877"/>
      <c r="CZH20" s="877"/>
      <c r="CZI20" s="877"/>
      <c r="CZJ20" s="877"/>
      <c r="CZK20" s="877"/>
      <c r="CZL20" s="877"/>
      <c r="CZM20" s="877"/>
      <c r="CZN20" s="877"/>
      <c r="CZO20" s="877"/>
      <c r="CZP20" s="877"/>
      <c r="CZQ20" s="877"/>
      <c r="CZR20" s="877"/>
      <c r="CZS20" s="877"/>
      <c r="CZT20" s="877"/>
      <c r="CZU20" s="877"/>
      <c r="CZV20" s="877"/>
      <c r="CZW20" s="877"/>
      <c r="CZX20" s="877"/>
      <c r="CZY20" s="877"/>
      <c r="CZZ20" s="877"/>
      <c r="DAA20" s="877"/>
      <c r="DAB20" s="877"/>
      <c r="DAC20" s="877"/>
      <c r="DAD20" s="877"/>
      <c r="DAE20" s="877"/>
      <c r="DAF20" s="877"/>
      <c r="DAG20" s="877"/>
      <c r="DAH20" s="877"/>
      <c r="DAI20" s="877"/>
      <c r="DAJ20" s="877"/>
      <c r="DAK20" s="877"/>
      <c r="DAL20" s="877"/>
      <c r="DAM20" s="877"/>
      <c r="DAN20" s="877"/>
      <c r="DAO20" s="877"/>
      <c r="DAP20" s="877"/>
      <c r="DAQ20" s="877"/>
      <c r="DAR20" s="877"/>
      <c r="DAS20" s="877"/>
      <c r="DAT20" s="877"/>
      <c r="DAU20" s="877"/>
      <c r="DAV20" s="877"/>
      <c r="DAW20" s="877"/>
      <c r="DAX20" s="877"/>
      <c r="DAY20" s="877"/>
      <c r="DAZ20" s="877"/>
      <c r="DBA20" s="877"/>
      <c r="DBB20" s="877"/>
      <c r="DBC20" s="877"/>
      <c r="DBD20" s="877"/>
      <c r="DBE20" s="877"/>
      <c r="DBF20" s="877"/>
      <c r="DBG20" s="877"/>
      <c r="DBH20" s="877"/>
      <c r="DBI20" s="877"/>
      <c r="DBJ20" s="877"/>
      <c r="DBK20" s="877"/>
      <c r="DBL20" s="877"/>
      <c r="DBM20" s="877"/>
      <c r="DBN20" s="877"/>
      <c r="DBO20" s="877"/>
      <c r="DBP20" s="877"/>
      <c r="DBQ20" s="877"/>
      <c r="DBR20" s="877"/>
      <c r="DBS20" s="877"/>
      <c r="DBT20" s="877"/>
      <c r="DBU20" s="877"/>
      <c r="DBV20" s="877"/>
      <c r="DBW20" s="877"/>
      <c r="DBX20" s="877"/>
      <c r="DBY20" s="877"/>
      <c r="DBZ20" s="877"/>
      <c r="DCA20" s="877"/>
      <c r="DCB20" s="877"/>
      <c r="DCC20" s="877"/>
      <c r="DCD20" s="877"/>
      <c r="DCE20" s="877"/>
      <c r="DCF20" s="877"/>
      <c r="DCG20" s="877"/>
      <c r="DCH20" s="877"/>
      <c r="DCI20" s="877"/>
      <c r="DCJ20" s="877"/>
      <c r="DCK20" s="877"/>
      <c r="DCL20" s="877"/>
      <c r="DCM20" s="877"/>
      <c r="DCN20" s="877"/>
      <c r="DCO20" s="877"/>
      <c r="DCP20" s="877"/>
      <c r="DCQ20" s="877"/>
      <c r="DCR20" s="877"/>
      <c r="DCS20" s="877"/>
      <c r="DCT20" s="877"/>
      <c r="DCU20" s="877"/>
      <c r="DCV20" s="877"/>
      <c r="DCW20" s="877"/>
      <c r="DCX20" s="877"/>
      <c r="DCY20" s="877"/>
      <c r="DCZ20" s="877"/>
      <c r="DDA20" s="877"/>
      <c r="DDB20" s="877"/>
      <c r="DDC20" s="877"/>
      <c r="DDD20" s="877"/>
      <c r="DDE20" s="877"/>
      <c r="DDF20" s="877"/>
      <c r="DDG20" s="877"/>
      <c r="DDH20" s="877"/>
      <c r="DDI20" s="877"/>
      <c r="DDJ20" s="877"/>
      <c r="DDK20" s="877"/>
      <c r="DDL20" s="877"/>
      <c r="DDM20" s="877"/>
      <c r="DDN20" s="877"/>
      <c r="DDO20" s="877"/>
      <c r="DDP20" s="877"/>
      <c r="DDQ20" s="877"/>
      <c r="DDR20" s="877"/>
      <c r="DDS20" s="877"/>
      <c r="DDT20" s="877"/>
      <c r="DDU20" s="877"/>
      <c r="DDV20" s="877"/>
      <c r="DDW20" s="877"/>
      <c r="DDX20" s="877"/>
      <c r="DDY20" s="877"/>
      <c r="DDZ20" s="877"/>
      <c r="DEA20" s="877"/>
      <c r="DEB20" s="877"/>
      <c r="DEC20" s="877"/>
      <c r="DED20" s="877"/>
      <c r="DEE20" s="877"/>
      <c r="DEF20" s="877"/>
      <c r="DEG20" s="877"/>
      <c r="DEH20" s="877"/>
      <c r="DEI20" s="877"/>
      <c r="DEJ20" s="877"/>
      <c r="DEK20" s="877"/>
      <c r="DEL20" s="877"/>
      <c r="DEM20" s="877"/>
      <c r="DEN20" s="877"/>
      <c r="DEO20" s="877"/>
      <c r="DEP20" s="877"/>
      <c r="DEQ20" s="877"/>
      <c r="DER20" s="877"/>
      <c r="DES20" s="877"/>
      <c r="DET20" s="877"/>
      <c r="DEU20" s="877"/>
      <c r="DEV20" s="877"/>
      <c r="DEW20" s="877"/>
      <c r="DEX20" s="877"/>
      <c r="DEY20" s="877"/>
      <c r="DEZ20" s="877"/>
      <c r="DFA20" s="877"/>
      <c r="DFB20" s="877"/>
      <c r="DFC20" s="877"/>
      <c r="DFD20" s="877"/>
      <c r="DFE20" s="877"/>
      <c r="DFF20" s="877"/>
      <c r="DFG20" s="877"/>
      <c r="DFH20" s="877"/>
      <c r="DFI20" s="877"/>
      <c r="DFJ20" s="877"/>
      <c r="DFK20" s="877"/>
      <c r="DFL20" s="877"/>
      <c r="DFM20" s="877"/>
      <c r="DFN20" s="877"/>
      <c r="DFO20" s="877"/>
      <c r="DFP20" s="877"/>
      <c r="DFQ20" s="877"/>
      <c r="DFR20" s="877"/>
      <c r="DFS20" s="877"/>
      <c r="DFT20" s="877"/>
      <c r="DFU20" s="877"/>
      <c r="DFV20" s="877"/>
      <c r="DFW20" s="877"/>
      <c r="DFX20" s="877"/>
      <c r="DFY20" s="877"/>
      <c r="DFZ20" s="877"/>
      <c r="DGA20" s="877"/>
      <c r="DGB20" s="877"/>
      <c r="DGC20" s="877"/>
      <c r="DGD20" s="877"/>
      <c r="DGE20" s="877"/>
      <c r="DGF20" s="877"/>
      <c r="DGG20" s="877"/>
      <c r="DGH20" s="877"/>
      <c r="DGI20" s="877"/>
      <c r="DGJ20" s="877"/>
      <c r="DGK20" s="877"/>
      <c r="DGL20" s="877"/>
      <c r="DGM20" s="877"/>
      <c r="DGN20" s="877"/>
      <c r="DGO20" s="877"/>
      <c r="DGP20" s="877"/>
      <c r="DGQ20" s="877"/>
      <c r="DGR20" s="877"/>
      <c r="DGS20" s="877"/>
      <c r="DGT20" s="877"/>
      <c r="DGU20" s="877"/>
      <c r="DGV20" s="877"/>
      <c r="DGW20" s="877"/>
      <c r="DGX20" s="877"/>
      <c r="DGY20" s="877"/>
      <c r="DGZ20" s="877"/>
      <c r="DHA20" s="877"/>
      <c r="DHB20" s="877"/>
      <c r="DHC20" s="877"/>
      <c r="DHD20" s="877"/>
      <c r="DHE20" s="877"/>
      <c r="DHF20" s="877"/>
      <c r="DHG20" s="877"/>
      <c r="DHH20" s="877"/>
      <c r="DHI20" s="877"/>
      <c r="DHJ20" s="877"/>
      <c r="DHK20" s="877"/>
      <c r="DHL20" s="877"/>
      <c r="DHM20" s="877"/>
      <c r="DHN20" s="877"/>
      <c r="DHO20" s="877"/>
      <c r="DHP20" s="877"/>
      <c r="DHQ20" s="877"/>
      <c r="DHR20" s="877"/>
      <c r="DHS20" s="877"/>
      <c r="DHT20" s="877"/>
      <c r="DHU20" s="877"/>
      <c r="DHV20" s="877"/>
      <c r="DHW20" s="877"/>
      <c r="DHX20" s="877"/>
      <c r="DHY20" s="877"/>
      <c r="DHZ20" s="877"/>
      <c r="DIA20" s="877"/>
      <c r="DIB20" s="877"/>
      <c r="DIC20" s="877"/>
      <c r="DID20" s="877"/>
      <c r="DIE20" s="877"/>
      <c r="DIF20" s="877"/>
      <c r="DIG20" s="877"/>
      <c r="DIH20" s="877"/>
      <c r="DII20" s="877"/>
      <c r="DIJ20" s="877"/>
      <c r="DIK20" s="877"/>
      <c r="DIL20" s="877"/>
      <c r="DIM20" s="877"/>
      <c r="DIN20" s="877"/>
      <c r="DIO20" s="877"/>
      <c r="DIP20" s="877"/>
      <c r="DIQ20" s="877"/>
      <c r="DIR20" s="877"/>
      <c r="DIS20" s="877"/>
      <c r="DIT20" s="877"/>
      <c r="DIU20" s="877"/>
      <c r="DIV20" s="877"/>
      <c r="DIW20" s="877"/>
      <c r="DIX20" s="877"/>
      <c r="DIY20" s="877"/>
      <c r="DIZ20" s="877"/>
      <c r="DJA20" s="877"/>
      <c r="DJB20" s="877"/>
      <c r="DJC20" s="877"/>
      <c r="DJD20" s="877"/>
      <c r="DJE20" s="877"/>
      <c r="DJF20" s="877"/>
      <c r="DJG20" s="877"/>
      <c r="DJH20" s="877"/>
      <c r="DJI20" s="877"/>
      <c r="DJJ20" s="877"/>
      <c r="DJK20" s="877"/>
      <c r="DJL20" s="877"/>
      <c r="DJM20" s="877"/>
      <c r="DJN20" s="877"/>
      <c r="DJO20" s="877"/>
      <c r="DJP20" s="877"/>
      <c r="DJQ20" s="877"/>
      <c r="DJR20" s="877"/>
      <c r="DJS20" s="877"/>
      <c r="DJT20" s="877"/>
      <c r="DJU20" s="877"/>
      <c r="DJV20" s="877"/>
      <c r="DJW20" s="877"/>
      <c r="DJX20" s="877"/>
      <c r="DJY20" s="877"/>
      <c r="DJZ20" s="877"/>
      <c r="DKA20" s="877"/>
      <c r="DKB20" s="877"/>
      <c r="DKC20" s="877"/>
      <c r="DKD20" s="877"/>
      <c r="DKE20" s="877"/>
      <c r="DKF20" s="877"/>
      <c r="DKG20" s="877"/>
      <c r="DKH20" s="877"/>
      <c r="DKI20" s="877"/>
      <c r="DKJ20" s="877"/>
      <c r="DKK20" s="877"/>
      <c r="DKL20" s="877"/>
      <c r="DKM20" s="877"/>
      <c r="DKN20" s="877"/>
      <c r="DKO20" s="877"/>
      <c r="DKP20" s="877"/>
      <c r="DKQ20" s="877"/>
      <c r="DKR20" s="877"/>
      <c r="DKS20" s="877"/>
      <c r="DKT20" s="877"/>
      <c r="DKU20" s="877"/>
      <c r="DKV20" s="877"/>
      <c r="DKW20" s="877"/>
      <c r="DKX20" s="877"/>
      <c r="DKY20" s="877"/>
      <c r="DKZ20" s="877"/>
      <c r="DLA20" s="877"/>
      <c r="DLB20" s="877"/>
      <c r="DLC20" s="877"/>
      <c r="DLD20" s="877"/>
      <c r="DLE20" s="877"/>
      <c r="DLF20" s="877"/>
      <c r="DLG20" s="877"/>
      <c r="DLH20" s="877"/>
      <c r="DLI20" s="877"/>
      <c r="DLJ20" s="877"/>
      <c r="DLK20" s="877"/>
      <c r="DLL20" s="877"/>
      <c r="DLM20" s="877"/>
      <c r="DLN20" s="877"/>
      <c r="DLO20" s="877"/>
      <c r="DLP20" s="877"/>
      <c r="DLQ20" s="877"/>
      <c r="DLR20" s="877"/>
      <c r="DLS20" s="877"/>
      <c r="DLT20" s="877"/>
      <c r="DLU20" s="877"/>
      <c r="DLV20" s="877"/>
      <c r="DLW20" s="877"/>
      <c r="DLX20" s="877"/>
      <c r="DLY20" s="877"/>
      <c r="DLZ20" s="877"/>
      <c r="DMA20" s="877"/>
      <c r="DMB20" s="877"/>
      <c r="DMC20" s="877"/>
      <c r="DMD20" s="877"/>
      <c r="DME20" s="877"/>
      <c r="DMF20" s="877"/>
      <c r="DMG20" s="877"/>
      <c r="DMH20" s="877"/>
      <c r="DMI20" s="877"/>
      <c r="DMJ20" s="877"/>
      <c r="DMK20" s="877"/>
      <c r="DML20" s="877"/>
      <c r="DMM20" s="877"/>
      <c r="DMN20" s="877"/>
      <c r="DMO20" s="877"/>
      <c r="DMP20" s="877"/>
      <c r="DMQ20" s="877"/>
      <c r="DMR20" s="877"/>
      <c r="DMS20" s="877"/>
      <c r="DMT20" s="877"/>
      <c r="DMU20" s="877"/>
      <c r="DMV20" s="877"/>
      <c r="DMW20" s="877"/>
      <c r="DMX20" s="877"/>
      <c r="DMY20" s="877"/>
      <c r="DMZ20" s="877"/>
      <c r="DNA20" s="877"/>
      <c r="DNB20" s="877"/>
      <c r="DNC20" s="877"/>
      <c r="DND20" s="877"/>
      <c r="DNE20" s="877"/>
      <c r="DNF20" s="877"/>
      <c r="DNG20" s="877"/>
      <c r="DNH20" s="877"/>
      <c r="DNI20" s="877"/>
      <c r="DNJ20" s="877"/>
      <c r="DNK20" s="877"/>
      <c r="DNL20" s="877"/>
      <c r="DNM20" s="877"/>
      <c r="DNN20" s="877"/>
      <c r="DNO20" s="877"/>
      <c r="DNP20" s="877"/>
      <c r="DNQ20" s="877"/>
      <c r="DNR20" s="877"/>
      <c r="DNS20" s="877"/>
      <c r="DNT20" s="877"/>
      <c r="DNU20" s="877"/>
      <c r="DNV20" s="877"/>
      <c r="DNW20" s="877"/>
      <c r="DNX20" s="877"/>
      <c r="DNY20" s="877"/>
      <c r="DNZ20" s="877"/>
      <c r="DOA20" s="877"/>
      <c r="DOB20" s="877"/>
      <c r="DOC20" s="877"/>
      <c r="DOD20" s="877"/>
      <c r="DOE20" s="877"/>
      <c r="DOF20" s="877"/>
      <c r="DOG20" s="877"/>
      <c r="DOH20" s="877"/>
      <c r="DOI20" s="877"/>
      <c r="DOJ20" s="877"/>
      <c r="DOK20" s="877"/>
      <c r="DOL20" s="877"/>
      <c r="DOM20" s="877"/>
      <c r="DON20" s="877"/>
      <c r="DOO20" s="877"/>
      <c r="DOP20" s="877"/>
      <c r="DOQ20" s="877"/>
      <c r="DOR20" s="877"/>
      <c r="DOS20" s="877"/>
      <c r="DOT20" s="877"/>
      <c r="DOU20" s="877"/>
      <c r="DOV20" s="877"/>
      <c r="DOW20" s="877"/>
      <c r="DOX20" s="877"/>
      <c r="DOY20" s="877"/>
      <c r="DOZ20" s="877"/>
      <c r="DPA20" s="877"/>
      <c r="DPB20" s="877"/>
      <c r="DPC20" s="877"/>
      <c r="DPD20" s="877"/>
      <c r="DPE20" s="877"/>
      <c r="DPF20" s="877"/>
      <c r="DPG20" s="877"/>
      <c r="DPH20" s="877"/>
      <c r="DPI20" s="877"/>
      <c r="DPJ20" s="877"/>
      <c r="DPK20" s="877"/>
      <c r="DPL20" s="877"/>
      <c r="DPM20" s="877"/>
      <c r="DPN20" s="877"/>
      <c r="DPO20" s="877"/>
      <c r="DPP20" s="877"/>
      <c r="DPQ20" s="877"/>
      <c r="DPR20" s="877"/>
      <c r="DPS20" s="877"/>
      <c r="DPT20" s="877"/>
      <c r="DPU20" s="877"/>
      <c r="DPV20" s="877"/>
      <c r="DPW20" s="877"/>
      <c r="DPX20" s="877"/>
      <c r="DPY20" s="877"/>
      <c r="DPZ20" s="877"/>
      <c r="DQA20" s="877"/>
      <c r="DQB20" s="877"/>
      <c r="DQC20" s="877"/>
      <c r="DQD20" s="877"/>
      <c r="DQE20" s="877"/>
      <c r="DQF20" s="877"/>
      <c r="DQG20" s="877"/>
      <c r="DQH20" s="877"/>
      <c r="DQI20" s="877"/>
      <c r="DQJ20" s="877"/>
      <c r="DQK20" s="877"/>
      <c r="DQL20" s="877"/>
      <c r="DQM20" s="877"/>
      <c r="DQN20" s="877"/>
      <c r="DQO20" s="877"/>
      <c r="DQP20" s="877"/>
      <c r="DQQ20" s="877"/>
      <c r="DQR20" s="877"/>
      <c r="DQS20" s="877"/>
      <c r="DQT20" s="877"/>
      <c r="DQU20" s="877"/>
      <c r="DQV20" s="877"/>
      <c r="DQW20" s="877"/>
      <c r="DQX20" s="877"/>
      <c r="DQY20" s="877"/>
      <c r="DQZ20" s="877"/>
      <c r="DRA20" s="877"/>
      <c r="DRB20" s="877"/>
      <c r="DRC20" s="877"/>
      <c r="DRD20" s="877"/>
      <c r="DRE20" s="877"/>
      <c r="DRF20" s="877"/>
      <c r="DRG20" s="877"/>
      <c r="DRH20" s="877"/>
      <c r="DRI20" s="877"/>
      <c r="DRJ20" s="877"/>
      <c r="DRK20" s="877"/>
      <c r="DRL20" s="877"/>
      <c r="DRM20" s="877"/>
      <c r="DRN20" s="877"/>
      <c r="DRO20" s="877"/>
      <c r="DRP20" s="877"/>
      <c r="DRQ20" s="877"/>
      <c r="DRR20" s="877"/>
      <c r="DRS20" s="877"/>
      <c r="DRT20" s="877"/>
      <c r="DRU20" s="877"/>
      <c r="DRV20" s="877"/>
      <c r="DRW20" s="877"/>
      <c r="DRX20" s="877"/>
      <c r="DRY20" s="877"/>
      <c r="DRZ20" s="877"/>
      <c r="DSA20" s="877"/>
      <c r="DSB20" s="877"/>
      <c r="DSC20" s="877"/>
      <c r="DSD20" s="877"/>
      <c r="DSE20" s="877"/>
      <c r="DSF20" s="877"/>
      <c r="DSG20" s="877"/>
      <c r="DSH20" s="877"/>
      <c r="DSI20" s="877"/>
      <c r="DSJ20" s="877"/>
      <c r="DSK20" s="877"/>
      <c r="DSL20" s="877"/>
      <c r="DSM20" s="877"/>
      <c r="DSN20" s="877"/>
      <c r="DSO20" s="877"/>
      <c r="DSP20" s="877"/>
      <c r="DSQ20" s="877"/>
      <c r="DSR20" s="877"/>
      <c r="DSS20" s="877"/>
      <c r="DST20" s="877"/>
      <c r="DSU20" s="877"/>
      <c r="DSV20" s="877"/>
      <c r="DSW20" s="877"/>
      <c r="DSX20" s="877"/>
      <c r="DSY20" s="877"/>
      <c r="DSZ20" s="877"/>
      <c r="DTA20" s="877"/>
      <c r="DTB20" s="877"/>
      <c r="DTC20" s="877"/>
      <c r="DTD20" s="877"/>
      <c r="DTE20" s="877"/>
      <c r="DTF20" s="877"/>
      <c r="DTG20" s="877"/>
      <c r="DTH20" s="877"/>
      <c r="DTI20" s="877"/>
      <c r="DTJ20" s="877"/>
      <c r="DTK20" s="877"/>
      <c r="DTL20" s="877"/>
      <c r="DTM20" s="877"/>
      <c r="DTN20" s="877"/>
      <c r="DTO20" s="877"/>
      <c r="DTP20" s="877"/>
      <c r="DTQ20" s="877"/>
      <c r="DTR20" s="877"/>
      <c r="DTS20" s="877"/>
      <c r="DTT20" s="877"/>
      <c r="DTU20" s="877"/>
      <c r="DTV20" s="877"/>
      <c r="DTW20" s="877"/>
      <c r="DTX20" s="877"/>
      <c r="DTY20" s="877"/>
      <c r="DTZ20" s="877"/>
      <c r="DUA20" s="877"/>
      <c r="DUB20" s="877"/>
      <c r="DUC20" s="877"/>
      <c r="DUD20" s="877"/>
      <c r="DUE20" s="877"/>
      <c r="DUF20" s="877"/>
      <c r="DUG20" s="877"/>
      <c r="DUH20" s="877"/>
      <c r="DUI20" s="877"/>
      <c r="DUJ20" s="877"/>
      <c r="DUK20" s="877"/>
      <c r="DUL20" s="877"/>
      <c r="DUM20" s="877"/>
      <c r="DUN20" s="877"/>
      <c r="DUO20" s="877"/>
      <c r="DUP20" s="877"/>
      <c r="DUQ20" s="877"/>
      <c r="DUR20" s="877"/>
      <c r="DUS20" s="877"/>
      <c r="DUT20" s="877"/>
      <c r="DUU20" s="877"/>
      <c r="DUV20" s="877"/>
      <c r="DUW20" s="877"/>
      <c r="DUX20" s="877"/>
      <c r="DUY20" s="877"/>
      <c r="DUZ20" s="877"/>
      <c r="DVA20" s="877"/>
      <c r="DVB20" s="877"/>
      <c r="DVC20" s="877"/>
      <c r="DVD20" s="877"/>
      <c r="DVE20" s="877"/>
      <c r="DVF20" s="877"/>
      <c r="DVG20" s="877"/>
      <c r="DVH20" s="877"/>
      <c r="DVI20" s="877"/>
      <c r="DVJ20" s="877"/>
      <c r="DVK20" s="877"/>
      <c r="DVL20" s="877"/>
      <c r="DVM20" s="877"/>
      <c r="DVN20" s="877"/>
      <c r="DVO20" s="877"/>
      <c r="DVP20" s="877"/>
      <c r="DVQ20" s="877"/>
      <c r="DVR20" s="877"/>
      <c r="DVS20" s="877"/>
      <c r="DVT20" s="877"/>
      <c r="DVU20" s="877"/>
      <c r="DVV20" s="877"/>
      <c r="DVW20" s="877"/>
      <c r="DVX20" s="877"/>
      <c r="DVY20" s="877"/>
      <c r="DVZ20" s="877"/>
      <c r="DWA20" s="877"/>
      <c r="DWB20" s="877"/>
      <c r="DWC20" s="877"/>
      <c r="DWD20" s="877"/>
      <c r="DWE20" s="877"/>
      <c r="DWF20" s="877"/>
      <c r="DWG20" s="877"/>
      <c r="DWH20" s="877"/>
      <c r="DWI20" s="877"/>
      <c r="DWJ20" s="877"/>
      <c r="DWK20" s="877"/>
      <c r="DWL20" s="877"/>
      <c r="DWM20" s="877"/>
      <c r="DWN20" s="877"/>
      <c r="DWO20" s="877"/>
      <c r="DWP20" s="877"/>
      <c r="DWQ20" s="877"/>
      <c r="DWR20" s="877"/>
      <c r="DWS20" s="877"/>
      <c r="DWT20" s="877"/>
      <c r="DWU20" s="877"/>
      <c r="DWV20" s="877"/>
      <c r="DWW20" s="877"/>
      <c r="DWX20" s="877"/>
      <c r="DWY20" s="877"/>
      <c r="DWZ20" s="877"/>
      <c r="DXA20" s="877"/>
      <c r="DXB20" s="877"/>
      <c r="DXC20" s="877"/>
      <c r="DXD20" s="877"/>
      <c r="DXE20" s="877"/>
      <c r="DXF20" s="877"/>
      <c r="DXG20" s="877"/>
      <c r="DXH20" s="877"/>
      <c r="DXI20" s="877"/>
      <c r="DXJ20" s="877"/>
      <c r="DXK20" s="877"/>
      <c r="DXL20" s="877"/>
      <c r="DXM20" s="877"/>
      <c r="DXN20" s="877"/>
      <c r="DXO20" s="877"/>
      <c r="DXP20" s="877"/>
      <c r="DXQ20" s="877"/>
      <c r="DXR20" s="877"/>
      <c r="DXS20" s="877"/>
      <c r="DXT20" s="877"/>
      <c r="DXU20" s="877"/>
      <c r="DXV20" s="877"/>
      <c r="DXW20" s="877"/>
      <c r="DXX20" s="877"/>
      <c r="DXY20" s="877"/>
      <c r="DXZ20" s="877"/>
      <c r="DYA20" s="877"/>
      <c r="DYB20" s="877"/>
      <c r="DYC20" s="877"/>
      <c r="DYD20" s="877"/>
      <c r="DYE20" s="877"/>
      <c r="DYF20" s="877"/>
      <c r="DYG20" s="877"/>
      <c r="DYH20" s="877"/>
      <c r="DYI20" s="877"/>
      <c r="DYJ20" s="877"/>
      <c r="DYK20" s="877"/>
      <c r="DYL20" s="877"/>
      <c r="DYM20" s="877"/>
      <c r="DYN20" s="877"/>
      <c r="DYO20" s="877"/>
      <c r="DYP20" s="877"/>
      <c r="DYQ20" s="877"/>
      <c r="DYR20" s="877"/>
      <c r="DYS20" s="877"/>
      <c r="DYT20" s="877"/>
      <c r="DYU20" s="877"/>
      <c r="DYV20" s="877"/>
      <c r="DYW20" s="877"/>
      <c r="DYX20" s="877"/>
      <c r="DYY20" s="877"/>
      <c r="DYZ20" s="877"/>
      <c r="DZA20" s="877"/>
      <c r="DZB20" s="877"/>
      <c r="DZC20" s="877"/>
      <c r="DZD20" s="877"/>
      <c r="DZE20" s="877"/>
      <c r="DZF20" s="877"/>
      <c r="DZG20" s="877"/>
      <c r="DZH20" s="877"/>
      <c r="DZI20" s="877"/>
      <c r="DZJ20" s="877"/>
      <c r="DZK20" s="877"/>
      <c r="DZL20" s="877"/>
      <c r="DZM20" s="877"/>
      <c r="DZN20" s="877"/>
      <c r="DZO20" s="877"/>
      <c r="DZP20" s="877"/>
      <c r="DZQ20" s="877"/>
      <c r="DZR20" s="877"/>
      <c r="DZS20" s="877"/>
      <c r="DZT20" s="877"/>
      <c r="DZU20" s="877"/>
      <c r="DZV20" s="877"/>
      <c r="DZW20" s="877"/>
      <c r="DZX20" s="877"/>
      <c r="DZY20" s="877"/>
      <c r="DZZ20" s="877"/>
      <c r="EAA20" s="877"/>
      <c r="EAB20" s="877"/>
      <c r="EAC20" s="877"/>
      <c r="EAD20" s="877"/>
      <c r="EAE20" s="877"/>
      <c r="EAF20" s="877"/>
      <c r="EAG20" s="877"/>
      <c r="EAH20" s="877"/>
      <c r="EAI20" s="877"/>
      <c r="EAJ20" s="877"/>
      <c r="EAK20" s="877"/>
      <c r="EAL20" s="877"/>
      <c r="EAM20" s="877"/>
      <c r="EAN20" s="877"/>
      <c r="EAO20" s="877"/>
      <c r="EAP20" s="877"/>
      <c r="EAQ20" s="877"/>
      <c r="EAR20" s="877"/>
      <c r="EAS20" s="877"/>
      <c r="EAT20" s="877"/>
      <c r="EAU20" s="877"/>
      <c r="EAV20" s="877"/>
      <c r="EAW20" s="877"/>
      <c r="EAX20" s="877"/>
      <c r="EAY20" s="877"/>
      <c r="EAZ20" s="877"/>
      <c r="EBA20" s="877"/>
      <c r="EBB20" s="877"/>
      <c r="EBC20" s="877"/>
      <c r="EBD20" s="877"/>
      <c r="EBE20" s="877"/>
      <c r="EBF20" s="877"/>
      <c r="EBG20" s="877"/>
      <c r="EBH20" s="877"/>
      <c r="EBI20" s="877"/>
      <c r="EBJ20" s="877"/>
      <c r="EBK20" s="877"/>
      <c r="EBL20" s="877"/>
      <c r="EBM20" s="877"/>
      <c r="EBN20" s="877"/>
      <c r="EBO20" s="877"/>
      <c r="EBP20" s="877"/>
      <c r="EBQ20" s="877"/>
      <c r="EBR20" s="877"/>
      <c r="EBS20" s="877"/>
      <c r="EBT20" s="877"/>
      <c r="EBU20" s="877"/>
      <c r="EBV20" s="877"/>
      <c r="EBW20" s="877"/>
      <c r="EBX20" s="877"/>
      <c r="EBY20" s="877"/>
      <c r="EBZ20" s="877"/>
      <c r="ECA20" s="877"/>
      <c r="ECB20" s="877"/>
      <c r="ECC20" s="877"/>
      <c r="ECD20" s="877"/>
      <c r="ECE20" s="877"/>
      <c r="ECF20" s="877"/>
      <c r="ECG20" s="877"/>
      <c r="ECH20" s="877"/>
      <c r="ECI20" s="877"/>
      <c r="ECJ20" s="877"/>
      <c r="ECK20" s="877"/>
      <c r="ECL20" s="877"/>
      <c r="ECM20" s="877"/>
      <c r="ECN20" s="877"/>
      <c r="ECO20" s="877"/>
      <c r="ECP20" s="877"/>
      <c r="ECQ20" s="877"/>
      <c r="ECR20" s="877"/>
      <c r="ECS20" s="877"/>
      <c r="ECT20" s="877"/>
      <c r="ECU20" s="877"/>
      <c r="ECV20" s="877"/>
      <c r="ECW20" s="877"/>
      <c r="ECX20" s="877"/>
      <c r="ECY20" s="877"/>
      <c r="ECZ20" s="877"/>
      <c r="EDA20" s="877"/>
      <c r="EDB20" s="877"/>
      <c r="EDC20" s="877"/>
      <c r="EDD20" s="877"/>
      <c r="EDE20" s="877"/>
      <c r="EDF20" s="877"/>
      <c r="EDG20" s="877"/>
      <c r="EDH20" s="877"/>
      <c r="EDI20" s="877"/>
      <c r="EDJ20" s="877"/>
      <c r="EDK20" s="877"/>
      <c r="EDL20" s="877"/>
      <c r="EDM20" s="877"/>
      <c r="EDN20" s="877"/>
      <c r="EDO20" s="877"/>
      <c r="EDP20" s="877"/>
      <c r="EDQ20" s="877"/>
      <c r="EDR20" s="877"/>
      <c r="EDS20" s="877"/>
      <c r="EDT20" s="877"/>
      <c r="EDU20" s="877"/>
      <c r="EDV20" s="877"/>
      <c r="EDW20" s="877"/>
      <c r="EDX20" s="877"/>
      <c r="EDY20" s="877"/>
      <c r="EDZ20" s="877"/>
      <c r="EEA20" s="877"/>
      <c r="EEB20" s="877"/>
      <c r="EEC20" s="877"/>
      <c r="EED20" s="877"/>
      <c r="EEE20" s="877"/>
      <c r="EEF20" s="877"/>
      <c r="EEG20" s="877"/>
      <c r="EEH20" s="877"/>
      <c r="EEI20" s="877"/>
      <c r="EEJ20" s="877"/>
      <c r="EEK20" s="877"/>
      <c r="EEL20" s="877"/>
      <c r="EEM20" s="877"/>
      <c r="EEN20" s="877"/>
      <c r="EEO20" s="877"/>
      <c r="EEP20" s="877"/>
      <c r="EEQ20" s="877"/>
      <c r="EER20" s="877"/>
      <c r="EES20" s="877"/>
      <c r="EET20" s="877"/>
      <c r="EEU20" s="877"/>
      <c r="EEV20" s="877"/>
      <c r="EEW20" s="877"/>
      <c r="EEX20" s="877"/>
      <c r="EEY20" s="877"/>
      <c r="EEZ20" s="877"/>
      <c r="EFA20" s="877"/>
      <c r="EFB20" s="877"/>
      <c r="EFC20" s="877"/>
      <c r="EFD20" s="877"/>
      <c r="EFE20" s="877"/>
      <c r="EFF20" s="877"/>
      <c r="EFG20" s="877"/>
      <c r="EFH20" s="877"/>
      <c r="EFI20" s="877"/>
      <c r="EFJ20" s="877"/>
      <c r="EFK20" s="877"/>
      <c r="EFL20" s="877"/>
      <c r="EFM20" s="877"/>
      <c r="EFN20" s="877"/>
      <c r="EFO20" s="877"/>
      <c r="EFP20" s="877"/>
      <c r="EFQ20" s="877"/>
      <c r="EFR20" s="877"/>
      <c r="EFS20" s="877"/>
      <c r="EFT20" s="877"/>
      <c r="EFU20" s="877"/>
      <c r="EFV20" s="877"/>
      <c r="EFW20" s="877"/>
      <c r="EFX20" s="877"/>
      <c r="EFY20" s="877"/>
      <c r="EFZ20" s="877"/>
      <c r="EGA20" s="877"/>
      <c r="EGB20" s="877"/>
      <c r="EGC20" s="877"/>
      <c r="EGD20" s="877"/>
      <c r="EGE20" s="877"/>
      <c r="EGF20" s="877"/>
      <c r="EGG20" s="877"/>
      <c r="EGH20" s="877"/>
      <c r="EGI20" s="877"/>
      <c r="EGJ20" s="877"/>
      <c r="EGK20" s="877"/>
      <c r="EGL20" s="877"/>
      <c r="EGM20" s="877"/>
      <c r="EGN20" s="877"/>
      <c r="EGO20" s="877"/>
      <c r="EGP20" s="877"/>
      <c r="EGQ20" s="877"/>
      <c r="EGR20" s="877"/>
      <c r="EGS20" s="877"/>
      <c r="EGT20" s="877"/>
      <c r="EGU20" s="877"/>
      <c r="EGV20" s="877"/>
      <c r="EGW20" s="877"/>
      <c r="EGX20" s="877"/>
      <c r="EGY20" s="877"/>
      <c r="EGZ20" s="877"/>
      <c r="EHA20" s="877"/>
      <c r="EHB20" s="877"/>
      <c r="EHC20" s="877"/>
      <c r="EHD20" s="877"/>
      <c r="EHE20" s="877"/>
      <c r="EHF20" s="877"/>
      <c r="EHG20" s="877"/>
      <c r="EHH20" s="877"/>
      <c r="EHI20" s="877"/>
      <c r="EHJ20" s="877"/>
      <c r="EHK20" s="877"/>
      <c r="EHL20" s="877"/>
      <c r="EHM20" s="877"/>
      <c r="EHN20" s="877"/>
      <c r="EHO20" s="877"/>
      <c r="EHP20" s="877"/>
      <c r="EHQ20" s="877"/>
      <c r="EHR20" s="877"/>
      <c r="EHS20" s="877"/>
      <c r="EHT20" s="877"/>
      <c r="EHU20" s="877"/>
      <c r="EHV20" s="877"/>
      <c r="EHW20" s="877"/>
      <c r="EHX20" s="877"/>
      <c r="EHY20" s="877"/>
      <c r="EHZ20" s="877"/>
      <c r="EIA20" s="877"/>
      <c r="EIB20" s="877"/>
      <c r="EIC20" s="877"/>
      <c r="EID20" s="877"/>
      <c r="EIE20" s="877"/>
      <c r="EIF20" s="877"/>
      <c r="EIG20" s="877"/>
      <c r="EIH20" s="877"/>
      <c r="EII20" s="877"/>
      <c r="EIJ20" s="877"/>
      <c r="EIK20" s="877"/>
      <c r="EIL20" s="877"/>
      <c r="EIM20" s="877"/>
      <c r="EIN20" s="877"/>
      <c r="EIO20" s="877"/>
      <c r="EIP20" s="877"/>
      <c r="EIQ20" s="877"/>
      <c r="EIR20" s="877"/>
      <c r="EIS20" s="877"/>
      <c r="EIT20" s="877"/>
      <c r="EIU20" s="877"/>
      <c r="EIV20" s="877"/>
      <c r="EIW20" s="877"/>
      <c r="EIX20" s="877"/>
      <c r="EIY20" s="877"/>
      <c r="EIZ20" s="877"/>
      <c r="EJA20" s="877"/>
      <c r="EJB20" s="877"/>
      <c r="EJC20" s="877"/>
      <c r="EJD20" s="877"/>
      <c r="EJE20" s="877"/>
      <c r="EJF20" s="877"/>
      <c r="EJG20" s="877"/>
      <c r="EJH20" s="877"/>
      <c r="EJI20" s="877"/>
      <c r="EJJ20" s="877"/>
      <c r="EJK20" s="877"/>
      <c r="EJL20" s="877"/>
      <c r="EJM20" s="877"/>
      <c r="EJN20" s="877"/>
      <c r="EJO20" s="877"/>
      <c r="EJP20" s="877"/>
      <c r="EJQ20" s="877"/>
      <c r="EJR20" s="877"/>
      <c r="EJS20" s="877"/>
      <c r="EJT20" s="877"/>
      <c r="EJU20" s="877"/>
      <c r="EJV20" s="877"/>
      <c r="EJW20" s="877"/>
      <c r="EJX20" s="877"/>
      <c r="EJY20" s="877"/>
      <c r="EJZ20" s="877"/>
      <c r="EKA20" s="877"/>
      <c r="EKB20" s="877"/>
      <c r="EKC20" s="877"/>
      <c r="EKD20" s="877"/>
      <c r="EKE20" s="877"/>
      <c r="EKF20" s="877"/>
      <c r="EKG20" s="877"/>
      <c r="EKH20" s="877"/>
      <c r="EKI20" s="877"/>
      <c r="EKJ20" s="877"/>
      <c r="EKK20" s="877"/>
      <c r="EKL20" s="877"/>
      <c r="EKM20" s="877"/>
      <c r="EKN20" s="877"/>
      <c r="EKO20" s="877"/>
      <c r="EKP20" s="877"/>
      <c r="EKQ20" s="877"/>
      <c r="EKR20" s="877"/>
      <c r="EKS20" s="877"/>
      <c r="EKT20" s="877"/>
      <c r="EKU20" s="877"/>
      <c r="EKV20" s="877"/>
      <c r="EKW20" s="877"/>
      <c r="EKX20" s="877"/>
      <c r="EKY20" s="877"/>
      <c r="EKZ20" s="877"/>
      <c r="ELA20" s="877"/>
      <c r="ELB20" s="877"/>
      <c r="ELC20" s="877"/>
      <c r="ELD20" s="877"/>
      <c r="ELE20" s="877"/>
      <c r="ELF20" s="877"/>
      <c r="ELG20" s="877"/>
      <c r="ELH20" s="877"/>
      <c r="ELI20" s="877"/>
      <c r="ELJ20" s="877"/>
      <c r="ELK20" s="877"/>
      <c r="ELL20" s="877"/>
      <c r="ELM20" s="877"/>
      <c r="ELN20" s="877"/>
      <c r="ELO20" s="877"/>
      <c r="ELP20" s="877"/>
      <c r="ELQ20" s="877"/>
      <c r="ELR20" s="877"/>
      <c r="ELS20" s="877"/>
      <c r="ELT20" s="877"/>
      <c r="ELU20" s="877"/>
      <c r="ELV20" s="877"/>
      <c r="ELW20" s="877"/>
      <c r="ELX20" s="877"/>
      <c r="ELY20" s="877"/>
      <c r="ELZ20" s="877"/>
      <c r="EMA20" s="877"/>
      <c r="EMB20" s="877"/>
      <c r="EMC20" s="877"/>
      <c r="EMD20" s="877"/>
      <c r="EME20" s="877"/>
      <c r="EMF20" s="877"/>
      <c r="EMG20" s="877"/>
      <c r="EMH20" s="877"/>
      <c r="EMI20" s="877"/>
      <c r="EMJ20" s="877"/>
      <c r="EMK20" s="877"/>
      <c r="EML20" s="877"/>
      <c r="EMM20" s="877"/>
      <c r="EMN20" s="877"/>
      <c r="EMO20" s="877"/>
      <c r="EMP20" s="877"/>
      <c r="EMQ20" s="877"/>
      <c r="EMR20" s="877"/>
      <c r="EMS20" s="877"/>
      <c r="EMT20" s="877"/>
      <c r="EMU20" s="877"/>
      <c r="EMV20" s="877"/>
      <c r="EMW20" s="877"/>
      <c r="EMX20" s="877"/>
      <c r="EMY20" s="877"/>
      <c r="EMZ20" s="877"/>
      <c r="ENA20" s="877"/>
      <c r="ENB20" s="877"/>
      <c r="ENC20" s="877"/>
      <c r="END20" s="877"/>
      <c r="ENE20" s="877"/>
      <c r="ENF20" s="877"/>
      <c r="ENG20" s="877"/>
      <c r="ENH20" s="877"/>
      <c r="ENI20" s="877"/>
      <c r="ENJ20" s="877"/>
      <c r="ENK20" s="877"/>
      <c r="ENL20" s="877"/>
      <c r="ENM20" s="877"/>
      <c r="ENN20" s="877"/>
      <c r="ENO20" s="877"/>
      <c r="ENP20" s="877"/>
      <c r="ENQ20" s="877"/>
      <c r="ENR20" s="877"/>
      <c r="ENS20" s="877"/>
      <c r="ENT20" s="877"/>
      <c r="ENU20" s="877"/>
      <c r="ENV20" s="877"/>
      <c r="ENW20" s="877"/>
      <c r="ENX20" s="877"/>
      <c r="ENY20" s="877"/>
      <c r="ENZ20" s="877"/>
      <c r="EOA20" s="877"/>
      <c r="EOB20" s="877"/>
      <c r="EOC20" s="877"/>
      <c r="EOD20" s="877"/>
      <c r="EOE20" s="877"/>
      <c r="EOF20" s="877"/>
      <c r="EOG20" s="877"/>
      <c r="EOH20" s="877"/>
      <c r="EOI20" s="877"/>
      <c r="EOJ20" s="877"/>
      <c r="EOK20" s="877"/>
      <c r="EOL20" s="877"/>
      <c r="EOM20" s="877"/>
      <c r="EON20" s="877"/>
      <c r="EOO20" s="877"/>
      <c r="EOP20" s="877"/>
      <c r="EOQ20" s="877"/>
      <c r="EOR20" s="877"/>
      <c r="EOS20" s="877"/>
      <c r="EOT20" s="877"/>
      <c r="EOU20" s="877"/>
      <c r="EOV20" s="877"/>
      <c r="EOW20" s="877"/>
      <c r="EOX20" s="877"/>
      <c r="EOY20" s="877"/>
      <c r="EOZ20" s="877"/>
      <c r="EPA20" s="877"/>
      <c r="EPB20" s="877"/>
      <c r="EPC20" s="877"/>
      <c r="EPD20" s="877"/>
      <c r="EPE20" s="877"/>
      <c r="EPF20" s="877"/>
      <c r="EPG20" s="877"/>
      <c r="EPH20" s="877"/>
      <c r="EPI20" s="877"/>
      <c r="EPJ20" s="877"/>
      <c r="EPK20" s="877"/>
      <c r="EPL20" s="877"/>
      <c r="EPM20" s="877"/>
      <c r="EPN20" s="877"/>
      <c r="EPO20" s="877"/>
      <c r="EPP20" s="877"/>
      <c r="EPQ20" s="877"/>
      <c r="EPR20" s="877"/>
      <c r="EPS20" s="877"/>
      <c r="EPT20" s="877"/>
      <c r="EPU20" s="877"/>
      <c r="EPV20" s="877"/>
      <c r="EPW20" s="877"/>
      <c r="EPX20" s="877"/>
      <c r="EPY20" s="877"/>
      <c r="EPZ20" s="877"/>
      <c r="EQA20" s="877"/>
      <c r="EQB20" s="877"/>
      <c r="EQC20" s="877"/>
      <c r="EQD20" s="877"/>
      <c r="EQE20" s="877"/>
      <c r="EQF20" s="877"/>
      <c r="EQG20" s="877"/>
      <c r="EQH20" s="877"/>
      <c r="EQI20" s="877"/>
      <c r="EQJ20" s="877"/>
      <c r="EQK20" s="877"/>
      <c r="EQL20" s="877"/>
      <c r="EQM20" s="877"/>
      <c r="EQN20" s="877"/>
      <c r="EQO20" s="877"/>
      <c r="EQP20" s="877"/>
      <c r="EQQ20" s="877"/>
      <c r="EQR20" s="877"/>
      <c r="EQS20" s="877"/>
      <c r="EQT20" s="877"/>
      <c r="EQU20" s="877"/>
      <c r="EQV20" s="877"/>
      <c r="EQW20" s="877"/>
      <c r="EQX20" s="877"/>
      <c r="EQY20" s="877"/>
      <c r="EQZ20" s="877"/>
      <c r="ERA20" s="877"/>
      <c r="ERB20" s="877"/>
      <c r="ERC20" s="877"/>
      <c r="ERD20" s="877"/>
      <c r="ERE20" s="877"/>
      <c r="ERF20" s="877"/>
      <c r="ERG20" s="877"/>
      <c r="ERH20" s="877"/>
      <c r="ERI20" s="877"/>
      <c r="ERJ20" s="877"/>
      <c r="ERK20" s="877"/>
      <c r="ERL20" s="877"/>
      <c r="ERM20" s="877"/>
      <c r="ERN20" s="877"/>
      <c r="ERO20" s="877"/>
      <c r="ERP20" s="877"/>
      <c r="ERQ20" s="877"/>
      <c r="ERR20" s="877"/>
      <c r="ERS20" s="877"/>
      <c r="ERT20" s="877"/>
      <c r="ERU20" s="877"/>
      <c r="ERV20" s="877"/>
      <c r="ERW20" s="877"/>
      <c r="ERX20" s="877"/>
      <c r="ERY20" s="877"/>
      <c r="ERZ20" s="877"/>
      <c r="ESA20" s="877"/>
      <c r="ESB20" s="877"/>
      <c r="ESC20" s="877"/>
      <c r="ESD20" s="877"/>
      <c r="ESE20" s="877"/>
      <c r="ESF20" s="877"/>
      <c r="ESG20" s="877"/>
      <c r="ESH20" s="877"/>
      <c r="ESI20" s="877"/>
      <c r="ESJ20" s="877"/>
      <c r="ESK20" s="877"/>
      <c r="ESL20" s="877"/>
      <c r="ESM20" s="877"/>
      <c r="ESN20" s="877"/>
      <c r="ESO20" s="877"/>
      <c r="ESP20" s="877"/>
      <c r="ESQ20" s="877"/>
      <c r="ESR20" s="877"/>
      <c r="ESS20" s="877"/>
      <c r="EST20" s="877"/>
      <c r="ESU20" s="877"/>
      <c r="ESV20" s="877"/>
      <c r="ESW20" s="877"/>
      <c r="ESX20" s="877"/>
      <c r="ESY20" s="877"/>
      <c r="ESZ20" s="877"/>
      <c r="ETA20" s="877"/>
      <c r="ETB20" s="877"/>
      <c r="ETC20" s="877"/>
      <c r="ETD20" s="877"/>
      <c r="ETE20" s="877"/>
      <c r="ETF20" s="877"/>
      <c r="ETG20" s="877"/>
      <c r="ETH20" s="877"/>
      <c r="ETI20" s="877"/>
      <c r="ETJ20" s="877"/>
      <c r="ETK20" s="877"/>
      <c r="ETL20" s="877"/>
      <c r="ETM20" s="877"/>
      <c r="ETN20" s="877"/>
      <c r="ETO20" s="877"/>
      <c r="ETP20" s="877"/>
      <c r="ETQ20" s="877"/>
      <c r="ETR20" s="877"/>
      <c r="ETS20" s="877"/>
      <c r="ETT20" s="877"/>
      <c r="ETU20" s="877"/>
      <c r="ETV20" s="877"/>
      <c r="ETW20" s="877"/>
      <c r="ETX20" s="877"/>
      <c r="ETY20" s="877"/>
      <c r="ETZ20" s="877"/>
      <c r="EUA20" s="877"/>
      <c r="EUB20" s="877"/>
      <c r="EUC20" s="877"/>
      <c r="EUD20" s="877"/>
      <c r="EUE20" s="877"/>
      <c r="EUF20" s="877"/>
      <c r="EUG20" s="877"/>
      <c r="EUH20" s="877"/>
      <c r="EUI20" s="877"/>
      <c r="EUJ20" s="877"/>
      <c r="EUK20" s="877"/>
      <c r="EUL20" s="877"/>
      <c r="EUM20" s="877"/>
      <c r="EUN20" s="877"/>
      <c r="EUO20" s="877"/>
      <c r="EUP20" s="877"/>
      <c r="EUQ20" s="877"/>
      <c r="EUR20" s="877"/>
      <c r="EUS20" s="877"/>
      <c r="EUT20" s="877"/>
      <c r="EUU20" s="877"/>
      <c r="EUV20" s="877"/>
      <c r="EUW20" s="877"/>
      <c r="EUX20" s="877"/>
      <c r="EUY20" s="877"/>
      <c r="EUZ20" s="877"/>
      <c r="EVA20" s="877"/>
      <c r="EVB20" s="877"/>
      <c r="EVC20" s="877"/>
      <c r="EVD20" s="877"/>
      <c r="EVE20" s="877"/>
      <c r="EVF20" s="877"/>
      <c r="EVG20" s="877"/>
      <c r="EVH20" s="877"/>
      <c r="EVI20" s="877"/>
      <c r="EVJ20" s="877"/>
      <c r="EVK20" s="877"/>
      <c r="EVL20" s="877"/>
      <c r="EVM20" s="877"/>
      <c r="EVN20" s="877"/>
      <c r="EVO20" s="877"/>
      <c r="EVP20" s="877"/>
      <c r="EVQ20" s="877"/>
      <c r="EVR20" s="877"/>
      <c r="EVS20" s="877"/>
      <c r="EVT20" s="877"/>
      <c r="EVU20" s="877"/>
      <c r="EVV20" s="877"/>
      <c r="EVW20" s="877"/>
      <c r="EVX20" s="877"/>
      <c r="EVY20" s="877"/>
      <c r="EVZ20" s="877"/>
      <c r="EWA20" s="877"/>
      <c r="EWB20" s="877"/>
      <c r="EWC20" s="877"/>
      <c r="EWD20" s="877"/>
      <c r="EWE20" s="877"/>
      <c r="EWF20" s="877"/>
      <c r="EWG20" s="877"/>
      <c r="EWH20" s="877"/>
      <c r="EWI20" s="877"/>
      <c r="EWJ20" s="877"/>
      <c r="EWK20" s="877"/>
      <c r="EWL20" s="877"/>
      <c r="EWM20" s="877"/>
      <c r="EWN20" s="877"/>
      <c r="EWO20" s="877"/>
      <c r="EWP20" s="877"/>
      <c r="EWQ20" s="877"/>
      <c r="EWR20" s="877"/>
      <c r="EWS20" s="877"/>
      <c r="EWT20" s="877"/>
      <c r="EWU20" s="877"/>
      <c r="EWV20" s="877"/>
      <c r="EWW20" s="877"/>
      <c r="EWX20" s="877"/>
      <c r="EWY20" s="877"/>
      <c r="EWZ20" s="877"/>
      <c r="EXA20" s="877"/>
      <c r="EXB20" s="877"/>
      <c r="EXC20" s="877"/>
      <c r="EXD20" s="877"/>
      <c r="EXE20" s="877"/>
      <c r="EXF20" s="877"/>
      <c r="EXG20" s="877"/>
      <c r="EXH20" s="877"/>
      <c r="EXI20" s="877"/>
      <c r="EXJ20" s="877"/>
      <c r="EXK20" s="877"/>
      <c r="EXL20" s="877"/>
      <c r="EXM20" s="877"/>
      <c r="EXN20" s="877"/>
      <c r="EXO20" s="877"/>
      <c r="EXP20" s="877"/>
      <c r="EXQ20" s="877"/>
      <c r="EXR20" s="877"/>
      <c r="EXS20" s="877"/>
      <c r="EXT20" s="877"/>
      <c r="EXU20" s="877"/>
      <c r="EXV20" s="877"/>
      <c r="EXW20" s="877"/>
      <c r="EXX20" s="877"/>
      <c r="EXY20" s="877"/>
      <c r="EXZ20" s="877"/>
      <c r="EYA20" s="877"/>
      <c r="EYB20" s="877"/>
      <c r="EYC20" s="877"/>
      <c r="EYD20" s="877"/>
      <c r="EYE20" s="877"/>
      <c r="EYF20" s="877"/>
      <c r="EYG20" s="877"/>
      <c r="EYH20" s="877"/>
      <c r="EYI20" s="877"/>
      <c r="EYJ20" s="877"/>
      <c r="EYK20" s="877"/>
      <c r="EYL20" s="877"/>
      <c r="EYM20" s="877"/>
      <c r="EYN20" s="877"/>
      <c r="EYO20" s="877"/>
      <c r="EYP20" s="877"/>
      <c r="EYQ20" s="877"/>
      <c r="EYR20" s="877"/>
      <c r="EYS20" s="877"/>
      <c r="EYT20" s="877"/>
      <c r="EYU20" s="877"/>
      <c r="EYV20" s="877"/>
      <c r="EYW20" s="877"/>
      <c r="EYX20" s="877"/>
      <c r="EYY20" s="877"/>
      <c r="EYZ20" s="877"/>
      <c r="EZA20" s="877"/>
      <c r="EZB20" s="877"/>
      <c r="EZC20" s="877"/>
      <c r="EZD20" s="877"/>
      <c r="EZE20" s="877"/>
      <c r="EZF20" s="877"/>
      <c r="EZG20" s="877"/>
      <c r="EZH20" s="877"/>
      <c r="EZI20" s="877"/>
      <c r="EZJ20" s="877"/>
      <c r="EZK20" s="877"/>
      <c r="EZL20" s="877"/>
      <c r="EZM20" s="877"/>
      <c r="EZN20" s="877"/>
      <c r="EZO20" s="877"/>
      <c r="EZP20" s="877"/>
      <c r="EZQ20" s="877"/>
      <c r="EZR20" s="877"/>
      <c r="EZS20" s="877"/>
      <c r="EZT20" s="877"/>
      <c r="EZU20" s="877"/>
      <c r="EZV20" s="877"/>
      <c r="EZW20" s="877"/>
      <c r="EZX20" s="877"/>
      <c r="EZY20" s="877"/>
      <c r="EZZ20" s="877"/>
      <c r="FAA20" s="877"/>
      <c r="FAB20" s="877"/>
      <c r="FAC20" s="877"/>
      <c r="FAD20" s="877"/>
      <c r="FAE20" s="877"/>
      <c r="FAF20" s="877"/>
      <c r="FAG20" s="877"/>
      <c r="FAH20" s="877"/>
      <c r="FAI20" s="877"/>
      <c r="FAJ20" s="877"/>
      <c r="FAK20" s="877"/>
      <c r="FAL20" s="877"/>
      <c r="FAM20" s="877"/>
      <c r="FAN20" s="877"/>
      <c r="FAO20" s="877"/>
      <c r="FAP20" s="877"/>
      <c r="FAQ20" s="877"/>
      <c r="FAR20" s="877"/>
      <c r="FAS20" s="877"/>
      <c r="FAT20" s="877"/>
      <c r="FAU20" s="877"/>
      <c r="FAV20" s="877"/>
      <c r="FAW20" s="877"/>
      <c r="FAX20" s="877"/>
      <c r="FAY20" s="877"/>
      <c r="FAZ20" s="877"/>
      <c r="FBA20" s="877"/>
      <c r="FBB20" s="877"/>
      <c r="FBC20" s="877"/>
      <c r="FBD20" s="877"/>
      <c r="FBE20" s="877"/>
      <c r="FBF20" s="877"/>
      <c r="FBG20" s="877"/>
      <c r="FBH20" s="877"/>
      <c r="FBI20" s="877"/>
      <c r="FBJ20" s="877"/>
      <c r="FBK20" s="877"/>
      <c r="FBL20" s="877"/>
      <c r="FBM20" s="877"/>
      <c r="FBN20" s="877"/>
      <c r="FBO20" s="877"/>
      <c r="FBP20" s="877"/>
      <c r="FBQ20" s="877"/>
      <c r="FBR20" s="877"/>
      <c r="FBS20" s="877"/>
      <c r="FBT20" s="877"/>
      <c r="FBU20" s="877"/>
      <c r="FBV20" s="877"/>
      <c r="FBW20" s="877"/>
      <c r="FBX20" s="877"/>
      <c r="FBY20" s="877"/>
      <c r="FBZ20" s="877"/>
      <c r="FCA20" s="877"/>
      <c r="FCB20" s="877"/>
      <c r="FCC20" s="877"/>
      <c r="FCD20" s="877"/>
      <c r="FCE20" s="877"/>
      <c r="FCF20" s="877"/>
      <c r="FCG20" s="877"/>
      <c r="FCH20" s="877"/>
      <c r="FCI20" s="877"/>
      <c r="FCJ20" s="877"/>
      <c r="FCK20" s="877"/>
      <c r="FCL20" s="877"/>
      <c r="FCM20" s="877"/>
      <c r="FCN20" s="877"/>
      <c r="FCO20" s="877"/>
      <c r="FCP20" s="877"/>
      <c r="FCQ20" s="877"/>
      <c r="FCR20" s="877"/>
      <c r="FCS20" s="877"/>
      <c r="FCT20" s="877"/>
      <c r="FCU20" s="877"/>
      <c r="FCV20" s="877"/>
      <c r="FCW20" s="877"/>
      <c r="FCX20" s="877"/>
      <c r="FCY20" s="877"/>
      <c r="FCZ20" s="877"/>
      <c r="FDA20" s="877"/>
      <c r="FDB20" s="877"/>
      <c r="FDC20" s="877"/>
      <c r="FDD20" s="877"/>
      <c r="FDE20" s="877"/>
      <c r="FDF20" s="877"/>
      <c r="FDG20" s="877"/>
      <c r="FDH20" s="877"/>
      <c r="FDI20" s="877"/>
      <c r="FDJ20" s="877"/>
      <c r="FDK20" s="877"/>
      <c r="FDL20" s="877"/>
      <c r="FDM20" s="877"/>
      <c r="FDN20" s="877"/>
      <c r="FDO20" s="877"/>
      <c r="FDP20" s="877"/>
      <c r="FDQ20" s="877"/>
      <c r="FDR20" s="877"/>
      <c r="FDS20" s="877"/>
      <c r="FDT20" s="877"/>
      <c r="FDU20" s="877"/>
      <c r="FDV20" s="877"/>
      <c r="FDW20" s="877"/>
      <c r="FDX20" s="877"/>
      <c r="FDY20" s="877"/>
      <c r="FDZ20" s="877"/>
      <c r="FEA20" s="877"/>
      <c r="FEB20" s="877"/>
      <c r="FEC20" s="877"/>
      <c r="FED20" s="877"/>
      <c r="FEE20" s="877"/>
      <c r="FEF20" s="877"/>
      <c r="FEG20" s="877"/>
      <c r="FEH20" s="877"/>
      <c r="FEI20" s="877"/>
      <c r="FEJ20" s="877"/>
      <c r="FEK20" s="877"/>
      <c r="FEL20" s="877"/>
      <c r="FEM20" s="877"/>
      <c r="FEN20" s="877"/>
      <c r="FEO20" s="877"/>
      <c r="FEP20" s="877"/>
      <c r="FEQ20" s="877"/>
      <c r="FER20" s="877"/>
      <c r="FES20" s="877"/>
      <c r="FET20" s="877"/>
      <c r="FEU20" s="877"/>
      <c r="FEV20" s="877"/>
      <c r="FEW20" s="877"/>
      <c r="FEX20" s="877"/>
      <c r="FEY20" s="877"/>
      <c r="FEZ20" s="877"/>
      <c r="FFA20" s="877"/>
      <c r="FFB20" s="877"/>
      <c r="FFC20" s="877"/>
      <c r="FFD20" s="877"/>
      <c r="FFE20" s="877"/>
      <c r="FFF20" s="877"/>
      <c r="FFG20" s="877"/>
      <c r="FFH20" s="877"/>
      <c r="FFI20" s="877"/>
      <c r="FFJ20" s="877"/>
      <c r="FFK20" s="877"/>
      <c r="FFL20" s="877"/>
      <c r="FFM20" s="877"/>
      <c r="FFN20" s="877"/>
      <c r="FFO20" s="877"/>
      <c r="FFP20" s="877"/>
      <c r="FFQ20" s="877"/>
      <c r="FFR20" s="877"/>
      <c r="FFS20" s="877"/>
      <c r="FFT20" s="877"/>
      <c r="FFU20" s="877"/>
      <c r="FFV20" s="877"/>
      <c r="FFW20" s="877"/>
      <c r="FFX20" s="877"/>
      <c r="FFY20" s="877"/>
      <c r="FFZ20" s="877"/>
      <c r="FGA20" s="877"/>
      <c r="FGB20" s="877"/>
      <c r="FGC20" s="877"/>
      <c r="FGD20" s="877"/>
      <c r="FGE20" s="877"/>
      <c r="FGF20" s="877"/>
      <c r="FGG20" s="877"/>
      <c r="FGH20" s="877"/>
      <c r="FGI20" s="877"/>
      <c r="FGJ20" s="877"/>
      <c r="FGK20" s="877"/>
      <c r="FGL20" s="877"/>
      <c r="FGM20" s="877"/>
      <c r="FGN20" s="877"/>
      <c r="FGO20" s="877"/>
      <c r="FGP20" s="877"/>
      <c r="FGQ20" s="877"/>
      <c r="FGR20" s="877"/>
      <c r="FGS20" s="877"/>
      <c r="FGT20" s="877"/>
      <c r="FGU20" s="877"/>
      <c r="FGV20" s="877"/>
      <c r="FGW20" s="877"/>
      <c r="FGX20" s="877"/>
      <c r="FGY20" s="877"/>
      <c r="FGZ20" s="877"/>
      <c r="FHA20" s="877"/>
      <c r="FHB20" s="877"/>
      <c r="FHC20" s="877"/>
      <c r="FHD20" s="877"/>
      <c r="FHE20" s="877"/>
      <c r="FHF20" s="877"/>
      <c r="FHG20" s="877"/>
      <c r="FHH20" s="877"/>
      <c r="FHI20" s="877"/>
      <c r="FHJ20" s="877"/>
      <c r="FHK20" s="877"/>
      <c r="FHL20" s="877"/>
      <c r="FHM20" s="877"/>
      <c r="FHN20" s="877"/>
      <c r="FHO20" s="877"/>
      <c r="FHP20" s="877"/>
      <c r="FHQ20" s="877"/>
      <c r="FHR20" s="877"/>
      <c r="FHS20" s="877"/>
      <c r="FHT20" s="877"/>
      <c r="FHU20" s="877"/>
      <c r="FHV20" s="877"/>
      <c r="FHW20" s="877"/>
      <c r="FHX20" s="877"/>
      <c r="FHY20" s="877"/>
      <c r="FHZ20" s="877"/>
      <c r="FIA20" s="877"/>
      <c r="FIB20" s="877"/>
      <c r="FIC20" s="877"/>
      <c r="FID20" s="877"/>
      <c r="FIE20" s="877"/>
      <c r="FIF20" s="877"/>
      <c r="FIG20" s="877"/>
      <c r="FIH20" s="877"/>
      <c r="FII20" s="877"/>
      <c r="FIJ20" s="877"/>
      <c r="FIK20" s="877"/>
      <c r="FIL20" s="877"/>
      <c r="FIM20" s="877"/>
      <c r="FIN20" s="877"/>
      <c r="FIO20" s="877"/>
      <c r="FIP20" s="877"/>
      <c r="FIQ20" s="877"/>
      <c r="FIR20" s="877"/>
      <c r="FIS20" s="877"/>
      <c r="FIT20" s="877"/>
      <c r="FIU20" s="877"/>
      <c r="FIV20" s="877"/>
      <c r="FIW20" s="877"/>
      <c r="FIX20" s="877"/>
      <c r="FIY20" s="877"/>
      <c r="FIZ20" s="877"/>
      <c r="FJA20" s="877"/>
      <c r="FJB20" s="877"/>
      <c r="FJC20" s="877"/>
      <c r="FJD20" s="877"/>
      <c r="FJE20" s="877"/>
      <c r="FJF20" s="877"/>
      <c r="FJG20" s="877"/>
      <c r="FJH20" s="877"/>
      <c r="FJI20" s="877"/>
      <c r="FJJ20" s="877"/>
      <c r="FJK20" s="877"/>
      <c r="FJL20" s="877"/>
      <c r="FJM20" s="877"/>
      <c r="FJN20" s="877"/>
      <c r="FJO20" s="877"/>
      <c r="FJP20" s="877"/>
      <c r="FJQ20" s="877"/>
      <c r="FJR20" s="877"/>
      <c r="FJS20" s="877"/>
      <c r="FJT20" s="877"/>
      <c r="FJU20" s="877"/>
      <c r="FJV20" s="877"/>
      <c r="FJW20" s="877"/>
      <c r="FJX20" s="877"/>
      <c r="FJY20" s="877"/>
      <c r="FJZ20" s="877"/>
      <c r="FKA20" s="877"/>
      <c r="FKB20" s="877"/>
      <c r="FKC20" s="877"/>
      <c r="FKD20" s="877"/>
      <c r="FKE20" s="877"/>
      <c r="FKF20" s="877"/>
      <c r="FKG20" s="877"/>
      <c r="FKH20" s="877"/>
      <c r="FKI20" s="877"/>
      <c r="FKJ20" s="877"/>
      <c r="FKK20" s="877"/>
      <c r="FKL20" s="877"/>
      <c r="FKM20" s="877"/>
      <c r="FKN20" s="877"/>
      <c r="FKO20" s="877"/>
      <c r="FKP20" s="877"/>
      <c r="FKQ20" s="877"/>
      <c r="FKR20" s="877"/>
      <c r="FKS20" s="877"/>
      <c r="FKT20" s="877"/>
      <c r="FKU20" s="877"/>
      <c r="FKV20" s="877"/>
      <c r="FKW20" s="877"/>
      <c r="FKX20" s="877"/>
      <c r="FKY20" s="877"/>
      <c r="FKZ20" s="877"/>
      <c r="FLA20" s="877"/>
      <c r="FLB20" s="877"/>
      <c r="FLC20" s="877"/>
      <c r="FLD20" s="877"/>
      <c r="FLE20" s="877"/>
      <c r="FLF20" s="877"/>
      <c r="FLG20" s="877"/>
      <c r="FLH20" s="877"/>
      <c r="FLI20" s="877"/>
      <c r="FLJ20" s="877"/>
      <c r="FLK20" s="877"/>
      <c r="FLL20" s="877"/>
      <c r="FLM20" s="877"/>
      <c r="FLN20" s="877"/>
      <c r="FLO20" s="877"/>
      <c r="FLP20" s="877"/>
      <c r="FLQ20" s="877"/>
      <c r="FLR20" s="877"/>
      <c r="FLS20" s="877"/>
      <c r="FLT20" s="877"/>
      <c r="FLU20" s="877"/>
      <c r="FLV20" s="877"/>
      <c r="FLW20" s="877"/>
      <c r="FLX20" s="877"/>
      <c r="FLY20" s="877"/>
      <c r="FLZ20" s="877"/>
      <c r="FMA20" s="877"/>
      <c r="FMB20" s="877"/>
      <c r="FMC20" s="877"/>
      <c r="FMD20" s="877"/>
      <c r="FME20" s="877"/>
      <c r="FMF20" s="877"/>
      <c r="FMG20" s="877"/>
      <c r="FMH20" s="877"/>
      <c r="FMI20" s="877"/>
      <c r="FMJ20" s="877"/>
      <c r="FMK20" s="877"/>
      <c r="FML20" s="877"/>
      <c r="FMM20" s="877"/>
      <c r="FMN20" s="877"/>
      <c r="FMO20" s="877"/>
      <c r="FMP20" s="877"/>
      <c r="FMQ20" s="877"/>
      <c r="FMR20" s="877"/>
      <c r="FMS20" s="877"/>
      <c r="FMT20" s="877"/>
      <c r="FMU20" s="877"/>
      <c r="FMV20" s="877"/>
      <c r="FMW20" s="877"/>
      <c r="FMX20" s="877"/>
      <c r="FMY20" s="877"/>
      <c r="FMZ20" s="877"/>
      <c r="FNA20" s="877"/>
      <c r="FNB20" s="877"/>
      <c r="FNC20" s="877"/>
      <c r="FND20" s="877"/>
      <c r="FNE20" s="877"/>
      <c r="FNF20" s="877"/>
      <c r="FNG20" s="877"/>
      <c r="FNH20" s="877"/>
      <c r="FNI20" s="877"/>
      <c r="FNJ20" s="877"/>
      <c r="FNK20" s="877"/>
      <c r="FNL20" s="877"/>
      <c r="FNM20" s="877"/>
      <c r="FNN20" s="877"/>
      <c r="FNO20" s="877"/>
      <c r="FNP20" s="877"/>
      <c r="FNQ20" s="877"/>
      <c r="FNR20" s="877"/>
      <c r="FNS20" s="877"/>
      <c r="FNT20" s="877"/>
      <c r="FNU20" s="877"/>
      <c r="FNV20" s="877"/>
      <c r="FNW20" s="877"/>
      <c r="FNX20" s="877"/>
      <c r="FNY20" s="877"/>
      <c r="FNZ20" s="877"/>
      <c r="FOA20" s="877"/>
      <c r="FOB20" s="877"/>
      <c r="FOC20" s="877"/>
      <c r="FOD20" s="877"/>
      <c r="FOE20" s="877"/>
      <c r="FOF20" s="877"/>
      <c r="FOG20" s="877"/>
      <c r="FOH20" s="877"/>
      <c r="FOI20" s="877"/>
      <c r="FOJ20" s="877"/>
      <c r="FOK20" s="877"/>
      <c r="FOL20" s="877"/>
      <c r="FOM20" s="877"/>
      <c r="FON20" s="877"/>
      <c r="FOO20" s="877"/>
      <c r="FOP20" s="877"/>
      <c r="FOQ20" s="877"/>
      <c r="FOR20" s="877"/>
      <c r="FOS20" s="877"/>
      <c r="FOT20" s="877"/>
      <c r="FOU20" s="877"/>
      <c r="FOV20" s="877"/>
      <c r="FOW20" s="877"/>
      <c r="FOX20" s="877"/>
      <c r="FOY20" s="877"/>
      <c r="FOZ20" s="877"/>
      <c r="FPA20" s="877"/>
      <c r="FPB20" s="877"/>
      <c r="FPC20" s="877"/>
      <c r="FPD20" s="877"/>
      <c r="FPE20" s="877"/>
      <c r="FPF20" s="877"/>
      <c r="FPG20" s="877"/>
      <c r="FPH20" s="877"/>
      <c r="FPI20" s="877"/>
      <c r="FPJ20" s="877"/>
      <c r="FPK20" s="877"/>
      <c r="FPL20" s="877"/>
      <c r="FPM20" s="877"/>
      <c r="FPN20" s="877"/>
      <c r="FPO20" s="877"/>
      <c r="FPP20" s="877"/>
      <c r="FPQ20" s="877"/>
      <c r="FPR20" s="877"/>
      <c r="FPS20" s="877"/>
      <c r="FPT20" s="877"/>
      <c r="FPU20" s="877"/>
      <c r="FPV20" s="877"/>
      <c r="FPW20" s="877"/>
      <c r="FPX20" s="877"/>
      <c r="FPY20" s="877"/>
      <c r="FPZ20" s="877"/>
      <c r="FQA20" s="877"/>
      <c r="FQB20" s="877"/>
      <c r="FQC20" s="877"/>
      <c r="FQD20" s="877"/>
      <c r="FQE20" s="877"/>
      <c r="FQF20" s="877"/>
      <c r="FQG20" s="877"/>
      <c r="FQH20" s="877"/>
      <c r="FQI20" s="877"/>
      <c r="FQJ20" s="877"/>
      <c r="FQK20" s="877"/>
      <c r="FQL20" s="877"/>
      <c r="FQM20" s="877"/>
      <c r="FQN20" s="877"/>
      <c r="FQO20" s="877"/>
      <c r="FQP20" s="877"/>
      <c r="FQQ20" s="877"/>
      <c r="FQR20" s="877"/>
      <c r="FQS20" s="877"/>
      <c r="FQT20" s="877"/>
      <c r="FQU20" s="877"/>
      <c r="FQV20" s="877"/>
      <c r="FQW20" s="877"/>
      <c r="FQX20" s="877"/>
      <c r="FQY20" s="877"/>
      <c r="FQZ20" s="877"/>
      <c r="FRA20" s="877"/>
      <c r="FRB20" s="877"/>
      <c r="FRC20" s="877"/>
      <c r="FRD20" s="877"/>
      <c r="FRE20" s="877"/>
      <c r="FRF20" s="877"/>
      <c r="FRG20" s="877"/>
      <c r="FRH20" s="877"/>
      <c r="FRI20" s="877"/>
      <c r="FRJ20" s="877"/>
      <c r="FRK20" s="877"/>
      <c r="FRL20" s="877"/>
      <c r="FRM20" s="877"/>
      <c r="FRN20" s="877"/>
      <c r="FRO20" s="877"/>
      <c r="FRP20" s="877"/>
      <c r="FRQ20" s="877"/>
      <c r="FRR20" s="877"/>
      <c r="FRS20" s="877"/>
      <c r="FRT20" s="877"/>
      <c r="FRU20" s="877"/>
      <c r="FRV20" s="877"/>
      <c r="FRW20" s="877"/>
      <c r="FRX20" s="877"/>
      <c r="FRY20" s="877"/>
      <c r="FRZ20" s="877"/>
      <c r="FSA20" s="877"/>
      <c r="FSB20" s="877"/>
      <c r="FSC20" s="877"/>
      <c r="FSD20" s="877"/>
      <c r="FSE20" s="877"/>
      <c r="FSF20" s="877"/>
      <c r="FSG20" s="877"/>
      <c r="FSH20" s="877"/>
      <c r="FSI20" s="877"/>
      <c r="FSJ20" s="877"/>
      <c r="FSK20" s="877"/>
      <c r="FSL20" s="877"/>
      <c r="FSM20" s="877"/>
      <c r="FSN20" s="877"/>
      <c r="FSO20" s="877"/>
      <c r="FSP20" s="877"/>
      <c r="FSQ20" s="877"/>
      <c r="FSR20" s="877"/>
      <c r="FSS20" s="877"/>
      <c r="FST20" s="877"/>
      <c r="FSU20" s="877"/>
      <c r="FSV20" s="877"/>
      <c r="FSW20" s="877"/>
      <c r="FSX20" s="877"/>
      <c r="FSY20" s="877"/>
      <c r="FSZ20" s="877"/>
      <c r="FTA20" s="877"/>
      <c r="FTB20" s="877"/>
      <c r="FTC20" s="877"/>
      <c r="FTD20" s="877"/>
      <c r="FTE20" s="877"/>
      <c r="FTF20" s="877"/>
      <c r="FTG20" s="877"/>
      <c r="FTH20" s="877"/>
      <c r="FTI20" s="877"/>
      <c r="FTJ20" s="877"/>
      <c r="FTK20" s="877"/>
      <c r="FTL20" s="877"/>
      <c r="FTM20" s="877"/>
      <c r="FTN20" s="877"/>
      <c r="FTO20" s="877"/>
      <c r="FTP20" s="877"/>
      <c r="FTQ20" s="877"/>
      <c r="FTR20" s="877"/>
      <c r="FTS20" s="877"/>
      <c r="FTT20" s="877"/>
      <c r="FTU20" s="877"/>
      <c r="FTV20" s="877"/>
      <c r="FTW20" s="877"/>
      <c r="FTX20" s="877"/>
      <c r="FTY20" s="877"/>
      <c r="FTZ20" s="877"/>
      <c r="FUA20" s="877"/>
      <c r="FUB20" s="877"/>
      <c r="FUC20" s="877"/>
      <c r="FUD20" s="877"/>
      <c r="FUE20" s="877"/>
      <c r="FUF20" s="877"/>
      <c r="FUG20" s="877"/>
      <c r="FUH20" s="877"/>
      <c r="FUI20" s="877"/>
      <c r="FUJ20" s="877"/>
      <c r="FUK20" s="877"/>
      <c r="FUL20" s="877"/>
      <c r="FUM20" s="877"/>
      <c r="FUN20" s="877"/>
      <c r="FUO20" s="877"/>
      <c r="FUP20" s="877"/>
      <c r="FUQ20" s="877"/>
      <c r="FUR20" s="877"/>
      <c r="FUS20" s="877"/>
      <c r="FUT20" s="877"/>
      <c r="FUU20" s="877"/>
      <c r="FUV20" s="877"/>
      <c r="FUW20" s="877"/>
      <c r="FUX20" s="877"/>
      <c r="FUY20" s="877"/>
      <c r="FUZ20" s="877"/>
      <c r="FVA20" s="877"/>
      <c r="FVB20" s="877"/>
      <c r="FVC20" s="877"/>
      <c r="FVD20" s="877"/>
      <c r="FVE20" s="877"/>
      <c r="FVF20" s="877"/>
      <c r="FVG20" s="877"/>
      <c r="FVH20" s="877"/>
      <c r="FVI20" s="877"/>
      <c r="FVJ20" s="877"/>
      <c r="FVK20" s="877"/>
      <c r="FVL20" s="877"/>
      <c r="FVM20" s="877"/>
      <c r="FVN20" s="877"/>
      <c r="FVO20" s="877"/>
      <c r="FVP20" s="877"/>
      <c r="FVQ20" s="877"/>
      <c r="FVR20" s="877"/>
      <c r="FVS20" s="877"/>
      <c r="FVT20" s="877"/>
      <c r="FVU20" s="877"/>
      <c r="FVV20" s="877"/>
      <c r="FVW20" s="877"/>
      <c r="FVX20" s="877"/>
      <c r="FVY20" s="877"/>
      <c r="FVZ20" s="877"/>
      <c r="FWA20" s="877"/>
      <c r="FWB20" s="877"/>
      <c r="FWC20" s="877"/>
      <c r="FWD20" s="877"/>
      <c r="FWE20" s="877"/>
      <c r="FWF20" s="877"/>
      <c r="FWG20" s="877"/>
      <c r="FWH20" s="877"/>
      <c r="FWI20" s="877"/>
      <c r="FWJ20" s="877"/>
      <c r="FWK20" s="877"/>
      <c r="FWL20" s="877"/>
      <c r="FWM20" s="877"/>
      <c r="FWN20" s="877"/>
      <c r="FWO20" s="877"/>
      <c r="FWP20" s="877"/>
      <c r="FWQ20" s="877"/>
      <c r="FWR20" s="877"/>
      <c r="FWS20" s="877"/>
      <c r="FWT20" s="877"/>
      <c r="FWU20" s="877"/>
      <c r="FWV20" s="877"/>
      <c r="FWW20" s="877"/>
      <c r="FWX20" s="877"/>
      <c r="FWY20" s="877"/>
      <c r="FWZ20" s="877"/>
      <c r="FXA20" s="877"/>
      <c r="FXB20" s="877"/>
      <c r="FXC20" s="877"/>
      <c r="FXD20" s="877"/>
      <c r="FXE20" s="877"/>
      <c r="FXF20" s="877"/>
      <c r="FXG20" s="877"/>
      <c r="FXH20" s="877"/>
      <c r="FXI20" s="877"/>
      <c r="FXJ20" s="877"/>
      <c r="FXK20" s="877"/>
      <c r="FXL20" s="877"/>
      <c r="FXM20" s="877"/>
      <c r="FXN20" s="877"/>
      <c r="FXO20" s="877"/>
      <c r="FXP20" s="877"/>
      <c r="FXQ20" s="877"/>
      <c r="FXR20" s="877"/>
      <c r="FXS20" s="877"/>
      <c r="FXT20" s="877"/>
      <c r="FXU20" s="877"/>
      <c r="FXV20" s="877"/>
      <c r="FXW20" s="877"/>
      <c r="FXX20" s="877"/>
      <c r="FXY20" s="877"/>
      <c r="FXZ20" s="877"/>
      <c r="FYA20" s="877"/>
      <c r="FYB20" s="877"/>
      <c r="FYC20" s="877"/>
      <c r="FYD20" s="877"/>
      <c r="FYE20" s="877"/>
      <c r="FYF20" s="877"/>
      <c r="FYG20" s="877"/>
      <c r="FYH20" s="877"/>
      <c r="FYI20" s="877"/>
      <c r="FYJ20" s="877"/>
      <c r="FYK20" s="877"/>
      <c r="FYL20" s="877"/>
      <c r="FYM20" s="877"/>
      <c r="FYN20" s="877"/>
      <c r="FYO20" s="877"/>
      <c r="FYP20" s="877"/>
      <c r="FYQ20" s="877"/>
      <c r="FYR20" s="877"/>
      <c r="FYS20" s="877"/>
      <c r="FYT20" s="877"/>
      <c r="FYU20" s="877"/>
      <c r="FYV20" s="877"/>
      <c r="FYW20" s="877"/>
      <c r="FYX20" s="877"/>
      <c r="FYY20" s="877"/>
      <c r="FYZ20" s="877"/>
      <c r="FZA20" s="877"/>
      <c r="FZB20" s="877"/>
      <c r="FZC20" s="877"/>
      <c r="FZD20" s="877"/>
      <c r="FZE20" s="877"/>
      <c r="FZF20" s="877"/>
      <c r="FZG20" s="877"/>
      <c r="FZH20" s="877"/>
      <c r="FZI20" s="877"/>
      <c r="FZJ20" s="877"/>
      <c r="FZK20" s="877"/>
      <c r="FZL20" s="877"/>
      <c r="FZM20" s="877"/>
      <c r="FZN20" s="877"/>
      <c r="FZO20" s="877"/>
      <c r="FZP20" s="877"/>
      <c r="FZQ20" s="877"/>
      <c r="FZR20" s="877"/>
      <c r="FZS20" s="877"/>
      <c r="FZT20" s="877"/>
      <c r="FZU20" s="877"/>
      <c r="FZV20" s="877"/>
      <c r="FZW20" s="877"/>
      <c r="FZX20" s="877"/>
      <c r="FZY20" s="877"/>
      <c r="FZZ20" s="877"/>
      <c r="GAA20" s="877"/>
      <c r="GAB20" s="877"/>
      <c r="GAC20" s="877"/>
      <c r="GAD20" s="877"/>
      <c r="GAE20" s="877"/>
      <c r="GAF20" s="877"/>
      <c r="GAG20" s="877"/>
      <c r="GAH20" s="877"/>
      <c r="GAI20" s="877"/>
      <c r="GAJ20" s="877"/>
      <c r="GAK20" s="877"/>
      <c r="GAL20" s="877"/>
      <c r="GAM20" s="877"/>
      <c r="GAN20" s="877"/>
      <c r="GAO20" s="877"/>
      <c r="GAP20" s="877"/>
      <c r="GAQ20" s="877"/>
      <c r="GAR20" s="877"/>
      <c r="GAS20" s="877"/>
      <c r="GAT20" s="877"/>
      <c r="GAU20" s="877"/>
      <c r="GAV20" s="877"/>
      <c r="GAW20" s="877"/>
      <c r="GAX20" s="877"/>
      <c r="GAY20" s="877"/>
      <c r="GAZ20" s="877"/>
      <c r="GBA20" s="877"/>
      <c r="GBB20" s="877"/>
      <c r="GBC20" s="877"/>
      <c r="GBD20" s="877"/>
      <c r="GBE20" s="877"/>
      <c r="GBF20" s="877"/>
      <c r="GBG20" s="877"/>
      <c r="GBH20" s="877"/>
      <c r="GBI20" s="877"/>
      <c r="GBJ20" s="877"/>
      <c r="GBK20" s="877"/>
      <c r="GBL20" s="877"/>
      <c r="GBM20" s="877"/>
      <c r="GBN20" s="877"/>
      <c r="GBO20" s="877"/>
      <c r="GBP20" s="877"/>
      <c r="GBQ20" s="877"/>
      <c r="GBR20" s="877"/>
      <c r="GBS20" s="877"/>
      <c r="GBT20" s="877"/>
      <c r="GBU20" s="877"/>
      <c r="GBV20" s="877"/>
      <c r="GBW20" s="877"/>
      <c r="GBX20" s="877"/>
      <c r="GBY20" s="877"/>
      <c r="GBZ20" s="877"/>
      <c r="GCA20" s="877"/>
      <c r="GCB20" s="877"/>
      <c r="GCC20" s="877"/>
      <c r="GCD20" s="877"/>
      <c r="GCE20" s="877"/>
      <c r="GCF20" s="877"/>
      <c r="GCG20" s="877"/>
      <c r="GCH20" s="877"/>
      <c r="GCI20" s="877"/>
      <c r="GCJ20" s="877"/>
      <c r="GCK20" s="877"/>
      <c r="GCL20" s="877"/>
      <c r="GCM20" s="877"/>
      <c r="GCN20" s="877"/>
      <c r="GCO20" s="877"/>
      <c r="GCP20" s="877"/>
      <c r="GCQ20" s="877"/>
      <c r="GCR20" s="877"/>
      <c r="GCS20" s="877"/>
      <c r="GCT20" s="877"/>
      <c r="GCU20" s="877"/>
      <c r="GCV20" s="877"/>
      <c r="GCW20" s="877"/>
      <c r="GCX20" s="877"/>
      <c r="GCY20" s="877"/>
      <c r="GCZ20" s="877"/>
      <c r="GDA20" s="877"/>
      <c r="GDB20" s="877"/>
      <c r="GDC20" s="877"/>
      <c r="GDD20" s="877"/>
      <c r="GDE20" s="877"/>
      <c r="GDF20" s="877"/>
      <c r="GDG20" s="877"/>
      <c r="GDH20" s="877"/>
      <c r="GDI20" s="877"/>
      <c r="GDJ20" s="877"/>
      <c r="GDK20" s="877"/>
      <c r="GDL20" s="877"/>
      <c r="GDM20" s="877"/>
      <c r="GDN20" s="877"/>
      <c r="GDO20" s="877"/>
      <c r="GDP20" s="877"/>
      <c r="GDQ20" s="877"/>
      <c r="GDR20" s="877"/>
      <c r="GDS20" s="877"/>
      <c r="GDT20" s="877"/>
      <c r="GDU20" s="877"/>
      <c r="GDV20" s="877"/>
      <c r="GDW20" s="877"/>
      <c r="GDX20" s="877"/>
      <c r="GDY20" s="877"/>
      <c r="GDZ20" s="877"/>
      <c r="GEA20" s="877"/>
      <c r="GEB20" s="877"/>
      <c r="GEC20" s="877"/>
      <c r="GED20" s="877"/>
      <c r="GEE20" s="877"/>
      <c r="GEF20" s="877"/>
      <c r="GEG20" s="877"/>
      <c r="GEH20" s="877"/>
      <c r="GEI20" s="877"/>
      <c r="GEJ20" s="877"/>
      <c r="GEK20" s="877"/>
      <c r="GEL20" s="877"/>
      <c r="GEM20" s="877"/>
      <c r="GEN20" s="877"/>
      <c r="GEO20" s="877"/>
      <c r="GEP20" s="877"/>
      <c r="GEQ20" s="877"/>
      <c r="GER20" s="877"/>
      <c r="GES20" s="877"/>
      <c r="GET20" s="877"/>
      <c r="GEU20" s="877"/>
      <c r="GEV20" s="877"/>
      <c r="GEW20" s="877"/>
      <c r="GEX20" s="877"/>
      <c r="GEY20" s="877"/>
      <c r="GEZ20" s="877"/>
      <c r="GFA20" s="877"/>
      <c r="GFB20" s="877"/>
      <c r="GFC20" s="877"/>
      <c r="GFD20" s="877"/>
      <c r="GFE20" s="877"/>
      <c r="GFF20" s="877"/>
      <c r="GFG20" s="877"/>
      <c r="GFH20" s="877"/>
      <c r="GFI20" s="877"/>
      <c r="GFJ20" s="877"/>
      <c r="GFK20" s="877"/>
      <c r="GFL20" s="877"/>
      <c r="GFM20" s="877"/>
      <c r="GFN20" s="877"/>
      <c r="GFO20" s="877"/>
      <c r="GFP20" s="877"/>
      <c r="GFQ20" s="877"/>
      <c r="GFR20" s="877"/>
      <c r="GFS20" s="877"/>
      <c r="GFT20" s="877"/>
      <c r="GFU20" s="877"/>
      <c r="GFV20" s="877"/>
      <c r="GFW20" s="877"/>
      <c r="GFX20" s="877"/>
      <c r="GFY20" s="877"/>
      <c r="GFZ20" s="877"/>
      <c r="GGA20" s="877"/>
      <c r="GGB20" s="877"/>
      <c r="GGC20" s="877"/>
      <c r="GGD20" s="877"/>
      <c r="GGE20" s="877"/>
      <c r="GGF20" s="877"/>
      <c r="GGG20" s="877"/>
      <c r="GGH20" s="877"/>
      <c r="GGI20" s="877"/>
      <c r="GGJ20" s="877"/>
      <c r="GGK20" s="877"/>
      <c r="GGL20" s="877"/>
      <c r="GGM20" s="877"/>
      <c r="GGN20" s="877"/>
      <c r="GGO20" s="877"/>
      <c r="GGP20" s="877"/>
      <c r="GGQ20" s="877"/>
      <c r="GGR20" s="877"/>
      <c r="GGS20" s="877"/>
      <c r="GGT20" s="877"/>
      <c r="GGU20" s="877"/>
      <c r="GGV20" s="877"/>
      <c r="GGW20" s="877"/>
      <c r="GGX20" s="877"/>
      <c r="GGY20" s="877"/>
      <c r="GGZ20" s="877"/>
      <c r="GHA20" s="877"/>
      <c r="GHB20" s="877"/>
      <c r="GHC20" s="877"/>
      <c r="GHD20" s="877"/>
      <c r="GHE20" s="877"/>
      <c r="GHF20" s="877"/>
      <c r="GHG20" s="877"/>
      <c r="GHH20" s="877"/>
      <c r="GHI20" s="877"/>
      <c r="GHJ20" s="877"/>
      <c r="GHK20" s="877"/>
      <c r="GHL20" s="877"/>
      <c r="GHM20" s="877"/>
      <c r="GHN20" s="877"/>
      <c r="GHO20" s="877"/>
      <c r="GHP20" s="877"/>
      <c r="GHQ20" s="877"/>
      <c r="GHR20" s="877"/>
      <c r="GHS20" s="877"/>
      <c r="GHT20" s="877"/>
      <c r="GHU20" s="877"/>
      <c r="GHV20" s="877"/>
      <c r="GHW20" s="877"/>
      <c r="GHX20" s="877"/>
      <c r="GHY20" s="877"/>
      <c r="GHZ20" s="877"/>
      <c r="GIA20" s="877"/>
      <c r="GIB20" s="877"/>
      <c r="GIC20" s="877"/>
      <c r="GID20" s="877"/>
      <c r="GIE20" s="877"/>
      <c r="GIF20" s="877"/>
      <c r="GIG20" s="877"/>
      <c r="GIH20" s="877"/>
      <c r="GII20" s="877"/>
      <c r="GIJ20" s="877"/>
      <c r="GIK20" s="877"/>
      <c r="GIL20" s="877"/>
      <c r="GIM20" s="877"/>
      <c r="GIN20" s="877"/>
      <c r="GIO20" s="877"/>
      <c r="GIP20" s="877"/>
      <c r="GIQ20" s="877"/>
      <c r="GIR20" s="877"/>
      <c r="GIS20" s="877"/>
      <c r="GIT20" s="877"/>
      <c r="GIU20" s="877"/>
      <c r="GIV20" s="877"/>
      <c r="GIW20" s="877"/>
      <c r="GIX20" s="877"/>
      <c r="GIY20" s="877"/>
      <c r="GIZ20" s="877"/>
      <c r="GJA20" s="877"/>
      <c r="GJB20" s="877"/>
      <c r="GJC20" s="877"/>
      <c r="GJD20" s="877"/>
      <c r="GJE20" s="877"/>
      <c r="GJF20" s="877"/>
      <c r="GJG20" s="877"/>
      <c r="GJH20" s="877"/>
      <c r="GJI20" s="877"/>
      <c r="GJJ20" s="877"/>
      <c r="GJK20" s="877"/>
      <c r="GJL20" s="877"/>
      <c r="GJM20" s="877"/>
      <c r="GJN20" s="877"/>
      <c r="GJO20" s="877"/>
      <c r="GJP20" s="877"/>
      <c r="GJQ20" s="877"/>
      <c r="GJR20" s="877"/>
      <c r="GJS20" s="877"/>
      <c r="GJT20" s="877"/>
      <c r="GJU20" s="877"/>
      <c r="GJV20" s="877"/>
      <c r="GJW20" s="877"/>
      <c r="GJX20" s="877"/>
      <c r="GJY20" s="877"/>
      <c r="GJZ20" s="877"/>
      <c r="GKA20" s="877"/>
      <c r="GKB20" s="877"/>
      <c r="GKC20" s="877"/>
      <c r="GKD20" s="877"/>
      <c r="GKE20" s="877"/>
      <c r="GKF20" s="877"/>
      <c r="GKG20" s="877"/>
      <c r="GKH20" s="877"/>
      <c r="GKI20" s="877"/>
      <c r="GKJ20" s="877"/>
      <c r="GKK20" s="877"/>
      <c r="GKL20" s="877"/>
      <c r="GKM20" s="877"/>
      <c r="GKN20" s="877"/>
      <c r="GKO20" s="877"/>
      <c r="GKP20" s="877"/>
      <c r="GKQ20" s="877"/>
      <c r="GKR20" s="877"/>
      <c r="GKS20" s="877"/>
      <c r="GKT20" s="877"/>
      <c r="GKU20" s="877"/>
      <c r="GKV20" s="877"/>
      <c r="GKW20" s="877"/>
      <c r="GKX20" s="877"/>
      <c r="GKY20" s="877"/>
      <c r="GKZ20" s="877"/>
      <c r="GLA20" s="877"/>
      <c r="GLB20" s="877"/>
      <c r="GLC20" s="877"/>
      <c r="GLD20" s="877"/>
      <c r="GLE20" s="877"/>
      <c r="GLF20" s="877"/>
      <c r="GLG20" s="877"/>
      <c r="GLH20" s="877"/>
      <c r="GLI20" s="877"/>
      <c r="GLJ20" s="877"/>
      <c r="GLK20" s="877"/>
      <c r="GLL20" s="877"/>
      <c r="GLM20" s="877"/>
      <c r="GLN20" s="877"/>
      <c r="GLO20" s="877"/>
      <c r="GLP20" s="877"/>
      <c r="GLQ20" s="877"/>
      <c r="GLR20" s="877"/>
      <c r="GLS20" s="877"/>
      <c r="GLT20" s="877"/>
      <c r="GLU20" s="877"/>
      <c r="GLV20" s="877"/>
      <c r="GLW20" s="877"/>
      <c r="GLX20" s="877"/>
      <c r="GLY20" s="877"/>
      <c r="GLZ20" s="877"/>
      <c r="GMA20" s="877"/>
      <c r="GMB20" s="877"/>
      <c r="GMC20" s="877"/>
      <c r="GMD20" s="877"/>
      <c r="GME20" s="877"/>
      <c r="GMF20" s="877"/>
      <c r="GMG20" s="877"/>
      <c r="GMH20" s="877"/>
      <c r="GMI20" s="877"/>
      <c r="GMJ20" s="877"/>
      <c r="GMK20" s="877"/>
      <c r="GML20" s="877"/>
      <c r="GMM20" s="877"/>
      <c r="GMN20" s="877"/>
      <c r="GMO20" s="877"/>
      <c r="GMP20" s="877"/>
      <c r="GMQ20" s="877"/>
      <c r="GMR20" s="877"/>
      <c r="GMS20" s="877"/>
      <c r="GMT20" s="877"/>
      <c r="GMU20" s="877"/>
      <c r="GMV20" s="877"/>
      <c r="GMW20" s="877"/>
      <c r="GMX20" s="877"/>
      <c r="GMY20" s="877"/>
      <c r="GMZ20" s="877"/>
      <c r="GNA20" s="877"/>
      <c r="GNB20" s="877"/>
      <c r="GNC20" s="877"/>
      <c r="GND20" s="877"/>
      <c r="GNE20" s="877"/>
      <c r="GNF20" s="877"/>
      <c r="GNG20" s="877"/>
      <c r="GNH20" s="877"/>
      <c r="GNI20" s="877"/>
      <c r="GNJ20" s="877"/>
      <c r="GNK20" s="877"/>
      <c r="GNL20" s="877"/>
      <c r="GNM20" s="877"/>
      <c r="GNN20" s="877"/>
      <c r="GNO20" s="877"/>
      <c r="GNP20" s="877"/>
      <c r="GNQ20" s="877"/>
      <c r="GNR20" s="877"/>
      <c r="GNS20" s="877"/>
      <c r="GNT20" s="877"/>
      <c r="GNU20" s="877"/>
      <c r="GNV20" s="877"/>
      <c r="GNW20" s="877"/>
      <c r="GNX20" s="877"/>
      <c r="GNY20" s="877"/>
      <c r="GNZ20" s="877"/>
      <c r="GOA20" s="877"/>
      <c r="GOB20" s="877"/>
      <c r="GOC20" s="877"/>
      <c r="GOD20" s="877"/>
      <c r="GOE20" s="877"/>
      <c r="GOF20" s="877"/>
      <c r="GOG20" s="877"/>
      <c r="GOH20" s="877"/>
      <c r="GOI20" s="877"/>
      <c r="GOJ20" s="877"/>
      <c r="GOK20" s="877"/>
      <c r="GOL20" s="877"/>
      <c r="GOM20" s="877"/>
      <c r="GON20" s="877"/>
      <c r="GOO20" s="877"/>
      <c r="GOP20" s="877"/>
      <c r="GOQ20" s="877"/>
      <c r="GOR20" s="877"/>
      <c r="GOS20" s="877"/>
      <c r="GOT20" s="877"/>
      <c r="GOU20" s="877"/>
      <c r="GOV20" s="877"/>
      <c r="GOW20" s="877"/>
      <c r="GOX20" s="877"/>
      <c r="GOY20" s="877"/>
      <c r="GOZ20" s="877"/>
      <c r="GPA20" s="877"/>
      <c r="GPB20" s="877"/>
      <c r="GPC20" s="877"/>
      <c r="GPD20" s="877"/>
      <c r="GPE20" s="877"/>
      <c r="GPF20" s="877"/>
      <c r="GPG20" s="877"/>
      <c r="GPH20" s="877"/>
      <c r="GPI20" s="877"/>
      <c r="GPJ20" s="877"/>
      <c r="GPK20" s="877"/>
      <c r="GPL20" s="877"/>
      <c r="GPM20" s="877"/>
      <c r="GPN20" s="877"/>
      <c r="GPO20" s="877"/>
      <c r="GPP20" s="877"/>
      <c r="GPQ20" s="877"/>
      <c r="GPR20" s="877"/>
      <c r="GPS20" s="877"/>
      <c r="GPT20" s="877"/>
      <c r="GPU20" s="877"/>
      <c r="GPV20" s="877"/>
      <c r="GPW20" s="877"/>
      <c r="GPX20" s="877"/>
      <c r="GPY20" s="877"/>
      <c r="GPZ20" s="877"/>
      <c r="GQA20" s="877"/>
      <c r="GQB20" s="877"/>
      <c r="GQC20" s="877"/>
      <c r="GQD20" s="877"/>
      <c r="GQE20" s="877"/>
      <c r="GQF20" s="877"/>
      <c r="GQG20" s="877"/>
      <c r="GQH20" s="877"/>
      <c r="GQI20" s="877"/>
      <c r="GQJ20" s="877"/>
      <c r="GQK20" s="877"/>
      <c r="GQL20" s="877"/>
      <c r="GQM20" s="877"/>
      <c r="GQN20" s="877"/>
      <c r="GQO20" s="877"/>
      <c r="GQP20" s="877"/>
      <c r="GQQ20" s="877"/>
      <c r="GQR20" s="877"/>
      <c r="GQS20" s="877"/>
      <c r="GQT20" s="877"/>
      <c r="GQU20" s="877"/>
      <c r="GQV20" s="877"/>
      <c r="GQW20" s="877"/>
      <c r="GQX20" s="877"/>
      <c r="GQY20" s="877"/>
      <c r="GQZ20" s="877"/>
      <c r="GRA20" s="877"/>
      <c r="GRB20" s="877"/>
      <c r="GRC20" s="877"/>
      <c r="GRD20" s="877"/>
      <c r="GRE20" s="877"/>
      <c r="GRF20" s="877"/>
      <c r="GRG20" s="877"/>
      <c r="GRH20" s="877"/>
      <c r="GRI20" s="877"/>
      <c r="GRJ20" s="877"/>
      <c r="GRK20" s="877"/>
      <c r="GRL20" s="877"/>
      <c r="GRM20" s="877"/>
      <c r="GRN20" s="877"/>
      <c r="GRO20" s="877"/>
      <c r="GRP20" s="877"/>
      <c r="GRQ20" s="877"/>
      <c r="GRR20" s="877"/>
      <c r="GRS20" s="877"/>
      <c r="GRT20" s="877"/>
      <c r="GRU20" s="877"/>
      <c r="GRV20" s="877"/>
      <c r="GRW20" s="877"/>
      <c r="GRX20" s="877"/>
      <c r="GRY20" s="877"/>
      <c r="GRZ20" s="877"/>
      <c r="GSA20" s="877"/>
      <c r="GSB20" s="877"/>
      <c r="GSC20" s="877"/>
      <c r="GSD20" s="877"/>
      <c r="GSE20" s="877"/>
      <c r="GSF20" s="877"/>
      <c r="GSG20" s="877"/>
      <c r="GSH20" s="877"/>
      <c r="GSI20" s="877"/>
      <c r="GSJ20" s="877"/>
      <c r="GSK20" s="877"/>
      <c r="GSL20" s="877"/>
      <c r="GSM20" s="877"/>
      <c r="GSN20" s="877"/>
      <c r="GSO20" s="877"/>
      <c r="GSP20" s="877"/>
      <c r="GSQ20" s="877"/>
      <c r="GSR20" s="877"/>
      <c r="GSS20" s="877"/>
      <c r="GST20" s="877"/>
      <c r="GSU20" s="877"/>
      <c r="GSV20" s="877"/>
      <c r="GSW20" s="877"/>
      <c r="GSX20" s="877"/>
      <c r="GSY20" s="877"/>
      <c r="GSZ20" s="877"/>
      <c r="GTA20" s="877"/>
      <c r="GTB20" s="877"/>
      <c r="GTC20" s="877"/>
      <c r="GTD20" s="877"/>
      <c r="GTE20" s="877"/>
      <c r="GTF20" s="877"/>
      <c r="GTG20" s="877"/>
      <c r="GTH20" s="877"/>
      <c r="GTI20" s="877"/>
      <c r="GTJ20" s="877"/>
      <c r="GTK20" s="877"/>
      <c r="GTL20" s="877"/>
      <c r="GTM20" s="877"/>
      <c r="GTN20" s="877"/>
      <c r="GTO20" s="877"/>
      <c r="GTP20" s="877"/>
      <c r="GTQ20" s="877"/>
      <c r="GTR20" s="877"/>
      <c r="GTS20" s="877"/>
      <c r="GTT20" s="877"/>
      <c r="GTU20" s="877"/>
      <c r="GTV20" s="877"/>
      <c r="GTW20" s="877"/>
      <c r="GTX20" s="877"/>
      <c r="GTY20" s="877"/>
      <c r="GTZ20" s="877"/>
      <c r="GUA20" s="877"/>
      <c r="GUB20" s="877"/>
      <c r="GUC20" s="877"/>
      <c r="GUD20" s="877"/>
      <c r="GUE20" s="877"/>
      <c r="GUF20" s="877"/>
      <c r="GUG20" s="877"/>
      <c r="GUH20" s="877"/>
      <c r="GUI20" s="877"/>
      <c r="GUJ20" s="877"/>
      <c r="GUK20" s="877"/>
      <c r="GUL20" s="877"/>
      <c r="GUM20" s="877"/>
      <c r="GUN20" s="877"/>
      <c r="GUO20" s="877"/>
      <c r="GUP20" s="877"/>
      <c r="GUQ20" s="877"/>
      <c r="GUR20" s="877"/>
      <c r="GUS20" s="877"/>
      <c r="GUT20" s="877"/>
      <c r="GUU20" s="877"/>
      <c r="GUV20" s="877"/>
      <c r="GUW20" s="877"/>
      <c r="GUX20" s="877"/>
      <c r="GUY20" s="877"/>
      <c r="GUZ20" s="877"/>
      <c r="GVA20" s="877"/>
      <c r="GVB20" s="877"/>
      <c r="GVC20" s="877"/>
      <c r="GVD20" s="877"/>
      <c r="GVE20" s="877"/>
      <c r="GVF20" s="877"/>
      <c r="GVG20" s="877"/>
      <c r="GVH20" s="877"/>
      <c r="GVI20" s="877"/>
      <c r="GVJ20" s="877"/>
      <c r="GVK20" s="877"/>
      <c r="GVL20" s="877"/>
      <c r="GVM20" s="877"/>
      <c r="GVN20" s="877"/>
      <c r="GVO20" s="877"/>
      <c r="GVP20" s="877"/>
      <c r="GVQ20" s="877"/>
      <c r="GVR20" s="877"/>
      <c r="GVS20" s="877"/>
      <c r="GVT20" s="877"/>
      <c r="GVU20" s="877"/>
      <c r="GVV20" s="877"/>
      <c r="GVW20" s="877"/>
      <c r="GVX20" s="877"/>
      <c r="GVY20" s="877"/>
      <c r="GVZ20" s="877"/>
      <c r="GWA20" s="877"/>
      <c r="GWB20" s="877"/>
      <c r="GWC20" s="877"/>
      <c r="GWD20" s="877"/>
      <c r="GWE20" s="877"/>
      <c r="GWF20" s="877"/>
      <c r="GWG20" s="877"/>
      <c r="GWH20" s="877"/>
      <c r="GWI20" s="877"/>
      <c r="GWJ20" s="877"/>
      <c r="GWK20" s="877"/>
      <c r="GWL20" s="877"/>
      <c r="GWM20" s="877"/>
      <c r="GWN20" s="877"/>
      <c r="GWO20" s="877"/>
      <c r="GWP20" s="877"/>
      <c r="GWQ20" s="877"/>
      <c r="GWR20" s="877"/>
      <c r="GWS20" s="877"/>
      <c r="GWT20" s="877"/>
      <c r="GWU20" s="877"/>
      <c r="GWV20" s="877"/>
      <c r="GWW20" s="877"/>
      <c r="GWX20" s="877"/>
      <c r="GWY20" s="877"/>
      <c r="GWZ20" s="877"/>
      <c r="GXA20" s="877"/>
      <c r="GXB20" s="877"/>
      <c r="GXC20" s="877"/>
      <c r="GXD20" s="877"/>
      <c r="GXE20" s="877"/>
      <c r="GXF20" s="877"/>
      <c r="GXG20" s="877"/>
      <c r="GXH20" s="877"/>
      <c r="GXI20" s="877"/>
      <c r="GXJ20" s="877"/>
      <c r="GXK20" s="877"/>
      <c r="GXL20" s="877"/>
      <c r="GXM20" s="877"/>
      <c r="GXN20" s="877"/>
      <c r="GXO20" s="877"/>
      <c r="GXP20" s="877"/>
      <c r="GXQ20" s="877"/>
      <c r="GXR20" s="877"/>
      <c r="GXS20" s="877"/>
      <c r="GXT20" s="877"/>
      <c r="GXU20" s="877"/>
      <c r="GXV20" s="877"/>
      <c r="GXW20" s="877"/>
      <c r="GXX20" s="877"/>
      <c r="GXY20" s="877"/>
      <c r="GXZ20" s="877"/>
      <c r="GYA20" s="877"/>
      <c r="GYB20" s="877"/>
      <c r="GYC20" s="877"/>
      <c r="GYD20" s="877"/>
      <c r="GYE20" s="877"/>
      <c r="GYF20" s="877"/>
      <c r="GYG20" s="877"/>
      <c r="GYH20" s="877"/>
      <c r="GYI20" s="877"/>
      <c r="GYJ20" s="877"/>
      <c r="GYK20" s="877"/>
      <c r="GYL20" s="877"/>
      <c r="GYM20" s="877"/>
      <c r="GYN20" s="877"/>
      <c r="GYO20" s="877"/>
      <c r="GYP20" s="877"/>
      <c r="GYQ20" s="877"/>
      <c r="GYR20" s="877"/>
      <c r="GYS20" s="877"/>
      <c r="GYT20" s="877"/>
      <c r="GYU20" s="877"/>
      <c r="GYV20" s="877"/>
      <c r="GYW20" s="877"/>
      <c r="GYX20" s="877"/>
      <c r="GYY20" s="877"/>
      <c r="GYZ20" s="877"/>
      <c r="GZA20" s="877"/>
      <c r="GZB20" s="877"/>
      <c r="GZC20" s="877"/>
      <c r="GZD20" s="877"/>
      <c r="GZE20" s="877"/>
      <c r="GZF20" s="877"/>
      <c r="GZG20" s="877"/>
      <c r="GZH20" s="877"/>
      <c r="GZI20" s="877"/>
      <c r="GZJ20" s="877"/>
      <c r="GZK20" s="877"/>
      <c r="GZL20" s="877"/>
      <c r="GZM20" s="877"/>
      <c r="GZN20" s="877"/>
      <c r="GZO20" s="877"/>
      <c r="GZP20" s="877"/>
      <c r="GZQ20" s="877"/>
      <c r="GZR20" s="877"/>
      <c r="GZS20" s="877"/>
      <c r="GZT20" s="877"/>
      <c r="GZU20" s="877"/>
      <c r="GZV20" s="877"/>
      <c r="GZW20" s="877"/>
      <c r="GZX20" s="877"/>
      <c r="GZY20" s="877"/>
      <c r="GZZ20" s="877"/>
      <c r="HAA20" s="877"/>
      <c r="HAB20" s="877"/>
      <c r="HAC20" s="877"/>
      <c r="HAD20" s="877"/>
      <c r="HAE20" s="877"/>
      <c r="HAF20" s="877"/>
      <c r="HAG20" s="877"/>
      <c r="HAH20" s="877"/>
      <c r="HAI20" s="877"/>
      <c r="HAJ20" s="877"/>
      <c r="HAK20" s="877"/>
      <c r="HAL20" s="877"/>
      <c r="HAM20" s="877"/>
      <c r="HAN20" s="877"/>
      <c r="HAO20" s="877"/>
      <c r="HAP20" s="877"/>
      <c r="HAQ20" s="877"/>
      <c r="HAR20" s="877"/>
      <c r="HAS20" s="877"/>
      <c r="HAT20" s="877"/>
      <c r="HAU20" s="877"/>
      <c r="HAV20" s="877"/>
      <c r="HAW20" s="877"/>
      <c r="HAX20" s="877"/>
      <c r="HAY20" s="877"/>
      <c r="HAZ20" s="877"/>
      <c r="HBA20" s="877"/>
      <c r="HBB20" s="877"/>
      <c r="HBC20" s="877"/>
      <c r="HBD20" s="877"/>
      <c r="HBE20" s="877"/>
      <c r="HBF20" s="877"/>
      <c r="HBG20" s="877"/>
      <c r="HBH20" s="877"/>
      <c r="HBI20" s="877"/>
      <c r="HBJ20" s="877"/>
      <c r="HBK20" s="877"/>
      <c r="HBL20" s="877"/>
      <c r="HBM20" s="877"/>
      <c r="HBN20" s="877"/>
      <c r="HBO20" s="877"/>
      <c r="HBP20" s="877"/>
      <c r="HBQ20" s="877"/>
      <c r="HBR20" s="877"/>
      <c r="HBS20" s="877"/>
      <c r="HBT20" s="877"/>
      <c r="HBU20" s="877"/>
      <c r="HBV20" s="877"/>
      <c r="HBW20" s="877"/>
      <c r="HBX20" s="877"/>
      <c r="HBY20" s="877"/>
      <c r="HBZ20" s="877"/>
      <c r="HCA20" s="877"/>
      <c r="HCB20" s="877"/>
      <c r="HCC20" s="877"/>
      <c r="HCD20" s="877"/>
      <c r="HCE20" s="877"/>
      <c r="HCF20" s="877"/>
      <c r="HCG20" s="877"/>
      <c r="HCH20" s="877"/>
      <c r="HCI20" s="877"/>
      <c r="HCJ20" s="877"/>
      <c r="HCK20" s="877"/>
      <c r="HCL20" s="877"/>
      <c r="HCM20" s="877"/>
      <c r="HCN20" s="877"/>
      <c r="HCO20" s="877"/>
      <c r="HCP20" s="877"/>
      <c r="HCQ20" s="877"/>
      <c r="HCR20" s="877"/>
      <c r="HCS20" s="877"/>
      <c r="HCT20" s="877"/>
      <c r="HCU20" s="877"/>
      <c r="HCV20" s="877"/>
      <c r="HCW20" s="877"/>
      <c r="HCX20" s="877"/>
      <c r="HCY20" s="877"/>
      <c r="HCZ20" s="877"/>
      <c r="HDA20" s="877"/>
      <c r="HDB20" s="877"/>
      <c r="HDC20" s="877"/>
      <c r="HDD20" s="877"/>
      <c r="HDE20" s="877"/>
      <c r="HDF20" s="877"/>
      <c r="HDG20" s="877"/>
      <c r="HDH20" s="877"/>
      <c r="HDI20" s="877"/>
      <c r="HDJ20" s="877"/>
      <c r="HDK20" s="877"/>
      <c r="HDL20" s="877"/>
      <c r="HDM20" s="877"/>
      <c r="HDN20" s="877"/>
      <c r="HDO20" s="877"/>
      <c r="HDP20" s="877"/>
      <c r="HDQ20" s="877"/>
      <c r="HDR20" s="877"/>
      <c r="HDS20" s="877"/>
      <c r="HDT20" s="877"/>
      <c r="HDU20" s="877"/>
      <c r="HDV20" s="877"/>
      <c r="HDW20" s="877"/>
      <c r="HDX20" s="877"/>
      <c r="HDY20" s="877"/>
      <c r="HDZ20" s="877"/>
      <c r="HEA20" s="877"/>
      <c r="HEB20" s="877"/>
      <c r="HEC20" s="877"/>
      <c r="HED20" s="877"/>
      <c r="HEE20" s="877"/>
      <c r="HEF20" s="877"/>
      <c r="HEG20" s="877"/>
      <c r="HEH20" s="877"/>
      <c r="HEI20" s="877"/>
      <c r="HEJ20" s="877"/>
      <c r="HEK20" s="877"/>
      <c r="HEL20" s="877"/>
      <c r="HEM20" s="877"/>
      <c r="HEN20" s="877"/>
      <c r="HEO20" s="877"/>
      <c r="HEP20" s="877"/>
      <c r="HEQ20" s="877"/>
      <c r="HER20" s="877"/>
      <c r="HES20" s="877"/>
      <c r="HET20" s="877"/>
      <c r="HEU20" s="877"/>
      <c r="HEV20" s="877"/>
      <c r="HEW20" s="877"/>
      <c r="HEX20" s="877"/>
      <c r="HEY20" s="877"/>
      <c r="HEZ20" s="877"/>
      <c r="HFA20" s="877"/>
      <c r="HFB20" s="877"/>
      <c r="HFC20" s="877"/>
      <c r="HFD20" s="877"/>
      <c r="HFE20" s="877"/>
      <c r="HFF20" s="877"/>
      <c r="HFG20" s="877"/>
      <c r="HFH20" s="877"/>
      <c r="HFI20" s="877"/>
      <c r="HFJ20" s="877"/>
      <c r="HFK20" s="877"/>
      <c r="HFL20" s="877"/>
      <c r="HFM20" s="877"/>
      <c r="HFN20" s="877"/>
      <c r="HFO20" s="877"/>
      <c r="HFP20" s="877"/>
      <c r="HFQ20" s="877"/>
      <c r="HFR20" s="877"/>
      <c r="HFS20" s="877"/>
      <c r="HFT20" s="877"/>
      <c r="HFU20" s="877"/>
      <c r="HFV20" s="877"/>
      <c r="HFW20" s="877"/>
      <c r="HFX20" s="877"/>
      <c r="HFY20" s="877"/>
      <c r="HFZ20" s="877"/>
      <c r="HGA20" s="877"/>
      <c r="HGB20" s="877"/>
      <c r="HGC20" s="877"/>
      <c r="HGD20" s="877"/>
      <c r="HGE20" s="877"/>
      <c r="HGF20" s="877"/>
      <c r="HGG20" s="877"/>
      <c r="HGH20" s="877"/>
      <c r="HGI20" s="877"/>
      <c r="HGJ20" s="877"/>
      <c r="HGK20" s="877"/>
      <c r="HGL20" s="877"/>
      <c r="HGM20" s="877"/>
      <c r="HGN20" s="877"/>
      <c r="HGO20" s="877"/>
      <c r="HGP20" s="877"/>
      <c r="HGQ20" s="877"/>
      <c r="HGR20" s="877"/>
      <c r="HGS20" s="877"/>
      <c r="HGT20" s="877"/>
      <c r="HGU20" s="877"/>
      <c r="HGV20" s="877"/>
      <c r="HGW20" s="877"/>
      <c r="HGX20" s="877"/>
      <c r="HGY20" s="877"/>
      <c r="HGZ20" s="877"/>
      <c r="HHA20" s="877"/>
      <c r="HHB20" s="877"/>
      <c r="HHC20" s="877"/>
      <c r="HHD20" s="877"/>
      <c r="HHE20" s="877"/>
      <c r="HHF20" s="877"/>
      <c r="HHG20" s="877"/>
      <c r="HHH20" s="877"/>
      <c r="HHI20" s="877"/>
      <c r="HHJ20" s="877"/>
      <c r="HHK20" s="877"/>
      <c r="HHL20" s="877"/>
      <c r="HHM20" s="877"/>
      <c r="HHN20" s="877"/>
      <c r="HHO20" s="877"/>
      <c r="HHP20" s="877"/>
      <c r="HHQ20" s="877"/>
      <c r="HHR20" s="877"/>
      <c r="HHS20" s="877"/>
      <c r="HHT20" s="877"/>
      <c r="HHU20" s="877"/>
      <c r="HHV20" s="877"/>
      <c r="HHW20" s="877"/>
      <c r="HHX20" s="877"/>
      <c r="HHY20" s="877"/>
      <c r="HHZ20" s="877"/>
      <c r="HIA20" s="877"/>
      <c r="HIB20" s="877"/>
      <c r="HIC20" s="877"/>
      <c r="HID20" s="877"/>
      <c r="HIE20" s="877"/>
      <c r="HIF20" s="877"/>
      <c r="HIG20" s="877"/>
      <c r="HIH20" s="877"/>
      <c r="HII20" s="877"/>
      <c r="HIJ20" s="877"/>
      <c r="HIK20" s="877"/>
      <c r="HIL20" s="877"/>
      <c r="HIM20" s="877"/>
      <c r="HIN20" s="877"/>
      <c r="HIO20" s="877"/>
      <c r="HIP20" s="877"/>
      <c r="HIQ20" s="877"/>
      <c r="HIR20" s="877"/>
      <c r="HIS20" s="877"/>
      <c r="HIT20" s="877"/>
      <c r="HIU20" s="877"/>
      <c r="HIV20" s="877"/>
      <c r="HIW20" s="877"/>
      <c r="HIX20" s="877"/>
      <c r="HIY20" s="877"/>
      <c r="HIZ20" s="877"/>
      <c r="HJA20" s="877"/>
      <c r="HJB20" s="877"/>
      <c r="HJC20" s="877"/>
      <c r="HJD20" s="877"/>
      <c r="HJE20" s="877"/>
      <c r="HJF20" s="877"/>
      <c r="HJG20" s="877"/>
      <c r="HJH20" s="877"/>
      <c r="HJI20" s="877"/>
      <c r="HJJ20" s="877"/>
      <c r="HJK20" s="877"/>
      <c r="HJL20" s="877"/>
      <c r="HJM20" s="877"/>
      <c r="HJN20" s="877"/>
      <c r="HJO20" s="877"/>
      <c r="HJP20" s="877"/>
      <c r="HJQ20" s="877"/>
      <c r="HJR20" s="877"/>
      <c r="HJS20" s="877"/>
      <c r="HJT20" s="877"/>
      <c r="HJU20" s="877"/>
      <c r="HJV20" s="877"/>
      <c r="HJW20" s="877"/>
      <c r="HJX20" s="877"/>
      <c r="HJY20" s="877"/>
      <c r="HJZ20" s="877"/>
      <c r="HKA20" s="877"/>
      <c r="HKB20" s="877"/>
      <c r="HKC20" s="877"/>
      <c r="HKD20" s="877"/>
      <c r="HKE20" s="877"/>
      <c r="HKF20" s="877"/>
      <c r="HKG20" s="877"/>
      <c r="HKH20" s="877"/>
      <c r="HKI20" s="877"/>
      <c r="HKJ20" s="877"/>
      <c r="HKK20" s="877"/>
      <c r="HKL20" s="877"/>
      <c r="HKM20" s="877"/>
      <c r="HKN20" s="877"/>
      <c r="HKO20" s="877"/>
      <c r="HKP20" s="877"/>
      <c r="HKQ20" s="877"/>
      <c r="HKR20" s="877"/>
      <c r="HKS20" s="877"/>
      <c r="HKT20" s="877"/>
      <c r="HKU20" s="877"/>
      <c r="HKV20" s="877"/>
      <c r="HKW20" s="877"/>
      <c r="HKX20" s="877"/>
      <c r="HKY20" s="877"/>
      <c r="HKZ20" s="877"/>
      <c r="HLA20" s="877"/>
      <c r="HLB20" s="877"/>
      <c r="HLC20" s="877"/>
      <c r="HLD20" s="877"/>
      <c r="HLE20" s="877"/>
      <c r="HLF20" s="877"/>
      <c r="HLG20" s="877"/>
      <c r="HLH20" s="877"/>
      <c r="HLI20" s="877"/>
      <c r="HLJ20" s="877"/>
      <c r="HLK20" s="877"/>
      <c r="HLL20" s="877"/>
      <c r="HLM20" s="877"/>
      <c r="HLN20" s="877"/>
      <c r="HLO20" s="877"/>
      <c r="HLP20" s="877"/>
      <c r="HLQ20" s="877"/>
      <c r="HLR20" s="877"/>
      <c r="HLS20" s="877"/>
      <c r="HLT20" s="877"/>
      <c r="HLU20" s="877"/>
      <c r="HLV20" s="877"/>
      <c r="HLW20" s="877"/>
      <c r="HLX20" s="877"/>
      <c r="HLY20" s="877"/>
      <c r="HLZ20" s="877"/>
      <c r="HMA20" s="877"/>
      <c r="HMB20" s="877"/>
      <c r="HMC20" s="877"/>
      <c r="HMD20" s="877"/>
      <c r="HME20" s="877"/>
      <c r="HMF20" s="877"/>
      <c r="HMG20" s="877"/>
      <c r="HMH20" s="877"/>
      <c r="HMI20" s="877"/>
      <c r="HMJ20" s="877"/>
      <c r="HMK20" s="877"/>
      <c r="HML20" s="877"/>
      <c r="HMM20" s="877"/>
      <c r="HMN20" s="877"/>
      <c r="HMO20" s="877"/>
      <c r="HMP20" s="877"/>
      <c r="HMQ20" s="877"/>
      <c r="HMR20" s="877"/>
      <c r="HMS20" s="877"/>
      <c r="HMT20" s="877"/>
      <c r="HMU20" s="877"/>
      <c r="HMV20" s="877"/>
      <c r="HMW20" s="877"/>
      <c r="HMX20" s="877"/>
      <c r="HMY20" s="877"/>
      <c r="HMZ20" s="877"/>
      <c r="HNA20" s="877"/>
      <c r="HNB20" s="877"/>
      <c r="HNC20" s="877"/>
      <c r="HND20" s="877"/>
      <c r="HNE20" s="877"/>
      <c r="HNF20" s="877"/>
      <c r="HNG20" s="877"/>
      <c r="HNH20" s="877"/>
      <c r="HNI20" s="877"/>
      <c r="HNJ20" s="877"/>
      <c r="HNK20" s="877"/>
      <c r="HNL20" s="877"/>
      <c r="HNM20" s="877"/>
      <c r="HNN20" s="877"/>
      <c r="HNO20" s="877"/>
      <c r="HNP20" s="877"/>
      <c r="HNQ20" s="877"/>
      <c r="HNR20" s="877"/>
      <c r="HNS20" s="877"/>
      <c r="HNT20" s="877"/>
      <c r="HNU20" s="877"/>
      <c r="HNV20" s="877"/>
      <c r="HNW20" s="877"/>
      <c r="HNX20" s="877"/>
      <c r="HNY20" s="877"/>
      <c r="HNZ20" s="877"/>
      <c r="HOA20" s="877"/>
      <c r="HOB20" s="877"/>
      <c r="HOC20" s="877"/>
      <c r="HOD20" s="877"/>
      <c r="HOE20" s="877"/>
      <c r="HOF20" s="877"/>
      <c r="HOG20" s="877"/>
      <c r="HOH20" s="877"/>
      <c r="HOI20" s="877"/>
      <c r="HOJ20" s="877"/>
      <c r="HOK20" s="877"/>
      <c r="HOL20" s="877"/>
      <c r="HOM20" s="877"/>
      <c r="HON20" s="877"/>
      <c r="HOO20" s="877"/>
      <c r="HOP20" s="877"/>
      <c r="HOQ20" s="877"/>
      <c r="HOR20" s="877"/>
      <c r="HOS20" s="877"/>
      <c r="HOT20" s="877"/>
      <c r="HOU20" s="877"/>
      <c r="HOV20" s="877"/>
      <c r="HOW20" s="877"/>
      <c r="HOX20" s="877"/>
      <c r="HOY20" s="877"/>
      <c r="HOZ20" s="877"/>
      <c r="HPA20" s="877"/>
      <c r="HPB20" s="877"/>
      <c r="HPC20" s="877"/>
      <c r="HPD20" s="877"/>
      <c r="HPE20" s="877"/>
      <c r="HPF20" s="877"/>
      <c r="HPG20" s="877"/>
      <c r="HPH20" s="877"/>
      <c r="HPI20" s="877"/>
      <c r="HPJ20" s="877"/>
      <c r="HPK20" s="877"/>
      <c r="HPL20" s="877"/>
      <c r="HPM20" s="877"/>
      <c r="HPN20" s="877"/>
      <c r="HPO20" s="877"/>
      <c r="HPP20" s="877"/>
      <c r="HPQ20" s="877"/>
      <c r="HPR20" s="877"/>
      <c r="HPS20" s="877"/>
      <c r="HPT20" s="877"/>
      <c r="HPU20" s="877"/>
      <c r="HPV20" s="877"/>
      <c r="HPW20" s="877"/>
      <c r="HPX20" s="877"/>
      <c r="HPY20" s="877"/>
      <c r="HPZ20" s="877"/>
      <c r="HQA20" s="877"/>
      <c r="HQB20" s="877"/>
      <c r="HQC20" s="877"/>
      <c r="HQD20" s="877"/>
      <c r="HQE20" s="877"/>
      <c r="HQF20" s="877"/>
      <c r="HQG20" s="877"/>
      <c r="HQH20" s="877"/>
      <c r="HQI20" s="877"/>
      <c r="HQJ20" s="877"/>
      <c r="HQK20" s="877"/>
      <c r="HQL20" s="877"/>
      <c r="HQM20" s="877"/>
      <c r="HQN20" s="877"/>
      <c r="HQO20" s="877"/>
      <c r="HQP20" s="877"/>
      <c r="HQQ20" s="877"/>
      <c r="HQR20" s="877"/>
      <c r="HQS20" s="877"/>
      <c r="HQT20" s="877"/>
      <c r="HQU20" s="877"/>
      <c r="HQV20" s="877"/>
      <c r="HQW20" s="877"/>
      <c r="HQX20" s="877"/>
      <c r="HQY20" s="877"/>
      <c r="HQZ20" s="877"/>
      <c r="HRA20" s="877"/>
      <c r="HRB20" s="877"/>
      <c r="HRC20" s="877"/>
      <c r="HRD20" s="877"/>
      <c r="HRE20" s="877"/>
      <c r="HRF20" s="877"/>
      <c r="HRG20" s="877"/>
      <c r="HRH20" s="877"/>
      <c r="HRI20" s="877"/>
      <c r="HRJ20" s="877"/>
      <c r="HRK20" s="877"/>
      <c r="HRL20" s="877"/>
      <c r="HRM20" s="877"/>
      <c r="HRN20" s="877"/>
      <c r="HRO20" s="877"/>
      <c r="HRP20" s="877"/>
      <c r="HRQ20" s="877"/>
      <c r="HRR20" s="877"/>
      <c r="HRS20" s="877"/>
      <c r="HRT20" s="877"/>
      <c r="HRU20" s="877"/>
      <c r="HRV20" s="877"/>
      <c r="HRW20" s="877"/>
      <c r="HRX20" s="877"/>
      <c r="HRY20" s="877"/>
      <c r="HRZ20" s="877"/>
      <c r="HSA20" s="877"/>
      <c r="HSB20" s="877"/>
      <c r="HSC20" s="877"/>
      <c r="HSD20" s="877"/>
      <c r="HSE20" s="877"/>
      <c r="HSF20" s="877"/>
      <c r="HSG20" s="877"/>
      <c r="HSH20" s="877"/>
      <c r="HSI20" s="877"/>
      <c r="HSJ20" s="877"/>
      <c r="HSK20" s="877"/>
      <c r="HSL20" s="877"/>
      <c r="HSM20" s="877"/>
      <c r="HSN20" s="877"/>
      <c r="HSO20" s="877"/>
      <c r="HSP20" s="877"/>
      <c r="HSQ20" s="877"/>
      <c r="HSR20" s="877"/>
      <c r="HSS20" s="877"/>
      <c r="HST20" s="877"/>
      <c r="HSU20" s="877"/>
      <c r="HSV20" s="877"/>
      <c r="HSW20" s="877"/>
      <c r="HSX20" s="877"/>
      <c r="HSY20" s="877"/>
      <c r="HSZ20" s="877"/>
      <c r="HTA20" s="877"/>
      <c r="HTB20" s="877"/>
      <c r="HTC20" s="877"/>
      <c r="HTD20" s="877"/>
      <c r="HTE20" s="877"/>
      <c r="HTF20" s="877"/>
      <c r="HTG20" s="877"/>
      <c r="HTH20" s="877"/>
      <c r="HTI20" s="877"/>
      <c r="HTJ20" s="877"/>
      <c r="HTK20" s="877"/>
      <c r="HTL20" s="877"/>
      <c r="HTM20" s="877"/>
      <c r="HTN20" s="877"/>
      <c r="HTO20" s="877"/>
      <c r="HTP20" s="877"/>
      <c r="HTQ20" s="877"/>
      <c r="HTR20" s="877"/>
      <c r="HTS20" s="877"/>
      <c r="HTT20" s="877"/>
      <c r="HTU20" s="877"/>
      <c r="HTV20" s="877"/>
      <c r="HTW20" s="877"/>
      <c r="HTX20" s="877"/>
      <c r="HTY20" s="877"/>
      <c r="HTZ20" s="877"/>
      <c r="HUA20" s="877"/>
      <c r="HUB20" s="877"/>
      <c r="HUC20" s="877"/>
      <c r="HUD20" s="877"/>
      <c r="HUE20" s="877"/>
      <c r="HUF20" s="877"/>
      <c r="HUG20" s="877"/>
      <c r="HUH20" s="877"/>
      <c r="HUI20" s="877"/>
      <c r="HUJ20" s="877"/>
      <c r="HUK20" s="877"/>
      <c r="HUL20" s="877"/>
      <c r="HUM20" s="877"/>
      <c r="HUN20" s="877"/>
      <c r="HUO20" s="877"/>
      <c r="HUP20" s="877"/>
      <c r="HUQ20" s="877"/>
      <c r="HUR20" s="877"/>
      <c r="HUS20" s="877"/>
      <c r="HUT20" s="877"/>
      <c r="HUU20" s="877"/>
      <c r="HUV20" s="877"/>
      <c r="HUW20" s="877"/>
      <c r="HUX20" s="877"/>
      <c r="HUY20" s="877"/>
      <c r="HUZ20" s="877"/>
      <c r="HVA20" s="877"/>
      <c r="HVB20" s="877"/>
      <c r="HVC20" s="877"/>
      <c r="HVD20" s="877"/>
      <c r="HVE20" s="877"/>
      <c r="HVF20" s="877"/>
      <c r="HVG20" s="877"/>
      <c r="HVH20" s="877"/>
      <c r="HVI20" s="877"/>
      <c r="HVJ20" s="877"/>
      <c r="HVK20" s="877"/>
      <c r="HVL20" s="877"/>
      <c r="HVM20" s="877"/>
      <c r="HVN20" s="877"/>
      <c r="HVO20" s="877"/>
      <c r="HVP20" s="877"/>
      <c r="HVQ20" s="877"/>
      <c r="HVR20" s="877"/>
      <c r="HVS20" s="877"/>
      <c r="HVT20" s="877"/>
      <c r="HVU20" s="877"/>
      <c r="HVV20" s="877"/>
      <c r="HVW20" s="877"/>
      <c r="HVX20" s="877"/>
      <c r="HVY20" s="877"/>
      <c r="HVZ20" s="877"/>
      <c r="HWA20" s="877"/>
      <c r="HWB20" s="877"/>
      <c r="HWC20" s="877"/>
      <c r="HWD20" s="877"/>
      <c r="HWE20" s="877"/>
      <c r="HWF20" s="877"/>
      <c r="HWG20" s="877"/>
      <c r="HWH20" s="877"/>
      <c r="HWI20" s="877"/>
      <c r="HWJ20" s="877"/>
      <c r="HWK20" s="877"/>
      <c r="HWL20" s="877"/>
      <c r="HWM20" s="877"/>
      <c r="HWN20" s="877"/>
      <c r="HWO20" s="877"/>
      <c r="HWP20" s="877"/>
      <c r="HWQ20" s="877"/>
      <c r="HWR20" s="877"/>
      <c r="HWS20" s="877"/>
      <c r="HWT20" s="877"/>
      <c r="HWU20" s="877"/>
      <c r="HWV20" s="877"/>
      <c r="HWW20" s="877"/>
      <c r="HWX20" s="877"/>
      <c r="HWY20" s="877"/>
      <c r="HWZ20" s="877"/>
      <c r="HXA20" s="877"/>
      <c r="HXB20" s="877"/>
      <c r="HXC20" s="877"/>
      <c r="HXD20" s="877"/>
      <c r="HXE20" s="877"/>
      <c r="HXF20" s="877"/>
      <c r="HXG20" s="877"/>
      <c r="HXH20" s="877"/>
      <c r="HXI20" s="877"/>
      <c r="HXJ20" s="877"/>
      <c r="HXK20" s="877"/>
      <c r="HXL20" s="877"/>
      <c r="HXM20" s="877"/>
      <c r="HXN20" s="877"/>
      <c r="HXO20" s="877"/>
      <c r="HXP20" s="877"/>
      <c r="HXQ20" s="877"/>
      <c r="HXR20" s="877"/>
      <c r="HXS20" s="877"/>
      <c r="HXT20" s="877"/>
      <c r="HXU20" s="877"/>
      <c r="HXV20" s="877"/>
      <c r="HXW20" s="877"/>
      <c r="HXX20" s="877"/>
      <c r="HXY20" s="877"/>
      <c r="HXZ20" s="877"/>
      <c r="HYA20" s="877"/>
      <c r="HYB20" s="877"/>
      <c r="HYC20" s="877"/>
      <c r="HYD20" s="877"/>
      <c r="HYE20" s="877"/>
      <c r="HYF20" s="877"/>
      <c r="HYG20" s="877"/>
      <c r="HYH20" s="877"/>
      <c r="HYI20" s="877"/>
      <c r="HYJ20" s="877"/>
      <c r="HYK20" s="877"/>
      <c r="HYL20" s="877"/>
      <c r="HYM20" s="877"/>
      <c r="HYN20" s="877"/>
      <c r="HYO20" s="877"/>
      <c r="HYP20" s="877"/>
      <c r="HYQ20" s="877"/>
      <c r="HYR20" s="877"/>
      <c r="HYS20" s="877"/>
      <c r="HYT20" s="877"/>
      <c r="HYU20" s="877"/>
      <c r="HYV20" s="877"/>
      <c r="HYW20" s="877"/>
      <c r="HYX20" s="877"/>
      <c r="HYY20" s="877"/>
      <c r="HYZ20" s="877"/>
      <c r="HZA20" s="877"/>
      <c r="HZB20" s="877"/>
      <c r="HZC20" s="877"/>
      <c r="HZD20" s="877"/>
      <c r="HZE20" s="877"/>
      <c r="HZF20" s="877"/>
      <c r="HZG20" s="877"/>
      <c r="HZH20" s="877"/>
      <c r="HZI20" s="877"/>
      <c r="HZJ20" s="877"/>
      <c r="HZK20" s="877"/>
      <c r="HZL20" s="877"/>
      <c r="HZM20" s="877"/>
      <c r="HZN20" s="877"/>
      <c r="HZO20" s="877"/>
      <c r="HZP20" s="877"/>
      <c r="HZQ20" s="877"/>
      <c r="HZR20" s="877"/>
      <c r="HZS20" s="877"/>
      <c r="HZT20" s="877"/>
      <c r="HZU20" s="877"/>
      <c r="HZV20" s="877"/>
      <c r="HZW20" s="877"/>
      <c r="HZX20" s="877"/>
      <c r="HZY20" s="877"/>
      <c r="HZZ20" s="877"/>
      <c r="IAA20" s="877"/>
      <c r="IAB20" s="877"/>
      <c r="IAC20" s="877"/>
      <c r="IAD20" s="877"/>
      <c r="IAE20" s="877"/>
      <c r="IAF20" s="877"/>
      <c r="IAG20" s="877"/>
      <c r="IAH20" s="877"/>
      <c r="IAI20" s="877"/>
      <c r="IAJ20" s="877"/>
      <c r="IAK20" s="877"/>
      <c r="IAL20" s="877"/>
      <c r="IAM20" s="877"/>
      <c r="IAN20" s="877"/>
      <c r="IAO20" s="877"/>
      <c r="IAP20" s="877"/>
      <c r="IAQ20" s="877"/>
      <c r="IAR20" s="877"/>
      <c r="IAS20" s="877"/>
      <c r="IAT20" s="877"/>
      <c r="IAU20" s="877"/>
      <c r="IAV20" s="877"/>
      <c r="IAW20" s="877"/>
      <c r="IAX20" s="877"/>
      <c r="IAY20" s="877"/>
      <c r="IAZ20" s="877"/>
      <c r="IBA20" s="877"/>
      <c r="IBB20" s="877"/>
      <c r="IBC20" s="877"/>
      <c r="IBD20" s="877"/>
      <c r="IBE20" s="877"/>
      <c r="IBF20" s="877"/>
      <c r="IBG20" s="877"/>
      <c r="IBH20" s="877"/>
      <c r="IBI20" s="877"/>
      <c r="IBJ20" s="877"/>
      <c r="IBK20" s="877"/>
      <c r="IBL20" s="877"/>
      <c r="IBM20" s="877"/>
      <c r="IBN20" s="877"/>
      <c r="IBO20" s="877"/>
      <c r="IBP20" s="877"/>
      <c r="IBQ20" s="877"/>
      <c r="IBR20" s="877"/>
      <c r="IBS20" s="877"/>
      <c r="IBT20" s="877"/>
      <c r="IBU20" s="877"/>
      <c r="IBV20" s="877"/>
      <c r="IBW20" s="877"/>
      <c r="IBX20" s="877"/>
      <c r="IBY20" s="877"/>
      <c r="IBZ20" s="877"/>
      <c r="ICA20" s="877"/>
      <c r="ICB20" s="877"/>
      <c r="ICC20" s="877"/>
      <c r="ICD20" s="877"/>
      <c r="ICE20" s="877"/>
      <c r="ICF20" s="877"/>
      <c r="ICG20" s="877"/>
      <c r="ICH20" s="877"/>
      <c r="ICI20" s="877"/>
      <c r="ICJ20" s="877"/>
      <c r="ICK20" s="877"/>
      <c r="ICL20" s="877"/>
      <c r="ICM20" s="877"/>
      <c r="ICN20" s="877"/>
      <c r="ICO20" s="877"/>
      <c r="ICP20" s="877"/>
      <c r="ICQ20" s="877"/>
      <c r="ICR20" s="877"/>
      <c r="ICS20" s="877"/>
      <c r="ICT20" s="877"/>
      <c r="ICU20" s="877"/>
      <c r="ICV20" s="877"/>
      <c r="ICW20" s="877"/>
      <c r="ICX20" s="877"/>
      <c r="ICY20" s="877"/>
      <c r="ICZ20" s="877"/>
      <c r="IDA20" s="877"/>
      <c r="IDB20" s="877"/>
      <c r="IDC20" s="877"/>
      <c r="IDD20" s="877"/>
      <c r="IDE20" s="877"/>
      <c r="IDF20" s="877"/>
      <c r="IDG20" s="877"/>
      <c r="IDH20" s="877"/>
      <c r="IDI20" s="877"/>
      <c r="IDJ20" s="877"/>
      <c r="IDK20" s="877"/>
      <c r="IDL20" s="877"/>
      <c r="IDM20" s="877"/>
      <c r="IDN20" s="877"/>
      <c r="IDO20" s="877"/>
      <c r="IDP20" s="877"/>
      <c r="IDQ20" s="877"/>
      <c r="IDR20" s="877"/>
      <c r="IDS20" s="877"/>
      <c r="IDT20" s="877"/>
      <c r="IDU20" s="877"/>
      <c r="IDV20" s="877"/>
      <c r="IDW20" s="877"/>
      <c r="IDX20" s="877"/>
      <c r="IDY20" s="877"/>
      <c r="IDZ20" s="877"/>
      <c r="IEA20" s="877"/>
      <c r="IEB20" s="877"/>
      <c r="IEC20" s="877"/>
      <c r="IED20" s="877"/>
      <c r="IEE20" s="877"/>
      <c r="IEF20" s="877"/>
      <c r="IEG20" s="877"/>
      <c r="IEH20" s="877"/>
      <c r="IEI20" s="877"/>
      <c r="IEJ20" s="877"/>
      <c r="IEK20" s="877"/>
      <c r="IEL20" s="877"/>
      <c r="IEM20" s="877"/>
      <c r="IEN20" s="877"/>
      <c r="IEO20" s="877"/>
      <c r="IEP20" s="877"/>
      <c r="IEQ20" s="877"/>
      <c r="IER20" s="877"/>
      <c r="IES20" s="877"/>
      <c r="IET20" s="877"/>
      <c r="IEU20" s="877"/>
      <c r="IEV20" s="877"/>
      <c r="IEW20" s="877"/>
      <c r="IEX20" s="877"/>
      <c r="IEY20" s="877"/>
      <c r="IEZ20" s="877"/>
      <c r="IFA20" s="877"/>
      <c r="IFB20" s="877"/>
      <c r="IFC20" s="877"/>
      <c r="IFD20" s="877"/>
      <c r="IFE20" s="877"/>
      <c r="IFF20" s="877"/>
      <c r="IFG20" s="877"/>
      <c r="IFH20" s="877"/>
      <c r="IFI20" s="877"/>
      <c r="IFJ20" s="877"/>
      <c r="IFK20" s="877"/>
      <c r="IFL20" s="877"/>
      <c r="IFM20" s="877"/>
      <c r="IFN20" s="877"/>
      <c r="IFO20" s="877"/>
      <c r="IFP20" s="877"/>
      <c r="IFQ20" s="877"/>
      <c r="IFR20" s="877"/>
      <c r="IFS20" s="877"/>
      <c r="IFT20" s="877"/>
      <c r="IFU20" s="877"/>
      <c r="IFV20" s="877"/>
      <c r="IFW20" s="877"/>
      <c r="IFX20" s="877"/>
      <c r="IFY20" s="877"/>
      <c r="IFZ20" s="877"/>
      <c r="IGA20" s="877"/>
      <c r="IGB20" s="877"/>
      <c r="IGC20" s="877"/>
      <c r="IGD20" s="877"/>
      <c r="IGE20" s="877"/>
      <c r="IGF20" s="877"/>
      <c r="IGG20" s="877"/>
      <c r="IGH20" s="877"/>
      <c r="IGI20" s="877"/>
      <c r="IGJ20" s="877"/>
      <c r="IGK20" s="877"/>
      <c r="IGL20" s="877"/>
      <c r="IGM20" s="877"/>
      <c r="IGN20" s="877"/>
      <c r="IGO20" s="877"/>
      <c r="IGP20" s="877"/>
      <c r="IGQ20" s="877"/>
      <c r="IGR20" s="877"/>
      <c r="IGS20" s="877"/>
      <c r="IGT20" s="877"/>
      <c r="IGU20" s="877"/>
      <c r="IGV20" s="877"/>
      <c r="IGW20" s="877"/>
      <c r="IGX20" s="877"/>
      <c r="IGY20" s="877"/>
      <c r="IGZ20" s="877"/>
      <c r="IHA20" s="877"/>
      <c r="IHB20" s="877"/>
      <c r="IHC20" s="877"/>
      <c r="IHD20" s="877"/>
      <c r="IHE20" s="877"/>
      <c r="IHF20" s="877"/>
      <c r="IHG20" s="877"/>
      <c r="IHH20" s="877"/>
      <c r="IHI20" s="877"/>
      <c r="IHJ20" s="877"/>
      <c r="IHK20" s="877"/>
      <c r="IHL20" s="877"/>
      <c r="IHM20" s="877"/>
      <c r="IHN20" s="877"/>
      <c r="IHO20" s="877"/>
      <c r="IHP20" s="877"/>
      <c r="IHQ20" s="877"/>
      <c r="IHR20" s="877"/>
      <c r="IHS20" s="877"/>
      <c r="IHT20" s="877"/>
      <c r="IHU20" s="877"/>
      <c r="IHV20" s="877"/>
      <c r="IHW20" s="877"/>
      <c r="IHX20" s="877"/>
      <c r="IHY20" s="877"/>
      <c r="IHZ20" s="877"/>
      <c r="IIA20" s="877"/>
      <c r="IIB20" s="877"/>
      <c r="IIC20" s="877"/>
      <c r="IID20" s="877"/>
      <c r="IIE20" s="877"/>
      <c r="IIF20" s="877"/>
      <c r="IIG20" s="877"/>
      <c r="IIH20" s="877"/>
      <c r="III20" s="877"/>
      <c r="IIJ20" s="877"/>
      <c r="IIK20" s="877"/>
      <c r="IIL20" s="877"/>
      <c r="IIM20" s="877"/>
      <c r="IIN20" s="877"/>
      <c r="IIO20" s="877"/>
      <c r="IIP20" s="877"/>
      <c r="IIQ20" s="877"/>
      <c r="IIR20" s="877"/>
      <c r="IIS20" s="877"/>
      <c r="IIT20" s="877"/>
      <c r="IIU20" s="877"/>
      <c r="IIV20" s="877"/>
      <c r="IIW20" s="877"/>
      <c r="IIX20" s="877"/>
      <c r="IIY20" s="877"/>
      <c r="IIZ20" s="877"/>
      <c r="IJA20" s="877"/>
      <c r="IJB20" s="877"/>
      <c r="IJC20" s="877"/>
      <c r="IJD20" s="877"/>
      <c r="IJE20" s="877"/>
      <c r="IJF20" s="877"/>
      <c r="IJG20" s="877"/>
      <c r="IJH20" s="877"/>
      <c r="IJI20" s="877"/>
      <c r="IJJ20" s="877"/>
      <c r="IJK20" s="877"/>
      <c r="IJL20" s="877"/>
      <c r="IJM20" s="877"/>
      <c r="IJN20" s="877"/>
      <c r="IJO20" s="877"/>
      <c r="IJP20" s="877"/>
      <c r="IJQ20" s="877"/>
      <c r="IJR20" s="877"/>
      <c r="IJS20" s="877"/>
      <c r="IJT20" s="877"/>
      <c r="IJU20" s="877"/>
      <c r="IJV20" s="877"/>
      <c r="IJW20" s="877"/>
      <c r="IJX20" s="877"/>
      <c r="IJY20" s="877"/>
      <c r="IJZ20" s="877"/>
      <c r="IKA20" s="877"/>
      <c r="IKB20" s="877"/>
      <c r="IKC20" s="877"/>
      <c r="IKD20" s="877"/>
      <c r="IKE20" s="877"/>
      <c r="IKF20" s="877"/>
      <c r="IKG20" s="877"/>
      <c r="IKH20" s="877"/>
      <c r="IKI20" s="877"/>
      <c r="IKJ20" s="877"/>
      <c r="IKK20" s="877"/>
      <c r="IKL20" s="877"/>
      <c r="IKM20" s="877"/>
      <c r="IKN20" s="877"/>
      <c r="IKO20" s="877"/>
      <c r="IKP20" s="877"/>
      <c r="IKQ20" s="877"/>
      <c r="IKR20" s="877"/>
      <c r="IKS20" s="877"/>
      <c r="IKT20" s="877"/>
      <c r="IKU20" s="877"/>
      <c r="IKV20" s="877"/>
      <c r="IKW20" s="877"/>
      <c r="IKX20" s="877"/>
      <c r="IKY20" s="877"/>
      <c r="IKZ20" s="877"/>
      <c r="ILA20" s="877"/>
      <c r="ILB20" s="877"/>
      <c r="ILC20" s="877"/>
      <c r="ILD20" s="877"/>
      <c r="ILE20" s="877"/>
      <c r="ILF20" s="877"/>
      <c r="ILG20" s="877"/>
      <c r="ILH20" s="877"/>
      <c r="ILI20" s="877"/>
      <c r="ILJ20" s="877"/>
      <c r="ILK20" s="877"/>
      <c r="ILL20" s="877"/>
      <c r="ILM20" s="877"/>
      <c r="ILN20" s="877"/>
      <c r="ILO20" s="877"/>
      <c r="ILP20" s="877"/>
      <c r="ILQ20" s="877"/>
      <c r="ILR20" s="877"/>
      <c r="ILS20" s="877"/>
      <c r="ILT20" s="877"/>
      <c r="ILU20" s="877"/>
      <c r="ILV20" s="877"/>
      <c r="ILW20" s="877"/>
      <c r="ILX20" s="877"/>
      <c r="ILY20" s="877"/>
      <c r="ILZ20" s="877"/>
      <c r="IMA20" s="877"/>
      <c r="IMB20" s="877"/>
      <c r="IMC20" s="877"/>
      <c r="IMD20" s="877"/>
      <c r="IME20" s="877"/>
      <c r="IMF20" s="877"/>
      <c r="IMG20" s="877"/>
      <c r="IMH20" s="877"/>
      <c r="IMI20" s="877"/>
      <c r="IMJ20" s="877"/>
      <c r="IMK20" s="877"/>
      <c r="IML20" s="877"/>
      <c r="IMM20" s="877"/>
      <c r="IMN20" s="877"/>
      <c r="IMO20" s="877"/>
      <c r="IMP20" s="877"/>
      <c r="IMQ20" s="877"/>
      <c r="IMR20" s="877"/>
      <c r="IMS20" s="877"/>
      <c r="IMT20" s="877"/>
      <c r="IMU20" s="877"/>
      <c r="IMV20" s="877"/>
      <c r="IMW20" s="877"/>
      <c r="IMX20" s="877"/>
      <c r="IMY20" s="877"/>
      <c r="IMZ20" s="877"/>
      <c r="INA20" s="877"/>
      <c r="INB20" s="877"/>
      <c r="INC20" s="877"/>
      <c r="IND20" s="877"/>
      <c r="INE20" s="877"/>
      <c r="INF20" s="877"/>
      <c r="ING20" s="877"/>
      <c r="INH20" s="877"/>
      <c r="INI20" s="877"/>
      <c r="INJ20" s="877"/>
      <c r="INK20" s="877"/>
      <c r="INL20" s="877"/>
      <c r="INM20" s="877"/>
      <c r="INN20" s="877"/>
      <c r="INO20" s="877"/>
      <c r="INP20" s="877"/>
      <c r="INQ20" s="877"/>
      <c r="INR20" s="877"/>
      <c r="INS20" s="877"/>
      <c r="INT20" s="877"/>
      <c r="INU20" s="877"/>
      <c r="INV20" s="877"/>
      <c r="INW20" s="877"/>
      <c r="INX20" s="877"/>
      <c r="INY20" s="877"/>
      <c r="INZ20" s="877"/>
      <c r="IOA20" s="877"/>
      <c r="IOB20" s="877"/>
      <c r="IOC20" s="877"/>
      <c r="IOD20" s="877"/>
      <c r="IOE20" s="877"/>
      <c r="IOF20" s="877"/>
      <c r="IOG20" s="877"/>
      <c r="IOH20" s="877"/>
      <c r="IOI20" s="877"/>
      <c r="IOJ20" s="877"/>
      <c r="IOK20" s="877"/>
      <c r="IOL20" s="877"/>
      <c r="IOM20" s="877"/>
      <c r="ION20" s="877"/>
      <c r="IOO20" s="877"/>
      <c r="IOP20" s="877"/>
      <c r="IOQ20" s="877"/>
      <c r="IOR20" s="877"/>
      <c r="IOS20" s="877"/>
      <c r="IOT20" s="877"/>
      <c r="IOU20" s="877"/>
      <c r="IOV20" s="877"/>
      <c r="IOW20" s="877"/>
      <c r="IOX20" s="877"/>
      <c r="IOY20" s="877"/>
      <c r="IOZ20" s="877"/>
      <c r="IPA20" s="877"/>
      <c r="IPB20" s="877"/>
      <c r="IPC20" s="877"/>
      <c r="IPD20" s="877"/>
      <c r="IPE20" s="877"/>
      <c r="IPF20" s="877"/>
      <c r="IPG20" s="877"/>
      <c r="IPH20" s="877"/>
      <c r="IPI20" s="877"/>
      <c r="IPJ20" s="877"/>
      <c r="IPK20" s="877"/>
      <c r="IPL20" s="877"/>
      <c r="IPM20" s="877"/>
      <c r="IPN20" s="877"/>
      <c r="IPO20" s="877"/>
      <c r="IPP20" s="877"/>
      <c r="IPQ20" s="877"/>
      <c r="IPR20" s="877"/>
      <c r="IPS20" s="877"/>
      <c r="IPT20" s="877"/>
      <c r="IPU20" s="877"/>
      <c r="IPV20" s="877"/>
      <c r="IPW20" s="877"/>
      <c r="IPX20" s="877"/>
      <c r="IPY20" s="877"/>
      <c r="IPZ20" s="877"/>
      <c r="IQA20" s="877"/>
      <c r="IQB20" s="877"/>
      <c r="IQC20" s="877"/>
      <c r="IQD20" s="877"/>
      <c r="IQE20" s="877"/>
      <c r="IQF20" s="877"/>
      <c r="IQG20" s="877"/>
      <c r="IQH20" s="877"/>
      <c r="IQI20" s="877"/>
      <c r="IQJ20" s="877"/>
      <c r="IQK20" s="877"/>
      <c r="IQL20" s="877"/>
      <c r="IQM20" s="877"/>
      <c r="IQN20" s="877"/>
      <c r="IQO20" s="877"/>
      <c r="IQP20" s="877"/>
      <c r="IQQ20" s="877"/>
      <c r="IQR20" s="877"/>
      <c r="IQS20" s="877"/>
      <c r="IQT20" s="877"/>
      <c r="IQU20" s="877"/>
      <c r="IQV20" s="877"/>
      <c r="IQW20" s="877"/>
      <c r="IQX20" s="877"/>
      <c r="IQY20" s="877"/>
      <c r="IQZ20" s="877"/>
      <c r="IRA20" s="877"/>
      <c r="IRB20" s="877"/>
      <c r="IRC20" s="877"/>
      <c r="IRD20" s="877"/>
      <c r="IRE20" s="877"/>
      <c r="IRF20" s="877"/>
      <c r="IRG20" s="877"/>
      <c r="IRH20" s="877"/>
      <c r="IRI20" s="877"/>
      <c r="IRJ20" s="877"/>
      <c r="IRK20" s="877"/>
      <c r="IRL20" s="877"/>
      <c r="IRM20" s="877"/>
      <c r="IRN20" s="877"/>
      <c r="IRO20" s="877"/>
      <c r="IRP20" s="877"/>
      <c r="IRQ20" s="877"/>
      <c r="IRR20" s="877"/>
      <c r="IRS20" s="877"/>
      <c r="IRT20" s="877"/>
      <c r="IRU20" s="877"/>
      <c r="IRV20" s="877"/>
      <c r="IRW20" s="877"/>
      <c r="IRX20" s="877"/>
      <c r="IRY20" s="877"/>
      <c r="IRZ20" s="877"/>
      <c r="ISA20" s="877"/>
      <c r="ISB20" s="877"/>
      <c r="ISC20" s="877"/>
      <c r="ISD20" s="877"/>
      <c r="ISE20" s="877"/>
      <c r="ISF20" s="877"/>
      <c r="ISG20" s="877"/>
      <c r="ISH20" s="877"/>
      <c r="ISI20" s="877"/>
      <c r="ISJ20" s="877"/>
      <c r="ISK20" s="877"/>
      <c r="ISL20" s="877"/>
      <c r="ISM20" s="877"/>
      <c r="ISN20" s="877"/>
      <c r="ISO20" s="877"/>
      <c r="ISP20" s="877"/>
      <c r="ISQ20" s="877"/>
      <c r="ISR20" s="877"/>
      <c r="ISS20" s="877"/>
      <c r="IST20" s="877"/>
      <c r="ISU20" s="877"/>
      <c r="ISV20" s="877"/>
      <c r="ISW20" s="877"/>
      <c r="ISX20" s="877"/>
      <c r="ISY20" s="877"/>
      <c r="ISZ20" s="877"/>
      <c r="ITA20" s="877"/>
      <c r="ITB20" s="877"/>
      <c r="ITC20" s="877"/>
      <c r="ITD20" s="877"/>
      <c r="ITE20" s="877"/>
      <c r="ITF20" s="877"/>
      <c r="ITG20" s="877"/>
      <c r="ITH20" s="877"/>
      <c r="ITI20" s="877"/>
      <c r="ITJ20" s="877"/>
      <c r="ITK20" s="877"/>
      <c r="ITL20" s="877"/>
      <c r="ITM20" s="877"/>
      <c r="ITN20" s="877"/>
      <c r="ITO20" s="877"/>
      <c r="ITP20" s="877"/>
      <c r="ITQ20" s="877"/>
      <c r="ITR20" s="877"/>
      <c r="ITS20" s="877"/>
      <c r="ITT20" s="877"/>
      <c r="ITU20" s="877"/>
      <c r="ITV20" s="877"/>
      <c r="ITW20" s="877"/>
      <c r="ITX20" s="877"/>
      <c r="ITY20" s="877"/>
      <c r="ITZ20" s="877"/>
      <c r="IUA20" s="877"/>
      <c r="IUB20" s="877"/>
      <c r="IUC20" s="877"/>
      <c r="IUD20" s="877"/>
      <c r="IUE20" s="877"/>
      <c r="IUF20" s="877"/>
      <c r="IUG20" s="877"/>
      <c r="IUH20" s="877"/>
      <c r="IUI20" s="877"/>
      <c r="IUJ20" s="877"/>
      <c r="IUK20" s="877"/>
      <c r="IUL20" s="877"/>
      <c r="IUM20" s="877"/>
      <c r="IUN20" s="877"/>
      <c r="IUO20" s="877"/>
      <c r="IUP20" s="877"/>
      <c r="IUQ20" s="877"/>
      <c r="IUR20" s="877"/>
      <c r="IUS20" s="877"/>
      <c r="IUT20" s="877"/>
      <c r="IUU20" s="877"/>
      <c r="IUV20" s="877"/>
      <c r="IUW20" s="877"/>
      <c r="IUX20" s="877"/>
      <c r="IUY20" s="877"/>
      <c r="IUZ20" s="877"/>
      <c r="IVA20" s="877"/>
      <c r="IVB20" s="877"/>
      <c r="IVC20" s="877"/>
      <c r="IVD20" s="877"/>
      <c r="IVE20" s="877"/>
      <c r="IVF20" s="877"/>
      <c r="IVG20" s="877"/>
      <c r="IVH20" s="877"/>
      <c r="IVI20" s="877"/>
      <c r="IVJ20" s="877"/>
      <c r="IVK20" s="877"/>
      <c r="IVL20" s="877"/>
      <c r="IVM20" s="877"/>
      <c r="IVN20" s="877"/>
      <c r="IVO20" s="877"/>
      <c r="IVP20" s="877"/>
      <c r="IVQ20" s="877"/>
      <c r="IVR20" s="877"/>
      <c r="IVS20" s="877"/>
      <c r="IVT20" s="877"/>
      <c r="IVU20" s="877"/>
      <c r="IVV20" s="877"/>
      <c r="IVW20" s="877"/>
      <c r="IVX20" s="877"/>
      <c r="IVY20" s="877"/>
      <c r="IVZ20" s="877"/>
      <c r="IWA20" s="877"/>
      <c r="IWB20" s="877"/>
      <c r="IWC20" s="877"/>
      <c r="IWD20" s="877"/>
      <c r="IWE20" s="877"/>
      <c r="IWF20" s="877"/>
      <c r="IWG20" s="877"/>
      <c r="IWH20" s="877"/>
      <c r="IWI20" s="877"/>
      <c r="IWJ20" s="877"/>
      <c r="IWK20" s="877"/>
      <c r="IWL20" s="877"/>
      <c r="IWM20" s="877"/>
      <c r="IWN20" s="877"/>
      <c r="IWO20" s="877"/>
      <c r="IWP20" s="877"/>
      <c r="IWQ20" s="877"/>
      <c r="IWR20" s="877"/>
      <c r="IWS20" s="877"/>
      <c r="IWT20" s="877"/>
      <c r="IWU20" s="877"/>
      <c r="IWV20" s="877"/>
      <c r="IWW20" s="877"/>
      <c r="IWX20" s="877"/>
      <c r="IWY20" s="877"/>
      <c r="IWZ20" s="877"/>
      <c r="IXA20" s="877"/>
      <c r="IXB20" s="877"/>
      <c r="IXC20" s="877"/>
      <c r="IXD20" s="877"/>
      <c r="IXE20" s="877"/>
      <c r="IXF20" s="877"/>
      <c r="IXG20" s="877"/>
      <c r="IXH20" s="877"/>
      <c r="IXI20" s="877"/>
      <c r="IXJ20" s="877"/>
      <c r="IXK20" s="877"/>
      <c r="IXL20" s="877"/>
      <c r="IXM20" s="877"/>
      <c r="IXN20" s="877"/>
      <c r="IXO20" s="877"/>
      <c r="IXP20" s="877"/>
      <c r="IXQ20" s="877"/>
      <c r="IXR20" s="877"/>
      <c r="IXS20" s="877"/>
      <c r="IXT20" s="877"/>
      <c r="IXU20" s="877"/>
      <c r="IXV20" s="877"/>
      <c r="IXW20" s="877"/>
      <c r="IXX20" s="877"/>
      <c r="IXY20" s="877"/>
      <c r="IXZ20" s="877"/>
      <c r="IYA20" s="877"/>
      <c r="IYB20" s="877"/>
      <c r="IYC20" s="877"/>
      <c r="IYD20" s="877"/>
      <c r="IYE20" s="877"/>
      <c r="IYF20" s="877"/>
      <c r="IYG20" s="877"/>
      <c r="IYH20" s="877"/>
      <c r="IYI20" s="877"/>
      <c r="IYJ20" s="877"/>
      <c r="IYK20" s="877"/>
      <c r="IYL20" s="877"/>
      <c r="IYM20" s="877"/>
      <c r="IYN20" s="877"/>
      <c r="IYO20" s="877"/>
      <c r="IYP20" s="877"/>
      <c r="IYQ20" s="877"/>
      <c r="IYR20" s="877"/>
      <c r="IYS20" s="877"/>
      <c r="IYT20" s="877"/>
      <c r="IYU20" s="877"/>
      <c r="IYV20" s="877"/>
      <c r="IYW20" s="877"/>
      <c r="IYX20" s="877"/>
      <c r="IYY20" s="877"/>
      <c r="IYZ20" s="877"/>
      <c r="IZA20" s="877"/>
      <c r="IZB20" s="877"/>
      <c r="IZC20" s="877"/>
      <c r="IZD20" s="877"/>
      <c r="IZE20" s="877"/>
      <c r="IZF20" s="877"/>
      <c r="IZG20" s="877"/>
      <c r="IZH20" s="877"/>
      <c r="IZI20" s="877"/>
      <c r="IZJ20" s="877"/>
      <c r="IZK20" s="877"/>
      <c r="IZL20" s="877"/>
      <c r="IZM20" s="877"/>
      <c r="IZN20" s="877"/>
      <c r="IZO20" s="877"/>
      <c r="IZP20" s="877"/>
      <c r="IZQ20" s="877"/>
      <c r="IZR20" s="877"/>
      <c r="IZS20" s="877"/>
      <c r="IZT20" s="877"/>
      <c r="IZU20" s="877"/>
      <c r="IZV20" s="877"/>
      <c r="IZW20" s="877"/>
      <c r="IZX20" s="877"/>
      <c r="IZY20" s="877"/>
      <c r="IZZ20" s="877"/>
      <c r="JAA20" s="877"/>
      <c r="JAB20" s="877"/>
      <c r="JAC20" s="877"/>
      <c r="JAD20" s="877"/>
      <c r="JAE20" s="877"/>
      <c r="JAF20" s="877"/>
      <c r="JAG20" s="877"/>
      <c r="JAH20" s="877"/>
      <c r="JAI20" s="877"/>
      <c r="JAJ20" s="877"/>
      <c r="JAK20" s="877"/>
      <c r="JAL20" s="877"/>
      <c r="JAM20" s="877"/>
      <c r="JAN20" s="877"/>
      <c r="JAO20" s="877"/>
      <c r="JAP20" s="877"/>
      <c r="JAQ20" s="877"/>
      <c r="JAR20" s="877"/>
      <c r="JAS20" s="877"/>
      <c r="JAT20" s="877"/>
      <c r="JAU20" s="877"/>
      <c r="JAV20" s="877"/>
      <c r="JAW20" s="877"/>
      <c r="JAX20" s="877"/>
      <c r="JAY20" s="877"/>
      <c r="JAZ20" s="877"/>
      <c r="JBA20" s="877"/>
      <c r="JBB20" s="877"/>
      <c r="JBC20" s="877"/>
      <c r="JBD20" s="877"/>
      <c r="JBE20" s="877"/>
      <c r="JBF20" s="877"/>
      <c r="JBG20" s="877"/>
      <c r="JBH20" s="877"/>
      <c r="JBI20" s="877"/>
      <c r="JBJ20" s="877"/>
      <c r="JBK20" s="877"/>
      <c r="JBL20" s="877"/>
      <c r="JBM20" s="877"/>
      <c r="JBN20" s="877"/>
      <c r="JBO20" s="877"/>
      <c r="JBP20" s="877"/>
      <c r="JBQ20" s="877"/>
      <c r="JBR20" s="877"/>
      <c r="JBS20" s="877"/>
      <c r="JBT20" s="877"/>
      <c r="JBU20" s="877"/>
      <c r="JBV20" s="877"/>
      <c r="JBW20" s="877"/>
      <c r="JBX20" s="877"/>
      <c r="JBY20" s="877"/>
      <c r="JBZ20" s="877"/>
      <c r="JCA20" s="877"/>
      <c r="JCB20" s="877"/>
      <c r="JCC20" s="877"/>
      <c r="JCD20" s="877"/>
      <c r="JCE20" s="877"/>
      <c r="JCF20" s="877"/>
      <c r="JCG20" s="877"/>
      <c r="JCH20" s="877"/>
      <c r="JCI20" s="877"/>
      <c r="JCJ20" s="877"/>
      <c r="JCK20" s="877"/>
      <c r="JCL20" s="877"/>
      <c r="JCM20" s="877"/>
      <c r="JCN20" s="877"/>
      <c r="JCO20" s="877"/>
      <c r="JCP20" s="877"/>
      <c r="JCQ20" s="877"/>
      <c r="JCR20" s="877"/>
      <c r="JCS20" s="877"/>
      <c r="JCT20" s="877"/>
      <c r="JCU20" s="877"/>
      <c r="JCV20" s="877"/>
      <c r="JCW20" s="877"/>
      <c r="JCX20" s="877"/>
      <c r="JCY20" s="877"/>
      <c r="JCZ20" s="877"/>
      <c r="JDA20" s="877"/>
      <c r="JDB20" s="877"/>
      <c r="JDC20" s="877"/>
      <c r="JDD20" s="877"/>
      <c r="JDE20" s="877"/>
      <c r="JDF20" s="877"/>
      <c r="JDG20" s="877"/>
      <c r="JDH20" s="877"/>
      <c r="JDI20" s="877"/>
      <c r="JDJ20" s="877"/>
      <c r="JDK20" s="877"/>
      <c r="JDL20" s="877"/>
      <c r="JDM20" s="877"/>
      <c r="JDN20" s="877"/>
      <c r="JDO20" s="877"/>
      <c r="JDP20" s="877"/>
      <c r="JDQ20" s="877"/>
      <c r="JDR20" s="877"/>
      <c r="JDS20" s="877"/>
      <c r="JDT20" s="877"/>
      <c r="JDU20" s="877"/>
      <c r="JDV20" s="877"/>
      <c r="JDW20" s="877"/>
      <c r="JDX20" s="877"/>
      <c r="JDY20" s="877"/>
      <c r="JDZ20" s="877"/>
      <c r="JEA20" s="877"/>
      <c r="JEB20" s="877"/>
      <c r="JEC20" s="877"/>
      <c r="JED20" s="877"/>
      <c r="JEE20" s="877"/>
      <c r="JEF20" s="877"/>
      <c r="JEG20" s="877"/>
      <c r="JEH20" s="877"/>
      <c r="JEI20" s="877"/>
      <c r="JEJ20" s="877"/>
      <c r="JEK20" s="877"/>
      <c r="JEL20" s="877"/>
      <c r="JEM20" s="877"/>
      <c r="JEN20" s="877"/>
      <c r="JEO20" s="877"/>
      <c r="JEP20" s="877"/>
      <c r="JEQ20" s="877"/>
      <c r="JER20" s="877"/>
      <c r="JES20" s="877"/>
      <c r="JET20" s="877"/>
      <c r="JEU20" s="877"/>
      <c r="JEV20" s="877"/>
      <c r="JEW20" s="877"/>
      <c r="JEX20" s="877"/>
      <c r="JEY20" s="877"/>
      <c r="JEZ20" s="877"/>
      <c r="JFA20" s="877"/>
      <c r="JFB20" s="877"/>
      <c r="JFC20" s="877"/>
      <c r="JFD20" s="877"/>
      <c r="JFE20" s="877"/>
      <c r="JFF20" s="877"/>
      <c r="JFG20" s="877"/>
      <c r="JFH20" s="877"/>
      <c r="JFI20" s="877"/>
      <c r="JFJ20" s="877"/>
      <c r="JFK20" s="877"/>
      <c r="JFL20" s="877"/>
      <c r="JFM20" s="877"/>
      <c r="JFN20" s="877"/>
      <c r="JFO20" s="877"/>
      <c r="JFP20" s="877"/>
      <c r="JFQ20" s="877"/>
      <c r="JFR20" s="877"/>
      <c r="JFS20" s="877"/>
      <c r="JFT20" s="877"/>
      <c r="JFU20" s="877"/>
      <c r="JFV20" s="877"/>
      <c r="JFW20" s="877"/>
      <c r="JFX20" s="877"/>
      <c r="JFY20" s="877"/>
      <c r="JFZ20" s="877"/>
      <c r="JGA20" s="877"/>
      <c r="JGB20" s="877"/>
      <c r="JGC20" s="877"/>
      <c r="JGD20" s="877"/>
      <c r="JGE20" s="877"/>
      <c r="JGF20" s="877"/>
      <c r="JGG20" s="877"/>
      <c r="JGH20" s="877"/>
      <c r="JGI20" s="877"/>
      <c r="JGJ20" s="877"/>
      <c r="JGK20" s="877"/>
      <c r="JGL20" s="877"/>
      <c r="JGM20" s="877"/>
      <c r="JGN20" s="877"/>
      <c r="JGO20" s="877"/>
      <c r="JGP20" s="877"/>
      <c r="JGQ20" s="877"/>
      <c r="JGR20" s="877"/>
      <c r="JGS20" s="877"/>
      <c r="JGT20" s="877"/>
      <c r="JGU20" s="877"/>
      <c r="JGV20" s="877"/>
      <c r="JGW20" s="877"/>
      <c r="JGX20" s="877"/>
      <c r="JGY20" s="877"/>
      <c r="JGZ20" s="877"/>
      <c r="JHA20" s="877"/>
      <c r="JHB20" s="877"/>
      <c r="JHC20" s="877"/>
      <c r="JHD20" s="877"/>
      <c r="JHE20" s="877"/>
      <c r="JHF20" s="877"/>
      <c r="JHG20" s="877"/>
      <c r="JHH20" s="877"/>
      <c r="JHI20" s="877"/>
      <c r="JHJ20" s="877"/>
      <c r="JHK20" s="877"/>
      <c r="JHL20" s="877"/>
      <c r="JHM20" s="877"/>
      <c r="JHN20" s="877"/>
      <c r="JHO20" s="877"/>
      <c r="JHP20" s="877"/>
      <c r="JHQ20" s="877"/>
      <c r="JHR20" s="877"/>
      <c r="JHS20" s="877"/>
      <c r="JHT20" s="877"/>
      <c r="JHU20" s="877"/>
      <c r="JHV20" s="877"/>
      <c r="JHW20" s="877"/>
      <c r="JHX20" s="877"/>
      <c r="JHY20" s="877"/>
      <c r="JHZ20" s="877"/>
      <c r="JIA20" s="877"/>
      <c r="JIB20" s="877"/>
      <c r="JIC20" s="877"/>
      <c r="JID20" s="877"/>
      <c r="JIE20" s="877"/>
      <c r="JIF20" s="877"/>
      <c r="JIG20" s="877"/>
      <c r="JIH20" s="877"/>
      <c r="JII20" s="877"/>
      <c r="JIJ20" s="877"/>
      <c r="JIK20" s="877"/>
      <c r="JIL20" s="877"/>
      <c r="JIM20" s="877"/>
      <c r="JIN20" s="877"/>
      <c r="JIO20" s="877"/>
      <c r="JIP20" s="877"/>
      <c r="JIQ20" s="877"/>
      <c r="JIR20" s="877"/>
      <c r="JIS20" s="877"/>
      <c r="JIT20" s="877"/>
      <c r="JIU20" s="877"/>
      <c r="JIV20" s="877"/>
      <c r="JIW20" s="877"/>
      <c r="JIX20" s="877"/>
      <c r="JIY20" s="877"/>
      <c r="JIZ20" s="877"/>
      <c r="JJA20" s="877"/>
      <c r="JJB20" s="877"/>
      <c r="JJC20" s="877"/>
      <c r="JJD20" s="877"/>
      <c r="JJE20" s="877"/>
      <c r="JJF20" s="877"/>
      <c r="JJG20" s="877"/>
      <c r="JJH20" s="877"/>
      <c r="JJI20" s="877"/>
      <c r="JJJ20" s="877"/>
      <c r="JJK20" s="877"/>
      <c r="JJL20" s="877"/>
      <c r="JJM20" s="877"/>
      <c r="JJN20" s="877"/>
      <c r="JJO20" s="877"/>
      <c r="JJP20" s="877"/>
      <c r="JJQ20" s="877"/>
      <c r="JJR20" s="877"/>
      <c r="JJS20" s="877"/>
      <c r="JJT20" s="877"/>
      <c r="JJU20" s="877"/>
      <c r="JJV20" s="877"/>
      <c r="JJW20" s="877"/>
      <c r="JJX20" s="877"/>
      <c r="JJY20" s="877"/>
      <c r="JJZ20" s="877"/>
      <c r="JKA20" s="877"/>
      <c r="JKB20" s="877"/>
      <c r="JKC20" s="877"/>
      <c r="JKD20" s="877"/>
      <c r="JKE20" s="877"/>
      <c r="JKF20" s="877"/>
      <c r="JKG20" s="877"/>
      <c r="JKH20" s="877"/>
      <c r="JKI20" s="877"/>
      <c r="JKJ20" s="877"/>
      <c r="JKK20" s="877"/>
      <c r="JKL20" s="877"/>
      <c r="JKM20" s="877"/>
      <c r="JKN20" s="877"/>
      <c r="JKO20" s="877"/>
      <c r="JKP20" s="877"/>
      <c r="JKQ20" s="877"/>
      <c r="JKR20" s="877"/>
      <c r="JKS20" s="877"/>
      <c r="JKT20" s="877"/>
      <c r="JKU20" s="877"/>
      <c r="JKV20" s="877"/>
      <c r="JKW20" s="877"/>
      <c r="JKX20" s="877"/>
      <c r="JKY20" s="877"/>
      <c r="JKZ20" s="877"/>
      <c r="JLA20" s="877"/>
      <c r="JLB20" s="877"/>
      <c r="JLC20" s="877"/>
      <c r="JLD20" s="877"/>
      <c r="JLE20" s="877"/>
      <c r="JLF20" s="877"/>
      <c r="JLG20" s="877"/>
      <c r="JLH20" s="877"/>
      <c r="JLI20" s="877"/>
      <c r="JLJ20" s="877"/>
      <c r="JLK20" s="877"/>
      <c r="JLL20" s="877"/>
      <c r="JLM20" s="877"/>
      <c r="JLN20" s="877"/>
      <c r="JLO20" s="877"/>
      <c r="JLP20" s="877"/>
      <c r="JLQ20" s="877"/>
      <c r="JLR20" s="877"/>
      <c r="JLS20" s="877"/>
      <c r="JLT20" s="877"/>
      <c r="JLU20" s="877"/>
      <c r="JLV20" s="877"/>
      <c r="JLW20" s="877"/>
      <c r="JLX20" s="877"/>
      <c r="JLY20" s="877"/>
      <c r="JLZ20" s="877"/>
      <c r="JMA20" s="877"/>
      <c r="JMB20" s="877"/>
      <c r="JMC20" s="877"/>
      <c r="JMD20" s="877"/>
      <c r="JME20" s="877"/>
      <c r="JMF20" s="877"/>
      <c r="JMG20" s="877"/>
      <c r="JMH20" s="877"/>
      <c r="JMI20" s="877"/>
      <c r="JMJ20" s="877"/>
      <c r="JMK20" s="877"/>
      <c r="JML20" s="877"/>
      <c r="JMM20" s="877"/>
      <c r="JMN20" s="877"/>
      <c r="JMO20" s="877"/>
      <c r="JMP20" s="877"/>
      <c r="JMQ20" s="877"/>
      <c r="JMR20" s="877"/>
      <c r="JMS20" s="877"/>
      <c r="JMT20" s="877"/>
      <c r="JMU20" s="877"/>
      <c r="JMV20" s="877"/>
      <c r="JMW20" s="877"/>
      <c r="JMX20" s="877"/>
      <c r="JMY20" s="877"/>
      <c r="JMZ20" s="877"/>
      <c r="JNA20" s="877"/>
      <c r="JNB20" s="877"/>
      <c r="JNC20" s="877"/>
      <c r="JND20" s="877"/>
      <c r="JNE20" s="877"/>
      <c r="JNF20" s="877"/>
      <c r="JNG20" s="877"/>
      <c r="JNH20" s="877"/>
      <c r="JNI20" s="877"/>
      <c r="JNJ20" s="877"/>
      <c r="JNK20" s="877"/>
      <c r="JNL20" s="877"/>
      <c r="JNM20" s="877"/>
      <c r="JNN20" s="877"/>
      <c r="JNO20" s="877"/>
      <c r="JNP20" s="877"/>
      <c r="JNQ20" s="877"/>
      <c r="JNR20" s="877"/>
      <c r="JNS20" s="877"/>
      <c r="JNT20" s="877"/>
      <c r="JNU20" s="877"/>
      <c r="JNV20" s="877"/>
      <c r="JNW20" s="877"/>
      <c r="JNX20" s="877"/>
      <c r="JNY20" s="877"/>
      <c r="JNZ20" s="877"/>
      <c r="JOA20" s="877"/>
      <c r="JOB20" s="877"/>
      <c r="JOC20" s="877"/>
      <c r="JOD20" s="877"/>
      <c r="JOE20" s="877"/>
      <c r="JOF20" s="877"/>
      <c r="JOG20" s="877"/>
      <c r="JOH20" s="877"/>
      <c r="JOI20" s="877"/>
      <c r="JOJ20" s="877"/>
      <c r="JOK20" s="877"/>
      <c r="JOL20" s="877"/>
      <c r="JOM20" s="877"/>
      <c r="JON20" s="877"/>
      <c r="JOO20" s="877"/>
      <c r="JOP20" s="877"/>
      <c r="JOQ20" s="877"/>
      <c r="JOR20" s="877"/>
      <c r="JOS20" s="877"/>
      <c r="JOT20" s="877"/>
      <c r="JOU20" s="877"/>
      <c r="JOV20" s="877"/>
      <c r="JOW20" s="877"/>
      <c r="JOX20" s="877"/>
      <c r="JOY20" s="877"/>
      <c r="JOZ20" s="877"/>
      <c r="JPA20" s="877"/>
      <c r="JPB20" s="877"/>
      <c r="JPC20" s="877"/>
      <c r="JPD20" s="877"/>
      <c r="JPE20" s="877"/>
      <c r="JPF20" s="877"/>
      <c r="JPG20" s="877"/>
      <c r="JPH20" s="877"/>
      <c r="JPI20" s="877"/>
      <c r="JPJ20" s="877"/>
      <c r="JPK20" s="877"/>
      <c r="JPL20" s="877"/>
      <c r="JPM20" s="877"/>
      <c r="JPN20" s="877"/>
      <c r="JPO20" s="877"/>
      <c r="JPP20" s="877"/>
      <c r="JPQ20" s="877"/>
      <c r="JPR20" s="877"/>
      <c r="JPS20" s="877"/>
      <c r="JPT20" s="877"/>
      <c r="JPU20" s="877"/>
      <c r="JPV20" s="877"/>
      <c r="JPW20" s="877"/>
      <c r="JPX20" s="877"/>
      <c r="JPY20" s="877"/>
      <c r="JPZ20" s="877"/>
      <c r="JQA20" s="877"/>
      <c r="JQB20" s="877"/>
      <c r="JQC20" s="877"/>
      <c r="JQD20" s="877"/>
      <c r="JQE20" s="877"/>
      <c r="JQF20" s="877"/>
      <c r="JQG20" s="877"/>
      <c r="JQH20" s="877"/>
      <c r="JQI20" s="877"/>
      <c r="JQJ20" s="877"/>
      <c r="JQK20" s="877"/>
      <c r="JQL20" s="877"/>
      <c r="JQM20" s="877"/>
      <c r="JQN20" s="877"/>
      <c r="JQO20" s="877"/>
      <c r="JQP20" s="877"/>
      <c r="JQQ20" s="877"/>
      <c r="JQR20" s="877"/>
      <c r="JQS20" s="877"/>
      <c r="JQT20" s="877"/>
      <c r="JQU20" s="877"/>
      <c r="JQV20" s="877"/>
      <c r="JQW20" s="877"/>
      <c r="JQX20" s="877"/>
      <c r="JQY20" s="877"/>
      <c r="JQZ20" s="877"/>
      <c r="JRA20" s="877"/>
      <c r="JRB20" s="877"/>
      <c r="JRC20" s="877"/>
      <c r="JRD20" s="877"/>
      <c r="JRE20" s="877"/>
      <c r="JRF20" s="877"/>
      <c r="JRG20" s="877"/>
      <c r="JRH20" s="877"/>
      <c r="JRI20" s="877"/>
      <c r="JRJ20" s="877"/>
      <c r="JRK20" s="877"/>
      <c r="JRL20" s="877"/>
      <c r="JRM20" s="877"/>
      <c r="JRN20" s="877"/>
      <c r="JRO20" s="877"/>
      <c r="JRP20" s="877"/>
      <c r="JRQ20" s="877"/>
      <c r="JRR20" s="877"/>
      <c r="JRS20" s="877"/>
      <c r="JRT20" s="877"/>
      <c r="JRU20" s="877"/>
      <c r="JRV20" s="877"/>
      <c r="JRW20" s="877"/>
      <c r="JRX20" s="877"/>
      <c r="JRY20" s="877"/>
      <c r="JRZ20" s="877"/>
      <c r="JSA20" s="877"/>
      <c r="JSB20" s="877"/>
      <c r="JSC20" s="877"/>
      <c r="JSD20" s="877"/>
      <c r="JSE20" s="877"/>
      <c r="JSF20" s="877"/>
      <c r="JSG20" s="877"/>
      <c r="JSH20" s="877"/>
      <c r="JSI20" s="877"/>
      <c r="JSJ20" s="877"/>
      <c r="JSK20" s="877"/>
      <c r="JSL20" s="877"/>
      <c r="JSM20" s="877"/>
      <c r="JSN20" s="877"/>
      <c r="JSO20" s="877"/>
      <c r="JSP20" s="877"/>
      <c r="JSQ20" s="877"/>
      <c r="JSR20" s="877"/>
      <c r="JSS20" s="877"/>
      <c r="JST20" s="877"/>
      <c r="JSU20" s="877"/>
      <c r="JSV20" s="877"/>
      <c r="JSW20" s="877"/>
      <c r="JSX20" s="877"/>
      <c r="JSY20" s="877"/>
      <c r="JSZ20" s="877"/>
      <c r="JTA20" s="877"/>
      <c r="JTB20" s="877"/>
      <c r="JTC20" s="877"/>
      <c r="JTD20" s="877"/>
      <c r="JTE20" s="877"/>
      <c r="JTF20" s="877"/>
      <c r="JTG20" s="877"/>
      <c r="JTH20" s="877"/>
      <c r="JTI20" s="877"/>
      <c r="JTJ20" s="877"/>
      <c r="JTK20" s="877"/>
      <c r="JTL20" s="877"/>
      <c r="JTM20" s="877"/>
      <c r="JTN20" s="877"/>
      <c r="JTO20" s="877"/>
      <c r="JTP20" s="877"/>
      <c r="JTQ20" s="877"/>
      <c r="JTR20" s="877"/>
      <c r="JTS20" s="877"/>
      <c r="JTT20" s="877"/>
      <c r="JTU20" s="877"/>
      <c r="JTV20" s="877"/>
      <c r="JTW20" s="877"/>
      <c r="JTX20" s="877"/>
      <c r="JTY20" s="877"/>
      <c r="JTZ20" s="877"/>
      <c r="JUA20" s="877"/>
      <c r="JUB20" s="877"/>
      <c r="JUC20" s="877"/>
      <c r="JUD20" s="877"/>
      <c r="JUE20" s="877"/>
      <c r="JUF20" s="877"/>
      <c r="JUG20" s="877"/>
      <c r="JUH20" s="877"/>
      <c r="JUI20" s="877"/>
      <c r="JUJ20" s="877"/>
      <c r="JUK20" s="877"/>
      <c r="JUL20" s="877"/>
      <c r="JUM20" s="877"/>
      <c r="JUN20" s="877"/>
      <c r="JUO20" s="877"/>
      <c r="JUP20" s="877"/>
      <c r="JUQ20" s="877"/>
      <c r="JUR20" s="877"/>
      <c r="JUS20" s="877"/>
      <c r="JUT20" s="877"/>
      <c r="JUU20" s="877"/>
      <c r="JUV20" s="877"/>
      <c r="JUW20" s="877"/>
      <c r="JUX20" s="877"/>
      <c r="JUY20" s="877"/>
      <c r="JUZ20" s="877"/>
      <c r="JVA20" s="877"/>
      <c r="JVB20" s="877"/>
      <c r="JVC20" s="877"/>
      <c r="JVD20" s="877"/>
      <c r="JVE20" s="877"/>
      <c r="JVF20" s="877"/>
      <c r="JVG20" s="877"/>
      <c r="JVH20" s="877"/>
      <c r="JVI20" s="877"/>
      <c r="JVJ20" s="877"/>
      <c r="JVK20" s="877"/>
      <c r="JVL20" s="877"/>
      <c r="JVM20" s="877"/>
      <c r="JVN20" s="877"/>
      <c r="JVO20" s="877"/>
      <c r="JVP20" s="877"/>
      <c r="JVQ20" s="877"/>
      <c r="JVR20" s="877"/>
      <c r="JVS20" s="877"/>
      <c r="JVT20" s="877"/>
      <c r="JVU20" s="877"/>
      <c r="JVV20" s="877"/>
      <c r="JVW20" s="877"/>
      <c r="JVX20" s="877"/>
      <c r="JVY20" s="877"/>
      <c r="JVZ20" s="877"/>
      <c r="JWA20" s="877"/>
      <c r="JWB20" s="877"/>
      <c r="JWC20" s="877"/>
      <c r="JWD20" s="877"/>
      <c r="JWE20" s="877"/>
      <c r="JWF20" s="877"/>
      <c r="JWG20" s="877"/>
      <c r="JWH20" s="877"/>
      <c r="JWI20" s="877"/>
      <c r="JWJ20" s="877"/>
      <c r="JWK20" s="877"/>
      <c r="JWL20" s="877"/>
      <c r="JWM20" s="877"/>
      <c r="JWN20" s="877"/>
      <c r="JWO20" s="877"/>
      <c r="JWP20" s="877"/>
      <c r="JWQ20" s="877"/>
      <c r="JWR20" s="877"/>
      <c r="JWS20" s="877"/>
      <c r="JWT20" s="877"/>
      <c r="JWU20" s="877"/>
      <c r="JWV20" s="877"/>
      <c r="JWW20" s="877"/>
      <c r="JWX20" s="877"/>
      <c r="JWY20" s="877"/>
      <c r="JWZ20" s="877"/>
      <c r="JXA20" s="877"/>
      <c r="JXB20" s="877"/>
      <c r="JXC20" s="877"/>
      <c r="JXD20" s="877"/>
      <c r="JXE20" s="877"/>
      <c r="JXF20" s="877"/>
      <c r="JXG20" s="877"/>
      <c r="JXH20" s="877"/>
      <c r="JXI20" s="877"/>
      <c r="JXJ20" s="877"/>
      <c r="JXK20" s="877"/>
      <c r="JXL20" s="877"/>
      <c r="JXM20" s="877"/>
      <c r="JXN20" s="877"/>
      <c r="JXO20" s="877"/>
      <c r="JXP20" s="877"/>
      <c r="JXQ20" s="877"/>
      <c r="JXR20" s="877"/>
      <c r="JXS20" s="877"/>
      <c r="JXT20" s="877"/>
      <c r="JXU20" s="877"/>
      <c r="JXV20" s="877"/>
      <c r="JXW20" s="877"/>
      <c r="JXX20" s="877"/>
      <c r="JXY20" s="877"/>
      <c r="JXZ20" s="877"/>
      <c r="JYA20" s="877"/>
      <c r="JYB20" s="877"/>
      <c r="JYC20" s="877"/>
      <c r="JYD20" s="877"/>
      <c r="JYE20" s="877"/>
      <c r="JYF20" s="877"/>
      <c r="JYG20" s="877"/>
      <c r="JYH20" s="877"/>
      <c r="JYI20" s="877"/>
      <c r="JYJ20" s="877"/>
      <c r="JYK20" s="877"/>
      <c r="JYL20" s="877"/>
      <c r="JYM20" s="877"/>
      <c r="JYN20" s="877"/>
      <c r="JYO20" s="877"/>
      <c r="JYP20" s="877"/>
      <c r="JYQ20" s="877"/>
      <c r="JYR20" s="877"/>
      <c r="JYS20" s="877"/>
      <c r="JYT20" s="877"/>
      <c r="JYU20" s="877"/>
      <c r="JYV20" s="877"/>
      <c r="JYW20" s="877"/>
      <c r="JYX20" s="877"/>
      <c r="JYY20" s="877"/>
      <c r="JYZ20" s="877"/>
      <c r="JZA20" s="877"/>
      <c r="JZB20" s="877"/>
      <c r="JZC20" s="877"/>
      <c r="JZD20" s="877"/>
      <c r="JZE20" s="877"/>
      <c r="JZF20" s="877"/>
      <c r="JZG20" s="877"/>
      <c r="JZH20" s="877"/>
      <c r="JZI20" s="877"/>
      <c r="JZJ20" s="877"/>
      <c r="JZK20" s="877"/>
      <c r="JZL20" s="877"/>
      <c r="JZM20" s="877"/>
      <c r="JZN20" s="877"/>
      <c r="JZO20" s="877"/>
      <c r="JZP20" s="877"/>
      <c r="JZQ20" s="877"/>
      <c r="JZR20" s="877"/>
      <c r="JZS20" s="877"/>
      <c r="JZT20" s="877"/>
      <c r="JZU20" s="877"/>
      <c r="JZV20" s="877"/>
      <c r="JZW20" s="877"/>
      <c r="JZX20" s="877"/>
      <c r="JZY20" s="877"/>
      <c r="JZZ20" s="877"/>
      <c r="KAA20" s="877"/>
      <c r="KAB20" s="877"/>
      <c r="KAC20" s="877"/>
      <c r="KAD20" s="877"/>
      <c r="KAE20" s="877"/>
      <c r="KAF20" s="877"/>
      <c r="KAG20" s="877"/>
      <c r="KAH20" s="877"/>
      <c r="KAI20" s="877"/>
      <c r="KAJ20" s="877"/>
      <c r="KAK20" s="877"/>
      <c r="KAL20" s="877"/>
      <c r="KAM20" s="877"/>
      <c r="KAN20" s="877"/>
      <c r="KAO20" s="877"/>
      <c r="KAP20" s="877"/>
      <c r="KAQ20" s="877"/>
      <c r="KAR20" s="877"/>
      <c r="KAS20" s="877"/>
      <c r="KAT20" s="877"/>
      <c r="KAU20" s="877"/>
      <c r="KAV20" s="877"/>
      <c r="KAW20" s="877"/>
      <c r="KAX20" s="877"/>
      <c r="KAY20" s="877"/>
      <c r="KAZ20" s="877"/>
      <c r="KBA20" s="877"/>
      <c r="KBB20" s="877"/>
      <c r="KBC20" s="877"/>
      <c r="KBD20" s="877"/>
      <c r="KBE20" s="877"/>
      <c r="KBF20" s="877"/>
      <c r="KBG20" s="877"/>
      <c r="KBH20" s="877"/>
      <c r="KBI20" s="877"/>
      <c r="KBJ20" s="877"/>
      <c r="KBK20" s="877"/>
      <c r="KBL20" s="877"/>
      <c r="KBM20" s="877"/>
      <c r="KBN20" s="877"/>
      <c r="KBO20" s="877"/>
      <c r="KBP20" s="877"/>
      <c r="KBQ20" s="877"/>
      <c r="KBR20" s="877"/>
      <c r="KBS20" s="877"/>
      <c r="KBT20" s="877"/>
      <c r="KBU20" s="877"/>
      <c r="KBV20" s="877"/>
      <c r="KBW20" s="877"/>
      <c r="KBX20" s="877"/>
      <c r="KBY20" s="877"/>
      <c r="KBZ20" s="877"/>
      <c r="KCA20" s="877"/>
      <c r="KCB20" s="877"/>
      <c r="KCC20" s="877"/>
      <c r="KCD20" s="877"/>
      <c r="KCE20" s="877"/>
      <c r="KCF20" s="877"/>
      <c r="KCG20" s="877"/>
      <c r="KCH20" s="877"/>
      <c r="KCI20" s="877"/>
      <c r="KCJ20" s="877"/>
      <c r="KCK20" s="877"/>
      <c r="KCL20" s="877"/>
      <c r="KCM20" s="877"/>
      <c r="KCN20" s="877"/>
      <c r="KCO20" s="877"/>
      <c r="KCP20" s="877"/>
      <c r="KCQ20" s="877"/>
      <c r="KCR20" s="877"/>
      <c r="KCS20" s="877"/>
      <c r="KCT20" s="877"/>
      <c r="KCU20" s="877"/>
      <c r="KCV20" s="877"/>
      <c r="KCW20" s="877"/>
      <c r="KCX20" s="877"/>
      <c r="KCY20" s="877"/>
      <c r="KCZ20" s="877"/>
      <c r="KDA20" s="877"/>
      <c r="KDB20" s="877"/>
      <c r="KDC20" s="877"/>
      <c r="KDD20" s="877"/>
      <c r="KDE20" s="877"/>
      <c r="KDF20" s="877"/>
      <c r="KDG20" s="877"/>
      <c r="KDH20" s="877"/>
      <c r="KDI20" s="877"/>
      <c r="KDJ20" s="877"/>
      <c r="KDK20" s="877"/>
      <c r="KDL20" s="877"/>
      <c r="KDM20" s="877"/>
      <c r="KDN20" s="877"/>
      <c r="KDO20" s="877"/>
      <c r="KDP20" s="877"/>
      <c r="KDQ20" s="877"/>
      <c r="KDR20" s="877"/>
      <c r="KDS20" s="877"/>
      <c r="KDT20" s="877"/>
      <c r="KDU20" s="877"/>
      <c r="KDV20" s="877"/>
      <c r="KDW20" s="877"/>
      <c r="KDX20" s="877"/>
      <c r="KDY20" s="877"/>
      <c r="KDZ20" s="877"/>
      <c r="KEA20" s="877"/>
      <c r="KEB20" s="877"/>
      <c r="KEC20" s="877"/>
      <c r="KED20" s="877"/>
      <c r="KEE20" s="877"/>
      <c r="KEF20" s="877"/>
      <c r="KEG20" s="877"/>
      <c r="KEH20" s="877"/>
      <c r="KEI20" s="877"/>
      <c r="KEJ20" s="877"/>
      <c r="KEK20" s="877"/>
      <c r="KEL20" s="877"/>
      <c r="KEM20" s="877"/>
      <c r="KEN20" s="877"/>
      <c r="KEO20" s="877"/>
      <c r="KEP20" s="877"/>
      <c r="KEQ20" s="877"/>
      <c r="KER20" s="877"/>
      <c r="KES20" s="877"/>
      <c r="KET20" s="877"/>
      <c r="KEU20" s="877"/>
      <c r="KEV20" s="877"/>
      <c r="KEW20" s="877"/>
      <c r="KEX20" s="877"/>
      <c r="KEY20" s="877"/>
      <c r="KEZ20" s="877"/>
      <c r="KFA20" s="877"/>
      <c r="KFB20" s="877"/>
      <c r="KFC20" s="877"/>
      <c r="KFD20" s="877"/>
      <c r="KFE20" s="877"/>
      <c r="KFF20" s="877"/>
      <c r="KFG20" s="877"/>
      <c r="KFH20" s="877"/>
      <c r="KFI20" s="877"/>
      <c r="KFJ20" s="877"/>
      <c r="KFK20" s="877"/>
      <c r="KFL20" s="877"/>
      <c r="KFM20" s="877"/>
      <c r="KFN20" s="877"/>
      <c r="KFO20" s="877"/>
      <c r="KFP20" s="877"/>
      <c r="KFQ20" s="877"/>
      <c r="KFR20" s="877"/>
      <c r="KFS20" s="877"/>
      <c r="KFT20" s="877"/>
      <c r="KFU20" s="877"/>
      <c r="KFV20" s="877"/>
      <c r="KFW20" s="877"/>
      <c r="KFX20" s="877"/>
      <c r="KFY20" s="877"/>
      <c r="KFZ20" s="877"/>
      <c r="KGA20" s="877"/>
      <c r="KGB20" s="877"/>
      <c r="KGC20" s="877"/>
      <c r="KGD20" s="877"/>
      <c r="KGE20" s="877"/>
      <c r="KGF20" s="877"/>
      <c r="KGG20" s="877"/>
      <c r="KGH20" s="877"/>
      <c r="KGI20" s="877"/>
      <c r="KGJ20" s="877"/>
      <c r="KGK20" s="877"/>
      <c r="KGL20" s="877"/>
      <c r="KGM20" s="877"/>
      <c r="KGN20" s="877"/>
      <c r="KGO20" s="877"/>
      <c r="KGP20" s="877"/>
      <c r="KGQ20" s="877"/>
      <c r="KGR20" s="877"/>
      <c r="KGS20" s="877"/>
      <c r="KGT20" s="877"/>
      <c r="KGU20" s="877"/>
      <c r="KGV20" s="877"/>
      <c r="KGW20" s="877"/>
      <c r="KGX20" s="877"/>
      <c r="KGY20" s="877"/>
      <c r="KGZ20" s="877"/>
      <c r="KHA20" s="877"/>
      <c r="KHB20" s="877"/>
      <c r="KHC20" s="877"/>
      <c r="KHD20" s="877"/>
      <c r="KHE20" s="877"/>
      <c r="KHF20" s="877"/>
      <c r="KHG20" s="877"/>
      <c r="KHH20" s="877"/>
      <c r="KHI20" s="877"/>
      <c r="KHJ20" s="877"/>
      <c r="KHK20" s="877"/>
      <c r="KHL20" s="877"/>
      <c r="KHM20" s="877"/>
      <c r="KHN20" s="877"/>
      <c r="KHO20" s="877"/>
      <c r="KHP20" s="877"/>
      <c r="KHQ20" s="877"/>
      <c r="KHR20" s="877"/>
      <c r="KHS20" s="877"/>
      <c r="KHT20" s="877"/>
      <c r="KHU20" s="877"/>
      <c r="KHV20" s="877"/>
      <c r="KHW20" s="877"/>
      <c r="KHX20" s="877"/>
      <c r="KHY20" s="877"/>
      <c r="KHZ20" s="877"/>
      <c r="KIA20" s="877"/>
      <c r="KIB20" s="877"/>
      <c r="KIC20" s="877"/>
      <c r="KID20" s="877"/>
      <c r="KIE20" s="877"/>
      <c r="KIF20" s="877"/>
      <c r="KIG20" s="877"/>
      <c r="KIH20" s="877"/>
      <c r="KII20" s="877"/>
      <c r="KIJ20" s="877"/>
      <c r="KIK20" s="877"/>
      <c r="KIL20" s="877"/>
      <c r="KIM20" s="877"/>
      <c r="KIN20" s="877"/>
      <c r="KIO20" s="877"/>
      <c r="KIP20" s="877"/>
      <c r="KIQ20" s="877"/>
      <c r="KIR20" s="877"/>
      <c r="KIS20" s="877"/>
      <c r="KIT20" s="877"/>
      <c r="KIU20" s="877"/>
      <c r="KIV20" s="877"/>
      <c r="KIW20" s="877"/>
      <c r="KIX20" s="877"/>
      <c r="KIY20" s="877"/>
      <c r="KIZ20" s="877"/>
      <c r="KJA20" s="877"/>
      <c r="KJB20" s="877"/>
      <c r="KJC20" s="877"/>
      <c r="KJD20" s="877"/>
      <c r="KJE20" s="877"/>
      <c r="KJF20" s="877"/>
      <c r="KJG20" s="877"/>
      <c r="KJH20" s="877"/>
      <c r="KJI20" s="877"/>
      <c r="KJJ20" s="877"/>
      <c r="KJK20" s="877"/>
      <c r="KJL20" s="877"/>
      <c r="KJM20" s="877"/>
      <c r="KJN20" s="877"/>
      <c r="KJO20" s="877"/>
      <c r="KJP20" s="877"/>
      <c r="KJQ20" s="877"/>
      <c r="KJR20" s="877"/>
      <c r="KJS20" s="877"/>
      <c r="KJT20" s="877"/>
      <c r="KJU20" s="877"/>
      <c r="KJV20" s="877"/>
      <c r="KJW20" s="877"/>
      <c r="KJX20" s="877"/>
      <c r="KJY20" s="877"/>
      <c r="KJZ20" s="877"/>
      <c r="KKA20" s="877"/>
      <c r="KKB20" s="877"/>
      <c r="KKC20" s="877"/>
      <c r="KKD20" s="877"/>
      <c r="KKE20" s="877"/>
      <c r="KKF20" s="877"/>
      <c r="KKG20" s="877"/>
      <c r="KKH20" s="877"/>
      <c r="KKI20" s="877"/>
      <c r="KKJ20" s="877"/>
      <c r="KKK20" s="877"/>
      <c r="KKL20" s="877"/>
      <c r="KKM20" s="877"/>
      <c r="KKN20" s="877"/>
      <c r="KKO20" s="877"/>
      <c r="KKP20" s="877"/>
      <c r="KKQ20" s="877"/>
      <c r="KKR20" s="877"/>
      <c r="KKS20" s="877"/>
      <c r="KKT20" s="877"/>
      <c r="KKU20" s="877"/>
      <c r="KKV20" s="877"/>
      <c r="KKW20" s="877"/>
      <c r="KKX20" s="877"/>
      <c r="KKY20" s="877"/>
      <c r="KKZ20" s="877"/>
      <c r="KLA20" s="877"/>
      <c r="KLB20" s="877"/>
      <c r="KLC20" s="877"/>
      <c r="KLD20" s="877"/>
      <c r="KLE20" s="877"/>
      <c r="KLF20" s="877"/>
      <c r="KLG20" s="877"/>
      <c r="KLH20" s="877"/>
      <c r="KLI20" s="877"/>
      <c r="KLJ20" s="877"/>
      <c r="KLK20" s="877"/>
      <c r="KLL20" s="877"/>
      <c r="KLM20" s="877"/>
      <c r="KLN20" s="877"/>
      <c r="KLO20" s="877"/>
      <c r="KLP20" s="877"/>
      <c r="KLQ20" s="877"/>
      <c r="KLR20" s="877"/>
      <c r="KLS20" s="877"/>
      <c r="KLT20" s="877"/>
      <c r="KLU20" s="877"/>
      <c r="KLV20" s="877"/>
      <c r="KLW20" s="877"/>
      <c r="KLX20" s="877"/>
      <c r="KLY20" s="877"/>
      <c r="KLZ20" s="877"/>
      <c r="KMA20" s="877"/>
      <c r="KMB20" s="877"/>
      <c r="KMC20" s="877"/>
      <c r="KMD20" s="877"/>
      <c r="KME20" s="877"/>
      <c r="KMF20" s="877"/>
      <c r="KMG20" s="877"/>
      <c r="KMH20" s="877"/>
      <c r="KMI20" s="877"/>
      <c r="KMJ20" s="877"/>
      <c r="KMK20" s="877"/>
      <c r="KML20" s="877"/>
      <c r="KMM20" s="877"/>
      <c r="KMN20" s="877"/>
      <c r="KMO20" s="877"/>
      <c r="KMP20" s="877"/>
      <c r="KMQ20" s="877"/>
      <c r="KMR20" s="877"/>
      <c r="KMS20" s="877"/>
      <c r="KMT20" s="877"/>
      <c r="KMU20" s="877"/>
      <c r="KMV20" s="877"/>
      <c r="KMW20" s="877"/>
      <c r="KMX20" s="877"/>
      <c r="KMY20" s="877"/>
      <c r="KMZ20" s="877"/>
      <c r="KNA20" s="877"/>
      <c r="KNB20" s="877"/>
      <c r="KNC20" s="877"/>
      <c r="KND20" s="877"/>
      <c r="KNE20" s="877"/>
      <c r="KNF20" s="877"/>
      <c r="KNG20" s="877"/>
      <c r="KNH20" s="877"/>
      <c r="KNI20" s="877"/>
      <c r="KNJ20" s="877"/>
      <c r="KNK20" s="877"/>
      <c r="KNL20" s="877"/>
      <c r="KNM20" s="877"/>
      <c r="KNN20" s="877"/>
      <c r="KNO20" s="877"/>
      <c r="KNP20" s="877"/>
      <c r="KNQ20" s="877"/>
      <c r="KNR20" s="877"/>
      <c r="KNS20" s="877"/>
      <c r="KNT20" s="877"/>
      <c r="KNU20" s="877"/>
      <c r="KNV20" s="877"/>
      <c r="KNW20" s="877"/>
      <c r="KNX20" s="877"/>
      <c r="KNY20" s="877"/>
      <c r="KNZ20" s="877"/>
      <c r="KOA20" s="877"/>
      <c r="KOB20" s="877"/>
      <c r="KOC20" s="877"/>
      <c r="KOD20" s="877"/>
      <c r="KOE20" s="877"/>
      <c r="KOF20" s="877"/>
      <c r="KOG20" s="877"/>
      <c r="KOH20" s="877"/>
      <c r="KOI20" s="877"/>
      <c r="KOJ20" s="877"/>
      <c r="KOK20" s="877"/>
      <c r="KOL20" s="877"/>
      <c r="KOM20" s="877"/>
      <c r="KON20" s="877"/>
      <c r="KOO20" s="877"/>
      <c r="KOP20" s="877"/>
      <c r="KOQ20" s="877"/>
      <c r="KOR20" s="877"/>
      <c r="KOS20" s="877"/>
      <c r="KOT20" s="877"/>
      <c r="KOU20" s="877"/>
      <c r="KOV20" s="877"/>
      <c r="KOW20" s="877"/>
      <c r="KOX20" s="877"/>
      <c r="KOY20" s="877"/>
      <c r="KOZ20" s="877"/>
      <c r="KPA20" s="877"/>
      <c r="KPB20" s="877"/>
      <c r="KPC20" s="877"/>
      <c r="KPD20" s="877"/>
      <c r="KPE20" s="877"/>
      <c r="KPF20" s="877"/>
      <c r="KPG20" s="877"/>
      <c r="KPH20" s="877"/>
      <c r="KPI20" s="877"/>
      <c r="KPJ20" s="877"/>
      <c r="KPK20" s="877"/>
      <c r="KPL20" s="877"/>
      <c r="KPM20" s="877"/>
      <c r="KPN20" s="877"/>
      <c r="KPO20" s="877"/>
      <c r="KPP20" s="877"/>
      <c r="KPQ20" s="877"/>
      <c r="KPR20" s="877"/>
      <c r="KPS20" s="877"/>
      <c r="KPT20" s="877"/>
      <c r="KPU20" s="877"/>
      <c r="KPV20" s="877"/>
      <c r="KPW20" s="877"/>
      <c r="KPX20" s="877"/>
      <c r="KPY20" s="877"/>
      <c r="KPZ20" s="877"/>
      <c r="KQA20" s="877"/>
      <c r="KQB20" s="877"/>
      <c r="KQC20" s="877"/>
      <c r="KQD20" s="877"/>
      <c r="KQE20" s="877"/>
      <c r="KQF20" s="877"/>
      <c r="KQG20" s="877"/>
      <c r="KQH20" s="877"/>
      <c r="KQI20" s="877"/>
      <c r="KQJ20" s="877"/>
      <c r="KQK20" s="877"/>
      <c r="KQL20" s="877"/>
      <c r="KQM20" s="877"/>
      <c r="KQN20" s="877"/>
      <c r="KQO20" s="877"/>
      <c r="KQP20" s="877"/>
      <c r="KQQ20" s="877"/>
      <c r="KQR20" s="877"/>
      <c r="KQS20" s="877"/>
      <c r="KQT20" s="877"/>
      <c r="KQU20" s="877"/>
      <c r="KQV20" s="877"/>
      <c r="KQW20" s="877"/>
      <c r="KQX20" s="877"/>
      <c r="KQY20" s="877"/>
      <c r="KQZ20" s="877"/>
      <c r="KRA20" s="877"/>
      <c r="KRB20" s="877"/>
      <c r="KRC20" s="877"/>
      <c r="KRD20" s="877"/>
      <c r="KRE20" s="877"/>
      <c r="KRF20" s="877"/>
      <c r="KRG20" s="877"/>
      <c r="KRH20" s="877"/>
      <c r="KRI20" s="877"/>
      <c r="KRJ20" s="877"/>
      <c r="KRK20" s="877"/>
      <c r="KRL20" s="877"/>
      <c r="KRM20" s="877"/>
      <c r="KRN20" s="877"/>
      <c r="KRO20" s="877"/>
      <c r="KRP20" s="877"/>
      <c r="KRQ20" s="877"/>
      <c r="KRR20" s="877"/>
      <c r="KRS20" s="877"/>
      <c r="KRT20" s="877"/>
      <c r="KRU20" s="877"/>
      <c r="KRV20" s="877"/>
      <c r="KRW20" s="877"/>
      <c r="KRX20" s="877"/>
      <c r="KRY20" s="877"/>
      <c r="KRZ20" s="877"/>
      <c r="KSA20" s="877"/>
      <c r="KSB20" s="877"/>
      <c r="KSC20" s="877"/>
      <c r="KSD20" s="877"/>
      <c r="KSE20" s="877"/>
      <c r="KSF20" s="877"/>
      <c r="KSG20" s="877"/>
      <c r="KSH20" s="877"/>
      <c r="KSI20" s="877"/>
      <c r="KSJ20" s="877"/>
      <c r="KSK20" s="877"/>
      <c r="KSL20" s="877"/>
      <c r="KSM20" s="877"/>
      <c r="KSN20" s="877"/>
      <c r="KSO20" s="877"/>
      <c r="KSP20" s="877"/>
      <c r="KSQ20" s="877"/>
      <c r="KSR20" s="877"/>
      <c r="KSS20" s="877"/>
      <c r="KST20" s="877"/>
      <c r="KSU20" s="877"/>
      <c r="KSV20" s="877"/>
      <c r="KSW20" s="877"/>
      <c r="KSX20" s="877"/>
      <c r="KSY20" s="877"/>
      <c r="KSZ20" s="877"/>
      <c r="KTA20" s="877"/>
      <c r="KTB20" s="877"/>
      <c r="KTC20" s="877"/>
      <c r="KTD20" s="877"/>
      <c r="KTE20" s="877"/>
      <c r="KTF20" s="877"/>
      <c r="KTG20" s="877"/>
      <c r="KTH20" s="877"/>
      <c r="KTI20" s="877"/>
      <c r="KTJ20" s="877"/>
      <c r="KTK20" s="877"/>
      <c r="KTL20" s="877"/>
      <c r="KTM20" s="877"/>
      <c r="KTN20" s="877"/>
      <c r="KTO20" s="877"/>
      <c r="KTP20" s="877"/>
      <c r="KTQ20" s="877"/>
      <c r="KTR20" s="877"/>
      <c r="KTS20" s="877"/>
      <c r="KTT20" s="877"/>
      <c r="KTU20" s="877"/>
      <c r="KTV20" s="877"/>
      <c r="KTW20" s="877"/>
      <c r="KTX20" s="877"/>
      <c r="KTY20" s="877"/>
      <c r="KTZ20" s="877"/>
      <c r="KUA20" s="877"/>
      <c r="KUB20" s="877"/>
      <c r="KUC20" s="877"/>
      <c r="KUD20" s="877"/>
      <c r="KUE20" s="877"/>
      <c r="KUF20" s="877"/>
      <c r="KUG20" s="877"/>
      <c r="KUH20" s="877"/>
      <c r="KUI20" s="877"/>
      <c r="KUJ20" s="877"/>
      <c r="KUK20" s="877"/>
      <c r="KUL20" s="877"/>
      <c r="KUM20" s="877"/>
      <c r="KUN20" s="877"/>
      <c r="KUO20" s="877"/>
      <c r="KUP20" s="877"/>
      <c r="KUQ20" s="877"/>
      <c r="KUR20" s="877"/>
      <c r="KUS20" s="877"/>
      <c r="KUT20" s="877"/>
      <c r="KUU20" s="877"/>
      <c r="KUV20" s="877"/>
      <c r="KUW20" s="877"/>
      <c r="KUX20" s="877"/>
      <c r="KUY20" s="877"/>
      <c r="KUZ20" s="877"/>
      <c r="KVA20" s="877"/>
      <c r="KVB20" s="877"/>
      <c r="KVC20" s="877"/>
      <c r="KVD20" s="877"/>
      <c r="KVE20" s="877"/>
      <c r="KVF20" s="877"/>
      <c r="KVG20" s="877"/>
      <c r="KVH20" s="877"/>
      <c r="KVI20" s="877"/>
      <c r="KVJ20" s="877"/>
      <c r="KVK20" s="877"/>
      <c r="KVL20" s="877"/>
      <c r="KVM20" s="877"/>
      <c r="KVN20" s="877"/>
      <c r="KVO20" s="877"/>
      <c r="KVP20" s="877"/>
      <c r="KVQ20" s="877"/>
      <c r="KVR20" s="877"/>
      <c r="KVS20" s="877"/>
      <c r="KVT20" s="877"/>
      <c r="KVU20" s="877"/>
      <c r="KVV20" s="877"/>
      <c r="KVW20" s="877"/>
      <c r="KVX20" s="877"/>
      <c r="KVY20" s="877"/>
      <c r="KVZ20" s="877"/>
      <c r="KWA20" s="877"/>
      <c r="KWB20" s="877"/>
      <c r="KWC20" s="877"/>
      <c r="KWD20" s="877"/>
      <c r="KWE20" s="877"/>
      <c r="KWF20" s="877"/>
      <c r="KWG20" s="877"/>
      <c r="KWH20" s="877"/>
      <c r="KWI20" s="877"/>
      <c r="KWJ20" s="877"/>
      <c r="KWK20" s="877"/>
      <c r="KWL20" s="877"/>
      <c r="KWM20" s="877"/>
      <c r="KWN20" s="877"/>
      <c r="KWO20" s="877"/>
      <c r="KWP20" s="877"/>
      <c r="KWQ20" s="877"/>
      <c r="KWR20" s="877"/>
      <c r="KWS20" s="877"/>
      <c r="KWT20" s="877"/>
      <c r="KWU20" s="877"/>
      <c r="KWV20" s="877"/>
      <c r="KWW20" s="877"/>
      <c r="KWX20" s="877"/>
      <c r="KWY20" s="877"/>
      <c r="KWZ20" s="877"/>
      <c r="KXA20" s="877"/>
      <c r="KXB20" s="877"/>
      <c r="KXC20" s="877"/>
      <c r="KXD20" s="877"/>
      <c r="KXE20" s="877"/>
      <c r="KXF20" s="877"/>
      <c r="KXG20" s="877"/>
      <c r="KXH20" s="877"/>
      <c r="KXI20" s="877"/>
      <c r="KXJ20" s="877"/>
      <c r="KXK20" s="877"/>
      <c r="KXL20" s="877"/>
      <c r="KXM20" s="877"/>
      <c r="KXN20" s="877"/>
      <c r="KXO20" s="877"/>
      <c r="KXP20" s="877"/>
      <c r="KXQ20" s="877"/>
      <c r="KXR20" s="877"/>
      <c r="KXS20" s="877"/>
      <c r="KXT20" s="877"/>
      <c r="KXU20" s="877"/>
      <c r="KXV20" s="877"/>
      <c r="KXW20" s="877"/>
      <c r="KXX20" s="877"/>
      <c r="KXY20" s="877"/>
      <c r="KXZ20" s="877"/>
      <c r="KYA20" s="877"/>
      <c r="KYB20" s="877"/>
      <c r="KYC20" s="877"/>
      <c r="KYD20" s="877"/>
      <c r="KYE20" s="877"/>
      <c r="KYF20" s="877"/>
      <c r="KYG20" s="877"/>
      <c r="KYH20" s="877"/>
      <c r="KYI20" s="877"/>
      <c r="KYJ20" s="877"/>
      <c r="KYK20" s="877"/>
      <c r="KYL20" s="877"/>
      <c r="KYM20" s="877"/>
      <c r="KYN20" s="877"/>
      <c r="KYO20" s="877"/>
      <c r="KYP20" s="877"/>
      <c r="KYQ20" s="877"/>
      <c r="KYR20" s="877"/>
      <c r="KYS20" s="877"/>
      <c r="KYT20" s="877"/>
      <c r="KYU20" s="877"/>
      <c r="KYV20" s="877"/>
      <c r="KYW20" s="877"/>
      <c r="KYX20" s="877"/>
      <c r="KYY20" s="877"/>
      <c r="KYZ20" s="877"/>
      <c r="KZA20" s="877"/>
      <c r="KZB20" s="877"/>
      <c r="KZC20" s="877"/>
      <c r="KZD20" s="877"/>
      <c r="KZE20" s="877"/>
      <c r="KZF20" s="877"/>
      <c r="KZG20" s="877"/>
      <c r="KZH20" s="877"/>
      <c r="KZI20" s="877"/>
      <c r="KZJ20" s="877"/>
      <c r="KZK20" s="877"/>
      <c r="KZL20" s="877"/>
      <c r="KZM20" s="877"/>
      <c r="KZN20" s="877"/>
      <c r="KZO20" s="877"/>
      <c r="KZP20" s="877"/>
      <c r="KZQ20" s="877"/>
      <c r="KZR20" s="877"/>
      <c r="KZS20" s="877"/>
      <c r="KZT20" s="877"/>
      <c r="KZU20" s="877"/>
      <c r="KZV20" s="877"/>
      <c r="KZW20" s="877"/>
      <c r="KZX20" s="877"/>
      <c r="KZY20" s="877"/>
      <c r="KZZ20" s="877"/>
      <c r="LAA20" s="877"/>
      <c r="LAB20" s="877"/>
      <c r="LAC20" s="877"/>
      <c r="LAD20" s="877"/>
      <c r="LAE20" s="877"/>
      <c r="LAF20" s="877"/>
      <c r="LAG20" s="877"/>
      <c r="LAH20" s="877"/>
      <c r="LAI20" s="877"/>
      <c r="LAJ20" s="877"/>
      <c r="LAK20" s="877"/>
      <c r="LAL20" s="877"/>
      <c r="LAM20" s="877"/>
      <c r="LAN20" s="877"/>
      <c r="LAO20" s="877"/>
      <c r="LAP20" s="877"/>
      <c r="LAQ20" s="877"/>
      <c r="LAR20" s="877"/>
      <c r="LAS20" s="877"/>
      <c r="LAT20" s="877"/>
      <c r="LAU20" s="877"/>
      <c r="LAV20" s="877"/>
      <c r="LAW20" s="877"/>
      <c r="LAX20" s="877"/>
      <c r="LAY20" s="877"/>
      <c r="LAZ20" s="877"/>
      <c r="LBA20" s="877"/>
      <c r="LBB20" s="877"/>
      <c r="LBC20" s="877"/>
      <c r="LBD20" s="877"/>
      <c r="LBE20" s="877"/>
      <c r="LBF20" s="877"/>
      <c r="LBG20" s="877"/>
      <c r="LBH20" s="877"/>
      <c r="LBI20" s="877"/>
      <c r="LBJ20" s="877"/>
      <c r="LBK20" s="877"/>
      <c r="LBL20" s="877"/>
      <c r="LBM20" s="877"/>
      <c r="LBN20" s="877"/>
      <c r="LBO20" s="877"/>
      <c r="LBP20" s="877"/>
      <c r="LBQ20" s="877"/>
      <c r="LBR20" s="877"/>
      <c r="LBS20" s="877"/>
      <c r="LBT20" s="877"/>
      <c r="LBU20" s="877"/>
      <c r="LBV20" s="877"/>
      <c r="LBW20" s="877"/>
      <c r="LBX20" s="877"/>
      <c r="LBY20" s="877"/>
      <c r="LBZ20" s="877"/>
      <c r="LCA20" s="877"/>
      <c r="LCB20" s="877"/>
      <c r="LCC20" s="877"/>
      <c r="LCD20" s="877"/>
      <c r="LCE20" s="877"/>
      <c r="LCF20" s="877"/>
      <c r="LCG20" s="877"/>
      <c r="LCH20" s="877"/>
      <c r="LCI20" s="877"/>
      <c r="LCJ20" s="877"/>
      <c r="LCK20" s="877"/>
      <c r="LCL20" s="877"/>
      <c r="LCM20" s="877"/>
      <c r="LCN20" s="877"/>
      <c r="LCO20" s="877"/>
      <c r="LCP20" s="877"/>
      <c r="LCQ20" s="877"/>
      <c r="LCR20" s="877"/>
      <c r="LCS20" s="877"/>
      <c r="LCT20" s="877"/>
      <c r="LCU20" s="877"/>
      <c r="LCV20" s="877"/>
      <c r="LCW20" s="877"/>
      <c r="LCX20" s="877"/>
      <c r="LCY20" s="877"/>
      <c r="LCZ20" s="877"/>
      <c r="LDA20" s="877"/>
      <c r="LDB20" s="877"/>
      <c r="LDC20" s="877"/>
      <c r="LDD20" s="877"/>
      <c r="LDE20" s="877"/>
      <c r="LDF20" s="877"/>
      <c r="LDG20" s="877"/>
      <c r="LDH20" s="877"/>
      <c r="LDI20" s="877"/>
      <c r="LDJ20" s="877"/>
      <c r="LDK20" s="877"/>
      <c r="LDL20" s="877"/>
      <c r="LDM20" s="877"/>
      <c r="LDN20" s="877"/>
      <c r="LDO20" s="877"/>
      <c r="LDP20" s="877"/>
      <c r="LDQ20" s="877"/>
      <c r="LDR20" s="877"/>
      <c r="LDS20" s="877"/>
      <c r="LDT20" s="877"/>
      <c r="LDU20" s="877"/>
      <c r="LDV20" s="877"/>
      <c r="LDW20" s="877"/>
      <c r="LDX20" s="877"/>
      <c r="LDY20" s="877"/>
      <c r="LDZ20" s="877"/>
      <c r="LEA20" s="877"/>
      <c r="LEB20" s="877"/>
      <c r="LEC20" s="877"/>
      <c r="LED20" s="877"/>
      <c r="LEE20" s="877"/>
      <c r="LEF20" s="877"/>
      <c r="LEG20" s="877"/>
      <c r="LEH20" s="877"/>
      <c r="LEI20" s="877"/>
      <c r="LEJ20" s="877"/>
      <c r="LEK20" s="877"/>
      <c r="LEL20" s="877"/>
      <c r="LEM20" s="877"/>
      <c r="LEN20" s="877"/>
      <c r="LEO20" s="877"/>
      <c r="LEP20" s="877"/>
      <c r="LEQ20" s="877"/>
      <c r="LER20" s="877"/>
      <c r="LES20" s="877"/>
      <c r="LET20" s="877"/>
      <c r="LEU20" s="877"/>
      <c r="LEV20" s="877"/>
      <c r="LEW20" s="877"/>
      <c r="LEX20" s="877"/>
      <c r="LEY20" s="877"/>
      <c r="LEZ20" s="877"/>
      <c r="LFA20" s="877"/>
      <c r="LFB20" s="877"/>
      <c r="LFC20" s="877"/>
      <c r="LFD20" s="877"/>
      <c r="LFE20" s="877"/>
      <c r="LFF20" s="877"/>
      <c r="LFG20" s="877"/>
      <c r="LFH20" s="877"/>
      <c r="LFI20" s="877"/>
      <c r="LFJ20" s="877"/>
      <c r="LFK20" s="877"/>
      <c r="LFL20" s="877"/>
      <c r="LFM20" s="877"/>
      <c r="LFN20" s="877"/>
      <c r="LFO20" s="877"/>
      <c r="LFP20" s="877"/>
      <c r="LFQ20" s="877"/>
      <c r="LFR20" s="877"/>
      <c r="LFS20" s="877"/>
      <c r="LFT20" s="877"/>
      <c r="LFU20" s="877"/>
      <c r="LFV20" s="877"/>
      <c r="LFW20" s="877"/>
      <c r="LFX20" s="877"/>
      <c r="LFY20" s="877"/>
      <c r="LFZ20" s="877"/>
      <c r="LGA20" s="877"/>
      <c r="LGB20" s="877"/>
      <c r="LGC20" s="877"/>
      <c r="LGD20" s="877"/>
      <c r="LGE20" s="877"/>
      <c r="LGF20" s="877"/>
      <c r="LGG20" s="877"/>
      <c r="LGH20" s="877"/>
      <c r="LGI20" s="877"/>
      <c r="LGJ20" s="877"/>
      <c r="LGK20" s="877"/>
      <c r="LGL20" s="877"/>
      <c r="LGM20" s="877"/>
      <c r="LGN20" s="877"/>
      <c r="LGO20" s="877"/>
      <c r="LGP20" s="877"/>
      <c r="LGQ20" s="877"/>
      <c r="LGR20" s="877"/>
      <c r="LGS20" s="877"/>
      <c r="LGT20" s="877"/>
      <c r="LGU20" s="877"/>
      <c r="LGV20" s="877"/>
      <c r="LGW20" s="877"/>
      <c r="LGX20" s="877"/>
      <c r="LGY20" s="877"/>
      <c r="LGZ20" s="877"/>
      <c r="LHA20" s="877"/>
      <c r="LHB20" s="877"/>
      <c r="LHC20" s="877"/>
      <c r="LHD20" s="877"/>
      <c r="LHE20" s="877"/>
      <c r="LHF20" s="877"/>
      <c r="LHG20" s="877"/>
      <c r="LHH20" s="877"/>
      <c r="LHI20" s="877"/>
      <c r="LHJ20" s="877"/>
      <c r="LHK20" s="877"/>
      <c r="LHL20" s="877"/>
      <c r="LHM20" s="877"/>
      <c r="LHN20" s="877"/>
      <c r="LHO20" s="877"/>
      <c r="LHP20" s="877"/>
      <c r="LHQ20" s="877"/>
      <c r="LHR20" s="877"/>
      <c r="LHS20" s="877"/>
      <c r="LHT20" s="877"/>
      <c r="LHU20" s="877"/>
      <c r="LHV20" s="877"/>
      <c r="LHW20" s="877"/>
      <c r="LHX20" s="877"/>
      <c r="LHY20" s="877"/>
      <c r="LHZ20" s="877"/>
      <c r="LIA20" s="877"/>
      <c r="LIB20" s="877"/>
      <c r="LIC20" s="877"/>
      <c r="LID20" s="877"/>
      <c r="LIE20" s="877"/>
      <c r="LIF20" s="877"/>
      <c r="LIG20" s="877"/>
      <c r="LIH20" s="877"/>
      <c r="LII20" s="877"/>
      <c r="LIJ20" s="877"/>
      <c r="LIK20" s="877"/>
      <c r="LIL20" s="877"/>
      <c r="LIM20" s="877"/>
      <c r="LIN20" s="877"/>
      <c r="LIO20" s="877"/>
      <c r="LIP20" s="877"/>
      <c r="LIQ20" s="877"/>
      <c r="LIR20" s="877"/>
      <c r="LIS20" s="877"/>
      <c r="LIT20" s="877"/>
      <c r="LIU20" s="877"/>
      <c r="LIV20" s="877"/>
      <c r="LIW20" s="877"/>
      <c r="LIX20" s="877"/>
      <c r="LIY20" s="877"/>
      <c r="LIZ20" s="877"/>
      <c r="LJA20" s="877"/>
      <c r="LJB20" s="877"/>
      <c r="LJC20" s="877"/>
      <c r="LJD20" s="877"/>
      <c r="LJE20" s="877"/>
      <c r="LJF20" s="877"/>
      <c r="LJG20" s="877"/>
      <c r="LJH20" s="877"/>
      <c r="LJI20" s="877"/>
      <c r="LJJ20" s="877"/>
      <c r="LJK20" s="877"/>
      <c r="LJL20" s="877"/>
      <c r="LJM20" s="877"/>
      <c r="LJN20" s="877"/>
      <c r="LJO20" s="877"/>
      <c r="LJP20" s="877"/>
      <c r="LJQ20" s="877"/>
      <c r="LJR20" s="877"/>
      <c r="LJS20" s="877"/>
      <c r="LJT20" s="877"/>
      <c r="LJU20" s="877"/>
      <c r="LJV20" s="877"/>
      <c r="LJW20" s="877"/>
      <c r="LJX20" s="877"/>
      <c r="LJY20" s="877"/>
      <c r="LJZ20" s="877"/>
      <c r="LKA20" s="877"/>
      <c r="LKB20" s="877"/>
      <c r="LKC20" s="877"/>
      <c r="LKD20" s="877"/>
      <c r="LKE20" s="877"/>
      <c r="LKF20" s="877"/>
      <c r="LKG20" s="877"/>
      <c r="LKH20" s="877"/>
      <c r="LKI20" s="877"/>
      <c r="LKJ20" s="877"/>
      <c r="LKK20" s="877"/>
      <c r="LKL20" s="877"/>
      <c r="LKM20" s="877"/>
      <c r="LKN20" s="877"/>
      <c r="LKO20" s="877"/>
      <c r="LKP20" s="877"/>
      <c r="LKQ20" s="877"/>
      <c r="LKR20" s="877"/>
      <c r="LKS20" s="877"/>
      <c r="LKT20" s="877"/>
      <c r="LKU20" s="877"/>
      <c r="LKV20" s="877"/>
      <c r="LKW20" s="877"/>
      <c r="LKX20" s="877"/>
      <c r="LKY20" s="877"/>
      <c r="LKZ20" s="877"/>
      <c r="LLA20" s="877"/>
      <c r="LLB20" s="877"/>
      <c r="LLC20" s="877"/>
      <c r="LLD20" s="877"/>
      <c r="LLE20" s="877"/>
      <c r="LLF20" s="877"/>
      <c r="LLG20" s="877"/>
      <c r="LLH20" s="877"/>
      <c r="LLI20" s="877"/>
      <c r="LLJ20" s="877"/>
      <c r="LLK20" s="877"/>
      <c r="LLL20" s="877"/>
      <c r="LLM20" s="877"/>
      <c r="LLN20" s="877"/>
      <c r="LLO20" s="877"/>
      <c r="LLP20" s="877"/>
      <c r="LLQ20" s="877"/>
      <c r="LLR20" s="877"/>
      <c r="LLS20" s="877"/>
      <c r="LLT20" s="877"/>
      <c r="LLU20" s="877"/>
      <c r="LLV20" s="877"/>
      <c r="LLW20" s="877"/>
      <c r="LLX20" s="877"/>
      <c r="LLY20" s="877"/>
      <c r="LLZ20" s="877"/>
      <c r="LMA20" s="877"/>
      <c r="LMB20" s="877"/>
      <c r="LMC20" s="877"/>
      <c r="LMD20" s="877"/>
      <c r="LME20" s="877"/>
      <c r="LMF20" s="877"/>
      <c r="LMG20" s="877"/>
      <c r="LMH20" s="877"/>
      <c r="LMI20" s="877"/>
      <c r="LMJ20" s="877"/>
      <c r="LMK20" s="877"/>
      <c r="LML20" s="877"/>
      <c r="LMM20" s="877"/>
      <c r="LMN20" s="877"/>
      <c r="LMO20" s="877"/>
      <c r="LMP20" s="877"/>
      <c r="LMQ20" s="877"/>
      <c r="LMR20" s="877"/>
      <c r="LMS20" s="877"/>
      <c r="LMT20" s="877"/>
      <c r="LMU20" s="877"/>
      <c r="LMV20" s="877"/>
      <c r="LMW20" s="877"/>
      <c r="LMX20" s="877"/>
      <c r="LMY20" s="877"/>
      <c r="LMZ20" s="877"/>
      <c r="LNA20" s="877"/>
      <c r="LNB20" s="877"/>
      <c r="LNC20" s="877"/>
      <c r="LND20" s="877"/>
      <c r="LNE20" s="877"/>
      <c r="LNF20" s="877"/>
      <c r="LNG20" s="877"/>
      <c r="LNH20" s="877"/>
      <c r="LNI20" s="877"/>
      <c r="LNJ20" s="877"/>
      <c r="LNK20" s="877"/>
      <c r="LNL20" s="877"/>
      <c r="LNM20" s="877"/>
      <c r="LNN20" s="877"/>
      <c r="LNO20" s="877"/>
      <c r="LNP20" s="877"/>
      <c r="LNQ20" s="877"/>
      <c r="LNR20" s="877"/>
      <c r="LNS20" s="877"/>
      <c r="LNT20" s="877"/>
      <c r="LNU20" s="877"/>
      <c r="LNV20" s="877"/>
      <c r="LNW20" s="877"/>
      <c r="LNX20" s="877"/>
      <c r="LNY20" s="877"/>
      <c r="LNZ20" s="877"/>
      <c r="LOA20" s="877"/>
      <c r="LOB20" s="877"/>
      <c r="LOC20" s="877"/>
      <c r="LOD20" s="877"/>
      <c r="LOE20" s="877"/>
      <c r="LOF20" s="877"/>
      <c r="LOG20" s="877"/>
      <c r="LOH20" s="877"/>
      <c r="LOI20" s="877"/>
      <c r="LOJ20" s="877"/>
      <c r="LOK20" s="877"/>
      <c r="LOL20" s="877"/>
      <c r="LOM20" s="877"/>
      <c r="LON20" s="877"/>
      <c r="LOO20" s="877"/>
      <c r="LOP20" s="877"/>
      <c r="LOQ20" s="877"/>
      <c r="LOR20" s="877"/>
      <c r="LOS20" s="877"/>
      <c r="LOT20" s="877"/>
      <c r="LOU20" s="877"/>
      <c r="LOV20" s="877"/>
      <c r="LOW20" s="877"/>
      <c r="LOX20" s="877"/>
      <c r="LOY20" s="877"/>
      <c r="LOZ20" s="877"/>
      <c r="LPA20" s="877"/>
      <c r="LPB20" s="877"/>
      <c r="LPC20" s="877"/>
      <c r="LPD20" s="877"/>
      <c r="LPE20" s="877"/>
      <c r="LPF20" s="877"/>
      <c r="LPG20" s="877"/>
      <c r="LPH20" s="877"/>
      <c r="LPI20" s="877"/>
      <c r="LPJ20" s="877"/>
      <c r="LPK20" s="877"/>
      <c r="LPL20" s="877"/>
      <c r="LPM20" s="877"/>
      <c r="LPN20" s="877"/>
      <c r="LPO20" s="877"/>
      <c r="LPP20" s="877"/>
      <c r="LPQ20" s="877"/>
      <c r="LPR20" s="877"/>
      <c r="LPS20" s="877"/>
      <c r="LPT20" s="877"/>
      <c r="LPU20" s="877"/>
      <c r="LPV20" s="877"/>
      <c r="LPW20" s="877"/>
      <c r="LPX20" s="877"/>
      <c r="LPY20" s="877"/>
      <c r="LPZ20" s="877"/>
      <c r="LQA20" s="877"/>
      <c r="LQB20" s="877"/>
      <c r="LQC20" s="877"/>
      <c r="LQD20" s="877"/>
      <c r="LQE20" s="877"/>
      <c r="LQF20" s="877"/>
      <c r="LQG20" s="877"/>
      <c r="LQH20" s="877"/>
      <c r="LQI20" s="877"/>
      <c r="LQJ20" s="877"/>
      <c r="LQK20" s="877"/>
      <c r="LQL20" s="877"/>
      <c r="LQM20" s="877"/>
      <c r="LQN20" s="877"/>
      <c r="LQO20" s="877"/>
      <c r="LQP20" s="877"/>
      <c r="LQQ20" s="877"/>
      <c r="LQR20" s="877"/>
      <c r="LQS20" s="877"/>
      <c r="LQT20" s="877"/>
      <c r="LQU20" s="877"/>
      <c r="LQV20" s="877"/>
      <c r="LQW20" s="877"/>
      <c r="LQX20" s="877"/>
      <c r="LQY20" s="877"/>
      <c r="LQZ20" s="877"/>
      <c r="LRA20" s="877"/>
      <c r="LRB20" s="877"/>
      <c r="LRC20" s="877"/>
      <c r="LRD20" s="877"/>
      <c r="LRE20" s="877"/>
      <c r="LRF20" s="877"/>
      <c r="LRG20" s="877"/>
      <c r="LRH20" s="877"/>
      <c r="LRI20" s="877"/>
      <c r="LRJ20" s="877"/>
      <c r="LRK20" s="877"/>
      <c r="LRL20" s="877"/>
      <c r="LRM20" s="877"/>
      <c r="LRN20" s="877"/>
      <c r="LRO20" s="877"/>
      <c r="LRP20" s="877"/>
      <c r="LRQ20" s="877"/>
      <c r="LRR20" s="877"/>
      <c r="LRS20" s="877"/>
      <c r="LRT20" s="877"/>
      <c r="LRU20" s="877"/>
      <c r="LRV20" s="877"/>
      <c r="LRW20" s="877"/>
      <c r="LRX20" s="877"/>
      <c r="LRY20" s="877"/>
      <c r="LRZ20" s="877"/>
      <c r="LSA20" s="877"/>
      <c r="LSB20" s="877"/>
      <c r="LSC20" s="877"/>
      <c r="LSD20" s="877"/>
      <c r="LSE20" s="877"/>
      <c r="LSF20" s="877"/>
      <c r="LSG20" s="877"/>
      <c r="LSH20" s="877"/>
      <c r="LSI20" s="877"/>
      <c r="LSJ20" s="877"/>
      <c r="LSK20" s="877"/>
      <c r="LSL20" s="877"/>
      <c r="LSM20" s="877"/>
      <c r="LSN20" s="877"/>
      <c r="LSO20" s="877"/>
      <c r="LSP20" s="877"/>
      <c r="LSQ20" s="877"/>
      <c r="LSR20" s="877"/>
      <c r="LSS20" s="877"/>
      <c r="LST20" s="877"/>
      <c r="LSU20" s="877"/>
      <c r="LSV20" s="877"/>
      <c r="LSW20" s="877"/>
      <c r="LSX20" s="877"/>
      <c r="LSY20" s="877"/>
      <c r="LSZ20" s="877"/>
      <c r="LTA20" s="877"/>
      <c r="LTB20" s="877"/>
      <c r="LTC20" s="877"/>
      <c r="LTD20" s="877"/>
      <c r="LTE20" s="877"/>
      <c r="LTF20" s="877"/>
      <c r="LTG20" s="877"/>
      <c r="LTH20" s="877"/>
      <c r="LTI20" s="877"/>
      <c r="LTJ20" s="877"/>
      <c r="LTK20" s="877"/>
      <c r="LTL20" s="877"/>
      <c r="LTM20" s="877"/>
      <c r="LTN20" s="877"/>
      <c r="LTO20" s="877"/>
      <c r="LTP20" s="877"/>
      <c r="LTQ20" s="877"/>
      <c r="LTR20" s="877"/>
      <c r="LTS20" s="877"/>
      <c r="LTT20" s="877"/>
      <c r="LTU20" s="877"/>
      <c r="LTV20" s="877"/>
      <c r="LTW20" s="877"/>
      <c r="LTX20" s="877"/>
      <c r="LTY20" s="877"/>
      <c r="LTZ20" s="877"/>
      <c r="LUA20" s="877"/>
      <c r="LUB20" s="877"/>
      <c r="LUC20" s="877"/>
      <c r="LUD20" s="877"/>
      <c r="LUE20" s="877"/>
      <c r="LUF20" s="877"/>
      <c r="LUG20" s="877"/>
      <c r="LUH20" s="877"/>
      <c r="LUI20" s="877"/>
      <c r="LUJ20" s="877"/>
      <c r="LUK20" s="877"/>
      <c r="LUL20" s="877"/>
      <c r="LUM20" s="877"/>
      <c r="LUN20" s="877"/>
      <c r="LUO20" s="877"/>
      <c r="LUP20" s="877"/>
      <c r="LUQ20" s="877"/>
      <c r="LUR20" s="877"/>
      <c r="LUS20" s="877"/>
      <c r="LUT20" s="877"/>
      <c r="LUU20" s="877"/>
      <c r="LUV20" s="877"/>
      <c r="LUW20" s="877"/>
      <c r="LUX20" s="877"/>
      <c r="LUY20" s="877"/>
      <c r="LUZ20" s="877"/>
      <c r="LVA20" s="877"/>
      <c r="LVB20" s="877"/>
      <c r="LVC20" s="877"/>
      <c r="LVD20" s="877"/>
      <c r="LVE20" s="877"/>
      <c r="LVF20" s="877"/>
      <c r="LVG20" s="877"/>
      <c r="LVH20" s="877"/>
      <c r="LVI20" s="877"/>
      <c r="LVJ20" s="877"/>
      <c r="LVK20" s="877"/>
      <c r="LVL20" s="877"/>
      <c r="LVM20" s="877"/>
      <c r="LVN20" s="877"/>
      <c r="LVO20" s="877"/>
      <c r="LVP20" s="877"/>
      <c r="LVQ20" s="877"/>
      <c r="LVR20" s="877"/>
      <c r="LVS20" s="877"/>
      <c r="LVT20" s="877"/>
      <c r="LVU20" s="877"/>
      <c r="LVV20" s="877"/>
      <c r="LVW20" s="877"/>
      <c r="LVX20" s="877"/>
      <c r="LVY20" s="877"/>
      <c r="LVZ20" s="877"/>
      <c r="LWA20" s="877"/>
      <c r="LWB20" s="877"/>
      <c r="LWC20" s="877"/>
      <c r="LWD20" s="877"/>
      <c r="LWE20" s="877"/>
      <c r="LWF20" s="877"/>
      <c r="LWG20" s="877"/>
      <c r="LWH20" s="877"/>
      <c r="LWI20" s="877"/>
      <c r="LWJ20" s="877"/>
      <c r="LWK20" s="877"/>
      <c r="LWL20" s="877"/>
      <c r="LWM20" s="877"/>
      <c r="LWN20" s="877"/>
      <c r="LWO20" s="877"/>
      <c r="LWP20" s="877"/>
      <c r="LWQ20" s="877"/>
      <c r="LWR20" s="877"/>
      <c r="LWS20" s="877"/>
      <c r="LWT20" s="877"/>
      <c r="LWU20" s="877"/>
      <c r="LWV20" s="877"/>
      <c r="LWW20" s="877"/>
      <c r="LWX20" s="877"/>
      <c r="LWY20" s="877"/>
      <c r="LWZ20" s="877"/>
      <c r="LXA20" s="877"/>
      <c r="LXB20" s="877"/>
      <c r="LXC20" s="877"/>
      <c r="LXD20" s="877"/>
      <c r="LXE20" s="877"/>
      <c r="LXF20" s="877"/>
      <c r="LXG20" s="877"/>
      <c r="LXH20" s="877"/>
      <c r="LXI20" s="877"/>
      <c r="LXJ20" s="877"/>
      <c r="LXK20" s="877"/>
      <c r="LXL20" s="877"/>
      <c r="LXM20" s="877"/>
      <c r="LXN20" s="877"/>
      <c r="LXO20" s="877"/>
      <c r="LXP20" s="877"/>
      <c r="LXQ20" s="877"/>
      <c r="LXR20" s="877"/>
      <c r="LXS20" s="877"/>
      <c r="LXT20" s="877"/>
      <c r="LXU20" s="877"/>
      <c r="LXV20" s="877"/>
      <c r="LXW20" s="877"/>
      <c r="LXX20" s="877"/>
      <c r="LXY20" s="877"/>
      <c r="LXZ20" s="877"/>
      <c r="LYA20" s="877"/>
      <c r="LYB20" s="877"/>
      <c r="LYC20" s="877"/>
      <c r="LYD20" s="877"/>
      <c r="LYE20" s="877"/>
      <c r="LYF20" s="877"/>
      <c r="LYG20" s="877"/>
      <c r="LYH20" s="877"/>
      <c r="LYI20" s="877"/>
      <c r="LYJ20" s="877"/>
      <c r="LYK20" s="877"/>
      <c r="LYL20" s="877"/>
      <c r="LYM20" s="877"/>
      <c r="LYN20" s="877"/>
      <c r="LYO20" s="877"/>
      <c r="LYP20" s="877"/>
      <c r="LYQ20" s="877"/>
      <c r="LYR20" s="877"/>
      <c r="LYS20" s="877"/>
      <c r="LYT20" s="877"/>
      <c r="LYU20" s="877"/>
      <c r="LYV20" s="877"/>
      <c r="LYW20" s="877"/>
      <c r="LYX20" s="877"/>
      <c r="LYY20" s="877"/>
      <c r="LYZ20" s="877"/>
      <c r="LZA20" s="877"/>
      <c r="LZB20" s="877"/>
      <c r="LZC20" s="877"/>
      <c r="LZD20" s="877"/>
      <c r="LZE20" s="877"/>
      <c r="LZF20" s="877"/>
      <c r="LZG20" s="877"/>
      <c r="LZH20" s="877"/>
      <c r="LZI20" s="877"/>
      <c r="LZJ20" s="877"/>
      <c r="LZK20" s="877"/>
      <c r="LZL20" s="877"/>
      <c r="LZM20" s="877"/>
      <c r="LZN20" s="877"/>
      <c r="LZO20" s="877"/>
      <c r="LZP20" s="877"/>
      <c r="LZQ20" s="877"/>
      <c r="LZR20" s="877"/>
      <c r="LZS20" s="877"/>
      <c r="LZT20" s="877"/>
      <c r="LZU20" s="877"/>
      <c r="LZV20" s="877"/>
      <c r="LZW20" s="877"/>
      <c r="LZX20" s="877"/>
      <c r="LZY20" s="877"/>
      <c r="LZZ20" s="877"/>
      <c r="MAA20" s="877"/>
      <c r="MAB20" s="877"/>
      <c r="MAC20" s="877"/>
      <c r="MAD20" s="877"/>
      <c r="MAE20" s="877"/>
      <c r="MAF20" s="877"/>
      <c r="MAG20" s="877"/>
      <c r="MAH20" s="877"/>
      <c r="MAI20" s="877"/>
      <c r="MAJ20" s="877"/>
      <c r="MAK20" s="877"/>
      <c r="MAL20" s="877"/>
      <c r="MAM20" s="877"/>
      <c r="MAN20" s="877"/>
      <c r="MAO20" s="877"/>
      <c r="MAP20" s="877"/>
      <c r="MAQ20" s="877"/>
      <c r="MAR20" s="877"/>
      <c r="MAS20" s="877"/>
      <c r="MAT20" s="877"/>
      <c r="MAU20" s="877"/>
      <c r="MAV20" s="877"/>
      <c r="MAW20" s="877"/>
      <c r="MAX20" s="877"/>
      <c r="MAY20" s="877"/>
      <c r="MAZ20" s="877"/>
      <c r="MBA20" s="877"/>
      <c r="MBB20" s="877"/>
      <c r="MBC20" s="877"/>
      <c r="MBD20" s="877"/>
      <c r="MBE20" s="877"/>
      <c r="MBF20" s="877"/>
      <c r="MBG20" s="877"/>
      <c r="MBH20" s="877"/>
      <c r="MBI20" s="877"/>
      <c r="MBJ20" s="877"/>
      <c r="MBK20" s="877"/>
      <c r="MBL20" s="877"/>
      <c r="MBM20" s="877"/>
      <c r="MBN20" s="877"/>
      <c r="MBO20" s="877"/>
      <c r="MBP20" s="877"/>
      <c r="MBQ20" s="877"/>
      <c r="MBR20" s="877"/>
      <c r="MBS20" s="877"/>
      <c r="MBT20" s="877"/>
      <c r="MBU20" s="877"/>
      <c r="MBV20" s="877"/>
      <c r="MBW20" s="877"/>
      <c r="MBX20" s="877"/>
      <c r="MBY20" s="877"/>
      <c r="MBZ20" s="877"/>
      <c r="MCA20" s="877"/>
      <c r="MCB20" s="877"/>
      <c r="MCC20" s="877"/>
      <c r="MCD20" s="877"/>
      <c r="MCE20" s="877"/>
      <c r="MCF20" s="877"/>
      <c r="MCG20" s="877"/>
      <c r="MCH20" s="877"/>
      <c r="MCI20" s="877"/>
      <c r="MCJ20" s="877"/>
      <c r="MCK20" s="877"/>
      <c r="MCL20" s="877"/>
      <c r="MCM20" s="877"/>
      <c r="MCN20" s="877"/>
      <c r="MCO20" s="877"/>
      <c r="MCP20" s="877"/>
      <c r="MCQ20" s="877"/>
      <c r="MCR20" s="877"/>
      <c r="MCS20" s="877"/>
      <c r="MCT20" s="877"/>
      <c r="MCU20" s="877"/>
      <c r="MCV20" s="877"/>
      <c r="MCW20" s="877"/>
      <c r="MCX20" s="877"/>
      <c r="MCY20" s="877"/>
      <c r="MCZ20" s="877"/>
      <c r="MDA20" s="877"/>
      <c r="MDB20" s="877"/>
      <c r="MDC20" s="877"/>
      <c r="MDD20" s="877"/>
      <c r="MDE20" s="877"/>
      <c r="MDF20" s="877"/>
      <c r="MDG20" s="877"/>
      <c r="MDH20" s="877"/>
      <c r="MDI20" s="877"/>
      <c r="MDJ20" s="877"/>
      <c r="MDK20" s="877"/>
      <c r="MDL20" s="877"/>
      <c r="MDM20" s="877"/>
      <c r="MDN20" s="877"/>
      <c r="MDO20" s="877"/>
      <c r="MDP20" s="877"/>
      <c r="MDQ20" s="877"/>
      <c r="MDR20" s="877"/>
      <c r="MDS20" s="877"/>
      <c r="MDT20" s="877"/>
      <c r="MDU20" s="877"/>
      <c r="MDV20" s="877"/>
      <c r="MDW20" s="877"/>
      <c r="MDX20" s="877"/>
      <c r="MDY20" s="877"/>
      <c r="MDZ20" s="877"/>
      <c r="MEA20" s="877"/>
      <c r="MEB20" s="877"/>
      <c r="MEC20" s="877"/>
      <c r="MED20" s="877"/>
      <c r="MEE20" s="877"/>
      <c r="MEF20" s="877"/>
      <c r="MEG20" s="877"/>
      <c r="MEH20" s="877"/>
      <c r="MEI20" s="877"/>
      <c r="MEJ20" s="877"/>
      <c r="MEK20" s="877"/>
      <c r="MEL20" s="877"/>
      <c r="MEM20" s="877"/>
      <c r="MEN20" s="877"/>
      <c r="MEO20" s="877"/>
      <c r="MEP20" s="877"/>
      <c r="MEQ20" s="877"/>
      <c r="MER20" s="877"/>
      <c r="MES20" s="877"/>
      <c r="MET20" s="877"/>
      <c r="MEU20" s="877"/>
      <c r="MEV20" s="877"/>
      <c r="MEW20" s="877"/>
      <c r="MEX20" s="877"/>
      <c r="MEY20" s="877"/>
      <c r="MEZ20" s="877"/>
      <c r="MFA20" s="877"/>
      <c r="MFB20" s="877"/>
      <c r="MFC20" s="877"/>
      <c r="MFD20" s="877"/>
      <c r="MFE20" s="877"/>
      <c r="MFF20" s="877"/>
      <c r="MFG20" s="877"/>
      <c r="MFH20" s="877"/>
      <c r="MFI20" s="877"/>
      <c r="MFJ20" s="877"/>
      <c r="MFK20" s="877"/>
      <c r="MFL20" s="877"/>
      <c r="MFM20" s="877"/>
      <c r="MFN20" s="877"/>
      <c r="MFO20" s="877"/>
      <c r="MFP20" s="877"/>
      <c r="MFQ20" s="877"/>
      <c r="MFR20" s="877"/>
      <c r="MFS20" s="877"/>
      <c r="MFT20" s="877"/>
      <c r="MFU20" s="877"/>
      <c r="MFV20" s="877"/>
      <c r="MFW20" s="877"/>
      <c r="MFX20" s="877"/>
      <c r="MFY20" s="877"/>
      <c r="MFZ20" s="877"/>
      <c r="MGA20" s="877"/>
      <c r="MGB20" s="877"/>
      <c r="MGC20" s="877"/>
      <c r="MGD20" s="877"/>
      <c r="MGE20" s="877"/>
      <c r="MGF20" s="877"/>
      <c r="MGG20" s="877"/>
      <c r="MGH20" s="877"/>
      <c r="MGI20" s="877"/>
      <c r="MGJ20" s="877"/>
      <c r="MGK20" s="877"/>
      <c r="MGL20" s="877"/>
      <c r="MGM20" s="877"/>
      <c r="MGN20" s="877"/>
      <c r="MGO20" s="877"/>
      <c r="MGP20" s="877"/>
      <c r="MGQ20" s="877"/>
      <c r="MGR20" s="877"/>
      <c r="MGS20" s="877"/>
      <c r="MGT20" s="877"/>
      <c r="MGU20" s="877"/>
      <c r="MGV20" s="877"/>
      <c r="MGW20" s="877"/>
      <c r="MGX20" s="877"/>
      <c r="MGY20" s="877"/>
      <c r="MGZ20" s="877"/>
      <c r="MHA20" s="877"/>
      <c r="MHB20" s="877"/>
      <c r="MHC20" s="877"/>
      <c r="MHD20" s="877"/>
      <c r="MHE20" s="877"/>
      <c r="MHF20" s="877"/>
      <c r="MHG20" s="877"/>
      <c r="MHH20" s="877"/>
      <c r="MHI20" s="877"/>
      <c r="MHJ20" s="877"/>
      <c r="MHK20" s="877"/>
      <c r="MHL20" s="877"/>
      <c r="MHM20" s="877"/>
      <c r="MHN20" s="877"/>
      <c r="MHO20" s="877"/>
      <c r="MHP20" s="877"/>
      <c r="MHQ20" s="877"/>
      <c r="MHR20" s="877"/>
      <c r="MHS20" s="877"/>
      <c r="MHT20" s="877"/>
      <c r="MHU20" s="877"/>
      <c r="MHV20" s="877"/>
      <c r="MHW20" s="877"/>
      <c r="MHX20" s="877"/>
      <c r="MHY20" s="877"/>
      <c r="MHZ20" s="877"/>
      <c r="MIA20" s="877"/>
      <c r="MIB20" s="877"/>
      <c r="MIC20" s="877"/>
      <c r="MID20" s="877"/>
      <c r="MIE20" s="877"/>
      <c r="MIF20" s="877"/>
      <c r="MIG20" s="877"/>
      <c r="MIH20" s="877"/>
      <c r="MII20" s="877"/>
      <c r="MIJ20" s="877"/>
      <c r="MIK20" s="877"/>
      <c r="MIL20" s="877"/>
      <c r="MIM20" s="877"/>
      <c r="MIN20" s="877"/>
      <c r="MIO20" s="877"/>
      <c r="MIP20" s="877"/>
      <c r="MIQ20" s="877"/>
      <c r="MIR20" s="877"/>
      <c r="MIS20" s="877"/>
      <c r="MIT20" s="877"/>
      <c r="MIU20" s="877"/>
      <c r="MIV20" s="877"/>
      <c r="MIW20" s="877"/>
      <c r="MIX20" s="877"/>
      <c r="MIY20" s="877"/>
      <c r="MIZ20" s="877"/>
      <c r="MJA20" s="877"/>
      <c r="MJB20" s="877"/>
      <c r="MJC20" s="877"/>
      <c r="MJD20" s="877"/>
      <c r="MJE20" s="877"/>
      <c r="MJF20" s="877"/>
      <c r="MJG20" s="877"/>
      <c r="MJH20" s="877"/>
      <c r="MJI20" s="877"/>
      <c r="MJJ20" s="877"/>
      <c r="MJK20" s="877"/>
      <c r="MJL20" s="877"/>
      <c r="MJM20" s="877"/>
      <c r="MJN20" s="877"/>
      <c r="MJO20" s="877"/>
      <c r="MJP20" s="877"/>
      <c r="MJQ20" s="877"/>
      <c r="MJR20" s="877"/>
      <c r="MJS20" s="877"/>
      <c r="MJT20" s="877"/>
      <c r="MJU20" s="877"/>
      <c r="MJV20" s="877"/>
      <c r="MJW20" s="877"/>
      <c r="MJX20" s="877"/>
      <c r="MJY20" s="877"/>
      <c r="MJZ20" s="877"/>
      <c r="MKA20" s="877"/>
      <c r="MKB20" s="877"/>
      <c r="MKC20" s="877"/>
      <c r="MKD20" s="877"/>
      <c r="MKE20" s="877"/>
      <c r="MKF20" s="877"/>
      <c r="MKG20" s="877"/>
      <c r="MKH20" s="877"/>
      <c r="MKI20" s="877"/>
      <c r="MKJ20" s="877"/>
      <c r="MKK20" s="877"/>
      <c r="MKL20" s="877"/>
      <c r="MKM20" s="877"/>
      <c r="MKN20" s="877"/>
      <c r="MKO20" s="877"/>
      <c r="MKP20" s="877"/>
      <c r="MKQ20" s="877"/>
      <c r="MKR20" s="877"/>
      <c r="MKS20" s="877"/>
      <c r="MKT20" s="877"/>
      <c r="MKU20" s="877"/>
      <c r="MKV20" s="877"/>
      <c r="MKW20" s="877"/>
      <c r="MKX20" s="877"/>
      <c r="MKY20" s="877"/>
      <c r="MKZ20" s="877"/>
      <c r="MLA20" s="877"/>
      <c r="MLB20" s="877"/>
      <c r="MLC20" s="877"/>
      <c r="MLD20" s="877"/>
      <c r="MLE20" s="877"/>
      <c r="MLF20" s="877"/>
      <c r="MLG20" s="877"/>
      <c r="MLH20" s="877"/>
      <c r="MLI20" s="877"/>
      <c r="MLJ20" s="877"/>
      <c r="MLK20" s="877"/>
      <c r="MLL20" s="877"/>
      <c r="MLM20" s="877"/>
      <c r="MLN20" s="877"/>
      <c r="MLO20" s="877"/>
      <c r="MLP20" s="877"/>
      <c r="MLQ20" s="877"/>
      <c r="MLR20" s="877"/>
      <c r="MLS20" s="877"/>
      <c r="MLT20" s="877"/>
      <c r="MLU20" s="877"/>
      <c r="MLV20" s="877"/>
      <c r="MLW20" s="877"/>
      <c r="MLX20" s="877"/>
      <c r="MLY20" s="877"/>
      <c r="MLZ20" s="877"/>
      <c r="MMA20" s="877"/>
      <c r="MMB20" s="877"/>
      <c r="MMC20" s="877"/>
      <c r="MMD20" s="877"/>
      <c r="MME20" s="877"/>
      <c r="MMF20" s="877"/>
      <c r="MMG20" s="877"/>
      <c r="MMH20" s="877"/>
      <c r="MMI20" s="877"/>
      <c r="MMJ20" s="877"/>
      <c r="MMK20" s="877"/>
      <c r="MML20" s="877"/>
      <c r="MMM20" s="877"/>
      <c r="MMN20" s="877"/>
      <c r="MMO20" s="877"/>
      <c r="MMP20" s="877"/>
      <c r="MMQ20" s="877"/>
      <c r="MMR20" s="877"/>
      <c r="MMS20" s="877"/>
      <c r="MMT20" s="877"/>
      <c r="MMU20" s="877"/>
      <c r="MMV20" s="877"/>
      <c r="MMW20" s="877"/>
      <c r="MMX20" s="877"/>
      <c r="MMY20" s="877"/>
      <c r="MMZ20" s="877"/>
      <c r="MNA20" s="877"/>
      <c r="MNB20" s="877"/>
      <c r="MNC20" s="877"/>
      <c r="MND20" s="877"/>
      <c r="MNE20" s="877"/>
      <c r="MNF20" s="877"/>
      <c r="MNG20" s="877"/>
      <c r="MNH20" s="877"/>
      <c r="MNI20" s="877"/>
      <c r="MNJ20" s="877"/>
      <c r="MNK20" s="877"/>
      <c r="MNL20" s="877"/>
      <c r="MNM20" s="877"/>
      <c r="MNN20" s="877"/>
      <c r="MNO20" s="877"/>
      <c r="MNP20" s="877"/>
      <c r="MNQ20" s="877"/>
      <c r="MNR20" s="877"/>
      <c r="MNS20" s="877"/>
      <c r="MNT20" s="877"/>
      <c r="MNU20" s="877"/>
      <c r="MNV20" s="877"/>
      <c r="MNW20" s="877"/>
      <c r="MNX20" s="877"/>
      <c r="MNY20" s="877"/>
      <c r="MNZ20" s="877"/>
      <c r="MOA20" s="877"/>
      <c r="MOB20" s="877"/>
      <c r="MOC20" s="877"/>
      <c r="MOD20" s="877"/>
      <c r="MOE20" s="877"/>
      <c r="MOF20" s="877"/>
      <c r="MOG20" s="877"/>
      <c r="MOH20" s="877"/>
      <c r="MOI20" s="877"/>
      <c r="MOJ20" s="877"/>
      <c r="MOK20" s="877"/>
      <c r="MOL20" s="877"/>
      <c r="MOM20" s="877"/>
      <c r="MON20" s="877"/>
      <c r="MOO20" s="877"/>
      <c r="MOP20" s="877"/>
      <c r="MOQ20" s="877"/>
      <c r="MOR20" s="877"/>
      <c r="MOS20" s="877"/>
      <c r="MOT20" s="877"/>
      <c r="MOU20" s="877"/>
      <c r="MOV20" s="877"/>
      <c r="MOW20" s="877"/>
      <c r="MOX20" s="877"/>
      <c r="MOY20" s="877"/>
      <c r="MOZ20" s="877"/>
      <c r="MPA20" s="877"/>
      <c r="MPB20" s="877"/>
      <c r="MPC20" s="877"/>
      <c r="MPD20" s="877"/>
      <c r="MPE20" s="877"/>
      <c r="MPF20" s="877"/>
      <c r="MPG20" s="877"/>
      <c r="MPH20" s="877"/>
      <c r="MPI20" s="877"/>
      <c r="MPJ20" s="877"/>
      <c r="MPK20" s="877"/>
      <c r="MPL20" s="877"/>
      <c r="MPM20" s="877"/>
      <c r="MPN20" s="877"/>
      <c r="MPO20" s="877"/>
      <c r="MPP20" s="877"/>
      <c r="MPQ20" s="877"/>
      <c r="MPR20" s="877"/>
      <c r="MPS20" s="877"/>
      <c r="MPT20" s="877"/>
      <c r="MPU20" s="877"/>
      <c r="MPV20" s="877"/>
      <c r="MPW20" s="877"/>
      <c r="MPX20" s="877"/>
      <c r="MPY20" s="877"/>
      <c r="MPZ20" s="877"/>
      <c r="MQA20" s="877"/>
      <c r="MQB20" s="877"/>
      <c r="MQC20" s="877"/>
      <c r="MQD20" s="877"/>
      <c r="MQE20" s="877"/>
      <c r="MQF20" s="877"/>
      <c r="MQG20" s="877"/>
      <c r="MQH20" s="877"/>
      <c r="MQI20" s="877"/>
      <c r="MQJ20" s="877"/>
      <c r="MQK20" s="877"/>
      <c r="MQL20" s="877"/>
      <c r="MQM20" s="877"/>
      <c r="MQN20" s="877"/>
      <c r="MQO20" s="877"/>
      <c r="MQP20" s="877"/>
      <c r="MQQ20" s="877"/>
      <c r="MQR20" s="877"/>
      <c r="MQS20" s="877"/>
      <c r="MQT20" s="877"/>
      <c r="MQU20" s="877"/>
      <c r="MQV20" s="877"/>
      <c r="MQW20" s="877"/>
      <c r="MQX20" s="877"/>
      <c r="MQY20" s="877"/>
      <c r="MQZ20" s="877"/>
      <c r="MRA20" s="877"/>
      <c r="MRB20" s="877"/>
      <c r="MRC20" s="877"/>
      <c r="MRD20" s="877"/>
      <c r="MRE20" s="877"/>
      <c r="MRF20" s="877"/>
      <c r="MRG20" s="877"/>
      <c r="MRH20" s="877"/>
      <c r="MRI20" s="877"/>
      <c r="MRJ20" s="877"/>
      <c r="MRK20" s="877"/>
      <c r="MRL20" s="877"/>
      <c r="MRM20" s="877"/>
      <c r="MRN20" s="877"/>
      <c r="MRO20" s="877"/>
      <c r="MRP20" s="877"/>
      <c r="MRQ20" s="877"/>
      <c r="MRR20" s="877"/>
      <c r="MRS20" s="877"/>
      <c r="MRT20" s="877"/>
      <c r="MRU20" s="877"/>
      <c r="MRV20" s="877"/>
      <c r="MRW20" s="877"/>
      <c r="MRX20" s="877"/>
      <c r="MRY20" s="877"/>
      <c r="MRZ20" s="877"/>
      <c r="MSA20" s="877"/>
      <c r="MSB20" s="877"/>
      <c r="MSC20" s="877"/>
      <c r="MSD20" s="877"/>
      <c r="MSE20" s="877"/>
      <c r="MSF20" s="877"/>
      <c r="MSG20" s="877"/>
      <c r="MSH20" s="877"/>
      <c r="MSI20" s="877"/>
      <c r="MSJ20" s="877"/>
      <c r="MSK20" s="877"/>
      <c r="MSL20" s="877"/>
      <c r="MSM20" s="877"/>
      <c r="MSN20" s="877"/>
      <c r="MSO20" s="877"/>
      <c r="MSP20" s="877"/>
      <c r="MSQ20" s="877"/>
      <c r="MSR20" s="877"/>
      <c r="MSS20" s="877"/>
      <c r="MST20" s="877"/>
      <c r="MSU20" s="877"/>
      <c r="MSV20" s="877"/>
      <c r="MSW20" s="877"/>
      <c r="MSX20" s="877"/>
      <c r="MSY20" s="877"/>
      <c r="MSZ20" s="877"/>
      <c r="MTA20" s="877"/>
      <c r="MTB20" s="877"/>
      <c r="MTC20" s="877"/>
      <c r="MTD20" s="877"/>
      <c r="MTE20" s="877"/>
      <c r="MTF20" s="877"/>
      <c r="MTG20" s="877"/>
      <c r="MTH20" s="877"/>
      <c r="MTI20" s="877"/>
      <c r="MTJ20" s="877"/>
      <c r="MTK20" s="877"/>
      <c r="MTL20" s="877"/>
      <c r="MTM20" s="877"/>
      <c r="MTN20" s="877"/>
      <c r="MTO20" s="877"/>
      <c r="MTP20" s="877"/>
      <c r="MTQ20" s="877"/>
      <c r="MTR20" s="877"/>
      <c r="MTS20" s="877"/>
      <c r="MTT20" s="877"/>
      <c r="MTU20" s="877"/>
      <c r="MTV20" s="877"/>
      <c r="MTW20" s="877"/>
      <c r="MTX20" s="877"/>
      <c r="MTY20" s="877"/>
      <c r="MTZ20" s="877"/>
      <c r="MUA20" s="877"/>
      <c r="MUB20" s="877"/>
      <c r="MUC20" s="877"/>
      <c r="MUD20" s="877"/>
      <c r="MUE20" s="877"/>
      <c r="MUF20" s="877"/>
      <c r="MUG20" s="877"/>
      <c r="MUH20" s="877"/>
      <c r="MUI20" s="877"/>
      <c r="MUJ20" s="877"/>
      <c r="MUK20" s="877"/>
      <c r="MUL20" s="877"/>
      <c r="MUM20" s="877"/>
      <c r="MUN20" s="877"/>
      <c r="MUO20" s="877"/>
      <c r="MUP20" s="877"/>
      <c r="MUQ20" s="877"/>
      <c r="MUR20" s="877"/>
      <c r="MUS20" s="877"/>
      <c r="MUT20" s="877"/>
      <c r="MUU20" s="877"/>
      <c r="MUV20" s="877"/>
      <c r="MUW20" s="877"/>
      <c r="MUX20" s="877"/>
      <c r="MUY20" s="877"/>
      <c r="MUZ20" s="877"/>
      <c r="MVA20" s="877"/>
      <c r="MVB20" s="877"/>
      <c r="MVC20" s="877"/>
      <c r="MVD20" s="877"/>
      <c r="MVE20" s="877"/>
      <c r="MVF20" s="877"/>
      <c r="MVG20" s="877"/>
      <c r="MVH20" s="877"/>
      <c r="MVI20" s="877"/>
      <c r="MVJ20" s="877"/>
      <c r="MVK20" s="877"/>
      <c r="MVL20" s="877"/>
      <c r="MVM20" s="877"/>
      <c r="MVN20" s="877"/>
      <c r="MVO20" s="877"/>
      <c r="MVP20" s="877"/>
      <c r="MVQ20" s="877"/>
      <c r="MVR20" s="877"/>
      <c r="MVS20" s="877"/>
      <c r="MVT20" s="877"/>
      <c r="MVU20" s="877"/>
      <c r="MVV20" s="877"/>
      <c r="MVW20" s="877"/>
      <c r="MVX20" s="877"/>
      <c r="MVY20" s="877"/>
      <c r="MVZ20" s="877"/>
      <c r="MWA20" s="877"/>
      <c r="MWB20" s="877"/>
      <c r="MWC20" s="877"/>
      <c r="MWD20" s="877"/>
      <c r="MWE20" s="877"/>
      <c r="MWF20" s="877"/>
      <c r="MWG20" s="877"/>
      <c r="MWH20" s="877"/>
      <c r="MWI20" s="877"/>
      <c r="MWJ20" s="877"/>
      <c r="MWK20" s="877"/>
      <c r="MWL20" s="877"/>
      <c r="MWM20" s="877"/>
      <c r="MWN20" s="877"/>
      <c r="MWO20" s="877"/>
      <c r="MWP20" s="877"/>
      <c r="MWQ20" s="877"/>
      <c r="MWR20" s="877"/>
      <c r="MWS20" s="877"/>
      <c r="MWT20" s="877"/>
      <c r="MWU20" s="877"/>
      <c r="MWV20" s="877"/>
      <c r="MWW20" s="877"/>
      <c r="MWX20" s="877"/>
      <c r="MWY20" s="877"/>
      <c r="MWZ20" s="877"/>
      <c r="MXA20" s="877"/>
      <c r="MXB20" s="877"/>
      <c r="MXC20" s="877"/>
      <c r="MXD20" s="877"/>
      <c r="MXE20" s="877"/>
      <c r="MXF20" s="877"/>
      <c r="MXG20" s="877"/>
      <c r="MXH20" s="877"/>
      <c r="MXI20" s="877"/>
      <c r="MXJ20" s="877"/>
      <c r="MXK20" s="877"/>
      <c r="MXL20" s="877"/>
      <c r="MXM20" s="877"/>
      <c r="MXN20" s="877"/>
      <c r="MXO20" s="877"/>
      <c r="MXP20" s="877"/>
      <c r="MXQ20" s="877"/>
      <c r="MXR20" s="877"/>
      <c r="MXS20" s="877"/>
      <c r="MXT20" s="877"/>
      <c r="MXU20" s="877"/>
      <c r="MXV20" s="877"/>
      <c r="MXW20" s="877"/>
      <c r="MXX20" s="877"/>
      <c r="MXY20" s="877"/>
      <c r="MXZ20" s="877"/>
      <c r="MYA20" s="877"/>
      <c r="MYB20" s="877"/>
      <c r="MYC20" s="877"/>
      <c r="MYD20" s="877"/>
      <c r="MYE20" s="877"/>
      <c r="MYF20" s="877"/>
      <c r="MYG20" s="877"/>
      <c r="MYH20" s="877"/>
      <c r="MYI20" s="877"/>
      <c r="MYJ20" s="877"/>
      <c r="MYK20" s="877"/>
      <c r="MYL20" s="877"/>
      <c r="MYM20" s="877"/>
      <c r="MYN20" s="877"/>
      <c r="MYO20" s="877"/>
      <c r="MYP20" s="877"/>
      <c r="MYQ20" s="877"/>
      <c r="MYR20" s="877"/>
      <c r="MYS20" s="877"/>
      <c r="MYT20" s="877"/>
      <c r="MYU20" s="877"/>
      <c r="MYV20" s="877"/>
      <c r="MYW20" s="877"/>
      <c r="MYX20" s="877"/>
      <c r="MYY20" s="877"/>
      <c r="MYZ20" s="877"/>
      <c r="MZA20" s="877"/>
      <c r="MZB20" s="877"/>
      <c r="MZC20" s="877"/>
      <c r="MZD20" s="877"/>
      <c r="MZE20" s="877"/>
      <c r="MZF20" s="877"/>
      <c r="MZG20" s="877"/>
      <c r="MZH20" s="877"/>
      <c r="MZI20" s="877"/>
      <c r="MZJ20" s="877"/>
      <c r="MZK20" s="877"/>
      <c r="MZL20" s="877"/>
      <c r="MZM20" s="877"/>
      <c r="MZN20" s="877"/>
      <c r="MZO20" s="877"/>
      <c r="MZP20" s="877"/>
      <c r="MZQ20" s="877"/>
      <c r="MZR20" s="877"/>
      <c r="MZS20" s="877"/>
      <c r="MZT20" s="877"/>
      <c r="MZU20" s="877"/>
      <c r="MZV20" s="877"/>
      <c r="MZW20" s="877"/>
      <c r="MZX20" s="877"/>
      <c r="MZY20" s="877"/>
      <c r="MZZ20" s="877"/>
      <c r="NAA20" s="877"/>
      <c r="NAB20" s="877"/>
      <c r="NAC20" s="877"/>
      <c r="NAD20" s="877"/>
      <c r="NAE20" s="877"/>
      <c r="NAF20" s="877"/>
      <c r="NAG20" s="877"/>
      <c r="NAH20" s="877"/>
      <c r="NAI20" s="877"/>
      <c r="NAJ20" s="877"/>
      <c r="NAK20" s="877"/>
      <c r="NAL20" s="877"/>
      <c r="NAM20" s="877"/>
      <c r="NAN20" s="877"/>
      <c r="NAO20" s="877"/>
      <c r="NAP20" s="877"/>
      <c r="NAQ20" s="877"/>
      <c r="NAR20" s="877"/>
      <c r="NAS20" s="877"/>
      <c r="NAT20" s="877"/>
      <c r="NAU20" s="877"/>
      <c r="NAV20" s="877"/>
      <c r="NAW20" s="877"/>
      <c r="NAX20" s="877"/>
      <c r="NAY20" s="877"/>
      <c r="NAZ20" s="877"/>
      <c r="NBA20" s="877"/>
      <c r="NBB20" s="877"/>
      <c r="NBC20" s="877"/>
      <c r="NBD20" s="877"/>
      <c r="NBE20" s="877"/>
      <c r="NBF20" s="877"/>
      <c r="NBG20" s="877"/>
      <c r="NBH20" s="877"/>
      <c r="NBI20" s="877"/>
      <c r="NBJ20" s="877"/>
      <c r="NBK20" s="877"/>
      <c r="NBL20" s="877"/>
      <c r="NBM20" s="877"/>
      <c r="NBN20" s="877"/>
      <c r="NBO20" s="877"/>
      <c r="NBP20" s="877"/>
      <c r="NBQ20" s="877"/>
      <c r="NBR20" s="877"/>
      <c r="NBS20" s="877"/>
      <c r="NBT20" s="877"/>
      <c r="NBU20" s="877"/>
      <c r="NBV20" s="877"/>
      <c r="NBW20" s="877"/>
      <c r="NBX20" s="877"/>
      <c r="NBY20" s="877"/>
      <c r="NBZ20" s="877"/>
      <c r="NCA20" s="877"/>
      <c r="NCB20" s="877"/>
      <c r="NCC20" s="877"/>
      <c r="NCD20" s="877"/>
      <c r="NCE20" s="877"/>
      <c r="NCF20" s="877"/>
      <c r="NCG20" s="877"/>
      <c r="NCH20" s="877"/>
      <c r="NCI20" s="877"/>
      <c r="NCJ20" s="877"/>
      <c r="NCK20" s="877"/>
      <c r="NCL20" s="877"/>
      <c r="NCM20" s="877"/>
      <c r="NCN20" s="877"/>
      <c r="NCO20" s="877"/>
      <c r="NCP20" s="877"/>
      <c r="NCQ20" s="877"/>
      <c r="NCR20" s="877"/>
      <c r="NCS20" s="877"/>
      <c r="NCT20" s="877"/>
      <c r="NCU20" s="877"/>
      <c r="NCV20" s="877"/>
      <c r="NCW20" s="877"/>
      <c r="NCX20" s="877"/>
      <c r="NCY20" s="877"/>
      <c r="NCZ20" s="877"/>
      <c r="NDA20" s="877"/>
      <c r="NDB20" s="877"/>
      <c r="NDC20" s="877"/>
      <c r="NDD20" s="877"/>
      <c r="NDE20" s="877"/>
      <c r="NDF20" s="877"/>
      <c r="NDG20" s="877"/>
      <c r="NDH20" s="877"/>
      <c r="NDI20" s="877"/>
      <c r="NDJ20" s="877"/>
      <c r="NDK20" s="877"/>
      <c r="NDL20" s="877"/>
      <c r="NDM20" s="877"/>
      <c r="NDN20" s="877"/>
      <c r="NDO20" s="877"/>
      <c r="NDP20" s="877"/>
      <c r="NDQ20" s="877"/>
      <c r="NDR20" s="877"/>
      <c r="NDS20" s="877"/>
      <c r="NDT20" s="877"/>
      <c r="NDU20" s="877"/>
      <c r="NDV20" s="877"/>
      <c r="NDW20" s="877"/>
      <c r="NDX20" s="877"/>
      <c r="NDY20" s="877"/>
      <c r="NDZ20" s="877"/>
      <c r="NEA20" s="877"/>
      <c r="NEB20" s="877"/>
      <c r="NEC20" s="877"/>
      <c r="NED20" s="877"/>
      <c r="NEE20" s="877"/>
      <c r="NEF20" s="877"/>
      <c r="NEG20" s="877"/>
      <c r="NEH20" s="877"/>
      <c r="NEI20" s="877"/>
      <c r="NEJ20" s="877"/>
      <c r="NEK20" s="877"/>
      <c r="NEL20" s="877"/>
      <c r="NEM20" s="877"/>
      <c r="NEN20" s="877"/>
      <c r="NEO20" s="877"/>
      <c r="NEP20" s="877"/>
      <c r="NEQ20" s="877"/>
      <c r="NER20" s="877"/>
      <c r="NES20" s="877"/>
      <c r="NET20" s="877"/>
      <c r="NEU20" s="877"/>
      <c r="NEV20" s="877"/>
      <c r="NEW20" s="877"/>
      <c r="NEX20" s="877"/>
      <c r="NEY20" s="877"/>
      <c r="NEZ20" s="877"/>
      <c r="NFA20" s="877"/>
      <c r="NFB20" s="877"/>
      <c r="NFC20" s="877"/>
      <c r="NFD20" s="877"/>
      <c r="NFE20" s="877"/>
      <c r="NFF20" s="877"/>
      <c r="NFG20" s="877"/>
      <c r="NFH20" s="877"/>
      <c r="NFI20" s="877"/>
      <c r="NFJ20" s="877"/>
      <c r="NFK20" s="877"/>
      <c r="NFL20" s="877"/>
      <c r="NFM20" s="877"/>
      <c r="NFN20" s="877"/>
      <c r="NFO20" s="877"/>
      <c r="NFP20" s="877"/>
      <c r="NFQ20" s="877"/>
      <c r="NFR20" s="877"/>
      <c r="NFS20" s="877"/>
      <c r="NFT20" s="877"/>
      <c r="NFU20" s="877"/>
      <c r="NFV20" s="877"/>
      <c r="NFW20" s="877"/>
      <c r="NFX20" s="877"/>
      <c r="NFY20" s="877"/>
      <c r="NFZ20" s="877"/>
      <c r="NGA20" s="877"/>
      <c r="NGB20" s="877"/>
      <c r="NGC20" s="877"/>
      <c r="NGD20" s="877"/>
      <c r="NGE20" s="877"/>
      <c r="NGF20" s="877"/>
      <c r="NGG20" s="877"/>
      <c r="NGH20" s="877"/>
      <c r="NGI20" s="877"/>
      <c r="NGJ20" s="877"/>
      <c r="NGK20" s="877"/>
      <c r="NGL20" s="877"/>
      <c r="NGM20" s="877"/>
      <c r="NGN20" s="877"/>
      <c r="NGO20" s="877"/>
      <c r="NGP20" s="877"/>
      <c r="NGQ20" s="877"/>
      <c r="NGR20" s="877"/>
      <c r="NGS20" s="877"/>
      <c r="NGT20" s="877"/>
      <c r="NGU20" s="877"/>
      <c r="NGV20" s="877"/>
      <c r="NGW20" s="877"/>
      <c r="NGX20" s="877"/>
      <c r="NGY20" s="877"/>
      <c r="NGZ20" s="877"/>
      <c r="NHA20" s="877"/>
      <c r="NHB20" s="877"/>
      <c r="NHC20" s="877"/>
      <c r="NHD20" s="877"/>
      <c r="NHE20" s="877"/>
      <c r="NHF20" s="877"/>
      <c r="NHG20" s="877"/>
      <c r="NHH20" s="877"/>
      <c r="NHI20" s="877"/>
      <c r="NHJ20" s="877"/>
      <c r="NHK20" s="877"/>
      <c r="NHL20" s="877"/>
      <c r="NHM20" s="877"/>
      <c r="NHN20" s="877"/>
      <c r="NHO20" s="877"/>
      <c r="NHP20" s="877"/>
      <c r="NHQ20" s="877"/>
      <c r="NHR20" s="877"/>
      <c r="NHS20" s="877"/>
      <c r="NHT20" s="877"/>
      <c r="NHU20" s="877"/>
      <c r="NHV20" s="877"/>
      <c r="NHW20" s="877"/>
      <c r="NHX20" s="877"/>
      <c r="NHY20" s="877"/>
      <c r="NHZ20" s="877"/>
      <c r="NIA20" s="877"/>
      <c r="NIB20" s="877"/>
      <c r="NIC20" s="877"/>
      <c r="NID20" s="877"/>
      <c r="NIE20" s="877"/>
      <c r="NIF20" s="877"/>
      <c r="NIG20" s="877"/>
      <c r="NIH20" s="877"/>
      <c r="NII20" s="877"/>
      <c r="NIJ20" s="877"/>
      <c r="NIK20" s="877"/>
      <c r="NIL20" s="877"/>
      <c r="NIM20" s="877"/>
      <c r="NIN20" s="877"/>
      <c r="NIO20" s="877"/>
      <c r="NIP20" s="877"/>
      <c r="NIQ20" s="877"/>
      <c r="NIR20" s="877"/>
      <c r="NIS20" s="877"/>
      <c r="NIT20" s="877"/>
      <c r="NIU20" s="877"/>
      <c r="NIV20" s="877"/>
      <c r="NIW20" s="877"/>
      <c r="NIX20" s="877"/>
      <c r="NIY20" s="877"/>
      <c r="NIZ20" s="877"/>
      <c r="NJA20" s="877"/>
      <c r="NJB20" s="877"/>
      <c r="NJC20" s="877"/>
      <c r="NJD20" s="877"/>
      <c r="NJE20" s="877"/>
      <c r="NJF20" s="877"/>
      <c r="NJG20" s="877"/>
      <c r="NJH20" s="877"/>
      <c r="NJI20" s="877"/>
      <c r="NJJ20" s="877"/>
      <c r="NJK20" s="877"/>
      <c r="NJL20" s="877"/>
      <c r="NJM20" s="877"/>
      <c r="NJN20" s="877"/>
      <c r="NJO20" s="877"/>
      <c r="NJP20" s="877"/>
      <c r="NJQ20" s="877"/>
      <c r="NJR20" s="877"/>
      <c r="NJS20" s="877"/>
      <c r="NJT20" s="877"/>
      <c r="NJU20" s="877"/>
      <c r="NJV20" s="877"/>
      <c r="NJW20" s="877"/>
      <c r="NJX20" s="877"/>
      <c r="NJY20" s="877"/>
      <c r="NJZ20" s="877"/>
      <c r="NKA20" s="877"/>
      <c r="NKB20" s="877"/>
      <c r="NKC20" s="877"/>
      <c r="NKD20" s="877"/>
      <c r="NKE20" s="877"/>
      <c r="NKF20" s="877"/>
      <c r="NKG20" s="877"/>
      <c r="NKH20" s="877"/>
      <c r="NKI20" s="877"/>
      <c r="NKJ20" s="877"/>
      <c r="NKK20" s="877"/>
      <c r="NKL20" s="877"/>
      <c r="NKM20" s="877"/>
      <c r="NKN20" s="877"/>
      <c r="NKO20" s="877"/>
      <c r="NKP20" s="877"/>
      <c r="NKQ20" s="877"/>
      <c r="NKR20" s="877"/>
      <c r="NKS20" s="877"/>
      <c r="NKT20" s="877"/>
      <c r="NKU20" s="877"/>
      <c r="NKV20" s="877"/>
      <c r="NKW20" s="877"/>
      <c r="NKX20" s="877"/>
      <c r="NKY20" s="877"/>
      <c r="NKZ20" s="877"/>
      <c r="NLA20" s="877"/>
      <c r="NLB20" s="877"/>
      <c r="NLC20" s="877"/>
      <c r="NLD20" s="877"/>
      <c r="NLE20" s="877"/>
      <c r="NLF20" s="877"/>
      <c r="NLG20" s="877"/>
      <c r="NLH20" s="877"/>
      <c r="NLI20" s="877"/>
      <c r="NLJ20" s="877"/>
      <c r="NLK20" s="877"/>
      <c r="NLL20" s="877"/>
      <c r="NLM20" s="877"/>
      <c r="NLN20" s="877"/>
      <c r="NLO20" s="877"/>
      <c r="NLP20" s="877"/>
      <c r="NLQ20" s="877"/>
      <c r="NLR20" s="877"/>
      <c r="NLS20" s="877"/>
      <c r="NLT20" s="877"/>
      <c r="NLU20" s="877"/>
      <c r="NLV20" s="877"/>
      <c r="NLW20" s="877"/>
      <c r="NLX20" s="877"/>
      <c r="NLY20" s="877"/>
      <c r="NLZ20" s="877"/>
      <c r="NMA20" s="877"/>
      <c r="NMB20" s="877"/>
      <c r="NMC20" s="877"/>
      <c r="NMD20" s="877"/>
      <c r="NME20" s="877"/>
      <c r="NMF20" s="877"/>
      <c r="NMG20" s="877"/>
      <c r="NMH20" s="877"/>
      <c r="NMI20" s="877"/>
      <c r="NMJ20" s="877"/>
      <c r="NMK20" s="877"/>
      <c r="NML20" s="877"/>
      <c r="NMM20" s="877"/>
      <c r="NMN20" s="877"/>
      <c r="NMO20" s="877"/>
      <c r="NMP20" s="877"/>
      <c r="NMQ20" s="877"/>
      <c r="NMR20" s="877"/>
      <c r="NMS20" s="877"/>
      <c r="NMT20" s="877"/>
      <c r="NMU20" s="877"/>
      <c r="NMV20" s="877"/>
      <c r="NMW20" s="877"/>
      <c r="NMX20" s="877"/>
      <c r="NMY20" s="877"/>
      <c r="NMZ20" s="877"/>
      <c r="NNA20" s="877"/>
      <c r="NNB20" s="877"/>
      <c r="NNC20" s="877"/>
      <c r="NND20" s="877"/>
      <c r="NNE20" s="877"/>
      <c r="NNF20" s="877"/>
      <c r="NNG20" s="877"/>
      <c r="NNH20" s="877"/>
      <c r="NNI20" s="877"/>
      <c r="NNJ20" s="877"/>
      <c r="NNK20" s="877"/>
      <c r="NNL20" s="877"/>
      <c r="NNM20" s="877"/>
      <c r="NNN20" s="877"/>
      <c r="NNO20" s="877"/>
      <c r="NNP20" s="877"/>
      <c r="NNQ20" s="877"/>
      <c r="NNR20" s="877"/>
      <c r="NNS20" s="877"/>
      <c r="NNT20" s="877"/>
      <c r="NNU20" s="877"/>
      <c r="NNV20" s="877"/>
      <c r="NNW20" s="877"/>
      <c r="NNX20" s="877"/>
      <c r="NNY20" s="877"/>
      <c r="NNZ20" s="877"/>
      <c r="NOA20" s="877"/>
      <c r="NOB20" s="877"/>
      <c r="NOC20" s="877"/>
      <c r="NOD20" s="877"/>
      <c r="NOE20" s="877"/>
      <c r="NOF20" s="877"/>
      <c r="NOG20" s="877"/>
      <c r="NOH20" s="877"/>
      <c r="NOI20" s="877"/>
      <c r="NOJ20" s="877"/>
      <c r="NOK20" s="877"/>
      <c r="NOL20" s="877"/>
      <c r="NOM20" s="877"/>
      <c r="NON20" s="877"/>
      <c r="NOO20" s="877"/>
      <c r="NOP20" s="877"/>
      <c r="NOQ20" s="877"/>
      <c r="NOR20" s="877"/>
      <c r="NOS20" s="877"/>
      <c r="NOT20" s="877"/>
      <c r="NOU20" s="877"/>
      <c r="NOV20" s="877"/>
      <c r="NOW20" s="877"/>
      <c r="NOX20" s="877"/>
      <c r="NOY20" s="877"/>
      <c r="NOZ20" s="877"/>
      <c r="NPA20" s="877"/>
      <c r="NPB20" s="877"/>
      <c r="NPC20" s="877"/>
      <c r="NPD20" s="877"/>
      <c r="NPE20" s="877"/>
      <c r="NPF20" s="877"/>
      <c r="NPG20" s="877"/>
      <c r="NPH20" s="877"/>
      <c r="NPI20" s="877"/>
      <c r="NPJ20" s="877"/>
      <c r="NPK20" s="877"/>
      <c r="NPL20" s="877"/>
      <c r="NPM20" s="877"/>
      <c r="NPN20" s="877"/>
      <c r="NPO20" s="877"/>
      <c r="NPP20" s="877"/>
      <c r="NPQ20" s="877"/>
      <c r="NPR20" s="877"/>
      <c r="NPS20" s="877"/>
      <c r="NPT20" s="877"/>
      <c r="NPU20" s="877"/>
      <c r="NPV20" s="877"/>
      <c r="NPW20" s="877"/>
      <c r="NPX20" s="877"/>
      <c r="NPY20" s="877"/>
      <c r="NPZ20" s="877"/>
      <c r="NQA20" s="877"/>
      <c r="NQB20" s="877"/>
      <c r="NQC20" s="877"/>
      <c r="NQD20" s="877"/>
      <c r="NQE20" s="877"/>
      <c r="NQF20" s="877"/>
      <c r="NQG20" s="877"/>
      <c r="NQH20" s="877"/>
      <c r="NQI20" s="877"/>
      <c r="NQJ20" s="877"/>
      <c r="NQK20" s="877"/>
      <c r="NQL20" s="877"/>
      <c r="NQM20" s="877"/>
      <c r="NQN20" s="877"/>
      <c r="NQO20" s="877"/>
      <c r="NQP20" s="877"/>
      <c r="NQQ20" s="877"/>
      <c r="NQR20" s="877"/>
      <c r="NQS20" s="877"/>
      <c r="NQT20" s="877"/>
      <c r="NQU20" s="877"/>
      <c r="NQV20" s="877"/>
      <c r="NQW20" s="877"/>
      <c r="NQX20" s="877"/>
      <c r="NQY20" s="877"/>
      <c r="NQZ20" s="877"/>
      <c r="NRA20" s="877"/>
      <c r="NRB20" s="877"/>
      <c r="NRC20" s="877"/>
      <c r="NRD20" s="877"/>
      <c r="NRE20" s="877"/>
      <c r="NRF20" s="877"/>
      <c r="NRG20" s="877"/>
      <c r="NRH20" s="877"/>
      <c r="NRI20" s="877"/>
      <c r="NRJ20" s="877"/>
      <c r="NRK20" s="877"/>
      <c r="NRL20" s="877"/>
      <c r="NRM20" s="877"/>
      <c r="NRN20" s="877"/>
      <c r="NRO20" s="877"/>
      <c r="NRP20" s="877"/>
      <c r="NRQ20" s="877"/>
      <c r="NRR20" s="877"/>
      <c r="NRS20" s="877"/>
      <c r="NRT20" s="877"/>
      <c r="NRU20" s="877"/>
      <c r="NRV20" s="877"/>
      <c r="NRW20" s="877"/>
      <c r="NRX20" s="877"/>
      <c r="NRY20" s="877"/>
      <c r="NRZ20" s="877"/>
      <c r="NSA20" s="877"/>
      <c r="NSB20" s="877"/>
      <c r="NSC20" s="877"/>
      <c r="NSD20" s="877"/>
      <c r="NSE20" s="877"/>
      <c r="NSF20" s="877"/>
      <c r="NSG20" s="877"/>
      <c r="NSH20" s="877"/>
      <c r="NSI20" s="877"/>
      <c r="NSJ20" s="877"/>
      <c r="NSK20" s="877"/>
      <c r="NSL20" s="877"/>
      <c r="NSM20" s="877"/>
      <c r="NSN20" s="877"/>
      <c r="NSO20" s="877"/>
      <c r="NSP20" s="877"/>
      <c r="NSQ20" s="877"/>
      <c r="NSR20" s="877"/>
      <c r="NSS20" s="877"/>
      <c r="NST20" s="877"/>
      <c r="NSU20" s="877"/>
      <c r="NSV20" s="877"/>
      <c r="NSW20" s="877"/>
      <c r="NSX20" s="877"/>
      <c r="NSY20" s="877"/>
      <c r="NSZ20" s="877"/>
      <c r="NTA20" s="877"/>
      <c r="NTB20" s="877"/>
      <c r="NTC20" s="877"/>
      <c r="NTD20" s="877"/>
      <c r="NTE20" s="877"/>
      <c r="NTF20" s="877"/>
      <c r="NTG20" s="877"/>
      <c r="NTH20" s="877"/>
      <c r="NTI20" s="877"/>
      <c r="NTJ20" s="877"/>
      <c r="NTK20" s="877"/>
      <c r="NTL20" s="877"/>
      <c r="NTM20" s="877"/>
      <c r="NTN20" s="877"/>
      <c r="NTO20" s="877"/>
      <c r="NTP20" s="877"/>
      <c r="NTQ20" s="877"/>
      <c r="NTR20" s="877"/>
      <c r="NTS20" s="877"/>
      <c r="NTT20" s="877"/>
      <c r="NTU20" s="877"/>
      <c r="NTV20" s="877"/>
      <c r="NTW20" s="877"/>
      <c r="NTX20" s="877"/>
      <c r="NTY20" s="877"/>
      <c r="NTZ20" s="877"/>
      <c r="NUA20" s="877"/>
      <c r="NUB20" s="877"/>
      <c r="NUC20" s="877"/>
      <c r="NUD20" s="877"/>
      <c r="NUE20" s="877"/>
      <c r="NUF20" s="877"/>
      <c r="NUG20" s="877"/>
      <c r="NUH20" s="877"/>
      <c r="NUI20" s="877"/>
      <c r="NUJ20" s="877"/>
      <c r="NUK20" s="877"/>
      <c r="NUL20" s="877"/>
      <c r="NUM20" s="877"/>
      <c r="NUN20" s="877"/>
      <c r="NUO20" s="877"/>
      <c r="NUP20" s="877"/>
      <c r="NUQ20" s="877"/>
      <c r="NUR20" s="877"/>
      <c r="NUS20" s="877"/>
      <c r="NUT20" s="877"/>
      <c r="NUU20" s="877"/>
      <c r="NUV20" s="877"/>
      <c r="NUW20" s="877"/>
      <c r="NUX20" s="877"/>
      <c r="NUY20" s="877"/>
      <c r="NUZ20" s="877"/>
      <c r="NVA20" s="877"/>
      <c r="NVB20" s="877"/>
      <c r="NVC20" s="877"/>
      <c r="NVD20" s="877"/>
      <c r="NVE20" s="877"/>
      <c r="NVF20" s="877"/>
      <c r="NVG20" s="877"/>
      <c r="NVH20" s="877"/>
      <c r="NVI20" s="877"/>
      <c r="NVJ20" s="877"/>
      <c r="NVK20" s="877"/>
      <c r="NVL20" s="877"/>
      <c r="NVM20" s="877"/>
      <c r="NVN20" s="877"/>
      <c r="NVO20" s="877"/>
      <c r="NVP20" s="877"/>
      <c r="NVQ20" s="877"/>
      <c r="NVR20" s="877"/>
      <c r="NVS20" s="877"/>
      <c r="NVT20" s="877"/>
      <c r="NVU20" s="877"/>
      <c r="NVV20" s="877"/>
      <c r="NVW20" s="877"/>
      <c r="NVX20" s="877"/>
      <c r="NVY20" s="877"/>
      <c r="NVZ20" s="877"/>
      <c r="NWA20" s="877"/>
      <c r="NWB20" s="877"/>
      <c r="NWC20" s="877"/>
      <c r="NWD20" s="877"/>
      <c r="NWE20" s="877"/>
      <c r="NWF20" s="877"/>
      <c r="NWG20" s="877"/>
      <c r="NWH20" s="877"/>
      <c r="NWI20" s="877"/>
      <c r="NWJ20" s="877"/>
      <c r="NWK20" s="877"/>
      <c r="NWL20" s="877"/>
      <c r="NWM20" s="877"/>
      <c r="NWN20" s="877"/>
      <c r="NWO20" s="877"/>
      <c r="NWP20" s="877"/>
      <c r="NWQ20" s="877"/>
      <c r="NWR20" s="877"/>
      <c r="NWS20" s="877"/>
      <c r="NWT20" s="877"/>
      <c r="NWU20" s="877"/>
      <c r="NWV20" s="877"/>
      <c r="NWW20" s="877"/>
      <c r="NWX20" s="877"/>
      <c r="NWY20" s="877"/>
      <c r="NWZ20" s="877"/>
      <c r="NXA20" s="877"/>
      <c r="NXB20" s="877"/>
      <c r="NXC20" s="877"/>
      <c r="NXD20" s="877"/>
      <c r="NXE20" s="877"/>
      <c r="NXF20" s="877"/>
      <c r="NXG20" s="877"/>
      <c r="NXH20" s="877"/>
      <c r="NXI20" s="877"/>
      <c r="NXJ20" s="877"/>
      <c r="NXK20" s="877"/>
      <c r="NXL20" s="877"/>
      <c r="NXM20" s="877"/>
      <c r="NXN20" s="877"/>
      <c r="NXO20" s="877"/>
      <c r="NXP20" s="877"/>
      <c r="NXQ20" s="877"/>
      <c r="NXR20" s="877"/>
      <c r="NXS20" s="877"/>
      <c r="NXT20" s="877"/>
      <c r="NXU20" s="877"/>
      <c r="NXV20" s="877"/>
      <c r="NXW20" s="877"/>
      <c r="NXX20" s="877"/>
      <c r="NXY20" s="877"/>
      <c r="NXZ20" s="877"/>
      <c r="NYA20" s="877"/>
      <c r="NYB20" s="877"/>
      <c r="NYC20" s="877"/>
      <c r="NYD20" s="877"/>
      <c r="NYE20" s="877"/>
      <c r="NYF20" s="877"/>
      <c r="NYG20" s="877"/>
      <c r="NYH20" s="877"/>
      <c r="NYI20" s="877"/>
      <c r="NYJ20" s="877"/>
      <c r="NYK20" s="877"/>
      <c r="NYL20" s="877"/>
      <c r="NYM20" s="877"/>
      <c r="NYN20" s="877"/>
      <c r="NYO20" s="877"/>
      <c r="NYP20" s="877"/>
      <c r="NYQ20" s="877"/>
      <c r="NYR20" s="877"/>
      <c r="NYS20" s="877"/>
      <c r="NYT20" s="877"/>
      <c r="NYU20" s="877"/>
      <c r="NYV20" s="877"/>
      <c r="NYW20" s="877"/>
      <c r="NYX20" s="877"/>
      <c r="NYY20" s="877"/>
      <c r="NYZ20" s="877"/>
      <c r="NZA20" s="877"/>
      <c r="NZB20" s="877"/>
      <c r="NZC20" s="877"/>
      <c r="NZD20" s="877"/>
      <c r="NZE20" s="877"/>
      <c r="NZF20" s="877"/>
      <c r="NZG20" s="877"/>
      <c r="NZH20" s="877"/>
      <c r="NZI20" s="877"/>
      <c r="NZJ20" s="877"/>
      <c r="NZK20" s="877"/>
      <c r="NZL20" s="877"/>
      <c r="NZM20" s="877"/>
      <c r="NZN20" s="877"/>
      <c r="NZO20" s="877"/>
      <c r="NZP20" s="877"/>
      <c r="NZQ20" s="877"/>
      <c r="NZR20" s="877"/>
      <c r="NZS20" s="877"/>
      <c r="NZT20" s="877"/>
      <c r="NZU20" s="877"/>
      <c r="NZV20" s="877"/>
      <c r="NZW20" s="877"/>
      <c r="NZX20" s="877"/>
      <c r="NZY20" s="877"/>
      <c r="NZZ20" s="877"/>
      <c r="OAA20" s="877"/>
      <c r="OAB20" s="877"/>
      <c r="OAC20" s="877"/>
      <c r="OAD20" s="877"/>
      <c r="OAE20" s="877"/>
      <c r="OAF20" s="877"/>
      <c r="OAG20" s="877"/>
      <c r="OAH20" s="877"/>
      <c r="OAI20" s="877"/>
      <c r="OAJ20" s="877"/>
      <c r="OAK20" s="877"/>
      <c r="OAL20" s="877"/>
      <c r="OAM20" s="877"/>
      <c r="OAN20" s="877"/>
      <c r="OAO20" s="877"/>
      <c r="OAP20" s="877"/>
      <c r="OAQ20" s="877"/>
      <c r="OAR20" s="877"/>
      <c r="OAS20" s="877"/>
      <c r="OAT20" s="877"/>
      <c r="OAU20" s="877"/>
      <c r="OAV20" s="877"/>
      <c r="OAW20" s="877"/>
      <c r="OAX20" s="877"/>
      <c r="OAY20" s="877"/>
      <c r="OAZ20" s="877"/>
      <c r="OBA20" s="877"/>
      <c r="OBB20" s="877"/>
      <c r="OBC20" s="877"/>
      <c r="OBD20" s="877"/>
      <c r="OBE20" s="877"/>
      <c r="OBF20" s="877"/>
      <c r="OBG20" s="877"/>
      <c r="OBH20" s="877"/>
      <c r="OBI20" s="877"/>
      <c r="OBJ20" s="877"/>
      <c r="OBK20" s="877"/>
      <c r="OBL20" s="877"/>
      <c r="OBM20" s="877"/>
      <c r="OBN20" s="877"/>
      <c r="OBO20" s="877"/>
      <c r="OBP20" s="877"/>
      <c r="OBQ20" s="877"/>
      <c r="OBR20" s="877"/>
      <c r="OBS20" s="877"/>
      <c r="OBT20" s="877"/>
      <c r="OBU20" s="877"/>
      <c r="OBV20" s="877"/>
      <c r="OBW20" s="877"/>
      <c r="OBX20" s="877"/>
      <c r="OBY20" s="877"/>
      <c r="OBZ20" s="877"/>
      <c r="OCA20" s="877"/>
      <c r="OCB20" s="877"/>
      <c r="OCC20" s="877"/>
      <c r="OCD20" s="877"/>
      <c r="OCE20" s="877"/>
      <c r="OCF20" s="877"/>
      <c r="OCG20" s="877"/>
      <c r="OCH20" s="877"/>
      <c r="OCI20" s="877"/>
      <c r="OCJ20" s="877"/>
      <c r="OCK20" s="877"/>
      <c r="OCL20" s="877"/>
      <c r="OCM20" s="877"/>
      <c r="OCN20" s="877"/>
      <c r="OCO20" s="877"/>
      <c r="OCP20" s="877"/>
      <c r="OCQ20" s="877"/>
      <c r="OCR20" s="877"/>
      <c r="OCS20" s="877"/>
      <c r="OCT20" s="877"/>
      <c r="OCU20" s="877"/>
      <c r="OCV20" s="877"/>
      <c r="OCW20" s="877"/>
      <c r="OCX20" s="877"/>
      <c r="OCY20" s="877"/>
      <c r="OCZ20" s="877"/>
      <c r="ODA20" s="877"/>
      <c r="ODB20" s="877"/>
      <c r="ODC20" s="877"/>
      <c r="ODD20" s="877"/>
      <c r="ODE20" s="877"/>
      <c r="ODF20" s="877"/>
      <c r="ODG20" s="877"/>
      <c r="ODH20" s="877"/>
      <c r="ODI20" s="877"/>
      <c r="ODJ20" s="877"/>
      <c r="ODK20" s="877"/>
      <c r="ODL20" s="877"/>
      <c r="ODM20" s="877"/>
      <c r="ODN20" s="877"/>
      <c r="ODO20" s="877"/>
      <c r="ODP20" s="877"/>
      <c r="ODQ20" s="877"/>
      <c r="ODR20" s="877"/>
      <c r="ODS20" s="877"/>
      <c r="ODT20" s="877"/>
      <c r="ODU20" s="877"/>
      <c r="ODV20" s="877"/>
      <c r="ODW20" s="877"/>
      <c r="ODX20" s="877"/>
      <c r="ODY20" s="877"/>
      <c r="ODZ20" s="877"/>
      <c r="OEA20" s="877"/>
      <c r="OEB20" s="877"/>
      <c r="OEC20" s="877"/>
      <c r="OED20" s="877"/>
      <c r="OEE20" s="877"/>
      <c r="OEF20" s="877"/>
      <c r="OEG20" s="877"/>
      <c r="OEH20" s="877"/>
      <c r="OEI20" s="877"/>
      <c r="OEJ20" s="877"/>
      <c r="OEK20" s="877"/>
      <c r="OEL20" s="877"/>
      <c r="OEM20" s="877"/>
      <c r="OEN20" s="877"/>
      <c r="OEO20" s="877"/>
      <c r="OEP20" s="877"/>
      <c r="OEQ20" s="877"/>
      <c r="OER20" s="877"/>
      <c r="OES20" s="877"/>
      <c r="OET20" s="877"/>
      <c r="OEU20" s="877"/>
      <c r="OEV20" s="877"/>
      <c r="OEW20" s="877"/>
      <c r="OEX20" s="877"/>
      <c r="OEY20" s="877"/>
      <c r="OEZ20" s="877"/>
      <c r="OFA20" s="877"/>
      <c r="OFB20" s="877"/>
      <c r="OFC20" s="877"/>
      <c r="OFD20" s="877"/>
      <c r="OFE20" s="877"/>
      <c r="OFF20" s="877"/>
      <c r="OFG20" s="877"/>
      <c r="OFH20" s="877"/>
      <c r="OFI20" s="877"/>
      <c r="OFJ20" s="877"/>
      <c r="OFK20" s="877"/>
      <c r="OFL20" s="877"/>
      <c r="OFM20" s="877"/>
      <c r="OFN20" s="877"/>
      <c r="OFO20" s="877"/>
      <c r="OFP20" s="877"/>
      <c r="OFQ20" s="877"/>
      <c r="OFR20" s="877"/>
      <c r="OFS20" s="877"/>
      <c r="OFT20" s="877"/>
      <c r="OFU20" s="877"/>
      <c r="OFV20" s="877"/>
      <c r="OFW20" s="877"/>
      <c r="OFX20" s="877"/>
      <c r="OFY20" s="877"/>
      <c r="OFZ20" s="877"/>
      <c r="OGA20" s="877"/>
      <c r="OGB20" s="877"/>
      <c r="OGC20" s="877"/>
      <c r="OGD20" s="877"/>
      <c r="OGE20" s="877"/>
      <c r="OGF20" s="877"/>
      <c r="OGG20" s="877"/>
      <c r="OGH20" s="877"/>
      <c r="OGI20" s="877"/>
      <c r="OGJ20" s="877"/>
      <c r="OGK20" s="877"/>
      <c r="OGL20" s="877"/>
      <c r="OGM20" s="877"/>
      <c r="OGN20" s="877"/>
      <c r="OGO20" s="877"/>
      <c r="OGP20" s="877"/>
      <c r="OGQ20" s="877"/>
      <c r="OGR20" s="877"/>
      <c r="OGS20" s="877"/>
      <c r="OGT20" s="877"/>
      <c r="OGU20" s="877"/>
      <c r="OGV20" s="877"/>
      <c r="OGW20" s="877"/>
      <c r="OGX20" s="877"/>
      <c r="OGY20" s="877"/>
      <c r="OGZ20" s="877"/>
      <c r="OHA20" s="877"/>
      <c r="OHB20" s="877"/>
      <c r="OHC20" s="877"/>
      <c r="OHD20" s="877"/>
      <c r="OHE20" s="877"/>
      <c r="OHF20" s="877"/>
      <c r="OHG20" s="877"/>
      <c r="OHH20" s="877"/>
      <c r="OHI20" s="877"/>
      <c r="OHJ20" s="877"/>
      <c r="OHK20" s="877"/>
      <c r="OHL20" s="877"/>
      <c r="OHM20" s="877"/>
      <c r="OHN20" s="877"/>
      <c r="OHO20" s="877"/>
      <c r="OHP20" s="877"/>
      <c r="OHQ20" s="877"/>
      <c r="OHR20" s="877"/>
      <c r="OHS20" s="877"/>
      <c r="OHT20" s="877"/>
      <c r="OHU20" s="877"/>
      <c r="OHV20" s="877"/>
      <c r="OHW20" s="877"/>
      <c r="OHX20" s="877"/>
      <c r="OHY20" s="877"/>
      <c r="OHZ20" s="877"/>
      <c r="OIA20" s="877"/>
      <c r="OIB20" s="877"/>
      <c r="OIC20" s="877"/>
      <c r="OID20" s="877"/>
      <c r="OIE20" s="877"/>
      <c r="OIF20" s="877"/>
      <c r="OIG20" s="877"/>
      <c r="OIH20" s="877"/>
      <c r="OII20" s="877"/>
      <c r="OIJ20" s="877"/>
      <c r="OIK20" s="877"/>
      <c r="OIL20" s="877"/>
      <c r="OIM20" s="877"/>
      <c r="OIN20" s="877"/>
      <c r="OIO20" s="877"/>
      <c r="OIP20" s="877"/>
      <c r="OIQ20" s="877"/>
      <c r="OIR20" s="877"/>
      <c r="OIS20" s="877"/>
      <c r="OIT20" s="877"/>
      <c r="OIU20" s="877"/>
      <c r="OIV20" s="877"/>
      <c r="OIW20" s="877"/>
      <c r="OIX20" s="877"/>
      <c r="OIY20" s="877"/>
      <c r="OIZ20" s="877"/>
      <c r="OJA20" s="877"/>
      <c r="OJB20" s="877"/>
      <c r="OJC20" s="877"/>
      <c r="OJD20" s="877"/>
      <c r="OJE20" s="877"/>
      <c r="OJF20" s="877"/>
      <c r="OJG20" s="877"/>
      <c r="OJH20" s="877"/>
      <c r="OJI20" s="877"/>
      <c r="OJJ20" s="877"/>
      <c r="OJK20" s="877"/>
      <c r="OJL20" s="877"/>
      <c r="OJM20" s="877"/>
      <c r="OJN20" s="877"/>
      <c r="OJO20" s="877"/>
      <c r="OJP20" s="877"/>
      <c r="OJQ20" s="877"/>
      <c r="OJR20" s="877"/>
      <c r="OJS20" s="877"/>
      <c r="OJT20" s="877"/>
      <c r="OJU20" s="877"/>
      <c r="OJV20" s="877"/>
      <c r="OJW20" s="877"/>
      <c r="OJX20" s="877"/>
      <c r="OJY20" s="877"/>
      <c r="OJZ20" s="877"/>
      <c r="OKA20" s="877"/>
      <c r="OKB20" s="877"/>
      <c r="OKC20" s="877"/>
      <c r="OKD20" s="877"/>
      <c r="OKE20" s="877"/>
      <c r="OKF20" s="877"/>
      <c r="OKG20" s="877"/>
      <c r="OKH20" s="877"/>
      <c r="OKI20" s="877"/>
      <c r="OKJ20" s="877"/>
      <c r="OKK20" s="877"/>
      <c r="OKL20" s="877"/>
      <c r="OKM20" s="877"/>
      <c r="OKN20" s="877"/>
      <c r="OKO20" s="877"/>
      <c r="OKP20" s="877"/>
      <c r="OKQ20" s="877"/>
      <c r="OKR20" s="877"/>
      <c r="OKS20" s="877"/>
      <c r="OKT20" s="877"/>
      <c r="OKU20" s="877"/>
      <c r="OKV20" s="877"/>
      <c r="OKW20" s="877"/>
      <c r="OKX20" s="877"/>
      <c r="OKY20" s="877"/>
      <c r="OKZ20" s="877"/>
      <c r="OLA20" s="877"/>
      <c r="OLB20" s="877"/>
      <c r="OLC20" s="877"/>
      <c r="OLD20" s="877"/>
      <c r="OLE20" s="877"/>
      <c r="OLF20" s="877"/>
      <c r="OLG20" s="877"/>
      <c r="OLH20" s="877"/>
      <c r="OLI20" s="877"/>
      <c r="OLJ20" s="877"/>
      <c r="OLK20" s="877"/>
      <c r="OLL20" s="877"/>
      <c r="OLM20" s="877"/>
      <c r="OLN20" s="877"/>
      <c r="OLO20" s="877"/>
      <c r="OLP20" s="877"/>
      <c r="OLQ20" s="877"/>
      <c r="OLR20" s="877"/>
      <c r="OLS20" s="877"/>
      <c r="OLT20" s="877"/>
      <c r="OLU20" s="877"/>
      <c r="OLV20" s="877"/>
      <c r="OLW20" s="877"/>
      <c r="OLX20" s="877"/>
      <c r="OLY20" s="877"/>
      <c r="OLZ20" s="877"/>
      <c r="OMA20" s="877"/>
      <c r="OMB20" s="877"/>
      <c r="OMC20" s="877"/>
      <c r="OMD20" s="877"/>
      <c r="OME20" s="877"/>
      <c r="OMF20" s="877"/>
      <c r="OMG20" s="877"/>
      <c r="OMH20" s="877"/>
      <c r="OMI20" s="877"/>
      <c r="OMJ20" s="877"/>
      <c r="OMK20" s="877"/>
      <c r="OML20" s="877"/>
      <c r="OMM20" s="877"/>
      <c r="OMN20" s="877"/>
      <c r="OMO20" s="877"/>
      <c r="OMP20" s="877"/>
      <c r="OMQ20" s="877"/>
      <c r="OMR20" s="877"/>
      <c r="OMS20" s="877"/>
      <c r="OMT20" s="877"/>
      <c r="OMU20" s="877"/>
      <c r="OMV20" s="877"/>
      <c r="OMW20" s="877"/>
      <c r="OMX20" s="877"/>
      <c r="OMY20" s="877"/>
      <c r="OMZ20" s="877"/>
      <c r="ONA20" s="877"/>
      <c r="ONB20" s="877"/>
      <c r="ONC20" s="877"/>
      <c r="OND20" s="877"/>
      <c r="ONE20" s="877"/>
      <c r="ONF20" s="877"/>
      <c r="ONG20" s="877"/>
      <c r="ONH20" s="877"/>
      <c r="ONI20" s="877"/>
      <c r="ONJ20" s="877"/>
      <c r="ONK20" s="877"/>
      <c r="ONL20" s="877"/>
      <c r="ONM20" s="877"/>
      <c r="ONN20" s="877"/>
      <c r="ONO20" s="877"/>
      <c r="ONP20" s="877"/>
      <c r="ONQ20" s="877"/>
      <c r="ONR20" s="877"/>
      <c r="ONS20" s="877"/>
      <c r="ONT20" s="877"/>
      <c r="ONU20" s="877"/>
      <c r="ONV20" s="877"/>
      <c r="ONW20" s="877"/>
      <c r="ONX20" s="877"/>
      <c r="ONY20" s="877"/>
      <c r="ONZ20" s="877"/>
      <c r="OOA20" s="877"/>
      <c r="OOB20" s="877"/>
      <c r="OOC20" s="877"/>
      <c r="OOD20" s="877"/>
      <c r="OOE20" s="877"/>
      <c r="OOF20" s="877"/>
      <c r="OOG20" s="877"/>
      <c r="OOH20" s="877"/>
      <c r="OOI20" s="877"/>
      <c r="OOJ20" s="877"/>
      <c r="OOK20" s="877"/>
      <c r="OOL20" s="877"/>
      <c r="OOM20" s="877"/>
      <c r="OON20" s="877"/>
      <c r="OOO20" s="877"/>
      <c r="OOP20" s="877"/>
      <c r="OOQ20" s="877"/>
      <c r="OOR20" s="877"/>
      <c r="OOS20" s="877"/>
      <c r="OOT20" s="877"/>
      <c r="OOU20" s="877"/>
      <c r="OOV20" s="877"/>
      <c r="OOW20" s="877"/>
      <c r="OOX20" s="877"/>
      <c r="OOY20" s="877"/>
      <c r="OOZ20" s="877"/>
      <c r="OPA20" s="877"/>
      <c r="OPB20" s="877"/>
      <c r="OPC20" s="877"/>
      <c r="OPD20" s="877"/>
      <c r="OPE20" s="877"/>
      <c r="OPF20" s="877"/>
      <c r="OPG20" s="877"/>
      <c r="OPH20" s="877"/>
      <c r="OPI20" s="877"/>
      <c r="OPJ20" s="877"/>
      <c r="OPK20" s="877"/>
      <c r="OPL20" s="877"/>
      <c r="OPM20" s="877"/>
      <c r="OPN20" s="877"/>
      <c r="OPO20" s="877"/>
      <c r="OPP20" s="877"/>
      <c r="OPQ20" s="877"/>
      <c r="OPR20" s="877"/>
      <c r="OPS20" s="877"/>
      <c r="OPT20" s="877"/>
      <c r="OPU20" s="877"/>
      <c r="OPV20" s="877"/>
      <c r="OPW20" s="877"/>
      <c r="OPX20" s="877"/>
      <c r="OPY20" s="877"/>
      <c r="OPZ20" s="877"/>
      <c r="OQA20" s="877"/>
      <c r="OQB20" s="877"/>
      <c r="OQC20" s="877"/>
      <c r="OQD20" s="877"/>
      <c r="OQE20" s="877"/>
      <c r="OQF20" s="877"/>
      <c r="OQG20" s="877"/>
      <c r="OQH20" s="877"/>
      <c r="OQI20" s="877"/>
      <c r="OQJ20" s="877"/>
      <c r="OQK20" s="877"/>
      <c r="OQL20" s="877"/>
      <c r="OQM20" s="877"/>
      <c r="OQN20" s="877"/>
      <c r="OQO20" s="877"/>
      <c r="OQP20" s="877"/>
      <c r="OQQ20" s="877"/>
      <c r="OQR20" s="877"/>
      <c r="OQS20" s="877"/>
      <c r="OQT20" s="877"/>
      <c r="OQU20" s="877"/>
      <c r="OQV20" s="877"/>
      <c r="OQW20" s="877"/>
      <c r="OQX20" s="877"/>
      <c r="OQY20" s="877"/>
      <c r="OQZ20" s="877"/>
      <c r="ORA20" s="877"/>
      <c r="ORB20" s="877"/>
      <c r="ORC20" s="877"/>
      <c r="ORD20" s="877"/>
      <c r="ORE20" s="877"/>
      <c r="ORF20" s="877"/>
      <c r="ORG20" s="877"/>
      <c r="ORH20" s="877"/>
      <c r="ORI20" s="877"/>
      <c r="ORJ20" s="877"/>
      <c r="ORK20" s="877"/>
      <c r="ORL20" s="877"/>
      <c r="ORM20" s="877"/>
      <c r="ORN20" s="877"/>
      <c r="ORO20" s="877"/>
      <c r="ORP20" s="877"/>
      <c r="ORQ20" s="877"/>
      <c r="ORR20" s="877"/>
      <c r="ORS20" s="877"/>
      <c r="ORT20" s="877"/>
      <c r="ORU20" s="877"/>
      <c r="ORV20" s="877"/>
      <c r="ORW20" s="877"/>
      <c r="ORX20" s="877"/>
      <c r="ORY20" s="877"/>
      <c r="ORZ20" s="877"/>
      <c r="OSA20" s="877"/>
      <c r="OSB20" s="877"/>
      <c r="OSC20" s="877"/>
      <c r="OSD20" s="877"/>
      <c r="OSE20" s="877"/>
      <c r="OSF20" s="877"/>
      <c r="OSG20" s="877"/>
      <c r="OSH20" s="877"/>
      <c r="OSI20" s="877"/>
      <c r="OSJ20" s="877"/>
      <c r="OSK20" s="877"/>
      <c r="OSL20" s="877"/>
      <c r="OSM20" s="877"/>
      <c r="OSN20" s="877"/>
      <c r="OSO20" s="877"/>
      <c r="OSP20" s="877"/>
      <c r="OSQ20" s="877"/>
      <c r="OSR20" s="877"/>
      <c r="OSS20" s="877"/>
      <c r="OST20" s="877"/>
      <c r="OSU20" s="877"/>
      <c r="OSV20" s="877"/>
      <c r="OSW20" s="877"/>
      <c r="OSX20" s="877"/>
      <c r="OSY20" s="877"/>
      <c r="OSZ20" s="877"/>
      <c r="OTA20" s="877"/>
      <c r="OTB20" s="877"/>
      <c r="OTC20" s="877"/>
      <c r="OTD20" s="877"/>
      <c r="OTE20" s="877"/>
      <c r="OTF20" s="877"/>
      <c r="OTG20" s="877"/>
      <c r="OTH20" s="877"/>
      <c r="OTI20" s="877"/>
      <c r="OTJ20" s="877"/>
      <c r="OTK20" s="877"/>
      <c r="OTL20" s="877"/>
      <c r="OTM20" s="877"/>
      <c r="OTN20" s="877"/>
      <c r="OTO20" s="877"/>
      <c r="OTP20" s="877"/>
      <c r="OTQ20" s="877"/>
      <c r="OTR20" s="877"/>
      <c r="OTS20" s="877"/>
      <c r="OTT20" s="877"/>
      <c r="OTU20" s="877"/>
      <c r="OTV20" s="877"/>
      <c r="OTW20" s="877"/>
      <c r="OTX20" s="877"/>
      <c r="OTY20" s="877"/>
      <c r="OTZ20" s="877"/>
      <c r="OUA20" s="877"/>
      <c r="OUB20" s="877"/>
      <c r="OUC20" s="877"/>
      <c r="OUD20" s="877"/>
      <c r="OUE20" s="877"/>
      <c r="OUF20" s="877"/>
      <c r="OUG20" s="877"/>
      <c r="OUH20" s="877"/>
      <c r="OUI20" s="877"/>
      <c r="OUJ20" s="877"/>
      <c r="OUK20" s="877"/>
      <c r="OUL20" s="877"/>
      <c r="OUM20" s="877"/>
      <c r="OUN20" s="877"/>
      <c r="OUO20" s="877"/>
      <c r="OUP20" s="877"/>
      <c r="OUQ20" s="877"/>
      <c r="OUR20" s="877"/>
      <c r="OUS20" s="877"/>
      <c r="OUT20" s="877"/>
      <c r="OUU20" s="877"/>
      <c r="OUV20" s="877"/>
      <c r="OUW20" s="877"/>
      <c r="OUX20" s="877"/>
      <c r="OUY20" s="877"/>
      <c r="OUZ20" s="877"/>
      <c r="OVA20" s="877"/>
      <c r="OVB20" s="877"/>
      <c r="OVC20" s="877"/>
      <c r="OVD20" s="877"/>
      <c r="OVE20" s="877"/>
      <c r="OVF20" s="877"/>
      <c r="OVG20" s="877"/>
      <c r="OVH20" s="877"/>
      <c r="OVI20" s="877"/>
      <c r="OVJ20" s="877"/>
      <c r="OVK20" s="877"/>
      <c r="OVL20" s="877"/>
      <c r="OVM20" s="877"/>
      <c r="OVN20" s="877"/>
      <c r="OVO20" s="877"/>
      <c r="OVP20" s="877"/>
      <c r="OVQ20" s="877"/>
      <c r="OVR20" s="877"/>
      <c r="OVS20" s="877"/>
      <c r="OVT20" s="877"/>
      <c r="OVU20" s="877"/>
      <c r="OVV20" s="877"/>
      <c r="OVW20" s="877"/>
      <c r="OVX20" s="877"/>
      <c r="OVY20" s="877"/>
      <c r="OVZ20" s="877"/>
      <c r="OWA20" s="877"/>
      <c r="OWB20" s="877"/>
      <c r="OWC20" s="877"/>
      <c r="OWD20" s="877"/>
      <c r="OWE20" s="877"/>
      <c r="OWF20" s="877"/>
      <c r="OWG20" s="877"/>
      <c r="OWH20" s="877"/>
      <c r="OWI20" s="877"/>
      <c r="OWJ20" s="877"/>
      <c r="OWK20" s="877"/>
      <c r="OWL20" s="877"/>
      <c r="OWM20" s="877"/>
      <c r="OWN20" s="877"/>
      <c r="OWO20" s="877"/>
      <c r="OWP20" s="877"/>
      <c r="OWQ20" s="877"/>
      <c r="OWR20" s="877"/>
      <c r="OWS20" s="877"/>
      <c r="OWT20" s="877"/>
      <c r="OWU20" s="877"/>
      <c r="OWV20" s="877"/>
      <c r="OWW20" s="877"/>
      <c r="OWX20" s="877"/>
      <c r="OWY20" s="877"/>
      <c r="OWZ20" s="877"/>
      <c r="OXA20" s="877"/>
      <c r="OXB20" s="877"/>
      <c r="OXC20" s="877"/>
      <c r="OXD20" s="877"/>
      <c r="OXE20" s="877"/>
      <c r="OXF20" s="877"/>
      <c r="OXG20" s="877"/>
      <c r="OXH20" s="877"/>
      <c r="OXI20" s="877"/>
      <c r="OXJ20" s="877"/>
      <c r="OXK20" s="877"/>
      <c r="OXL20" s="877"/>
      <c r="OXM20" s="877"/>
      <c r="OXN20" s="877"/>
      <c r="OXO20" s="877"/>
      <c r="OXP20" s="877"/>
      <c r="OXQ20" s="877"/>
      <c r="OXR20" s="877"/>
      <c r="OXS20" s="877"/>
      <c r="OXT20" s="877"/>
      <c r="OXU20" s="877"/>
      <c r="OXV20" s="877"/>
      <c r="OXW20" s="877"/>
      <c r="OXX20" s="877"/>
      <c r="OXY20" s="877"/>
      <c r="OXZ20" s="877"/>
      <c r="OYA20" s="877"/>
      <c r="OYB20" s="877"/>
      <c r="OYC20" s="877"/>
      <c r="OYD20" s="877"/>
      <c r="OYE20" s="877"/>
      <c r="OYF20" s="877"/>
      <c r="OYG20" s="877"/>
      <c r="OYH20" s="877"/>
      <c r="OYI20" s="877"/>
      <c r="OYJ20" s="877"/>
      <c r="OYK20" s="877"/>
      <c r="OYL20" s="877"/>
      <c r="OYM20" s="877"/>
      <c r="OYN20" s="877"/>
      <c r="OYO20" s="877"/>
      <c r="OYP20" s="877"/>
      <c r="OYQ20" s="877"/>
      <c r="OYR20" s="877"/>
      <c r="OYS20" s="877"/>
      <c r="OYT20" s="877"/>
      <c r="OYU20" s="877"/>
      <c r="OYV20" s="877"/>
      <c r="OYW20" s="877"/>
      <c r="OYX20" s="877"/>
      <c r="OYY20" s="877"/>
      <c r="OYZ20" s="877"/>
      <c r="OZA20" s="877"/>
      <c r="OZB20" s="877"/>
      <c r="OZC20" s="877"/>
      <c r="OZD20" s="877"/>
      <c r="OZE20" s="877"/>
      <c r="OZF20" s="877"/>
      <c r="OZG20" s="877"/>
      <c r="OZH20" s="877"/>
      <c r="OZI20" s="877"/>
      <c r="OZJ20" s="877"/>
      <c r="OZK20" s="877"/>
      <c r="OZL20" s="877"/>
      <c r="OZM20" s="877"/>
      <c r="OZN20" s="877"/>
      <c r="OZO20" s="877"/>
      <c r="OZP20" s="877"/>
      <c r="OZQ20" s="877"/>
      <c r="OZR20" s="877"/>
      <c r="OZS20" s="877"/>
      <c r="OZT20" s="877"/>
      <c r="OZU20" s="877"/>
      <c r="OZV20" s="877"/>
      <c r="OZW20" s="877"/>
      <c r="OZX20" s="877"/>
      <c r="OZY20" s="877"/>
      <c r="OZZ20" s="877"/>
      <c r="PAA20" s="877"/>
      <c r="PAB20" s="877"/>
      <c r="PAC20" s="877"/>
      <c r="PAD20" s="877"/>
      <c r="PAE20" s="877"/>
      <c r="PAF20" s="877"/>
      <c r="PAG20" s="877"/>
      <c r="PAH20" s="877"/>
      <c r="PAI20" s="877"/>
      <c r="PAJ20" s="877"/>
      <c r="PAK20" s="877"/>
      <c r="PAL20" s="877"/>
      <c r="PAM20" s="877"/>
      <c r="PAN20" s="877"/>
      <c r="PAO20" s="877"/>
      <c r="PAP20" s="877"/>
      <c r="PAQ20" s="877"/>
      <c r="PAR20" s="877"/>
      <c r="PAS20" s="877"/>
      <c r="PAT20" s="877"/>
      <c r="PAU20" s="877"/>
      <c r="PAV20" s="877"/>
      <c r="PAW20" s="877"/>
      <c r="PAX20" s="877"/>
      <c r="PAY20" s="877"/>
      <c r="PAZ20" s="877"/>
      <c r="PBA20" s="877"/>
      <c r="PBB20" s="877"/>
      <c r="PBC20" s="877"/>
      <c r="PBD20" s="877"/>
      <c r="PBE20" s="877"/>
      <c r="PBF20" s="877"/>
      <c r="PBG20" s="877"/>
      <c r="PBH20" s="877"/>
      <c r="PBI20" s="877"/>
      <c r="PBJ20" s="877"/>
      <c r="PBK20" s="877"/>
      <c r="PBL20" s="877"/>
      <c r="PBM20" s="877"/>
      <c r="PBN20" s="877"/>
      <c r="PBO20" s="877"/>
      <c r="PBP20" s="877"/>
      <c r="PBQ20" s="877"/>
      <c r="PBR20" s="877"/>
      <c r="PBS20" s="877"/>
      <c r="PBT20" s="877"/>
      <c r="PBU20" s="877"/>
      <c r="PBV20" s="877"/>
      <c r="PBW20" s="877"/>
      <c r="PBX20" s="877"/>
      <c r="PBY20" s="877"/>
      <c r="PBZ20" s="877"/>
      <c r="PCA20" s="877"/>
      <c r="PCB20" s="877"/>
      <c r="PCC20" s="877"/>
      <c r="PCD20" s="877"/>
      <c r="PCE20" s="877"/>
      <c r="PCF20" s="877"/>
      <c r="PCG20" s="877"/>
      <c r="PCH20" s="877"/>
      <c r="PCI20" s="877"/>
      <c r="PCJ20" s="877"/>
      <c r="PCK20" s="877"/>
      <c r="PCL20" s="877"/>
      <c r="PCM20" s="877"/>
      <c r="PCN20" s="877"/>
      <c r="PCO20" s="877"/>
      <c r="PCP20" s="877"/>
      <c r="PCQ20" s="877"/>
      <c r="PCR20" s="877"/>
      <c r="PCS20" s="877"/>
      <c r="PCT20" s="877"/>
      <c r="PCU20" s="877"/>
      <c r="PCV20" s="877"/>
      <c r="PCW20" s="877"/>
      <c r="PCX20" s="877"/>
      <c r="PCY20" s="877"/>
      <c r="PCZ20" s="877"/>
      <c r="PDA20" s="877"/>
      <c r="PDB20" s="877"/>
      <c r="PDC20" s="877"/>
      <c r="PDD20" s="877"/>
      <c r="PDE20" s="877"/>
      <c r="PDF20" s="877"/>
      <c r="PDG20" s="877"/>
      <c r="PDH20" s="877"/>
      <c r="PDI20" s="877"/>
      <c r="PDJ20" s="877"/>
      <c r="PDK20" s="877"/>
      <c r="PDL20" s="877"/>
      <c r="PDM20" s="877"/>
      <c r="PDN20" s="877"/>
      <c r="PDO20" s="877"/>
      <c r="PDP20" s="877"/>
      <c r="PDQ20" s="877"/>
      <c r="PDR20" s="877"/>
      <c r="PDS20" s="877"/>
      <c r="PDT20" s="877"/>
      <c r="PDU20" s="877"/>
      <c r="PDV20" s="877"/>
      <c r="PDW20" s="877"/>
      <c r="PDX20" s="877"/>
      <c r="PDY20" s="877"/>
      <c r="PDZ20" s="877"/>
      <c r="PEA20" s="877"/>
      <c r="PEB20" s="877"/>
      <c r="PEC20" s="877"/>
      <c r="PED20" s="877"/>
      <c r="PEE20" s="877"/>
      <c r="PEF20" s="877"/>
      <c r="PEG20" s="877"/>
      <c r="PEH20" s="877"/>
      <c r="PEI20" s="877"/>
      <c r="PEJ20" s="877"/>
      <c r="PEK20" s="877"/>
      <c r="PEL20" s="877"/>
      <c r="PEM20" s="877"/>
      <c r="PEN20" s="877"/>
      <c r="PEO20" s="877"/>
      <c r="PEP20" s="877"/>
      <c r="PEQ20" s="877"/>
      <c r="PER20" s="877"/>
      <c r="PES20" s="877"/>
      <c r="PET20" s="877"/>
      <c r="PEU20" s="877"/>
      <c r="PEV20" s="877"/>
      <c r="PEW20" s="877"/>
      <c r="PEX20" s="877"/>
      <c r="PEY20" s="877"/>
      <c r="PEZ20" s="877"/>
      <c r="PFA20" s="877"/>
      <c r="PFB20" s="877"/>
      <c r="PFC20" s="877"/>
      <c r="PFD20" s="877"/>
      <c r="PFE20" s="877"/>
      <c r="PFF20" s="877"/>
      <c r="PFG20" s="877"/>
      <c r="PFH20" s="877"/>
      <c r="PFI20" s="877"/>
      <c r="PFJ20" s="877"/>
      <c r="PFK20" s="877"/>
      <c r="PFL20" s="877"/>
      <c r="PFM20" s="877"/>
      <c r="PFN20" s="877"/>
      <c r="PFO20" s="877"/>
      <c r="PFP20" s="877"/>
      <c r="PFQ20" s="877"/>
      <c r="PFR20" s="877"/>
      <c r="PFS20" s="877"/>
      <c r="PFT20" s="877"/>
      <c r="PFU20" s="877"/>
      <c r="PFV20" s="877"/>
      <c r="PFW20" s="877"/>
      <c r="PFX20" s="877"/>
      <c r="PFY20" s="877"/>
      <c r="PFZ20" s="877"/>
      <c r="PGA20" s="877"/>
      <c r="PGB20" s="877"/>
      <c r="PGC20" s="877"/>
      <c r="PGD20" s="877"/>
      <c r="PGE20" s="877"/>
      <c r="PGF20" s="877"/>
      <c r="PGG20" s="877"/>
      <c r="PGH20" s="877"/>
      <c r="PGI20" s="877"/>
      <c r="PGJ20" s="877"/>
      <c r="PGK20" s="877"/>
      <c r="PGL20" s="877"/>
      <c r="PGM20" s="877"/>
      <c r="PGN20" s="877"/>
      <c r="PGO20" s="877"/>
      <c r="PGP20" s="877"/>
      <c r="PGQ20" s="877"/>
      <c r="PGR20" s="877"/>
      <c r="PGS20" s="877"/>
      <c r="PGT20" s="877"/>
      <c r="PGU20" s="877"/>
      <c r="PGV20" s="877"/>
      <c r="PGW20" s="877"/>
      <c r="PGX20" s="877"/>
      <c r="PGY20" s="877"/>
      <c r="PGZ20" s="877"/>
      <c r="PHA20" s="877"/>
      <c r="PHB20" s="877"/>
      <c r="PHC20" s="877"/>
      <c r="PHD20" s="877"/>
      <c r="PHE20" s="877"/>
      <c r="PHF20" s="877"/>
      <c r="PHG20" s="877"/>
      <c r="PHH20" s="877"/>
      <c r="PHI20" s="877"/>
      <c r="PHJ20" s="877"/>
      <c r="PHK20" s="877"/>
      <c r="PHL20" s="877"/>
      <c r="PHM20" s="877"/>
      <c r="PHN20" s="877"/>
      <c r="PHO20" s="877"/>
      <c r="PHP20" s="877"/>
      <c r="PHQ20" s="877"/>
      <c r="PHR20" s="877"/>
      <c r="PHS20" s="877"/>
      <c r="PHT20" s="877"/>
      <c r="PHU20" s="877"/>
      <c r="PHV20" s="877"/>
      <c r="PHW20" s="877"/>
      <c r="PHX20" s="877"/>
      <c r="PHY20" s="877"/>
      <c r="PHZ20" s="877"/>
      <c r="PIA20" s="877"/>
      <c r="PIB20" s="877"/>
      <c r="PIC20" s="877"/>
      <c r="PID20" s="877"/>
      <c r="PIE20" s="877"/>
      <c r="PIF20" s="877"/>
      <c r="PIG20" s="877"/>
      <c r="PIH20" s="877"/>
      <c r="PII20" s="877"/>
      <c r="PIJ20" s="877"/>
      <c r="PIK20" s="877"/>
      <c r="PIL20" s="877"/>
      <c r="PIM20" s="877"/>
      <c r="PIN20" s="877"/>
      <c r="PIO20" s="877"/>
      <c r="PIP20" s="877"/>
      <c r="PIQ20" s="877"/>
      <c r="PIR20" s="877"/>
      <c r="PIS20" s="877"/>
      <c r="PIT20" s="877"/>
      <c r="PIU20" s="877"/>
      <c r="PIV20" s="877"/>
      <c r="PIW20" s="877"/>
      <c r="PIX20" s="877"/>
      <c r="PIY20" s="877"/>
      <c r="PIZ20" s="877"/>
      <c r="PJA20" s="877"/>
      <c r="PJB20" s="877"/>
      <c r="PJC20" s="877"/>
      <c r="PJD20" s="877"/>
      <c r="PJE20" s="877"/>
      <c r="PJF20" s="877"/>
      <c r="PJG20" s="877"/>
      <c r="PJH20" s="877"/>
      <c r="PJI20" s="877"/>
      <c r="PJJ20" s="877"/>
      <c r="PJK20" s="877"/>
      <c r="PJL20" s="877"/>
      <c r="PJM20" s="877"/>
      <c r="PJN20" s="877"/>
      <c r="PJO20" s="877"/>
      <c r="PJP20" s="877"/>
      <c r="PJQ20" s="877"/>
      <c r="PJR20" s="877"/>
      <c r="PJS20" s="877"/>
      <c r="PJT20" s="877"/>
      <c r="PJU20" s="877"/>
      <c r="PJV20" s="877"/>
      <c r="PJW20" s="877"/>
      <c r="PJX20" s="877"/>
      <c r="PJY20" s="877"/>
      <c r="PJZ20" s="877"/>
      <c r="PKA20" s="877"/>
      <c r="PKB20" s="877"/>
      <c r="PKC20" s="877"/>
      <c r="PKD20" s="877"/>
      <c r="PKE20" s="877"/>
      <c r="PKF20" s="877"/>
      <c r="PKG20" s="877"/>
      <c r="PKH20" s="877"/>
      <c r="PKI20" s="877"/>
      <c r="PKJ20" s="877"/>
      <c r="PKK20" s="877"/>
      <c r="PKL20" s="877"/>
      <c r="PKM20" s="877"/>
      <c r="PKN20" s="877"/>
      <c r="PKO20" s="877"/>
      <c r="PKP20" s="877"/>
      <c r="PKQ20" s="877"/>
      <c r="PKR20" s="877"/>
      <c r="PKS20" s="877"/>
      <c r="PKT20" s="877"/>
      <c r="PKU20" s="877"/>
      <c r="PKV20" s="877"/>
      <c r="PKW20" s="877"/>
      <c r="PKX20" s="877"/>
      <c r="PKY20" s="877"/>
      <c r="PKZ20" s="877"/>
      <c r="PLA20" s="877"/>
      <c r="PLB20" s="877"/>
      <c r="PLC20" s="877"/>
      <c r="PLD20" s="877"/>
      <c r="PLE20" s="877"/>
      <c r="PLF20" s="877"/>
      <c r="PLG20" s="877"/>
      <c r="PLH20" s="877"/>
      <c r="PLI20" s="877"/>
      <c r="PLJ20" s="877"/>
      <c r="PLK20" s="877"/>
      <c r="PLL20" s="877"/>
      <c r="PLM20" s="877"/>
      <c r="PLN20" s="877"/>
      <c r="PLO20" s="877"/>
      <c r="PLP20" s="877"/>
      <c r="PLQ20" s="877"/>
      <c r="PLR20" s="877"/>
      <c r="PLS20" s="877"/>
      <c r="PLT20" s="877"/>
      <c r="PLU20" s="877"/>
      <c r="PLV20" s="877"/>
      <c r="PLW20" s="877"/>
      <c r="PLX20" s="877"/>
      <c r="PLY20" s="877"/>
      <c r="PLZ20" s="877"/>
      <c r="PMA20" s="877"/>
      <c r="PMB20" s="877"/>
      <c r="PMC20" s="877"/>
      <c r="PMD20" s="877"/>
      <c r="PME20" s="877"/>
      <c r="PMF20" s="877"/>
      <c r="PMG20" s="877"/>
      <c r="PMH20" s="877"/>
      <c r="PMI20" s="877"/>
      <c r="PMJ20" s="877"/>
      <c r="PMK20" s="877"/>
      <c r="PML20" s="877"/>
      <c r="PMM20" s="877"/>
      <c r="PMN20" s="877"/>
      <c r="PMO20" s="877"/>
      <c r="PMP20" s="877"/>
      <c r="PMQ20" s="877"/>
      <c r="PMR20" s="877"/>
      <c r="PMS20" s="877"/>
      <c r="PMT20" s="877"/>
      <c r="PMU20" s="877"/>
      <c r="PMV20" s="877"/>
      <c r="PMW20" s="877"/>
      <c r="PMX20" s="877"/>
      <c r="PMY20" s="877"/>
      <c r="PMZ20" s="877"/>
      <c r="PNA20" s="877"/>
      <c r="PNB20" s="877"/>
      <c r="PNC20" s="877"/>
      <c r="PND20" s="877"/>
      <c r="PNE20" s="877"/>
      <c r="PNF20" s="877"/>
      <c r="PNG20" s="877"/>
      <c r="PNH20" s="877"/>
      <c r="PNI20" s="877"/>
      <c r="PNJ20" s="877"/>
      <c r="PNK20" s="877"/>
      <c r="PNL20" s="877"/>
      <c r="PNM20" s="877"/>
      <c r="PNN20" s="877"/>
      <c r="PNO20" s="877"/>
      <c r="PNP20" s="877"/>
      <c r="PNQ20" s="877"/>
      <c r="PNR20" s="877"/>
      <c r="PNS20" s="877"/>
      <c r="PNT20" s="877"/>
      <c r="PNU20" s="877"/>
      <c r="PNV20" s="877"/>
      <c r="PNW20" s="877"/>
      <c r="PNX20" s="877"/>
      <c r="PNY20" s="877"/>
      <c r="PNZ20" s="877"/>
      <c r="POA20" s="877"/>
      <c r="POB20" s="877"/>
      <c r="POC20" s="877"/>
      <c r="POD20" s="877"/>
      <c r="POE20" s="877"/>
      <c r="POF20" s="877"/>
      <c r="POG20" s="877"/>
      <c r="POH20" s="877"/>
      <c r="POI20" s="877"/>
      <c r="POJ20" s="877"/>
      <c r="POK20" s="877"/>
      <c r="POL20" s="877"/>
      <c r="POM20" s="877"/>
      <c r="PON20" s="877"/>
      <c r="POO20" s="877"/>
      <c r="POP20" s="877"/>
      <c r="POQ20" s="877"/>
      <c r="POR20" s="877"/>
      <c r="POS20" s="877"/>
      <c r="POT20" s="877"/>
      <c r="POU20" s="877"/>
      <c r="POV20" s="877"/>
      <c r="POW20" s="877"/>
      <c r="POX20" s="877"/>
      <c r="POY20" s="877"/>
      <c r="POZ20" s="877"/>
      <c r="PPA20" s="877"/>
      <c r="PPB20" s="877"/>
      <c r="PPC20" s="877"/>
      <c r="PPD20" s="877"/>
      <c r="PPE20" s="877"/>
      <c r="PPF20" s="877"/>
      <c r="PPG20" s="877"/>
      <c r="PPH20" s="877"/>
      <c r="PPI20" s="877"/>
      <c r="PPJ20" s="877"/>
      <c r="PPK20" s="877"/>
      <c r="PPL20" s="877"/>
      <c r="PPM20" s="877"/>
      <c r="PPN20" s="877"/>
      <c r="PPO20" s="877"/>
      <c r="PPP20" s="877"/>
      <c r="PPQ20" s="877"/>
      <c r="PPR20" s="877"/>
      <c r="PPS20" s="877"/>
      <c r="PPT20" s="877"/>
      <c r="PPU20" s="877"/>
      <c r="PPV20" s="877"/>
      <c r="PPW20" s="877"/>
      <c r="PPX20" s="877"/>
      <c r="PPY20" s="877"/>
      <c r="PPZ20" s="877"/>
      <c r="PQA20" s="877"/>
      <c r="PQB20" s="877"/>
      <c r="PQC20" s="877"/>
      <c r="PQD20" s="877"/>
      <c r="PQE20" s="877"/>
      <c r="PQF20" s="877"/>
      <c r="PQG20" s="877"/>
      <c r="PQH20" s="877"/>
      <c r="PQI20" s="877"/>
      <c r="PQJ20" s="877"/>
      <c r="PQK20" s="877"/>
      <c r="PQL20" s="877"/>
      <c r="PQM20" s="877"/>
      <c r="PQN20" s="877"/>
      <c r="PQO20" s="877"/>
      <c r="PQP20" s="877"/>
      <c r="PQQ20" s="877"/>
      <c r="PQR20" s="877"/>
      <c r="PQS20" s="877"/>
      <c r="PQT20" s="877"/>
      <c r="PQU20" s="877"/>
      <c r="PQV20" s="877"/>
      <c r="PQW20" s="877"/>
      <c r="PQX20" s="877"/>
      <c r="PQY20" s="877"/>
      <c r="PQZ20" s="877"/>
      <c r="PRA20" s="877"/>
      <c r="PRB20" s="877"/>
      <c r="PRC20" s="877"/>
      <c r="PRD20" s="877"/>
      <c r="PRE20" s="877"/>
      <c r="PRF20" s="877"/>
      <c r="PRG20" s="877"/>
      <c r="PRH20" s="877"/>
      <c r="PRI20" s="877"/>
      <c r="PRJ20" s="877"/>
      <c r="PRK20" s="877"/>
      <c r="PRL20" s="877"/>
      <c r="PRM20" s="877"/>
      <c r="PRN20" s="877"/>
      <c r="PRO20" s="877"/>
      <c r="PRP20" s="877"/>
      <c r="PRQ20" s="877"/>
      <c r="PRR20" s="877"/>
      <c r="PRS20" s="877"/>
      <c r="PRT20" s="877"/>
      <c r="PRU20" s="877"/>
      <c r="PRV20" s="877"/>
      <c r="PRW20" s="877"/>
      <c r="PRX20" s="877"/>
      <c r="PRY20" s="877"/>
      <c r="PRZ20" s="877"/>
      <c r="PSA20" s="877"/>
      <c r="PSB20" s="877"/>
      <c r="PSC20" s="877"/>
      <c r="PSD20" s="877"/>
      <c r="PSE20" s="877"/>
      <c r="PSF20" s="877"/>
      <c r="PSG20" s="877"/>
      <c r="PSH20" s="877"/>
      <c r="PSI20" s="877"/>
      <c r="PSJ20" s="877"/>
      <c r="PSK20" s="877"/>
      <c r="PSL20" s="877"/>
      <c r="PSM20" s="877"/>
      <c r="PSN20" s="877"/>
      <c r="PSO20" s="877"/>
      <c r="PSP20" s="877"/>
      <c r="PSQ20" s="877"/>
      <c r="PSR20" s="877"/>
      <c r="PSS20" s="877"/>
      <c r="PST20" s="877"/>
      <c r="PSU20" s="877"/>
      <c r="PSV20" s="877"/>
      <c r="PSW20" s="877"/>
      <c r="PSX20" s="877"/>
      <c r="PSY20" s="877"/>
      <c r="PSZ20" s="877"/>
      <c r="PTA20" s="877"/>
      <c r="PTB20" s="877"/>
      <c r="PTC20" s="877"/>
      <c r="PTD20" s="877"/>
      <c r="PTE20" s="877"/>
      <c r="PTF20" s="877"/>
      <c r="PTG20" s="877"/>
      <c r="PTH20" s="877"/>
      <c r="PTI20" s="877"/>
      <c r="PTJ20" s="877"/>
      <c r="PTK20" s="877"/>
      <c r="PTL20" s="877"/>
      <c r="PTM20" s="877"/>
      <c r="PTN20" s="877"/>
      <c r="PTO20" s="877"/>
      <c r="PTP20" s="877"/>
      <c r="PTQ20" s="877"/>
      <c r="PTR20" s="877"/>
      <c r="PTS20" s="877"/>
      <c r="PTT20" s="877"/>
      <c r="PTU20" s="877"/>
      <c r="PTV20" s="877"/>
      <c r="PTW20" s="877"/>
      <c r="PTX20" s="877"/>
      <c r="PTY20" s="877"/>
      <c r="PTZ20" s="877"/>
      <c r="PUA20" s="877"/>
      <c r="PUB20" s="877"/>
      <c r="PUC20" s="877"/>
      <c r="PUD20" s="877"/>
      <c r="PUE20" s="877"/>
      <c r="PUF20" s="877"/>
      <c r="PUG20" s="877"/>
      <c r="PUH20" s="877"/>
      <c r="PUI20" s="877"/>
      <c r="PUJ20" s="877"/>
      <c r="PUK20" s="877"/>
      <c r="PUL20" s="877"/>
      <c r="PUM20" s="877"/>
      <c r="PUN20" s="877"/>
      <c r="PUO20" s="877"/>
      <c r="PUP20" s="877"/>
      <c r="PUQ20" s="877"/>
      <c r="PUR20" s="877"/>
      <c r="PUS20" s="877"/>
      <c r="PUT20" s="877"/>
      <c r="PUU20" s="877"/>
      <c r="PUV20" s="877"/>
      <c r="PUW20" s="877"/>
      <c r="PUX20" s="877"/>
      <c r="PUY20" s="877"/>
      <c r="PUZ20" s="877"/>
      <c r="PVA20" s="877"/>
      <c r="PVB20" s="877"/>
      <c r="PVC20" s="877"/>
      <c r="PVD20" s="877"/>
      <c r="PVE20" s="877"/>
      <c r="PVF20" s="877"/>
      <c r="PVG20" s="877"/>
      <c r="PVH20" s="877"/>
      <c r="PVI20" s="877"/>
      <c r="PVJ20" s="877"/>
      <c r="PVK20" s="877"/>
      <c r="PVL20" s="877"/>
      <c r="PVM20" s="877"/>
      <c r="PVN20" s="877"/>
      <c r="PVO20" s="877"/>
      <c r="PVP20" s="877"/>
      <c r="PVQ20" s="877"/>
      <c r="PVR20" s="877"/>
      <c r="PVS20" s="877"/>
      <c r="PVT20" s="877"/>
      <c r="PVU20" s="877"/>
      <c r="PVV20" s="877"/>
      <c r="PVW20" s="877"/>
      <c r="PVX20" s="877"/>
      <c r="PVY20" s="877"/>
      <c r="PVZ20" s="877"/>
      <c r="PWA20" s="877"/>
      <c r="PWB20" s="877"/>
      <c r="PWC20" s="877"/>
      <c r="PWD20" s="877"/>
      <c r="PWE20" s="877"/>
      <c r="PWF20" s="877"/>
      <c r="PWG20" s="877"/>
      <c r="PWH20" s="877"/>
      <c r="PWI20" s="877"/>
      <c r="PWJ20" s="877"/>
      <c r="PWK20" s="877"/>
      <c r="PWL20" s="877"/>
      <c r="PWM20" s="877"/>
      <c r="PWN20" s="877"/>
      <c r="PWO20" s="877"/>
      <c r="PWP20" s="877"/>
      <c r="PWQ20" s="877"/>
      <c r="PWR20" s="877"/>
      <c r="PWS20" s="877"/>
      <c r="PWT20" s="877"/>
      <c r="PWU20" s="877"/>
      <c r="PWV20" s="877"/>
      <c r="PWW20" s="877"/>
      <c r="PWX20" s="877"/>
      <c r="PWY20" s="877"/>
      <c r="PWZ20" s="877"/>
      <c r="PXA20" s="877"/>
      <c r="PXB20" s="877"/>
      <c r="PXC20" s="877"/>
      <c r="PXD20" s="877"/>
      <c r="PXE20" s="877"/>
      <c r="PXF20" s="877"/>
      <c r="PXG20" s="877"/>
      <c r="PXH20" s="877"/>
      <c r="PXI20" s="877"/>
      <c r="PXJ20" s="877"/>
      <c r="PXK20" s="877"/>
      <c r="PXL20" s="877"/>
      <c r="PXM20" s="877"/>
      <c r="PXN20" s="877"/>
      <c r="PXO20" s="877"/>
      <c r="PXP20" s="877"/>
      <c r="PXQ20" s="877"/>
      <c r="PXR20" s="877"/>
      <c r="PXS20" s="877"/>
      <c r="PXT20" s="877"/>
      <c r="PXU20" s="877"/>
      <c r="PXV20" s="877"/>
      <c r="PXW20" s="877"/>
      <c r="PXX20" s="877"/>
      <c r="PXY20" s="877"/>
      <c r="PXZ20" s="877"/>
      <c r="PYA20" s="877"/>
      <c r="PYB20" s="877"/>
      <c r="PYC20" s="877"/>
      <c r="PYD20" s="877"/>
      <c r="PYE20" s="877"/>
      <c r="PYF20" s="877"/>
      <c r="PYG20" s="877"/>
      <c r="PYH20" s="877"/>
      <c r="PYI20" s="877"/>
      <c r="PYJ20" s="877"/>
      <c r="PYK20" s="877"/>
      <c r="PYL20" s="877"/>
      <c r="PYM20" s="877"/>
      <c r="PYN20" s="877"/>
      <c r="PYO20" s="877"/>
      <c r="PYP20" s="877"/>
      <c r="PYQ20" s="877"/>
      <c r="PYR20" s="877"/>
      <c r="PYS20" s="877"/>
      <c r="PYT20" s="877"/>
      <c r="PYU20" s="877"/>
      <c r="PYV20" s="877"/>
      <c r="PYW20" s="877"/>
      <c r="PYX20" s="877"/>
      <c r="PYY20" s="877"/>
      <c r="PYZ20" s="877"/>
      <c r="PZA20" s="877"/>
      <c r="PZB20" s="877"/>
      <c r="PZC20" s="877"/>
      <c r="PZD20" s="877"/>
      <c r="PZE20" s="877"/>
      <c r="PZF20" s="877"/>
      <c r="PZG20" s="877"/>
      <c r="PZH20" s="877"/>
      <c r="PZI20" s="877"/>
      <c r="PZJ20" s="877"/>
      <c r="PZK20" s="877"/>
      <c r="PZL20" s="877"/>
      <c r="PZM20" s="877"/>
      <c r="PZN20" s="877"/>
      <c r="PZO20" s="877"/>
      <c r="PZP20" s="877"/>
      <c r="PZQ20" s="877"/>
      <c r="PZR20" s="877"/>
      <c r="PZS20" s="877"/>
      <c r="PZT20" s="877"/>
      <c r="PZU20" s="877"/>
      <c r="PZV20" s="877"/>
      <c r="PZW20" s="877"/>
      <c r="PZX20" s="877"/>
      <c r="PZY20" s="877"/>
      <c r="PZZ20" s="877"/>
      <c r="QAA20" s="877"/>
      <c r="QAB20" s="877"/>
      <c r="QAC20" s="877"/>
      <c r="QAD20" s="877"/>
      <c r="QAE20" s="877"/>
      <c r="QAF20" s="877"/>
      <c r="QAG20" s="877"/>
      <c r="QAH20" s="877"/>
      <c r="QAI20" s="877"/>
      <c r="QAJ20" s="877"/>
      <c r="QAK20" s="877"/>
      <c r="QAL20" s="877"/>
      <c r="QAM20" s="877"/>
      <c r="QAN20" s="877"/>
      <c r="QAO20" s="877"/>
      <c r="QAP20" s="877"/>
      <c r="QAQ20" s="877"/>
      <c r="QAR20" s="877"/>
      <c r="QAS20" s="877"/>
      <c r="QAT20" s="877"/>
      <c r="QAU20" s="877"/>
      <c r="QAV20" s="877"/>
      <c r="QAW20" s="877"/>
      <c r="QAX20" s="877"/>
      <c r="QAY20" s="877"/>
      <c r="QAZ20" s="877"/>
      <c r="QBA20" s="877"/>
      <c r="QBB20" s="877"/>
      <c r="QBC20" s="877"/>
      <c r="QBD20" s="877"/>
      <c r="QBE20" s="877"/>
      <c r="QBF20" s="877"/>
      <c r="QBG20" s="877"/>
      <c r="QBH20" s="877"/>
      <c r="QBI20" s="877"/>
      <c r="QBJ20" s="877"/>
      <c r="QBK20" s="877"/>
      <c r="QBL20" s="877"/>
      <c r="QBM20" s="877"/>
      <c r="QBN20" s="877"/>
      <c r="QBO20" s="877"/>
      <c r="QBP20" s="877"/>
      <c r="QBQ20" s="877"/>
      <c r="QBR20" s="877"/>
      <c r="QBS20" s="877"/>
      <c r="QBT20" s="877"/>
      <c r="QBU20" s="877"/>
      <c r="QBV20" s="877"/>
      <c r="QBW20" s="877"/>
      <c r="QBX20" s="877"/>
      <c r="QBY20" s="877"/>
      <c r="QBZ20" s="877"/>
      <c r="QCA20" s="877"/>
      <c r="QCB20" s="877"/>
      <c r="QCC20" s="877"/>
      <c r="QCD20" s="877"/>
      <c r="QCE20" s="877"/>
      <c r="QCF20" s="877"/>
      <c r="QCG20" s="877"/>
      <c r="QCH20" s="877"/>
      <c r="QCI20" s="877"/>
      <c r="QCJ20" s="877"/>
      <c r="QCK20" s="877"/>
      <c r="QCL20" s="877"/>
      <c r="QCM20" s="877"/>
      <c r="QCN20" s="877"/>
      <c r="QCO20" s="877"/>
      <c r="QCP20" s="877"/>
      <c r="QCQ20" s="877"/>
      <c r="QCR20" s="877"/>
      <c r="QCS20" s="877"/>
      <c r="QCT20" s="877"/>
      <c r="QCU20" s="877"/>
      <c r="QCV20" s="877"/>
      <c r="QCW20" s="877"/>
      <c r="QCX20" s="877"/>
      <c r="QCY20" s="877"/>
      <c r="QCZ20" s="877"/>
      <c r="QDA20" s="877"/>
      <c r="QDB20" s="877"/>
      <c r="QDC20" s="877"/>
      <c r="QDD20" s="877"/>
      <c r="QDE20" s="877"/>
      <c r="QDF20" s="877"/>
      <c r="QDG20" s="877"/>
      <c r="QDH20" s="877"/>
      <c r="QDI20" s="877"/>
      <c r="QDJ20" s="877"/>
      <c r="QDK20" s="877"/>
      <c r="QDL20" s="877"/>
      <c r="QDM20" s="877"/>
      <c r="QDN20" s="877"/>
      <c r="QDO20" s="877"/>
      <c r="QDP20" s="877"/>
      <c r="QDQ20" s="877"/>
      <c r="QDR20" s="877"/>
      <c r="QDS20" s="877"/>
      <c r="QDT20" s="877"/>
      <c r="QDU20" s="877"/>
      <c r="QDV20" s="877"/>
      <c r="QDW20" s="877"/>
      <c r="QDX20" s="877"/>
      <c r="QDY20" s="877"/>
      <c r="QDZ20" s="877"/>
      <c r="QEA20" s="877"/>
      <c r="QEB20" s="877"/>
      <c r="QEC20" s="877"/>
      <c r="QED20" s="877"/>
      <c r="QEE20" s="877"/>
      <c r="QEF20" s="877"/>
      <c r="QEG20" s="877"/>
      <c r="QEH20" s="877"/>
      <c r="QEI20" s="877"/>
      <c r="QEJ20" s="877"/>
      <c r="QEK20" s="877"/>
      <c r="QEL20" s="877"/>
      <c r="QEM20" s="877"/>
      <c r="QEN20" s="877"/>
      <c r="QEO20" s="877"/>
      <c r="QEP20" s="877"/>
      <c r="QEQ20" s="877"/>
      <c r="QER20" s="877"/>
      <c r="QES20" s="877"/>
      <c r="QET20" s="877"/>
      <c r="QEU20" s="877"/>
      <c r="QEV20" s="877"/>
      <c r="QEW20" s="877"/>
      <c r="QEX20" s="877"/>
      <c r="QEY20" s="877"/>
      <c r="QEZ20" s="877"/>
      <c r="QFA20" s="877"/>
      <c r="QFB20" s="877"/>
      <c r="QFC20" s="877"/>
      <c r="QFD20" s="877"/>
      <c r="QFE20" s="877"/>
      <c r="QFF20" s="877"/>
      <c r="QFG20" s="877"/>
      <c r="QFH20" s="877"/>
      <c r="QFI20" s="877"/>
      <c r="QFJ20" s="877"/>
      <c r="QFK20" s="877"/>
      <c r="QFL20" s="877"/>
      <c r="QFM20" s="877"/>
      <c r="QFN20" s="877"/>
      <c r="QFO20" s="877"/>
      <c r="QFP20" s="877"/>
      <c r="QFQ20" s="877"/>
      <c r="QFR20" s="877"/>
      <c r="QFS20" s="877"/>
      <c r="QFT20" s="877"/>
      <c r="QFU20" s="877"/>
      <c r="QFV20" s="877"/>
      <c r="QFW20" s="877"/>
      <c r="QFX20" s="877"/>
      <c r="QFY20" s="877"/>
      <c r="QFZ20" s="877"/>
      <c r="QGA20" s="877"/>
      <c r="QGB20" s="877"/>
      <c r="QGC20" s="877"/>
      <c r="QGD20" s="877"/>
      <c r="QGE20" s="877"/>
      <c r="QGF20" s="877"/>
      <c r="QGG20" s="877"/>
      <c r="QGH20" s="877"/>
      <c r="QGI20" s="877"/>
      <c r="QGJ20" s="877"/>
      <c r="QGK20" s="877"/>
      <c r="QGL20" s="877"/>
      <c r="QGM20" s="877"/>
      <c r="QGN20" s="877"/>
      <c r="QGO20" s="877"/>
      <c r="QGP20" s="877"/>
      <c r="QGQ20" s="877"/>
      <c r="QGR20" s="877"/>
      <c r="QGS20" s="877"/>
      <c r="QGT20" s="877"/>
      <c r="QGU20" s="877"/>
      <c r="QGV20" s="877"/>
      <c r="QGW20" s="877"/>
      <c r="QGX20" s="877"/>
      <c r="QGY20" s="877"/>
      <c r="QGZ20" s="877"/>
      <c r="QHA20" s="877"/>
      <c r="QHB20" s="877"/>
      <c r="QHC20" s="877"/>
      <c r="QHD20" s="877"/>
      <c r="QHE20" s="877"/>
      <c r="QHF20" s="877"/>
      <c r="QHG20" s="877"/>
      <c r="QHH20" s="877"/>
      <c r="QHI20" s="877"/>
      <c r="QHJ20" s="877"/>
      <c r="QHK20" s="877"/>
      <c r="QHL20" s="877"/>
      <c r="QHM20" s="877"/>
      <c r="QHN20" s="877"/>
      <c r="QHO20" s="877"/>
      <c r="QHP20" s="877"/>
      <c r="QHQ20" s="877"/>
      <c r="QHR20" s="877"/>
      <c r="QHS20" s="877"/>
      <c r="QHT20" s="877"/>
      <c r="QHU20" s="877"/>
      <c r="QHV20" s="877"/>
      <c r="QHW20" s="877"/>
      <c r="QHX20" s="877"/>
      <c r="QHY20" s="877"/>
      <c r="QHZ20" s="877"/>
      <c r="QIA20" s="877"/>
      <c r="QIB20" s="877"/>
      <c r="QIC20" s="877"/>
      <c r="QID20" s="877"/>
      <c r="QIE20" s="877"/>
      <c r="QIF20" s="877"/>
      <c r="QIG20" s="877"/>
      <c r="QIH20" s="877"/>
      <c r="QII20" s="877"/>
      <c r="QIJ20" s="877"/>
      <c r="QIK20" s="877"/>
      <c r="QIL20" s="877"/>
      <c r="QIM20" s="877"/>
      <c r="QIN20" s="877"/>
      <c r="QIO20" s="877"/>
      <c r="QIP20" s="877"/>
      <c r="QIQ20" s="877"/>
      <c r="QIR20" s="877"/>
      <c r="QIS20" s="877"/>
      <c r="QIT20" s="877"/>
      <c r="QIU20" s="877"/>
      <c r="QIV20" s="877"/>
      <c r="QIW20" s="877"/>
      <c r="QIX20" s="877"/>
      <c r="QIY20" s="877"/>
      <c r="QIZ20" s="877"/>
      <c r="QJA20" s="877"/>
      <c r="QJB20" s="877"/>
      <c r="QJC20" s="877"/>
      <c r="QJD20" s="877"/>
      <c r="QJE20" s="877"/>
      <c r="QJF20" s="877"/>
      <c r="QJG20" s="877"/>
      <c r="QJH20" s="877"/>
      <c r="QJI20" s="877"/>
      <c r="QJJ20" s="877"/>
      <c r="QJK20" s="877"/>
      <c r="QJL20" s="877"/>
      <c r="QJM20" s="877"/>
      <c r="QJN20" s="877"/>
      <c r="QJO20" s="877"/>
      <c r="QJP20" s="877"/>
      <c r="QJQ20" s="877"/>
      <c r="QJR20" s="877"/>
      <c r="QJS20" s="877"/>
      <c r="QJT20" s="877"/>
      <c r="QJU20" s="877"/>
      <c r="QJV20" s="877"/>
      <c r="QJW20" s="877"/>
      <c r="QJX20" s="877"/>
      <c r="QJY20" s="877"/>
      <c r="QJZ20" s="877"/>
      <c r="QKA20" s="877"/>
      <c r="QKB20" s="877"/>
      <c r="QKC20" s="877"/>
      <c r="QKD20" s="877"/>
      <c r="QKE20" s="877"/>
      <c r="QKF20" s="877"/>
      <c r="QKG20" s="877"/>
      <c r="QKH20" s="877"/>
      <c r="QKI20" s="877"/>
      <c r="QKJ20" s="877"/>
      <c r="QKK20" s="877"/>
      <c r="QKL20" s="877"/>
      <c r="QKM20" s="877"/>
      <c r="QKN20" s="877"/>
      <c r="QKO20" s="877"/>
      <c r="QKP20" s="877"/>
      <c r="QKQ20" s="877"/>
      <c r="QKR20" s="877"/>
      <c r="QKS20" s="877"/>
      <c r="QKT20" s="877"/>
      <c r="QKU20" s="877"/>
      <c r="QKV20" s="877"/>
      <c r="QKW20" s="877"/>
      <c r="QKX20" s="877"/>
      <c r="QKY20" s="877"/>
      <c r="QKZ20" s="877"/>
      <c r="QLA20" s="877"/>
      <c r="QLB20" s="877"/>
      <c r="QLC20" s="877"/>
      <c r="QLD20" s="877"/>
      <c r="QLE20" s="877"/>
      <c r="QLF20" s="877"/>
      <c r="QLG20" s="877"/>
      <c r="QLH20" s="877"/>
      <c r="QLI20" s="877"/>
      <c r="QLJ20" s="877"/>
      <c r="QLK20" s="877"/>
      <c r="QLL20" s="877"/>
      <c r="QLM20" s="877"/>
      <c r="QLN20" s="877"/>
      <c r="QLO20" s="877"/>
      <c r="QLP20" s="877"/>
      <c r="QLQ20" s="877"/>
      <c r="QLR20" s="877"/>
      <c r="QLS20" s="877"/>
      <c r="QLT20" s="877"/>
      <c r="QLU20" s="877"/>
      <c r="QLV20" s="877"/>
      <c r="QLW20" s="877"/>
      <c r="QLX20" s="877"/>
      <c r="QLY20" s="877"/>
      <c r="QLZ20" s="877"/>
      <c r="QMA20" s="877"/>
      <c r="QMB20" s="877"/>
      <c r="QMC20" s="877"/>
      <c r="QMD20" s="877"/>
      <c r="QME20" s="877"/>
      <c r="QMF20" s="877"/>
      <c r="QMG20" s="877"/>
      <c r="QMH20" s="877"/>
      <c r="QMI20" s="877"/>
      <c r="QMJ20" s="877"/>
      <c r="QMK20" s="877"/>
      <c r="QML20" s="877"/>
      <c r="QMM20" s="877"/>
      <c r="QMN20" s="877"/>
      <c r="QMO20" s="877"/>
      <c r="QMP20" s="877"/>
      <c r="QMQ20" s="877"/>
      <c r="QMR20" s="877"/>
      <c r="QMS20" s="877"/>
      <c r="QMT20" s="877"/>
      <c r="QMU20" s="877"/>
      <c r="QMV20" s="877"/>
      <c r="QMW20" s="877"/>
      <c r="QMX20" s="877"/>
      <c r="QMY20" s="877"/>
      <c r="QMZ20" s="877"/>
      <c r="QNA20" s="877"/>
      <c r="QNB20" s="877"/>
      <c r="QNC20" s="877"/>
      <c r="QND20" s="877"/>
      <c r="QNE20" s="877"/>
      <c r="QNF20" s="877"/>
      <c r="QNG20" s="877"/>
      <c r="QNH20" s="877"/>
      <c r="QNI20" s="877"/>
      <c r="QNJ20" s="877"/>
      <c r="QNK20" s="877"/>
      <c r="QNL20" s="877"/>
      <c r="QNM20" s="877"/>
      <c r="QNN20" s="877"/>
      <c r="QNO20" s="877"/>
      <c r="QNP20" s="877"/>
      <c r="QNQ20" s="877"/>
      <c r="QNR20" s="877"/>
      <c r="QNS20" s="877"/>
      <c r="QNT20" s="877"/>
      <c r="QNU20" s="877"/>
      <c r="QNV20" s="877"/>
      <c r="QNW20" s="877"/>
      <c r="QNX20" s="877"/>
      <c r="QNY20" s="877"/>
      <c r="QNZ20" s="877"/>
      <c r="QOA20" s="877"/>
      <c r="QOB20" s="877"/>
      <c r="QOC20" s="877"/>
      <c r="QOD20" s="877"/>
      <c r="QOE20" s="877"/>
      <c r="QOF20" s="877"/>
      <c r="QOG20" s="877"/>
      <c r="QOH20" s="877"/>
      <c r="QOI20" s="877"/>
      <c r="QOJ20" s="877"/>
      <c r="QOK20" s="877"/>
      <c r="QOL20" s="877"/>
      <c r="QOM20" s="877"/>
      <c r="QON20" s="877"/>
      <c r="QOO20" s="877"/>
      <c r="QOP20" s="877"/>
      <c r="QOQ20" s="877"/>
      <c r="QOR20" s="877"/>
      <c r="QOS20" s="877"/>
      <c r="QOT20" s="877"/>
      <c r="QOU20" s="877"/>
      <c r="QOV20" s="877"/>
      <c r="QOW20" s="877"/>
      <c r="QOX20" s="877"/>
      <c r="QOY20" s="877"/>
      <c r="QOZ20" s="877"/>
      <c r="QPA20" s="877"/>
      <c r="QPB20" s="877"/>
      <c r="QPC20" s="877"/>
      <c r="QPD20" s="877"/>
      <c r="QPE20" s="877"/>
      <c r="QPF20" s="877"/>
      <c r="QPG20" s="877"/>
      <c r="QPH20" s="877"/>
      <c r="QPI20" s="877"/>
      <c r="QPJ20" s="877"/>
      <c r="QPK20" s="877"/>
      <c r="QPL20" s="877"/>
      <c r="QPM20" s="877"/>
      <c r="QPN20" s="877"/>
      <c r="QPO20" s="877"/>
      <c r="QPP20" s="877"/>
      <c r="QPQ20" s="877"/>
      <c r="QPR20" s="877"/>
      <c r="QPS20" s="877"/>
      <c r="QPT20" s="877"/>
      <c r="QPU20" s="877"/>
      <c r="QPV20" s="877"/>
      <c r="QPW20" s="877"/>
      <c r="QPX20" s="877"/>
      <c r="QPY20" s="877"/>
      <c r="QPZ20" s="877"/>
      <c r="QQA20" s="877"/>
      <c r="QQB20" s="877"/>
      <c r="QQC20" s="877"/>
      <c r="QQD20" s="877"/>
      <c r="QQE20" s="877"/>
      <c r="QQF20" s="877"/>
      <c r="QQG20" s="877"/>
      <c r="QQH20" s="877"/>
      <c r="QQI20" s="877"/>
      <c r="QQJ20" s="877"/>
      <c r="QQK20" s="877"/>
      <c r="QQL20" s="877"/>
      <c r="QQM20" s="877"/>
      <c r="QQN20" s="877"/>
      <c r="QQO20" s="877"/>
      <c r="QQP20" s="877"/>
      <c r="QQQ20" s="877"/>
      <c r="QQR20" s="877"/>
      <c r="QQS20" s="877"/>
      <c r="QQT20" s="877"/>
      <c r="QQU20" s="877"/>
      <c r="QQV20" s="877"/>
      <c r="QQW20" s="877"/>
      <c r="QQX20" s="877"/>
      <c r="QQY20" s="877"/>
      <c r="QQZ20" s="877"/>
      <c r="QRA20" s="877"/>
      <c r="QRB20" s="877"/>
      <c r="QRC20" s="877"/>
      <c r="QRD20" s="877"/>
      <c r="QRE20" s="877"/>
      <c r="QRF20" s="877"/>
      <c r="QRG20" s="877"/>
      <c r="QRH20" s="877"/>
      <c r="QRI20" s="877"/>
      <c r="QRJ20" s="877"/>
      <c r="QRK20" s="877"/>
      <c r="QRL20" s="877"/>
      <c r="QRM20" s="877"/>
      <c r="QRN20" s="877"/>
      <c r="QRO20" s="877"/>
      <c r="QRP20" s="877"/>
      <c r="QRQ20" s="877"/>
      <c r="QRR20" s="877"/>
      <c r="QRS20" s="877"/>
      <c r="QRT20" s="877"/>
      <c r="QRU20" s="877"/>
      <c r="QRV20" s="877"/>
      <c r="QRW20" s="877"/>
      <c r="QRX20" s="877"/>
      <c r="QRY20" s="877"/>
      <c r="QRZ20" s="877"/>
      <c r="QSA20" s="877"/>
      <c r="QSB20" s="877"/>
      <c r="QSC20" s="877"/>
      <c r="QSD20" s="877"/>
      <c r="QSE20" s="877"/>
      <c r="QSF20" s="877"/>
      <c r="QSG20" s="877"/>
      <c r="QSH20" s="877"/>
      <c r="QSI20" s="877"/>
      <c r="QSJ20" s="877"/>
      <c r="QSK20" s="877"/>
      <c r="QSL20" s="877"/>
      <c r="QSM20" s="877"/>
      <c r="QSN20" s="877"/>
      <c r="QSO20" s="877"/>
      <c r="QSP20" s="877"/>
      <c r="QSQ20" s="877"/>
      <c r="QSR20" s="877"/>
      <c r="QSS20" s="877"/>
      <c r="QST20" s="877"/>
      <c r="QSU20" s="877"/>
      <c r="QSV20" s="877"/>
      <c r="QSW20" s="877"/>
      <c r="QSX20" s="877"/>
      <c r="QSY20" s="877"/>
      <c r="QSZ20" s="877"/>
      <c r="QTA20" s="877"/>
      <c r="QTB20" s="877"/>
      <c r="QTC20" s="877"/>
      <c r="QTD20" s="877"/>
      <c r="QTE20" s="877"/>
      <c r="QTF20" s="877"/>
      <c r="QTG20" s="877"/>
      <c r="QTH20" s="877"/>
      <c r="QTI20" s="877"/>
      <c r="QTJ20" s="877"/>
      <c r="QTK20" s="877"/>
      <c r="QTL20" s="877"/>
      <c r="QTM20" s="877"/>
      <c r="QTN20" s="877"/>
      <c r="QTO20" s="877"/>
      <c r="QTP20" s="877"/>
      <c r="QTQ20" s="877"/>
      <c r="QTR20" s="877"/>
      <c r="QTS20" s="877"/>
      <c r="QTT20" s="877"/>
      <c r="QTU20" s="877"/>
      <c r="QTV20" s="877"/>
      <c r="QTW20" s="877"/>
      <c r="QTX20" s="877"/>
      <c r="QTY20" s="877"/>
      <c r="QTZ20" s="877"/>
      <c r="QUA20" s="877"/>
      <c r="QUB20" s="877"/>
      <c r="QUC20" s="877"/>
      <c r="QUD20" s="877"/>
      <c r="QUE20" s="877"/>
      <c r="QUF20" s="877"/>
      <c r="QUG20" s="877"/>
      <c r="QUH20" s="877"/>
      <c r="QUI20" s="877"/>
      <c r="QUJ20" s="877"/>
      <c r="QUK20" s="877"/>
      <c r="QUL20" s="877"/>
      <c r="QUM20" s="877"/>
      <c r="QUN20" s="877"/>
      <c r="QUO20" s="877"/>
      <c r="QUP20" s="877"/>
      <c r="QUQ20" s="877"/>
      <c r="QUR20" s="877"/>
      <c r="QUS20" s="877"/>
      <c r="QUT20" s="877"/>
      <c r="QUU20" s="877"/>
      <c r="QUV20" s="877"/>
      <c r="QUW20" s="877"/>
      <c r="QUX20" s="877"/>
      <c r="QUY20" s="877"/>
      <c r="QUZ20" s="877"/>
      <c r="QVA20" s="877"/>
      <c r="QVB20" s="877"/>
      <c r="QVC20" s="877"/>
      <c r="QVD20" s="877"/>
      <c r="QVE20" s="877"/>
      <c r="QVF20" s="877"/>
      <c r="QVG20" s="877"/>
      <c r="QVH20" s="877"/>
      <c r="QVI20" s="877"/>
      <c r="QVJ20" s="877"/>
      <c r="QVK20" s="877"/>
      <c r="QVL20" s="877"/>
      <c r="QVM20" s="877"/>
      <c r="QVN20" s="877"/>
      <c r="QVO20" s="877"/>
      <c r="QVP20" s="877"/>
      <c r="QVQ20" s="877"/>
      <c r="QVR20" s="877"/>
      <c r="QVS20" s="877"/>
      <c r="QVT20" s="877"/>
      <c r="QVU20" s="877"/>
      <c r="QVV20" s="877"/>
      <c r="QVW20" s="877"/>
      <c r="QVX20" s="877"/>
      <c r="QVY20" s="877"/>
      <c r="QVZ20" s="877"/>
      <c r="QWA20" s="877"/>
      <c r="QWB20" s="877"/>
      <c r="QWC20" s="877"/>
      <c r="QWD20" s="877"/>
      <c r="QWE20" s="877"/>
      <c r="QWF20" s="877"/>
      <c r="QWG20" s="877"/>
      <c r="QWH20" s="877"/>
      <c r="QWI20" s="877"/>
      <c r="QWJ20" s="877"/>
      <c r="QWK20" s="877"/>
      <c r="QWL20" s="877"/>
      <c r="QWM20" s="877"/>
      <c r="QWN20" s="877"/>
      <c r="QWO20" s="877"/>
      <c r="QWP20" s="877"/>
      <c r="QWQ20" s="877"/>
      <c r="QWR20" s="877"/>
      <c r="QWS20" s="877"/>
      <c r="QWT20" s="877"/>
      <c r="QWU20" s="877"/>
      <c r="QWV20" s="877"/>
      <c r="QWW20" s="877"/>
      <c r="QWX20" s="877"/>
      <c r="QWY20" s="877"/>
      <c r="QWZ20" s="877"/>
      <c r="QXA20" s="877"/>
      <c r="QXB20" s="877"/>
      <c r="QXC20" s="877"/>
      <c r="QXD20" s="877"/>
      <c r="QXE20" s="877"/>
      <c r="QXF20" s="877"/>
      <c r="QXG20" s="877"/>
      <c r="QXH20" s="877"/>
      <c r="QXI20" s="877"/>
      <c r="QXJ20" s="877"/>
      <c r="QXK20" s="877"/>
      <c r="QXL20" s="877"/>
      <c r="QXM20" s="877"/>
      <c r="QXN20" s="877"/>
      <c r="QXO20" s="877"/>
      <c r="QXP20" s="877"/>
      <c r="QXQ20" s="877"/>
      <c r="QXR20" s="877"/>
      <c r="QXS20" s="877"/>
      <c r="QXT20" s="877"/>
      <c r="QXU20" s="877"/>
      <c r="QXV20" s="877"/>
      <c r="QXW20" s="877"/>
      <c r="QXX20" s="877"/>
      <c r="QXY20" s="877"/>
      <c r="QXZ20" s="877"/>
      <c r="QYA20" s="877"/>
      <c r="QYB20" s="877"/>
      <c r="QYC20" s="877"/>
      <c r="QYD20" s="877"/>
      <c r="QYE20" s="877"/>
      <c r="QYF20" s="877"/>
      <c r="QYG20" s="877"/>
      <c r="QYH20" s="877"/>
      <c r="QYI20" s="877"/>
      <c r="QYJ20" s="877"/>
      <c r="QYK20" s="877"/>
      <c r="QYL20" s="877"/>
      <c r="QYM20" s="877"/>
      <c r="QYN20" s="877"/>
      <c r="QYO20" s="877"/>
      <c r="QYP20" s="877"/>
      <c r="QYQ20" s="877"/>
      <c r="QYR20" s="877"/>
      <c r="QYS20" s="877"/>
      <c r="QYT20" s="877"/>
      <c r="QYU20" s="877"/>
      <c r="QYV20" s="877"/>
      <c r="QYW20" s="877"/>
      <c r="QYX20" s="877"/>
      <c r="QYY20" s="877"/>
      <c r="QYZ20" s="877"/>
      <c r="QZA20" s="877"/>
      <c r="QZB20" s="877"/>
      <c r="QZC20" s="877"/>
      <c r="QZD20" s="877"/>
      <c r="QZE20" s="877"/>
      <c r="QZF20" s="877"/>
      <c r="QZG20" s="877"/>
      <c r="QZH20" s="877"/>
      <c r="QZI20" s="877"/>
      <c r="QZJ20" s="877"/>
      <c r="QZK20" s="877"/>
      <c r="QZL20" s="877"/>
      <c r="QZM20" s="877"/>
      <c r="QZN20" s="877"/>
      <c r="QZO20" s="877"/>
      <c r="QZP20" s="877"/>
      <c r="QZQ20" s="877"/>
      <c r="QZR20" s="877"/>
      <c r="QZS20" s="877"/>
      <c r="QZT20" s="877"/>
      <c r="QZU20" s="877"/>
      <c r="QZV20" s="877"/>
      <c r="QZW20" s="877"/>
      <c r="QZX20" s="877"/>
      <c r="QZY20" s="877"/>
      <c r="QZZ20" s="877"/>
      <c r="RAA20" s="877"/>
      <c r="RAB20" s="877"/>
      <c r="RAC20" s="877"/>
      <c r="RAD20" s="877"/>
      <c r="RAE20" s="877"/>
      <c r="RAF20" s="877"/>
      <c r="RAG20" s="877"/>
      <c r="RAH20" s="877"/>
      <c r="RAI20" s="877"/>
      <c r="RAJ20" s="877"/>
      <c r="RAK20" s="877"/>
      <c r="RAL20" s="877"/>
      <c r="RAM20" s="877"/>
      <c r="RAN20" s="877"/>
      <c r="RAO20" s="877"/>
      <c r="RAP20" s="877"/>
      <c r="RAQ20" s="877"/>
      <c r="RAR20" s="877"/>
      <c r="RAS20" s="877"/>
      <c r="RAT20" s="877"/>
      <c r="RAU20" s="877"/>
      <c r="RAV20" s="877"/>
      <c r="RAW20" s="877"/>
      <c r="RAX20" s="877"/>
      <c r="RAY20" s="877"/>
      <c r="RAZ20" s="877"/>
      <c r="RBA20" s="877"/>
      <c r="RBB20" s="877"/>
      <c r="RBC20" s="877"/>
      <c r="RBD20" s="877"/>
      <c r="RBE20" s="877"/>
      <c r="RBF20" s="877"/>
      <c r="RBG20" s="877"/>
      <c r="RBH20" s="877"/>
      <c r="RBI20" s="877"/>
      <c r="RBJ20" s="877"/>
      <c r="RBK20" s="877"/>
      <c r="RBL20" s="877"/>
      <c r="RBM20" s="877"/>
      <c r="RBN20" s="877"/>
      <c r="RBO20" s="877"/>
      <c r="RBP20" s="877"/>
      <c r="RBQ20" s="877"/>
      <c r="RBR20" s="877"/>
      <c r="RBS20" s="877"/>
      <c r="RBT20" s="877"/>
      <c r="RBU20" s="877"/>
      <c r="RBV20" s="877"/>
      <c r="RBW20" s="877"/>
      <c r="RBX20" s="877"/>
      <c r="RBY20" s="877"/>
      <c r="RBZ20" s="877"/>
      <c r="RCA20" s="877"/>
      <c r="RCB20" s="877"/>
      <c r="RCC20" s="877"/>
      <c r="RCD20" s="877"/>
      <c r="RCE20" s="877"/>
      <c r="RCF20" s="877"/>
      <c r="RCG20" s="877"/>
      <c r="RCH20" s="877"/>
      <c r="RCI20" s="877"/>
      <c r="RCJ20" s="877"/>
      <c r="RCK20" s="877"/>
      <c r="RCL20" s="877"/>
      <c r="RCM20" s="877"/>
      <c r="RCN20" s="877"/>
      <c r="RCO20" s="877"/>
      <c r="RCP20" s="877"/>
      <c r="RCQ20" s="877"/>
      <c r="RCR20" s="877"/>
      <c r="RCS20" s="877"/>
      <c r="RCT20" s="877"/>
      <c r="RCU20" s="877"/>
      <c r="RCV20" s="877"/>
      <c r="RCW20" s="877"/>
      <c r="RCX20" s="877"/>
      <c r="RCY20" s="877"/>
      <c r="RCZ20" s="877"/>
      <c r="RDA20" s="877"/>
      <c r="RDB20" s="877"/>
      <c r="RDC20" s="877"/>
      <c r="RDD20" s="877"/>
      <c r="RDE20" s="877"/>
      <c r="RDF20" s="877"/>
      <c r="RDG20" s="877"/>
      <c r="RDH20" s="877"/>
      <c r="RDI20" s="877"/>
      <c r="RDJ20" s="877"/>
      <c r="RDK20" s="877"/>
      <c r="RDL20" s="877"/>
      <c r="RDM20" s="877"/>
      <c r="RDN20" s="877"/>
      <c r="RDO20" s="877"/>
      <c r="RDP20" s="877"/>
      <c r="RDQ20" s="877"/>
      <c r="RDR20" s="877"/>
      <c r="RDS20" s="877"/>
      <c r="RDT20" s="877"/>
      <c r="RDU20" s="877"/>
      <c r="RDV20" s="877"/>
      <c r="RDW20" s="877"/>
      <c r="RDX20" s="877"/>
      <c r="RDY20" s="877"/>
      <c r="RDZ20" s="877"/>
      <c r="REA20" s="877"/>
      <c r="REB20" s="877"/>
      <c r="REC20" s="877"/>
      <c r="RED20" s="877"/>
      <c r="REE20" s="877"/>
      <c r="REF20" s="877"/>
      <c r="REG20" s="877"/>
      <c r="REH20" s="877"/>
      <c r="REI20" s="877"/>
      <c r="REJ20" s="877"/>
      <c r="REK20" s="877"/>
      <c r="REL20" s="877"/>
      <c r="REM20" s="877"/>
      <c r="REN20" s="877"/>
      <c r="REO20" s="877"/>
      <c r="REP20" s="877"/>
      <c r="REQ20" s="877"/>
      <c r="RER20" s="877"/>
      <c r="RES20" s="877"/>
      <c r="RET20" s="877"/>
      <c r="REU20" s="877"/>
      <c r="REV20" s="877"/>
      <c r="REW20" s="877"/>
      <c r="REX20" s="877"/>
      <c r="REY20" s="877"/>
      <c r="REZ20" s="877"/>
      <c r="RFA20" s="877"/>
      <c r="RFB20" s="877"/>
      <c r="RFC20" s="877"/>
      <c r="RFD20" s="877"/>
      <c r="RFE20" s="877"/>
      <c r="RFF20" s="877"/>
      <c r="RFG20" s="877"/>
      <c r="RFH20" s="877"/>
      <c r="RFI20" s="877"/>
      <c r="RFJ20" s="877"/>
      <c r="RFK20" s="877"/>
      <c r="RFL20" s="877"/>
      <c r="RFM20" s="877"/>
      <c r="RFN20" s="877"/>
      <c r="RFO20" s="877"/>
      <c r="RFP20" s="877"/>
      <c r="RFQ20" s="877"/>
      <c r="RFR20" s="877"/>
      <c r="RFS20" s="877"/>
      <c r="RFT20" s="877"/>
      <c r="RFU20" s="877"/>
      <c r="RFV20" s="877"/>
      <c r="RFW20" s="877"/>
      <c r="RFX20" s="877"/>
      <c r="RFY20" s="877"/>
      <c r="RFZ20" s="877"/>
      <c r="RGA20" s="877"/>
      <c r="RGB20" s="877"/>
      <c r="RGC20" s="877"/>
      <c r="RGD20" s="877"/>
      <c r="RGE20" s="877"/>
      <c r="RGF20" s="877"/>
      <c r="RGG20" s="877"/>
      <c r="RGH20" s="877"/>
      <c r="RGI20" s="877"/>
      <c r="RGJ20" s="877"/>
      <c r="RGK20" s="877"/>
      <c r="RGL20" s="877"/>
      <c r="RGM20" s="877"/>
      <c r="RGN20" s="877"/>
      <c r="RGO20" s="877"/>
      <c r="RGP20" s="877"/>
      <c r="RGQ20" s="877"/>
      <c r="RGR20" s="877"/>
      <c r="RGS20" s="877"/>
      <c r="RGT20" s="877"/>
      <c r="RGU20" s="877"/>
      <c r="RGV20" s="877"/>
      <c r="RGW20" s="877"/>
      <c r="RGX20" s="877"/>
      <c r="RGY20" s="877"/>
      <c r="RGZ20" s="877"/>
      <c r="RHA20" s="877"/>
      <c r="RHB20" s="877"/>
      <c r="RHC20" s="877"/>
      <c r="RHD20" s="877"/>
      <c r="RHE20" s="877"/>
      <c r="RHF20" s="877"/>
      <c r="RHG20" s="877"/>
      <c r="RHH20" s="877"/>
      <c r="RHI20" s="877"/>
      <c r="RHJ20" s="877"/>
      <c r="RHK20" s="877"/>
      <c r="RHL20" s="877"/>
      <c r="RHM20" s="877"/>
      <c r="RHN20" s="877"/>
      <c r="RHO20" s="877"/>
      <c r="RHP20" s="877"/>
      <c r="RHQ20" s="877"/>
      <c r="RHR20" s="877"/>
      <c r="RHS20" s="877"/>
      <c r="RHT20" s="877"/>
      <c r="RHU20" s="877"/>
      <c r="RHV20" s="877"/>
      <c r="RHW20" s="877"/>
      <c r="RHX20" s="877"/>
      <c r="RHY20" s="877"/>
      <c r="RHZ20" s="877"/>
      <c r="RIA20" s="877"/>
      <c r="RIB20" s="877"/>
      <c r="RIC20" s="877"/>
      <c r="RID20" s="877"/>
      <c r="RIE20" s="877"/>
      <c r="RIF20" s="877"/>
      <c r="RIG20" s="877"/>
      <c r="RIH20" s="877"/>
      <c r="RII20" s="877"/>
      <c r="RIJ20" s="877"/>
      <c r="RIK20" s="877"/>
      <c r="RIL20" s="877"/>
      <c r="RIM20" s="877"/>
      <c r="RIN20" s="877"/>
      <c r="RIO20" s="877"/>
      <c r="RIP20" s="877"/>
      <c r="RIQ20" s="877"/>
      <c r="RIR20" s="877"/>
      <c r="RIS20" s="877"/>
      <c r="RIT20" s="877"/>
      <c r="RIU20" s="877"/>
      <c r="RIV20" s="877"/>
      <c r="RIW20" s="877"/>
      <c r="RIX20" s="877"/>
      <c r="RIY20" s="877"/>
      <c r="RIZ20" s="877"/>
      <c r="RJA20" s="877"/>
      <c r="RJB20" s="877"/>
      <c r="RJC20" s="877"/>
      <c r="RJD20" s="877"/>
      <c r="RJE20" s="877"/>
      <c r="RJF20" s="877"/>
      <c r="RJG20" s="877"/>
      <c r="RJH20" s="877"/>
      <c r="RJI20" s="877"/>
      <c r="RJJ20" s="877"/>
      <c r="RJK20" s="877"/>
      <c r="RJL20" s="877"/>
      <c r="RJM20" s="877"/>
      <c r="RJN20" s="877"/>
      <c r="RJO20" s="877"/>
      <c r="RJP20" s="877"/>
      <c r="RJQ20" s="877"/>
      <c r="RJR20" s="877"/>
      <c r="RJS20" s="877"/>
      <c r="RJT20" s="877"/>
      <c r="RJU20" s="877"/>
      <c r="RJV20" s="877"/>
      <c r="RJW20" s="877"/>
      <c r="RJX20" s="877"/>
      <c r="RJY20" s="877"/>
      <c r="RJZ20" s="877"/>
      <c r="RKA20" s="877"/>
      <c r="RKB20" s="877"/>
      <c r="RKC20" s="877"/>
      <c r="RKD20" s="877"/>
      <c r="RKE20" s="877"/>
      <c r="RKF20" s="877"/>
      <c r="RKG20" s="877"/>
      <c r="RKH20" s="877"/>
      <c r="RKI20" s="877"/>
      <c r="RKJ20" s="877"/>
      <c r="RKK20" s="877"/>
      <c r="RKL20" s="877"/>
      <c r="RKM20" s="877"/>
      <c r="RKN20" s="877"/>
      <c r="RKO20" s="877"/>
      <c r="RKP20" s="877"/>
      <c r="RKQ20" s="877"/>
      <c r="RKR20" s="877"/>
      <c r="RKS20" s="877"/>
      <c r="RKT20" s="877"/>
      <c r="RKU20" s="877"/>
      <c r="RKV20" s="877"/>
      <c r="RKW20" s="877"/>
      <c r="RKX20" s="877"/>
      <c r="RKY20" s="877"/>
      <c r="RKZ20" s="877"/>
      <c r="RLA20" s="877"/>
      <c r="RLB20" s="877"/>
      <c r="RLC20" s="877"/>
      <c r="RLD20" s="877"/>
      <c r="RLE20" s="877"/>
      <c r="RLF20" s="877"/>
      <c r="RLG20" s="877"/>
      <c r="RLH20" s="877"/>
      <c r="RLI20" s="877"/>
      <c r="RLJ20" s="877"/>
      <c r="RLK20" s="877"/>
      <c r="RLL20" s="877"/>
      <c r="RLM20" s="877"/>
      <c r="RLN20" s="877"/>
      <c r="RLO20" s="877"/>
      <c r="RLP20" s="877"/>
      <c r="RLQ20" s="877"/>
      <c r="RLR20" s="877"/>
      <c r="RLS20" s="877"/>
      <c r="RLT20" s="877"/>
      <c r="RLU20" s="877"/>
      <c r="RLV20" s="877"/>
      <c r="RLW20" s="877"/>
      <c r="RLX20" s="877"/>
      <c r="RLY20" s="877"/>
      <c r="RLZ20" s="877"/>
      <c r="RMA20" s="877"/>
      <c r="RMB20" s="877"/>
      <c r="RMC20" s="877"/>
      <c r="RMD20" s="877"/>
      <c r="RME20" s="877"/>
      <c r="RMF20" s="877"/>
      <c r="RMG20" s="877"/>
      <c r="RMH20" s="877"/>
      <c r="RMI20" s="877"/>
      <c r="RMJ20" s="877"/>
      <c r="RMK20" s="877"/>
      <c r="RML20" s="877"/>
      <c r="RMM20" s="877"/>
      <c r="RMN20" s="877"/>
      <c r="RMO20" s="877"/>
      <c r="RMP20" s="877"/>
      <c r="RMQ20" s="877"/>
      <c r="RMR20" s="877"/>
      <c r="RMS20" s="877"/>
      <c r="RMT20" s="877"/>
      <c r="RMU20" s="877"/>
      <c r="RMV20" s="877"/>
      <c r="RMW20" s="877"/>
      <c r="RMX20" s="877"/>
      <c r="RMY20" s="877"/>
      <c r="RMZ20" s="877"/>
      <c r="RNA20" s="877"/>
      <c r="RNB20" s="877"/>
      <c r="RNC20" s="877"/>
      <c r="RND20" s="877"/>
      <c r="RNE20" s="877"/>
      <c r="RNF20" s="877"/>
      <c r="RNG20" s="877"/>
      <c r="RNH20" s="877"/>
      <c r="RNI20" s="877"/>
      <c r="RNJ20" s="877"/>
      <c r="RNK20" s="877"/>
      <c r="RNL20" s="877"/>
      <c r="RNM20" s="877"/>
      <c r="RNN20" s="877"/>
      <c r="RNO20" s="877"/>
      <c r="RNP20" s="877"/>
      <c r="RNQ20" s="877"/>
      <c r="RNR20" s="877"/>
      <c r="RNS20" s="877"/>
      <c r="RNT20" s="877"/>
      <c r="RNU20" s="877"/>
      <c r="RNV20" s="877"/>
      <c r="RNW20" s="877"/>
      <c r="RNX20" s="877"/>
      <c r="RNY20" s="877"/>
      <c r="RNZ20" s="877"/>
      <c r="ROA20" s="877"/>
      <c r="ROB20" s="877"/>
      <c r="ROC20" s="877"/>
      <c r="ROD20" s="877"/>
      <c r="ROE20" s="877"/>
      <c r="ROF20" s="877"/>
      <c r="ROG20" s="877"/>
      <c r="ROH20" s="877"/>
      <c r="ROI20" s="877"/>
      <c r="ROJ20" s="877"/>
      <c r="ROK20" s="877"/>
      <c r="ROL20" s="877"/>
      <c r="ROM20" s="877"/>
      <c r="RON20" s="877"/>
      <c r="ROO20" s="877"/>
      <c r="ROP20" s="877"/>
      <c r="ROQ20" s="877"/>
      <c r="ROR20" s="877"/>
      <c r="ROS20" s="877"/>
      <c r="ROT20" s="877"/>
      <c r="ROU20" s="877"/>
      <c r="ROV20" s="877"/>
      <c r="ROW20" s="877"/>
      <c r="ROX20" s="877"/>
      <c r="ROY20" s="877"/>
      <c r="ROZ20" s="877"/>
      <c r="RPA20" s="877"/>
      <c r="RPB20" s="877"/>
      <c r="RPC20" s="877"/>
      <c r="RPD20" s="877"/>
      <c r="RPE20" s="877"/>
      <c r="RPF20" s="877"/>
      <c r="RPG20" s="877"/>
      <c r="RPH20" s="877"/>
      <c r="RPI20" s="877"/>
      <c r="RPJ20" s="877"/>
      <c r="RPK20" s="877"/>
      <c r="RPL20" s="877"/>
      <c r="RPM20" s="877"/>
      <c r="RPN20" s="877"/>
      <c r="RPO20" s="877"/>
      <c r="RPP20" s="877"/>
      <c r="RPQ20" s="877"/>
      <c r="RPR20" s="877"/>
      <c r="RPS20" s="877"/>
      <c r="RPT20" s="877"/>
      <c r="RPU20" s="877"/>
      <c r="RPV20" s="877"/>
      <c r="RPW20" s="877"/>
      <c r="RPX20" s="877"/>
      <c r="RPY20" s="877"/>
      <c r="RPZ20" s="877"/>
      <c r="RQA20" s="877"/>
      <c r="RQB20" s="877"/>
      <c r="RQC20" s="877"/>
      <c r="RQD20" s="877"/>
      <c r="RQE20" s="877"/>
      <c r="RQF20" s="877"/>
      <c r="RQG20" s="877"/>
      <c r="RQH20" s="877"/>
      <c r="RQI20" s="877"/>
      <c r="RQJ20" s="877"/>
      <c r="RQK20" s="877"/>
      <c r="RQL20" s="877"/>
      <c r="RQM20" s="877"/>
      <c r="RQN20" s="877"/>
      <c r="RQO20" s="877"/>
      <c r="RQP20" s="877"/>
      <c r="RQQ20" s="877"/>
      <c r="RQR20" s="877"/>
      <c r="RQS20" s="877"/>
      <c r="RQT20" s="877"/>
      <c r="RQU20" s="877"/>
      <c r="RQV20" s="877"/>
      <c r="RQW20" s="877"/>
      <c r="RQX20" s="877"/>
      <c r="RQY20" s="877"/>
      <c r="RQZ20" s="877"/>
      <c r="RRA20" s="877"/>
      <c r="RRB20" s="877"/>
      <c r="RRC20" s="877"/>
      <c r="RRD20" s="877"/>
      <c r="RRE20" s="877"/>
      <c r="RRF20" s="877"/>
      <c r="RRG20" s="877"/>
      <c r="RRH20" s="877"/>
      <c r="RRI20" s="877"/>
      <c r="RRJ20" s="877"/>
      <c r="RRK20" s="877"/>
      <c r="RRL20" s="877"/>
      <c r="RRM20" s="877"/>
      <c r="RRN20" s="877"/>
      <c r="RRO20" s="877"/>
      <c r="RRP20" s="877"/>
      <c r="RRQ20" s="877"/>
      <c r="RRR20" s="877"/>
      <c r="RRS20" s="877"/>
      <c r="RRT20" s="877"/>
      <c r="RRU20" s="877"/>
      <c r="RRV20" s="877"/>
      <c r="RRW20" s="877"/>
      <c r="RRX20" s="877"/>
      <c r="RRY20" s="877"/>
      <c r="RRZ20" s="877"/>
      <c r="RSA20" s="877"/>
      <c r="RSB20" s="877"/>
      <c r="RSC20" s="877"/>
      <c r="RSD20" s="877"/>
      <c r="RSE20" s="877"/>
      <c r="RSF20" s="877"/>
      <c r="RSG20" s="877"/>
      <c r="RSH20" s="877"/>
      <c r="RSI20" s="877"/>
      <c r="RSJ20" s="877"/>
      <c r="RSK20" s="877"/>
      <c r="RSL20" s="877"/>
      <c r="RSM20" s="877"/>
      <c r="RSN20" s="877"/>
      <c r="RSO20" s="877"/>
      <c r="RSP20" s="877"/>
      <c r="RSQ20" s="877"/>
      <c r="RSR20" s="877"/>
      <c r="RSS20" s="877"/>
      <c r="RST20" s="877"/>
      <c r="RSU20" s="877"/>
      <c r="RSV20" s="877"/>
      <c r="RSW20" s="877"/>
      <c r="RSX20" s="877"/>
      <c r="RSY20" s="877"/>
      <c r="RSZ20" s="877"/>
      <c r="RTA20" s="877"/>
      <c r="RTB20" s="877"/>
      <c r="RTC20" s="877"/>
      <c r="RTD20" s="877"/>
      <c r="RTE20" s="877"/>
      <c r="RTF20" s="877"/>
      <c r="RTG20" s="877"/>
      <c r="RTH20" s="877"/>
      <c r="RTI20" s="877"/>
      <c r="RTJ20" s="877"/>
      <c r="RTK20" s="877"/>
      <c r="RTL20" s="877"/>
      <c r="RTM20" s="877"/>
      <c r="RTN20" s="877"/>
      <c r="RTO20" s="877"/>
      <c r="RTP20" s="877"/>
      <c r="RTQ20" s="877"/>
      <c r="RTR20" s="877"/>
      <c r="RTS20" s="877"/>
      <c r="RTT20" s="877"/>
      <c r="RTU20" s="877"/>
      <c r="RTV20" s="877"/>
      <c r="RTW20" s="877"/>
      <c r="RTX20" s="877"/>
      <c r="RTY20" s="877"/>
      <c r="RTZ20" s="877"/>
      <c r="RUA20" s="877"/>
      <c r="RUB20" s="877"/>
      <c r="RUC20" s="877"/>
      <c r="RUD20" s="877"/>
      <c r="RUE20" s="877"/>
      <c r="RUF20" s="877"/>
      <c r="RUG20" s="877"/>
      <c r="RUH20" s="877"/>
      <c r="RUI20" s="877"/>
      <c r="RUJ20" s="877"/>
      <c r="RUK20" s="877"/>
      <c r="RUL20" s="877"/>
      <c r="RUM20" s="877"/>
      <c r="RUN20" s="877"/>
      <c r="RUO20" s="877"/>
      <c r="RUP20" s="877"/>
      <c r="RUQ20" s="877"/>
      <c r="RUR20" s="877"/>
      <c r="RUS20" s="877"/>
      <c r="RUT20" s="877"/>
      <c r="RUU20" s="877"/>
      <c r="RUV20" s="877"/>
      <c r="RUW20" s="877"/>
      <c r="RUX20" s="877"/>
      <c r="RUY20" s="877"/>
      <c r="RUZ20" s="877"/>
      <c r="RVA20" s="877"/>
      <c r="RVB20" s="877"/>
      <c r="RVC20" s="877"/>
      <c r="RVD20" s="877"/>
      <c r="RVE20" s="877"/>
      <c r="RVF20" s="877"/>
      <c r="RVG20" s="877"/>
      <c r="RVH20" s="877"/>
      <c r="RVI20" s="877"/>
      <c r="RVJ20" s="877"/>
      <c r="RVK20" s="877"/>
      <c r="RVL20" s="877"/>
      <c r="RVM20" s="877"/>
      <c r="RVN20" s="877"/>
      <c r="RVO20" s="877"/>
      <c r="RVP20" s="877"/>
      <c r="RVQ20" s="877"/>
      <c r="RVR20" s="877"/>
      <c r="RVS20" s="877"/>
      <c r="RVT20" s="877"/>
      <c r="RVU20" s="877"/>
      <c r="RVV20" s="877"/>
      <c r="RVW20" s="877"/>
      <c r="RVX20" s="877"/>
      <c r="RVY20" s="877"/>
      <c r="RVZ20" s="877"/>
      <c r="RWA20" s="877"/>
      <c r="RWB20" s="877"/>
      <c r="RWC20" s="877"/>
      <c r="RWD20" s="877"/>
      <c r="RWE20" s="877"/>
      <c r="RWF20" s="877"/>
      <c r="RWG20" s="877"/>
      <c r="RWH20" s="877"/>
      <c r="RWI20" s="877"/>
      <c r="RWJ20" s="877"/>
      <c r="RWK20" s="877"/>
      <c r="RWL20" s="877"/>
      <c r="RWM20" s="877"/>
      <c r="RWN20" s="877"/>
      <c r="RWO20" s="877"/>
      <c r="RWP20" s="877"/>
      <c r="RWQ20" s="877"/>
      <c r="RWR20" s="877"/>
      <c r="RWS20" s="877"/>
      <c r="RWT20" s="877"/>
      <c r="RWU20" s="877"/>
      <c r="RWV20" s="877"/>
      <c r="RWW20" s="877"/>
      <c r="RWX20" s="877"/>
      <c r="RWY20" s="877"/>
      <c r="RWZ20" s="877"/>
      <c r="RXA20" s="877"/>
      <c r="RXB20" s="877"/>
      <c r="RXC20" s="877"/>
      <c r="RXD20" s="877"/>
      <c r="RXE20" s="877"/>
      <c r="RXF20" s="877"/>
      <c r="RXG20" s="877"/>
      <c r="RXH20" s="877"/>
      <c r="RXI20" s="877"/>
      <c r="RXJ20" s="877"/>
      <c r="RXK20" s="877"/>
      <c r="RXL20" s="877"/>
      <c r="RXM20" s="877"/>
      <c r="RXN20" s="877"/>
      <c r="RXO20" s="877"/>
      <c r="RXP20" s="877"/>
      <c r="RXQ20" s="877"/>
      <c r="RXR20" s="877"/>
      <c r="RXS20" s="877"/>
      <c r="RXT20" s="877"/>
      <c r="RXU20" s="877"/>
      <c r="RXV20" s="877"/>
      <c r="RXW20" s="877"/>
      <c r="RXX20" s="877"/>
      <c r="RXY20" s="877"/>
      <c r="RXZ20" s="877"/>
      <c r="RYA20" s="877"/>
      <c r="RYB20" s="877"/>
      <c r="RYC20" s="877"/>
      <c r="RYD20" s="877"/>
      <c r="RYE20" s="877"/>
      <c r="RYF20" s="877"/>
      <c r="RYG20" s="877"/>
      <c r="RYH20" s="877"/>
      <c r="RYI20" s="877"/>
      <c r="RYJ20" s="877"/>
      <c r="RYK20" s="877"/>
      <c r="RYL20" s="877"/>
      <c r="RYM20" s="877"/>
      <c r="RYN20" s="877"/>
      <c r="RYO20" s="877"/>
      <c r="RYP20" s="877"/>
      <c r="RYQ20" s="877"/>
      <c r="RYR20" s="877"/>
      <c r="RYS20" s="877"/>
      <c r="RYT20" s="877"/>
      <c r="RYU20" s="877"/>
      <c r="RYV20" s="877"/>
      <c r="RYW20" s="877"/>
      <c r="RYX20" s="877"/>
      <c r="RYY20" s="877"/>
      <c r="RYZ20" s="877"/>
      <c r="RZA20" s="877"/>
      <c r="RZB20" s="877"/>
      <c r="RZC20" s="877"/>
      <c r="RZD20" s="877"/>
      <c r="RZE20" s="877"/>
      <c r="RZF20" s="877"/>
      <c r="RZG20" s="877"/>
      <c r="RZH20" s="877"/>
      <c r="RZI20" s="877"/>
      <c r="RZJ20" s="877"/>
      <c r="RZK20" s="877"/>
      <c r="RZL20" s="877"/>
      <c r="RZM20" s="877"/>
      <c r="RZN20" s="877"/>
      <c r="RZO20" s="877"/>
      <c r="RZP20" s="877"/>
      <c r="RZQ20" s="877"/>
      <c r="RZR20" s="877"/>
      <c r="RZS20" s="877"/>
      <c r="RZT20" s="877"/>
      <c r="RZU20" s="877"/>
      <c r="RZV20" s="877"/>
      <c r="RZW20" s="877"/>
      <c r="RZX20" s="877"/>
      <c r="RZY20" s="877"/>
      <c r="RZZ20" s="877"/>
      <c r="SAA20" s="877"/>
      <c r="SAB20" s="877"/>
      <c r="SAC20" s="877"/>
      <c r="SAD20" s="877"/>
      <c r="SAE20" s="877"/>
      <c r="SAF20" s="877"/>
      <c r="SAG20" s="877"/>
      <c r="SAH20" s="877"/>
      <c r="SAI20" s="877"/>
      <c r="SAJ20" s="877"/>
      <c r="SAK20" s="877"/>
      <c r="SAL20" s="877"/>
      <c r="SAM20" s="877"/>
      <c r="SAN20" s="877"/>
      <c r="SAO20" s="877"/>
      <c r="SAP20" s="877"/>
      <c r="SAQ20" s="877"/>
      <c r="SAR20" s="877"/>
      <c r="SAS20" s="877"/>
      <c r="SAT20" s="877"/>
      <c r="SAU20" s="877"/>
      <c r="SAV20" s="877"/>
      <c r="SAW20" s="877"/>
      <c r="SAX20" s="877"/>
      <c r="SAY20" s="877"/>
      <c r="SAZ20" s="877"/>
      <c r="SBA20" s="877"/>
      <c r="SBB20" s="877"/>
      <c r="SBC20" s="877"/>
      <c r="SBD20" s="877"/>
      <c r="SBE20" s="877"/>
      <c r="SBF20" s="877"/>
      <c r="SBG20" s="877"/>
      <c r="SBH20" s="877"/>
      <c r="SBI20" s="877"/>
      <c r="SBJ20" s="877"/>
      <c r="SBK20" s="877"/>
      <c r="SBL20" s="877"/>
      <c r="SBM20" s="877"/>
      <c r="SBN20" s="877"/>
      <c r="SBO20" s="877"/>
      <c r="SBP20" s="877"/>
      <c r="SBQ20" s="877"/>
      <c r="SBR20" s="877"/>
      <c r="SBS20" s="877"/>
      <c r="SBT20" s="877"/>
      <c r="SBU20" s="877"/>
      <c r="SBV20" s="877"/>
      <c r="SBW20" s="877"/>
      <c r="SBX20" s="877"/>
      <c r="SBY20" s="877"/>
      <c r="SBZ20" s="877"/>
      <c r="SCA20" s="877"/>
      <c r="SCB20" s="877"/>
      <c r="SCC20" s="877"/>
      <c r="SCD20" s="877"/>
      <c r="SCE20" s="877"/>
      <c r="SCF20" s="877"/>
      <c r="SCG20" s="877"/>
      <c r="SCH20" s="877"/>
      <c r="SCI20" s="877"/>
      <c r="SCJ20" s="877"/>
      <c r="SCK20" s="877"/>
      <c r="SCL20" s="877"/>
      <c r="SCM20" s="877"/>
      <c r="SCN20" s="877"/>
      <c r="SCO20" s="877"/>
      <c r="SCP20" s="877"/>
      <c r="SCQ20" s="877"/>
      <c r="SCR20" s="877"/>
      <c r="SCS20" s="877"/>
      <c r="SCT20" s="877"/>
      <c r="SCU20" s="877"/>
      <c r="SCV20" s="877"/>
      <c r="SCW20" s="877"/>
      <c r="SCX20" s="877"/>
      <c r="SCY20" s="877"/>
      <c r="SCZ20" s="877"/>
      <c r="SDA20" s="877"/>
      <c r="SDB20" s="877"/>
      <c r="SDC20" s="877"/>
      <c r="SDD20" s="877"/>
      <c r="SDE20" s="877"/>
      <c r="SDF20" s="877"/>
      <c r="SDG20" s="877"/>
      <c r="SDH20" s="877"/>
      <c r="SDI20" s="877"/>
      <c r="SDJ20" s="877"/>
      <c r="SDK20" s="877"/>
      <c r="SDL20" s="877"/>
      <c r="SDM20" s="877"/>
      <c r="SDN20" s="877"/>
      <c r="SDO20" s="877"/>
      <c r="SDP20" s="877"/>
      <c r="SDQ20" s="877"/>
      <c r="SDR20" s="877"/>
      <c r="SDS20" s="877"/>
      <c r="SDT20" s="877"/>
      <c r="SDU20" s="877"/>
      <c r="SDV20" s="877"/>
      <c r="SDW20" s="877"/>
      <c r="SDX20" s="877"/>
      <c r="SDY20" s="877"/>
      <c r="SDZ20" s="877"/>
      <c r="SEA20" s="877"/>
      <c r="SEB20" s="877"/>
      <c r="SEC20" s="877"/>
      <c r="SED20" s="877"/>
      <c r="SEE20" s="877"/>
      <c r="SEF20" s="877"/>
      <c r="SEG20" s="877"/>
      <c r="SEH20" s="877"/>
      <c r="SEI20" s="877"/>
      <c r="SEJ20" s="877"/>
      <c r="SEK20" s="877"/>
      <c r="SEL20" s="877"/>
      <c r="SEM20" s="877"/>
      <c r="SEN20" s="877"/>
      <c r="SEO20" s="877"/>
      <c r="SEP20" s="877"/>
      <c r="SEQ20" s="877"/>
      <c r="SER20" s="877"/>
      <c r="SES20" s="877"/>
      <c r="SET20" s="877"/>
      <c r="SEU20" s="877"/>
      <c r="SEV20" s="877"/>
      <c r="SEW20" s="877"/>
      <c r="SEX20" s="877"/>
      <c r="SEY20" s="877"/>
      <c r="SEZ20" s="877"/>
      <c r="SFA20" s="877"/>
      <c r="SFB20" s="877"/>
      <c r="SFC20" s="877"/>
      <c r="SFD20" s="877"/>
      <c r="SFE20" s="877"/>
      <c r="SFF20" s="877"/>
      <c r="SFG20" s="877"/>
      <c r="SFH20" s="877"/>
      <c r="SFI20" s="877"/>
      <c r="SFJ20" s="877"/>
      <c r="SFK20" s="877"/>
      <c r="SFL20" s="877"/>
      <c r="SFM20" s="877"/>
      <c r="SFN20" s="877"/>
      <c r="SFO20" s="877"/>
      <c r="SFP20" s="877"/>
      <c r="SFQ20" s="877"/>
      <c r="SFR20" s="877"/>
      <c r="SFS20" s="877"/>
      <c r="SFT20" s="877"/>
      <c r="SFU20" s="877"/>
      <c r="SFV20" s="877"/>
      <c r="SFW20" s="877"/>
      <c r="SFX20" s="877"/>
      <c r="SFY20" s="877"/>
      <c r="SFZ20" s="877"/>
      <c r="SGA20" s="877"/>
      <c r="SGB20" s="877"/>
      <c r="SGC20" s="877"/>
      <c r="SGD20" s="877"/>
      <c r="SGE20" s="877"/>
      <c r="SGF20" s="877"/>
      <c r="SGG20" s="877"/>
      <c r="SGH20" s="877"/>
      <c r="SGI20" s="877"/>
      <c r="SGJ20" s="877"/>
      <c r="SGK20" s="877"/>
      <c r="SGL20" s="877"/>
      <c r="SGM20" s="877"/>
      <c r="SGN20" s="877"/>
      <c r="SGO20" s="877"/>
      <c r="SGP20" s="877"/>
      <c r="SGQ20" s="877"/>
      <c r="SGR20" s="877"/>
      <c r="SGS20" s="877"/>
      <c r="SGT20" s="877"/>
      <c r="SGU20" s="877"/>
      <c r="SGV20" s="877"/>
      <c r="SGW20" s="877"/>
      <c r="SGX20" s="877"/>
      <c r="SGY20" s="877"/>
      <c r="SGZ20" s="877"/>
      <c r="SHA20" s="877"/>
      <c r="SHB20" s="877"/>
      <c r="SHC20" s="877"/>
      <c r="SHD20" s="877"/>
      <c r="SHE20" s="877"/>
      <c r="SHF20" s="877"/>
      <c r="SHG20" s="877"/>
      <c r="SHH20" s="877"/>
      <c r="SHI20" s="877"/>
      <c r="SHJ20" s="877"/>
      <c r="SHK20" s="877"/>
      <c r="SHL20" s="877"/>
      <c r="SHM20" s="877"/>
      <c r="SHN20" s="877"/>
      <c r="SHO20" s="877"/>
      <c r="SHP20" s="877"/>
      <c r="SHQ20" s="877"/>
      <c r="SHR20" s="877"/>
      <c r="SHS20" s="877"/>
      <c r="SHT20" s="877"/>
      <c r="SHU20" s="877"/>
      <c r="SHV20" s="877"/>
      <c r="SHW20" s="877"/>
      <c r="SHX20" s="877"/>
      <c r="SHY20" s="877"/>
      <c r="SHZ20" s="877"/>
      <c r="SIA20" s="877"/>
      <c r="SIB20" s="877"/>
      <c r="SIC20" s="877"/>
      <c r="SID20" s="877"/>
      <c r="SIE20" s="877"/>
      <c r="SIF20" s="877"/>
      <c r="SIG20" s="877"/>
      <c r="SIH20" s="877"/>
      <c r="SII20" s="877"/>
      <c r="SIJ20" s="877"/>
      <c r="SIK20" s="877"/>
      <c r="SIL20" s="877"/>
      <c r="SIM20" s="877"/>
      <c r="SIN20" s="877"/>
      <c r="SIO20" s="877"/>
      <c r="SIP20" s="877"/>
      <c r="SIQ20" s="877"/>
      <c r="SIR20" s="877"/>
      <c r="SIS20" s="877"/>
      <c r="SIT20" s="877"/>
      <c r="SIU20" s="877"/>
      <c r="SIV20" s="877"/>
      <c r="SIW20" s="877"/>
      <c r="SIX20" s="877"/>
      <c r="SIY20" s="877"/>
      <c r="SIZ20" s="877"/>
      <c r="SJA20" s="877"/>
      <c r="SJB20" s="877"/>
      <c r="SJC20" s="877"/>
      <c r="SJD20" s="877"/>
      <c r="SJE20" s="877"/>
      <c r="SJF20" s="877"/>
      <c r="SJG20" s="877"/>
      <c r="SJH20" s="877"/>
      <c r="SJI20" s="877"/>
      <c r="SJJ20" s="877"/>
      <c r="SJK20" s="877"/>
      <c r="SJL20" s="877"/>
      <c r="SJM20" s="877"/>
      <c r="SJN20" s="877"/>
      <c r="SJO20" s="877"/>
      <c r="SJP20" s="877"/>
      <c r="SJQ20" s="877"/>
      <c r="SJR20" s="877"/>
      <c r="SJS20" s="877"/>
      <c r="SJT20" s="877"/>
      <c r="SJU20" s="877"/>
      <c r="SJV20" s="877"/>
      <c r="SJW20" s="877"/>
      <c r="SJX20" s="877"/>
      <c r="SJY20" s="877"/>
      <c r="SJZ20" s="877"/>
      <c r="SKA20" s="877"/>
      <c r="SKB20" s="877"/>
      <c r="SKC20" s="877"/>
      <c r="SKD20" s="877"/>
      <c r="SKE20" s="877"/>
      <c r="SKF20" s="877"/>
      <c r="SKG20" s="877"/>
      <c r="SKH20" s="877"/>
      <c r="SKI20" s="877"/>
      <c r="SKJ20" s="877"/>
      <c r="SKK20" s="877"/>
      <c r="SKL20" s="877"/>
      <c r="SKM20" s="877"/>
      <c r="SKN20" s="877"/>
      <c r="SKO20" s="877"/>
      <c r="SKP20" s="877"/>
      <c r="SKQ20" s="877"/>
      <c r="SKR20" s="877"/>
      <c r="SKS20" s="877"/>
      <c r="SKT20" s="877"/>
      <c r="SKU20" s="877"/>
      <c r="SKV20" s="877"/>
      <c r="SKW20" s="877"/>
      <c r="SKX20" s="877"/>
      <c r="SKY20" s="877"/>
      <c r="SKZ20" s="877"/>
      <c r="SLA20" s="877"/>
      <c r="SLB20" s="877"/>
      <c r="SLC20" s="877"/>
      <c r="SLD20" s="877"/>
      <c r="SLE20" s="877"/>
      <c r="SLF20" s="877"/>
      <c r="SLG20" s="877"/>
      <c r="SLH20" s="877"/>
      <c r="SLI20" s="877"/>
      <c r="SLJ20" s="877"/>
      <c r="SLK20" s="877"/>
      <c r="SLL20" s="877"/>
      <c r="SLM20" s="877"/>
      <c r="SLN20" s="877"/>
      <c r="SLO20" s="877"/>
      <c r="SLP20" s="877"/>
      <c r="SLQ20" s="877"/>
      <c r="SLR20" s="877"/>
      <c r="SLS20" s="877"/>
      <c r="SLT20" s="877"/>
      <c r="SLU20" s="877"/>
      <c r="SLV20" s="877"/>
      <c r="SLW20" s="877"/>
      <c r="SLX20" s="877"/>
      <c r="SLY20" s="877"/>
      <c r="SLZ20" s="877"/>
      <c r="SMA20" s="877"/>
      <c r="SMB20" s="877"/>
      <c r="SMC20" s="877"/>
      <c r="SMD20" s="877"/>
      <c r="SME20" s="877"/>
      <c r="SMF20" s="877"/>
      <c r="SMG20" s="877"/>
      <c r="SMH20" s="877"/>
      <c r="SMI20" s="877"/>
      <c r="SMJ20" s="877"/>
      <c r="SMK20" s="877"/>
      <c r="SML20" s="877"/>
      <c r="SMM20" s="877"/>
      <c r="SMN20" s="877"/>
      <c r="SMO20" s="877"/>
      <c r="SMP20" s="877"/>
      <c r="SMQ20" s="877"/>
      <c r="SMR20" s="877"/>
      <c r="SMS20" s="877"/>
      <c r="SMT20" s="877"/>
      <c r="SMU20" s="877"/>
      <c r="SMV20" s="877"/>
      <c r="SMW20" s="877"/>
      <c r="SMX20" s="877"/>
      <c r="SMY20" s="877"/>
      <c r="SMZ20" s="877"/>
      <c r="SNA20" s="877"/>
      <c r="SNB20" s="877"/>
      <c r="SNC20" s="877"/>
      <c r="SND20" s="877"/>
      <c r="SNE20" s="877"/>
      <c r="SNF20" s="877"/>
      <c r="SNG20" s="877"/>
      <c r="SNH20" s="877"/>
      <c r="SNI20" s="877"/>
      <c r="SNJ20" s="877"/>
      <c r="SNK20" s="877"/>
      <c r="SNL20" s="877"/>
      <c r="SNM20" s="877"/>
      <c r="SNN20" s="877"/>
      <c r="SNO20" s="877"/>
      <c r="SNP20" s="877"/>
      <c r="SNQ20" s="877"/>
      <c r="SNR20" s="877"/>
      <c r="SNS20" s="877"/>
      <c r="SNT20" s="877"/>
      <c r="SNU20" s="877"/>
      <c r="SNV20" s="877"/>
      <c r="SNW20" s="877"/>
      <c r="SNX20" s="877"/>
      <c r="SNY20" s="877"/>
      <c r="SNZ20" s="877"/>
      <c r="SOA20" s="877"/>
      <c r="SOB20" s="877"/>
      <c r="SOC20" s="877"/>
      <c r="SOD20" s="877"/>
      <c r="SOE20" s="877"/>
      <c r="SOF20" s="877"/>
      <c r="SOG20" s="877"/>
      <c r="SOH20" s="877"/>
      <c r="SOI20" s="877"/>
      <c r="SOJ20" s="877"/>
      <c r="SOK20" s="877"/>
      <c r="SOL20" s="877"/>
      <c r="SOM20" s="877"/>
      <c r="SON20" s="877"/>
      <c r="SOO20" s="877"/>
      <c r="SOP20" s="877"/>
      <c r="SOQ20" s="877"/>
      <c r="SOR20" s="877"/>
      <c r="SOS20" s="877"/>
      <c r="SOT20" s="877"/>
      <c r="SOU20" s="877"/>
      <c r="SOV20" s="877"/>
      <c r="SOW20" s="877"/>
      <c r="SOX20" s="877"/>
      <c r="SOY20" s="877"/>
      <c r="SOZ20" s="877"/>
      <c r="SPA20" s="877"/>
      <c r="SPB20" s="877"/>
      <c r="SPC20" s="877"/>
      <c r="SPD20" s="877"/>
      <c r="SPE20" s="877"/>
      <c r="SPF20" s="877"/>
      <c r="SPG20" s="877"/>
      <c r="SPH20" s="877"/>
      <c r="SPI20" s="877"/>
      <c r="SPJ20" s="877"/>
      <c r="SPK20" s="877"/>
      <c r="SPL20" s="877"/>
      <c r="SPM20" s="877"/>
      <c r="SPN20" s="877"/>
      <c r="SPO20" s="877"/>
      <c r="SPP20" s="877"/>
      <c r="SPQ20" s="877"/>
      <c r="SPR20" s="877"/>
      <c r="SPS20" s="877"/>
      <c r="SPT20" s="877"/>
      <c r="SPU20" s="877"/>
      <c r="SPV20" s="877"/>
      <c r="SPW20" s="877"/>
      <c r="SPX20" s="877"/>
      <c r="SPY20" s="877"/>
      <c r="SPZ20" s="877"/>
      <c r="SQA20" s="877"/>
      <c r="SQB20" s="877"/>
      <c r="SQC20" s="877"/>
      <c r="SQD20" s="877"/>
      <c r="SQE20" s="877"/>
      <c r="SQF20" s="877"/>
      <c r="SQG20" s="877"/>
      <c r="SQH20" s="877"/>
      <c r="SQI20" s="877"/>
      <c r="SQJ20" s="877"/>
      <c r="SQK20" s="877"/>
      <c r="SQL20" s="877"/>
      <c r="SQM20" s="877"/>
      <c r="SQN20" s="877"/>
      <c r="SQO20" s="877"/>
      <c r="SQP20" s="877"/>
      <c r="SQQ20" s="877"/>
      <c r="SQR20" s="877"/>
      <c r="SQS20" s="877"/>
      <c r="SQT20" s="877"/>
      <c r="SQU20" s="877"/>
      <c r="SQV20" s="877"/>
      <c r="SQW20" s="877"/>
      <c r="SQX20" s="877"/>
      <c r="SQY20" s="877"/>
      <c r="SQZ20" s="877"/>
      <c r="SRA20" s="877"/>
      <c r="SRB20" s="877"/>
      <c r="SRC20" s="877"/>
      <c r="SRD20" s="877"/>
      <c r="SRE20" s="877"/>
      <c r="SRF20" s="877"/>
      <c r="SRG20" s="877"/>
      <c r="SRH20" s="877"/>
      <c r="SRI20" s="877"/>
      <c r="SRJ20" s="877"/>
      <c r="SRK20" s="877"/>
      <c r="SRL20" s="877"/>
      <c r="SRM20" s="877"/>
      <c r="SRN20" s="877"/>
      <c r="SRO20" s="877"/>
      <c r="SRP20" s="877"/>
      <c r="SRQ20" s="877"/>
      <c r="SRR20" s="877"/>
      <c r="SRS20" s="877"/>
      <c r="SRT20" s="877"/>
      <c r="SRU20" s="877"/>
      <c r="SRV20" s="877"/>
      <c r="SRW20" s="877"/>
      <c r="SRX20" s="877"/>
      <c r="SRY20" s="877"/>
      <c r="SRZ20" s="877"/>
      <c r="SSA20" s="877"/>
      <c r="SSB20" s="877"/>
      <c r="SSC20" s="877"/>
      <c r="SSD20" s="877"/>
      <c r="SSE20" s="877"/>
      <c r="SSF20" s="877"/>
      <c r="SSG20" s="877"/>
      <c r="SSH20" s="877"/>
      <c r="SSI20" s="877"/>
      <c r="SSJ20" s="877"/>
      <c r="SSK20" s="877"/>
      <c r="SSL20" s="877"/>
      <c r="SSM20" s="877"/>
      <c r="SSN20" s="877"/>
      <c r="SSO20" s="877"/>
      <c r="SSP20" s="877"/>
      <c r="SSQ20" s="877"/>
      <c r="SSR20" s="877"/>
      <c r="SSS20" s="877"/>
      <c r="SST20" s="877"/>
      <c r="SSU20" s="877"/>
      <c r="SSV20" s="877"/>
      <c r="SSW20" s="877"/>
      <c r="SSX20" s="877"/>
      <c r="SSY20" s="877"/>
      <c r="SSZ20" s="877"/>
      <c r="STA20" s="877"/>
      <c r="STB20" s="877"/>
      <c r="STC20" s="877"/>
      <c r="STD20" s="877"/>
      <c r="STE20" s="877"/>
      <c r="STF20" s="877"/>
      <c r="STG20" s="877"/>
      <c r="STH20" s="877"/>
      <c r="STI20" s="877"/>
      <c r="STJ20" s="877"/>
      <c r="STK20" s="877"/>
      <c r="STL20" s="877"/>
      <c r="STM20" s="877"/>
      <c r="STN20" s="877"/>
      <c r="STO20" s="877"/>
      <c r="STP20" s="877"/>
      <c r="STQ20" s="877"/>
      <c r="STR20" s="877"/>
      <c r="STS20" s="877"/>
      <c r="STT20" s="877"/>
      <c r="STU20" s="877"/>
      <c r="STV20" s="877"/>
      <c r="STW20" s="877"/>
      <c r="STX20" s="877"/>
      <c r="STY20" s="877"/>
      <c r="STZ20" s="877"/>
      <c r="SUA20" s="877"/>
      <c r="SUB20" s="877"/>
      <c r="SUC20" s="877"/>
      <c r="SUD20" s="877"/>
      <c r="SUE20" s="877"/>
      <c r="SUF20" s="877"/>
      <c r="SUG20" s="877"/>
      <c r="SUH20" s="877"/>
      <c r="SUI20" s="877"/>
      <c r="SUJ20" s="877"/>
      <c r="SUK20" s="877"/>
      <c r="SUL20" s="877"/>
      <c r="SUM20" s="877"/>
      <c r="SUN20" s="877"/>
      <c r="SUO20" s="877"/>
      <c r="SUP20" s="877"/>
      <c r="SUQ20" s="877"/>
      <c r="SUR20" s="877"/>
      <c r="SUS20" s="877"/>
      <c r="SUT20" s="877"/>
      <c r="SUU20" s="877"/>
      <c r="SUV20" s="877"/>
      <c r="SUW20" s="877"/>
      <c r="SUX20" s="877"/>
      <c r="SUY20" s="877"/>
      <c r="SUZ20" s="877"/>
      <c r="SVA20" s="877"/>
      <c r="SVB20" s="877"/>
      <c r="SVC20" s="877"/>
      <c r="SVD20" s="877"/>
      <c r="SVE20" s="877"/>
      <c r="SVF20" s="877"/>
      <c r="SVG20" s="877"/>
      <c r="SVH20" s="877"/>
      <c r="SVI20" s="877"/>
      <c r="SVJ20" s="877"/>
      <c r="SVK20" s="877"/>
      <c r="SVL20" s="877"/>
      <c r="SVM20" s="877"/>
      <c r="SVN20" s="877"/>
      <c r="SVO20" s="877"/>
      <c r="SVP20" s="877"/>
      <c r="SVQ20" s="877"/>
      <c r="SVR20" s="877"/>
      <c r="SVS20" s="877"/>
      <c r="SVT20" s="877"/>
      <c r="SVU20" s="877"/>
      <c r="SVV20" s="877"/>
      <c r="SVW20" s="877"/>
      <c r="SVX20" s="877"/>
      <c r="SVY20" s="877"/>
      <c r="SVZ20" s="877"/>
      <c r="SWA20" s="877"/>
      <c r="SWB20" s="877"/>
      <c r="SWC20" s="877"/>
      <c r="SWD20" s="877"/>
      <c r="SWE20" s="877"/>
      <c r="SWF20" s="877"/>
      <c r="SWG20" s="877"/>
      <c r="SWH20" s="877"/>
      <c r="SWI20" s="877"/>
      <c r="SWJ20" s="877"/>
      <c r="SWK20" s="877"/>
      <c r="SWL20" s="877"/>
      <c r="SWM20" s="877"/>
      <c r="SWN20" s="877"/>
      <c r="SWO20" s="877"/>
      <c r="SWP20" s="877"/>
      <c r="SWQ20" s="877"/>
      <c r="SWR20" s="877"/>
      <c r="SWS20" s="877"/>
      <c r="SWT20" s="877"/>
      <c r="SWU20" s="877"/>
      <c r="SWV20" s="877"/>
      <c r="SWW20" s="877"/>
      <c r="SWX20" s="877"/>
      <c r="SWY20" s="877"/>
      <c r="SWZ20" s="877"/>
      <c r="SXA20" s="877"/>
      <c r="SXB20" s="877"/>
      <c r="SXC20" s="877"/>
      <c r="SXD20" s="877"/>
      <c r="SXE20" s="877"/>
      <c r="SXF20" s="877"/>
      <c r="SXG20" s="877"/>
      <c r="SXH20" s="877"/>
      <c r="SXI20" s="877"/>
      <c r="SXJ20" s="877"/>
      <c r="SXK20" s="877"/>
      <c r="SXL20" s="877"/>
      <c r="SXM20" s="877"/>
      <c r="SXN20" s="877"/>
      <c r="SXO20" s="877"/>
      <c r="SXP20" s="877"/>
      <c r="SXQ20" s="877"/>
      <c r="SXR20" s="877"/>
      <c r="SXS20" s="877"/>
      <c r="SXT20" s="877"/>
      <c r="SXU20" s="877"/>
      <c r="SXV20" s="877"/>
      <c r="SXW20" s="877"/>
      <c r="SXX20" s="877"/>
      <c r="SXY20" s="877"/>
      <c r="SXZ20" s="877"/>
      <c r="SYA20" s="877"/>
      <c r="SYB20" s="877"/>
      <c r="SYC20" s="877"/>
      <c r="SYD20" s="877"/>
      <c r="SYE20" s="877"/>
      <c r="SYF20" s="877"/>
      <c r="SYG20" s="877"/>
      <c r="SYH20" s="877"/>
      <c r="SYI20" s="877"/>
      <c r="SYJ20" s="877"/>
      <c r="SYK20" s="877"/>
      <c r="SYL20" s="877"/>
      <c r="SYM20" s="877"/>
      <c r="SYN20" s="877"/>
      <c r="SYO20" s="877"/>
      <c r="SYP20" s="877"/>
      <c r="SYQ20" s="877"/>
      <c r="SYR20" s="877"/>
      <c r="SYS20" s="877"/>
      <c r="SYT20" s="877"/>
      <c r="SYU20" s="877"/>
      <c r="SYV20" s="877"/>
      <c r="SYW20" s="877"/>
      <c r="SYX20" s="877"/>
      <c r="SYY20" s="877"/>
      <c r="SYZ20" s="877"/>
      <c r="SZA20" s="877"/>
      <c r="SZB20" s="877"/>
      <c r="SZC20" s="877"/>
      <c r="SZD20" s="877"/>
      <c r="SZE20" s="877"/>
      <c r="SZF20" s="877"/>
      <c r="SZG20" s="877"/>
      <c r="SZH20" s="877"/>
      <c r="SZI20" s="877"/>
      <c r="SZJ20" s="877"/>
      <c r="SZK20" s="877"/>
      <c r="SZL20" s="877"/>
      <c r="SZM20" s="877"/>
      <c r="SZN20" s="877"/>
      <c r="SZO20" s="877"/>
      <c r="SZP20" s="877"/>
      <c r="SZQ20" s="877"/>
      <c r="SZR20" s="877"/>
      <c r="SZS20" s="877"/>
      <c r="SZT20" s="877"/>
      <c r="SZU20" s="877"/>
      <c r="SZV20" s="877"/>
      <c r="SZW20" s="877"/>
      <c r="SZX20" s="877"/>
      <c r="SZY20" s="877"/>
      <c r="SZZ20" s="877"/>
      <c r="TAA20" s="877"/>
      <c r="TAB20" s="877"/>
      <c r="TAC20" s="877"/>
      <c r="TAD20" s="877"/>
      <c r="TAE20" s="877"/>
      <c r="TAF20" s="877"/>
      <c r="TAG20" s="877"/>
      <c r="TAH20" s="877"/>
      <c r="TAI20" s="877"/>
      <c r="TAJ20" s="877"/>
      <c r="TAK20" s="877"/>
      <c r="TAL20" s="877"/>
      <c r="TAM20" s="877"/>
      <c r="TAN20" s="877"/>
      <c r="TAO20" s="877"/>
      <c r="TAP20" s="877"/>
      <c r="TAQ20" s="877"/>
      <c r="TAR20" s="877"/>
      <c r="TAS20" s="877"/>
      <c r="TAT20" s="877"/>
      <c r="TAU20" s="877"/>
      <c r="TAV20" s="877"/>
      <c r="TAW20" s="877"/>
      <c r="TAX20" s="877"/>
      <c r="TAY20" s="877"/>
      <c r="TAZ20" s="877"/>
      <c r="TBA20" s="877"/>
      <c r="TBB20" s="877"/>
      <c r="TBC20" s="877"/>
      <c r="TBD20" s="877"/>
      <c r="TBE20" s="877"/>
      <c r="TBF20" s="877"/>
      <c r="TBG20" s="877"/>
      <c r="TBH20" s="877"/>
      <c r="TBI20" s="877"/>
      <c r="TBJ20" s="877"/>
      <c r="TBK20" s="877"/>
      <c r="TBL20" s="877"/>
      <c r="TBM20" s="877"/>
      <c r="TBN20" s="877"/>
      <c r="TBO20" s="877"/>
      <c r="TBP20" s="877"/>
      <c r="TBQ20" s="877"/>
      <c r="TBR20" s="877"/>
      <c r="TBS20" s="877"/>
      <c r="TBT20" s="877"/>
      <c r="TBU20" s="877"/>
      <c r="TBV20" s="877"/>
      <c r="TBW20" s="877"/>
      <c r="TBX20" s="877"/>
      <c r="TBY20" s="877"/>
      <c r="TBZ20" s="877"/>
      <c r="TCA20" s="877"/>
      <c r="TCB20" s="877"/>
      <c r="TCC20" s="877"/>
      <c r="TCD20" s="877"/>
      <c r="TCE20" s="877"/>
      <c r="TCF20" s="877"/>
      <c r="TCG20" s="877"/>
      <c r="TCH20" s="877"/>
      <c r="TCI20" s="877"/>
      <c r="TCJ20" s="877"/>
      <c r="TCK20" s="877"/>
      <c r="TCL20" s="877"/>
      <c r="TCM20" s="877"/>
      <c r="TCN20" s="877"/>
      <c r="TCO20" s="877"/>
      <c r="TCP20" s="877"/>
      <c r="TCQ20" s="877"/>
      <c r="TCR20" s="877"/>
      <c r="TCS20" s="877"/>
      <c r="TCT20" s="877"/>
      <c r="TCU20" s="877"/>
      <c r="TCV20" s="877"/>
      <c r="TCW20" s="877"/>
      <c r="TCX20" s="877"/>
      <c r="TCY20" s="877"/>
      <c r="TCZ20" s="877"/>
      <c r="TDA20" s="877"/>
      <c r="TDB20" s="877"/>
      <c r="TDC20" s="877"/>
      <c r="TDD20" s="877"/>
      <c r="TDE20" s="877"/>
      <c r="TDF20" s="877"/>
      <c r="TDG20" s="877"/>
      <c r="TDH20" s="877"/>
      <c r="TDI20" s="877"/>
      <c r="TDJ20" s="877"/>
      <c r="TDK20" s="877"/>
      <c r="TDL20" s="877"/>
      <c r="TDM20" s="877"/>
      <c r="TDN20" s="877"/>
      <c r="TDO20" s="877"/>
      <c r="TDP20" s="877"/>
      <c r="TDQ20" s="877"/>
      <c r="TDR20" s="877"/>
      <c r="TDS20" s="877"/>
      <c r="TDT20" s="877"/>
      <c r="TDU20" s="877"/>
      <c r="TDV20" s="877"/>
      <c r="TDW20" s="877"/>
      <c r="TDX20" s="877"/>
      <c r="TDY20" s="877"/>
      <c r="TDZ20" s="877"/>
      <c r="TEA20" s="877"/>
      <c r="TEB20" s="877"/>
      <c r="TEC20" s="877"/>
      <c r="TED20" s="877"/>
      <c r="TEE20" s="877"/>
      <c r="TEF20" s="877"/>
      <c r="TEG20" s="877"/>
      <c r="TEH20" s="877"/>
      <c r="TEI20" s="877"/>
      <c r="TEJ20" s="877"/>
      <c r="TEK20" s="877"/>
      <c r="TEL20" s="877"/>
      <c r="TEM20" s="877"/>
      <c r="TEN20" s="877"/>
      <c r="TEO20" s="877"/>
      <c r="TEP20" s="877"/>
      <c r="TEQ20" s="877"/>
      <c r="TER20" s="877"/>
      <c r="TES20" s="877"/>
      <c r="TET20" s="877"/>
      <c r="TEU20" s="877"/>
      <c r="TEV20" s="877"/>
      <c r="TEW20" s="877"/>
      <c r="TEX20" s="877"/>
      <c r="TEY20" s="877"/>
      <c r="TEZ20" s="877"/>
      <c r="TFA20" s="877"/>
      <c r="TFB20" s="877"/>
      <c r="TFC20" s="877"/>
      <c r="TFD20" s="877"/>
      <c r="TFE20" s="877"/>
      <c r="TFF20" s="877"/>
      <c r="TFG20" s="877"/>
      <c r="TFH20" s="877"/>
      <c r="TFI20" s="877"/>
      <c r="TFJ20" s="877"/>
      <c r="TFK20" s="877"/>
      <c r="TFL20" s="877"/>
      <c r="TFM20" s="877"/>
      <c r="TFN20" s="877"/>
      <c r="TFO20" s="877"/>
      <c r="TFP20" s="877"/>
      <c r="TFQ20" s="877"/>
      <c r="TFR20" s="877"/>
      <c r="TFS20" s="877"/>
      <c r="TFT20" s="877"/>
      <c r="TFU20" s="877"/>
      <c r="TFV20" s="877"/>
      <c r="TFW20" s="877"/>
      <c r="TFX20" s="877"/>
      <c r="TFY20" s="877"/>
      <c r="TFZ20" s="877"/>
      <c r="TGA20" s="877"/>
      <c r="TGB20" s="877"/>
      <c r="TGC20" s="877"/>
      <c r="TGD20" s="877"/>
      <c r="TGE20" s="877"/>
      <c r="TGF20" s="877"/>
      <c r="TGG20" s="877"/>
      <c r="TGH20" s="877"/>
      <c r="TGI20" s="877"/>
      <c r="TGJ20" s="877"/>
      <c r="TGK20" s="877"/>
      <c r="TGL20" s="877"/>
      <c r="TGM20" s="877"/>
      <c r="TGN20" s="877"/>
      <c r="TGO20" s="877"/>
      <c r="TGP20" s="877"/>
      <c r="TGQ20" s="877"/>
      <c r="TGR20" s="877"/>
      <c r="TGS20" s="877"/>
      <c r="TGT20" s="877"/>
      <c r="TGU20" s="877"/>
      <c r="TGV20" s="877"/>
      <c r="TGW20" s="877"/>
      <c r="TGX20" s="877"/>
      <c r="TGY20" s="877"/>
      <c r="TGZ20" s="877"/>
      <c r="THA20" s="877"/>
      <c r="THB20" s="877"/>
      <c r="THC20" s="877"/>
      <c r="THD20" s="877"/>
      <c r="THE20" s="877"/>
      <c r="THF20" s="877"/>
      <c r="THG20" s="877"/>
      <c r="THH20" s="877"/>
      <c r="THI20" s="877"/>
      <c r="THJ20" s="877"/>
      <c r="THK20" s="877"/>
      <c r="THL20" s="877"/>
      <c r="THM20" s="877"/>
      <c r="THN20" s="877"/>
      <c r="THO20" s="877"/>
      <c r="THP20" s="877"/>
      <c r="THQ20" s="877"/>
      <c r="THR20" s="877"/>
      <c r="THS20" s="877"/>
      <c r="THT20" s="877"/>
      <c r="THU20" s="877"/>
      <c r="THV20" s="877"/>
      <c r="THW20" s="877"/>
      <c r="THX20" s="877"/>
      <c r="THY20" s="877"/>
      <c r="THZ20" s="877"/>
      <c r="TIA20" s="877"/>
      <c r="TIB20" s="877"/>
      <c r="TIC20" s="877"/>
      <c r="TID20" s="877"/>
      <c r="TIE20" s="877"/>
      <c r="TIF20" s="877"/>
      <c r="TIG20" s="877"/>
      <c r="TIH20" s="877"/>
      <c r="TII20" s="877"/>
      <c r="TIJ20" s="877"/>
      <c r="TIK20" s="877"/>
      <c r="TIL20" s="877"/>
      <c r="TIM20" s="877"/>
      <c r="TIN20" s="877"/>
      <c r="TIO20" s="877"/>
      <c r="TIP20" s="877"/>
      <c r="TIQ20" s="877"/>
      <c r="TIR20" s="877"/>
      <c r="TIS20" s="877"/>
      <c r="TIT20" s="877"/>
      <c r="TIU20" s="877"/>
      <c r="TIV20" s="877"/>
      <c r="TIW20" s="877"/>
      <c r="TIX20" s="877"/>
      <c r="TIY20" s="877"/>
      <c r="TIZ20" s="877"/>
      <c r="TJA20" s="877"/>
      <c r="TJB20" s="877"/>
      <c r="TJC20" s="877"/>
      <c r="TJD20" s="877"/>
      <c r="TJE20" s="877"/>
      <c r="TJF20" s="877"/>
      <c r="TJG20" s="877"/>
      <c r="TJH20" s="877"/>
      <c r="TJI20" s="877"/>
      <c r="TJJ20" s="877"/>
      <c r="TJK20" s="877"/>
      <c r="TJL20" s="877"/>
      <c r="TJM20" s="877"/>
      <c r="TJN20" s="877"/>
      <c r="TJO20" s="877"/>
      <c r="TJP20" s="877"/>
      <c r="TJQ20" s="877"/>
      <c r="TJR20" s="877"/>
      <c r="TJS20" s="877"/>
      <c r="TJT20" s="877"/>
      <c r="TJU20" s="877"/>
      <c r="TJV20" s="877"/>
      <c r="TJW20" s="877"/>
      <c r="TJX20" s="877"/>
      <c r="TJY20" s="877"/>
      <c r="TJZ20" s="877"/>
      <c r="TKA20" s="877"/>
      <c r="TKB20" s="877"/>
      <c r="TKC20" s="877"/>
      <c r="TKD20" s="877"/>
      <c r="TKE20" s="877"/>
      <c r="TKF20" s="877"/>
      <c r="TKG20" s="877"/>
      <c r="TKH20" s="877"/>
      <c r="TKI20" s="877"/>
      <c r="TKJ20" s="877"/>
      <c r="TKK20" s="877"/>
      <c r="TKL20" s="877"/>
      <c r="TKM20" s="877"/>
      <c r="TKN20" s="877"/>
      <c r="TKO20" s="877"/>
      <c r="TKP20" s="877"/>
      <c r="TKQ20" s="877"/>
      <c r="TKR20" s="877"/>
      <c r="TKS20" s="877"/>
      <c r="TKT20" s="877"/>
      <c r="TKU20" s="877"/>
      <c r="TKV20" s="877"/>
      <c r="TKW20" s="877"/>
      <c r="TKX20" s="877"/>
      <c r="TKY20" s="877"/>
      <c r="TKZ20" s="877"/>
      <c r="TLA20" s="877"/>
      <c r="TLB20" s="877"/>
      <c r="TLC20" s="877"/>
      <c r="TLD20" s="877"/>
      <c r="TLE20" s="877"/>
      <c r="TLF20" s="877"/>
      <c r="TLG20" s="877"/>
      <c r="TLH20" s="877"/>
      <c r="TLI20" s="877"/>
      <c r="TLJ20" s="877"/>
      <c r="TLK20" s="877"/>
      <c r="TLL20" s="877"/>
      <c r="TLM20" s="877"/>
      <c r="TLN20" s="877"/>
      <c r="TLO20" s="877"/>
      <c r="TLP20" s="877"/>
      <c r="TLQ20" s="877"/>
      <c r="TLR20" s="877"/>
      <c r="TLS20" s="877"/>
      <c r="TLT20" s="877"/>
      <c r="TLU20" s="877"/>
      <c r="TLV20" s="877"/>
      <c r="TLW20" s="877"/>
      <c r="TLX20" s="877"/>
      <c r="TLY20" s="877"/>
      <c r="TLZ20" s="877"/>
      <c r="TMA20" s="877"/>
      <c r="TMB20" s="877"/>
      <c r="TMC20" s="877"/>
      <c r="TMD20" s="877"/>
      <c r="TME20" s="877"/>
      <c r="TMF20" s="877"/>
      <c r="TMG20" s="877"/>
      <c r="TMH20" s="877"/>
      <c r="TMI20" s="877"/>
      <c r="TMJ20" s="877"/>
      <c r="TMK20" s="877"/>
      <c r="TML20" s="877"/>
      <c r="TMM20" s="877"/>
      <c r="TMN20" s="877"/>
      <c r="TMO20" s="877"/>
      <c r="TMP20" s="877"/>
      <c r="TMQ20" s="877"/>
      <c r="TMR20" s="877"/>
      <c r="TMS20" s="877"/>
      <c r="TMT20" s="877"/>
      <c r="TMU20" s="877"/>
      <c r="TMV20" s="877"/>
      <c r="TMW20" s="877"/>
      <c r="TMX20" s="877"/>
      <c r="TMY20" s="877"/>
      <c r="TMZ20" s="877"/>
      <c r="TNA20" s="877"/>
      <c r="TNB20" s="877"/>
      <c r="TNC20" s="877"/>
      <c r="TND20" s="877"/>
      <c r="TNE20" s="877"/>
      <c r="TNF20" s="877"/>
      <c r="TNG20" s="877"/>
      <c r="TNH20" s="877"/>
      <c r="TNI20" s="877"/>
      <c r="TNJ20" s="877"/>
      <c r="TNK20" s="877"/>
      <c r="TNL20" s="877"/>
      <c r="TNM20" s="877"/>
      <c r="TNN20" s="877"/>
      <c r="TNO20" s="877"/>
      <c r="TNP20" s="877"/>
      <c r="TNQ20" s="877"/>
      <c r="TNR20" s="877"/>
      <c r="TNS20" s="877"/>
      <c r="TNT20" s="877"/>
      <c r="TNU20" s="877"/>
      <c r="TNV20" s="877"/>
      <c r="TNW20" s="877"/>
      <c r="TNX20" s="877"/>
      <c r="TNY20" s="877"/>
      <c r="TNZ20" s="877"/>
      <c r="TOA20" s="877"/>
      <c r="TOB20" s="877"/>
      <c r="TOC20" s="877"/>
      <c r="TOD20" s="877"/>
      <c r="TOE20" s="877"/>
      <c r="TOF20" s="877"/>
      <c r="TOG20" s="877"/>
      <c r="TOH20" s="877"/>
      <c r="TOI20" s="877"/>
      <c r="TOJ20" s="877"/>
      <c r="TOK20" s="877"/>
      <c r="TOL20" s="877"/>
      <c r="TOM20" s="877"/>
      <c r="TON20" s="877"/>
      <c r="TOO20" s="877"/>
      <c r="TOP20" s="877"/>
      <c r="TOQ20" s="877"/>
      <c r="TOR20" s="877"/>
      <c r="TOS20" s="877"/>
      <c r="TOT20" s="877"/>
      <c r="TOU20" s="877"/>
      <c r="TOV20" s="877"/>
      <c r="TOW20" s="877"/>
      <c r="TOX20" s="877"/>
      <c r="TOY20" s="877"/>
      <c r="TOZ20" s="877"/>
      <c r="TPA20" s="877"/>
      <c r="TPB20" s="877"/>
      <c r="TPC20" s="877"/>
      <c r="TPD20" s="877"/>
      <c r="TPE20" s="877"/>
      <c r="TPF20" s="877"/>
      <c r="TPG20" s="877"/>
      <c r="TPH20" s="877"/>
      <c r="TPI20" s="877"/>
      <c r="TPJ20" s="877"/>
      <c r="TPK20" s="877"/>
      <c r="TPL20" s="877"/>
      <c r="TPM20" s="877"/>
      <c r="TPN20" s="877"/>
      <c r="TPO20" s="877"/>
      <c r="TPP20" s="877"/>
      <c r="TPQ20" s="877"/>
      <c r="TPR20" s="877"/>
      <c r="TPS20" s="877"/>
      <c r="TPT20" s="877"/>
      <c r="TPU20" s="877"/>
      <c r="TPV20" s="877"/>
      <c r="TPW20" s="877"/>
      <c r="TPX20" s="877"/>
      <c r="TPY20" s="877"/>
      <c r="TPZ20" s="877"/>
      <c r="TQA20" s="877"/>
      <c r="TQB20" s="877"/>
      <c r="TQC20" s="877"/>
      <c r="TQD20" s="877"/>
      <c r="TQE20" s="877"/>
      <c r="TQF20" s="877"/>
      <c r="TQG20" s="877"/>
      <c r="TQH20" s="877"/>
      <c r="TQI20" s="877"/>
      <c r="TQJ20" s="877"/>
      <c r="TQK20" s="877"/>
      <c r="TQL20" s="877"/>
      <c r="TQM20" s="877"/>
      <c r="TQN20" s="877"/>
      <c r="TQO20" s="877"/>
      <c r="TQP20" s="877"/>
      <c r="TQQ20" s="877"/>
      <c r="TQR20" s="877"/>
      <c r="TQS20" s="877"/>
      <c r="TQT20" s="877"/>
      <c r="TQU20" s="877"/>
      <c r="TQV20" s="877"/>
      <c r="TQW20" s="877"/>
      <c r="TQX20" s="877"/>
      <c r="TQY20" s="877"/>
      <c r="TQZ20" s="877"/>
      <c r="TRA20" s="877"/>
      <c r="TRB20" s="877"/>
      <c r="TRC20" s="877"/>
      <c r="TRD20" s="877"/>
      <c r="TRE20" s="877"/>
      <c r="TRF20" s="877"/>
      <c r="TRG20" s="877"/>
      <c r="TRH20" s="877"/>
      <c r="TRI20" s="877"/>
      <c r="TRJ20" s="877"/>
      <c r="TRK20" s="877"/>
      <c r="TRL20" s="877"/>
      <c r="TRM20" s="877"/>
      <c r="TRN20" s="877"/>
      <c r="TRO20" s="877"/>
      <c r="TRP20" s="877"/>
      <c r="TRQ20" s="877"/>
      <c r="TRR20" s="877"/>
      <c r="TRS20" s="877"/>
      <c r="TRT20" s="877"/>
      <c r="TRU20" s="877"/>
      <c r="TRV20" s="877"/>
      <c r="TRW20" s="877"/>
      <c r="TRX20" s="877"/>
      <c r="TRY20" s="877"/>
      <c r="TRZ20" s="877"/>
      <c r="TSA20" s="877"/>
      <c r="TSB20" s="877"/>
      <c r="TSC20" s="877"/>
      <c r="TSD20" s="877"/>
      <c r="TSE20" s="877"/>
      <c r="TSF20" s="877"/>
      <c r="TSG20" s="877"/>
      <c r="TSH20" s="877"/>
      <c r="TSI20" s="877"/>
      <c r="TSJ20" s="877"/>
      <c r="TSK20" s="877"/>
      <c r="TSL20" s="877"/>
      <c r="TSM20" s="877"/>
      <c r="TSN20" s="877"/>
      <c r="TSO20" s="877"/>
      <c r="TSP20" s="877"/>
      <c r="TSQ20" s="877"/>
      <c r="TSR20" s="877"/>
      <c r="TSS20" s="877"/>
      <c r="TST20" s="877"/>
      <c r="TSU20" s="877"/>
      <c r="TSV20" s="877"/>
      <c r="TSW20" s="877"/>
      <c r="TSX20" s="877"/>
      <c r="TSY20" s="877"/>
      <c r="TSZ20" s="877"/>
      <c r="TTA20" s="877"/>
      <c r="TTB20" s="877"/>
      <c r="TTC20" s="877"/>
      <c r="TTD20" s="877"/>
      <c r="TTE20" s="877"/>
      <c r="TTF20" s="877"/>
      <c r="TTG20" s="877"/>
      <c r="TTH20" s="877"/>
      <c r="TTI20" s="877"/>
      <c r="TTJ20" s="877"/>
      <c r="TTK20" s="877"/>
      <c r="TTL20" s="877"/>
      <c r="TTM20" s="877"/>
      <c r="TTN20" s="877"/>
      <c r="TTO20" s="877"/>
      <c r="TTP20" s="877"/>
      <c r="TTQ20" s="877"/>
      <c r="TTR20" s="877"/>
      <c r="TTS20" s="877"/>
      <c r="TTT20" s="877"/>
      <c r="TTU20" s="877"/>
      <c r="TTV20" s="877"/>
      <c r="TTW20" s="877"/>
      <c r="TTX20" s="877"/>
      <c r="TTY20" s="877"/>
      <c r="TTZ20" s="877"/>
      <c r="TUA20" s="877"/>
      <c r="TUB20" s="877"/>
      <c r="TUC20" s="877"/>
      <c r="TUD20" s="877"/>
      <c r="TUE20" s="877"/>
      <c r="TUF20" s="877"/>
      <c r="TUG20" s="877"/>
      <c r="TUH20" s="877"/>
      <c r="TUI20" s="877"/>
      <c r="TUJ20" s="877"/>
      <c r="TUK20" s="877"/>
      <c r="TUL20" s="877"/>
      <c r="TUM20" s="877"/>
      <c r="TUN20" s="877"/>
      <c r="TUO20" s="877"/>
      <c r="TUP20" s="877"/>
      <c r="TUQ20" s="877"/>
      <c r="TUR20" s="877"/>
      <c r="TUS20" s="877"/>
      <c r="TUT20" s="877"/>
      <c r="TUU20" s="877"/>
      <c r="TUV20" s="877"/>
      <c r="TUW20" s="877"/>
      <c r="TUX20" s="877"/>
      <c r="TUY20" s="877"/>
      <c r="TUZ20" s="877"/>
      <c r="TVA20" s="877"/>
      <c r="TVB20" s="877"/>
      <c r="TVC20" s="877"/>
      <c r="TVD20" s="877"/>
      <c r="TVE20" s="877"/>
      <c r="TVF20" s="877"/>
      <c r="TVG20" s="877"/>
      <c r="TVH20" s="877"/>
      <c r="TVI20" s="877"/>
      <c r="TVJ20" s="877"/>
      <c r="TVK20" s="877"/>
      <c r="TVL20" s="877"/>
      <c r="TVM20" s="877"/>
      <c r="TVN20" s="877"/>
      <c r="TVO20" s="877"/>
      <c r="TVP20" s="877"/>
      <c r="TVQ20" s="877"/>
      <c r="TVR20" s="877"/>
      <c r="TVS20" s="877"/>
      <c r="TVT20" s="877"/>
      <c r="TVU20" s="877"/>
      <c r="TVV20" s="877"/>
      <c r="TVW20" s="877"/>
      <c r="TVX20" s="877"/>
      <c r="TVY20" s="877"/>
      <c r="TVZ20" s="877"/>
      <c r="TWA20" s="877"/>
      <c r="TWB20" s="877"/>
      <c r="TWC20" s="877"/>
      <c r="TWD20" s="877"/>
      <c r="TWE20" s="877"/>
      <c r="TWF20" s="877"/>
      <c r="TWG20" s="877"/>
      <c r="TWH20" s="877"/>
      <c r="TWI20" s="877"/>
      <c r="TWJ20" s="877"/>
      <c r="TWK20" s="877"/>
      <c r="TWL20" s="877"/>
      <c r="TWM20" s="877"/>
      <c r="TWN20" s="877"/>
      <c r="TWO20" s="877"/>
      <c r="TWP20" s="877"/>
      <c r="TWQ20" s="877"/>
      <c r="TWR20" s="877"/>
      <c r="TWS20" s="877"/>
      <c r="TWT20" s="877"/>
      <c r="TWU20" s="877"/>
      <c r="TWV20" s="877"/>
      <c r="TWW20" s="877"/>
      <c r="TWX20" s="877"/>
      <c r="TWY20" s="877"/>
      <c r="TWZ20" s="877"/>
      <c r="TXA20" s="877"/>
      <c r="TXB20" s="877"/>
      <c r="TXC20" s="877"/>
      <c r="TXD20" s="877"/>
      <c r="TXE20" s="877"/>
      <c r="TXF20" s="877"/>
      <c r="TXG20" s="877"/>
      <c r="TXH20" s="877"/>
      <c r="TXI20" s="877"/>
      <c r="TXJ20" s="877"/>
      <c r="TXK20" s="877"/>
      <c r="TXL20" s="877"/>
      <c r="TXM20" s="877"/>
      <c r="TXN20" s="877"/>
      <c r="TXO20" s="877"/>
      <c r="TXP20" s="877"/>
      <c r="TXQ20" s="877"/>
      <c r="TXR20" s="877"/>
      <c r="TXS20" s="877"/>
      <c r="TXT20" s="877"/>
      <c r="TXU20" s="877"/>
      <c r="TXV20" s="877"/>
      <c r="TXW20" s="877"/>
      <c r="TXX20" s="877"/>
      <c r="TXY20" s="877"/>
      <c r="TXZ20" s="877"/>
      <c r="TYA20" s="877"/>
      <c r="TYB20" s="877"/>
      <c r="TYC20" s="877"/>
      <c r="TYD20" s="877"/>
      <c r="TYE20" s="877"/>
      <c r="TYF20" s="877"/>
      <c r="TYG20" s="877"/>
      <c r="TYH20" s="877"/>
      <c r="TYI20" s="877"/>
      <c r="TYJ20" s="877"/>
      <c r="TYK20" s="877"/>
      <c r="TYL20" s="877"/>
      <c r="TYM20" s="877"/>
      <c r="TYN20" s="877"/>
      <c r="TYO20" s="877"/>
      <c r="TYP20" s="877"/>
      <c r="TYQ20" s="877"/>
      <c r="TYR20" s="877"/>
      <c r="TYS20" s="877"/>
      <c r="TYT20" s="877"/>
      <c r="TYU20" s="877"/>
      <c r="TYV20" s="877"/>
      <c r="TYW20" s="877"/>
      <c r="TYX20" s="877"/>
      <c r="TYY20" s="877"/>
      <c r="TYZ20" s="877"/>
      <c r="TZA20" s="877"/>
      <c r="TZB20" s="877"/>
      <c r="TZC20" s="877"/>
      <c r="TZD20" s="877"/>
      <c r="TZE20" s="877"/>
      <c r="TZF20" s="877"/>
      <c r="TZG20" s="877"/>
      <c r="TZH20" s="877"/>
      <c r="TZI20" s="877"/>
      <c r="TZJ20" s="877"/>
      <c r="TZK20" s="877"/>
      <c r="TZL20" s="877"/>
      <c r="TZM20" s="877"/>
      <c r="TZN20" s="877"/>
      <c r="TZO20" s="877"/>
      <c r="TZP20" s="877"/>
      <c r="TZQ20" s="877"/>
      <c r="TZR20" s="877"/>
      <c r="TZS20" s="877"/>
      <c r="TZT20" s="877"/>
      <c r="TZU20" s="877"/>
      <c r="TZV20" s="877"/>
      <c r="TZW20" s="877"/>
      <c r="TZX20" s="877"/>
      <c r="TZY20" s="877"/>
      <c r="TZZ20" s="877"/>
      <c r="UAA20" s="877"/>
      <c r="UAB20" s="877"/>
      <c r="UAC20" s="877"/>
      <c r="UAD20" s="877"/>
      <c r="UAE20" s="877"/>
      <c r="UAF20" s="877"/>
      <c r="UAG20" s="877"/>
      <c r="UAH20" s="877"/>
      <c r="UAI20" s="877"/>
      <c r="UAJ20" s="877"/>
      <c r="UAK20" s="877"/>
      <c r="UAL20" s="877"/>
      <c r="UAM20" s="877"/>
      <c r="UAN20" s="877"/>
      <c r="UAO20" s="877"/>
      <c r="UAP20" s="877"/>
      <c r="UAQ20" s="877"/>
      <c r="UAR20" s="877"/>
      <c r="UAS20" s="877"/>
      <c r="UAT20" s="877"/>
      <c r="UAU20" s="877"/>
      <c r="UAV20" s="877"/>
      <c r="UAW20" s="877"/>
      <c r="UAX20" s="877"/>
      <c r="UAY20" s="877"/>
      <c r="UAZ20" s="877"/>
      <c r="UBA20" s="877"/>
      <c r="UBB20" s="877"/>
      <c r="UBC20" s="877"/>
      <c r="UBD20" s="877"/>
      <c r="UBE20" s="877"/>
      <c r="UBF20" s="877"/>
      <c r="UBG20" s="877"/>
      <c r="UBH20" s="877"/>
      <c r="UBI20" s="877"/>
      <c r="UBJ20" s="877"/>
      <c r="UBK20" s="877"/>
      <c r="UBL20" s="877"/>
      <c r="UBM20" s="877"/>
      <c r="UBN20" s="877"/>
      <c r="UBO20" s="877"/>
      <c r="UBP20" s="877"/>
      <c r="UBQ20" s="877"/>
      <c r="UBR20" s="877"/>
      <c r="UBS20" s="877"/>
      <c r="UBT20" s="877"/>
      <c r="UBU20" s="877"/>
      <c r="UBV20" s="877"/>
      <c r="UBW20" s="877"/>
      <c r="UBX20" s="877"/>
      <c r="UBY20" s="877"/>
      <c r="UBZ20" s="877"/>
      <c r="UCA20" s="877"/>
      <c r="UCB20" s="877"/>
      <c r="UCC20" s="877"/>
      <c r="UCD20" s="877"/>
      <c r="UCE20" s="877"/>
      <c r="UCF20" s="877"/>
      <c r="UCG20" s="877"/>
      <c r="UCH20" s="877"/>
      <c r="UCI20" s="877"/>
      <c r="UCJ20" s="877"/>
      <c r="UCK20" s="877"/>
      <c r="UCL20" s="877"/>
      <c r="UCM20" s="877"/>
      <c r="UCN20" s="877"/>
      <c r="UCO20" s="877"/>
      <c r="UCP20" s="877"/>
      <c r="UCQ20" s="877"/>
      <c r="UCR20" s="877"/>
      <c r="UCS20" s="877"/>
      <c r="UCT20" s="877"/>
      <c r="UCU20" s="877"/>
      <c r="UCV20" s="877"/>
      <c r="UCW20" s="877"/>
      <c r="UCX20" s="877"/>
      <c r="UCY20" s="877"/>
      <c r="UCZ20" s="877"/>
      <c r="UDA20" s="877"/>
      <c r="UDB20" s="877"/>
      <c r="UDC20" s="877"/>
      <c r="UDD20" s="877"/>
      <c r="UDE20" s="877"/>
      <c r="UDF20" s="877"/>
      <c r="UDG20" s="877"/>
      <c r="UDH20" s="877"/>
      <c r="UDI20" s="877"/>
      <c r="UDJ20" s="877"/>
      <c r="UDK20" s="877"/>
      <c r="UDL20" s="877"/>
      <c r="UDM20" s="877"/>
      <c r="UDN20" s="877"/>
      <c r="UDO20" s="877"/>
      <c r="UDP20" s="877"/>
      <c r="UDQ20" s="877"/>
      <c r="UDR20" s="877"/>
      <c r="UDS20" s="877"/>
      <c r="UDT20" s="877"/>
      <c r="UDU20" s="877"/>
      <c r="UDV20" s="877"/>
      <c r="UDW20" s="877"/>
      <c r="UDX20" s="877"/>
      <c r="UDY20" s="877"/>
      <c r="UDZ20" s="877"/>
      <c r="UEA20" s="877"/>
      <c r="UEB20" s="877"/>
      <c r="UEC20" s="877"/>
      <c r="UED20" s="877"/>
      <c r="UEE20" s="877"/>
      <c r="UEF20" s="877"/>
      <c r="UEG20" s="877"/>
      <c r="UEH20" s="877"/>
      <c r="UEI20" s="877"/>
      <c r="UEJ20" s="877"/>
      <c r="UEK20" s="877"/>
      <c r="UEL20" s="877"/>
      <c r="UEM20" s="877"/>
      <c r="UEN20" s="877"/>
      <c r="UEO20" s="877"/>
      <c r="UEP20" s="877"/>
      <c r="UEQ20" s="877"/>
      <c r="UER20" s="877"/>
      <c r="UES20" s="877"/>
      <c r="UET20" s="877"/>
      <c r="UEU20" s="877"/>
      <c r="UEV20" s="877"/>
      <c r="UEW20" s="877"/>
      <c r="UEX20" s="877"/>
      <c r="UEY20" s="877"/>
      <c r="UEZ20" s="877"/>
      <c r="UFA20" s="877"/>
      <c r="UFB20" s="877"/>
      <c r="UFC20" s="877"/>
      <c r="UFD20" s="877"/>
      <c r="UFE20" s="877"/>
      <c r="UFF20" s="877"/>
      <c r="UFG20" s="877"/>
      <c r="UFH20" s="877"/>
      <c r="UFI20" s="877"/>
      <c r="UFJ20" s="877"/>
      <c r="UFK20" s="877"/>
      <c r="UFL20" s="877"/>
      <c r="UFM20" s="877"/>
      <c r="UFN20" s="877"/>
      <c r="UFO20" s="877"/>
      <c r="UFP20" s="877"/>
      <c r="UFQ20" s="877"/>
      <c r="UFR20" s="877"/>
      <c r="UFS20" s="877"/>
      <c r="UFT20" s="877"/>
      <c r="UFU20" s="877"/>
      <c r="UFV20" s="877"/>
      <c r="UFW20" s="877"/>
      <c r="UFX20" s="877"/>
      <c r="UFY20" s="877"/>
      <c r="UFZ20" s="877"/>
      <c r="UGA20" s="877"/>
      <c r="UGB20" s="877"/>
      <c r="UGC20" s="877"/>
      <c r="UGD20" s="877"/>
      <c r="UGE20" s="877"/>
      <c r="UGF20" s="877"/>
      <c r="UGG20" s="877"/>
      <c r="UGH20" s="877"/>
      <c r="UGI20" s="877"/>
      <c r="UGJ20" s="877"/>
      <c r="UGK20" s="877"/>
      <c r="UGL20" s="877"/>
      <c r="UGM20" s="877"/>
      <c r="UGN20" s="877"/>
      <c r="UGO20" s="877"/>
      <c r="UGP20" s="877"/>
      <c r="UGQ20" s="877"/>
      <c r="UGR20" s="877"/>
      <c r="UGS20" s="877"/>
      <c r="UGT20" s="877"/>
      <c r="UGU20" s="877"/>
      <c r="UGV20" s="877"/>
      <c r="UGW20" s="877"/>
      <c r="UGX20" s="877"/>
      <c r="UGY20" s="877"/>
      <c r="UGZ20" s="877"/>
      <c r="UHA20" s="877"/>
      <c r="UHB20" s="877"/>
      <c r="UHC20" s="877"/>
      <c r="UHD20" s="877"/>
      <c r="UHE20" s="877"/>
      <c r="UHF20" s="877"/>
      <c r="UHG20" s="877"/>
      <c r="UHH20" s="877"/>
      <c r="UHI20" s="877"/>
      <c r="UHJ20" s="877"/>
      <c r="UHK20" s="877"/>
      <c r="UHL20" s="877"/>
      <c r="UHM20" s="877"/>
      <c r="UHN20" s="877"/>
      <c r="UHO20" s="877"/>
      <c r="UHP20" s="877"/>
      <c r="UHQ20" s="877"/>
      <c r="UHR20" s="877"/>
      <c r="UHS20" s="877"/>
      <c r="UHT20" s="877"/>
      <c r="UHU20" s="877"/>
      <c r="UHV20" s="877"/>
      <c r="UHW20" s="877"/>
      <c r="UHX20" s="877"/>
      <c r="UHY20" s="877"/>
      <c r="UHZ20" s="877"/>
      <c r="UIA20" s="877"/>
      <c r="UIB20" s="877"/>
      <c r="UIC20" s="877"/>
      <c r="UID20" s="877"/>
      <c r="UIE20" s="877"/>
      <c r="UIF20" s="877"/>
      <c r="UIG20" s="877"/>
      <c r="UIH20" s="877"/>
      <c r="UII20" s="877"/>
      <c r="UIJ20" s="877"/>
      <c r="UIK20" s="877"/>
      <c r="UIL20" s="877"/>
      <c r="UIM20" s="877"/>
      <c r="UIN20" s="877"/>
      <c r="UIO20" s="877"/>
      <c r="UIP20" s="877"/>
      <c r="UIQ20" s="877"/>
      <c r="UIR20" s="877"/>
      <c r="UIS20" s="877"/>
      <c r="UIT20" s="877"/>
      <c r="UIU20" s="877"/>
      <c r="UIV20" s="877"/>
      <c r="UIW20" s="877"/>
      <c r="UIX20" s="877"/>
      <c r="UIY20" s="877"/>
      <c r="UIZ20" s="877"/>
      <c r="UJA20" s="877"/>
      <c r="UJB20" s="877"/>
      <c r="UJC20" s="877"/>
      <c r="UJD20" s="877"/>
      <c r="UJE20" s="877"/>
      <c r="UJF20" s="877"/>
      <c r="UJG20" s="877"/>
      <c r="UJH20" s="877"/>
      <c r="UJI20" s="877"/>
      <c r="UJJ20" s="877"/>
      <c r="UJK20" s="877"/>
      <c r="UJL20" s="877"/>
      <c r="UJM20" s="877"/>
      <c r="UJN20" s="877"/>
      <c r="UJO20" s="877"/>
      <c r="UJP20" s="877"/>
      <c r="UJQ20" s="877"/>
      <c r="UJR20" s="877"/>
      <c r="UJS20" s="877"/>
      <c r="UJT20" s="877"/>
      <c r="UJU20" s="877"/>
      <c r="UJV20" s="877"/>
      <c r="UJW20" s="877"/>
      <c r="UJX20" s="877"/>
      <c r="UJY20" s="877"/>
      <c r="UJZ20" s="877"/>
      <c r="UKA20" s="877"/>
      <c r="UKB20" s="877"/>
      <c r="UKC20" s="877"/>
      <c r="UKD20" s="877"/>
      <c r="UKE20" s="877"/>
      <c r="UKF20" s="877"/>
      <c r="UKG20" s="877"/>
      <c r="UKH20" s="877"/>
      <c r="UKI20" s="877"/>
      <c r="UKJ20" s="877"/>
      <c r="UKK20" s="877"/>
      <c r="UKL20" s="877"/>
      <c r="UKM20" s="877"/>
      <c r="UKN20" s="877"/>
      <c r="UKO20" s="877"/>
      <c r="UKP20" s="877"/>
      <c r="UKQ20" s="877"/>
      <c r="UKR20" s="877"/>
      <c r="UKS20" s="877"/>
      <c r="UKT20" s="877"/>
      <c r="UKU20" s="877"/>
      <c r="UKV20" s="877"/>
      <c r="UKW20" s="877"/>
      <c r="UKX20" s="877"/>
      <c r="UKY20" s="877"/>
      <c r="UKZ20" s="877"/>
      <c r="ULA20" s="877"/>
      <c r="ULB20" s="877"/>
      <c r="ULC20" s="877"/>
      <c r="ULD20" s="877"/>
      <c r="ULE20" s="877"/>
      <c r="ULF20" s="877"/>
      <c r="ULG20" s="877"/>
      <c r="ULH20" s="877"/>
      <c r="ULI20" s="877"/>
      <c r="ULJ20" s="877"/>
      <c r="ULK20" s="877"/>
      <c r="ULL20" s="877"/>
      <c r="ULM20" s="877"/>
      <c r="ULN20" s="877"/>
      <c r="ULO20" s="877"/>
      <c r="ULP20" s="877"/>
      <c r="ULQ20" s="877"/>
      <c r="ULR20" s="877"/>
      <c r="ULS20" s="877"/>
      <c r="ULT20" s="877"/>
      <c r="ULU20" s="877"/>
      <c r="ULV20" s="877"/>
      <c r="ULW20" s="877"/>
      <c r="ULX20" s="877"/>
      <c r="ULY20" s="877"/>
      <c r="ULZ20" s="877"/>
      <c r="UMA20" s="877"/>
      <c r="UMB20" s="877"/>
      <c r="UMC20" s="877"/>
      <c r="UMD20" s="877"/>
      <c r="UME20" s="877"/>
      <c r="UMF20" s="877"/>
      <c r="UMG20" s="877"/>
      <c r="UMH20" s="877"/>
      <c r="UMI20" s="877"/>
      <c r="UMJ20" s="877"/>
      <c r="UMK20" s="877"/>
      <c r="UML20" s="877"/>
      <c r="UMM20" s="877"/>
      <c r="UMN20" s="877"/>
      <c r="UMO20" s="877"/>
      <c r="UMP20" s="877"/>
      <c r="UMQ20" s="877"/>
      <c r="UMR20" s="877"/>
      <c r="UMS20" s="877"/>
      <c r="UMT20" s="877"/>
      <c r="UMU20" s="877"/>
      <c r="UMV20" s="877"/>
      <c r="UMW20" s="877"/>
      <c r="UMX20" s="877"/>
      <c r="UMY20" s="877"/>
      <c r="UMZ20" s="877"/>
      <c r="UNA20" s="877"/>
      <c r="UNB20" s="877"/>
      <c r="UNC20" s="877"/>
      <c r="UND20" s="877"/>
      <c r="UNE20" s="877"/>
      <c r="UNF20" s="877"/>
      <c r="UNG20" s="877"/>
      <c r="UNH20" s="877"/>
      <c r="UNI20" s="877"/>
      <c r="UNJ20" s="877"/>
      <c r="UNK20" s="877"/>
      <c r="UNL20" s="877"/>
      <c r="UNM20" s="877"/>
      <c r="UNN20" s="877"/>
      <c r="UNO20" s="877"/>
      <c r="UNP20" s="877"/>
      <c r="UNQ20" s="877"/>
      <c r="UNR20" s="877"/>
      <c r="UNS20" s="877"/>
      <c r="UNT20" s="877"/>
      <c r="UNU20" s="877"/>
      <c r="UNV20" s="877"/>
      <c r="UNW20" s="877"/>
      <c r="UNX20" s="877"/>
      <c r="UNY20" s="877"/>
      <c r="UNZ20" s="877"/>
      <c r="UOA20" s="877"/>
      <c r="UOB20" s="877"/>
      <c r="UOC20" s="877"/>
      <c r="UOD20" s="877"/>
      <c r="UOE20" s="877"/>
      <c r="UOF20" s="877"/>
      <c r="UOG20" s="877"/>
      <c r="UOH20" s="877"/>
      <c r="UOI20" s="877"/>
      <c r="UOJ20" s="877"/>
      <c r="UOK20" s="877"/>
      <c r="UOL20" s="877"/>
      <c r="UOM20" s="877"/>
      <c r="UON20" s="877"/>
      <c r="UOO20" s="877"/>
      <c r="UOP20" s="877"/>
      <c r="UOQ20" s="877"/>
      <c r="UOR20" s="877"/>
      <c r="UOS20" s="877"/>
      <c r="UOT20" s="877"/>
      <c r="UOU20" s="877"/>
      <c r="UOV20" s="877"/>
      <c r="UOW20" s="877"/>
      <c r="UOX20" s="877"/>
      <c r="UOY20" s="877"/>
      <c r="UOZ20" s="877"/>
      <c r="UPA20" s="877"/>
      <c r="UPB20" s="877"/>
      <c r="UPC20" s="877"/>
      <c r="UPD20" s="877"/>
      <c r="UPE20" s="877"/>
      <c r="UPF20" s="877"/>
      <c r="UPG20" s="877"/>
      <c r="UPH20" s="877"/>
      <c r="UPI20" s="877"/>
      <c r="UPJ20" s="877"/>
      <c r="UPK20" s="877"/>
      <c r="UPL20" s="877"/>
      <c r="UPM20" s="877"/>
      <c r="UPN20" s="877"/>
      <c r="UPO20" s="877"/>
      <c r="UPP20" s="877"/>
      <c r="UPQ20" s="877"/>
      <c r="UPR20" s="877"/>
      <c r="UPS20" s="877"/>
      <c r="UPT20" s="877"/>
      <c r="UPU20" s="877"/>
      <c r="UPV20" s="877"/>
      <c r="UPW20" s="877"/>
      <c r="UPX20" s="877"/>
      <c r="UPY20" s="877"/>
      <c r="UPZ20" s="877"/>
      <c r="UQA20" s="877"/>
      <c r="UQB20" s="877"/>
      <c r="UQC20" s="877"/>
      <c r="UQD20" s="877"/>
      <c r="UQE20" s="877"/>
      <c r="UQF20" s="877"/>
      <c r="UQG20" s="877"/>
      <c r="UQH20" s="877"/>
      <c r="UQI20" s="877"/>
      <c r="UQJ20" s="877"/>
      <c r="UQK20" s="877"/>
      <c r="UQL20" s="877"/>
      <c r="UQM20" s="877"/>
      <c r="UQN20" s="877"/>
      <c r="UQO20" s="877"/>
      <c r="UQP20" s="877"/>
      <c r="UQQ20" s="877"/>
      <c r="UQR20" s="877"/>
      <c r="UQS20" s="877"/>
      <c r="UQT20" s="877"/>
      <c r="UQU20" s="877"/>
      <c r="UQV20" s="877"/>
      <c r="UQW20" s="877"/>
      <c r="UQX20" s="877"/>
      <c r="UQY20" s="877"/>
      <c r="UQZ20" s="877"/>
      <c r="URA20" s="877"/>
      <c r="URB20" s="877"/>
      <c r="URC20" s="877"/>
      <c r="URD20" s="877"/>
      <c r="URE20" s="877"/>
      <c r="URF20" s="877"/>
      <c r="URG20" s="877"/>
      <c r="URH20" s="877"/>
      <c r="URI20" s="877"/>
      <c r="URJ20" s="877"/>
      <c r="URK20" s="877"/>
      <c r="URL20" s="877"/>
      <c r="URM20" s="877"/>
      <c r="URN20" s="877"/>
      <c r="URO20" s="877"/>
      <c r="URP20" s="877"/>
      <c r="URQ20" s="877"/>
      <c r="URR20" s="877"/>
      <c r="URS20" s="877"/>
      <c r="URT20" s="877"/>
      <c r="URU20" s="877"/>
      <c r="URV20" s="877"/>
      <c r="URW20" s="877"/>
      <c r="URX20" s="877"/>
      <c r="URY20" s="877"/>
      <c r="URZ20" s="877"/>
      <c r="USA20" s="877"/>
      <c r="USB20" s="877"/>
      <c r="USC20" s="877"/>
      <c r="USD20" s="877"/>
      <c r="USE20" s="877"/>
      <c r="USF20" s="877"/>
      <c r="USG20" s="877"/>
      <c r="USH20" s="877"/>
      <c r="USI20" s="877"/>
      <c r="USJ20" s="877"/>
      <c r="USK20" s="877"/>
      <c r="USL20" s="877"/>
      <c r="USM20" s="877"/>
      <c r="USN20" s="877"/>
      <c r="USO20" s="877"/>
      <c r="USP20" s="877"/>
      <c r="USQ20" s="877"/>
      <c r="USR20" s="877"/>
      <c r="USS20" s="877"/>
      <c r="UST20" s="877"/>
      <c r="USU20" s="877"/>
      <c r="USV20" s="877"/>
      <c r="USW20" s="877"/>
      <c r="USX20" s="877"/>
      <c r="USY20" s="877"/>
      <c r="USZ20" s="877"/>
      <c r="UTA20" s="877"/>
      <c r="UTB20" s="877"/>
      <c r="UTC20" s="877"/>
      <c r="UTD20" s="877"/>
      <c r="UTE20" s="877"/>
      <c r="UTF20" s="877"/>
      <c r="UTG20" s="877"/>
      <c r="UTH20" s="877"/>
      <c r="UTI20" s="877"/>
      <c r="UTJ20" s="877"/>
      <c r="UTK20" s="877"/>
      <c r="UTL20" s="877"/>
      <c r="UTM20" s="877"/>
      <c r="UTN20" s="877"/>
      <c r="UTO20" s="877"/>
      <c r="UTP20" s="877"/>
      <c r="UTQ20" s="877"/>
      <c r="UTR20" s="877"/>
      <c r="UTS20" s="877"/>
      <c r="UTT20" s="877"/>
      <c r="UTU20" s="877"/>
      <c r="UTV20" s="877"/>
      <c r="UTW20" s="877"/>
      <c r="UTX20" s="877"/>
      <c r="UTY20" s="877"/>
      <c r="UTZ20" s="877"/>
      <c r="UUA20" s="877"/>
      <c r="UUB20" s="877"/>
      <c r="UUC20" s="877"/>
      <c r="UUD20" s="877"/>
      <c r="UUE20" s="877"/>
      <c r="UUF20" s="877"/>
      <c r="UUG20" s="877"/>
      <c r="UUH20" s="877"/>
      <c r="UUI20" s="877"/>
      <c r="UUJ20" s="877"/>
      <c r="UUK20" s="877"/>
      <c r="UUL20" s="877"/>
      <c r="UUM20" s="877"/>
      <c r="UUN20" s="877"/>
      <c r="UUO20" s="877"/>
      <c r="UUP20" s="877"/>
      <c r="UUQ20" s="877"/>
      <c r="UUR20" s="877"/>
      <c r="UUS20" s="877"/>
      <c r="UUT20" s="877"/>
      <c r="UUU20" s="877"/>
      <c r="UUV20" s="877"/>
      <c r="UUW20" s="877"/>
      <c r="UUX20" s="877"/>
      <c r="UUY20" s="877"/>
      <c r="UUZ20" s="877"/>
      <c r="UVA20" s="877"/>
      <c r="UVB20" s="877"/>
      <c r="UVC20" s="877"/>
      <c r="UVD20" s="877"/>
      <c r="UVE20" s="877"/>
      <c r="UVF20" s="877"/>
      <c r="UVG20" s="877"/>
      <c r="UVH20" s="877"/>
      <c r="UVI20" s="877"/>
      <c r="UVJ20" s="877"/>
      <c r="UVK20" s="877"/>
      <c r="UVL20" s="877"/>
      <c r="UVM20" s="877"/>
      <c r="UVN20" s="877"/>
      <c r="UVO20" s="877"/>
      <c r="UVP20" s="877"/>
      <c r="UVQ20" s="877"/>
      <c r="UVR20" s="877"/>
      <c r="UVS20" s="877"/>
      <c r="UVT20" s="877"/>
      <c r="UVU20" s="877"/>
      <c r="UVV20" s="877"/>
      <c r="UVW20" s="877"/>
      <c r="UVX20" s="877"/>
      <c r="UVY20" s="877"/>
      <c r="UVZ20" s="877"/>
      <c r="UWA20" s="877"/>
      <c r="UWB20" s="877"/>
      <c r="UWC20" s="877"/>
      <c r="UWD20" s="877"/>
      <c r="UWE20" s="877"/>
      <c r="UWF20" s="877"/>
      <c r="UWG20" s="877"/>
      <c r="UWH20" s="877"/>
      <c r="UWI20" s="877"/>
      <c r="UWJ20" s="877"/>
      <c r="UWK20" s="877"/>
      <c r="UWL20" s="877"/>
      <c r="UWM20" s="877"/>
      <c r="UWN20" s="877"/>
      <c r="UWO20" s="877"/>
      <c r="UWP20" s="877"/>
      <c r="UWQ20" s="877"/>
      <c r="UWR20" s="877"/>
      <c r="UWS20" s="877"/>
      <c r="UWT20" s="877"/>
      <c r="UWU20" s="877"/>
      <c r="UWV20" s="877"/>
      <c r="UWW20" s="877"/>
      <c r="UWX20" s="877"/>
      <c r="UWY20" s="877"/>
      <c r="UWZ20" s="877"/>
      <c r="UXA20" s="877"/>
      <c r="UXB20" s="877"/>
      <c r="UXC20" s="877"/>
      <c r="UXD20" s="877"/>
      <c r="UXE20" s="877"/>
      <c r="UXF20" s="877"/>
      <c r="UXG20" s="877"/>
      <c r="UXH20" s="877"/>
      <c r="UXI20" s="877"/>
      <c r="UXJ20" s="877"/>
      <c r="UXK20" s="877"/>
      <c r="UXL20" s="877"/>
      <c r="UXM20" s="877"/>
      <c r="UXN20" s="877"/>
      <c r="UXO20" s="877"/>
      <c r="UXP20" s="877"/>
      <c r="UXQ20" s="877"/>
      <c r="UXR20" s="877"/>
      <c r="UXS20" s="877"/>
      <c r="UXT20" s="877"/>
      <c r="UXU20" s="877"/>
      <c r="UXV20" s="877"/>
      <c r="UXW20" s="877"/>
      <c r="UXX20" s="877"/>
      <c r="UXY20" s="877"/>
      <c r="UXZ20" s="877"/>
      <c r="UYA20" s="877"/>
      <c r="UYB20" s="877"/>
      <c r="UYC20" s="877"/>
      <c r="UYD20" s="877"/>
      <c r="UYE20" s="877"/>
      <c r="UYF20" s="877"/>
      <c r="UYG20" s="877"/>
      <c r="UYH20" s="877"/>
      <c r="UYI20" s="877"/>
      <c r="UYJ20" s="877"/>
      <c r="UYK20" s="877"/>
      <c r="UYL20" s="877"/>
      <c r="UYM20" s="877"/>
      <c r="UYN20" s="877"/>
      <c r="UYO20" s="877"/>
      <c r="UYP20" s="877"/>
      <c r="UYQ20" s="877"/>
      <c r="UYR20" s="877"/>
      <c r="UYS20" s="877"/>
      <c r="UYT20" s="877"/>
      <c r="UYU20" s="877"/>
      <c r="UYV20" s="877"/>
      <c r="UYW20" s="877"/>
      <c r="UYX20" s="877"/>
      <c r="UYY20" s="877"/>
      <c r="UYZ20" s="877"/>
      <c r="UZA20" s="877"/>
      <c r="UZB20" s="877"/>
      <c r="UZC20" s="877"/>
      <c r="UZD20" s="877"/>
      <c r="UZE20" s="877"/>
      <c r="UZF20" s="877"/>
      <c r="UZG20" s="877"/>
      <c r="UZH20" s="877"/>
      <c r="UZI20" s="877"/>
      <c r="UZJ20" s="877"/>
      <c r="UZK20" s="877"/>
      <c r="UZL20" s="877"/>
      <c r="UZM20" s="877"/>
      <c r="UZN20" s="877"/>
      <c r="UZO20" s="877"/>
      <c r="UZP20" s="877"/>
      <c r="UZQ20" s="877"/>
      <c r="UZR20" s="877"/>
      <c r="UZS20" s="877"/>
      <c r="UZT20" s="877"/>
      <c r="UZU20" s="877"/>
      <c r="UZV20" s="877"/>
      <c r="UZW20" s="877"/>
      <c r="UZX20" s="877"/>
      <c r="UZY20" s="877"/>
      <c r="UZZ20" s="877"/>
      <c r="VAA20" s="877"/>
      <c r="VAB20" s="877"/>
      <c r="VAC20" s="877"/>
      <c r="VAD20" s="877"/>
      <c r="VAE20" s="877"/>
      <c r="VAF20" s="877"/>
      <c r="VAG20" s="877"/>
      <c r="VAH20" s="877"/>
      <c r="VAI20" s="877"/>
      <c r="VAJ20" s="877"/>
      <c r="VAK20" s="877"/>
      <c r="VAL20" s="877"/>
      <c r="VAM20" s="877"/>
      <c r="VAN20" s="877"/>
      <c r="VAO20" s="877"/>
      <c r="VAP20" s="877"/>
      <c r="VAQ20" s="877"/>
      <c r="VAR20" s="877"/>
      <c r="VAS20" s="877"/>
      <c r="VAT20" s="877"/>
      <c r="VAU20" s="877"/>
      <c r="VAV20" s="877"/>
      <c r="VAW20" s="877"/>
      <c r="VAX20" s="877"/>
      <c r="VAY20" s="877"/>
      <c r="VAZ20" s="877"/>
      <c r="VBA20" s="877"/>
      <c r="VBB20" s="877"/>
      <c r="VBC20" s="877"/>
      <c r="VBD20" s="877"/>
      <c r="VBE20" s="877"/>
      <c r="VBF20" s="877"/>
      <c r="VBG20" s="877"/>
      <c r="VBH20" s="877"/>
      <c r="VBI20" s="877"/>
      <c r="VBJ20" s="877"/>
      <c r="VBK20" s="877"/>
      <c r="VBL20" s="877"/>
      <c r="VBM20" s="877"/>
      <c r="VBN20" s="877"/>
      <c r="VBO20" s="877"/>
      <c r="VBP20" s="877"/>
      <c r="VBQ20" s="877"/>
      <c r="VBR20" s="877"/>
      <c r="VBS20" s="877"/>
      <c r="VBT20" s="877"/>
      <c r="VBU20" s="877"/>
      <c r="VBV20" s="877"/>
      <c r="VBW20" s="877"/>
      <c r="VBX20" s="877"/>
      <c r="VBY20" s="877"/>
      <c r="VBZ20" s="877"/>
      <c r="VCA20" s="877"/>
      <c r="VCB20" s="877"/>
      <c r="VCC20" s="877"/>
      <c r="VCD20" s="877"/>
      <c r="VCE20" s="877"/>
      <c r="VCF20" s="877"/>
      <c r="VCG20" s="877"/>
      <c r="VCH20" s="877"/>
      <c r="VCI20" s="877"/>
      <c r="VCJ20" s="877"/>
      <c r="VCK20" s="877"/>
      <c r="VCL20" s="877"/>
      <c r="VCM20" s="877"/>
      <c r="VCN20" s="877"/>
      <c r="VCO20" s="877"/>
      <c r="VCP20" s="877"/>
      <c r="VCQ20" s="877"/>
      <c r="VCR20" s="877"/>
      <c r="VCS20" s="877"/>
      <c r="VCT20" s="877"/>
      <c r="VCU20" s="877"/>
      <c r="VCV20" s="877"/>
      <c r="VCW20" s="877"/>
      <c r="VCX20" s="877"/>
      <c r="VCY20" s="877"/>
      <c r="VCZ20" s="877"/>
      <c r="VDA20" s="877"/>
      <c r="VDB20" s="877"/>
      <c r="VDC20" s="877"/>
      <c r="VDD20" s="877"/>
      <c r="VDE20" s="877"/>
      <c r="VDF20" s="877"/>
      <c r="VDG20" s="877"/>
      <c r="VDH20" s="877"/>
      <c r="VDI20" s="877"/>
      <c r="VDJ20" s="877"/>
      <c r="VDK20" s="877"/>
      <c r="VDL20" s="877"/>
      <c r="VDM20" s="877"/>
      <c r="VDN20" s="877"/>
      <c r="VDO20" s="877"/>
      <c r="VDP20" s="877"/>
      <c r="VDQ20" s="877"/>
      <c r="VDR20" s="877"/>
      <c r="VDS20" s="877"/>
      <c r="VDT20" s="877"/>
      <c r="VDU20" s="877"/>
      <c r="VDV20" s="877"/>
      <c r="VDW20" s="877"/>
      <c r="VDX20" s="877"/>
      <c r="VDY20" s="877"/>
      <c r="VDZ20" s="877"/>
      <c r="VEA20" s="877"/>
      <c r="VEB20" s="877"/>
      <c r="VEC20" s="877"/>
      <c r="VED20" s="877"/>
      <c r="VEE20" s="877"/>
      <c r="VEF20" s="877"/>
      <c r="VEG20" s="877"/>
      <c r="VEH20" s="877"/>
      <c r="VEI20" s="877"/>
      <c r="VEJ20" s="877"/>
      <c r="VEK20" s="877"/>
      <c r="VEL20" s="877"/>
      <c r="VEM20" s="877"/>
      <c r="VEN20" s="877"/>
      <c r="VEO20" s="877"/>
      <c r="VEP20" s="877"/>
      <c r="VEQ20" s="877"/>
      <c r="VER20" s="877"/>
      <c r="VES20" s="877"/>
      <c r="VET20" s="877"/>
      <c r="VEU20" s="877"/>
      <c r="VEV20" s="877"/>
      <c r="VEW20" s="877"/>
      <c r="VEX20" s="877"/>
      <c r="VEY20" s="877"/>
      <c r="VEZ20" s="877"/>
      <c r="VFA20" s="877"/>
      <c r="VFB20" s="877"/>
      <c r="VFC20" s="877"/>
      <c r="VFD20" s="877"/>
      <c r="VFE20" s="877"/>
      <c r="VFF20" s="877"/>
      <c r="VFG20" s="877"/>
      <c r="VFH20" s="877"/>
      <c r="VFI20" s="877"/>
      <c r="VFJ20" s="877"/>
      <c r="VFK20" s="877"/>
      <c r="VFL20" s="877"/>
      <c r="VFM20" s="877"/>
      <c r="VFN20" s="877"/>
      <c r="VFO20" s="877"/>
      <c r="VFP20" s="877"/>
      <c r="VFQ20" s="877"/>
      <c r="VFR20" s="877"/>
      <c r="VFS20" s="877"/>
      <c r="VFT20" s="877"/>
      <c r="VFU20" s="877"/>
      <c r="VFV20" s="877"/>
      <c r="VFW20" s="877"/>
      <c r="VFX20" s="877"/>
      <c r="VFY20" s="877"/>
      <c r="VFZ20" s="877"/>
      <c r="VGA20" s="877"/>
      <c r="VGB20" s="877"/>
      <c r="VGC20" s="877"/>
      <c r="VGD20" s="877"/>
      <c r="VGE20" s="877"/>
      <c r="VGF20" s="877"/>
      <c r="VGG20" s="877"/>
      <c r="VGH20" s="877"/>
      <c r="VGI20" s="877"/>
      <c r="VGJ20" s="877"/>
      <c r="VGK20" s="877"/>
      <c r="VGL20" s="877"/>
      <c r="VGM20" s="877"/>
      <c r="VGN20" s="877"/>
      <c r="VGO20" s="877"/>
      <c r="VGP20" s="877"/>
      <c r="VGQ20" s="877"/>
      <c r="VGR20" s="877"/>
      <c r="VGS20" s="877"/>
      <c r="VGT20" s="877"/>
      <c r="VGU20" s="877"/>
      <c r="VGV20" s="877"/>
      <c r="VGW20" s="877"/>
      <c r="VGX20" s="877"/>
      <c r="VGY20" s="877"/>
      <c r="VGZ20" s="877"/>
      <c r="VHA20" s="877"/>
      <c r="VHB20" s="877"/>
      <c r="VHC20" s="877"/>
      <c r="VHD20" s="877"/>
      <c r="VHE20" s="877"/>
      <c r="VHF20" s="877"/>
      <c r="VHG20" s="877"/>
      <c r="VHH20" s="877"/>
      <c r="VHI20" s="877"/>
      <c r="VHJ20" s="877"/>
      <c r="VHK20" s="877"/>
      <c r="VHL20" s="877"/>
      <c r="VHM20" s="877"/>
      <c r="VHN20" s="877"/>
      <c r="VHO20" s="877"/>
      <c r="VHP20" s="877"/>
      <c r="VHQ20" s="877"/>
      <c r="VHR20" s="877"/>
      <c r="VHS20" s="877"/>
      <c r="VHT20" s="877"/>
      <c r="VHU20" s="877"/>
      <c r="VHV20" s="877"/>
      <c r="VHW20" s="877"/>
      <c r="VHX20" s="877"/>
      <c r="VHY20" s="877"/>
      <c r="VHZ20" s="877"/>
      <c r="VIA20" s="877"/>
      <c r="VIB20" s="877"/>
      <c r="VIC20" s="877"/>
      <c r="VID20" s="877"/>
      <c r="VIE20" s="877"/>
      <c r="VIF20" s="877"/>
      <c r="VIG20" s="877"/>
      <c r="VIH20" s="877"/>
      <c r="VII20" s="877"/>
      <c r="VIJ20" s="877"/>
      <c r="VIK20" s="877"/>
      <c r="VIL20" s="877"/>
      <c r="VIM20" s="877"/>
      <c r="VIN20" s="877"/>
      <c r="VIO20" s="877"/>
      <c r="VIP20" s="877"/>
      <c r="VIQ20" s="877"/>
      <c r="VIR20" s="877"/>
      <c r="VIS20" s="877"/>
      <c r="VIT20" s="877"/>
      <c r="VIU20" s="877"/>
      <c r="VIV20" s="877"/>
      <c r="VIW20" s="877"/>
      <c r="VIX20" s="877"/>
      <c r="VIY20" s="877"/>
      <c r="VIZ20" s="877"/>
      <c r="VJA20" s="877"/>
      <c r="VJB20" s="877"/>
      <c r="VJC20" s="877"/>
      <c r="VJD20" s="877"/>
      <c r="VJE20" s="877"/>
      <c r="VJF20" s="877"/>
      <c r="VJG20" s="877"/>
      <c r="VJH20" s="877"/>
      <c r="VJI20" s="877"/>
      <c r="VJJ20" s="877"/>
      <c r="VJK20" s="877"/>
      <c r="VJL20" s="877"/>
      <c r="VJM20" s="877"/>
      <c r="VJN20" s="877"/>
      <c r="VJO20" s="877"/>
      <c r="VJP20" s="877"/>
      <c r="VJQ20" s="877"/>
      <c r="VJR20" s="877"/>
      <c r="VJS20" s="877"/>
      <c r="VJT20" s="877"/>
      <c r="VJU20" s="877"/>
      <c r="VJV20" s="877"/>
      <c r="VJW20" s="877"/>
      <c r="VJX20" s="877"/>
      <c r="VJY20" s="877"/>
      <c r="VJZ20" s="877"/>
      <c r="VKA20" s="877"/>
      <c r="VKB20" s="877"/>
      <c r="VKC20" s="877"/>
      <c r="VKD20" s="877"/>
      <c r="VKE20" s="877"/>
      <c r="VKF20" s="877"/>
      <c r="VKG20" s="877"/>
      <c r="VKH20" s="877"/>
      <c r="VKI20" s="877"/>
      <c r="VKJ20" s="877"/>
      <c r="VKK20" s="877"/>
      <c r="VKL20" s="877"/>
      <c r="VKM20" s="877"/>
      <c r="VKN20" s="877"/>
      <c r="VKO20" s="877"/>
      <c r="VKP20" s="877"/>
      <c r="VKQ20" s="877"/>
      <c r="VKR20" s="877"/>
      <c r="VKS20" s="877"/>
      <c r="VKT20" s="877"/>
      <c r="VKU20" s="877"/>
      <c r="VKV20" s="877"/>
      <c r="VKW20" s="877"/>
      <c r="VKX20" s="877"/>
      <c r="VKY20" s="877"/>
      <c r="VKZ20" s="877"/>
      <c r="VLA20" s="877"/>
      <c r="VLB20" s="877"/>
      <c r="VLC20" s="877"/>
      <c r="VLD20" s="877"/>
      <c r="VLE20" s="877"/>
      <c r="VLF20" s="877"/>
      <c r="VLG20" s="877"/>
      <c r="VLH20" s="877"/>
      <c r="VLI20" s="877"/>
      <c r="VLJ20" s="877"/>
      <c r="VLK20" s="877"/>
      <c r="VLL20" s="877"/>
      <c r="VLM20" s="877"/>
      <c r="VLN20" s="877"/>
      <c r="VLO20" s="877"/>
      <c r="VLP20" s="877"/>
      <c r="VLQ20" s="877"/>
      <c r="VLR20" s="877"/>
      <c r="VLS20" s="877"/>
      <c r="VLT20" s="877"/>
      <c r="VLU20" s="877"/>
      <c r="VLV20" s="877"/>
      <c r="VLW20" s="877"/>
      <c r="VLX20" s="877"/>
      <c r="VLY20" s="877"/>
      <c r="VLZ20" s="877"/>
      <c r="VMA20" s="877"/>
      <c r="VMB20" s="877"/>
      <c r="VMC20" s="877"/>
      <c r="VMD20" s="877"/>
      <c r="VME20" s="877"/>
      <c r="VMF20" s="877"/>
      <c r="VMG20" s="877"/>
      <c r="VMH20" s="877"/>
      <c r="VMI20" s="877"/>
      <c r="VMJ20" s="877"/>
      <c r="VMK20" s="877"/>
      <c r="VML20" s="877"/>
      <c r="VMM20" s="877"/>
      <c r="VMN20" s="877"/>
      <c r="VMO20" s="877"/>
      <c r="VMP20" s="877"/>
      <c r="VMQ20" s="877"/>
      <c r="VMR20" s="877"/>
      <c r="VMS20" s="877"/>
      <c r="VMT20" s="877"/>
      <c r="VMU20" s="877"/>
      <c r="VMV20" s="877"/>
      <c r="VMW20" s="877"/>
      <c r="VMX20" s="877"/>
      <c r="VMY20" s="877"/>
      <c r="VMZ20" s="877"/>
      <c r="VNA20" s="877"/>
      <c r="VNB20" s="877"/>
      <c r="VNC20" s="877"/>
      <c r="VND20" s="877"/>
      <c r="VNE20" s="877"/>
      <c r="VNF20" s="877"/>
      <c r="VNG20" s="877"/>
      <c r="VNH20" s="877"/>
      <c r="VNI20" s="877"/>
      <c r="VNJ20" s="877"/>
      <c r="VNK20" s="877"/>
      <c r="VNL20" s="877"/>
      <c r="VNM20" s="877"/>
      <c r="VNN20" s="877"/>
      <c r="VNO20" s="877"/>
      <c r="VNP20" s="877"/>
      <c r="VNQ20" s="877"/>
      <c r="VNR20" s="877"/>
      <c r="VNS20" s="877"/>
      <c r="VNT20" s="877"/>
      <c r="VNU20" s="877"/>
      <c r="VNV20" s="877"/>
      <c r="VNW20" s="877"/>
      <c r="VNX20" s="877"/>
      <c r="VNY20" s="877"/>
      <c r="VNZ20" s="877"/>
      <c r="VOA20" s="877"/>
      <c r="VOB20" s="877"/>
      <c r="VOC20" s="877"/>
      <c r="VOD20" s="877"/>
      <c r="VOE20" s="877"/>
      <c r="VOF20" s="877"/>
      <c r="VOG20" s="877"/>
      <c r="VOH20" s="877"/>
      <c r="VOI20" s="877"/>
      <c r="VOJ20" s="877"/>
      <c r="VOK20" s="877"/>
      <c r="VOL20" s="877"/>
      <c r="VOM20" s="877"/>
      <c r="VON20" s="877"/>
      <c r="VOO20" s="877"/>
      <c r="VOP20" s="877"/>
      <c r="VOQ20" s="877"/>
      <c r="VOR20" s="877"/>
      <c r="VOS20" s="877"/>
      <c r="VOT20" s="877"/>
      <c r="VOU20" s="877"/>
      <c r="VOV20" s="877"/>
      <c r="VOW20" s="877"/>
      <c r="VOX20" s="877"/>
      <c r="VOY20" s="877"/>
      <c r="VOZ20" s="877"/>
      <c r="VPA20" s="877"/>
      <c r="VPB20" s="877"/>
      <c r="VPC20" s="877"/>
      <c r="VPD20" s="877"/>
      <c r="VPE20" s="877"/>
      <c r="VPF20" s="877"/>
      <c r="VPG20" s="877"/>
      <c r="VPH20" s="877"/>
      <c r="VPI20" s="877"/>
      <c r="VPJ20" s="877"/>
      <c r="VPK20" s="877"/>
      <c r="VPL20" s="877"/>
      <c r="VPM20" s="877"/>
      <c r="VPN20" s="877"/>
      <c r="VPO20" s="877"/>
      <c r="VPP20" s="877"/>
      <c r="VPQ20" s="877"/>
      <c r="VPR20" s="877"/>
      <c r="VPS20" s="877"/>
      <c r="VPT20" s="877"/>
      <c r="VPU20" s="877"/>
      <c r="VPV20" s="877"/>
      <c r="VPW20" s="877"/>
      <c r="VPX20" s="877"/>
      <c r="VPY20" s="877"/>
      <c r="VPZ20" s="877"/>
      <c r="VQA20" s="877"/>
      <c r="VQB20" s="877"/>
      <c r="VQC20" s="877"/>
      <c r="VQD20" s="877"/>
      <c r="VQE20" s="877"/>
      <c r="VQF20" s="877"/>
      <c r="VQG20" s="877"/>
      <c r="VQH20" s="877"/>
      <c r="VQI20" s="877"/>
      <c r="VQJ20" s="877"/>
      <c r="VQK20" s="877"/>
      <c r="VQL20" s="877"/>
      <c r="VQM20" s="877"/>
      <c r="VQN20" s="877"/>
      <c r="VQO20" s="877"/>
      <c r="VQP20" s="877"/>
      <c r="VQQ20" s="877"/>
      <c r="VQR20" s="877"/>
      <c r="VQS20" s="877"/>
      <c r="VQT20" s="877"/>
      <c r="VQU20" s="877"/>
      <c r="VQV20" s="877"/>
      <c r="VQW20" s="877"/>
      <c r="VQX20" s="877"/>
      <c r="VQY20" s="877"/>
      <c r="VQZ20" s="877"/>
      <c r="VRA20" s="877"/>
      <c r="VRB20" s="877"/>
      <c r="VRC20" s="877"/>
      <c r="VRD20" s="877"/>
      <c r="VRE20" s="877"/>
      <c r="VRF20" s="877"/>
      <c r="VRG20" s="877"/>
      <c r="VRH20" s="877"/>
      <c r="VRI20" s="877"/>
      <c r="VRJ20" s="877"/>
      <c r="VRK20" s="877"/>
      <c r="VRL20" s="877"/>
      <c r="VRM20" s="877"/>
      <c r="VRN20" s="877"/>
      <c r="VRO20" s="877"/>
      <c r="VRP20" s="877"/>
      <c r="VRQ20" s="877"/>
      <c r="VRR20" s="877"/>
      <c r="VRS20" s="877"/>
      <c r="VRT20" s="877"/>
      <c r="VRU20" s="877"/>
      <c r="VRV20" s="877"/>
      <c r="VRW20" s="877"/>
      <c r="VRX20" s="877"/>
      <c r="VRY20" s="877"/>
      <c r="VRZ20" s="877"/>
      <c r="VSA20" s="877"/>
      <c r="VSB20" s="877"/>
      <c r="VSC20" s="877"/>
      <c r="VSD20" s="877"/>
      <c r="VSE20" s="877"/>
      <c r="VSF20" s="877"/>
      <c r="VSG20" s="877"/>
      <c r="VSH20" s="877"/>
      <c r="VSI20" s="877"/>
      <c r="VSJ20" s="877"/>
      <c r="VSK20" s="877"/>
      <c r="VSL20" s="877"/>
      <c r="VSM20" s="877"/>
      <c r="VSN20" s="877"/>
      <c r="VSO20" s="877"/>
      <c r="VSP20" s="877"/>
      <c r="VSQ20" s="877"/>
      <c r="VSR20" s="877"/>
      <c r="VSS20" s="877"/>
      <c r="VST20" s="877"/>
      <c r="VSU20" s="877"/>
      <c r="VSV20" s="877"/>
      <c r="VSW20" s="877"/>
      <c r="VSX20" s="877"/>
      <c r="VSY20" s="877"/>
      <c r="VSZ20" s="877"/>
      <c r="VTA20" s="877"/>
      <c r="VTB20" s="877"/>
      <c r="VTC20" s="877"/>
      <c r="VTD20" s="877"/>
      <c r="VTE20" s="877"/>
      <c r="VTF20" s="877"/>
      <c r="VTG20" s="877"/>
      <c r="VTH20" s="877"/>
      <c r="VTI20" s="877"/>
      <c r="VTJ20" s="877"/>
      <c r="VTK20" s="877"/>
      <c r="VTL20" s="877"/>
      <c r="VTM20" s="877"/>
      <c r="VTN20" s="877"/>
      <c r="VTO20" s="877"/>
      <c r="VTP20" s="877"/>
      <c r="VTQ20" s="877"/>
      <c r="VTR20" s="877"/>
      <c r="VTS20" s="877"/>
      <c r="VTT20" s="877"/>
      <c r="VTU20" s="877"/>
      <c r="VTV20" s="877"/>
      <c r="VTW20" s="877"/>
      <c r="VTX20" s="877"/>
      <c r="VTY20" s="877"/>
      <c r="VTZ20" s="877"/>
      <c r="VUA20" s="877"/>
      <c r="VUB20" s="877"/>
      <c r="VUC20" s="877"/>
      <c r="VUD20" s="877"/>
      <c r="VUE20" s="877"/>
      <c r="VUF20" s="877"/>
      <c r="VUG20" s="877"/>
      <c r="VUH20" s="877"/>
      <c r="VUI20" s="877"/>
      <c r="VUJ20" s="877"/>
      <c r="VUK20" s="877"/>
      <c r="VUL20" s="877"/>
      <c r="VUM20" s="877"/>
      <c r="VUN20" s="877"/>
      <c r="VUO20" s="877"/>
      <c r="VUP20" s="877"/>
      <c r="VUQ20" s="877"/>
      <c r="VUR20" s="877"/>
      <c r="VUS20" s="877"/>
      <c r="VUT20" s="877"/>
      <c r="VUU20" s="877"/>
      <c r="VUV20" s="877"/>
      <c r="VUW20" s="877"/>
      <c r="VUX20" s="877"/>
      <c r="VUY20" s="877"/>
      <c r="VUZ20" s="877"/>
      <c r="VVA20" s="877"/>
      <c r="VVB20" s="877"/>
      <c r="VVC20" s="877"/>
      <c r="VVD20" s="877"/>
      <c r="VVE20" s="877"/>
      <c r="VVF20" s="877"/>
      <c r="VVG20" s="877"/>
      <c r="VVH20" s="877"/>
      <c r="VVI20" s="877"/>
      <c r="VVJ20" s="877"/>
      <c r="VVK20" s="877"/>
      <c r="VVL20" s="877"/>
      <c r="VVM20" s="877"/>
      <c r="VVN20" s="877"/>
      <c r="VVO20" s="877"/>
      <c r="VVP20" s="877"/>
      <c r="VVQ20" s="877"/>
      <c r="VVR20" s="877"/>
      <c r="VVS20" s="877"/>
      <c r="VVT20" s="877"/>
      <c r="VVU20" s="877"/>
      <c r="VVV20" s="877"/>
      <c r="VVW20" s="877"/>
      <c r="VVX20" s="877"/>
      <c r="VVY20" s="877"/>
      <c r="VVZ20" s="877"/>
      <c r="VWA20" s="877"/>
      <c r="VWB20" s="877"/>
      <c r="VWC20" s="877"/>
      <c r="VWD20" s="877"/>
      <c r="VWE20" s="877"/>
      <c r="VWF20" s="877"/>
      <c r="VWG20" s="877"/>
      <c r="VWH20" s="877"/>
      <c r="VWI20" s="877"/>
      <c r="VWJ20" s="877"/>
      <c r="VWK20" s="877"/>
      <c r="VWL20" s="877"/>
      <c r="VWM20" s="877"/>
      <c r="VWN20" s="877"/>
      <c r="VWO20" s="877"/>
      <c r="VWP20" s="877"/>
      <c r="VWQ20" s="877"/>
      <c r="VWR20" s="877"/>
      <c r="VWS20" s="877"/>
      <c r="VWT20" s="877"/>
      <c r="VWU20" s="877"/>
      <c r="VWV20" s="877"/>
      <c r="VWW20" s="877"/>
      <c r="VWX20" s="877"/>
      <c r="VWY20" s="877"/>
      <c r="VWZ20" s="877"/>
      <c r="VXA20" s="877"/>
      <c r="VXB20" s="877"/>
      <c r="VXC20" s="877"/>
      <c r="VXD20" s="877"/>
      <c r="VXE20" s="877"/>
      <c r="VXF20" s="877"/>
      <c r="VXG20" s="877"/>
      <c r="VXH20" s="877"/>
      <c r="VXI20" s="877"/>
      <c r="VXJ20" s="877"/>
      <c r="VXK20" s="877"/>
      <c r="VXL20" s="877"/>
      <c r="VXM20" s="877"/>
      <c r="VXN20" s="877"/>
      <c r="VXO20" s="877"/>
      <c r="VXP20" s="877"/>
      <c r="VXQ20" s="877"/>
      <c r="VXR20" s="877"/>
      <c r="VXS20" s="877"/>
      <c r="VXT20" s="877"/>
      <c r="VXU20" s="877"/>
      <c r="VXV20" s="877"/>
      <c r="VXW20" s="877"/>
      <c r="VXX20" s="877"/>
      <c r="VXY20" s="877"/>
      <c r="VXZ20" s="877"/>
      <c r="VYA20" s="877"/>
      <c r="VYB20" s="877"/>
      <c r="VYC20" s="877"/>
      <c r="VYD20" s="877"/>
      <c r="VYE20" s="877"/>
      <c r="VYF20" s="877"/>
      <c r="VYG20" s="877"/>
      <c r="VYH20" s="877"/>
      <c r="VYI20" s="877"/>
      <c r="VYJ20" s="877"/>
      <c r="VYK20" s="877"/>
      <c r="VYL20" s="877"/>
      <c r="VYM20" s="877"/>
      <c r="VYN20" s="877"/>
      <c r="VYO20" s="877"/>
      <c r="VYP20" s="877"/>
      <c r="VYQ20" s="877"/>
      <c r="VYR20" s="877"/>
      <c r="VYS20" s="877"/>
      <c r="VYT20" s="877"/>
      <c r="VYU20" s="877"/>
      <c r="VYV20" s="877"/>
      <c r="VYW20" s="877"/>
      <c r="VYX20" s="877"/>
      <c r="VYY20" s="877"/>
      <c r="VYZ20" s="877"/>
      <c r="VZA20" s="877"/>
      <c r="VZB20" s="877"/>
      <c r="VZC20" s="877"/>
      <c r="VZD20" s="877"/>
      <c r="VZE20" s="877"/>
      <c r="VZF20" s="877"/>
      <c r="VZG20" s="877"/>
      <c r="VZH20" s="877"/>
      <c r="VZI20" s="877"/>
      <c r="VZJ20" s="877"/>
      <c r="VZK20" s="877"/>
      <c r="VZL20" s="877"/>
      <c r="VZM20" s="877"/>
      <c r="VZN20" s="877"/>
      <c r="VZO20" s="877"/>
      <c r="VZP20" s="877"/>
      <c r="VZQ20" s="877"/>
      <c r="VZR20" s="877"/>
      <c r="VZS20" s="877"/>
      <c r="VZT20" s="877"/>
      <c r="VZU20" s="877"/>
      <c r="VZV20" s="877"/>
      <c r="VZW20" s="877"/>
      <c r="VZX20" s="877"/>
      <c r="VZY20" s="877"/>
      <c r="VZZ20" s="877"/>
      <c r="WAA20" s="877"/>
      <c r="WAB20" s="877"/>
      <c r="WAC20" s="877"/>
      <c r="WAD20" s="877"/>
      <c r="WAE20" s="877"/>
      <c r="WAF20" s="877"/>
      <c r="WAG20" s="877"/>
      <c r="WAH20" s="877"/>
      <c r="WAI20" s="877"/>
      <c r="WAJ20" s="877"/>
      <c r="WAK20" s="877"/>
      <c r="WAL20" s="877"/>
      <c r="WAM20" s="877"/>
      <c r="WAN20" s="877"/>
      <c r="WAO20" s="877"/>
      <c r="WAP20" s="877"/>
      <c r="WAQ20" s="877"/>
      <c r="WAR20" s="877"/>
      <c r="WAS20" s="877"/>
      <c r="WAT20" s="877"/>
      <c r="WAU20" s="877"/>
      <c r="WAV20" s="877"/>
      <c r="WAW20" s="877"/>
      <c r="WAX20" s="877"/>
      <c r="WAY20" s="877"/>
      <c r="WAZ20" s="877"/>
      <c r="WBA20" s="877"/>
      <c r="WBB20" s="877"/>
      <c r="WBC20" s="877"/>
      <c r="WBD20" s="877"/>
      <c r="WBE20" s="877"/>
      <c r="WBF20" s="877"/>
      <c r="WBG20" s="877"/>
      <c r="WBH20" s="877"/>
      <c r="WBI20" s="877"/>
      <c r="WBJ20" s="877"/>
      <c r="WBK20" s="877"/>
      <c r="WBL20" s="877"/>
      <c r="WBM20" s="877"/>
      <c r="WBN20" s="877"/>
      <c r="WBO20" s="877"/>
      <c r="WBP20" s="877"/>
      <c r="WBQ20" s="877"/>
      <c r="WBR20" s="877"/>
      <c r="WBS20" s="877"/>
      <c r="WBT20" s="877"/>
      <c r="WBU20" s="877"/>
      <c r="WBV20" s="877"/>
      <c r="WBW20" s="877"/>
      <c r="WBX20" s="877"/>
      <c r="WBY20" s="877"/>
      <c r="WBZ20" s="877"/>
      <c r="WCA20" s="877"/>
      <c r="WCB20" s="877"/>
      <c r="WCC20" s="877"/>
      <c r="WCD20" s="877"/>
      <c r="WCE20" s="877"/>
      <c r="WCF20" s="877"/>
      <c r="WCG20" s="877"/>
      <c r="WCH20" s="877"/>
      <c r="WCI20" s="877"/>
      <c r="WCJ20" s="877"/>
      <c r="WCK20" s="877"/>
      <c r="WCL20" s="877"/>
      <c r="WCM20" s="877"/>
      <c r="WCN20" s="877"/>
      <c r="WCO20" s="877"/>
      <c r="WCP20" s="877"/>
      <c r="WCQ20" s="877"/>
      <c r="WCR20" s="877"/>
      <c r="WCS20" s="877"/>
      <c r="WCT20" s="877"/>
      <c r="WCU20" s="877"/>
      <c r="WCV20" s="877"/>
      <c r="WCW20" s="877"/>
      <c r="WCX20" s="877"/>
      <c r="WCY20" s="877"/>
      <c r="WCZ20" s="877"/>
      <c r="WDA20" s="877"/>
      <c r="WDB20" s="877"/>
      <c r="WDC20" s="877"/>
      <c r="WDD20" s="877"/>
      <c r="WDE20" s="877"/>
      <c r="WDF20" s="877"/>
      <c r="WDG20" s="877"/>
      <c r="WDH20" s="877"/>
      <c r="WDI20" s="877"/>
      <c r="WDJ20" s="877"/>
      <c r="WDK20" s="877"/>
      <c r="WDL20" s="877"/>
      <c r="WDM20" s="877"/>
      <c r="WDN20" s="877"/>
      <c r="WDO20" s="877"/>
      <c r="WDP20" s="877"/>
      <c r="WDQ20" s="877"/>
      <c r="WDR20" s="877"/>
      <c r="WDS20" s="877"/>
      <c r="WDT20" s="877"/>
      <c r="WDU20" s="877"/>
      <c r="WDV20" s="877"/>
      <c r="WDW20" s="877"/>
      <c r="WDX20" s="877"/>
      <c r="WDY20" s="877"/>
      <c r="WDZ20" s="877"/>
      <c r="WEA20" s="877"/>
      <c r="WEB20" s="877"/>
      <c r="WEC20" s="877"/>
      <c r="WED20" s="877"/>
      <c r="WEE20" s="877"/>
      <c r="WEF20" s="877"/>
      <c r="WEG20" s="877"/>
      <c r="WEH20" s="877"/>
      <c r="WEI20" s="877"/>
      <c r="WEJ20" s="877"/>
      <c r="WEK20" s="877"/>
      <c r="WEL20" s="877"/>
      <c r="WEM20" s="877"/>
      <c r="WEN20" s="877"/>
      <c r="WEO20" s="877"/>
      <c r="WEP20" s="877"/>
      <c r="WEQ20" s="877"/>
      <c r="WER20" s="877"/>
      <c r="WES20" s="877"/>
      <c r="WET20" s="877"/>
      <c r="WEU20" s="877"/>
      <c r="WEV20" s="877"/>
      <c r="WEW20" s="877"/>
      <c r="WEX20" s="877"/>
      <c r="WEY20" s="877"/>
      <c r="WEZ20" s="877"/>
      <c r="WFA20" s="877"/>
      <c r="WFB20" s="877"/>
      <c r="WFC20" s="877"/>
      <c r="WFD20" s="877"/>
      <c r="WFE20" s="877"/>
      <c r="WFF20" s="877"/>
      <c r="WFG20" s="877"/>
      <c r="WFH20" s="877"/>
      <c r="WFI20" s="877"/>
      <c r="WFJ20" s="877"/>
      <c r="WFK20" s="877"/>
      <c r="WFL20" s="877"/>
      <c r="WFM20" s="877"/>
      <c r="WFN20" s="877"/>
      <c r="WFO20" s="877"/>
      <c r="WFP20" s="877"/>
      <c r="WFQ20" s="877"/>
      <c r="WFR20" s="877"/>
      <c r="WFS20" s="877"/>
      <c r="WFT20" s="877"/>
      <c r="WFU20" s="877"/>
      <c r="WFV20" s="877"/>
      <c r="WFW20" s="877"/>
      <c r="WFX20" s="877"/>
      <c r="WFY20" s="877"/>
      <c r="WFZ20" s="877"/>
      <c r="WGA20" s="877"/>
      <c r="WGB20" s="877"/>
      <c r="WGC20" s="877"/>
      <c r="WGD20" s="877"/>
      <c r="WGE20" s="877"/>
      <c r="WGF20" s="877"/>
      <c r="WGG20" s="877"/>
      <c r="WGH20" s="877"/>
      <c r="WGI20" s="877"/>
      <c r="WGJ20" s="877"/>
      <c r="WGK20" s="877"/>
      <c r="WGL20" s="877"/>
      <c r="WGM20" s="877"/>
      <c r="WGN20" s="877"/>
      <c r="WGO20" s="877"/>
      <c r="WGP20" s="877"/>
      <c r="WGQ20" s="877"/>
      <c r="WGR20" s="877"/>
      <c r="WGS20" s="877"/>
      <c r="WGT20" s="877"/>
      <c r="WGU20" s="877"/>
      <c r="WGV20" s="877"/>
      <c r="WGW20" s="877"/>
      <c r="WGX20" s="877"/>
      <c r="WGY20" s="877"/>
      <c r="WGZ20" s="877"/>
      <c r="WHA20" s="877"/>
      <c r="WHB20" s="877"/>
      <c r="WHC20" s="877"/>
      <c r="WHD20" s="877"/>
      <c r="WHE20" s="877"/>
      <c r="WHF20" s="877"/>
      <c r="WHG20" s="877"/>
      <c r="WHH20" s="877"/>
      <c r="WHI20" s="877"/>
      <c r="WHJ20" s="877"/>
      <c r="WHK20" s="877"/>
      <c r="WHL20" s="877"/>
      <c r="WHM20" s="877"/>
      <c r="WHN20" s="877"/>
      <c r="WHO20" s="877"/>
      <c r="WHP20" s="877"/>
      <c r="WHQ20" s="877"/>
      <c r="WHR20" s="877"/>
      <c r="WHS20" s="877"/>
      <c r="WHT20" s="877"/>
      <c r="WHU20" s="877"/>
      <c r="WHV20" s="877"/>
      <c r="WHW20" s="877"/>
      <c r="WHX20" s="877"/>
      <c r="WHY20" s="877"/>
      <c r="WHZ20" s="877"/>
      <c r="WIA20" s="877"/>
      <c r="WIB20" s="877"/>
      <c r="WIC20" s="877"/>
      <c r="WID20" s="877"/>
      <c r="WIE20" s="877"/>
      <c r="WIF20" s="877"/>
      <c r="WIG20" s="877"/>
      <c r="WIH20" s="877"/>
      <c r="WII20" s="877"/>
      <c r="WIJ20" s="877"/>
      <c r="WIK20" s="877"/>
      <c r="WIL20" s="877"/>
      <c r="WIM20" s="877"/>
      <c r="WIN20" s="877"/>
      <c r="WIO20" s="877"/>
      <c r="WIP20" s="877"/>
      <c r="WIQ20" s="877"/>
      <c r="WIR20" s="877"/>
      <c r="WIS20" s="877"/>
      <c r="WIT20" s="877"/>
      <c r="WIU20" s="877"/>
      <c r="WIV20" s="877"/>
      <c r="WIW20" s="877"/>
      <c r="WIX20" s="877"/>
      <c r="WIY20" s="877"/>
      <c r="WIZ20" s="877"/>
      <c r="WJA20" s="877"/>
      <c r="WJB20" s="877"/>
      <c r="WJC20" s="877"/>
      <c r="WJD20" s="877"/>
      <c r="WJE20" s="877"/>
      <c r="WJF20" s="877"/>
      <c r="WJG20" s="877"/>
      <c r="WJH20" s="877"/>
      <c r="WJI20" s="877"/>
      <c r="WJJ20" s="877"/>
      <c r="WJK20" s="877"/>
      <c r="WJL20" s="877"/>
      <c r="WJM20" s="877"/>
      <c r="WJN20" s="877"/>
      <c r="WJO20" s="877"/>
      <c r="WJP20" s="877"/>
      <c r="WJQ20" s="877"/>
      <c r="WJR20" s="877"/>
      <c r="WJS20" s="877"/>
      <c r="WJT20" s="877"/>
      <c r="WJU20" s="877"/>
      <c r="WJV20" s="877"/>
      <c r="WJW20" s="877"/>
      <c r="WJX20" s="877"/>
      <c r="WJY20" s="877"/>
      <c r="WJZ20" s="877"/>
      <c r="WKA20" s="877"/>
      <c r="WKB20" s="877"/>
      <c r="WKC20" s="877"/>
      <c r="WKD20" s="877"/>
      <c r="WKE20" s="877"/>
      <c r="WKF20" s="877"/>
      <c r="WKG20" s="877"/>
      <c r="WKH20" s="877"/>
      <c r="WKI20" s="877"/>
      <c r="WKJ20" s="877"/>
      <c r="WKK20" s="877"/>
      <c r="WKL20" s="877"/>
      <c r="WKM20" s="877"/>
      <c r="WKN20" s="877"/>
      <c r="WKO20" s="877"/>
      <c r="WKP20" s="877"/>
      <c r="WKQ20" s="877"/>
      <c r="WKR20" s="877"/>
      <c r="WKS20" s="877"/>
      <c r="WKT20" s="877"/>
      <c r="WKU20" s="877"/>
      <c r="WKV20" s="877"/>
      <c r="WKW20" s="877"/>
      <c r="WKX20" s="877"/>
      <c r="WKY20" s="877"/>
      <c r="WKZ20" s="877"/>
      <c r="WLA20" s="877"/>
      <c r="WLB20" s="877"/>
      <c r="WLC20" s="877"/>
      <c r="WLD20" s="877"/>
      <c r="WLE20" s="877"/>
      <c r="WLF20" s="877"/>
      <c r="WLG20" s="877"/>
      <c r="WLH20" s="877"/>
      <c r="WLI20" s="877"/>
      <c r="WLJ20" s="877"/>
      <c r="WLK20" s="877"/>
      <c r="WLL20" s="877"/>
      <c r="WLM20" s="877"/>
      <c r="WLN20" s="877"/>
      <c r="WLO20" s="877"/>
      <c r="WLP20" s="877"/>
      <c r="WLQ20" s="877"/>
      <c r="WLR20" s="877"/>
      <c r="WLS20" s="877"/>
      <c r="WLT20" s="877"/>
      <c r="WLU20" s="877"/>
      <c r="WLV20" s="877"/>
      <c r="WLW20" s="877"/>
      <c r="WLX20" s="877"/>
      <c r="WLY20" s="877"/>
      <c r="WLZ20" s="877"/>
      <c r="WMA20" s="877"/>
      <c r="WMB20" s="877"/>
      <c r="WMC20" s="877"/>
      <c r="WMD20" s="877"/>
      <c r="WME20" s="877"/>
      <c r="WMF20" s="877"/>
      <c r="WMG20" s="877"/>
      <c r="WMH20" s="877"/>
      <c r="WMI20" s="877"/>
      <c r="WMJ20" s="877"/>
      <c r="WMK20" s="877"/>
      <c r="WML20" s="877"/>
      <c r="WMM20" s="877"/>
      <c r="WMN20" s="877"/>
      <c r="WMO20" s="877"/>
      <c r="WMP20" s="877"/>
      <c r="WMQ20" s="877"/>
      <c r="WMR20" s="877"/>
      <c r="WMS20" s="877"/>
      <c r="WMT20" s="877"/>
      <c r="WMU20" s="877"/>
      <c r="WMV20" s="877"/>
      <c r="WMW20" s="877"/>
      <c r="WMX20" s="877"/>
      <c r="WMY20" s="877"/>
      <c r="WMZ20" s="877"/>
      <c r="WNA20" s="877"/>
      <c r="WNB20" s="877"/>
      <c r="WNC20" s="877"/>
      <c r="WND20" s="877"/>
      <c r="WNE20" s="877"/>
      <c r="WNF20" s="877"/>
      <c r="WNG20" s="877"/>
      <c r="WNH20" s="877"/>
      <c r="WNI20" s="877"/>
      <c r="WNJ20" s="877"/>
      <c r="WNK20" s="877"/>
      <c r="WNL20" s="877"/>
      <c r="WNM20" s="877"/>
      <c r="WNN20" s="877"/>
      <c r="WNO20" s="877"/>
      <c r="WNP20" s="877"/>
      <c r="WNQ20" s="877"/>
      <c r="WNR20" s="877"/>
      <c r="WNS20" s="877"/>
      <c r="WNT20" s="877"/>
      <c r="WNU20" s="877"/>
      <c r="WNV20" s="877"/>
      <c r="WNW20" s="877"/>
      <c r="WNX20" s="877"/>
      <c r="WNY20" s="877"/>
      <c r="WNZ20" s="877"/>
      <c r="WOA20" s="877"/>
      <c r="WOB20" s="877"/>
      <c r="WOC20" s="877"/>
      <c r="WOD20" s="877"/>
      <c r="WOE20" s="877"/>
      <c r="WOF20" s="877"/>
      <c r="WOG20" s="877"/>
      <c r="WOH20" s="877"/>
      <c r="WOI20" s="877"/>
      <c r="WOJ20" s="877"/>
      <c r="WOK20" s="877"/>
      <c r="WOL20" s="877"/>
      <c r="WOM20" s="877"/>
      <c r="WON20" s="877"/>
      <c r="WOO20" s="877"/>
      <c r="WOP20" s="877"/>
      <c r="WOQ20" s="877"/>
      <c r="WOR20" s="877"/>
      <c r="WOS20" s="877"/>
      <c r="WOT20" s="877"/>
      <c r="WOU20" s="877"/>
      <c r="WOV20" s="877"/>
      <c r="WOW20" s="877"/>
      <c r="WOX20" s="877"/>
      <c r="WOY20" s="877"/>
      <c r="WOZ20" s="877"/>
      <c r="WPA20" s="877"/>
      <c r="WPB20" s="877"/>
      <c r="WPC20" s="877"/>
      <c r="WPD20" s="877"/>
      <c r="WPE20" s="877"/>
      <c r="WPF20" s="877"/>
      <c r="WPG20" s="877"/>
      <c r="WPH20" s="877"/>
      <c r="WPI20" s="877"/>
      <c r="WPJ20" s="877"/>
      <c r="WPK20" s="877"/>
      <c r="WPL20" s="877"/>
      <c r="WPM20" s="877"/>
      <c r="WPN20" s="877"/>
      <c r="WPO20" s="877"/>
      <c r="WPP20" s="877"/>
      <c r="WPQ20" s="877"/>
      <c r="WPR20" s="877"/>
      <c r="WPS20" s="877"/>
      <c r="WPT20" s="877"/>
      <c r="WPU20" s="877"/>
      <c r="WPV20" s="877"/>
      <c r="WPW20" s="877"/>
      <c r="WPX20" s="877"/>
      <c r="WPY20" s="877"/>
      <c r="WPZ20" s="877"/>
      <c r="WQA20" s="877"/>
      <c r="WQB20" s="877"/>
      <c r="WQC20" s="877"/>
      <c r="WQD20" s="877"/>
      <c r="WQE20" s="877"/>
      <c r="WQF20" s="877"/>
      <c r="WQG20" s="877"/>
      <c r="WQH20" s="877"/>
      <c r="WQI20" s="877"/>
      <c r="WQJ20" s="877"/>
      <c r="WQK20" s="877"/>
      <c r="WQL20" s="877"/>
      <c r="WQM20" s="877"/>
      <c r="WQN20" s="877"/>
      <c r="WQO20" s="877"/>
      <c r="WQP20" s="877"/>
      <c r="WQQ20" s="877"/>
      <c r="WQR20" s="877"/>
      <c r="WQS20" s="877"/>
      <c r="WQT20" s="877"/>
      <c r="WQU20" s="877"/>
      <c r="WQV20" s="877"/>
      <c r="WQW20" s="877"/>
      <c r="WQX20" s="877"/>
      <c r="WQY20" s="877"/>
      <c r="WQZ20" s="877"/>
      <c r="WRA20" s="877"/>
      <c r="WRB20" s="877"/>
      <c r="WRC20" s="877"/>
      <c r="WRD20" s="877"/>
      <c r="WRE20" s="877"/>
      <c r="WRF20" s="877"/>
      <c r="WRG20" s="877"/>
      <c r="WRH20" s="877"/>
      <c r="WRI20" s="877"/>
      <c r="WRJ20" s="877"/>
      <c r="WRK20" s="877"/>
      <c r="WRL20" s="877"/>
      <c r="WRM20" s="877"/>
      <c r="WRN20" s="877"/>
      <c r="WRO20" s="877"/>
      <c r="WRP20" s="877"/>
      <c r="WRQ20" s="877"/>
      <c r="WRR20" s="877"/>
      <c r="WRS20" s="877"/>
      <c r="WRT20" s="877"/>
      <c r="WRU20" s="877"/>
      <c r="WRV20" s="877"/>
      <c r="WRW20" s="877"/>
      <c r="WRX20" s="877"/>
      <c r="WRY20" s="877"/>
      <c r="WRZ20" s="877"/>
      <c r="WSA20" s="877"/>
      <c r="WSB20" s="877"/>
      <c r="WSC20" s="877"/>
      <c r="WSD20" s="877"/>
      <c r="WSE20" s="877"/>
      <c r="WSF20" s="877"/>
      <c r="WSG20" s="877"/>
      <c r="WSH20" s="877"/>
      <c r="WSI20" s="877"/>
      <c r="WSJ20" s="877"/>
      <c r="WSK20" s="877"/>
      <c r="WSL20" s="877"/>
      <c r="WSM20" s="877"/>
      <c r="WSN20" s="877"/>
      <c r="WSO20" s="877"/>
      <c r="WSP20" s="877"/>
      <c r="WSQ20" s="877"/>
      <c r="WSR20" s="877"/>
      <c r="WSS20" s="877"/>
      <c r="WST20" s="877"/>
      <c r="WSU20" s="877"/>
      <c r="WSV20" s="877"/>
      <c r="WSW20" s="877"/>
      <c r="WSX20" s="877"/>
      <c r="WSY20" s="877"/>
      <c r="WSZ20" s="877"/>
      <c r="WTA20" s="877"/>
      <c r="WTB20" s="877"/>
      <c r="WTC20" s="877"/>
      <c r="WTD20" s="877"/>
      <c r="WTE20" s="877"/>
      <c r="WTF20" s="877"/>
      <c r="WTG20" s="877"/>
      <c r="WTH20" s="877"/>
      <c r="WTI20" s="877"/>
      <c r="WTJ20" s="877"/>
      <c r="WTK20" s="877"/>
      <c r="WTL20" s="877"/>
      <c r="WTM20" s="877"/>
      <c r="WTN20" s="877"/>
      <c r="WTO20" s="877"/>
      <c r="WTP20" s="877"/>
      <c r="WTQ20" s="877"/>
      <c r="WTR20" s="877"/>
      <c r="WTS20" s="877"/>
      <c r="WTT20" s="877"/>
      <c r="WTU20" s="877"/>
      <c r="WTV20" s="877"/>
      <c r="WTW20" s="877"/>
      <c r="WTX20" s="877"/>
      <c r="WTY20" s="877"/>
      <c r="WTZ20" s="877"/>
      <c r="WUA20" s="877"/>
      <c r="WUB20" s="877"/>
      <c r="WUC20" s="877"/>
      <c r="WUD20" s="877"/>
      <c r="WUE20" s="877"/>
      <c r="WUF20" s="877"/>
      <c r="WUG20" s="877"/>
      <c r="WUH20" s="877"/>
      <c r="WUI20" s="877"/>
      <c r="WUJ20" s="877"/>
      <c r="WUK20" s="877"/>
      <c r="WUL20" s="877"/>
      <c r="WUM20" s="877"/>
      <c r="WUN20" s="877"/>
      <c r="WUO20" s="877"/>
      <c r="WUP20" s="877"/>
      <c r="WUQ20" s="877"/>
      <c r="WUR20" s="877"/>
      <c r="WUS20" s="877"/>
      <c r="WUT20" s="877"/>
      <c r="WUU20" s="877"/>
      <c r="WUV20" s="877"/>
      <c r="WUW20" s="877"/>
      <c r="WUX20" s="877"/>
      <c r="WUY20" s="877"/>
      <c r="WUZ20" s="877"/>
      <c r="WVA20" s="877"/>
      <c r="WVB20" s="877"/>
      <c r="WVC20" s="877"/>
      <c r="WVD20" s="877"/>
      <c r="WVE20" s="877"/>
      <c r="WVF20" s="877"/>
      <c r="WVG20" s="877"/>
      <c r="WVH20" s="877"/>
      <c r="WVI20" s="877"/>
      <c r="WVJ20" s="877"/>
      <c r="WVK20" s="877"/>
      <c r="WVL20" s="877"/>
      <c r="WVM20" s="877"/>
      <c r="WVN20" s="877"/>
      <c r="WVO20" s="877"/>
      <c r="WVP20" s="877"/>
      <c r="WVQ20" s="877"/>
      <c r="WVR20" s="877"/>
      <c r="WVS20" s="877"/>
      <c r="WVT20" s="877"/>
      <c r="WVU20" s="877"/>
      <c r="WVV20" s="877"/>
      <c r="WVW20" s="877"/>
      <c r="WVX20" s="877"/>
      <c r="WVY20" s="877"/>
      <c r="WVZ20" s="877"/>
      <c r="WWA20" s="877"/>
      <c r="WWB20" s="877"/>
      <c r="WWC20" s="877"/>
      <c r="WWD20" s="877"/>
      <c r="WWE20" s="877"/>
      <c r="WWF20" s="877"/>
      <c r="WWG20" s="877"/>
      <c r="WWH20" s="877"/>
      <c r="WWI20" s="877"/>
      <c r="WWJ20" s="877"/>
      <c r="WWK20" s="877"/>
      <c r="WWL20" s="877"/>
      <c r="WWM20" s="877"/>
      <c r="WWN20" s="877"/>
      <c r="WWO20" s="877"/>
      <c r="WWP20" s="877"/>
      <c r="WWQ20" s="877"/>
      <c r="WWR20" s="877"/>
      <c r="WWS20" s="877"/>
      <c r="WWT20" s="877"/>
      <c r="WWU20" s="877"/>
      <c r="WWV20" s="877"/>
      <c r="WWW20" s="877"/>
      <c r="WWX20" s="877"/>
      <c r="WWY20" s="877"/>
      <c r="WWZ20" s="877"/>
      <c r="WXA20" s="877"/>
      <c r="WXB20" s="877"/>
      <c r="WXC20" s="877"/>
      <c r="WXD20" s="877"/>
      <c r="WXE20" s="877"/>
      <c r="WXF20" s="877"/>
      <c r="WXG20" s="877"/>
      <c r="WXH20" s="877"/>
      <c r="WXI20" s="877"/>
      <c r="WXJ20" s="877"/>
      <c r="WXK20" s="877"/>
      <c r="WXL20" s="877"/>
      <c r="WXM20" s="877"/>
      <c r="WXN20" s="877"/>
      <c r="WXO20" s="877"/>
      <c r="WXP20" s="877"/>
      <c r="WXQ20" s="877"/>
      <c r="WXR20" s="877"/>
      <c r="WXS20" s="877"/>
      <c r="WXT20" s="877"/>
      <c r="WXU20" s="877"/>
      <c r="WXV20" s="877"/>
      <c r="WXW20" s="877"/>
      <c r="WXX20" s="877"/>
      <c r="WXY20" s="877"/>
      <c r="WXZ20" s="877"/>
      <c r="WYA20" s="877"/>
      <c r="WYB20" s="877"/>
      <c r="WYC20" s="877"/>
      <c r="WYD20" s="877"/>
      <c r="WYE20" s="877"/>
      <c r="WYF20" s="877"/>
      <c r="WYG20" s="877"/>
      <c r="WYH20" s="877"/>
      <c r="WYI20" s="877"/>
      <c r="WYJ20" s="877"/>
      <c r="WYK20" s="877"/>
      <c r="WYL20" s="877"/>
      <c r="WYM20" s="877"/>
      <c r="WYN20" s="877"/>
      <c r="WYO20" s="877"/>
      <c r="WYP20" s="877"/>
      <c r="WYQ20" s="877"/>
      <c r="WYR20" s="877"/>
      <c r="WYS20" s="877"/>
      <c r="WYT20" s="877"/>
      <c r="WYU20" s="877"/>
      <c r="WYV20" s="877"/>
      <c r="WYW20" s="877"/>
      <c r="WYX20" s="877"/>
      <c r="WYY20" s="877"/>
      <c r="WYZ20" s="877"/>
      <c r="WZA20" s="877"/>
      <c r="WZB20" s="877"/>
      <c r="WZC20" s="877"/>
      <c r="WZD20" s="877"/>
      <c r="WZE20" s="877"/>
      <c r="WZF20" s="877"/>
      <c r="WZG20" s="877"/>
      <c r="WZH20" s="877"/>
      <c r="WZI20" s="877"/>
      <c r="WZJ20" s="877"/>
      <c r="WZK20" s="877"/>
      <c r="WZL20" s="877"/>
      <c r="WZM20" s="877"/>
      <c r="WZN20" s="877"/>
      <c r="WZO20" s="877"/>
      <c r="WZP20" s="877"/>
      <c r="WZQ20" s="877"/>
      <c r="WZR20" s="877"/>
      <c r="WZS20" s="877"/>
      <c r="WZT20" s="877"/>
      <c r="WZU20" s="877"/>
      <c r="WZV20" s="877"/>
      <c r="WZW20" s="877"/>
      <c r="WZX20" s="877"/>
      <c r="WZY20" s="877"/>
      <c r="WZZ20" s="877"/>
      <c r="XAA20" s="877"/>
      <c r="XAB20" s="877"/>
      <c r="XAC20" s="877"/>
      <c r="XAD20" s="877"/>
      <c r="XAE20" s="877"/>
      <c r="XAF20" s="877"/>
      <c r="XAG20" s="877"/>
      <c r="XAH20" s="877"/>
      <c r="XAI20" s="877"/>
      <c r="XAJ20" s="877"/>
      <c r="XAK20" s="877"/>
      <c r="XAL20" s="877"/>
      <c r="XAM20" s="877"/>
      <c r="XAN20" s="877"/>
      <c r="XAO20" s="877"/>
      <c r="XAP20" s="877"/>
      <c r="XAQ20" s="877"/>
      <c r="XAR20" s="877"/>
      <c r="XAS20" s="877"/>
      <c r="XAT20" s="877"/>
      <c r="XAU20" s="877"/>
      <c r="XAV20" s="877"/>
      <c r="XAW20" s="877"/>
      <c r="XAX20" s="877"/>
      <c r="XAY20" s="877"/>
      <c r="XAZ20" s="877"/>
      <c r="XBA20" s="877"/>
      <c r="XBB20" s="877"/>
      <c r="XBC20" s="877"/>
      <c r="XBD20" s="877"/>
      <c r="XBE20" s="877"/>
      <c r="XBF20" s="877"/>
      <c r="XBG20" s="877"/>
      <c r="XBH20" s="877"/>
      <c r="XBI20" s="877"/>
      <c r="XBJ20" s="877"/>
      <c r="XBK20" s="877"/>
      <c r="XBL20" s="877"/>
      <c r="XBM20" s="877"/>
      <c r="XBN20" s="877"/>
      <c r="XBO20" s="877"/>
      <c r="XBP20" s="877"/>
      <c r="XBQ20" s="877"/>
      <c r="XBR20" s="877"/>
      <c r="XBS20" s="877"/>
      <c r="XBT20" s="877"/>
      <c r="XBU20" s="877"/>
      <c r="XBV20" s="877"/>
      <c r="XBW20" s="877"/>
      <c r="XBX20" s="877"/>
      <c r="XBY20" s="877"/>
      <c r="XBZ20" s="877"/>
      <c r="XCA20" s="877"/>
      <c r="XCB20" s="877"/>
      <c r="XCC20" s="877"/>
      <c r="XCD20" s="877"/>
      <c r="XCE20" s="877"/>
      <c r="XCF20" s="877"/>
      <c r="XCG20" s="877"/>
      <c r="XCH20" s="877"/>
      <c r="XCI20" s="877"/>
      <c r="XCJ20" s="877"/>
      <c r="XCK20" s="877"/>
      <c r="XCL20" s="877"/>
      <c r="XCM20" s="877"/>
      <c r="XCN20" s="877"/>
      <c r="XCO20" s="877"/>
      <c r="XCP20" s="877"/>
      <c r="XCQ20" s="877"/>
      <c r="XCR20" s="877"/>
      <c r="XCS20" s="877"/>
      <c r="XCT20" s="877"/>
      <c r="XCU20" s="877"/>
      <c r="XCV20" s="877"/>
      <c r="XCW20" s="877"/>
      <c r="XCX20" s="877"/>
      <c r="XCY20" s="877"/>
      <c r="XCZ20" s="877"/>
      <c r="XDA20" s="877"/>
      <c r="XDB20" s="877"/>
      <c r="XDC20" s="877"/>
      <c r="XDD20" s="877"/>
      <c r="XDE20" s="877"/>
      <c r="XDF20" s="877"/>
      <c r="XDG20" s="877"/>
      <c r="XDH20" s="877"/>
      <c r="XDI20" s="877"/>
      <c r="XDJ20" s="877"/>
      <c r="XDK20" s="877"/>
      <c r="XDL20" s="877"/>
      <c r="XDM20" s="877"/>
      <c r="XDN20" s="877"/>
      <c r="XDO20" s="877"/>
      <c r="XDP20" s="877"/>
      <c r="XDQ20" s="877"/>
      <c r="XDR20" s="877"/>
      <c r="XDS20" s="877"/>
      <c r="XDT20" s="877"/>
      <c r="XDU20" s="877"/>
      <c r="XDV20" s="877"/>
      <c r="XDW20" s="877"/>
      <c r="XDX20" s="877"/>
      <c r="XDY20" s="877"/>
      <c r="XDZ20" s="877"/>
      <c r="XEA20" s="877"/>
      <c r="XEB20" s="877"/>
      <c r="XEC20" s="877"/>
      <c r="XED20" s="877"/>
      <c r="XEE20" s="877"/>
      <c r="XEF20" s="877"/>
      <c r="XEG20" s="877"/>
      <c r="XEH20" s="877"/>
      <c r="XEI20" s="877"/>
      <c r="XEJ20" s="877"/>
      <c r="XEK20" s="877"/>
      <c r="XEL20" s="877"/>
      <c r="XEM20" s="877"/>
      <c r="XEN20" s="877"/>
      <c r="XEO20" s="877"/>
      <c r="XEP20" s="877"/>
      <c r="XEQ20" s="877"/>
      <c r="XER20" s="877"/>
      <c r="XES20" s="877"/>
      <c r="XET20" s="877"/>
      <c r="XEU20" s="877"/>
      <c r="XEV20" s="877"/>
      <c r="XEW20" s="877"/>
      <c r="XEX20" s="877"/>
      <c r="XEY20" s="877"/>
      <c r="XEZ20" s="877"/>
      <c r="XFA20" s="877"/>
      <c r="XFB20" s="877"/>
      <c r="XFC20" s="877"/>
      <c r="XFD20" s="877"/>
    </row>
    <row r="21" spans="1:16384" s="878" customFormat="1" ht="25.5">
      <c r="A21" s="969" t="s">
        <v>521</v>
      </c>
      <c r="B21" s="962" t="s">
        <v>505</v>
      </c>
      <c r="C21" s="976" t="s">
        <v>522</v>
      </c>
      <c r="D21" s="977" t="s">
        <v>520</v>
      </c>
      <c r="E21" s="978">
        <v>11</v>
      </c>
      <c r="F21" s="915">
        <v>0</v>
      </c>
      <c r="G21" s="916">
        <f t="shared" si="0"/>
        <v>0.19600000000000001</v>
      </c>
      <c r="H21" s="915">
        <f t="shared" si="4"/>
        <v>0</v>
      </c>
      <c r="I21" s="915">
        <f t="shared" si="5"/>
        <v>0</v>
      </c>
      <c r="J21" s="950">
        <f t="shared" si="6"/>
        <v>0</v>
      </c>
      <c r="K21" s="877"/>
      <c r="L21" s="877"/>
      <c r="M21" s="877"/>
      <c r="N21" s="877"/>
      <c r="O21" s="877"/>
      <c r="P21" s="877"/>
      <c r="Q21" s="877"/>
      <c r="R21" s="877"/>
      <c r="S21" s="877"/>
      <c r="T21" s="877"/>
      <c r="U21" s="877"/>
      <c r="V21" s="877"/>
      <c r="W21" s="877"/>
      <c r="X21" s="877"/>
      <c r="Y21" s="877"/>
      <c r="Z21" s="877"/>
      <c r="AA21" s="877"/>
      <c r="AB21" s="877"/>
      <c r="AC21" s="877"/>
      <c r="AD21" s="877"/>
      <c r="AE21" s="877"/>
      <c r="AF21" s="877"/>
      <c r="AG21" s="877"/>
      <c r="AH21" s="877"/>
      <c r="AI21" s="877"/>
      <c r="AJ21" s="877"/>
      <c r="AK21" s="877"/>
      <c r="AL21" s="877"/>
      <c r="AM21" s="877"/>
      <c r="AN21" s="877"/>
      <c r="AO21" s="877"/>
      <c r="AP21" s="877"/>
      <c r="AQ21" s="877"/>
      <c r="AR21" s="877"/>
      <c r="AS21" s="877"/>
      <c r="AT21" s="877"/>
      <c r="AU21" s="877"/>
      <c r="AV21" s="877"/>
      <c r="AW21" s="877"/>
      <c r="AX21" s="877"/>
      <c r="AY21" s="877"/>
      <c r="AZ21" s="877"/>
      <c r="BA21" s="877"/>
      <c r="BB21" s="877"/>
      <c r="BC21" s="877"/>
      <c r="BD21" s="877"/>
      <c r="BE21" s="877"/>
      <c r="BF21" s="877"/>
      <c r="BG21" s="877"/>
      <c r="BH21" s="877"/>
      <c r="BI21" s="877"/>
      <c r="BJ21" s="877"/>
      <c r="BK21" s="877"/>
      <c r="BL21" s="877"/>
      <c r="BM21" s="877"/>
      <c r="BN21" s="877"/>
      <c r="BO21" s="877"/>
      <c r="BP21" s="877"/>
      <c r="BQ21" s="877"/>
      <c r="BR21" s="877"/>
      <c r="BS21" s="877"/>
      <c r="BT21" s="877"/>
      <c r="BU21" s="877"/>
      <c r="BV21" s="877"/>
      <c r="BW21" s="877"/>
      <c r="BX21" s="877"/>
      <c r="BY21" s="877"/>
      <c r="BZ21" s="877"/>
      <c r="CA21" s="877"/>
      <c r="CB21" s="877"/>
      <c r="CC21" s="877"/>
      <c r="CD21" s="877"/>
      <c r="CE21" s="877"/>
      <c r="CF21" s="877"/>
      <c r="CG21" s="877"/>
      <c r="CH21" s="877"/>
      <c r="CI21" s="877"/>
      <c r="CJ21" s="877"/>
      <c r="CK21" s="877"/>
      <c r="CL21" s="877"/>
      <c r="CM21" s="877"/>
      <c r="CN21" s="877"/>
      <c r="CO21" s="877"/>
      <c r="CP21" s="877"/>
      <c r="CQ21" s="877"/>
      <c r="CR21" s="877"/>
      <c r="CS21" s="877"/>
      <c r="CT21" s="877"/>
      <c r="CU21" s="877"/>
      <c r="CV21" s="877"/>
      <c r="CW21" s="877"/>
      <c r="CX21" s="877"/>
      <c r="CY21" s="877"/>
      <c r="CZ21" s="877"/>
      <c r="DA21" s="877"/>
      <c r="DB21" s="877"/>
      <c r="DC21" s="877"/>
      <c r="DD21" s="877"/>
      <c r="DE21" s="877"/>
      <c r="DF21" s="877"/>
      <c r="DG21" s="877"/>
      <c r="DH21" s="877"/>
      <c r="DI21" s="877"/>
      <c r="DJ21" s="877"/>
      <c r="DK21" s="877"/>
      <c r="DL21" s="877"/>
      <c r="DM21" s="877"/>
      <c r="DN21" s="877"/>
      <c r="DO21" s="877"/>
      <c r="DP21" s="877"/>
      <c r="DQ21" s="877"/>
      <c r="DR21" s="877"/>
      <c r="DS21" s="877"/>
      <c r="DT21" s="877"/>
      <c r="DU21" s="877"/>
      <c r="DV21" s="877"/>
      <c r="DW21" s="877"/>
      <c r="DX21" s="877"/>
      <c r="DY21" s="877"/>
      <c r="DZ21" s="877"/>
      <c r="EA21" s="877"/>
      <c r="EB21" s="877"/>
      <c r="EC21" s="877"/>
      <c r="ED21" s="877"/>
      <c r="EE21" s="877"/>
      <c r="EF21" s="877"/>
      <c r="EG21" s="877"/>
      <c r="EH21" s="877"/>
      <c r="EI21" s="877"/>
      <c r="EJ21" s="877"/>
      <c r="EK21" s="877"/>
      <c r="EL21" s="877"/>
      <c r="EM21" s="877"/>
      <c r="EN21" s="877"/>
      <c r="EO21" s="877"/>
      <c r="EP21" s="877"/>
      <c r="EQ21" s="877"/>
      <c r="ER21" s="877"/>
      <c r="ES21" s="877"/>
      <c r="ET21" s="877"/>
      <c r="EU21" s="877"/>
      <c r="EV21" s="877"/>
      <c r="EW21" s="877"/>
      <c r="EX21" s="877"/>
      <c r="EY21" s="877"/>
      <c r="EZ21" s="877"/>
      <c r="FA21" s="877"/>
      <c r="FB21" s="877"/>
      <c r="FC21" s="877"/>
      <c r="FD21" s="877"/>
      <c r="FE21" s="877"/>
      <c r="FF21" s="877"/>
      <c r="FG21" s="877"/>
      <c r="FH21" s="877"/>
      <c r="FI21" s="877"/>
      <c r="FJ21" s="877"/>
      <c r="FK21" s="877"/>
      <c r="FL21" s="877"/>
      <c r="FM21" s="877"/>
      <c r="FN21" s="877"/>
      <c r="FO21" s="877"/>
      <c r="FP21" s="877"/>
      <c r="FQ21" s="877"/>
      <c r="FR21" s="877"/>
      <c r="FS21" s="877"/>
      <c r="FT21" s="877"/>
      <c r="FU21" s="877"/>
      <c r="FV21" s="877"/>
      <c r="FW21" s="877"/>
      <c r="FX21" s="877"/>
      <c r="FY21" s="877"/>
      <c r="FZ21" s="877"/>
      <c r="GA21" s="877"/>
      <c r="GB21" s="877"/>
      <c r="GC21" s="877"/>
      <c r="GD21" s="877"/>
      <c r="GE21" s="877"/>
      <c r="GF21" s="877"/>
      <c r="GG21" s="877"/>
      <c r="GH21" s="877"/>
      <c r="GI21" s="877"/>
      <c r="GJ21" s="877"/>
      <c r="GK21" s="877"/>
      <c r="GL21" s="877"/>
      <c r="GM21" s="877"/>
      <c r="GN21" s="877"/>
      <c r="GO21" s="877"/>
      <c r="GP21" s="877"/>
      <c r="GQ21" s="877"/>
      <c r="GR21" s="877"/>
      <c r="GS21" s="877"/>
      <c r="GT21" s="877"/>
      <c r="GU21" s="877"/>
      <c r="GV21" s="877"/>
      <c r="GW21" s="877"/>
      <c r="GX21" s="877"/>
      <c r="GY21" s="877"/>
      <c r="GZ21" s="877"/>
      <c r="HA21" s="877"/>
      <c r="HB21" s="877"/>
      <c r="HC21" s="877"/>
      <c r="HD21" s="877"/>
      <c r="HE21" s="877"/>
      <c r="HF21" s="877"/>
      <c r="HG21" s="877"/>
      <c r="HH21" s="877"/>
      <c r="HI21" s="877"/>
      <c r="HJ21" s="877"/>
      <c r="HK21" s="877"/>
      <c r="HL21" s="877"/>
      <c r="HM21" s="877"/>
      <c r="HN21" s="877"/>
      <c r="HO21" s="877"/>
      <c r="HP21" s="877"/>
      <c r="HQ21" s="877"/>
      <c r="HR21" s="877"/>
      <c r="HS21" s="877"/>
      <c r="HT21" s="877"/>
      <c r="HU21" s="877"/>
      <c r="HV21" s="877"/>
      <c r="HW21" s="877"/>
      <c r="HX21" s="877"/>
      <c r="HY21" s="877"/>
      <c r="HZ21" s="877"/>
      <c r="IA21" s="877"/>
      <c r="IB21" s="877"/>
      <c r="IC21" s="877"/>
      <c r="ID21" s="877"/>
      <c r="IE21" s="877"/>
      <c r="IF21" s="877"/>
      <c r="IG21" s="877"/>
      <c r="IH21" s="877"/>
      <c r="II21" s="877"/>
      <c r="IJ21" s="877"/>
      <c r="IK21" s="877"/>
      <c r="IL21" s="877"/>
      <c r="IM21" s="877"/>
      <c r="IN21" s="877"/>
      <c r="IO21" s="877"/>
      <c r="IP21" s="877"/>
      <c r="IQ21" s="877"/>
      <c r="IR21" s="877"/>
      <c r="IS21" s="877"/>
      <c r="IT21" s="877"/>
      <c r="IU21" s="877"/>
      <c r="IV21" s="877"/>
      <c r="IW21" s="877"/>
      <c r="IX21" s="877"/>
      <c r="IY21" s="877"/>
      <c r="IZ21" s="877"/>
      <c r="JA21" s="877"/>
      <c r="JB21" s="877"/>
      <c r="JC21" s="877"/>
      <c r="JD21" s="877"/>
      <c r="JE21" s="877"/>
      <c r="JF21" s="877"/>
      <c r="JG21" s="877"/>
      <c r="JH21" s="877"/>
      <c r="JI21" s="877"/>
      <c r="JJ21" s="877"/>
      <c r="JK21" s="877"/>
      <c r="JL21" s="877"/>
      <c r="JM21" s="877"/>
      <c r="JN21" s="877"/>
      <c r="JO21" s="877"/>
      <c r="JP21" s="877"/>
      <c r="JQ21" s="877"/>
      <c r="JR21" s="877"/>
      <c r="JS21" s="877"/>
      <c r="JT21" s="877"/>
      <c r="JU21" s="877"/>
      <c r="JV21" s="877"/>
      <c r="JW21" s="877"/>
      <c r="JX21" s="877"/>
      <c r="JY21" s="877"/>
      <c r="JZ21" s="877"/>
      <c r="KA21" s="877"/>
      <c r="KB21" s="877"/>
      <c r="KC21" s="877"/>
      <c r="KD21" s="877"/>
      <c r="KE21" s="877"/>
      <c r="KF21" s="877"/>
      <c r="KG21" s="877"/>
      <c r="KH21" s="877"/>
      <c r="KI21" s="877"/>
      <c r="KJ21" s="877"/>
      <c r="KK21" s="877"/>
      <c r="KL21" s="877"/>
      <c r="KM21" s="877"/>
      <c r="KN21" s="877"/>
      <c r="KO21" s="877"/>
      <c r="KP21" s="877"/>
      <c r="KQ21" s="877"/>
      <c r="KR21" s="877"/>
      <c r="KS21" s="877"/>
      <c r="KT21" s="877"/>
      <c r="KU21" s="877"/>
      <c r="KV21" s="877"/>
      <c r="KW21" s="877"/>
      <c r="KX21" s="877"/>
      <c r="KY21" s="877"/>
      <c r="KZ21" s="877"/>
      <c r="LA21" s="877"/>
      <c r="LB21" s="877"/>
      <c r="LC21" s="877"/>
      <c r="LD21" s="877"/>
      <c r="LE21" s="877"/>
      <c r="LF21" s="877"/>
      <c r="LG21" s="877"/>
      <c r="LH21" s="877"/>
      <c r="LI21" s="877"/>
      <c r="LJ21" s="877"/>
      <c r="LK21" s="877"/>
      <c r="LL21" s="877"/>
      <c r="LM21" s="877"/>
      <c r="LN21" s="877"/>
      <c r="LO21" s="877"/>
      <c r="LP21" s="877"/>
      <c r="LQ21" s="877"/>
      <c r="LR21" s="877"/>
      <c r="LS21" s="877"/>
      <c r="LT21" s="877"/>
      <c r="LU21" s="877"/>
      <c r="LV21" s="877"/>
      <c r="LW21" s="877"/>
      <c r="LX21" s="877"/>
      <c r="LY21" s="877"/>
      <c r="LZ21" s="877"/>
      <c r="MA21" s="877"/>
      <c r="MB21" s="877"/>
      <c r="MC21" s="877"/>
      <c r="MD21" s="877"/>
      <c r="ME21" s="877"/>
      <c r="MF21" s="877"/>
      <c r="MG21" s="877"/>
      <c r="MH21" s="877"/>
      <c r="MI21" s="877"/>
      <c r="MJ21" s="877"/>
      <c r="MK21" s="877"/>
      <c r="ML21" s="877"/>
      <c r="MM21" s="877"/>
      <c r="MN21" s="877"/>
      <c r="MO21" s="877"/>
      <c r="MP21" s="877"/>
      <c r="MQ21" s="877"/>
      <c r="MR21" s="877"/>
      <c r="MS21" s="877"/>
      <c r="MT21" s="877"/>
      <c r="MU21" s="877"/>
      <c r="MV21" s="877"/>
      <c r="MW21" s="877"/>
      <c r="MX21" s="877"/>
      <c r="MY21" s="877"/>
      <c r="MZ21" s="877"/>
      <c r="NA21" s="877"/>
      <c r="NB21" s="877"/>
      <c r="NC21" s="877"/>
      <c r="ND21" s="877"/>
      <c r="NE21" s="877"/>
      <c r="NF21" s="877"/>
      <c r="NG21" s="877"/>
      <c r="NH21" s="877"/>
      <c r="NI21" s="877"/>
      <c r="NJ21" s="877"/>
      <c r="NK21" s="877"/>
      <c r="NL21" s="877"/>
      <c r="NM21" s="877"/>
      <c r="NN21" s="877"/>
      <c r="NO21" s="877"/>
      <c r="NP21" s="877"/>
      <c r="NQ21" s="877"/>
      <c r="NR21" s="877"/>
      <c r="NS21" s="877"/>
      <c r="NT21" s="877"/>
      <c r="NU21" s="877"/>
      <c r="NV21" s="877"/>
      <c r="NW21" s="877"/>
      <c r="NX21" s="877"/>
      <c r="NY21" s="877"/>
      <c r="NZ21" s="877"/>
      <c r="OA21" s="877"/>
      <c r="OB21" s="877"/>
      <c r="OC21" s="877"/>
      <c r="OD21" s="877"/>
      <c r="OE21" s="877"/>
      <c r="OF21" s="877"/>
      <c r="OG21" s="877"/>
      <c r="OH21" s="877"/>
      <c r="OI21" s="877"/>
      <c r="OJ21" s="877"/>
      <c r="OK21" s="877"/>
      <c r="OL21" s="877"/>
      <c r="OM21" s="877"/>
      <c r="ON21" s="877"/>
      <c r="OO21" s="877"/>
      <c r="OP21" s="877"/>
      <c r="OQ21" s="877"/>
      <c r="OR21" s="877"/>
      <c r="OS21" s="877"/>
      <c r="OT21" s="877"/>
      <c r="OU21" s="877"/>
      <c r="OV21" s="877"/>
      <c r="OW21" s="877"/>
      <c r="OX21" s="877"/>
      <c r="OY21" s="877"/>
      <c r="OZ21" s="877"/>
      <c r="PA21" s="877"/>
      <c r="PB21" s="877"/>
      <c r="PC21" s="877"/>
      <c r="PD21" s="877"/>
      <c r="PE21" s="877"/>
      <c r="PF21" s="877"/>
      <c r="PG21" s="877"/>
      <c r="PH21" s="877"/>
      <c r="PI21" s="877"/>
      <c r="PJ21" s="877"/>
      <c r="PK21" s="877"/>
      <c r="PL21" s="877"/>
      <c r="PM21" s="877"/>
      <c r="PN21" s="877"/>
      <c r="PO21" s="877"/>
      <c r="PP21" s="877"/>
      <c r="PQ21" s="877"/>
      <c r="PR21" s="877"/>
      <c r="PS21" s="877"/>
      <c r="PT21" s="877"/>
      <c r="PU21" s="877"/>
      <c r="PV21" s="877"/>
      <c r="PW21" s="877"/>
      <c r="PX21" s="877"/>
      <c r="PY21" s="877"/>
      <c r="PZ21" s="877"/>
      <c r="QA21" s="877"/>
      <c r="QB21" s="877"/>
      <c r="QC21" s="877"/>
      <c r="QD21" s="877"/>
      <c r="QE21" s="877"/>
      <c r="QF21" s="877"/>
      <c r="QG21" s="877"/>
      <c r="QH21" s="877"/>
      <c r="QI21" s="877"/>
      <c r="QJ21" s="877"/>
      <c r="QK21" s="877"/>
      <c r="QL21" s="877"/>
      <c r="QM21" s="877"/>
      <c r="QN21" s="877"/>
      <c r="QO21" s="877"/>
      <c r="QP21" s="877"/>
      <c r="QQ21" s="877"/>
      <c r="QR21" s="877"/>
      <c r="QS21" s="877"/>
      <c r="QT21" s="877"/>
      <c r="QU21" s="877"/>
      <c r="QV21" s="877"/>
      <c r="QW21" s="877"/>
      <c r="QX21" s="877"/>
      <c r="QY21" s="877"/>
      <c r="QZ21" s="877"/>
      <c r="RA21" s="877"/>
      <c r="RB21" s="877"/>
      <c r="RC21" s="877"/>
      <c r="RD21" s="877"/>
      <c r="RE21" s="877"/>
      <c r="RF21" s="877"/>
      <c r="RG21" s="877"/>
      <c r="RH21" s="877"/>
      <c r="RI21" s="877"/>
      <c r="RJ21" s="877"/>
      <c r="RK21" s="877"/>
      <c r="RL21" s="877"/>
      <c r="RM21" s="877"/>
      <c r="RN21" s="877"/>
      <c r="RO21" s="877"/>
      <c r="RP21" s="877"/>
      <c r="RQ21" s="877"/>
      <c r="RR21" s="877"/>
      <c r="RS21" s="877"/>
      <c r="RT21" s="877"/>
      <c r="RU21" s="877"/>
      <c r="RV21" s="877"/>
      <c r="RW21" s="877"/>
      <c r="RX21" s="877"/>
      <c r="RY21" s="877"/>
      <c r="RZ21" s="877"/>
      <c r="SA21" s="877"/>
      <c r="SB21" s="877"/>
      <c r="SC21" s="877"/>
      <c r="SD21" s="877"/>
      <c r="SE21" s="877"/>
      <c r="SF21" s="877"/>
      <c r="SG21" s="877"/>
      <c r="SH21" s="877"/>
      <c r="SI21" s="877"/>
      <c r="SJ21" s="877"/>
      <c r="SK21" s="877"/>
      <c r="SL21" s="877"/>
      <c r="SM21" s="877"/>
      <c r="SN21" s="877"/>
      <c r="SO21" s="877"/>
      <c r="SP21" s="877"/>
      <c r="SQ21" s="877"/>
      <c r="SR21" s="877"/>
      <c r="SS21" s="877"/>
      <c r="ST21" s="877"/>
      <c r="SU21" s="877"/>
      <c r="SV21" s="877"/>
      <c r="SW21" s="877"/>
      <c r="SX21" s="877"/>
      <c r="SY21" s="877"/>
      <c r="SZ21" s="877"/>
      <c r="TA21" s="877"/>
      <c r="TB21" s="877"/>
      <c r="TC21" s="877"/>
      <c r="TD21" s="877"/>
      <c r="TE21" s="877"/>
      <c r="TF21" s="877"/>
      <c r="TG21" s="877"/>
      <c r="TH21" s="877"/>
      <c r="TI21" s="877"/>
      <c r="TJ21" s="877"/>
      <c r="TK21" s="877"/>
      <c r="TL21" s="877"/>
      <c r="TM21" s="877"/>
      <c r="TN21" s="877"/>
      <c r="TO21" s="877"/>
      <c r="TP21" s="877"/>
      <c r="TQ21" s="877"/>
      <c r="TR21" s="877"/>
      <c r="TS21" s="877"/>
      <c r="TT21" s="877"/>
      <c r="TU21" s="877"/>
      <c r="TV21" s="877"/>
      <c r="TW21" s="877"/>
      <c r="TX21" s="877"/>
      <c r="TY21" s="877"/>
      <c r="TZ21" s="877"/>
      <c r="UA21" s="877"/>
      <c r="UB21" s="877"/>
      <c r="UC21" s="877"/>
      <c r="UD21" s="877"/>
      <c r="UE21" s="877"/>
      <c r="UF21" s="877"/>
      <c r="UG21" s="877"/>
      <c r="UH21" s="877"/>
      <c r="UI21" s="877"/>
      <c r="UJ21" s="877"/>
      <c r="UK21" s="877"/>
      <c r="UL21" s="877"/>
      <c r="UM21" s="877"/>
      <c r="UN21" s="877"/>
      <c r="UO21" s="877"/>
      <c r="UP21" s="877"/>
      <c r="UQ21" s="877"/>
      <c r="UR21" s="877"/>
      <c r="US21" s="877"/>
      <c r="UT21" s="877"/>
      <c r="UU21" s="877"/>
      <c r="UV21" s="877"/>
      <c r="UW21" s="877"/>
      <c r="UX21" s="877"/>
      <c r="UY21" s="877"/>
      <c r="UZ21" s="877"/>
      <c r="VA21" s="877"/>
      <c r="VB21" s="877"/>
      <c r="VC21" s="877"/>
      <c r="VD21" s="877"/>
      <c r="VE21" s="877"/>
      <c r="VF21" s="877"/>
      <c r="VG21" s="877"/>
      <c r="VH21" s="877"/>
      <c r="VI21" s="877"/>
      <c r="VJ21" s="877"/>
      <c r="VK21" s="877"/>
      <c r="VL21" s="877"/>
      <c r="VM21" s="877"/>
      <c r="VN21" s="877"/>
      <c r="VO21" s="877"/>
      <c r="VP21" s="877"/>
      <c r="VQ21" s="877"/>
      <c r="VR21" s="877"/>
      <c r="VS21" s="877"/>
      <c r="VT21" s="877"/>
      <c r="VU21" s="877"/>
      <c r="VV21" s="877"/>
      <c r="VW21" s="877"/>
      <c r="VX21" s="877"/>
      <c r="VY21" s="877"/>
      <c r="VZ21" s="877"/>
      <c r="WA21" s="877"/>
      <c r="WB21" s="877"/>
      <c r="WC21" s="877"/>
      <c r="WD21" s="877"/>
      <c r="WE21" s="877"/>
      <c r="WF21" s="877"/>
      <c r="WG21" s="877"/>
      <c r="WH21" s="877"/>
      <c r="WI21" s="877"/>
      <c r="WJ21" s="877"/>
      <c r="WK21" s="877"/>
      <c r="WL21" s="877"/>
      <c r="WM21" s="877"/>
      <c r="WN21" s="877"/>
      <c r="WO21" s="877"/>
      <c r="WP21" s="877"/>
      <c r="WQ21" s="877"/>
      <c r="WR21" s="877"/>
      <c r="WS21" s="877"/>
      <c r="WT21" s="877"/>
      <c r="WU21" s="877"/>
      <c r="WV21" s="877"/>
      <c r="WW21" s="877"/>
      <c r="WX21" s="877"/>
      <c r="WY21" s="877"/>
      <c r="WZ21" s="877"/>
      <c r="XA21" s="877"/>
      <c r="XB21" s="877"/>
      <c r="XC21" s="877"/>
      <c r="XD21" s="877"/>
      <c r="XE21" s="877"/>
      <c r="XF21" s="877"/>
      <c r="XG21" s="877"/>
      <c r="XH21" s="877"/>
      <c r="XI21" s="877"/>
      <c r="XJ21" s="877"/>
      <c r="XK21" s="877"/>
      <c r="XL21" s="877"/>
      <c r="XM21" s="877"/>
      <c r="XN21" s="877"/>
      <c r="XO21" s="877"/>
      <c r="XP21" s="877"/>
      <c r="XQ21" s="877"/>
      <c r="XR21" s="877"/>
      <c r="XS21" s="877"/>
      <c r="XT21" s="877"/>
      <c r="XU21" s="877"/>
      <c r="XV21" s="877"/>
      <c r="XW21" s="877"/>
      <c r="XX21" s="877"/>
      <c r="XY21" s="877"/>
      <c r="XZ21" s="877"/>
      <c r="YA21" s="877"/>
      <c r="YB21" s="877"/>
      <c r="YC21" s="877"/>
      <c r="YD21" s="877"/>
      <c r="YE21" s="877"/>
      <c r="YF21" s="877"/>
      <c r="YG21" s="877"/>
      <c r="YH21" s="877"/>
      <c r="YI21" s="877"/>
      <c r="YJ21" s="877"/>
      <c r="YK21" s="877"/>
      <c r="YL21" s="877"/>
      <c r="YM21" s="877"/>
      <c r="YN21" s="877"/>
      <c r="YO21" s="877"/>
      <c r="YP21" s="877"/>
      <c r="YQ21" s="877"/>
      <c r="YR21" s="877"/>
      <c r="YS21" s="877"/>
      <c r="YT21" s="877"/>
      <c r="YU21" s="877"/>
      <c r="YV21" s="877"/>
      <c r="YW21" s="877"/>
      <c r="YX21" s="877"/>
      <c r="YY21" s="877"/>
      <c r="YZ21" s="877"/>
      <c r="ZA21" s="877"/>
      <c r="ZB21" s="877"/>
      <c r="ZC21" s="877"/>
      <c r="ZD21" s="877"/>
      <c r="ZE21" s="877"/>
      <c r="ZF21" s="877"/>
      <c r="ZG21" s="877"/>
      <c r="ZH21" s="877"/>
      <c r="ZI21" s="877"/>
      <c r="ZJ21" s="877"/>
      <c r="ZK21" s="877"/>
      <c r="ZL21" s="877"/>
      <c r="ZM21" s="877"/>
      <c r="ZN21" s="877"/>
      <c r="ZO21" s="877"/>
      <c r="ZP21" s="877"/>
      <c r="ZQ21" s="877"/>
      <c r="ZR21" s="877"/>
      <c r="ZS21" s="877"/>
      <c r="ZT21" s="877"/>
      <c r="ZU21" s="877"/>
      <c r="ZV21" s="877"/>
      <c r="ZW21" s="877"/>
      <c r="ZX21" s="877"/>
      <c r="ZY21" s="877"/>
      <c r="ZZ21" s="877"/>
      <c r="AAA21" s="877"/>
      <c r="AAB21" s="877"/>
      <c r="AAC21" s="877"/>
      <c r="AAD21" s="877"/>
      <c r="AAE21" s="877"/>
      <c r="AAF21" s="877"/>
      <c r="AAG21" s="877"/>
      <c r="AAH21" s="877"/>
      <c r="AAI21" s="877"/>
      <c r="AAJ21" s="877"/>
      <c r="AAK21" s="877"/>
      <c r="AAL21" s="877"/>
      <c r="AAM21" s="877"/>
      <c r="AAN21" s="877"/>
      <c r="AAO21" s="877"/>
      <c r="AAP21" s="877"/>
      <c r="AAQ21" s="877"/>
      <c r="AAR21" s="877"/>
      <c r="AAS21" s="877"/>
      <c r="AAT21" s="877"/>
      <c r="AAU21" s="877"/>
      <c r="AAV21" s="877"/>
      <c r="AAW21" s="877"/>
      <c r="AAX21" s="877"/>
      <c r="AAY21" s="877"/>
      <c r="AAZ21" s="877"/>
      <c r="ABA21" s="877"/>
      <c r="ABB21" s="877"/>
      <c r="ABC21" s="877"/>
      <c r="ABD21" s="877"/>
      <c r="ABE21" s="877"/>
      <c r="ABF21" s="877"/>
      <c r="ABG21" s="877"/>
      <c r="ABH21" s="877"/>
      <c r="ABI21" s="877"/>
      <c r="ABJ21" s="877"/>
      <c r="ABK21" s="877"/>
      <c r="ABL21" s="877"/>
      <c r="ABM21" s="877"/>
      <c r="ABN21" s="877"/>
      <c r="ABO21" s="877"/>
      <c r="ABP21" s="877"/>
      <c r="ABQ21" s="877"/>
      <c r="ABR21" s="877"/>
      <c r="ABS21" s="877"/>
      <c r="ABT21" s="877"/>
      <c r="ABU21" s="877"/>
      <c r="ABV21" s="877"/>
      <c r="ABW21" s="877"/>
      <c r="ABX21" s="877"/>
      <c r="ABY21" s="877"/>
      <c r="ABZ21" s="877"/>
      <c r="ACA21" s="877"/>
      <c r="ACB21" s="877"/>
      <c r="ACC21" s="877"/>
      <c r="ACD21" s="877"/>
      <c r="ACE21" s="877"/>
      <c r="ACF21" s="877"/>
      <c r="ACG21" s="877"/>
      <c r="ACH21" s="877"/>
      <c r="ACI21" s="877"/>
      <c r="ACJ21" s="877"/>
      <c r="ACK21" s="877"/>
      <c r="ACL21" s="877"/>
      <c r="ACM21" s="877"/>
      <c r="ACN21" s="877"/>
      <c r="ACO21" s="877"/>
      <c r="ACP21" s="877"/>
      <c r="ACQ21" s="877"/>
      <c r="ACR21" s="877"/>
      <c r="ACS21" s="877"/>
      <c r="ACT21" s="877"/>
      <c r="ACU21" s="877"/>
      <c r="ACV21" s="877"/>
      <c r="ACW21" s="877"/>
      <c r="ACX21" s="877"/>
      <c r="ACY21" s="877"/>
      <c r="ACZ21" s="877"/>
      <c r="ADA21" s="877"/>
      <c r="ADB21" s="877"/>
      <c r="ADC21" s="877"/>
      <c r="ADD21" s="877"/>
      <c r="ADE21" s="877"/>
      <c r="ADF21" s="877"/>
      <c r="ADG21" s="877"/>
      <c r="ADH21" s="877"/>
      <c r="ADI21" s="877"/>
      <c r="ADJ21" s="877"/>
      <c r="ADK21" s="877"/>
      <c r="ADL21" s="877"/>
      <c r="ADM21" s="877"/>
      <c r="ADN21" s="877"/>
      <c r="ADO21" s="877"/>
      <c r="ADP21" s="877"/>
      <c r="ADQ21" s="877"/>
      <c r="ADR21" s="877"/>
      <c r="ADS21" s="877"/>
      <c r="ADT21" s="877"/>
      <c r="ADU21" s="877"/>
      <c r="ADV21" s="877"/>
      <c r="ADW21" s="877"/>
      <c r="ADX21" s="877"/>
      <c r="ADY21" s="877"/>
      <c r="ADZ21" s="877"/>
      <c r="AEA21" s="877"/>
      <c r="AEB21" s="877"/>
      <c r="AEC21" s="877"/>
      <c r="AED21" s="877"/>
      <c r="AEE21" s="877"/>
      <c r="AEF21" s="877"/>
      <c r="AEG21" s="877"/>
      <c r="AEH21" s="877"/>
      <c r="AEI21" s="877"/>
      <c r="AEJ21" s="877"/>
      <c r="AEK21" s="877"/>
      <c r="AEL21" s="877"/>
      <c r="AEM21" s="877"/>
      <c r="AEN21" s="877"/>
      <c r="AEO21" s="877"/>
      <c r="AEP21" s="877"/>
      <c r="AEQ21" s="877"/>
      <c r="AER21" s="877"/>
      <c r="AES21" s="877"/>
      <c r="AET21" s="877"/>
      <c r="AEU21" s="877"/>
      <c r="AEV21" s="877"/>
      <c r="AEW21" s="877"/>
      <c r="AEX21" s="877"/>
      <c r="AEY21" s="877"/>
      <c r="AEZ21" s="877"/>
      <c r="AFA21" s="877"/>
      <c r="AFB21" s="877"/>
      <c r="AFC21" s="877"/>
      <c r="AFD21" s="877"/>
      <c r="AFE21" s="877"/>
      <c r="AFF21" s="877"/>
      <c r="AFG21" s="877"/>
      <c r="AFH21" s="877"/>
      <c r="AFI21" s="877"/>
      <c r="AFJ21" s="877"/>
      <c r="AFK21" s="877"/>
      <c r="AFL21" s="877"/>
      <c r="AFM21" s="877"/>
      <c r="AFN21" s="877"/>
      <c r="AFO21" s="877"/>
      <c r="AFP21" s="877"/>
      <c r="AFQ21" s="877"/>
      <c r="AFR21" s="877"/>
      <c r="AFS21" s="877"/>
      <c r="AFT21" s="877"/>
      <c r="AFU21" s="877"/>
      <c r="AFV21" s="877"/>
      <c r="AFW21" s="877"/>
      <c r="AFX21" s="877"/>
      <c r="AFY21" s="877"/>
      <c r="AFZ21" s="877"/>
      <c r="AGA21" s="877"/>
      <c r="AGB21" s="877"/>
      <c r="AGC21" s="877"/>
      <c r="AGD21" s="877"/>
      <c r="AGE21" s="877"/>
      <c r="AGF21" s="877"/>
      <c r="AGG21" s="877"/>
      <c r="AGH21" s="877"/>
      <c r="AGI21" s="877"/>
      <c r="AGJ21" s="877"/>
      <c r="AGK21" s="877"/>
      <c r="AGL21" s="877"/>
      <c r="AGM21" s="877"/>
      <c r="AGN21" s="877"/>
      <c r="AGO21" s="877"/>
      <c r="AGP21" s="877"/>
      <c r="AGQ21" s="877"/>
      <c r="AGR21" s="877"/>
      <c r="AGS21" s="877"/>
      <c r="AGT21" s="877"/>
      <c r="AGU21" s="877"/>
      <c r="AGV21" s="877"/>
      <c r="AGW21" s="877"/>
      <c r="AGX21" s="877"/>
      <c r="AGY21" s="877"/>
      <c r="AGZ21" s="877"/>
      <c r="AHA21" s="877"/>
      <c r="AHB21" s="877"/>
      <c r="AHC21" s="877"/>
      <c r="AHD21" s="877"/>
      <c r="AHE21" s="877"/>
      <c r="AHF21" s="877"/>
      <c r="AHG21" s="877"/>
      <c r="AHH21" s="877"/>
      <c r="AHI21" s="877"/>
      <c r="AHJ21" s="877"/>
      <c r="AHK21" s="877"/>
      <c r="AHL21" s="877"/>
      <c r="AHM21" s="877"/>
      <c r="AHN21" s="877"/>
      <c r="AHO21" s="877"/>
      <c r="AHP21" s="877"/>
      <c r="AHQ21" s="877"/>
      <c r="AHR21" s="877"/>
      <c r="AHS21" s="877"/>
      <c r="AHT21" s="877"/>
      <c r="AHU21" s="877"/>
      <c r="AHV21" s="877"/>
      <c r="AHW21" s="877"/>
      <c r="AHX21" s="877"/>
      <c r="AHY21" s="877"/>
      <c r="AHZ21" s="877"/>
      <c r="AIA21" s="877"/>
      <c r="AIB21" s="877"/>
      <c r="AIC21" s="877"/>
      <c r="AID21" s="877"/>
      <c r="AIE21" s="877"/>
      <c r="AIF21" s="877"/>
      <c r="AIG21" s="877"/>
      <c r="AIH21" s="877"/>
      <c r="AII21" s="877"/>
      <c r="AIJ21" s="877"/>
      <c r="AIK21" s="877"/>
      <c r="AIL21" s="877"/>
      <c r="AIM21" s="877"/>
      <c r="AIN21" s="877"/>
      <c r="AIO21" s="877"/>
      <c r="AIP21" s="877"/>
      <c r="AIQ21" s="877"/>
      <c r="AIR21" s="877"/>
      <c r="AIS21" s="877"/>
      <c r="AIT21" s="877"/>
      <c r="AIU21" s="877"/>
      <c r="AIV21" s="877"/>
      <c r="AIW21" s="877"/>
      <c r="AIX21" s="877"/>
      <c r="AIY21" s="877"/>
      <c r="AIZ21" s="877"/>
      <c r="AJA21" s="877"/>
      <c r="AJB21" s="877"/>
      <c r="AJC21" s="877"/>
      <c r="AJD21" s="877"/>
      <c r="AJE21" s="877"/>
      <c r="AJF21" s="877"/>
      <c r="AJG21" s="877"/>
      <c r="AJH21" s="877"/>
      <c r="AJI21" s="877"/>
      <c r="AJJ21" s="877"/>
      <c r="AJK21" s="877"/>
      <c r="AJL21" s="877"/>
      <c r="AJM21" s="877"/>
      <c r="AJN21" s="877"/>
      <c r="AJO21" s="877"/>
      <c r="AJP21" s="877"/>
      <c r="AJQ21" s="877"/>
      <c r="AJR21" s="877"/>
      <c r="AJS21" s="877"/>
      <c r="AJT21" s="877"/>
      <c r="AJU21" s="877"/>
      <c r="AJV21" s="877"/>
      <c r="AJW21" s="877"/>
      <c r="AJX21" s="877"/>
      <c r="AJY21" s="877"/>
      <c r="AJZ21" s="877"/>
      <c r="AKA21" s="877"/>
      <c r="AKB21" s="877"/>
      <c r="AKC21" s="877"/>
      <c r="AKD21" s="877"/>
      <c r="AKE21" s="877"/>
      <c r="AKF21" s="877"/>
      <c r="AKG21" s="877"/>
      <c r="AKH21" s="877"/>
      <c r="AKI21" s="877"/>
      <c r="AKJ21" s="877"/>
      <c r="AKK21" s="877"/>
      <c r="AKL21" s="877"/>
      <c r="AKM21" s="877"/>
      <c r="AKN21" s="877"/>
      <c r="AKO21" s="877"/>
      <c r="AKP21" s="877"/>
      <c r="AKQ21" s="877"/>
      <c r="AKR21" s="877"/>
      <c r="AKS21" s="877"/>
      <c r="AKT21" s="877"/>
      <c r="AKU21" s="877"/>
      <c r="AKV21" s="877"/>
      <c r="AKW21" s="877"/>
      <c r="AKX21" s="877"/>
      <c r="AKY21" s="877"/>
      <c r="AKZ21" s="877"/>
      <c r="ALA21" s="877"/>
      <c r="ALB21" s="877"/>
      <c r="ALC21" s="877"/>
      <c r="ALD21" s="877"/>
      <c r="ALE21" s="877"/>
      <c r="ALF21" s="877"/>
      <c r="ALG21" s="877"/>
      <c r="ALH21" s="877"/>
      <c r="ALI21" s="877"/>
      <c r="ALJ21" s="877"/>
      <c r="ALK21" s="877"/>
      <c r="ALL21" s="877"/>
      <c r="ALM21" s="877"/>
      <c r="ALN21" s="877"/>
      <c r="ALO21" s="877"/>
      <c r="ALP21" s="877"/>
      <c r="ALQ21" s="877"/>
      <c r="ALR21" s="877"/>
      <c r="ALS21" s="877"/>
      <c r="ALT21" s="877"/>
      <c r="ALU21" s="877"/>
      <c r="ALV21" s="877"/>
      <c r="ALW21" s="877"/>
      <c r="ALX21" s="877"/>
      <c r="ALY21" s="877"/>
      <c r="ALZ21" s="877"/>
      <c r="AMA21" s="877"/>
      <c r="AMB21" s="877"/>
      <c r="AMC21" s="877"/>
      <c r="AMD21" s="877"/>
      <c r="AME21" s="877"/>
      <c r="AMF21" s="877"/>
      <c r="AMG21" s="877"/>
      <c r="AMH21" s="877"/>
      <c r="AMI21" s="877"/>
      <c r="AMJ21" s="877"/>
      <c r="AMK21" s="877"/>
      <c r="AML21" s="877"/>
      <c r="AMM21" s="877"/>
      <c r="AMN21" s="877"/>
      <c r="AMO21" s="877"/>
      <c r="AMP21" s="877"/>
      <c r="AMQ21" s="877"/>
      <c r="AMR21" s="877"/>
      <c r="AMS21" s="877"/>
      <c r="AMT21" s="877"/>
      <c r="AMU21" s="877"/>
      <c r="AMV21" s="877"/>
      <c r="AMW21" s="877"/>
      <c r="AMX21" s="877"/>
      <c r="AMY21" s="877"/>
      <c r="AMZ21" s="877"/>
      <c r="ANA21" s="877"/>
      <c r="ANB21" s="877"/>
      <c r="ANC21" s="877"/>
      <c r="AND21" s="877"/>
      <c r="ANE21" s="877"/>
      <c r="ANF21" s="877"/>
      <c r="ANG21" s="877"/>
      <c r="ANH21" s="877"/>
      <c r="ANI21" s="877"/>
      <c r="ANJ21" s="877"/>
      <c r="ANK21" s="877"/>
      <c r="ANL21" s="877"/>
      <c r="ANM21" s="877"/>
      <c r="ANN21" s="877"/>
      <c r="ANO21" s="877"/>
      <c r="ANP21" s="877"/>
      <c r="ANQ21" s="877"/>
      <c r="ANR21" s="877"/>
      <c r="ANS21" s="877"/>
      <c r="ANT21" s="877"/>
      <c r="ANU21" s="877"/>
      <c r="ANV21" s="877"/>
      <c r="ANW21" s="877"/>
      <c r="ANX21" s="877"/>
      <c r="ANY21" s="877"/>
      <c r="ANZ21" s="877"/>
      <c r="AOA21" s="877"/>
      <c r="AOB21" s="877"/>
      <c r="AOC21" s="877"/>
      <c r="AOD21" s="877"/>
      <c r="AOE21" s="877"/>
      <c r="AOF21" s="877"/>
      <c r="AOG21" s="877"/>
      <c r="AOH21" s="877"/>
      <c r="AOI21" s="877"/>
      <c r="AOJ21" s="877"/>
      <c r="AOK21" s="877"/>
      <c r="AOL21" s="877"/>
      <c r="AOM21" s="877"/>
      <c r="AON21" s="877"/>
      <c r="AOO21" s="877"/>
      <c r="AOP21" s="877"/>
      <c r="AOQ21" s="877"/>
      <c r="AOR21" s="877"/>
      <c r="AOS21" s="877"/>
      <c r="AOT21" s="877"/>
      <c r="AOU21" s="877"/>
      <c r="AOV21" s="877"/>
      <c r="AOW21" s="877"/>
      <c r="AOX21" s="877"/>
      <c r="AOY21" s="877"/>
      <c r="AOZ21" s="877"/>
      <c r="APA21" s="877"/>
      <c r="APB21" s="877"/>
      <c r="APC21" s="877"/>
      <c r="APD21" s="877"/>
      <c r="APE21" s="877"/>
      <c r="APF21" s="877"/>
      <c r="APG21" s="877"/>
      <c r="APH21" s="877"/>
      <c r="API21" s="877"/>
      <c r="APJ21" s="877"/>
      <c r="APK21" s="877"/>
      <c r="APL21" s="877"/>
      <c r="APM21" s="877"/>
      <c r="APN21" s="877"/>
      <c r="APO21" s="877"/>
      <c r="APP21" s="877"/>
      <c r="APQ21" s="877"/>
      <c r="APR21" s="877"/>
      <c r="APS21" s="877"/>
      <c r="APT21" s="877"/>
      <c r="APU21" s="877"/>
      <c r="APV21" s="877"/>
      <c r="APW21" s="877"/>
      <c r="APX21" s="877"/>
      <c r="APY21" s="877"/>
      <c r="APZ21" s="877"/>
      <c r="AQA21" s="877"/>
      <c r="AQB21" s="877"/>
      <c r="AQC21" s="877"/>
      <c r="AQD21" s="877"/>
      <c r="AQE21" s="877"/>
      <c r="AQF21" s="877"/>
      <c r="AQG21" s="877"/>
      <c r="AQH21" s="877"/>
      <c r="AQI21" s="877"/>
      <c r="AQJ21" s="877"/>
      <c r="AQK21" s="877"/>
      <c r="AQL21" s="877"/>
      <c r="AQM21" s="877"/>
      <c r="AQN21" s="877"/>
      <c r="AQO21" s="877"/>
      <c r="AQP21" s="877"/>
      <c r="AQQ21" s="877"/>
      <c r="AQR21" s="877"/>
      <c r="AQS21" s="877"/>
      <c r="AQT21" s="877"/>
      <c r="AQU21" s="877"/>
      <c r="AQV21" s="877"/>
      <c r="AQW21" s="877"/>
      <c r="AQX21" s="877"/>
      <c r="AQY21" s="877"/>
      <c r="AQZ21" s="877"/>
      <c r="ARA21" s="877"/>
      <c r="ARB21" s="877"/>
      <c r="ARC21" s="877"/>
      <c r="ARD21" s="877"/>
      <c r="ARE21" s="877"/>
      <c r="ARF21" s="877"/>
      <c r="ARG21" s="877"/>
      <c r="ARH21" s="877"/>
      <c r="ARI21" s="877"/>
      <c r="ARJ21" s="877"/>
      <c r="ARK21" s="877"/>
      <c r="ARL21" s="877"/>
      <c r="ARM21" s="877"/>
      <c r="ARN21" s="877"/>
      <c r="ARO21" s="877"/>
      <c r="ARP21" s="877"/>
      <c r="ARQ21" s="877"/>
      <c r="ARR21" s="877"/>
      <c r="ARS21" s="877"/>
      <c r="ART21" s="877"/>
      <c r="ARU21" s="877"/>
      <c r="ARV21" s="877"/>
      <c r="ARW21" s="877"/>
      <c r="ARX21" s="877"/>
      <c r="ARY21" s="877"/>
      <c r="ARZ21" s="877"/>
      <c r="ASA21" s="877"/>
      <c r="ASB21" s="877"/>
      <c r="ASC21" s="877"/>
      <c r="ASD21" s="877"/>
      <c r="ASE21" s="877"/>
      <c r="ASF21" s="877"/>
      <c r="ASG21" s="877"/>
      <c r="ASH21" s="877"/>
      <c r="ASI21" s="877"/>
      <c r="ASJ21" s="877"/>
      <c r="ASK21" s="877"/>
      <c r="ASL21" s="877"/>
      <c r="ASM21" s="877"/>
      <c r="ASN21" s="877"/>
      <c r="ASO21" s="877"/>
      <c r="ASP21" s="877"/>
      <c r="ASQ21" s="877"/>
      <c r="ASR21" s="877"/>
      <c r="ASS21" s="877"/>
      <c r="AST21" s="877"/>
      <c r="ASU21" s="877"/>
      <c r="ASV21" s="877"/>
      <c r="ASW21" s="877"/>
      <c r="ASX21" s="877"/>
      <c r="ASY21" s="877"/>
      <c r="ASZ21" s="877"/>
      <c r="ATA21" s="877"/>
      <c r="ATB21" s="877"/>
      <c r="ATC21" s="877"/>
      <c r="ATD21" s="877"/>
      <c r="ATE21" s="877"/>
      <c r="ATF21" s="877"/>
      <c r="ATG21" s="877"/>
      <c r="ATH21" s="877"/>
      <c r="ATI21" s="877"/>
      <c r="ATJ21" s="877"/>
      <c r="ATK21" s="877"/>
      <c r="ATL21" s="877"/>
      <c r="ATM21" s="877"/>
      <c r="ATN21" s="877"/>
      <c r="ATO21" s="877"/>
      <c r="ATP21" s="877"/>
      <c r="ATQ21" s="877"/>
      <c r="ATR21" s="877"/>
      <c r="ATS21" s="877"/>
      <c r="ATT21" s="877"/>
      <c r="ATU21" s="877"/>
      <c r="ATV21" s="877"/>
      <c r="ATW21" s="877"/>
      <c r="ATX21" s="877"/>
      <c r="ATY21" s="877"/>
      <c r="ATZ21" s="877"/>
      <c r="AUA21" s="877"/>
      <c r="AUB21" s="877"/>
      <c r="AUC21" s="877"/>
      <c r="AUD21" s="877"/>
      <c r="AUE21" s="877"/>
      <c r="AUF21" s="877"/>
      <c r="AUG21" s="877"/>
      <c r="AUH21" s="877"/>
      <c r="AUI21" s="877"/>
      <c r="AUJ21" s="877"/>
      <c r="AUK21" s="877"/>
      <c r="AUL21" s="877"/>
      <c r="AUM21" s="877"/>
      <c r="AUN21" s="877"/>
      <c r="AUO21" s="877"/>
      <c r="AUP21" s="877"/>
      <c r="AUQ21" s="877"/>
      <c r="AUR21" s="877"/>
      <c r="AUS21" s="877"/>
      <c r="AUT21" s="877"/>
      <c r="AUU21" s="877"/>
      <c r="AUV21" s="877"/>
      <c r="AUW21" s="877"/>
      <c r="AUX21" s="877"/>
      <c r="AUY21" s="877"/>
      <c r="AUZ21" s="877"/>
      <c r="AVA21" s="877"/>
      <c r="AVB21" s="877"/>
      <c r="AVC21" s="877"/>
      <c r="AVD21" s="877"/>
      <c r="AVE21" s="877"/>
      <c r="AVF21" s="877"/>
      <c r="AVG21" s="877"/>
      <c r="AVH21" s="877"/>
      <c r="AVI21" s="877"/>
      <c r="AVJ21" s="877"/>
      <c r="AVK21" s="877"/>
      <c r="AVL21" s="877"/>
      <c r="AVM21" s="877"/>
      <c r="AVN21" s="877"/>
      <c r="AVO21" s="877"/>
      <c r="AVP21" s="877"/>
      <c r="AVQ21" s="877"/>
      <c r="AVR21" s="877"/>
      <c r="AVS21" s="877"/>
      <c r="AVT21" s="877"/>
      <c r="AVU21" s="877"/>
      <c r="AVV21" s="877"/>
      <c r="AVW21" s="877"/>
      <c r="AVX21" s="877"/>
      <c r="AVY21" s="877"/>
      <c r="AVZ21" s="877"/>
      <c r="AWA21" s="877"/>
      <c r="AWB21" s="877"/>
      <c r="AWC21" s="877"/>
      <c r="AWD21" s="877"/>
      <c r="AWE21" s="877"/>
      <c r="AWF21" s="877"/>
      <c r="AWG21" s="877"/>
      <c r="AWH21" s="877"/>
      <c r="AWI21" s="877"/>
      <c r="AWJ21" s="877"/>
      <c r="AWK21" s="877"/>
      <c r="AWL21" s="877"/>
      <c r="AWM21" s="877"/>
      <c r="AWN21" s="877"/>
      <c r="AWO21" s="877"/>
      <c r="AWP21" s="877"/>
      <c r="AWQ21" s="877"/>
      <c r="AWR21" s="877"/>
      <c r="AWS21" s="877"/>
      <c r="AWT21" s="877"/>
      <c r="AWU21" s="877"/>
      <c r="AWV21" s="877"/>
      <c r="AWW21" s="877"/>
      <c r="AWX21" s="877"/>
      <c r="AWY21" s="877"/>
      <c r="AWZ21" s="877"/>
      <c r="AXA21" s="877"/>
      <c r="AXB21" s="877"/>
      <c r="AXC21" s="877"/>
      <c r="AXD21" s="877"/>
      <c r="AXE21" s="877"/>
      <c r="AXF21" s="877"/>
      <c r="AXG21" s="877"/>
      <c r="AXH21" s="877"/>
      <c r="AXI21" s="877"/>
      <c r="AXJ21" s="877"/>
      <c r="AXK21" s="877"/>
      <c r="AXL21" s="877"/>
      <c r="AXM21" s="877"/>
      <c r="AXN21" s="877"/>
      <c r="AXO21" s="877"/>
      <c r="AXP21" s="877"/>
      <c r="AXQ21" s="877"/>
      <c r="AXR21" s="877"/>
      <c r="AXS21" s="877"/>
      <c r="AXT21" s="877"/>
      <c r="AXU21" s="877"/>
      <c r="AXV21" s="877"/>
      <c r="AXW21" s="877"/>
      <c r="AXX21" s="877"/>
      <c r="AXY21" s="877"/>
      <c r="AXZ21" s="877"/>
      <c r="AYA21" s="877"/>
      <c r="AYB21" s="877"/>
      <c r="AYC21" s="877"/>
      <c r="AYD21" s="877"/>
      <c r="AYE21" s="877"/>
      <c r="AYF21" s="877"/>
      <c r="AYG21" s="877"/>
      <c r="AYH21" s="877"/>
      <c r="AYI21" s="877"/>
      <c r="AYJ21" s="877"/>
      <c r="AYK21" s="877"/>
      <c r="AYL21" s="877"/>
      <c r="AYM21" s="877"/>
      <c r="AYN21" s="877"/>
      <c r="AYO21" s="877"/>
      <c r="AYP21" s="877"/>
      <c r="AYQ21" s="877"/>
      <c r="AYR21" s="877"/>
      <c r="AYS21" s="877"/>
      <c r="AYT21" s="877"/>
      <c r="AYU21" s="877"/>
      <c r="AYV21" s="877"/>
      <c r="AYW21" s="877"/>
      <c r="AYX21" s="877"/>
      <c r="AYY21" s="877"/>
      <c r="AYZ21" s="877"/>
      <c r="AZA21" s="877"/>
      <c r="AZB21" s="877"/>
      <c r="AZC21" s="877"/>
      <c r="AZD21" s="877"/>
      <c r="AZE21" s="877"/>
      <c r="AZF21" s="877"/>
      <c r="AZG21" s="877"/>
      <c r="AZH21" s="877"/>
      <c r="AZI21" s="877"/>
      <c r="AZJ21" s="877"/>
      <c r="AZK21" s="877"/>
      <c r="AZL21" s="877"/>
      <c r="AZM21" s="877"/>
      <c r="AZN21" s="877"/>
      <c r="AZO21" s="877"/>
      <c r="AZP21" s="877"/>
      <c r="AZQ21" s="877"/>
      <c r="AZR21" s="877"/>
      <c r="AZS21" s="877"/>
      <c r="AZT21" s="877"/>
      <c r="AZU21" s="877"/>
      <c r="AZV21" s="877"/>
      <c r="AZW21" s="877"/>
      <c r="AZX21" s="877"/>
      <c r="AZY21" s="877"/>
      <c r="AZZ21" s="877"/>
      <c r="BAA21" s="877"/>
      <c r="BAB21" s="877"/>
      <c r="BAC21" s="877"/>
      <c r="BAD21" s="877"/>
      <c r="BAE21" s="877"/>
      <c r="BAF21" s="877"/>
      <c r="BAG21" s="877"/>
      <c r="BAH21" s="877"/>
      <c r="BAI21" s="877"/>
      <c r="BAJ21" s="877"/>
      <c r="BAK21" s="877"/>
      <c r="BAL21" s="877"/>
      <c r="BAM21" s="877"/>
      <c r="BAN21" s="877"/>
      <c r="BAO21" s="877"/>
      <c r="BAP21" s="877"/>
      <c r="BAQ21" s="877"/>
      <c r="BAR21" s="877"/>
      <c r="BAS21" s="877"/>
      <c r="BAT21" s="877"/>
      <c r="BAU21" s="877"/>
      <c r="BAV21" s="877"/>
      <c r="BAW21" s="877"/>
      <c r="BAX21" s="877"/>
      <c r="BAY21" s="877"/>
      <c r="BAZ21" s="877"/>
      <c r="BBA21" s="877"/>
      <c r="BBB21" s="877"/>
      <c r="BBC21" s="877"/>
      <c r="BBD21" s="877"/>
      <c r="BBE21" s="877"/>
      <c r="BBF21" s="877"/>
      <c r="BBG21" s="877"/>
      <c r="BBH21" s="877"/>
      <c r="BBI21" s="877"/>
      <c r="BBJ21" s="877"/>
      <c r="BBK21" s="877"/>
      <c r="BBL21" s="877"/>
      <c r="BBM21" s="877"/>
      <c r="BBN21" s="877"/>
      <c r="BBO21" s="877"/>
      <c r="BBP21" s="877"/>
      <c r="BBQ21" s="877"/>
      <c r="BBR21" s="877"/>
      <c r="BBS21" s="877"/>
      <c r="BBT21" s="877"/>
      <c r="BBU21" s="877"/>
      <c r="BBV21" s="877"/>
      <c r="BBW21" s="877"/>
      <c r="BBX21" s="877"/>
      <c r="BBY21" s="877"/>
      <c r="BBZ21" s="877"/>
      <c r="BCA21" s="877"/>
      <c r="BCB21" s="877"/>
      <c r="BCC21" s="877"/>
      <c r="BCD21" s="877"/>
      <c r="BCE21" s="877"/>
      <c r="BCF21" s="877"/>
      <c r="BCG21" s="877"/>
      <c r="BCH21" s="877"/>
      <c r="BCI21" s="877"/>
      <c r="BCJ21" s="877"/>
      <c r="BCK21" s="877"/>
      <c r="BCL21" s="877"/>
      <c r="BCM21" s="877"/>
      <c r="BCN21" s="877"/>
      <c r="BCO21" s="877"/>
      <c r="BCP21" s="877"/>
      <c r="BCQ21" s="877"/>
      <c r="BCR21" s="877"/>
      <c r="BCS21" s="877"/>
      <c r="BCT21" s="877"/>
      <c r="BCU21" s="877"/>
      <c r="BCV21" s="877"/>
      <c r="BCW21" s="877"/>
      <c r="BCX21" s="877"/>
      <c r="BCY21" s="877"/>
      <c r="BCZ21" s="877"/>
      <c r="BDA21" s="877"/>
      <c r="BDB21" s="877"/>
      <c r="BDC21" s="877"/>
      <c r="BDD21" s="877"/>
      <c r="BDE21" s="877"/>
      <c r="BDF21" s="877"/>
      <c r="BDG21" s="877"/>
      <c r="BDH21" s="877"/>
      <c r="BDI21" s="877"/>
      <c r="BDJ21" s="877"/>
      <c r="BDK21" s="877"/>
      <c r="BDL21" s="877"/>
      <c r="BDM21" s="877"/>
      <c r="BDN21" s="877"/>
      <c r="BDO21" s="877"/>
      <c r="BDP21" s="877"/>
      <c r="BDQ21" s="877"/>
      <c r="BDR21" s="877"/>
      <c r="BDS21" s="877"/>
      <c r="BDT21" s="877"/>
      <c r="BDU21" s="877"/>
      <c r="BDV21" s="877"/>
      <c r="BDW21" s="877"/>
      <c r="BDX21" s="877"/>
      <c r="BDY21" s="877"/>
      <c r="BDZ21" s="877"/>
      <c r="BEA21" s="877"/>
      <c r="BEB21" s="877"/>
      <c r="BEC21" s="877"/>
      <c r="BED21" s="877"/>
      <c r="BEE21" s="877"/>
      <c r="BEF21" s="877"/>
      <c r="BEG21" s="877"/>
      <c r="BEH21" s="877"/>
      <c r="BEI21" s="877"/>
      <c r="BEJ21" s="877"/>
      <c r="BEK21" s="877"/>
      <c r="BEL21" s="877"/>
      <c r="BEM21" s="877"/>
      <c r="BEN21" s="877"/>
      <c r="BEO21" s="877"/>
      <c r="BEP21" s="877"/>
      <c r="BEQ21" s="877"/>
      <c r="BER21" s="877"/>
      <c r="BES21" s="877"/>
      <c r="BET21" s="877"/>
      <c r="BEU21" s="877"/>
      <c r="BEV21" s="877"/>
      <c r="BEW21" s="877"/>
      <c r="BEX21" s="877"/>
      <c r="BEY21" s="877"/>
      <c r="BEZ21" s="877"/>
      <c r="BFA21" s="877"/>
      <c r="BFB21" s="877"/>
      <c r="BFC21" s="877"/>
      <c r="BFD21" s="877"/>
      <c r="BFE21" s="877"/>
      <c r="BFF21" s="877"/>
      <c r="BFG21" s="877"/>
      <c r="BFH21" s="877"/>
      <c r="BFI21" s="877"/>
      <c r="BFJ21" s="877"/>
      <c r="BFK21" s="877"/>
      <c r="BFL21" s="877"/>
      <c r="BFM21" s="877"/>
      <c r="BFN21" s="877"/>
      <c r="BFO21" s="877"/>
      <c r="BFP21" s="877"/>
      <c r="BFQ21" s="877"/>
      <c r="BFR21" s="877"/>
      <c r="BFS21" s="877"/>
      <c r="BFT21" s="877"/>
      <c r="BFU21" s="877"/>
      <c r="BFV21" s="877"/>
      <c r="BFW21" s="877"/>
      <c r="BFX21" s="877"/>
      <c r="BFY21" s="877"/>
      <c r="BFZ21" s="877"/>
      <c r="BGA21" s="877"/>
      <c r="BGB21" s="877"/>
      <c r="BGC21" s="877"/>
      <c r="BGD21" s="877"/>
      <c r="BGE21" s="877"/>
      <c r="BGF21" s="877"/>
      <c r="BGG21" s="877"/>
      <c r="BGH21" s="877"/>
      <c r="BGI21" s="877"/>
      <c r="BGJ21" s="877"/>
      <c r="BGK21" s="877"/>
      <c r="BGL21" s="877"/>
      <c r="BGM21" s="877"/>
      <c r="BGN21" s="877"/>
      <c r="BGO21" s="877"/>
      <c r="BGP21" s="877"/>
      <c r="BGQ21" s="877"/>
      <c r="BGR21" s="877"/>
      <c r="BGS21" s="877"/>
      <c r="BGT21" s="877"/>
      <c r="BGU21" s="877"/>
      <c r="BGV21" s="877"/>
      <c r="BGW21" s="877"/>
      <c r="BGX21" s="877"/>
      <c r="BGY21" s="877"/>
      <c r="BGZ21" s="877"/>
      <c r="BHA21" s="877"/>
      <c r="BHB21" s="877"/>
      <c r="BHC21" s="877"/>
      <c r="BHD21" s="877"/>
      <c r="BHE21" s="877"/>
      <c r="BHF21" s="877"/>
      <c r="BHG21" s="877"/>
      <c r="BHH21" s="877"/>
      <c r="BHI21" s="877"/>
      <c r="BHJ21" s="877"/>
      <c r="BHK21" s="877"/>
      <c r="BHL21" s="877"/>
      <c r="BHM21" s="877"/>
      <c r="BHN21" s="877"/>
      <c r="BHO21" s="877"/>
      <c r="BHP21" s="877"/>
      <c r="BHQ21" s="877"/>
      <c r="BHR21" s="877"/>
      <c r="BHS21" s="877"/>
      <c r="BHT21" s="877"/>
      <c r="BHU21" s="877"/>
      <c r="BHV21" s="877"/>
      <c r="BHW21" s="877"/>
      <c r="BHX21" s="877"/>
      <c r="BHY21" s="877"/>
      <c r="BHZ21" s="877"/>
      <c r="BIA21" s="877"/>
      <c r="BIB21" s="877"/>
      <c r="BIC21" s="877"/>
      <c r="BID21" s="877"/>
      <c r="BIE21" s="877"/>
      <c r="BIF21" s="877"/>
      <c r="BIG21" s="877"/>
      <c r="BIH21" s="877"/>
      <c r="BII21" s="877"/>
      <c r="BIJ21" s="877"/>
      <c r="BIK21" s="877"/>
      <c r="BIL21" s="877"/>
      <c r="BIM21" s="877"/>
      <c r="BIN21" s="877"/>
      <c r="BIO21" s="877"/>
      <c r="BIP21" s="877"/>
      <c r="BIQ21" s="877"/>
      <c r="BIR21" s="877"/>
      <c r="BIS21" s="877"/>
      <c r="BIT21" s="877"/>
      <c r="BIU21" s="877"/>
      <c r="BIV21" s="877"/>
      <c r="BIW21" s="877"/>
      <c r="BIX21" s="877"/>
      <c r="BIY21" s="877"/>
      <c r="BIZ21" s="877"/>
      <c r="BJA21" s="877"/>
      <c r="BJB21" s="877"/>
      <c r="BJC21" s="877"/>
      <c r="BJD21" s="877"/>
      <c r="BJE21" s="877"/>
      <c r="BJF21" s="877"/>
      <c r="BJG21" s="877"/>
      <c r="BJH21" s="877"/>
      <c r="BJI21" s="877"/>
      <c r="BJJ21" s="877"/>
      <c r="BJK21" s="877"/>
      <c r="BJL21" s="877"/>
      <c r="BJM21" s="877"/>
      <c r="BJN21" s="877"/>
      <c r="BJO21" s="877"/>
      <c r="BJP21" s="877"/>
      <c r="BJQ21" s="877"/>
      <c r="BJR21" s="877"/>
      <c r="BJS21" s="877"/>
      <c r="BJT21" s="877"/>
      <c r="BJU21" s="877"/>
      <c r="BJV21" s="877"/>
      <c r="BJW21" s="877"/>
      <c r="BJX21" s="877"/>
      <c r="BJY21" s="877"/>
      <c r="BJZ21" s="877"/>
      <c r="BKA21" s="877"/>
      <c r="BKB21" s="877"/>
      <c r="BKC21" s="877"/>
      <c r="BKD21" s="877"/>
      <c r="BKE21" s="877"/>
      <c r="BKF21" s="877"/>
      <c r="BKG21" s="877"/>
      <c r="BKH21" s="877"/>
      <c r="BKI21" s="877"/>
      <c r="BKJ21" s="877"/>
      <c r="BKK21" s="877"/>
      <c r="BKL21" s="877"/>
      <c r="BKM21" s="877"/>
      <c r="BKN21" s="877"/>
      <c r="BKO21" s="877"/>
      <c r="BKP21" s="877"/>
      <c r="BKQ21" s="877"/>
      <c r="BKR21" s="877"/>
      <c r="BKS21" s="877"/>
      <c r="BKT21" s="877"/>
      <c r="BKU21" s="877"/>
      <c r="BKV21" s="877"/>
      <c r="BKW21" s="877"/>
      <c r="BKX21" s="877"/>
      <c r="BKY21" s="877"/>
      <c r="BKZ21" s="877"/>
      <c r="BLA21" s="877"/>
      <c r="BLB21" s="877"/>
      <c r="BLC21" s="877"/>
      <c r="BLD21" s="877"/>
      <c r="BLE21" s="877"/>
      <c r="BLF21" s="877"/>
      <c r="BLG21" s="877"/>
      <c r="BLH21" s="877"/>
      <c r="BLI21" s="877"/>
      <c r="BLJ21" s="877"/>
      <c r="BLK21" s="877"/>
      <c r="BLL21" s="877"/>
      <c r="BLM21" s="877"/>
      <c r="BLN21" s="877"/>
      <c r="BLO21" s="877"/>
      <c r="BLP21" s="877"/>
      <c r="BLQ21" s="877"/>
      <c r="BLR21" s="877"/>
      <c r="BLS21" s="877"/>
      <c r="BLT21" s="877"/>
      <c r="BLU21" s="877"/>
      <c r="BLV21" s="877"/>
      <c r="BLW21" s="877"/>
      <c r="BLX21" s="877"/>
      <c r="BLY21" s="877"/>
      <c r="BLZ21" s="877"/>
      <c r="BMA21" s="877"/>
      <c r="BMB21" s="877"/>
      <c r="BMC21" s="877"/>
      <c r="BMD21" s="877"/>
      <c r="BME21" s="877"/>
      <c r="BMF21" s="877"/>
      <c r="BMG21" s="877"/>
      <c r="BMH21" s="877"/>
      <c r="BMI21" s="877"/>
      <c r="BMJ21" s="877"/>
      <c r="BMK21" s="877"/>
      <c r="BML21" s="877"/>
      <c r="BMM21" s="877"/>
      <c r="BMN21" s="877"/>
      <c r="BMO21" s="877"/>
      <c r="BMP21" s="877"/>
      <c r="BMQ21" s="877"/>
      <c r="BMR21" s="877"/>
      <c r="BMS21" s="877"/>
      <c r="BMT21" s="877"/>
      <c r="BMU21" s="877"/>
      <c r="BMV21" s="877"/>
      <c r="BMW21" s="877"/>
      <c r="BMX21" s="877"/>
      <c r="BMY21" s="877"/>
      <c r="BMZ21" s="877"/>
      <c r="BNA21" s="877"/>
      <c r="BNB21" s="877"/>
      <c r="BNC21" s="877"/>
      <c r="BND21" s="877"/>
      <c r="BNE21" s="877"/>
      <c r="BNF21" s="877"/>
      <c r="BNG21" s="877"/>
      <c r="BNH21" s="877"/>
      <c r="BNI21" s="877"/>
      <c r="BNJ21" s="877"/>
      <c r="BNK21" s="877"/>
      <c r="BNL21" s="877"/>
      <c r="BNM21" s="877"/>
      <c r="BNN21" s="877"/>
      <c r="BNO21" s="877"/>
      <c r="BNP21" s="877"/>
      <c r="BNQ21" s="877"/>
      <c r="BNR21" s="877"/>
      <c r="BNS21" s="877"/>
      <c r="BNT21" s="877"/>
      <c r="BNU21" s="877"/>
      <c r="BNV21" s="877"/>
      <c r="BNW21" s="877"/>
      <c r="BNX21" s="877"/>
      <c r="BNY21" s="877"/>
      <c r="BNZ21" s="877"/>
      <c r="BOA21" s="877"/>
      <c r="BOB21" s="877"/>
      <c r="BOC21" s="877"/>
      <c r="BOD21" s="877"/>
      <c r="BOE21" s="877"/>
      <c r="BOF21" s="877"/>
      <c r="BOG21" s="877"/>
      <c r="BOH21" s="877"/>
      <c r="BOI21" s="877"/>
      <c r="BOJ21" s="877"/>
      <c r="BOK21" s="877"/>
      <c r="BOL21" s="877"/>
      <c r="BOM21" s="877"/>
      <c r="BON21" s="877"/>
      <c r="BOO21" s="877"/>
      <c r="BOP21" s="877"/>
      <c r="BOQ21" s="877"/>
      <c r="BOR21" s="877"/>
      <c r="BOS21" s="877"/>
      <c r="BOT21" s="877"/>
      <c r="BOU21" s="877"/>
      <c r="BOV21" s="877"/>
      <c r="BOW21" s="877"/>
      <c r="BOX21" s="877"/>
      <c r="BOY21" s="877"/>
      <c r="BOZ21" s="877"/>
      <c r="BPA21" s="877"/>
      <c r="BPB21" s="877"/>
      <c r="BPC21" s="877"/>
      <c r="BPD21" s="877"/>
      <c r="BPE21" s="877"/>
      <c r="BPF21" s="877"/>
      <c r="BPG21" s="877"/>
      <c r="BPH21" s="877"/>
      <c r="BPI21" s="877"/>
      <c r="BPJ21" s="877"/>
      <c r="BPK21" s="877"/>
      <c r="BPL21" s="877"/>
      <c r="BPM21" s="877"/>
      <c r="BPN21" s="877"/>
      <c r="BPO21" s="877"/>
      <c r="BPP21" s="877"/>
      <c r="BPQ21" s="877"/>
      <c r="BPR21" s="877"/>
      <c r="BPS21" s="877"/>
      <c r="BPT21" s="877"/>
      <c r="BPU21" s="877"/>
      <c r="BPV21" s="877"/>
      <c r="BPW21" s="877"/>
      <c r="BPX21" s="877"/>
      <c r="BPY21" s="877"/>
      <c r="BPZ21" s="877"/>
      <c r="BQA21" s="877"/>
      <c r="BQB21" s="877"/>
      <c r="BQC21" s="877"/>
      <c r="BQD21" s="877"/>
      <c r="BQE21" s="877"/>
      <c r="BQF21" s="877"/>
      <c r="BQG21" s="877"/>
      <c r="BQH21" s="877"/>
      <c r="BQI21" s="877"/>
      <c r="BQJ21" s="877"/>
      <c r="BQK21" s="877"/>
      <c r="BQL21" s="877"/>
      <c r="BQM21" s="877"/>
      <c r="BQN21" s="877"/>
      <c r="BQO21" s="877"/>
      <c r="BQP21" s="877"/>
      <c r="BQQ21" s="877"/>
      <c r="BQR21" s="877"/>
      <c r="BQS21" s="877"/>
      <c r="BQT21" s="877"/>
      <c r="BQU21" s="877"/>
      <c r="BQV21" s="877"/>
      <c r="BQW21" s="877"/>
      <c r="BQX21" s="877"/>
      <c r="BQY21" s="877"/>
      <c r="BQZ21" s="877"/>
      <c r="BRA21" s="877"/>
      <c r="BRB21" s="877"/>
      <c r="BRC21" s="877"/>
      <c r="BRD21" s="877"/>
      <c r="BRE21" s="877"/>
      <c r="BRF21" s="877"/>
      <c r="BRG21" s="877"/>
      <c r="BRH21" s="877"/>
      <c r="BRI21" s="877"/>
      <c r="BRJ21" s="877"/>
      <c r="BRK21" s="877"/>
      <c r="BRL21" s="877"/>
      <c r="BRM21" s="877"/>
      <c r="BRN21" s="877"/>
      <c r="BRO21" s="877"/>
      <c r="BRP21" s="877"/>
      <c r="BRQ21" s="877"/>
      <c r="BRR21" s="877"/>
      <c r="BRS21" s="877"/>
      <c r="BRT21" s="877"/>
      <c r="BRU21" s="877"/>
      <c r="BRV21" s="877"/>
      <c r="BRW21" s="877"/>
      <c r="BRX21" s="877"/>
      <c r="BRY21" s="877"/>
      <c r="BRZ21" s="877"/>
      <c r="BSA21" s="877"/>
      <c r="BSB21" s="877"/>
      <c r="BSC21" s="877"/>
      <c r="BSD21" s="877"/>
      <c r="BSE21" s="877"/>
      <c r="BSF21" s="877"/>
      <c r="BSG21" s="877"/>
      <c r="BSH21" s="877"/>
      <c r="BSI21" s="877"/>
      <c r="BSJ21" s="877"/>
      <c r="BSK21" s="877"/>
      <c r="BSL21" s="877"/>
      <c r="BSM21" s="877"/>
      <c r="BSN21" s="877"/>
      <c r="BSO21" s="877"/>
      <c r="BSP21" s="877"/>
      <c r="BSQ21" s="877"/>
      <c r="BSR21" s="877"/>
      <c r="BSS21" s="877"/>
      <c r="BST21" s="877"/>
      <c r="BSU21" s="877"/>
      <c r="BSV21" s="877"/>
      <c r="BSW21" s="877"/>
      <c r="BSX21" s="877"/>
      <c r="BSY21" s="877"/>
      <c r="BSZ21" s="877"/>
      <c r="BTA21" s="877"/>
      <c r="BTB21" s="877"/>
      <c r="BTC21" s="877"/>
      <c r="BTD21" s="877"/>
      <c r="BTE21" s="877"/>
      <c r="BTF21" s="877"/>
      <c r="BTG21" s="877"/>
      <c r="BTH21" s="877"/>
      <c r="BTI21" s="877"/>
      <c r="BTJ21" s="877"/>
      <c r="BTK21" s="877"/>
      <c r="BTL21" s="877"/>
      <c r="BTM21" s="877"/>
      <c r="BTN21" s="877"/>
      <c r="BTO21" s="877"/>
      <c r="BTP21" s="877"/>
      <c r="BTQ21" s="877"/>
      <c r="BTR21" s="877"/>
      <c r="BTS21" s="877"/>
      <c r="BTT21" s="877"/>
      <c r="BTU21" s="877"/>
      <c r="BTV21" s="877"/>
      <c r="BTW21" s="877"/>
      <c r="BTX21" s="877"/>
      <c r="BTY21" s="877"/>
      <c r="BTZ21" s="877"/>
      <c r="BUA21" s="877"/>
      <c r="BUB21" s="877"/>
      <c r="BUC21" s="877"/>
      <c r="BUD21" s="877"/>
      <c r="BUE21" s="877"/>
      <c r="BUF21" s="877"/>
      <c r="BUG21" s="877"/>
      <c r="BUH21" s="877"/>
      <c r="BUI21" s="877"/>
      <c r="BUJ21" s="877"/>
      <c r="BUK21" s="877"/>
      <c r="BUL21" s="877"/>
      <c r="BUM21" s="877"/>
      <c r="BUN21" s="877"/>
      <c r="BUO21" s="877"/>
      <c r="BUP21" s="877"/>
      <c r="BUQ21" s="877"/>
      <c r="BUR21" s="877"/>
      <c r="BUS21" s="877"/>
      <c r="BUT21" s="877"/>
      <c r="BUU21" s="877"/>
      <c r="BUV21" s="877"/>
      <c r="BUW21" s="877"/>
      <c r="BUX21" s="877"/>
      <c r="BUY21" s="877"/>
      <c r="BUZ21" s="877"/>
      <c r="BVA21" s="877"/>
      <c r="BVB21" s="877"/>
      <c r="BVC21" s="877"/>
      <c r="BVD21" s="877"/>
      <c r="BVE21" s="877"/>
      <c r="BVF21" s="877"/>
      <c r="BVG21" s="877"/>
      <c r="BVH21" s="877"/>
      <c r="BVI21" s="877"/>
      <c r="BVJ21" s="877"/>
      <c r="BVK21" s="877"/>
      <c r="BVL21" s="877"/>
      <c r="BVM21" s="877"/>
      <c r="BVN21" s="877"/>
      <c r="BVO21" s="877"/>
      <c r="BVP21" s="877"/>
      <c r="BVQ21" s="877"/>
      <c r="BVR21" s="877"/>
      <c r="BVS21" s="877"/>
      <c r="BVT21" s="877"/>
      <c r="BVU21" s="877"/>
      <c r="BVV21" s="877"/>
      <c r="BVW21" s="877"/>
      <c r="BVX21" s="877"/>
      <c r="BVY21" s="877"/>
      <c r="BVZ21" s="877"/>
      <c r="BWA21" s="877"/>
      <c r="BWB21" s="877"/>
      <c r="BWC21" s="877"/>
      <c r="BWD21" s="877"/>
      <c r="BWE21" s="877"/>
      <c r="BWF21" s="877"/>
      <c r="BWG21" s="877"/>
      <c r="BWH21" s="877"/>
      <c r="BWI21" s="877"/>
      <c r="BWJ21" s="877"/>
      <c r="BWK21" s="877"/>
      <c r="BWL21" s="877"/>
      <c r="BWM21" s="877"/>
      <c r="BWN21" s="877"/>
      <c r="BWO21" s="877"/>
      <c r="BWP21" s="877"/>
      <c r="BWQ21" s="877"/>
      <c r="BWR21" s="877"/>
      <c r="BWS21" s="877"/>
      <c r="BWT21" s="877"/>
      <c r="BWU21" s="877"/>
      <c r="BWV21" s="877"/>
      <c r="BWW21" s="877"/>
      <c r="BWX21" s="877"/>
      <c r="BWY21" s="877"/>
      <c r="BWZ21" s="877"/>
      <c r="BXA21" s="877"/>
      <c r="BXB21" s="877"/>
      <c r="BXC21" s="877"/>
      <c r="BXD21" s="877"/>
      <c r="BXE21" s="877"/>
      <c r="BXF21" s="877"/>
      <c r="BXG21" s="877"/>
      <c r="BXH21" s="877"/>
      <c r="BXI21" s="877"/>
      <c r="BXJ21" s="877"/>
      <c r="BXK21" s="877"/>
      <c r="BXL21" s="877"/>
      <c r="BXM21" s="877"/>
      <c r="BXN21" s="877"/>
      <c r="BXO21" s="877"/>
      <c r="BXP21" s="877"/>
      <c r="BXQ21" s="877"/>
      <c r="BXR21" s="877"/>
      <c r="BXS21" s="877"/>
      <c r="BXT21" s="877"/>
      <c r="BXU21" s="877"/>
      <c r="BXV21" s="877"/>
      <c r="BXW21" s="877"/>
      <c r="BXX21" s="877"/>
      <c r="BXY21" s="877"/>
      <c r="BXZ21" s="877"/>
      <c r="BYA21" s="877"/>
      <c r="BYB21" s="877"/>
      <c r="BYC21" s="877"/>
      <c r="BYD21" s="877"/>
      <c r="BYE21" s="877"/>
      <c r="BYF21" s="877"/>
      <c r="BYG21" s="877"/>
      <c r="BYH21" s="877"/>
      <c r="BYI21" s="877"/>
      <c r="BYJ21" s="877"/>
      <c r="BYK21" s="877"/>
      <c r="BYL21" s="877"/>
      <c r="BYM21" s="877"/>
      <c r="BYN21" s="877"/>
      <c r="BYO21" s="877"/>
      <c r="BYP21" s="877"/>
      <c r="BYQ21" s="877"/>
      <c r="BYR21" s="877"/>
      <c r="BYS21" s="877"/>
      <c r="BYT21" s="877"/>
      <c r="BYU21" s="877"/>
      <c r="BYV21" s="877"/>
      <c r="BYW21" s="877"/>
      <c r="BYX21" s="877"/>
      <c r="BYY21" s="877"/>
      <c r="BYZ21" s="877"/>
      <c r="BZA21" s="877"/>
      <c r="BZB21" s="877"/>
      <c r="BZC21" s="877"/>
      <c r="BZD21" s="877"/>
      <c r="BZE21" s="877"/>
      <c r="BZF21" s="877"/>
      <c r="BZG21" s="877"/>
      <c r="BZH21" s="877"/>
      <c r="BZI21" s="877"/>
      <c r="BZJ21" s="877"/>
      <c r="BZK21" s="877"/>
      <c r="BZL21" s="877"/>
      <c r="BZM21" s="877"/>
      <c r="BZN21" s="877"/>
      <c r="BZO21" s="877"/>
      <c r="BZP21" s="877"/>
      <c r="BZQ21" s="877"/>
      <c r="BZR21" s="877"/>
      <c r="BZS21" s="877"/>
      <c r="BZT21" s="877"/>
      <c r="BZU21" s="877"/>
      <c r="BZV21" s="877"/>
      <c r="BZW21" s="877"/>
      <c r="BZX21" s="877"/>
      <c r="BZY21" s="877"/>
      <c r="BZZ21" s="877"/>
      <c r="CAA21" s="877"/>
      <c r="CAB21" s="877"/>
      <c r="CAC21" s="877"/>
      <c r="CAD21" s="877"/>
      <c r="CAE21" s="877"/>
      <c r="CAF21" s="877"/>
      <c r="CAG21" s="877"/>
      <c r="CAH21" s="877"/>
      <c r="CAI21" s="877"/>
      <c r="CAJ21" s="877"/>
      <c r="CAK21" s="877"/>
      <c r="CAL21" s="877"/>
      <c r="CAM21" s="877"/>
      <c r="CAN21" s="877"/>
      <c r="CAO21" s="877"/>
      <c r="CAP21" s="877"/>
      <c r="CAQ21" s="877"/>
      <c r="CAR21" s="877"/>
      <c r="CAS21" s="877"/>
      <c r="CAT21" s="877"/>
      <c r="CAU21" s="877"/>
      <c r="CAV21" s="877"/>
      <c r="CAW21" s="877"/>
      <c r="CAX21" s="877"/>
      <c r="CAY21" s="877"/>
      <c r="CAZ21" s="877"/>
      <c r="CBA21" s="877"/>
      <c r="CBB21" s="877"/>
      <c r="CBC21" s="877"/>
      <c r="CBD21" s="877"/>
      <c r="CBE21" s="877"/>
      <c r="CBF21" s="877"/>
      <c r="CBG21" s="877"/>
      <c r="CBH21" s="877"/>
      <c r="CBI21" s="877"/>
      <c r="CBJ21" s="877"/>
      <c r="CBK21" s="877"/>
      <c r="CBL21" s="877"/>
      <c r="CBM21" s="877"/>
      <c r="CBN21" s="877"/>
      <c r="CBO21" s="877"/>
      <c r="CBP21" s="877"/>
      <c r="CBQ21" s="877"/>
      <c r="CBR21" s="877"/>
      <c r="CBS21" s="877"/>
      <c r="CBT21" s="877"/>
      <c r="CBU21" s="877"/>
      <c r="CBV21" s="877"/>
      <c r="CBW21" s="877"/>
      <c r="CBX21" s="877"/>
      <c r="CBY21" s="877"/>
      <c r="CBZ21" s="877"/>
      <c r="CCA21" s="877"/>
      <c r="CCB21" s="877"/>
      <c r="CCC21" s="877"/>
      <c r="CCD21" s="877"/>
      <c r="CCE21" s="877"/>
      <c r="CCF21" s="877"/>
      <c r="CCG21" s="877"/>
      <c r="CCH21" s="877"/>
      <c r="CCI21" s="877"/>
      <c r="CCJ21" s="877"/>
      <c r="CCK21" s="877"/>
      <c r="CCL21" s="877"/>
      <c r="CCM21" s="877"/>
      <c r="CCN21" s="877"/>
      <c r="CCO21" s="877"/>
      <c r="CCP21" s="877"/>
      <c r="CCQ21" s="877"/>
      <c r="CCR21" s="877"/>
      <c r="CCS21" s="877"/>
      <c r="CCT21" s="877"/>
      <c r="CCU21" s="877"/>
      <c r="CCV21" s="877"/>
      <c r="CCW21" s="877"/>
      <c r="CCX21" s="877"/>
      <c r="CCY21" s="877"/>
      <c r="CCZ21" s="877"/>
      <c r="CDA21" s="877"/>
      <c r="CDB21" s="877"/>
      <c r="CDC21" s="877"/>
      <c r="CDD21" s="877"/>
      <c r="CDE21" s="877"/>
      <c r="CDF21" s="877"/>
      <c r="CDG21" s="877"/>
      <c r="CDH21" s="877"/>
      <c r="CDI21" s="877"/>
      <c r="CDJ21" s="877"/>
      <c r="CDK21" s="877"/>
      <c r="CDL21" s="877"/>
      <c r="CDM21" s="877"/>
      <c r="CDN21" s="877"/>
      <c r="CDO21" s="877"/>
      <c r="CDP21" s="877"/>
      <c r="CDQ21" s="877"/>
      <c r="CDR21" s="877"/>
      <c r="CDS21" s="877"/>
      <c r="CDT21" s="877"/>
      <c r="CDU21" s="877"/>
      <c r="CDV21" s="877"/>
      <c r="CDW21" s="877"/>
      <c r="CDX21" s="877"/>
      <c r="CDY21" s="877"/>
      <c r="CDZ21" s="877"/>
      <c r="CEA21" s="877"/>
      <c r="CEB21" s="877"/>
      <c r="CEC21" s="877"/>
      <c r="CED21" s="877"/>
      <c r="CEE21" s="877"/>
      <c r="CEF21" s="877"/>
      <c r="CEG21" s="877"/>
      <c r="CEH21" s="877"/>
      <c r="CEI21" s="877"/>
      <c r="CEJ21" s="877"/>
      <c r="CEK21" s="877"/>
      <c r="CEL21" s="877"/>
      <c r="CEM21" s="877"/>
      <c r="CEN21" s="877"/>
      <c r="CEO21" s="877"/>
      <c r="CEP21" s="877"/>
      <c r="CEQ21" s="877"/>
      <c r="CER21" s="877"/>
      <c r="CES21" s="877"/>
      <c r="CET21" s="877"/>
      <c r="CEU21" s="877"/>
      <c r="CEV21" s="877"/>
      <c r="CEW21" s="877"/>
      <c r="CEX21" s="877"/>
      <c r="CEY21" s="877"/>
      <c r="CEZ21" s="877"/>
      <c r="CFA21" s="877"/>
      <c r="CFB21" s="877"/>
      <c r="CFC21" s="877"/>
      <c r="CFD21" s="877"/>
      <c r="CFE21" s="877"/>
      <c r="CFF21" s="877"/>
      <c r="CFG21" s="877"/>
      <c r="CFH21" s="877"/>
      <c r="CFI21" s="877"/>
      <c r="CFJ21" s="877"/>
      <c r="CFK21" s="877"/>
      <c r="CFL21" s="877"/>
      <c r="CFM21" s="877"/>
      <c r="CFN21" s="877"/>
      <c r="CFO21" s="877"/>
      <c r="CFP21" s="877"/>
      <c r="CFQ21" s="877"/>
      <c r="CFR21" s="877"/>
      <c r="CFS21" s="877"/>
      <c r="CFT21" s="877"/>
      <c r="CFU21" s="877"/>
      <c r="CFV21" s="877"/>
      <c r="CFW21" s="877"/>
      <c r="CFX21" s="877"/>
      <c r="CFY21" s="877"/>
      <c r="CFZ21" s="877"/>
      <c r="CGA21" s="877"/>
      <c r="CGB21" s="877"/>
      <c r="CGC21" s="877"/>
      <c r="CGD21" s="877"/>
      <c r="CGE21" s="877"/>
      <c r="CGF21" s="877"/>
      <c r="CGG21" s="877"/>
      <c r="CGH21" s="877"/>
      <c r="CGI21" s="877"/>
      <c r="CGJ21" s="877"/>
      <c r="CGK21" s="877"/>
      <c r="CGL21" s="877"/>
      <c r="CGM21" s="877"/>
      <c r="CGN21" s="877"/>
      <c r="CGO21" s="877"/>
      <c r="CGP21" s="877"/>
      <c r="CGQ21" s="877"/>
      <c r="CGR21" s="877"/>
      <c r="CGS21" s="877"/>
      <c r="CGT21" s="877"/>
      <c r="CGU21" s="877"/>
      <c r="CGV21" s="877"/>
      <c r="CGW21" s="877"/>
      <c r="CGX21" s="877"/>
      <c r="CGY21" s="877"/>
      <c r="CGZ21" s="877"/>
      <c r="CHA21" s="877"/>
      <c r="CHB21" s="877"/>
      <c r="CHC21" s="877"/>
      <c r="CHD21" s="877"/>
      <c r="CHE21" s="877"/>
      <c r="CHF21" s="877"/>
      <c r="CHG21" s="877"/>
      <c r="CHH21" s="877"/>
      <c r="CHI21" s="877"/>
      <c r="CHJ21" s="877"/>
      <c r="CHK21" s="877"/>
      <c r="CHL21" s="877"/>
      <c r="CHM21" s="877"/>
      <c r="CHN21" s="877"/>
      <c r="CHO21" s="877"/>
      <c r="CHP21" s="877"/>
      <c r="CHQ21" s="877"/>
      <c r="CHR21" s="877"/>
      <c r="CHS21" s="877"/>
      <c r="CHT21" s="877"/>
      <c r="CHU21" s="877"/>
      <c r="CHV21" s="877"/>
      <c r="CHW21" s="877"/>
      <c r="CHX21" s="877"/>
      <c r="CHY21" s="877"/>
      <c r="CHZ21" s="877"/>
      <c r="CIA21" s="877"/>
      <c r="CIB21" s="877"/>
      <c r="CIC21" s="877"/>
      <c r="CID21" s="877"/>
      <c r="CIE21" s="877"/>
      <c r="CIF21" s="877"/>
      <c r="CIG21" s="877"/>
      <c r="CIH21" s="877"/>
      <c r="CII21" s="877"/>
      <c r="CIJ21" s="877"/>
      <c r="CIK21" s="877"/>
      <c r="CIL21" s="877"/>
      <c r="CIM21" s="877"/>
      <c r="CIN21" s="877"/>
      <c r="CIO21" s="877"/>
      <c r="CIP21" s="877"/>
      <c r="CIQ21" s="877"/>
      <c r="CIR21" s="877"/>
      <c r="CIS21" s="877"/>
      <c r="CIT21" s="877"/>
      <c r="CIU21" s="877"/>
      <c r="CIV21" s="877"/>
      <c r="CIW21" s="877"/>
      <c r="CIX21" s="877"/>
      <c r="CIY21" s="877"/>
      <c r="CIZ21" s="877"/>
      <c r="CJA21" s="877"/>
      <c r="CJB21" s="877"/>
      <c r="CJC21" s="877"/>
      <c r="CJD21" s="877"/>
      <c r="CJE21" s="877"/>
      <c r="CJF21" s="877"/>
      <c r="CJG21" s="877"/>
      <c r="CJH21" s="877"/>
      <c r="CJI21" s="877"/>
      <c r="CJJ21" s="877"/>
      <c r="CJK21" s="877"/>
      <c r="CJL21" s="877"/>
      <c r="CJM21" s="877"/>
      <c r="CJN21" s="877"/>
      <c r="CJO21" s="877"/>
      <c r="CJP21" s="877"/>
      <c r="CJQ21" s="877"/>
      <c r="CJR21" s="877"/>
      <c r="CJS21" s="877"/>
      <c r="CJT21" s="877"/>
      <c r="CJU21" s="877"/>
      <c r="CJV21" s="877"/>
      <c r="CJW21" s="877"/>
      <c r="CJX21" s="877"/>
      <c r="CJY21" s="877"/>
      <c r="CJZ21" s="877"/>
      <c r="CKA21" s="877"/>
      <c r="CKB21" s="877"/>
      <c r="CKC21" s="877"/>
      <c r="CKD21" s="877"/>
      <c r="CKE21" s="877"/>
      <c r="CKF21" s="877"/>
      <c r="CKG21" s="877"/>
      <c r="CKH21" s="877"/>
      <c r="CKI21" s="877"/>
      <c r="CKJ21" s="877"/>
      <c r="CKK21" s="877"/>
      <c r="CKL21" s="877"/>
      <c r="CKM21" s="877"/>
      <c r="CKN21" s="877"/>
      <c r="CKO21" s="877"/>
      <c r="CKP21" s="877"/>
      <c r="CKQ21" s="877"/>
      <c r="CKR21" s="877"/>
      <c r="CKS21" s="877"/>
      <c r="CKT21" s="877"/>
      <c r="CKU21" s="877"/>
      <c r="CKV21" s="877"/>
      <c r="CKW21" s="877"/>
      <c r="CKX21" s="877"/>
      <c r="CKY21" s="877"/>
      <c r="CKZ21" s="877"/>
      <c r="CLA21" s="877"/>
      <c r="CLB21" s="877"/>
      <c r="CLC21" s="877"/>
      <c r="CLD21" s="877"/>
      <c r="CLE21" s="877"/>
      <c r="CLF21" s="877"/>
      <c r="CLG21" s="877"/>
      <c r="CLH21" s="877"/>
      <c r="CLI21" s="877"/>
      <c r="CLJ21" s="877"/>
      <c r="CLK21" s="877"/>
      <c r="CLL21" s="877"/>
      <c r="CLM21" s="877"/>
      <c r="CLN21" s="877"/>
      <c r="CLO21" s="877"/>
      <c r="CLP21" s="877"/>
      <c r="CLQ21" s="877"/>
      <c r="CLR21" s="877"/>
      <c r="CLS21" s="877"/>
      <c r="CLT21" s="877"/>
      <c r="CLU21" s="877"/>
      <c r="CLV21" s="877"/>
      <c r="CLW21" s="877"/>
      <c r="CLX21" s="877"/>
      <c r="CLY21" s="877"/>
      <c r="CLZ21" s="877"/>
      <c r="CMA21" s="877"/>
      <c r="CMB21" s="877"/>
      <c r="CMC21" s="877"/>
      <c r="CMD21" s="877"/>
      <c r="CME21" s="877"/>
      <c r="CMF21" s="877"/>
      <c r="CMG21" s="877"/>
      <c r="CMH21" s="877"/>
      <c r="CMI21" s="877"/>
      <c r="CMJ21" s="877"/>
      <c r="CMK21" s="877"/>
      <c r="CML21" s="877"/>
      <c r="CMM21" s="877"/>
      <c r="CMN21" s="877"/>
      <c r="CMO21" s="877"/>
      <c r="CMP21" s="877"/>
      <c r="CMQ21" s="877"/>
      <c r="CMR21" s="877"/>
      <c r="CMS21" s="877"/>
      <c r="CMT21" s="877"/>
      <c r="CMU21" s="877"/>
      <c r="CMV21" s="877"/>
      <c r="CMW21" s="877"/>
      <c r="CMX21" s="877"/>
      <c r="CMY21" s="877"/>
      <c r="CMZ21" s="877"/>
      <c r="CNA21" s="877"/>
      <c r="CNB21" s="877"/>
      <c r="CNC21" s="877"/>
      <c r="CND21" s="877"/>
      <c r="CNE21" s="877"/>
      <c r="CNF21" s="877"/>
      <c r="CNG21" s="877"/>
      <c r="CNH21" s="877"/>
      <c r="CNI21" s="877"/>
      <c r="CNJ21" s="877"/>
      <c r="CNK21" s="877"/>
      <c r="CNL21" s="877"/>
      <c r="CNM21" s="877"/>
      <c r="CNN21" s="877"/>
      <c r="CNO21" s="877"/>
      <c r="CNP21" s="877"/>
      <c r="CNQ21" s="877"/>
      <c r="CNR21" s="877"/>
      <c r="CNS21" s="877"/>
      <c r="CNT21" s="877"/>
      <c r="CNU21" s="877"/>
      <c r="CNV21" s="877"/>
      <c r="CNW21" s="877"/>
      <c r="CNX21" s="877"/>
      <c r="CNY21" s="877"/>
      <c r="CNZ21" s="877"/>
      <c r="COA21" s="877"/>
      <c r="COB21" s="877"/>
      <c r="COC21" s="877"/>
      <c r="COD21" s="877"/>
      <c r="COE21" s="877"/>
      <c r="COF21" s="877"/>
      <c r="COG21" s="877"/>
      <c r="COH21" s="877"/>
      <c r="COI21" s="877"/>
      <c r="COJ21" s="877"/>
      <c r="COK21" s="877"/>
      <c r="COL21" s="877"/>
      <c r="COM21" s="877"/>
      <c r="CON21" s="877"/>
      <c r="COO21" s="877"/>
      <c r="COP21" s="877"/>
      <c r="COQ21" s="877"/>
      <c r="COR21" s="877"/>
      <c r="COS21" s="877"/>
      <c r="COT21" s="877"/>
      <c r="COU21" s="877"/>
      <c r="COV21" s="877"/>
      <c r="COW21" s="877"/>
      <c r="COX21" s="877"/>
      <c r="COY21" s="877"/>
      <c r="COZ21" s="877"/>
      <c r="CPA21" s="877"/>
      <c r="CPB21" s="877"/>
      <c r="CPC21" s="877"/>
      <c r="CPD21" s="877"/>
      <c r="CPE21" s="877"/>
      <c r="CPF21" s="877"/>
      <c r="CPG21" s="877"/>
      <c r="CPH21" s="877"/>
      <c r="CPI21" s="877"/>
      <c r="CPJ21" s="877"/>
      <c r="CPK21" s="877"/>
      <c r="CPL21" s="877"/>
      <c r="CPM21" s="877"/>
      <c r="CPN21" s="877"/>
      <c r="CPO21" s="877"/>
      <c r="CPP21" s="877"/>
      <c r="CPQ21" s="877"/>
      <c r="CPR21" s="877"/>
      <c r="CPS21" s="877"/>
      <c r="CPT21" s="877"/>
      <c r="CPU21" s="877"/>
      <c r="CPV21" s="877"/>
      <c r="CPW21" s="877"/>
      <c r="CPX21" s="877"/>
      <c r="CPY21" s="877"/>
      <c r="CPZ21" s="877"/>
      <c r="CQA21" s="877"/>
      <c r="CQB21" s="877"/>
      <c r="CQC21" s="877"/>
      <c r="CQD21" s="877"/>
      <c r="CQE21" s="877"/>
      <c r="CQF21" s="877"/>
      <c r="CQG21" s="877"/>
      <c r="CQH21" s="877"/>
      <c r="CQI21" s="877"/>
      <c r="CQJ21" s="877"/>
      <c r="CQK21" s="877"/>
      <c r="CQL21" s="877"/>
      <c r="CQM21" s="877"/>
      <c r="CQN21" s="877"/>
      <c r="CQO21" s="877"/>
      <c r="CQP21" s="877"/>
      <c r="CQQ21" s="877"/>
      <c r="CQR21" s="877"/>
      <c r="CQS21" s="877"/>
      <c r="CQT21" s="877"/>
      <c r="CQU21" s="877"/>
      <c r="CQV21" s="877"/>
      <c r="CQW21" s="877"/>
      <c r="CQX21" s="877"/>
      <c r="CQY21" s="877"/>
      <c r="CQZ21" s="877"/>
      <c r="CRA21" s="877"/>
      <c r="CRB21" s="877"/>
      <c r="CRC21" s="877"/>
      <c r="CRD21" s="877"/>
      <c r="CRE21" s="877"/>
      <c r="CRF21" s="877"/>
      <c r="CRG21" s="877"/>
      <c r="CRH21" s="877"/>
      <c r="CRI21" s="877"/>
      <c r="CRJ21" s="877"/>
      <c r="CRK21" s="877"/>
      <c r="CRL21" s="877"/>
      <c r="CRM21" s="877"/>
      <c r="CRN21" s="877"/>
      <c r="CRO21" s="877"/>
      <c r="CRP21" s="877"/>
      <c r="CRQ21" s="877"/>
      <c r="CRR21" s="877"/>
      <c r="CRS21" s="877"/>
      <c r="CRT21" s="877"/>
      <c r="CRU21" s="877"/>
      <c r="CRV21" s="877"/>
      <c r="CRW21" s="877"/>
      <c r="CRX21" s="877"/>
      <c r="CRY21" s="877"/>
      <c r="CRZ21" s="877"/>
      <c r="CSA21" s="877"/>
      <c r="CSB21" s="877"/>
      <c r="CSC21" s="877"/>
      <c r="CSD21" s="877"/>
      <c r="CSE21" s="877"/>
      <c r="CSF21" s="877"/>
      <c r="CSG21" s="877"/>
      <c r="CSH21" s="877"/>
      <c r="CSI21" s="877"/>
      <c r="CSJ21" s="877"/>
      <c r="CSK21" s="877"/>
      <c r="CSL21" s="877"/>
      <c r="CSM21" s="877"/>
      <c r="CSN21" s="877"/>
      <c r="CSO21" s="877"/>
      <c r="CSP21" s="877"/>
      <c r="CSQ21" s="877"/>
      <c r="CSR21" s="877"/>
      <c r="CSS21" s="877"/>
      <c r="CST21" s="877"/>
      <c r="CSU21" s="877"/>
      <c r="CSV21" s="877"/>
      <c r="CSW21" s="877"/>
      <c r="CSX21" s="877"/>
      <c r="CSY21" s="877"/>
      <c r="CSZ21" s="877"/>
      <c r="CTA21" s="877"/>
      <c r="CTB21" s="877"/>
      <c r="CTC21" s="877"/>
      <c r="CTD21" s="877"/>
      <c r="CTE21" s="877"/>
      <c r="CTF21" s="877"/>
      <c r="CTG21" s="877"/>
      <c r="CTH21" s="877"/>
      <c r="CTI21" s="877"/>
      <c r="CTJ21" s="877"/>
      <c r="CTK21" s="877"/>
      <c r="CTL21" s="877"/>
      <c r="CTM21" s="877"/>
      <c r="CTN21" s="877"/>
      <c r="CTO21" s="877"/>
      <c r="CTP21" s="877"/>
      <c r="CTQ21" s="877"/>
      <c r="CTR21" s="877"/>
      <c r="CTS21" s="877"/>
      <c r="CTT21" s="877"/>
      <c r="CTU21" s="877"/>
      <c r="CTV21" s="877"/>
      <c r="CTW21" s="877"/>
      <c r="CTX21" s="877"/>
      <c r="CTY21" s="877"/>
      <c r="CTZ21" s="877"/>
      <c r="CUA21" s="877"/>
      <c r="CUB21" s="877"/>
      <c r="CUC21" s="877"/>
      <c r="CUD21" s="877"/>
      <c r="CUE21" s="877"/>
      <c r="CUF21" s="877"/>
      <c r="CUG21" s="877"/>
      <c r="CUH21" s="877"/>
      <c r="CUI21" s="877"/>
      <c r="CUJ21" s="877"/>
      <c r="CUK21" s="877"/>
      <c r="CUL21" s="877"/>
      <c r="CUM21" s="877"/>
      <c r="CUN21" s="877"/>
      <c r="CUO21" s="877"/>
      <c r="CUP21" s="877"/>
      <c r="CUQ21" s="877"/>
      <c r="CUR21" s="877"/>
      <c r="CUS21" s="877"/>
      <c r="CUT21" s="877"/>
      <c r="CUU21" s="877"/>
      <c r="CUV21" s="877"/>
      <c r="CUW21" s="877"/>
      <c r="CUX21" s="877"/>
      <c r="CUY21" s="877"/>
      <c r="CUZ21" s="877"/>
      <c r="CVA21" s="877"/>
      <c r="CVB21" s="877"/>
      <c r="CVC21" s="877"/>
      <c r="CVD21" s="877"/>
      <c r="CVE21" s="877"/>
      <c r="CVF21" s="877"/>
      <c r="CVG21" s="877"/>
      <c r="CVH21" s="877"/>
      <c r="CVI21" s="877"/>
      <c r="CVJ21" s="877"/>
      <c r="CVK21" s="877"/>
      <c r="CVL21" s="877"/>
      <c r="CVM21" s="877"/>
      <c r="CVN21" s="877"/>
      <c r="CVO21" s="877"/>
      <c r="CVP21" s="877"/>
      <c r="CVQ21" s="877"/>
      <c r="CVR21" s="877"/>
      <c r="CVS21" s="877"/>
      <c r="CVT21" s="877"/>
      <c r="CVU21" s="877"/>
      <c r="CVV21" s="877"/>
      <c r="CVW21" s="877"/>
      <c r="CVX21" s="877"/>
      <c r="CVY21" s="877"/>
      <c r="CVZ21" s="877"/>
      <c r="CWA21" s="877"/>
      <c r="CWB21" s="877"/>
      <c r="CWC21" s="877"/>
      <c r="CWD21" s="877"/>
      <c r="CWE21" s="877"/>
      <c r="CWF21" s="877"/>
      <c r="CWG21" s="877"/>
      <c r="CWH21" s="877"/>
      <c r="CWI21" s="877"/>
      <c r="CWJ21" s="877"/>
      <c r="CWK21" s="877"/>
      <c r="CWL21" s="877"/>
      <c r="CWM21" s="877"/>
      <c r="CWN21" s="877"/>
      <c r="CWO21" s="877"/>
      <c r="CWP21" s="877"/>
      <c r="CWQ21" s="877"/>
      <c r="CWR21" s="877"/>
      <c r="CWS21" s="877"/>
      <c r="CWT21" s="877"/>
      <c r="CWU21" s="877"/>
      <c r="CWV21" s="877"/>
      <c r="CWW21" s="877"/>
      <c r="CWX21" s="877"/>
      <c r="CWY21" s="877"/>
      <c r="CWZ21" s="877"/>
      <c r="CXA21" s="877"/>
      <c r="CXB21" s="877"/>
      <c r="CXC21" s="877"/>
      <c r="CXD21" s="877"/>
      <c r="CXE21" s="877"/>
      <c r="CXF21" s="877"/>
      <c r="CXG21" s="877"/>
      <c r="CXH21" s="877"/>
      <c r="CXI21" s="877"/>
      <c r="CXJ21" s="877"/>
      <c r="CXK21" s="877"/>
      <c r="CXL21" s="877"/>
      <c r="CXM21" s="877"/>
      <c r="CXN21" s="877"/>
      <c r="CXO21" s="877"/>
      <c r="CXP21" s="877"/>
      <c r="CXQ21" s="877"/>
      <c r="CXR21" s="877"/>
      <c r="CXS21" s="877"/>
      <c r="CXT21" s="877"/>
      <c r="CXU21" s="877"/>
      <c r="CXV21" s="877"/>
      <c r="CXW21" s="877"/>
      <c r="CXX21" s="877"/>
      <c r="CXY21" s="877"/>
      <c r="CXZ21" s="877"/>
      <c r="CYA21" s="877"/>
      <c r="CYB21" s="877"/>
      <c r="CYC21" s="877"/>
      <c r="CYD21" s="877"/>
      <c r="CYE21" s="877"/>
      <c r="CYF21" s="877"/>
      <c r="CYG21" s="877"/>
      <c r="CYH21" s="877"/>
      <c r="CYI21" s="877"/>
      <c r="CYJ21" s="877"/>
      <c r="CYK21" s="877"/>
      <c r="CYL21" s="877"/>
      <c r="CYM21" s="877"/>
      <c r="CYN21" s="877"/>
      <c r="CYO21" s="877"/>
      <c r="CYP21" s="877"/>
      <c r="CYQ21" s="877"/>
      <c r="CYR21" s="877"/>
      <c r="CYS21" s="877"/>
      <c r="CYT21" s="877"/>
      <c r="CYU21" s="877"/>
      <c r="CYV21" s="877"/>
      <c r="CYW21" s="877"/>
      <c r="CYX21" s="877"/>
      <c r="CYY21" s="877"/>
      <c r="CYZ21" s="877"/>
      <c r="CZA21" s="877"/>
      <c r="CZB21" s="877"/>
      <c r="CZC21" s="877"/>
      <c r="CZD21" s="877"/>
      <c r="CZE21" s="877"/>
      <c r="CZF21" s="877"/>
      <c r="CZG21" s="877"/>
      <c r="CZH21" s="877"/>
      <c r="CZI21" s="877"/>
      <c r="CZJ21" s="877"/>
      <c r="CZK21" s="877"/>
      <c r="CZL21" s="877"/>
      <c r="CZM21" s="877"/>
      <c r="CZN21" s="877"/>
      <c r="CZO21" s="877"/>
      <c r="CZP21" s="877"/>
      <c r="CZQ21" s="877"/>
      <c r="CZR21" s="877"/>
      <c r="CZS21" s="877"/>
      <c r="CZT21" s="877"/>
      <c r="CZU21" s="877"/>
      <c r="CZV21" s="877"/>
      <c r="CZW21" s="877"/>
      <c r="CZX21" s="877"/>
      <c r="CZY21" s="877"/>
      <c r="CZZ21" s="877"/>
      <c r="DAA21" s="877"/>
      <c r="DAB21" s="877"/>
      <c r="DAC21" s="877"/>
      <c r="DAD21" s="877"/>
      <c r="DAE21" s="877"/>
      <c r="DAF21" s="877"/>
      <c r="DAG21" s="877"/>
      <c r="DAH21" s="877"/>
      <c r="DAI21" s="877"/>
      <c r="DAJ21" s="877"/>
      <c r="DAK21" s="877"/>
      <c r="DAL21" s="877"/>
      <c r="DAM21" s="877"/>
      <c r="DAN21" s="877"/>
      <c r="DAO21" s="877"/>
      <c r="DAP21" s="877"/>
      <c r="DAQ21" s="877"/>
      <c r="DAR21" s="877"/>
      <c r="DAS21" s="877"/>
      <c r="DAT21" s="877"/>
      <c r="DAU21" s="877"/>
      <c r="DAV21" s="877"/>
      <c r="DAW21" s="877"/>
      <c r="DAX21" s="877"/>
      <c r="DAY21" s="877"/>
      <c r="DAZ21" s="877"/>
      <c r="DBA21" s="877"/>
      <c r="DBB21" s="877"/>
      <c r="DBC21" s="877"/>
      <c r="DBD21" s="877"/>
      <c r="DBE21" s="877"/>
      <c r="DBF21" s="877"/>
      <c r="DBG21" s="877"/>
      <c r="DBH21" s="877"/>
      <c r="DBI21" s="877"/>
      <c r="DBJ21" s="877"/>
      <c r="DBK21" s="877"/>
      <c r="DBL21" s="877"/>
      <c r="DBM21" s="877"/>
      <c r="DBN21" s="877"/>
      <c r="DBO21" s="877"/>
      <c r="DBP21" s="877"/>
      <c r="DBQ21" s="877"/>
      <c r="DBR21" s="877"/>
      <c r="DBS21" s="877"/>
      <c r="DBT21" s="877"/>
      <c r="DBU21" s="877"/>
      <c r="DBV21" s="877"/>
      <c r="DBW21" s="877"/>
      <c r="DBX21" s="877"/>
      <c r="DBY21" s="877"/>
      <c r="DBZ21" s="877"/>
      <c r="DCA21" s="877"/>
      <c r="DCB21" s="877"/>
      <c r="DCC21" s="877"/>
      <c r="DCD21" s="877"/>
      <c r="DCE21" s="877"/>
      <c r="DCF21" s="877"/>
      <c r="DCG21" s="877"/>
      <c r="DCH21" s="877"/>
      <c r="DCI21" s="877"/>
      <c r="DCJ21" s="877"/>
      <c r="DCK21" s="877"/>
      <c r="DCL21" s="877"/>
      <c r="DCM21" s="877"/>
      <c r="DCN21" s="877"/>
      <c r="DCO21" s="877"/>
      <c r="DCP21" s="877"/>
      <c r="DCQ21" s="877"/>
      <c r="DCR21" s="877"/>
      <c r="DCS21" s="877"/>
      <c r="DCT21" s="877"/>
      <c r="DCU21" s="877"/>
      <c r="DCV21" s="877"/>
      <c r="DCW21" s="877"/>
      <c r="DCX21" s="877"/>
      <c r="DCY21" s="877"/>
      <c r="DCZ21" s="877"/>
      <c r="DDA21" s="877"/>
      <c r="DDB21" s="877"/>
      <c r="DDC21" s="877"/>
      <c r="DDD21" s="877"/>
      <c r="DDE21" s="877"/>
      <c r="DDF21" s="877"/>
      <c r="DDG21" s="877"/>
      <c r="DDH21" s="877"/>
      <c r="DDI21" s="877"/>
      <c r="DDJ21" s="877"/>
      <c r="DDK21" s="877"/>
      <c r="DDL21" s="877"/>
      <c r="DDM21" s="877"/>
      <c r="DDN21" s="877"/>
      <c r="DDO21" s="877"/>
      <c r="DDP21" s="877"/>
      <c r="DDQ21" s="877"/>
      <c r="DDR21" s="877"/>
      <c r="DDS21" s="877"/>
      <c r="DDT21" s="877"/>
      <c r="DDU21" s="877"/>
      <c r="DDV21" s="877"/>
      <c r="DDW21" s="877"/>
      <c r="DDX21" s="877"/>
      <c r="DDY21" s="877"/>
      <c r="DDZ21" s="877"/>
      <c r="DEA21" s="877"/>
      <c r="DEB21" s="877"/>
      <c r="DEC21" s="877"/>
      <c r="DED21" s="877"/>
      <c r="DEE21" s="877"/>
      <c r="DEF21" s="877"/>
      <c r="DEG21" s="877"/>
      <c r="DEH21" s="877"/>
      <c r="DEI21" s="877"/>
      <c r="DEJ21" s="877"/>
      <c r="DEK21" s="877"/>
      <c r="DEL21" s="877"/>
      <c r="DEM21" s="877"/>
      <c r="DEN21" s="877"/>
      <c r="DEO21" s="877"/>
      <c r="DEP21" s="877"/>
      <c r="DEQ21" s="877"/>
      <c r="DER21" s="877"/>
      <c r="DES21" s="877"/>
      <c r="DET21" s="877"/>
      <c r="DEU21" s="877"/>
      <c r="DEV21" s="877"/>
      <c r="DEW21" s="877"/>
      <c r="DEX21" s="877"/>
      <c r="DEY21" s="877"/>
      <c r="DEZ21" s="877"/>
      <c r="DFA21" s="877"/>
      <c r="DFB21" s="877"/>
      <c r="DFC21" s="877"/>
      <c r="DFD21" s="877"/>
      <c r="DFE21" s="877"/>
      <c r="DFF21" s="877"/>
      <c r="DFG21" s="877"/>
      <c r="DFH21" s="877"/>
      <c r="DFI21" s="877"/>
      <c r="DFJ21" s="877"/>
      <c r="DFK21" s="877"/>
      <c r="DFL21" s="877"/>
      <c r="DFM21" s="877"/>
      <c r="DFN21" s="877"/>
      <c r="DFO21" s="877"/>
      <c r="DFP21" s="877"/>
      <c r="DFQ21" s="877"/>
      <c r="DFR21" s="877"/>
      <c r="DFS21" s="877"/>
      <c r="DFT21" s="877"/>
      <c r="DFU21" s="877"/>
      <c r="DFV21" s="877"/>
      <c r="DFW21" s="877"/>
      <c r="DFX21" s="877"/>
      <c r="DFY21" s="877"/>
      <c r="DFZ21" s="877"/>
      <c r="DGA21" s="877"/>
      <c r="DGB21" s="877"/>
      <c r="DGC21" s="877"/>
      <c r="DGD21" s="877"/>
      <c r="DGE21" s="877"/>
      <c r="DGF21" s="877"/>
      <c r="DGG21" s="877"/>
      <c r="DGH21" s="877"/>
      <c r="DGI21" s="877"/>
      <c r="DGJ21" s="877"/>
      <c r="DGK21" s="877"/>
      <c r="DGL21" s="877"/>
      <c r="DGM21" s="877"/>
      <c r="DGN21" s="877"/>
      <c r="DGO21" s="877"/>
      <c r="DGP21" s="877"/>
      <c r="DGQ21" s="877"/>
      <c r="DGR21" s="877"/>
      <c r="DGS21" s="877"/>
      <c r="DGT21" s="877"/>
      <c r="DGU21" s="877"/>
      <c r="DGV21" s="877"/>
      <c r="DGW21" s="877"/>
      <c r="DGX21" s="877"/>
      <c r="DGY21" s="877"/>
      <c r="DGZ21" s="877"/>
      <c r="DHA21" s="877"/>
      <c r="DHB21" s="877"/>
      <c r="DHC21" s="877"/>
      <c r="DHD21" s="877"/>
      <c r="DHE21" s="877"/>
      <c r="DHF21" s="877"/>
      <c r="DHG21" s="877"/>
      <c r="DHH21" s="877"/>
      <c r="DHI21" s="877"/>
      <c r="DHJ21" s="877"/>
      <c r="DHK21" s="877"/>
      <c r="DHL21" s="877"/>
      <c r="DHM21" s="877"/>
      <c r="DHN21" s="877"/>
      <c r="DHO21" s="877"/>
      <c r="DHP21" s="877"/>
      <c r="DHQ21" s="877"/>
      <c r="DHR21" s="877"/>
      <c r="DHS21" s="877"/>
      <c r="DHT21" s="877"/>
      <c r="DHU21" s="877"/>
      <c r="DHV21" s="877"/>
      <c r="DHW21" s="877"/>
      <c r="DHX21" s="877"/>
      <c r="DHY21" s="877"/>
      <c r="DHZ21" s="877"/>
      <c r="DIA21" s="877"/>
      <c r="DIB21" s="877"/>
      <c r="DIC21" s="877"/>
      <c r="DID21" s="877"/>
      <c r="DIE21" s="877"/>
      <c r="DIF21" s="877"/>
      <c r="DIG21" s="877"/>
      <c r="DIH21" s="877"/>
      <c r="DII21" s="877"/>
      <c r="DIJ21" s="877"/>
      <c r="DIK21" s="877"/>
      <c r="DIL21" s="877"/>
      <c r="DIM21" s="877"/>
      <c r="DIN21" s="877"/>
      <c r="DIO21" s="877"/>
      <c r="DIP21" s="877"/>
      <c r="DIQ21" s="877"/>
      <c r="DIR21" s="877"/>
      <c r="DIS21" s="877"/>
      <c r="DIT21" s="877"/>
      <c r="DIU21" s="877"/>
      <c r="DIV21" s="877"/>
      <c r="DIW21" s="877"/>
      <c r="DIX21" s="877"/>
      <c r="DIY21" s="877"/>
      <c r="DIZ21" s="877"/>
      <c r="DJA21" s="877"/>
      <c r="DJB21" s="877"/>
      <c r="DJC21" s="877"/>
      <c r="DJD21" s="877"/>
      <c r="DJE21" s="877"/>
      <c r="DJF21" s="877"/>
      <c r="DJG21" s="877"/>
      <c r="DJH21" s="877"/>
      <c r="DJI21" s="877"/>
      <c r="DJJ21" s="877"/>
      <c r="DJK21" s="877"/>
      <c r="DJL21" s="877"/>
      <c r="DJM21" s="877"/>
      <c r="DJN21" s="877"/>
      <c r="DJO21" s="877"/>
      <c r="DJP21" s="877"/>
      <c r="DJQ21" s="877"/>
      <c r="DJR21" s="877"/>
      <c r="DJS21" s="877"/>
      <c r="DJT21" s="877"/>
      <c r="DJU21" s="877"/>
      <c r="DJV21" s="877"/>
      <c r="DJW21" s="877"/>
      <c r="DJX21" s="877"/>
      <c r="DJY21" s="877"/>
      <c r="DJZ21" s="877"/>
      <c r="DKA21" s="877"/>
      <c r="DKB21" s="877"/>
      <c r="DKC21" s="877"/>
      <c r="DKD21" s="877"/>
      <c r="DKE21" s="877"/>
      <c r="DKF21" s="877"/>
      <c r="DKG21" s="877"/>
      <c r="DKH21" s="877"/>
      <c r="DKI21" s="877"/>
      <c r="DKJ21" s="877"/>
      <c r="DKK21" s="877"/>
      <c r="DKL21" s="877"/>
      <c r="DKM21" s="877"/>
      <c r="DKN21" s="877"/>
      <c r="DKO21" s="877"/>
      <c r="DKP21" s="877"/>
      <c r="DKQ21" s="877"/>
      <c r="DKR21" s="877"/>
      <c r="DKS21" s="877"/>
      <c r="DKT21" s="877"/>
      <c r="DKU21" s="877"/>
      <c r="DKV21" s="877"/>
      <c r="DKW21" s="877"/>
      <c r="DKX21" s="877"/>
      <c r="DKY21" s="877"/>
      <c r="DKZ21" s="877"/>
      <c r="DLA21" s="877"/>
      <c r="DLB21" s="877"/>
      <c r="DLC21" s="877"/>
      <c r="DLD21" s="877"/>
      <c r="DLE21" s="877"/>
      <c r="DLF21" s="877"/>
      <c r="DLG21" s="877"/>
      <c r="DLH21" s="877"/>
      <c r="DLI21" s="877"/>
      <c r="DLJ21" s="877"/>
      <c r="DLK21" s="877"/>
      <c r="DLL21" s="877"/>
      <c r="DLM21" s="877"/>
      <c r="DLN21" s="877"/>
      <c r="DLO21" s="877"/>
      <c r="DLP21" s="877"/>
      <c r="DLQ21" s="877"/>
      <c r="DLR21" s="877"/>
      <c r="DLS21" s="877"/>
      <c r="DLT21" s="877"/>
      <c r="DLU21" s="877"/>
      <c r="DLV21" s="877"/>
      <c r="DLW21" s="877"/>
      <c r="DLX21" s="877"/>
      <c r="DLY21" s="877"/>
      <c r="DLZ21" s="877"/>
      <c r="DMA21" s="877"/>
      <c r="DMB21" s="877"/>
      <c r="DMC21" s="877"/>
      <c r="DMD21" s="877"/>
      <c r="DME21" s="877"/>
      <c r="DMF21" s="877"/>
      <c r="DMG21" s="877"/>
      <c r="DMH21" s="877"/>
      <c r="DMI21" s="877"/>
      <c r="DMJ21" s="877"/>
      <c r="DMK21" s="877"/>
      <c r="DML21" s="877"/>
      <c r="DMM21" s="877"/>
      <c r="DMN21" s="877"/>
      <c r="DMO21" s="877"/>
      <c r="DMP21" s="877"/>
      <c r="DMQ21" s="877"/>
      <c r="DMR21" s="877"/>
      <c r="DMS21" s="877"/>
      <c r="DMT21" s="877"/>
      <c r="DMU21" s="877"/>
      <c r="DMV21" s="877"/>
      <c r="DMW21" s="877"/>
      <c r="DMX21" s="877"/>
      <c r="DMY21" s="877"/>
      <c r="DMZ21" s="877"/>
      <c r="DNA21" s="877"/>
      <c r="DNB21" s="877"/>
      <c r="DNC21" s="877"/>
      <c r="DND21" s="877"/>
      <c r="DNE21" s="877"/>
      <c r="DNF21" s="877"/>
      <c r="DNG21" s="877"/>
      <c r="DNH21" s="877"/>
      <c r="DNI21" s="877"/>
      <c r="DNJ21" s="877"/>
      <c r="DNK21" s="877"/>
      <c r="DNL21" s="877"/>
      <c r="DNM21" s="877"/>
      <c r="DNN21" s="877"/>
      <c r="DNO21" s="877"/>
      <c r="DNP21" s="877"/>
      <c r="DNQ21" s="877"/>
      <c r="DNR21" s="877"/>
      <c r="DNS21" s="877"/>
      <c r="DNT21" s="877"/>
      <c r="DNU21" s="877"/>
      <c r="DNV21" s="877"/>
      <c r="DNW21" s="877"/>
      <c r="DNX21" s="877"/>
      <c r="DNY21" s="877"/>
      <c r="DNZ21" s="877"/>
      <c r="DOA21" s="877"/>
      <c r="DOB21" s="877"/>
      <c r="DOC21" s="877"/>
      <c r="DOD21" s="877"/>
      <c r="DOE21" s="877"/>
      <c r="DOF21" s="877"/>
      <c r="DOG21" s="877"/>
      <c r="DOH21" s="877"/>
      <c r="DOI21" s="877"/>
      <c r="DOJ21" s="877"/>
      <c r="DOK21" s="877"/>
      <c r="DOL21" s="877"/>
      <c r="DOM21" s="877"/>
      <c r="DON21" s="877"/>
      <c r="DOO21" s="877"/>
      <c r="DOP21" s="877"/>
      <c r="DOQ21" s="877"/>
      <c r="DOR21" s="877"/>
      <c r="DOS21" s="877"/>
      <c r="DOT21" s="877"/>
      <c r="DOU21" s="877"/>
      <c r="DOV21" s="877"/>
      <c r="DOW21" s="877"/>
      <c r="DOX21" s="877"/>
      <c r="DOY21" s="877"/>
      <c r="DOZ21" s="877"/>
      <c r="DPA21" s="877"/>
      <c r="DPB21" s="877"/>
      <c r="DPC21" s="877"/>
      <c r="DPD21" s="877"/>
      <c r="DPE21" s="877"/>
      <c r="DPF21" s="877"/>
      <c r="DPG21" s="877"/>
      <c r="DPH21" s="877"/>
      <c r="DPI21" s="877"/>
      <c r="DPJ21" s="877"/>
      <c r="DPK21" s="877"/>
      <c r="DPL21" s="877"/>
      <c r="DPM21" s="877"/>
      <c r="DPN21" s="877"/>
      <c r="DPO21" s="877"/>
      <c r="DPP21" s="877"/>
      <c r="DPQ21" s="877"/>
      <c r="DPR21" s="877"/>
      <c r="DPS21" s="877"/>
      <c r="DPT21" s="877"/>
      <c r="DPU21" s="877"/>
      <c r="DPV21" s="877"/>
      <c r="DPW21" s="877"/>
      <c r="DPX21" s="877"/>
      <c r="DPY21" s="877"/>
      <c r="DPZ21" s="877"/>
      <c r="DQA21" s="877"/>
      <c r="DQB21" s="877"/>
      <c r="DQC21" s="877"/>
      <c r="DQD21" s="877"/>
      <c r="DQE21" s="877"/>
      <c r="DQF21" s="877"/>
      <c r="DQG21" s="877"/>
      <c r="DQH21" s="877"/>
      <c r="DQI21" s="877"/>
      <c r="DQJ21" s="877"/>
      <c r="DQK21" s="877"/>
      <c r="DQL21" s="877"/>
      <c r="DQM21" s="877"/>
      <c r="DQN21" s="877"/>
      <c r="DQO21" s="877"/>
      <c r="DQP21" s="877"/>
      <c r="DQQ21" s="877"/>
      <c r="DQR21" s="877"/>
      <c r="DQS21" s="877"/>
      <c r="DQT21" s="877"/>
      <c r="DQU21" s="877"/>
      <c r="DQV21" s="877"/>
      <c r="DQW21" s="877"/>
      <c r="DQX21" s="877"/>
      <c r="DQY21" s="877"/>
      <c r="DQZ21" s="877"/>
      <c r="DRA21" s="877"/>
      <c r="DRB21" s="877"/>
      <c r="DRC21" s="877"/>
      <c r="DRD21" s="877"/>
      <c r="DRE21" s="877"/>
      <c r="DRF21" s="877"/>
      <c r="DRG21" s="877"/>
      <c r="DRH21" s="877"/>
      <c r="DRI21" s="877"/>
      <c r="DRJ21" s="877"/>
      <c r="DRK21" s="877"/>
      <c r="DRL21" s="877"/>
      <c r="DRM21" s="877"/>
      <c r="DRN21" s="877"/>
      <c r="DRO21" s="877"/>
      <c r="DRP21" s="877"/>
      <c r="DRQ21" s="877"/>
      <c r="DRR21" s="877"/>
      <c r="DRS21" s="877"/>
      <c r="DRT21" s="877"/>
      <c r="DRU21" s="877"/>
      <c r="DRV21" s="877"/>
      <c r="DRW21" s="877"/>
      <c r="DRX21" s="877"/>
      <c r="DRY21" s="877"/>
      <c r="DRZ21" s="877"/>
      <c r="DSA21" s="877"/>
      <c r="DSB21" s="877"/>
      <c r="DSC21" s="877"/>
      <c r="DSD21" s="877"/>
      <c r="DSE21" s="877"/>
      <c r="DSF21" s="877"/>
      <c r="DSG21" s="877"/>
      <c r="DSH21" s="877"/>
      <c r="DSI21" s="877"/>
      <c r="DSJ21" s="877"/>
      <c r="DSK21" s="877"/>
      <c r="DSL21" s="877"/>
      <c r="DSM21" s="877"/>
      <c r="DSN21" s="877"/>
      <c r="DSO21" s="877"/>
      <c r="DSP21" s="877"/>
      <c r="DSQ21" s="877"/>
      <c r="DSR21" s="877"/>
      <c r="DSS21" s="877"/>
      <c r="DST21" s="877"/>
      <c r="DSU21" s="877"/>
      <c r="DSV21" s="877"/>
      <c r="DSW21" s="877"/>
      <c r="DSX21" s="877"/>
      <c r="DSY21" s="877"/>
      <c r="DSZ21" s="877"/>
      <c r="DTA21" s="877"/>
      <c r="DTB21" s="877"/>
      <c r="DTC21" s="877"/>
      <c r="DTD21" s="877"/>
      <c r="DTE21" s="877"/>
      <c r="DTF21" s="877"/>
      <c r="DTG21" s="877"/>
      <c r="DTH21" s="877"/>
      <c r="DTI21" s="877"/>
      <c r="DTJ21" s="877"/>
      <c r="DTK21" s="877"/>
      <c r="DTL21" s="877"/>
      <c r="DTM21" s="877"/>
      <c r="DTN21" s="877"/>
      <c r="DTO21" s="877"/>
      <c r="DTP21" s="877"/>
      <c r="DTQ21" s="877"/>
      <c r="DTR21" s="877"/>
      <c r="DTS21" s="877"/>
      <c r="DTT21" s="877"/>
      <c r="DTU21" s="877"/>
      <c r="DTV21" s="877"/>
      <c r="DTW21" s="877"/>
      <c r="DTX21" s="877"/>
      <c r="DTY21" s="877"/>
      <c r="DTZ21" s="877"/>
      <c r="DUA21" s="877"/>
      <c r="DUB21" s="877"/>
      <c r="DUC21" s="877"/>
      <c r="DUD21" s="877"/>
      <c r="DUE21" s="877"/>
      <c r="DUF21" s="877"/>
      <c r="DUG21" s="877"/>
      <c r="DUH21" s="877"/>
      <c r="DUI21" s="877"/>
      <c r="DUJ21" s="877"/>
      <c r="DUK21" s="877"/>
      <c r="DUL21" s="877"/>
      <c r="DUM21" s="877"/>
      <c r="DUN21" s="877"/>
      <c r="DUO21" s="877"/>
      <c r="DUP21" s="877"/>
      <c r="DUQ21" s="877"/>
      <c r="DUR21" s="877"/>
      <c r="DUS21" s="877"/>
      <c r="DUT21" s="877"/>
      <c r="DUU21" s="877"/>
      <c r="DUV21" s="877"/>
      <c r="DUW21" s="877"/>
      <c r="DUX21" s="877"/>
      <c r="DUY21" s="877"/>
      <c r="DUZ21" s="877"/>
      <c r="DVA21" s="877"/>
      <c r="DVB21" s="877"/>
      <c r="DVC21" s="877"/>
      <c r="DVD21" s="877"/>
      <c r="DVE21" s="877"/>
      <c r="DVF21" s="877"/>
      <c r="DVG21" s="877"/>
      <c r="DVH21" s="877"/>
      <c r="DVI21" s="877"/>
      <c r="DVJ21" s="877"/>
      <c r="DVK21" s="877"/>
      <c r="DVL21" s="877"/>
      <c r="DVM21" s="877"/>
      <c r="DVN21" s="877"/>
      <c r="DVO21" s="877"/>
      <c r="DVP21" s="877"/>
      <c r="DVQ21" s="877"/>
      <c r="DVR21" s="877"/>
      <c r="DVS21" s="877"/>
      <c r="DVT21" s="877"/>
      <c r="DVU21" s="877"/>
      <c r="DVV21" s="877"/>
      <c r="DVW21" s="877"/>
      <c r="DVX21" s="877"/>
      <c r="DVY21" s="877"/>
      <c r="DVZ21" s="877"/>
      <c r="DWA21" s="877"/>
      <c r="DWB21" s="877"/>
      <c r="DWC21" s="877"/>
      <c r="DWD21" s="877"/>
      <c r="DWE21" s="877"/>
      <c r="DWF21" s="877"/>
      <c r="DWG21" s="877"/>
      <c r="DWH21" s="877"/>
      <c r="DWI21" s="877"/>
      <c r="DWJ21" s="877"/>
      <c r="DWK21" s="877"/>
      <c r="DWL21" s="877"/>
      <c r="DWM21" s="877"/>
      <c r="DWN21" s="877"/>
      <c r="DWO21" s="877"/>
      <c r="DWP21" s="877"/>
      <c r="DWQ21" s="877"/>
      <c r="DWR21" s="877"/>
      <c r="DWS21" s="877"/>
      <c r="DWT21" s="877"/>
      <c r="DWU21" s="877"/>
      <c r="DWV21" s="877"/>
      <c r="DWW21" s="877"/>
      <c r="DWX21" s="877"/>
      <c r="DWY21" s="877"/>
      <c r="DWZ21" s="877"/>
      <c r="DXA21" s="877"/>
      <c r="DXB21" s="877"/>
      <c r="DXC21" s="877"/>
      <c r="DXD21" s="877"/>
      <c r="DXE21" s="877"/>
      <c r="DXF21" s="877"/>
      <c r="DXG21" s="877"/>
      <c r="DXH21" s="877"/>
      <c r="DXI21" s="877"/>
      <c r="DXJ21" s="877"/>
      <c r="DXK21" s="877"/>
      <c r="DXL21" s="877"/>
      <c r="DXM21" s="877"/>
      <c r="DXN21" s="877"/>
      <c r="DXO21" s="877"/>
      <c r="DXP21" s="877"/>
      <c r="DXQ21" s="877"/>
      <c r="DXR21" s="877"/>
      <c r="DXS21" s="877"/>
      <c r="DXT21" s="877"/>
      <c r="DXU21" s="877"/>
      <c r="DXV21" s="877"/>
      <c r="DXW21" s="877"/>
      <c r="DXX21" s="877"/>
      <c r="DXY21" s="877"/>
      <c r="DXZ21" s="877"/>
      <c r="DYA21" s="877"/>
      <c r="DYB21" s="877"/>
      <c r="DYC21" s="877"/>
      <c r="DYD21" s="877"/>
      <c r="DYE21" s="877"/>
      <c r="DYF21" s="877"/>
      <c r="DYG21" s="877"/>
      <c r="DYH21" s="877"/>
      <c r="DYI21" s="877"/>
      <c r="DYJ21" s="877"/>
      <c r="DYK21" s="877"/>
      <c r="DYL21" s="877"/>
      <c r="DYM21" s="877"/>
      <c r="DYN21" s="877"/>
      <c r="DYO21" s="877"/>
      <c r="DYP21" s="877"/>
      <c r="DYQ21" s="877"/>
      <c r="DYR21" s="877"/>
      <c r="DYS21" s="877"/>
      <c r="DYT21" s="877"/>
      <c r="DYU21" s="877"/>
      <c r="DYV21" s="877"/>
      <c r="DYW21" s="877"/>
      <c r="DYX21" s="877"/>
      <c r="DYY21" s="877"/>
      <c r="DYZ21" s="877"/>
      <c r="DZA21" s="877"/>
      <c r="DZB21" s="877"/>
      <c r="DZC21" s="877"/>
      <c r="DZD21" s="877"/>
      <c r="DZE21" s="877"/>
      <c r="DZF21" s="877"/>
      <c r="DZG21" s="877"/>
      <c r="DZH21" s="877"/>
      <c r="DZI21" s="877"/>
      <c r="DZJ21" s="877"/>
      <c r="DZK21" s="877"/>
      <c r="DZL21" s="877"/>
      <c r="DZM21" s="877"/>
      <c r="DZN21" s="877"/>
      <c r="DZO21" s="877"/>
      <c r="DZP21" s="877"/>
      <c r="DZQ21" s="877"/>
      <c r="DZR21" s="877"/>
      <c r="DZS21" s="877"/>
      <c r="DZT21" s="877"/>
      <c r="DZU21" s="877"/>
      <c r="DZV21" s="877"/>
      <c r="DZW21" s="877"/>
      <c r="DZX21" s="877"/>
      <c r="DZY21" s="877"/>
      <c r="DZZ21" s="877"/>
      <c r="EAA21" s="877"/>
      <c r="EAB21" s="877"/>
      <c r="EAC21" s="877"/>
      <c r="EAD21" s="877"/>
      <c r="EAE21" s="877"/>
      <c r="EAF21" s="877"/>
      <c r="EAG21" s="877"/>
      <c r="EAH21" s="877"/>
      <c r="EAI21" s="877"/>
      <c r="EAJ21" s="877"/>
      <c r="EAK21" s="877"/>
      <c r="EAL21" s="877"/>
      <c r="EAM21" s="877"/>
      <c r="EAN21" s="877"/>
      <c r="EAO21" s="877"/>
      <c r="EAP21" s="877"/>
      <c r="EAQ21" s="877"/>
      <c r="EAR21" s="877"/>
      <c r="EAS21" s="877"/>
      <c r="EAT21" s="877"/>
      <c r="EAU21" s="877"/>
      <c r="EAV21" s="877"/>
      <c r="EAW21" s="877"/>
      <c r="EAX21" s="877"/>
      <c r="EAY21" s="877"/>
      <c r="EAZ21" s="877"/>
      <c r="EBA21" s="877"/>
      <c r="EBB21" s="877"/>
      <c r="EBC21" s="877"/>
      <c r="EBD21" s="877"/>
      <c r="EBE21" s="877"/>
      <c r="EBF21" s="877"/>
      <c r="EBG21" s="877"/>
      <c r="EBH21" s="877"/>
      <c r="EBI21" s="877"/>
      <c r="EBJ21" s="877"/>
      <c r="EBK21" s="877"/>
      <c r="EBL21" s="877"/>
      <c r="EBM21" s="877"/>
      <c r="EBN21" s="877"/>
      <c r="EBO21" s="877"/>
      <c r="EBP21" s="877"/>
      <c r="EBQ21" s="877"/>
      <c r="EBR21" s="877"/>
      <c r="EBS21" s="877"/>
      <c r="EBT21" s="877"/>
      <c r="EBU21" s="877"/>
      <c r="EBV21" s="877"/>
      <c r="EBW21" s="877"/>
      <c r="EBX21" s="877"/>
      <c r="EBY21" s="877"/>
      <c r="EBZ21" s="877"/>
      <c r="ECA21" s="877"/>
      <c r="ECB21" s="877"/>
      <c r="ECC21" s="877"/>
      <c r="ECD21" s="877"/>
      <c r="ECE21" s="877"/>
      <c r="ECF21" s="877"/>
      <c r="ECG21" s="877"/>
      <c r="ECH21" s="877"/>
      <c r="ECI21" s="877"/>
      <c r="ECJ21" s="877"/>
      <c r="ECK21" s="877"/>
      <c r="ECL21" s="877"/>
      <c r="ECM21" s="877"/>
      <c r="ECN21" s="877"/>
      <c r="ECO21" s="877"/>
      <c r="ECP21" s="877"/>
      <c r="ECQ21" s="877"/>
      <c r="ECR21" s="877"/>
      <c r="ECS21" s="877"/>
      <c r="ECT21" s="877"/>
      <c r="ECU21" s="877"/>
      <c r="ECV21" s="877"/>
      <c r="ECW21" s="877"/>
      <c r="ECX21" s="877"/>
      <c r="ECY21" s="877"/>
      <c r="ECZ21" s="877"/>
      <c r="EDA21" s="877"/>
      <c r="EDB21" s="877"/>
      <c r="EDC21" s="877"/>
      <c r="EDD21" s="877"/>
      <c r="EDE21" s="877"/>
      <c r="EDF21" s="877"/>
      <c r="EDG21" s="877"/>
      <c r="EDH21" s="877"/>
      <c r="EDI21" s="877"/>
      <c r="EDJ21" s="877"/>
      <c r="EDK21" s="877"/>
      <c r="EDL21" s="877"/>
      <c r="EDM21" s="877"/>
      <c r="EDN21" s="877"/>
      <c r="EDO21" s="877"/>
      <c r="EDP21" s="877"/>
      <c r="EDQ21" s="877"/>
      <c r="EDR21" s="877"/>
      <c r="EDS21" s="877"/>
      <c r="EDT21" s="877"/>
      <c r="EDU21" s="877"/>
      <c r="EDV21" s="877"/>
      <c r="EDW21" s="877"/>
      <c r="EDX21" s="877"/>
      <c r="EDY21" s="877"/>
      <c r="EDZ21" s="877"/>
      <c r="EEA21" s="877"/>
      <c r="EEB21" s="877"/>
      <c r="EEC21" s="877"/>
      <c r="EED21" s="877"/>
      <c r="EEE21" s="877"/>
      <c r="EEF21" s="877"/>
      <c r="EEG21" s="877"/>
      <c r="EEH21" s="877"/>
      <c r="EEI21" s="877"/>
      <c r="EEJ21" s="877"/>
      <c r="EEK21" s="877"/>
      <c r="EEL21" s="877"/>
      <c r="EEM21" s="877"/>
      <c r="EEN21" s="877"/>
      <c r="EEO21" s="877"/>
      <c r="EEP21" s="877"/>
      <c r="EEQ21" s="877"/>
      <c r="EER21" s="877"/>
      <c r="EES21" s="877"/>
      <c r="EET21" s="877"/>
      <c r="EEU21" s="877"/>
      <c r="EEV21" s="877"/>
      <c r="EEW21" s="877"/>
      <c r="EEX21" s="877"/>
      <c r="EEY21" s="877"/>
      <c r="EEZ21" s="877"/>
      <c r="EFA21" s="877"/>
      <c r="EFB21" s="877"/>
      <c r="EFC21" s="877"/>
      <c r="EFD21" s="877"/>
      <c r="EFE21" s="877"/>
      <c r="EFF21" s="877"/>
      <c r="EFG21" s="877"/>
      <c r="EFH21" s="877"/>
      <c r="EFI21" s="877"/>
      <c r="EFJ21" s="877"/>
      <c r="EFK21" s="877"/>
      <c r="EFL21" s="877"/>
      <c r="EFM21" s="877"/>
      <c r="EFN21" s="877"/>
      <c r="EFO21" s="877"/>
      <c r="EFP21" s="877"/>
      <c r="EFQ21" s="877"/>
      <c r="EFR21" s="877"/>
      <c r="EFS21" s="877"/>
      <c r="EFT21" s="877"/>
      <c r="EFU21" s="877"/>
      <c r="EFV21" s="877"/>
      <c r="EFW21" s="877"/>
      <c r="EFX21" s="877"/>
      <c r="EFY21" s="877"/>
      <c r="EFZ21" s="877"/>
      <c r="EGA21" s="877"/>
      <c r="EGB21" s="877"/>
      <c r="EGC21" s="877"/>
      <c r="EGD21" s="877"/>
      <c r="EGE21" s="877"/>
      <c r="EGF21" s="877"/>
      <c r="EGG21" s="877"/>
      <c r="EGH21" s="877"/>
      <c r="EGI21" s="877"/>
      <c r="EGJ21" s="877"/>
      <c r="EGK21" s="877"/>
      <c r="EGL21" s="877"/>
      <c r="EGM21" s="877"/>
      <c r="EGN21" s="877"/>
      <c r="EGO21" s="877"/>
      <c r="EGP21" s="877"/>
      <c r="EGQ21" s="877"/>
      <c r="EGR21" s="877"/>
      <c r="EGS21" s="877"/>
      <c r="EGT21" s="877"/>
      <c r="EGU21" s="877"/>
      <c r="EGV21" s="877"/>
      <c r="EGW21" s="877"/>
      <c r="EGX21" s="877"/>
      <c r="EGY21" s="877"/>
      <c r="EGZ21" s="877"/>
      <c r="EHA21" s="877"/>
      <c r="EHB21" s="877"/>
      <c r="EHC21" s="877"/>
      <c r="EHD21" s="877"/>
      <c r="EHE21" s="877"/>
      <c r="EHF21" s="877"/>
      <c r="EHG21" s="877"/>
      <c r="EHH21" s="877"/>
      <c r="EHI21" s="877"/>
      <c r="EHJ21" s="877"/>
      <c r="EHK21" s="877"/>
      <c r="EHL21" s="877"/>
      <c r="EHM21" s="877"/>
      <c r="EHN21" s="877"/>
      <c r="EHO21" s="877"/>
      <c r="EHP21" s="877"/>
      <c r="EHQ21" s="877"/>
      <c r="EHR21" s="877"/>
      <c r="EHS21" s="877"/>
      <c r="EHT21" s="877"/>
      <c r="EHU21" s="877"/>
      <c r="EHV21" s="877"/>
      <c r="EHW21" s="877"/>
      <c r="EHX21" s="877"/>
      <c r="EHY21" s="877"/>
      <c r="EHZ21" s="877"/>
      <c r="EIA21" s="877"/>
      <c r="EIB21" s="877"/>
      <c r="EIC21" s="877"/>
      <c r="EID21" s="877"/>
      <c r="EIE21" s="877"/>
      <c r="EIF21" s="877"/>
      <c r="EIG21" s="877"/>
      <c r="EIH21" s="877"/>
      <c r="EII21" s="877"/>
      <c r="EIJ21" s="877"/>
      <c r="EIK21" s="877"/>
      <c r="EIL21" s="877"/>
      <c r="EIM21" s="877"/>
      <c r="EIN21" s="877"/>
      <c r="EIO21" s="877"/>
      <c r="EIP21" s="877"/>
      <c r="EIQ21" s="877"/>
      <c r="EIR21" s="877"/>
      <c r="EIS21" s="877"/>
      <c r="EIT21" s="877"/>
      <c r="EIU21" s="877"/>
      <c r="EIV21" s="877"/>
      <c r="EIW21" s="877"/>
      <c r="EIX21" s="877"/>
      <c r="EIY21" s="877"/>
      <c r="EIZ21" s="877"/>
      <c r="EJA21" s="877"/>
      <c r="EJB21" s="877"/>
      <c r="EJC21" s="877"/>
      <c r="EJD21" s="877"/>
      <c r="EJE21" s="877"/>
      <c r="EJF21" s="877"/>
      <c r="EJG21" s="877"/>
      <c r="EJH21" s="877"/>
      <c r="EJI21" s="877"/>
      <c r="EJJ21" s="877"/>
      <c r="EJK21" s="877"/>
      <c r="EJL21" s="877"/>
      <c r="EJM21" s="877"/>
      <c r="EJN21" s="877"/>
      <c r="EJO21" s="877"/>
      <c r="EJP21" s="877"/>
      <c r="EJQ21" s="877"/>
      <c r="EJR21" s="877"/>
      <c r="EJS21" s="877"/>
      <c r="EJT21" s="877"/>
      <c r="EJU21" s="877"/>
      <c r="EJV21" s="877"/>
      <c r="EJW21" s="877"/>
      <c r="EJX21" s="877"/>
      <c r="EJY21" s="877"/>
      <c r="EJZ21" s="877"/>
      <c r="EKA21" s="877"/>
      <c r="EKB21" s="877"/>
      <c r="EKC21" s="877"/>
      <c r="EKD21" s="877"/>
      <c r="EKE21" s="877"/>
      <c r="EKF21" s="877"/>
      <c r="EKG21" s="877"/>
      <c r="EKH21" s="877"/>
      <c r="EKI21" s="877"/>
      <c r="EKJ21" s="877"/>
      <c r="EKK21" s="877"/>
      <c r="EKL21" s="877"/>
      <c r="EKM21" s="877"/>
      <c r="EKN21" s="877"/>
      <c r="EKO21" s="877"/>
      <c r="EKP21" s="877"/>
      <c r="EKQ21" s="877"/>
      <c r="EKR21" s="877"/>
      <c r="EKS21" s="877"/>
      <c r="EKT21" s="877"/>
      <c r="EKU21" s="877"/>
      <c r="EKV21" s="877"/>
      <c r="EKW21" s="877"/>
      <c r="EKX21" s="877"/>
      <c r="EKY21" s="877"/>
      <c r="EKZ21" s="877"/>
      <c r="ELA21" s="877"/>
      <c r="ELB21" s="877"/>
      <c r="ELC21" s="877"/>
      <c r="ELD21" s="877"/>
      <c r="ELE21" s="877"/>
      <c r="ELF21" s="877"/>
      <c r="ELG21" s="877"/>
      <c r="ELH21" s="877"/>
      <c r="ELI21" s="877"/>
      <c r="ELJ21" s="877"/>
      <c r="ELK21" s="877"/>
      <c r="ELL21" s="877"/>
      <c r="ELM21" s="877"/>
      <c r="ELN21" s="877"/>
      <c r="ELO21" s="877"/>
      <c r="ELP21" s="877"/>
      <c r="ELQ21" s="877"/>
      <c r="ELR21" s="877"/>
      <c r="ELS21" s="877"/>
      <c r="ELT21" s="877"/>
      <c r="ELU21" s="877"/>
      <c r="ELV21" s="877"/>
      <c r="ELW21" s="877"/>
      <c r="ELX21" s="877"/>
      <c r="ELY21" s="877"/>
      <c r="ELZ21" s="877"/>
      <c r="EMA21" s="877"/>
      <c r="EMB21" s="877"/>
      <c r="EMC21" s="877"/>
      <c r="EMD21" s="877"/>
      <c r="EME21" s="877"/>
      <c r="EMF21" s="877"/>
      <c r="EMG21" s="877"/>
      <c r="EMH21" s="877"/>
      <c r="EMI21" s="877"/>
      <c r="EMJ21" s="877"/>
      <c r="EMK21" s="877"/>
      <c r="EML21" s="877"/>
      <c r="EMM21" s="877"/>
      <c r="EMN21" s="877"/>
      <c r="EMO21" s="877"/>
      <c r="EMP21" s="877"/>
      <c r="EMQ21" s="877"/>
      <c r="EMR21" s="877"/>
      <c r="EMS21" s="877"/>
      <c r="EMT21" s="877"/>
      <c r="EMU21" s="877"/>
      <c r="EMV21" s="877"/>
      <c r="EMW21" s="877"/>
      <c r="EMX21" s="877"/>
      <c r="EMY21" s="877"/>
      <c r="EMZ21" s="877"/>
      <c r="ENA21" s="877"/>
      <c r="ENB21" s="877"/>
      <c r="ENC21" s="877"/>
      <c r="END21" s="877"/>
      <c r="ENE21" s="877"/>
      <c r="ENF21" s="877"/>
      <c r="ENG21" s="877"/>
      <c r="ENH21" s="877"/>
      <c r="ENI21" s="877"/>
      <c r="ENJ21" s="877"/>
      <c r="ENK21" s="877"/>
      <c r="ENL21" s="877"/>
      <c r="ENM21" s="877"/>
      <c r="ENN21" s="877"/>
      <c r="ENO21" s="877"/>
      <c r="ENP21" s="877"/>
      <c r="ENQ21" s="877"/>
      <c r="ENR21" s="877"/>
      <c r="ENS21" s="877"/>
      <c r="ENT21" s="877"/>
      <c r="ENU21" s="877"/>
      <c r="ENV21" s="877"/>
      <c r="ENW21" s="877"/>
      <c r="ENX21" s="877"/>
      <c r="ENY21" s="877"/>
      <c r="ENZ21" s="877"/>
      <c r="EOA21" s="877"/>
      <c r="EOB21" s="877"/>
      <c r="EOC21" s="877"/>
      <c r="EOD21" s="877"/>
      <c r="EOE21" s="877"/>
      <c r="EOF21" s="877"/>
      <c r="EOG21" s="877"/>
      <c r="EOH21" s="877"/>
      <c r="EOI21" s="877"/>
      <c r="EOJ21" s="877"/>
      <c r="EOK21" s="877"/>
      <c r="EOL21" s="877"/>
      <c r="EOM21" s="877"/>
      <c r="EON21" s="877"/>
      <c r="EOO21" s="877"/>
      <c r="EOP21" s="877"/>
      <c r="EOQ21" s="877"/>
      <c r="EOR21" s="877"/>
      <c r="EOS21" s="877"/>
      <c r="EOT21" s="877"/>
      <c r="EOU21" s="877"/>
      <c r="EOV21" s="877"/>
      <c r="EOW21" s="877"/>
      <c r="EOX21" s="877"/>
      <c r="EOY21" s="877"/>
      <c r="EOZ21" s="877"/>
      <c r="EPA21" s="877"/>
      <c r="EPB21" s="877"/>
      <c r="EPC21" s="877"/>
      <c r="EPD21" s="877"/>
      <c r="EPE21" s="877"/>
      <c r="EPF21" s="877"/>
      <c r="EPG21" s="877"/>
      <c r="EPH21" s="877"/>
      <c r="EPI21" s="877"/>
      <c r="EPJ21" s="877"/>
      <c r="EPK21" s="877"/>
      <c r="EPL21" s="877"/>
      <c r="EPM21" s="877"/>
      <c r="EPN21" s="877"/>
      <c r="EPO21" s="877"/>
      <c r="EPP21" s="877"/>
      <c r="EPQ21" s="877"/>
      <c r="EPR21" s="877"/>
      <c r="EPS21" s="877"/>
      <c r="EPT21" s="877"/>
      <c r="EPU21" s="877"/>
      <c r="EPV21" s="877"/>
      <c r="EPW21" s="877"/>
      <c r="EPX21" s="877"/>
      <c r="EPY21" s="877"/>
      <c r="EPZ21" s="877"/>
      <c r="EQA21" s="877"/>
      <c r="EQB21" s="877"/>
      <c r="EQC21" s="877"/>
      <c r="EQD21" s="877"/>
      <c r="EQE21" s="877"/>
      <c r="EQF21" s="877"/>
      <c r="EQG21" s="877"/>
      <c r="EQH21" s="877"/>
      <c r="EQI21" s="877"/>
      <c r="EQJ21" s="877"/>
      <c r="EQK21" s="877"/>
      <c r="EQL21" s="877"/>
      <c r="EQM21" s="877"/>
      <c r="EQN21" s="877"/>
      <c r="EQO21" s="877"/>
      <c r="EQP21" s="877"/>
      <c r="EQQ21" s="877"/>
      <c r="EQR21" s="877"/>
      <c r="EQS21" s="877"/>
      <c r="EQT21" s="877"/>
      <c r="EQU21" s="877"/>
      <c r="EQV21" s="877"/>
      <c r="EQW21" s="877"/>
      <c r="EQX21" s="877"/>
      <c r="EQY21" s="877"/>
      <c r="EQZ21" s="877"/>
      <c r="ERA21" s="877"/>
      <c r="ERB21" s="877"/>
      <c r="ERC21" s="877"/>
      <c r="ERD21" s="877"/>
      <c r="ERE21" s="877"/>
      <c r="ERF21" s="877"/>
      <c r="ERG21" s="877"/>
      <c r="ERH21" s="877"/>
      <c r="ERI21" s="877"/>
      <c r="ERJ21" s="877"/>
      <c r="ERK21" s="877"/>
      <c r="ERL21" s="877"/>
      <c r="ERM21" s="877"/>
      <c r="ERN21" s="877"/>
      <c r="ERO21" s="877"/>
      <c r="ERP21" s="877"/>
      <c r="ERQ21" s="877"/>
      <c r="ERR21" s="877"/>
      <c r="ERS21" s="877"/>
      <c r="ERT21" s="877"/>
      <c r="ERU21" s="877"/>
      <c r="ERV21" s="877"/>
      <c r="ERW21" s="877"/>
      <c r="ERX21" s="877"/>
      <c r="ERY21" s="877"/>
      <c r="ERZ21" s="877"/>
      <c r="ESA21" s="877"/>
      <c r="ESB21" s="877"/>
      <c r="ESC21" s="877"/>
      <c r="ESD21" s="877"/>
      <c r="ESE21" s="877"/>
      <c r="ESF21" s="877"/>
      <c r="ESG21" s="877"/>
      <c r="ESH21" s="877"/>
      <c r="ESI21" s="877"/>
      <c r="ESJ21" s="877"/>
      <c r="ESK21" s="877"/>
      <c r="ESL21" s="877"/>
      <c r="ESM21" s="877"/>
      <c r="ESN21" s="877"/>
      <c r="ESO21" s="877"/>
      <c r="ESP21" s="877"/>
      <c r="ESQ21" s="877"/>
      <c r="ESR21" s="877"/>
      <c r="ESS21" s="877"/>
      <c r="EST21" s="877"/>
      <c r="ESU21" s="877"/>
      <c r="ESV21" s="877"/>
      <c r="ESW21" s="877"/>
      <c r="ESX21" s="877"/>
      <c r="ESY21" s="877"/>
      <c r="ESZ21" s="877"/>
      <c r="ETA21" s="877"/>
      <c r="ETB21" s="877"/>
      <c r="ETC21" s="877"/>
      <c r="ETD21" s="877"/>
      <c r="ETE21" s="877"/>
      <c r="ETF21" s="877"/>
      <c r="ETG21" s="877"/>
      <c r="ETH21" s="877"/>
      <c r="ETI21" s="877"/>
      <c r="ETJ21" s="877"/>
      <c r="ETK21" s="877"/>
      <c r="ETL21" s="877"/>
      <c r="ETM21" s="877"/>
      <c r="ETN21" s="877"/>
      <c r="ETO21" s="877"/>
      <c r="ETP21" s="877"/>
      <c r="ETQ21" s="877"/>
      <c r="ETR21" s="877"/>
      <c r="ETS21" s="877"/>
      <c r="ETT21" s="877"/>
      <c r="ETU21" s="877"/>
      <c r="ETV21" s="877"/>
      <c r="ETW21" s="877"/>
      <c r="ETX21" s="877"/>
      <c r="ETY21" s="877"/>
      <c r="ETZ21" s="877"/>
      <c r="EUA21" s="877"/>
      <c r="EUB21" s="877"/>
      <c r="EUC21" s="877"/>
      <c r="EUD21" s="877"/>
      <c r="EUE21" s="877"/>
      <c r="EUF21" s="877"/>
      <c r="EUG21" s="877"/>
      <c r="EUH21" s="877"/>
      <c r="EUI21" s="877"/>
      <c r="EUJ21" s="877"/>
      <c r="EUK21" s="877"/>
      <c r="EUL21" s="877"/>
      <c r="EUM21" s="877"/>
      <c r="EUN21" s="877"/>
      <c r="EUO21" s="877"/>
      <c r="EUP21" s="877"/>
      <c r="EUQ21" s="877"/>
      <c r="EUR21" s="877"/>
      <c r="EUS21" s="877"/>
      <c r="EUT21" s="877"/>
      <c r="EUU21" s="877"/>
      <c r="EUV21" s="877"/>
      <c r="EUW21" s="877"/>
      <c r="EUX21" s="877"/>
      <c r="EUY21" s="877"/>
      <c r="EUZ21" s="877"/>
      <c r="EVA21" s="877"/>
      <c r="EVB21" s="877"/>
      <c r="EVC21" s="877"/>
      <c r="EVD21" s="877"/>
      <c r="EVE21" s="877"/>
      <c r="EVF21" s="877"/>
      <c r="EVG21" s="877"/>
      <c r="EVH21" s="877"/>
      <c r="EVI21" s="877"/>
      <c r="EVJ21" s="877"/>
      <c r="EVK21" s="877"/>
      <c r="EVL21" s="877"/>
      <c r="EVM21" s="877"/>
      <c r="EVN21" s="877"/>
      <c r="EVO21" s="877"/>
      <c r="EVP21" s="877"/>
      <c r="EVQ21" s="877"/>
      <c r="EVR21" s="877"/>
      <c r="EVS21" s="877"/>
      <c r="EVT21" s="877"/>
      <c r="EVU21" s="877"/>
      <c r="EVV21" s="877"/>
      <c r="EVW21" s="877"/>
      <c r="EVX21" s="877"/>
      <c r="EVY21" s="877"/>
      <c r="EVZ21" s="877"/>
      <c r="EWA21" s="877"/>
      <c r="EWB21" s="877"/>
      <c r="EWC21" s="877"/>
      <c r="EWD21" s="877"/>
      <c r="EWE21" s="877"/>
      <c r="EWF21" s="877"/>
      <c r="EWG21" s="877"/>
      <c r="EWH21" s="877"/>
      <c r="EWI21" s="877"/>
      <c r="EWJ21" s="877"/>
      <c r="EWK21" s="877"/>
      <c r="EWL21" s="877"/>
      <c r="EWM21" s="877"/>
      <c r="EWN21" s="877"/>
      <c r="EWO21" s="877"/>
      <c r="EWP21" s="877"/>
      <c r="EWQ21" s="877"/>
      <c r="EWR21" s="877"/>
      <c r="EWS21" s="877"/>
      <c r="EWT21" s="877"/>
      <c r="EWU21" s="877"/>
      <c r="EWV21" s="877"/>
      <c r="EWW21" s="877"/>
      <c r="EWX21" s="877"/>
      <c r="EWY21" s="877"/>
      <c r="EWZ21" s="877"/>
      <c r="EXA21" s="877"/>
      <c r="EXB21" s="877"/>
      <c r="EXC21" s="877"/>
      <c r="EXD21" s="877"/>
      <c r="EXE21" s="877"/>
      <c r="EXF21" s="877"/>
      <c r="EXG21" s="877"/>
      <c r="EXH21" s="877"/>
      <c r="EXI21" s="877"/>
      <c r="EXJ21" s="877"/>
      <c r="EXK21" s="877"/>
      <c r="EXL21" s="877"/>
      <c r="EXM21" s="877"/>
      <c r="EXN21" s="877"/>
      <c r="EXO21" s="877"/>
      <c r="EXP21" s="877"/>
      <c r="EXQ21" s="877"/>
      <c r="EXR21" s="877"/>
      <c r="EXS21" s="877"/>
      <c r="EXT21" s="877"/>
      <c r="EXU21" s="877"/>
      <c r="EXV21" s="877"/>
      <c r="EXW21" s="877"/>
      <c r="EXX21" s="877"/>
      <c r="EXY21" s="877"/>
      <c r="EXZ21" s="877"/>
      <c r="EYA21" s="877"/>
      <c r="EYB21" s="877"/>
      <c r="EYC21" s="877"/>
      <c r="EYD21" s="877"/>
      <c r="EYE21" s="877"/>
      <c r="EYF21" s="877"/>
      <c r="EYG21" s="877"/>
      <c r="EYH21" s="877"/>
      <c r="EYI21" s="877"/>
      <c r="EYJ21" s="877"/>
      <c r="EYK21" s="877"/>
      <c r="EYL21" s="877"/>
      <c r="EYM21" s="877"/>
      <c r="EYN21" s="877"/>
      <c r="EYO21" s="877"/>
      <c r="EYP21" s="877"/>
      <c r="EYQ21" s="877"/>
      <c r="EYR21" s="877"/>
      <c r="EYS21" s="877"/>
      <c r="EYT21" s="877"/>
      <c r="EYU21" s="877"/>
      <c r="EYV21" s="877"/>
      <c r="EYW21" s="877"/>
      <c r="EYX21" s="877"/>
      <c r="EYY21" s="877"/>
      <c r="EYZ21" s="877"/>
      <c r="EZA21" s="877"/>
      <c r="EZB21" s="877"/>
      <c r="EZC21" s="877"/>
      <c r="EZD21" s="877"/>
      <c r="EZE21" s="877"/>
      <c r="EZF21" s="877"/>
      <c r="EZG21" s="877"/>
      <c r="EZH21" s="877"/>
      <c r="EZI21" s="877"/>
      <c r="EZJ21" s="877"/>
      <c r="EZK21" s="877"/>
      <c r="EZL21" s="877"/>
      <c r="EZM21" s="877"/>
      <c r="EZN21" s="877"/>
      <c r="EZO21" s="877"/>
      <c r="EZP21" s="877"/>
      <c r="EZQ21" s="877"/>
      <c r="EZR21" s="877"/>
      <c r="EZS21" s="877"/>
      <c r="EZT21" s="877"/>
      <c r="EZU21" s="877"/>
      <c r="EZV21" s="877"/>
      <c r="EZW21" s="877"/>
      <c r="EZX21" s="877"/>
      <c r="EZY21" s="877"/>
      <c r="EZZ21" s="877"/>
      <c r="FAA21" s="877"/>
      <c r="FAB21" s="877"/>
      <c r="FAC21" s="877"/>
      <c r="FAD21" s="877"/>
      <c r="FAE21" s="877"/>
      <c r="FAF21" s="877"/>
      <c r="FAG21" s="877"/>
      <c r="FAH21" s="877"/>
      <c r="FAI21" s="877"/>
      <c r="FAJ21" s="877"/>
      <c r="FAK21" s="877"/>
      <c r="FAL21" s="877"/>
      <c r="FAM21" s="877"/>
      <c r="FAN21" s="877"/>
      <c r="FAO21" s="877"/>
      <c r="FAP21" s="877"/>
      <c r="FAQ21" s="877"/>
      <c r="FAR21" s="877"/>
      <c r="FAS21" s="877"/>
      <c r="FAT21" s="877"/>
      <c r="FAU21" s="877"/>
      <c r="FAV21" s="877"/>
      <c r="FAW21" s="877"/>
      <c r="FAX21" s="877"/>
      <c r="FAY21" s="877"/>
      <c r="FAZ21" s="877"/>
      <c r="FBA21" s="877"/>
      <c r="FBB21" s="877"/>
      <c r="FBC21" s="877"/>
      <c r="FBD21" s="877"/>
      <c r="FBE21" s="877"/>
      <c r="FBF21" s="877"/>
      <c r="FBG21" s="877"/>
      <c r="FBH21" s="877"/>
      <c r="FBI21" s="877"/>
      <c r="FBJ21" s="877"/>
      <c r="FBK21" s="877"/>
      <c r="FBL21" s="877"/>
      <c r="FBM21" s="877"/>
      <c r="FBN21" s="877"/>
      <c r="FBO21" s="877"/>
      <c r="FBP21" s="877"/>
      <c r="FBQ21" s="877"/>
      <c r="FBR21" s="877"/>
      <c r="FBS21" s="877"/>
      <c r="FBT21" s="877"/>
      <c r="FBU21" s="877"/>
      <c r="FBV21" s="877"/>
      <c r="FBW21" s="877"/>
      <c r="FBX21" s="877"/>
      <c r="FBY21" s="877"/>
      <c r="FBZ21" s="877"/>
      <c r="FCA21" s="877"/>
      <c r="FCB21" s="877"/>
      <c r="FCC21" s="877"/>
      <c r="FCD21" s="877"/>
      <c r="FCE21" s="877"/>
      <c r="FCF21" s="877"/>
      <c r="FCG21" s="877"/>
      <c r="FCH21" s="877"/>
      <c r="FCI21" s="877"/>
      <c r="FCJ21" s="877"/>
      <c r="FCK21" s="877"/>
      <c r="FCL21" s="877"/>
      <c r="FCM21" s="877"/>
      <c r="FCN21" s="877"/>
      <c r="FCO21" s="877"/>
      <c r="FCP21" s="877"/>
      <c r="FCQ21" s="877"/>
      <c r="FCR21" s="877"/>
      <c r="FCS21" s="877"/>
      <c r="FCT21" s="877"/>
      <c r="FCU21" s="877"/>
      <c r="FCV21" s="877"/>
      <c r="FCW21" s="877"/>
      <c r="FCX21" s="877"/>
      <c r="FCY21" s="877"/>
      <c r="FCZ21" s="877"/>
      <c r="FDA21" s="877"/>
      <c r="FDB21" s="877"/>
      <c r="FDC21" s="877"/>
      <c r="FDD21" s="877"/>
      <c r="FDE21" s="877"/>
      <c r="FDF21" s="877"/>
      <c r="FDG21" s="877"/>
      <c r="FDH21" s="877"/>
      <c r="FDI21" s="877"/>
      <c r="FDJ21" s="877"/>
      <c r="FDK21" s="877"/>
      <c r="FDL21" s="877"/>
      <c r="FDM21" s="877"/>
      <c r="FDN21" s="877"/>
      <c r="FDO21" s="877"/>
      <c r="FDP21" s="877"/>
      <c r="FDQ21" s="877"/>
      <c r="FDR21" s="877"/>
      <c r="FDS21" s="877"/>
      <c r="FDT21" s="877"/>
      <c r="FDU21" s="877"/>
      <c r="FDV21" s="877"/>
      <c r="FDW21" s="877"/>
      <c r="FDX21" s="877"/>
      <c r="FDY21" s="877"/>
      <c r="FDZ21" s="877"/>
      <c r="FEA21" s="877"/>
      <c r="FEB21" s="877"/>
      <c r="FEC21" s="877"/>
      <c r="FED21" s="877"/>
      <c r="FEE21" s="877"/>
      <c r="FEF21" s="877"/>
      <c r="FEG21" s="877"/>
      <c r="FEH21" s="877"/>
      <c r="FEI21" s="877"/>
      <c r="FEJ21" s="877"/>
      <c r="FEK21" s="877"/>
      <c r="FEL21" s="877"/>
      <c r="FEM21" s="877"/>
      <c r="FEN21" s="877"/>
      <c r="FEO21" s="877"/>
      <c r="FEP21" s="877"/>
      <c r="FEQ21" s="877"/>
      <c r="FER21" s="877"/>
      <c r="FES21" s="877"/>
      <c r="FET21" s="877"/>
      <c r="FEU21" s="877"/>
      <c r="FEV21" s="877"/>
      <c r="FEW21" s="877"/>
      <c r="FEX21" s="877"/>
      <c r="FEY21" s="877"/>
      <c r="FEZ21" s="877"/>
      <c r="FFA21" s="877"/>
      <c r="FFB21" s="877"/>
      <c r="FFC21" s="877"/>
      <c r="FFD21" s="877"/>
      <c r="FFE21" s="877"/>
      <c r="FFF21" s="877"/>
      <c r="FFG21" s="877"/>
      <c r="FFH21" s="877"/>
      <c r="FFI21" s="877"/>
      <c r="FFJ21" s="877"/>
      <c r="FFK21" s="877"/>
      <c r="FFL21" s="877"/>
      <c r="FFM21" s="877"/>
      <c r="FFN21" s="877"/>
      <c r="FFO21" s="877"/>
      <c r="FFP21" s="877"/>
      <c r="FFQ21" s="877"/>
      <c r="FFR21" s="877"/>
      <c r="FFS21" s="877"/>
      <c r="FFT21" s="877"/>
      <c r="FFU21" s="877"/>
      <c r="FFV21" s="877"/>
      <c r="FFW21" s="877"/>
      <c r="FFX21" s="877"/>
      <c r="FFY21" s="877"/>
      <c r="FFZ21" s="877"/>
      <c r="FGA21" s="877"/>
      <c r="FGB21" s="877"/>
      <c r="FGC21" s="877"/>
      <c r="FGD21" s="877"/>
      <c r="FGE21" s="877"/>
      <c r="FGF21" s="877"/>
      <c r="FGG21" s="877"/>
      <c r="FGH21" s="877"/>
      <c r="FGI21" s="877"/>
      <c r="FGJ21" s="877"/>
      <c r="FGK21" s="877"/>
      <c r="FGL21" s="877"/>
      <c r="FGM21" s="877"/>
      <c r="FGN21" s="877"/>
      <c r="FGO21" s="877"/>
      <c r="FGP21" s="877"/>
      <c r="FGQ21" s="877"/>
      <c r="FGR21" s="877"/>
      <c r="FGS21" s="877"/>
      <c r="FGT21" s="877"/>
      <c r="FGU21" s="877"/>
      <c r="FGV21" s="877"/>
      <c r="FGW21" s="877"/>
      <c r="FGX21" s="877"/>
      <c r="FGY21" s="877"/>
      <c r="FGZ21" s="877"/>
      <c r="FHA21" s="877"/>
      <c r="FHB21" s="877"/>
      <c r="FHC21" s="877"/>
      <c r="FHD21" s="877"/>
      <c r="FHE21" s="877"/>
      <c r="FHF21" s="877"/>
      <c r="FHG21" s="877"/>
      <c r="FHH21" s="877"/>
      <c r="FHI21" s="877"/>
      <c r="FHJ21" s="877"/>
      <c r="FHK21" s="877"/>
      <c r="FHL21" s="877"/>
      <c r="FHM21" s="877"/>
      <c r="FHN21" s="877"/>
      <c r="FHO21" s="877"/>
      <c r="FHP21" s="877"/>
      <c r="FHQ21" s="877"/>
      <c r="FHR21" s="877"/>
      <c r="FHS21" s="877"/>
      <c r="FHT21" s="877"/>
      <c r="FHU21" s="877"/>
      <c r="FHV21" s="877"/>
      <c r="FHW21" s="877"/>
      <c r="FHX21" s="877"/>
      <c r="FHY21" s="877"/>
      <c r="FHZ21" s="877"/>
      <c r="FIA21" s="877"/>
      <c r="FIB21" s="877"/>
      <c r="FIC21" s="877"/>
      <c r="FID21" s="877"/>
      <c r="FIE21" s="877"/>
      <c r="FIF21" s="877"/>
      <c r="FIG21" s="877"/>
      <c r="FIH21" s="877"/>
      <c r="FII21" s="877"/>
      <c r="FIJ21" s="877"/>
      <c r="FIK21" s="877"/>
      <c r="FIL21" s="877"/>
      <c r="FIM21" s="877"/>
      <c r="FIN21" s="877"/>
      <c r="FIO21" s="877"/>
      <c r="FIP21" s="877"/>
      <c r="FIQ21" s="877"/>
      <c r="FIR21" s="877"/>
      <c r="FIS21" s="877"/>
      <c r="FIT21" s="877"/>
      <c r="FIU21" s="877"/>
      <c r="FIV21" s="877"/>
      <c r="FIW21" s="877"/>
      <c r="FIX21" s="877"/>
      <c r="FIY21" s="877"/>
      <c r="FIZ21" s="877"/>
      <c r="FJA21" s="877"/>
      <c r="FJB21" s="877"/>
      <c r="FJC21" s="877"/>
      <c r="FJD21" s="877"/>
      <c r="FJE21" s="877"/>
      <c r="FJF21" s="877"/>
      <c r="FJG21" s="877"/>
      <c r="FJH21" s="877"/>
      <c r="FJI21" s="877"/>
      <c r="FJJ21" s="877"/>
      <c r="FJK21" s="877"/>
      <c r="FJL21" s="877"/>
      <c r="FJM21" s="877"/>
      <c r="FJN21" s="877"/>
      <c r="FJO21" s="877"/>
      <c r="FJP21" s="877"/>
      <c r="FJQ21" s="877"/>
      <c r="FJR21" s="877"/>
      <c r="FJS21" s="877"/>
      <c r="FJT21" s="877"/>
      <c r="FJU21" s="877"/>
      <c r="FJV21" s="877"/>
      <c r="FJW21" s="877"/>
      <c r="FJX21" s="877"/>
      <c r="FJY21" s="877"/>
      <c r="FJZ21" s="877"/>
      <c r="FKA21" s="877"/>
      <c r="FKB21" s="877"/>
      <c r="FKC21" s="877"/>
      <c r="FKD21" s="877"/>
      <c r="FKE21" s="877"/>
      <c r="FKF21" s="877"/>
      <c r="FKG21" s="877"/>
      <c r="FKH21" s="877"/>
      <c r="FKI21" s="877"/>
      <c r="FKJ21" s="877"/>
      <c r="FKK21" s="877"/>
      <c r="FKL21" s="877"/>
      <c r="FKM21" s="877"/>
      <c r="FKN21" s="877"/>
      <c r="FKO21" s="877"/>
      <c r="FKP21" s="877"/>
      <c r="FKQ21" s="877"/>
      <c r="FKR21" s="877"/>
      <c r="FKS21" s="877"/>
      <c r="FKT21" s="877"/>
      <c r="FKU21" s="877"/>
      <c r="FKV21" s="877"/>
      <c r="FKW21" s="877"/>
      <c r="FKX21" s="877"/>
      <c r="FKY21" s="877"/>
      <c r="FKZ21" s="877"/>
      <c r="FLA21" s="877"/>
      <c r="FLB21" s="877"/>
      <c r="FLC21" s="877"/>
      <c r="FLD21" s="877"/>
      <c r="FLE21" s="877"/>
      <c r="FLF21" s="877"/>
      <c r="FLG21" s="877"/>
      <c r="FLH21" s="877"/>
      <c r="FLI21" s="877"/>
      <c r="FLJ21" s="877"/>
      <c r="FLK21" s="877"/>
      <c r="FLL21" s="877"/>
      <c r="FLM21" s="877"/>
      <c r="FLN21" s="877"/>
      <c r="FLO21" s="877"/>
      <c r="FLP21" s="877"/>
      <c r="FLQ21" s="877"/>
      <c r="FLR21" s="877"/>
      <c r="FLS21" s="877"/>
      <c r="FLT21" s="877"/>
      <c r="FLU21" s="877"/>
      <c r="FLV21" s="877"/>
      <c r="FLW21" s="877"/>
      <c r="FLX21" s="877"/>
      <c r="FLY21" s="877"/>
      <c r="FLZ21" s="877"/>
      <c r="FMA21" s="877"/>
      <c r="FMB21" s="877"/>
      <c r="FMC21" s="877"/>
      <c r="FMD21" s="877"/>
      <c r="FME21" s="877"/>
      <c r="FMF21" s="877"/>
      <c r="FMG21" s="877"/>
      <c r="FMH21" s="877"/>
      <c r="FMI21" s="877"/>
      <c r="FMJ21" s="877"/>
      <c r="FMK21" s="877"/>
      <c r="FML21" s="877"/>
      <c r="FMM21" s="877"/>
      <c r="FMN21" s="877"/>
      <c r="FMO21" s="877"/>
      <c r="FMP21" s="877"/>
      <c r="FMQ21" s="877"/>
      <c r="FMR21" s="877"/>
      <c r="FMS21" s="877"/>
      <c r="FMT21" s="877"/>
      <c r="FMU21" s="877"/>
      <c r="FMV21" s="877"/>
      <c r="FMW21" s="877"/>
      <c r="FMX21" s="877"/>
      <c r="FMY21" s="877"/>
      <c r="FMZ21" s="877"/>
      <c r="FNA21" s="877"/>
      <c r="FNB21" s="877"/>
      <c r="FNC21" s="877"/>
      <c r="FND21" s="877"/>
      <c r="FNE21" s="877"/>
      <c r="FNF21" s="877"/>
      <c r="FNG21" s="877"/>
      <c r="FNH21" s="877"/>
      <c r="FNI21" s="877"/>
      <c r="FNJ21" s="877"/>
      <c r="FNK21" s="877"/>
      <c r="FNL21" s="877"/>
      <c r="FNM21" s="877"/>
      <c r="FNN21" s="877"/>
      <c r="FNO21" s="877"/>
      <c r="FNP21" s="877"/>
      <c r="FNQ21" s="877"/>
      <c r="FNR21" s="877"/>
      <c r="FNS21" s="877"/>
      <c r="FNT21" s="877"/>
      <c r="FNU21" s="877"/>
      <c r="FNV21" s="877"/>
      <c r="FNW21" s="877"/>
      <c r="FNX21" s="877"/>
      <c r="FNY21" s="877"/>
      <c r="FNZ21" s="877"/>
      <c r="FOA21" s="877"/>
      <c r="FOB21" s="877"/>
      <c r="FOC21" s="877"/>
      <c r="FOD21" s="877"/>
      <c r="FOE21" s="877"/>
      <c r="FOF21" s="877"/>
      <c r="FOG21" s="877"/>
      <c r="FOH21" s="877"/>
      <c r="FOI21" s="877"/>
      <c r="FOJ21" s="877"/>
      <c r="FOK21" s="877"/>
      <c r="FOL21" s="877"/>
      <c r="FOM21" s="877"/>
      <c r="FON21" s="877"/>
      <c r="FOO21" s="877"/>
      <c r="FOP21" s="877"/>
      <c r="FOQ21" s="877"/>
      <c r="FOR21" s="877"/>
      <c r="FOS21" s="877"/>
      <c r="FOT21" s="877"/>
      <c r="FOU21" s="877"/>
      <c r="FOV21" s="877"/>
      <c r="FOW21" s="877"/>
      <c r="FOX21" s="877"/>
      <c r="FOY21" s="877"/>
      <c r="FOZ21" s="877"/>
      <c r="FPA21" s="877"/>
      <c r="FPB21" s="877"/>
      <c r="FPC21" s="877"/>
      <c r="FPD21" s="877"/>
      <c r="FPE21" s="877"/>
      <c r="FPF21" s="877"/>
      <c r="FPG21" s="877"/>
      <c r="FPH21" s="877"/>
      <c r="FPI21" s="877"/>
      <c r="FPJ21" s="877"/>
      <c r="FPK21" s="877"/>
      <c r="FPL21" s="877"/>
      <c r="FPM21" s="877"/>
      <c r="FPN21" s="877"/>
      <c r="FPO21" s="877"/>
      <c r="FPP21" s="877"/>
      <c r="FPQ21" s="877"/>
      <c r="FPR21" s="877"/>
      <c r="FPS21" s="877"/>
      <c r="FPT21" s="877"/>
      <c r="FPU21" s="877"/>
      <c r="FPV21" s="877"/>
      <c r="FPW21" s="877"/>
      <c r="FPX21" s="877"/>
      <c r="FPY21" s="877"/>
      <c r="FPZ21" s="877"/>
      <c r="FQA21" s="877"/>
      <c r="FQB21" s="877"/>
      <c r="FQC21" s="877"/>
      <c r="FQD21" s="877"/>
      <c r="FQE21" s="877"/>
      <c r="FQF21" s="877"/>
      <c r="FQG21" s="877"/>
      <c r="FQH21" s="877"/>
      <c r="FQI21" s="877"/>
      <c r="FQJ21" s="877"/>
      <c r="FQK21" s="877"/>
      <c r="FQL21" s="877"/>
      <c r="FQM21" s="877"/>
      <c r="FQN21" s="877"/>
      <c r="FQO21" s="877"/>
      <c r="FQP21" s="877"/>
      <c r="FQQ21" s="877"/>
      <c r="FQR21" s="877"/>
      <c r="FQS21" s="877"/>
      <c r="FQT21" s="877"/>
      <c r="FQU21" s="877"/>
      <c r="FQV21" s="877"/>
      <c r="FQW21" s="877"/>
      <c r="FQX21" s="877"/>
      <c r="FQY21" s="877"/>
      <c r="FQZ21" s="877"/>
      <c r="FRA21" s="877"/>
      <c r="FRB21" s="877"/>
      <c r="FRC21" s="877"/>
      <c r="FRD21" s="877"/>
      <c r="FRE21" s="877"/>
      <c r="FRF21" s="877"/>
      <c r="FRG21" s="877"/>
      <c r="FRH21" s="877"/>
      <c r="FRI21" s="877"/>
      <c r="FRJ21" s="877"/>
      <c r="FRK21" s="877"/>
      <c r="FRL21" s="877"/>
      <c r="FRM21" s="877"/>
      <c r="FRN21" s="877"/>
      <c r="FRO21" s="877"/>
      <c r="FRP21" s="877"/>
      <c r="FRQ21" s="877"/>
      <c r="FRR21" s="877"/>
      <c r="FRS21" s="877"/>
      <c r="FRT21" s="877"/>
      <c r="FRU21" s="877"/>
      <c r="FRV21" s="877"/>
      <c r="FRW21" s="877"/>
      <c r="FRX21" s="877"/>
      <c r="FRY21" s="877"/>
      <c r="FRZ21" s="877"/>
      <c r="FSA21" s="877"/>
      <c r="FSB21" s="877"/>
      <c r="FSC21" s="877"/>
      <c r="FSD21" s="877"/>
      <c r="FSE21" s="877"/>
      <c r="FSF21" s="877"/>
      <c r="FSG21" s="877"/>
      <c r="FSH21" s="877"/>
      <c r="FSI21" s="877"/>
      <c r="FSJ21" s="877"/>
      <c r="FSK21" s="877"/>
      <c r="FSL21" s="877"/>
      <c r="FSM21" s="877"/>
      <c r="FSN21" s="877"/>
      <c r="FSO21" s="877"/>
      <c r="FSP21" s="877"/>
      <c r="FSQ21" s="877"/>
      <c r="FSR21" s="877"/>
      <c r="FSS21" s="877"/>
      <c r="FST21" s="877"/>
      <c r="FSU21" s="877"/>
      <c r="FSV21" s="877"/>
      <c r="FSW21" s="877"/>
      <c r="FSX21" s="877"/>
      <c r="FSY21" s="877"/>
      <c r="FSZ21" s="877"/>
      <c r="FTA21" s="877"/>
      <c r="FTB21" s="877"/>
      <c r="FTC21" s="877"/>
      <c r="FTD21" s="877"/>
      <c r="FTE21" s="877"/>
      <c r="FTF21" s="877"/>
      <c r="FTG21" s="877"/>
      <c r="FTH21" s="877"/>
      <c r="FTI21" s="877"/>
      <c r="FTJ21" s="877"/>
      <c r="FTK21" s="877"/>
      <c r="FTL21" s="877"/>
      <c r="FTM21" s="877"/>
      <c r="FTN21" s="877"/>
      <c r="FTO21" s="877"/>
      <c r="FTP21" s="877"/>
      <c r="FTQ21" s="877"/>
      <c r="FTR21" s="877"/>
      <c r="FTS21" s="877"/>
      <c r="FTT21" s="877"/>
      <c r="FTU21" s="877"/>
      <c r="FTV21" s="877"/>
      <c r="FTW21" s="877"/>
      <c r="FTX21" s="877"/>
      <c r="FTY21" s="877"/>
      <c r="FTZ21" s="877"/>
      <c r="FUA21" s="877"/>
      <c r="FUB21" s="877"/>
      <c r="FUC21" s="877"/>
      <c r="FUD21" s="877"/>
      <c r="FUE21" s="877"/>
      <c r="FUF21" s="877"/>
      <c r="FUG21" s="877"/>
      <c r="FUH21" s="877"/>
      <c r="FUI21" s="877"/>
      <c r="FUJ21" s="877"/>
      <c r="FUK21" s="877"/>
      <c r="FUL21" s="877"/>
      <c r="FUM21" s="877"/>
      <c r="FUN21" s="877"/>
      <c r="FUO21" s="877"/>
      <c r="FUP21" s="877"/>
      <c r="FUQ21" s="877"/>
      <c r="FUR21" s="877"/>
      <c r="FUS21" s="877"/>
      <c r="FUT21" s="877"/>
      <c r="FUU21" s="877"/>
      <c r="FUV21" s="877"/>
      <c r="FUW21" s="877"/>
      <c r="FUX21" s="877"/>
      <c r="FUY21" s="877"/>
      <c r="FUZ21" s="877"/>
      <c r="FVA21" s="877"/>
      <c r="FVB21" s="877"/>
      <c r="FVC21" s="877"/>
      <c r="FVD21" s="877"/>
      <c r="FVE21" s="877"/>
      <c r="FVF21" s="877"/>
      <c r="FVG21" s="877"/>
      <c r="FVH21" s="877"/>
      <c r="FVI21" s="877"/>
      <c r="FVJ21" s="877"/>
      <c r="FVK21" s="877"/>
      <c r="FVL21" s="877"/>
      <c r="FVM21" s="877"/>
      <c r="FVN21" s="877"/>
      <c r="FVO21" s="877"/>
      <c r="FVP21" s="877"/>
      <c r="FVQ21" s="877"/>
      <c r="FVR21" s="877"/>
      <c r="FVS21" s="877"/>
      <c r="FVT21" s="877"/>
      <c r="FVU21" s="877"/>
      <c r="FVV21" s="877"/>
      <c r="FVW21" s="877"/>
      <c r="FVX21" s="877"/>
      <c r="FVY21" s="877"/>
      <c r="FVZ21" s="877"/>
      <c r="FWA21" s="877"/>
      <c r="FWB21" s="877"/>
      <c r="FWC21" s="877"/>
      <c r="FWD21" s="877"/>
      <c r="FWE21" s="877"/>
      <c r="FWF21" s="877"/>
      <c r="FWG21" s="877"/>
      <c r="FWH21" s="877"/>
      <c r="FWI21" s="877"/>
      <c r="FWJ21" s="877"/>
      <c r="FWK21" s="877"/>
      <c r="FWL21" s="877"/>
      <c r="FWM21" s="877"/>
      <c r="FWN21" s="877"/>
      <c r="FWO21" s="877"/>
      <c r="FWP21" s="877"/>
      <c r="FWQ21" s="877"/>
      <c r="FWR21" s="877"/>
      <c r="FWS21" s="877"/>
      <c r="FWT21" s="877"/>
      <c r="FWU21" s="877"/>
      <c r="FWV21" s="877"/>
      <c r="FWW21" s="877"/>
      <c r="FWX21" s="877"/>
      <c r="FWY21" s="877"/>
      <c r="FWZ21" s="877"/>
      <c r="FXA21" s="877"/>
      <c r="FXB21" s="877"/>
      <c r="FXC21" s="877"/>
      <c r="FXD21" s="877"/>
      <c r="FXE21" s="877"/>
      <c r="FXF21" s="877"/>
      <c r="FXG21" s="877"/>
      <c r="FXH21" s="877"/>
      <c r="FXI21" s="877"/>
      <c r="FXJ21" s="877"/>
      <c r="FXK21" s="877"/>
      <c r="FXL21" s="877"/>
      <c r="FXM21" s="877"/>
      <c r="FXN21" s="877"/>
      <c r="FXO21" s="877"/>
      <c r="FXP21" s="877"/>
      <c r="FXQ21" s="877"/>
      <c r="FXR21" s="877"/>
      <c r="FXS21" s="877"/>
      <c r="FXT21" s="877"/>
      <c r="FXU21" s="877"/>
      <c r="FXV21" s="877"/>
      <c r="FXW21" s="877"/>
      <c r="FXX21" s="877"/>
      <c r="FXY21" s="877"/>
      <c r="FXZ21" s="877"/>
      <c r="FYA21" s="877"/>
      <c r="FYB21" s="877"/>
      <c r="FYC21" s="877"/>
      <c r="FYD21" s="877"/>
      <c r="FYE21" s="877"/>
      <c r="FYF21" s="877"/>
      <c r="FYG21" s="877"/>
      <c r="FYH21" s="877"/>
      <c r="FYI21" s="877"/>
      <c r="FYJ21" s="877"/>
      <c r="FYK21" s="877"/>
      <c r="FYL21" s="877"/>
      <c r="FYM21" s="877"/>
      <c r="FYN21" s="877"/>
      <c r="FYO21" s="877"/>
      <c r="FYP21" s="877"/>
      <c r="FYQ21" s="877"/>
      <c r="FYR21" s="877"/>
      <c r="FYS21" s="877"/>
      <c r="FYT21" s="877"/>
      <c r="FYU21" s="877"/>
      <c r="FYV21" s="877"/>
      <c r="FYW21" s="877"/>
      <c r="FYX21" s="877"/>
      <c r="FYY21" s="877"/>
      <c r="FYZ21" s="877"/>
      <c r="FZA21" s="877"/>
      <c r="FZB21" s="877"/>
      <c r="FZC21" s="877"/>
      <c r="FZD21" s="877"/>
      <c r="FZE21" s="877"/>
      <c r="FZF21" s="877"/>
      <c r="FZG21" s="877"/>
      <c r="FZH21" s="877"/>
      <c r="FZI21" s="877"/>
      <c r="FZJ21" s="877"/>
      <c r="FZK21" s="877"/>
      <c r="FZL21" s="877"/>
      <c r="FZM21" s="877"/>
      <c r="FZN21" s="877"/>
      <c r="FZO21" s="877"/>
      <c r="FZP21" s="877"/>
      <c r="FZQ21" s="877"/>
      <c r="FZR21" s="877"/>
      <c r="FZS21" s="877"/>
      <c r="FZT21" s="877"/>
      <c r="FZU21" s="877"/>
      <c r="FZV21" s="877"/>
      <c r="FZW21" s="877"/>
      <c r="FZX21" s="877"/>
      <c r="FZY21" s="877"/>
      <c r="FZZ21" s="877"/>
      <c r="GAA21" s="877"/>
      <c r="GAB21" s="877"/>
      <c r="GAC21" s="877"/>
      <c r="GAD21" s="877"/>
      <c r="GAE21" s="877"/>
      <c r="GAF21" s="877"/>
      <c r="GAG21" s="877"/>
      <c r="GAH21" s="877"/>
      <c r="GAI21" s="877"/>
      <c r="GAJ21" s="877"/>
      <c r="GAK21" s="877"/>
      <c r="GAL21" s="877"/>
      <c r="GAM21" s="877"/>
      <c r="GAN21" s="877"/>
      <c r="GAO21" s="877"/>
      <c r="GAP21" s="877"/>
      <c r="GAQ21" s="877"/>
      <c r="GAR21" s="877"/>
      <c r="GAS21" s="877"/>
      <c r="GAT21" s="877"/>
      <c r="GAU21" s="877"/>
      <c r="GAV21" s="877"/>
      <c r="GAW21" s="877"/>
      <c r="GAX21" s="877"/>
      <c r="GAY21" s="877"/>
      <c r="GAZ21" s="877"/>
      <c r="GBA21" s="877"/>
      <c r="GBB21" s="877"/>
      <c r="GBC21" s="877"/>
      <c r="GBD21" s="877"/>
      <c r="GBE21" s="877"/>
      <c r="GBF21" s="877"/>
      <c r="GBG21" s="877"/>
      <c r="GBH21" s="877"/>
      <c r="GBI21" s="877"/>
      <c r="GBJ21" s="877"/>
      <c r="GBK21" s="877"/>
      <c r="GBL21" s="877"/>
      <c r="GBM21" s="877"/>
      <c r="GBN21" s="877"/>
      <c r="GBO21" s="877"/>
      <c r="GBP21" s="877"/>
      <c r="GBQ21" s="877"/>
      <c r="GBR21" s="877"/>
      <c r="GBS21" s="877"/>
      <c r="GBT21" s="877"/>
      <c r="GBU21" s="877"/>
      <c r="GBV21" s="877"/>
      <c r="GBW21" s="877"/>
      <c r="GBX21" s="877"/>
      <c r="GBY21" s="877"/>
      <c r="GBZ21" s="877"/>
      <c r="GCA21" s="877"/>
      <c r="GCB21" s="877"/>
      <c r="GCC21" s="877"/>
      <c r="GCD21" s="877"/>
      <c r="GCE21" s="877"/>
      <c r="GCF21" s="877"/>
      <c r="GCG21" s="877"/>
      <c r="GCH21" s="877"/>
      <c r="GCI21" s="877"/>
      <c r="GCJ21" s="877"/>
      <c r="GCK21" s="877"/>
      <c r="GCL21" s="877"/>
      <c r="GCM21" s="877"/>
      <c r="GCN21" s="877"/>
      <c r="GCO21" s="877"/>
      <c r="GCP21" s="877"/>
      <c r="GCQ21" s="877"/>
      <c r="GCR21" s="877"/>
      <c r="GCS21" s="877"/>
      <c r="GCT21" s="877"/>
      <c r="GCU21" s="877"/>
      <c r="GCV21" s="877"/>
      <c r="GCW21" s="877"/>
      <c r="GCX21" s="877"/>
      <c r="GCY21" s="877"/>
      <c r="GCZ21" s="877"/>
      <c r="GDA21" s="877"/>
      <c r="GDB21" s="877"/>
      <c r="GDC21" s="877"/>
      <c r="GDD21" s="877"/>
      <c r="GDE21" s="877"/>
      <c r="GDF21" s="877"/>
      <c r="GDG21" s="877"/>
      <c r="GDH21" s="877"/>
      <c r="GDI21" s="877"/>
      <c r="GDJ21" s="877"/>
      <c r="GDK21" s="877"/>
      <c r="GDL21" s="877"/>
      <c r="GDM21" s="877"/>
      <c r="GDN21" s="877"/>
      <c r="GDO21" s="877"/>
      <c r="GDP21" s="877"/>
      <c r="GDQ21" s="877"/>
      <c r="GDR21" s="877"/>
      <c r="GDS21" s="877"/>
      <c r="GDT21" s="877"/>
      <c r="GDU21" s="877"/>
      <c r="GDV21" s="877"/>
      <c r="GDW21" s="877"/>
      <c r="GDX21" s="877"/>
      <c r="GDY21" s="877"/>
      <c r="GDZ21" s="877"/>
      <c r="GEA21" s="877"/>
      <c r="GEB21" s="877"/>
      <c r="GEC21" s="877"/>
      <c r="GED21" s="877"/>
      <c r="GEE21" s="877"/>
      <c r="GEF21" s="877"/>
      <c r="GEG21" s="877"/>
      <c r="GEH21" s="877"/>
      <c r="GEI21" s="877"/>
      <c r="GEJ21" s="877"/>
      <c r="GEK21" s="877"/>
      <c r="GEL21" s="877"/>
      <c r="GEM21" s="877"/>
      <c r="GEN21" s="877"/>
      <c r="GEO21" s="877"/>
      <c r="GEP21" s="877"/>
      <c r="GEQ21" s="877"/>
      <c r="GER21" s="877"/>
      <c r="GES21" s="877"/>
      <c r="GET21" s="877"/>
      <c r="GEU21" s="877"/>
      <c r="GEV21" s="877"/>
      <c r="GEW21" s="877"/>
      <c r="GEX21" s="877"/>
      <c r="GEY21" s="877"/>
      <c r="GEZ21" s="877"/>
      <c r="GFA21" s="877"/>
      <c r="GFB21" s="877"/>
      <c r="GFC21" s="877"/>
      <c r="GFD21" s="877"/>
      <c r="GFE21" s="877"/>
      <c r="GFF21" s="877"/>
      <c r="GFG21" s="877"/>
      <c r="GFH21" s="877"/>
      <c r="GFI21" s="877"/>
      <c r="GFJ21" s="877"/>
      <c r="GFK21" s="877"/>
      <c r="GFL21" s="877"/>
      <c r="GFM21" s="877"/>
      <c r="GFN21" s="877"/>
      <c r="GFO21" s="877"/>
      <c r="GFP21" s="877"/>
      <c r="GFQ21" s="877"/>
      <c r="GFR21" s="877"/>
      <c r="GFS21" s="877"/>
      <c r="GFT21" s="877"/>
      <c r="GFU21" s="877"/>
      <c r="GFV21" s="877"/>
      <c r="GFW21" s="877"/>
      <c r="GFX21" s="877"/>
      <c r="GFY21" s="877"/>
      <c r="GFZ21" s="877"/>
      <c r="GGA21" s="877"/>
      <c r="GGB21" s="877"/>
      <c r="GGC21" s="877"/>
      <c r="GGD21" s="877"/>
      <c r="GGE21" s="877"/>
      <c r="GGF21" s="877"/>
      <c r="GGG21" s="877"/>
      <c r="GGH21" s="877"/>
      <c r="GGI21" s="877"/>
      <c r="GGJ21" s="877"/>
      <c r="GGK21" s="877"/>
      <c r="GGL21" s="877"/>
      <c r="GGM21" s="877"/>
      <c r="GGN21" s="877"/>
      <c r="GGO21" s="877"/>
      <c r="GGP21" s="877"/>
      <c r="GGQ21" s="877"/>
      <c r="GGR21" s="877"/>
      <c r="GGS21" s="877"/>
      <c r="GGT21" s="877"/>
      <c r="GGU21" s="877"/>
      <c r="GGV21" s="877"/>
      <c r="GGW21" s="877"/>
      <c r="GGX21" s="877"/>
      <c r="GGY21" s="877"/>
      <c r="GGZ21" s="877"/>
      <c r="GHA21" s="877"/>
      <c r="GHB21" s="877"/>
      <c r="GHC21" s="877"/>
      <c r="GHD21" s="877"/>
      <c r="GHE21" s="877"/>
      <c r="GHF21" s="877"/>
      <c r="GHG21" s="877"/>
      <c r="GHH21" s="877"/>
      <c r="GHI21" s="877"/>
      <c r="GHJ21" s="877"/>
      <c r="GHK21" s="877"/>
      <c r="GHL21" s="877"/>
      <c r="GHM21" s="877"/>
      <c r="GHN21" s="877"/>
      <c r="GHO21" s="877"/>
      <c r="GHP21" s="877"/>
      <c r="GHQ21" s="877"/>
      <c r="GHR21" s="877"/>
      <c r="GHS21" s="877"/>
      <c r="GHT21" s="877"/>
      <c r="GHU21" s="877"/>
      <c r="GHV21" s="877"/>
      <c r="GHW21" s="877"/>
      <c r="GHX21" s="877"/>
      <c r="GHY21" s="877"/>
      <c r="GHZ21" s="877"/>
      <c r="GIA21" s="877"/>
      <c r="GIB21" s="877"/>
      <c r="GIC21" s="877"/>
      <c r="GID21" s="877"/>
      <c r="GIE21" s="877"/>
      <c r="GIF21" s="877"/>
      <c r="GIG21" s="877"/>
      <c r="GIH21" s="877"/>
      <c r="GII21" s="877"/>
      <c r="GIJ21" s="877"/>
      <c r="GIK21" s="877"/>
      <c r="GIL21" s="877"/>
      <c r="GIM21" s="877"/>
      <c r="GIN21" s="877"/>
      <c r="GIO21" s="877"/>
      <c r="GIP21" s="877"/>
      <c r="GIQ21" s="877"/>
      <c r="GIR21" s="877"/>
      <c r="GIS21" s="877"/>
      <c r="GIT21" s="877"/>
      <c r="GIU21" s="877"/>
      <c r="GIV21" s="877"/>
      <c r="GIW21" s="877"/>
      <c r="GIX21" s="877"/>
      <c r="GIY21" s="877"/>
      <c r="GIZ21" s="877"/>
      <c r="GJA21" s="877"/>
      <c r="GJB21" s="877"/>
      <c r="GJC21" s="877"/>
      <c r="GJD21" s="877"/>
      <c r="GJE21" s="877"/>
      <c r="GJF21" s="877"/>
      <c r="GJG21" s="877"/>
      <c r="GJH21" s="877"/>
      <c r="GJI21" s="877"/>
      <c r="GJJ21" s="877"/>
      <c r="GJK21" s="877"/>
      <c r="GJL21" s="877"/>
      <c r="GJM21" s="877"/>
      <c r="GJN21" s="877"/>
      <c r="GJO21" s="877"/>
      <c r="GJP21" s="877"/>
      <c r="GJQ21" s="877"/>
      <c r="GJR21" s="877"/>
      <c r="GJS21" s="877"/>
      <c r="GJT21" s="877"/>
      <c r="GJU21" s="877"/>
      <c r="GJV21" s="877"/>
      <c r="GJW21" s="877"/>
      <c r="GJX21" s="877"/>
      <c r="GJY21" s="877"/>
      <c r="GJZ21" s="877"/>
      <c r="GKA21" s="877"/>
      <c r="GKB21" s="877"/>
      <c r="GKC21" s="877"/>
      <c r="GKD21" s="877"/>
      <c r="GKE21" s="877"/>
      <c r="GKF21" s="877"/>
      <c r="GKG21" s="877"/>
      <c r="GKH21" s="877"/>
      <c r="GKI21" s="877"/>
      <c r="GKJ21" s="877"/>
      <c r="GKK21" s="877"/>
      <c r="GKL21" s="877"/>
      <c r="GKM21" s="877"/>
      <c r="GKN21" s="877"/>
      <c r="GKO21" s="877"/>
      <c r="GKP21" s="877"/>
      <c r="GKQ21" s="877"/>
      <c r="GKR21" s="877"/>
      <c r="GKS21" s="877"/>
      <c r="GKT21" s="877"/>
      <c r="GKU21" s="877"/>
      <c r="GKV21" s="877"/>
      <c r="GKW21" s="877"/>
      <c r="GKX21" s="877"/>
      <c r="GKY21" s="877"/>
      <c r="GKZ21" s="877"/>
      <c r="GLA21" s="877"/>
      <c r="GLB21" s="877"/>
      <c r="GLC21" s="877"/>
      <c r="GLD21" s="877"/>
      <c r="GLE21" s="877"/>
      <c r="GLF21" s="877"/>
      <c r="GLG21" s="877"/>
      <c r="GLH21" s="877"/>
      <c r="GLI21" s="877"/>
      <c r="GLJ21" s="877"/>
      <c r="GLK21" s="877"/>
      <c r="GLL21" s="877"/>
      <c r="GLM21" s="877"/>
      <c r="GLN21" s="877"/>
      <c r="GLO21" s="877"/>
      <c r="GLP21" s="877"/>
      <c r="GLQ21" s="877"/>
      <c r="GLR21" s="877"/>
      <c r="GLS21" s="877"/>
      <c r="GLT21" s="877"/>
      <c r="GLU21" s="877"/>
      <c r="GLV21" s="877"/>
      <c r="GLW21" s="877"/>
      <c r="GLX21" s="877"/>
      <c r="GLY21" s="877"/>
      <c r="GLZ21" s="877"/>
      <c r="GMA21" s="877"/>
      <c r="GMB21" s="877"/>
      <c r="GMC21" s="877"/>
      <c r="GMD21" s="877"/>
      <c r="GME21" s="877"/>
      <c r="GMF21" s="877"/>
      <c r="GMG21" s="877"/>
      <c r="GMH21" s="877"/>
      <c r="GMI21" s="877"/>
      <c r="GMJ21" s="877"/>
      <c r="GMK21" s="877"/>
      <c r="GML21" s="877"/>
      <c r="GMM21" s="877"/>
      <c r="GMN21" s="877"/>
      <c r="GMO21" s="877"/>
      <c r="GMP21" s="877"/>
      <c r="GMQ21" s="877"/>
      <c r="GMR21" s="877"/>
      <c r="GMS21" s="877"/>
      <c r="GMT21" s="877"/>
      <c r="GMU21" s="877"/>
      <c r="GMV21" s="877"/>
      <c r="GMW21" s="877"/>
      <c r="GMX21" s="877"/>
      <c r="GMY21" s="877"/>
      <c r="GMZ21" s="877"/>
      <c r="GNA21" s="877"/>
      <c r="GNB21" s="877"/>
      <c r="GNC21" s="877"/>
      <c r="GND21" s="877"/>
      <c r="GNE21" s="877"/>
      <c r="GNF21" s="877"/>
      <c r="GNG21" s="877"/>
      <c r="GNH21" s="877"/>
      <c r="GNI21" s="877"/>
      <c r="GNJ21" s="877"/>
      <c r="GNK21" s="877"/>
      <c r="GNL21" s="877"/>
      <c r="GNM21" s="877"/>
      <c r="GNN21" s="877"/>
      <c r="GNO21" s="877"/>
      <c r="GNP21" s="877"/>
      <c r="GNQ21" s="877"/>
      <c r="GNR21" s="877"/>
      <c r="GNS21" s="877"/>
      <c r="GNT21" s="877"/>
      <c r="GNU21" s="877"/>
      <c r="GNV21" s="877"/>
      <c r="GNW21" s="877"/>
      <c r="GNX21" s="877"/>
      <c r="GNY21" s="877"/>
      <c r="GNZ21" s="877"/>
      <c r="GOA21" s="877"/>
      <c r="GOB21" s="877"/>
      <c r="GOC21" s="877"/>
      <c r="GOD21" s="877"/>
      <c r="GOE21" s="877"/>
      <c r="GOF21" s="877"/>
      <c r="GOG21" s="877"/>
      <c r="GOH21" s="877"/>
      <c r="GOI21" s="877"/>
      <c r="GOJ21" s="877"/>
      <c r="GOK21" s="877"/>
      <c r="GOL21" s="877"/>
      <c r="GOM21" s="877"/>
      <c r="GON21" s="877"/>
      <c r="GOO21" s="877"/>
      <c r="GOP21" s="877"/>
      <c r="GOQ21" s="877"/>
      <c r="GOR21" s="877"/>
      <c r="GOS21" s="877"/>
      <c r="GOT21" s="877"/>
      <c r="GOU21" s="877"/>
      <c r="GOV21" s="877"/>
      <c r="GOW21" s="877"/>
      <c r="GOX21" s="877"/>
      <c r="GOY21" s="877"/>
      <c r="GOZ21" s="877"/>
      <c r="GPA21" s="877"/>
      <c r="GPB21" s="877"/>
      <c r="GPC21" s="877"/>
      <c r="GPD21" s="877"/>
      <c r="GPE21" s="877"/>
      <c r="GPF21" s="877"/>
      <c r="GPG21" s="877"/>
      <c r="GPH21" s="877"/>
      <c r="GPI21" s="877"/>
      <c r="GPJ21" s="877"/>
      <c r="GPK21" s="877"/>
      <c r="GPL21" s="877"/>
      <c r="GPM21" s="877"/>
      <c r="GPN21" s="877"/>
      <c r="GPO21" s="877"/>
      <c r="GPP21" s="877"/>
      <c r="GPQ21" s="877"/>
      <c r="GPR21" s="877"/>
      <c r="GPS21" s="877"/>
      <c r="GPT21" s="877"/>
      <c r="GPU21" s="877"/>
      <c r="GPV21" s="877"/>
      <c r="GPW21" s="877"/>
      <c r="GPX21" s="877"/>
      <c r="GPY21" s="877"/>
      <c r="GPZ21" s="877"/>
      <c r="GQA21" s="877"/>
      <c r="GQB21" s="877"/>
      <c r="GQC21" s="877"/>
      <c r="GQD21" s="877"/>
      <c r="GQE21" s="877"/>
      <c r="GQF21" s="877"/>
      <c r="GQG21" s="877"/>
      <c r="GQH21" s="877"/>
      <c r="GQI21" s="877"/>
      <c r="GQJ21" s="877"/>
      <c r="GQK21" s="877"/>
      <c r="GQL21" s="877"/>
      <c r="GQM21" s="877"/>
      <c r="GQN21" s="877"/>
      <c r="GQO21" s="877"/>
      <c r="GQP21" s="877"/>
      <c r="GQQ21" s="877"/>
      <c r="GQR21" s="877"/>
      <c r="GQS21" s="877"/>
      <c r="GQT21" s="877"/>
      <c r="GQU21" s="877"/>
      <c r="GQV21" s="877"/>
      <c r="GQW21" s="877"/>
      <c r="GQX21" s="877"/>
      <c r="GQY21" s="877"/>
      <c r="GQZ21" s="877"/>
      <c r="GRA21" s="877"/>
      <c r="GRB21" s="877"/>
      <c r="GRC21" s="877"/>
      <c r="GRD21" s="877"/>
      <c r="GRE21" s="877"/>
      <c r="GRF21" s="877"/>
      <c r="GRG21" s="877"/>
      <c r="GRH21" s="877"/>
      <c r="GRI21" s="877"/>
      <c r="GRJ21" s="877"/>
      <c r="GRK21" s="877"/>
      <c r="GRL21" s="877"/>
      <c r="GRM21" s="877"/>
      <c r="GRN21" s="877"/>
      <c r="GRO21" s="877"/>
      <c r="GRP21" s="877"/>
      <c r="GRQ21" s="877"/>
      <c r="GRR21" s="877"/>
      <c r="GRS21" s="877"/>
      <c r="GRT21" s="877"/>
      <c r="GRU21" s="877"/>
      <c r="GRV21" s="877"/>
      <c r="GRW21" s="877"/>
      <c r="GRX21" s="877"/>
      <c r="GRY21" s="877"/>
      <c r="GRZ21" s="877"/>
      <c r="GSA21" s="877"/>
      <c r="GSB21" s="877"/>
      <c r="GSC21" s="877"/>
      <c r="GSD21" s="877"/>
      <c r="GSE21" s="877"/>
      <c r="GSF21" s="877"/>
      <c r="GSG21" s="877"/>
      <c r="GSH21" s="877"/>
      <c r="GSI21" s="877"/>
      <c r="GSJ21" s="877"/>
      <c r="GSK21" s="877"/>
      <c r="GSL21" s="877"/>
      <c r="GSM21" s="877"/>
      <c r="GSN21" s="877"/>
      <c r="GSO21" s="877"/>
      <c r="GSP21" s="877"/>
      <c r="GSQ21" s="877"/>
      <c r="GSR21" s="877"/>
      <c r="GSS21" s="877"/>
      <c r="GST21" s="877"/>
      <c r="GSU21" s="877"/>
      <c r="GSV21" s="877"/>
      <c r="GSW21" s="877"/>
      <c r="GSX21" s="877"/>
      <c r="GSY21" s="877"/>
      <c r="GSZ21" s="877"/>
      <c r="GTA21" s="877"/>
      <c r="GTB21" s="877"/>
      <c r="GTC21" s="877"/>
      <c r="GTD21" s="877"/>
      <c r="GTE21" s="877"/>
      <c r="GTF21" s="877"/>
      <c r="GTG21" s="877"/>
      <c r="GTH21" s="877"/>
      <c r="GTI21" s="877"/>
      <c r="GTJ21" s="877"/>
      <c r="GTK21" s="877"/>
      <c r="GTL21" s="877"/>
      <c r="GTM21" s="877"/>
      <c r="GTN21" s="877"/>
      <c r="GTO21" s="877"/>
      <c r="GTP21" s="877"/>
      <c r="GTQ21" s="877"/>
      <c r="GTR21" s="877"/>
      <c r="GTS21" s="877"/>
      <c r="GTT21" s="877"/>
      <c r="GTU21" s="877"/>
      <c r="GTV21" s="877"/>
      <c r="GTW21" s="877"/>
      <c r="GTX21" s="877"/>
      <c r="GTY21" s="877"/>
      <c r="GTZ21" s="877"/>
      <c r="GUA21" s="877"/>
      <c r="GUB21" s="877"/>
      <c r="GUC21" s="877"/>
      <c r="GUD21" s="877"/>
      <c r="GUE21" s="877"/>
      <c r="GUF21" s="877"/>
      <c r="GUG21" s="877"/>
      <c r="GUH21" s="877"/>
      <c r="GUI21" s="877"/>
      <c r="GUJ21" s="877"/>
      <c r="GUK21" s="877"/>
      <c r="GUL21" s="877"/>
      <c r="GUM21" s="877"/>
      <c r="GUN21" s="877"/>
      <c r="GUO21" s="877"/>
      <c r="GUP21" s="877"/>
      <c r="GUQ21" s="877"/>
      <c r="GUR21" s="877"/>
      <c r="GUS21" s="877"/>
      <c r="GUT21" s="877"/>
      <c r="GUU21" s="877"/>
      <c r="GUV21" s="877"/>
      <c r="GUW21" s="877"/>
      <c r="GUX21" s="877"/>
      <c r="GUY21" s="877"/>
      <c r="GUZ21" s="877"/>
      <c r="GVA21" s="877"/>
      <c r="GVB21" s="877"/>
      <c r="GVC21" s="877"/>
      <c r="GVD21" s="877"/>
      <c r="GVE21" s="877"/>
      <c r="GVF21" s="877"/>
      <c r="GVG21" s="877"/>
      <c r="GVH21" s="877"/>
      <c r="GVI21" s="877"/>
      <c r="GVJ21" s="877"/>
      <c r="GVK21" s="877"/>
      <c r="GVL21" s="877"/>
      <c r="GVM21" s="877"/>
      <c r="GVN21" s="877"/>
      <c r="GVO21" s="877"/>
      <c r="GVP21" s="877"/>
      <c r="GVQ21" s="877"/>
      <c r="GVR21" s="877"/>
      <c r="GVS21" s="877"/>
      <c r="GVT21" s="877"/>
      <c r="GVU21" s="877"/>
      <c r="GVV21" s="877"/>
      <c r="GVW21" s="877"/>
      <c r="GVX21" s="877"/>
      <c r="GVY21" s="877"/>
      <c r="GVZ21" s="877"/>
      <c r="GWA21" s="877"/>
      <c r="GWB21" s="877"/>
      <c r="GWC21" s="877"/>
      <c r="GWD21" s="877"/>
      <c r="GWE21" s="877"/>
      <c r="GWF21" s="877"/>
      <c r="GWG21" s="877"/>
      <c r="GWH21" s="877"/>
      <c r="GWI21" s="877"/>
      <c r="GWJ21" s="877"/>
      <c r="GWK21" s="877"/>
      <c r="GWL21" s="877"/>
      <c r="GWM21" s="877"/>
      <c r="GWN21" s="877"/>
      <c r="GWO21" s="877"/>
      <c r="GWP21" s="877"/>
      <c r="GWQ21" s="877"/>
      <c r="GWR21" s="877"/>
      <c r="GWS21" s="877"/>
      <c r="GWT21" s="877"/>
      <c r="GWU21" s="877"/>
      <c r="GWV21" s="877"/>
      <c r="GWW21" s="877"/>
      <c r="GWX21" s="877"/>
      <c r="GWY21" s="877"/>
      <c r="GWZ21" s="877"/>
      <c r="GXA21" s="877"/>
      <c r="GXB21" s="877"/>
      <c r="GXC21" s="877"/>
      <c r="GXD21" s="877"/>
      <c r="GXE21" s="877"/>
      <c r="GXF21" s="877"/>
      <c r="GXG21" s="877"/>
      <c r="GXH21" s="877"/>
      <c r="GXI21" s="877"/>
      <c r="GXJ21" s="877"/>
      <c r="GXK21" s="877"/>
      <c r="GXL21" s="877"/>
      <c r="GXM21" s="877"/>
      <c r="GXN21" s="877"/>
      <c r="GXO21" s="877"/>
      <c r="GXP21" s="877"/>
      <c r="GXQ21" s="877"/>
      <c r="GXR21" s="877"/>
      <c r="GXS21" s="877"/>
      <c r="GXT21" s="877"/>
      <c r="GXU21" s="877"/>
      <c r="GXV21" s="877"/>
      <c r="GXW21" s="877"/>
      <c r="GXX21" s="877"/>
      <c r="GXY21" s="877"/>
      <c r="GXZ21" s="877"/>
      <c r="GYA21" s="877"/>
      <c r="GYB21" s="877"/>
      <c r="GYC21" s="877"/>
      <c r="GYD21" s="877"/>
      <c r="GYE21" s="877"/>
      <c r="GYF21" s="877"/>
      <c r="GYG21" s="877"/>
      <c r="GYH21" s="877"/>
      <c r="GYI21" s="877"/>
      <c r="GYJ21" s="877"/>
      <c r="GYK21" s="877"/>
      <c r="GYL21" s="877"/>
      <c r="GYM21" s="877"/>
      <c r="GYN21" s="877"/>
      <c r="GYO21" s="877"/>
      <c r="GYP21" s="877"/>
      <c r="GYQ21" s="877"/>
      <c r="GYR21" s="877"/>
      <c r="GYS21" s="877"/>
      <c r="GYT21" s="877"/>
      <c r="GYU21" s="877"/>
      <c r="GYV21" s="877"/>
      <c r="GYW21" s="877"/>
      <c r="GYX21" s="877"/>
      <c r="GYY21" s="877"/>
      <c r="GYZ21" s="877"/>
      <c r="GZA21" s="877"/>
      <c r="GZB21" s="877"/>
      <c r="GZC21" s="877"/>
      <c r="GZD21" s="877"/>
      <c r="GZE21" s="877"/>
      <c r="GZF21" s="877"/>
      <c r="GZG21" s="877"/>
      <c r="GZH21" s="877"/>
      <c r="GZI21" s="877"/>
      <c r="GZJ21" s="877"/>
      <c r="GZK21" s="877"/>
      <c r="GZL21" s="877"/>
      <c r="GZM21" s="877"/>
      <c r="GZN21" s="877"/>
      <c r="GZO21" s="877"/>
      <c r="GZP21" s="877"/>
      <c r="GZQ21" s="877"/>
      <c r="GZR21" s="877"/>
      <c r="GZS21" s="877"/>
      <c r="GZT21" s="877"/>
      <c r="GZU21" s="877"/>
      <c r="GZV21" s="877"/>
      <c r="GZW21" s="877"/>
      <c r="GZX21" s="877"/>
      <c r="GZY21" s="877"/>
      <c r="GZZ21" s="877"/>
      <c r="HAA21" s="877"/>
      <c r="HAB21" s="877"/>
      <c r="HAC21" s="877"/>
      <c r="HAD21" s="877"/>
      <c r="HAE21" s="877"/>
      <c r="HAF21" s="877"/>
      <c r="HAG21" s="877"/>
      <c r="HAH21" s="877"/>
      <c r="HAI21" s="877"/>
      <c r="HAJ21" s="877"/>
      <c r="HAK21" s="877"/>
      <c r="HAL21" s="877"/>
      <c r="HAM21" s="877"/>
      <c r="HAN21" s="877"/>
      <c r="HAO21" s="877"/>
      <c r="HAP21" s="877"/>
      <c r="HAQ21" s="877"/>
      <c r="HAR21" s="877"/>
      <c r="HAS21" s="877"/>
      <c r="HAT21" s="877"/>
      <c r="HAU21" s="877"/>
      <c r="HAV21" s="877"/>
      <c r="HAW21" s="877"/>
      <c r="HAX21" s="877"/>
      <c r="HAY21" s="877"/>
      <c r="HAZ21" s="877"/>
      <c r="HBA21" s="877"/>
      <c r="HBB21" s="877"/>
      <c r="HBC21" s="877"/>
      <c r="HBD21" s="877"/>
      <c r="HBE21" s="877"/>
      <c r="HBF21" s="877"/>
      <c r="HBG21" s="877"/>
      <c r="HBH21" s="877"/>
      <c r="HBI21" s="877"/>
      <c r="HBJ21" s="877"/>
      <c r="HBK21" s="877"/>
      <c r="HBL21" s="877"/>
      <c r="HBM21" s="877"/>
      <c r="HBN21" s="877"/>
      <c r="HBO21" s="877"/>
      <c r="HBP21" s="877"/>
      <c r="HBQ21" s="877"/>
      <c r="HBR21" s="877"/>
      <c r="HBS21" s="877"/>
      <c r="HBT21" s="877"/>
      <c r="HBU21" s="877"/>
      <c r="HBV21" s="877"/>
      <c r="HBW21" s="877"/>
      <c r="HBX21" s="877"/>
      <c r="HBY21" s="877"/>
      <c r="HBZ21" s="877"/>
      <c r="HCA21" s="877"/>
      <c r="HCB21" s="877"/>
      <c r="HCC21" s="877"/>
      <c r="HCD21" s="877"/>
      <c r="HCE21" s="877"/>
      <c r="HCF21" s="877"/>
      <c r="HCG21" s="877"/>
      <c r="HCH21" s="877"/>
      <c r="HCI21" s="877"/>
      <c r="HCJ21" s="877"/>
      <c r="HCK21" s="877"/>
      <c r="HCL21" s="877"/>
      <c r="HCM21" s="877"/>
      <c r="HCN21" s="877"/>
      <c r="HCO21" s="877"/>
      <c r="HCP21" s="877"/>
      <c r="HCQ21" s="877"/>
      <c r="HCR21" s="877"/>
      <c r="HCS21" s="877"/>
      <c r="HCT21" s="877"/>
      <c r="HCU21" s="877"/>
      <c r="HCV21" s="877"/>
      <c r="HCW21" s="877"/>
      <c r="HCX21" s="877"/>
      <c r="HCY21" s="877"/>
      <c r="HCZ21" s="877"/>
      <c r="HDA21" s="877"/>
      <c r="HDB21" s="877"/>
      <c r="HDC21" s="877"/>
      <c r="HDD21" s="877"/>
      <c r="HDE21" s="877"/>
      <c r="HDF21" s="877"/>
      <c r="HDG21" s="877"/>
      <c r="HDH21" s="877"/>
      <c r="HDI21" s="877"/>
      <c r="HDJ21" s="877"/>
      <c r="HDK21" s="877"/>
      <c r="HDL21" s="877"/>
      <c r="HDM21" s="877"/>
      <c r="HDN21" s="877"/>
      <c r="HDO21" s="877"/>
      <c r="HDP21" s="877"/>
      <c r="HDQ21" s="877"/>
      <c r="HDR21" s="877"/>
      <c r="HDS21" s="877"/>
      <c r="HDT21" s="877"/>
      <c r="HDU21" s="877"/>
      <c r="HDV21" s="877"/>
      <c r="HDW21" s="877"/>
      <c r="HDX21" s="877"/>
      <c r="HDY21" s="877"/>
      <c r="HDZ21" s="877"/>
      <c r="HEA21" s="877"/>
      <c r="HEB21" s="877"/>
      <c r="HEC21" s="877"/>
      <c r="HED21" s="877"/>
      <c r="HEE21" s="877"/>
      <c r="HEF21" s="877"/>
      <c r="HEG21" s="877"/>
      <c r="HEH21" s="877"/>
      <c r="HEI21" s="877"/>
      <c r="HEJ21" s="877"/>
      <c r="HEK21" s="877"/>
      <c r="HEL21" s="877"/>
      <c r="HEM21" s="877"/>
      <c r="HEN21" s="877"/>
      <c r="HEO21" s="877"/>
      <c r="HEP21" s="877"/>
      <c r="HEQ21" s="877"/>
      <c r="HER21" s="877"/>
      <c r="HES21" s="877"/>
      <c r="HET21" s="877"/>
      <c r="HEU21" s="877"/>
      <c r="HEV21" s="877"/>
      <c r="HEW21" s="877"/>
      <c r="HEX21" s="877"/>
      <c r="HEY21" s="877"/>
      <c r="HEZ21" s="877"/>
      <c r="HFA21" s="877"/>
      <c r="HFB21" s="877"/>
      <c r="HFC21" s="877"/>
      <c r="HFD21" s="877"/>
      <c r="HFE21" s="877"/>
      <c r="HFF21" s="877"/>
      <c r="HFG21" s="877"/>
      <c r="HFH21" s="877"/>
      <c r="HFI21" s="877"/>
      <c r="HFJ21" s="877"/>
      <c r="HFK21" s="877"/>
      <c r="HFL21" s="877"/>
      <c r="HFM21" s="877"/>
      <c r="HFN21" s="877"/>
      <c r="HFO21" s="877"/>
      <c r="HFP21" s="877"/>
      <c r="HFQ21" s="877"/>
      <c r="HFR21" s="877"/>
      <c r="HFS21" s="877"/>
      <c r="HFT21" s="877"/>
      <c r="HFU21" s="877"/>
      <c r="HFV21" s="877"/>
      <c r="HFW21" s="877"/>
      <c r="HFX21" s="877"/>
      <c r="HFY21" s="877"/>
      <c r="HFZ21" s="877"/>
      <c r="HGA21" s="877"/>
      <c r="HGB21" s="877"/>
      <c r="HGC21" s="877"/>
      <c r="HGD21" s="877"/>
      <c r="HGE21" s="877"/>
      <c r="HGF21" s="877"/>
      <c r="HGG21" s="877"/>
      <c r="HGH21" s="877"/>
      <c r="HGI21" s="877"/>
      <c r="HGJ21" s="877"/>
      <c r="HGK21" s="877"/>
      <c r="HGL21" s="877"/>
      <c r="HGM21" s="877"/>
      <c r="HGN21" s="877"/>
      <c r="HGO21" s="877"/>
      <c r="HGP21" s="877"/>
      <c r="HGQ21" s="877"/>
      <c r="HGR21" s="877"/>
      <c r="HGS21" s="877"/>
      <c r="HGT21" s="877"/>
      <c r="HGU21" s="877"/>
      <c r="HGV21" s="877"/>
      <c r="HGW21" s="877"/>
      <c r="HGX21" s="877"/>
      <c r="HGY21" s="877"/>
      <c r="HGZ21" s="877"/>
      <c r="HHA21" s="877"/>
      <c r="HHB21" s="877"/>
      <c r="HHC21" s="877"/>
      <c r="HHD21" s="877"/>
      <c r="HHE21" s="877"/>
      <c r="HHF21" s="877"/>
      <c r="HHG21" s="877"/>
      <c r="HHH21" s="877"/>
      <c r="HHI21" s="877"/>
      <c r="HHJ21" s="877"/>
      <c r="HHK21" s="877"/>
      <c r="HHL21" s="877"/>
      <c r="HHM21" s="877"/>
      <c r="HHN21" s="877"/>
      <c r="HHO21" s="877"/>
      <c r="HHP21" s="877"/>
      <c r="HHQ21" s="877"/>
      <c r="HHR21" s="877"/>
      <c r="HHS21" s="877"/>
      <c r="HHT21" s="877"/>
      <c r="HHU21" s="877"/>
      <c r="HHV21" s="877"/>
      <c r="HHW21" s="877"/>
      <c r="HHX21" s="877"/>
      <c r="HHY21" s="877"/>
      <c r="HHZ21" s="877"/>
      <c r="HIA21" s="877"/>
      <c r="HIB21" s="877"/>
      <c r="HIC21" s="877"/>
      <c r="HID21" s="877"/>
      <c r="HIE21" s="877"/>
      <c r="HIF21" s="877"/>
      <c r="HIG21" s="877"/>
      <c r="HIH21" s="877"/>
      <c r="HII21" s="877"/>
      <c r="HIJ21" s="877"/>
      <c r="HIK21" s="877"/>
      <c r="HIL21" s="877"/>
      <c r="HIM21" s="877"/>
      <c r="HIN21" s="877"/>
      <c r="HIO21" s="877"/>
      <c r="HIP21" s="877"/>
      <c r="HIQ21" s="877"/>
      <c r="HIR21" s="877"/>
      <c r="HIS21" s="877"/>
      <c r="HIT21" s="877"/>
      <c r="HIU21" s="877"/>
      <c r="HIV21" s="877"/>
      <c r="HIW21" s="877"/>
      <c r="HIX21" s="877"/>
      <c r="HIY21" s="877"/>
      <c r="HIZ21" s="877"/>
      <c r="HJA21" s="877"/>
      <c r="HJB21" s="877"/>
      <c r="HJC21" s="877"/>
      <c r="HJD21" s="877"/>
      <c r="HJE21" s="877"/>
      <c r="HJF21" s="877"/>
      <c r="HJG21" s="877"/>
      <c r="HJH21" s="877"/>
      <c r="HJI21" s="877"/>
      <c r="HJJ21" s="877"/>
      <c r="HJK21" s="877"/>
      <c r="HJL21" s="877"/>
      <c r="HJM21" s="877"/>
      <c r="HJN21" s="877"/>
      <c r="HJO21" s="877"/>
      <c r="HJP21" s="877"/>
      <c r="HJQ21" s="877"/>
      <c r="HJR21" s="877"/>
      <c r="HJS21" s="877"/>
      <c r="HJT21" s="877"/>
      <c r="HJU21" s="877"/>
      <c r="HJV21" s="877"/>
      <c r="HJW21" s="877"/>
      <c r="HJX21" s="877"/>
      <c r="HJY21" s="877"/>
      <c r="HJZ21" s="877"/>
      <c r="HKA21" s="877"/>
      <c r="HKB21" s="877"/>
      <c r="HKC21" s="877"/>
      <c r="HKD21" s="877"/>
      <c r="HKE21" s="877"/>
      <c r="HKF21" s="877"/>
      <c r="HKG21" s="877"/>
      <c r="HKH21" s="877"/>
      <c r="HKI21" s="877"/>
      <c r="HKJ21" s="877"/>
      <c r="HKK21" s="877"/>
      <c r="HKL21" s="877"/>
      <c r="HKM21" s="877"/>
      <c r="HKN21" s="877"/>
      <c r="HKO21" s="877"/>
      <c r="HKP21" s="877"/>
      <c r="HKQ21" s="877"/>
      <c r="HKR21" s="877"/>
      <c r="HKS21" s="877"/>
      <c r="HKT21" s="877"/>
      <c r="HKU21" s="877"/>
      <c r="HKV21" s="877"/>
      <c r="HKW21" s="877"/>
      <c r="HKX21" s="877"/>
      <c r="HKY21" s="877"/>
      <c r="HKZ21" s="877"/>
      <c r="HLA21" s="877"/>
      <c r="HLB21" s="877"/>
      <c r="HLC21" s="877"/>
      <c r="HLD21" s="877"/>
      <c r="HLE21" s="877"/>
      <c r="HLF21" s="877"/>
      <c r="HLG21" s="877"/>
      <c r="HLH21" s="877"/>
      <c r="HLI21" s="877"/>
      <c r="HLJ21" s="877"/>
      <c r="HLK21" s="877"/>
      <c r="HLL21" s="877"/>
      <c r="HLM21" s="877"/>
      <c r="HLN21" s="877"/>
      <c r="HLO21" s="877"/>
      <c r="HLP21" s="877"/>
      <c r="HLQ21" s="877"/>
      <c r="HLR21" s="877"/>
      <c r="HLS21" s="877"/>
      <c r="HLT21" s="877"/>
      <c r="HLU21" s="877"/>
      <c r="HLV21" s="877"/>
      <c r="HLW21" s="877"/>
      <c r="HLX21" s="877"/>
      <c r="HLY21" s="877"/>
      <c r="HLZ21" s="877"/>
      <c r="HMA21" s="877"/>
      <c r="HMB21" s="877"/>
      <c r="HMC21" s="877"/>
      <c r="HMD21" s="877"/>
      <c r="HME21" s="877"/>
      <c r="HMF21" s="877"/>
      <c r="HMG21" s="877"/>
      <c r="HMH21" s="877"/>
      <c r="HMI21" s="877"/>
      <c r="HMJ21" s="877"/>
      <c r="HMK21" s="877"/>
      <c r="HML21" s="877"/>
      <c r="HMM21" s="877"/>
      <c r="HMN21" s="877"/>
      <c r="HMO21" s="877"/>
      <c r="HMP21" s="877"/>
      <c r="HMQ21" s="877"/>
      <c r="HMR21" s="877"/>
      <c r="HMS21" s="877"/>
      <c r="HMT21" s="877"/>
      <c r="HMU21" s="877"/>
      <c r="HMV21" s="877"/>
      <c r="HMW21" s="877"/>
      <c r="HMX21" s="877"/>
      <c r="HMY21" s="877"/>
      <c r="HMZ21" s="877"/>
      <c r="HNA21" s="877"/>
      <c r="HNB21" s="877"/>
      <c r="HNC21" s="877"/>
      <c r="HND21" s="877"/>
      <c r="HNE21" s="877"/>
      <c r="HNF21" s="877"/>
      <c r="HNG21" s="877"/>
      <c r="HNH21" s="877"/>
      <c r="HNI21" s="877"/>
      <c r="HNJ21" s="877"/>
      <c r="HNK21" s="877"/>
      <c r="HNL21" s="877"/>
      <c r="HNM21" s="877"/>
      <c r="HNN21" s="877"/>
      <c r="HNO21" s="877"/>
      <c r="HNP21" s="877"/>
      <c r="HNQ21" s="877"/>
      <c r="HNR21" s="877"/>
      <c r="HNS21" s="877"/>
      <c r="HNT21" s="877"/>
      <c r="HNU21" s="877"/>
      <c r="HNV21" s="877"/>
      <c r="HNW21" s="877"/>
      <c r="HNX21" s="877"/>
      <c r="HNY21" s="877"/>
      <c r="HNZ21" s="877"/>
      <c r="HOA21" s="877"/>
      <c r="HOB21" s="877"/>
      <c r="HOC21" s="877"/>
      <c r="HOD21" s="877"/>
      <c r="HOE21" s="877"/>
      <c r="HOF21" s="877"/>
      <c r="HOG21" s="877"/>
      <c r="HOH21" s="877"/>
      <c r="HOI21" s="877"/>
      <c r="HOJ21" s="877"/>
      <c r="HOK21" s="877"/>
      <c r="HOL21" s="877"/>
      <c r="HOM21" s="877"/>
      <c r="HON21" s="877"/>
      <c r="HOO21" s="877"/>
      <c r="HOP21" s="877"/>
      <c r="HOQ21" s="877"/>
      <c r="HOR21" s="877"/>
      <c r="HOS21" s="877"/>
      <c r="HOT21" s="877"/>
      <c r="HOU21" s="877"/>
      <c r="HOV21" s="877"/>
      <c r="HOW21" s="877"/>
      <c r="HOX21" s="877"/>
      <c r="HOY21" s="877"/>
      <c r="HOZ21" s="877"/>
      <c r="HPA21" s="877"/>
      <c r="HPB21" s="877"/>
      <c r="HPC21" s="877"/>
      <c r="HPD21" s="877"/>
      <c r="HPE21" s="877"/>
      <c r="HPF21" s="877"/>
      <c r="HPG21" s="877"/>
      <c r="HPH21" s="877"/>
      <c r="HPI21" s="877"/>
      <c r="HPJ21" s="877"/>
      <c r="HPK21" s="877"/>
      <c r="HPL21" s="877"/>
      <c r="HPM21" s="877"/>
      <c r="HPN21" s="877"/>
      <c r="HPO21" s="877"/>
      <c r="HPP21" s="877"/>
      <c r="HPQ21" s="877"/>
      <c r="HPR21" s="877"/>
      <c r="HPS21" s="877"/>
      <c r="HPT21" s="877"/>
      <c r="HPU21" s="877"/>
      <c r="HPV21" s="877"/>
      <c r="HPW21" s="877"/>
      <c r="HPX21" s="877"/>
      <c r="HPY21" s="877"/>
      <c r="HPZ21" s="877"/>
      <c r="HQA21" s="877"/>
      <c r="HQB21" s="877"/>
      <c r="HQC21" s="877"/>
      <c r="HQD21" s="877"/>
      <c r="HQE21" s="877"/>
      <c r="HQF21" s="877"/>
      <c r="HQG21" s="877"/>
      <c r="HQH21" s="877"/>
      <c r="HQI21" s="877"/>
      <c r="HQJ21" s="877"/>
      <c r="HQK21" s="877"/>
      <c r="HQL21" s="877"/>
      <c r="HQM21" s="877"/>
      <c r="HQN21" s="877"/>
      <c r="HQO21" s="877"/>
      <c r="HQP21" s="877"/>
      <c r="HQQ21" s="877"/>
      <c r="HQR21" s="877"/>
      <c r="HQS21" s="877"/>
      <c r="HQT21" s="877"/>
      <c r="HQU21" s="877"/>
      <c r="HQV21" s="877"/>
      <c r="HQW21" s="877"/>
      <c r="HQX21" s="877"/>
      <c r="HQY21" s="877"/>
      <c r="HQZ21" s="877"/>
      <c r="HRA21" s="877"/>
      <c r="HRB21" s="877"/>
      <c r="HRC21" s="877"/>
      <c r="HRD21" s="877"/>
      <c r="HRE21" s="877"/>
      <c r="HRF21" s="877"/>
      <c r="HRG21" s="877"/>
      <c r="HRH21" s="877"/>
      <c r="HRI21" s="877"/>
      <c r="HRJ21" s="877"/>
      <c r="HRK21" s="877"/>
      <c r="HRL21" s="877"/>
      <c r="HRM21" s="877"/>
      <c r="HRN21" s="877"/>
      <c r="HRO21" s="877"/>
      <c r="HRP21" s="877"/>
      <c r="HRQ21" s="877"/>
      <c r="HRR21" s="877"/>
      <c r="HRS21" s="877"/>
      <c r="HRT21" s="877"/>
      <c r="HRU21" s="877"/>
      <c r="HRV21" s="877"/>
      <c r="HRW21" s="877"/>
      <c r="HRX21" s="877"/>
      <c r="HRY21" s="877"/>
      <c r="HRZ21" s="877"/>
      <c r="HSA21" s="877"/>
      <c r="HSB21" s="877"/>
      <c r="HSC21" s="877"/>
      <c r="HSD21" s="877"/>
      <c r="HSE21" s="877"/>
      <c r="HSF21" s="877"/>
      <c r="HSG21" s="877"/>
      <c r="HSH21" s="877"/>
      <c r="HSI21" s="877"/>
      <c r="HSJ21" s="877"/>
      <c r="HSK21" s="877"/>
      <c r="HSL21" s="877"/>
      <c r="HSM21" s="877"/>
      <c r="HSN21" s="877"/>
      <c r="HSO21" s="877"/>
      <c r="HSP21" s="877"/>
      <c r="HSQ21" s="877"/>
      <c r="HSR21" s="877"/>
      <c r="HSS21" s="877"/>
      <c r="HST21" s="877"/>
      <c r="HSU21" s="877"/>
      <c r="HSV21" s="877"/>
      <c r="HSW21" s="877"/>
      <c r="HSX21" s="877"/>
      <c r="HSY21" s="877"/>
      <c r="HSZ21" s="877"/>
      <c r="HTA21" s="877"/>
      <c r="HTB21" s="877"/>
      <c r="HTC21" s="877"/>
      <c r="HTD21" s="877"/>
      <c r="HTE21" s="877"/>
      <c r="HTF21" s="877"/>
      <c r="HTG21" s="877"/>
      <c r="HTH21" s="877"/>
      <c r="HTI21" s="877"/>
      <c r="HTJ21" s="877"/>
      <c r="HTK21" s="877"/>
      <c r="HTL21" s="877"/>
      <c r="HTM21" s="877"/>
      <c r="HTN21" s="877"/>
      <c r="HTO21" s="877"/>
      <c r="HTP21" s="877"/>
      <c r="HTQ21" s="877"/>
      <c r="HTR21" s="877"/>
      <c r="HTS21" s="877"/>
      <c r="HTT21" s="877"/>
      <c r="HTU21" s="877"/>
      <c r="HTV21" s="877"/>
      <c r="HTW21" s="877"/>
      <c r="HTX21" s="877"/>
      <c r="HTY21" s="877"/>
      <c r="HTZ21" s="877"/>
      <c r="HUA21" s="877"/>
      <c r="HUB21" s="877"/>
      <c r="HUC21" s="877"/>
      <c r="HUD21" s="877"/>
      <c r="HUE21" s="877"/>
      <c r="HUF21" s="877"/>
      <c r="HUG21" s="877"/>
      <c r="HUH21" s="877"/>
      <c r="HUI21" s="877"/>
      <c r="HUJ21" s="877"/>
      <c r="HUK21" s="877"/>
      <c r="HUL21" s="877"/>
      <c r="HUM21" s="877"/>
      <c r="HUN21" s="877"/>
      <c r="HUO21" s="877"/>
      <c r="HUP21" s="877"/>
      <c r="HUQ21" s="877"/>
      <c r="HUR21" s="877"/>
      <c r="HUS21" s="877"/>
      <c r="HUT21" s="877"/>
      <c r="HUU21" s="877"/>
      <c r="HUV21" s="877"/>
      <c r="HUW21" s="877"/>
      <c r="HUX21" s="877"/>
      <c r="HUY21" s="877"/>
      <c r="HUZ21" s="877"/>
      <c r="HVA21" s="877"/>
      <c r="HVB21" s="877"/>
      <c r="HVC21" s="877"/>
      <c r="HVD21" s="877"/>
      <c r="HVE21" s="877"/>
      <c r="HVF21" s="877"/>
      <c r="HVG21" s="877"/>
      <c r="HVH21" s="877"/>
      <c r="HVI21" s="877"/>
      <c r="HVJ21" s="877"/>
      <c r="HVK21" s="877"/>
      <c r="HVL21" s="877"/>
      <c r="HVM21" s="877"/>
      <c r="HVN21" s="877"/>
      <c r="HVO21" s="877"/>
      <c r="HVP21" s="877"/>
      <c r="HVQ21" s="877"/>
      <c r="HVR21" s="877"/>
      <c r="HVS21" s="877"/>
      <c r="HVT21" s="877"/>
      <c r="HVU21" s="877"/>
      <c r="HVV21" s="877"/>
      <c r="HVW21" s="877"/>
      <c r="HVX21" s="877"/>
      <c r="HVY21" s="877"/>
      <c r="HVZ21" s="877"/>
      <c r="HWA21" s="877"/>
      <c r="HWB21" s="877"/>
      <c r="HWC21" s="877"/>
      <c r="HWD21" s="877"/>
      <c r="HWE21" s="877"/>
      <c r="HWF21" s="877"/>
      <c r="HWG21" s="877"/>
      <c r="HWH21" s="877"/>
      <c r="HWI21" s="877"/>
      <c r="HWJ21" s="877"/>
      <c r="HWK21" s="877"/>
      <c r="HWL21" s="877"/>
      <c r="HWM21" s="877"/>
      <c r="HWN21" s="877"/>
      <c r="HWO21" s="877"/>
      <c r="HWP21" s="877"/>
      <c r="HWQ21" s="877"/>
      <c r="HWR21" s="877"/>
      <c r="HWS21" s="877"/>
      <c r="HWT21" s="877"/>
      <c r="HWU21" s="877"/>
      <c r="HWV21" s="877"/>
      <c r="HWW21" s="877"/>
      <c r="HWX21" s="877"/>
      <c r="HWY21" s="877"/>
      <c r="HWZ21" s="877"/>
      <c r="HXA21" s="877"/>
      <c r="HXB21" s="877"/>
      <c r="HXC21" s="877"/>
      <c r="HXD21" s="877"/>
      <c r="HXE21" s="877"/>
      <c r="HXF21" s="877"/>
      <c r="HXG21" s="877"/>
      <c r="HXH21" s="877"/>
      <c r="HXI21" s="877"/>
      <c r="HXJ21" s="877"/>
      <c r="HXK21" s="877"/>
      <c r="HXL21" s="877"/>
      <c r="HXM21" s="877"/>
      <c r="HXN21" s="877"/>
      <c r="HXO21" s="877"/>
      <c r="HXP21" s="877"/>
      <c r="HXQ21" s="877"/>
      <c r="HXR21" s="877"/>
      <c r="HXS21" s="877"/>
      <c r="HXT21" s="877"/>
      <c r="HXU21" s="877"/>
      <c r="HXV21" s="877"/>
      <c r="HXW21" s="877"/>
      <c r="HXX21" s="877"/>
      <c r="HXY21" s="877"/>
      <c r="HXZ21" s="877"/>
      <c r="HYA21" s="877"/>
      <c r="HYB21" s="877"/>
      <c r="HYC21" s="877"/>
      <c r="HYD21" s="877"/>
      <c r="HYE21" s="877"/>
      <c r="HYF21" s="877"/>
      <c r="HYG21" s="877"/>
      <c r="HYH21" s="877"/>
      <c r="HYI21" s="877"/>
      <c r="HYJ21" s="877"/>
      <c r="HYK21" s="877"/>
      <c r="HYL21" s="877"/>
      <c r="HYM21" s="877"/>
      <c r="HYN21" s="877"/>
      <c r="HYO21" s="877"/>
      <c r="HYP21" s="877"/>
      <c r="HYQ21" s="877"/>
      <c r="HYR21" s="877"/>
      <c r="HYS21" s="877"/>
      <c r="HYT21" s="877"/>
      <c r="HYU21" s="877"/>
      <c r="HYV21" s="877"/>
      <c r="HYW21" s="877"/>
      <c r="HYX21" s="877"/>
      <c r="HYY21" s="877"/>
      <c r="HYZ21" s="877"/>
      <c r="HZA21" s="877"/>
      <c r="HZB21" s="877"/>
      <c r="HZC21" s="877"/>
      <c r="HZD21" s="877"/>
      <c r="HZE21" s="877"/>
      <c r="HZF21" s="877"/>
      <c r="HZG21" s="877"/>
      <c r="HZH21" s="877"/>
      <c r="HZI21" s="877"/>
      <c r="HZJ21" s="877"/>
      <c r="HZK21" s="877"/>
      <c r="HZL21" s="877"/>
      <c r="HZM21" s="877"/>
      <c r="HZN21" s="877"/>
      <c r="HZO21" s="877"/>
      <c r="HZP21" s="877"/>
      <c r="HZQ21" s="877"/>
      <c r="HZR21" s="877"/>
      <c r="HZS21" s="877"/>
      <c r="HZT21" s="877"/>
      <c r="HZU21" s="877"/>
      <c r="HZV21" s="877"/>
      <c r="HZW21" s="877"/>
      <c r="HZX21" s="877"/>
      <c r="HZY21" s="877"/>
      <c r="HZZ21" s="877"/>
      <c r="IAA21" s="877"/>
      <c r="IAB21" s="877"/>
      <c r="IAC21" s="877"/>
      <c r="IAD21" s="877"/>
      <c r="IAE21" s="877"/>
      <c r="IAF21" s="877"/>
      <c r="IAG21" s="877"/>
      <c r="IAH21" s="877"/>
      <c r="IAI21" s="877"/>
      <c r="IAJ21" s="877"/>
      <c r="IAK21" s="877"/>
      <c r="IAL21" s="877"/>
      <c r="IAM21" s="877"/>
      <c r="IAN21" s="877"/>
      <c r="IAO21" s="877"/>
      <c r="IAP21" s="877"/>
      <c r="IAQ21" s="877"/>
      <c r="IAR21" s="877"/>
      <c r="IAS21" s="877"/>
      <c r="IAT21" s="877"/>
      <c r="IAU21" s="877"/>
      <c r="IAV21" s="877"/>
      <c r="IAW21" s="877"/>
      <c r="IAX21" s="877"/>
      <c r="IAY21" s="877"/>
      <c r="IAZ21" s="877"/>
      <c r="IBA21" s="877"/>
      <c r="IBB21" s="877"/>
      <c r="IBC21" s="877"/>
      <c r="IBD21" s="877"/>
      <c r="IBE21" s="877"/>
      <c r="IBF21" s="877"/>
      <c r="IBG21" s="877"/>
      <c r="IBH21" s="877"/>
      <c r="IBI21" s="877"/>
      <c r="IBJ21" s="877"/>
      <c r="IBK21" s="877"/>
      <c r="IBL21" s="877"/>
      <c r="IBM21" s="877"/>
      <c r="IBN21" s="877"/>
      <c r="IBO21" s="877"/>
      <c r="IBP21" s="877"/>
      <c r="IBQ21" s="877"/>
      <c r="IBR21" s="877"/>
      <c r="IBS21" s="877"/>
      <c r="IBT21" s="877"/>
      <c r="IBU21" s="877"/>
      <c r="IBV21" s="877"/>
      <c r="IBW21" s="877"/>
      <c r="IBX21" s="877"/>
      <c r="IBY21" s="877"/>
      <c r="IBZ21" s="877"/>
      <c r="ICA21" s="877"/>
      <c r="ICB21" s="877"/>
      <c r="ICC21" s="877"/>
      <c r="ICD21" s="877"/>
      <c r="ICE21" s="877"/>
      <c r="ICF21" s="877"/>
      <c r="ICG21" s="877"/>
      <c r="ICH21" s="877"/>
      <c r="ICI21" s="877"/>
      <c r="ICJ21" s="877"/>
      <c r="ICK21" s="877"/>
      <c r="ICL21" s="877"/>
      <c r="ICM21" s="877"/>
      <c r="ICN21" s="877"/>
      <c r="ICO21" s="877"/>
      <c r="ICP21" s="877"/>
      <c r="ICQ21" s="877"/>
      <c r="ICR21" s="877"/>
      <c r="ICS21" s="877"/>
      <c r="ICT21" s="877"/>
      <c r="ICU21" s="877"/>
      <c r="ICV21" s="877"/>
      <c r="ICW21" s="877"/>
      <c r="ICX21" s="877"/>
      <c r="ICY21" s="877"/>
      <c r="ICZ21" s="877"/>
      <c r="IDA21" s="877"/>
      <c r="IDB21" s="877"/>
      <c r="IDC21" s="877"/>
      <c r="IDD21" s="877"/>
      <c r="IDE21" s="877"/>
      <c r="IDF21" s="877"/>
      <c r="IDG21" s="877"/>
      <c r="IDH21" s="877"/>
      <c r="IDI21" s="877"/>
      <c r="IDJ21" s="877"/>
      <c r="IDK21" s="877"/>
      <c r="IDL21" s="877"/>
      <c r="IDM21" s="877"/>
      <c r="IDN21" s="877"/>
      <c r="IDO21" s="877"/>
      <c r="IDP21" s="877"/>
      <c r="IDQ21" s="877"/>
      <c r="IDR21" s="877"/>
      <c r="IDS21" s="877"/>
      <c r="IDT21" s="877"/>
      <c r="IDU21" s="877"/>
      <c r="IDV21" s="877"/>
      <c r="IDW21" s="877"/>
      <c r="IDX21" s="877"/>
      <c r="IDY21" s="877"/>
      <c r="IDZ21" s="877"/>
      <c r="IEA21" s="877"/>
      <c r="IEB21" s="877"/>
      <c r="IEC21" s="877"/>
      <c r="IED21" s="877"/>
      <c r="IEE21" s="877"/>
      <c r="IEF21" s="877"/>
      <c r="IEG21" s="877"/>
      <c r="IEH21" s="877"/>
      <c r="IEI21" s="877"/>
      <c r="IEJ21" s="877"/>
      <c r="IEK21" s="877"/>
      <c r="IEL21" s="877"/>
      <c r="IEM21" s="877"/>
      <c r="IEN21" s="877"/>
      <c r="IEO21" s="877"/>
      <c r="IEP21" s="877"/>
      <c r="IEQ21" s="877"/>
      <c r="IER21" s="877"/>
      <c r="IES21" s="877"/>
      <c r="IET21" s="877"/>
      <c r="IEU21" s="877"/>
      <c r="IEV21" s="877"/>
      <c r="IEW21" s="877"/>
      <c r="IEX21" s="877"/>
      <c r="IEY21" s="877"/>
      <c r="IEZ21" s="877"/>
      <c r="IFA21" s="877"/>
      <c r="IFB21" s="877"/>
      <c r="IFC21" s="877"/>
      <c r="IFD21" s="877"/>
      <c r="IFE21" s="877"/>
      <c r="IFF21" s="877"/>
      <c r="IFG21" s="877"/>
      <c r="IFH21" s="877"/>
      <c r="IFI21" s="877"/>
      <c r="IFJ21" s="877"/>
      <c r="IFK21" s="877"/>
      <c r="IFL21" s="877"/>
      <c r="IFM21" s="877"/>
      <c r="IFN21" s="877"/>
      <c r="IFO21" s="877"/>
      <c r="IFP21" s="877"/>
      <c r="IFQ21" s="877"/>
      <c r="IFR21" s="877"/>
      <c r="IFS21" s="877"/>
      <c r="IFT21" s="877"/>
      <c r="IFU21" s="877"/>
      <c r="IFV21" s="877"/>
      <c r="IFW21" s="877"/>
      <c r="IFX21" s="877"/>
      <c r="IFY21" s="877"/>
      <c r="IFZ21" s="877"/>
      <c r="IGA21" s="877"/>
      <c r="IGB21" s="877"/>
      <c r="IGC21" s="877"/>
      <c r="IGD21" s="877"/>
      <c r="IGE21" s="877"/>
      <c r="IGF21" s="877"/>
      <c r="IGG21" s="877"/>
      <c r="IGH21" s="877"/>
      <c r="IGI21" s="877"/>
      <c r="IGJ21" s="877"/>
      <c r="IGK21" s="877"/>
      <c r="IGL21" s="877"/>
      <c r="IGM21" s="877"/>
      <c r="IGN21" s="877"/>
      <c r="IGO21" s="877"/>
      <c r="IGP21" s="877"/>
      <c r="IGQ21" s="877"/>
      <c r="IGR21" s="877"/>
      <c r="IGS21" s="877"/>
      <c r="IGT21" s="877"/>
      <c r="IGU21" s="877"/>
      <c r="IGV21" s="877"/>
      <c r="IGW21" s="877"/>
      <c r="IGX21" s="877"/>
      <c r="IGY21" s="877"/>
      <c r="IGZ21" s="877"/>
      <c r="IHA21" s="877"/>
      <c r="IHB21" s="877"/>
      <c r="IHC21" s="877"/>
      <c r="IHD21" s="877"/>
      <c r="IHE21" s="877"/>
      <c r="IHF21" s="877"/>
      <c r="IHG21" s="877"/>
      <c r="IHH21" s="877"/>
      <c r="IHI21" s="877"/>
      <c r="IHJ21" s="877"/>
      <c r="IHK21" s="877"/>
      <c r="IHL21" s="877"/>
      <c r="IHM21" s="877"/>
      <c r="IHN21" s="877"/>
      <c r="IHO21" s="877"/>
      <c r="IHP21" s="877"/>
      <c r="IHQ21" s="877"/>
      <c r="IHR21" s="877"/>
      <c r="IHS21" s="877"/>
      <c r="IHT21" s="877"/>
      <c r="IHU21" s="877"/>
      <c r="IHV21" s="877"/>
      <c r="IHW21" s="877"/>
      <c r="IHX21" s="877"/>
      <c r="IHY21" s="877"/>
      <c r="IHZ21" s="877"/>
      <c r="IIA21" s="877"/>
      <c r="IIB21" s="877"/>
      <c r="IIC21" s="877"/>
      <c r="IID21" s="877"/>
      <c r="IIE21" s="877"/>
      <c r="IIF21" s="877"/>
      <c r="IIG21" s="877"/>
      <c r="IIH21" s="877"/>
      <c r="III21" s="877"/>
      <c r="IIJ21" s="877"/>
      <c r="IIK21" s="877"/>
      <c r="IIL21" s="877"/>
      <c r="IIM21" s="877"/>
      <c r="IIN21" s="877"/>
      <c r="IIO21" s="877"/>
      <c r="IIP21" s="877"/>
      <c r="IIQ21" s="877"/>
      <c r="IIR21" s="877"/>
      <c r="IIS21" s="877"/>
      <c r="IIT21" s="877"/>
      <c r="IIU21" s="877"/>
      <c r="IIV21" s="877"/>
      <c r="IIW21" s="877"/>
      <c r="IIX21" s="877"/>
      <c r="IIY21" s="877"/>
      <c r="IIZ21" s="877"/>
      <c r="IJA21" s="877"/>
      <c r="IJB21" s="877"/>
      <c r="IJC21" s="877"/>
      <c r="IJD21" s="877"/>
      <c r="IJE21" s="877"/>
      <c r="IJF21" s="877"/>
      <c r="IJG21" s="877"/>
      <c r="IJH21" s="877"/>
      <c r="IJI21" s="877"/>
      <c r="IJJ21" s="877"/>
      <c r="IJK21" s="877"/>
      <c r="IJL21" s="877"/>
      <c r="IJM21" s="877"/>
      <c r="IJN21" s="877"/>
      <c r="IJO21" s="877"/>
      <c r="IJP21" s="877"/>
      <c r="IJQ21" s="877"/>
      <c r="IJR21" s="877"/>
      <c r="IJS21" s="877"/>
      <c r="IJT21" s="877"/>
      <c r="IJU21" s="877"/>
      <c r="IJV21" s="877"/>
      <c r="IJW21" s="877"/>
      <c r="IJX21" s="877"/>
      <c r="IJY21" s="877"/>
      <c r="IJZ21" s="877"/>
      <c r="IKA21" s="877"/>
      <c r="IKB21" s="877"/>
      <c r="IKC21" s="877"/>
      <c r="IKD21" s="877"/>
      <c r="IKE21" s="877"/>
      <c r="IKF21" s="877"/>
      <c r="IKG21" s="877"/>
      <c r="IKH21" s="877"/>
      <c r="IKI21" s="877"/>
      <c r="IKJ21" s="877"/>
      <c r="IKK21" s="877"/>
      <c r="IKL21" s="877"/>
      <c r="IKM21" s="877"/>
      <c r="IKN21" s="877"/>
      <c r="IKO21" s="877"/>
      <c r="IKP21" s="877"/>
      <c r="IKQ21" s="877"/>
      <c r="IKR21" s="877"/>
      <c r="IKS21" s="877"/>
      <c r="IKT21" s="877"/>
      <c r="IKU21" s="877"/>
      <c r="IKV21" s="877"/>
      <c r="IKW21" s="877"/>
      <c r="IKX21" s="877"/>
      <c r="IKY21" s="877"/>
      <c r="IKZ21" s="877"/>
      <c r="ILA21" s="877"/>
      <c r="ILB21" s="877"/>
      <c r="ILC21" s="877"/>
      <c r="ILD21" s="877"/>
      <c r="ILE21" s="877"/>
      <c r="ILF21" s="877"/>
      <c r="ILG21" s="877"/>
      <c r="ILH21" s="877"/>
      <c r="ILI21" s="877"/>
      <c r="ILJ21" s="877"/>
      <c r="ILK21" s="877"/>
      <c r="ILL21" s="877"/>
      <c r="ILM21" s="877"/>
      <c r="ILN21" s="877"/>
      <c r="ILO21" s="877"/>
      <c r="ILP21" s="877"/>
      <c r="ILQ21" s="877"/>
      <c r="ILR21" s="877"/>
      <c r="ILS21" s="877"/>
      <c r="ILT21" s="877"/>
      <c r="ILU21" s="877"/>
      <c r="ILV21" s="877"/>
      <c r="ILW21" s="877"/>
      <c r="ILX21" s="877"/>
      <c r="ILY21" s="877"/>
      <c r="ILZ21" s="877"/>
      <c r="IMA21" s="877"/>
      <c r="IMB21" s="877"/>
      <c r="IMC21" s="877"/>
      <c r="IMD21" s="877"/>
      <c r="IME21" s="877"/>
      <c r="IMF21" s="877"/>
      <c r="IMG21" s="877"/>
      <c r="IMH21" s="877"/>
      <c r="IMI21" s="877"/>
      <c r="IMJ21" s="877"/>
      <c r="IMK21" s="877"/>
      <c r="IML21" s="877"/>
      <c r="IMM21" s="877"/>
      <c r="IMN21" s="877"/>
      <c r="IMO21" s="877"/>
      <c r="IMP21" s="877"/>
      <c r="IMQ21" s="877"/>
      <c r="IMR21" s="877"/>
      <c r="IMS21" s="877"/>
      <c r="IMT21" s="877"/>
      <c r="IMU21" s="877"/>
      <c r="IMV21" s="877"/>
      <c r="IMW21" s="877"/>
      <c r="IMX21" s="877"/>
      <c r="IMY21" s="877"/>
      <c r="IMZ21" s="877"/>
      <c r="INA21" s="877"/>
      <c r="INB21" s="877"/>
      <c r="INC21" s="877"/>
      <c r="IND21" s="877"/>
      <c r="INE21" s="877"/>
      <c r="INF21" s="877"/>
      <c r="ING21" s="877"/>
      <c r="INH21" s="877"/>
      <c r="INI21" s="877"/>
      <c r="INJ21" s="877"/>
      <c r="INK21" s="877"/>
      <c r="INL21" s="877"/>
      <c r="INM21" s="877"/>
      <c r="INN21" s="877"/>
      <c r="INO21" s="877"/>
      <c r="INP21" s="877"/>
      <c r="INQ21" s="877"/>
      <c r="INR21" s="877"/>
      <c r="INS21" s="877"/>
      <c r="INT21" s="877"/>
      <c r="INU21" s="877"/>
      <c r="INV21" s="877"/>
      <c r="INW21" s="877"/>
      <c r="INX21" s="877"/>
      <c r="INY21" s="877"/>
      <c r="INZ21" s="877"/>
      <c r="IOA21" s="877"/>
      <c r="IOB21" s="877"/>
      <c r="IOC21" s="877"/>
      <c r="IOD21" s="877"/>
      <c r="IOE21" s="877"/>
      <c r="IOF21" s="877"/>
      <c r="IOG21" s="877"/>
      <c r="IOH21" s="877"/>
      <c r="IOI21" s="877"/>
      <c r="IOJ21" s="877"/>
      <c r="IOK21" s="877"/>
      <c r="IOL21" s="877"/>
      <c r="IOM21" s="877"/>
      <c r="ION21" s="877"/>
      <c r="IOO21" s="877"/>
      <c r="IOP21" s="877"/>
      <c r="IOQ21" s="877"/>
      <c r="IOR21" s="877"/>
      <c r="IOS21" s="877"/>
      <c r="IOT21" s="877"/>
      <c r="IOU21" s="877"/>
      <c r="IOV21" s="877"/>
      <c r="IOW21" s="877"/>
      <c r="IOX21" s="877"/>
      <c r="IOY21" s="877"/>
      <c r="IOZ21" s="877"/>
      <c r="IPA21" s="877"/>
      <c r="IPB21" s="877"/>
      <c r="IPC21" s="877"/>
      <c r="IPD21" s="877"/>
      <c r="IPE21" s="877"/>
      <c r="IPF21" s="877"/>
      <c r="IPG21" s="877"/>
      <c r="IPH21" s="877"/>
      <c r="IPI21" s="877"/>
      <c r="IPJ21" s="877"/>
      <c r="IPK21" s="877"/>
      <c r="IPL21" s="877"/>
      <c r="IPM21" s="877"/>
      <c r="IPN21" s="877"/>
      <c r="IPO21" s="877"/>
      <c r="IPP21" s="877"/>
      <c r="IPQ21" s="877"/>
      <c r="IPR21" s="877"/>
      <c r="IPS21" s="877"/>
      <c r="IPT21" s="877"/>
      <c r="IPU21" s="877"/>
      <c r="IPV21" s="877"/>
      <c r="IPW21" s="877"/>
      <c r="IPX21" s="877"/>
      <c r="IPY21" s="877"/>
      <c r="IPZ21" s="877"/>
      <c r="IQA21" s="877"/>
      <c r="IQB21" s="877"/>
      <c r="IQC21" s="877"/>
      <c r="IQD21" s="877"/>
      <c r="IQE21" s="877"/>
      <c r="IQF21" s="877"/>
      <c r="IQG21" s="877"/>
      <c r="IQH21" s="877"/>
      <c r="IQI21" s="877"/>
      <c r="IQJ21" s="877"/>
      <c r="IQK21" s="877"/>
      <c r="IQL21" s="877"/>
      <c r="IQM21" s="877"/>
      <c r="IQN21" s="877"/>
      <c r="IQO21" s="877"/>
      <c r="IQP21" s="877"/>
      <c r="IQQ21" s="877"/>
      <c r="IQR21" s="877"/>
      <c r="IQS21" s="877"/>
      <c r="IQT21" s="877"/>
      <c r="IQU21" s="877"/>
      <c r="IQV21" s="877"/>
      <c r="IQW21" s="877"/>
      <c r="IQX21" s="877"/>
      <c r="IQY21" s="877"/>
      <c r="IQZ21" s="877"/>
      <c r="IRA21" s="877"/>
      <c r="IRB21" s="877"/>
      <c r="IRC21" s="877"/>
      <c r="IRD21" s="877"/>
      <c r="IRE21" s="877"/>
      <c r="IRF21" s="877"/>
      <c r="IRG21" s="877"/>
      <c r="IRH21" s="877"/>
      <c r="IRI21" s="877"/>
      <c r="IRJ21" s="877"/>
      <c r="IRK21" s="877"/>
      <c r="IRL21" s="877"/>
      <c r="IRM21" s="877"/>
      <c r="IRN21" s="877"/>
      <c r="IRO21" s="877"/>
      <c r="IRP21" s="877"/>
      <c r="IRQ21" s="877"/>
      <c r="IRR21" s="877"/>
      <c r="IRS21" s="877"/>
      <c r="IRT21" s="877"/>
      <c r="IRU21" s="877"/>
      <c r="IRV21" s="877"/>
      <c r="IRW21" s="877"/>
      <c r="IRX21" s="877"/>
      <c r="IRY21" s="877"/>
      <c r="IRZ21" s="877"/>
      <c r="ISA21" s="877"/>
      <c r="ISB21" s="877"/>
      <c r="ISC21" s="877"/>
      <c r="ISD21" s="877"/>
      <c r="ISE21" s="877"/>
      <c r="ISF21" s="877"/>
      <c r="ISG21" s="877"/>
      <c r="ISH21" s="877"/>
      <c r="ISI21" s="877"/>
      <c r="ISJ21" s="877"/>
      <c r="ISK21" s="877"/>
      <c r="ISL21" s="877"/>
      <c r="ISM21" s="877"/>
      <c r="ISN21" s="877"/>
      <c r="ISO21" s="877"/>
      <c r="ISP21" s="877"/>
      <c r="ISQ21" s="877"/>
      <c r="ISR21" s="877"/>
      <c r="ISS21" s="877"/>
      <c r="IST21" s="877"/>
      <c r="ISU21" s="877"/>
      <c r="ISV21" s="877"/>
      <c r="ISW21" s="877"/>
      <c r="ISX21" s="877"/>
      <c r="ISY21" s="877"/>
      <c r="ISZ21" s="877"/>
      <c r="ITA21" s="877"/>
      <c r="ITB21" s="877"/>
      <c r="ITC21" s="877"/>
      <c r="ITD21" s="877"/>
      <c r="ITE21" s="877"/>
      <c r="ITF21" s="877"/>
      <c r="ITG21" s="877"/>
      <c r="ITH21" s="877"/>
      <c r="ITI21" s="877"/>
      <c r="ITJ21" s="877"/>
      <c r="ITK21" s="877"/>
      <c r="ITL21" s="877"/>
      <c r="ITM21" s="877"/>
      <c r="ITN21" s="877"/>
      <c r="ITO21" s="877"/>
      <c r="ITP21" s="877"/>
      <c r="ITQ21" s="877"/>
      <c r="ITR21" s="877"/>
      <c r="ITS21" s="877"/>
      <c r="ITT21" s="877"/>
      <c r="ITU21" s="877"/>
      <c r="ITV21" s="877"/>
      <c r="ITW21" s="877"/>
      <c r="ITX21" s="877"/>
      <c r="ITY21" s="877"/>
      <c r="ITZ21" s="877"/>
      <c r="IUA21" s="877"/>
      <c r="IUB21" s="877"/>
      <c r="IUC21" s="877"/>
      <c r="IUD21" s="877"/>
      <c r="IUE21" s="877"/>
      <c r="IUF21" s="877"/>
      <c r="IUG21" s="877"/>
      <c r="IUH21" s="877"/>
      <c r="IUI21" s="877"/>
      <c r="IUJ21" s="877"/>
      <c r="IUK21" s="877"/>
      <c r="IUL21" s="877"/>
      <c r="IUM21" s="877"/>
      <c r="IUN21" s="877"/>
      <c r="IUO21" s="877"/>
      <c r="IUP21" s="877"/>
      <c r="IUQ21" s="877"/>
      <c r="IUR21" s="877"/>
      <c r="IUS21" s="877"/>
      <c r="IUT21" s="877"/>
      <c r="IUU21" s="877"/>
      <c r="IUV21" s="877"/>
      <c r="IUW21" s="877"/>
      <c r="IUX21" s="877"/>
      <c r="IUY21" s="877"/>
      <c r="IUZ21" s="877"/>
      <c r="IVA21" s="877"/>
      <c r="IVB21" s="877"/>
      <c r="IVC21" s="877"/>
      <c r="IVD21" s="877"/>
      <c r="IVE21" s="877"/>
      <c r="IVF21" s="877"/>
      <c r="IVG21" s="877"/>
      <c r="IVH21" s="877"/>
      <c r="IVI21" s="877"/>
      <c r="IVJ21" s="877"/>
      <c r="IVK21" s="877"/>
      <c r="IVL21" s="877"/>
      <c r="IVM21" s="877"/>
      <c r="IVN21" s="877"/>
      <c r="IVO21" s="877"/>
      <c r="IVP21" s="877"/>
      <c r="IVQ21" s="877"/>
      <c r="IVR21" s="877"/>
      <c r="IVS21" s="877"/>
      <c r="IVT21" s="877"/>
      <c r="IVU21" s="877"/>
      <c r="IVV21" s="877"/>
      <c r="IVW21" s="877"/>
      <c r="IVX21" s="877"/>
      <c r="IVY21" s="877"/>
      <c r="IVZ21" s="877"/>
      <c r="IWA21" s="877"/>
      <c r="IWB21" s="877"/>
      <c r="IWC21" s="877"/>
      <c r="IWD21" s="877"/>
      <c r="IWE21" s="877"/>
      <c r="IWF21" s="877"/>
      <c r="IWG21" s="877"/>
      <c r="IWH21" s="877"/>
      <c r="IWI21" s="877"/>
      <c r="IWJ21" s="877"/>
      <c r="IWK21" s="877"/>
      <c r="IWL21" s="877"/>
      <c r="IWM21" s="877"/>
      <c r="IWN21" s="877"/>
      <c r="IWO21" s="877"/>
      <c r="IWP21" s="877"/>
      <c r="IWQ21" s="877"/>
      <c r="IWR21" s="877"/>
      <c r="IWS21" s="877"/>
      <c r="IWT21" s="877"/>
      <c r="IWU21" s="877"/>
      <c r="IWV21" s="877"/>
      <c r="IWW21" s="877"/>
      <c r="IWX21" s="877"/>
      <c r="IWY21" s="877"/>
      <c r="IWZ21" s="877"/>
      <c r="IXA21" s="877"/>
      <c r="IXB21" s="877"/>
      <c r="IXC21" s="877"/>
      <c r="IXD21" s="877"/>
      <c r="IXE21" s="877"/>
      <c r="IXF21" s="877"/>
      <c r="IXG21" s="877"/>
      <c r="IXH21" s="877"/>
      <c r="IXI21" s="877"/>
      <c r="IXJ21" s="877"/>
      <c r="IXK21" s="877"/>
      <c r="IXL21" s="877"/>
      <c r="IXM21" s="877"/>
      <c r="IXN21" s="877"/>
      <c r="IXO21" s="877"/>
      <c r="IXP21" s="877"/>
      <c r="IXQ21" s="877"/>
      <c r="IXR21" s="877"/>
      <c r="IXS21" s="877"/>
      <c r="IXT21" s="877"/>
      <c r="IXU21" s="877"/>
      <c r="IXV21" s="877"/>
      <c r="IXW21" s="877"/>
      <c r="IXX21" s="877"/>
      <c r="IXY21" s="877"/>
      <c r="IXZ21" s="877"/>
      <c r="IYA21" s="877"/>
      <c r="IYB21" s="877"/>
      <c r="IYC21" s="877"/>
      <c r="IYD21" s="877"/>
      <c r="IYE21" s="877"/>
      <c r="IYF21" s="877"/>
      <c r="IYG21" s="877"/>
      <c r="IYH21" s="877"/>
      <c r="IYI21" s="877"/>
      <c r="IYJ21" s="877"/>
      <c r="IYK21" s="877"/>
      <c r="IYL21" s="877"/>
      <c r="IYM21" s="877"/>
      <c r="IYN21" s="877"/>
      <c r="IYO21" s="877"/>
      <c r="IYP21" s="877"/>
      <c r="IYQ21" s="877"/>
      <c r="IYR21" s="877"/>
      <c r="IYS21" s="877"/>
      <c r="IYT21" s="877"/>
      <c r="IYU21" s="877"/>
      <c r="IYV21" s="877"/>
      <c r="IYW21" s="877"/>
      <c r="IYX21" s="877"/>
      <c r="IYY21" s="877"/>
      <c r="IYZ21" s="877"/>
      <c r="IZA21" s="877"/>
      <c r="IZB21" s="877"/>
      <c r="IZC21" s="877"/>
      <c r="IZD21" s="877"/>
      <c r="IZE21" s="877"/>
      <c r="IZF21" s="877"/>
      <c r="IZG21" s="877"/>
      <c r="IZH21" s="877"/>
      <c r="IZI21" s="877"/>
      <c r="IZJ21" s="877"/>
      <c r="IZK21" s="877"/>
      <c r="IZL21" s="877"/>
      <c r="IZM21" s="877"/>
      <c r="IZN21" s="877"/>
      <c r="IZO21" s="877"/>
      <c r="IZP21" s="877"/>
      <c r="IZQ21" s="877"/>
      <c r="IZR21" s="877"/>
      <c r="IZS21" s="877"/>
      <c r="IZT21" s="877"/>
      <c r="IZU21" s="877"/>
      <c r="IZV21" s="877"/>
      <c r="IZW21" s="877"/>
      <c r="IZX21" s="877"/>
      <c r="IZY21" s="877"/>
      <c r="IZZ21" s="877"/>
      <c r="JAA21" s="877"/>
      <c r="JAB21" s="877"/>
      <c r="JAC21" s="877"/>
      <c r="JAD21" s="877"/>
      <c r="JAE21" s="877"/>
      <c r="JAF21" s="877"/>
      <c r="JAG21" s="877"/>
      <c r="JAH21" s="877"/>
      <c r="JAI21" s="877"/>
      <c r="JAJ21" s="877"/>
      <c r="JAK21" s="877"/>
      <c r="JAL21" s="877"/>
      <c r="JAM21" s="877"/>
      <c r="JAN21" s="877"/>
      <c r="JAO21" s="877"/>
      <c r="JAP21" s="877"/>
      <c r="JAQ21" s="877"/>
      <c r="JAR21" s="877"/>
      <c r="JAS21" s="877"/>
      <c r="JAT21" s="877"/>
      <c r="JAU21" s="877"/>
      <c r="JAV21" s="877"/>
      <c r="JAW21" s="877"/>
      <c r="JAX21" s="877"/>
      <c r="JAY21" s="877"/>
      <c r="JAZ21" s="877"/>
      <c r="JBA21" s="877"/>
      <c r="JBB21" s="877"/>
      <c r="JBC21" s="877"/>
      <c r="JBD21" s="877"/>
      <c r="JBE21" s="877"/>
      <c r="JBF21" s="877"/>
      <c r="JBG21" s="877"/>
      <c r="JBH21" s="877"/>
      <c r="JBI21" s="877"/>
      <c r="JBJ21" s="877"/>
      <c r="JBK21" s="877"/>
      <c r="JBL21" s="877"/>
      <c r="JBM21" s="877"/>
      <c r="JBN21" s="877"/>
      <c r="JBO21" s="877"/>
      <c r="JBP21" s="877"/>
      <c r="JBQ21" s="877"/>
      <c r="JBR21" s="877"/>
      <c r="JBS21" s="877"/>
      <c r="JBT21" s="877"/>
      <c r="JBU21" s="877"/>
      <c r="JBV21" s="877"/>
      <c r="JBW21" s="877"/>
      <c r="JBX21" s="877"/>
      <c r="JBY21" s="877"/>
      <c r="JBZ21" s="877"/>
      <c r="JCA21" s="877"/>
      <c r="JCB21" s="877"/>
      <c r="JCC21" s="877"/>
      <c r="JCD21" s="877"/>
      <c r="JCE21" s="877"/>
      <c r="JCF21" s="877"/>
      <c r="JCG21" s="877"/>
      <c r="JCH21" s="877"/>
      <c r="JCI21" s="877"/>
      <c r="JCJ21" s="877"/>
      <c r="JCK21" s="877"/>
      <c r="JCL21" s="877"/>
      <c r="JCM21" s="877"/>
      <c r="JCN21" s="877"/>
      <c r="JCO21" s="877"/>
      <c r="JCP21" s="877"/>
      <c r="JCQ21" s="877"/>
      <c r="JCR21" s="877"/>
      <c r="JCS21" s="877"/>
      <c r="JCT21" s="877"/>
      <c r="JCU21" s="877"/>
      <c r="JCV21" s="877"/>
      <c r="JCW21" s="877"/>
      <c r="JCX21" s="877"/>
      <c r="JCY21" s="877"/>
      <c r="JCZ21" s="877"/>
      <c r="JDA21" s="877"/>
      <c r="JDB21" s="877"/>
      <c r="JDC21" s="877"/>
      <c r="JDD21" s="877"/>
      <c r="JDE21" s="877"/>
      <c r="JDF21" s="877"/>
      <c r="JDG21" s="877"/>
      <c r="JDH21" s="877"/>
      <c r="JDI21" s="877"/>
      <c r="JDJ21" s="877"/>
      <c r="JDK21" s="877"/>
      <c r="JDL21" s="877"/>
      <c r="JDM21" s="877"/>
      <c r="JDN21" s="877"/>
      <c r="JDO21" s="877"/>
      <c r="JDP21" s="877"/>
      <c r="JDQ21" s="877"/>
      <c r="JDR21" s="877"/>
      <c r="JDS21" s="877"/>
      <c r="JDT21" s="877"/>
      <c r="JDU21" s="877"/>
      <c r="JDV21" s="877"/>
      <c r="JDW21" s="877"/>
      <c r="JDX21" s="877"/>
      <c r="JDY21" s="877"/>
      <c r="JDZ21" s="877"/>
      <c r="JEA21" s="877"/>
      <c r="JEB21" s="877"/>
      <c r="JEC21" s="877"/>
      <c r="JED21" s="877"/>
      <c r="JEE21" s="877"/>
      <c r="JEF21" s="877"/>
      <c r="JEG21" s="877"/>
      <c r="JEH21" s="877"/>
      <c r="JEI21" s="877"/>
      <c r="JEJ21" s="877"/>
      <c r="JEK21" s="877"/>
      <c r="JEL21" s="877"/>
      <c r="JEM21" s="877"/>
      <c r="JEN21" s="877"/>
      <c r="JEO21" s="877"/>
      <c r="JEP21" s="877"/>
      <c r="JEQ21" s="877"/>
      <c r="JER21" s="877"/>
      <c r="JES21" s="877"/>
      <c r="JET21" s="877"/>
      <c r="JEU21" s="877"/>
      <c r="JEV21" s="877"/>
      <c r="JEW21" s="877"/>
      <c r="JEX21" s="877"/>
      <c r="JEY21" s="877"/>
      <c r="JEZ21" s="877"/>
      <c r="JFA21" s="877"/>
      <c r="JFB21" s="877"/>
      <c r="JFC21" s="877"/>
      <c r="JFD21" s="877"/>
      <c r="JFE21" s="877"/>
      <c r="JFF21" s="877"/>
      <c r="JFG21" s="877"/>
      <c r="JFH21" s="877"/>
      <c r="JFI21" s="877"/>
      <c r="JFJ21" s="877"/>
      <c r="JFK21" s="877"/>
      <c r="JFL21" s="877"/>
      <c r="JFM21" s="877"/>
      <c r="JFN21" s="877"/>
      <c r="JFO21" s="877"/>
      <c r="JFP21" s="877"/>
      <c r="JFQ21" s="877"/>
      <c r="JFR21" s="877"/>
      <c r="JFS21" s="877"/>
      <c r="JFT21" s="877"/>
      <c r="JFU21" s="877"/>
      <c r="JFV21" s="877"/>
      <c r="JFW21" s="877"/>
      <c r="JFX21" s="877"/>
      <c r="JFY21" s="877"/>
      <c r="JFZ21" s="877"/>
      <c r="JGA21" s="877"/>
      <c r="JGB21" s="877"/>
      <c r="JGC21" s="877"/>
      <c r="JGD21" s="877"/>
      <c r="JGE21" s="877"/>
      <c r="JGF21" s="877"/>
      <c r="JGG21" s="877"/>
      <c r="JGH21" s="877"/>
      <c r="JGI21" s="877"/>
      <c r="JGJ21" s="877"/>
      <c r="JGK21" s="877"/>
      <c r="JGL21" s="877"/>
      <c r="JGM21" s="877"/>
      <c r="JGN21" s="877"/>
      <c r="JGO21" s="877"/>
      <c r="JGP21" s="877"/>
      <c r="JGQ21" s="877"/>
      <c r="JGR21" s="877"/>
      <c r="JGS21" s="877"/>
      <c r="JGT21" s="877"/>
      <c r="JGU21" s="877"/>
      <c r="JGV21" s="877"/>
      <c r="JGW21" s="877"/>
      <c r="JGX21" s="877"/>
      <c r="JGY21" s="877"/>
      <c r="JGZ21" s="877"/>
      <c r="JHA21" s="877"/>
      <c r="JHB21" s="877"/>
      <c r="JHC21" s="877"/>
      <c r="JHD21" s="877"/>
      <c r="JHE21" s="877"/>
      <c r="JHF21" s="877"/>
      <c r="JHG21" s="877"/>
      <c r="JHH21" s="877"/>
      <c r="JHI21" s="877"/>
      <c r="JHJ21" s="877"/>
      <c r="JHK21" s="877"/>
      <c r="JHL21" s="877"/>
      <c r="JHM21" s="877"/>
      <c r="JHN21" s="877"/>
      <c r="JHO21" s="877"/>
      <c r="JHP21" s="877"/>
      <c r="JHQ21" s="877"/>
      <c r="JHR21" s="877"/>
      <c r="JHS21" s="877"/>
      <c r="JHT21" s="877"/>
      <c r="JHU21" s="877"/>
      <c r="JHV21" s="877"/>
      <c r="JHW21" s="877"/>
      <c r="JHX21" s="877"/>
      <c r="JHY21" s="877"/>
      <c r="JHZ21" s="877"/>
      <c r="JIA21" s="877"/>
      <c r="JIB21" s="877"/>
      <c r="JIC21" s="877"/>
      <c r="JID21" s="877"/>
      <c r="JIE21" s="877"/>
      <c r="JIF21" s="877"/>
      <c r="JIG21" s="877"/>
      <c r="JIH21" s="877"/>
      <c r="JII21" s="877"/>
      <c r="JIJ21" s="877"/>
      <c r="JIK21" s="877"/>
      <c r="JIL21" s="877"/>
      <c r="JIM21" s="877"/>
      <c r="JIN21" s="877"/>
      <c r="JIO21" s="877"/>
      <c r="JIP21" s="877"/>
      <c r="JIQ21" s="877"/>
      <c r="JIR21" s="877"/>
      <c r="JIS21" s="877"/>
      <c r="JIT21" s="877"/>
      <c r="JIU21" s="877"/>
      <c r="JIV21" s="877"/>
      <c r="JIW21" s="877"/>
      <c r="JIX21" s="877"/>
      <c r="JIY21" s="877"/>
      <c r="JIZ21" s="877"/>
      <c r="JJA21" s="877"/>
      <c r="JJB21" s="877"/>
      <c r="JJC21" s="877"/>
      <c r="JJD21" s="877"/>
      <c r="JJE21" s="877"/>
      <c r="JJF21" s="877"/>
      <c r="JJG21" s="877"/>
      <c r="JJH21" s="877"/>
      <c r="JJI21" s="877"/>
      <c r="JJJ21" s="877"/>
      <c r="JJK21" s="877"/>
      <c r="JJL21" s="877"/>
      <c r="JJM21" s="877"/>
      <c r="JJN21" s="877"/>
      <c r="JJO21" s="877"/>
      <c r="JJP21" s="877"/>
      <c r="JJQ21" s="877"/>
      <c r="JJR21" s="877"/>
      <c r="JJS21" s="877"/>
      <c r="JJT21" s="877"/>
      <c r="JJU21" s="877"/>
      <c r="JJV21" s="877"/>
      <c r="JJW21" s="877"/>
      <c r="JJX21" s="877"/>
      <c r="JJY21" s="877"/>
      <c r="JJZ21" s="877"/>
      <c r="JKA21" s="877"/>
      <c r="JKB21" s="877"/>
      <c r="JKC21" s="877"/>
      <c r="JKD21" s="877"/>
      <c r="JKE21" s="877"/>
      <c r="JKF21" s="877"/>
      <c r="JKG21" s="877"/>
      <c r="JKH21" s="877"/>
      <c r="JKI21" s="877"/>
      <c r="JKJ21" s="877"/>
      <c r="JKK21" s="877"/>
      <c r="JKL21" s="877"/>
      <c r="JKM21" s="877"/>
      <c r="JKN21" s="877"/>
      <c r="JKO21" s="877"/>
      <c r="JKP21" s="877"/>
      <c r="JKQ21" s="877"/>
      <c r="JKR21" s="877"/>
      <c r="JKS21" s="877"/>
      <c r="JKT21" s="877"/>
      <c r="JKU21" s="877"/>
      <c r="JKV21" s="877"/>
      <c r="JKW21" s="877"/>
      <c r="JKX21" s="877"/>
      <c r="JKY21" s="877"/>
      <c r="JKZ21" s="877"/>
      <c r="JLA21" s="877"/>
      <c r="JLB21" s="877"/>
      <c r="JLC21" s="877"/>
      <c r="JLD21" s="877"/>
      <c r="JLE21" s="877"/>
      <c r="JLF21" s="877"/>
      <c r="JLG21" s="877"/>
      <c r="JLH21" s="877"/>
      <c r="JLI21" s="877"/>
      <c r="JLJ21" s="877"/>
      <c r="JLK21" s="877"/>
      <c r="JLL21" s="877"/>
      <c r="JLM21" s="877"/>
      <c r="JLN21" s="877"/>
      <c r="JLO21" s="877"/>
      <c r="JLP21" s="877"/>
      <c r="JLQ21" s="877"/>
      <c r="JLR21" s="877"/>
      <c r="JLS21" s="877"/>
      <c r="JLT21" s="877"/>
      <c r="JLU21" s="877"/>
      <c r="JLV21" s="877"/>
      <c r="JLW21" s="877"/>
      <c r="JLX21" s="877"/>
      <c r="JLY21" s="877"/>
      <c r="JLZ21" s="877"/>
      <c r="JMA21" s="877"/>
      <c r="JMB21" s="877"/>
      <c r="JMC21" s="877"/>
      <c r="JMD21" s="877"/>
      <c r="JME21" s="877"/>
      <c r="JMF21" s="877"/>
      <c r="JMG21" s="877"/>
      <c r="JMH21" s="877"/>
      <c r="JMI21" s="877"/>
      <c r="JMJ21" s="877"/>
      <c r="JMK21" s="877"/>
      <c r="JML21" s="877"/>
      <c r="JMM21" s="877"/>
      <c r="JMN21" s="877"/>
      <c r="JMO21" s="877"/>
      <c r="JMP21" s="877"/>
      <c r="JMQ21" s="877"/>
      <c r="JMR21" s="877"/>
      <c r="JMS21" s="877"/>
      <c r="JMT21" s="877"/>
      <c r="JMU21" s="877"/>
      <c r="JMV21" s="877"/>
      <c r="JMW21" s="877"/>
      <c r="JMX21" s="877"/>
      <c r="JMY21" s="877"/>
      <c r="JMZ21" s="877"/>
      <c r="JNA21" s="877"/>
      <c r="JNB21" s="877"/>
      <c r="JNC21" s="877"/>
      <c r="JND21" s="877"/>
      <c r="JNE21" s="877"/>
      <c r="JNF21" s="877"/>
      <c r="JNG21" s="877"/>
      <c r="JNH21" s="877"/>
      <c r="JNI21" s="877"/>
      <c r="JNJ21" s="877"/>
      <c r="JNK21" s="877"/>
      <c r="JNL21" s="877"/>
      <c r="JNM21" s="877"/>
      <c r="JNN21" s="877"/>
      <c r="JNO21" s="877"/>
      <c r="JNP21" s="877"/>
      <c r="JNQ21" s="877"/>
      <c r="JNR21" s="877"/>
      <c r="JNS21" s="877"/>
      <c r="JNT21" s="877"/>
      <c r="JNU21" s="877"/>
      <c r="JNV21" s="877"/>
      <c r="JNW21" s="877"/>
      <c r="JNX21" s="877"/>
      <c r="JNY21" s="877"/>
      <c r="JNZ21" s="877"/>
      <c r="JOA21" s="877"/>
      <c r="JOB21" s="877"/>
      <c r="JOC21" s="877"/>
      <c r="JOD21" s="877"/>
      <c r="JOE21" s="877"/>
      <c r="JOF21" s="877"/>
      <c r="JOG21" s="877"/>
      <c r="JOH21" s="877"/>
      <c r="JOI21" s="877"/>
      <c r="JOJ21" s="877"/>
      <c r="JOK21" s="877"/>
      <c r="JOL21" s="877"/>
      <c r="JOM21" s="877"/>
      <c r="JON21" s="877"/>
      <c r="JOO21" s="877"/>
      <c r="JOP21" s="877"/>
      <c r="JOQ21" s="877"/>
      <c r="JOR21" s="877"/>
      <c r="JOS21" s="877"/>
      <c r="JOT21" s="877"/>
      <c r="JOU21" s="877"/>
      <c r="JOV21" s="877"/>
      <c r="JOW21" s="877"/>
      <c r="JOX21" s="877"/>
      <c r="JOY21" s="877"/>
      <c r="JOZ21" s="877"/>
      <c r="JPA21" s="877"/>
      <c r="JPB21" s="877"/>
      <c r="JPC21" s="877"/>
      <c r="JPD21" s="877"/>
      <c r="JPE21" s="877"/>
      <c r="JPF21" s="877"/>
      <c r="JPG21" s="877"/>
      <c r="JPH21" s="877"/>
      <c r="JPI21" s="877"/>
      <c r="JPJ21" s="877"/>
      <c r="JPK21" s="877"/>
      <c r="JPL21" s="877"/>
      <c r="JPM21" s="877"/>
      <c r="JPN21" s="877"/>
      <c r="JPO21" s="877"/>
      <c r="JPP21" s="877"/>
      <c r="JPQ21" s="877"/>
      <c r="JPR21" s="877"/>
      <c r="JPS21" s="877"/>
      <c r="JPT21" s="877"/>
      <c r="JPU21" s="877"/>
      <c r="JPV21" s="877"/>
      <c r="JPW21" s="877"/>
      <c r="JPX21" s="877"/>
      <c r="JPY21" s="877"/>
      <c r="JPZ21" s="877"/>
      <c r="JQA21" s="877"/>
      <c r="JQB21" s="877"/>
      <c r="JQC21" s="877"/>
      <c r="JQD21" s="877"/>
      <c r="JQE21" s="877"/>
      <c r="JQF21" s="877"/>
      <c r="JQG21" s="877"/>
      <c r="JQH21" s="877"/>
      <c r="JQI21" s="877"/>
      <c r="JQJ21" s="877"/>
      <c r="JQK21" s="877"/>
      <c r="JQL21" s="877"/>
      <c r="JQM21" s="877"/>
      <c r="JQN21" s="877"/>
      <c r="JQO21" s="877"/>
      <c r="JQP21" s="877"/>
      <c r="JQQ21" s="877"/>
      <c r="JQR21" s="877"/>
      <c r="JQS21" s="877"/>
      <c r="JQT21" s="877"/>
      <c r="JQU21" s="877"/>
      <c r="JQV21" s="877"/>
      <c r="JQW21" s="877"/>
      <c r="JQX21" s="877"/>
      <c r="JQY21" s="877"/>
      <c r="JQZ21" s="877"/>
      <c r="JRA21" s="877"/>
      <c r="JRB21" s="877"/>
      <c r="JRC21" s="877"/>
      <c r="JRD21" s="877"/>
      <c r="JRE21" s="877"/>
      <c r="JRF21" s="877"/>
      <c r="JRG21" s="877"/>
      <c r="JRH21" s="877"/>
      <c r="JRI21" s="877"/>
      <c r="JRJ21" s="877"/>
      <c r="JRK21" s="877"/>
      <c r="JRL21" s="877"/>
      <c r="JRM21" s="877"/>
      <c r="JRN21" s="877"/>
      <c r="JRO21" s="877"/>
      <c r="JRP21" s="877"/>
      <c r="JRQ21" s="877"/>
      <c r="JRR21" s="877"/>
      <c r="JRS21" s="877"/>
      <c r="JRT21" s="877"/>
      <c r="JRU21" s="877"/>
      <c r="JRV21" s="877"/>
      <c r="JRW21" s="877"/>
      <c r="JRX21" s="877"/>
      <c r="JRY21" s="877"/>
      <c r="JRZ21" s="877"/>
      <c r="JSA21" s="877"/>
      <c r="JSB21" s="877"/>
      <c r="JSC21" s="877"/>
      <c r="JSD21" s="877"/>
      <c r="JSE21" s="877"/>
      <c r="JSF21" s="877"/>
      <c r="JSG21" s="877"/>
      <c r="JSH21" s="877"/>
      <c r="JSI21" s="877"/>
      <c r="JSJ21" s="877"/>
      <c r="JSK21" s="877"/>
      <c r="JSL21" s="877"/>
      <c r="JSM21" s="877"/>
      <c r="JSN21" s="877"/>
      <c r="JSO21" s="877"/>
      <c r="JSP21" s="877"/>
      <c r="JSQ21" s="877"/>
      <c r="JSR21" s="877"/>
      <c r="JSS21" s="877"/>
      <c r="JST21" s="877"/>
      <c r="JSU21" s="877"/>
      <c r="JSV21" s="877"/>
      <c r="JSW21" s="877"/>
      <c r="JSX21" s="877"/>
      <c r="JSY21" s="877"/>
      <c r="JSZ21" s="877"/>
      <c r="JTA21" s="877"/>
      <c r="JTB21" s="877"/>
      <c r="JTC21" s="877"/>
      <c r="JTD21" s="877"/>
      <c r="JTE21" s="877"/>
      <c r="JTF21" s="877"/>
      <c r="JTG21" s="877"/>
      <c r="JTH21" s="877"/>
      <c r="JTI21" s="877"/>
      <c r="JTJ21" s="877"/>
      <c r="JTK21" s="877"/>
      <c r="JTL21" s="877"/>
      <c r="JTM21" s="877"/>
      <c r="JTN21" s="877"/>
      <c r="JTO21" s="877"/>
      <c r="JTP21" s="877"/>
      <c r="JTQ21" s="877"/>
      <c r="JTR21" s="877"/>
      <c r="JTS21" s="877"/>
      <c r="JTT21" s="877"/>
      <c r="JTU21" s="877"/>
      <c r="JTV21" s="877"/>
      <c r="JTW21" s="877"/>
      <c r="JTX21" s="877"/>
      <c r="JTY21" s="877"/>
      <c r="JTZ21" s="877"/>
      <c r="JUA21" s="877"/>
      <c r="JUB21" s="877"/>
      <c r="JUC21" s="877"/>
      <c r="JUD21" s="877"/>
      <c r="JUE21" s="877"/>
      <c r="JUF21" s="877"/>
      <c r="JUG21" s="877"/>
      <c r="JUH21" s="877"/>
      <c r="JUI21" s="877"/>
      <c r="JUJ21" s="877"/>
      <c r="JUK21" s="877"/>
      <c r="JUL21" s="877"/>
      <c r="JUM21" s="877"/>
      <c r="JUN21" s="877"/>
      <c r="JUO21" s="877"/>
      <c r="JUP21" s="877"/>
      <c r="JUQ21" s="877"/>
      <c r="JUR21" s="877"/>
      <c r="JUS21" s="877"/>
      <c r="JUT21" s="877"/>
      <c r="JUU21" s="877"/>
      <c r="JUV21" s="877"/>
      <c r="JUW21" s="877"/>
      <c r="JUX21" s="877"/>
      <c r="JUY21" s="877"/>
      <c r="JUZ21" s="877"/>
      <c r="JVA21" s="877"/>
      <c r="JVB21" s="877"/>
      <c r="JVC21" s="877"/>
      <c r="JVD21" s="877"/>
      <c r="JVE21" s="877"/>
      <c r="JVF21" s="877"/>
      <c r="JVG21" s="877"/>
      <c r="JVH21" s="877"/>
      <c r="JVI21" s="877"/>
      <c r="JVJ21" s="877"/>
      <c r="JVK21" s="877"/>
      <c r="JVL21" s="877"/>
      <c r="JVM21" s="877"/>
      <c r="JVN21" s="877"/>
      <c r="JVO21" s="877"/>
      <c r="JVP21" s="877"/>
      <c r="JVQ21" s="877"/>
      <c r="JVR21" s="877"/>
      <c r="JVS21" s="877"/>
      <c r="JVT21" s="877"/>
      <c r="JVU21" s="877"/>
      <c r="JVV21" s="877"/>
      <c r="JVW21" s="877"/>
      <c r="JVX21" s="877"/>
      <c r="JVY21" s="877"/>
      <c r="JVZ21" s="877"/>
      <c r="JWA21" s="877"/>
      <c r="JWB21" s="877"/>
      <c r="JWC21" s="877"/>
      <c r="JWD21" s="877"/>
      <c r="JWE21" s="877"/>
      <c r="JWF21" s="877"/>
      <c r="JWG21" s="877"/>
      <c r="JWH21" s="877"/>
      <c r="JWI21" s="877"/>
      <c r="JWJ21" s="877"/>
      <c r="JWK21" s="877"/>
      <c r="JWL21" s="877"/>
      <c r="JWM21" s="877"/>
      <c r="JWN21" s="877"/>
      <c r="JWO21" s="877"/>
      <c r="JWP21" s="877"/>
      <c r="JWQ21" s="877"/>
      <c r="JWR21" s="877"/>
      <c r="JWS21" s="877"/>
      <c r="JWT21" s="877"/>
      <c r="JWU21" s="877"/>
      <c r="JWV21" s="877"/>
      <c r="JWW21" s="877"/>
      <c r="JWX21" s="877"/>
      <c r="JWY21" s="877"/>
      <c r="JWZ21" s="877"/>
      <c r="JXA21" s="877"/>
      <c r="JXB21" s="877"/>
      <c r="JXC21" s="877"/>
      <c r="JXD21" s="877"/>
      <c r="JXE21" s="877"/>
      <c r="JXF21" s="877"/>
      <c r="JXG21" s="877"/>
      <c r="JXH21" s="877"/>
      <c r="JXI21" s="877"/>
      <c r="JXJ21" s="877"/>
      <c r="JXK21" s="877"/>
      <c r="JXL21" s="877"/>
      <c r="JXM21" s="877"/>
      <c r="JXN21" s="877"/>
      <c r="JXO21" s="877"/>
      <c r="JXP21" s="877"/>
      <c r="JXQ21" s="877"/>
      <c r="JXR21" s="877"/>
      <c r="JXS21" s="877"/>
      <c r="JXT21" s="877"/>
      <c r="JXU21" s="877"/>
      <c r="JXV21" s="877"/>
      <c r="JXW21" s="877"/>
      <c r="JXX21" s="877"/>
      <c r="JXY21" s="877"/>
      <c r="JXZ21" s="877"/>
      <c r="JYA21" s="877"/>
      <c r="JYB21" s="877"/>
      <c r="JYC21" s="877"/>
      <c r="JYD21" s="877"/>
      <c r="JYE21" s="877"/>
      <c r="JYF21" s="877"/>
      <c r="JYG21" s="877"/>
      <c r="JYH21" s="877"/>
      <c r="JYI21" s="877"/>
      <c r="JYJ21" s="877"/>
      <c r="JYK21" s="877"/>
      <c r="JYL21" s="877"/>
      <c r="JYM21" s="877"/>
      <c r="JYN21" s="877"/>
      <c r="JYO21" s="877"/>
      <c r="JYP21" s="877"/>
      <c r="JYQ21" s="877"/>
      <c r="JYR21" s="877"/>
      <c r="JYS21" s="877"/>
      <c r="JYT21" s="877"/>
      <c r="JYU21" s="877"/>
      <c r="JYV21" s="877"/>
      <c r="JYW21" s="877"/>
      <c r="JYX21" s="877"/>
      <c r="JYY21" s="877"/>
      <c r="JYZ21" s="877"/>
      <c r="JZA21" s="877"/>
      <c r="JZB21" s="877"/>
      <c r="JZC21" s="877"/>
      <c r="JZD21" s="877"/>
      <c r="JZE21" s="877"/>
      <c r="JZF21" s="877"/>
      <c r="JZG21" s="877"/>
      <c r="JZH21" s="877"/>
      <c r="JZI21" s="877"/>
      <c r="JZJ21" s="877"/>
      <c r="JZK21" s="877"/>
      <c r="JZL21" s="877"/>
      <c r="JZM21" s="877"/>
      <c r="JZN21" s="877"/>
      <c r="JZO21" s="877"/>
      <c r="JZP21" s="877"/>
      <c r="JZQ21" s="877"/>
      <c r="JZR21" s="877"/>
      <c r="JZS21" s="877"/>
      <c r="JZT21" s="877"/>
      <c r="JZU21" s="877"/>
      <c r="JZV21" s="877"/>
      <c r="JZW21" s="877"/>
      <c r="JZX21" s="877"/>
      <c r="JZY21" s="877"/>
      <c r="JZZ21" s="877"/>
      <c r="KAA21" s="877"/>
      <c r="KAB21" s="877"/>
      <c r="KAC21" s="877"/>
      <c r="KAD21" s="877"/>
      <c r="KAE21" s="877"/>
      <c r="KAF21" s="877"/>
      <c r="KAG21" s="877"/>
      <c r="KAH21" s="877"/>
      <c r="KAI21" s="877"/>
      <c r="KAJ21" s="877"/>
      <c r="KAK21" s="877"/>
      <c r="KAL21" s="877"/>
      <c r="KAM21" s="877"/>
      <c r="KAN21" s="877"/>
      <c r="KAO21" s="877"/>
      <c r="KAP21" s="877"/>
      <c r="KAQ21" s="877"/>
      <c r="KAR21" s="877"/>
      <c r="KAS21" s="877"/>
      <c r="KAT21" s="877"/>
      <c r="KAU21" s="877"/>
      <c r="KAV21" s="877"/>
      <c r="KAW21" s="877"/>
      <c r="KAX21" s="877"/>
      <c r="KAY21" s="877"/>
      <c r="KAZ21" s="877"/>
      <c r="KBA21" s="877"/>
      <c r="KBB21" s="877"/>
      <c r="KBC21" s="877"/>
      <c r="KBD21" s="877"/>
      <c r="KBE21" s="877"/>
      <c r="KBF21" s="877"/>
      <c r="KBG21" s="877"/>
      <c r="KBH21" s="877"/>
      <c r="KBI21" s="877"/>
      <c r="KBJ21" s="877"/>
      <c r="KBK21" s="877"/>
      <c r="KBL21" s="877"/>
      <c r="KBM21" s="877"/>
      <c r="KBN21" s="877"/>
      <c r="KBO21" s="877"/>
      <c r="KBP21" s="877"/>
      <c r="KBQ21" s="877"/>
      <c r="KBR21" s="877"/>
      <c r="KBS21" s="877"/>
      <c r="KBT21" s="877"/>
      <c r="KBU21" s="877"/>
      <c r="KBV21" s="877"/>
      <c r="KBW21" s="877"/>
      <c r="KBX21" s="877"/>
      <c r="KBY21" s="877"/>
      <c r="KBZ21" s="877"/>
      <c r="KCA21" s="877"/>
      <c r="KCB21" s="877"/>
      <c r="KCC21" s="877"/>
      <c r="KCD21" s="877"/>
      <c r="KCE21" s="877"/>
      <c r="KCF21" s="877"/>
      <c r="KCG21" s="877"/>
      <c r="KCH21" s="877"/>
      <c r="KCI21" s="877"/>
      <c r="KCJ21" s="877"/>
      <c r="KCK21" s="877"/>
      <c r="KCL21" s="877"/>
      <c r="KCM21" s="877"/>
      <c r="KCN21" s="877"/>
      <c r="KCO21" s="877"/>
      <c r="KCP21" s="877"/>
      <c r="KCQ21" s="877"/>
      <c r="KCR21" s="877"/>
      <c r="KCS21" s="877"/>
      <c r="KCT21" s="877"/>
      <c r="KCU21" s="877"/>
      <c r="KCV21" s="877"/>
      <c r="KCW21" s="877"/>
      <c r="KCX21" s="877"/>
      <c r="KCY21" s="877"/>
      <c r="KCZ21" s="877"/>
      <c r="KDA21" s="877"/>
      <c r="KDB21" s="877"/>
      <c r="KDC21" s="877"/>
      <c r="KDD21" s="877"/>
      <c r="KDE21" s="877"/>
      <c r="KDF21" s="877"/>
      <c r="KDG21" s="877"/>
      <c r="KDH21" s="877"/>
      <c r="KDI21" s="877"/>
      <c r="KDJ21" s="877"/>
      <c r="KDK21" s="877"/>
      <c r="KDL21" s="877"/>
      <c r="KDM21" s="877"/>
      <c r="KDN21" s="877"/>
      <c r="KDO21" s="877"/>
      <c r="KDP21" s="877"/>
      <c r="KDQ21" s="877"/>
      <c r="KDR21" s="877"/>
      <c r="KDS21" s="877"/>
      <c r="KDT21" s="877"/>
      <c r="KDU21" s="877"/>
      <c r="KDV21" s="877"/>
      <c r="KDW21" s="877"/>
      <c r="KDX21" s="877"/>
      <c r="KDY21" s="877"/>
      <c r="KDZ21" s="877"/>
      <c r="KEA21" s="877"/>
      <c r="KEB21" s="877"/>
      <c r="KEC21" s="877"/>
      <c r="KED21" s="877"/>
      <c r="KEE21" s="877"/>
      <c r="KEF21" s="877"/>
      <c r="KEG21" s="877"/>
      <c r="KEH21" s="877"/>
      <c r="KEI21" s="877"/>
      <c r="KEJ21" s="877"/>
      <c r="KEK21" s="877"/>
      <c r="KEL21" s="877"/>
      <c r="KEM21" s="877"/>
      <c r="KEN21" s="877"/>
      <c r="KEO21" s="877"/>
      <c r="KEP21" s="877"/>
      <c r="KEQ21" s="877"/>
      <c r="KER21" s="877"/>
      <c r="KES21" s="877"/>
      <c r="KET21" s="877"/>
      <c r="KEU21" s="877"/>
      <c r="KEV21" s="877"/>
      <c r="KEW21" s="877"/>
      <c r="KEX21" s="877"/>
      <c r="KEY21" s="877"/>
      <c r="KEZ21" s="877"/>
      <c r="KFA21" s="877"/>
      <c r="KFB21" s="877"/>
      <c r="KFC21" s="877"/>
      <c r="KFD21" s="877"/>
      <c r="KFE21" s="877"/>
      <c r="KFF21" s="877"/>
      <c r="KFG21" s="877"/>
      <c r="KFH21" s="877"/>
      <c r="KFI21" s="877"/>
      <c r="KFJ21" s="877"/>
      <c r="KFK21" s="877"/>
      <c r="KFL21" s="877"/>
      <c r="KFM21" s="877"/>
      <c r="KFN21" s="877"/>
      <c r="KFO21" s="877"/>
      <c r="KFP21" s="877"/>
      <c r="KFQ21" s="877"/>
      <c r="KFR21" s="877"/>
      <c r="KFS21" s="877"/>
      <c r="KFT21" s="877"/>
      <c r="KFU21" s="877"/>
      <c r="KFV21" s="877"/>
      <c r="KFW21" s="877"/>
      <c r="KFX21" s="877"/>
      <c r="KFY21" s="877"/>
      <c r="KFZ21" s="877"/>
      <c r="KGA21" s="877"/>
      <c r="KGB21" s="877"/>
      <c r="KGC21" s="877"/>
      <c r="KGD21" s="877"/>
      <c r="KGE21" s="877"/>
      <c r="KGF21" s="877"/>
      <c r="KGG21" s="877"/>
      <c r="KGH21" s="877"/>
      <c r="KGI21" s="877"/>
      <c r="KGJ21" s="877"/>
      <c r="KGK21" s="877"/>
      <c r="KGL21" s="877"/>
      <c r="KGM21" s="877"/>
      <c r="KGN21" s="877"/>
      <c r="KGO21" s="877"/>
      <c r="KGP21" s="877"/>
      <c r="KGQ21" s="877"/>
      <c r="KGR21" s="877"/>
      <c r="KGS21" s="877"/>
      <c r="KGT21" s="877"/>
      <c r="KGU21" s="877"/>
      <c r="KGV21" s="877"/>
      <c r="KGW21" s="877"/>
      <c r="KGX21" s="877"/>
      <c r="KGY21" s="877"/>
      <c r="KGZ21" s="877"/>
      <c r="KHA21" s="877"/>
      <c r="KHB21" s="877"/>
      <c r="KHC21" s="877"/>
      <c r="KHD21" s="877"/>
      <c r="KHE21" s="877"/>
      <c r="KHF21" s="877"/>
      <c r="KHG21" s="877"/>
      <c r="KHH21" s="877"/>
      <c r="KHI21" s="877"/>
      <c r="KHJ21" s="877"/>
      <c r="KHK21" s="877"/>
      <c r="KHL21" s="877"/>
      <c r="KHM21" s="877"/>
      <c r="KHN21" s="877"/>
      <c r="KHO21" s="877"/>
      <c r="KHP21" s="877"/>
      <c r="KHQ21" s="877"/>
      <c r="KHR21" s="877"/>
      <c r="KHS21" s="877"/>
      <c r="KHT21" s="877"/>
      <c r="KHU21" s="877"/>
      <c r="KHV21" s="877"/>
      <c r="KHW21" s="877"/>
      <c r="KHX21" s="877"/>
      <c r="KHY21" s="877"/>
      <c r="KHZ21" s="877"/>
      <c r="KIA21" s="877"/>
      <c r="KIB21" s="877"/>
      <c r="KIC21" s="877"/>
      <c r="KID21" s="877"/>
      <c r="KIE21" s="877"/>
      <c r="KIF21" s="877"/>
      <c r="KIG21" s="877"/>
      <c r="KIH21" s="877"/>
      <c r="KII21" s="877"/>
      <c r="KIJ21" s="877"/>
      <c r="KIK21" s="877"/>
      <c r="KIL21" s="877"/>
      <c r="KIM21" s="877"/>
      <c r="KIN21" s="877"/>
      <c r="KIO21" s="877"/>
      <c r="KIP21" s="877"/>
      <c r="KIQ21" s="877"/>
      <c r="KIR21" s="877"/>
      <c r="KIS21" s="877"/>
      <c r="KIT21" s="877"/>
      <c r="KIU21" s="877"/>
      <c r="KIV21" s="877"/>
      <c r="KIW21" s="877"/>
      <c r="KIX21" s="877"/>
      <c r="KIY21" s="877"/>
      <c r="KIZ21" s="877"/>
      <c r="KJA21" s="877"/>
      <c r="KJB21" s="877"/>
      <c r="KJC21" s="877"/>
      <c r="KJD21" s="877"/>
      <c r="KJE21" s="877"/>
      <c r="KJF21" s="877"/>
      <c r="KJG21" s="877"/>
      <c r="KJH21" s="877"/>
      <c r="KJI21" s="877"/>
      <c r="KJJ21" s="877"/>
      <c r="KJK21" s="877"/>
      <c r="KJL21" s="877"/>
      <c r="KJM21" s="877"/>
      <c r="KJN21" s="877"/>
      <c r="KJO21" s="877"/>
      <c r="KJP21" s="877"/>
      <c r="KJQ21" s="877"/>
      <c r="KJR21" s="877"/>
      <c r="KJS21" s="877"/>
      <c r="KJT21" s="877"/>
      <c r="KJU21" s="877"/>
      <c r="KJV21" s="877"/>
      <c r="KJW21" s="877"/>
      <c r="KJX21" s="877"/>
      <c r="KJY21" s="877"/>
      <c r="KJZ21" s="877"/>
      <c r="KKA21" s="877"/>
      <c r="KKB21" s="877"/>
      <c r="KKC21" s="877"/>
      <c r="KKD21" s="877"/>
      <c r="KKE21" s="877"/>
      <c r="KKF21" s="877"/>
      <c r="KKG21" s="877"/>
      <c r="KKH21" s="877"/>
      <c r="KKI21" s="877"/>
      <c r="KKJ21" s="877"/>
      <c r="KKK21" s="877"/>
      <c r="KKL21" s="877"/>
      <c r="KKM21" s="877"/>
      <c r="KKN21" s="877"/>
      <c r="KKO21" s="877"/>
      <c r="KKP21" s="877"/>
      <c r="KKQ21" s="877"/>
      <c r="KKR21" s="877"/>
      <c r="KKS21" s="877"/>
      <c r="KKT21" s="877"/>
      <c r="KKU21" s="877"/>
      <c r="KKV21" s="877"/>
      <c r="KKW21" s="877"/>
      <c r="KKX21" s="877"/>
      <c r="KKY21" s="877"/>
      <c r="KKZ21" s="877"/>
      <c r="KLA21" s="877"/>
      <c r="KLB21" s="877"/>
      <c r="KLC21" s="877"/>
      <c r="KLD21" s="877"/>
      <c r="KLE21" s="877"/>
      <c r="KLF21" s="877"/>
      <c r="KLG21" s="877"/>
      <c r="KLH21" s="877"/>
      <c r="KLI21" s="877"/>
      <c r="KLJ21" s="877"/>
      <c r="KLK21" s="877"/>
      <c r="KLL21" s="877"/>
      <c r="KLM21" s="877"/>
      <c r="KLN21" s="877"/>
      <c r="KLO21" s="877"/>
      <c r="KLP21" s="877"/>
      <c r="KLQ21" s="877"/>
      <c r="KLR21" s="877"/>
      <c r="KLS21" s="877"/>
      <c r="KLT21" s="877"/>
      <c r="KLU21" s="877"/>
      <c r="KLV21" s="877"/>
      <c r="KLW21" s="877"/>
      <c r="KLX21" s="877"/>
      <c r="KLY21" s="877"/>
      <c r="KLZ21" s="877"/>
      <c r="KMA21" s="877"/>
      <c r="KMB21" s="877"/>
      <c r="KMC21" s="877"/>
      <c r="KMD21" s="877"/>
      <c r="KME21" s="877"/>
      <c r="KMF21" s="877"/>
      <c r="KMG21" s="877"/>
      <c r="KMH21" s="877"/>
      <c r="KMI21" s="877"/>
      <c r="KMJ21" s="877"/>
      <c r="KMK21" s="877"/>
      <c r="KML21" s="877"/>
      <c r="KMM21" s="877"/>
      <c r="KMN21" s="877"/>
      <c r="KMO21" s="877"/>
      <c r="KMP21" s="877"/>
      <c r="KMQ21" s="877"/>
      <c r="KMR21" s="877"/>
      <c r="KMS21" s="877"/>
      <c r="KMT21" s="877"/>
      <c r="KMU21" s="877"/>
      <c r="KMV21" s="877"/>
      <c r="KMW21" s="877"/>
      <c r="KMX21" s="877"/>
      <c r="KMY21" s="877"/>
      <c r="KMZ21" s="877"/>
      <c r="KNA21" s="877"/>
      <c r="KNB21" s="877"/>
      <c r="KNC21" s="877"/>
      <c r="KND21" s="877"/>
      <c r="KNE21" s="877"/>
      <c r="KNF21" s="877"/>
      <c r="KNG21" s="877"/>
      <c r="KNH21" s="877"/>
      <c r="KNI21" s="877"/>
      <c r="KNJ21" s="877"/>
      <c r="KNK21" s="877"/>
      <c r="KNL21" s="877"/>
      <c r="KNM21" s="877"/>
      <c r="KNN21" s="877"/>
      <c r="KNO21" s="877"/>
      <c r="KNP21" s="877"/>
      <c r="KNQ21" s="877"/>
      <c r="KNR21" s="877"/>
      <c r="KNS21" s="877"/>
      <c r="KNT21" s="877"/>
      <c r="KNU21" s="877"/>
      <c r="KNV21" s="877"/>
      <c r="KNW21" s="877"/>
      <c r="KNX21" s="877"/>
      <c r="KNY21" s="877"/>
      <c r="KNZ21" s="877"/>
      <c r="KOA21" s="877"/>
      <c r="KOB21" s="877"/>
      <c r="KOC21" s="877"/>
      <c r="KOD21" s="877"/>
      <c r="KOE21" s="877"/>
      <c r="KOF21" s="877"/>
      <c r="KOG21" s="877"/>
      <c r="KOH21" s="877"/>
      <c r="KOI21" s="877"/>
      <c r="KOJ21" s="877"/>
      <c r="KOK21" s="877"/>
      <c r="KOL21" s="877"/>
      <c r="KOM21" s="877"/>
      <c r="KON21" s="877"/>
      <c r="KOO21" s="877"/>
      <c r="KOP21" s="877"/>
      <c r="KOQ21" s="877"/>
      <c r="KOR21" s="877"/>
      <c r="KOS21" s="877"/>
      <c r="KOT21" s="877"/>
      <c r="KOU21" s="877"/>
      <c r="KOV21" s="877"/>
      <c r="KOW21" s="877"/>
      <c r="KOX21" s="877"/>
      <c r="KOY21" s="877"/>
      <c r="KOZ21" s="877"/>
      <c r="KPA21" s="877"/>
      <c r="KPB21" s="877"/>
      <c r="KPC21" s="877"/>
      <c r="KPD21" s="877"/>
      <c r="KPE21" s="877"/>
      <c r="KPF21" s="877"/>
      <c r="KPG21" s="877"/>
      <c r="KPH21" s="877"/>
      <c r="KPI21" s="877"/>
      <c r="KPJ21" s="877"/>
      <c r="KPK21" s="877"/>
      <c r="KPL21" s="877"/>
      <c r="KPM21" s="877"/>
      <c r="KPN21" s="877"/>
      <c r="KPO21" s="877"/>
      <c r="KPP21" s="877"/>
      <c r="KPQ21" s="877"/>
      <c r="KPR21" s="877"/>
      <c r="KPS21" s="877"/>
      <c r="KPT21" s="877"/>
      <c r="KPU21" s="877"/>
      <c r="KPV21" s="877"/>
      <c r="KPW21" s="877"/>
      <c r="KPX21" s="877"/>
      <c r="KPY21" s="877"/>
      <c r="KPZ21" s="877"/>
      <c r="KQA21" s="877"/>
      <c r="KQB21" s="877"/>
      <c r="KQC21" s="877"/>
      <c r="KQD21" s="877"/>
      <c r="KQE21" s="877"/>
      <c r="KQF21" s="877"/>
      <c r="KQG21" s="877"/>
      <c r="KQH21" s="877"/>
      <c r="KQI21" s="877"/>
      <c r="KQJ21" s="877"/>
      <c r="KQK21" s="877"/>
      <c r="KQL21" s="877"/>
      <c r="KQM21" s="877"/>
      <c r="KQN21" s="877"/>
      <c r="KQO21" s="877"/>
      <c r="KQP21" s="877"/>
      <c r="KQQ21" s="877"/>
      <c r="KQR21" s="877"/>
      <c r="KQS21" s="877"/>
      <c r="KQT21" s="877"/>
      <c r="KQU21" s="877"/>
      <c r="KQV21" s="877"/>
      <c r="KQW21" s="877"/>
      <c r="KQX21" s="877"/>
      <c r="KQY21" s="877"/>
      <c r="KQZ21" s="877"/>
      <c r="KRA21" s="877"/>
      <c r="KRB21" s="877"/>
      <c r="KRC21" s="877"/>
      <c r="KRD21" s="877"/>
      <c r="KRE21" s="877"/>
      <c r="KRF21" s="877"/>
      <c r="KRG21" s="877"/>
      <c r="KRH21" s="877"/>
      <c r="KRI21" s="877"/>
      <c r="KRJ21" s="877"/>
      <c r="KRK21" s="877"/>
      <c r="KRL21" s="877"/>
      <c r="KRM21" s="877"/>
      <c r="KRN21" s="877"/>
      <c r="KRO21" s="877"/>
      <c r="KRP21" s="877"/>
      <c r="KRQ21" s="877"/>
      <c r="KRR21" s="877"/>
      <c r="KRS21" s="877"/>
      <c r="KRT21" s="877"/>
      <c r="KRU21" s="877"/>
      <c r="KRV21" s="877"/>
      <c r="KRW21" s="877"/>
      <c r="KRX21" s="877"/>
      <c r="KRY21" s="877"/>
      <c r="KRZ21" s="877"/>
      <c r="KSA21" s="877"/>
      <c r="KSB21" s="877"/>
      <c r="KSC21" s="877"/>
      <c r="KSD21" s="877"/>
      <c r="KSE21" s="877"/>
      <c r="KSF21" s="877"/>
      <c r="KSG21" s="877"/>
      <c r="KSH21" s="877"/>
      <c r="KSI21" s="877"/>
      <c r="KSJ21" s="877"/>
      <c r="KSK21" s="877"/>
      <c r="KSL21" s="877"/>
      <c r="KSM21" s="877"/>
      <c r="KSN21" s="877"/>
      <c r="KSO21" s="877"/>
      <c r="KSP21" s="877"/>
      <c r="KSQ21" s="877"/>
      <c r="KSR21" s="877"/>
      <c r="KSS21" s="877"/>
      <c r="KST21" s="877"/>
      <c r="KSU21" s="877"/>
      <c r="KSV21" s="877"/>
      <c r="KSW21" s="877"/>
      <c r="KSX21" s="877"/>
      <c r="KSY21" s="877"/>
      <c r="KSZ21" s="877"/>
      <c r="KTA21" s="877"/>
      <c r="KTB21" s="877"/>
      <c r="KTC21" s="877"/>
      <c r="KTD21" s="877"/>
      <c r="KTE21" s="877"/>
      <c r="KTF21" s="877"/>
      <c r="KTG21" s="877"/>
      <c r="KTH21" s="877"/>
      <c r="KTI21" s="877"/>
      <c r="KTJ21" s="877"/>
      <c r="KTK21" s="877"/>
      <c r="KTL21" s="877"/>
      <c r="KTM21" s="877"/>
      <c r="KTN21" s="877"/>
      <c r="KTO21" s="877"/>
      <c r="KTP21" s="877"/>
      <c r="KTQ21" s="877"/>
      <c r="KTR21" s="877"/>
      <c r="KTS21" s="877"/>
      <c r="KTT21" s="877"/>
      <c r="KTU21" s="877"/>
      <c r="KTV21" s="877"/>
      <c r="KTW21" s="877"/>
      <c r="KTX21" s="877"/>
      <c r="KTY21" s="877"/>
      <c r="KTZ21" s="877"/>
      <c r="KUA21" s="877"/>
      <c r="KUB21" s="877"/>
      <c r="KUC21" s="877"/>
      <c r="KUD21" s="877"/>
      <c r="KUE21" s="877"/>
      <c r="KUF21" s="877"/>
      <c r="KUG21" s="877"/>
      <c r="KUH21" s="877"/>
      <c r="KUI21" s="877"/>
      <c r="KUJ21" s="877"/>
      <c r="KUK21" s="877"/>
      <c r="KUL21" s="877"/>
      <c r="KUM21" s="877"/>
      <c r="KUN21" s="877"/>
      <c r="KUO21" s="877"/>
      <c r="KUP21" s="877"/>
      <c r="KUQ21" s="877"/>
      <c r="KUR21" s="877"/>
      <c r="KUS21" s="877"/>
      <c r="KUT21" s="877"/>
      <c r="KUU21" s="877"/>
      <c r="KUV21" s="877"/>
      <c r="KUW21" s="877"/>
      <c r="KUX21" s="877"/>
      <c r="KUY21" s="877"/>
      <c r="KUZ21" s="877"/>
      <c r="KVA21" s="877"/>
      <c r="KVB21" s="877"/>
      <c r="KVC21" s="877"/>
      <c r="KVD21" s="877"/>
      <c r="KVE21" s="877"/>
      <c r="KVF21" s="877"/>
      <c r="KVG21" s="877"/>
      <c r="KVH21" s="877"/>
      <c r="KVI21" s="877"/>
      <c r="KVJ21" s="877"/>
      <c r="KVK21" s="877"/>
      <c r="KVL21" s="877"/>
      <c r="KVM21" s="877"/>
      <c r="KVN21" s="877"/>
      <c r="KVO21" s="877"/>
      <c r="KVP21" s="877"/>
      <c r="KVQ21" s="877"/>
      <c r="KVR21" s="877"/>
      <c r="KVS21" s="877"/>
      <c r="KVT21" s="877"/>
      <c r="KVU21" s="877"/>
      <c r="KVV21" s="877"/>
      <c r="KVW21" s="877"/>
      <c r="KVX21" s="877"/>
      <c r="KVY21" s="877"/>
      <c r="KVZ21" s="877"/>
      <c r="KWA21" s="877"/>
      <c r="KWB21" s="877"/>
      <c r="KWC21" s="877"/>
      <c r="KWD21" s="877"/>
      <c r="KWE21" s="877"/>
      <c r="KWF21" s="877"/>
      <c r="KWG21" s="877"/>
      <c r="KWH21" s="877"/>
      <c r="KWI21" s="877"/>
      <c r="KWJ21" s="877"/>
      <c r="KWK21" s="877"/>
      <c r="KWL21" s="877"/>
      <c r="KWM21" s="877"/>
      <c r="KWN21" s="877"/>
      <c r="KWO21" s="877"/>
      <c r="KWP21" s="877"/>
      <c r="KWQ21" s="877"/>
      <c r="KWR21" s="877"/>
      <c r="KWS21" s="877"/>
      <c r="KWT21" s="877"/>
      <c r="KWU21" s="877"/>
      <c r="KWV21" s="877"/>
      <c r="KWW21" s="877"/>
      <c r="KWX21" s="877"/>
      <c r="KWY21" s="877"/>
      <c r="KWZ21" s="877"/>
      <c r="KXA21" s="877"/>
      <c r="KXB21" s="877"/>
      <c r="KXC21" s="877"/>
      <c r="KXD21" s="877"/>
      <c r="KXE21" s="877"/>
      <c r="KXF21" s="877"/>
      <c r="KXG21" s="877"/>
      <c r="KXH21" s="877"/>
      <c r="KXI21" s="877"/>
      <c r="KXJ21" s="877"/>
      <c r="KXK21" s="877"/>
      <c r="KXL21" s="877"/>
      <c r="KXM21" s="877"/>
      <c r="KXN21" s="877"/>
      <c r="KXO21" s="877"/>
      <c r="KXP21" s="877"/>
      <c r="KXQ21" s="877"/>
      <c r="KXR21" s="877"/>
      <c r="KXS21" s="877"/>
      <c r="KXT21" s="877"/>
      <c r="KXU21" s="877"/>
      <c r="KXV21" s="877"/>
      <c r="KXW21" s="877"/>
      <c r="KXX21" s="877"/>
      <c r="KXY21" s="877"/>
      <c r="KXZ21" s="877"/>
      <c r="KYA21" s="877"/>
      <c r="KYB21" s="877"/>
      <c r="KYC21" s="877"/>
      <c r="KYD21" s="877"/>
      <c r="KYE21" s="877"/>
      <c r="KYF21" s="877"/>
      <c r="KYG21" s="877"/>
      <c r="KYH21" s="877"/>
      <c r="KYI21" s="877"/>
      <c r="KYJ21" s="877"/>
      <c r="KYK21" s="877"/>
      <c r="KYL21" s="877"/>
      <c r="KYM21" s="877"/>
      <c r="KYN21" s="877"/>
      <c r="KYO21" s="877"/>
      <c r="KYP21" s="877"/>
      <c r="KYQ21" s="877"/>
      <c r="KYR21" s="877"/>
      <c r="KYS21" s="877"/>
      <c r="KYT21" s="877"/>
      <c r="KYU21" s="877"/>
      <c r="KYV21" s="877"/>
      <c r="KYW21" s="877"/>
      <c r="KYX21" s="877"/>
      <c r="KYY21" s="877"/>
      <c r="KYZ21" s="877"/>
      <c r="KZA21" s="877"/>
      <c r="KZB21" s="877"/>
      <c r="KZC21" s="877"/>
      <c r="KZD21" s="877"/>
      <c r="KZE21" s="877"/>
      <c r="KZF21" s="877"/>
      <c r="KZG21" s="877"/>
      <c r="KZH21" s="877"/>
      <c r="KZI21" s="877"/>
      <c r="KZJ21" s="877"/>
      <c r="KZK21" s="877"/>
      <c r="KZL21" s="877"/>
      <c r="KZM21" s="877"/>
      <c r="KZN21" s="877"/>
      <c r="KZO21" s="877"/>
      <c r="KZP21" s="877"/>
      <c r="KZQ21" s="877"/>
      <c r="KZR21" s="877"/>
      <c r="KZS21" s="877"/>
      <c r="KZT21" s="877"/>
      <c r="KZU21" s="877"/>
      <c r="KZV21" s="877"/>
      <c r="KZW21" s="877"/>
      <c r="KZX21" s="877"/>
      <c r="KZY21" s="877"/>
      <c r="KZZ21" s="877"/>
      <c r="LAA21" s="877"/>
      <c r="LAB21" s="877"/>
      <c r="LAC21" s="877"/>
      <c r="LAD21" s="877"/>
      <c r="LAE21" s="877"/>
      <c r="LAF21" s="877"/>
      <c r="LAG21" s="877"/>
      <c r="LAH21" s="877"/>
      <c r="LAI21" s="877"/>
      <c r="LAJ21" s="877"/>
      <c r="LAK21" s="877"/>
      <c r="LAL21" s="877"/>
      <c r="LAM21" s="877"/>
      <c r="LAN21" s="877"/>
      <c r="LAO21" s="877"/>
      <c r="LAP21" s="877"/>
      <c r="LAQ21" s="877"/>
      <c r="LAR21" s="877"/>
      <c r="LAS21" s="877"/>
      <c r="LAT21" s="877"/>
      <c r="LAU21" s="877"/>
      <c r="LAV21" s="877"/>
      <c r="LAW21" s="877"/>
      <c r="LAX21" s="877"/>
      <c r="LAY21" s="877"/>
      <c r="LAZ21" s="877"/>
      <c r="LBA21" s="877"/>
      <c r="LBB21" s="877"/>
      <c r="LBC21" s="877"/>
      <c r="LBD21" s="877"/>
      <c r="LBE21" s="877"/>
      <c r="LBF21" s="877"/>
      <c r="LBG21" s="877"/>
      <c r="LBH21" s="877"/>
      <c r="LBI21" s="877"/>
      <c r="LBJ21" s="877"/>
      <c r="LBK21" s="877"/>
      <c r="LBL21" s="877"/>
      <c r="LBM21" s="877"/>
      <c r="LBN21" s="877"/>
      <c r="LBO21" s="877"/>
      <c r="LBP21" s="877"/>
      <c r="LBQ21" s="877"/>
      <c r="LBR21" s="877"/>
      <c r="LBS21" s="877"/>
      <c r="LBT21" s="877"/>
      <c r="LBU21" s="877"/>
      <c r="LBV21" s="877"/>
      <c r="LBW21" s="877"/>
      <c r="LBX21" s="877"/>
      <c r="LBY21" s="877"/>
      <c r="LBZ21" s="877"/>
      <c r="LCA21" s="877"/>
      <c r="LCB21" s="877"/>
      <c r="LCC21" s="877"/>
      <c r="LCD21" s="877"/>
      <c r="LCE21" s="877"/>
      <c r="LCF21" s="877"/>
      <c r="LCG21" s="877"/>
      <c r="LCH21" s="877"/>
      <c r="LCI21" s="877"/>
      <c r="LCJ21" s="877"/>
      <c r="LCK21" s="877"/>
      <c r="LCL21" s="877"/>
      <c r="LCM21" s="877"/>
      <c r="LCN21" s="877"/>
      <c r="LCO21" s="877"/>
      <c r="LCP21" s="877"/>
      <c r="LCQ21" s="877"/>
      <c r="LCR21" s="877"/>
      <c r="LCS21" s="877"/>
      <c r="LCT21" s="877"/>
      <c r="LCU21" s="877"/>
      <c r="LCV21" s="877"/>
      <c r="LCW21" s="877"/>
      <c r="LCX21" s="877"/>
      <c r="LCY21" s="877"/>
      <c r="LCZ21" s="877"/>
      <c r="LDA21" s="877"/>
      <c r="LDB21" s="877"/>
      <c r="LDC21" s="877"/>
      <c r="LDD21" s="877"/>
      <c r="LDE21" s="877"/>
      <c r="LDF21" s="877"/>
      <c r="LDG21" s="877"/>
      <c r="LDH21" s="877"/>
      <c r="LDI21" s="877"/>
      <c r="LDJ21" s="877"/>
      <c r="LDK21" s="877"/>
      <c r="LDL21" s="877"/>
      <c r="LDM21" s="877"/>
      <c r="LDN21" s="877"/>
      <c r="LDO21" s="877"/>
      <c r="LDP21" s="877"/>
      <c r="LDQ21" s="877"/>
      <c r="LDR21" s="877"/>
      <c r="LDS21" s="877"/>
      <c r="LDT21" s="877"/>
      <c r="LDU21" s="877"/>
      <c r="LDV21" s="877"/>
      <c r="LDW21" s="877"/>
      <c r="LDX21" s="877"/>
      <c r="LDY21" s="877"/>
      <c r="LDZ21" s="877"/>
      <c r="LEA21" s="877"/>
      <c r="LEB21" s="877"/>
      <c r="LEC21" s="877"/>
      <c r="LED21" s="877"/>
      <c r="LEE21" s="877"/>
      <c r="LEF21" s="877"/>
      <c r="LEG21" s="877"/>
      <c r="LEH21" s="877"/>
      <c r="LEI21" s="877"/>
      <c r="LEJ21" s="877"/>
      <c r="LEK21" s="877"/>
      <c r="LEL21" s="877"/>
      <c r="LEM21" s="877"/>
      <c r="LEN21" s="877"/>
      <c r="LEO21" s="877"/>
      <c r="LEP21" s="877"/>
      <c r="LEQ21" s="877"/>
      <c r="LER21" s="877"/>
      <c r="LES21" s="877"/>
      <c r="LET21" s="877"/>
      <c r="LEU21" s="877"/>
      <c r="LEV21" s="877"/>
      <c r="LEW21" s="877"/>
      <c r="LEX21" s="877"/>
      <c r="LEY21" s="877"/>
      <c r="LEZ21" s="877"/>
      <c r="LFA21" s="877"/>
      <c r="LFB21" s="877"/>
      <c r="LFC21" s="877"/>
      <c r="LFD21" s="877"/>
      <c r="LFE21" s="877"/>
      <c r="LFF21" s="877"/>
      <c r="LFG21" s="877"/>
      <c r="LFH21" s="877"/>
      <c r="LFI21" s="877"/>
      <c r="LFJ21" s="877"/>
      <c r="LFK21" s="877"/>
      <c r="LFL21" s="877"/>
      <c r="LFM21" s="877"/>
      <c r="LFN21" s="877"/>
      <c r="LFO21" s="877"/>
      <c r="LFP21" s="877"/>
      <c r="LFQ21" s="877"/>
      <c r="LFR21" s="877"/>
      <c r="LFS21" s="877"/>
      <c r="LFT21" s="877"/>
      <c r="LFU21" s="877"/>
      <c r="LFV21" s="877"/>
      <c r="LFW21" s="877"/>
      <c r="LFX21" s="877"/>
      <c r="LFY21" s="877"/>
      <c r="LFZ21" s="877"/>
      <c r="LGA21" s="877"/>
      <c r="LGB21" s="877"/>
      <c r="LGC21" s="877"/>
      <c r="LGD21" s="877"/>
      <c r="LGE21" s="877"/>
      <c r="LGF21" s="877"/>
      <c r="LGG21" s="877"/>
      <c r="LGH21" s="877"/>
      <c r="LGI21" s="877"/>
      <c r="LGJ21" s="877"/>
      <c r="LGK21" s="877"/>
      <c r="LGL21" s="877"/>
      <c r="LGM21" s="877"/>
      <c r="LGN21" s="877"/>
      <c r="LGO21" s="877"/>
      <c r="LGP21" s="877"/>
      <c r="LGQ21" s="877"/>
      <c r="LGR21" s="877"/>
      <c r="LGS21" s="877"/>
      <c r="LGT21" s="877"/>
      <c r="LGU21" s="877"/>
      <c r="LGV21" s="877"/>
      <c r="LGW21" s="877"/>
      <c r="LGX21" s="877"/>
      <c r="LGY21" s="877"/>
      <c r="LGZ21" s="877"/>
      <c r="LHA21" s="877"/>
      <c r="LHB21" s="877"/>
      <c r="LHC21" s="877"/>
      <c r="LHD21" s="877"/>
      <c r="LHE21" s="877"/>
      <c r="LHF21" s="877"/>
      <c r="LHG21" s="877"/>
      <c r="LHH21" s="877"/>
      <c r="LHI21" s="877"/>
      <c r="LHJ21" s="877"/>
      <c r="LHK21" s="877"/>
      <c r="LHL21" s="877"/>
      <c r="LHM21" s="877"/>
      <c r="LHN21" s="877"/>
      <c r="LHO21" s="877"/>
      <c r="LHP21" s="877"/>
      <c r="LHQ21" s="877"/>
      <c r="LHR21" s="877"/>
      <c r="LHS21" s="877"/>
      <c r="LHT21" s="877"/>
      <c r="LHU21" s="877"/>
      <c r="LHV21" s="877"/>
      <c r="LHW21" s="877"/>
      <c r="LHX21" s="877"/>
      <c r="LHY21" s="877"/>
      <c r="LHZ21" s="877"/>
      <c r="LIA21" s="877"/>
      <c r="LIB21" s="877"/>
      <c r="LIC21" s="877"/>
      <c r="LID21" s="877"/>
      <c r="LIE21" s="877"/>
      <c r="LIF21" s="877"/>
      <c r="LIG21" s="877"/>
      <c r="LIH21" s="877"/>
      <c r="LII21" s="877"/>
      <c r="LIJ21" s="877"/>
      <c r="LIK21" s="877"/>
      <c r="LIL21" s="877"/>
      <c r="LIM21" s="877"/>
      <c r="LIN21" s="877"/>
      <c r="LIO21" s="877"/>
      <c r="LIP21" s="877"/>
      <c r="LIQ21" s="877"/>
      <c r="LIR21" s="877"/>
      <c r="LIS21" s="877"/>
      <c r="LIT21" s="877"/>
      <c r="LIU21" s="877"/>
      <c r="LIV21" s="877"/>
      <c r="LIW21" s="877"/>
      <c r="LIX21" s="877"/>
      <c r="LIY21" s="877"/>
      <c r="LIZ21" s="877"/>
      <c r="LJA21" s="877"/>
      <c r="LJB21" s="877"/>
      <c r="LJC21" s="877"/>
      <c r="LJD21" s="877"/>
      <c r="LJE21" s="877"/>
      <c r="LJF21" s="877"/>
      <c r="LJG21" s="877"/>
      <c r="LJH21" s="877"/>
      <c r="LJI21" s="877"/>
      <c r="LJJ21" s="877"/>
      <c r="LJK21" s="877"/>
      <c r="LJL21" s="877"/>
      <c r="LJM21" s="877"/>
      <c r="LJN21" s="877"/>
      <c r="LJO21" s="877"/>
      <c r="LJP21" s="877"/>
      <c r="LJQ21" s="877"/>
      <c r="LJR21" s="877"/>
      <c r="LJS21" s="877"/>
      <c r="LJT21" s="877"/>
      <c r="LJU21" s="877"/>
      <c r="LJV21" s="877"/>
      <c r="LJW21" s="877"/>
      <c r="LJX21" s="877"/>
      <c r="LJY21" s="877"/>
      <c r="LJZ21" s="877"/>
      <c r="LKA21" s="877"/>
      <c r="LKB21" s="877"/>
      <c r="LKC21" s="877"/>
      <c r="LKD21" s="877"/>
      <c r="LKE21" s="877"/>
      <c r="LKF21" s="877"/>
      <c r="LKG21" s="877"/>
      <c r="LKH21" s="877"/>
      <c r="LKI21" s="877"/>
      <c r="LKJ21" s="877"/>
      <c r="LKK21" s="877"/>
      <c r="LKL21" s="877"/>
      <c r="LKM21" s="877"/>
      <c r="LKN21" s="877"/>
      <c r="LKO21" s="877"/>
      <c r="LKP21" s="877"/>
      <c r="LKQ21" s="877"/>
      <c r="LKR21" s="877"/>
      <c r="LKS21" s="877"/>
      <c r="LKT21" s="877"/>
      <c r="LKU21" s="877"/>
      <c r="LKV21" s="877"/>
      <c r="LKW21" s="877"/>
      <c r="LKX21" s="877"/>
      <c r="LKY21" s="877"/>
      <c r="LKZ21" s="877"/>
      <c r="LLA21" s="877"/>
      <c r="LLB21" s="877"/>
      <c r="LLC21" s="877"/>
      <c r="LLD21" s="877"/>
      <c r="LLE21" s="877"/>
      <c r="LLF21" s="877"/>
      <c r="LLG21" s="877"/>
      <c r="LLH21" s="877"/>
      <c r="LLI21" s="877"/>
      <c r="LLJ21" s="877"/>
      <c r="LLK21" s="877"/>
      <c r="LLL21" s="877"/>
      <c r="LLM21" s="877"/>
      <c r="LLN21" s="877"/>
      <c r="LLO21" s="877"/>
      <c r="LLP21" s="877"/>
      <c r="LLQ21" s="877"/>
      <c r="LLR21" s="877"/>
      <c r="LLS21" s="877"/>
      <c r="LLT21" s="877"/>
      <c r="LLU21" s="877"/>
      <c r="LLV21" s="877"/>
      <c r="LLW21" s="877"/>
      <c r="LLX21" s="877"/>
      <c r="LLY21" s="877"/>
      <c r="LLZ21" s="877"/>
      <c r="LMA21" s="877"/>
      <c r="LMB21" s="877"/>
      <c r="LMC21" s="877"/>
      <c r="LMD21" s="877"/>
      <c r="LME21" s="877"/>
      <c r="LMF21" s="877"/>
      <c r="LMG21" s="877"/>
      <c r="LMH21" s="877"/>
      <c r="LMI21" s="877"/>
      <c r="LMJ21" s="877"/>
      <c r="LMK21" s="877"/>
      <c r="LML21" s="877"/>
      <c r="LMM21" s="877"/>
      <c r="LMN21" s="877"/>
      <c r="LMO21" s="877"/>
      <c r="LMP21" s="877"/>
      <c r="LMQ21" s="877"/>
      <c r="LMR21" s="877"/>
      <c r="LMS21" s="877"/>
      <c r="LMT21" s="877"/>
      <c r="LMU21" s="877"/>
      <c r="LMV21" s="877"/>
      <c r="LMW21" s="877"/>
      <c r="LMX21" s="877"/>
      <c r="LMY21" s="877"/>
      <c r="LMZ21" s="877"/>
      <c r="LNA21" s="877"/>
      <c r="LNB21" s="877"/>
      <c r="LNC21" s="877"/>
      <c r="LND21" s="877"/>
      <c r="LNE21" s="877"/>
      <c r="LNF21" s="877"/>
      <c r="LNG21" s="877"/>
      <c r="LNH21" s="877"/>
      <c r="LNI21" s="877"/>
      <c r="LNJ21" s="877"/>
      <c r="LNK21" s="877"/>
      <c r="LNL21" s="877"/>
      <c r="LNM21" s="877"/>
      <c r="LNN21" s="877"/>
      <c r="LNO21" s="877"/>
      <c r="LNP21" s="877"/>
      <c r="LNQ21" s="877"/>
      <c r="LNR21" s="877"/>
      <c r="LNS21" s="877"/>
      <c r="LNT21" s="877"/>
      <c r="LNU21" s="877"/>
      <c r="LNV21" s="877"/>
      <c r="LNW21" s="877"/>
      <c r="LNX21" s="877"/>
      <c r="LNY21" s="877"/>
      <c r="LNZ21" s="877"/>
      <c r="LOA21" s="877"/>
      <c r="LOB21" s="877"/>
      <c r="LOC21" s="877"/>
      <c r="LOD21" s="877"/>
      <c r="LOE21" s="877"/>
      <c r="LOF21" s="877"/>
      <c r="LOG21" s="877"/>
      <c r="LOH21" s="877"/>
      <c r="LOI21" s="877"/>
      <c r="LOJ21" s="877"/>
      <c r="LOK21" s="877"/>
      <c r="LOL21" s="877"/>
      <c r="LOM21" s="877"/>
      <c r="LON21" s="877"/>
      <c r="LOO21" s="877"/>
      <c r="LOP21" s="877"/>
      <c r="LOQ21" s="877"/>
      <c r="LOR21" s="877"/>
      <c r="LOS21" s="877"/>
      <c r="LOT21" s="877"/>
      <c r="LOU21" s="877"/>
      <c r="LOV21" s="877"/>
      <c r="LOW21" s="877"/>
      <c r="LOX21" s="877"/>
      <c r="LOY21" s="877"/>
      <c r="LOZ21" s="877"/>
      <c r="LPA21" s="877"/>
      <c r="LPB21" s="877"/>
      <c r="LPC21" s="877"/>
      <c r="LPD21" s="877"/>
      <c r="LPE21" s="877"/>
      <c r="LPF21" s="877"/>
      <c r="LPG21" s="877"/>
      <c r="LPH21" s="877"/>
      <c r="LPI21" s="877"/>
      <c r="LPJ21" s="877"/>
      <c r="LPK21" s="877"/>
      <c r="LPL21" s="877"/>
      <c r="LPM21" s="877"/>
      <c r="LPN21" s="877"/>
      <c r="LPO21" s="877"/>
      <c r="LPP21" s="877"/>
      <c r="LPQ21" s="877"/>
      <c r="LPR21" s="877"/>
      <c r="LPS21" s="877"/>
      <c r="LPT21" s="877"/>
      <c r="LPU21" s="877"/>
      <c r="LPV21" s="877"/>
      <c r="LPW21" s="877"/>
      <c r="LPX21" s="877"/>
      <c r="LPY21" s="877"/>
      <c r="LPZ21" s="877"/>
      <c r="LQA21" s="877"/>
      <c r="LQB21" s="877"/>
      <c r="LQC21" s="877"/>
      <c r="LQD21" s="877"/>
      <c r="LQE21" s="877"/>
      <c r="LQF21" s="877"/>
      <c r="LQG21" s="877"/>
      <c r="LQH21" s="877"/>
      <c r="LQI21" s="877"/>
      <c r="LQJ21" s="877"/>
      <c r="LQK21" s="877"/>
      <c r="LQL21" s="877"/>
      <c r="LQM21" s="877"/>
      <c r="LQN21" s="877"/>
      <c r="LQO21" s="877"/>
      <c r="LQP21" s="877"/>
      <c r="LQQ21" s="877"/>
      <c r="LQR21" s="877"/>
      <c r="LQS21" s="877"/>
      <c r="LQT21" s="877"/>
      <c r="LQU21" s="877"/>
      <c r="LQV21" s="877"/>
      <c r="LQW21" s="877"/>
      <c r="LQX21" s="877"/>
      <c r="LQY21" s="877"/>
      <c r="LQZ21" s="877"/>
      <c r="LRA21" s="877"/>
      <c r="LRB21" s="877"/>
      <c r="LRC21" s="877"/>
      <c r="LRD21" s="877"/>
      <c r="LRE21" s="877"/>
      <c r="LRF21" s="877"/>
      <c r="LRG21" s="877"/>
      <c r="LRH21" s="877"/>
      <c r="LRI21" s="877"/>
      <c r="LRJ21" s="877"/>
      <c r="LRK21" s="877"/>
      <c r="LRL21" s="877"/>
      <c r="LRM21" s="877"/>
      <c r="LRN21" s="877"/>
      <c r="LRO21" s="877"/>
      <c r="LRP21" s="877"/>
      <c r="LRQ21" s="877"/>
      <c r="LRR21" s="877"/>
      <c r="LRS21" s="877"/>
      <c r="LRT21" s="877"/>
      <c r="LRU21" s="877"/>
      <c r="LRV21" s="877"/>
      <c r="LRW21" s="877"/>
      <c r="LRX21" s="877"/>
      <c r="LRY21" s="877"/>
      <c r="LRZ21" s="877"/>
      <c r="LSA21" s="877"/>
      <c r="LSB21" s="877"/>
      <c r="LSC21" s="877"/>
      <c r="LSD21" s="877"/>
      <c r="LSE21" s="877"/>
      <c r="LSF21" s="877"/>
      <c r="LSG21" s="877"/>
      <c r="LSH21" s="877"/>
      <c r="LSI21" s="877"/>
      <c r="LSJ21" s="877"/>
      <c r="LSK21" s="877"/>
      <c r="LSL21" s="877"/>
      <c r="LSM21" s="877"/>
      <c r="LSN21" s="877"/>
      <c r="LSO21" s="877"/>
      <c r="LSP21" s="877"/>
      <c r="LSQ21" s="877"/>
      <c r="LSR21" s="877"/>
      <c r="LSS21" s="877"/>
      <c r="LST21" s="877"/>
      <c r="LSU21" s="877"/>
      <c r="LSV21" s="877"/>
      <c r="LSW21" s="877"/>
      <c r="LSX21" s="877"/>
      <c r="LSY21" s="877"/>
      <c r="LSZ21" s="877"/>
      <c r="LTA21" s="877"/>
      <c r="LTB21" s="877"/>
      <c r="LTC21" s="877"/>
      <c r="LTD21" s="877"/>
      <c r="LTE21" s="877"/>
      <c r="LTF21" s="877"/>
      <c r="LTG21" s="877"/>
      <c r="LTH21" s="877"/>
      <c r="LTI21" s="877"/>
      <c r="LTJ21" s="877"/>
      <c r="LTK21" s="877"/>
      <c r="LTL21" s="877"/>
      <c r="LTM21" s="877"/>
      <c r="LTN21" s="877"/>
      <c r="LTO21" s="877"/>
      <c r="LTP21" s="877"/>
      <c r="LTQ21" s="877"/>
      <c r="LTR21" s="877"/>
      <c r="LTS21" s="877"/>
      <c r="LTT21" s="877"/>
      <c r="LTU21" s="877"/>
      <c r="LTV21" s="877"/>
      <c r="LTW21" s="877"/>
      <c r="LTX21" s="877"/>
      <c r="LTY21" s="877"/>
      <c r="LTZ21" s="877"/>
      <c r="LUA21" s="877"/>
      <c r="LUB21" s="877"/>
      <c r="LUC21" s="877"/>
      <c r="LUD21" s="877"/>
      <c r="LUE21" s="877"/>
      <c r="LUF21" s="877"/>
      <c r="LUG21" s="877"/>
      <c r="LUH21" s="877"/>
      <c r="LUI21" s="877"/>
      <c r="LUJ21" s="877"/>
      <c r="LUK21" s="877"/>
      <c r="LUL21" s="877"/>
      <c r="LUM21" s="877"/>
      <c r="LUN21" s="877"/>
      <c r="LUO21" s="877"/>
      <c r="LUP21" s="877"/>
      <c r="LUQ21" s="877"/>
      <c r="LUR21" s="877"/>
      <c r="LUS21" s="877"/>
      <c r="LUT21" s="877"/>
      <c r="LUU21" s="877"/>
      <c r="LUV21" s="877"/>
      <c r="LUW21" s="877"/>
      <c r="LUX21" s="877"/>
      <c r="LUY21" s="877"/>
      <c r="LUZ21" s="877"/>
      <c r="LVA21" s="877"/>
      <c r="LVB21" s="877"/>
      <c r="LVC21" s="877"/>
      <c r="LVD21" s="877"/>
      <c r="LVE21" s="877"/>
      <c r="LVF21" s="877"/>
      <c r="LVG21" s="877"/>
      <c r="LVH21" s="877"/>
      <c r="LVI21" s="877"/>
      <c r="LVJ21" s="877"/>
      <c r="LVK21" s="877"/>
      <c r="LVL21" s="877"/>
      <c r="LVM21" s="877"/>
      <c r="LVN21" s="877"/>
      <c r="LVO21" s="877"/>
      <c r="LVP21" s="877"/>
      <c r="LVQ21" s="877"/>
      <c r="LVR21" s="877"/>
      <c r="LVS21" s="877"/>
      <c r="LVT21" s="877"/>
      <c r="LVU21" s="877"/>
      <c r="LVV21" s="877"/>
      <c r="LVW21" s="877"/>
      <c r="LVX21" s="877"/>
      <c r="LVY21" s="877"/>
      <c r="LVZ21" s="877"/>
      <c r="LWA21" s="877"/>
      <c r="LWB21" s="877"/>
      <c r="LWC21" s="877"/>
      <c r="LWD21" s="877"/>
      <c r="LWE21" s="877"/>
      <c r="LWF21" s="877"/>
      <c r="LWG21" s="877"/>
      <c r="LWH21" s="877"/>
      <c r="LWI21" s="877"/>
      <c r="LWJ21" s="877"/>
      <c r="LWK21" s="877"/>
      <c r="LWL21" s="877"/>
      <c r="LWM21" s="877"/>
      <c r="LWN21" s="877"/>
      <c r="LWO21" s="877"/>
      <c r="LWP21" s="877"/>
      <c r="LWQ21" s="877"/>
      <c r="LWR21" s="877"/>
      <c r="LWS21" s="877"/>
      <c r="LWT21" s="877"/>
      <c r="LWU21" s="877"/>
      <c r="LWV21" s="877"/>
      <c r="LWW21" s="877"/>
      <c r="LWX21" s="877"/>
      <c r="LWY21" s="877"/>
      <c r="LWZ21" s="877"/>
      <c r="LXA21" s="877"/>
      <c r="LXB21" s="877"/>
      <c r="LXC21" s="877"/>
      <c r="LXD21" s="877"/>
      <c r="LXE21" s="877"/>
      <c r="LXF21" s="877"/>
      <c r="LXG21" s="877"/>
      <c r="LXH21" s="877"/>
      <c r="LXI21" s="877"/>
      <c r="LXJ21" s="877"/>
      <c r="LXK21" s="877"/>
      <c r="LXL21" s="877"/>
      <c r="LXM21" s="877"/>
      <c r="LXN21" s="877"/>
      <c r="LXO21" s="877"/>
      <c r="LXP21" s="877"/>
      <c r="LXQ21" s="877"/>
      <c r="LXR21" s="877"/>
      <c r="LXS21" s="877"/>
      <c r="LXT21" s="877"/>
      <c r="LXU21" s="877"/>
      <c r="LXV21" s="877"/>
      <c r="LXW21" s="877"/>
      <c r="LXX21" s="877"/>
      <c r="LXY21" s="877"/>
      <c r="LXZ21" s="877"/>
      <c r="LYA21" s="877"/>
      <c r="LYB21" s="877"/>
      <c r="LYC21" s="877"/>
      <c r="LYD21" s="877"/>
      <c r="LYE21" s="877"/>
      <c r="LYF21" s="877"/>
      <c r="LYG21" s="877"/>
      <c r="LYH21" s="877"/>
      <c r="LYI21" s="877"/>
      <c r="LYJ21" s="877"/>
      <c r="LYK21" s="877"/>
      <c r="LYL21" s="877"/>
      <c r="LYM21" s="877"/>
      <c r="LYN21" s="877"/>
      <c r="LYO21" s="877"/>
      <c r="LYP21" s="877"/>
      <c r="LYQ21" s="877"/>
      <c r="LYR21" s="877"/>
      <c r="LYS21" s="877"/>
      <c r="LYT21" s="877"/>
      <c r="LYU21" s="877"/>
      <c r="LYV21" s="877"/>
      <c r="LYW21" s="877"/>
      <c r="LYX21" s="877"/>
      <c r="LYY21" s="877"/>
      <c r="LYZ21" s="877"/>
      <c r="LZA21" s="877"/>
      <c r="LZB21" s="877"/>
      <c r="LZC21" s="877"/>
      <c r="LZD21" s="877"/>
      <c r="LZE21" s="877"/>
      <c r="LZF21" s="877"/>
      <c r="LZG21" s="877"/>
      <c r="LZH21" s="877"/>
      <c r="LZI21" s="877"/>
      <c r="LZJ21" s="877"/>
      <c r="LZK21" s="877"/>
      <c r="LZL21" s="877"/>
      <c r="LZM21" s="877"/>
      <c r="LZN21" s="877"/>
      <c r="LZO21" s="877"/>
      <c r="LZP21" s="877"/>
      <c r="LZQ21" s="877"/>
      <c r="LZR21" s="877"/>
      <c r="LZS21" s="877"/>
      <c r="LZT21" s="877"/>
      <c r="LZU21" s="877"/>
      <c r="LZV21" s="877"/>
      <c r="LZW21" s="877"/>
      <c r="LZX21" s="877"/>
      <c r="LZY21" s="877"/>
      <c r="LZZ21" s="877"/>
      <c r="MAA21" s="877"/>
      <c r="MAB21" s="877"/>
      <c r="MAC21" s="877"/>
      <c r="MAD21" s="877"/>
      <c r="MAE21" s="877"/>
      <c r="MAF21" s="877"/>
      <c r="MAG21" s="877"/>
      <c r="MAH21" s="877"/>
      <c r="MAI21" s="877"/>
      <c r="MAJ21" s="877"/>
      <c r="MAK21" s="877"/>
      <c r="MAL21" s="877"/>
      <c r="MAM21" s="877"/>
      <c r="MAN21" s="877"/>
      <c r="MAO21" s="877"/>
      <c r="MAP21" s="877"/>
      <c r="MAQ21" s="877"/>
      <c r="MAR21" s="877"/>
      <c r="MAS21" s="877"/>
      <c r="MAT21" s="877"/>
      <c r="MAU21" s="877"/>
      <c r="MAV21" s="877"/>
      <c r="MAW21" s="877"/>
      <c r="MAX21" s="877"/>
      <c r="MAY21" s="877"/>
      <c r="MAZ21" s="877"/>
      <c r="MBA21" s="877"/>
      <c r="MBB21" s="877"/>
      <c r="MBC21" s="877"/>
      <c r="MBD21" s="877"/>
      <c r="MBE21" s="877"/>
      <c r="MBF21" s="877"/>
      <c r="MBG21" s="877"/>
      <c r="MBH21" s="877"/>
      <c r="MBI21" s="877"/>
      <c r="MBJ21" s="877"/>
      <c r="MBK21" s="877"/>
      <c r="MBL21" s="877"/>
      <c r="MBM21" s="877"/>
      <c r="MBN21" s="877"/>
      <c r="MBO21" s="877"/>
      <c r="MBP21" s="877"/>
      <c r="MBQ21" s="877"/>
      <c r="MBR21" s="877"/>
      <c r="MBS21" s="877"/>
      <c r="MBT21" s="877"/>
      <c r="MBU21" s="877"/>
      <c r="MBV21" s="877"/>
      <c r="MBW21" s="877"/>
      <c r="MBX21" s="877"/>
      <c r="MBY21" s="877"/>
      <c r="MBZ21" s="877"/>
      <c r="MCA21" s="877"/>
      <c r="MCB21" s="877"/>
      <c r="MCC21" s="877"/>
      <c r="MCD21" s="877"/>
      <c r="MCE21" s="877"/>
      <c r="MCF21" s="877"/>
      <c r="MCG21" s="877"/>
      <c r="MCH21" s="877"/>
      <c r="MCI21" s="877"/>
      <c r="MCJ21" s="877"/>
      <c r="MCK21" s="877"/>
      <c r="MCL21" s="877"/>
      <c r="MCM21" s="877"/>
      <c r="MCN21" s="877"/>
      <c r="MCO21" s="877"/>
      <c r="MCP21" s="877"/>
      <c r="MCQ21" s="877"/>
      <c r="MCR21" s="877"/>
      <c r="MCS21" s="877"/>
      <c r="MCT21" s="877"/>
      <c r="MCU21" s="877"/>
      <c r="MCV21" s="877"/>
      <c r="MCW21" s="877"/>
      <c r="MCX21" s="877"/>
      <c r="MCY21" s="877"/>
      <c r="MCZ21" s="877"/>
      <c r="MDA21" s="877"/>
      <c r="MDB21" s="877"/>
      <c r="MDC21" s="877"/>
      <c r="MDD21" s="877"/>
      <c r="MDE21" s="877"/>
      <c r="MDF21" s="877"/>
      <c r="MDG21" s="877"/>
      <c r="MDH21" s="877"/>
      <c r="MDI21" s="877"/>
      <c r="MDJ21" s="877"/>
      <c r="MDK21" s="877"/>
      <c r="MDL21" s="877"/>
      <c r="MDM21" s="877"/>
      <c r="MDN21" s="877"/>
      <c r="MDO21" s="877"/>
      <c r="MDP21" s="877"/>
      <c r="MDQ21" s="877"/>
      <c r="MDR21" s="877"/>
      <c r="MDS21" s="877"/>
      <c r="MDT21" s="877"/>
      <c r="MDU21" s="877"/>
      <c r="MDV21" s="877"/>
      <c r="MDW21" s="877"/>
      <c r="MDX21" s="877"/>
      <c r="MDY21" s="877"/>
      <c r="MDZ21" s="877"/>
      <c r="MEA21" s="877"/>
      <c r="MEB21" s="877"/>
      <c r="MEC21" s="877"/>
      <c r="MED21" s="877"/>
      <c r="MEE21" s="877"/>
      <c r="MEF21" s="877"/>
      <c r="MEG21" s="877"/>
      <c r="MEH21" s="877"/>
      <c r="MEI21" s="877"/>
      <c r="MEJ21" s="877"/>
      <c r="MEK21" s="877"/>
      <c r="MEL21" s="877"/>
      <c r="MEM21" s="877"/>
      <c r="MEN21" s="877"/>
      <c r="MEO21" s="877"/>
      <c r="MEP21" s="877"/>
      <c r="MEQ21" s="877"/>
      <c r="MER21" s="877"/>
      <c r="MES21" s="877"/>
      <c r="MET21" s="877"/>
      <c r="MEU21" s="877"/>
      <c r="MEV21" s="877"/>
      <c r="MEW21" s="877"/>
      <c r="MEX21" s="877"/>
      <c r="MEY21" s="877"/>
      <c r="MEZ21" s="877"/>
      <c r="MFA21" s="877"/>
      <c r="MFB21" s="877"/>
      <c r="MFC21" s="877"/>
      <c r="MFD21" s="877"/>
      <c r="MFE21" s="877"/>
      <c r="MFF21" s="877"/>
      <c r="MFG21" s="877"/>
      <c r="MFH21" s="877"/>
      <c r="MFI21" s="877"/>
      <c r="MFJ21" s="877"/>
      <c r="MFK21" s="877"/>
      <c r="MFL21" s="877"/>
      <c r="MFM21" s="877"/>
      <c r="MFN21" s="877"/>
      <c r="MFO21" s="877"/>
      <c r="MFP21" s="877"/>
      <c r="MFQ21" s="877"/>
      <c r="MFR21" s="877"/>
      <c r="MFS21" s="877"/>
      <c r="MFT21" s="877"/>
      <c r="MFU21" s="877"/>
      <c r="MFV21" s="877"/>
      <c r="MFW21" s="877"/>
      <c r="MFX21" s="877"/>
      <c r="MFY21" s="877"/>
      <c r="MFZ21" s="877"/>
      <c r="MGA21" s="877"/>
      <c r="MGB21" s="877"/>
      <c r="MGC21" s="877"/>
      <c r="MGD21" s="877"/>
      <c r="MGE21" s="877"/>
      <c r="MGF21" s="877"/>
      <c r="MGG21" s="877"/>
      <c r="MGH21" s="877"/>
      <c r="MGI21" s="877"/>
      <c r="MGJ21" s="877"/>
      <c r="MGK21" s="877"/>
      <c r="MGL21" s="877"/>
      <c r="MGM21" s="877"/>
      <c r="MGN21" s="877"/>
      <c r="MGO21" s="877"/>
      <c r="MGP21" s="877"/>
      <c r="MGQ21" s="877"/>
      <c r="MGR21" s="877"/>
      <c r="MGS21" s="877"/>
      <c r="MGT21" s="877"/>
      <c r="MGU21" s="877"/>
      <c r="MGV21" s="877"/>
      <c r="MGW21" s="877"/>
      <c r="MGX21" s="877"/>
      <c r="MGY21" s="877"/>
      <c r="MGZ21" s="877"/>
      <c r="MHA21" s="877"/>
      <c r="MHB21" s="877"/>
      <c r="MHC21" s="877"/>
      <c r="MHD21" s="877"/>
      <c r="MHE21" s="877"/>
      <c r="MHF21" s="877"/>
      <c r="MHG21" s="877"/>
      <c r="MHH21" s="877"/>
      <c r="MHI21" s="877"/>
      <c r="MHJ21" s="877"/>
      <c r="MHK21" s="877"/>
      <c r="MHL21" s="877"/>
      <c r="MHM21" s="877"/>
      <c r="MHN21" s="877"/>
      <c r="MHO21" s="877"/>
      <c r="MHP21" s="877"/>
      <c r="MHQ21" s="877"/>
      <c r="MHR21" s="877"/>
      <c r="MHS21" s="877"/>
      <c r="MHT21" s="877"/>
      <c r="MHU21" s="877"/>
      <c r="MHV21" s="877"/>
      <c r="MHW21" s="877"/>
      <c r="MHX21" s="877"/>
      <c r="MHY21" s="877"/>
      <c r="MHZ21" s="877"/>
      <c r="MIA21" s="877"/>
      <c r="MIB21" s="877"/>
      <c r="MIC21" s="877"/>
      <c r="MID21" s="877"/>
      <c r="MIE21" s="877"/>
      <c r="MIF21" s="877"/>
      <c r="MIG21" s="877"/>
      <c r="MIH21" s="877"/>
      <c r="MII21" s="877"/>
      <c r="MIJ21" s="877"/>
      <c r="MIK21" s="877"/>
      <c r="MIL21" s="877"/>
      <c r="MIM21" s="877"/>
      <c r="MIN21" s="877"/>
      <c r="MIO21" s="877"/>
      <c r="MIP21" s="877"/>
      <c r="MIQ21" s="877"/>
      <c r="MIR21" s="877"/>
      <c r="MIS21" s="877"/>
      <c r="MIT21" s="877"/>
      <c r="MIU21" s="877"/>
      <c r="MIV21" s="877"/>
      <c r="MIW21" s="877"/>
      <c r="MIX21" s="877"/>
      <c r="MIY21" s="877"/>
      <c r="MIZ21" s="877"/>
      <c r="MJA21" s="877"/>
      <c r="MJB21" s="877"/>
      <c r="MJC21" s="877"/>
      <c r="MJD21" s="877"/>
      <c r="MJE21" s="877"/>
      <c r="MJF21" s="877"/>
      <c r="MJG21" s="877"/>
      <c r="MJH21" s="877"/>
      <c r="MJI21" s="877"/>
      <c r="MJJ21" s="877"/>
      <c r="MJK21" s="877"/>
      <c r="MJL21" s="877"/>
      <c r="MJM21" s="877"/>
      <c r="MJN21" s="877"/>
      <c r="MJO21" s="877"/>
      <c r="MJP21" s="877"/>
      <c r="MJQ21" s="877"/>
      <c r="MJR21" s="877"/>
      <c r="MJS21" s="877"/>
      <c r="MJT21" s="877"/>
      <c r="MJU21" s="877"/>
      <c r="MJV21" s="877"/>
      <c r="MJW21" s="877"/>
      <c r="MJX21" s="877"/>
      <c r="MJY21" s="877"/>
      <c r="MJZ21" s="877"/>
      <c r="MKA21" s="877"/>
      <c r="MKB21" s="877"/>
      <c r="MKC21" s="877"/>
      <c r="MKD21" s="877"/>
      <c r="MKE21" s="877"/>
      <c r="MKF21" s="877"/>
      <c r="MKG21" s="877"/>
      <c r="MKH21" s="877"/>
      <c r="MKI21" s="877"/>
      <c r="MKJ21" s="877"/>
      <c r="MKK21" s="877"/>
      <c r="MKL21" s="877"/>
      <c r="MKM21" s="877"/>
      <c r="MKN21" s="877"/>
      <c r="MKO21" s="877"/>
      <c r="MKP21" s="877"/>
      <c r="MKQ21" s="877"/>
      <c r="MKR21" s="877"/>
      <c r="MKS21" s="877"/>
      <c r="MKT21" s="877"/>
      <c r="MKU21" s="877"/>
      <c r="MKV21" s="877"/>
      <c r="MKW21" s="877"/>
      <c r="MKX21" s="877"/>
      <c r="MKY21" s="877"/>
      <c r="MKZ21" s="877"/>
      <c r="MLA21" s="877"/>
      <c r="MLB21" s="877"/>
      <c r="MLC21" s="877"/>
      <c r="MLD21" s="877"/>
      <c r="MLE21" s="877"/>
      <c r="MLF21" s="877"/>
      <c r="MLG21" s="877"/>
      <c r="MLH21" s="877"/>
      <c r="MLI21" s="877"/>
      <c r="MLJ21" s="877"/>
      <c r="MLK21" s="877"/>
      <c r="MLL21" s="877"/>
      <c r="MLM21" s="877"/>
      <c r="MLN21" s="877"/>
      <c r="MLO21" s="877"/>
      <c r="MLP21" s="877"/>
      <c r="MLQ21" s="877"/>
      <c r="MLR21" s="877"/>
      <c r="MLS21" s="877"/>
      <c r="MLT21" s="877"/>
      <c r="MLU21" s="877"/>
      <c r="MLV21" s="877"/>
      <c r="MLW21" s="877"/>
      <c r="MLX21" s="877"/>
      <c r="MLY21" s="877"/>
      <c r="MLZ21" s="877"/>
      <c r="MMA21" s="877"/>
      <c r="MMB21" s="877"/>
      <c r="MMC21" s="877"/>
      <c r="MMD21" s="877"/>
      <c r="MME21" s="877"/>
      <c r="MMF21" s="877"/>
      <c r="MMG21" s="877"/>
      <c r="MMH21" s="877"/>
      <c r="MMI21" s="877"/>
      <c r="MMJ21" s="877"/>
      <c r="MMK21" s="877"/>
      <c r="MML21" s="877"/>
      <c r="MMM21" s="877"/>
      <c r="MMN21" s="877"/>
      <c r="MMO21" s="877"/>
      <c r="MMP21" s="877"/>
      <c r="MMQ21" s="877"/>
      <c r="MMR21" s="877"/>
      <c r="MMS21" s="877"/>
      <c r="MMT21" s="877"/>
      <c r="MMU21" s="877"/>
      <c r="MMV21" s="877"/>
      <c r="MMW21" s="877"/>
      <c r="MMX21" s="877"/>
      <c r="MMY21" s="877"/>
      <c r="MMZ21" s="877"/>
      <c r="MNA21" s="877"/>
      <c r="MNB21" s="877"/>
      <c r="MNC21" s="877"/>
      <c r="MND21" s="877"/>
      <c r="MNE21" s="877"/>
      <c r="MNF21" s="877"/>
      <c r="MNG21" s="877"/>
      <c r="MNH21" s="877"/>
      <c r="MNI21" s="877"/>
      <c r="MNJ21" s="877"/>
      <c r="MNK21" s="877"/>
      <c r="MNL21" s="877"/>
      <c r="MNM21" s="877"/>
      <c r="MNN21" s="877"/>
      <c r="MNO21" s="877"/>
      <c r="MNP21" s="877"/>
      <c r="MNQ21" s="877"/>
      <c r="MNR21" s="877"/>
      <c r="MNS21" s="877"/>
      <c r="MNT21" s="877"/>
      <c r="MNU21" s="877"/>
      <c r="MNV21" s="877"/>
      <c r="MNW21" s="877"/>
      <c r="MNX21" s="877"/>
      <c r="MNY21" s="877"/>
      <c r="MNZ21" s="877"/>
      <c r="MOA21" s="877"/>
      <c r="MOB21" s="877"/>
      <c r="MOC21" s="877"/>
      <c r="MOD21" s="877"/>
      <c r="MOE21" s="877"/>
      <c r="MOF21" s="877"/>
      <c r="MOG21" s="877"/>
      <c r="MOH21" s="877"/>
      <c r="MOI21" s="877"/>
      <c r="MOJ21" s="877"/>
      <c r="MOK21" s="877"/>
      <c r="MOL21" s="877"/>
      <c r="MOM21" s="877"/>
      <c r="MON21" s="877"/>
      <c r="MOO21" s="877"/>
      <c r="MOP21" s="877"/>
      <c r="MOQ21" s="877"/>
      <c r="MOR21" s="877"/>
      <c r="MOS21" s="877"/>
      <c r="MOT21" s="877"/>
      <c r="MOU21" s="877"/>
      <c r="MOV21" s="877"/>
      <c r="MOW21" s="877"/>
      <c r="MOX21" s="877"/>
      <c r="MOY21" s="877"/>
      <c r="MOZ21" s="877"/>
      <c r="MPA21" s="877"/>
      <c r="MPB21" s="877"/>
      <c r="MPC21" s="877"/>
      <c r="MPD21" s="877"/>
      <c r="MPE21" s="877"/>
      <c r="MPF21" s="877"/>
      <c r="MPG21" s="877"/>
      <c r="MPH21" s="877"/>
      <c r="MPI21" s="877"/>
      <c r="MPJ21" s="877"/>
      <c r="MPK21" s="877"/>
      <c r="MPL21" s="877"/>
      <c r="MPM21" s="877"/>
      <c r="MPN21" s="877"/>
      <c r="MPO21" s="877"/>
      <c r="MPP21" s="877"/>
      <c r="MPQ21" s="877"/>
      <c r="MPR21" s="877"/>
      <c r="MPS21" s="877"/>
      <c r="MPT21" s="877"/>
      <c r="MPU21" s="877"/>
      <c r="MPV21" s="877"/>
      <c r="MPW21" s="877"/>
      <c r="MPX21" s="877"/>
      <c r="MPY21" s="877"/>
      <c r="MPZ21" s="877"/>
      <c r="MQA21" s="877"/>
      <c r="MQB21" s="877"/>
      <c r="MQC21" s="877"/>
      <c r="MQD21" s="877"/>
      <c r="MQE21" s="877"/>
      <c r="MQF21" s="877"/>
      <c r="MQG21" s="877"/>
      <c r="MQH21" s="877"/>
      <c r="MQI21" s="877"/>
      <c r="MQJ21" s="877"/>
      <c r="MQK21" s="877"/>
      <c r="MQL21" s="877"/>
      <c r="MQM21" s="877"/>
      <c r="MQN21" s="877"/>
      <c r="MQO21" s="877"/>
      <c r="MQP21" s="877"/>
      <c r="MQQ21" s="877"/>
      <c r="MQR21" s="877"/>
      <c r="MQS21" s="877"/>
      <c r="MQT21" s="877"/>
      <c r="MQU21" s="877"/>
      <c r="MQV21" s="877"/>
      <c r="MQW21" s="877"/>
      <c r="MQX21" s="877"/>
      <c r="MQY21" s="877"/>
      <c r="MQZ21" s="877"/>
      <c r="MRA21" s="877"/>
      <c r="MRB21" s="877"/>
      <c r="MRC21" s="877"/>
      <c r="MRD21" s="877"/>
      <c r="MRE21" s="877"/>
      <c r="MRF21" s="877"/>
      <c r="MRG21" s="877"/>
      <c r="MRH21" s="877"/>
      <c r="MRI21" s="877"/>
      <c r="MRJ21" s="877"/>
      <c r="MRK21" s="877"/>
      <c r="MRL21" s="877"/>
      <c r="MRM21" s="877"/>
      <c r="MRN21" s="877"/>
      <c r="MRO21" s="877"/>
      <c r="MRP21" s="877"/>
      <c r="MRQ21" s="877"/>
      <c r="MRR21" s="877"/>
      <c r="MRS21" s="877"/>
      <c r="MRT21" s="877"/>
      <c r="MRU21" s="877"/>
      <c r="MRV21" s="877"/>
      <c r="MRW21" s="877"/>
      <c r="MRX21" s="877"/>
      <c r="MRY21" s="877"/>
      <c r="MRZ21" s="877"/>
      <c r="MSA21" s="877"/>
      <c r="MSB21" s="877"/>
      <c r="MSC21" s="877"/>
      <c r="MSD21" s="877"/>
      <c r="MSE21" s="877"/>
      <c r="MSF21" s="877"/>
      <c r="MSG21" s="877"/>
      <c r="MSH21" s="877"/>
      <c r="MSI21" s="877"/>
      <c r="MSJ21" s="877"/>
      <c r="MSK21" s="877"/>
      <c r="MSL21" s="877"/>
      <c r="MSM21" s="877"/>
      <c r="MSN21" s="877"/>
      <c r="MSO21" s="877"/>
      <c r="MSP21" s="877"/>
      <c r="MSQ21" s="877"/>
      <c r="MSR21" s="877"/>
      <c r="MSS21" s="877"/>
      <c r="MST21" s="877"/>
      <c r="MSU21" s="877"/>
      <c r="MSV21" s="877"/>
      <c r="MSW21" s="877"/>
      <c r="MSX21" s="877"/>
      <c r="MSY21" s="877"/>
      <c r="MSZ21" s="877"/>
      <c r="MTA21" s="877"/>
      <c r="MTB21" s="877"/>
      <c r="MTC21" s="877"/>
      <c r="MTD21" s="877"/>
      <c r="MTE21" s="877"/>
      <c r="MTF21" s="877"/>
      <c r="MTG21" s="877"/>
      <c r="MTH21" s="877"/>
      <c r="MTI21" s="877"/>
      <c r="MTJ21" s="877"/>
      <c r="MTK21" s="877"/>
      <c r="MTL21" s="877"/>
      <c r="MTM21" s="877"/>
      <c r="MTN21" s="877"/>
      <c r="MTO21" s="877"/>
      <c r="MTP21" s="877"/>
      <c r="MTQ21" s="877"/>
      <c r="MTR21" s="877"/>
      <c r="MTS21" s="877"/>
      <c r="MTT21" s="877"/>
      <c r="MTU21" s="877"/>
      <c r="MTV21" s="877"/>
      <c r="MTW21" s="877"/>
      <c r="MTX21" s="877"/>
      <c r="MTY21" s="877"/>
      <c r="MTZ21" s="877"/>
      <c r="MUA21" s="877"/>
      <c r="MUB21" s="877"/>
      <c r="MUC21" s="877"/>
      <c r="MUD21" s="877"/>
      <c r="MUE21" s="877"/>
      <c r="MUF21" s="877"/>
      <c r="MUG21" s="877"/>
      <c r="MUH21" s="877"/>
      <c r="MUI21" s="877"/>
      <c r="MUJ21" s="877"/>
      <c r="MUK21" s="877"/>
      <c r="MUL21" s="877"/>
      <c r="MUM21" s="877"/>
      <c r="MUN21" s="877"/>
      <c r="MUO21" s="877"/>
      <c r="MUP21" s="877"/>
      <c r="MUQ21" s="877"/>
      <c r="MUR21" s="877"/>
      <c r="MUS21" s="877"/>
      <c r="MUT21" s="877"/>
      <c r="MUU21" s="877"/>
      <c r="MUV21" s="877"/>
      <c r="MUW21" s="877"/>
      <c r="MUX21" s="877"/>
      <c r="MUY21" s="877"/>
      <c r="MUZ21" s="877"/>
      <c r="MVA21" s="877"/>
      <c r="MVB21" s="877"/>
      <c r="MVC21" s="877"/>
      <c r="MVD21" s="877"/>
      <c r="MVE21" s="877"/>
      <c r="MVF21" s="877"/>
      <c r="MVG21" s="877"/>
      <c r="MVH21" s="877"/>
      <c r="MVI21" s="877"/>
      <c r="MVJ21" s="877"/>
      <c r="MVK21" s="877"/>
      <c r="MVL21" s="877"/>
      <c r="MVM21" s="877"/>
      <c r="MVN21" s="877"/>
      <c r="MVO21" s="877"/>
      <c r="MVP21" s="877"/>
      <c r="MVQ21" s="877"/>
      <c r="MVR21" s="877"/>
      <c r="MVS21" s="877"/>
      <c r="MVT21" s="877"/>
      <c r="MVU21" s="877"/>
      <c r="MVV21" s="877"/>
      <c r="MVW21" s="877"/>
      <c r="MVX21" s="877"/>
      <c r="MVY21" s="877"/>
      <c r="MVZ21" s="877"/>
      <c r="MWA21" s="877"/>
      <c r="MWB21" s="877"/>
      <c r="MWC21" s="877"/>
      <c r="MWD21" s="877"/>
      <c r="MWE21" s="877"/>
      <c r="MWF21" s="877"/>
      <c r="MWG21" s="877"/>
      <c r="MWH21" s="877"/>
      <c r="MWI21" s="877"/>
      <c r="MWJ21" s="877"/>
      <c r="MWK21" s="877"/>
      <c r="MWL21" s="877"/>
      <c r="MWM21" s="877"/>
      <c r="MWN21" s="877"/>
      <c r="MWO21" s="877"/>
      <c r="MWP21" s="877"/>
      <c r="MWQ21" s="877"/>
      <c r="MWR21" s="877"/>
      <c r="MWS21" s="877"/>
      <c r="MWT21" s="877"/>
      <c r="MWU21" s="877"/>
      <c r="MWV21" s="877"/>
      <c r="MWW21" s="877"/>
      <c r="MWX21" s="877"/>
      <c r="MWY21" s="877"/>
      <c r="MWZ21" s="877"/>
      <c r="MXA21" s="877"/>
      <c r="MXB21" s="877"/>
      <c r="MXC21" s="877"/>
      <c r="MXD21" s="877"/>
      <c r="MXE21" s="877"/>
      <c r="MXF21" s="877"/>
      <c r="MXG21" s="877"/>
      <c r="MXH21" s="877"/>
      <c r="MXI21" s="877"/>
      <c r="MXJ21" s="877"/>
      <c r="MXK21" s="877"/>
      <c r="MXL21" s="877"/>
      <c r="MXM21" s="877"/>
      <c r="MXN21" s="877"/>
      <c r="MXO21" s="877"/>
      <c r="MXP21" s="877"/>
      <c r="MXQ21" s="877"/>
      <c r="MXR21" s="877"/>
      <c r="MXS21" s="877"/>
      <c r="MXT21" s="877"/>
      <c r="MXU21" s="877"/>
      <c r="MXV21" s="877"/>
      <c r="MXW21" s="877"/>
      <c r="MXX21" s="877"/>
      <c r="MXY21" s="877"/>
      <c r="MXZ21" s="877"/>
      <c r="MYA21" s="877"/>
      <c r="MYB21" s="877"/>
      <c r="MYC21" s="877"/>
      <c r="MYD21" s="877"/>
      <c r="MYE21" s="877"/>
      <c r="MYF21" s="877"/>
      <c r="MYG21" s="877"/>
      <c r="MYH21" s="877"/>
      <c r="MYI21" s="877"/>
      <c r="MYJ21" s="877"/>
      <c r="MYK21" s="877"/>
      <c r="MYL21" s="877"/>
      <c r="MYM21" s="877"/>
      <c r="MYN21" s="877"/>
      <c r="MYO21" s="877"/>
      <c r="MYP21" s="877"/>
      <c r="MYQ21" s="877"/>
      <c r="MYR21" s="877"/>
      <c r="MYS21" s="877"/>
      <c r="MYT21" s="877"/>
      <c r="MYU21" s="877"/>
      <c r="MYV21" s="877"/>
      <c r="MYW21" s="877"/>
      <c r="MYX21" s="877"/>
      <c r="MYY21" s="877"/>
      <c r="MYZ21" s="877"/>
      <c r="MZA21" s="877"/>
      <c r="MZB21" s="877"/>
      <c r="MZC21" s="877"/>
      <c r="MZD21" s="877"/>
      <c r="MZE21" s="877"/>
      <c r="MZF21" s="877"/>
      <c r="MZG21" s="877"/>
      <c r="MZH21" s="877"/>
      <c r="MZI21" s="877"/>
      <c r="MZJ21" s="877"/>
      <c r="MZK21" s="877"/>
      <c r="MZL21" s="877"/>
      <c r="MZM21" s="877"/>
      <c r="MZN21" s="877"/>
      <c r="MZO21" s="877"/>
      <c r="MZP21" s="877"/>
      <c r="MZQ21" s="877"/>
      <c r="MZR21" s="877"/>
      <c r="MZS21" s="877"/>
      <c r="MZT21" s="877"/>
      <c r="MZU21" s="877"/>
      <c r="MZV21" s="877"/>
      <c r="MZW21" s="877"/>
      <c r="MZX21" s="877"/>
      <c r="MZY21" s="877"/>
      <c r="MZZ21" s="877"/>
      <c r="NAA21" s="877"/>
      <c r="NAB21" s="877"/>
      <c r="NAC21" s="877"/>
      <c r="NAD21" s="877"/>
      <c r="NAE21" s="877"/>
      <c r="NAF21" s="877"/>
      <c r="NAG21" s="877"/>
      <c r="NAH21" s="877"/>
      <c r="NAI21" s="877"/>
      <c r="NAJ21" s="877"/>
      <c r="NAK21" s="877"/>
      <c r="NAL21" s="877"/>
      <c r="NAM21" s="877"/>
      <c r="NAN21" s="877"/>
      <c r="NAO21" s="877"/>
      <c r="NAP21" s="877"/>
      <c r="NAQ21" s="877"/>
      <c r="NAR21" s="877"/>
      <c r="NAS21" s="877"/>
      <c r="NAT21" s="877"/>
      <c r="NAU21" s="877"/>
      <c r="NAV21" s="877"/>
      <c r="NAW21" s="877"/>
      <c r="NAX21" s="877"/>
      <c r="NAY21" s="877"/>
      <c r="NAZ21" s="877"/>
      <c r="NBA21" s="877"/>
      <c r="NBB21" s="877"/>
      <c r="NBC21" s="877"/>
      <c r="NBD21" s="877"/>
      <c r="NBE21" s="877"/>
      <c r="NBF21" s="877"/>
      <c r="NBG21" s="877"/>
      <c r="NBH21" s="877"/>
      <c r="NBI21" s="877"/>
      <c r="NBJ21" s="877"/>
      <c r="NBK21" s="877"/>
      <c r="NBL21" s="877"/>
      <c r="NBM21" s="877"/>
      <c r="NBN21" s="877"/>
      <c r="NBO21" s="877"/>
      <c r="NBP21" s="877"/>
      <c r="NBQ21" s="877"/>
      <c r="NBR21" s="877"/>
      <c r="NBS21" s="877"/>
      <c r="NBT21" s="877"/>
      <c r="NBU21" s="877"/>
      <c r="NBV21" s="877"/>
      <c r="NBW21" s="877"/>
      <c r="NBX21" s="877"/>
      <c r="NBY21" s="877"/>
      <c r="NBZ21" s="877"/>
      <c r="NCA21" s="877"/>
      <c r="NCB21" s="877"/>
      <c r="NCC21" s="877"/>
      <c r="NCD21" s="877"/>
      <c r="NCE21" s="877"/>
      <c r="NCF21" s="877"/>
      <c r="NCG21" s="877"/>
      <c r="NCH21" s="877"/>
      <c r="NCI21" s="877"/>
      <c r="NCJ21" s="877"/>
      <c r="NCK21" s="877"/>
      <c r="NCL21" s="877"/>
      <c r="NCM21" s="877"/>
      <c r="NCN21" s="877"/>
      <c r="NCO21" s="877"/>
      <c r="NCP21" s="877"/>
      <c r="NCQ21" s="877"/>
      <c r="NCR21" s="877"/>
      <c r="NCS21" s="877"/>
      <c r="NCT21" s="877"/>
      <c r="NCU21" s="877"/>
      <c r="NCV21" s="877"/>
      <c r="NCW21" s="877"/>
      <c r="NCX21" s="877"/>
      <c r="NCY21" s="877"/>
      <c r="NCZ21" s="877"/>
      <c r="NDA21" s="877"/>
      <c r="NDB21" s="877"/>
      <c r="NDC21" s="877"/>
      <c r="NDD21" s="877"/>
      <c r="NDE21" s="877"/>
      <c r="NDF21" s="877"/>
      <c r="NDG21" s="877"/>
      <c r="NDH21" s="877"/>
      <c r="NDI21" s="877"/>
      <c r="NDJ21" s="877"/>
      <c r="NDK21" s="877"/>
      <c r="NDL21" s="877"/>
      <c r="NDM21" s="877"/>
      <c r="NDN21" s="877"/>
      <c r="NDO21" s="877"/>
      <c r="NDP21" s="877"/>
      <c r="NDQ21" s="877"/>
      <c r="NDR21" s="877"/>
      <c r="NDS21" s="877"/>
      <c r="NDT21" s="877"/>
      <c r="NDU21" s="877"/>
      <c r="NDV21" s="877"/>
      <c r="NDW21" s="877"/>
      <c r="NDX21" s="877"/>
      <c r="NDY21" s="877"/>
      <c r="NDZ21" s="877"/>
      <c r="NEA21" s="877"/>
      <c r="NEB21" s="877"/>
      <c r="NEC21" s="877"/>
      <c r="NED21" s="877"/>
      <c r="NEE21" s="877"/>
      <c r="NEF21" s="877"/>
      <c r="NEG21" s="877"/>
      <c r="NEH21" s="877"/>
      <c r="NEI21" s="877"/>
      <c r="NEJ21" s="877"/>
      <c r="NEK21" s="877"/>
      <c r="NEL21" s="877"/>
      <c r="NEM21" s="877"/>
      <c r="NEN21" s="877"/>
      <c r="NEO21" s="877"/>
      <c r="NEP21" s="877"/>
      <c r="NEQ21" s="877"/>
      <c r="NER21" s="877"/>
      <c r="NES21" s="877"/>
      <c r="NET21" s="877"/>
      <c r="NEU21" s="877"/>
      <c r="NEV21" s="877"/>
      <c r="NEW21" s="877"/>
      <c r="NEX21" s="877"/>
      <c r="NEY21" s="877"/>
      <c r="NEZ21" s="877"/>
      <c r="NFA21" s="877"/>
      <c r="NFB21" s="877"/>
      <c r="NFC21" s="877"/>
      <c r="NFD21" s="877"/>
      <c r="NFE21" s="877"/>
      <c r="NFF21" s="877"/>
      <c r="NFG21" s="877"/>
      <c r="NFH21" s="877"/>
      <c r="NFI21" s="877"/>
      <c r="NFJ21" s="877"/>
      <c r="NFK21" s="877"/>
      <c r="NFL21" s="877"/>
      <c r="NFM21" s="877"/>
      <c r="NFN21" s="877"/>
      <c r="NFO21" s="877"/>
      <c r="NFP21" s="877"/>
      <c r="NFQ21" s="877"/>
      <c r="NFR21" s="877"/>
      <c r="NFS21" s="877"/>
      <c r="NFT21" s="877"/>
      <c r="NFU21" s="877"/>
      <c r="NFV21" s="877"/>
      <c r="NFW21" s="877"/>
      <c r="NFX21" s="877"/>
      <c r="NFY21" s="877"/>
      <c r="NFZ21" s="877"/>
      <c r="NGA21" s="877"/>
      <c r="NGB21" s="877"/>
      <c r="NGC21" s="877"/>
      <c r="NGD21" s="877"/>
      <c r="NGE21" s="877"/>
      <c r="NGF21" s="877"/>
      <c r="NGG21" s="877"/>
      <c r="NGH21" s="877"/>
      <c r="NGI21" s="877"/>
      <c r="NGJ21" s="877"/>
      <c r="NGK21" s="877"/>
      <c r="NGL21" s="877"/>
      <c r="NGM21" s="877"/>
      <c r="NGN21" s="877"/>
      <c r="NGO21" s="877"/>
      <c r="NGP21" s="877"/>
      <c r="NGQ21" s="877"/>
      <c r="NGR21" s="877"/>
      <c r="NGS21" s="877"/>
      <c r="NGT21" s="877"/>
      <c r="NGU21" s="877"/>
      <c r="NGV21" s="877"/>
      <c r="NGW21" s="877"/>
      <c r="NGX21" s="877"/>
      <c r="NGY21" s="877"/>
      <c r="NGZ21" s="877"/>
      <c r="NHA21" s="877"/>
      <c r="NHB21" s="877"/>
      <c r="NHC21" s="877"/>
      <c r="NHD21" s="877"/>
      <c r="NHE21" s="877"/>
      <c r="NHF21" s="877"/>
      <c r="NHG21" s="877"/>
      <c r="NHH21" s="877"/>
      <c r="NHI21" s="877"/>
      <c r="NHJ21" s="877"/>
      <c r="NHK21" s="877"/>
      <c r="NHL21" s="877"/>
      <c r="NHM21" s="877"/>
      <c r="NHN21" s="877"/>
      <c r="NHO21" s="877"/>
      <c r="NHP21" s="877"/>
      <c r="NHQ21" s="877"/>
      <c r="NHR21" s="877"/>
      <c r="NHS21" s="877"/>
      <c r="NHT21" s="877"/>
      <c r="NHU21" s="877"/>
      <c r="NHV21" s="877"/>
      <c r="NHW21" s="877"/>
      <c r="NHX21" s="877"/>
      <c r="NHY21" s="877"/>
      <c r="NHZ21" s="877"/>
      <c r="NIA21" s="877"/>
      <c r="NIB21" s="877"/>
      <c r="NIC21" s="877"/>
      <c r="NID21" s="877"/>
      <c r="NIE21" s="877"/>
      <c r="NIF21" s="877"/>
      <c r="NIG21" s="877"/>
      <c r="NIH21" s="877"/>
      <c r="NII21" s="877"/>
      <c r="NIJ21" s="877"/>
      <c r="NIK21" s="877"/>
      <c r="NIL21" s="877"/>
      <c r="NIM21" s="877"/>
      <c r="NIN21" s="877"/>
      <c r="NIO21" s="877"/>
      <c r="NIP21" s="877"/>
      <c r="NIQ21" s="877"/>
      <c r="NIR21" s="877"/>
      <c r="NIS21" s="877"/>
      <c r="NIT21" s="877"/>
      <c r="NIU21" s="877"/>
      <c r="NIV21" s="877"/>
      <c r="NIW21" s="877"/>
      <c r="NIX21" s="877"/>
      <c r="NIY21" s="877"/>
      <c r="NIZ21" s="877"/>
      <c r="NJA21" s="877"/>
      <c r="NJB21" s="877"/>
      <c r="NJC21" s="877"/>
      <c r="NJD21" s="877"/>
      <c r="NJE21" s="877"/>
      <c r="NJF21" s="877"/>
      <c r="NJG21" s="877"/>
      <c r="NJH21" s="877"/>
      <c r="NJI21" s="877"/>
      <c r="NJJ21" s="877"/>
      <c r="NJK21" s="877"/>
      <c r="NJL21" s="877"/>
      <c r="NJM21" s="877"/>
      <c r="NJN21" s="877"/>
      <c r="NJO21" s="877"/>
      <c r="NJP21" s="877"/>
      <c r="NJQ21" s="877"/>
      <c r="NJR21" s="877"/>
      <c r="NJS21" s="877"/>
      <c r="NJT21" s="877"/>
      <c r="NJU21" s="877"/>
      <c r="NJV21" s="877"/>
      <c r="NJW21" s="877"/>
      <c r="NJX21" s="877"/>
      <c r="NJY21" s="877"/>
      <c r="NJZ21" s="877"/>
      <c r="NKA21" s="877"/>
      <c r="NKB21" s="877"/>
      <c r="NKC21" s="877"/>
      <c r="NKD21" s="877"/>
      <c r="NKE21" s="877"/>
      <c r="NKF21" s="877"/>
      <c r="NKG21" s="877"/>
      <c r="NKH21" s="877"/>
      <c r="NKI21" s="877"/>
      <c r="NKJ21" s="877"/>
      <c r="NKK21" s="877"/>
      <c r="NKL21" s="877"/>
      <c r="NKM21" s="877"/>
      <c r="NKN21" s="877"/>
      <c r="NKO21" s="877"/>
      <c r="NKP21" s="877"/>
      <c r="NKQ21" s="877"/>
      <c r="NKR21" s="877"/>
      <c r="NKS21" s="877"/>
      <c r="NKT21" s="877"/>
      <c r="NKU21" s="877"/>
      <c r="NKV21" s="877"/>
      <c r="NKW21" s="877"/>
      <c r="NKX21" s="877"/>
      <c r="NKY21" s="877"/>
      <c r="NKZ21" s="877"/>
      <c r="NLA21" s="877"/>
      <c r="NLB21" s="877"/>
      <c r="NLC21" s="877"/>
      <c r="NLD21" s="877"/>
      <c r="NLE21" s="877"/>
      <c r="NLF21" s="877"/>
      <c r="NLG21" s="877"/>
      <c r="NLH21" s="877"/>
      <c r="NLI21" s="877"/>
      <c r="NLJ21" s="877"/>
      <c r="NLK21" s="877"/>
      <c r="NLL21" s="877"/>
      <c r="NLM21" s="877"/>
      <c r="NLN21" s="877"/>
      <c r="NLO21" s="877"/>
      <c r="NLP21" s="877"/>
      <c r="NLQ21" s="877"/>
      <c r="NLR21" s="877"/>
      <c r="NLS21" s="877"/>
      <c r="NLT21" s="877"/>
      <c r="NLU21" s="877"/>
      <c r="NLV21" s="877"/>
      <c r="NLW21" s="877"/>
      <c r="NLX21" s="877"/>
      <c r="NLY21" s="877"/>
      <c r="NLZ21" s="877"/>
      <c r="NMA21" s="877"/>
      <c r="NMB21" s="877"/>
      <c r="NMC21" s="877"/>
      <c r="NMD21" s="877"/>
      <c r="NME21" s="877"/>
      <c r="NMF21" s="877"/>
      <c r="NMG21" s="877"/>
      <c r="NMH21" s="877"/>
      <c r="NMI21" s="877"/>
      <c r="NMJ21" s="877"/>
      <c r="NMK21" s="877"/>
      <c r="NML21" s="877"/>
      <c r="NMM21" s="877"/>
      <c r="NMN21" s="877"/>
      <c r="NMO21" s="877"/>
      <c r="NMP21" s="877"/>
      <c r="NMQ21" s="877"/>
      <c r="NMR21" s="877"/>
      <c r="NMS21" s="877"/>
      <c r="NMT21" s="877"/>
      <c r="NMU21" s="877"/>
      <c r="NMV21" s="877"/>
      <c r="NMW21" s="877"/>
      <c r="NMX21" s="877"/>
      <c r="NMY21" s="877"/>
      <c r="NMZ21" s="877"/>
      <c r="NNA21" s="877"/>
      <c r="NNB21" s="877"/>
      <c r="NNC21" s="877"/>
      <c r="NND21" s="877"/>
      <c r="NNE21" s="877"/>
      <c r="NNF21" s="877"/>
      <c r="NNG21" s="877"/>
      <c r="NNH21" s="877"/>
      <c r="NNI21" s="877"/>
      <c r="NNJ21" s="877"/>
      <c r="NNK21" s="877"/>
      <c r="NNL21" s="877"/>
      <c r="NNM21" s="877"/>
      <c r="NNN21" s="877"/>
      <c r="NNO21" s="877"/>
      <c r="NNP21" s="877"/>
      <c r="NNQ21" s="877"/>
      <c r="NNR21" s="877"/>
      <c r="NNS21" s="877"/>
      <c r="NNT21" s="877"/>
      <c r="NNU21" s="877"/>
      <c r="NNV21" s="877"/>
      <c r="NNW21" s="877"/>
      <c r="NNX21" s="877"/>
      <c r="NNY21" s="877"/>
      <c r="NNZ21" s="877"/>
      <c r="NOA21" s="877"/>
      <c r="NOB21" s="877"/>
      <c r="NOC21" s="877"/>
      <c r="NOD21" s="877"/>
      <c r="NOE21" s="877"/>
      <c r="NOF21" s="877"/>
      <c r="NOG21" s="877"/>
      <c r="NOH21" s="877"/>
      <c r="NOI21" s="877"/>
      <c r="NOJ21" s="877"/>
      <c r="NOK21" s="877"/>
      <c r="NOL21" s="877"/>
      <c r="NOM21" s="877"/>
      <c r="NON21" s="877"/>
      <c r="NOO21" s="877"/>
      <c r="NOP21" s="877"/>
      <c r="NOQ21" s="877"/>
      <c r="NOR21" s="877"/>
      <c r="NOS21" s="877"/>
      <c r="NOT21" s="877"/>
      <c r="NOU21" s="877"/>
      <c r="NOV21" s="877"/>
      <c r="NOW21" s="877"/>
      <c r="NOX21" s="877"/>
      <c r="NOY21" s="877"/>
      <c r="NOZ21" s="877"/>
      <c r="NPA21" s="877"/>
      <c r="NPB21" s="877"/>
      <c r="NPC21" s="877"/>
      <c r="NPD21" s="877"/>
      <c r="NPE21" s="877"/>
      <c r="NPF21" s="877"/>
      <c r="NPG21" s="877"/>
      <c r="NPH21" s="877"/>
      <c r="NPI21" s="877"/>
      <c r="NPJ21" s="877"/>
      <c r="NPK21" s="877"/>
      <c r="NPL21" s="877"/>
      <c r="NPM21" s="877"/>
      <c r="NPN21" s="877"/>
      <c r="NPO21" s="877"/>
      <c r="NPP21" s="877"/>
      <c r="NPQ21" s="877"/>
      <c r="NPR21" s="877"/>
      <c r="NPS21" s="877"/>
      <c r="NPT21" s="877"/>
      <c r="NPU21" s="877"/>
      <c r="NPV21" s="877"/>
      <c r="NPW21" s="877"/>
      <c r="NPX21" s="877"/>
      <c r="NPY21" s="877"/>
      <c r="NPZ21" s="877"/>
      <c r="NQA21" s="877"/>
      <c r="NQB21" s="877"/>
      <c r="NQC21" s="877"/>
      <c r="NQD21" s="877"/>
      <c r="NQE21" s="877"/>
      <c r="NQF21" s="877"/>
      <c r="NQG21" s="877"/>
      <c r="NQH21" s="877"/>
      <c r="NQI21" s="877"/>
      <c r="NQJ21" s="877"/>
      <c r="NQK21" s="877"/>
      <c r="NQL21" s="877"/>
      <c r="NQM21" s="877"/>
      <c r="NQN21" s="877"/>
      <c r="NQO21" s="877"/>
      <c r="NQP21" s="877"/>
      <c r="NQQ21" s="877"/>
      <c r="NQR21" s="877"/>
      <c r="NQS21" s="877"/>
      <c r="NQT21" s="877"/>
      <c r="NQU21" s="877"/>
      <c r="NQV21" s="877"/>
      <c r="NQW21" s="877"/>
      <c r="NQX21" s="877"/>
      <c r="NQY21" s="877"/>
      <c r="NQZ21" s="877"/>
      <c r="NRA21" s="877"/>
      <c r="NRB21" s="877"/>
      <c r="NRC21" s="877"/>
      <c r="NRD21" s="877"/>
      <c r="NRE21" s="877"/>
      <c r="NRF21" s="877"/>
      <c r="NRG21" s="877"/>
      <c r="NRH21" s="877"/>
      <c r="NRI21" s="877"/>
      <c r="NRJ21" s="877"/>
      <c r="NRK21" s="877"/>
      <c r="NRL21" s="877"/>
      <c r="NRM21" s="877"/>
      <c r="NRN21" s="877"/>
      <c r="NRO21" s="877"/>
      <c r="NRP21" s="877"/>
      <c r="NRQ21" s="877"/>
      <c r="NRR21" s="877"/>
      <c r="NRS21" s="877"/>
      <c r="NRT21" s="877"/>
      <c r="NRU21" s="877"/>
      <c r="NRV21" s="877"/>
      <c r="NRW21" s="877"/>
      <c r="NRX21" s="877"/>
      <c r="NRY21" s="877"/>
      <c r="NRZ21" s="877"/>
      <c r="NSA21" s="877"/>
      <c r="NSB21" s="877"/>
      <c r="NSC21" s="877"/>
      <c r="NSD21" s="877"/>
      <c r="NSE21" s="877"/>
      <c r="NSF21" s="877"/>
      <c r="NSG21" s="877"/>
      <c r="NSH21" s="877"/>
      <c r="NSI21" s="877"/>
      <c r="NSJ21" s="877"/>
      <c r="NSK21" s="877"/>
      <c r="NSL21" s="877"/>
      <c r="NSM21" s="877"/>
      <c r="NSN21" s="877"/>
      <c r="NSO21" s="877"/>
      <c r="NSP21" s="877"/>
      <c r="NSQ21" s="877"/>
      <c r="NSR21" s="877"/>
      <c r="NSS21" s="877"/>
      <c r="NST21" s="877"/>
      <c r="NSU21" s="877"/>
      <c r="NSV21" s="877"/>
      <c r="NSW21" s="877"/>
      <c r="NSX21" s="877"/>
      <c r="NSY21" s="877"/>
      <c r="NSZ21" s="877"/>
      <c r="NTA21" s="877"/>
      <c r="NTB21" s="877"/>
      <c r="NTC21" s="877"/>
      <c r="NTD21" s="877"/>
      <c r="NTE21" s="877"/>
      <c r="NTF21" s="877"/>
      <c r="NTG21" s="877"/>
      <c r="NTH21" s="877"/>
      <c r="NTI21" s="877"/>
      <c r="NTJ21" s="877"/>
      <c r="NTK21" s="877"/>
      <c r="NTL21" s="877"/>
      <c r="NTM21" s="877"/>
      <c r="NTN21" s="877"/>
      <c r="NTO21" s="877"/>
      <c r="NTP21" s="877"/>
      <c r="NTQ21" s="877"/>
      <c r="NTR21" s="877"/>
      <c r="NTS21" s="877"/>
      <c r="NTT21" s="877"/>
      <c r="NTU21" s="877"/>
      <c r="NTV21" s="877"/>
      <c r="NTW21" s="877"/>
      <c r="NTX21" s="877"/>
      <c r="NTY21" s="877"/>
      <c r="NTZ21" s="877"/>
      <c r="NUA21" s="877"/>
      <c r="NUB21" s="877"/>
      <c r="NUC21" s="877"/>
      <c r="NUD21" s="877"/>
      <c r="NUE21" s="877"/>
      <c r="NUF21" s="877"/>
      <c r="NUG21" s="877"/>
      <c r="NUH21" s="877"/>
      <c r="NUI21" s="877"/>
      <c r="NUJ21" s="877"/>
      <c r="NUK21" s="877"/>
      <c r="NUL21" s="877"/>
      <c r="NUM21" s="877"/>
      <c r="NUN21" s="877"/>
      <c r="NUO21" s="877"/>
      <c r="NUP21" s="877"/>
      <c r="NUQ21" s="877"/>
      <c r="NUR21" s="877"/>
      <c r="NUS21" s="877"/>
      <c r="NUT21" s="877"/>
      <c r="NUU21" s="877"/>
      <c r="NUV21" s="877"/>
      <c r="NUW21" s="877"/>
      <c r="NUX21" s="877"/>
      <c r="NUY21" s="877"/>
      <c r="NUZ21" s="877"/>
      <c r="NVA21" s="877"/>
      <c r="NVB21" s="877"/>
      <c r="NVC21" s="877"/>
      <c r="NVD21" s="877"/>
      <c r="NVE21" s="877"/>
      <c r="NVF21" s="877"/>
      <c r="NVG21" s="877"/>
      <c r="NVH21" s="877"/>
      <c r="NVI21" s="877"/>
      <c r="NVJ21" s="877"/>
      <c r="NVK21" s="877"/>
      <c r="NVL21" s="877"/>
      <c r="NVM21" s="877"/>
      <c r="NVN21" s="877"/>
      <c r="NVO21" s="877"/>
      <c r="NVP21" s="877"/>
      <c r="NVQ21" s="877"/>
      <c r="NVR21" s="877"/>
      <c r="NVS21" s="877"/>
      <c r="NVT21" s="877"/>
      <c r="NVU21" s="877"/>
      <c r="NVV21" s="877"/>
      <c r="NVW21" s="877"/>
      <c r="NVX21" s="877"/>
      <c r="NVY21" s="877"/>
      <c r="NVZ21" s="877"/>
      <c r="NWA21" s="877"/>
      <c r="NWB21" s="877"/>
      <c r="NWC21" s="877"/>
      <c r="NWD21" s="877"/>
      <c r="NWE21" s="877"/>
      <c r="NWF21" s="877"/>
      <c r="NWG21" s="877"/>
      <c r="NWH21" s="877"/>
      <c r="NWI21" s="877"/>
      <c r="NWJ21" s="877"/>
      <c r="NWK21" s="877"/>
      <c r="NWL21" s="877"/>
      <c r="NWM21" s="877"/>
      <c r="NWN21" s="877"/>
      <c r="NWO21" s="877"/>
      <c r="NWP21" s="877"/>
      <c r="NWQ21" s="877"/>
      <c r="NWR21" s="877"/>
      <c r="NWS21" s="877"/>
      <c r="NWT21" s="877"/>
      <c r="NWU21" s="877"/>
      <c r="NWV21" s="877"/>
      <c r="NWW21" s="877"/>
      <c r="NWX21" s="877"/>
      <c r="NWY21" s="877"/>
      <c r="NWZ21" s="877"/>
      <c r="NXA21" s="877"/>
      <c r="NXB21" s="877"/>
      <c r="NXC21" s="877"/>
      <c r="NXD21" s="877"/>
      <c r="NXE21" s="877"/>
      <c r="NXF21" s="877"/>
      <c r="NXG21" s="877"/>
      <c r="NXH21" s="877"/>
      <c r="NXI21" s="877"/>
      <c r="NXJ21" s="877"/>
      <c r="NXK21" s="877"/>
      <c r="NXL21" s="877"/>
      <c r="NXM21" s="877"/>
      <c r="NXN21" s="877"/>
      <c r="NXO21" s="877"/>
      <c r="NXP21" s="877"/>
      <c r="NXQ21" s="877"/>
      <c r="NXR21" s="877"/>
      <c r="NXS21" s="877"/>
      <c r="NXT21" s="877"/>
      <c r="NXU21" s="877"/>
      <c r="NXV21" s="877"/>
      <c r="NXW21" s="877"/>
      <c r="NXX21" s="877"/>
      <c r="NXY21" s="877"/>
      <c r="NXZ21" s="877"/>
      <c r="NYA21" s="877"/>
      <c r="NYB21" s="877"/>
      <c r="NYC21" s="877"/>
      <c r="NYD21" s="877"/>
      <c r="NYE21" s="877"/>
      <c r="NYF21" s="877"/>
      <c r="NYG21" s="877"/>
      <c r="NYH21" s="877"/>
      <c r="NYI21" s="877"/>
      <c r="NYJ21" s="877"/>
      <c r="NYK21" s="877"/>
      <c r="NYL21" s="877"/>
      <c r="NYM21" s="877"/>
      <c r="NYN21" s="877"/>
      <c r="NYO21" s="877"/>
      <c r="NYP21" s="877"/>
      <c r="NYQ21" s="877"/>
      <c r="NYR21" s="877"/>
      <c r="NYS21" s="877"/>
      <c r="NYT21" s="877"/>
      <c r="NYU21" s="877"/>
      <c r="NYV21" s="877"/>
      <c r="NYW21" s="877"/>
      <c r="NYX21" s="877"/>
      <c r="NYY21" s="877"/>
      <c r="NYZ21" s="877"/>
      <c r="NZA21" s="877"/>
      <c r="NZB21" s="877"/>
      <c r="NZC21" s="877"/>
      <c r="NZD21" s="877"/>
      <c r="NZE21" s="877"/>
      <c r="NZF21" s="877"/>
      <c r="NZG21" s="877"/>
      <c r="NZH21" s="877"/>
      <c r="NZI21" s="877"/>
      <c r="NZJ21" s="877"/>
      <c r="NZK21" s="877"/>
      <c r="NZL21" s="877"/>
      <c r="NZM21" s="877"/>
      <c r="NZN21" s="877"/>
      <c r="NZO21" s="877"/>
      <c r="NZP21" s="877"/>
      <c r="NZQ21" s="877"/>
      <c r="NZR21" s="877"/>
      <c r="NZS21" s="877"/>
      <c r="NZT21" s="877"/>
      <c r="NZU21" s="877"/>
      <c r="NZV21" s="877"/>
      <c r="NZW21" s="877"/>
      <c r="NZX21" s="877"/>
      <c r="NZY21" s="877"/>
      <c r="NZZ21" s="877"/>
      <c r="OAA21" s="877"/>
      <c r="OAB21" s="877"/>
      <c r="OAC21" s="877"/>
      <c r="OAD21" s="877"/>
      <c r="OAE21" s="877"/>
      <c r="OAF21" s="877"/>
      <c r="OAG21" s="877"/>
      <c r="OAH21" s="877"/>
      <c r="OAI21" s="877"/>
      <c r="OAJ21" s="877"/>
      <c r="OAK21" s="877"/>
      <c r="OAL21" s="877"/>
      <c r="OAM21" s="877"/>
      <c r="OAN21" s="877"/>
      <c r="OAO21" s="877"/>
      <c r="OAP21" s="877"/>
      <c r="OAQ21" s="877"/>
      <c r="OAR21" s="877"/>
      <c r="OAS21" s="877"/>
      <c r="OAT21" s="877"/>
      <c r="OAU21" s="877"/>
      <c r="OAV21" s="877"/>
      <c r="OAW21" s="877"/>
      <c r="OAX21" s="877"/>
      <c r="OAY21" s="877"/>
      <c r="OAZ21" s="877"/>
      <c r="OBA21" s="877"/>
      <c r="OBB21" s="877"/>
      <c r="OBC21" s="877"/>
      <c r="OBD21" s="877"/>
      <c r="OBE21" s="877"/>
      <c r="OBF21" s="877"/>
      <c r="OBG21" s="877"/>
      <c r="OBH21" s="877"/>
      <c r="OBI21" s="877"/>
      <c r="OBJ21" s="877"/>
      <c r="OBK21" s="877"/>
      <c r="OBL21" s="877"/>
      <c r="OBM21" s="877"/>
      <c r="OBN21" s="877"/>
      <c r="OBO21" s="877"/>
      <c r="OBP21" s="877"/>
      <c r="OBQ21" s="877"/>
      <c r="OBR21" s="877"/>
      <c r="OBS21" s="877"/>
      <c r="OBT21" s="877"/>
      <c r="OBU21" s="877"/>
      <c r="OBV21" s="877"/>
      <c r="OBW21" s="877"/>
      <c r="OBX21" s="877"/>
      <c r="OBY21" s="877"/>
      <c r="OBZ21" s="877"/>
      <c r="OCA21" s="877"/>
      <c r="OCB21" s="877"/>
      <c r="OCC21" s="877"/>
      <c r="OCD21" s="877"/>
      <c r="OCE21" s="877"/>
      <c r="OCF21" s="877"/>
      <c r="OCG21" s="877"/>
      <c r="OCH21" s="877"/>
      <c r="OCI21" s="877"/>
      <c r="OCJ21" s="877"/>
      <c r="OCK21" s="877"/>
      <c r="OCL21" s="877"/>
      <c r="OCM21" s="877"/>
      <c r="OCN21" s="877"/>
      <c r="OCO21" s="877"/>
      <c r="OCP21" s="877"/>
      <c r="OCQ21" s="877"/>
      <c r="OCR21" s="877"/>
      <c r="OCS21" s="877"/>
      <c r="OCT21" s="877"/>
      <c r="OCU21" s="877"/>
      <c r="OCV21" s="877"/>
      <c r="OCW21" s="877"/>
      <c r="OCX21" s="877"/>
      <c r="OCY21" s="877"/>
      <c r="OCZ21" s="877"/>
      <c r="ODA21" s="877"/>
      <c r="ODB21" s="877"/>
      <c r="ODC21" s="877"/>
      <c r="ODD21" s="877"/>
      <c r="ODE21" s="877"/>
      <c r="ODF21" s="877"/>
      <c r="ODG21" s="877"/>
      <c r="ODH21" s="877"/>
      <c r="ODI21" s="877"/>
      <c r="ODJ21" s="877"/>
      <c r="ODK21" s="877"/>
      <c r="ODL21" s="877"/>
      <c r="ODM21" s="877"/>
      <c r="ODN21" s="877"/>
      <c r="ODO21" s="877"/>
      <c r="ODP21" s="877"/>
      <c r="ODQ21" s="877"/>
      <c r="ODR21" s="877"/>
      <c r="ODS21" s="877"/>
      <c r="ODT21" s="877"/>
      <c r="ODU21" s="877"/>
      <c r="ODV21" s="877"/>
      <c r="ODW21" s="877"/>
      <c r="ODX21" s="877"/>
      <c r="ODY21" s="877"/>
      <c r="ODZ21" s="877"/>
      <c r="OEA21" s="877"/>
      <c r="OEB21" s="877"/>
      <c r="OEC21" s="877"/>
      <c r="OED21" s="877"/>
      <c r="OEE21" s="877"/>
      <c r="OEF21" s="877"/>
      <c r="OEG21" s="877"/>
      <c r="OEH21" s="877"/>
      <c r="OEI21" s="877"/>
      <c r="OEJ21" s="877"/>
      <c r="OEK21" s="877"/>
      <c r="OEL21" s="877"/>
      <c r="OEM21" s="877"/>
      <c r="OEN21" s="877"/>
      <c r="OEO21" s="877"/>
      <c r="OEP21" s="877"/>
      <c r="OEQ21" s="877"/>
      <c r="OER21" s="877"/>
      <c r="OES21" s="877"/>
      <c r="OET21" s="877"/>
      <c r="OEU21" s="877"/>
      <c r="OEV21" s="877"/>
      <c r="OEW21" s="877"/>
      <c r="OEX21" s="877"/>
      <c r="OEY21" s="877"/>
      <c r="OEZ21" s="877"/>
      <c r="OFA21" s="877"/>
      <c r="OFB21" s="877"/>
      <c r="OFC21" s="877"/>
      <c r="OFD21" s="877"/>
      <c r="OFE21" s="877"/>
      <c r="OFF21" s="877"/>
      <c r="OFG21" s="877"/>
      <c r="OFH21" s="877"/>
      <c r="OFI21" s="877"/>
      <c r="OFJ21" s="877"/>
      <c r="OFK21" s="877"/>
      <c r="OFL21" s="877"/>
      <c r="OFM21" s="877"/>
      <c r="OFN21" s="877"/>
      <c r="OFO21" s="877"/>
      <c r="OFP21" s="877"/>
      <c r="OFQ21" s="877"/>
      <c r="OFR21" s="877"/>
      <c r="OFS21" s="877"/>
      <c r="OFT21" s="877"/>
      <c r="OFU21" s="877"/>
      <c r="OFV21" s="877"/>
      <c r="OFW21" s="877"/>
      <c r="OFX21" s="877"/>
      <c r="OFY21" s="877"/>
      <c r="OFZ21" s="877"/>
      <c r="OGA21" s="877"/>
      <c r="OGB21" s="877"/>
      <c r="OGC21" s="877"/>
      <c r="OGD21" s="877"/>
      <c r="OGE21" s="877"/>
      <c r="OGF21" s="877"/>
      <c r="OGG21" s="877"/>
      <c r="OGH21" s="877"/>
      <c r="OGI21" s="877"/>
      <c r="OGJ21" s="877"/>
      <c r="OGK21" s="877"/>
      <c r="OGL21" s="877"/>
      <c r="OGM21" s="877"/>
      <c r="OGN21" s="877"/>
      <c r="OGO21" s="877"/>
      <c r="OGP21" s="877"/>
      <c r="OGQ21" s="877"/>
      <c r="OGR21" s="877"/>
      <c r="OGS21" s="877"/>
      <c r="OGT21" s="877"/>
      <c r="OGU21" s="877"/>
      <c r="OGV21" s="877"/>
      <c r="OGW21" s="877"/>
      <c r="OGX21" s="877"/>
      <c r="OGY21" s="877"/>
      <c r="OGZ21" s="877"/>
      <c r="OHA21" s="877"/>
      <c r="OHB21" s="877"/>
      <c r="OHC21" s="877"/>
      <c r="OHD21" s="877"/>
      <c r="OHE21" s="877"/>
      <c r="OHF21" s="877"/>
      <c r="OHG21" s="877"/>
      <c r="OHH21" s="877"/>
      <c r="OHI21" s="877"/>
      <c r="OHJ21" s="877"/>
      <c r="OHK21" s="877"/>
      <c r="OHL21" s="877"/>
      <c r="OHM21" s="877"/>
      <c r="OHN21" s="877"/>
      <c r="OHO21" s="877"/>
      <c r="OHP21" s="877"/>
      <c r="OHQ21" s="877"/>
      <c r="OHR21" s="877"/>
      <c r="OHS21" s="877"/>
      <c r="OHT21" s="877"/>
      <c r="OHU21" s="877"/>
      <c r="OHV21" s="877"/>
      <c r="OHW21" s="877"/>
      <c r="OHX21" s="877"/>
      <c r="OHY21" s="877"/>
      <c r="OHZ21" s="877"/>
      <c r="OIA21" s="877"/>
      <c r="OIB21" s="877"/>
      <c r="OIC21" s="877"/>
      <c r="OID21" s="877"/>
      <c r="OIE21" s="877"/>
      <c r="OIF21" s="877"/>
      <c r="OIG21" s="877"/>
      <c r="OIH21" s="877"/>
      <c r="OII21" s="877"/>
      <c r="OIJ21" s="877"/>
      <c r="OIK21" s="877"/>
      <c r="OIL21" s="877"/>
      <c r="OIM21" s="877"/>
      <c r="OIN21" s="877"/>
      <c r="OIO21" s="877"/>
      <c r="OIP21" s="877"/>
      <c r="OIQ21" s="877"/>
      <c r="OIR21" s="877"/>
      <c r="OIS21" s="877"/>
      <c r="OIT21" s="877"/>
      <c r="OIU21" s="877"/>
      <c r="OIV21" s="877"/>
      <c r="OIW21" s="877"/>
      <c r="OIX21" s="877"/>
      <c r="OIY21" s="877"/>
      <c r="OIZ21" s="877"/>
      <c r="OJA21" s="877"/>
      <c r="OJB21" s="877"/>
      <c r="OJC21" s="877"/>
      <c r="OJD21" s="877"/>
      <c r="OJE21" s="877"/>
      <c r="OJF21" s="877"/>
      <c r="OJG21" s="877"/>
      <c r="OJH21" s="877"/>
      <c r="OJI21" s="877"/>
      <c r="OJJ21" s="877"/>
      <c r="OJK21" s="877"/>
      <c r="OJL21" s="877"/>
      <c r="OJM21" s="877"/>
      <c r="OJN21" s="877"/>
      <c r="OJO21" s="877"/>
      <c r="OJP21" s="877"/>
      <c r="OJQ21" s="877"/>
      <c r="OJR21" s="877"/>
      <c r="OJS21" s="877"/>
      <c r="OJT21" s="877"/>
      <c r="OJU21" s="877"/>
      <c r="OJV21" s="877"/>
      <c r="OJW21" s="877"/>
      <c r="OJX21" s="877"/>
      <c r="OJY21" s="877"/>
      <c r="OJZ21" s="877"/>
      <c r="OKA21" s="877"/>
      <c r="OKB21" s="877"/>
      <c r="OKC21" s="877"/>
      <c r="OKD21" s="877"/>
      <c r="OKE21" s="877"/>
      <c r="OKF21" s="877"/>
      <c r="OKG21" s="877"/>
      <c r="OKH21" s="877"/>
      <c r="OKI21" s="877"/>
      <c r="OKJ21" s="877"/>
      <c r="OKK21" s="877"/>
      <c r="OKL21" s="877"/>
      <c r="OKM21" s="877"/>
      <c r="OKN21" s="877"/>
      <c r="OKO21" s="877"/>
      <c r="OKP21" s="877"/>
      <c r="OKQ21" s="877"/>
      <c r="OKR21" s="877"/>
      <c r="OKS21" s="877"/>
      <c r="OKT21" s="877"/>
      <c r="OKU21" s="877"/>
      <c r="OKV21" s="877"/>
      <c r="OKW21" s="877"/>
      <c r="OKX21" s="877"/>
      <c r="OKY21" s="877"/>
      <c r="OKZ21" s="877"/>
      <c r="OLA21" s="877"/>
      <c r="OLB21" s="877"/>
      <c r="OLC21" s="877"/>
      <c r="OLD21" s="877"/>
      <c r="OLE21" s="877"/>
      <c r="OLF21" s="877"/>
      <c r="OLG21" s="877"/>
      <c r="OLH21" s="877"/>
      <c r="OLI21" s="877"/>
      <c r="OLJ21" s="877"/>
      <c r="OLK21" s="877"/>
      <c r="OLL21" s="877"/>
      <c r="OLM21" s="877"/>
      <c r="OLN21" s="877"/>
      <c r="OLO21" s="877"/>
      <c r="OLP21" s="877"/>
      <c r="OLQ21" s="877"/>
      <c r="OLR21" s="877"/>
      <c r="OLS21" s="877"/>
      <c r="OLT21" s="877"/>
      <c r="OLU21" s="877"/>
      <c r="OLV21" s="877"/>
      <c r="OLW21" s="877"/>
      <c r="OLX21" s="877"/>
      <c r="OLY21" s="877"/>
      <c r="OLZ21" s="877"/>
      <c r="OMA21" s="877"/>
      <c r="OMB21" s="877"/>
      <c r="OMC21" s="877"/>
      <c r="OMD21" s="877"/>
      <c r="OME21" s="877"/>
      <c r="OMF21" s="877"/>
      <c r="OMG21" s="877"/>
      <c r="OMH21" s="877"/>
      <c r="OMI21" s="877"/>
      <c r="OMJ21" s="877"/>
      <c r="OMK21" s="877"/>
      <c r="OML21" s="877"/>
      <c r="OMM21" s="877"/>
      <c r="OMN21" s="877"/>
      <c r="OMO21" s="877"/>
      <c r="OMP21" s="877"/>
      <c r="OMQ21" s="877"/>
      <c r="OMR21" s="877"/>
      <c r="OMS21" s="877"/>
      <c r="OMT21" s="877"/>
      <c r="OMU21" s="877"/>
      <c r="OMV21" s="877"/>
      <c r="OMW21" s="877"/>
      <c r="OMX21" s="877"/>
      <c r="OMY21" s="877"/>
      <c r="OMZ21" s="877"/>
      <c r="ONA21" s="877"/>
      <c r="ONB21" s="877"/>
      <c r="ONC21" s="877"/>
      <c r="OND21" s="877"/>
      <c r="ONE21" s="877"/>
      <c r="ONF21" s="877"/>
      <c r="ONG21" s="877"/>
      <c r="ONH21" s="877"/>
      <c r="ONI21" s="877"/>
      <c r="ONJ21" s="877"/>
      <c r="ONK21" s="877"/>
      <c r="ONL21" s="877"/>
      <c r="ONM21" s="877"/>
      <c r="ONN21" s="877"/>
      <c r="ONO21" s="877"/>
      <c r="ONP21" s="877"/>
      <c r="ONQ21" s="877"/>
      <c r="ONR21" s="877"/>
      <c r="ONS21" s="877"/>
      <c r="ONT21" s="877"/>
      <c r="ONU21" s="877"/>
      <c r="ONV21" s="877"/>
      <c r="ONW21" s="877"/>
      <c r="ONX21" s="877"/>
      <c r="ONY21" s="877"/>
      <c r="ONZ21" s="877"/>
      <c r="OOA21" s="877"/>
      <c r="OOB21" s="877"/>
      <c r="OOC21" s="877"/>
      <c r="OOD21" s="877"/>
      <c r="OOE21" s="877"/>
      <c r="OOF21" s="877"/>
      <c r="OOG21" s="877"/>
      <c r="OOH21" s="877"/>
      <c r="OOI21" s="877"/>
      <c r="OOJ21" s="877"/>
      <c r="OOK21" s="877"/>
      <c r="OOL21" s="877"/>
      <c r="OOM21" s="877"/>
      <c r="OON21" s="877"/>
      <c r="OOO21" s="877"/>
      <c r="OOP21" s="877"/>
      <c r="OOQ21" s="877"/>
      <c r="OOR21" s="877"/>
      <c r="OOS21" s="877"/>
      <c r="OOT21" s="877"/>
      <c r="OOU21" s="877"/>
      <c r="OOV21" s="877"/>
      <c r="OOW21" s="877"/>
      <c r="OOX21" s="877"/>
      <c r="OOY21" s="877"/>
      <c r="OOZ21" s="877"/>
      <c r="OPA21" s="877"/>
      <c r="OPB21" s="877"/>
      <c r="OPC21" s="877"/>
      <c r="OPD21" s="877"/>
      <c r="OPE21" s="877"/>
      <c r="OPF21" s="877"/>
      <c r="OPG21" s="877"/>
      <c r="OPH21" s="877"/>
      <c r="OPI21" s="877"/>
      <c r="OPJ21" s="877"/>
      <c r="OPK21" s="877"/>
      <c r="OPL21" s="877"/>
      <c r="OPM21" s="877"/>
      <c r="OPN21" s="877"/>
      <c r="OPO21" s="877"/>
      <c r="OPP21" s="877"/>
      <c r="OPQ21" s="877"/>
      <c r="OPR21" s="877"/>
      <c r="OPS21" s="877"/>
      <c r="OPT21" s="877"/>
      <c r="OPU21" s="877"/>
      <c r="OPV21" s="877"/>
      <c r="OPW21" s="877"/>
      <c r="OPX21" s="877"/>
      <c r="OPY21" s="877"/>
      <c r="OPZ21" s="877"/>
      <c r="OQA21" s="877"/>
      <c r="OQB21" s="877"/>
      <c r="OQC21" s="877"/>
      <c r="OQD21" s="877"/>
      <c r="OQE21" s="877"/>
      <c r="OQF21" s="877"/>
      <c r="OQG21" s="877"/>
      <c r="OQH21" s="877"/>
      <c r="OQI21" s="877"/>
      <c r="OQJ21" s="877"/>
      <c r="OQK21" s="877"/>
      <c r="OQL21" s="877"/>
      <c r="OQM21" s="877"/>
      <c r="OQN21" s="877"/>
      <c r="OQO21" s="877"/>
      <c r="OQP21" s="877"/>
      <c r="OQQ21" s="877"/>
      <c r="OQR21" s="877"/>
      <c r="OQS21" s="877"/>
      <c r="OQT21" s="877"/>
      <c r="OQU21" s="877"/>
      <c r="OQV21" s="877"/>
      <c r="OQW21" s="877"/>
      <c r="OQX21" s="877"/>
      <c r="OQY21" s="877"/>
      <c r="OQZ21" s="877"/>
      <c r="ORA21" s="877"/>
      <c r="ORB21" s="877"/>
      <c r="ORC21" s="877"/>
      <c r="ORD21" s="877"/>
      <c r="ORE21" s="877"/>
      <c r="ORF21" s="877"/>
      <c r="ORG21" s="877"/>
      <c r="ORH21" s="877"/>
      <c r="ORI21" s="877"/>
      <c r="ORJ21" s="877"/>
      <c r="ORK21" s="877"/>
      <c r="ORL21" s="877"/>
      <c r="ORM21" s="877"/>
      <c r="ORN21" s="877"/>
      <c r="ORO21" s="877"/>
      <c r="ORP21" s="877"/>
      <c r="ORQ21" s="877"/>
      <c r="ORR21" s="877"/>
      <c r="ORS21" s="877"/>
      <c r="ORT21" s="877"/>
      <c r="ORU21" s="877"/>
      <c r="ORV21" s="877"/>
      <c r="ORW21" s="877"/>
      <c r="ORX21" s="877"/>
      <c r="ORY21" s="877"/>
      <c r="ORZ21" s="877"/>
      <c r="OSA21" s="877"/>
      <c r="OSB21" s="877"/>
      <c r="OSC21" s="877"/>
      <c r="OSD21" s="877"/>
      <c r="OSE21" s="877"/>
      <c r="OSF21" s="877"/>
      <c r="OSG21" s="877"/>
      <c r="OSH21" s="877"/>
      <c r="OSI21" s="877"/>
      <c r="OSJ21" s="877"/>
      <c r="OSK21" s="877"/>
      <c r="OSL21" s="877"/>
      <c r="OSM21" s="877"/>
      <c r="OSN21" s="877"/>
      <c r="OSO21" s="877"/>
      <c r="OSP21" s="877"/>
      <c r="OSQ21" s="877"/>
      <c r="OSR21" s="877"/>
      <c r="OSS21" s="877"/>
      <c r="OST21" s="877"/>
      <c r="OSU21" s="877"/>
      <c r="OSV21" s="877"/>
      <c r="OSW21" s="877"/>
      <c r="OSX21" s="877"/>
      <c r="OSY21" s="877"/>
      <c r="OSZ21" s="877"/>
      <c r="OTA21" s="877"/>
      <c r="OTB21" s="877"/>
      <c r="OTC21" s="877"/>
      <c r="OTD21" s="877"/>
      <c r="OTE21" s="877"/>
      <c r="OTF21" s="877"/>
      <c r="OTG21" s="877"/>
      <c r="OTH21" s="877"/>
      <c r="OTI21" s="877"/>
      <c r="OTJ21" s="877"/>
      <c r="OTK21" s="877"/>
      <c r="OTL21" s="877"/>
      <c r="OTM21" s="877"/>
      <c r="OTN21" s="877"/>
      <c r="OTO21" s="877"/>
      <c r="OTP21" s="877"/>
      <c r="OTQ21" s="877"/>
      <c r="OTR21" s="877"/>
      <c r="OTS21" s="877"/>
      <c r="OTT21" s="877"/>
      <c r="OTU21" s="877"/>
      <c r="OTV21" s="877"/>
      <c r="OTW21" s="877"/>
      <c r="OTX21" s="877"/>
      <c r="OTY21" s="877"/>
      <c r="OTZ21" s="877"/>
      <c r="OUA21" s="877"/>
      <c r="OUB21" s="877"/>
      <c r="OUC21" s="877"/>
      <c r="OUD21" s="877"/>
      <c r="OUE21" s="877"/>
      <c r="OUF21" s="877"/>
      <c r="OUG21" s="877"/>
      <c r="OUH21" s="877"/>
      <c r="OUI21" s="877"/>
      <c r="OUJ21" s="877"/>
      <c r="OUK21" s="877"/>
      <c r="OUL21" s="877"/>
      <c r="OUM21" s="877"/>
      <c r="OUN21" s="877"/>
      <c r="OUO21" s="877"/>
      <c r="OUP21" s="877"/>
      <c r="OUQ21" s="877"/>
      <c r="OUR21" s="877"/>
      <c r="OUS21" s="877"/>
      <c r="OUT21" s="877"/>
      <c r="OUU21" s="877"/>
      <c r="OUV21" s="877"/>
      <c r="OUW21" s="877"/>
      <c r="OUX21" s="877"/>
      <c r="OUY21" s="877"/>
      <c r="OUZ21" s="877"/>
      <c r="OVA21" s="877"/>
      <c r="OVB21" s="877"/>
      <c r="OVC21" s="877"/>
      <c r="OVD21" s="877"/>
      <c r="OVE21" s="877"/>
      <c r="OVF21" s="877"/>
      <c r="OVG21" s="877"/>
      <c r="OVH21" s="877"/>
      <c r="OVI21" s="877"/>
      <c r="OVJ21" s="877"/>
      <c r="OVK21" s="877"/>
      <c r="OVL21" s="877"/>
      <c r="OVM21" s="877"/>
      <c r="OVN21" s="877"/>
      <c r="OVO21" s="877"/>
      <c r="OVP21" s="877"/>
      <c r="OVQ21" s="877"/>
      <c r="OVR21" s="877"/>
      <c r="OVS21" s="877"/>
      <c r="OVT21" s="877"/>
      <c r="OVU21" s="877"/>
      <c r="OVV21" s="877"/>
      <c r="OVW21" s="877"/>
      <c r="OVX21" s="877"/>
      <c r="OVY21" s="877"/>
      <c r="OVZ21" s="877"/>
      <c r="OWA21" s="877"/>
      <c r="OWB21" s="877"/>
      <c r="OWC21" s="877"/>
      <c r="OWD21" s="877"/>
      <c r="OWE21" s="877"/>
      <c r="OWF21" s="877"/>
      <c r="OWG21" s="877"/>
      <c r="OWH21" s="877"/>
      <c r="OWI21" s="877"/>
      <c r="OWJ21" s="877"/>
      <c r="OWK21" s="877"/>
      <c r="OWL21" s="877"/>
      <c r="OWM21" s="877"/>
      <c r="OWN21" s="877"/>
      <c r="OWO21" s="877"/>
      <c r="OWP21" s="877"/>
      <c r="OWQ21" s="877"/>
      <c r="OWR21" s="877"/>
      <c r="OWS21" s="877"/>
      <c r="OWT21" s="877"/>
      <c r="OWU21" s="877"/>
      <c r="OWV21" s="877"/>
      <c r="OWW21" s="877"/>
      <c r="OWX21" s="877"/>
      <c r="OWY21" s="877"/>
      <c r="OWZ21" s="877"/>
      <c r="OXA21" s="877"/>
      <c r="OXB21" s="877"/>
      <c r="OXC21" s="877"/>
      <c r="OXD21" s="877"/>
      <c r="OXE21" s="877"/>
      <c r="OXF21" s="877"/>
      <c r="OXG21" s="877"/>
      <c r="OXH21" s="877"/>
      <c r="OXI21" s="877"/>
      <c r="OXJ21" s="877"/>
      <c r="OXK21" s="877"/>
      <c r="OXL21" s="877"/>
      <c r="OXM21" s="877"/>
      <c r="OXN21" s="877"/>
      <c r="OXO21" s="877"/>
      <c r="OXP21" s="877"/>
      <c r="OXQ21" s="877"/>
      <c r="OXR21" s="877"/>
      <c r="OXS21" s="877"/>
      <c r="OXT21" s="877"/>
      <c r="OXU21" s="877"/>
      <c r="OXV21" s="877"/>
      <c r="OXW21" s="877"/>
      <c r="OXX21" s="877"/>
      <c r="OXY21" s="877"/>
      <c r="OXZ21" s="877"/>
      <c r="OYA21" s="877"/>
      <c r="OYB21" s="877"/>
      <c r="OYC21" s="877"/>
      <c r="OYD21" s="877"/>
      <c r="OYE21" s="877"/>
      <c r="OYF21" s="877"/>
      <c r="OYG21" s="877"/>
      <c r="OYH21" s="877"/>
      <c r="OYI21" s="877"/>
      <c r="OYJ21" s="877"/>
      <c r="OYK21" s="877"/>
      <c r="OYL21" s="877"/>
      <c r="OYM21" s="877"/>
      <c r="OYN21" s="877"/>
      <c r="OYO21" s="877"/>
      <c r="OYP21" s="877"/>
      <c r="OYQ21" s="877"/>
      <c r="OYR21" s="877"/>
      <c r="OYS21" s="877"/>
      <c r="OYT21" s="877"/>
      <c r="OYU21" s="877"/>
      <c r="OYV21" s="877"/>
      <c r="OYW21" s="877"/>
      <c r="OYX21" s="877"/>
      <c r="OYY21" s="877"/>
      <c r="OYZ21" s="877"/>
      <c r="OZA21" s="877"/>
      <c r="OZB21" s="877"/>
      <c r="OZC21" s="877"/>
      <c r="OZD21" s="877"/>
      <c r="OZE21" s="877"/>
      <c r="OZF21" s="877"/>
      <c r="OZG21" s="877"/>
      <c r="OZH21" s="877"/>
      <c r="OZI21" s="877"/>
      <c r="OZJ21" s="877"/>
      <c r="OZK21" s="877"/>
      <c r="OZL21" s="877"/>
      <c r="OZM21" s="877"/>
      <c r="OZN21" s="877"/>
      <c r="OZO21" s="877"/>
      <c r="OZP21" s="877"/>
      <c r="OZQ21" s="877"/>
      <c r="OZR21" s="877"/>
      <c r="OZS21" s="877"/>
      <c r="OZT21" s="877"/>
      <c r="OZU21" s="877"/>
      <c r="OZV21" s="877"/>
      <c r="OZW21" s="877"/>
      <c r="OZX21" s="877"/>
      <c r="OZY21" s="877"/>
      <c r="OZZ21" s="877"/>
      <c r="PAA21" s="877"/>
      <c r="PAB21" s="877"/>
      <c r="PAC21" s="877"/>
      <c r="PAD21" s="877"/>
      <c r="PAE21" s="877"/>
      <c r="PAF21" s="877"/>
      <c r="PAG21" s="877"/>
      <c r="PAH21" s="877"/>
      <c r="PAI21" s="877"/>
      <c r="PAJ21" s="877"/>
      <c r="PAK21" s="877"/>
      <c r="PAL21" s="877"/>
      <c r="PAM21" s="877"/>
      <c r="PAN21" s="877"/>
      <c r="PAO21" s="877"/>
      <c r="PAP21" s="877"/>
      <c r="PAQ21" s="877"/>
      <c r="PAR21" s="877"/>
      <c r="PAS21" s="877"/>
      <c r="PAT21" s="877"/>
      <c r="PAU21" s="877"/>
      <c r="PAV21" s="877"/>
      <c r="PAW21" s="877"/>
      <c r="PAX21" s="877"/>
      <c r="PAY21" s="877"/>
      <c r="PAZ21" s="877"/>
      <c r="PBA21" s="877"/>
      <c r="PBB21" s="877"/>
      <c r="PBC21" s="877"/>
      <c r="PBD21" s="877"/>
      <c r="PBE21" s="877"/>
      <c r="PBF21" s="877"/>
      <c r="PBG21" s="877"/>
      <c r="PBH21" s="877"/>
      <c r="PBI21" s="877"/>
      <c r="PBJ21" s="877"/>
      <c r="PBK21" s="877"/>
      <c r="PBL21" s="877"/>
      <c r="PBM21" s="877"/>
      <c r="PBN21" s="877"/>
      <c r="PBO21" s="877"/>
      <c r="PBP21" s="877"/>
      <c r="PBQ21" s="877"/>
      <c r="PBR21" s="877"/>
      <c r="PBS21" s="877"/>
      <c r="PBT21" s="877"/>
      <c r="PBU21" s="877"/>
      <c r="PBV21" s="877"/>
      <c r="PBW21" s="877"/>
      <c r="PBX21" s="877"/>
      <c r="PBY21" s="877"/>
      <c r="PBZ21" s="877"/>
      <c r="PCA21" s="877"/>
      <c r="PCB21" s="877"/>
      <c r="PCC21" s="877"/>
      <c r="PCD21" s="877"/>
      <c r="PCE21" s="877"/>
      <c r="PCF21" s="877"/>
      <c r="PCG21" s="877"/>
      <c r="PCH21" s="877"/>
      <c r="PCI21" s="877"/>
      <c r="PCJ21" s="877"/>
      <c r="PCK21" s="877"/>
      <c r="PCL21" s="877"/>
      <c r="PCM21" s="877"/>
      <c r="PCN21" s="877"/>
      <c r="PCO21" s="877"/>
      <c r="PCP21" s="877"/>
      <c r="PCQ21" s="877"/>
      <c r="PCR21" s="877"/>
      <c r="PCS21" s="877"/>
      <c r="PCT21" s="877"/>
      <c r="PCU21" s="877"/>
      <c r="PCV21" s="877"/>
      <c r="PCW21" s="877"/>
      <c r="PCX21" s="877"/>
      <c r="PCY21" s="877"/>
      <c r="PCZ21" s="877"/>
      <c r="PDA21" s="877"/>
      <c r="PDB21" s="877"/>
      <c r="PDC21" s="877"/>
      <c r="PDD21" s="877"/>
      <c r="PDE21" s="877"/>
      <c r="PDF21" s="877"/>
      <c r="PDG21" s="877"/>
      <c r="PDH21" s="877"/>
      <c r="PDI21" s="877"/>
      <c r="PDJ21" s="877"/>
      <c r="PDK21" s="877"/>
      <c r="PDL21" s="877"/>
      <c r="PDM21" s="877"/>
      <c r="PDN21" s="877"/>
      <c r="PDO21" s="877"/>
      <c r="PDP21" s="877"/>
      <c r="PDQ21" s="877"/>
      <c r="PDR21" s="877"/>
      <c r="PDS21" s="877"/>
      <c r="PDT21" s="877"/>
      <c r="PDU21" s="877"/>
      <c r="PDV21" s="877"/>
      <c r="PDW21" s="877"/>
      <c r="PDX21" s="877"/>
      <c r="PDY21" s="877"/>
      <c r="PDZ21" s="877"/>
      <c r="PEA21" s="877"/>
      <c r="PEB21" s="877"/>
      <c r="PEC21" s="877"/>
      <c r="PED21" s="877"/>
      <c r="PEE21" s="877"/>
      <c r="PEF21" s="877"/>
      <c r="PEG21" s="877"/>
      <c r="PEH21" s="877"/>
      <c r="PEI21" s="877"/>
      <c r="PEJ21" s="877"/>
      <c r="PEK21" s="877"/>
      <c r="PEL21" s="877"/>
      <c r="PEM21" s="877"/>
      <c r="PEN21" s="877"/>
      <c r="PEO21" s="877"/>
      <c r="PEP21" s="877"/>
      <c r="PEQ21" s="877"/>
      <c r="PER21" s="877"/>
      <c r="PES21" s="877"/>
      <c r="PET21" s="877"/>
      <c r="PEU21" s="877"/>
      <c r="PEV21" s="877"/>
      <c r="PEW21" s="877"/>
      <c r="PEX21" s="877"/>
      <c r="PEY21" s="877"/>
      <c r="PEZ21" s="877"/>
      <c r="PFA21" s="877"/>
      <c r="PFB21" s="877"/>
      <c r="PFC21" s="877"/>
      <c r="PFD21" s="877"/>
      <c r="PFE21" s="877"/>
      <c r="PFF21" s="877"/>
      <c r="PFG21" s="877"/>
      <c r="PFH21" s="877"/>
      <c r="PFI21" s="877"/>
      <c r="PFJ21" s="877"/>
      <c r="PFK21" s="877"/>
      <c r="PFL21" s="877"/>
      <c r="PFM21" s="877"/>
      <c r="PFN21" s="877"/>
      <c r="PFO21" s="877"/>
      <c r="PFP21" s="877"/>
      <c r="PFQ21" s="877"/>
      <c r="PFR21" s="877"/>
      <c r="PFS21" s="877"/>
      <c r="PFT21" s="877"/>
      <c r="PFU21" s="877"/>
      <c r="PFV21" s="877"/>
      <c r="PFW21" s="877"/>
      <c r="PFX21" s="877"/>
      <c r="PFY21" s="877"/>
      <c r="PFZ21" s="877"/>
      <c r="PGA21" s="877"/>
      <c r="PGB21" s="877"/>
      <c r="PGC21" s="877"/>
      <c r="PGD21" s="877"/>
      <c r="PGE21" s="877"/>
      <c r="PGF21" s="877"/>
      <c r="PGG21" s="877"/>
      <c r="PGH21" s="877"/>
      <c r="PGI21" s="877"/>
      <c r="PGJ21" s="877"/>
      <c r="PGK21" s="877"/>
      <c r="PGL21" s="877"/>
      <c r="PGM21" s="877"/>
      <c r="PGN21" s="877"/>
      <c r="PGO21" s="877"/>
      <c r="PGP21" s="877"/>
      <c r="PGQ21" s="877"/>
      <c r="PGR21" s="877"/>
      <c r="PGS21" s="877"/>
      <c r="PGT21" s="877"/>
      <c r="PGU21" s="877"/>
      <c r="PGV21" s="877"/>
      <c r="PGW21" s="877"/>
      <c r="PGX21" s="877"/>
      <c r="PGY21" s="877"/>
      <c r="PGZ21" s="877"/>
      <c r="PHA21" s="877"/>
      <c r="PHB21" s="877"/>
      <c r="PHC21" s="877"/>
      <c r="PHD21" s="877"/>
      <c r="PHE21" s="877"/>
      <c r="PHF21" s="877"/>
      <c r="PHG21" s="877"/>
      <c r="PHH21" s="877"/>
      <c r="PHI21" s="877"/>
      <c r="PHJ21" s="877"/>
      <c r="PHK21" s="877"/>
      <c r="PHL21" s="877"/>
      <c r="PHM21" s="877"/>
      <c r="PHN21" s="877"/>
      <c r="PHO21" s="877"/>
      <c r="PHP21" s="877"/>
      <c r="PHQ21" s="877"/>
      <c r="PHR21" s="877"/>
      <c r="PHS21" s="877"/>
      <c r="PHT21" s="877"/>
      <c r="PHU21" s="877"/>
      <c r="PHV21" s="877"/>
      <c r="PHW21" s="877"/>
      <c r="PHX21" s="877"/>
      <c r="PHY21" s="877"/>
      <c r="PHZ21" s="877"/>
      <c r="PIA21" s="877"/>
      <c r="PIB21" s="877"/>
      <c r="PIC21" s="877"/>
      <c r="PID21" s="877"/>
      <c r="PIE21" s="877"/>
      <c r="PIF21" s="877"/>
      <c r="PIG21" s="877"/>
      <c r="PIH21" s="877"/>
      <c r="PII21" s="877"/>
      <c r="PIJ21" s="877"/>
      <c r="PIK21" s="877"/>
      <c r="PIL21" s="877"/>
      <c r="PIM21" s="877"/>
      <c r="PIN21" s="877"/>
      <c r="PIO21" s="877"/>
      <c r="PIP21" s="877"/>
      <c r="PIQ21" s="877"/>
      <c r="PIR21" s="877"/>
      <c r="PIS21" s="877"/>
      <c r="PIT21" s="877"/>
      <c r="PIU21" s="877"/>
      <c r="PIV21" s="877"/>
      <c r="PIW21" s="877"/>
      <c r="PIX21" s="877"/>
      <c r="PIY21" s="877"/>
      <c r="PIZ21" s="877"/>
      <c r="PJA21" s="877"/>
      <c r="PJB21" s="877"/>
      <c r="PJC21" s="877"/>
      <c r="PJD21" s="877"/>
      <c r="PJE21" s="877"/>
      <c r="PJF21" s="877"/>
      <c r="PJG21" s="877"/>
      <c r="PJH21" s="877"/>
      <c r="PJI21" s="877"/>
      <c r="PJJ21" s="877"/>
      <c r="PJK21" s="877"/>
      <c r="PJL21" s="877"/>
      <c r="PJM21" s="877"/>
      <c r="PJN21" s="877"/>
      <c r="PJO21" s="877"/>
      <c r="PJP21" s="877"/>
      <c r="PJQ21" s="877"/>
      <c r="PJR21" s="877"/>
      <c r="PJS21" s="877"/>
      <c r="PJT21" s="877"/>
      <c r="PJU21" s="877"/>
      <c r="PJV21" s="877"/>
      <c r="PJW21" s="877"/>
      <c r="PJX21" s="877"/>
      <c r="PJY21" s="877"/>
      <c r="PJZ21" s="877"/>
      <c r="PKA21" s="877"/>
      <c r="PKB21" s="877"/>
      <c r="PKC21" s="877"/>
      <c r="PKD21" s="877"/>
      <c r="PKE21" s="877"/>
      <c r="PKF21" s="877"/>
      <c r="PKG21" s="877"/>
      <c r="PKH21" s="877"/>
      <c r="PKI21" s="877"/>
      <c r="PKJ21" s="877"/>
      <c r="PKK21" s="877"/>
      <c r="PKL21" s="877"/>
      <c r="PKM21" s="877"/>
      <c r="PKN21" s="877"/>
      <c r="PKO21" s="877"/>
      <c r="PKP21" s="877"/>
      <c r="PKQ21" s="877"/>
      <c r="PKR21" s="877"/>
      <c r="PKS21" s="877"/>
      <c r="PKT21" s="877"/>
      <c r="PKU21" s="877"/>
      <c r="PKV21" s="877"/>
      <c r="PKW21" s="877"/>
      <c r="PKX21" s="877"/>
      <c r="PKY21" s="877"/>
      <c r="PKZ21" s="877"/>
      <c r="PLA21" s="877"/>
      <c r="PLB21" s="877"/>
      <c r="PLC21" s="877"/>
      <c r="PLD21" s="877"/>
      <c r="PLE21" s="877"/>
      <c r="PLF21" s="877"/>
      <c r="PLG21" s="877"/>
      <c r="PLH21" s="877"/>
      <c r="PLI21" s="877"/>
      <c r="PLJ21" s="877"/>
      <c r="PLK21" s="877"/>
      <c r="PLL21" s="877"/>
      <c r="PLM21" s="877"/>
      <c r="PLN21" s="877"/>
      <c r="PLO21" s="877"/>
      <c r="PLP21" s="877"/>
      <c r="PLQ21" s="877"/>
      <c r="PLR21" s="877"/>
      <c r="PLS21" s="877"/>
      <c r="PLT21" s="877"/>
      <c r="PLU21" s="877"/>
      <c r="PLV21" s="877"/>
      <c r="PLW21" s="877"/>
      <c r="PLX21" s="877"/>
      <c r="PLY21" s="877"/>
      <c r="PLZ21" s="877"/>
      <c r="PMA21" s="877"/>
      <c r="PMB21" s="877"/>
      <c r="PMC21" s="877"/>
      <c r="PMD21" s="877"/>
      <c r="PME21" s="877"/>
      <c r="PMF21" s="877"/>
      <c r="PMG21" s="877"/>
      <c r="PMH21" s="877"/>
      <c r="PMI21" s="877"/>
      <c r="PMJ21" s="877"/>
      <c r="PMK21" s="877"/>
      <c r="PML21" s="877"/>
      <c r="PMM21" s="877"/>
      <c r="PMN21" s="877"/>
      <c r="PMO21" s="877"/>
      <c r="PMP21" s="877"/>
      <c r="PMQ21" s="877"/>
      <c r="PMR21" s="877"/>
      <c r="PMS21" s="877"/>
      <c r="PMT21" s="877"/>
      <c r="PMU21" s="877"/>
      <c r="PMV21" s="877"/>
      <c r="PMW21" s="877"/>
      <c r="PMX21" s="877"/>
      <c r="PMY21" s="877"/>
      <c r="PMZ21" s="877"/>
      <c r="PNA21" s="877"/>
      <c r="PNB21" s="877"/>
      <c r="PNC21" s="877"/>
      <c r="PND21" s="877"/>
      <c r="PNE21" s="877"/>
      <c r="PNF21" s="877"/>
      <c r="PNG21" s="877"/>
      <c r="PNH21" s="877"/>
      <c r="PNI21" s="877"/>
      <c r="PNJ21" s="877"/>
      <c r="PNK21" s="877"/>
      <c r="PNL21" s="877"/>
      <c r="PNM21" s="877"/>
      <c r="PNN21" s="877"/>
      <c r="PNO21" s="877"/>
      <c r="PNP21" s="877"/>
      <c r="PNQ21" s="877"/>
      <c r="PNR21" s="877"/>
      <c r="PNS21" s="877"/>
      <c r="PNT21" s="877"/>
      <c r="PNU21" s="877"/>
      <c r="PNV21" s="877"/>
      <c r="PNW21" s="877"/>
      <c r="PNX21" s="877"/>
      <c r="PNY21" s="877"/>
      <c r="PNZ21" s="877"/>
      <c r="POA21" s="877"/>
      <c r="POB21" s="877"/>
      <c r="POC21" s="877"/>
      <c r="POD21" s="877"/>
      <c r="POE21" s="877"/>
      <c r="POF21" s="877"/>
      <c r="POG21" s="877"/>
      <c r="POH21" s="877"/>
      <c r="POI21" s="877"/>
      <c r="POJ21" s="877"/>
      <c r="POK21" s="877"/>
      <c r="POL21" s="877"/>
      <c r="POM21" s="877"/>
      <c r="PON21" s="877"/>
      <c r="POO21" s="877"/>
      <c r="POP21" s="877"/>
      <c r="POQ21" s="877"/>
      <c r="POR21" s="877"/>
      <c r="POS21" s="877"/>
      <c r="POT21" s="877"/>
      <c r="POU21" s="877"/>
      <c r="POV21" s="877"/>
      <c r="POW21" s="877"/>
      <c r="POX21" s="877"/>
      <c r="POY21" s="877"/>
      <c r="POZ21" s="877"/>
      <c r="PPA21" s="877"/>
      <c r="PPB21" s="877"/>
      <c r="PPC21" s="877"/>
      <c r="PPD21" s="877"/>
      <c r="PPE21" s="877"/>
      <c r="PPF21" s="877"/>
      <c r="PPG21" s="877"/>
      <c r="PPH21" s="877"/>
      <c r="PPI21" s="877"/>
      <c r="PPJ21" s="877"/>
      <c r="PPK21" s="877"/>
      <c r="PPL21" s="877"/>
      <c r="PPM21" s="877"/>
      <c r="PPN21" s="877"/>
      <c r="PPO21" s="877"/>
      <c r="PPP21" s="877"/>
      <c r="PPQ21" s="877"/>
      <c r="PPR21" s="877"/>
      <c r="PPS21" s="877"/>
      <c r="PPT21" s="877"/>
      <c r="PPU21" s="877"/>
      <c r="PPV21" s="877"/>
      <c r="PPW21" s="877"/>
      <c r="PPX21" s="877"/>
      <c r="PPY21" s="877"/>
      <c r="PPZ21" s="877"/>
      <c r="PQA21" s="877"/>
      <c r="PQB21" s="877"/>
      <c r="PQC21" s="877"/>
      <c r="PQD21" s="877"/>
      <c r="PQE21" s="877"/>
      <c r="PQF21" s="877"/>
      <c r="PQG21" s="877"/>
      <c r="PQH21" s="877"/>
      <c r="PQI21" s="877"/>
      <c r="PQJ21" s="877"/>
      <c r="PQK21" s="877"/>
      <c r="PQL21" s="877"/>
      <c r="PQM21" s="877"/>
      <c r="PQN21" s="877"/>
      <c r="PQO21" s="877"/>
      <c r="PQP21" s="877"/>
      <c r="PQQ21" s="877"/>
      <c r="PQR21" s="877"/>
      <c r="PQS21" s="877"/>
      <c r="PQT21" s="877"/>
      <c r="PQU21" s="877"/>
      <c r="PQV21" s="877"/>
      <c r="PQW21" s="877"/>
      <c r="PQX21" s="877"/>
      <c r="PQY21" s="877"/>
      <c r="PQZ21" s="877"/>
      <c r="PRA21" s="877"/>
      <c r="PRB21" s="877"/>
      <c r="PRC21" s="877"/>
      <c r="PRD21" s="877"/>
      <c r="PRE21" s="877"/>
      <c r="PRF21" s="877"/>
      <c r="PRG21" s="877"/>
      <c r="PRH21" s="877"/>
      <c r="PRI21" s="877"/>
      <c r="PRJ21" s="877"/>
      <c r="PRK21" s="877"/>
      <c r="PRL21" s="877"/>
      <c r="PRM21" s="877"/>
      <c r="PRN21" s="877"/>
      <c r="PRO21" s="877"/>
      <c r="PRP21" s="877"/>
      <c r="PRQ21" s="877"/>
      <c r="PRR21" s="877"/>
      <c r="PRS21" s="877"/>
      <c r="PRT21" s="877"/>
      <c r="PRU21" s="877"/>
      <c r="PRV21" s="877"/>
      <c r="PRW21" s="877"/>
      <c r="PRX21" s="877"/>
      <c r="PRY21" s="877"/>
      <c r="PRZ21" s="877"/>
      <c r="PSA21" s="877"/>
      <c r="PSB21" s="877"/>
      <c r="PSC21" s="877"/>
      <c r="PSD21" s="877"/>
      <c r="PSE21" s="877"/>
      <c r="PSF21" s="877"/>
      <c r="PSG21" s="877"/>
      <c r="PSH21" s="877"/>
      <c r="PSI21" s="877"/>
      <c r="PSJ21" s="877"/>
      <c r="PSK21" s="877"/>
      <c r="PSL21" s="877"/>
      <c r="PSM21" s="877"/>
      <c r="PSN21" s="877"/>
      <c r="PSO21" s="877"/>
      <c r="PSP21" s="877"/>
      <c r="PSQ21" s="877"/>
      <c r="PSR21" s="877"/>
      <c r="PSS21" s="877"/>
      <c r="PST21" s="877"/>
      <c r="PSU21" s="877"/>
      <c r="PSV21" s="877"/>
      <c r="PSW21" s="877"/>
      <c r="PSX21" s="877"/>
      <c r="PSY21" s="877"/>
      <c r="PSZ21" s="877"/>
      <c r="PTA21" s="877"/>
      <c r="PTB21" s="877"/>
      <c r="PTC21" s="877"/>
      <c r="PTD21" s="877"/>
      <c r="PTE21" s="877"/>
      <c r="PTF21" s="877"/>
      <c r="PTG21" s="877"/>
      <c r="PTH21" s="877"/>
      <c r="PTI21" s="877"/>
      <c r="PTJ21" s="877"/>
      <c r="PTK21" s="877"/>
      <c r="PTL21" s="877"/>
      <c r="PTM21" s="877"/>
      <c r="PTN21" s="877"/>
      <c r="PTO21" s="877"/>
      <c r="PTP21" s="877"/>
      <c r="PTQ21" s="877"/>
      <c r="PTR21" s="877"/>
      <c r="PTS21" s="877"/>
      <c r="PTT21" s="877"/>
      <c r="PTU21" s="877"/>
      <c r="PTV21" s="877"/>
      <c r="PTW21" s="877"/>
      <c r="PTX21" s="877"/>
      <c r="PTY21" s="877"/>
      <c r="PTZ21" s="877"/>
      <c r="PUA21" s="877"/>
      <c r="PUB21" s="877"/>
      <c r="PUC21" s="877"/>
      <c r="PUD21" s="877"/>
      <c r="PUE21" s="877"/>
      <c r="PUF21" s="877"/>
      <c r="PUG21" s="877"/>
      <c r="PUH21" s="877"/>
      <c r="PUI21" s="877"/>
      <c r="PUJ21" s="877"/>
      <c r="PUK21" s="877"/>
      <c r="PUL21" s="877"/>
      <c r="PUM21" s="877"/>
      <c r="PUN21" s="877"/>
      <c r="PUO21" s="877"/>
      <c r="PUP21" s="877"/>
      <c r="PUQ21" s="877"/>
      <c r="PUR21" s="877"/>
      <c r="PUS21" s="877"/>
      <c r="PUT21" s="877"/>
      <c r="PUU21" s="877"/>
      <c r="PUV21" s="877"/>
      <c r="PUW21" s="877"/>
      <c r="PUX21" s="877"/>
      <c r="PUY21" s="877"/>
      <c r="PUZ21" s="877"/>
      <c r="PVA21" s="877"/>
      <c r="PVB21" s="877"/>
      <c r="PVC21" s="877"/>
      <c r="PVD21" s="877"/>
      <c r="PVE21" s="877"/>
      <c r="PVF21" s="877"/>
      <c r="PVG21" s="877"/>
      <c r="PVH21" s="877"/>
      <c r="PVI21" s="877"/>
      <c r="PVJ21" s="877"/>
      <c r="PVK21" s="877"/>
      <c r="PVL21" s="877"/>
      <c r="PVM21" s="877"/>
      <c r="PVN21" s="877"/>
      <c r="PVO21" s="877"/>
      <c r="PVP21" s="877"/>
      <c r="PVQ21" s="877"/>
      <c r="PVR21" s="877"/>
      <c r="PVS21" s="877"/>
      <c r="PVT21" s="877"/>
      <c r="PVU21" s="877"/>
      <c r="PVV21" s="877"/>
      <c r="PVW21" s="877"/>
      <c r="PVX21" s="877"/>
      <c r="PVY21" s="877"/>
      <c r="PVZ21" s="877"/>
      <c r="PWA21" s="877"/>
      <c r="PWB21" s="877"/>
      <c r="PWC21" s="877"/>
      <c r="PWD21" s="877"/>
      <c r="PWE21" s="877"/>
      <c r="PWF21" s="877"/>
      <c r="PWG21" s="877"/>
      <c r="PWH21" s="877"/>
      <c r="PWI21" s="877"/>
      <c r="PWJ21" s="877"/>
      <c r="PWK21" s="877"/>
      <c r="PWL21" s="877"/>
      <c r="PWM21" s="877"/>
      <c r="PWN21" s="877"/>
      <c r="PWO21" s="877"/>
      <c r="PWP21" s="877"/>
      <c r="PWQ21" s="877"/>
      <c r="PWR21" s="877"/>
      <c r="PWS21" s="877"/>
      <c r="PWT21" s="877"/>
      <c r="PWU21" s="877"/>
      <c r="PWV21" s="877"/>
      <c r="PWW21" s="877"/>
      <c r="PWX21" s="877"/>
      <c r="PWY21" s="877"/>
      <c r="PWZ21" s="877"/>
      <c r="PXA21" s="877"/>
      <c r="PXB21" s="877"/>
      <c r="PXC21" s="877"/>
      <c r="PXD21" s="877"/>
      <c r="PXE21" s="877"/>
      <c r="PXF21" s="877"/>
      <c r="PXG21" s="877"/>
      <c r="PXH21" s="877"/>
      <c r="PXI21" s="877"/>
      <c r="PXJ21" s="877"/>
      <c r="PXK21" s="877"/>
      <c r="PXL21" s="877"/>
      <c r="PXM21" s="877"/>
      <c r="PXN21" s="877"/>
      <c r="PXO21" s="877"/>
      <c r="PXP21" s="877"/>
      <c r="PXQ21" s="877"/>
      <c r="PXR21" s="877"/>
      <c r="PXS21" s="877"/>
      <c r="PXT21" s="877"/>
      <c r="PXU21" s="877"/>
      <c r="PXV21" s="877"/>
      <c r="PXW21" s="877"/>
      <c r="PXX21" s="877"/>
      <c r="PXY21" s="877"/>
      <c r="PXZ21" s="877"/>
      <c r="PYA21" s="877"/>
      <c r="PYB21" s="877"/>
      <c r="PYC21" s="877"/>
      <c r="PYD21" s="877"/>
      <c r="PYE21" s="877"/>
      <c r="PYF21" s="877"/>
      <c r="PYG21" s="877"/>
      <c r="PYH21" s="877"/>
      <c r="PYI21" s="877"/>
      <c r="PYJ21" s="877"/>
      <c r="PYK21" s="877"/>
      <c r="PYL21" s="877"/>
      <c r="PYM21" s="877"/>
      <c r="PYN21" s="877"/>
      <c r="PYO21" s="877"/>
      <c r="PYP21" s="877"/>
      <c r="PYQ21" s="877"/>
      <c r="PYR21" s="877"/>
      <c r="PYS21" s="877"/>
      <c r="PYT21" s="877"/>
      <c r="PYU21" s="877"/>
      <c r="PYV21" s="877"/>
      <c r="PYW21" s="877"/>
      <c r="PYX21" s="877"/>
      <c r="PYY21" s="877"/>
      <c r="PYZ21" s="877"/>
      <c r="PZA21" s="877"/>
      <c r="PZB21" s="877"/>
      <c r="PZC21" s="877"/>
      <c r="PZD21" s="877"/>
      <c r="PZE21" s="877"/>
      <c r="PZF21" s="877"/>
      <c r="PZG21" s="877"/>
      <c r="PZH21" s="877"/>
      <c r="PZI21" s="877"/>
      <c r="PZJ21" s="877"/>
      <c r="PZK21" s="877"/>
      <c r="PZL21" s="877"/>
      <c r="PZM21" s="877"/>
      <c r="PZN21" s="877"/>
      <c r="PZO21" s="877"/>
      <c r="PZP21" s="877"/>
      <c r="PZQ21" s="877"/>
      <c r="PZR21" s="877"/>
      <c r="PZS21" s="877"/>
      <c r="PZT21" s="877"/>
      <c r="PZU21" s="877"/>
      <c r="PZV21" s="877"/>
      <c r="PZW21" s="877"/>
      <c r="PZX21" s="877"/>
      <c r="PZY21" s="877"/>
      <c r="PZZ21" s="877"/>
      <c r="QAA21" s="877"/>
      <c r="QAB21" s="877"/>
      <c r="QAC21" s="877"/>
      <c r="QAD21" s="877"/>
      <c r="QAE21" s="877"/>
      <c r="QAF21" s="877"/>
      <c r="QAG21" s="877"/>
      <c r="QAH21" s="877"/>
      <c r="QAI21" s="877"/>
      <c r="QAJ21" s="877"/>
      <c r="QAK21" s="877"/>
      <c r="QAL21" s="877"/>
      <c r="QAM21" s="877"/>
      <c r="QAN21" s="877"/>
      <c r="QAO21" s="877"/>
      <c r="QAP21" s="877"/>
      <c r="QAQ21" s="877"/>
      <c r="QAR21" s="877"/>
      <c r="QAS21" s="877"/>
      <c r="QAT21" s="877"/>
      <c r="QAU21" s="877"/>
      <c r="QAV21" s="877"/>
      <c r="QAW21" s="877"/>
      <c r="QAX21" s="877"/>
      <c r="QAY21" s="877"/>
      <c r="QAZ21" s="877"/>
      <c r="QBA21" s="877"/>
      <c r="QBB21" s="877"/>
      <c r="QBC21" s="877"/>
      <c r="QBD21" s="877"/>
      <c r="QBE21" s="877"/>
      <c r="QBF21" s="877"/>
      <c r="QBG21" s="877"/>
      <c r="QBH21" s="877"/>
      <c r="QBI21" s="877"/>
      <c r="QBJ21" s="877"/>
      <c r="QBK21" s="877"/>
      <c r="QBL21" s="877"/>
      <c r="QBM21" s="877"/>
      <c r="QBN21" s="877"/>
      <c r="QBO21" s="877"/>
      <c r="QBP21" s="877"/>
      <c r="QBQ21" s="877"/>
      <c r="QBR21" s="877"/>
      <c r="QBS21" s="877"/>
      <c r="QBT21" s="877"/>
      <c r="QBU21" s="877"/>
      <c r="QBV21" s="877"/>
      <c r="QBW21" s="877"/>
      <c r="QBX21" s="877"/>
      <c r="QBY21" s="877"/>
      <c r="QBZ21" s="877"/>
      <c r="QCA21" s="877"/>
      <c r="QCB21" s="877"/>
      <c r="QCC21" s="877"/>
      <c r="QCD21" s="877"/>
      <c r="QCE21" s="877"/>
      <c r="QCF21" s="877"/>
      <c r="QCG21" s="877"/>
      <c r="QCH21" s="877"/>
      <c r="QCI21" s="877"/>
      <c r="QCJ21" s="877"/>
      <c r="QCK21" s="877"/>
      <c r="QCL21" s="877"/>
      <c r="QCM21" s="877"/>
      <c r="QCN21" s="877"/>
      <c r="QCO21" s="877"/>
      <c r="QCP21" s="877"/>
      <c r="QCQ21" s="877"/>
      <c r="QCR21" s="877"/>
      <c r="QCS21" s="877"/>
      <c r="QCT21" s="877"/>
      <c r="QCU21" s="877"/>
      <c r="QCV21" s="877"/>
      <c r="QCW21" s="877"/>
      <c r="QCX21" s="877"/>
      <c r="QCY21" s="877"/>
      <c r="QCZ21" s="877"/>
      <c r="QDA21" s="877"/>
      <c r="QDB21" s="877"/>
      <c r="QDC21" s="877"/>
      <c r="QDD21" s="877"/>
      <c r="QDE21" s="877"/>
      <c r="QDF21" s="877"/>
      <c r="QDG21" s="877"/>
      <c r="QDH21" s="877"/>
      <c r="QDI21" s="877"/>
      <c r="QDJ21" s="877"/>
      <c r="QDK21" s="877"/>
      <c r="QDL21" s="877"/>
      <c r="QDM21" s="877"/>
      <c r="QDN21" s="877"/>
      <c r="QDO21" s="877"/>
      <c r="QDP21" s="877"/>
      <c r="QDQ21" s="877"/>
      <c r="QDR21" s="877"/>
      <c r="QDS21" s="877"/>
      <c r="QDT21" s="877"/>
      <c r="QDU21" s="877"/>
      <c r="QDV21" s="877"/>
      <c r="QDW21" s="877"/>
      <c r="QDX21" s="877"/>
      <c r="QDY21" s="877"/>
      <c r="QDZ21" s="877"/>
      <c r="QEA21" s="877"/>
      <c r="QEB21" s="877"/>
      <c r="QEC21" s="877"/>
      <c r="QED21" s="877"/>
      <c r="QEE21" s="877"/>
      <c r="QEF21" s="877"/>
      <c r="QEG21" s="877"/>
      <c r="QEH21" s="877"/>
      <c r="QEI21" s="877"/>
      <c r="QEJ21" s="877"/>
      <c r="QEK21" s="877"/>
      <c r="QEL21" s="877"/>
      <c r="QEM21" s="877"/>
      <c r="QEN21" s="877"/>
      <c r="QEO21" s="877"/>
      <c r="QEP21" s="877"/>
      <c r="QEQ21" s="877"/>
      <c r="QER21" s="877"/>
      <c r="QES21" s="877"/>
      <c r="QET21" s="877"/>
      <c r="QEU21" s="877"/>
      <c r="QEV21" s="877"/>
      <c r="QEW21" s="877"/>
      <c r="QEX21" s="877"/>
      <c r="QEY21" s="877"/>
      <c r="QEZ21" s="877"/>
      <c r="QFA21" s="877"/>
      <c r="QFB21" s="877"/>
      <c r="QFC21" s="877"/>
      <c r="QFD21" s="877"/>
      <c r="QFE21" s="877"/>
      <c r="QFF21" s="877"/>
      <c r="QFG21" s="877"/>
      <c r="QFH21" s="877"/>
      <c r="QFI21" s="877"/>
      <c r="QFJ21" s="877"/>
      <c r="QFK21" s="877"/>
      <c r="QFL21" s="877"/>
      <c r="QFM21" s="877"/>
      <c r="QFN21" s="877"/>
      <c r="QFO21" s="877"/>
      <c r="QFP21" s="877"/>
      <c r="QFQ21" s="877"/>
      <c r="QFR21" s="877"/>
      <c r="QFS21" s="877"/>
      <c r="QFT21" s="877"/>
      <c r="QFU21" s="877"/>
      <c r="QFV21" s="877"/>
      <c r="QFW21" s="877"/>
      <c r="QFX21" s="877"/>
      <c r="QFY21" s="877"/>
      <c r="QFZ21" s="877"/>
      <c r="QGA21" s="877"/>
      <c r="QGB21" s="877"/>
      <c r="QGC21" s="877"/>
      <c r="QGD21" s="877"/>
      <c r="QGE21" s="877"/>
      <c r="QGF21" s="877"/>
      <c r="QGG21" s="877"/>
      <c r="QGH21" s="877"/>
      <c r="QGI21" s="877"/>
      <c r="QGJ21" s="877"/>
      <c r="QGK21" s="877"/>
      <c r="QGL21" s="877"/>
      <c r="QGM21" s="877"/>
      <c r="QGN21" s="877"/>
      <c r="QGO21" s="877"/>
      <c r="QGP21" s="877"/>
      <c r="QGQ21" s="877"/>
      <c r="QGR21" s="877"/>
      <c r="QGS21" s="877"/>
      <c r="QGT21" s="877"/>
      <c r="QGU21" s="877"/>
      <c r="QGV21" s="877"/>
      <c r="QGW21" s="877"/>
      <c r="QGX21" s="877"/>
      <c r="QGY21" s="877"/>
      <c r="QGZ21" s="877"/>
      <c r="QHA21" s="877"/>
      <c r="QHB21" s="877"/>
      <c r="QHC21" s="877"/>
      <c r="QHD21" s="877"/>
      <c r="QHE21" s="877"/>
      <c r="QHF21" s="877"/>
      <c r="QHG21" s="877"/>
      <c r="QHH21" s="877"/>
      <c r="QHI21" s="877"/>
      <c r="QHJ21" s="877"/>
      <c r="QHK21" s="877"/>
      <c r="QHL21" s="877"/>
      <c r="QHM21" s="877"/>
      <c r="QHN21" s="877"/>
      <c r="QHO21" s="877"/>
      <c r="QHP21" s="877"/>
      <c r="QHQ21" s="877"/>
      <c r="QHR21" s="877"/>
      <c r="QHS21" s="877"/>
      <c r="QHT21" s="877"/>
      <c r="QHU21" s="877"/>
      <c r="QHV21" s="877"/>
      <c r="QHW21" s="877"/>
      <c r="QHX21" s="877"/>
      <c r="QHY21" s="877"/>
      <c r="QHZ21" s="877"/>
      <c r="QIA21" s="877"/>
      <c r="QIB21" s="877"/>
      <c r="QIC21" s="877"/>
      <c r="QID21" s="877"/>
      <c r="QIE21" s="877"/>
      <c r="QIF21" s="877"/>
      <c r="QIG21" s="877"/>
      <c r="QIH21" s="877"/>
      <c r="QII21" s="877"/>
      <c r="QIJ21" s="877"/>
      <c r="QIK21" s="877"/>
      <c r="QIL21" s="877"/>
      <c r="QIM21" s="877"/>
      <c r="QIN21" s="877"/>
      <c r="QIO21" s="877"/>
      <c r="QIP21" s="877"/>
      <c r="QIQ21" s="877"/>
      <c r="QIR21" s="877"/>
      <c r="QIS21" s="877"/>
      <c r="QIT21" s="877"/>
      <c r="QIU21" s="877"/>
      <c r="QIV21" s="877"/>
      <c r="QIW21" s="877"/>
      <c r="QIX21" s="877"/>
      <c r="QIY21" s="877"/>
      <c r="QIZ21" s="877"/>
      <c r="QJA21" s="877"/>
      <c r="QJB21" s="877"/>
      <c r="QJC21" s="877"/>
      <c r="QJD21" s="877"/>
      <c r="QJE21" s="877"/>
      <c r="QJF21" s="877"/>
      <c r="QJG21" s="877"/>
      <c r="QJH21" s="877"/>
      <c r="QJI21" s="877"/>
      <c r="QJJ21" s="877"/>
      <c r="QJK21" s="877"/>
      <c r="QJL21" s="877"/>
      <c r="QJM21" s="877"/>
      <c r="QJN21" s="877"/>
      <c r="QJO21" s="877"/>
      <c r="QJP21" s="877"/>
      <c r="QJQ21" s="877"/>
      <c r="QJR21" s="877"/>
      <c r="QJS21" s="877"/>
      <c r="QJT21" s="877"/>
      <c r="QJU21" s="877"/>
      <c r="QJV21" s="877"/>
      <c r="QJW21" s="877"/>
      <c r="QJX21" s="877"/>
      <c r="QJY21" s="877"/>
      <c r="QJZ21" s="877"/>
      <c r="QKA21" s="877"/>
      <c r="QKB21" s="877"/>
      <c r="QKC21" s="877"/>
      <c r="QKD21" s="877"/>
      <c r="QKE21" s="877"/>
      <c r="QKF21" s="877"/>
      <c r="QKG21" s="877"/>
      <c r="QKH21" s="877"/>
      <c r="QKI21" s="877"/>
      <c r="QKJ21" s="877"/>
      <c r="QKK21" s="877"/>
      <c r="QKL21" s="877"/>
      <c r="QKM21" s="877"/>
      <c r="QKN21" s="877"/>
      <c r="QKO21" s="877"/>
      <c r="QKP21" s="877"/>
      <c r="QKQ21" s="877"/>
      <c r="QKR21" s="877"/>
      <c r="QKS21" s="877"/>
      <c r="QKT21" s="877"/>
      <c r="QKU21" s="877"/>
      <c r="QKV21" s="877"/>
      <c r="QKW21" s="877"/>
      <c r="QKX21" s="877"/>
      <c r="QKY21" s="877"/>
      <c r="QKZ21" s="877"/>
      <c r="QLA21" s="877"/>
      <c r="QLB21" s="877"/>
      <c r="QLC21" s="877"/>
      <c r="QLD21" s="877"/>
      <c r="QLE21" s="877"/>
      <c r="QLF21" s="877"/>
      <c r="QLG21" s="877"/>
      <c r="QLH21" s="877"/>
      <c r="QLI21" s="877"/>
      <c r="QLJ21" s="877"/>
      <c r="QLK21" s="877"/>
      <c r="QLL21" s="877"/>
      <c r="QLM21" s="877"/>
      <c r="QLN21" s="877"/>
      <c r="QLO21" s="877"/>
      <c r="QLP21" s="877"/>
      <c r="QLQ21" s="877"/>
      <c r="QLR21" s="877"/>
      <c r="QLS21" s="877"/>
      <c r="QLT21" s="877"/>
      <c r="QLU21" s="877"/>
      <c r="QLV21" s="877"/>
      <c r="QLW21" s="877"/>
      <c r="QLX21" s="877"/>
      <c r="QLY21" s="877"/>
      <c r="QLZ21" s="877"/>
      <c r="QMA21" s="877"/>
      <c r="QMB21" s="877"/>
      <c r="QMC21" s="877"/>
      <c r="QMD21" s="877"/>
      <c r="QME21" s="877"/>
      <c r="QMF21" s="877"/>
      <c r="QMG21" s="877"/>
      <c r="QMH21" s="877"/>
      <c r="QMI21" s="877"/>
      <c r="QMJ21" s="877"/>
      <c r="QMK21" s="877"/>
      <c r="QML21" s="877"/>
      <c r="QMM21" s="877"/>
      <c r="QMN21" s="877"/>
      <c r="QMO21" s="877"/>
      <c r="QMP21" s="877"/>
      <c r="QMQ21" s="877"/>
      <c r="QMR21" s="877"/>
      <c r="QMS21" s="877"/>
      <c r="QMT21" s="877"/>
      <c r="QMU21" s="877"/>
      <c r="QMV21" s="877"/>
      <c r="QMW21" s="877"/>
      <c r="QMX21" s="877"/>
      <c r="QMY21" s="877"/>
      <c r="QMZ21" s="877"/>
      <c r="QNA21" s="877"/>
      <c r="QNB21" s="877"/>
      <c r="QNC21" s="877"/>
      <c r="QND21" s="877"/>
      <c r="QNE21" s="877"/>
      <c r="QNF21" s="877"/>
      <c r="QNG21" s="877"/>
      <c r="QNH21" s="877"/>
      <c r="QNI21" s="877"/>
      <c r="QNJ21" s="877"/>
      <c r="QNK21" s="877"/>
      <c r="QNL21" s="877"/>
      <c r="QNM21" s="877"/>
      <c r="QNN21" s="877"/>
      <c r="QNO21" s="877"/>
      <c r="QNP21" s="877"/>
      <c r="QNQ21" s="877"/>
      <c r="QNR21" s="877"/>
      <c r="QNS21" s="877"/>
      <c r="QNT21" s="877"/>
      <c r="QNU21" s="877"/>
      <c r="QNV21" s="877"/>
      <c r="QNW21" s="877"/>
      <c r="QNX21" s="877"/>
      <c r="QNY21" s="877"/>
      <c r="QNZ21" s="877"/>
      <c r="QOA21" s="877"/>
      <c r="QOB21" s="877"/>
      <c r="QOC21" s="877"/>
      <c r="QOD21" s="877"/>
      <c r="QOE21" s="877"/>
      <c r="QOF21" s="877"/>
      <c r="QOG21" s="877"/>
      <c r="QOH21" s="877"/>
      <c r="QOI21" s="877"/>
      <c r="QOJ21" s="877"/>
      <c r="QOK21" s="877"/>
      <c r="QOL21" s="877"/>
      <c r="QOM21" s="877"/>
      <c r="QON21" s="877"/>
      <c r="QOO21" s="877"/>
      <c r="QOP21" s="877"/>
      <c r="QOQ21" s="877"/>
      <c r="QOR21" s="877"/>
      <c r="QOS21" s="877"/>
      <c r="QOT21" s="877"/>
      <c r="QOU21" s="877"/>
      <c r="QOV21" s="877"/>
      <c r="QOW21" s="877"/>
      <c r="QOX21" s="877"/>
      <c r="QOY21" s="877"/>
      <c r="QOZ21" s="877"/>
      <c r="QPA21" s="877"/>
      <c r="QPB21" s="877"/>
      <c r="QPC21" s="877"/>
      <c r="QPD21" s="877"/>
      <c r="QPE21" s="877"/>
      <c r="QPF21" s="877"/>
      <c r="QPG21" s="877"/>
      <c r="QPH21" s="877"/>
      <c r="QPI21" s="877"/>
      <c r="QPJ21" s="877"/>
      <c r="QPK21" s="877"/>
      <c r="QPL21" s="877"/>
      <c r="QPM21" s="877"/>
      <c r="QPN21" s="877"/>
      <c r="QPO21" s="877"/>
      <c r="QPP21" s="877"/>
      <c r="QPQ21" s="877"/>
      <c r="QPR21" s="877"/>
      <c r="QPS21" s="877"/>
      <c r="QPT21" s="877"/>
      <c r="QPU21" s="877"/>
      <c r="QPV21" s="877"/>
      <c r="QPW21" s="877"/>
      <c r="QPX21" s="877"/>
      <c r="QPY21" s="877"/>
      <c r="QPZ21" s="877"/>
      <c r="QQA21" s="877"/>
      <c r="QQB21" s="877"/>
      <c r="QQC21" s="877"/>
      <c r="QQD21" s="877"/>
      <c r="QQE21" s="877"/>
      <c r="QQF21" s="877"/>
      <c r="QQG21" s="877"/>
      <c r="QQH21" s="877"/>
      <c r="QQI21" s="877"/>
      <c r="QQJ21" s="877"/>
      <c r="QQK21" s="877"/>
      <c r="QQL21" s="877"/>
      <c r="QQM21" s="877"/>
      <c r="QQN21" s="877"/>
      <c r="QQO21" s="877"/>
      <c r="QQP21" s="877"/>
      <c r="QQQ21" s="877"/>
      <c r="QQR21" s="877"/>
      <c r="QQS21" s="877"/>
      <c r="QQT21" s="877"/>
      <c r="QQU21" s="877"/>
      <c r="QQV21" s="877"/>
      <c r="QQW21" s="877"/>
      <c r="QQX21" s="877"/>
      <c r="QQY21" s="877"/>
      <c r="QQZ21" s="877"/>
      <c r="QRA21" s="877"/>
      <c r="QRB21" s="877"/>
      <c r="QRC21" s="877"/>
      <c r="QRD21" s="877"/>
      <c r="QRE21" s="877"/>
      <c r="QRF21" s="877"/>
      <c r="QRG21" s="877"/>
      <c r="QRH21" s="877"/>
      <c r="QRI21" s="877"/>
      <c r="QRJ21" s="877"/>
      <c r="QRK21" s="877"/>
      <c r="QRL21" s="877"/>
      <c r="QRM21" s="877"/>
      <c r="QRN21" s="877"/>
      <c r="QRO21" s="877"/>
      <c r="QRP21" s="877"/>
      <c r="QRQ21" s="877"/>
      <c r="QRR21" s="877"/>
      <c r="QRS21" s="877"/>
      <c r="QRT21" s="877"/>
      <c r="QRU21" s="877"/>
      <c r="QRV21" s="877"/>
      <c r="QRW21" s="877"/>
      <c r="QRX21" s="877"/>
      <c r="QRY21" s="877"/>
      <c r="QRZ21" s="877"/>
      <c r="QSA21" s="877"/>
      <c r="QSB21" s="877"/>
      <c r="QSC21" s="877"/>
      <c r="QSD21" s="877"/>
      <c r="QSE21" s="877"/>
      <c r="QSF21" s="877"/>
      <c r="QSG21" s="877"/>
      <c r="QSH21" s="877"/>
      <c r="QSI21" s="877"/>
      <c r="QSJ21" s="877"/>
      <c r="QSK21" s="877"/>
      <c r="QSL21" s="877"/>
      <c r="QSM21" s="877"/>
      <c r="QSN21" s="877"/>
      <c r="QSO21" s="877"/>
      <c r="QSP21" s="877"/>
      <c r="QSQ21" s="877"/>
      <c r="QSR21" s="877"/>
      <c r="QSS21" s="877"/>
      <c r="QST21" s="877"/>
      <c r="QSU21" s="877"/>
      <c r="QSV21" s="877"/>
      <c r="QSW21" s="877"/>
      <c r="QSX21" s="877"/>
      <c r="QSY21" s="877"/>
      <c r="QSZ21" s="877"/>
      <c r="QTA21" s="877"/>
      <c r="QTB21" s="877"/>
      <c r="QTC21" s="877"/>
      <c r="QTD21" s="877"/>
      <c r="QTE21" s="877"/>
      <c r="QTF21" s="877"/>
      <c r="QTG21" s="877"/>
      <c r="QTH21" s="877"/>
      <c r="QTI21" s="877"/>
      <c r="QTJ21" s="877"/>
      <c r="QTK21" s="877"/>
      <c r="QTL21" s="877"/>
      <c r="QTM21" s="877"/>
      <c r="QTN21" s="877"/>
      <c r="QTO21" s="877"/>
      <c r="QTP21" s="877"/>
      <c r="QTQ21" s="877"/>
      <c r="QTR21" s="877"/>
      <c r="QTS21" s="877"/>
      <c r="QTT21" s="877"/>
      <c r="QTU21" s="877"/>
      <c r="QTV21" s="877"/>
      <c r="QTW21" s="877"/>
      <c r="QTX21" s="877"/>
      <c r="QTY21" s="877"/>
      <c r="QTZ21" s="877"/>
      <c r="QUA21" s="877"/>
      <c r="QUB21" s="877"/>
      <c r="QUC21" s="877"/>
      <c r="QUD21" s="877"/>
      <c r="QUE21" s="877"/>
      <c r="QUF21" s="877"/>
      <c r="QUG21" s="877"/>
      <c r="QUH21" s="877"/>
      <c r="QUI21" s="877"/>
      <c r="QUJ21" s="877"/>
      <c r="QUK21" s="877"/>
      <c r="QUL21" s="877"/>
      <c r="QUM21" s="877"/>
      <c r="QUN21" s="877"/>
      <c r="QUO21" s="877"/>
      <c r="QUP21" s="877"/>
      <c r="QUQ21" s="877"/>
      <c r="QUR21" s="877"/>
      <c r="QUS21" s="877"/>
      <c r="QUT21" s="877"/>
      <c r="QUU21" s="877"/>
      <c r="QUV21" s="877"/>
      <c r="QUW21" s="877"/>
      <c r="QUX21" s="877"/>
      <c r="QUY21" s="877"/>
      <c r="QUZ21" s="877"/>
      <c r="QVA21" s="877"/>
      <c r="QVB21" s="877"/>
      <c r="QVC21" s="877"/>
      <c r="QVD21" s="877"/>
      <c r="QVE21" s="877"/>
      <c r="QVF21" s="877"/>
      <c r="QVG21" s="877"/>
      <c r="QVH21" s="877"/>
      <c r="QVI21" s="877"/>
      <c r="QVJ21" s="877"/>
      <c r="QVK21" s="877"/>
      <c r="QVL21" s="877"/>
      <c r="QVM21" s="877"/>
      <c r="QVN21" s="877"/>
      <c r="QVO21" s="877"/>
      <c r="QVP21" s="877"/>
      <c r="QVQ21" s="877"/>
      <c r="QVR21" s="877"/>
      <c r="QVS21" s="877"/>
      <c r="QVT21" s="877"/>
      <c r="QVU21" s="877"/>
      <c r="QVV21" s="877"/>
      <c r="QVW21" s="877"/>
      <c r="QVX21" s="877"/>
      <c r="QVY21" s="877"/>
      <c r="QVZ21" s="877"/>
      <c r="QWA21" s="877"/>
      <c r="QWB21" s="877"/>
      <c r="QWC21" s="877"/>
      <c r="QWD21" s="877"/>
      <c r="QWE21" s="877"/>
      <c r="QWF21" s="877"/>
      <c r="QWG21" s="877"/>
      <c r="QWH21" s="877"/>
      <c r="QWI21" s="877"/>
      <c r="QWJ21" s="877"/>
      <c r="QWK21" s="877"/>
      <c r="QWL21" s="877"/>
      <c r="QWM21" s="877"/>
      <c r="QWN21" s="877"/>
      <c r="QWO21" s="877"/>
      <c r="QWP21" s="877"/>
      <c r="QWQ21" s="877"/>
      <c r="QWR21" s="877"/>
      <c r="QWS21" s="877"/>
      <c r="QWT21" s="877"/>
      <c r="QWU21" s="877"/>
      <c r="QWV21" s="877"/>
      <c r="QWW21" s="877"/>
      <c r="QWX21" s="877"/>
      <c r="QWY21" s="877"/>
      <c r="QWZ21" s="877"/>
      <c r="QXA21" s="877"/>
      <c r="QXB21" s="877"/>
      <c r="QXC21" s="877"/>
      <c r="QXD21" s="877"/>
      <c r="QXE21" s="877"/>
      <c r="QXF21" s="877"/>
      <c r="QXG21" s="877"/>
      <c r="QXH21" s="877"/>
      <c r="QXI21" s="877"/>
      <c r="QXJ21" s="877"/>
      <c r="QXK21" s="877"/>
      <c r="QXL21" s="877"/>
      <c r="QXM21" s="877"/>
      <c r="QXN21" s="877"/>
      <c r="QXO21" s="877"/>
      <c r="QXP21" s="877"/>
      <c r="QXQ21" s="877"/>
      <c r="QXR21" s="877"/>
      <c r="QXS21" s="877"/>
      <c r="QXT21" s="877"/>
      <c r="QXU21" s="877"/>
      <c r="QXV21" s="877"/>
      <c r="QXW21" s="877"/>
      <c r="QXX21" s="877"/>
      <c r="QXY21" s="877"/>
      <c r="QXZ21" s="877"/>
      <c r="QYA21" s="877"/>
      <c r="QYB21" s="877"/>
      <c r="QYC21" s="877"/>
      <c r="QYD21" s="877"/>
      <c r="QYE21" s="877"/>
      <c r="QYF21" s="877"/>
      <c r="QYG21" s="877"/>
      <c r="QYH21" s="877"/>
      <c r="QYI21" s="877"/>
      <c r="QYJ21" s="877"/>
      <c r="QYK21" s="877"/>
      <c r="QYL21" s="877"/>
      <c r="QYM21" s="877"/>
      <c r="QYN21" s="877"/>
      <c r="QYO21" s="877"/>
      <c r="QYP21" s="877"/>
      <c r="QYQ21" s="877"/>
      <c r="QYR21" s="877"/>
      <c r="QYS21" s="877"/>
      <c r="QYT21" s="877"/>
      <c r="QYU21" s="877"/>
      <c r="QYV21" s="877"/>
      <c r="QYW21" s="877"/>
      <c r="QYX21" s="877"/>
      <c r="QYY21" s="877"/>
      <c r="QYZ21" s="877"/>
      <c r="QZA21" s="877"/>
      <c r="QZB21" s="877"/>
      <c r="QZC21" s="877"/>
      <c r="QZD21" s="877"/>
      <c r="QZE21" s="877"/>
      <c r="QZF21" s="877"/>
      <c r="QZG21" s="877"/>
      <c r="QZH21" s="877"/>
      <c r="QZI21" s="877"/>
      <c r="QZJ21" s="877"/>
      <c r="QZK21" s="877"/>
      <c r="QZL21" s="877"/>
      <c r="QZM21" s="877"/>
      <c r="QZN21" s="877"/>
      <c r="QZO21" s="877"/>
      <c r="QZP21" s="877"/>
      <c r="QZQ21" s="877"/>
      <c r="QZR21" s="877"/>
      <c r="QZS21" s="877"/>
      <c r="QZT21" s="877"/>
      <c r="QZU21" s="877"/>
      <c r="QZV21" s="877"/>
      <c r="QZW21" s="877"/>
      <c r="QZX21" s="877"/>
      <c r="QZY21" s="877"/>
      <c r="QZZ21" s="877"/>
      <c r="RAA21" s="877"/>
      <c r="RAB21" s="877"/>
      <c r="RAC21" s="877"/>
      <c r="RAD21" s="877"/>
      <c r="RAE21" s="877"/>
      <c r="RAF21" s="877"/>
      <c r="RAG21" s="877"/>
      <c r="RAH21" s="877"/>
      <c r="RAI21" s="877"/>
      <c r="RAJ21" s="877"/>
      <c r="RAK21" s="877"/>
      <c r="RAL21" s="877"/>
      <c r="RAM21" s="877"/>
      <c r="RAN21" s="877"/>
      <c r="RAO21" s="877"/>
      <c r="RAP21" s="877"/>
      <c r="RAQ21" s="877"/>
      <c r="RAR21" s="877"/>
      <c r="RAS21" s="877"/>
      <c r="RAT21" s="877"/>
      <c r="RAU21" s="877"/>
      <c r="RAV21" s="877"/>
      <c r="RAW21" s="877"/>
      <c r="RAX21" s="877"/>
      <c r="RAY21" s="877"/>
      <c r="RAZ21" s="877"/>
      <c r="RBA21" s="877"/>
      <c r="RBB21" s="877"/>
      <c r="RBC21" s="877"/>
      <c r="RBD21" s="877"/>
      <c r="RBE21" s="877"/>
      <c r="RBF21" s="877"/>
      <c r="RBG21" s="877"/>
      <c r="RBH21" s="877"/>
      <c r="RBI21" s="877"/>
      <c r="RBJ21" s="877"/>
      <c r="RBK21" s="877"/>
      <c r="RBL21" s="877"/>
      <c r="RBM21" s="877"/>
      <c r="RBN21" s="877"/>
      <c r="RBO21" s="877"/>
      <c r="RBP21" s="877"/>
      <c r="RBQ21" s="877"/>
      <c r="RBR21" s="877"/>
      <c r="RBS21" s="877"/>
      <c r="RBT21" s="877"/>
      <c r="RBU21" s="877"/>
      <c r="RBV21" s="877"/>
      <c r="RBW21" s="877"/>
      <c r="RBX21" s="877"/>
      <c r="RBY21" s="877"/>
      <c r="RBZ21" s="877"/>
      <c r="RCA21" s="877"/>
      <c r="RCB21" s="877"/>
      <c r="RCC21" s="877"/>
      <c r="RCD21" s="877"/>
      <c r="RCE21" s="877"/>
      <c r="RCF21" s="877"/>
      <c r="RCG21" s="877"/>
      <c r="RCH21" s="877"/>
      <c r="RCI21" s="877"/>
      <c r="RCJ21" s="877"/>
      <c r="RCK21" s="877"/>
      <c r="RCL21" s="877"/>
      <c r="RCM21" s="877"/>
      <c r="RCN21" s="877"/>
      <c r="RCO21" s="877"/>
      <c r="RCP21" s="877"/>
      <c r="RCQ21" s="877"/>
      <c r="RCR21" s="877"/>
      <c r="RCS21" s="877"/>
      <c r="RCT21" s="877"/>
      <c r="RCU21" s="877"/>
      <c r="RCV21" s="877"/>
      <c r="RCW21" s="877"/>
      <c r="RCX21" s="877"/>
      <c r="RCY21" s="877"/>
      <c r="RCZ21" s="877"/>
      <c r="RDA21" s="877"/>
      <c r="RDB21" s="877"/>
      <c r="RDC21" s="877"/>
      <c r="RDD21" s="877"/>
      <c r="RDE21" s="877"/>
      <c r="RDF21" s="877"/>
      <c r="RDG21" s="877"/>
      <c r="RDH21" s="877"/>
      <c r="RDI21" s="877"/>
      <c r="RDJ21" s="877"/>
      <c r="RDK21" s="877"/>
      <c r="RDL21" s="877"/>
      <c r="RDM21" s="877"/>
      <c r="RDN21" s="877"/>
      <c r="RDO21" s="877"/>
      <c r="RDP21" s="877"/>
      <c r="RDQ21" s="877"/>
      <c r="RDR21" s="877"/>
      <c r="RDS21" s="877"/>
      <c r="RDT21" s="877"/>
      <c r="RDU21" s="877"/>
      <c r="RDV21" s="877"/>
      <c r="RDW21" s="877"/>
      <c r="RDX21" s="877"/>
      <c r="RDY21" s="877"/>
      <c r="RDZ21" s="877"/>
      <c r="REA21" s="877"/>
      <c r="REB21" s="877"/>
      <c r="REC21" s="877"/>
      <c r="RED21" s="877"/>
      <c r="REE21" s="877"/>
      <c r="REF21" s="877"/>
      <c r="REG21" s="877"/>
      <c r="REH21" s="877"/>
      <c r="REI21" s="877"/>
      <c r="REJ21" s="877"/>
      <c r="REK21" s="877"/>
      <c r="REL21" s="877"/>
      <c r="REM21" s="877"/>
      <c r="REN21" s="877"/>
      <c r="REO21" s="877"/>
      <c r="REP21" s="877"/>
      <c r="REQ21" s="877"/>
      <c r="RER21" s="877"/>
      <c r="RES21" s="877"/>
      <c r="RET21" s="877"/>
      <c r="REU21" s="877"/>
      <c r="REV21" s="877"/>
      <c r="REW21" s="877"/>
      <c r="REX21" s="877"/>
      <c r="REY21" s="877"/>
      <c r="REZ21" s="877"/>
      <c r="RFA21" s="877"/>
      <c r="RFB21" s="877"/>
      <c r="RFC21" s="877"/>
      <c r="RFD21" s="877"/>
      <c r="RFE21" s="877"/>
      <c r="RFF21" s="877"/>
      <c r="RFG21" s="877"/>
      <c r="RFH21" s="877"/>
      <c r="RFI21" s="877"/>
      <c r="RFJ21" s="877"/>
      <c r="RFK21" s="877"/>
      <c r="RFL21" s="877"/>
      <c r="RFM21" s="877"/>
      <c r="RFN21" s="877"/>
      <c r="RFO21" s="877"/>
      <c r="RFP21" s="877"/>
      <c r="RFQ21" s="877"/>
      <c r="RFR21" s="877"/>
      <c r="RFS21" s="877"/>
      <c r="RFT21" s="877"/>
      <c r="RFU21" s="877"/>
      <c r="RFV21" s="877"/>
      <c r="RFW21" s="877"/>
      <c r="RFX21" s="877"/>
      <c r="RFY21" s="877"/>
      <c r="RFZ21" s="877"/>
      <c r="RGA21" s="877"/>
      <c r="RGB21" s="877"/>
      <c r="RGC21" s="877"/>
      <c r="RGD21" s="877"/>
      <c r="RGE21" s="877"/>
      <c r="RGF21" s="877"/>
      <c r="RGG21" s="877"/>
      <c r="RGH21" s="877"/>
      <c r="RGI21" s="877"/>
      <c r="RGJ21" s="877"/>
      <c r="RGK21" s="877"/>
      <c r="RGL21" s="877"/>
      <c r="RGM21" s="877"/>
      <c r="RGN21" s="877"/>
      <c r="RGO21" s="877"/>
      <c r="RGP21" s="877"/>
      <c r="RGQ21" s="877"/>
      <c r="RGR21" s="877"/>
      <c r="RGS21" s="877"/>
      <c r="RGT21" s="877"/>
      <c r="RGU21" s="877"/>
      <c r="RGV21" s="877"/>
      <c r="RGW21" s="877"/>
      <c r="RGX21" s="877"/>
      <c r="RGY21" s="877"/>
      <c r="RGZ21" s="877"/>
      <c r="RHA21" s="877"/>
      <c r="RHB21" s="877"/>
      <c r="RHC21" s="877"/>
      <c r="RHD21" s="877"/>
      <c r="RHE21" s="877"/>
      <c r="RHF21" s="877"/>
      <c r="RHG21" s="877"/>
      <c r="RHH21" s="877"/>
      <c r="RHI21" s="877"/>
      <c r="RHJ21" s="877"/>
      <c r="RHK21" s="877"/>
      <c r="RHL21" s="877"/>
      <c r="RHM21" s="877"/>
      <c r="RHN21" s="877"/>
      <c r="RHO21" s="877"/>
      <c r="RHP21" s="877"/>
      <c r="RHQ21" s="877"/>
      <c r="RHR21" s="877"/>
      <c r="RHS21" s="877"/>
      <c r="RHT21" s="877"/>
      <c r="RHU21" s="877"/>
      <c r="RHV21" s="877"/>
      <c r="RHW21" s="877"/>
      <c r="RHX21" s="877"/>
      <c r="RHY21" s="877"/>
      <c r="RHZ21" s="877"/>
      <c r="RIA21" s="877"/>
      <c r="RIB21" s="877"/>
      <c r="RIC21" s="877"/>
      <c r="RID21" s="877"/>
      <c r="RIE21" s="877"/>
      <c r="RIF21" s="877"/>
      <c r="RIG21" s="877"/>
      <c r="RIH21" s="877"/>
      <c r="RII21" s="877"/>
      <c r="RIJ21" s="877"/>
      <c r="RIK21" s="877"/>
      <c r="RIL21" s="877"/>
      <c r="RIM21" s="877"/>
      <c r="RIN21" s="877"/>
      <c r="RIO21" s="877"/>
      <c r="RIP21" s="877"/>
      <c r="RIQ21" s="877"/>
      <c r="RIR21" s="877"/>
      <c r="RIS21" s="877"/>
      <c r="RIT21" s="877"/>
      <c r="RIU21" s="877"/>
      <c r="RIV21" s="877"/>
      <c r="RIW21" s="877"/>
      <c r="RIX21" s="877"/>
      <c r="RIY21" s="877"/>
      <c r="RIZ21" s="877"/>
      <c r="RJA21" s="877"/>
      <c r="RJB21" s="877"/>
      <c r="RJC21" s="877"/>
      <c r="RJD21" s="877"/>
      <c r="RJE21" s="877"/>
      <c r="RJF21" s="877"/>
      <c r="RJG21" s="877"/>
      <c r="RJH21" s="877"/>
      <c r="RJI21" s="877"/>
      <c r="RJJ21" s="877"/>
      <c r="RJK21" s="877"/>
      <c r="RJL21" s="877"/>
      <c r="RJM21" s="877"/>
      <c r="RJN21" s="877"/>
      <c r="RJO21" s="877"/>
      <c r="RJP21" s="877"/>
      <c r="RJQ21" s="877"/>
      <c r="RJR21" s="877"/>
      <c r="RJS21" s="877"/>
      <c r="RJT21" s="877"/>
      <c r="RJU21" s="877"/>
      <c r="RJV21" s="877"/>
      <c r="RJW21" s="877"/>
      <c r="RJX21" s="877"/>
      <c r="RJY21" s="877"/>
      <c r="RJZ21" s="877"/>
      <c r="RKA21" s="877"/>
      <c r="RKB21" s="877"/>
      <c r="RKC21" s="877"/>
      <c r="RKD21" s="877"/>
      <c r="RKE21" s="877"/>
      <c r="RKF21" s="877"/>
      <c r="RKG21" s="877"/>
      <c r="RKH21" s="877"/>
      <c r="RKI21" s="877"/>
      <c r="RKJ21" s="877"/>
      <c r="RKK21" s="877"/>
      <c r="RKL21" s="877"/>
      <c r="RKM21" s="877"/>
      <c r="RKN21" s="877"/>
      <c r="RKO21" s="877"/>
      <c r="RKP21" s="877"/>
      <c r="RKQ21" s="877"/>
      <c r="RKR21" s="877"/>
      <c r="RKS21" s="877"/>
      <c r="RKT21" s="877"/>
      <c r="RKU21" s="877"/>
      <c r="RKV21" s="877"/>
      <c r="RKW21" s="877"/>
      <c r="RKX21" s="877"/>
      <c r="RKY21" s="877"/>
      <c r="RKZ21" s="877"/>
      <c r="RLA21" s="877"/>
      <c r="RLB21" s="877"/>
      <c r="RLC21" s="877"/>
      <c r="RLD21" s="877"/>
      <c r="RLE21" s="877"/>
      <c r="RLF21" s="877"/>
      <c r="RLG21" s="877"/>
      <c r="RLH21" s="877"/>
      <c r="RLI21" s="877"/>
      <c r="RLJ21" s="877"/>
      <c r="RLK21" s="877"/>
      <c r="RLL21" s="877"/>
      <c r="RLM21" s="877"/>
      <c r="RLN21" s="877"/>
      <c r="RLO21" s="877"/>
      <c r="RLP21" s="877"/>
      <c r="RLQ21" s="877"/>
      <c r="RLR21" s="877"/>
      <c r="RLS21" s="877"/>
      <c r="RLT21" s="877"/>
      <c r="RLU21" s="877"/>
      <c r="RLV21" s="877"/>
      <c r="RLW21" s="877"/>
      <c r="RLX21" s="877"/>
      <c r="RLY21" s="877"/>
      <c r="RLZ21" s="877"/>
      <c r="RMA21" s="877"/>
      <c r="RMB21" s="877"/>
      <c r="RMC21" s="877"/>
      <c r="RMD21" s="877"/>
      <c r="RME21" s="877"/>
      <c r="RMF21" s="877"/>
      <c r="RMG21" s="877"/>
      <c r="RMH21" s="877"/>
      <c r="RMI21" s="877"/>
      <c r="RMJ21" s="877"/>
      <c r="RMK21" s="877"/>
      <c r="RML21" s="877"/>
      <c r="RMM21" s="877"/>
      <c r="RMN21" s="877"/>
      <c r="RMO21" s="877"/>
      <c r="RMP21" s="877"/>
      <c r="RMQ21" s="877"/>
      <c r="RMR21" s="877"/>
      <c r="RMS21" s="877"/>
      <c r="RMT21" s="877"/>
      <c r="RMU21" s="877"/>
      <c r="RMV21" s="877"/>
      <c r="RMW21" s="877"/>
      <c r="RMX21" s="877"/>
      <c r="RMY21" s="877"/>
      <c r="RMZ21" s="877"/>
      <c r="RNA21" s="877"/>
      <c r="RNB21" s="877"/>
      <c r="RNC21" s="877"/>
      <c r="RND21" s="877"/>
      <c r="RNE21" s="877"/>
      <c r="RNF21" s="877"/>
      <c r="RNG21" s="877"/>
      <c r="RNH21" s="877"/>
      <c r="RNI21" s="877"/>
      <c r="RNJ21" s="877"/>
      <c r="RNK21" s="877"/>
      <c r="RNL21" s="877"/>
      <c r="RNM21" s="877"/>
      <c r="RNN21" s="877"/>
      <c r="RNO21" s="877"/>
      <c r="RNP21" s="877"/>
      <c r="RNQ21" s="877"/>
      <c r="RNR21" s="877"/>
      <c r="RNS21" s="877"/>
      <c r="RNT21" s="877"/>
      <c r="RNU21" s="877"/>
      <c r="RNV21" s="877"/>
      <c r="RNW21" s="877"/>
      <c r="RNX21" s="877"/>
      <c r="RNY21" s="877"/>
      <c r="RNZ21" s="877"/>
      <c r="ROA21" s="877"/>
      <c r="ROB21" s="877"/>
      <c r="ROC21" s="877"/>
      <c r="ROD21" s="877"/>
      <c r="ROE21" s="877"/>
      <c r="ROF21" s="877"/>
      <c r="ROG21" s="877"/>
      <c r="ROH21" s="877"/>
      <c r="ROI21" s="877"/>
      <c r="ROJ21" s="877"/>
      <c r="ROK21" s="877"/>
      <c r="ROL21" s="877"/>
      <c r="ROM21" s="877"/>
      <c r="RON21" s="877"/>
      <c r="ROO21" s="877"/>
      <c r="ROP21" s="877"/>
      <c r="ROQ21" s="877"/>
      <c r="ROR21" s="877"/>
      <c r="ROS21" s="877"/>
      <c r="ROT21" s="877"/>
      <c r="ROU21" s="877"/>
      <c r="ROV21" s="877"/>
      <c r="ROW21" s="877"/>
      <c r="ROX21" s="877"/>
      <c r="ROY21" s="877"/>
      <c r="ROZ21" s="877"/>
      <c r="RPA21" s="877"/>
      <c r="RPB21" s="877"/>
      <c r="RPC21" s="877"/>
      <c r="RPD21" s="877"/>
      <c r="RPE21" s="877"/>
      <c r="RPF21" s="877"/>
      <c r="RPG21" s="877"/>
      <c r="RPH21" s="877"/>
      <c r="RPI21" s="877"/>
      <c r="RPJ21" s="877"/>
      <c r="RPK21" s="877"/>
      <c r="RPL21" s="877"/>
      <c r="RPM21" s="877"/>
      <c r="RPN21" s="877"/>
      <c r="RPO21" s="877"/>
      <c r="RPP21" s="877"/>
      <c r="RPQ21" s="877"/>
      <c r="RPR21" s="877"/>
      <c r="RPS21" s="877"/>
      <c r="RPT21" s="877"/>
      <c r="RPU21" s="877"/>
      <c r="RPV21" s="877"/>
      <c r="RPW21" s="877"/>
      <c r="RPX21" s="877"/>
      <c r="RPY21" s="877"/>
      <c r="RPZ21" s="877"/>
      <c r="RQA21" s="877"/>
      <c r="RQB21" s="877"/>
      <c r="RQC21" s="877"/>
      <c r="RQD21" s="877"/>
      <c r="RQE21" s="877"/>
      <c r="RQF21" s="877"/>
      <c r="RQG21" s="877"/>
      <c r="RQH21" s="877"/>
      <c r="RQI21" s="877"/>
      <c r="RQJ21" s="877"/>
      <c r="RQK21" s="877"/>
      <c r="RQL21" s="877"/>
      <c r="RQM21" s="877"/>
      <c r="RQN21" s="877"/>
      <c r="RQO21" s="877"/>
      <c r="RQP21" s="877"/>
      <c r="RQQ21" s="877"/>
      <c r="RQR21" s="877"/>
      <c r="RQS21" s="877"/>
      <c r="RQT21" s="877"/>
      <c r="RQU21" s="877"/>
      <c r="RQV21" s="877"/>
      <c r="RQW21" s="877"/>
      <c r="RQX21" s="877"/>
      <c r="RQY21" s="877"/>
      <c r="RQZ21" s="877"/>
      <c r="RRA21" s="877"/>
      <c r="RRB21" s="877"/>
      <c r="RRC21" s="877"/>
      <c r="RRD21" s="877"/>
      <c r="RRE21" s="877"/>
      <c r="RRF21" s="877"/>
      <c r="RRG21" s="877"/>
      <c r="RRH21" s="877"/>
      <c r="RRI21" s="877"/>
      <c r="RRJ21" s="877"/>
      <c r="RRK21" s="877"/>
      <c r="RRL21" s="877"/>
      <c r="RRM21" s="877"/>
      <c r="RRN21" s="877"/>
      <c r="RRO21" s="877"/>
      <c r="RRP21" s="877"/>
      <c r="RRQ21" s="877"/>
      <c r="RRR21" s="877"/>
      <c r="RRS21" s="877"/>
      <c r="RRT21" s="877"/>
      <c r="RRU21" s="877"/>
      <c r="RRV21" s="877"/>
      <c r="RRW21" s="877"/>
      <c r="RRX21" s="877"/>
      <c r="RRY21" s="877"/>
      <c r="RRZ21" s="877"/>
      <c r="RSA21" s="877"/>
      <c r="RSB21" s="877"/>
      <c r="RSC21" s="877"/>
      <c r="RSD21" s="877"/>
      <c r="RSE21" s="877"/>
      <c r="RSF21" s="877"/>
      <c r="RSG21" s="877"/>
      <c r="RSH21" s="877"/>
      <c r="RSI21" s="877"/>
      <c r="RSJ21" s="877"/>
      <c r="RSK21" s="877"/>
      <c r="RSL21" s="877"/>
      <c r="RSM21" s="877"/>
      <c r="RSN21" s="877"/>
      <c r="RSO21" s="877"/>
      <c r="RSP21" s="877"/>
      <c r="RSQ21" s="877"/>
      <c r="RSR21" s="877"/>
      <c r="RSS21" s="877"/>
      <c r="RST21" s="877"/>
      <c r="RSU21" s="877"/>
      <c r="RSV21" s="877"/>
      <c r="RSW21" s="877"/>
      <c r="RSX21" s="877"/>
      <c r="RSY21" s="877"/>
      <c r="RSZ21" s="877"/>
      <c r="RTA21" s="877"/>
      <c r="RTB21" s="877"/>
      <c r="RTC21" s="877"/>
      <c r="RTD21" s="877"/>
      <c r="RTE21" s="877"/>
      <c r="RTF21" s="877"/>
      <c r="RTG21" s="877"/>
      <c r="RTH21" s="877"/>
      <c r="RTI21" s="877"/>
      <c r="RTJ21" s="877"/>
      <c r="RTK21" s="877"/>
      <c r="RTL21" s="877"/>
      <c r="RTM21" s="877"/>
      <c r="RTN21" s="877"/>
      <c r="RTO21" s="877"/>
      <c r="RTP21" s="877"/>
      <c r="RTQ21" s="877"/>
      <c r="RTR21" s="877"/>
      <c r="RTS21" s="877"/>
      <c r="RTT21" s="877"/>
      <c r="RTU21" s="877"/>
      <c r="RTV21" s="877"/>
      <c r="RTW21" s="877"/>
      <c r="RTX21" s="877"/>
      <c r="RTY21" s="877"/>
      <c r="RTZ21" s="877"/>
      <c r="RUA21" s="877"/>
      <c r="RUB21" s="877"/>
      <c r="RUC21" s="877"/>
      <c r="RUD21" s="877"/>
      <c r="RUE21" s="877"/>
      <c r="RUF21" s="877"/>
      <c r="RUG21" s="877"/>
      <c r="RUH21" s="877"/>
      <c r="RUI21" s="877"/>
      <c r="RUJ21" s="877"/>
      <c r="RUK21" s="877"/>
      <c r="RUL21" s="877"/>
      <c r="RUM21" s="877"/>
      <c r="RUN21" s="877"/>
      <c r="RUO21" s="877"/>
      <c r="RUP21" s="877"/>
      <c r="RUQ21" s="877"/>
      <c r="RUR21" s="877"/>
      <c r="RUS21" s="877"/>
      <c r="RUT21" s="877"/>
      <c r="RUU21" s="877"/>
      <c r="RUV21" s="877"/>
      <c r="RUW21" s="877"/>
      <c r="RUX21" s="877"/>
      <c r="RUY21" s="877"/>
      <c r="RUZ21" s="877"/>
      <c r="RVA21" s="877"/>
      <c r="RVB21" s="877"/>
      <c r="RVC21" s="877"/>
      <c r="RVD21" s="877"/>
      <c r="RVE21" s="877"/>
      <c r="RVF21" s="877"/>
      <c r="RVG21" s="877"/>
      <c r="RVH21" s="877"/>
      <c r="RVI21" s="877"/>
      <c r="RVJ21" s="877"/>
      <c r="RVK21" s="877"/>
      <c r="RVL21" s="877"/>
      <c r="RVM21" s="877"/>
      <c r="RVN21" s="877"/>
      <c r="RVO21" s="877"/>
      <c r="RVP21" s="877"/>
      <c r="RVQ21" s="877"/>
      <c r="RVR21" s="877"/>
      <c r="RVS21" s="877"/>
      <c r="RVT21" s="877"/>
      <c r="RVU21" s="877"/>
      <c r="RVV21" s="877"/>
      <c r="RVW21" s="877"/>
      <c r="RVX21" s="877"/>
      <c r="RVY21" s="877"/>
      <c r="RVZ21" s="877"/>
      <c r="RWA21" s="877"/>
      <c r="RWB21" s="877"/>
      <c r="RWC21" s="877"/>
      <c r="RWD21" s="877"/>
      <c r="RWE21" s="877"/>
      <c r="RWF21" s="877"/>
      <c r="RWG21" s="877"/>
      <c r="RWH21" s="877"/>
      <c r="RWI21" s="877"/>
      <c r="RWJ21" s="877"/>
      <c r="RWK21" s="877"/>
      <c r="RWL21" s="877"/>
      <c r="RWM21" s="877"/>
      <c r="RWN21" s="877"/>
      <c r="RWO21" s="877"/>
      <c r="RWP21" s="877"/>
      <c r="RWQ21" s="877"/>
      <c r="RWR21" s="877"/>
      <c r="RWS21" s="877"/>
      <c r="RWT21" s="877"/>
      <c r="RWU21" s="877"/>
      <c r="RWV21" s="877"/>
      <c r="RWW21" s="877"/>
      <c r="RWX21" s="877"/>
      <c r="RWY21" s="877"/>
      <c r="RWZ21" s="877"/>
      <c r="RXA21" s="877"/>
      <c r="RXB21" s="877"/>
      <c r="RXC21" s="877"/>
      <c r="RXD21" s="877"/>
      <c r="RXE21" s="877"/>
      <c r="RXF21" s="877"/>
      <c r="RXG21" s="877"/>
      <c r="RXH21" s="877"/>
      <c r="RXI21" s="877"/>
      <c r="RXJ21" s="877"/>
      <c r="RXK21" s="877"/>
      <c r="RXL21" s="877"/>
      <c r="RXM21" s="877"/>
      <c r="RXN21" s="877"/>
      <c r="RXO21" s="877"/>
      <c r="RXP21" s="877"/>
      <c r="RXQ21" s="877"/>
      <c r="RXR21" s="877"/>
      <c r="RXS21" s="877"/>
      <c r="RXT21" s="877"/>
      <c r="RXU21" s="877"/>
      <c r="RXV21" s="877"/>
      <c r="RXW21" s="877"/>
      <c r="RXX21" s="877"/>
      <c r="RXY21" s="877"/>
      <c r="RXZ21" s="877"/>
      <c r="RYA21" s="877"/>
      <c r="RYB21" s="877"/>
      <c r="RYC21" s="877"/>
      <c r="RYD21" s="877"/>
      <c r="RYE21" s="877"/>
      <c r="RYF21" s="877"/>
      <c r="RYG21" s="877"/>
      <c r="RYH21" s="877"/>
      <c r="RYI21" s="877"/>
      <c r="RYJ21" s="877"/>
      <c r="RYK21" s="877"/>
      <c r="RYL21" s="877"/>
      <c r="RYM21" s="877"/>
      <c r="RYN21" s="877"/>
      <c r="RYO21" s="877"/>
      <c r="RYP21" s="877"/>
      <c r="RYQ21" s="877"/>
      <c r="RYR21" s="877"/>
      <c r="RYS21" s="877"/>
      <c r="RYT21" s="877"/>
      <c r="RYU21" s="877"/>
      <c r="RYV21" s="877"/>
      <c r="RYW21" s="877"/>
      <c r="RYX21" s="877"/>
      <c r="RYY21" s="877"/>
      <c r="RYZ21" s="877"/>
      <c r="RZA21" s="877"/>
      <c r="RZB21" s="877"/>
      <c r="RZC21" s="877"/>
      <c r="RZD21" s="877"/>
      <c r="RZE21" s="877"/>
      <c r="RZF21" s="877"/>
      <c r="RZG21" s="877"/>
      <c r="RZH21" s="877"/>
      <c r="RZI21" s="877"/>
      <c r="RZJ21" s="877"/>
      <c r="RZK21" s="877"/>
      <c r="RZL21" s="877"/>
      <c r="RZM21" s="877"/>
      <c r="RZN21" s="877"/>
      <c r="RZO21" s="877"/>
      <c r="RZP21" s="877"/>
      <c r="RZQ21" s="877"/>
      <c r="RZR21" s="877"/>
      <c r="RZS21" s="877"/>
      <c r="RZT21" s="877"/>
      <c r="RZU21" s="877"/>
      <c r="RZV21" s="877"/>
      <c r="RZW21" s="877"/>
      <c r="RZX21" s="877"/>
      <c r="RZY21" s="877"/>
      <c r="RZZ21" s="877"/>
      <c r="SAA21" s="877"/>
      <c r="SAB21" s="877"/>
      <c r="SAC21" s="877"/>
      <c r="SAD21" s="877"/>
      <c r="SAE21" s="877"/>
      <c r="SAF21" s="877"/>
      <c r="SAG21" s="877"/>
      <c r="SAH21" s="877"/>
      <c r="SAI21" s="877"/>
      <c r="SAJ21" s="877"/>
      <c r="SAK21" s="877"/>
      <c r="SAL21" s="877"/>
      <c r="SAM21" s="877"/>
      <c r="SAN21" s="877"/>
      <c r="SAO21" s="877"/>
      <c r="SAP21" s="877"/>
      <c r="SAQ21" s="877"/>
      <c r="SAR21" s="877"/>
      <c r="SAS21" s="877"/>
      <c r="SAT21" s="877"/>
      <c r="SAU21" s="877"/>
      <c r="SAV21" s="877"/>
      <c r="SAW21" s="877"/>
      <c r="SAX21" s="877"/>
      <c r="SAY21" s="877"/>
      <c r="SAZ21" s="877"/>
      <c r="SBA21" s="877"/>
      <c r="SBB21" s="877"/>
      <c r="SBC21" s="877"/>
      <c r="SBD21" s="877"/>
      <c r="SBE21" s="877"/>
      <c r="SBF21" s="877"/>
      <c r="SBG21" s="877"/>
      <c r="SBH21" s="877"/>
      <c r="SBI21" s="877"/>
      <c r="SBJ21" s="877"/>
      <c r="SBK21" s="877"/>
      <c r="SBL21" s="877"/>
      <c r="SBM21" s="877"/>
      <c r="SBN21" s="877"/>
      <c r="SBO21" s="877"/>
      <c r="SBP21" s="877"/>
      <c r="SBQ21" s="877"/>
      <c r="SBR21" s="877"/>
      <c r="SBS21" s="877"/>
      <c r="SBT21" s="877"/>
      <c r="SBU21" s="877"/>
      <c r="SBV21" s="877"/>
      <c r="SBW21" s="877"/>
      <c r="SBX21" s="877"/>
      <c r="SBY21" s="877"/>
      <c r="SBZ21" s="877"/>
      <c r="SCA21" s="877"/>
      <c r="SCB21" s="877"/>
      <c r="SCC21" s="877"/>
      <c r="SCD21" s="877"/>
      <c r="SCE21" s="877"/>
      <c r="SCF21" s="877"/>
      <c r="SCG21" s="877"/>
      <c r="SCH21" s="877"/>
      <c r="SCI21" s="877"/>
      <c r="SCJ21" s="877"/>
      <c r="SCK21" s="877"/>
      <c r="SCL21" s="877"/>
      <c r="SCM21" s="877"/>
      <c r="SCN21" s="877"/>
      <c r="SCO21" s="877"/>
      <c r="SCP21" s="877"/>
      <c r="SCQ21" s="877"/>
      <c r="SCR21" s="877"/>
      <c r="SCS21" s="877"/>
      <c r="SCT21" s="877"/>
      <c r="SCU21" s="877"/>
      <c r="SCV21" s="877"/>
      <c r="SCW21" s="877"/>
      <c r="SCX21" s="877"/>
      <c r="SCY21" s="877"/>
      <c r="SCZ21" s="877"/>
      <c r="SDA21" s="877"/>
      <c r="SDB21" s="877"/>
      <c r="SDC21" s="877"/>
      <c r="SDD21" s="877"/>
      <c r="SDE21" s="877"/>
      <c r="SDF21" s="877"/>
      <c r="SDG21" s="877"/>
      <c r="SDH21" s="877"/>
      <c r="SDI21" s="877"/>
      <c r="SDJ21" s="877"/>
      <c r="SDK21" s="877"/>
      <c r="SDL21" s="877"/>
      <c r="SDM21" s="877"/>
      <c r="SDN21" s="877"/>
      <c r="SDO21" s="877"/>
      <c r="SDP21" s="877"/>
      <c r="SDQ21" s="877"/>
      <c r="SDR21" s="877"/>
      <c r="SDS21" s="877"/>
      <c r="SDT21" s="877"/>
      <c r="SDU21" s="877"/>
      <c r="SDV21" s="877"/>
      <c r="SDW21" s="877"/>
      <c r="SDX21" s="877"/>
      <c r="SDY21" s="877"/>
      <c r="SDZ21" s="877"/>
      <c r="SEA21" s="877"/>
      <c r="SEB21" s="877"/>
      <c r="SEC21" s="877"/>
      <c r="SED21" s="877"/>
      <c r="SEE21" s="877"/>
      <c r="SEF21" s="877"/>
      <c r="SEG21" s="877"/>
      <c r="SEH21" s="877"/>
      <c r="SEI21" s="877"/>
      <c r="SEJ21" s="877"/>
      <c r="SEK21" s="877"/>
      <c r="SEL21" s="877"/>
      <c r="SEM21" s="877"/>
      <c r="SEN21" s="877"/>
      <c r="SEO21" s="877"/>
      <c r="SEP21" s="877"/>
      <c r="SEQ21" s="877"/>
      <c r="SER21" s="877"/>
      <c r="SES21" s="877"/>
      <c r="SET21" s="877"/>
      <c r="SEU21" s="877"/>
      <c r="SEV21" s="877"/>
      <c r="SEW21" s="877"/>
      <c r="SEX21" s="877"/>
      <c r="SEY21" s="877"/>
      <c r="SEZ21" s="877"/>
      <c r="SFA21" s="877"/>
      <c r="SFB21" s="877"/>
      <c r="SFC21" s="877"/>
      <c r="SFD21" s="877"/>
      <c r="SFE21" s="877"/>
      <c r="SFF21" s="877"/>
      <c r="SFG21" s="877"/>
      <c r="SFH21" s="877"/>
      <c r="SFI21" s="877"/>
      <c r="SFJ21" s="877"/>
      <c r="SFK21" s="877"/>
      <c r="SFL21" s="877"/>
      <c r="SFM21" s="877"/>
      <c r="SFN21" s="877"/>
      <c r="SFO21" s="877"/>
      <c r="SFP21" s="877"/>
      <c r="SFQ21" s="877"/>
      <c r="SFR21" s="877"/>
      <c r="SFS21" s="877"/>
      <c r="SFT21" s="877"/>
      <c r="SFU21" s="877"/>
      <c r="SFV21" s="877"/>
      <c r="SFW21" s="877"/>
      <c r="SFX21" s="877"/>
      <c r="SFY21" s="877"/>
      <c r="SFZ21" s="877"/>
      <c r="SGA21" s="877"/>
      <c r="SGB21" s="877"/>
      <c r="SGC21" s="877"/>
      <c r="SGD21" s="877"/>
      <c r="SGE21" s="877"/>
      <c r="SGF21" s="877"/>
      <c r="SGG21" s="877"/>
      <c r="SGH21" s="877"/>
      <c r="SGI21" s="877"/>
      <c r="SGJ21" s="877"/>
      <c r="SGK21" s="877"/>
      <c r="SGL21" s="877"/>
      <c r="SGM21" s="877"/>
      <c r="SGN21" s="877"/>
      <c r="SGO21" s="877"/>
      <c r="SGP21" s="877"/>
      <c r="SGQ21" s="877"/>
      <c r="SGR21" s="877"/>
      <c r="SGS21" s="877"/>
      <c r="SGT21" s="877"/>
      <c r="SGU21" s="877"/>
      <c r="SGV21" s="877"/>
      <c r="SGW21" s="877"/>
      <c r="SGX21" s="877"/>
      <c r="SGY21" s="877"/>
      <c r="SGZ21" s="877"/>
      <c r="SHA21" s="877"/>
      <c r="SHB21" s="877"/>
      <c r="SHC21" s="877"/>
      <c r="SHD21" s="877"/>
      <c r="SHE21" s="877"/>
      <c r="SHF21" s="877"/>
      <c r="SHG21" s="877"/>
      <c r="SHH21" s="877"/>
      <c r="SHI21" s="877"/>
      <c r="SHJ21" s="877"/>
      <c r="SHK21" s="877"/>
      <c r="SHL21" s="877"/>
      <c r="SHM21" s="877"/>
      <c r="SHN21" s="877"/>
      <c r="SHO21" s="877"/>
      <c r="SHP21" s="877"/>
      <c r="SHQ21" s="877"/>
      <c r="SHR21" s="877"/>
      <c r="SHS21" s="877"/>
      <c r="SHT21" s="877"/>
      <c r="SHU21" s="877"/>
      <c r="SHV21" s="877"/>
      <c r="SHW21" s="877"/>
      <c r="SHX21" s="877"/>
      <c r="SHY21" s="877"/>
      <c r="SHZ21" s="877"/>
      <c r="SIA21" s="877"/>
      <c r="SIB21" s="877"/>
      <c r="SIC21" s="877"/>
      <c r="SID21" s="877"/>
      <c r="SIE21" s="877"/>
      <c r="SIF21" s="877"/>
      <c r="SIG21" s="877"/>
      <c r="SIH21" s="877"/>
      <c r="SII21" s="877"/>
      <c r="SIJ21" s="877"/>
      <c r="SIK21" s="877"/>
      <c r="SIL21" s="877"/>
      <c r="SIM21" s="877"/>
      <c r="SIN21" s="877"/>
      <c r="SIO21" s="877"/>
      <c r="SIP21" s="877"/>
      <c r="SIQ21" s="877"/>
      <c r="SIR21" s="877"/>
      <c r="SIS21" s="877"/>
      <c r="SIT21" s="877"/>
      <c r="SIU21" s="877"/>
      <c r="SIV21" s="877"/>
      <c r="SIW21" s="877"/>
      <c r="SIX21" s="877"/>
      <c r="SIY21" s="877"/>
      <c r="SIZ21" s="877"/>
      <c r="SJA21" s="877"/>
      <c r="SJB21" s="877"/>
      <c r="SJC21" s="877"/>
      <c r="SJD21" s="877"/>
      <c r="SJE21" s="877"/>
      <c r="SJF21" s="877"/>
      <c r="SJG21" s="877"/>
      <c r="SJH21" s="877"/>
      <c r="SJI21" s="877"/>
      <c r="SJJ21" s="877"/>
      <c r="SJK21" s="877"/>
      <c r="SJL21" s="877"/>
      <c r="SJM21" s="877"/>
      <c r="SJN21" s="877"/>
      <c r="SJO21" s="877"/>
      <c r="SJP21" s="877"/>
      <c r="SJQ21" s="877"/>
      <c r="SJR21" s="877"/>
      <c r="SJS21" s="877"/>
      <c r="SJT21" s="877"/>
      <c r="SJU21" s="877"/>
      <c r="SJV21" s="877"/>
      <c r="SJW21" s="877"/>
      <c r="SJX21" s="877"/>
      <c r="SJY21" s="877"/>
      <c r="SJZ21" s="877"/>
      <c r="SKA21" s="877"/>
      <c r="SKB21" s="877"/>
      <c r="SKC21" s="877"/>
      <c r="SKD21" s="877"/>
      <c r="SKE21" s="877"/>
      <c r="SKF21" s="877"/>
      <c r="SKG21" s="877"/>
      <c r="SKH21" s="877"/>
      <c r="SKI21" s="877"/>
      <c r="SKJ21" s="877"/>
      <c r="SKK21" s="877"/>
      <c r="SKL21" s="877"/>
      <c r="SKM21" s="877"/>
      <c r="SKN21" s="877"/>
      <c r="SKO21" s="877"/>
      <c r="SKP21" s="877"/>
      <c r="SKQ21" s="877"/>
      <c r="SKR21" s="877"/>
      <c r="SKS21" s="877"/>
      <c r="SKT21" s="877"/>
      <c r="SKU21" s="877"/>
      <c r="SKV21" s="877"/>
      <c r="SKW21" s="877"/>
      <c r="SKX21" s="877"/>
      <c r="SKY21" s="877"/>
      <c r="SKZ21" s="877"/>
      <c r="SLA21" s="877"/>
      <c r="SLB21" s="877"/>
      <c r="SLC21" s="877"/>
      <c r="SLD21" s="877"/>
      <c r="SLE21" s="877"/>
      <c r="SLF21" s="877"/>
      <c r="SLG21" s="877"/>
      <c r="SLH21" s="877"/>
      <c r="SLI21" s="877"/>
      <c r="SLJ21" s="877"/>
      <c r="SLK21" s="877"/>
      <c r="SLL21" s="877"/>
      <c r="SLM21" s="877"/>
      <c r="SLN21" s="877"/>
      <c r="SLO21" s="877"/>
      <c r="SLP21" s="877"/>
      <c r="SLQ21" s="877"/>
      <c r="SLR21" s="877"/>
      <c r="SLS21" s="877"/>
      <c r="SLT21" s="877"/>
      <c r="SLU21" s="877"/>
      <c r="SLV21" s="877"/>
      <c r="SLW21" s="877"/>
      <c r="SLX21" s="877"/>
      <c r="SLY21" s="877"/>
      <c r="SLZ21" s="877"/>
      <c r="SMA21" s="877"/>
      <c r="SMB21" s="877"/>
      <c r="SMC21" s="877"/>
      <c r="SMD21" s="877"/>
      <c r="SME21" s="877"/>
      <c r="SMF21" s="877"/>
      <c r="SMG21" s="877"/>
      <c r="SMH21" s="877"/>
      <c r="SMI21" s="877"/>
      <c r="SMJ21" s="877"/>
      <c r="SMK21" s="877"/>
      <c r="SML21" s="877"/>
      <c r="SMM21" s="877"/>
      <c r="SMN21" s="877"/>
      <c r="SMO21" s="877"/>
      <c r="SMP21" s="877"/>
      <c r="SMQ21" s="877"/>
      <c r="SMR21" s="877"/>
      <c r="SMS21" s="877"/>
      <c r="SMT21" s="877"/>
      <c r="SMU21" s="877"/>
      <c r="SMV21" s="877"/>
      <c r="SMW21" s="877"/>
      <c r="SMX21" s="877"/>
      <c r="SMY21" s="877"/>
      <c r="SMZ21" s="877"/>
      <c r="SNA21" s="877"/>
      <c r="SNB21" s="877"/>
      <c r="SNC21" s="877"/>
      <c r="SND21" s="877"/>
      <c r="SNE21" s="877"/>
      <c r="SNF21" s="877"/>
      <c r="SNG21" s="877"/>
      <c r="SNH21" s="877"/>
      <c r="SNI21" s="877"/>
      <c r="SNJ21" s="877"/>
      <c r="SNK21" s="877"/>
      <c r="SNL21" s="877"/>
      <c r="SNM21" s="877"/>
      <c r="SNN21" s="877"/>
      <c r="SNO21" s="877"/>
      <c r="SNP21" s="877"/>
      <c r="SNQ21" s="877"/>
      <c r="SNR21" s="877"/>
      <c r="SNS21" s="877"/>
      <c r="SNT21" s="877"/>
      <c r="SNU21" s="877"/>
      <c r="SNV21" s="877"/>
      <c r="SNW21" s="877"/>
      <c r="SNX21" s="877"/>
      <c r="SNY21" s="877"/>
      <c r="SNZ21" s="877"/>
      <c r="SOA21" s="877"/>
      <c r="SOB21" s="877"/>
      <c r="SOC21" s="877"/>
      <c r="SOD21" s="877"/>
      <c r="SOE21" s="877"/>
      <c r="SOF21" s="877"/>
      <c r="SOG21" s="877"/>
      <c r="SOH21" s="877"/>
      <c r="SOI21" s="877"/>
      <c r="SOJ21" s="877"/>
      <c r="SOK21" s="877"/>
      <c r="SOL21" s="877"/>
      <c r="SOM21" s="877"/>
      <c r="SON21" s="877"/>
      <c r="SOO21" s="877"/>
      <c r="SOP21" s="877"/>
      <c r="SOQ21" s="877"/>
      <c r="SOR21" s="877"/>
      <c r="SOS21" s="877"/>
      <c r="SOT21" s="877"/>
      <c r="SOU21" s="877"/>
      <c r="SOV21" s="877"/>
      <c r="SOW21" s="877"/>
      <c r="SOX21" s="877"/>
      <c r="SOY21" s="877"/>
      <c r="SOZ21" s="877"/>
      <c r="SPA21" s="877"/>
      <c r="SPB21" s="877"/>
      <c r="SPC21" s="877"/>
      <c r="SPD21" s="877"/>
      <c r="SPE21" s="877"/>
      <c r="SPF21" s="877"/>
      <c r="SPG21" s="877"/>
      <c r="SPH21" s="877"/>
      <c r="SPI21" s="877"/>
      <c r="SPJ21" s="877"/>
      <c r="SPK21" s="877"/>
      <c r="SPL21" s="877"/>
      <c r="SPM21" s="877"/>
      <c r="SPN21" s="877"/>
      <c r="SPO21" s="877"/>
      <c r="SPP21" s="877"/>
      <c r="SPQ21" s="877"/>
      <c r="SPR21" s="877"/>
      <c r="SPS21" s="877"/>
      <c r="SPT21" s="877"/>
      <c r="SPU21" s="877"/>
      <c r="SPV21" s="877"/>
      <c r="SPW21" s="877"/>
      <c r="SPX21" s="877"/>
      <c r="SPY21" s="877"/>
      <c r="SPZ21" s="877"/>
      <c r="SQA21" s="877"/>
      <c r="SQB21" s="877"/>
      <c r="SQC21" s="877"/>
      <c r="SQD21" s="877"/>
      <c r="SQE21" s="877"/>
      <c r="SQF21" s="877"/>
      <c r="SQG21" s="877"/>
      <c r="SQH21" s="877"/>
      <c r="SQI21" s="877"/>
      <c r="SQJ21" s="877"/>
      <c r="SQK21" s="877"/>
      <c r="SQL21" s="877"/>
      <c r="SQM21" s="877"/>
      <c r="SQN21" s="877"/>
      <c r="SQO21" s="877"/>
      <c r="SQP21" s="877"/>
      <c r="SQQ21" s="877"/>
      <c r="SQR21" s="877"/>
      <c r="SQS21" s="877"/>
      <c r="SQT21" s="877"/>
      <c r="SQU21" s="877"/>
      <c r="SQV21" s="877"/>
      <c r="SQW21" s="877"/>
      <c r="SQX21" s="877"/>
      <c r="SQY21" s="877"/>
      <c r="SQZ21" s="877"/>
      <c r="SRA21" s="877"/>
      <c r="SRB21" s="877"/>
      <c r="SRC21" s="877"/>
      <c r="SRD21" s="877"/>
      <c r="SRE21" s="877"/>
      <c r="SRF21" s="877"/>
      <c r="SRG21" s="877"/>
      <c r="SRH21" s="877"/>
      <c r="SRI21" s="877"/>
      <c r="SRJ21" s="877"/>
      <c r="SRK21" s="877"/>
      <c r="SRL21" s="877"/>
      <c r="SRM21" s="877"/>
      <c r="SRN21" s="877"/>
      <c r="SRO21" s="877"/>
      <c r="SRP21" s="877"/>
      <c r="SRQ21" s="877"/>
      <c r="SRR21" s="877"/>
      <c r="SRS21" s="877"/>
      <c r="SRT21" s="877"/>
      <c r="SRU21" s="877"/>
      <c r="SRV21" s="877"/>
      <c r="SRW21" s="877"/>
      <c r="SRX21" s="877"/>
      <c r="SRY21" s="877"/>
      <c r="SRZ21" s="877"/>
      <c r="SSA21" s="877"/>
      <c r="SSB21" s="877"/>
      <c r="SSC21" s="877"/>
      <c r="SSD21" s="877"/>
      <c r="SSE21" s="877"/>
      <c r="SSF21" s="877"/>
      <c r="SSG21" s="877"/>
      <c r="SSH21" s="877"/>
      <c r="SSI21" s="877"/>
      <c r="SSJ21" s="877"/>
      <c r="SSK21" s="877"/>
      <c r="SSL21" s="877"/>
      <c r="SSM21" s="877"/>
      <c r="SSN21" s="877"/>
      <c r="SSO21" s="877"/>
      <c r="SSP21" s="877"/>
      <c r="SSQ21" s="877"/>
      <c r="SSR21" s="877"/>
      <c r="SSS21" s="877"/>
      <c r="SST21" s="877"/>
      <c r="SSU21" s="877"/>
      <c r="SSV21" s="877"/>
      <c r="SSW21" s="877"/>
      <c r="SSX21" s="877"/>
      <c r="SSY21" s="877"/>
      <c r="SSZ21" s="877"/>
      <c r="STA21" s="877"/>
      <c r="STB21" s="877"/>
      <c r="STC21" s="877"/>
      <c r="STD21" s="877"/>
      <c r="STE21" s="877"/>
      <c r="STF21" s="877"/>
      <c r="STG21" s="877"/>
      <c r="STH21" s="877"/>
      <c r="STI21" s="877"/>
      <c r="STJ21" s="877"/>
      <c r="STK21" s="877"/>
      <c r="STL21" s="877"/>
      <c r="STM21" s="877"/>
      <c r="STN21" s="877"/>
      <c r="STO21" s="877"/>
      <c r="STP21" s="877"/>
      <c r="STQ21" s="877"/>
      <c r="STR21" s="877"/>
      <c r="STS21" s="877"/>
      <c r="STT21" s="877"/>
      <c r="STU21" s="877"/>
      <c r="STV21" s="877"/>
      <c r="STW21" s="877"/>
      <c r="STX21" s="877"/>
      <c r="STY21" s="877"/>
      <c r="STZ21" s="877"/>
      <c r="SUA21" s="877"/>
      <c r="SUB21" s="877"/>
      <c r="SUC21" s="877"/>
      <c r="SUD21" s="877"/>
      <c r="SUE21" s="877"/>
      <c r="SUF21" s="877"/>
      <c r="SUG21" s="877"/>
      <c r="SUH21" s="877"/>
      <c r="SUI21" s="877"/>
      <c r="SUJ21" s="877"/>
      <c r="SUK21" s="877"/>
      <c r="SUL21" s="877"/>
      <c r="SUM21" s="877"/>
      <c r="SUN21" s="877"/>
      <c r="SUO21" s="877"/>
      <c r="SUP21" s="877"/>
      <c r="SUQ21" s="877"/>
      <c r="SUR21" s="877"/>
      <c r="SUS21" s="877"/>
      <c r="SUT21" s="877"/>
      <c r="SUU21" s="877"/>
      <c r="SUV21" s="877"/>
      <c r="SUW21" s="877"/>
      <c r="SUX21" s="877"/>
      <c r="SUY21" s="877"/>
      <c r="SUZ21" s="877"/>
      <c r="SVA21" s="877"/>
      <c r="SVB21" s="877"/>
      <c r="SVC21" s="877"/>
      <c r="SVD21" s="877"/>
      <c r="SVE21" s="877"/>
      <c r="SVF21" s="877"/>
      <c r="SVG21" s="877"/>
      <c r="SVH21" s="877"/>
      <c r="SVI21" s="877"/>
      <c r="SVJ21" s="877"/>
      <c r="SVK21" s="877"/>
      <c r="SVL21" s="877"/>
      <c r="SVM21" s="877"/>
      <c r="SVN21" s="877"/>
      <c r="SVO21" s="877"/>
      <c r="SVP21" s="877"/>
      <c r="SVQ21" s="877"/>
      <c r="SVR21" s="877"/>
      <c r="SVS21" s="877"/>
      <c r="SVT21" s="877"/>
      <c r="SVU21" s="877"/>
      <c r="SVV21" s="877"/>
      <c r="SVW21" s="877"/>
      <c r="SVX21" s="877"/>
      <c r="SVY21" s="877"/>
      <c r="SVZ21" s="877"/>
      <c r="SWA21" s="877"/>
      <c r="SWB21" s="877"/>
      <c r="SWC21" s="877"/>
      <c r="SWD21" s="877"/>
      <c r="SWE21" s="877"/>
      <c r="SWF21" s="877"/>
      <c r="SWG21" s="877"/>
      <c r="SWH21" s="877"/>
      <c r="SWI21" s="877"/>
      <c r="SWJ21" s="877"/>
      <c r="SWK21" s="877"/>
      <c r="SWL21" s="877"/>
      <c r="SWM21" s="877"/>
      <c r="SWN21" s="877"/>
      <c r="SWO21" s="877"/>
      <c r="SWP21" s="877"/>
      <c r="SWQ21" s="877"/>
      <c r="SWR21" s="877"/>
      <c r="SWS21" s="877"/>
      <c r="SWT21" s="877"/>
      <c r="SWU21" s="877"/>
      <c r="SWV21" s="877"/>
      <c r="SWW21" s="877"/>
      <c r="SWX21" s="877"/>
      <c r="SWY21" s="877"/>
      <c r="SWZ21" s="877"/>
      <c r="SXA21" s="877"/>
      <c r="SXB21" s="877"/>
      <c r="SXC21" s="877"/>
      <c r="SXD21" s="877"/>
      <c r="SXE21" s="877"/>
      <c r="SXF21" s="877"/>
      <c r="SXG21" s="877"/>
      <c r="SXH21" s="877"/>
      <c r="SXI21" s="877"/>
      <c r="SXJ21" s="877"/>
      <c r="SXK21" s="877"/>
      <c r="SXL21" s="877"/>
      <c r="SXM21" s="877"/>
      <c r="SXN21" s="877"/>
      <c r="SXO21" s="877"/>
      <c r="SXP21" s="877"/>
      <c r="SXQ21" s="877"/>
      <c r="SXR21" s="877"/>
      <c r="SXS21" s="877"/>
      <c r="SXT21" s="877"/>
      <c r="SXU21" s="877"/>
      <c r="SXV21" s="877"/>
      <c r="SXW21" s="877"/>
      <c r="SXX21" s="877"/>
      <c r="SXY21" s="877"/>
      <c r="SXZ21" s="877"/>
      <c r="SYA21" s="877"/>
      <c r="SYB21" s="877"/>
      <c r="SYC21" s="877"/>
      <c r="SYD21" s="877"/>
      <c r="SYE21" s="877"/>
      <c r="SYF21" s="877"/>
      <c r="SYG21" s="877"/>
      <c r="SYH21" s="877"/>
      <c r="SYI21" s="877"/>
      <c r="SYJ21" s="877"/>
      <c r="SYK21" s="877"/>
      <c r="SYL21" s="877"/>
      <c r="SYM21" s="877"/>
      <c r="SYN21" s="877"/>
      <c r="SYO21" s="877"/>
      <c r="SYP21" s="877"/>
      <c r="SYQ21" s="877"/>
      <c r="SYR21" s="877"/>
      <c r="SYS21" s="877"/>
      <c r="SYT21" s="877"/>
      <c r="SYU21" s="877"/>
      <c r="SYV21" s="877"/>
      <c r="SYW21" s="877"/>
      <c r="SYX21" s="877"/>
      <c r="SYY21" s="877"/>
      <c r="SYZ21" s="877"/>
      <c r="SZA21" s="877"/>
      <c r="SZB21" s="877"/>
      <c r="SZC21" s="877"/>
      <c r="SZD21" s="877"/>
      <c r="SZE21" s="877"/>
      <c r="SZF21" s="877"/>
      <c r="SZG21" s="877"/>
      <c r="SZH21" s="877"/>
      <c r="SZI21" s="877"/>
      <c r="SZJ21" s="877"/>
      <c r="SZK21" s="877"/>
      <c r="SZL21" s="877"/>
      <c r="SZM21" s="877"/>
      <c r="SZN21" s="877"/>
      <c r="SZO21" s="877"/>
      <c r="SZP21" s="877"/>
      <c r="SZQ21" s="877"/>
      <c r="SZR21" s="877"/>
      <c r="SZS21" s="877"/>
      <c r="SZT21" s="877"/>
      <c r="SZU21" s="877"/>
      <c r="SZV21" s="877"/>
      <c r="SZW21" s="877"/>
      <c r="SZX21" s="877"/>
      <c r="SZY21" s="877"/>
      <c r="SZZ21" s="877"/>
      <c r="TAA21" s="877"/>
      <c r="TAB21" s="877"/>
      <c r="TAC21" s="877"/>
      <c r="TAD21" s="877"/>
      <c r="TAE21" s="877"/>
      <c r="TAF21" s="877"/>
      <c r="TAG21" s="877"/>
      <c r="TAH21" s="877"/>
      <c r="TAI21" s="877"/>
      <c r="TAJ21" s="877"/>
      <c r="TAK21" s="877"/>
      <c r="TAL21" s="877"/>
      <c r="TAM21" s="877"/>
      <c r="TAN21" s="877"/>
      <c r="TAO21" s="877"/>
      <c r="TAP21" s="877"/>
      <c r="TAQ21" s="877"/>
      <c r="TAR21" s="877"/>
      <c r="TAS21" s="877"/>
      <c r="TAT21" s="877"/>
      <c r="TAU21" s="877"/>
      <c r="TAV21" s="877"/>
      <c r="TAW21" s="877"/>
      <c r="TAX21" s="877"/>
      <c r="TAY21" s="877"/>
      <c r="TAZ21" s="877"/>
      <c r="TBA21" s="877"/>
      <c r="TBB21" s="877"/>
      <c r="TBC21" s="877"/>
      <c r="TBD21" s="877"/>
      <c r="TBE21" s="877"/>
      <c r="TBF21" s="877"/>
      <c r="TBG21" s="877"/>
      <c r="TBH21" s="877"/>
      <c r="TBI21" s="877"/>
      <c r="TBJ21" s="877"/>
      <c r="TBK21" s="877"/>
      <c r="TBL21" s="877"/>
      <c r="TBM21" s="877"/>
      <c r="TBN21" s="877"/>
      <c r="TBO21" s="877"/>
      <c r="TBP21" s="877"/>
      <c r="TBQ21" s="877"/>
      <c r="TBR21" s="877"/>
      <c r="TBS21" s="877"/>
      <c r="TBT21" s="877"/>
      <c r="TBU21" s="877"/>
      <c r="TBV21" s="877"/>
      <c r="TBW21" s="877"/>
      <c r="TBX21" s="877"/>
      <c r="TBY21" s="877"/>
      <c r="TBZ21" s="877"/>
      <c r="TCA21" s="877"/>
      <c r="TCB21" s="877"/>
      <c r="TCC21" s="877"/>
      <c r="TCD21" s="877"/>
      <c r="TCE21" s="877"/>
      <c r="TCF21" s="877"/>
      <c r="TCG21" s="877"/>
      <c r="TCH21" s="877"/>
      <c r="TCI21" s="877"/>
      <c r="TCJ21" s="877"/>
      <c r="TCK21" s="877"/>
      <c r="TCL21" s="877"/>
      <c r="TCM21" s="877"/>
      <c r="TCN21" s="877"/>
      <c r="TCO21" s="877"/>
      <c r="TCP21" s="877"/>
      <c r="TCQ21" s="877"/>
      <c r="TCR21" s="877"/>
      <c r="TCS21" s="877"/>
      <c r="TCT21" s="877"/>
      <c r="TCU21" s="877"/>
      <c r="TCV21" s="877"/>
      <c r="TCW21" s="877"/>
      <c r="TCX21" s="877"/>
      <c r="TCY21" s="877"/>
      <c r="TCZ21" s="877"/>
      <c r="TDA21" s="877"/>
      <c r="TDB21" s="877"/>
      <c r="TDC21" s="877"/>
      <c r="TDD21" s="877"/>
      <c r="TDE21" s="877"/>
      <c r="TDF21" s="877"/>
      <c r="TDG21" s="877"/>
      <c r="TDH21" s="877"/>
      <c r="TDI21" s="877"/>
      <c r="TDJ21" s="877"/>
      <c r="TDK21" s="877"/>
      <c r="TDL21" s="877"/>
      <c r="TDM21" s="877"/>
      <c r="TDN21" s="877"/>
      <c r="TDO21" s="877"/>
      <c r="TDP21" s="877"/>
      <c r="TDQ21" s="877"/>
      <c r="TDR21" s="877"/>
      <c r="TDS21" s="877"/>
      <c r="TDT21" s="877"/>
      <c r="TDU21" s="877"/>
      <c r="TDV21" s="877"/>
      <c r="TDW21" s="877"/>
      <c r="TDX21" s="877"/>
      <c r="TDY21" s="877"/>
      <c r="TDZ21" s="877"/>
      <c r="TEA21" s="877"/>
      <c r="TEB21" s="877"/>
      <c r="TEC21" s="877"/>
      <c r="TED21" s="877"/>
      <c r="TEE21" s="877"/>
      <c r="TEF21" s="877"/>
      <c r="TEG21" s="877"/>
      <c r="TEH21" s="877"/>
      <c r="TEI21" s="877"/>
      <c r="TEJ21" s="877"/>
      <c r="TEK21" s="877"/>
      <c r="TEL21" s="877"/>
      <c r="TEM21" s="877"/>
      <c r="TEN21" s="877"/>
      <c r="TEO21" s="877"/>
      <c r="TEP21" s="877"/>
      <c r="TEQ21" s="877"/>
      <c r="TER21" s="877"/>
      <c r="TES21" s="877"/>
      <c r="TET21" s="877"/>
      <c r="TEU21" s="877"/>
      <c r="TEV21" s="877"/>
      <c r="TEW21" s="877"/>
      <c r="TEX21" s="877"/>
      <c r="TEY21" s="877"/>
      <c r="TEZ21" s="877"/>
      <c r="TFA21" s="877"/>
      <c r="TFB21" s="877"/>
      <c r="TFC21" s="877"/>
      <c r="TFD21" s="877"/>
      <c r="TFE21" s="877"/>
      <c r="TFF21" s="877"/>
      <c r="TFG21" s="877"/>
      <c r="TFH21" s="877"/>
      <c r="TFI21" s="877"/>
      <c r="TFJ21" s="877"/>
      <c r="TFK21" s="877"/>
      <c r="TFL21" s="877"/>
      <c r="TFM21" s="877"/>
      <c r="TFN21" s="877"/>
      <c r="TFO21" s="877"/>
      <c r="TFP21" s="877"/>
      <c r="TFQ21" s="877"/>
      <c r="TFR21" s="877"/>
      <c r="TFS21" s="877"/>
      <c r="TFT21" s="877"/>
      <c r="TFU21" s="877"/>
      <c r="TFV21" s="877"/>
      <c r="TFW21" s="877"/>
      <c r="TFX21" s="877"/>
      <c r="TFY21" s="877"/>
      <c r="TFZ21" s="877"/>
      <c r="TGA21" s="877"/>
      <c r="TGB21" s="877"/>
      <c r="TGC21" s="877"/>
      <c r="TGD21" s="877"/>
      <c r="TGE21" s="877"/>
      <c r="TGF21" s="877"/>
      <c r="TGG21" s="877"/>
      <c r="TGH21" s="877"/>
      <c r="TGI21" s="877"/>
      <c r="TGJ21" s="877"/>
      <c r="TGK21" s="877"/>
      <c r="TGL21" s="877"/>
      <c r="TGM21" s="877"/>
      <c r="TGN21" s="877"/>
      <c r="TGO21" s="877"/>
      <c r="TGP21" s="877"/>
      <c r="TGQ21" s="877"/>
      <c r="TGR21" s="877"/>
      <c r="TGS21" s="877"/>
      <c r="TGT21" s="877"/>
      <c r="TGU21" s="877"/>
      <c r="TGV21" s="877"/>
      <c r="TGW21" s="877"/>
      <c r="TGX21" s="877"/>
      <c r="TGY21" s="877"/>
      <c r="TGZ21" s="877"/>
      <c r="THA21" s="877"/>
      <c r="THB21" s="877"/>
      <c r="THC21" s="877"/>
      <c r="THD21" s="877"/>
      <c r="THE21" s="877"/>
      <c r="THF21" s="877"/>
      <c r="THG21" s="877"/>
      <c r="THH21" s="877"/>
      <c r="THI21" s="877"/>
      <c r="THJ21" s="877"/>
      <c r="THK21" s="877"/>
      <c r="THL21" s="877"/>
      <c r="THM21" s="877"/>
      <c r="THN21" s="877"/>
      <c r="THO21" s="877"/>
      <c r="THP21" s="877"/>
      <c r="THQ21" s="877"/>
      <c r="THR21" s="877"/>
      <c r="THS21" s="877"/>
      <c r="THT21" s="877"/>
      <c r="THU21" s="877"/>
      <c r="THV21" s="877"/>
      <c r="THW21" s="877"/>
      <c r="THX21" s="877"/>
      <c r="THY21" s="877"/>
      <c r="THZ21" s="877"/>
      <c r="TIA21" s="877"/>
      <c r="TIB21" s="877"/>
      <c r="TIC21" s="877"/>
      <c r="TID21" s="877"/>
      <c r="TIE21" s="877"/>
      <c r="TIF21" s="877"/>
      <c r="TIG21" s="877"/>
      <c r="TIH21" s="877"/>
      <c r="TII21" s="877"/>
      <c r="TIJ21" s="877"/>
      <c r="TIK21" s="877"/>
      <c r="TIL21" s="877"/>
      <c r="TIM21" s="877"/>
      <c r="TIN21" s="877"/>
      <c r="TIO21" s="877"/>
      <c r="TIP21" s="877"/>
      <c r="TIQ21" s="877"/>
      <c r="TIR21" s="877"/>
      <c r="TIS21" s="877"/>
      <c r="TIT21" s="877"/>
      <c r="TIU21" s="877"/>
      <c r="TIV21" s="877"/>
      <c r="TIW21" s="877"/>
      <c r="TIX21" s="877"/>
      <c r="TIY21" s="877"/>
      <c r="TIZ21" s="877"/>
      <c r="TJA21" s="877"/>
      <c r="TJB21" s="877"/>
      <c r="TJC21" s="877"/>
      <c r="TJD21" s="877"/>
      <c r="TJE21" s="877"/>
      <c r="TJF21" s="877"/>
      <c r="TJG21" s="877"/>
      <c r="TJH21" s="877"/>
      <c r="TJI21" s="877"/>
      <c r="TJJ21" s="877"/>
      <c r="TJK21" s="877"/>
      <c r="TJL21" s="877"/>
      <c r="TJM21" s="877"/>
      <c r="TJN21" s="877"/>
      <c r="TJO21" s="877"/>
      <c r="TJP21" s="877"/>
      <c r="TJQ21" s="877"/>
      <c r="TJR21" s="877"/>
      <c r="TJS21" s="877"/>
      <c r="TJT21" s="877"/>
      <c r="TJU21" s="877"/>
      <c r="TJV21" s="877"/>
      <c r="TJW21" s="877"/>
      <c r="TJX21" s="877"/>
      <c r="TJY21" s="877"/>
      <c r="TJZ21" s="877"/>
      <c r="TKA21" s="877"/>
      <c r="TKB21" s="877"/>
      <c r="TKC21" s="877"/>
      <c r="TKD21" s="877"/>
      <c r="TKE21" s="877"/>
      <c r="TKF21" s="877"/>
      <c r="TKG21" s="877"/>
      <c r="TKH21" s="877"/>
      <c r="TKI21" s="877"/>
      <c r="TKJ21" s="877"/>
      <c r="TKK21" s="877"/>
      <c r="TKL21" s="877"/>
      <c r="TKM21" s="877"/>
      <c r="TKN21" s="877"/>
      <c r="TKO21" s="877"/>
      <c r="TKP21" s="877"/>
      <c r="TKQ21" s="877"/>
      <c r="TKR21" s="877"/>
      <c r="TKS21" s="877"/>
      <c r="TKT21" s="877"/>
      <c r="TKU21" s="877"/>
      <c r="TKV21" s="877"/>
      <c r="TKW21" s="877"/>
      <c r="TKX21" s="877"/>
      <c r="TKY21" s="877"/>
      <c r="TKZ21" s="877"/>
      <c r="TLA21" s="877"/>
      <c r="TLB21" s="877"/>
      <c r="TLC21" s="877"/>
      <c r="TLD21" s="877"/>
      <c r="TLE21" s="877"/>
      <c r="TLF21" s="877"/>
      <c r="TLG21" s="877"/>
      <c r="TLH21" s="877"/>
      <c r="TLI21" s="877"/>
      <c r="TLJ21" s="877"/>
      <c r="TLK21" s="877"/>
      <c r="TLL21" s="877"/>
      <c r="TLM21" s="877"/>
      <c r="TLN21" s="877"/>
      <c r="TLO21" s="877"/>
      <c r="TLP21" s="877"/>
      <c r="TLQ21" s="877"/>
      <c r="TLR21" s="877"/>
      <c r="TLS21" s="877"/>
      <c r="TLT21" s="877"/>
      <c r="TLU21" s="877"/>
      <c r="TLV21" s="877"/>
      <c r="TLW21" s="877"/>
      <c r="TLX21" s="877"/>
      <c r="TLY21" s="877"/>
      <c r="TLZ21" s="877"/>
      <c r="TMA21" s="877"/>
      <c r="TMB21" s="877"/>
      <c r="TMC21" s="877"/>
      <c r="TMD21" s="877"/>
      <c r="TME21" s="877"/>
      <c r="TMF21" s="877"/>
      <c r="TMG21" s="877"/>
      <c r="TMH21" s="877"/>
      <c r="TMI21" s="877"/>
      <c r="TMJ21" s="877"/>
      <c r="TMK21" s="877"/>
      <c r="TML21" s="877"/>
      <c r="TMM21" s="877"/>
      <c r="TMN21" s="877"/>
      <c r="TMO21" s="877"/>
      <c r="TMP21" s="877"/>
      <c r="TMQ21" s="877"/>
      <c r="TMR21" s="877"/>
      <c r="TMS21" s="877"/>
      <c r="TMT21" s="877"/>
      <c r="TMU21" s="877"/>
      <c r="TMV21" s="877"/>
      <c r="TMW21" s="877"/>
      <c r="TMX21" s="877"/>
      <c r="TMY21" s="877"/>
      <c r="TMZ21" s="877"/>
      <c r="TNA21" s="877"/>
      <c r="TNB21" s="877"/>
      <c r="TNC21" s="877"/>
      <c r="TND21" s="877"/>
      <c r="TNE21" s="877"/>
      <c r="TNF21" s="877"/>
      <c r="TNG21" s="877"/>
      <c r="TNH21" s="877"/>
      <c r="TNI21" s="877"/>
      <c r="TNJ21" s="877"/>
      <c r="TNK21" s="877"/>
      <c r="TNL21" s="877"/>
      <c r="TNM21" s="877"/>
      <c r="TNN21" s="877"/>
      <c r="TNO21" s="877"/>
      <c r="TNP21" s="877"/>
      <c r="TNQ21" s="877"/>
      <c r="TNR21" s="877"/>
      <c r="TNS21" s="877"/>
      <c r="TNT21" s="877"/>
      <c r="TNU21" s="877"/>
      <c r="TNV21" s="877"/>
      <c r="TNW21" s="877"/>
      <c r="TNX21" s="877"/>
      <c r="TNY21" s="877"/>
      <c r="TNZ21" s="877"/>
      <c r="TOA21" s="877"/>
      <c r="TOB21" s="877"/>
      <c r="TOC21" s="877"/>
      <c r="TOD21" s="877"/>
      <c r="TOE21" s="877"/>
      <c r="TOF21" s="877"/>
      <c r="TOG21" s="877"/>
      <c r="TOH21" s="877"/>
      <c r="TOI21" s="877"/>
      <c r="TOJ21" s="877"/>
      <c r="TOK21" s="877"/>
      <c r="TOL21" s="877"/>
      <c r="TOM21" s="877"/>
      <c r="TON21" s="877"/>
      <c r="TOO21" s="877"/>
      <c r="TOP21" s="877"/>
      <c r="TOQ21" s="877"/>
      <c r="TOR21" s="877"/>
      <c r="TOS21" s="877"/>
      <c r="TOT21" s="877"/>
      <c r="TOU21" s="877"/>
      <c r="TOV21" s="877"/>
      <c r="TOW21" s="877"/>
      <c r="TOX21" s="877"/>
      <c r="TOY21" s="877"/>
      <c r="TOZ21" s="877"/>
      <c r="TPA21" s="877"/>
      <c r="TPB21" s="877"/>
      <c r="TPC21" s="877"/>
      <c r="TPD21" s="877"/>
      <c r="TPE21" s="877"/>
      <c r="TPF21" s="877"/>
      <c r="TPG21" s="877"/>
      <c r="TPH21" s="877"/>
      <c r="TPI21" s="877"/>
      <c r="TPJ21" s="877"/>
      <c r="TPK21" s="877"/>
      <c r="TPL21" s="877"/>
      <c r="TPM21" s="877"/>
      <c r="TPN21" s="877"/>
      <c r="TPO21" s="877"/>
      <c r="TPP21" s="877"/>
      <c r="TPQ21" s="877"/>
      <c r="TPR21" s="877"/>
      <c r="TPS21" s="877"/>
      <c r="TPT21" s="877"/>
      <c r="TPU21" s="877"/>
      <c r="TPV21" s="877"/>
      <c r="TPW21" s="877"/>
      <c r="TPX21" s="877"/>
      <c r="TPY21" s="877"/>
      <c r="TPZ21" s="877"/>
      <c r="TQA21" s="877"/>
      <c r="TQB21" s="877"/>
      <c r="TQC21" s="877"/>
      <c r="TQD21" s="877"/>
      <c r="TQE21" s="877"/>
      <c r="TQF21" s="877"/>
      <c r="TQG21" s="877"/>
      <c r="TQH21" s="877"/>
      <c r="TQI21" s="877"/>
      <c r="TQJ21" s="877"/>
      <c r="TQK21" s="877"/>
      <c r="TQL21" s="877"/>
      <c r="TQM21" s="877"/>
      <c r="TQN21" s="877"/>
      <c r="TQO21" s="877"/>
      <c r="TQP21" s="877"/>
      <c r="TQQ21" s="877"/>
      <c r="TQR21" s="877"/>
      <c r="TQS21" s="877"/>
      <c r="TQT21" s="877"/>
      <c r="TQU21" s="877"/>
      <c r="TQV21" s="877"/>
      <c r="TQW21" s="877"/>
      <c r="TQX21" s="877"/>
      <c r="TQY21" s="877"/>
      <c r="TQZ21" s="877"/>
      <c r="TRA21" s="877"/>
      <c r="TRB21" s="877"/>
      <c r="TRC21" s="877"/>
      <c r="TRD21" s="877"/>
      <c r="TRE21" s="877"/>
      <c r="TRF21" s="877"/>
      <c r="TRG21" s="877"/>
      <c r="TRH21" s="877"/>
      <c r="TRI21" s="877"/>
      <c r="TRJ21" s="877"/>
      <c r="TRK21" s="877"/>
      <c r="TRL21" s="877"/>
      <c r="TRM21" s="877"/>
      <c r="TRN21" s="877"/>
      <c r="TRO21" s="877"/>
      <c r="TRP21" s="877"/>
      <c r="TRQ21" s="877"/>
      <c r="TRR21" s="877"/>
      <c r="TRS21" s="877"/>
      <c r="TRT21" s="877"/>
      <c r="TRU21" s="877"/>
      <c r="TRV21" s="877"/>
      <c r="TRW21" s="877"/>
      <c r="TRX21" s="877"/>
      <c r="TRY21" s="877"/>
      <c r="TRZ21" s="877"/>
      <c r="TSA21" s="877"/>
      <c r="TSB21" s="877"/>
      <c r="TSC21" s="877"/>
      <c r="TSD21" s="877"/>
      <c r="TSE21" s="877"/>
      <c r="TSF21" s="877"/>
      <c r="TSG21" s="877"/>
      <c r="TSH21" s="877"/>
      <c r="TSI21" s="877"/>
      <c r="TSJ21" s="877"/>
      <c r="TSK21" s="877"/>
      <c r="TSL21" s="877"/>
      <c r="TSM21" s="877"/>
      <c r="TSN21" s="877"/>
      <c r="TSO21" s="877"/>
      <c r="TSP21" s="877"/>
      <c r="TSQ21" s="877"/>
      <c r="TSR21" s="877"/>
      <c r="TSS21" s="877"/>
      <c r="TST21" s="877"/>
      <c r="TSU21" s="877"/>
      <c r="TSV21" s="877"/>
      <c r="TSW21" s="877"/>
      <c r="TSX21" s="877"/>
      <c r="TSY21" s="877"/>
      <c r="TSZ21" s="877"/>
      <c r="TTA21" s="877"/>
      <c r="TTB21" s="877"/>
      <c r="TTC21" s="877"/>
      <c r="TTD21" s="877"/>
      <c r="TTE21" s="877"/>
      <c r="TTF21" s="877"/>
      <c r="TTG21" s="877"/>
      <c r="TTH21" s="877"/>
      <c r="TTI21" s="877"/>
      <c r="TTJ21" s="877"/>
      <c r="TTK21" s="877"/>
      <c r="TTL21" s="877"/>
      <c r="TTM21" s="877"/>
      <c r="TTN21" s="877"/>
      <c r="TTO21" s="877"/>
      <c r="TTP21" s="877"/>
      <c r="TTQ21" s="877"/>
      <c r="TTR21" s="877"/>
      <c r="TTS21" s="877"/>
      <c r="TTT21" s="877"/>
      <c r="TTU21" s="877"/>
      <c r="TTV21" s="877"/>
      <c r="TTW21" s="877"/>
      <c r="TTX21" s="877"/>
      <c r="TTY21" s="877"/>
      <c r="TTZ21" s="877"/>
      <c r="TUA21" s="877"/>
      <c r="TUB21" s="877"/>
      <c r="TUC21" s="877"/>
      <c r="TUD21" s="877"/>
      <c r="TUE21" s="877"/>
      <c r="TUF21" s="877"/>
      <c r="TUG21" s="877"/>
      <c r="TUH21" s="877"/>
      <c r="TUI21" s="877"/>
      <c r="TUJ21" s="877"/>
      <c r="TUK21" s="877"/>
      <c r="TUL21" s="877"/>
      <c r="TUM21" s="877"/>
      <c r="TUN21" s="877"/>
      <c r="TUO21" s="877"/>
      <c r="TUP21" s="877"/>
      <c r="TUQ21" s="877"/>
      <c r="TUR21" s="877"/>
      <c r="TUS21" s="877"/>
      <c r="TUT21" s="877"/>
      <c r="TUU21" s="877"/>
      <c r="TUV21" s="877"/>
      <c r="TUW21" s="877"/>
      <c r="TUX21" s="877"/>
      <c r="TUY21" s="877"/>
      <c r="TUZ21" s="877"/>
      <c r="TVA21" s="877"/>
      <c r="TVB21" s="877"/>
      <c r="TVC21" s="877"/>
      <c r="TVD21" s="877"/>
      <c r="TVE21" s="877"/>
      <c r="TVF21" s="877"/>
      <c r="TVG21" s="877"/>
      <c r="TVH21" s="877"/>
      <c r="TVI21" s="877"/>
      <c r="TVJ21" s="877"/>
      <c r="TVK21" s="877"/>
      <c r="TVL21" s="877"/>
      <c r="TVM21" s="877"/>
      <c r="TVN21" s="877"/>
      <c r="TVO21" s="877"/>
      <c r="TVP21" s="877"/>
      <c r="TVQ21" s="877"/>
      <c r="TVR21" s="877"/>
      <c r="TVS21" s="877"/>
      <c r="TVT21" s="877"/>
      <c r="TVU21" s="877"/>
      <c r="TVV21" s="877"/>
      <c r="TVW21" s="877"/>
      <c r="TVX21" s="877"/>
      <c r="TVY21" s="877"/>
      <c r="TVZ21" s="877"/>
      <c r="TWA21" s="877"/>
      <c r="TWB21" s="877"/>
      <c r="TWC21" s="877"/>
      <c r="TWD21" s="877"/>
      <c r="TWE21" s="877"/>
      <c r="TWF21" s="877"/>
      <c r="TWG21" s="877"/>
      <c r="TWH21" s="877"/>
      <c r="TWI21" s="877"/>
      <c r="TWJ21" s="877"/>
      <c r="TWK21" s="877"/>
      <c r="TWL21" s="877"/>
      <c r="TWM21" s="877"/>
      <c r="TWN21" s="877"/>
      <c r="TWO21" s="877"/>
      <c r="TWP21" s="877"/>
      <c r="TWQ21" s="877"/>
      <c r="TWR21" s="877"/>
      <c r="TWS21" s="877"/>
      <c r="TWT21" s="877"/>
      <c r="TWU21" s="877"/>
      <c r="TWV21" s="877"/>
      <c r="TWW21" s="877"/>
      <c r="TWX21" s="877"/>
      <c r="TWY21" s="877"/>
      <c r="TWZ21" s="877"/>
      <c r="TXA21" s="877"/>
      <c r="TXB21" s="877"/>
      <c r="TXC21" s="877"/>
      <c r="TXD21" s="877"/>
      <c r="TXE21" s="877"/>
      <c r="TXF21" s="877"/>
      <c r="TXG21" s="877"/>
      <c r="TXH21" s="877"/>
      <c r="TXI21" s="877"/>
      <c r="TXJ21" s="877"/>
      <c r="TXK21" s="877"/>
      <c r="TXL21" s="877"/>
      <c r="TXM21" s="877"/>
      <c r="TXN21" s="877"/>
      <c r="TXO21" s="877"/>
      <c r="TXP21" s="877"/>
      <c r="TXQ21" s="877"/>
      <c r="TXR21" s="877"/>
      <c r="TXS21" s="877"/>
      <c r="TXT21" s="877"/>
      <c r="TXU21" s="877"/>
      <c r="TXV21" s="877"/>
      <c r="TXW21" s="877"/>
      <c r="TXX21" s="877"/>
      <c r="TXY21" s="877"/>
      <c r="TXZ21" s="877"/>
      <c r="TYA21" s="877"/>
      <c r="TYB21" s="877"/>
      <c r="TYC21" s="877"/>
      <c r="TYD21" s="877"/>
      <c r="TYE21" s="877"/>
      <c r="TYF21" s="877"/>
      <c r="TYG21" s="877"/>
      <c r="TYH21" s="877"/>
      <c r="TYI21" s="877"/>
      <c r="TYJ21" s="877"/>
      <c r="TYK21" s="877"/>
      <c r="TYL21" s="877"/>
      <c r="TYM21" s="877"/>
      <c r="TYN21" s="877"/>
      <c r="TYO21" s="877"/>
      <c r="TYP21" s="877"/>
      <c r="TYQ21" s="877"/>
      <c r="TYR21" s="877"/>
      <c r="TYS21" s="877"/>
      <c r="TYT21" s="877"/>
      <c r="TYU21" s="877"/>
      <c r="TYV21" s="877"/>
      <c r="TYW21" s="877"/>
      <c r="TYX21" s="877"/>
      <c r="TYY21" s="877"/>
      <c r="TYZ21" s="877"/>
      <c r="TZA21" s="877"/>
      <c r="TZB21" s="877"/>
      <c r="TZC21" s="877"/>
      <c r="TZD21" s="877"/>
      <c r="TZE21" s="877"/>
      <c r="TZF21" s="877"/>
      <c r="TZG21" s="877"/>
      <c r="TZH21" s="877"/>
      <c r="TZI21" s="877"/>
      <c r="TZJ21" s="877"/>
      <c r="TZK21" s="877"/>
      <c r="TZL21" s="877"/>
      <c r="TZM21" s="877"/>
      <c r="TZN21" s="877"/>
      <c r="TZO21" s="877"/>
      <c r="TZP21" s="877"/>
      <c r="TZQ21" s="877"/>
      <c r="TZR21" s="877"/>
      <c r="TZS21" s="877"/>
      <c r="TZT21" s="877"/>
      <c r="TZU21" s="877"/>
      <c r="TZV21" s="877"/>
      <c r="TZW21" s="877"/>
      <c r="TZX21" s="877"/>
      <c r="TZY21" s="877"/>
      <c r="TZZ21" s="877"/>
      <c r="UAA21" s="877"/>
      <c r="UAB21" s="877"/>
      <c r="UAC21" s="877"/>
      <c r="UAD21" s="877"/>
      <c r="UAE21" s="877"/>
      <c r="UAF21" s="877"/>
      <c r="UAG21" s="877"/>
      <c r="UAH21" s="877"/>
      <c r="UAI21" s="877"/>
      <c r="UAJ21" s="877"/>
      <c r="UAK21" s="877"/>
      <c r="UAL21" s="877"/>
      <c r="UAM21" s="877"/>
      <c r="UAN21" s="877"/>
      <c r="UAO21" s="877"/>
      <c r="UAP21" s="877"/>
      <c r="UAQ21" s="877"/>
      <c r="UAR21" s="877"/>
      <c r="UAS21" s="877"/>
      <c r="UAT21" s="877"/>
      <c r="UAU21" s="877"/>
      <c r="UAV21" s="877"/>
      <c r="UAW21" s="877"/>
      <c r="UAX21" s="877"/>
      <c r="UAY21" s="877"/>
      <c r="UAZ21" s="877"/>
      <c r="UBA21" s="877"/>
      <c r="UBB21" s="877"/>
      <c r="UBC21" s="877"/>
      <c r="UBD21" s="877"/>
      <c r="UBE21" s="877"/>
      <c r="UBF21" s="877"/>
      <c r="UBG21" s="877"/>
      <c r="UBH21" s="877"/>
      <c r="UBI21" s="877"/>
      <c r="UBJ21" s="877"/>
      <c r="UBK21" s="877"/>
      <c r="UBL21" s="877"/>
      <c r="UBM21" s="877"/>
      <c r="UBN21" s="877"/>
      <c r="UBO21" s="877"/>
      <c r="UBP21" s="877"/>
      <c r="UBQ21" s="877"/>
      <c r="UBR21" s="877"/>
      <c r="UBS21" s="877"/>
      <c r="UBT21" s="877"/>
      <c r="UBU21" s="877"/>
      <c r="UBV21" s="877"/>
      <c r="UBW21" s="877"/>
      <c r="UBX21" s="877"/>
      <c r="UBY21" s="877"/>
      <c r="UBZ21" s="877"/>
      <c r="UCA21" s="877"/>
      <c r="UCB21" s="877"/>
      <c r="UCC21" s="877"/>
      <c r="UCD21" s="877"/>
      <c r="UCE21" s="877"/>
      <c r="UCF21" s="877"/>
      <c r="UCG21" s="877"/>
      <c r="UCH21" s="877"/>
      <c r="UCI21" s="877"/>
      <c r="UCJ21" s="877"/>
      <c r="UCK21" s="877"/>
      <c r="UCL21" s="877"/>
      <c r="UCM21" s="877"/>
      <c r="UCN21" s="877"/>
      <c r="UCO21" s="877"/>
      <c r="UCP21" s="877"/>
      <c r="UCQ21" s="877"/>
      <c r="UCR21" s="877"/>
      <c r="UCS21" s="877"/>
      <c r="UCT21" s="877"/>
      <c r="UCU21" s="877"/>
      <c r="UCV21" s="877"/>
      <c r="UCW21" s="877"/>
      <c r="UCX21" s="877"/>
      <c r="UCY21" s="877"/>
      <c r="UCZ21" s="877"/>
      <c r="UDA21" s="877"/>
      <c r="UDB21" s="877"/>
      <c r="UDC21" s="877"/>
      <c r="UDD21" s="877"/>
      <c r="UDE21" s="877"/>
      <c r="UDF21" s="877"/>
      <c r="UDG21" s="877"/>
      <c r="UDH21" s="877"/>
      <c r="UDI21" s="877"/>
      <c r="UDJ21" s="877"/>
      <c r="UDK21" s="877"/>
      <c r="UDL21" s="877"/>
      <c r="UDM21" s="877"/>
      <c r="UDN21" s="877"/>
      <c r="UDO21" s="877"/>
      <c r="UDP21" s="877"/>
      <c r="UDQ21" s="877"/>
      <c r="UDR21" s="877"/>
      <c r="UDS21" s="877"/>
      <c r="UDT21" s="877"/>
      <c r="UDU21" s="877"/>
      <c r="UDV21" s="877"/>
      <c r="UDW21" s="877"/>
      <c r="UDX21" s="877"/>
      <c r="UDY21" s="877"/>
      <c r="UDZ21" s="877"/>
      <c r="UEA21" s="877"/>
      <c r="UEB21" s="877"/>
      <c r="UEC21" s="877"/>
      <c r="UED21" s="877"/>
      <c r="UEE21" s="877"/>
      <c r="UEF21" s="877"/>
      <c r="UEG21" s="877"/>
      <c r="UEH21" s="877"/>
      <c r="UEI21" s="877"/>
      <c r="UEJ21" s="877"/>
      <c r="UEK21" s="877"/>
      <c r="UEL21" s="877"/>
      <c r="UEM21" s="877"/>
      <c r="UEN21" s="877"/>
      <c r="UEO21" s="877"/>
      <c r="UEP21" s="877"/>
      <c r="UEQ21" s="877"/>
      <c r="UER21" s="877"/>
      <c r="UES21" s="877"/>
      <c r="UET21" s="877"/>
      <c r="UEU21" s="877"/>
      <c r="UEV21" s="877"/>
      <c r="UEW21" s="877"/>
      <c r="UEX21" s="877"/>
      <c r="UEY21" s="877"/>
      <c r="UEZ21" s="877"/>
      <c r="UFA21" s="877"/>
      <c r="UFB21" s="877"/>
      <c r="UFC21" s="877"/>
      <c r="UFD21" s="877"/>
      <c r="UFE21" s="877"/>
      <c r="UFF21" s="877"/>
      <c r="UFG21" s="877"/>
      <c r="UFH21" s="877"/>
      <c r="UFI21" s="877"/>
      <c r="UFJ21" s="877"/>
      <c r="UFK21" s="877"/>
      <c r="UFL21" s="877"/>
      <c r="UFM21" s="877"/>
      <c r="UFN21" s="877"/>
      <c r="UFO21" s="877"/>
      <c r="UFP21" s="877"/>
      <c r="UFQ21" s="877"/>
      <c r="UFR21" s="877"/>
      <c r="UFS21" s="877"/>
      <c r="UFT21" s="877"/>
      <c r="UFU21" s="877"/>
      <c r="UFV21" s="877"/>
      <c r="UFW21" s="877"/>
      <c r="UFX21" s="877"/>
      <c r="UFY21" s="877"/>
      <c r="UFZ21" s="877"/>
      <c r="UGA21" s="877"/>
      <c r="UGB21" s="877"/>
      <c r="UGC21" s="877"/>
      <c r="UGD21" s="877"/>
      <c r="UGE21" s="877"/>
      <c r="UGF21" s="877"/>
      <c r="UGG21" s="877"/>
      <c r="UGH21" s="877"/>
      <c r="UGI21" s="877"/>
      <c r="UGJ21" s="877"/>
      <c r="UGK21" s="877"/>
      <c r="UGL21" s="877"/>
      <c r="UGM21" s="877"/>
      <c r="UGN21" s="877"/>
      <c r="UGO21" s="877"/>
      <c r="UGP21" s="877"/>
      <c r="UGQ21" s="877"/>
      <c r="UGR21" s="877"/>
      <c r="UGS21" s="877"/>
      <c r="UGT21" s="877"/>
      <c r="UGU21" s="877"/>
      <c r="UGV21" s="877"/>
      <c r="UGW21" s="877"/>
      <c r="UGX21" s="877"/>
      <c r="UGY21" s="877"/>
      <c r="UGZ21" s="877"/>
      <c r="UHA21" s="877"/>
      <c r="UHB21" s="877"/>
      <c r="UHC21" s="877"/>
      <c r="UHD21" s="877"/>
      <c r="UHE21" s="877"/>
      <c r="UHF21" s="877"/>
      <c r="UHG21" s="877"/>
      <c r="UHH21" s="877"/>
      <c r="UHI21" s="877"/>
      <c r="UHJ21" s="877"/>
      <c r="UHK21" s="877"/>
      <c r="UHL21" s="877"/>
      <c r="UHM21" s="877"/>
      <c r="UHN21" s="877"/>
      <c r="UHO21" s="877"/>
      <c r="UHP21" s="877"/>
      <c r="UHQ21" s="877"/>
      <c r="UHR21" s="877"/>
      <c r="UHS21" s="877"/>
      <c r="UHT21" s="877"/>
      <c r="UHU21" s="877"/>
      <c r="UHV21" s="877"/>
      <c r="UHW21" s="877"/>
      <c r="UHX21" s="877"/>
      <c r="UHY21" s="877"/>
      <c r="UHZ21" s="877"/>
      <c r="UIA21" s="877"/>
      <c r="UIB21" s="877"/>
      <c r="UIC21" s="877"/>
      <c r="UID21" s="877"/>
      <c r="UIE21" s="877"/>
      <c r="UIF21" s="877"/>
      <c r="UIG21" s="877"/>
      <c r="UIH21" s="877"/>
      <c r="UII21" s="877"/>
      <c r="UIJ21" s="877"/>
      <c r="UIK21" s="877"/>
      <c r="UIL21" s="877"/>
      <c r="UIM21" s="877"/>
      <c r="UIN21" s="877"/>
      <c r="UIO21" s="877"/>
      <c r="UIP21" s="877"/>
      <c r="UIQ21" s="877"/>
      <c r="UIR21" s="877"/>
      <c r="UIS21" s="877"/>
      <c r="UIT21" s="877"/>
      <c r="UIU21" s="877"/>
      <c r="UIV21" s="877"/>
      <c r="UIW21" s="877"/>
      <c r="UIX21" s="877"/>
      <c r="UIY21" s="877"/>
      <c r="UIZ21" s="877"/>
      <c r="UJA21" s="877"/>
      <c r="UJB21" s="877"/>
      <c r="UJC21" s="877"/>
      <c r="UJD21" s="877"/>
      <c r="UJE21" s="877"/>
      <c r="UJF21" s="877"/>
      <c r="UJG21" s="877"/>
      <c r="UJH21" s="877"/>
      <c r="UJI21" s="877"/>
      <c r="UJJ21" s="877"/>
      <c r="UJK21" s="877"/>
      <c r="UJL21" s="877"/>
      <c r="UJM21" s="877"/>
      <c r="UJN21" s="877"/>
      <c r="UJO21" s="877"/>
      <c r="UJP21" s="877"/>
      <c r="UJQ21" s="877"/>
      <c r="UJR21" s="877"/>
      <c r="UJS21" s="877"/>
      <c r="UJT21" s="877"/>
      <c r="UJU21" s="877"/>
      <c r="UJV21" s="877"/>
      <c r="UJW21" s="877"/>
      <c r="UJX21" s="877"/>
      <c r="UJY21" s="877"/>
      <c r="UJZ21" s="877"/>
      <c r="UKA21" s="877"/>
      <c r="UKB21" s="877"/>
      <c r="UKC21" s="877"/>
      <c r="UKD21" s="877"/>
      <c r="UKE21" s="877"/>
      <c r="UKF21" s="877"/>
      <c r="UKG21" s="877"/>
      <c r="UKH21" s="877"/>
      <c r="UKI21" s="877"/>
      <c r="UKJ21" s="877"/>
      <c r="UKK21" s="877"/>
      <c r="UKL21" s="877"/>
      <c r="UKM21" s="877"/>
      <c r="UKN21" s="877"/>
      <c r="UKO21" s="877"/>
      <c r="UKP21" s="877"/>
      <c r="UKQ21" s="877"/>
      <c r="UKR21" s="877"/>
      <c r="UKS21" s="877"/>
      <c r="UKT21" s="877"/>
      <c r="UKU21" s="877"/>
      <c r="UKV21" s="877"/>
      <c r="UKW21" s="877"/>
      <c r="UKX21" s="877"/>
      <c r="UKY21" s="877"/>
      <c r="UKZ21" s="877"/>
      <c r="ULA21" s="877"/>
      <c r="ULB21" s="877"/>
      <c r="ULC21" s="877"/>
      <c r="ULD21" s="877"/>
      <c r="ULE21" s="877"/>
      <c r="ULF21" s="877"/>
      <c r="ULG21" s="877"/>
      <c r="ULH21" s="877"/>
      <c r="ULI21" s="877"/>
      <c r="ULJ21" s="877"/>
      <c r="ULK21" s="877"/>
      <c r="ULL21" s="877"/>
      <c r="ULM21" s="877"/>
      <c r="ULN21" s="877"/>
      <c r="ULO21" s="877"/>
      <c r="ULP21" s="877"/>
      <c r="ULQ21" s="877"/>
      <c r="ULR21" s="877"/>
      <c r="ULS21" s="877"/>
      <c r="ULT21" s="877"/>
      <c r="ULU21" s="877"/>
      <c r="ULV21" s="877"/>
      <c r="ULW21" s="877"/>
      <c r="ULX21" s="877"/>
      <c r="ULY21" s="877"/>
      <c r="ULZ21" s="877"/>
      <c r="UMA21" s="877"/>
      <c r="UMB21" s="877"/>
      <c r="UMC21" s="877"/>
      <c r="UMD21" s="877"/>
      <c r="UME21" s="877"/>
      <c r="UMF21" s="877"/>
      <c r="UMG21" s="877"/>
      <c r="UMH21" s="877"/>
      <c r="UMI21" s="877"/>
      <c r="UMJ21" s="877"/>
      <c r="UMK21" s="877"/>
      <c r="UML21" s="877"/>
      <c r="UMM21" s="877"/>
      <c r="UMN21" s="877"/>
      <c r="UMO21" s="877"/>
      <c r="UMP21" s="877"/>
      <c r="UMQ21" s="877"/>
      <c r="UMR21" s="877"/>
      <c r="UMS21" s="877"/>
      <c r="UMT21" s="877"/>
      <c r="UMU21" s="877"/>
      <c r="UMV21" s="877"/>
      <c r="UMW21" s="877"/>
      <c r="UMX21" s="877"/>
      <c r="UMY21" s="877"/>
      <c r="UMZ21" s="877"/>
      <c r="UNA21" s="877"/>
      <c r="UNB21" s="877"/>
      <c r="UNC21" s="877"/>
      <c r="UND21" s="877"/>
      <c r="UNE21" s="877"/>
      <c r="UNF21" s="877"/>
      <c r="UNG21" s="877"/>
      <c r="UNH21" s="877"/>
      <c r="UNI21" s="877"/>
      <c r="UNJ21" s="877"/>
      <c r="UNK21" s="877"/>
      <c r="UNL21" s="877"/>
      <c r="UNM21" s="877"/>
      <c r="UNN21" s="877"/>
      <c r="UNO21" s="877"/>
      <c r="UNP21" s="877"/>
      <c r="UNQ21" s="877"/>
      <c r="UNR21" s="877"/>
      <c r="UNS21" s="877"/>
      <c r="UNT21" s="877"/>
      <c r="UNU21" s="877"/>
      <c r="UNV21" s="877"/>
      <c r="UNW21" s="877"/>
      <c r="UNX21" s="877"/>
      <c r="UNY21" s="877"/>
      <c r="UNZ21" s="877"/>
      <c r="UOA21" s="877"/>
      <c r="UOB21" s="877"/>
      <c r="UOC21" s="877"/>
      <c r="UOD21" s="877"/>
      <c r="UOE21" s="877"/>
      <c r="UOF21" s="877"/>
      <c r="UOG21" s="877"/>
      <c r="UOH21" s="877"/>
      <c r="UOI21" s="877"/>
      <c r="UOJ21" s="877"/>
      <c r="UOK21" s="877"/>
      <c r="UOL21" s="877"/>
      <c r="UOM21" s="877"/>
      <c r="UON21" s="877"/>
      <c r="UOO21" s="877"/>
      <c r="UOP21" s="877"/>
      <c r="UOQ21" s="877"/>
      <c r="UOR21" s="877"/>
      <c r="UOS21" s="877"/>
      <c r="UOT21" s="877"/>
      <c r="UOU21" s="877"/>
      <c r="UOV21" s="877"/>
      <c r="UOW21" s="877"/>
      <c r="UOX21" s="877"/>
      <c r="UOY21" s="877"/>
      <c r="UOZ21" s="877"/>
      <c r="UPA21" s="877"/>
      <c r="UPB21" s="877"/>
      <c r="UPC21" s="877"/>
      <c r="UPD21" s="877"/>
      <c r="UPE21" s="877"/>
      <c r="UPF21" s="877"/>
      <c r="UPG21" s="877"/>
      <c r="UPH21" s="877"/>
      <c r="UPI21" s="877"/>
      <c r="UPJ21" s="877"/>
      <c r="UPK21" s="877"/>
      <c r="UPL21" s="877"/>
      <c r="UPM21" s="877"/>
      <c r="UPN21" s="877"/>
      <c r="UPO21" s="877"/>
      <c r="UPP21" s="877"/>
      <c r="UPQ21" s="877"/>
      <c r="UPR21" s="877"/>
      <c r="UPS21" s="877"/>
      <c r="UPT21" s="877"/>
      <c r="UPU21" s="877"/>
      <c r="UPV21" s="877"/>
      <c r="UPW21" s="877"/>
      <c r="UPX21" s="877"/>
      <c r="UPY21" s="877"/>
      <c r="UPZ21" s="877"/>
      <c r="UQA21" s="877"/>
      <c r="UQB21" s="877"/>
      <c r="UQC21" s="877"/>
      <c r="UQD21" s="877"/>
      <c r="UQE21" s="877"/>
      <c r="UQF21" s="877"/>
      <c r="UQG21" s="877"/>
      <c r="UQH21" s="877"/>
      <c r="UQI21" s="877"/>
      <c r="UQJ21" s="877"/>
      <c r="UQK21" s="877"/>
      <c r="UQL21" s="877"/>
      <c r="UQM21" s="877"/>
      <c r="UQN21" s="877"/>
      <c r="UQO21" s="877"/>
      <c r="UQP21" s="877"/>
      <c r="UQQ21" s="877"/>
      <c r="UQR21" s="877"/>
      <c r="UQS21" s="877"/>
      <c r="UQT21" s="877"/>
      <c r="UQU21" s="877"/>
      <c r="UQV21" s="877"/>
      <c r="UQW21" s="877"/>
      <c r="UQX21" s="877"/>
      <c r="UQY21" s="877"/>
      <c r="UQZ21" s="877"/>
      <c r="URA21" s="877"/>
      <c r="URB21" s="877"/>
      <c r="URC21" s="877"/>
      <c r="URD21" s="877"/>
      <c r="URE21" s="877"/>
      <c r="URF21" s="877"/>
      <c r="URG21" s="877"/>
      <c r="URH21" s="877"/>
      <c r="URI21" s="877"/>
      <c r="URJ21" s="877"/>
      <c r="URK21" s="877"/>
      <c r="URL21" s="877"/>
      <c r="URM21" s="877"/>
      <c r="URN21" s="877"/>
      <c r="URO21" s="877"/>
      <c r="URP21" s="877"/>
      <c r="URQ21" s="877"/>
      <c r="URR21" s="877"/>
      <c r="URS21" s="877"/>
      <c r="URT21" s="877"/>
      <c r="URU21" s="877"/>
      <c r="URV21" s="877"/>
      <c r="URW21" s="877"/>
      <c r="URX21" s="877"/>
      <c r="URY21" s="877"/>
      <c r="URZ21" s="877"/>
      <c r="USA21" s="877"/>
      <c r="USB21" s="877"/>
      <c r="USC21" s="877"/>
      <c r="USD21" s="877"/>
      <c r="USE21" s="877"/>
      <c r="USF21" s="877"/>
      <c r="USG21" s="877"/>
      <c r="USH21" s="877"/>
      <c r="USI21" s="877"/>
      <c r="USJ21" s="877"/>
      <c r="USK21" s="877"/>
      <c r="USL21" s="877"/>
      <c r="USM21" s="877"/>
      <c r="USN21" s="877"/>
      <c r="USO21" s="877"/>
      <c r="USP21" s="877"/>
      <c r="USQ21" s="877"/>
      <c r="USR21" s="877"/>
      <c r="USS21" s="877"/>
      <c r="UST21" s="877"/>
      <c r="USU21" s="877"/>
      <c r="USV21" s="877"/>
      <c r="USW21" s="877"/>
      <c r="USX21" s="877"/>
      <c r="USY21" s="877"/>
      <c r="USZ21" s="877"/>
      <c r="UTA21" s="877"/>
      <c r="UTB21" s="877"/>
      <c r="UTC21" s="877"/>
      <c r="UTD21" s="877"/>
      <c r="UTE21" s="877"/>
      <c r="UTF21" s="877"/>
      <c r="UTG21" s="877"/>
      <c r="UTH21" s="877"/>
      <c r="UTI21" s="877"/>
      <c r="UTJ21" s="877"/>
      <c r="UTK21" s="877"/>
      <c r="UTL21" s="877"/>
      <c r="UTM21" s="877"/>
      <c r="UTN21" s="877"/>
      <c r="UTO21" s="877"/>
      <c r="UTP21" s="877"/>
      <c r="UTQ21" s="877"/>
      <c r="UTR21" s="877"/>
      <c r="UTS21" s="877"/>
      <c r="UTT21" s="877"/>
      <c r="UTU21" s="877"/>
      <c r="UTV21" s="877"/>
      <c r="UTW21" s="877"/>
      <c r="UTX21" s="877"/>
      <c r="UTY21" s="877"/>
      <c r="UTZ21" s="877"/>
      <c r="UUA21" s="877"/>
      <c r="UUB21" s="877"/>
      <c r="UUC21" s="877"/>
      <c r="UUD21" s="877"/>
      <c r="UUE21" s="877"/>
      <c r="UUF21" s="877"/>
      <c r="UUG21" s="877"/>
      <c r="UUH21" s="877"/>
      <c r="UUI21" s="877"/>
      <c r="UUJ21" s="877"/>
      <c r="UUK21" s="877"/>
      <c r="UUL21" s="877"/>
      <c r="UUM21" s="877"/>
      <c r="UUN21" s="877"/>
      <c r="UUO21" s="877"/>
      <c r="UUP21" s="877"/>
      <c r="UUQ21" s="877"/>
      <c r="UUR21" s="877"/>
      <c r="UUS21" s="877"/>
      <c r="UUT21" s="877"/>
      <c r="UUU21" s="877"/>
      <c r="UUV21" s="877"/>
      <c r="UUW21" s="877"/>
      <c r="UUX21" s="877"/>
      <c r="UUY21" s="877"/>
      <c r="UUZ21" s="877"/>
      <c r="UVA21" s="877"/>
      <c r="UVB21" s="877"/>
      <c r="UVC21" s="877"/>
      <c r="UVD21" s="877"/>
      <c r="UVE21" s="877"/>
      <c r="UVF21" s="877"/>
      <c r="UVG21" s="877"/>
      <c r="UVH21" s="877"/>
      <c r="UVI21" s="877"/>
      <c r="UVJ21" s="877"/>
      <c r="UVK21" s="877"/>
      <c r="UVL21" s="877"/>
      <c r="UVM21" s="877"/>
      <c r="UVN21" s="877"/>
      <c r="UVO21" s="877"/>
      <c r="UVP21" s="877"/>
      <c r="UVQ21" s="877"/>
      <c r="UVR21" s="877"/>
      <c r="UVS21" s="877"/>
      <c r="UVT21" s="877"/>
      <c r="UVU21" s="877"/>
      <c r="UVV21" s="877"/>
      <c r="UVW21" s="877"/>
      <c r="UVX21" s="877"/>
      <c r="UVY21" s="877"/>
      <c r="UVZ21" s="877"/>
      <c r="UWA21" s="877"/>
      <c r="UWB21" s="877"/>
      <c r="UWC21" s="877"/>
      <c r="UWD21" s="877"/>
      <c r="UWE21" s="877"/>
      <c r="UWF21" s="877"/>
      <c r="UWG21" s="877"/>
      <c r="UWH21" s="877"/>
      <c r="UWI21" s="877"/>
      <c r="UWJ21" s="877"/>
      <c r="UWK21" s="877"/>
      <c r="UWL21" s="877"/>
      <c r="UWM21" s="877"/>
      <c r="UWN21" s="877"/>
      <c r="UWO21" s="877"/>
      <c r="UWP21" s="877"/>
      <c r="UWQ21" s="877"/>
      <c r="UWR21" s="877"/>
      <c r="UWS21" s="877"/>
      <c r="UWT21" s="877"/>
      <c r="UWU21" s="877"/>
      <c r="UWV21" s="877"/>
      <c r="UWW21" s="877"/>
      <c r="UWX21" s="877"/>
      <c r="UWY21" s="877"/>
      <c r="UWZ21" s="877"/>
      <c r="UXA21" s="877"/>
      <c r="UXB21" s="877"/>
      <c r="UXC21" s="877"/>
      <c r="UXD21" s="877"/>
      <c r="UXE21" s="877"/>
      <c r="UXF21" s="877"/>
      <c r="UXG21" s="877"/>
      <c r="UXH21" s="877"/>
      <c r="UXI21" s="877"/>
      <c r="UXJ21" s="877"/>
      <c r="UXK21" s="877"/>
      <c r="UXL21" s="877"/>
      <c r="UXM21" s="877"/>
      <c r="UXN21" s="877"/>
      <c r="UXO21" s="877"/>
      <c r="UXP21" s="877"/>
      <c r="UXQ21" s="877"/>
      <c r="UXR21" s="877"/>
      <c r="UXS21" s="877"/>
      <c r="UXT21" s="877"/>
      <c r="UXU21" s="877"/>
      <c r="UXV21" s="877"/>
      <c r="UXW21" s="877"/>
      <c r="UXX21" s="877"/>
      <c r="UXY21" s="877"/>
      <c r="UXZ21" s="877"/>
      <c r="UYA21" s="877"/>
      <c r="UYB21" s="877"/>
      <c r="UYC21" s="877"/>
      <c r="UYD21" s="877"/>
      <c r="UYE21" s="877"/>
      <c r="UYF21" s="877"/>
      <c r="UYG21" s="877"/>
      <c r="UYH21" s="877"/>
      <c r="UYI21" s="877"/>
      <c r="UYJ21" s="877"/>
      <c r="UYK21" s="877"/>
      <c r="UYL21" s="877"/>
      <c r="UYM21" s="877"/>
      <c r="UYN21" s="877"/>
      <c r="UYO21" s="877"/>
      <c r="UYP21" s="877"/>
      <c r="UYQ21" s="877"/>
      <c r="UYR21" s="877"/>
      <c r="UYS21" s="877"/>
      <c r="UYT21" s="877"/>
      <c r="UYU21" s="877"/>
      <c r="UYV21" s="877"/>
      <c r="UYW21" s="877"/>
      <c r="UYX21" s="877"/>
      <c r="UYY21" s="877"/>
      <c r="UYZ21" s="877"/>
      <c r="UZA21" s="877"/>
      <c r="UZB21" s="877"/>
      <c r="UZC21" s="877"/>
      <c r="UZD21" s="877"/>
      <c r="UZE21" s="877"/>
      <c r="UZF21" s="877"/>
      <c r="UZG21" s="877"/>
      <c r="UZH21" s="877"/>
      <c r="UZI21" s="877"/>
      <c r="UZJ21" s="877"/>
      <c r="UZK21" s="877"/>
      <c r="UZL21" s="877"/>
      <c r="UZM21" s="877"/>
      <c r="UZN21" s="877"/>
      <c r="UZO21" s="877"/>
      <c r="UZP21" s="877"/>
      <c r="UZQ21" s="877"/>
      <c r="UZR21" s="877"/>
      <c r="UZS21" s="877"/>
      <c r="UZT21" s="877"/>
      <c r="UZU21" s="877"/>
      <c r="UZV21" s="877"/>
      <c r="UZW21" s="877"/>
      <c r="UZX21" s="877"/>
      <c r="UZY21" s="877"/>
      <c r="UZZ21" s="877"/>
      <c r="VAA21" s="877"/>
      <c r="VAB21" s="877"/>
      <c r="VAC21" s="877"/>
      <c r="VAD21" s="877"/>
      <c r="VAE21" s="877"/>
      <c r="VAF21" s="877"/>
      <c r="VAG21" s="877"/>
      <c r="VAH21" s="877"/>
      <c r="VAI21" s="877"/>
      <c r="VAJ21" s="877"/>
      <c r="VAK21" s="877"/>
      <c r="VAL21" s="877"/>
      <c r="VAM21" s="877"/>
      <c r="VAN21" s="877"/>
      <c r="VAO21" s="877"/>
      <c r="VAP21" s="877"/>
      <c r="VAQ21" s="877"/>
      <c r="VAR21" s="877"/>
      <c r="VAS21" s="877"/>
      <c r="VAT21" s="877"/>
      <c r="VAU21" s="877"/>
      <c r="VAV21" s="877"/>
      <c r="VAW21" s="877"/>
      <c r="VAX21" s="877"/>
      <c r="VAY21" s="877"/>
      <c r="VAZ21" s="877"/>
      <c r="VBA21" s="877"/>
      <c r="VBB21" s="877"/>
      <c r="VBC21" s="877"/>
      <c r="VBD21" s="877"/>
      <c r="VBE21" s="877"/>
      <c r="VBF21" s="877"/>
      <c r="VBG21" s="877"/>
      <c r="VBH21" s="877"/>
      <c r="VBI21" s="877"/>
      <c r="VBJ21" s="877"/>
      <c r="VBK21" s="877"/>
      <c r="VBL21" s="877"/>
      <c r="VBM21" s="877"/>
      <c r="VBN21" s="877"/>
      <c r="VBO21" s="877"/>
      <c r="VBP21" s="877"/>
      <c r="VBQ21" s="877"/>
      <c r="VBR21" s="877"/>
      <c r="VBS21" s="877"/>
      <c r="VBT21" s="877"/>
      <c r="VBU21" s="877"/>
      <c r="VBV21" s="877"/>
      <c r="VBW21" s="877"/>
      <c r="VBX21" s="877"/>
      <c r="VBY21" s="877"/>
      <c r="VBZ21" s="877"/>
      <c r="VCA21" s="877"/>
      <c r="VCB21" s="877"/>
      <c r="VCC21" s="877"/>
      <c r="VCD21" s="877"/>
      <c r="VCE21" s="877"/>
      <c r="VCF21" s="877"/>
      <c r="VCG21" s="877"/>
      <c r="VCH21" s="877"/>
      <c r="VCI21" s="877"/>
      <c r="VCJ21" s="877"/>
      <c r="VCK21" s="877"/>
      <c r="VCL21" s="877"/>
      <c r="VCM21" s="877"/>
      <c r="VCN21" s="877"/>
      <c r="VCO21" s="877"/>
      <c r="VCP21" s="877"/>
      <c r="VCQ21" s="877"/>
      <c r="VCR21" s="877"/>
      <c r="VCS21" s="877"/>
      <c r="VCT21" s="877"/>
      <c r="VCU21" s="877"/>
      <c r="VCV21" s="877"/>
      <c r="VCW21" s="877"/>
      <c r="VCX21" s="877"/>
      <c r="VCY21" s="877"/>
      <c r="VCZ21" s="877"/>
      <c r="VDA21" s="877"/>
      <c r="VDB21" s="877"/>
      <c r="VDC21" s="877"/>
      <c r="VDD21" s="877"/>
      <c r="VDE21" s="877"/>
      <c r="VDF21" s="877"/>
      <c r="VDG21" s="877"/>
      <c r="VDH21" s="877"/>
      <c r="VDI21" s="877"/>
      <c r="VDJ21" s="877"/>
      <c r="VDK21" s="877"/>
      <c r="VDL21" s="877"/>
      <c r="VDM21" s="877"/>
      <c r="VDN21" s="877"/>
      <c r="VDO21" s="877"/>
      <c r="VDP21" s="877"/>
      <c r="VDQ21" s="877"/>
      <c r="VDR21" s="877"/>
      <c r="VDS21" s="877"/>
      <c r="VDT21" s="877"/>
      <c r="VDU21" s="877"/>
      <c r="VDV21" s="877"/>
      <c r="VDW21" s="877"/>
      <c r="VDX21" s="877"/>
      <c r="VDY21" s="877"/>
      <c r="VDZ21" s="877"/>
      <c r="VEA21" s="877"/>
      <c r="VEB21" s="877"/>
      <c r="VEC21" s="877"/>
      <c r="VED21" s="877"/>
      <c r="VEE21" s="877"/>
      <c r="VEF21" s="877"/>
      <c r="VEG21" s="877"/>
      <c r="VEH21" s="877"/>
      <c r="VEI21" s="877"/>
      <c r="VEJ21" s="877"/>
      <c r="VEK21" s="877"/>
      <c r="VEL21" s="877"/>
      <c r="VEM21" s="877"/>
      <c r="VEN21" s="877"/>
      <c r="VEO21" s="877"/>
      <c r="VEP21" s="877"/>
      <c r="VEQ21" s="877"/>
      <c r="VER21" s="877"/>
      <c r="VES21" s="877"/>
      <c r="VET21" s="877"/>
      <c r="VEU21" s="877"/>
      <c r="VEV21" s="877"/>
      <c r="VEW21" s="877"/>
      <c r="VEX21" s="877"/>
      <c r="VEY21" s="877"/>
      <c r="VEZ21" s="877"/>
      <c r="VFA21" s="877"/>
      <c r="VFB21" s="877"/>
      <c r="VFC21" s="877"/>
      <c r="VFD21" s="877"/>
      <c r="VFE21" s="877"/>
      <c r="VFF21" s="877"/>
      <c r="VFG21" s="877"/>
      <c r="VFH21" s="877"/>
      <c r="VFI21" s="877"/>
      <c r="VFJ21" s="877"/>
      <c r="VFK21" s="877"/>
      <c r="VFL21" s="877"/>
      <c r="VFM21" s="877"/>
      <c r="VFN21" s="877"/>
      <c r="VFO21" s="877"/>
      <c r="VFP21" s="877"/>
      <c r="VFQ21" s="877"/>
      <c r="VFR21" s="877"/>
      <c r="VFS21" s="877"/>
      <c r="VFT21" s="877"/>
      <c r="VFU21" s="877"/>
      <c r="VFV21" s="877"/>
      <c r="VFW21" s="877"/>
      <c r="VFX21" s="877"/>
      <c r="VFY21" s="877"/>
      <c r="VFZ21" s="877"/>
      <c r="VGA21" s="877"/>
      <c r="VGB21" s="877"/>
      <c r="VGC21" s="877"/>
      <c r="VGD21" s="877"/>
      <c r="VGE21" s="877"/>
      <c r="VGF21" s="877"/>
      <c r="VGG21" s="877"/>
      <c r="VGH21" s="877"/>
      <c r="VGI21" s="877"/>
      <c r="VGJ21" s="877"/>
      <c r="VGK21" s="877"/>
      <c r="VGL21" s="877"/>
      <c r="VGM21" s="877"/>
      <c r="VGN21" s="877"/>
      <c r="VGO21" s="877"/>
      <c r="VGP21" s="877"/>
      <c r="VGQ21" s="877"/>
      <c r="VGR21" s="877"/>
      <c r="VGS21" s="877"/>
      <c r="VGT21" s="877"/>
      <c r="VGU21" s="877"/>
      <c r="VGV21" s="877"/>
      <c r="VGW21" s="877"/>
      <c r="VGX21" s="877"/>
      <c r="VGY21" s="877"/>
      <c r="VGZ21" s="877"/>
      <c r="VHA21" s="877"/>
      <c r="VHB21" s="877"/>
      <c r="VHC21" s="877"/>
      <c r="VHD21" s="877"/>
      <c r="VHE21" s="877"/>
      <c r="VHF21" s="877"/>
      <c r="VHG21" s="877"/>
      <c r="VHH21" s="877"/>
      <c r="VHI21" s="877"/>
      <c r="VHJ21" s="877"/>
      <c r="VHK21" s="877"/>
      <c r="VHL21" s="877"/>
      <c r="VHM21" s="877"/>
      <c r="VHN21" s="877"/>
      <c r="VHO21" s="877"/>
      <c r="VHP21" s="877"/>
      <c r="VHQ21" s="877"/>
      <c r="VHR21" s="877"/>
      <c r="VHS21" s="877"/>
      <c r="VHT21" s="877"/>
      <c r="VHU21" s="877"/>
      <c r="VHV21" s="877"/>
      <c r="VHW21" s="877"/>
      <c r="VHX21" s="877"/>
      <c r="VHY21" s="877"/>
      <c r="VHZ21" s="877"/>
      <c r="VIA21" s="877"/>
      <c r="VIB21" s="877"/>
      <c r="VIC21" s="877"/>
      <c r="VID21" s="877"/>
      <c r="VIE21" s="877"/>
      <c r="VIF21" s="877"/>
      <c r="VIG21" s="877"/>
      <c r="VIH21" s="877"/>
      <c r="VII21" s="877"/>
      <c r="VIJ21" s="877"/>
      <c r="VIK21" s="877"/>
      <c r="VIL21" s="877"/>
      <c r="VIM21" s="877"/>
      <c r="VIN21" s="877"/>
      <c r="VIO21" s="877"/>
      <c r="VIP21" s="877"/>
      <c r="VIQ21" s="877"/>
      <c r="VIR21" s="877"/>
      <c r="VIS21" s="877"/>
      <c r="VIT21" s="877"/>
      <c r="VIU21" s="877"/>
      <c r="VIV21" s="877"/>
      <c r="VIW21" s="877"/>
      <c r="VIX21" s="877"/>
      <c r="VIY21" s="877"/>
      <c r="VIZ21" s="877"/>
      <c r="VJA21" s="877"/>
      <c r="VJB21" s="877"/>
      <c r="VJC21" s="877"/>
      <c r="VJD21" s="877"/>
      <c r="VJE21" s="877"/>
      <c r="VJF21" s="877"/>
      <c r="VJG21" s="877"/>
      <c r="VJH21" s="877"/>
      <c r="VJI21" s="877"/>
      <c r="VJJ21" s="877"/>
      <c r="VJK21" s="877"/>
      <c r="VJL21" s="877"/>
      <c r="VJM21" s="877"/>
      <c r="VJN21" s="877"/>
      <c r="VJO21" s="877"/>
      <c r="VJP21" s="877"/>
      <c r="VJQ21" s="877"/>
      <c r="VJR21" s="877"/>
      <c r="VJS21" s="877"/>
      <c r="VJT21" s="877"/>
      <c r="VJU21" s="877"/>
      <c r="VJV21" s="877"/>
      <c r="VJW21" s="877"/>
      <c r="VJX21" s="877"/>
      <c r="VJY21" s="877"/>
      <c r="VJZ21" s="877"/>
      <c r="VKA21" s="877"/>
      <c r="VKB21" s="877"/>
      <c r="VKC21" s="877"/>
      <c r="VKD21" s="877"/>
      <c r="VKE21" s="877"/>
      <c r="VKF21" s="877"/>
      <c r="VKG21" s="877"/>
      <c r="VKH21" s="877"/>
      <c r="VKI21" s="877"/>
      <c r="VKJ21" s="877"/>
      <c r="VKK21" s="877"/>
      <c r="VKL21" s="877"/>
      <c r="VKM21" s="877"/>
      <c r="VKN21" s="877"/>
      <c r="VKO21" s="877"/>
      <c r="VKP21" s="877"/>
      <c r="VKQ21" s="877"/>
      <c r="VKR21" s="877"/>
      <c r="VKS21" s="877"/>
      <c r="VKT21" s="877"/>
      <c r="VKU21" s="877"/>
      <c r="VKV21" s="877"/>
      <c r="VKW21" s="877"/>
      <c r="VKX21" s="877"/>
      <c r="VKY21" s="877"/>
      <c r="VKZ21" s="877"/>
      <c r="VLA21" s="877"/>
      <c r="VLB21" s="877"/>
      <c r="VLC21" s="877"/>
      <c r="VLD21" s="877"/>
      <c r="VLE21" s="877"/>
      <c r="VLF21" s="877"/>
      <c r="VLG21" s="877"/>
      <c r="VLH21" s="877"/>
      <c r="VLI21" s="877"/>
      <c r="VLJ21" s="877"/>
      <c r="VLK21" s="877"/>
      <c r="VLL21" s="877"/>
      <c r="VLM21" s="877"/>
      <c r="VLN21" s="877"/>
      <c r="VLO21" s="877"/>
      <c r="VLP21" s="877"/>
      <c r="VLQ21" s="877"/>
      <c r="VLR21" s="877"/>
      <c r="VLS21" s="877"/>
      <c r="VLT21" s="877"/>
      <c r="VLU21" s="877"/>
      <c r="VLV21" s="877"/>
      <c r="VLW21" s="877"/>
      <c r="VLX21" s="877"/>
      <c r="VLY21" s="877"/>
      <c r="VLZ21" s="877"/>
      <c r="VMA21" s="877"/>
      <c r="VMB21" s="877"/>
      <c r="VMC21" s="877"/>
      <c r="VMD21" s="877"/>
      <c r="VME21" s="877"/>
      <c r="VMF21" s="877"/>
      <c r="VMG21" s="877"/>
      <c r="VMH21" s="877"/>
      <c r="VMI21" s="877"/>
      <c r="VMJ21" s="877"/>
      <c r="VMK21" s="877"/>
      <c r="VML21" s="877"/>
      <c r="VMM21" s="877"/>
      <c r="VMN21" s="877"/>
      <c r="VMO21" s="877"/>
      <c r="VMP21" s="877"/>
      <c r="VMQ21" s="877"/>
      <c r="VMR21" s="877"/>
      <c r="VMS21" s="877"/>
      <c r="VMT21" s="877"/>
      <c r="VMU21" s="877"/>
      <c r="VMV21" s="877"/>
      <c r="VMW21" s="877"/>
      <c r="VMX21" s="877"/>
      <c r="VMY21" s="877"/>
      <c r="VMZ21" s="877"/>
      <c r="VNA21" s="877"/>
      <c r="VNB21" s="877"/>
      <c r="VNC21" s="877"/>
      <c r="VND21" s="877"/>
      <c r="VNE21" s="877"/>
      <c r="VNF21" s="877"/>
      <c r="VNG21" s="877"/>
      <c r="VNH21" s="877"/>
      <c r="VNI21" s="877"/>
      <c r="VNJ21" s="877"/>
      <c r="VNK21" s="877"/>
      <c r="VNL21" s="877"/>
      <c r="VNM21" s="877"/>
      <c r="VNN21" s="877"/>
      <c r="VNO21" s="877"/>
      <c r="VNP21" s="877"/>
      <c r="VNQ21" s="877"/>
      <c r="VNR21" s="877"/>
      <c r="VNS21" s="877"/>
      <c r="VNT21" s="877"/>
      <c r="VNU21" s="877"/>
      <c r="VNV21" s="877"/>
      <c r="VNW21" s="877"/>
      <c r="VNX21" s="877"/>
      <c r="VNY21" s="877"/>
      <c r="VNZ21" s="877"/>
      <c r="VOA21" s="877"/>
      <c r="VOB21" s="877"/>
      <c r="VOC21" s="877"/>
      <c r="VOD21" s="877"/>
      <c r="VOE21" s="877"/>
      <c r="VOF21" s="877"/>
      <c r="VOG21" s="877"/>
      <c r="VOH21" s="877"/>
      <c r="VOI21" s="877"/>
      <c r="VOJ21" s="877"/>
      <c r="VOK21" s="877"/>
      <c r="VOL21" s="877"/>
      <c r="VOM21" s="877"/>
      <c r="VON21" s="877"/>
      <c r="VOO21" s="877"/>
      <c r="VOP21" s="877"/>
      <c r="VOQ21" s="877"/>
      <c r="VOR21" s="877"/>
      <c r="VOS21" s="877"/>
      <c r="VOT21" s="877"/>
      <c r="VOU21" s="877"/>
      <c r="VOV21" s="877"/>
      <c r="VOW21" s="877"/>
      <c r="VOX21" s="877"/>
      <c r="VOY21" s="877"/>
      <c r="VOZ21" s="877"/>
      <c r="VPA21" s="877"/>
      <c r="VPB21" s="877"/>
      <c r="VPC21" s="877"/>
      <c r="VPD21" s="877"/>
      <c r="VPE21" s="877"/>
      <c r="VPF21" s="877"/>
      <c r="VPG21" s="877"/>
      <c r="VPH21" s="877"/>
      <c r="VPI21" s="877"/>
      <c r="VPJ21" s="877"/>
      <c r="VPK21" s="877"/>
      <c r="VPL21" s="877"/>
      <c r="VPM21" s="877"/>
      <c r="VPN21" s="877"/>
      <c r="VPO21" s="877"/>
      <c r="VPP21" s="877"/>
      <c r="VPQ21" s="877"/>
      <c r="VPR21" s="877"/>
      <c r="VPS21" s="877"/>
      <c r="VPT21" s="877"/>
      <c r="VPU21" s="877"/>
      <c r="VPV21" s="877"/>
      <c r="VPW21" s="877"/>
      <c r="VPX21" s="877"/>
      <c r="VPY21" s="877"/>
      <c r="VPZ21" s="877"/>
      <c r="VQA21" s="877"/>
      <c r="VQB21" s="877"/>
      <c r="VQC21" s="877"/>
      <c r="VQD21" s="877"/>
      <c r="VQE21" s="877"/>
      <c r="VQF21" s="877"/>
      <c r="VQG21" s="877"/>
      <c r="VQH21" s="877"/>
      <c r="VQI21" s="877"/>
      <c r="VQJ21" s="877"/>
      <c r="VQK21" s="877"/>
      <c r="VQL21" s="877"/>
      <c r="VQM21" s="877"/>
      <c r="VQN21" s="877"/>
      <c r="VQO21" s="877"/>
      <c r="VQP21" s="877"/>
      <c r="VQQ21" s="877"/>
      <c r="VQR21" s="877"/>
      <c r="VQS21" s="877"/>
      <c r="VQT21" s="877"/>
      <c r="VQU21" s="877"/>
      <c r="VQV21" s="877"/>
      <c r="VQW21" s="877"/>
      <c r="VQX21" s="877"/>
      <c r="VQY21" s="877"/>
      <c r="VQZ21" s="877"/>
      <c r="VRA21" s="877"/>
      <c r="VRB21" s="877"/>
      <c r="VRC21" s="877"/>
      <c r="VRD21" s="877"/>
      <c r="VRE21" s="877"/>
      <c r="VRF21" s="877"/>
      <c r="VRG21" s="877"/>
      <c r="VRH21" s="877"/>
      <c r="VRI21" s="877"/>
      <c r="VRJ21" s="877"/>
      <c r="VRK21" s="877"/>
      <c r="VRL21" s="877"/>
      <c r="VRM21" s="877"/>
      <c r="VRN21" s="877"/>
      <c r="VRO21" s="877"/>
      <c r="VRP21" s="877"/>
      <c r="VRQ21" s="877"/>
      <c r="VRR21" s="877"/>
      <c r="VRS21" s="877"/>
      <c r="VRT21" s="877"/>
      <c r="VRU21" s="877"/>
      <c r="VRV21" s="877"/>
      <c r="VRW21" s="877"/>
      <c r="VRX21" s="877"/>
      <c r="VRY21" s="877"/>
      <c r="VRZ21" s="877"/>
      <c r="VSA21" s="877"/>
      <c r="VSB21" s="877"/>
      <c r="VSC21" s="877"/>
      <c r="VSD21" s="877"/>
      <c r="VSE21" s="877"/>
      <c r="VSF21" s="877"/>
      <c r="VSG21" s="877"/>
      <c r="VSH21" s="877"/>
      <c r="VSI21" s="877"/>
      <c r="VSJ21" s="877"/>
      <c r="VSK21" s="877"/>
      <c r="VSL21" s="877"/>
      <c r="VSM21" s="877"/>
      <c r="VSN21" s="877"/>
      <c r="VSO21" s="877"/>
      <c r="VSP21" s="877"/>
      <c r="VSQ21" s="877"/>
      <c r="VSR21" s="877"/>
      <c r="VSS21" s="877"/>
      <c r="VST21" s="877"/>
      <c r="VSU21" s="877"/>
      <c r="VSV21" s="877"/>
      <c r="VSW21" s="877"/>
      <c r="VSX21" s="877"/>
      <c r="VSY21" s="877"/>
      <c r="VSZ21" s="877"/>
      <c r="VTA21" s="877"/>
      <c r="VTB21" s="877"/>
      <c r="VTC21" s="877"/>
      <c r="VTD21" s="877"/>
      <c r="VTE21" s="877"/>
      <c r="VTF21" s="877"/>
      <c r="VTG21" s="877"/>
      <c r="VTH21" s="877"/>
      <c r="VTI21" s="877"/>
      <c r="VTJ21" s="877"/>
      <c r="VTK21" s="877"/>
      <c r="VTL21" s="877"/>
      <c r="VTM21" s="877"/>
      <c r="VTN21" s="877"/>
      <c r="VTO21" s="877"/>
      <c r="VTP21" s="877"/>
      <c r="VTQ21" s="877"/>
      <c r="VTR21" s="877"/>
      <c r="VTS21" s="877"/>
      <c r="VTT21" s="877"/>
      <c r="VTU21" s="877"/>
      <c r="VTV21" s="877"/>
      <c r="VTW21" s="877"/>
      <c r="VTX21" s="877"/>
      <c r="VTY21" s="877"/>
      <c r="VTZ21" s="877"/>
      <c r="VUA21" s="877"/>
      <c r="VUB21" s="877"/>
      <c r="VUC21" s="877"/>
      <c r="VUD21" s="877"/>
      <c r="VUE21" s="877"/>
      <c r="VUF21" s="877"/>
      <c r="VUG21" s="877"/>
      <c r="VUH21" s="877"/>
      <c r="VUI21" s="877"/>
      <c r="VUJ21" s="877"/>
      <c r="VUK21" s="877"/>
      <c r="VUL21" s="877"/>
      <c r="VUM21" s="877"/>
      <c r="VUN21" s="877"/>
      <c r="VUO21" s="877"/>
      <c r="VUP21" s="877"/>
      <c r="VUQ21" s="877"/>
      <c r="VUR21" s="877"/>
      <c r="VUS21" s="877"/>
      <c r="VUT21" s="877"/>
      <c r="VUU21" s="877"/>
      <c r="VUV21" s="877"/>
      <c r="VUW21" s="877"/>
      <c r="VUX21" s="877"/>
      <c r="VUY21" s="877"/>
      <c r="VUZ21" s="877"/>
      <c r="VVA21" s="877"/>
      <c r="VVB21" s="877"/>
      <c r="VVC21" s="877"/>
      <c r="VVD21" s="877"/>
      <c r="VVE21" s="877"/>
      <c r="VVF21" s="877"/>
      <c r="VVG21" s="877"/>
      <c r="VVH21" s="877"/>
      <c r="VVI21" s="877"/>
      <c r="VVJ21" s="877"/>
      <c r="VVK21" s="877"/>
      <c r="VVL21" s="877"/>
      <c r="VVM21" s="877"/>
      <c r="VVN21" s="877"/>
      <c r="VVO21" s="877"/>
      <c r="VVP21" s="877"/>
      <c r="VVQ21" s="877"/>
      <c r="VVR21" s="877"/>
      <c r="VVS21" s="877"/>
      <c r="VVT21" s="877"/>
      <c r="VVU21" s="877"/>
      <c r="VVV21" s="877"/>
      <c r="VVW21" s="877"/>
      <c r="VVX21" s="877"/>
      <c r="VVY21" s="877"/>
      <c r="VVZ21" s="877"/>
      <c r="VWA21" s="877"/>
      <c r="VWB21" s="877"/>
      <c r="VWC21" s="877"/>
      <c r="VWD21" s="877"/>
      <c r="VWE21" s="877"/>
      <c r="VWF21" s="877"/>
      <c r="VWG21" s="877"/>
      <c r="VWH21" s="877"/>
      <c r="VWI21" s="877"/>
      <c r="VWJ21" s="877"/>
      <c r="VWK21" s="877"/>
      <c r="VWL21" s="877"/>
      <c r="VWM21" s="877"/>
      <c r="VWN21" s="877"/>
      <c r="VWO21" s="877"/>
      <c r="VWP21" s="877"/>
      <c r="VWQ21" s="877"/>
      <c r="VWR21" s="877"/>
      <c r="VWS21" s="877"/>
      <c r="VWT21" s="877"/>
      <c r="VWU21" s="877"/>
      <c r="VWV21" s="877"/>
      <c r="VWW21" s="877"/>
      <c r="VWX21" s="877"/>
      <c r="VWY21" s="877"/>
      <c r="VWZ21" s="877"/>
      <c r="VXA21" s="877"/>
      <c r="VXB21" s="877"/>
      <c r="VXC21" s="877"/>
      <c r="VXD21" s="877"/>
      <c r="VXE21" s="877"/>
      <c r="VXF21" s="877"/>
      <c r="VXG21" s="877"/>
      <c r="VXH21" s="877"/>
      <c r="VXI21" s="877"/>
      <c r="VXJ21" s="877"/>
      <c r="VXK21" s="877"/>
      <c r="VXL21" s="877"/>
      <c r="VXM21" s="877"/>
      <c r="VXN21" s="877"/>
      <c r="VXO21" s="877"/>
      <c r="VXP21" s="877"/>
      <c r="VXQ21" s="877"/>
      <c r="VXR21" s="877"/>
      <c r="VXS21" s="877"/>
      <c r="VXT21" s="877"/>
      <c r="VXU21" s="877"/>
      <c r="VXV21" s="877"/>
      <c r="VXW21" s="877"/>
      <c r="VXX21" s="877"/>
      <c r="VXY21" s="877"/>
      <c r="VXZ21" s="877"/>
      <c r="VYA21" s="877"/>
      <c r="VYB21" s="877"/>
      <c r="VYC21" s="877"/>
      <c r="VYD21" s="877"/>
      <c r="VYE21" s="877"/>
      <c r="VYF21" s="877"/>
      <c r="VYG21" s="877"/>
      <c r="VYH21" s="877"/>
      <c r="VYI21" s="877"/>
      <c r="VYJ21" s="877"/>
      <c r="VYK21" s="877"/>
      <c r="VYL21" s="877"/>
      <c r="VYM21" s="877"/>
      <c r="VYN21" s="877"/>
      <c r="VYO21" s="877"/>
      <c r="VYP21" s="877"/>
      <c r="VYQ21" s="877"/>
      <c r="VYR21" s="877"/>
      <c r="VYS21" s="877"/>
      <c r="VYT21" s="877"/>
      <c r="VYU21" s="877"/>
      <c r="VYV21" s="877"/>
      <c r="VYW21" s="877"/>
      <c r="VYX21" s="877"/>
      <c r="VYY21" s="877"/>
      <c r="VYZ21" s="877"/>
      <c r="VZA21" s="877"/>
      <c r="VZB21" s="877"/>
      <c r="VZC21" s="877"/>
      <c r="VZD21" s="877"/>
      <c r="VZE21" s="877"/>
      <c r="VZF21" s="877"/>
      <c r="VZG21" s="877"/>
      <c r="VZH21" s="877"/>
      <c r="VZI21" s="877"/>
      <c r="VZJ21" s="877"/>
      <c r="VZK21" s="877"/>
      <c r="VZL21" s="877"/>
      <c r="VZM21" s="877"/>
      <c r="VZN21" s="877"/>
      <c r="VZO21" s="877"/>
      <c r="VZP21" s="877"/>
      <c r="VZQ21" s="877"/>
      <c r="VZR21" s="877"/>
      <c r="VZS21" s="877"/>
      <c r="VZT21" s="877"/>
      <c r="VZU21" s="877"/>
      <c r="VZV21" s="877"/>
      <c r="VZW21" s="877"/>
      <c r="VZX21" s="877"/>
      <c r="VZY21" s="877"/>
      <c r="VZZ21" s="877"/>
      <c r="WAA21" s="877"/>
      <c r="WAB21" s="877"/>
      <c r="WAC21" s="877"/>
      <c r="WAD21" s="877"/>
      <c r="WAE21" s="877"/>
      <c r="WAF21" s="877"/>
      <c r="WAG21" s="877"/>
      <c r="WAH21" s="877"/>
      <c r="WAI21" s="877"/>
      <c r="WAJ21" s="877"/>
      <c r="WAK21" s="877"/>
      <c r="WAL21" s="877"/>
      <c r="WAM21" s="877"/>
      <c r="WAN21" s="877"/>
      <c r="WAO21" s="877"/>
      <c r="WAP21" s="877"/>
      <c r="WAQ21" s="877"/>
      <c r="WAR21" s="877"/>
      <c r="WAS21" s="877"/>
      <c r="WAT21" s="877"/>
      <c r="WAU21" s="877"/>
      <c r="WAV21" s="877"/>
      <c r="WAW21" s="877"/>
      <c r="WAX21" s="877"/>
      <c r="WAY21" s="877"/>
      <c r="WAZ21" s="877"/>
      <c r="WBA21" s="877"/>
      <c r="WBB21" s="877"/>
      <c r="WBC21" s="877"/>
      <c r="WBD21" s="877"/>
      <c r="WBE21" s="877"/>
      <c r="WBF21" s="877"/>
      <c r="WBG21" s="877"/>
      <c r="WBH21" s="877"/>
      <c r="WBI21" s="877"/>
      <c r="WBJ21" s="877"/>
      <c r="WBK21" s="877"/>
      <c r="WBL21" s="877"/>
      <c r="WBM21" s="877"/>
      <c r="WBN21" s="877"/>
      <c r="WBO21" s="877"/>
      <c r="WBP21" s="877"/>
      <c r="WBQ21" s="877"/>
      <c r="WBR21" s="877"/>
      <c r="WBS21" s="877"/>
      <c r="WBT21" s="877"/>
      <c r="WBU21" s="877"/>
      <c r="WBV21" s="877"/>
      <c r="WBW21" s="877"/>
      <c r="WBX21" s="877"/>
      <c r="WBY21" s="877"/>
      <c r="WBZ21" s="877"/>
      <c r="WCA21" s="877"/>
      <c r="WCB21" s="877"/>
      <c r="WCC21" s="877"/>
      <c r="WCD21" s="877"/>
      <c r="WCE21" s="877"/>
      <c r="WCF21" s="877"/>
      <c r="WCG21" s="877"/>
      <c r="WCH21" s="877"/>
      <c r="WCI21" s="877"/>
      <c r="WCJ21" s="877"/>
      <c r="WCK21" s="877"/>
      <c r="WCL21" s="877"/>
      <c r="WCM21" s="877"/>
      <c r="WCN21" s="877"/>
      <c r="WCO21" s="877"/>
      <c r="WCP21" s="877"/>
      <c r="WCQ21" s="877"/>
      <c r="WCR21" s="877"/>
      <c r="WCS21" s="877"/>
      <c r="WCT21" s="877"/>
      <c r="WCU21" s="877"/>
      <c r="WCV21" s="877"/>
      <c r="WCW21" s="877"/>
      <c r="WCX21" s="877"/>
      <c r="WCY21" s="877"/>
      <c r="WCZ21" s="877"/>
      <c r="WDA21" s="877"/>
      <c r="WDB21" s="877"/>
      <c r="WDC21" s="877"/>
      <c r="WDD21" s="877"/>
      <c r="WDE21" s="877"/>
      <c r="WDF21" s="877"/>
      <c r="WDG21" s="877"/>
      <c r="WDH21" s="877"/>
      <c r="WDI21" s="877"/>
      <c r="WDJ21" s="877"/>
      <c r="WDK21" s="877"/>
      <c r="WDL21" s="877"/>
      <c r="WDM21" s="877"/>
      <c r="WDN21" s="877"/>
      <c r="WDO21" s="877"/>
      <c r="WDP21" s="877"/>
      <c r="WDQ21" s="877"/>
      <c r="WDR21" s="877"/>
      <c r="WDS21" s="877"/>
      <c r="WDT21" s="877"/>
      <c r="WDU21" s="877"/>
      <c r="WDV21" s="877"/>
      <c r="WDW21" s="877"/>
      <c r="WDX21" s="877"/>
      <c r="WDY21" s="877"/>
      <c r="WDZ21" s="877"/>
      <c r="WEA21" s="877"/>
      <c r="WEB21" s="877"/>
      <c r="WEC21" s="877"/>
      <c r="WED21" s="877"/>
      <c r="WEE21" s="877"/>
      <c r="WEF21" s="877"/>
      <c r="WEG21" s="877"/>
      <c r="WEH21" s="877"/>
      <c r="WEI21" s="877"/>
      <c r="WEJ21" s="877"/>
      <c r="WEK21" s="877"/>
      <c r="WEL21" s="877"/>
      <c r="WEM21" s="877"/>
      <c r="WEN21" s="877"/>
      <c r="WEO21" s="877"/>
      <c r="WEP21" s="877"/>
      <c r="WEQ21" s="877"/>
      <c r="WER21" s="877"/>
      <c r="WES21" s="877"/>
      <c r="WET21" s="877"/>
      <c r="WEU21" s="877"/>
      <c r="WEV21" s="877"/>
      <c r="WEW21" s="877"/>
      <c r="WEX21" s="877"/>
      <c r="WEY21" s="877"/>
      <c r="WEZ21" s="877"/>
      <c r="WFA21" s="877"/>
      <c r="WFB21" s="877"/>
      <c r="WFC21" s="877"/>
      <c r="WFD21" s="877"/>
      <c r="WFE21" s="877"/>
      <c r="WFF21" s="877"/>
      <c r="WFG21" s="877"/>
      <c r="WFH21" s="877"/>
      <c r="WFI21" s="877"/>
      <c r="WFJ21" s="877"/>
      <c r="WFK21" s="877"/>
      <c r="WFL21" s="877"/>
      <c r="WFM21" s="877"/>
      <c r="WFN21" s="877"/>
      <c r="WFO21" s="877"/>
      <c r="WFP21" s="877"/>
      <c r="WFQ21" s="877"/>
      <c r="WFR21" s="877"/>
      <c r="WFS21" s="877"/>
      <c r="WFT21" s="877"/>
      <c r="WFU21" s="877"/>
      <c r="WFV21" s="877"/>
      <c r="WFW21" s="877"/>
      <c r="WFX21" s="877"/>
      <c r="WFY21" s="877"/>
      <c r="WFZ21" s="877"/>
      <c r="WGA21" s="877"/>
      <c r="WGB21" s="877"/>
      <c r="WGC21" s="877"/>
      <c r="WGD21" s="877"/>
      <c r="WGE21" s="877"/>
      <c r="WGF21" s="877"/>
      <c r="WGG21" s="877"/>
      <c r="WGH21" s="877"/>
      <c r="WGI21" s="877"/>
      <c r="WGJ21" s="877"/>
      <c r="WGK21" s="877"/>
      <c r="WGL21" s="877"/>
      <c r="WGM21" s="877"/>
      <c r="WGN21" s="877"/>
      <c r="WGO21" s="877"/>
      <c r="WGP21" s="877"/>
      <c r="WGQ21" s="877"/>
      <c r="WGR21" s="877"/>
      <c r="WGS21" s="877"/>
      <c r="WGT21" s="877"/>
      <c r="WGU21" s="877"/>
      <c r="WGV21" s="877"/>
      <c r="WGW21" s="877"/>
      <c r="WGX21" s="877"/>
      <c r="WGY21" s="877"/>
      <c r="WGZ21" s="877"/>
      <c r="WHA21" s="877"/>
      <c r="WHB21" s="877"/>
      <c r="WHC21" s="877"/>
      <c r="WHD21" s="877"/>
      <c r="WHE21" s="877"/>
      <c r="WHF21" s="877"/>
      <c r="WHG21" s="877"/>
      <c r="WHH21" s="877"/>
      <c r="WHI21" s="877"/>
      <c r="WHJ21" s="877"/>
      <c r="WHK21" s="877"/>
      <c r="WHL21" s="877"/>
      <c r="WHM21" s="877"/>
      <c r="WHN21" s="877"/>
      <c r="WHO21" s="877"/>
      <c r="WHP21" s="877"/>
      <c r="WHQ21" s="877"/>
      <c r="WHR21" s="877"/>
      <c r="WHS21" s="877"/>
      <c r="WHT21" s="877"/>
      <c r="WHU21" s="877"/>
      <c r="WHV21" s="877"/>
      <c r="WHW21" s="877"/>
      <c r="WHX21" s="877"/>
      <c r="WHY21" s="877"/>
      <c r="WHZ21" s="877"/>
      <c r="WIA21" s="877"/>
      <c r="WIB21" s="877"/>
      <c r="WIC21" s="877"/>
      <c r="WID21" s="877"/>
      <c r="WIE21" s="877"/>
      <c r="WIF21" s="877"/>
      <c r="WIG21" s="877"/>
      <c r="WIH21" s="877"/>
      <c r="WII21" s="877"/>
      <c r="WIJ21" s="877"/>
      <c r="WIK21" s="877"/>
      <c r="WIL21" s="877"/>
      <c r="WIM21" s="877"/>
      <c r="WIN21" s="877"/>
      <c r="WIO21" s="877"/>
      <c r="WIP21" s="877"/>
      <c r="WIQ21" s="877"/>
      <c r="WIR21" s="877"/>
      <c r="WIS21" s="877"/>
      <c r="WIT21" s="877"/>
      <c r="WIU21" s="877"/>
      <c r="WIV21" s="877"/>
      <c r="WIW21" s="877"/>
      <c r="WIX21" s="877"/>
      <c r="WIY21" s="877"/>
      <c r="WIZ21" s="877"/>
      <c r="WJA21" s="877"/>
      <c r="WJB21" s="877"/>
      <c r="WJC21" s="877"/>
      <c r="WJD21" s="877"/>
      <c r="WJE21" s="877"/>
      <c r="WJF21" s="877"/>
      <c r="WJG21" s="877"/>
      <c r="WJH21" s="877"/>
      <c r="WJI21" s="877"/>
      <c r="WJJ21" s="877"/>
      <c r="WJK21" s="877"/>
      <c r="WJL21" s="877"/>
      <c r="WJM21" s="877"/>
      <c r="WJN21" s="877"/>
      <c r="WJO21" s="877"/>
      <c r="WJP21" s="877"/>
      <c r="WJQ21" s="877"/>
      <c r="WJR21" s="877"/>
      <c r="WJS21" s="877"/>
      <c r="WJT21" s="877"/>
      <c r="WJU21" s="877"/>
      <c r="WJV21" s="877"/>
      <c r="WJW21" s="877"/>
      <c r="WJX21" s="877"/>
      <c r="WJY21" s="877"/>
      <c r="WJZ21" s="877"/>
      <c r="WKA21" s="877"/>
      <c r="WKB21" s="877"/>
      <c r="WKC21" s="877"/>
      <c r="WKD21" s="877"/>
      <c r="WKE21" s="877"/>
      <c r="WKF21" s="877"/>
      <c r="WKG21" s="877"/>
      <c r="WKH21" s="877"/>
      <c r="WKI21" s="877"/>
      <c r="WKJ21" s="877"/>
      <c r="WKK21" s="877"/>
      <c r="WKL21" s="877"/>
      <c r="WKM21" s="877"/>
      <c r="WKN21" s="877"/>
      <c r="WKO21" s="877"/>
      <c r="WKP21" s="877"/>
      <c r="WKQ21" s="877"/>
      <c r="WKR21" s="877"/>
      <c r="WKS21" s="877"/>
      <c r="WKT21" s="877"/>
      <c r="WKU21" s="877"/>
      <c r="WKV21" s="877"/>
      <c r="WKW21" s="877"/>
      <c r="WKX21" s="877"/>
      <c r="WKY21" s="877"/>
      <c r="WKZ21" s="877"/>
      <c r="WLA21" s="877"/>
      <c r="WLB21" s="877"/>
      <c r="WLC21" s="877"/>
      <c r="WLD21" s="877"/>
      <c r="WLE21" s="877"/>
      <c r="WLF21" s="877"/>
      <c r="WLG21" s="877"/>
      <c r="WLH21" s="877"/>
      <c r="WLI21" s="877"/>
      <c r="WLJ21" s="877"/>
      <c r="WLK21" s="877"/>
      <c r="WLL21" s="877"/>
      <c r="WLM21" s="877"/>
      <c r="WLN21" s="877"/>
      <c r="WLO21" s="877"/>
      <c r="WLP21" s="877"/>
      <c r="WLQ21" s="877"/>
      <c r="WLR21" s="877"/>
      <c r="WLS21" s="877"/>
      <c r="WLT21" s="877"/>
      <c r="WLU21" s="877"/>
      <c r="WLV21" s="877"/>
      <c r="WLW21" s="877"/>
      <c r="WLX21" s="877"/>
      <c r="WLY21" s="877"/>
      <c r="WLZ21" s="877"/>
      <c r="WMA21" s="877"/>
      <c r="WMB21" s="877"/>
      <c r="WMC21" s="877"/>
      <c r="WMD21" s="877"/>
      <c r="WME21" s="877"/>
      <c r="WMF21" s="877"/>
      <c r="WMG21" s="877"/>
      <c r="WMH21" s="877"/>
      <c r="WMI21" s="877"/>
      <c r="WMJ21" s="877"/>
      <c r="WMK21" s="877"/>
      <c r="WML21" s="877"/>
      <c r="WMM21" s="877"/>
      <c r="WMN21" s="877"/>
      <c r="WMO21" s="877"/>
      <c r="WMP21" s="877"/>
      <c r="WMQ21" s="877"/>
      <c r="WMR21" s="877"/>
      <c r="WMS21" s="877"/>
      <c r="WMT21" s="877"/>
      <c r="WMU21" s="877"/>
      <c r="WMV21" s="877"/>
      <c r="WMW21" s="877"/>
      <c r="WMX21" s="877"/>
      <c r="WMY21" s="877"/>
      <c r="WMZ21" s="877"/>
      <c r="WNA21" s="877"/>
      <c r="WNB21" s="877"/>
      <c r="WNC21" s="877"/>
      <c r="WND21" s="877"/>
      <c r="WNE21" s="877"/>
      <c r="WNF21" s="877"/>
      <c r="WNG21" s="877"/>
      <c r="WNH21" s="877"/>
      <c r="WNI21" s="877"/>
      <c r="WNJ21" s="877"/>
      <c r="WNK21" s="877"/>
      <c r="WNL21" s="877"/>
      <c r="WNM21" s="877"/>
      <c r="WNN21" s="877"/>
      <c r="WNO21" s="877"/>
      <c r="WNP21" s="877"/>
      <c r="WNQ21" s="877"/>
      <c r="WNR21" s="877"/>
      <c r="WNS21" s="877"/>
      <c r="WNT21" s="877"/>
      <c r="WNU21" s="877"/>
      <c r="WNV21" s="877"/>
      <c r="WNW21" s="877"/>
      <c r="WNX21" s="877"/>
      <c r="WNY21" s="877"/>
      <c r="WNZ21" s="877"/>
      <c r="WOA21" s="877"/>
      <c r="WOB21" s="877"/>
      <c r="WOC21" s="877"/>
      <c r="WOD21" s="877"/>
      <c r="WOE21" s="877"/>
      <c r="WOF21" s="877"/>
      <c r="WOG21" s="877"/>
      <c r="WOH21" s="877"/>
      <c r="WOI21" s="877"/>
      <c r="WOJ21" s="877"/>
      <c r="WOK21" s="877"/>
      <c r="WOL21" s="877"/>
      <c r="WOM21" s="877"/>
      <c r="WON21" s="877"/>
      <c r="WOO21" s="877"/>
      <c r="WOP21" s="877"/>
      <c r="WOQ21" s="877"/>
      <c r="WOR21" s="877"/>
      <c r="WOS21" s="877"/>
      <c r="WOT21" s="877"/>
      <c r="WOU21" s="877"/>
      <c r="WOV21" s="877"/>
      <c r="WOW21" s="877"/>
      <c r="WOX21" s="877"/>
      <c r="WOY21" s="877"/>
      <c r="WOZ21" s="877"/>
      <c r="WPA21" s="877"/>
      <c r="WPB21" s="877"/>
      <c r="WPC21" s="877"/>
      <c r="WPD21" s="877"/>
      <c r="WPE21" s="877"/>
      <c r="WPF21" s="877"/>
      <c r="WPG21" s="877"/>
      <c r="WPH21" s="877"/>
      <c r="WPI21" s="877"/>
      <c r="WPJ21" s="877"/>
      <c r="WPK21" s="877"/>
      <c r="WPL21" s="877"/>
      <c r="WPM21" s="877"/>
      <c r="WPN21" s="877"/>
      <c r="WPO21" s="877"/>
      <c r="WPP21" s="877"/>
      <c r="WPQ21" s="877"/>
      <c r="WPR21" s="877"/>
      <c r="WPS21" s="877"/>
      <c r="WPT21" s="877"/>
      <c r="WPU21" s="877"/>
      <c r="WPV21" s="877"/>
      <c r="WPW21" s="877"/>
      <c r="WPX21" s="877"/>
      <c r="WPY21" s="877"/>
      <c r="WPZ21" s="877"/>
      <c r="WQA21" s="877"/>
      <c r="WQB21" s="877"/>
      <c r="WQC21" s="877"/>
      <c r="WQD21" s="877"/>
      <c r="WQE21" s="877"/>
      <c r="WQF21" s="877"/>
      <c r="WQG21" s="877"/>
      <c r="WQH21" s="877"/>
      <c r="WQI21" s="877"/>
      <c r="WQJ21" s="877"/>
      <c r="WQK21" s="877"/>
      <c r="WQL21" s="877"/>
      <c r="WQM21" s="877"/>
      <c r="WQN21" s="877"/>
      <c r="WQO21" s="877"/>
      <c r="WQP21" s="877"/>
      <c r="WQQ21" s="877"/>
      <c r="WQR21" s="877"/>
      <c r="WQS21" s="877"/>
      <c r="WQT21" s="877"/>
      <c r="WQU21" s="877"/>
      <c r="WQV21" s="877"/>
      <c r="WQW21" s="877"/>
      <c r="WQX21" s="877"/>
      <c r="WQY21" s="877"/>
      <c r="WQZ21" s="877"/>
      <c r="WRA21" s="877"/>
      <c r="WRB21" s="877"/>
      <c r="WRC21" s="877"/>
      <c r="WRD21" s="877"/>
      <c r="WRE21" s="877"/>
      <c r="WRF21" s="877"/>
      <c r="WRG21" s="877"/>
      <c r="WRH21" s="877"/>
      <c r="WRI21" s="877"/>
      <c r="WRJ21" s="877"/>
      <c r="WRK21" s="877"/>
      <c r="WRL21" s="877"/>
      <c r="WRM21" s="877"/>
      <c r="WRN21" s="877"/>
      <c r="WRO21" s="877"/>
      <c r="WRP21" s="877"/>
      <c r="WRQ21" s="877"/>
      <c r="WRR21" s="877"/>
      <c r="WRS21" s="877"/>
      <c r="WRT21" s="877"/>
      <c r="WRU21" s="877"/>
      <c r="WRV21" s="877"/>
      <c r="WRW21" s="877"/>
      <c r="WRX21" s="877"/>
      <c r="WRY21" s="877"/>
      <c r="WRZ21" s="877"/>
      <c r="WSA21" s="877"/>
      <c r="WSB21" s="877"/>
      <c r="WSC21" s="877"/>
      <c r="WSD21" s="877"/>
      <c r="WSE21" s="877"/>
      <c r="WSF21" s="877"/>
      <c r="WSG21" s="877"/>
      <c r="WSH21" s="877"/>
      <c r="WSI21" s="877"/>
      <c r="WSJ21" s="877"/>
      <c r="WSK21" s="877"/>
      <c r="WSL21" s="877"/>
      <c r="WSM21" s="877"/>
      <c r="WSN21" s="877"/>
      <c r="WSO21" s="877"/>
      <c r="WSP21" s="877"/>
      <c r="WSQ21" s="877"/>
      <c r="WSR21" s="877"/>
      <c r="WSS21" s="877"/>
      <c r="WST21" s="877"/>
      <c r="WSU21" s="877"/>
      <c r="WSV21" s="877"/>
      <c r="WSW21" s="877"/>
      <c r="WSX21" s="877"/>
      <c r="WSY21" s="877"/>
      <c r="WSZ21" s="877"/>
      <c r="WTA21" s="877"/>
      <c r="WTB21" s="877"/>
      <c r="WTC21" s="877"/>
      <c r="WTD21" s="877"/>
      <c r="WTE21" s="877"/>
      <c r="WTF21" s="877"/>
      <c r="WTG21" s="877"/>
      <c r="WTH21" s="877"/>
      <c r="WTI21" s="877"/>
      <c r="WTJ21" s="877"/>
      <c r="WTK21" s="877"/>
      <c r="WTL21" s="877"/>
      <c r="WTM21" s="877"/>
      <c r="WTN21" s="877"/>
      <c r="WTO21" s="877"/>
      <c r="WTP21" s="877"/>
      <c r="WTQ21" s="877"/>
      <c r="WTR21" s="877"/>
      <c r="WTS21" s="877"/>
      <c r="WTT21" s="877"/>
      <c r="WTU21" s="877"/>
      <c r="WTV21" s="877"/>
      <c r="WTW21" s="877"/>
      <c r="WTX21" s="877"/>
      <c r="WTY21" s="877"/>
      <c r="WTZ21" s="877"/>
      <c r="WUA21" s="877"/>
      <c r="WUB21" s="877"/>
      <c r="WUC21" s="877"/>
      <c r="WUD21" s="877"/>
      <c r="WUE21" s="877"/>
      <c r="WUF21" s="877"/>
      <c r="WUG21" s="877"/>
      <c r="WUH21" s="877"/>
      <c r="WUI21" s="877"/>
      <c r="WUJ21" s="877"/>
      <c r="WUK21" s="877"/>
      <c r="WUL21" s="877"/>
      <c r="WUM21" s="877"/>
      <c r="WUN21" s="877"/>
      <c r="WUO21" s="877"/>
      <c r="WUP21" s="877"/>
      <c r="WUQ21" s="877"/>
      <c r="WUR21" s="877"/>
      <c r="WUS21" s="877"/>
      <c r="WUT21" s="877"/>
      <c r="WUU21" s="877"/>
      <c r="WUV21" s="877"/>
      <c r="WUW21" s="877"/>
      <c r="WUX21" s="877"/>
      <c r="WUY21" s="877"/>
      <c r="WUZ21" s="877"/>
      <c r="WVA21" s="877"/>
      <c r="WVB21" s="877"/>
      <c r="WVC21" s="877"/>
      <c r="WVD21" s="877"/>
      <c r="WVE21" s="877"/>
      <c r="WVF21" s="877"/>
      <c r="WVG21" s="877"/>
      <c r="WVH21" s="877"/>
      <c r="WVI21" s="877"/>
      <c r="WVJ21" s="877"/>
      <c r="WVK21" s="877"/>
      <c r="WVL21" s="877"/>
      <c r="WVM21" s="877"/>
      <c r="WVN21" s="877"/>
      <c r="WVO21" s="877"/>
      <c r="WVP21" s="877"/>
      <c r="WVQ21" s="877"/>
      <c r="WVR21" s="877"/>
      <c r="WVS21" s="877"/>
      <c r="WVT21" s="877"/>
      <c r="WVU21" s="877"/>
      <c r="WVV21" s="877"/>
      <c r="WVW21" s="877"/>
      <c r="WVX21" s="877"/>
      <c r="WVY21" s="877"/>
      <c r="WVZ21" s="877"/>
      <c r="WWA21" s="877"/>
      <c r="WWB21" s="877"/>
      <c r="WWC21" s="877"/>
      <c r="WWD21" s="877"/>
      <c r="WWE21" s="877"/>
      <c r="WWF21" s="877"/>
      <c r="WWG21" s="877"/>
      <c r="WWH21" s="877"/>
      <c r="WWI21" s="877"/>
      <c r="WWJ21" s="877"/>
      <c r="WWK21" s="877"/>
      <c r="WWL21" s="877"/>
      <c r="WWM21" s="877"/>
      <c r="WWN21" s="877"/>
      <c r="WWO21" s="877"/>
      <c r="WWP21" s="877"/>
      <c r="WWQ21" s="877"/>
      <c r="WWR21" s="877"/>
      <c r="WWS21" s="877"/>
      <c r="WWT21" s="877"/>
      <c r="WWU21" s="877"/>
      <c r="WWV21" s="877"/>
      <c r="WWW21" s="877"/>
      <c r="WWX21" s="877"/>
      <c r="WWY21" s="877"/>
      <c r="WWZ21" s="877"/>
      <c r="WXA21" s="877"/>
      <c r="WXB21" s="877"/>
      <c r="WXC21" s="877"/>
      <c r="WXD21" s="877"/>
      <c r="WXE21" s="877"/>
      <c r="WXF21" s="877"/>
      <c r="WXG21" s="877"/>
      <c r="WXH21" s="877"/>
      <c r="WXI21" s="877"/>
      <c r="WXJ21" s="877"/>
      <c r="WXK21" s="877"/>
      <c r="WXL21" s="877"/>
      <c r="WXM21" s="877"/>
      <c r="WXN21" s="877"/>
      <c r="WXO21" s="877"/>
      <c r="WXP21" s="877"/>
      <c r="WXQ21" s="877"/>
      <c r="WXR21" s="877"/>
      <c r="WXS21" s="877"/>
      <c r="WXT21" s="877"/>
      <c r="WXU21" s="877"/>
      <c r="WXV21" s="877"/>
      <c r="WXW21" s="877"/>
      <c r="WXX21" s="877"/>
      <c r="WXY21" s="877"/>
      <c r="WXZ21" s="877"/>
      <c r="WYA21" s="877"/>
      <c r="WYB21" s="877"/>
      <c r="WYC21" s="877"/>
      <c r="WYD21" s="877"/>
      <c r="WYE21" s="877"/>
      <c r="WYF21" s="877"/>
      <c r="WYG21" s="877"/>
      <c r="WYH21" s="877"/>
      <c r="WYI21" s="877"/>
      <c r="WYJ21" s="877"/>
      <c r="WYK21" s="877"/>
      <c r="WYL21" s="877"/>
      <c r="WYM21" s="877"/>
      <c r="WYN21" s="877"/>
      <c r="WYO21" s="877"/>
      <c r="WYP21" s="877"/>
      <c r="WYQ21" s="877"/>
      <c r="WYR21" s="877"/>
      <c r="WYS21" s="877"/>
      <c r="WYT21" s="877"/>
      <c r="WYU21" s="877"/>
      <c r="WYV21" s="877"/>
      <c r="WYW21" s="877"/>
      <c r="WYX21" s="877"/>
      <c r="WYY21" s="877"/>
      <c r="WYZ21" s="877"/>
      <c r="WZA21" s="877"/>
      <c r="WZB21" s="877"/>
      <c r="WZC21" s="877"/>
      <c r="WZD21" s="877"/>
      <c r="WZE21" s="877"/>
      <c r="WZF21" s="877"/>
      <c r="WZG21" s="877"/>
      <c r="WZH21" s="877"/>
      <c r="WZI21" s="877"/>
      <c r="WZJ21" s="877"/>
      <c r="WZK21" s="877"/>
      <c r="WZL21" s="877"/>
      <c r="WZM21" s="877"/>
      <c r="WZN21" s="877"/>
      <c r="WZO21" s="877"/>
      <c r="WZP21" s="877"/>
      <c r="WZQ21" s="877"/>
      <c r="WZR21" s="877"/>
      <c r="WZS21" s="877"/>
      <c r="WZT21" s="877"/>
      <c r="WZU21" s="877"/>
      <c r="WZV21" s="877"/>
      <c r="WZW21" s="877"/>
      <c r="WZX21" s="877"/>
      <c r="WZY21" s="877"/>
      <c r="WZZ21" s="877"/>
      <c r="XAA21" s="877"/>
      <c r="XAB21" s="877"/>
      <c r="XAC21" s="877"/>
      <c r="XAD21" s="877"/>
      <c r="XAE21" s="877"/>
      <c r="XAF21" s="877"/>
      <c r="XAG21" s="877"/>
      <c r="XAH21" s="877"/>
      <c r="XAI21" s="877"/>
      <c r="XAJ21" s="877"/>
      <c r="XAK21" s="877"/>
      <c r="XAL21" s="877"/>
      <c r="XAM21" s="877"/>
      <c r="XAN21" s="877"/>
      <c r="XAO21" s="877"/>
      <c r="XAP21" s="877"/>
      <c r="XAQ21" s="877"/>
      <c r="XAR21" s="877"/>
      <c r="XAS21" s="877"/>
      <c r="XAT21" s="877"/>
      <c r="XAU21" s="877"/>
      <c r="XAV21" s="877"/>
      <c r="XAW21" s="877"/>
      <c r="XAX21" s="877"/>
      <c r="XAY21" s="877"/>
      <c r="XAZ21" s="877"/>
      <c r="XBA21" s="877"/>
      <c r="XBB21" s="877"/>
      <c r="XBC21" s="877"/>
      <c r="XBD21" s="877"/>
      <c r="XBE21" s="877"/>
      <c r="XBF21" s="877"/>
      <c r="XBG21" s="877"/>
      <c r="XBH21" s="877"/>
      <c r="XBI21" s="877"/>
      <c r="XBJ21" s="877"/>
      <c r="XBK21" s="877"/>
      <c r="XBL21" s="877"/>
      <c r="XBM21" s="877"/>
      <c r="XBN21" s="877"/>
      <c r="XBO21" s="877"/>
      <c r="XBP21" s="877"/>
      <c r="XBQ21" s="877"/>
      <c r="XBR21" s="877"/>
      <c r="XBS21" s="877"/>
      <c r="XBT21" s="877"/>
      <c r="XBU21" s="877"/>
      <c r="XBV21" s="877"/>
      <c r="XBW21" s="877"/>
      <c r="XBX21" s="877"/>
      <c r="XBY21" s="877"/>
      <c r="XBZ21" s="877"/>
      <c r="XCA21" s="877"/>
      <c r="XCB21" s="877"/>
      <c r="XCC21" s="877"/>
      <c r="XCD21" s="877"/>
      <c r="XCE21" s="877"/>
      <c r="XCF21" s="877"/>
      <c r="XCG21" s="877"/>
      <c r="XCH21" s="877"/>
      <c r="XCI21" s="877"/>
      <c r="XCJ21" s="877"/>
      <c r="XCK21" s="877"/>
      <c r="XCL21" s="877"/>
      <c r="XCM21" s="877"/>
      <c r="XCN21" s="877"/>
      <c r="XCO21" s="877"/>
      <c r="XCP21" s="877"/>
      <c r="XCQ21" s="877"/>
      <c r="XCR21" s="877"/>
      <c r="XCS21" s="877"/>
      <c r="XCT21" s="877"/>
      <c r="XCU21" s="877"/>
      <c r="XCV21" s="877"/>
      <c r="XCW21" s="877"/>
      <c r="XCX21" s="877"/>
      <c r="XCY21" s="877"/>
      <c r="XCZ21" s="877"/>
      <c r="XDA21" s="877"/>
      <c r="XDB21" s="877"/>
      <c r="XDC21" s="877"/>
      <c r="XDD21" s="877"/>
      <c r="XDE21" s="877"/>
      <c r="XDF21" s="877"/>
      <c r="XDG21" s="877"/>
      <c r="XDH21" s="877"/>
      <c r="XDI21" s="877"/>
      <c r="XDJ21" s="877"/>
      <c r="XDK21" s="877"/>
      <c r="XDL21" s="877"/>
      <c r="XDM21" s="877"/>
      <c r="XDN21" s="877"/>
      <c r="XDO21" s="877"/>
      <c r="XDP21" s="877"/>
      <c r="XDQ21" s="877"/>
      <c r="XDR21" s="877"/>
      <c r="XDS21" s="877"/>
      <c r="XDT21" s="877"/>
      <c r="XDU21" s="877"/>
      <c r="XDV21" s="877"/>
      <c r="XDW21" s="877"/>
      <c r="XDX21" s="877"/>
      <c r="XDY21" s="877"/>
      <c r="XDZ21" s="877"/>
      <c r="XEA21" s="877"/>
      <c r="XEB21" s="877"/>
      <c r="XEC21" s="877"/>
      <c r="XED21" s="877"/>
      <c r="XEE21" s="877"/>
      <c r="XEF21" s="877"/>
      <c r="XEG21" s="877"/>
      <c r="XEH21" s="877"/>
      <c r="XEI21" s="877"/>
      <c r="XEJ21" s="877"/>
      <c r="XEK21" s="877"/>
      <c r="XEL21" s="877"/>
      <c r="XEM21" s="877"/>
      <c r="XEN21" s="877"/>
      <c r="XEO21" s="877"/>
      <c r="XEP21" s="877"/>
      <c r="XEQ21" s="877"/>
      <c r="XER21" s="877"/>
      <c r="XES21" s="877"/>
      <c r="XET21" s="877"/>
      <c r="XEU21" s="877"/>
      <c r="XEV21" s="877"/>
      <c r="XEW21" s="877"/>
      <c r="XEX21" s="877"/>
      <c r="XEY21" s="877"/>
      <c r="XEZ21" s="877"/>
      <c r="XFA21" s="877"/>
      <c r="XFB21" s="877"/>
      <c r="XFC21" s="877"/>
      <c r="XFD21" s="877"/>
    </row>
    <row r="22" spans="1:16384" s="878" customFormat="1" ht="25.5">
      <c r="A22" s="969" t="s">
        <v>523</v>
      </c>
      <c r="B22" s="962" t="s">
        <v>506</v>
      </c>
      <c r="C22" s="976" t="s">
        <v>524</v>
      </c>
      <c r="D22" s="977" t="s">
        <v>520</v>
      </c>
      <c r="E22" s="978">
        <v>3</v>
      </c>
      <c r="F22" s="915">
        <v>0</v>
      </c>
      <c r="G22" s="916">
        <f t="shared" si="0"/>
        <v>0.19600000000000001</v>
      </c>
      <c r="H22" s="915">
        <f t="shared" si="4"/>
        <v>0</v>
      </c>
      <c r="I22" s="915">
        <f t="shared" si="5"/>
        <v>0</v>
      </c>
      <c r="J22" s="950">
        <f t="shared" si="6"/>
        <v>0</v>
      </c>
      <c r="K22" s="877"/>
      <c r="L22" s="877"/>
      <c r="M22" s="877"/>
      <c r="N22" s="877"/>
      <c r="O22" s="877"/>
      <c r="P22" s="877"/>
      <c r="Q22" s="877"/>
      <c r="R22" s="877"/>
      <c r="S22" s="877"/>
      <c r="T22" s="877"/>
      <c r="U22" s="877"/>
      <c r="V22" s="877"/>
      <c r="W22" s="877"/>
      <c r="X22" s="877"/>
      <c r="Y22" s="877"/>
      <c r="Z22" s="877"/>
      <c r="AA22" s="877"/>
      <c r="AB22" s="877"/>
      <c r="AC22" s="877"/>
      <c r="AD22" s="877"/>
      <c r="AE22" s="877"/>
      <c r="AF22" s="877"/>
      <c r="AG22" s="877"/>
      <c r="AH22" s="877"/>
      <c r="AI22" s="877"/>
      <c r="AJ22" s="877"/>
      <c r="AK22" s="877"/>
      <c r="AL22" s="877"/>
      <c r="AM22" s="877"/>
      <c r="AN22" s="877"/>
      <c r="AO22" s="877"/>
      <c r="AP22" s="877"/>
      <c r="AQ22" s="877"/>
      <c r="AR22" s="877"/>
      <c r="AS22" s="877"/>
      <c r="AT22" s="877"/>
      <c r="AU22" s="877"/>
      <c r="AV22" s="877"/>
      <c r="AW22" s="877"/>
      <c r="AX22" s="877"/>
      <c r="AY22" s="877"/>
      <c r="AZ22" s="877"/>
      <c r="BA22" s="877"/>
      <c r="BB22" s="877"/>
      <c r="BC22" s="877"/>
      <c r="BD22" s="877"/>
      <c r="BE22" s="877"/>
      <c r="BF22" s="877"/>
      <c r="BG22" s="877"/>
      <c r="BH22" s="877"/>
      <c r="BI22" s="877"/>
      <c r="BJ22" s="877"/>
      <c r="BK22" s="877"/>
      <c r="BL22" s="877"/>
      <c r="BM22" s="877"/>
      <c r="BN22" s="877"/>
      <c r="BO22" s="877"/>
      <c r="BP22" s="877"/>
      <c r="BQ22" s="877"/>
      <c r="BR22" s="877"/>
      <c r="BS22" s="877"/>
      <c r="BT22" s="877"/>
      <c r="BU22" s="877"/>
      <c r="BV22" s="877"/>
      <c r="BW22" s="877"/>
      <c r="BX22" s="877"/>
      <c r="BY22" s="877"/>
      <c r="BZ22" s="877"/>
      <c r="CA22" s="877"/>
      <c r="CB22" s="877"/>
      <c r="CC22" s="877"/>
      <c r="CD22" s="877"/>
      <c r="CE22" s="877"/>
      <c r="CF22" s="877"/>
      <c r="CG22" s="877"/>
      <c r="CH22" s="877"/>
      <c r="CI22" s="877"/>
      <c r="CJ22" s="877"/>
      <c r="CK22" s="877"/>
      <c r="CL22" s="877"/>
      <c r="CM22" s="877"/>
      <c r="CN22" s="877"/>
      <c r="CO22" s="877"/>
      <c r="CP22" s="877"/>
      <c r="CQ22" s="877"/>
      <c r="CR22" s="877"/>
      <c r="CS22" s="877"/>
      <c r="CT22" s="877"/>
      <c r="CU22" s="877"/>
      <c r="CV22" s="877"/>
      <c r="CW22" s="877"/>
      <c r="CX22" s="877"/>
      <c r="CY22" s="877"/>
      <c r="CZ22" s="877"/>
      <c r="DA22" s="877"/>
      <c r="DB22" s="877"/>
      <c r="DC22" s="877"/>
      <c r="DD22" s="877"/>
      <c r="DE22" s="877"/>
      <c r="DF22" s="877"/>
      <c r="DG22" s="877"/>
      <c r="DH22" s="877"/>
      <c r="DI22" s="877"/>
      <c r="DJ22" s="877"/>
      <c r="DK22" s="877"/>
      <c r="DL22" s="877"/>
      <c r="DM22" s="877"/>
      <c r="DN22" s="877"/>
      <c r="DO22" s="877"/>
      <c r="DP22" s="877"/>
      <c r="DQ22" s="877"/>
      <c r="DR22" s="877"/>
      <c r="DS22" s="877"/>
      <c r="DT22" s="877"/>
      <c r="DU22" s="877"/>
      <c r="DV22" s="877"/>
      <c r="DW22" s="877"/>
      <c r="DX22" s="877"/>
      <c r="DY22" s="877"/>
      <c r="DZ22" s="877"/>
      <c r="EA22" s="877"/>
      <c r="EB22" s="877"/>
      <c r="EC22" s="877"/>
      <c r="ED22" s="877"/>
      <c r="EE22" s="877"/>
      <c r="EF22" s="877"/>
      <c r="EG22" s="877"/>
      <c r="EH22" s="877"/>
      <c r="EI22" s="877"/>
      <c r="EJ22" s="877"/>
      <c r="EK22" s="877"/>
      <c r="EL22" s="877"/>
      <c r="EM22" s="877"/>
      <c r="EN22" s="877"/>
      <c r="EO22" s="877"/>
      <c r="EP22" s="877"/>
      <c r="EQ22" s="877"/>
      <c r="ER22" s="877"/>
      <c r="ES22" s="877"/>
      <c r="ET22" s="877"/>
      <c r="EU22" s="877"/>
      <c r="EV22" s="877"/>
      <c r="EW22" s="877"/>
      <c r="EX22" s="877"/>
      <c r="EY22" s="877"/>
      <c r="EZ22" s="877"/>
      <c r="FA22" s="877"/>
      <c r="FB22" s="877"/>
      <c r="FC22" s="877"/>
      <c r="FD22" s="877"/>
      <c r="FE22" s="877"/>
      <c r="FF22" s="877"/>
      <c r="FG22" s="877"/>
      <c r="FH22" s="877"/>
      <c r="FI22" s="877"/>
      <c r="FJ22" s="877"/>
      <c r="FK22" s="877"/>
      <c r="FL22" s="877"/>
      <c r="FM22" s="877"/>
      <c r="FN22" s="877"/>
      <c r="FO22" s="877"/>
      <c r="FP22" s="877"/>
      <c r="FQ22" s="877"/>
      <c r="FR22" s="877"/>
      <c r="FS22" s="877"/>
      <c r="FT22" s="877"/>
      <c r="FU22" s="877"/>
      <c r="FV22" s="877"/>
      <c r="FW22" s="877"/>
      <c r="FX22" s="877"/>
      <c r="FY22" s="877"/>
      <c r="FZ22" s="877"/>
      <c r="GA22" s="877"/>
      <c r="GB22" s="877"/>
      <c r="GC22" s="877"/>
      <c r="GD22" s="877"/>
      <c r="GE22" s="877"/>
      <c r="GF22" s="877"/>
      <c r="GG22" s="877"/>
      <c r="GH22" s="877"/>
      <c r="GI22" s="877"/>
      <c r="GJ22" s="877"/>
      <c r="GK22" s="877"/>
      <c r="GL22" s="877"/>
      <c r="GM22" s="877"/>
      <c r="GN22" s="877"/>
      <c r="GO22" s="877"/>
      <c r="GP22" s="877"/>
      <c r="GQ22" s="877"/>
      <c r="GR22" s="877"/>
      <c r="GS22" s="877"/>
      <c r="GT22" s="877"/>
      <c r="GU22" s="877"/>
      <c r="GV22" s="877"/>
      <c r="GW22" s="877"/>
      <c r="GX22" s="877"/>
      <c r="GY22" s="877"/>
      <c r="GZ22" s="877"/>
      <c r="HA22" s="877"/>
      <c r="HB22" s="877"/>
      <c r="HC22" s="877"/>
      <c r="HD22" s="877"/>
      <c r="HE22" s="877"/>
      <c r="HF22" s="877"/>
      <c r="HG22" s="877"/>
      <c r="HH22" s="877"/>
      <c r="HI22" s="877"/>
      <c r="HJ22" s="877"/>
      <c r="HK22" s="877"/>
      <c r="HL22" s="877"/>
      <c r="HM22" s="877"/>
      <c r="HN22" s="877"/>
      <c r="HO22" s="877"/>
      <c r="HP22" s="877"/>
      <c r="HQ22" s="877"/>
      <c r="HR22" s="877"/>
      <c r="HS22" s="877"/>
      <c r="HT22" s="877"/>
      <c r="HU22" s="877"/>
      <c r="HV22" s="877"/>
      <c r="HW22" s="877"/>
      <c r="HX22" s="877"/>
      <c r="HY22" s="877"/>
      <c r="HZ22" s="877"/>
      <c r="IA22" s="877"/>
      <c r="IB22" s="877"/>
      <c r="IC22" s="877"/>
      <c r="ID22" s="877"/>
      <c r="IE22" s="877"/>
      <c r="IF22" s="877"/>
      <c r="IG22" s="877"/>
      <c r="IH22" s="877"/>
      <c r="II22" s="877"/>
      <c r="IJ22" s="877"/>
      <c r="IK22" s="877"/>
      <c r="IL22" s="877"/>
      <c r="IM22" s="877"/>
      <c r="IN22" s="877"/>
      <c r="IO22" s="877"/>
      <c r="IP22" s="877"/>
      <c r="IQ22" s="877"/>
      <c r="IR22" s="877"/>
      <c r="IS22" s="877"/>
      <c r="IT22" s="877"/>
      <c r="IU22" s="877"/>
      <c r="IV22" s="877"/>
      <c r="IW22" s="877"/>
      <c r="IX22" s="877"/>
      <c r="IY22" s="877"/>
      <c r="IZ22" s="877"/>
      <c r="JA22" s="877"/>
      <c r="JB22" s="877"/>
      <c r="JC22" s="877"/>
      <c r="JD22" s="877"/>
      <c r="JE22" s="877"/>
      <c r="JF22" s="877"/>
      <c r="JG22" s="877"/>
      <c r="JH22" s="877"/>
      <c r="JI22" s="877"/>
      <c r="JJ22" s="877"/>
      <c r="JK22" s="877"/>
      <c r="JL22" s="877"/>
      <c r="JM22" s="877"/>
      <c r="JN22" s="877"/>
      <c r="JO22" s="877"/>
      <c r="JP22" s="877"/>
      <c r="JQ22" s="877"/>
      <c r="JR22" s="877"/>
      <c r="JS22" s="877"/>
      <c r="JT22" s="877"/>
      <c r="JU22" s="877"/>
      <c r="JV22" s="877"/>
      <c r="JW22" s="877"/>
      <c r="JX22" s="877"/>
      <c r="JY22" s="877"/>
      <c r="JZ22" s="877"/>
      <c r="KA22" s="877"/>
      <c r="KB22" s="877"/>
      <c r="KC22" s="877"/>
      <c r="KD22" s="877"/>
      <c r="KE22" s="877"/>
      <c r="KF22" s="877"/>
      <c r="KG22" s="877"/>
      <c r="KH22" s="877"/>
      <c r="KI22" s="877"/>
      <c r="KJ22" s="877"/>
      <c r="KK22" s="877"/>
      <c r="KL22" s="877"/>
      <c r="KM22" s="877"/>
      <c r="KN22" s="877"/>
      <c r="KO22" s="877"/>
      <c r="KP22" s="877"/>
      <c r="KQ22" s="877"/>
      <c r="KR22" s="877"/>
      <c r="KS22" s="877"/>
      <c r="KT22" s="877"/>
      <c r="KU22" s="877"/>
      <c r="KV22" s="877"/>
      <c r="KW22" s="877"/>
      <c r="KX22" s="877"/>
      <c r="KY22" s="877"/>
      <c r="KZ22" s="877"/>
      <c r="LA22" s="877"/>
      <c r="LB22" s="877"/>
      <c r="LC22" s="877"/>
      <c r="LD22" s="877"/>
      <c r="LE22" s="877"/>
      <c r="LF22" s="877"/>
      <c r="LG22" s="877"/>
      <c r="LH22" s="877"/>
      <c r="LI22" s="877"/>
      <c r="LJ22" s="877"/>
      <c r="LK22" s="877"/>
      <c r="LL22" s="877"/>
      <c r="LM22" s="877"/>
      <c r="LN22" s="877"/>
      <c r="LO22" s="877"/>
      <c r="LP22" s="877"/>
      <c r="LQ22" s="877"/>
      <c r="LR22" s="877"/>
      <c r="LS22" s="877"/>
      <c r="LT22" s="877"/>
      <c r="LU22" s="877"/>
      <c r="LV22" s="877"/>
      <c r="LW22" s="877"/>
      <c r="LX22" s="877"/>
      <c r="LY22" s="877"/>
      <c r="LZ22" s="877"/>
      <c r="MA22" s="877"/>
      <c r="MB22" s="877"/>
      <c r="MC22" s="877"/>
      <c r="MD22" s="877"/>
      <c r="ME22" s="877"/>
      <c r="MF22" s="877"/>
      <c r="MG22" s="877"/>
      <c r="MH22" s="877"/>
      <c r="MI22" s="877"/>
      <c r="MJ22" s="877"/>
      <c r="MK22" s="877"/>
      <c r="ML22" s="877"/>
      <c r="MM22" s="877"/>
      <c r="MN22" s="877"/>
      <c r="MO22" s="877"/>
      <c r="MP22" s="877"/>
      <c r="MQ22" s="877"/>
      <c r="MR22" s="877"/>
      <c r="MS22" s="877"/>
      <c r="MT22" s="877"/>
      <c r="MU22" s="877"/>
      <c r="MV22" s="877"/>
      <c r="MW22" s="877"/>
      <c r="MX22" s="877"/>
      <c r="MY22" s="877"/>
      <c r="MZ22" s="877"/>
      <c r="NA22" s="877"/>
      <c r="NB22" s="877"/>
      <c r="NC22" s="877"/>
      <c r="ND22" s="877"/>
      <c r="NE22" s="877"/>
      <c r="NF22" s="877"/>
      <c r="NG22" s="877"/>
      <c r="NH22" s="877"/>
      <c r="NI22" s="877"/>
      <c r="NJ22" s="877"/>
      <c r="NK22" s="877"/>
      <c r="NL22" s="877"/>
      <c r="NM22" s="877"/>
      <c r="NN22" s="877"/>
      <c r="NO22" s="877"/>
      <c r="NP22" s="877"/>
      <c r="NQ22" s="877"/>
      <c r="NR22" s="877"/>
      <c r="NS22" s="877"/>
      <c r="NT22" s="877"/>
      <c r="NU22" s="877"/>
      <c r="NV22" s="877"/>
      <c r="NW22" s="877"/>
      <c r="NX22" s="877"/>
      <c r="NY22" s="877"/>
      <c r="NZ22" s="877"/>
      <c r="OA22" s="877"/>
      <c r="OB22" s="877"/>
      <c r="OC22" s="877"/>
      <c r="OD22" s="877"/>
      <c r="OE22" s="877"/>
      <c r="OF22" s="877"/>
      <c r="OG22" s="877"/>
      <c r="OH22" s="877"/>
      <c r="OI22" s="877"/>
      <c r="OJ22" s="877"/>
      <c r="OK22" s="877"/>
      <c r="OL22" s="877"/>
      <c r="OM22" s="877"/>
      <c r="ON22" s="877"/>
      <c r="OO22" s="877"/>
      <c r="OP22" s="877"/>
      <c r="OQ22" s="877"/>
      <c r="OR22" s="877"/>
      <c r="OS22" s="877"/>
      <c r="OT22" s="877"/>
      <c r="OU22" s="877"/>
      <c r="OV22" s="877"/>
      <c r="OW22" s="877"/>
      <c r="OX22" s="877"/>
      <c r="OY22" s="877"/>
      <c r="OZ22" s="877"/>
      <c r="PA22" s="877"/>
      <c r="PB22" s="877"/>
      <c r="PC22" s="877"/>
      <c r="PD22" s="877"/>
      <c r="PE22" s="877"/>
      <c r="PF22" s="877"/>
      <c r="PG22" s="877"/>
      <c r="PH22" s="877"/>
      <c r="PI22" s="877"/>
      <c r="PJ22" s="877"/>
      <c r="PK22" s="877"/>
      <c r="PL22" s="877"/>
      <c r="PM22" s="877"/>
      <c r="PN22" s="877"/>
      <c r="PO22" s="877"/>
      <c r="PP22" s="877"/>
      <c r="PQ22" s="877"/>
      <c r="PR22" s="877"/>
      <c r="PS22" s="877"/>
      <c r="PT22" s="877"/>
      <c r="PU22" s="877"/>
      <c r="PV22" s="877"/>
      <c r="PW22" s="877"/>
      <c r="PX22" s="877"/>
      <c r="PY22" s="877"/>
      <c r="PZ22" s="877"/>
      <c r="QA22" s="877"/>
      <c r="QB22" s="877"/>
      <c r="QC22" s="877"/>
      <c r="QD22" s="877"/>
      <c r="QE22" s="877"/>
      <c r="QF22" s="877"/>
      <c r="QG22" s="877"/>
      <c r="QH22" s="877"/>
      <c r="QI22" s="877"/>
      <c r="QJ22" s="877"/>
      <c r="QK22" s="877"/>
      <c r="QL22" s="877"/>
      <c r="QM22" s="877"/>
      <c r="QN22" s="877"/>
      <c r="QO22" s="877"/>
      <c r="QP22" s="877"/>
      <c r="QQ22" s="877"/>
      <c r="QR22" s="877"/>
      <c r="QS22" s="877"/>
      <c r="QT22" s="877"/>
      <c r="QU22" s="877"/>
      <c r="QV22" s="877"/>
      <c r="QW22" s="877"/>
      <c r="QX22" s="877"/>
      <c r="QY22" s="877"/>
      <c r="QZ22" s="877"/>
      <c r="RA22" s="877"/>
      <c r="RB22" s="877"/>
      <c r="RC22" s="877"/>
      <c r="RD22" s="877"/>
      <c r="RE22" s="877"/>
      <c r="RF22" s="877"/>
      <c r="RG22" s="877"/>
      <c r="RH22" s="877"/>
      <c r="RI22" s="877"/>
      <c r="RJ22" s="877"/>
      <c r="RK22" s="877"/>
      <c r="RL22" s="877"/>
      <c r="RM22" s="877"/>
      <c r="RN22" s="877"/>
      <c r="RO22" s="877"/>
      <c r="RP22" s="877"/>
      <c r="RQ22" s="877"/>
      <c r="RR22" s="877"/>
      <c r="RS22" s="877"/>
      <c r="RT22" s="877"/>
      <c r="RU22" s="877"/>
      <c r="RV22" s="877"/>
      <c r="RW22" s="877"/>
      <c r="RX22" s="877"/>
      <c r="RY22" s="877"/>
      <c r="RZ22" s="877"/>
      <c r="SA22" s="877"/>
      <c r="SB22" s="877"/>
      <c r="SC22" s="877"/>
      <c r="SD22" s="877"/>
      <c r="SE22" s="877"/>
      <c r="SF22" s="877"/>
      <c r="SG22" s="877"/>
      <c r="SH22" s="877"/>
      <c r="SI22" s="877"/>
      <c r="SJ22" s="877"/>
      <c r="SK22" s="877"/>
      <c r="SL22" s="877"/>
      <c r="SM22" s="877"/>
      <c r="SN22" s="877"/>
      <c r="SO22" s="877"/>
      <c r="SP22" s="877"/>
      <c r="SQ22" s="877"/>
      <c r="SR22" s="877"/>
      <c r="SS22" s="877"/>
      <c r="ST22" s="877"/>
      <c r="SU22" s="877"/>
      <c r="SV22" s="877"/>
      <c r="SW22" s="877"/>
      <c r="SX22" s="877"/>
      <c r="SY22" s="877"/>
      <c r="SZ22" s="877"/>
      <c r="TA22" s="877"/>
      <c r="TB22" s="877"/>
      <c r="TC22" s="877"/>
      <c r="TD22" s="877"/>
      <c r="TE22" s="877"/>
      <c r="TF22" s="877"/>
      <c r="TG22" s="877"/>
      <c r="TH22" s="877"/>
      <c r="TI22" s="877"/>
      <c r="TJ22" s="877"/>
      <c r="TK22" s="877"/>
      <c r="TL22" s="877"/>
      <c r="TM22" s="877"/>
      <c r="TN22" s="877"/>
      <c r="TO22" s="877"/>
      <c r="TP22" s="877"/>
      <c r="TQ22" s="877"/>
      <c r="TR22" s="877"/>
      <c r="TS22" s="877"/>
      <c r="TT22" s="877"/>
      <c r="TU22" s="877"/>
      <c r="TV22" s="877"/>
      <c r="TW22" s="877"/>
      <c r="TX22" s="877"/>
      <c r="TY22" s="877"/>
      <c r="TZ22" s="877"/>
      <c r="UA22" s="877"/>
      <c r="UB22" s="877"/>
      <c r="UC22" s="877"/>
      <c r="UD22" s="877"/>
      <c r="UE22" s="877"/>
      <c r="UF22" s="877"/>
      <c r="UG22" s="877"/>
      <c r="UH22" s="877"/>
      <c r="UI22" s="877"/>
      <c r="UJ22" s="877"/>
      <c r="UK22" s="877"/>
      <c r="UL22" s="877"/>
      <c r="UM22" s="877"/>
      <c r="UN22" s="877"/>
      <c r="UO22" s="877"/>
      <c r="UP22" s="877"/>
      <c r="UQ22" s="877"/>
      <c r="UR22" s="877"/>
      <c r="US22" s="877"/>
      <c r="UT22" s="877"/>
      <c r="UU22" s="877"/>
      <c r="UV22" s="877"/>
      <c r="UW22" s="877"/>
      <c r="UX22" s="877"/>
      <c r="UY22" s="877"/>
      <c r="UZ22" s="877"/>
      <c r="VA22" s="877"/>
      <c r="VB22" s="877"/>
      <c r="VC22" s="877"/>
      <c r="VD22" s="877"/>
      <c r="VE22" s="877"/>
      <c r="VF22" s="877"/>
      <c r="VG22" s="877"/>
      <c r="VH22" s="877"/>
      <c r="VI22" s="877"/>
      <c r="VJ22" s="877"/>
      <c r="VK22" s="877"/>
      <c r="VL22" s="877"/>
      <c r="VM22" s="877"/>
      <c r="VN22" s="877"/>
      <c r="VO22" s="877"/>
      <c r="VP22" s="877"/>
      <c r="VQ22" s="877"/>
      <c r="VR22" s="877"/>
      <c r="VS22" s="877"/>
      <c r="VT22" s="877"/>
      <c r="VU22" s="877"/>
      <c r="VV22" s="877"/>
      <c r="VW22" s="877"/>
      <c r="VX22" s="877"/>
      <c r="VY22" s="877"/>
      <c r="VZ22" s="877"/>
      <c r="WA22" s="877"/>
      <c r="WB22" s="877"/>
      <c r="WC22" s="877"/>
      <c r="WD22" s="877"/>
      <c r="WE22" s="877"/>
      <c r="WF22" s="877"/>
      <c r="WG22" s="877"/>
      <c r="WH22" s="877"/>
      <c r="WI22" s="877"/>
      <c r="WJ22" s="877"/>
      <c r="WK22" s="877"/>
      <c r="WL22" s="877"/>
      <c r="WM22" s="877"/>
      <c r="WN22" s="877"/>
      <c r="WO22" s="877"/>
      <c r="WP22" s="877"/>
      <c r="WQ22" s="877"/>
      <c r="WR22" s="877"/>
      <c r="WS22" s="877"/>
      <c r="WT22" s="877"/>
      <c r="WU22" s="877"/>
      <c r="WV22" s="877"/>
      <c r="WW22" s="877"/>
      <c r="WX22" s="877"/>
      <c r="WY22" s="877"/>
      <c r="WZ22" s="877"/>
      <c r="XA22" s="877"/>
      <c r="XB22" s="877"/>
      <c r="XC22" s="877"/>
      <c r="XD22" s="877"/>
      <c r="XE22" s="877"/>
      <c r="XF22" s="877"/>
      <c r="XG22" s="877"/>
      <c r="XH22" s="877"/>
      <c r="XI22" s="877"/>
      <c r="XJ22" s="877"/>
      <c r="XK22" s="877"/>
      <c r="XL22" s="877"/>
      <c r="XM22" s="877"/>
      <c r="XN22" s="877"/>
      <c r="XO22" s="877"/>
      <c r="XP22" s="877"/>
      <c r="XQ22" s="877"/>
      <c r="XR22" s="877"/>
      <c r="XS22" s="877"/>
      <c r="XT22" s="877"/>
      <c r="XU22" s="877"/>
      <c r="XV22" s="877"/>
      <c r="XW22" s="877"/>
      <c r="XX22" s="877"/>
      <c r="XY22" s="877"/>
      <c r="XZ22" s="877"/>
      <c r="YA22" s="877"/>
      <c r="YB22" s="877"/>
      <c r="YC22" s="877"/>
      <c r="YD22" s="877"/>
      <c r="YE22" s="877"/>
      <c r="YF22" s="877"/>
      <c r="YG22" s="877"/>
      <c r="YH22" s="877"/>
      <c r="YI22" s="877"/>
      <c r="YJ22" s="877"/>
      <c r="YK22" s="877"/>
      <c r="YL22" s="877"/>
      <c r="YM22" s="877"/>
      <c r="YN22" s="877"/>
      <c r="YO22" s="877"/>
      <c r="YP22" s="877"/>
      <c r="YQ22" s="877"/>
      <c r="YR22" s="877"/>
      <c r="YS22" s="877"/>
      <c r="YT22" s="877"/>
      <c r="YU22" s="877"/>
      <c r="YV22" s="877"/>
      <c r="YW22" s="877"/>
      <c r="YX22" s="877"/>
      <c r="YY22" s="877"/>
      <c r="YZ22" s="877"/>
      <c r="ZA22" s="877"/>
      <c r="ZB22" s="877"/>
      <c r="ZC22" s="877"/>
      <c r="ZD22" s="877"/>
      <c r="ZE22" s="877"/>
      <c r="ZF22" s="877"/>
      <c r="ZG22" s="877"/>
      <c r="ZH22" s="877"/>
      <c r="ZI22" s="877"/>
      <c r="ZJ22" s="877"/>
      <c r="ZK22" s="877"/>
      <c r="ZL22" s="877"/>
      <c r="ZM22" s="877"/>
      <c r="ZN22" s="877"/>
      <c r="ZO22" s="877"/>
      <c r="ZP22" s="877"/>
      <c r="ZQ22" s="877"/>
      <c r="ZR22" s="877"/>
      <c r="ZS22" s="877"/>
      <c r="ZT22" s="877"/>
      <c r="ZU22" s="877"/>
      <c r="ZV22" s="877"/>
      <c r="ZW22" s="877"/>
      <c r="ZX22" s="877"/>
      <c r="ZY22" s="877"/>
      <c r="ZZ22" s="877"/>
      <c r="AAA22" s="877"/>
      <c r="AAB22" s="877"/>
      <c r="AAC22" s="877"/>
      <c r="AAD22" s="877"/>
      <c r="AAE22" s="877"/>
      <c r="AAF22" s="877"/>
      <c r="AAG22" s="877"/>
      <c r="AAH22" s="877"/>
      <c r="AAI22" s="877"/>
      <c r="AAJ22" s="877"/>
      <c r="AAK22" s="877"/>
      <c r="AAL22" s="877"/>
      <c r="AAM22" s="877"/>
      <c r="AAN22" s="877"/>
      <c r="AAO22" s="877"/>
      <c r="AAP22" s="877"/>
      <c r="AAQ22" s="877"/>
      <c r="AAR22" s="877"/>
      <c r="AAS22" s="877"/>
      <c r="AAT22" s="877"/>
      <c r="AAU22" s="877"/>
      <c r="AAV22" s="877"/>
      <c r="AAW22" s="877"/>
      <c r="AAX22" s="877"/>
      <c r="AAY22" s="877"/>
      <c r="AAZ22" s="877"/>
      <c r="ABA22" s="877"/>
      <c r="ABB22" s="877"/>
      <c r="ABC22" s="877"/>
      <c r="ABD22" s="877"/>
      <c r="ABE22" s="877"/>
      <c r="ABF22" s="877"/>
      <c r="ABG22" s="877"/>
      <c r="ABH22" s="877"/>
      <c r="ABI22" s="877"/>
      <c r="ABJ22" s="877"/>
      <c r="ABK22" s="877"/>
      <c r="ABL22" s="877"/>
      <c r="ABM22" s="877"/>
      <c r="ABN22" s="877"/>
      <c r="ABO22" s="877"/>
      <c r="ABP22" s="877"/>
      <c r="ABQ22" s="877"/>
      <c r="ABR22" s="877"/>
      <c r="ABS22" s="877"/>
      <c r="ABT22" s="877"/>
      <c r="ABU22" s="877"/>
      <c r="ABV22" s="877"/>
      <c r="ABW22" s="877"/>
      <c r="ABX22" s="877"/>
      <c r="ABY22" s="877"/>
      <c r="ABZ22" s="877"/>
      <c r="ACA22" s="877"/>
      <c r="ACB22" s="877"/>
      <c r="ACC22" s="877"/>
      <c r="ACD22" s="877"/>
      <c r="ACE22" s="877"/>
      <c r="ACF22" s="877"/>
      <c r="ACG22" s="877"/>
      <c r="ACH22" s="877"/>
      <c r="ACI22" s="877"/>
      <c r="ACJ22" s="877"/>
      <c r="ACK22" s="877"/>
      <c r="ACL22" s="877"/>
      <c r="ACM22" s="877"/>
      <c r="ACN22" s="877"/>
      <c r="ACO22" s="877"/>
      <c r="ACP22" s="877"/>
      <c r="ACQ22" s="877"/>
      <c r="ACR22" s="877"/>
      <c r="ACS22" s="877"/>
      <c r="ACT22" s="877"/>
      <c r="ACU22" s="877"/>
      <c r="ACV22" s="877"/>
      <c r="ACW22" s="877"/>
      <c r="ACX22" s="877"/>
      <c r="ACY22" s="877"/>
      <c r="ACZ22" s="877"/>
      <c r="ADA22" s="877"/>
      <c r="ADB22" s="877"/>
      <c r="ADC22" s="877"/>
      <c r="ADD22" s="877"/>
      <c r="ADE22" s="877"/>
      <c r="ADF22" s="877"/>
      <c r="ADG22" s="877"/>
      <c r="ADH22" s="877"/>
      <c r="ADI22" s="877"/>
      <c r="ADJ22" s="877"/>
      <c r="ADK22" s="877"/>
      <c r="ADL22" s="877"/>
      <c r="ADM22" s="877"/>
      <c r="ADN22" s="877"/>
      <c r="ADO22" s="877"/>
      <c r="ADP22" s="877"/>
      <c r="ADQ22" s="877"/>
      <c r="ADR22" s="877"/>
      <c r="ADS22" s="877"/>
      <c r="ADT22" s="877"/>
      <c r="ADU22" s="877"/>
      <c r="ADV22" s="877"/>
      <c r="ADW22" s="877"/>
      <c r="ADX22" s="877"/>
      <c r="ADY22" s="877"/>
      <c r="ADZ22" s="877"/>
      <c r="AEA22" s="877"/>
      <c r="AEB22" s="877"/>
      <c r="AEC22" s="877"/>
      <c r="AED22" s="877"/>
      <c r="AEE22" s="877"/>
      <c r="AEF22" s="877"/>
      <c r="AEG22" s="877"/>
      <c r="AEH22" s="877"/>
      <c r="AEI22" s="877"/>
      <c r="AEJ22" s="877"/>
      <c r="AEK22" s="877"/>
      <c r="AEL22" s="877"/>
      <c r="AEM22" s="877"/>
      <c r="AEN22" s="877"/>
      <c r="AEO22" s="877"/>
      <c r="AEP22" s="877"/>
      <c r="AEQ22" s="877"/>
      <c r="AER22" s="877"/>
      <c r="AES22" s="877"/>
      <c r="AET22" s="877"/>
      <c r="AEU22" s="877"/>
      <c r="AEV22" s="877"/>
      <c r="AEW22" s="877"/>
      <c r="AEX22" s="877"/>
      <c r="AEY22" s="877"/>
      <c r="AEZ22" s="877"/>
      <c r="AFA22" s="877"/>
      <c r="AFB22" s="877"/>
      <c r="AFC22" s="877"/>
      <c r="AFD22" s="877"/>
      <c r="AFE22" s="877"/>
      <c r="AFF22" s="877"/>
      <c r="AFG22" s="877"/>
      <c r="AFH22" s="877"/>
      <c r="AFI22" s="877"/>
      <c r="AFJ22" s="877"/>
      <c r="AFK22" s="877"/>
      <c r="AFL22" s="877"/>
      <c r="AFM22" s="877"/>
      <c r="AFN22" s="877"/>
      <c r="AFO22" s="877"/>
      <c r="AFP22" s="877"/>
      <c r="AFQ22" s="877"/>
      <c r="AFR22" s="877"/>
      <c r="AFS22" s="877"/>
      <c r="AFT22" s="877"/>
      <c r="AFU22" s="877"/>
      <c r="AFV22" s="877"/>
      <c r="AFW22" s="877"/>
      <c r="AFX22" s="877"/>
      <c r="AFY22" s="877"/>
      <c r="AFZ22" s="877"/>
      <c r="AGA22" s="877"/>
      <c r="AGB22" s="877"/>
      <c r="AGC22" s="877"/>
      <c r="AGD22" s="877"/>
      <c r="AGE22" s="877"/>
      <c r="AGF22" s="877"/>
      <c r="AGG22" s="877"/>
      <c r="AGH22" s="877"/>
      <c r="AGI22" s="877"/>
      <c r="AGJ22" s="877"/>
      <c r="AGK22" s="877"/>
      <c r="AGL22" s="877"/>
      <c r="AGM22" s="877"/>
      <c r="AGN22" s="877"/>
      <c r="AGO22" s="877"/>
      <c r="AGP22" s="877"/>
      <c r="AGQ22" s="877"/>
      <c r="AGR22" s="877"/>
      <c r="AGS22" s="877"/>
      <c r="AGT22" s="877"/>
      <c r="AGU22" s="877"/>
      <c r="AGV22" s="877"/>
      <c r="AGW22" s="877"/>
      <c r="AGX22" s="877"/>
      <c r="AGY22" s="877"/>
      <c r="AGZ22" s="877"/>
      <c r="AHA22" s="877"/>
      <c r="AHB22" s="877"/>
      <c r="AHC22" s="877"/>
      <c r="AHD22" s="877"/>
      <c r="AHE22" s="877"/>
      <c r="AHF22" s="877"/>
      <c r="AHG22" s="877"/>
      <c r="AHH22" s="877"/>
      <c r="AHI22" s="877"/>
      <c r="AHJ22" s="877"/>
      <c r="AHK22" s="877"/>
      <c r="AHL22" s="877"/>
      <c r="AHM22" s="877"/>
      <c r="AHN22" s="877"/>
      <c r="AHO22" s="877"/>
      <c r="AHP22" s="877"/>
      <c r="AHQ22" s="877"/>
      <c r="AHR22" s="877"/>
      <c r="AHS22" s="877"/>
      <c r="AHT22" s="877"/>
      <c r="AHU22" s="877"/>
      <c r="AHV22" s="877"/>
      <c r="AHW22" s="877"/>
      <c r="AHX22" s="877"/>
      <c r="AHY22" s="877"/>
      <c r="AHZ22" s="877"/>
      <c r="AIA22" s="877"/>
      <c r="AIB22" s="877"/>
      <c r="AIC22" s="877"/>
      <c r="AID22" s="877"/>
      <c r="AIE22" s="877"/>
      <c r="AIF22" s="877"/>
      <c r="AIG22" s="877"/>
      <c r="AIH22" s="877"/>
      <c r="AII22" s="877"/>
      <c r="AIJ22" s="877"/>
      <c r="AIK22" s="877"/>
      <c r="AIL22" s="877"/>
      <c r="AIM22" s="877"/>
      <c r="AIN22" s="877"/>
      <c r="AIO22" s="877"/>
      <c r="AIP22" s="877"/>
      <c r="AIQ22" s="877"/>
      <c r="AIR22" s="877"/>
      <c r="AIS22" s="877"/>
      <c r="AIT22" s="877"/>
      <c r="AIU22" s="877"/>
      <c r="AIV22" s="877"/>
      <c r="AIW22" s="877"/>
      <c r="AIX22" s="877"/>
      <c r="AIY22" s="877"/>
      <c r="AIZ22" s="877"/>
      <c r="AJA22" s="877"/>
      <c r="AJB22" s="877"/>
      <c r="AJC22" s="877"/>
      <c r="AJD22" s="877"/>
      <c r="AJE22" s="877"/>
      <c r="AJF22" s="877"/>
      <c r="AJG22" s="877"/>
      <c r="AJH22" s="877"/>
      <c r="AJI22" s="877"/>
      <c r="AJJ22" s="877"/>
      <c r="AJK22" s="877"/>
      <c r="AJL22" s="877"/>
      <c r="AJM22" s="877"/>
      <c r="AJN22" s="877"/>
      <c r="AJO22" s="877"/>
      <c r="AJP22" s="877"/>
      <c r="AJQ22" s="877"/>
      <c r="AJR22" s="877"/>
      <c r="AJS22" s="877"/>
      <c r="AJT22" s="877"/>
      <c r="AJU22" s="877"/>
      <c r="AJV22" s="877"/>
      <c r="AJW22" s="877"/>
      <c r="AJX22" s="877"/>
      <c r="AJY22" s="877"/>
      <c r="AJZ22" s="877"/>
      <c r="AKA22" s="877"/>
      <c r="AKB22" s="877"/>
      <c r="AKC22" s="877"/>
      <c r="AKD22" s="877"/>
      <c r="AKE22" s="877"/>
      <c r="AKF22" s="877"/>
      <c r="AKG22" s="877"/>
      <c r="AKH22" s="877"/>
      <c r="AKI22" s="877"/>
      <c r="AKJ22" s="877"/>
      <c r="AKK22" s="877"/>
      <c r="AKL22" s="877"/>
      <c r="AKM22" s="877"/>
      <c r="AKN22" s="877"/>
      <c r="AKO22" s="877"/>
      <c r="AKP22" s="877"/>
      <c r="AKQ22" s="877"/>
      <c r="AKR22" s="877"/>
      <c r="AKS22" s="877"/>
      <c r="AKT22" s="877"/>
      <c r="AKU22" s="877"/>
      <c r="AKV22" s="877"/>
      <c r="AKW22" s="877"/>
      <c r="AKX22" s="877"/>
      <c r="AKY22" s="877"/>
      <c r="AKZ22" s="877"/>
      <c r="ALA22" s="877"/>
      <c r="ALB22" s="877"/>
      <c r="ALC22" s="877"/>
      <c r="ALD22" s="877"/>
      <c r="ALE22" s="877"/>
      <c r="ALF22" s="877"/>
      <c r="ALG22" s="877"/>
      <c r="ALH22" s="877"/>
      <c r="ALI22" s="877"/>
      <c r="ALJ22" s="877"/>
      <c r="ALK22" s="877"/>
      <c r="ALL22" s="877"/>
      <c r="ALM22" s="877"/>
      <c r="ALN22" s="877"/>
      <c r="ALO22" s="877"/>
      <c r="ALP22" s="877"/>
      <c r="ALQ22" s="877"/>
      <c r="ALR22" s="877"/>
      <c r="ALS22" s="877"/>
      <c r="ALT22" s="877"/>
      <c r="ALU22" s="877"/>
      <c r="ALV22" s="877"/>
      <c r="ALW22" s="877"/>
      <c r="ALX22" s="877"/>
      <c r="ALY22" s="877"/>
      <c r="ALZ22" s="877"/>
      <c r="AMA22" s="877"/>
      <c r="AMB22" s="877"/>
      <c r="AMC22" s="877"/>
      <c r="AMD22" s="877"/>
      <c r="AME22" s="877"/>
      <c r="AMF22" s="877"/>
      <c r="AMG22" s="877"/>
      <c r="AMH22" s="877"/>
      <c r="AMI22" s="877"/>
      <c r="AMJ22" s="877"/>
      <c r="AMK22" s="877"/>
      <c r="AML22" s="877"/>
      <c r="AMM22" s="877"/>
      <c r="AMN22" s="877"/>
      <c r="AMO22" s="877"/>
      <c r="AMP22" s="877"/>
      <c r="AMQ22" s="877"/>
      <c r="AMR22" s="877"/>
      <c r="AMS22" s="877"/>
      <c r="AMT22" s="877"/>
      <c r="AMU22" s="877"/>
      <c r="AMV22" s="877"/>
      <c r="AMW22" s="877"/>
      <c r="AMX22" s="877"/>
      <c r="AMY22" s="877"/>
      <c r="AMZ22" s="877"/>
      <c r="ANA22" s="877"/>
      <c r="ANB22" s="877"/>
      <c r="ANC22" s="877"/>
      <c r="AND22" s="877"/>
      <c r="ANE22" s="877"/>
      <c r="ANF22" s="877"/>
      <c r="ANG22" s="877"/>
      <c r="ANH22" s="877"/>
      <c r="ANI22" s="877"/>
      <c r="ANJ22" s="877"/>
      <c r="ANK22" s="877"/>
      <c r="ANL22" s="877"/>
      <c r="ANM22" s="877"/>
      <c r="ANN22" s="877"/>
      <c r="ANO22" s="877"/>
      <c r="ANP22" s="877"/>
      <c r="ANQ22" s="877"/>
      <c r="ANR22" s="877"/>
      <c r="ANS22" s="877"/>
      <c r="ANT22" s="877"/>
      <c r="ANU22" s="877"/>
      <c r="ANV22" s="877"/>
      <c r="ANW22" s="877"/>
      <c r="ANX22" s="877"/>
      <c r="ANY22" s="877"/>
      <c r="ANZ22" s="877"/>
      <c r="AOA22" s="877"/>
      <c r="AOB22" s="877"/>
      <c r="AOC22" s="877"/>
      <c r="AOD22" s="877"/>
      <c r="AOE22" s="877"/>
      <c r="AOF22" s="877"/>
      <c r="AOG22" s="877"/>
      <c r="AOH22" s="877"/>
      <c r="AOI22" s="877"/>
      <c r="AOJ22" s="877"/>
      <c r="AOK22" s="877"/>
      <c r="AOL22" s="877"/>
      <c r="AOM22" s="877"/>
      <c r="AON22" s="877"/>
      <c r="AOO22" s="877"/>
      <c r="AOP22" s="877"/>
      <c r="AOQ22" s="877"/>
      <c r="AOR22" s="877"/>
      <c r="AOS22" s="877"/>
      <c r="AOT22" s="877"/>
      <c r="AOU22" s="877"/>
      <c r="AOV22" s="877"/>
      <c r="AOW22" s="877"/>
      <c r="AOX22" s="877"/>
      <c r="AOY22" s="877"/>
      <c r="AOZ22" s="877"/>
      <c r="APA22" s="877"/>
      <c r="APB22" s="877"/>
      <c r="APC22" s="877"/>
      <c r="APD22" s="877"/>
      <c r="APE22" s="877"/>
      <c r="APF22" s="877"/>
      <c r="APG22" s="877"/>
      <c r="APH22" s="877"/>
      <c r="API22" s="877"/>
      <c r="APJ22" s="877"/>
      <c r="APK22" s="877"/>
      <c r="APL22" s="877"/>
      <c r="APM22" s="877"/>
      <c r="APN22" s="877"/>
      <c r="APO22" s="877"/>
      <c r="APP22" s="877"/>
      <c r="APQ22" s="877"/>
      <c r="APR22" s="877"/>
      <c r="APS22" s="877"/>
      <c r="APT22" s="877"/>
      <c r="APU22" s="877"/>
      <c r="APV22" s="877"/>
      <c r="APW22" s="877"/>
      <c r="APX22" s="877"/>
      <c r="APY22" s="877"/>
      <c r="APZ22" s="877"/>
      <c r="AQA22" s="877"/>
      <c r="AQB22" s="877"/>
      <c r="AQC22" s="877"/>
      <c r="AQD22" s="877"/>
      <c r="AQE22" s="877"/>
      <c r="AQF22" s="877"/>
      <c r="AQG22" s="877"/>
      <c r="AQH22" s="877"/>
      <c r="AQI22" s="877"/>
      <c r="AQJ22" s="877"/>
      <c r="AQK22" s="877"/>
      <c r="AQL22" s="877"/>
      <c r="AQM22" s="877"/>
      <c r="AQN22" s="877"/>
      <c r="AQO22" s="877"/>
      <c r="AQP22" s="877"/>
      <c r="AQQ22" s="877"/>
      <c r="AQR22" s="877"/>
      <c r="AQS22" s="877"/>
      <c r="AQT22" s="877"/>
      <c r="AQU22" s="877"/>
      <c r="AQV22" s="877"/>
      <c r="AQW22" s="877"/>
      <c r="AQX22" s="877"/>
      <c r="AQY22" s="877"/>
      <c r="AQZ22" s="877"/>
      <c r="ARA22" s="877"/>
      <c r="ARB22" s="877"/>
      <c r="ARC22" s="877"/>
      <c r="ARD22" s="877"/>
      <c r="ARE22" s="877"/>
      <c r="ARF22" s="877"/>
      <c r="ARG22" s="877"/>
      <c r="ARH22" s="877"/>
      <c r="ARI22" s="877"/>
      <c r="ARJ22" s="877"/>
      <c r="ARK22" s="877"/>
      <c r="ARL22" s="877"/>
      <c r="ARM22" s="877"/>
      <c r="ARN22" s="877"/>
      <c r="ARO22" s="877"/>
      <c r="ARP22" s="877"/>
      <c r="ARQ22" s="877"/>
      <c r="ARR22" s="877"/>
      <c r="ARS22" s="877"/>
      <c r="ART22" s="877"/>
      <c r="ARU22" s="877"/>
      <c r="ARV22" s="877"/>
      <c r="ARW22" s="877"/>
      <c r="ARX22" s="877"/>
      <c r="ARY22" s="877"/>
      <c r="ARZ22" s="877"/>
      <c r="ASA22" s="877"/>
      <c r="ASB22" s="877"/>
      <c r="ASC22" s="877"/>
      <c r="ASD22" s="877"/>
      <c r="ASE22" s="877"/>
      <c r="ASF22" s="877"/>
      <c r="ASG22" s="877"/>
      <c r="ASH22" s="877"/>
      <c r="ASI22" s="877"/>
      <c r="ASJ22" s="877"/>
      <c r="ASK22" s="877"/>
      <c r="ASL22" s="877"/>
      <c r="ASM22" s="877"/>
      <c r="ASN22" s="877"/>
      <c r="ASO22" s="877"/>
      <c r="ASP22" s="877"/>
      <c r="ASQ22" s="877"/>
      <c r="ASR22" s="877"/>
      <c r="ASS22" s="877"/>
      <c r="AST22" s="877"/>
      <c r="ASU22" s="877"/>
      <c r="ASV22" s="877"/>
      <c r="ASW22" s="877"/>
      <c r="ASX22" s="877"/>
      <c r="ASY22" s="877"/>
      <c r="ASZ22" s="877"/>
      <c r="ATA22" s="877"/>
      <c r="ATB22" s="877"/>
      <c r="ATC22" s="877"/>
      <c r="ATD22" s="877"/>
      <c r="ATE22" s="877"/>
      <c r="ATF22" s="877"/>
      <c r="ATG22" s="877"/>
      <c r="ATH22" s="877"/>
      <c r="ATI22" s="877"/>
      <c r="ATJ22" s="877"/>
      <c r="ATK22" s="877"/>
      <c r="ATL22" s="877"/>
      <c r="ATM22" s="877"/>
      <c r="ATN22" s="877"/>
      <c r="ATO22" s="877"/>
      <c r="ATP22" s="877"/>
      <c r="ATQ22" s="877"/>
      <c r="ATR22" s="877"/>
      <c r="ATS22" s="877"/>
      <c r="ATT22" s="877"/>
      <c r="ATU22" s="877"/>
      <c r="ATV22" s="877"/>
      <c r="ATW22" s="877"/>
      <c r="ATX22" s="877"/>
      <c r="ATY22" s="877"/>
      <c r="ATZ22" s="877"/>
      <c r="AUA22" s="877"/>
      <c r="AUB22" s="877"/>
      <c r="AUC22" s="877"/>
      <c r="AUD22" s="877"/>
      <c r="AUE22" s="877"/>
      <c r="AUF22" s="877"/>
      <c r="AUG22" s="877"/>
      <c r="AUH22" s="877"/>
      <c r="AUI22" s="877"/>
      <c r="AUJ22" s="877"/>
      <c r="AUK22" s="877"/>
      <c r="AUL22" s="877"/>
      <c r="AUM22" s="877"/>
      <c r="AUN22" s="877"/>
      <c r="AUO22" s="877"/>
      <c r="AUP22" s="877"/>
      <c r="AUQ22" s="877"/>
      <c r="AUR22" s="877"/>
      <c r="AUS22" s="877"/>
      <c r="AUT22" s="877"/>
      <c r="AUU22" s="877"/>
      <c r="AUV22" s="877"/>
      <c r="AUW22" s="877"/>
      <c r="AUX22" s="877"/>
      <c r="AUY22" s="877"/>
      <c r="AUZ22" s="877"/>
      <c r="AVA22" s="877"/>
      <c r="AVB22" s="877"/>
      <c r="AVC22" s="877"/>
      <c r="AVD22" s="877"/>
      <c r="AVE22" s="877"/>
      <c r="AVF22" s="877"/>
      <c r="AVG22" s="877"/>
      <c r="AVH22" s="877"/>
      <c r="AVI22" s="877"/>
      <c r="AVJ22" s="877"/>
      <c r="AVK22" s="877"/>
      <c r="AVL22" s="877"/>
      <c r="AVM22" s="877"/>
      <c r="AVN22" s="877"/>
      <c r="AVO22" s="877"/>
      <c r="AVP22" s="877"/>
      <c r="AVQ22" s="877"/>
      <c r="AVR22" s="877"/>
      <c r="AVS22" s="877"/>
      <c r="AVT22" s="877"/>
      <c r="AVU22" s="877"/>
      <c r="AVV22" s="877"/>
      <c r="AVW22" s="877"/>
      <c r="AVX22" s="877"/>
      <c r="AVY22" s="877"/>
      <c r="AVZ22" s="877"/>
      <c r="AWA22" s="877"/>
      <c r="AWB22" s="877"/>
      <c r="AWC22" s="877"/>
      <c r="AWD22" s="877"/>
      <c r="AWE22" s="877"/>
      <c r="AWF22" s="877"/>
      <c r="AWG22" s="877"/>
      <c r="AWH22" s="877"/>
      <c r="AWI22" s="877"/>
      <c r="AWJ22" s="877"/>
      <c r="AWK22" s="877"/>
      <c r="AWL22" s="877"/>
      <c r="AWM22" s="877"/>
      <c r="AWN22" s="877"/>
      <c r="AWO22" s="877"/>
      <c r="AWP22" s="877"/>
      <c r="AWQ22" s="877"/>
      <c r="AWR22" s="877"/>
      <c r="AWS22" s="877"/>
      <c r="AWT22" s="877"/>
      <c r="AWU22" s="877"/>
      <c r="AWV22" s="877"/>
      <c r="AWW22" s="877"/>
      <c r="AWX22" s="877"/>
      <c r="AWY22" s="877"/>
      <c r="AWZ22" s="877"/>
      <c r="AXA22" s="877"/>
      <c r="AXB22" s="877"/>
      <c r="AXC22" s="877"/>
      <c r="AXD22" s="877"/>
      <c r="AXE22" s="877"/>
      <c r="AXF22" s="877"/>
      <c r="AXG22" s="877"/>
      <c r="AXH22" s="877"/>
      <c r="AXI22" s="877"/>
      <c r="AXJ22" s="877"/>
      <c r="AXK22" s="877"/>
      <c r="AXL22" s="877"/>
      <c r="AXM22" s="877"/>
      <c r="AXN22" s="877"/>
      <c r="AXO22" s="877"/>
      <c r="AXP22" s="877"/>
      <c r="AXQ22" s="877"/>
      <c r="AXR22" s="877"/>
      <c r="AXS22" s="877"/>
      <c r="AXT22" s="877"/>
      <c r="AXU22" s="877"/>
      <c r="AXV22" s="877"/>
      <c r="AXW22" s="877"/>
      <c r="AXX22" s="877"/>
      <c r="AXY22" s="877"/>
      <c r="AXZ22" s="877"/>
      <c r="AYA22" s="877"/>
      <c r="AYB22" s="877"/>
      <c r="AYC22" s="877"/>
      <c r="AYD22" s="877"/>
      <c r="AYE22" s="877"/>
      <c r="AYF22" s="877"/>
      <c r="AYG22" s="877"/>
      <c r="AYH22" s="877"/>
      <c r="AYI22" s="877"/>
      <c r="AYJ22" s="877"/>
      <c r="AYK22" s="877"/>
      <c r="AYL22" s="877"/>
      <c r="AYM22" s="877"/>
      <c r="AYN22" s="877"/>
      <c r="AYO22" s="877"/>
      <c r="AYP22" s="877"/>
      <c r="AYQ22" s="877"/>
      <c r="AYR22" s="877"/>
      <c r="AYS22" s="877"/>
      <c r="AYT22" s="877"/>
      <c r="AYU22" s="877"/>
      <c r="AYV22" s="877"/>
      <c r="AYW22" s="877"/>
      <c r="AYX22" s="877"/>
      <c r="AYY22" s="877"/>
      <c r="AYZ22" s="877"/>
      <c r="AZA22" s="877"/>
      <c r="AZB22" s="877"/>
      <c r="AZC22" s="877"/>
      <c r="AZD22" s="877"/>
      <c r="AZE22" s="877"/>
      <c r="AZF22" s="877"/>
      <c r="AZG22" s="877"/>
      <c r="AZH22" s="877"/>
      <c r="AZI22" s="877"/>
      <c r="AZJ22" s="877"/>
      <c r="AZK22" s="877"/>
      <c r="AZL22" s="877"/>
      <c r="AZM22" s="877"/>
      <c r="AZN22" s="877"/>
      <c r="AZO22" s="877"/>
      <c r="AZP22" s="877"/>
      <c r="AZQ22" s="877"/>
      <c r="AZR22" s="877"/>
      <c r="AZS22" s="877"/>
      <c r="AZT22" s="877"/>
      <c r="AZU22" s="877"/>
      <c r="AZV22" s="877"/>
      <c r="AZW22" s="877"/>
      <c r="AZX22" s="877"/>
      <c r="AZY22" s="877"/>
      <c r="AZZ22" s="877"/>
      <c r="BAA22" s="877"/>
      <c r="BAB22" s="877"/>
      <c r="BAC22" s="877"/>
      <c r="BAD22" s="877"/>
      <c r="BAE22" s="877"/>
      <c r="BAF22" s="877"/>
      <c r="BAG22" s="877"/>
      <c r="BAH22" s="877"/>
      <c r="BAI22" s="877"/>
      <c r="BAJ22" s="877"/>
      <c r="BAK22" s="877"/>
      <c r="BAL22" s="877"/>
      <c r="BAM22" s="877"/>
      <c r="BAN22" s="877"/>
      <c r="BAO22" s="877"/>
      <c r="BAP22" s="877"/>
      <c r="BAQ22" s="877"/>
      <c r="BAR22" s="877"/>
      <c r="BAS22" s="877"/>
      <c r="BAT22" s="877"/>
      <c r="BAU22" s="877"/>
      <c r="BAV22" s="877"/>
      <c r="BAW22" s="877"/>
      <c r="BAX22" s="877"/>
      <c r="BAY22" s="877"/>
      <c r="BAZ22" s="877"/>
      <c r="BBA22" s="877"/>
      <c r="BBB22" s="877"/>
      <c r="BBC22" s="877"/>
      <c r="BBD22" s="877"/>
      <c r="BBE22" s="877"/>
      <c r="BBF22" s="877"/>
      <c r="BBG22" s="877"/>
      <c r="BBH22" s="877"/>
      <c r="BBI22" s="877"/>
      <c r="BBJ22" s="877"/>
      <c r="BBK22" s="877"/>
      <c r="BBL22" s="877"/>
      <c r="BBM22" s="877"/>
      <c r="BBN22" s="877"/>
      <c r="BBO22" s="877"/>
      <c r="BBP22" s="877"/>
      <c r="BBQ22" s="877"/>
      <c r="BBR22" s="877"/>
      <c r="BBS22" s="877"/>
      <c r="BBT22" s="877"/>
      <c r="BBU22" s="877"/>
      <c r="BBV22" s="877"/>
      <c r="BBW22" s="877"/>
      <c r="BBX22" s="877"/>
      <c r="BBY22" s="877"/>
      <c r="BBZ22" s="877"/>
      <c r="BCA22" s="877"/>
      <c r="BCB22" s="877"/>
      <c r="BCC22" s="877"/>
      <c r="BCD22" s="877"/>
      <c r="BCE22" s="877"/>
      <c r="BCF22" s="877"/>
      <c r="BCG22" s="877"/>
      <c r="BCH22" s="877"/>
      <c r="BCI22" s="877"/>
      <c r="BCJ22" s="877"/>
      <c r="BCK22" s="877"/>
      <c r="BCL22" s="877"/>
      <c r="BCM22" s="877"/>
      <c r="BCN22" s="877"/>
      <c r="BCO22" s="877"/>
      <c r="BCP22" s="877"/>
      <c r="BCQ22" s="877"/>
      <c r="BCR22" s="877"/>
      <c r="BCS22" s="877"/>
      <c r="BCT22" s="877"/>
      <c r="BCU22" s="877"/>
      <c r="BCV22" s="877"/>
      <c r="BCW22" s="877"/>
      <c r="BCX22" s="877"/>
      <c r="BCY22" s="877"/>
      <c r="BCZ22" s="877"/>
      <c r="BDA22" s="877"/>
      <c r="BDB22" s="877"/>
      <c r="BDC22" s="877"/>
      <c r="BDD22" s="877"/>
      <c r="BDE22" s="877"/>
      <c r="BDF22" s="877"/>
      <c r="BDG22" s="877"/>
      <c r="BDH22" s="877"/>
      <c r="BDI22" s="877"/>
      <c r="BDJ22" s="877"/>
      <c r="BDK22" s="877"/>
      <c r="BDL22" s="877"/>
      <c r="BDM22" s="877"/>
      <c r="BDN22" s="877"/>
      <c r="BDO22" s="877"/>
      <c r="BDP22" s="877"/>
      <c r="BDQ22" s="877"/>
      <c r="BDR22" s="877"/>
      <c r="BDS22" s="877"/>
      <c r="BDT22" s="877"/>
      <c r="BDU22" s="877"/>
      <c r="BDV22" s="877"/>
      <c r="BDW22" s="877"/>
      <c r="BDX22" s="877"/>
      <c r="BDY22" s="877"/>
      <c r="BDZ22" s="877"/>
      <c r="BEA22" s="877"/>
      <c r="BEB22" s="877"/>
      <c r="BEC22" s="877"/>
      <c r="BED22" s="877"/>
      <c r="BEE22" s="877"/>
      <c r="BEF22" s="877"/>
      <c r="BEG22" s="877"/>
      <c r="BEH22" s="877"/>
      <c r="BEI22" s="877"/>
      <c r="BEJ22" s="877"/>
      <c r="BEK22" s="877"/>
      <c r="BEL22" s="877"/>
      <c r="BEM22" s="877"/>
      <c r="BEN22" s="877"/>
      <c r="BEO22" s="877"/>
      <c r="BEP22" s="877"/>
      <c r="BEQ22" s="877"/>
      <c r="BER22" s="877"/>
      <c r="BES22" s="877"/>
      <c r="BET22" s="877"/>
      <c r="BEU22" s="877"/>
      <c r="BEV22" s="877"/>
      <c r="BEW22" s="877"/>
      <c r="BEX22" s="877"/>
      <c r="BEY22" s="877"/>
      <c r="BEZ22" s="877"/>
      <c r="BFA22" s="877"/>
      <c r="BFB22" s="877"/>
      <c r="BFC22" s="877"/>
      <c r="BFD22" s="877"/>
      <c r="BFE22" s="877"/>
      <c r="BFF22" s="877"/>
      <c r="BFG22" s="877"/>
      <c r="BFH22" s="877"/>
      <c r="BFI22" s="877"/>
      <c r="BFJ22" s="877"/>
      <c r="BFK22" s="877"/>
      <c r="BFL22" s="877"/>
      <c r="BFM22" s="877"/>
      <c r="BFN22" s="877"/>
      <c r="BFO22" s="877"/>
      <c r="BFP22" s="877"/>
      <c r="BFQ22" s="877"/>
      <c r="BFR22" s="877"/>
      <c r="BFS22" s="877"/>
      <c r="BFT22" s="877"/>
      <c r="BFU22" s="877"/>
      <c r="BFV22" s="877"/>
      <c r="BFW22" s="877"/>
      <c r="BFX22" s="877"/>
      <c r="BFY22" s="877"/>
      <c r="BFZ22" s="877"/>
      <c r="BGA22" s="877"/>
      <c r="BGB22" s="877"/>
      <c r="BGC22" s="877"/>
      <c r="BGD22" s="877"/>
      <c r="BGE22" s="877"/>
      <c r="BGF22" s="877"/>
      <c r="BGG22" s="877"/>
      <c r="BGH22" s="877"/>
      <c r="BGI22" s="877"/>
      <c r="BGJ22" s="877"/>
      <c r="BGK22" s="877"/>
      <c r="BGL22" s="877"/>
      <c r="BGM22" s="877"/>
      <c r="BGN22" s="877"/>
      <c r="BGO22" s="877"/>
      <c r="BGP22" s="877"/>
      <c r="BGQ22" s="877"/>
      <c r="BGR22" s="877"/>
      <c r="BGS22" s="877"/>
      <c r="BGT22" s="877"/>
      <c r="BGU22" s="877"/>
      <c r="BGV22" s="877"/>
      <c r="BGW22" s="877"/>
      <c r="BGX22" s="877"/>
      <c r="BGY22" s="877"/>
      <c r="BGZ22" s="877"/>
      <c r="BHA22" s="877"/>
      <c r="BHB22" s="877"/>
      <c r="BHC22" s="877"/>
      <c r="BHD22" s="877"/>
      <c r="BHE22" s="877"/>
      <c r="BHF22" s="877"/>
      <c r="BHG22" s="877"/>
      <c r="BHH22" s="877"/>
      <c r="BHI22" s="877"/>
      <c r="BHJ22" s="877"/>
      <c r="BHK22" s="877"/>
      <c r="BHL22" s="877"/>
      <c r="BHM22" s="877"/>
      <c r="BHN22" s="877"/>
      <c r="BHO22" s="877"/>
      <c r="BHP22" s="877"/>
      <c r="BHQ22" s="877"/>
      <c r="BHR22" s="877"/>
      <c r="BHS22" s="877"/>
      <c r="BHT22" s="877"/>
      <c r="BHU22" s="877"/>
      <c r="BHV22" s="877"/>
      <c r="BHW22" s="877"/>
      <c r="BHX22" s="877"/>
      <c r="BHY22" s="877"/>
      <c r="BHZ22" s="877"/>
      <c r="BIA22" s="877"/>
      <c r="BIB22" s="877"/>
      <c r="BIC22" s="877"/>
      <c r="BID22" s="877"/>
      <c r="BIE22" s="877"/>
      <c r="BIF22" s="877"/>
      <c r="BIG22" s="877"/>
      <c r="BIH22" s="877"/>
      <c r="BII22" s="877"/>
      <c r="BIJ22" s="877"/>
      <c r="BIK22" s="877"/>
      <c r="BIL22" s="877"/>
      <c r="BIM22" s="877"/>
      <c r="BIN22" s="877"/>
      <c r="BIO22" s="877"/>
      <c r="BIP22" s="877"/>
      <c r="BIQ22" s="877"/>
      <c r="BIR22" s="877"/>
      <c r="BIS22" s="877"/>
      <c r="BIT22" s="877"/>
      <c r="BIU22" s="877"/>
      <c r="BIV22" s="877"/>
      <c r="BIW22" s="877"/>
      <c r="BIX22" s="877"/>
      <c r="BIY22" s="877"/>
      <c r="BIZ22" s="877"/>
      <c r="BJA22" s="877"/>
      <c r="BJB22" s="877"/>
      <c r="BJC22" s="877"/>
      <c r="BJD22" s="877"/>
      <c r="BJE22" s="877"/>
      <c r="BJF22" s="877"/>
      <c r="BJG22" s="877"/>
      <c r="BJH22" s="877"/>
      <c r="BJI22" s="877"/>
      <c r="BJJ22" s="877"/>
      <c r="BJK22" s="877"/>
      <c r="BJL22" s="877"/>
      <c r="BJM22" s="877"/>
      <c r="BJN22" s="877"/>
      <c r="BJO22" s="877"/>
      <c r="BJP22" s="877"/>
      <c r="BJQ22" s="877"/>
      <c r="BJR22" s="877"/>
      <c r="BJS22" s="877"/>
      <c r="BJT22" s="877"/>
      <c r="BJU22" s="877"/>
      <c r="BJV22" s="877"/>
      <c r="BJW22" s="877"/>
      <c r="BJX22" s="877"/>
      <c r="BJY22" s="877"/>
      <c r="BJZ22" s="877"/>
      <c r="BKA22" s="877"/>
      <c r="BKB22" s="877"/>
      <c r="BKC22" s="877"/>
      <c r="BKD22" s="877"/>
      <c r="BKE22" s="877"/>
      <c r="BKF22" s="877"/>
      <c r="BKG22" s="877"/>
      <c r="BKH22" s="877"/>
      <c r="BKI22" s="877"/>
      <c r="BKJ22" s="877"/>
      <c r="BKK22" s="877"/>
      <c r="BKL22" s="877"/>
      <c r="BKM22" s="877"/>
      <c r="BKN22" s="877"/>
      <c r="BKO22" s="877"/>
      <c r="BKP22" s="877"/>
      <c r="BKQ22" s="877"/>
      <c r="BKR22" s="877"/>
      <c r="BKS22" s="877"/>
      <c r="BKT22" s="877"/>
      <c r="BKU22" s="877"/>
      <c r="BKV22" s="877"/>
      <c r="BKW22" s="877"/>
      <c r="BKX22" s="877"/>
      <c r="BKY22" s="877"/>
      <c r="BKZ22" s="877"/>
      <c r="BLA22" s="877"/>
      <c r="BLB22" s="877"/>
      <c r="BLC22" s="877"/>
      <c r="BLD22" s="877"/>
      <c r="BLE22" s="877"/>
      <c r="BLF22" s="877"/>
      <c r="BLG22" s="877"/>
      <c r="BLH22" s="877"/>
      <c r="BLI22" s="877"/>
      <c r="BLJ22" s="877"/>
      <c r="BLK22" s="877"/>
      <c r="BLL22" s="877"/>
      <c r="BLM22" s="877"/>
      <c r="BLN22" s="877"/>
      <c r="BLO22" s="877"/>
      <c r="BLP22" s="877"/>
      <c r="BLQ22" s="877"/>
      <c r="BLR22" s="877"/>
      <c r="BLS22" s="877"/>
      <c r="BLT22" s="877"/>
      <c r="BLU22" s="877"/>
      <c r="BLV22" s="877"/>
      <c r="BLW22" s="877"/>
      <c r="BLX22" s="877"/>
      <c r="BLY22" s="877"/>
      <c r="BLZ22" s="877"/>
      <c r="BMA22" s="877"/>
      <c r="BMB22" s="877"/>
      <c r="BMC22" s="877"/>
      <c r="BMD22" s="877"/>
      <c r="BME22" s="877"/>
      <c r="BMF22" s="877"/>
      <c r="BMG22" s="877"/>
      <c r="BMH22" s="877"/>
      <c r="BMI22" s="877"/>
      <c r="BMJ22" s="877"/>
      <c r="BMK22" s="877"/>
      <c r="BML22" s="877"/>
      <c r="BMM22" s="877"/>
      <c r="BMN22" s="877"/>
      <c r="BMO22" s="877"/>
      <c r="BMP22" s="877"/>
      <c r="BMQ22" s="877"/>
      <c r="BMR22" s="877"/>
      <c r="BMS22" s="877"/>
      <c r="BMT22" s="877"/>
      <c r="BMU22" s="877"/>
      <c r="BMV22" s="877"/>
      <c r="BMW22" s="877"/>
      <c r="BMX22" s="877"/>
      <c r="BMY22" s="877"/>
      <c r="BMZ22" s="877"/>
      <c r="BNA22" s="877"/>
      <c r="BNB22" s="877"/>
      <c r="BNC22" s="877"/>
      <c r="BND22" s="877"/>
      <c r="BNE22" s="877"/>
      <c r="BNF22" s="877"/>
      <c r="BNG22" s="877"/>
      <c r="BNH22" s="877"/>
      <c r="BNI22" s="877"/>
      <c r="BNJ22" s="877"/>
      <c r="BNK22" s="877"/>
      <c r="BNL22" s="877"/>
      <c r="BNM22" s="877"/>
      <c r="BNN22" s="877"/>
      <c r="BNO22" s="877"/>
      <c r="BNP22" s="877"/>
      <c r="BNQ22" s="877"/>
      <c r="BNR22" s="877"/>
      <c r="BNS22" s="877"/>
      <c r="BNT22" s="877"/>
      <c r="BNU22" s="877"/>
      <c r="BNV22" s="877"/>
      <c r="BNW22" s="877"/>
      <c r="BNX22" s="877"/>
      <c r="BNY22" s="877"/>
      <c r="BNZ22" s="877"/>
      <c r="BOA22" s="877"/>
      <c r="BOB22" s="877"/>
      <c r="BOC22" s="877"/>
      <c r="BOD22" s="877"/>
      <c r="BOE22" s="877"/>
      <c r="BOF22" s="877"/>
      <c r="BOG22" s="877"/>
      <c r="BOH22" s="877"/>
      <c r="BOI22" s="877"/>
      <c r="BOJ22" s="877"/>
      <c r="BOK22" s="877"/>
      <c r="BOL22" s="877"/>
      <c r="BOM22" s="877"/>
      <c r="BON22" s="877"/>
      <c r="BOO22" s="877"/>
      <c r="BOP22" s="877"/>
      <c r="BOQ22" s="877"/>
      <c r="BOR22" s="877"/>
      <c r="BOS22" s="877"/>
      <c r="BOT22" s="877"/>
      <c r="BOU22" s="877"/>
      <c r="BOV22" s="877"/>
      <c r="BOW22" s="877"/>
      <c r="BOX22" s="877"/>
      <c r="BOY22" s="877"/>
      <c r="BOZ22" s="877"/>
      <c r="BPA22" s="877"/>
      <c r="BPB22" s="877"/>
      <c r="BPC22" s="877"/>
      <c r="BPD22" s="877"/>
      <c r="BPE22" s="877"/>
      <c r="BPF22" s="877"/>
      <c r="BPG22" s="877"/>
      <c r="BPH22" s="877"/>
      <c r="BPI22" s="877"/>
      <c r="BPJ22" s="877"/>
      <c r="BPK22" s="877"/>
      <c r="BPL22" s="877"/>
      <c r="BPM22" s="877"/>
      <c r="BPN22" s="877"/>
      <c r="BPO22" s="877"/>
      <c r="BPP22" s="877"/>
      <c r="BPQ22" s="877"/>
      <c r="BPR22" s="877"/>
      <c r="BPS22" s="877"/>
      <c r="BPT22" s="877"/>
      <c r="BPU22" s="877"/>
      <c r="BPV22" s="877"/>
      <c r="BPW22" s="877"/>
      <c r="BPX22" s="877"/>
      <c r="BPY22" s="877"/>
      <c r="BPZ22" s="877"/>
      <c r="BQA22" s="877"/>
      <c r="BQB22" s="877"/>
      <c r="BQC22" s="877"/>
      <c r="BQD22" s="877"/>
      <c r="BQE22" s="877"/>
      <c r="BQF22" s="877"/>
      <c r="BQG22" s="877"/>
      <c r="BQH22" s="877"/>
      <c r="BQI22" s="877"/>
      <c r="BQJ22" s="877"/>
      <c r="BQK22" s="877"/>
      <c r="BQL22" s="877"/>
      <c r="BQM22" s="877"/>
      <c r="BQN22" s="877"/>
      <c r="BQO22" s="877"/>
      <c r="BQP22" s="877"/>
      <c r="BQQ22" s="877"/>
      <c r="BQR22" s="877"/>
      <c r="BQS22" s="877"/>
      <c r="BQT22" s="877"/>
      <c r="BQU22" s="877"/>
      <c r="BQV22" s="877"/>
      <c r="BQW22" s="877"/>
      <c r="BQX22" s="877"/>
      <c r="BQY22" s="877"/>
      <c r="BQZ22" s="877"/>
      <c r="BRA22" s="877"/>
      <c r="BRB22" s="877"/>
      <c r="BRC22" s="877"/>
      <c r="BRD22" s="877"/>
      <c r="BRE22" s="877"/>
      <c r="BRF22" s="877"/>
      <c r="BRG22" s="877"/>
      <c r="BRH22" s="877"/>
      <c r="BRI22" s="877"/>
      <c r="BRJ22" s="877"/>
      <c r="BRK22" s="877"/>
      <c r="BRL22" s="877"/>
      <c r="BRM22" s="877"/>
      <c r="BRN22" s="877"/>
      <c r="BRO22" s="877"/>
      <c r="BRP22" s="877"/>
      <c r="BRQ22" s="877"/>
      <c r="BRR22" s="877"/>
      <c r="BRS22" s="877"/>
      <c r="BRT22" s="877"/>
      <c r="BRU22" s="877"/>
      <c r="BRV22" s="877"/>
      <c r="BRW22" s="877"/>
      <c r="BRX22" s="877"/>
      <c r="BRY22" s="877"/>
      <c r="BRZ22" s="877"/>
      <c r="BSA22" s="877"/>
      <c r="BSB22" s="877"/>
      <c r="BSC22" s="877"/>
      <c r="BSD22" s="877"/>
      <c r="BSE22" s="877"/>
      <c r="BSF22" s="877"/>
      <c r="BSG22" s="877"/>
      <c r="BSH22" s="877"/>
      <c r="BSI22" s="877"/>
      <c r="BSJ22" s="877"/>
      <c r="BSK22" s="877"/>
      <c r="BSL22" s="877"/>
      <c r="BSM22" s="877"/>
      <c r="BSN22" s="877"/>
      <c r="BSO22" s="877"/>
      <c r="BSP22" s="877"/>
      <c r="BSQ22" s="877"/>
      <c r="BSR22" s="877"/>
      <c r="BSS22" s="877"/>
      <c r="BST22" s="877"/>
      <c r="BSU22" s="877"/>
      <c r="BSV22" s="877"/>
      <c r="BSW22" s="877"/>
      <c r="BSX22" s="877"/>
      <c r="BSY22" s="877"/>
      <c r="BSZ22" s="877"/>
      <c r="BTA22" s="877"/>
      <c r="BTB22" s="877"/>
      <c r="BTC22" s="877"/>
      <c r="BTD22" s="877"/>
      <c r="BTE22" s="877"/>
      <c r="BTF22" s="877"/>
      <c r="BTG22" s="877"/>
      <c r="BTH22" s="877"/>
      <c r="BTI22" s="877"/>
      <c r="BTJ22" s="877"/>
      <c r="BTK22" s="877"/>
      <c r="BTL22" s="877"/>
      <c r="BTM22" s="877"/>
      <c r="BTN22" s="877"/>
      <c r="BTO22" s="877"/>
      <c r="BTP22" s="877"/>
      <c r="BTQ22" s="877"/>
      <c r="BTR22" s="877"/>
      <c r="BTS22" s="877"/>
      <c r="BTT22" s="877"/>
      <c r="BTU22" s="877"/>
      <c r="BTV22" s="877"/>
      <c r="BTW22" s="877"/>
      <c r="BTX22" s="877"/>
      <c r="BTY22" s="877"/>
      <c r="BTZ22" s="877"/>
      <c r="BUA22" s="877"/>
      <c r="BUB22" s="877"/>
      <c r="BUC22" s="877"/>
      <c r="BUD22" s="877"/>
      <c r="BUE22" s="877"/>
      <c r="BUF22" s="877"/>
      <c r="BUG22" s="877"/>
      <c r="BUH22" s="877"/>
      <c r="BUI22" s="877"/>
      <c r="BUJ22" s="877"/>
      <c r="BUK22" s="877"/>
      <c r="BUL22" s="877"/>
      <c r="BUM22" s="877"/>
      <c r="BUN22" s="877"/>
      <c r="BUO22" s="877"/>
      <c r="BUP22" s="877"/>
      <c r="BUQ22" s="877"/>
      <c r="BUR22" s="877"/>
      <c r="BUS22" s="877"/>
      <c r="BUT22" s="877"/>
      <c r="BUU22" s="877"/>
      <c r="BUV22" s="877"/>
      <c r="BUW22" s="877"/>
      <c r="BUX22" s="877"/>
      <c r="BUY22" s="877"/>
      <c r="BUZ22" s="877"/>
      <c r="BVA22" s="877"/>
      <c r="BVB22" s="877"/>
      <c r="BVC22" s="877"/>
      <c r="BVD22" s="877"/>
      <c r="BVE22" s="877"/>
      <c r="BVF22" s="877"/>
      <c r="BVG22" s="877"/>
      <c r="BVH22" s="877"/>
      <c r="BVI22" s="877"/>
      <c r="BVJ22" s="877"/>
      <c r="BVK22" s="877"/>
      <c r="BVL22" s="877"/>
      <c r="BVM22" s="877"/>
      <c r="BVN22" s="877"/>
      <c r="BVO22" s="877"/>
      <c r="BVP22" s="877"/>
      <c r="BVQ22" s="877"/>
      <c r="BVR22" s="877"/>
      <c r="BVS22" s="877"/>
      <c r="BVT22" s="877"/>
      <c r="BVU22" s="877"/>
      <c r="BVV22" s="877"/>
      <c r="BVW22" s="877"/>
      <c r="BVX22" s="877"/>
      <c r="BVY22" s="877"/>
      <c r="BVZ22" s="877"/>
      <c r="BWA22" s="877"/>
      <c r="BWB22" s="877"/>
      <c r="BWC22" s="877"/>
      <c r="BWD22" s="877"/>
      <c r="BWE22" s="877"/>
      <c r="BWF22" s="877"/>
      <c r="BWG22" s="877"/>
      <c r="BWH22" s="877"/>
      <c r="BWI22" s="877"/>
      <c r="BWJ22" s="877"/>
      <c r="BWK22" s="877"/>
      <c r="BWL22" s="877"/>
      <c r="BWM22" s="877"/>
      <c r="BWN22" s="877"/>
      <c r="BWO22" s="877"/>
      <c r="BWP22" s="877"/>
      <c r="BWQ22" s="877"/>
      <c r="BWR22" s="877"/>
      <c r="BWS22" s="877"/>
      <c r="BWT22" s="877"/>
      <c r="BWU22" s="877"/>
      <c r="BWV22" s="877"/>
      <c r="BWW22" s="877"/>
      <c r="BWX22" s="877"/>
      <c r="BWY22" s="877"/>
      <c r="BWZ22" s="877"/>
      <c r="BXA22" s="877"/>
      <c r="BXB22" s="877"/>
      <c r="BXC22" s="877"/>
      <c r="BXD22" s="877"/>
      <c r="BXE22" s="877"/>
      <c r="BXF22" s="877"/>
      <c r="BXG22" s="877"/>
      <c r="BXH22" s="877"/>
      <c r="BXI22" s="877"/>
      <c r="BXJ22" s="877"/>
      <c r="BXK22" s="877"/>
      <c r="BXL22" s="877"/>
      <c r="BXM22" s="877"/>
      <c r="BXN22" s="877"/>
      <c r="BXO22" s="877"/>
      <c r="BXP22" s="877"/>
      <c r="BXQ22" s="877"/>
      <c r="BXR22" s="877"/>
      <c r="BXS22" s="877"/>
      <c r="BXT22" s="877"/>
      <c r="BXU22" s="877"/>
      <c r="BXV22" s="877"/>
      <c r="BXW22" s="877"/>
      <c r="BXX22" s="877"/>
      <c r="BXY22" s="877"/>
      <c r="BXZ22" s="877"/>
      <c r="BYA22" s="877"/>
      <c r="BYB22" s="877"/>
      <c r="BYC22" s="877"/>
      <c r="BYD22" s="877"/>
      <c r="BYE22" s="877"/>
      <c r="BYF22" s="877"/>
      <c r="BYG22" s="877"/>
      <c r="BYH22" s="877"/>
      <c r="BYI22" s="877"/>
      <c r="BYJ22" s="877"/>
      <c r="BYK22" s="877"/>
      <c r="BYL22" s="877"/>
      <c r="BYM22" s="877"/>
      <c r="BYN22" s="877"/>
      <c r="BYO22" s="877"/>
      <c r="BYP22" s="877"/>
      <c r="BYQ22" s="877"/>
      <c r="BYR22" s="877"/>
      <c r="BYS22" s="877"/>
      <c r="BYT22" s="877"/>
      <c r="BYU22" s="877"/>
      <c r="BYV22" s="877"/>
      <c r="BYW22" s="877"/>
      <c r="BYX22" s="877"/>
      <c r="BYY22" s="877"/>
      <c r="BYZ22" s="877"/>
      <c r="BZA22" s="877"/>
      <c r="BZB22" s="877"/>
      <c r="BZC22" s="877"/>
      <c r="BZD22" s="877"/>
      <c r="BZE22" s="877"/>
      <c r="BZF22" s="877"/>
      <c r="BZG22" s="877"/>
      <c r="BZH22" s="877"/>
      <c r="BZI22" s="877"/>
      <c r="BZJ22" s="877"/>
      <c r="BZK22" s="877"/>
      <c r="BZL22" s="877"/>
      <c r="BZM22" s="877"/>
      <c r="BZN22" s="877"/>
      <c r="BZO22" s="877"/>
      <c r="BZP22" s="877"/>
      <c r="BZQ22" s="877"/>
      <c r="BZR22" s="877"/>
      <c r="BZS22" s="877"/>
      <c r="BZT22" s="877"/>
      <c r="BZU22" s="877"/>
      <c r="BZV22" s="877"/>
      <c r="BZW22" s="877"/>
      <c r="BZX22" s="877"/>
      <c r="BZY22" s="877"/>
      <c r="BZZ22" s="877"/>
      <c r="CAA22" s="877"/>
      <c r="CAB22" s="877"/>
      <c r="CAC22" s="877"/>
      <c r="CAD22" s="877"/>
      <c r="CAE22" s="877"/>
      <c r="CAF22" s="877"/>
      <c r="CAG22" s="877"/>
      <c r="CAH22" s="877"/>
      <c r="CAI22" s="877"/>
      <c r="CAJ22" s="877"/>
      <c r="CAK22" s="877"/>
      <c r="CAL22" s="877"/>
      <c r="CAM22" s="877"/>
      <c r="CAN22" s="877"/>
      <c r="CAO22" s="877"/>
      <c r="CAP22" s="877"/>
      <c r="CAQ22" s="877"/>
      <c r="CAR22" s="877"/>
      <c r="CAS22" s="877"/>
      <c r="CAT22" s="877"/>
      <c r="CAU22" s="877"/>
      <c r="CAV22" s="877"/>
      <c r="CAW22" s="877"/>
      <c r="CAX22" s="877"/>
      <c r="CAY22" s="877"/>
      <c r="CAZ22" s="877"/>
      <c r="CBA22" s="877"/>
      <c r="CBB22" s="877"/>
      <c r="CBC22" s="877"/>
      <c r="CBD22" s="877"/>
      <c r="CBE22" s="877"/>
      <c r="CBF22" s="877"/>
      <c r="CBG22" s="877"/>
      <c r="CBH22" s="877"/>
      <c r="CBI22" s="877"/>
      <c r="CBJ22" s="877"/>
      <c r="CBK22" s="877"/>
      <c r="CBL22" s="877"/>
      <c r="CBM22" s="877"/>
      <c r="CBN22" s="877"/>
      <c r="CBO22" s="877"/>
      <c r="CBP22" s="877"/>
      <c r="CBQ22" s="877"/>
      <c r="CBR22" s="877"/>
      <c r="CBS22" s="877"/>
      <c r="CBT22" s="877"/>
      <c r="CBU22" s="877"/>
      <c r="CBV22" s="877"/>
      <c r="CBW22" s="877"/>
      <c r="CBX22" s="877"/>
      <c r="CBY22" s="877"/>
      <c r="CBZ22" s="877"/>
      <c r="CCA22" s="877"/>
      <c r="CCB22" s="877"/>
      <c r="CCC22" s="877"/>
      <c r="CCD22" s="877"/>
      <c r="CCE22" s="877"/>
      <c r="CCF22" s="877"/>
      <c r="CCG22" s="877"/>
      <c r="CCH22" s="877"/>
      <c r="CCI22" s="877"/>
      <c r="CCJ22" s="877"/>
      <c r="CCK22" s="877"/>
      <c r="CCL22" s="877"/>
      <c r="CCM22" s="877"/>
      <c r="CCN22" s="877"/>
      <c r="CCO22" s="877"/>
      <c r="CCP22" s="877"/>
      <c r="CCQ22" s="877"/>
      <c r="CCR22" s="877"/>
      <c r="CCS22" s="877"/>
      <c r="CCT22" s="877"/>
      <c r="CCU22" s="877"/>
      <c r="CCV22" s="877"/>
      <c r="CCW22" s="877"/>
      <c r="CCX22" s="877"/>
      <c r="CCY22" s="877"/>
      <c r="CCZ22" s="877"/>
      <c r="CDA22" s="877"/>
      <c r="CDB22" s="877"/>
      <c r="CDC22" s="877"/>
      <c r="CDD22" s="877"/>
      <c r="CDE22" s="877"/>
      <c r="CDF22" s="877"/>
      <c r="CDG22" s="877"/>
      <c r="CDH22" s="877"/>
      <c r="CDI22" s="877"/>
      <c r="CDJ22" s="877"/>
      <c r="CDK22" s="877"/>
      <c r="CDL22" s="877"/>
      <c r="CDM22" s="877"/>
      <c r="CDN22" s="877"/>
      <c r="CDO22" s="877"/>
      <c r="CDP22" s="877"/>
      <c r="CDQ22" s="877"/>
      <c r="CDR22" s="877"/>
      <c r="CDS22" s="877"/>
      <c r="CDT22" s="877"/>
      <c r="CDU22" s="877"/>
      <c r="CDV22" s="877"/>
      <c r="CDW22" s="877"/>
      <c r="CDX22" s="877"/>
      <c r="CDY22" s="877"/>
      <c r="CDZ22" s="877"/>
      <c r="CEA22" s="877"/>
      <c r="CEB22" s="877"/>
      <c r="CEC22" s="877"/>
      <c r="CED22" s="877"/>
      <c r="CEE22" s="877"/>
      <c r="CEF22" s="877"/>
      <c r="CEG22" s="877"/>
      <c r="CEH22" s="877"/>
      <c r="CEI22" s="877"/>
      <c r="CEJ22" s="877"/>
      <c r="CEK22" s="877"/>
      <c r="CEL22" s="877"/>
      <c r="CEM22" s="877"/>
      <c r="CEN22" s="877"/>
      <c r="CEO22" s="877"/>
      <c r="CEP22" s="877"/>
      <c r="CEQ22" s="877"/>
      <c r="CER22" s="877"/>
      <c r="CES22" s="877"/>
      <c r="CET22" s="877"/>
      <c r="CEU22" s="877"/>
      <c r="CEV22" s="877"/>
      <c r="CEW22" s="877"/>
      <c r="CEX22" s="877"/>
      <c r="CEY22" s="877"/>
      <c r="CEZ22" s="877"/>
      <c r="CFA22" s="877"/>
      <c r="CFB22" s="877"/>
      <c r="CFC22" s="877"/>
      <c r="CFD22" s="877"/>
      <c r="CFE22" s="877"/>
      <c r="CFF22" s="877"/>
      <c r="CFG22" s="877"/>
      <c r="CFH22" s="877"/>
      <c r="CFI22" s="877"/>
      <c r="CFJ22" s="877"/>
      <c r="CFK22" s="877"/>
      <c r="CFL22" s="877"/>
      <c r="CFM22" s="877"/>
      <c r="CFN22" s="877"/>
      <c r="CFO22" s="877"/>
      <c r="CFP22" s="877"/>
      <c r="CFQ22" s="877"/>
      <c r="CFR22" s="877"/>
      <c r="CFS22" s="877"/>
      <c r="CFT22" s="877"/>
      <c r="CFU22" s="877"/>
      <c r="CFV22" s="877"/>
      <c r="CFW22" s="877"/>
      <c r="CFX22" s="877"/>
      <c r="CFY22" s="877"/>
      <c r="CFZ22" s="877"/>
      <c r="CGA22" s="877"/>
      <c r="CGB22" s="877"/>
      <c r="CGC22" s="877"/>
      <c r="CGD22" s="877"/>
      <c r="CGE22" s="877"/>
      <c r="CGF22" s="877"/>
      <c r="CGG22" s="877"/>
      <c r="CGH22" s="877"/>
      <c r="CGI22" s="877"/>
      <c r="CGJ22" s="877"/>
      <c r="CGK22" s="877"/>
      <c r="CGL22" s="877"/>
      <c r="CGM22" s="877"/>
      <c r="CGN22" s="877"/>
      <c r="CGO22" s="877"/>
      <c r="CGP22" s="877"/>
      <c r="CGQ22" s="877"/>
      <c r="CGR22" s="877"/>
      <c r="CGS22" s="877"/>
      <c r="CGT22" s="877"/>
      <c r="CGU22" s="877"/>
      <c r="CGV22" s="877"/>
      <c r="CGW22" s="877"/>
      <c r="CGX22" s="877"/>
      <c r="CGY22" s="877"/>
      <c r="CGZ22" s="877"/>
      <c r="CHA22" s="877"/>
      <c r="CHB22" s="877"/>
      <c r="CHC22" s="877"/>
      <c r="CHD22" s="877"/>
      <c r="CHE22" s="877"/>
      <c r="CHF22" s="877"/>
      <c r="CHG22" s="877"/>
      <c r="CHH22" s="877"/>
      <c r="CHI22" s="877"/>
      <c r="CHJ22" s="877"/>
      <c r="CHK22" s="877"/>
      <c r="CHL22" s="877"/>
      <c r="CHM22" s="877"/>
      <c r="CHN22" s="877"/>
      <c r="CHO22" s="877"/>
      <c r="CHP22" s="877"/>
      <c r="CHQ22" s="877"/>
      <c r="CHR22" s="877"/>
      <c r="CHS22" s="877"/>
      <c r="CHT22" s="877"/>
      <c r="CHU22" s="877"/>
      <c r="CHV22" s="877"/>
      <c r="CHW22" s="877"/>
      <c r="CHX22" s="877"/>
      <c r="CHY22" s="877"/>
      <c r="CHZ22" s="877"/>
      <c r="CIA22" s="877"/>
      <c r="CIB22" s="877"/>
      <c r="CIC22" s="877"/>
      <c r="CID22" s="877"/>
      <c r="CIE22" s="877"/>
      <c r="CIF22" s="877"/>
      <c r="CIG22" s="877"/>
      <c r="CIH22" s="877"/>
      <c r="CII22" s="877"/>
      <c r="CIJ22" s="877"/>
      <c r="CIK22" s="877"/>
      <c r="CIL22" s="877"/>
      <c r="CIM22" s="877"/>
      <c r="CIN22" s="877"/>
      <c r="CIO22" s="877"/>
      <c r="CIP22" s="877"/>
      <c r="CIQ22" s="877"/>
      <c r="CIR22" s="877"/>
      <c r="CIS22" s="877"/>
      <c r="CIT22" s="877"/>
      <c r="CIU22" s="877"/>
      <c r="CIV22" s="877"/>
      <c r="CIW22" s="877"/>
      <c r="CIX22" s="877"/>
      <c r="CIY22" s="877"/>
      <c r="CIZ22" s="877"/>
      <c r="CJA22" s="877"/>
      <c r="CJB22" s="877"/>
      <c r="CJC22" s="877"/>
      <c r="CJD22" s="877"/>
      <c r="CJE22" s="877"/>
      <c r="CJF22" s="877"/>
      <c r="CJG22" s="877"/>
      <c r="CJH22" s="877"/>
      <c r="CJI22" s="877"/>
      <c r="CJJ22" s="877"/>
      <c r="CJK22" s="877"/>
      <c r="CJL22" s="877"/>
      <c r="CJM22" s="877"/>
      <c r="CJN22" s="877"/>
      <c r="CJO22" s="877"/>
      <c r="CJP22" s="877"/>
      <c r="CJQ22" s="877"/>
      <c r="CJR22" s="877"/>
      <c r="CJS22" s="877"/>
      <c r="CJT22" s="877"/>
      <c r="CJU22" s="877"/>
      <c r="CJV22" s="877"/>
      <c r="CJW22" s="877"/>
      <c r="CJX22" s="877"/>
      <c r="CJY22" s="877"/>
      <c r="CJZ22" s="877"/>
      <c r="CKA22" s="877"/>
      <c r="CKB22" s="877"/>
      <c r="CKC22" s="877"/>
      <c r="CKD22" s="877"/>
      <c r="CKE22" s="877"/>
      <c r="CKF22" s="877"/>
      <c r="CKG22" s="877"/>
      <c r="CKH22" s="877"/>
      <c r="CKI22" s="877"/>
      <c r="CKJ22" s="877"/>
      <c r="CKK22" s="877"/>
      <c r="CKL22" s="877"/>
      <c r="CKM22" s="877"/>
      <c r="CKN22" s="877"/>
      <c r="CKO22" s="877"/>
      <c r="CKP22" s="877"/>
      <c r="CKQ22" s="877"/>
      <c r="CKR22" s="877"/>
      <c r="CKS22" s="877"/>
      <c r="CKT22" s="877"/>
      <c r="CKU22" s="877"/>
      <c r="CKV22" s="877"/>
      <c r="CKW22" s="877"/>
      <c r="CKX22" s="877"/>
      <c r="CKY22" s="877"/>
      <c r="CKZ22" s="877"/>
      <c r="CLA22" s="877"/>
      <c r="CLB22" s="877"/>
      <c r="CLC22" s="877"/>
      <c r="CLD22" s="877"/>
      <c r="CLE22" s="877"/>
      <c r="CLF22" s="877"/>
      <c r="CLG22" s="877"/>
      <c r="CLH22" s="877"/>
      <c r="CLI22" s="877"/>
      <c r="CLJ22" s="877"/>
      <c r="CLK22" s="877"/>
      <c r="CLL22" s="877"/>
      <c r="CLM22" s="877"/>
      <c r="CLN22" s="877"/>
      <c r="CLO22" s="877"/>
      <c r="CLP22" s="877"/>
      <c r="CLQ22" s="877"/>
      <c r="CLR22" s="877"/>
      <c r="CLS22" s="877"/>
      <c r="CLT22" s="877"/>
      <c r="CLU22" s="877"/>
      <c r="CLV22" s="877"/>
      <c r="CLW22" s="877"/>
      <c r="CLX22" s="877"/>
      <c r="CLY22" s="877"/>
      <c r="CLZ22" s="877"/>
      <c r="CMA22" s="877"/>
      <c r="CMB22" s="877"/>
      <c r="CMC22" s="877"/>
      <c r="CMD22" s="877"/>
      <c r="CME22" s="877"/>
      <c r="CMF22" s="877"/>
      <c r="CMG22" s="877"/>
      <c r="CMH22" s="877"/>
      <c r="CMI22" s="877"/>
      <c r="CMJ22" s="877"/>
      <c r="CMK22" s="877"/>
      <c r="CML22" s="877"/>
      <c r="CMM22" s="877"/>
      <c r="CMN22" s="877"/>
      <c r="CMO22" s="877"/>
      <c r="CMP22" s="877"/>
      <c r="CMQ22" s="877"/>
      <c r="CMR22" s="877"/>
      <c r="CMS22" s="877"/>
      <c r="CMT22" s="877"/>
      <c r="CMU22" s="877"/>
      <c r="CMV22" s="877"/>
      <c r="CMW22" s="877"/>
      <c r="CMX22" s="877"/>
      <c r="CMY22" s="877"/>
      <c r="CMZ22" s="877"/>
      <c r="CNA22" s="877"/>
      <c r="CNB22" s="877"/>
      <c r="CNC22" s="877"/>
      <c r="CND22" s="877"/>
      <c r="CNE22" s="877"/>
      <c r="CNF22" s="877"/>
      <c r="CNG22" s="877"/>
      <c r="CNH22" s="877"/>
      <c r="CNI22" s="877"/>
      <c r="CNJ22" s="877"/>
      <c r="CNK22" s="877"/>
      <c r="CNL22" s="877"/>
      <c r="CNM22" s="877"/>
      <c r="CNN22" s="877"/>
      <c r="CNO22" s="877"/>
      <c r="CNP22" s="877"/>
      <c r="CNQ22" s="877"/>
      <c r="CNR22" s="877"/>
      <c r="CNS22" s="877"/>
      <c r="CNT22" s="877"/>
      <c r="CNU22" s="877"/>
      <c r="CNV22" s="877"/>
      <c r="CNW22" s="877"/>
      <c r="CNX22" s="877"/>
      <c r="CNY22" s="877"/>
      <c r="CNZ22" s="877"/>
      <c r="COA22" s="877"/>
      <c r="COB22" s="877"/>
      <c r="COC22" s="877"/>
      <c r="COD22" s="877"/>
      <c r="COE22" s="877"/>
      <c r="COF22" s="877"/>
      <c r="COG22" s="877"/>
      <c r="COH22" s="877"/>
      <c r="COI22" s="877"/>
      <c r="COJ22" s="877"/>
      <c r="COK22" s="877"/>
      <c r="COL22" s="877"/>
      <c r="COM22" s="877"/>
      <c r="CON22" s="877"/>
      <c r="COO22" s="877"/>
      <c r="COP22" s="877"/>
      <c r="COQ22" s="877"/>
      <c r="COR22" s="877"/>
      <c r="COS22" s="877"/>
      <c r="COT22" s="877"/>
      <c r="COU22" s="877"/>
      <c r="COV22" s="877"/>
      <c r="COW22" s="877"/>
      <c r="COX22" s="877"/>
      <c r="COY22" s="877"/>
      <c r="COZ22" s="877"/>
      <c r="CPA22" s="877"/>
      <c r="CPB22" s="877"/>
      <c r="CPC22" s="877"/>
      <c r="CPD22" s="877"/>
      <c r="CPE22" s="877"/>
      <c r="CPF22" s="877"/>
      <c r="CPG22" s="877"/>
      <c r="CPH22" s="877"/>
      <c r="CPI22" s="877"/>
      <c r="CPJ22" s="877"/>
      <c r="CPK22" s="877"/>
      <c r="CPL22" s="877"/>
      <c r="CPM22" s="877"/>
      <c r="CPN22" s="877"/>
      <c r="CPO22" s="877"/>
      <c r="CPP22" s="877"/>
      <c r="CPQ22" s="877"/>
      <c r="CPR22" s="877"/>
      <c r="CPS22" s="877"/>
      <c r="CPT22" s="877"/>
      <c r="CPU22" s="877"/>
      <c r="CPV22" s="877"/>
      <c r="CPW22" s="877"/>
      <c r="CPX22" s="877"/>
      <c r="CPY22" s="877"/>
      <c r="CPZ22" s="877"/>
      <c r="CQA22" s="877"/>
      <c r="CQB22" s="877"/>
      <c r="CQC22" s="877"/>
      <c r="CQD22" s="877"/>
      <c r="CQE22" s="877"/>
      <c r="CQF22" s="877"/>
      <c r="CQG22" s="877"/>
      <c r="CQH22" s="877"/>
      <c r="CQI22" s="877"/>
      <c r="CQJ22" s="877"/>
      <c r="CQK22" s="877"/>
      <c r="CQL22" s="877"/>
      <c r="CQM22" s="877"/>
      <c r="CQN22" s="877"/>
      <c r="CQO22" s="877"/>
      <c r="CQP22" s="877"/>
      <c r="CQQ22" s="877"/>
      <c r="CQR22" s="877"/>
      <c r="CQS22" s="877"/>
      <c r="CQT22" s="877"/>
      <c r="CQU22" s="877"/>
      <c r="CQV22" s="877"/>
      <c r="CQW22" s="877"/>
      <c r="CQX22" s="877"/>
      <c r="CQY22" s="877"/>
      <c r="CQZ22" s="877"/>
      <c r="CRA22" s="877"/>
      <c r="CRB22" s="877"/>
      <c r="CRC22" s="877"/>
      <c r="CRD22" s="877"/>
      <c r="CRE22" s="877"/>
      <c r="CRF22" s="877"/>
      <c r="CRG22" s="877"/>
      <c r="CRH22" s="877"/>
      <c r="CRI22" s="877"/>
      <c r="CRJ22" s="877"/>
      <c r="CRK22" s="877"/>
      <c r="CRL22" s="877"/>
      <c r="CRM22" s="877"/>
      <c r="CRN22" s="877"/>
      <c r="CRO22" s="877"/>
      <c r="CRP22" s="877"/>
      <c r="CRQ22" s="877"/>
      <c r="CRR22" s="877"/>
      <c r="CRS22" s="877"/>
      <c r="CRT22" s="877"/>
      <c r="CRU22" s="877"/>
      <c r="CRV22" s="877"/>
      <c r="CRW22" s="877"/>
      <c r="CRX22" s="877"/>
      <c r="CRY22" s="877"/>
      <c r="CRZ22" s="877"/>
      <c r="CSA22" s="877"/>
      <c r="CSB22" s="877"/>
      <c r="CSC22" s="877"/>
      <c r="CSD22" s="877"/>
      <c r="CSE22" s="877"/>
      <c r="CSF22" s="877"/>
      <c r="CSG22" s="877"/>
      <c r="CSH22" s="877"/>
      <c r="CSI22" s="877"/>
      <c r="CSJ22" s="877"/>
      <c r="CSK22" s="877"/>
      <c r="CSL22" s="877"/>
      <c r="CSM22" s="877"/>
      <c r="CSN22" s="877"/>
      <c r="CSO22" s="877"/>
      <c r="CSP22" s="877"/>
      <c r="CSQ22" s="877"/>
      <c r="CSR22" s="877"/>
      <c r="CSS22" s="877"/>
      <c r="CST22" s="877"/>
      <c r="CSU22" s="877"/>
      <c r="CSV22" s="877"/>
      <c r="CSW22" s="877"/>
      <c r="CSX22" s="877"/>
      <c r="CSY22" s="877"/>
      <c r="CSZ22" s="877"/>
      <c r="CTA22" s="877"/>
      <c r="CTB22" s="877"/>
      <c r="CTC22" s="877"/>
      <c r="CTD22" s="877"/>
      <c r="CTE22" s="877"/>
      <c r="CTF22" s="877"/>
      <c r="CTG22" s="877"/>
      <c r="CTH22" s="877"/>
      <c r="CTI22" s="877"/>
      <c r="CTJ22" s="877"/>
      <c r="CTK22" s="877"/>
      <c r="CTL22" s="877"/>
      <c r="CTM22" s="877"/>
      <c r="CTN22" s="877"/>
      <c r="CTO22" s="877"/>
      <c r="CTP22" s="877"/>
      <c r="CTQ22" s="877"/>
      <c r="CTR22" s="877"/>
      <c r="CTS22" s="877"/>
      <c r="CTT22" s="877"/>
      <c r="CTU22" s="877"/>
      <c r="CTV22" s="877"/>
      <c r="CTW22" s="877"/>
      <c r="CTX22" s="877"/>
      <c r="CTY22" s="877"/>
      <c r="CTZ22" s="877"/>
      <c r="CUA22" s="877"/>
      <c r="CUB22" s="877"/>
      <c r="CUC22" s="877"/>
      <c r="CUD22" s="877"/>
      <c r="CUE22" s="877"/>
      <c r="CUF22" s="877"/>
      <c r="CUG22" s="877"/>
      <c r="CUH22" s="877"/>
      <c r="CUI22" s="877"/>
      <c r="CUJ22" s="877"/>
      <c r="CUK22" s="877"/>
      <c r="CUL22" s="877"/>
      <c r="CUM22" s="877"/>
      <c r="CUN22" s="877"/>
      <c r="CUO22" s="877"/>
      <c r="CUP22" s="877"/>
      <c r="CUQ22" s="877"/>
      <c r="CUR22" s="877"/>
      <c r="CUS22" s="877"/>
      <c r="CUT22" s="877"/>
      <c r="CUU22" s="877"/>
      <c r="CUV22" s="877"/>
      <c r="CUW22" s="877"/>
      <c r="CUX22" s="877"/>
      <c r="CUY22" s="877"/>
      <c r="CUZ22" s="877"/>
      <c r="CVA22" s="877"/>
      <c r="CVB22" s="877"/>
      <c r="CVC22" s="877"/>
      <c r="CVD22" s="877"/>
      <c r="CVE22" s="877"/>
      <c r="CVF22" s="877"/>
      <c r="CVG22" s="877"/>
      <c r="CVH22" s="877"/>
      <c r="CVI22" s="877"/>
      <c r="CVJ22" s="877"/>
      <c r="CVK22" s="877"/>
      <c r="CVL22" s="877"/>
      <c r="CVM22" s="877"/>
      <c r="CVN22" s="877"/>
      <c r="CVO22" s="877"/>
      <c r="CVP22" s="877"/>
      <c r="CVQ22" s="877"/>
      <c r="CVR22" s="877"/>
      <c r="CVS22" s="877"/>
      <c r="CVT22" s="877"/>
      <c r="CVU22" s="877"/>
      <c r="CVV22" s="877"/>
      <c r="CVW22" s="877"/>
      <c r="CVX22" s="877"/>
      <c r="CVY22" s="877"/>
      <c r="CVZ22" s="877"/>
      <c r="CWA22" s="877"/>
      <c r="CWB22" s="877"/>
      <c r="CWC22" s="877"/>
      <c r="CWD22" s="877"/>
      <c r="CWE22" s="877"/>
      <c r="CWF22" s="877"/>
      <c r="CWG22" s="877"/>
      <c r="CWH22" s="877"/>
      <c r="CWI22" s="877"/>
      <c r="CWJ22" s="877"/>
      <c r="CWK22" s="877"/>
      <c r="CWL22" s="877"/>
      <c r="CWM22" s="877"/>
      <c r="CWN22" s="877"/>
      <c r="CWO22" s="877"/>
      <c r="CWP22" s="877"/>
      <c r="CWQ22" s="877"/>
      <c r="CWR22" s="877"/>
      <c r="CWS22" s="877"/>
      <c r="CWT22" s="877"/>
      <c r="CWU22" s="877"/>
      <c r="CWV22" s="877"/>
      <c r="CWW22" s="877"/>
      <c r="CWX22" s="877"/>
      <c r="CWY22" s="877"/>
      <c r="CWZ22" s="877"/>
      <c r="CXA22" s="877"/>
      <c r="CXB22" s="877"/>
      <c r="CXC22" s="877"/>
      <c r="CXD22" s="877"/>
      <c r="CXE22" s="877"/>
      <c r="CXF22" s="877"/>
      <c r="CXG22" s="877"/>
      <c r="CXH22" s="877"/>
      <c r="CXI22" s="877"/>
      <c r="CXJ22" s="877"/>
      <c r="CXK22" s="877"/>
      <c r="CXL22" s="877"/>
      <c r="CXM22" s="877"/>
      <c r="CXN22" s="877"/>
      <c r="CXO22" s="877"/>
      <c r="CXP22" s="877"/>
      <c r="CXQ22" s="877"/>
      <c r="CXR22" s="877"/>
      <c r="CXS22" s="877"/>
      <c r="CXT22" s="877"/>
      <c r="CXU22" s="877"/>
      <c r="CXV22" s="877"/>
      <c r="CXW22" s="877"/>
      <c r="CXX22" s="877"/>
      <c r="CXY22" s="877"/>
      <c r="CXZ22" s="877"/>
      <c r="CYA22" s="877"/>
      <c r="CYB22" s="877"/>
      <c r="CYC22" s="877"/>
      <c r="CYD22" s="877"/>
      <c r="CYE22" s="877"/>
      <c r="CYF22" s="877"/>
      <c r="CYG22" s="877"/>
      <c r="CYH22" s="877"/>
      <c r="CYI22" s="877"/>
      <c r="CYJ22" s="877"/>
      <c r="CYK22" s="877"/>
      <c r="CYL22" s="877"/>
      <c r="CYM22" s="877"/>
      <c r="CYN22" s="877"/>
      <c r="CYO22" s="877"/>
      <c r="CYP22" s="877"/>
      <c r="CYQ22" s="877"/>
      <c r="CYR22" s="877"/>
      <c r="CYS22" s="877"/>
      <c r="CYT22" s="877"/>
      <c r="CYU22" s="877"/>
      <c r="CYV22" s="877"/>
      <c r="CYW22" s="877"/>
      <c r="CYX22" s="877"/>
      <c r="CYY22" s="877"/>
      <c r="CYZ22" s="877"/>
      <c r="CZA22" s="877"/>
      <c r="CZB22" s="877"/>
      <c r="CZC22" s="877"/>
      <c r="CZD22" s="877"/>
      <c r="CZE22" s="877"/>
      <c r="CZF22" s="877"/>
      <c r="CZG22" s="877"/>
      <c r="CZH22" s="877"/>
      <c r="CZI22" s="877"/>
      <c r="CZJ22" s="877"/>
      <c r="CZK22" s="877"/>
      <c r="CZL22" s="877"/>
      <c r="CZM22" s="877"/>
      <c r="CZN22" s="877"/>
      <c r="CZO22" s="877"/>
      <c r="CZP22" s="877"/>
      <c r="CZQ22" s="877"/>
      <c r="CZR22" s="877"/>
      <c r="CZS22" s="877"/>
      <c r="CZT22" s="877"/>
      <c r="CZU22" s="877"/>
      <c r="CZV22" s="877"/>
      <c r="CZW22" s="877"/>
      <c r="CZX22" s="877"/>
      <c r="CZY22" s="877"/>
      <c r="CZZ22" s="877"/>
      <c r="DAA22" s="877"/>
      <c r="DAB22" s="877"/>
      <c r="DAC22" s="877"/>
      <c r="DAD22" s="877"/>
      <c r="DAE22" s="877"/>
      <c r="DAF22" s="877"/>
      <c r="DAG22" s="877"/>
      <c r="DAH22" s="877"/>
      <c r="DAI22" s="877"/>
      <c r="DAJ22" s="877"/>
      <c r="DAK22" s="877"/>
      <c r="DAL22" s="877"/>
      <c r="DAM22" s="877"/>
      <c r="DAN22" s="877"/>
      <c r="DAO22" s="877"/>
      <c r="DAP22" s="877"/>
      <c r="DAQ22" s="877"/>
      <c r="DAR22" s="877"/>
      <c r="DAS22" s="877"/>
      <c r="DAT22" s="877"/>
      <c r="DAU22" s="877"/>
      <c r="DAV22" s="877"/>
      <c r="DAW22" s="877"/>
      <c r="DAX22" s="877"/>
      <c r="DAY22" s="877"/>
      <c r="DAZ22" s="877"/>
      <c r="DBA22" s="877"/>
      <c r="DBB22" s="877"/>
      <c r="DBC22" s="877"/>
      <c r="DBD22" s="877"/>
      <c r="DBE22" s="877"/>
      <c r="DBF22" s="877"/>
      <c r="DBG22" s="877"/>
      <c r="DBH22" s="877"/>
      <c r="DBI22" s="877"/>
      <c r="DBJ22" s="877"/>
      <c r="DBK22" s="877"/>
      <c r="DBL22" s="877"/>
      <c r="DBM22" s="877"/>
      <c r="DBN22" s="877"/>
      <c r="DBO22" s="877"/>
      <c r="DBP22" s="877"/>
      <c r="DBQ22" s="877"/>
      <c r="DBR22" s="877"/>
      <c r="DBS22" s="877"/>
      <c r="DBT22" s="877"/>
      <c r="DBU22" s="877"/>
      <c r="DBV22" s="877"/>
      <c r="DBW22" s="877"/>
      <c r="DBX22" s="877"/>
      <c r="DBY22" s="877"/>
      <c r="DBZ22" s="877"/>
      <c r="DCA22" s="877"/>
      <c r="DCB22" s="877"/>
      <c r="DCC22" s="877"/>
      <c r="DCD22" s="877"/>
      <c r="DCE22" s="877"/>
      <c r="DCF22" s="877"/>
      <c r="DCG22" s="877"/>
      <c r="DCH22" s="877"/>
      <c r="DCI22" s="877"/>
      <c r="DCJ22" s="877"/>
      <c r="DCK22" s="877"/>
      <c r="DCL22" s="877"/>
      <c r="DCM22" s="877"/>
      <c r="DCN22" s="877"/>
      <c r="DCO22" s="877"/>
      <c r="DCP22" s="877"/>
      <c r="DCQ22" s="877"/>
      <c r="DCR22" s="877"/>
      <c r="DCS22" s="877"/>
      <c r="DCT22" s="877"/>
      <c r="DCU22" s="877"/>
      <c r="DCV22" s="877"/>
      <c r="DCW22" s="877"/>
      <c r="DCX22" s="877"/>
      <c r="DCY22" s="877"/>
      <c r="DCZ22" s="877"/>
      <c r="DDA22" s="877"/>
      <c r="DDB22" s="877"/>
      <c r="DDC22" s="877"/>
      <c r="DDD22" s="877"/>
      <c r="DDE22" s="877"/>
      <c r="DDF22" s="877"/>
      <c r="DDG22" s="877"/>
      <c r="DDH22" s="877"/>
      <c r="DDI22" s="877"/>
      <c r="DDJ22" s="877"/>
      <c r="DDK22" s="877"/>
      <c r="DDL22" s="877"/>
      <c r="DDM22" s="877"/>
      <c r="DDN22" s="877"/>
      <c r="DDO22" s="877"/>
      <c r="DDP22" s="877"/>
      <c r="DDQ22" s="877"/>
      <c r="DDR22" s="877"/>
      <c r="DDS22" s="877"/>
      <c r="DDT22" s="877"/>
      <c r="DDU22" s="877"/>
      <c r="DDV22" s="877"/>
      <c r="DDW22" s="877"/>
      <c r="DDX22" s="877"/>
      <c r="DDY22" s="877"/>
      <c r="DDZ22" s="877"/>
      <c r="DEA22" s="877"/>
      <c r="DEB22" s="877"/>
      <c r="DEC22" s="877"/>
      <c r="DED22" s="877"/>
      <c r="DEE22" s="877"/>
      <c r="DEF22" s="877"/>
      <c r="DEG22" s="877"/>
      <c r="DEH22" s="877"/>
      <c r="DEI22" s="877"/>
      <c r="DEJ22" s="877"/>
      <c r="DEK22" s="877"/>
      <c r="DEL22" s="877"/>
      <c r="DEM22" s="877"/>
      <c r="DEN22" s="877"/>
      <c r="DEO22" s="877"/>
      <c r="DEP22" s="877"/>
      <c r="DEQ22" s="877"/>
      <c r="DER22" s="877"/>
      <c r="DES22" s="877"/>
      <c r="DET22" s="877"/>
      <c r="DEU22" s="877"/>
      <c r="DEV22" s="877"/>
      <c r="DEW22" s="877"/>
      <c r="DEX22" s="877"/>
      <c r="DEY22" s="877"/>
      <c r="DEZ22" s="877"/>
      <c r="DFA22" s="877"/>
      <c r="DFB22" s="877"/>
      <c r="DFC22" s="877"/>
      <c r="DFD22" s="877"/>
      <c r="DFE22" s="877"/>
      <c r="DFF22" s="877"/>
      <c r="DFG22" s="877"/>
      <c r="DFH22" s="877"/>
      <c r="DFI22" s="877"/>
      <c r="DFJ22" s="877"/>
      <c r="DFK22" s="877"/>
      <c r="DFL22" s="877"/>
      <c r="DFM22" s="877"/>
      <c r="DFN22" s="877"/>
      <c r="DFO22" s="877"/>
      <c r="DFP22" s="877"/>
      <c r="DFQ22" s="877"/>
      <c r="DFR22" s="877"/>
      <c r="DFS22" s="877"/>
      <c r="DFT22" s="877"/>
      <c r="DFU22" s="877"/>
      <c r="DFV22" s="877"/>
      <c r="DFW22" s="877"/>
      <c r="DFX22" s="877"/>
      <c r="DFY22" s="877"/>
      <c r="DFZ22" s="877"/>
      <c r="DGA22" s="877"/>
      <c r="DGB22" s="877"/>
      <c r="DGC22" s="877"/>
      <c r="DGD22" s="877"/>
      <c r="DGE22" s="877"/>
      <c r="DGF22" s="877"/>
      <c r="DGG22" s="877"/>
      <c r="DGH22" s="877"/>
      <c r="DGI22" s="877"/>
      <c r="DGJ22" s="877"/>
      <c r="DGK22" s="877"/>
      <c r="DGL22" s="877"/>
      <c r="DGM22" s="877"/>
      <c r="DGN22" s="877"/>
      <c r="DGO22" s="877"/>
      <c r="DGP22" s="877"/>
      <c r="DGQ22" s="877"/>
      <c r="DGR22" s="877"/>
      <c r="DGS22" s="877"/>
      <c r="DGT22" s="877"/>
      <c r="DGU22" s="877"/>
      <c r="DGV22" s="877"/>
      <c r="DGW22" s="877"/>
      <c r="DGX22" s="877"/>
      <c r="DGY22" s="877"/>
      <c r="DGZ22" s="877"/>
      <c r="DHA22" s="877"/>
      <c r="DHB22" s="877"/>
      <c r="DHC22" s="877"/>
      <c r="DHD22" s="877"/>
      <c r="DHE22" s="877"/>
      <c r="DHF22" s="877"/>
      <c r="DHG22" s="877"/>
      <c r="DHH22" s="877"/>
      <c r="DHI22" s="877"/>
      <c r="DHJ22" s="877"/>
      <c r="DHK22" s="877"/>
      <c r="DHL22" s="877"/>
      <c r="DHM22" s="877"/>
      <c r="DHN22" s="877"/>
      <c r="DHO22" s="877"/>
      <c r="DHP22" s="877"/>
      <c r="DHQ22" s="877"/>
      <c r="DHR22" s="877"/>
      <c r="DHS22" s="877"/>
      <c r="DHT22" s="877"/>
      <c r="DHU22" s="877"/>
      <c r="DHV22" s="877"/>
      <c r="DHW22" s="877"/>
      <c r="DHX22" s="877"/>
      <c r="DHY22" s="877"/>
      <c r="DHZ22" s="877"/>
      <c r="DIA22" s="877"/>
      <c r="DIB22" s="877"/>
      <c r="DIC22" s="877"/>
      <c r="DID22" s="877"/>
      <c r="DIE22" s="877"/>
      <c r="DIF22" s="877"/>
      <c r="DIG22" s="877"/>
      <c r="DIH22" s="877"/>
      <c r="DII22" s="877"/>
      <c r="DIJ22" s="877"/>
      <c r="DIK22" s="877"/>
      <c r="DIL22" s="877"/>
      <c r="DIM22" s="877"/>
      <c r="DIN22" s="877"/>
      <c r="DIO22" s="877"/>
      <c r="DIP22" s="877"/>
      <c r="DIQ22" s="877"/>
      <c r="DIR22" s="877"/>
      <c r="DIS22" s="877"/>
      <c r="DIT22" s="877"/>
      <c r="DIU22" s="877"/>
      <c r="DIV22" s="877"/>
      <c r="DIW22" s="877"/>
      <c r="DIX22" s="877"/>
      <c r="DIY22" s="877"/>
      <c r="DIZ22" s="877"/>
      <c r="DJA22" s="877"/>
      <c r="DJB22" s="877"/>
      <c r="DJC22" s="877"/>
      <c r="DJD22" s="877"/>
      <c r="DJE22" s="877"/>
      <c r="DJF22" s="877"/>
      <c r="DJG22" s="877"/>
      <c r="DJH22" s="877"/>
      <c r="DJI22" s="877"/>
      <c r="DJJ22" s="877"/>
      <c r="DJK22" s="877"/>
      <c r="DJL22" s="877"/>
      <c r="DJM22" s="877"/>
      <c r="DJN22" s="877"/>
      <c r="DJO22" s="877"/>
      <c r="DJP22" s="877"/>
      <c r="DJQ22" s="877"/>
      <c r="DJR22" s="877"/>
      <c r="DJS22" s="877"/>
      <c r="DJT22" s="877"/>
      <c r="DJU22" s="877"/>
      <c r="DJV22" s="877"/>
      <c r="DJW22" s="877"/>
      <c r="DJX22" s="877"/>
      <c r="DJY22" s="877"/>
      <c r="DJZ22" s="877"/>
      <c r="DKA22" s="877"/>
      <c r="DKB22" s="877"/>
      <c r="DKC22" s="877"/>
      <c r="DKD22" s="877"/>
      <c r="DKE22" s="877"/>
      <c r="DKF22" s="877"/>
      <c r="DKG22" s="877"/>
      <c r="DKH22" s="877"/>
      <c r="DKI22" s="877"/>
      <c r="DKJ22" s="877"/>
      <c r="DKK22" s="877"/>
      <c r="DKL22" s="877"/>
      <c r="DKM22" s="877"/>
      <c r="DKN22" s="877"/>
      <c r="DKO22" s="877"/>
      <c r="DKP22" s="877"/>
      <c r="DKQ22" s="877"/>
      <c r="DKR22" s="877"/>
      <c r="DKS22" s="877"/>
      <c r="DKT22" s="877"/>
      <c r="DKU22" s="877"/>
      <c r="DKV22" s="877"/>
      <c r="DKW22" s="877"/>
      <c r="DKX22" s="877"/>
      <c r="DKY22" s="877"/>
      <c r="DKZ22" s="877"/>
      <c r="DLA22" s="877"/>
      <c r="DLB22" s="877"/>
      <c r="DLC22" s="877"/>
      <c r="DLD22" s="877"/>
      <c r="DLE22" s="877"/>
      <c r="DLF22" s="877"/>
      <c r="DLG22" s="877"/>
      <c r="DLH22" s="877"/>
      <c r="DLI22" s="877"/>
      <c r="DLJ22" s="877"/>
      <c r="DLK22" s="877"/>
      <c r="DLL22" s="877"/>
      <c r="DLM22" s="877"/>
      <c r="DLN22" s="877"/>
      <c r="DLO22" s="877"/>
      <c r="DLP22" s="877"/>
      <c r="DLQ22" s="877"/>
      <c r="DLR22" s="877"/>
      <c r="DLS22" s="877"/>
      <c r="DLT22" s="877"/>
      <c r="DLU22" s="877"/>
      <c r="DLV22" s="877"/>
      <c r="DLW22" s="877"/>
      <c r="DLX22" s="877"/>
      <c r="DLY22" s="877"/>
      <c r="DLZ22" s="877"/>
      <c r="DMA22" s="877"/>
      <c r="DMB22" s="877"/>
      <c r="DMC22" s="877"/>
      <c r="DMD22" s="877"/>
      <c r="DME22" s="877"/>
      <c r="DMF22" s="877"/>
      <c r="DMG22" s="877"/>
      <c r="DMH22" s="877"/>
      <c r="DMI22" s="877"/>
      <c r="DMJ22" s="877"/>
      <c r="DMK22" s="877"/>
      <c r="DML22" s="877"/>
      <c r="DMM22" s="877"/>
      <c r="DMN22" s="877"/>
      <c r="DMO22" s="877"/>
      <c r="DMP22" s="877"/>
      <c r="DMQ22" s="877"/>
      <c r="DMR22" s="877"/>
      <c r="DMS22" s="877"/>
      <c r="DMT22" s="877"/>
      <c r="DMU22" s="877"/>
      <c r="DMV22" s="877"/>
      <c r="DMW22" s="877"/>
      <c r="DMX22" s="877"/>
      <c r="DMY22" s="877"/>
      <c r="DMZ22" s="877"/>
      <c r="DNA22" s="877"/>
      <c r="DNB22" s="877"/>
      <c r="DNC22" s="877"/>
      <c r="DND22" s="877"/>
      <c r="DNE22" s="877"/>
      <c r="DNF22" s="877"/>
      <c r="DNG22" s="877"/>
      <c r="DNH22" s="877"/>
      <c r="DNI22" s="877"/>
      <c r="DNJ22" s="877"/>
      <c r="DNK22" s="877"/>
      <c r="DNL22" s="877"/>
      <c r="DNM22" s="877"/>
      <c r="DNN22" s="877"/>
      <c r="DNO22" s="877"/>
      <c r="DNP22" s="877"/>
      <c r="DNQ22" s="877"/>
      <c r="DNR22" s="877"/>
      <c r="DNS22" s="877"/>
      <c r="DNT22" s="877"/>
      <c r="DNU22" s="877"/>
      <c r="DNV22" s="877"/>
      <c r="DNW22" s="877"/>
      <c r="DNX22" s="877"/>
      <c r="DNY22" s="877"/>
      <c r="DNZ22" s="877"/>
      <c r="DOA22" s="877"/>
      <c r="DOB22" s="877"/>
      <c r="DOC22" s="877"/>
      <c r="DOD22" s="877"/>
      <c r="DOE22" s="877"/>
      <c r="DOF22" s="877"/>
      <c r="DOG22" s="877"/>
      <c r="DOH22" s="877"/>
      <c r="DOI22" s="877"/>
      <c r="DOJ22" s="877"/>
      <c r="DOK22" s="877"/>
      <c r="DOL22" s="877"/>
      <c r="DOM22" s="877"/>
      <c r="DON22" s="877"/>
      <c r="DOO22" s="877"/>
      <c r="DOP22" s="877"/>
      <c r="DOQ22" s="877"/>
      <c r="DOR22" s="877"/>
      <c r="DOS22" s="877"/>
      <c r="DOT22" s="877"/>
      <c r="DOU22" s="877"/>
      <c r="DOV22" s="877"/>
      <c r="DOW22" s="877"/>
      <c r="DOX22" s="877"/>
      <c r="DOY22" s="877"/>
      <c r="DOZ22" s="877"/>
      <c r="DPA22" s="877"/>
      <c r="DPB22" s="877"/>
      <c r="DPC22" s="877"/>
      <c r="DPD22" s="877"/>
      <c r="DPE22" s="877"/>
      <c r="DPF22" s="877"/>
      <c r="DPG22" s="877"/>
      <c r="DPH22" s="877"/>
      <c r="DPI22" s="877"/>
      <c r="DPJ22" s="877"/>
      <c r="DPK22" s="877"/>
      <c r="DPL22" s="877"/>
      <c r="DPM22" s="877"/>
      <c r="DPN22" s="877"/>
      <c r="DPO22" s="877"/>
      <c r="DPP22" s="877"/>
      <c r="DPQ22" s="877"/>
      <c r="DPR22" s="877"/>
      <c r="DPS22" s="877"/>
      <c r="DPT22" s="877"/>
      <c r="DPU22" s="877"/>
      <c r="DPV22" s="877"/>
      <c r="DPW22" s="877"/>
      <c r="DPX22" s="877"/>
      <c r="DPY22" s="877"/>
      <c r="DPZ22" s="877"/>
      <c r="DQA22" s="877"/>
      <c r="DQB22" s="877"/>
      <c r="DQC22" s="877"/>
      <c r="DQD22" s="877"/>
      <c r="DQE22" s="877"/>
      <c r="DQF22" s="877"/>
      <c r="DQG22" s="877"/>
      <c r="DQH22" s="877"/>
      <c r="DQI22" s="877"/>
      <c r="DQJ22" s="877"/>
      <c r="DQK22" s="877"/>
      <c r="DQL22" s="877"/>
      <c r="DQM22" s="877"/>
      <c r="DQN22" s="877"/>
      <c r="DQO22" s="877"/>
      <c r="DQP22" s="877"/>
      <c r="DQQ22" s="877"/>
      <c r="DQR22" s="877"/>
      <c r="DQS22" s="877"/>
      <c r="DQT22" s="877"/>
      <c r="DQU22" s="877"/>
      <c r="DQV22" s="877"/>
      <c r="DQW22" s="877"/>
      <c r="DQX22" s="877"/>
      <c r="DQY22" s="877"/>
      <c r="DQZ22" s="877"/>
      <c r="DRA22" s="877"/>
      <c r="DRB22" s="877"/>
      <c r="DRC22" s="877"/>
      <c r="DRD22" s="877"/>
      <c r="DRE22" s="877"/>
      <c r="DRF22" s="877"/>
      <c r="DRG22" s="877"/>
      <c r="DRH22" s="877"/>
      <c r="DRI22" s="877"/>
      <c r="DRJ22" s="877"/>
      <c r="DRK22" s="877"/>
      <c r="DRL22" s="877"/>
      <c r="DRM22" s="877"/>
      <c r="DRN22" s="877"/>
      <c r="DRO22" s="877"/>
      <c r="DRP22" s="877"/>
      <c r="DRQ22" s="877"/>
      <c r="DRR22" s="877"/>
      <c r="DRS22" s="877"/>
      <c r="DRT22" s="877"/>
      <c r="DRU22" s="877"/>
      <c r="DRV22" s="877"/>
      <c r="DRW22" s="877"/>
      <c r="DRX22" s="877"/>
      <c r="DRY22" s="877"/>
      <c r="DRZ22" s="877"/>
      <c r="DSA22" s="877"/>
      <c r="DSB22" s="877"/>
      <c r="DSC22" s="877"/>
      <c r="DSD22" s="877"/>
      <c r="DSE22" s="877"/>
      <c r="DSF22" s="877"/>
      <c r="DSG22" s="877"/>
      <c r="DSH22" s="877"/>
      <c r="DSI22" s="877"/>
      <c r="DSJ22" s="877"/>
      <c r="DSK22" s="877"/>
      <c r="DSL22" s="877"/>
      <c r="DSM22" s="877"/>
      <c r="DSN22" s="877"/>
      <c r="DSO22" s="877"/>
      <c r="DSP22" s="877"/>
      <c r="DSQ22" s="877"/>
      <c r="DSR22" s="877"/>
      <c r="DSS22" s="877"/>
      <c r="DST22" s="877"/>
      <c r="DSU22" s="877"/>
      <c r="DSV22" s="877"/>
      <c r="DSW22" s="877"/>
      <c r="DSX22" s="877"/>
      <c r="DSY22" s="877"/>
      <c r="DSZ22" s="877"/>
      <c r="DTA22" s="877"/>
      <c r="DTB22" s="877"/>
      <c r="DTC22" s="877"/>
      <c r="DTD22" s="877"/>
      <c r="DTE22" s="877"/>
      <c r="DTF22" s="877"/>
      <c r="DTG22" s="877"/>
      <c r="DTH22" s="877"/>
      <c r="DTI22" s="877"/>
      <c r="DTJ22" s="877"/>
      <c r="DTK22" s="877"/>
      <c r="DTL22" s="877"/>
      <c r="DTM22" s="877"/>
      <c r="DTN22" s="877"/>
      <c r="DTO22" s="877"/>
      <c r="DTP22" s="877"/>
      <c r="DTQ22" s="877"/>
      <c r="DTR22" s="877"/>
      <c r="DTS22" s="877"/>
      <c r="DTT22" s="877"/>
      <c r="DTU22" s="877"/>
      <c r="DTV22" s="877"/>
      <c r="DTW22" s="877"/>
      <c r="DTX22" s="877"/>
      <c r="DTY22" s="877"/>
      <c r="DTZ22" s="877"/>
      <c r="DUA22" s="877"/>
      <c r="DUB22" s="877"/>
      <c r="DUC22" s="877"/>
      <c r="DUD22" s="877"/>
      <c r="DUE22" s="877"/>
      <c r="DUF22" s="877"/>
      <c r="DUG22" s="877"/>
      <c r="DUH22" s="877"/>
      <c r="DUI22" s="877"/>
      <c r="DUJ22" s="877"/>
      <c r="DUK22" s="877"/>
      <c r="DUL22" s="877"/>
      <c r="DUM22" s="877"/>
      <c r="DUN22" s="877"/>
      <c r="DUO22" s="877"/>
      <c r="DUP22" s="877"/>
      <c r="DUQ22" s="877"/>
      <c r="DUR22" s="877"/>
      <c r="DUS22" s="877"/>
      <c r="DUT22" s="877"/>
      <c r="DUU22" s="877"/>
      <c r="DUV22" s="877"/>
      <c r="DUW22" s="877"/>
      <c r="DUX22" s="877"/>
      <c r="DUY22" s="877"/>
      <c r="DUZ22" s="877"/>
      <c r="DVA22" s="877"/>
      <c r="DVB22" s="877"/>
      <c r="DVC22" s="877"/>
      <c r="DVD22" s="877"/>
      <c r="DVE22" s="877"/>
      <c r="DVF22" s="877"/>
      <c r="DVG22" s="877"/>
      <c r="DVH22" s="877"/>
      <c r="DVI22" s="877"/>
      <c r="DVJ22" s="877"/>
      <c r="DVK22" s="877"/>
      <c r="DVL22" s="877"/>
      <c r="DVM22" s="877"/>
      <c r="DVN22" s="877"/>
      <c r="DVO22" s="877"/>
      <c r="DVP22" s="877"/>
      <c r="DVQ22" s="877"/>
      <c r="DVR22" s="877"/>
      <c r="DVS22" s="877"/>
      <c r="DVT22" s="877"/>
      <c r="DVU22" s="877"/>
      <c r="DVV22" s="877"/>
      <c r="DVW22" s="877"/>
      <c r="DVX22" s="877"/>
      <c r="DVY22" s="877"/>
      <c r="DVZ22" s="877"/>
      <c r="DWA22" s="877"/>
      <c r="DWB22" s="877"/>
      <c r="DWC22" s="877"/>
      <c r="DWD22" s="877"/>
      <c r="DWE22" s="877"/>
      <c r="DWF22" s="877"/>
      <c r="DWG22" s="877"/>
      <c r="DWH22" s="877"/>
      <c r="DWI22" s="877"/>
      <c r="DWJ22" s="877"/>
      <c r="DWK22" s="877"/>
      <c r="DWL22" s="877"/>
      <c r="DWM22" s="877"/>
      <c r="DWN22" s="877"/>
      <c r="DWO22" s="877"/>
      <c r="DWP22" s="877"/>
      <c r="DWQ22" s="877"/>
      <c r="DWR22" s="877"/>
      <c r="DWS22" s="877"/>
      <c r="DWT22" s="877"/>
      <c r="DWU22" s="877"/>
      <c r="DWV22" s="877"/>
      <c r="DWW22" s="877"/>
      <c r="DWX22" s="877"/>
      <c r="DWY22" s="877"/>
      <c r="DWZ22" s="877"/>
      <c r="DXA22" s="877"/>
      <c r="DXB22" s="877"/>
      <c r="DXC22" s="877"/>
      <c r="DXD22" s="877"/>
      <c r="DXE22" s="877"/>
      <c r="DXF22" s="877"/>
      <c r="DXG22" s="877"/>
      <c r="DXH22" s="877"/>
      <c r="DXI22" s="877"/>
      <c r="DXJ22" s="877"/>
      <c r="DXK22" s="877"/>
      <c r="DXL22" s="877"/>
      <c r="DXM22" s="877"/>
      <c r="DXN22" s="877"/>
      <c r="DXO22" s="877"/>
      <c r="DXP22" s="877"/>
      <c r="DXQ22" s="877"/>
      <c r="DXR22" s="877"/>
      <c r="DXS22" s="877"/>
      <c r="DXT22" s="877"/>
      <c r="DXU22" s="877"/>
      <c r="DXV22" s="877"/>
      <c r="DXW22" s="877"/>
      <c r="DXX22" s="877"/>
      <c r="DXY22" s="877"/>
      <c r="DXZ22" s="877"/>
      <c r="DYA22" s="877"/>
      <c r="DYB22" s="877"/>
      <c r="DYC22" s="877"/>
      <c r="DYD22" s="877"/>
      <c r="DYE22" s="877"/>
      <c r="DYF22" s="877"/>
      <c r="DYG22" s="877"/>
      <c r="DYH22" s="877"/>
      <c r="DYI22" s="877"/>
      <c r="DYJ22" s="877"/>
      <c r="DYK22" s="877"/>
      <c r="DYL22" s="877"/>
      <c r="DYM22" s="877"/>
      <c r="DYN22" s="877"/>
      <c r="DYO22" s="877"/>
      <c r="DYP22" s="877"/>
      <c r="DYQ22" s="877"/>
      <c r="DYR22" s="877"/>
      <c r="DYS22" s="877"/>
      <c r="DYT22" s="877"/>
      <c r="DYU22" s="877"/>
      <c r="DYV22" s="877"/>
      <c r="DYW22" s="877"/>
      <c r="DYX22" s="877"/>
      <c r="DYY22" s="877"/>
      <c r="DYZ22" s="877"/>
      <c r="DZA22" s="877"/>
      <c r="DZB22" s="877"/>
      <c r="DZC22" s="877"/>
      <c r="DZD22" s="877"/>
      <c r="DZE22" s="877"/>
      <c r="DZF22" s="877"/>
      <c r="DZG22" s="877"/>
      <c r="DZH22" s="877"/>
      <c r="DZI22" s="877"/>
      <c r="DZJ22" s="877"/>
      <c r="DZK22" s="877"/>
      <c r="DZL22" s="877"/>
      <c r="DZM22" s="877"/>
      <c r="DZN22" s="877"/>
      <c r="DZO22" s="877"/>
      <c r="DZP22" s="877"/>
      <c r="DZQ22" s="877"/>
      <c r="DZR22" s="877"/>
      <c r="DZS22" s="877"/>
      <c r="DZT22" s="877"/>
      <c r="DZU22" s="877"/>
      <c r="DZV22" s="877"/>
      <c r="DZW22" s="877"/>
      <c r="DZX22" s="877"/>
      <c r="DZY22" s="877"/>
      <c r="DZZ22" s="877"/>
      <c r="EAA22" s="877"/>
      <c r="EAB22" s="877"/>
      <c r="EAC22" s="877"/>
      <c r="EAD22" s="877"/>
      <c r="EAE22" s="877"/>
      <c r="EAF22" s="877"/>
      <c r="EAG22" s="877"/>
      <c r="EAH22" s="877"/>
      <c r="EAI22" s="877"/>
      <c r="EAJ22" s="877"/>
      <c r="EAK22" s="877"/>
      <c r="EAL22" s="877"/>
      <c r="EAM22" s="877"/>
      <c r="EAN22" s="877"/>
      <c r="EAO22" s="877"/>
      <c r="EAP22" s="877"/>
      <c r="EAQ22" s="877"/>
      <c r="EAR22" s="877"/>
      <c r="EAS22" s="877"/>
      <c r="EAT22" s="877"/>
      <c r="EAU22" s="877"/>
      <c r="EAV22" s="877"/>
      <c r="EAW22" s="877"/>
      <c r="EAX22" s="877"/>
      <c r="EAY22" s="877"/>
      <c r="EAZ22" s="877"/>
      <c r="EBA22" s="877"/>
      <c r="EBB22" s="877"/>
      <c r="EBC22" s="877"/>
      <c r="EBD22" s="877"/>
      <c r="EBE22" s="877"/>
      <c r="EBF22" s="877"/>
      <c r="EBG22" s="877"/>
      <c r="EBH22" s="877"/>
      <c r="EBI22" s="877"/>
      <c r="EBJ22" s="877"/>
      <c r="EBK22" s="877"/>
      <c r="EBL22" s="877"/>
      <c r="EBM22" s="877"/>
      <c r="EBN22" s="877"/>
      <c r="EBO22" s="877"/>
      <c r="EBP22" s="877"/>
      <c r="EBQ22" s="877"/>
      <c r="EBR22" s="877"/>
      <c r="EBS22" s="877"/>
      <c r="EBT22" s="877"/>
      <c r="EBU22" s="877"/>
      <c r="EBV22" s="877"/>
      <c r="EBW22" s="877"/>
      <c r="EBX22" s="877"/>
      <c r="EBY22" s="877"/>
      <c r="EBZ22" s="877"/>
      <c r="ECA22" s="877"/>
      <c r="ECB22" s="877"/>
      <c r="ECC22" s="877"/>
      <c r="ECD22" s="877"/>
      <c r="ECE22" s="877"/>
      <c r="ECF22" s="877"/>
      <c r="ECG22" s="877"/>
      <c r="ECH22" s="877"/>
      <c r="ECI22" s="877"/>
      <c r="ECJ22" s="877"/>
      <c r="ECK22" s="877"/>
      <c r="ECL22" s="877"/>
      <c r="ECM22" s="877"/>
      <c r="ECN22" s="877"/>
      <c r="ECO22" s="877"/>
      <c r="ECP22" s="877"/>
      <c r="ECQ22" s="877"/>
      <c r="ECR22" s="877"/>
      <c r="ECS22" s="877"/>
      <c r="ECT22" s="877"/>
      <c r="ECU22" s="877"/>
      <c r="ECV22" s="877"/>
      <c r="ECW22" s="877"/>
      <c r="ECX22" s="877"/>
      <c r="ECY22" s="877"/>
      <c r="ECZ22" s="877"/>
      <c r="EDA22" s="877"/>
      <c r="EDB22" s="877"/>
      <c r="EDC22" s="877"/>
      <c r="EDD22" s="877"/>
      <c r="EDE22" s="877"/>
      <c r="EDF22" s="877"/>
      <c r="EDG22" s="877"/>
      <c r="EDH22" s="877"/>
      <c r="EDI22" s="877"/>
      <c r="EDJ22" s="877"/>
      <c r="EDK22" s="877"/>
      <c r="EDL22" s="877"/>
      <c r="EDM22" s="877"/>
      <c r="EDN22" s="877"/>
      <c r="EDO22" s="877"/>
      <c r="EDP22" s="877"/>
      <c r="EDQ22" s="877"/>
      <c r="EDR22" s="877"/>
      <c r="EDS22" s="877"/>
      <c r="EDT22" s="877"/>
      <c r="EDU22" s="877"/>
      <c r="EDV22" s="877"/>
      <c r="EDW22" s="877"/>
      <c r="EDX22" s="877"/>
      <c r="EDY22" s="877"/>
      <c r="EDZ22" s="877"/>
      <c r="EEA22" s="877"/>
      <c r="EEB22" s="877"/>
      <c r="EEC22" s="877"/>
      <c r="EED22" s="877"/>
      <c r="EEE22" s="877"/>
      <c r="EEF22" s="877"/>
      <c r="EEG22" s="877"/>
      <c r="EEH22" s="877"/>
      <c r="EEI22" s="877"/>
      <c r="EEJ22" s="877"/>
      <c r="EEK22" s="877"/>
      <c r="EEL22" s="877"/>
      <c r="EEM22" s="877"/>
      <c r="EEN22" s="877"/>
      <c r="EEO22" s="877"/>
      <c r="EEP22" s="877"/>
      <c r="EEQ22" s="877"/>
      <c r="EER22" s="877"/>
      <c r="EES22" s="877"/>
      <c r="EET22" s="877"/>
      <c r="EEU22" s="877"/>
      <c r="EEV22" s="877"/>
      <c r="EEW22" s="877"/>
      <c r="EEX22" s="877"/>
      <c r="EEY22" s="877"/>
      <c r="EEZ22" s="877"/>
      <c r="EFA22" s="877"/>
      <c r="EFB22" s="877"/>
      <c r="EFC22" s="877"/>
      <c r="EFD22" s="877"/>
      <c r="EFE22" s="877"/>
      <c r="EFF22" s="877"/>
      <c r="EFG22" s="877"/>
      <c r="EFH22" s="877"/>
      <c r="EFI22" s="877"/>
      <c r="EFJ22" s="877"/>
      <c r="EFK22" s="877"/>
      <c r="EFL22" s="877"/>
      <c r="EFM22" s="877"/>
      <c r="EFN22" s="877"/>
      <c r="EFO22" s="877"/>
      <c r="EFP22" s="877"/>
      <c r="EFQ22" s="877"/>
      <c r="EFR22" s="877"/>
      <c r="EFS22" s="877"/>
      <c r="EFT22" s="877"/>
      <c r="EFU22" s="877"/>
      <c r="EFV22" s="877"/>
      <c r="EFW22" s="877"/>
      <c r="EFX22" s="877"/>
      <c r="EFY22" s="877"/>
      <c r="EFZ22" s="877"/>
      <c r="EGA22" s="877"/>
      <c r="EGB22" s="877"/>
      <c r="EGC22" s="877"/>
      <c r="EGD22" s="877"/>
      <c r="EGE22" s="877"/>
      <c r="EGF22" s="877"/>
      <c r="EGG22" s="877"/>
      <c r="EGH22" s="877"/>
      <c r="EGI22" s="877"/>
      <c r="EGJ22" s="877"/>
      <c r="EGK22" s="877"/>
      <c r="EGL22" s="877"/>
      <c r="EGM22" s="877"/>
      <c r="EGN22" s="877"/>
      <c r="EGO22" s="877"/>
      <c r="EGP22" s="877"/>
      <c r="EGQ22" s="877"/>
      <c r="EGR22" s="877"/>
      <c r="EGS22" s="877"/>
      <c r="EGT22" s="877"/>
      <c r="EGU22" s="877"/>
      <c r="EGV22" s="877"/>
      <c r="EGW22" s="877"/>
      <c r="EGX22" s="877"/>
      <c r="EGY22" s="877"/>
      <c r="EGZ22" s="877"/>
      <c r="EHA22" s="877"/>
      <c r="EHB22" s="877"/>
      <c r="EHC22" s="877"/>
      <c r="EHD22" s="877"/>
      <c r="EHE22" s="877"/>
      <c r="EHF22" s="877"/>
      <c r="EHG22" s="877"/>
      <c r="EHH22" s="877"/>
      <c r="EHI22" s="877"/>
      <c r="EHJ22" s="877"/>
      <c r="EHK22" s="877"/>
      <c r="EHL22" s="877"/>
      <c r="EHM22" s="877"/>
      <c r="EHN22" s="877"/>
      <c r="EHO22" s="877"/>
      <c r="EHP22" s="877"/>
      <c r="EHQ22" s="877"/>
      <c r="EHR22" s="877"/>
      <c r="EHS22" s="877"/>
      <c r="EHT22" s="877"/>
      <c r="EHU22" s="877"/>
      <c r="EHV22" s="877"/>
      <c r="EHW22" s="877"/>
      <c r="EHX22" s="877"/>
      <c r="EHY22" s="877"/>
      <c r="EHZ22" s="877"/>
      <c r="EIA22" s="877"/>
      <c r="EIB22" s="877"/>
      <c r="EIC22" s="877"/>
      <c r="EID22" s="877"/>
      <c r="EIE22" s="877"/>
      <c r="EIF22" s="877"/>
      <c r="EIG22" s="877"/>
      <c r="EIH22" s="877"/>
      <c r="EII22" s="877"/>
      <c r="EIJ22" s="877"/>
      <c r="EIK22" s="877"/>
      <c r="EIL22" s="877"/>
      <c r="EIM22" s="877"/>
      <c r="EIN22" s="877"/>
      <c r="EIO22" s="877"/>
      <c r="EIP22" s="877"/>
      <c r="EIQ22" s="877"/>
      <c r="EIR22" s="877"/>
      <c r="EIS22" s="877"/>
      <c r="EIT22" s="877"/>
      <c r="EIU22" s="877"/>
      <c r="EIV22" s="877"/>
      <c r="EIW22" s="877"/>
      <c r="EIX22" s="877"/>
      <c r="EIY22" s="877"/>
      <c r="EIZ22" s="877"/>
      <c r="EJA22" s="877"/>
      <c r="EJB22" s="877"/>
      <c r="EJC22" s="877"/>
      <c r="EJD22" s="877"/>
      <c r="EJE22" s="877"/>
      <c r="EJF22" s="877"/>
      <c r="EJG22" s="877"/>
      <c r="EJH22" s="877"/>
      <c r="EJI22" s="877"/>
      <c r="EJJ22" s="877"/>
      <c r="EJK22" s="877"/>
      <c r="EJL22" s="877"/>
      <c r="EJM22" s="877"/>
      <c r="EJN22" s="877"/>
      <c r="EJO22" s="877"/>
      <c r="EJP22" s="877"/>
      <c r="EJQ22" s="877"/>
      <c r="EJR22" s="877"/>
      <c r="EJS22" s="877"/>
      <c r="EJT22" s="877"/>
      <c r="EJU22" s="877"/>
      <c r="EJV22" s="877"/>
      <c r="EJW22" s="877"/>
      <c r="EJX22" s="877"/>
      <c r="EJY22" s="877"/>
      <c r="EJZ22" s="877"/>
      <c r="EKA22" s="877"/>
      <c r="EKB22" s="877"/>
      <c r="EKC22" s="877"/>
      <c r="EKD22" s="877"/>
      <c r="EKE22" s="877"/>
      <c r="EKF22" s="877"/>
      <c r="EKG22" s="877"/>
      <c r="EKH22" s="877"/>
      <c r="EKI22" s="877"/>
      <c r="EKJ22" s="877"/>
      <c r="EKK22" s="877"/>
      <c r="EKL22" s="877"/>
      <c r="EKM22" s="877"/>
      <c r="EKN22" s="877"/>
      <c r="EKO22" s="877"/>
      <c r="EKP22" s="877"/>
      <c r="EKQ22" s="877"/>
      <c r="EKR22" s="877"/>
      <c r="EKS22" s="877"/>
      <c r="EKT22" s="877"/>
      <c r="EKU22" s="877"/>
      <c r="EKV22" s="877"/>
      <c r="EKW22" s="877"/>
      <c r="EKX22" s="877"/>
      <c r="EKY22" s="877"/>
      <c r="EKZ22" s="877"/>
      <c r="ELA22" s="877"/>
      <c r="ELB22" s="877"/>
      <c r="ELC22" s="877"/>
      <c r="ELD22" s="877"/>
      <c r="ELE22" s="877"/>
      <c r="ELF22" s="877"/>
      <c r="ELG22" s="877"/>
      <c r="ELH22" s="877"/>
      <c r="ELI22" s="877"/>
      <c r="ELJ22" s="877"/>
      <c r="ELK22" s="877"/>
      <c r="ELL22" s="877"/>
      <c r="ELM22" s="877"/>
      <c r="ELN22" s="877"/>
      <c r="ELO22" s="877"/>
      <c r="ELP22" s="877"/>
      <c r="ELQ22" s="877"/>
      <c r="ELR22" s="877"/>
      <c r="ELS22" s="877"/>
      <c r="ELT22" s="877"/>
      <c r="ELU22" s="877"/>
      <c r="ELV22" s="877"/>
      <c r="ELW22" s="877"/>
      <c r="ELX22" s="877"/>
      <c r="ELY22" s="877"/>
      <c r="ELZ22" s="877"/>
      <c r="EMA22" s="877"/>
      <c r="EMB22" s="877"/>
      <c r="EMC22" s="877"/>
      <c r="EMD22" s="877"/>
      <c r="EME22" s="877"/>
      <c r="EMF22" s="877"/>
      <c r="EMG22" s="877"/>
      <c r="EMH22" s="877"/>
      <c r="EMI22" s="877"/>
      <c r="EMJ22" s="877"/>
      <c r="EMK22" s="877"/>
      <c r="EML22" s="877"/>
      <c r="EMM22" s="877"/>
      <c r="EMN22" s="877"/>
      <c r="EMO22" s="877"/>
      <c r="EMP22" s="877"/>
      <c r="EMQ22" s="877"/>
      <c r="EMR22" s="877"/>
      <c r="EMS22" s="877"/>
      <c r="EMT22" s="877"/>
      <c r="EMU22" s="877"/>
      <c r="EMV22" s="877"/>
      <c r="EMW22" s="877"/>
      <c r="EMX22" s="877"/>
      <c r="EMY22" s="877"/>
      <c r="EMZ22" s="877"/>
      <c r="ENA22" s="877"/>
      <c r="ENB22" s="877"/>
      <c r="ENC22" s="877"/>
      <c r="END22" s="877"/>
      <c r="ENE22" s="877"/>
      <c r="ENF22" s="877"/>
      <c r="ENG22" s="877"/>
      <c r="ENH22" s="877"/>
      <c r="ENI22" s="877"/>
      <c r="ENJ22" s="877"/>
      <c r="ENK22" s="877"/>
      <c r="ENL22" s="877"/>
      <c r="ENM22" s="877"/>
      <c r="ENN22" s="877"/>
      <c r="ENO22" s="877"/>
      <c r="ENP22" s="877"/>
      <c r="ENQ22" s="877"/>
      <c r="ENR22" s="877"/>
      <c r="ENS22" s="877"/>
      <c r="ENT22" s="877"/>
      <c r="ENU22" s="877"/>
      <c r="ENV22" s="877"/>
      <c r="ENW22" s="877"/>
      <c r="ENX22" s="877"/>
      <c r="ENY22" s="877"/>
      <c r="ENZ22" s="877"/>
      <c r="EOA22" s="877"/>
      <c r="EOB22" s="877"/>
      <c r="EOC22" s="877"/>
      <c r="EOD22" s="877"/>
      <c r="EOE22" s="877"/>
      <c r="EOF22" s="877"/>
      <c r="EOG22" s="877"/>
      <c r="EOH22" s="877"/>
      <c r="EOI22" s="877"/>
      <c r="EOJ22" s="877"/>
      <c r="EOK22" s="877"/>
      <c r="EOL22" s="877"/>
      <c r="EOM22" s="877"/>
      <c r="EON22" s="877"/>
      <c r="EOO22" s="877"/>
      <c r="EOP22" s="877"/>
      <c r="EOQ22" s="877"/>
      <c r="EOR22" s="877"/>
      <c r="EOS22" s="877"/>
      <c r="EOT22" s="877"/>
      <c r="EOU22" s="877"/>
      <c r="EOV22" s="877"/>
      <c r="EOW22" s="877"/>
      <c r="EOX22" s="877"/>
      <c r="EOY22" s="877"/>
      <c r="EOZ22" s="877"/>
      <c r="EPA22" s="877"/>
      <c r="EPB22" s="877"/>
      <c r="EPC22" s="877"/>
      <c r="EPD22" s="877"/>
      <c r="EPE22" s="877"/>
      <c r="EPF22" s="877"/>
      <c r="EPG22" s="877"/>
      <c r="EPH22" s="877"/>
      <c r="EPI22" s="877"/>
      <c r="EPJ22" s="877"/>
      <c r="EPK22" s="877"/>
      <c r="EPL22" s="877"/>
      <c r="EPM22" s="877"/>
      <c r="EPN22" s="877"/>
      <c r="EPO22" s="877"/>
      <c r="EPP22" s="877"/>
      <c r="EPQ22" s="877"/>
      <c r="EPR22" s="877"/>
      <c r="EPS22" s="877"/>
      <c r="EPT22" s="877"/>
      <c r="EPU22" s="877"/>
      <c r="EPV22" s="877"/>
      <c r="EPW22" s="877"/>
      <c r="EPX22" s="877"/>
      <c r="EPY22" s="877"/>
      <c r="EPZ22" s="877"/>
      <c r="EQA22" s="877"/>
      <c r="EQB22" s="877"/>
      <c r="EQC22" s="877"/>
      <c r="EQD22" s="877"/>
      <c r="EQE22" s="877"/>
      <c r="EQF22" s="877"/>
      <c r="EQG22" s="877"/>
      <c r="EQH22" s="877"/>
      <c r="EQI22" s="877"/>
      <c r="EQJ22" s="877"/>
      <c r="EQK22" s="877"/>
      <c r="EQL22" s="877"/>
      <c r="EQM22" s="877"/>
      <c r="EQN22" s="877"/>
      <c r="EQO22" s="877"/>
      <c r="EQP22" s="877"/>
      <c r="EQQ22" s="877"/>
      <c r="EQR22" s="877"/>
      <c r="EQS22" s="877"/>
      <c r="EQT22" s="877"/>
      <c r="EQU22" s="877"/>
      <c r="EQV22" s="877"/>
      <c r="EQW22" s="877"/>
      <c r="EQX22" s="877"/>
      <c r="EQY22" s="877"/>
      <c r="EQZ22" s="877"/>
      <c r="ERA22" s="877"/>
      <c r="ERB22" s="877"/>
      <c r="ERC22" s="877"/>
      <c r="ERD22" s="877"/>
      <c r="ERE22" s="877"/>
      <c r="ERF22" s="877"/>
      <c r="ERG22" s="877"/>
      <c r="ERH22" s="877"/>
      <c r="ERI22" s="877"/>
      <c r="ERJ22" s="877"/>
      <c r="ERK22" s="877"/>
      <c r="ERL22" s="877"/>
      <c r="ERM22" s="877"/>
      <c r="ERN22" s="877"/>
      <c r="ERO22" s="877"/>
      <c r="ERP22" s="877"/>
      <c r="ERQ22" s="877"/>
      <c r="ERR22" s="877"/>
      <c r="ERS22" s="877"/>
      <c r="ERT22" s="877"/>
      <c r="ERU22" s="877"/>
      <c r="ERV22" s="877"/>
      <c r="ERW22" s="877"/>
      <c r="ERX22" s="877"/>
      <c r="ERY22" s="877"/>
      <c r="ERZ22" s="877"/>
      <c r="ESA22" s="877"/>
      <c r="ESB22" s="877"/>
      <c r="ESC22" s="877"/>
      <c r="ESD22" s="877"/>
      <c r="ESE22" s="877"/>
      <c r="ESF22" s="877"/>
      <c r="ESG22" s="877"/>
      <c r="ESH22" s="877"/>
      <c r="ESI22" s="877"/>
      <c r="ESJ22" s="877"/>
      <c r="ESK22" s="877"/>
      <c r="ESL22" s="877"/>
      <c r="ESM22" s="877"/>
      <c r="ESN22" s="877"/>
      <c r="ESO22" s="877"/>
      <c r="ESP22" s="877"/>
      <c r="ESQ22" s="877"/>
      <c r="ESR22" s="877"/>
      <c r="ESS22" s="877"/>
      <c r="EST22" s="877"/>
      <c r="ESU22" s="877"/>
      <c r="ESV22" s="877"/>
      <c r="ESW22" s="877"/>
      <c r="ESX22" s="877"/>
      <c r="ESY22" s="877"/>
      <c r="ESZ22" s="877"/>
      <c r="ETA22" s="877"/>
      <c r="ETB22" s="877"/>
      <c r="ETC22" s="877"/>
      <c r="ETD22" s="877"/>
      <c r="ETE22" s="877"/>
      <c r="ETF22" s="877"/>
      <c r="ETG22" s="877"/>
      <c r="ETH22" s="877"/>
      <c r="ETI22" s="877"/>
      <c r="ETJ22" s="877"/>
      <c r="ETK22" s="877"/>
      <c r="ETL22" s="877"/>
      <c r="ETM22" s="877"/>
      <c r="ETN22" s="877"/>
      <c r="ETO22" s="877"/>
      <c r="ETP22" s="877"/>
      <c r="ETQ22" s="877"/>
      <c r="ETR22" s="877"/>
      <c r="ETS22" s="877"/>
      <c r="ETT22" s="877"/>
      <c r="ETU22" s="877"/>
      <c r="ETV22" s="877"/>
      <c r="ETW22" s="877"/>
      <c r="ETX22" s="877"/>
      <c r="ETY22" s="877"/>
      <c r="ETZ22" s="877"/>
      <c r="EUA22" s="877"/>
      <c r="EUB22" s="877"/>
      <c r="EUC22" s="877"/>
      <c r="EUD22" s="877"/>
      <c r="EUE22" s="877"/>
      <c r="EUF22" s="877"/>
      <c r="EUG22" s="877"/>
      <c r="EUH22" s="877"/>
      <c r="EUI22" s="877"/>
      <c r="EUJ22" s="877"/>
      <c r="EUK22" s="877"/>
      <c r="EUL22" s="877"/>
      <c r="EUM22" s="877"/>
      <c r="EUN22" s="877"/>
      <c r="EUO22" s="877"/>
      <c r="EUP22" s="877"/>
      <c r="EUQ22" s="877"/>
      <c r="EUR22" s="877"/>
      <c r="EUS22" s="877"/>
      <c r="EUT22" s="877"/>
      <c r="EUU22" s="877"/>
      <c r="EUV22" s="877"/>
      <c r="EUW22" s="877"/>
      <c r="EUX22" s="877"/>
      <c r="EUY22" s="877"/>
      <c r="EUZ22" s="877"/>
      <c r="EVA22" s="877"/>
      <c r="EVB22" s="877"/>
      <c r="EVC22" s="877"/>
      <c r="EVD22" s="877"/>
      <c r="EVE22" s="877"/>
      <c r="EVF22" s="877"/>
      <c r="EVG22" s="877"/>
      <c r="EVH22" s="877"/>
      <c r="EVI22" s="877"/>
      <c r="EVJ22" s="877"/>
      <c r="EVK22" s="877"/>
      <c r="EVL22" s="877"/>
      <c r="EVM22" s="877"/>
      <c r="EVN22" s="877"/>
      <c r="EVO22" s="877"/>
      <c r="EVP22" s="877"/>
      <c r="EVQ22" s="877"/>
      <c r="EVR22" s="877"/>
      <c r="EVS22" s="877"/>
      <c r="EVT22" s="877"/>
      <c r="EVU22" s="877"/>
      <c r="EVV22" s="877"/>
      <c r="EVW22" s="877"/>
      <c r="EVX22" s="877"/>
      <c r="EVY22" s="877"/>
      <c r="EVZ22" s="877"/>
      <c r="EWA22" s="877"/>
      <c r="EWB22" s="877"/>
      <c r="EWC22" s="877"/>
      <c r="EWD22" s="877"/>
      <c r="EWE22" s="877"/>
      <c r="EWF22" s="877"/>
      <c r="EWG22" s="877"/>
      <c r="EWH22" s="877"/>
      <c r="EWI22" s="877"/>
      <c r="EWJ22" s="877"/>
      <c r="EWK22" s="877"/>
      <c r="EWL22" s="877"/>
      <c r="EWM22" s="877"/>
      <c r="EWN22" s="877"/>
      <c r="EWO22" s="877"/>
      <c r="EWP22" s="877"/>
      <c r="EWQ22" s="877"/>
      <c r="EWR22" s="877"/>
      <c r="EWS22" s="877"/>
      <c r="EWT22" s="877"/>
      <c r="EWU22" s="877"/>
      <c r="EWV22" s="877"/>
      <c r="EWW22" s="877"/>
      <c r="EWX22" s="877"/>
      <c r="EWY22" s="877"/>
      <c r="EWZ22" s="877"/>
      <c r="EXA22" s="877"/>
      <c r="EXB22" s="877"/>
      <c r="EXC22" s="877"/>
      <c r="EXD22" s="877"/>
      <c r="EXE22" s="877"/>
      <c r="EXF22" s="877"/>
      <c r="EXG22" s="877"/>
      <c r="EXH22" s="877"/>
      <c r="EXI22" s="877"/>
      <c r="EXJ22" s="877"/>
      <c r="EXK22" s="877"/>
      <c r="EXL22" s="877"/>
      <c r="EXM22" s="877"/>
      <c r="EXN22" s="877"/>
      <c r="EXO22" s="877"/>
      <c r="EXP22" s="877"/>
      <c r="EXQ22" s="877"/>
      <c r="EXR22" s="877"/>
      <c r="EXS22" s="877"/>
      <c r="EXT22" s="877"/>
      <c r="EXU22" s="877"/>
      <c r="EXV22" s="877"/>
      <c r="EXW22" s="877"/>
      <c r="EXX22" s="877"/>
      <c r="EXY22" s="877"/>
      <c r="EXZ22" s="877"/>
      <c r="EYA22" s="877"/>
      <c r="EYB22" s="877"/>
      <c r="EYC22" s="877"/>
      <c r="EYD22" s="877"/>
      <c r="EYE22" s="877"/>
      <c r="EYF22" s="877"/>
      <c r="EYG22" s="877"/>
      <c r="EYH22" s="877"/>
      <c r="EYI22" s="877"/>
      <c r="EYJ22" s="877"/>
      <c r="EYK22" s="877"/>
      <c r="EYL22" s="877"/>
      <c r="EYM22" s="877"/>
      <c r="EYN22" s="877"/>
      <c r="EYO22" s="877"/>
      <c r="EYP22" s="877"/>
      <c r="EYQ22" s="877"/>
      <c r="EYR22" s="877"/>
      <c r="EYS22" s="877"/>
      <c r="EYT22" s="877"/>
      <c r="EYU22" s="877"/>
      <c r="EYV22" s="877"/>
      <c r="EYW22" s="877"/>
      <c r="EYX22" s="877"/>
      <c r="EYY22" s="877"/>
      <c r="EYZ22" s="877"/>
      <c r="EZA22" s="877"/>
      <c r="EZB22" s="877"/>
      <c r="EZC22" s="877"/>
      <c r="EZD22" s="877"/>
      <c r="EZE22" s="877"/>
      <c r="EZF22" s="877"/>
      <c r="EZG22" s="877"/>
      <c r="EZH22" s="877"/>
      <c r="EZI22" s="877"/>
      <c r="EZJ22" s="877"/>
      <c r="EZK22" s="877"/>
      <c r="EZL22" s="877"/>
      <c r="EZM22" s="877"/>
      <c r="EZN22" s="877"/>
      <c r="EZO22" s="877"/>
      <c r="EZP22" s="877"/>
      <c r="EZQ22" s="877"/>
      <c r="EZR22" s="877"/>
      <c r="EZS22" s="877"/>
      <c r="EZT22" s="877"/>
      <c r="EZU22" s="877"/>
      <c r="EZV22" s="877"/>
      <c r="EZW22" s="877"/>
      <c r="EZX22" s="877"/>
      <c r="EZY22" s="877"/>
      <c r="EZZ22" s="877"/>
      <c r="FAA22" s="877"/>
      <c r="FAB22" s="877"/>
      <c r="FAC22" s="877"/>
      <c r="FAD22" s="877"/>
      <c r="FAE22" s="877"/>
      <c r="FAF22" s="877"/>
      <c r="FAG22" s="877"/>
      <c r="FAH22" s="877"/>
      <c r="FAI22" s="877"/>
      <c r="FAJ22" s="877"/>
      <c r="FAK22" s="877"/>
      <c r="FAL22" s="877"/>
      <c r="FAM22" s="877"/>
      <c r="FAN22" s="877"/>
      <c r="FAO22" s="877"/>
      <c r="FAP22" s="877"/>
      <c r="FAQ22" s="877"/>
      <c r="FAR22" s="877"/>
      <c r="FAS22" s="877"/>
      <c r="FAT22" s="877"/>
      <c r="FAU22" s="877"/>
      <c r="FAV22" s="877"/>
      <c r="FAW22" s="877"/>
      <c r="FAX22" s="877"/>
      <c r="FAY22" s="877"/>
      <c r="FAZ22" s="877"/>
      <c r="FBA22" s="877"/>
      <c r="FBB22" s="877"/>
      <c r="FBC22" s="877"/>
      <c r="FBD22" s="877"/>
      <c r="FBE22" s="877"/>
      <c r="FBF22" s="877"/>
      <c r="FBG22" s="877"/>
      <c r="FBH22" s="877"/>
      <c r="FBI22" s="877"/>
      <c r="FBJ22" s="877"/>
      <c r="FBK22" s="877"/>
      <c r="FBL22" s="877"/>
      <c r="FBM22" s="877"/>
      <c r="FBN22" s="877"/>
      <c r="FBO22" s="877"/>
      <c r="FBP22" s="877"/>
      <c r="FBQ22" s="877"/>
      <c r="FBR22" s="877"/>
      <c r="FBS22" s="877"/>
      <c r="FBT22" s="877"/>
      <c r="FBU22" s="877"/>
      <c r="FBV22" s="877"/>
      <c r="FBW22" s="877"/>
      <c r="FBX22" s="877"/>
      <c r="FBY22" s="877"/>
      <c r="FBZ22" s="877"/>
      <c r="FCA22" s="877"/>
      <c r="FCB22" s="877"/>
      <c r="FCC22" s="877"/>
      <c r="FCD22" s="877"/>
      <c r="FCE22" s="877"/>
      <c r="FCF22" s="877"/>
      <c r="FCG22" s="877"/>
      <c r="FCH22" s="877"/>
      <c r="FCI22" s="877"/>
      <c r="FCJ22" s="877"/>
      <c r="FCK22" s="877"/>
      <c r="FCL22" s="877"/>
      <c r="FCM22" s="877"/>
      <c r="FCN22" s="877"/>
      <c r="FCO22" s="877"/>
      <c r="FCP22" s="877"/>
      <c r="FCQ22" s="877"/>
      <c r="FCR22" s="877"/>
      <c r="FCS22" s="877"/>
      <c r="FCT22" s="877"/>
      <c r="FCU22" s="877"/>
      <c r="FCV22" s="877"/>
      <c r="FCW22" s="877"/>
      <c r="FCX22" s="877"/>
      <c r="FCY22" s="877"/>
      <c r="FCZ22" s="877"/>
      <c r="FDA22" s="877"/>
      <c r="FDB22" s="877"/>
      <c r="FDC22" s="877"/>
      <c r="FDD22" s="877"/>
      <c r="FDE22" s="877"/>
      <c r="FDF22" s="877"/>
      <c r="FDG22" s="877"/>
      <c r="FDH22" s="877"/>
      <c r="FDI22" s="877"/>
      <c r="FDJ22" s="877"/>
      <c r="FDK22" s="877"/>
      <c r="FDL22" s="877"/>
      <c r="FDM22" s="877"/>
      <c r="FDN22" s="877"/>
      <c r="FDO22" s="877"/>
      <c r="FDP22" s="877"/>
      <c r="FDQ22" s="877"/>
      <c r="FDR22" s="877"/>
      <c r="FDS22" s="877"/>
      <c r="FDT22" s="877"/>
      <c r="FDU22" s="877"/>
      <c r="FDV22" s="877"/>
      <c r="FDW22" s="877"/>
      <c r="FDX22" s="877"/>
      <c r="FDY22" s="877"/>
      <c r="FDZ22" s="877"/>
      <c r="FEA22" s="877"/>
      <c r="FEB22" s="877"/>
      <c r="FEC22" s="877"/>
      <c r="FED22" s="877"/>
      <c r="FEE22" s="877"/>
      <c r="FEF22" s="877"/>
      <c r="FEG22" s="877"/>
      <c r="FEH22" s="877"/>
      <c r="FEI22" s="877"/>
      <c r="FEJ22" s="877"/>
      <c r="FEK22" s="877"/>
      <c r="FEL22" s="877"/>
      <c r="FEM22" s="877"/>
      <c r="FEN22" s="877"/>
      <c r="FEO22" s="877"/>
      <c r="FEP22" s="877"/>
      <c r="FEQ22" s="877"/>
      <c r="FER22" s="877"/>
      <c r="FES22" s="877"/>
      <c r="FET22" s="877"/>
      <c r="FEU22" s="877"/>
      <c r="FEV22" s="877"/>
      <c r="FEW22" s="877"/>
      <c r="FEX22" s="877"/>
      <c r="FEY22" s="877"/>
      <c r="FEZ22" s="877"/>
      <c r="FFA22" s="877"/>
      <c r="FFB22" s="877"/>
      <c r="FFC22" s="877"/>
      <c r="FFD22" s="877"/>
      <c r="FFE22" s="877"/>
      <c r="FFF22" s="877"/>
      <c r="FFG22" s="877"/>
      <c r="FFH22" s="877"/>
      <c r="FFI22" s="877"/>
      <c r="FFJ22" s="877"/>
      <c r="FFK22" s="877"/>
      <c r="FFL22" s="877"/>
      <c r="FFM22" s="877"/>
      <c r="FFN22" s="877"/>
      <c r="FFO22" s="877"/>
      <c r="FFP22" s="877"/>
      <c r="FFQ22" s="877"/>
      <c r="FFR22" s="877"/>
      <c r="FFS22" s="877"/>
      <c r="FFT22" s="877"/>
      <c r="FFU22" s="877"/>
      <c r="FFV22" s="877"/>
      <c r="FFW22" s="877"/>
      <c r="FFX22" s="877"/>
      <c r="FFY22" s="877"/>
      <c r="FFZ22" s="877"/>
      <c r="FGA22" s="877"/>
      <c r="FGB22" s="877"/>
      <c r="FGC22" s="877"/>
      <c r="FGD22" s="877"/>
      <c r="FGE22" s="877"/>
      <c r="FGF22" s="877"/>
      <c r="FGG22" s="877"/>
      <c r="FGH22" s="877"/>
      <c r="FGI22" s="877"/>
      <c r="FGJ22" s="877"/>
      <c r="FGK22" s="877"/>
      <c r="FGL22" s="877"/>
      <c r="FGM22" s="877"/>
      <c r="FGN22" s="877"/>
      <c r="FGO22" s="877"/>
      <c r="FGP22" s="877"/>
      <c r="FGQ22" s="877"/>
      <c r="FGR22" s="877"/>
      <c r="FGS22" s="877"/>
      <c r="FGT22" s="877"/>
      <c r="FGU22" s="877"/>
      <c r="FGV22" s="877"/>
      <c r="FGW22" s="877"/>
      <c r="FGX22" s="877"/>
      <c r="FGY22" s="877"/>
      <c r="FGZ22" s="877"/>
      <c r="FHA22" s="877"/>
      <c r="FHB22" s="877"/>
      <c r="FHC22" s="877"/>
      <c r="FHD22" s="877"/>
      <c r="FHE22" s="877"/>
      <c r="FHF22" s="877"/>
      <c r="FHG22" s="877"/>
      <c r="FHH22" s="877"/>
      <c r="FHI22" s="877"/>
      <c r="FHJ22" s="877"/>
      <c r="FHK22" s="877"/>
      <c r="FHL22" s="877"/>
      <c r="FHM22" s="877"/>
      <c r="FHN22" s="877"/>
      <c r="FHO22" s="877"/>
      <c r="FHP22" s="877"/>
      <c r="FHQ22" s="877"/>
      <c r="FHR22" s="877"/>
      <c r="FHS22" s="877"/>
      <c r="FHT22" s="877"/>
      <c r="FHU22" s="877"/>
      <c r="FHV22" s="877"/>
      <c r="FHW22" s="877"/>
      <c r="FHX22" s="877"/>
      <c r="FHY22" s="877"/>
      <c r="FHZ22" s="877"/>
      <c r="FIA22" s="877"/>
      <c r="FIB22" s="877"/>
      <c r="FIC22" s="877"/>
      <c r="FID22" s="877"/>
      <c r="FIE22" s="877"/>
      <c r="FIF22" s="877"/>
      <c r="FIG22" s="877"/>
      <c r="FIH22" s="877"/>
      <c r="FII22" s="877"/>
      <c r="FIJ22" s="877"/>
      <c r="FIK22" s="877"/>
      <c r="FIL22" s="877"/>
      <c r="FIM22" s="877"/>
      <c r="FIN22" s="877"/>
      <c r="FIO22" s="877"/>
      <c r="FIP22" s="877"/>
      <c r="FIQ22" s="877"/>
      <c r="FIR22" s="877"/>
      <c r="FIS22" s="877"/>
      <c r="FIT22" s="877"/>
      <c r="FIU22" s="877"/>
      <c r="FIV22" s="877"/>
      <c r="FIW22" s="877"/>
      <c r="FIX22" s="877"/>
      <c r="FIY22" s="877"/>
      <c r="FIZ22" s="877"/>
      <c r="FJA22" s="877"/>
      <c r="FJB22" s="877"/>
      <c r="FJC22" s="877"/>
      <c r="FJD22" s="877"/>
      <c r="FJE22" s="877"/>
      <c r="FJF22" s="877"/>
      <c r="FJG22" s="877"/>
      <c r="FJH22" s="877"/>
      <c r="FJI22" s="877"/>
      <c r="FJJ22" s="877"/>
      <c r="FJK22" s="877"/>
      <c r="FJL22" s="877"/>
      <c r="FJM22" s="877"/>
      <c r="FJN22" s="877"/>
      <c r="FJO22" s="877"/>
      <c r="FJP22" s="877"/>
      <c r="FJQ22" s="877"/>
      <c r="FJR22" s="877"/>
      <c r="FJS22" s="877"/>
      <c r="FJT22" s="877"/>
      <c r="FJU22" s="877"/>
      <c r="FJV22" s="877"/>
      <c r="FJW22" s="877"/>
      <c r="FJX22" s="877"/>
      <c r="FJY22" s="877"/>
      <c r="FJZ22" s="877"/>
      <c r="FKA22" s="877"/>
      <c r="FKB22" s="877"/>
      <c r="FKC22" s="877"/>
      <c r="FKD22" s="877"/>
      <c r="FKE22" s="877"/>
      <c r="FKF22" s="877"/>
      <c r="FKG22" s="877"/>
      <c r="FKH22" s="877"/>
      <c r="FKI22" s="877"/>
      <c r="FKJ22" s="877"/>
      <c r="FKK22" s="877"/>
      <c r="FKL22" s="877"/>
      <c r="FKM22" s="877"/>
      <c r="FKN22" s="877"/>
      <c r="FKO22" s="877"/>
      <c r="FKP22" s="877"/>
      <c r="FKQ22" s="877"/>
      <c r="FKR22" s="877"/>
      <c r="FKS22" s="877"/>
      <c r="FKT22" s="877"/>
      <c r="FKU22" s="877"/>
      <c r="FKV22" s="877"/>
      <c r="FKW22" s="877"/>
      <c r="FKX22" s="877"/>
      <c r="FKY22" s="877"/>
      <c r="FKZ22" s="877"/>
      <c r="FLA22" s="877"/>
      <c r="FLB22" s="877"/>
      <c r="FLC22" s="877"/>
      <c r="FLD22" s="877"/>
      <c r="FLE22" s="877"/>
      <c r="FLF22" s="877"/>
      <c r="FLG22" s="877"/>
      <c r="FLH22" s="877"/>
      <c r="FLI22" s="877"/>
      <c r="FLJ22" s="877"/>
      <c r="FLK22" s="877"/>
      <c r="FLL22" s="877"/>
      <c r="FLM22" s="877"/>
      <c r="FLN22" s="877"/>
      <c r="FLO22" s="877"/>
      <c r="FLP22" s="877"/>
      <c r="FLQ22" s="877"/>
      <c r="FLR22" s="877"/>
      <c r="FLS22" s="877"/>
      <c r="FLT22" s="877"/>
      <c r="FLU22" s="877"/>
      <c r="FLV22" s="877"/>
      <c r="FLW22" s="877"/>
      <c r="FLX22" s="877"/>
      <c r="FLY22" s="877"/>
      <c r="FLZ22" s="877"/>
      <c r="FMA22" s="877"/>
      <c r="FMB22" s="877"/>
      <c r="FMC22" s="877"/>
      <c r="FMD22" s="877"/>
      <c r="FME22" s="877"/>
      <c r="FMF22" s="877"/>
      <c r="FMG22" s="877"/>
      <c r="FMH22" s="877"/>
      <c r="FMI22" s="877"/>
      <c r="FMJ22" s="877"/>
      <c r="FMK22" s="877"/>
      <c r="FML22" s="877"/>
      <c r="FMM22" s="877"/>
      <c r="FMN22" s="877"/>
      <c r="FMO22" s="877"/>
      <c r="FMP22" s="877"/>
      <c r="FMQ22" s="877"/>
      <c r="FMR22" s="877"/>
      <c r="FMS22" s="877"/>
      <c r="FMT22" s="877"/>
      <c r="FMU22" s="877"/>
      <c r="FMV22" s="877"/>
      <c r="FMW22" s="877"/>
      <c r="FMX22" s="877"/>
      <c r="FMY22" s="877"/>
      <c r="FMZ22" s="877"/>
      <c r="FNA22" s="877"/>
      <c r="FNB22" s="877"/>
      <c r="FNC22" s="877"/>
      <c r="FND22" s="877"/>
      <c r="FNE22" s="877"/>
      <c r="FNF22" s="877"/>
      <c r="FNG22" s="877"/>
      <c r="FNH22" s="877"/>
      <c r="FNI22" s="877"/>
      <c r="FNJ22" s="877"/>
      <c r="FNK22" s="877"/>
      <c r="FNL22" s="877"/>
      <c r="FNM22" s="877"/>
      <c r="FNN22" s="877"/>
      <c r="FNO22" s="877"/>
      <c r="FNP22" s="877"/>
      <c r="FNQ22" s="877"/>
      <c r="FNR22" s="877"/>
      <c r="FNS22" s="877"/>
      <c r="FNT22" s="877"/>
      <c r="FNU22" s="877"/>
      <c r="FNV22" s="877"/>
      <c r="FNW22" s="877"/>
      <c r="FNX22" s="877"/>
      <c r="FNY22" s="877"/>
      <c r="FNZ22" s="877"/>
      <c r="FOA22" s="877"/>
      <c r="FOB22" s="877"/>
      <c r="FOC22" s="877"/>
      <c r="FOD22" s="877"/>
      <c r="FOE22" s="877"/>
      <c r="FOF22" s="877"/>
      <c r="FOG22" s="877"/>
      <c r="FOH22" s="877"/>
      <c r="FOI22" s="877"/>
      <c r="FOJ22" s="877"/>
      <c r="FOK22" s="877"/>
      <c r="FOL22" s="877"/>
      <c r="FOM22" s="877"/>
      <c r="FON22" s="877"/>
      <c r="FOO22" s="877"/>
      <c r="FOP22" s="877"/>
      <c r="FOQ22" s="877"/>
      <c r="FOR22" s="877"/>
      <c r="FOS22" s="877"/>
      <c r="FOT22" s="877"/>
      <c r="FOU22" s="877"/>
      <c r="FOV22" s="877"/>
      <c r="FOW22" s="877"/>
      <c r="FOX22" s="877"/>
      <c r="FOY22" s="877"/>
      <c r="FOZ22" s="877"/>
      <c r="FPA22" s="877"/>
      <c r="FPB22" s="877"/>
      <c r="FPC22" s="877"/>
      <c r="FPD22" s="877"/>
      <c r="FPE22" s="877"/>
      <c r="FPF22" s="877"/>
      <c r="FPG22" s="877"/>
      <c r="FPH22" s="877"/>
      <c r="FPI22" s="877"/>
      <c r="FPJ22" s="877"/>
      <c r="FPK22" s="877"/>
      <c r="FPL22" s="877"/>
      <c r="FPM22" s="877"/>
      <c r="FPN22" s="877"/>
      <c r="FPO22" s="877"/>
      <c r="FPP22" s="877"/>
      <c r="FPQ22" s="877"/>
      <c r="FPR22" s="877"/>
      <c r="FPS22" s="877"/>
      <c r="FPT22" s="877"/>
      <c r="FPU22" s="877"/>
      <c r="FPV22" s="877"/>
      <c r="FPW22" s="877"/>
      <c r="FPX22" s="877"/>
      <c r="FPY22" s="877"/>
      <c r="FPZ22" s="877"/>
      <c r="FQA22" s="877"/>
      <c r="FQB22" s="877"/>
      <c r="FQC22" s="877"/>
      <c r="FQD22" s="877"/>
      <c r="FQE22" s="877"/>
      <c r="FQF22" s="877"/>
      <c r="FQG22" s="877"/>
      <c r="FQH22" s="877"/>
      <c r="FQI22" s="877"/>
      <c r="FQJ22" s="877"/>
      <c r="FQK22" s="877"/>
      <c r="FQL22" s="877"/>
      <c r="FQM22" s="877"/>
      <c r="FQN22" s="877"/>
      <c r="FQO22" s="877"/>
      <c r="FQP22" s="877"/>
      <c r="FQQ22" s="877"/>
      <c r="FQR22" s="877"/>
      <c r="FQS22" s="877"/>
      <c r="FQT22" s="877"/>
      <c r="FQU22" s="877"/>
      <c r="FQV22" s="877"/>
      <c r="FQW22" s="877"/>
      <c r="FQX22" s="877"/>
      <c r="FQY22" s="877"/>
      <c r="FQZ22" s="877"/>
      <c r="FRA22" s="877"/>
      <c r="FRB22" s="877"/>
      <c r="FRC22" s="877"/>
      <c r="FRD22" s="877"/>
      <c r="FRE22" s="877"/>
      <c r="FRF22" s="877"/>
      <c r="FRG22" s="877"/>
      <c r="FRH22" s="877"/>
      <c r="FRI22" s="877"/>
      <c r="FRJ22" s="877"/>
      <c r="FRK22" s="877"/>
      <c r="FRL22" s="877"/>
      <c r="FRM22" s="877"/>
      <c r="FRN22" s="877"/>
      <c r="FRO22" s="877"/>
      <c r="FRP22" s="877"/>
      <c r="FRQ22" s="877"/>
      <c r="FRR22" s="877"/>
      <c r="FRS22" s="877"/>
      <c r="FRT22" s="877"/>
      <c r="FRU22" s="877"/>
      <c r="FRV22" s="877"/>
      <c r="FRW22" s="877"/>
      <c r="FRX22" s="877"/>
      <c r="FRY22" s="877"/>
      <c r="FRZ22" s="877"/>
      <c r="FSA22" s="877"/>
      <c r="FSB22" s="877"/>
      <c r="FSC22" s="877"/>
      <c r="FSD22" s="877"/>
      <c r="FSE22" s="877"/>
      <c r="FSF22" s="877"/>
      <c r="FSG22" s="877"/>
      <c r="FSH22" s="877"/>
      <c r="FSI22" s="877"/>
      <c r="FSJ22" s="877"/>
      <c r="FSK22" s="877"/>
      <c r="FSL22" s="877"/>
      <c r="FSM22" s="877"/>
      <c r="FSN22" s="877"/>
      <c r="FSO22" s="877"/>
      <c r="FSP22" s="877"/>
      <c r="FSQ22" s="877"/>
      <c r="FSR22" s="877"/>
      <c r="FSS22" s="877"/>
      <c r="FST22" s="877"/>
      <c r="FSU22" s="877"/>
      <c r="FSV22" s="877"/>
      <c r="FSW22" s="877"/>
      <c r="FSX22" s="877"/>
      <c r="FSY22" s="877"/>
      <c r="FSZ22" s="877"/>
      <c r="FTA22" s="877"/>
      <c r="FTB22" s="877"/>
      <c r="FTC22" s="877"/>
      <c r="FTD22" s="877"/>
      <c r="FTE22" s="877"/>
      <c r="FTF22" s="877"/>
      <c r="FTG22" s="877"/>
      <c r="FTH22" s="877"/>
      <c r="FTI22" s="877"/>
      <c r="FTJ22" s="877"/>
      <c r="FTK22" s="877"/>
      <c r="FTL22" s="877"/>
      <c r="FTM22" s="877"/>
      <c r="FTN22" s="877"/>
      <c r="FTO22" s="877"/>
      <c r="FTP22" s="877"/>
      <c r="FTQ22" s="877"/>
      <c r="FTR22" s="877"/>
      <c r="FTS22" s="877"/>
      <c r="FTT22" s="877"/>
      <c r="FTU22" s="877"/>
      <c r="FTV22" s="877"/>
      <c r="FTW22" s="877"/>
      <c r="FTX22" s="877"/>
      <c r="FTY22" s="877"/>
      <c r="FTZ22" s="877"/>
      <c r="FUA22" s="877"/>
      <c r="FUB22" s="877"/>
      <c r="FUC22" s="877"/>
      <c r="FUD22" s="877"/>
      <c r="FUE22" s="877"/>
      <c r="FUF22" s="877"/>
      <c r="FUG22" s="877"/>
      <c r="FUH22" s="877"/>
      <c r="FUI22" s="877"/>
      <c r="FUJ22" s="877"/>
      <c r="FUK22" s="877"/>
      <c r="FUL22" s="877"/>
      <c r="FUM22" s="877"/>
      <c r="FUN22" s="877"/>
      <c r="FUO22" s="877"/>
      <c r="FUP22" s="877"/>
      <c r="FUQ22" s="877"/>
      <c r="FUR22" s="877"/>
      <c r="FUS22" s="877"/>
      <c r="FUT22" s="877"/>
      <c r="FUU22" s="877"/>
      <c r="FUV22" s="877"/>
      <c r="FUW22" s="877"/>
      <c r="FUX22" s="877"/>
      <c r="FUY22" s="877"/>
      <c r="FUZ22" s="877"/>
      <c r="FVA22" s="877"/>
      <c r="FVB22" s="877"/>
      <c r="FVC22" s="877"/>
      <c r="FVD22" s="877"/>
      <c r="FVE22" s="877"/>
      <c r="FVF22" s="877"/>
      <c r="FVG22" s="877"/>
      <c r="FVH22" s="877"/>
      <c r="FVI22" s="877"/>
      <c r="FVJ22" s="877"/>
      <c r="FVK22" s="877"/>
      <c r="FVL22" s="877"/>
      <c r="FVM22" s="877"/>
      <c r="FVN22" s="877"/>
      <c r="FVO22" s="877"/>
      <c r="FVP22" s="877"/>
      <c r="FVQ22" s="877"/>
      <c r="FVR22" s="877"/>
      <c r="FVS22" s="877"/>
      <c r="FVT22" s="877"/>
      <c r="FVU22" s="877"/>
      <c r="FVV22" s="877"/>
      <c r="FVW22" s="877"/>
      <c r="FVX22" s="877"/>
      <c r="FVY22" s="877"/>
      <c r="FVZ22" s="877"/>
      <c r="FWA22" s="877"/>
      <c r="FWB22" s="877"/>
      <c r="FWC22" s="877"/>
      <c r="FWD22" s="877"/>
      <c r="FWE22" s="877"/>
      <c r="FWF22" s="877"/>
      <c r="FWG22" s="877"/>
      <c r="FWH22" s="877"/>
      <c r="FWI22" s="877"/>
      <c r="FWJ22" s="877"/>
      <c r="FWK22" s="877"/>
      <c r="FWL22" s="877"/>
      <c r="FWM22" s="877"/>
      <c r="FWN22" s="877"/>
      <c r="FWO22" s="877"/>
      <c r="FWP22" s="877"/>
      <c r="FWQ22" s="877"/>
      <c r="FWR22" s="877"/>
      <c r="FWS22" s="877"/>
      <c r="FWT22" s="877"/>
      <c r="FWU22" s="877"/>
      <c r="FWV22" s="877"/>
      <c r="FWW22" s="877"/>
      <c r="FWX22" s="877"/>
      <c r="FWY22" s="877"/>
      <c r="FWZ22" s="877"/>
      <c r="FXA22" s="877"/>
      <c r="FXB22" s="877"/>
      <c r="FXC22" s="877"/>
      <c r="FXD22" s="877"/>
      <c r="FXE22" s="877"/>
      <c r="FXF22" s="877"/>
      <c r="FXG22" s="877"/>
      <c r="FXH22" s="877"/>
      <c r="FXI22" s="877"/>
      <c r="FXJ22" s="877"/>
      <c r="FXK22" s="877"/>
      <c r="FXL22" s="877"/>
      <c r="FXM22" s="877"/>
      <c r="FXN22" s="877"/>
      <c r="FXO22" s="877"/>
      <c r="FXP22" s="877"/>
      <c r="FXQ22" s="877"/>
      <c r="FXR22" s="877"/>
      <c r="FXS22" s="877"/>
      <c r="FXT22" s="877"/>
      <c r="FXU22" s="877"/>
      <c r="FXV22" s="877"/>
      <c r="FXW22" s="877"/>
      <c r="FXX22" s="877"/>
      <c r="FXY22" s="877"/>
      <c r="FXZ22" s="877"/>
      <c r="FYA22" s="877"/>
      <c r="FYB22" s="877"/>
      <c r="FYC22" s="877"/>
      <c r="FYD22" s="877"/>
      <c r="FYE22" s="877"/>
      <c r="FYF22" s="877"/>
      <c r="FYG22" s="877"/>
      <c r="FYH22" s="877"/>
      <c r="FYI22" s="877"/>
      <c r="FYJ22" s="877"/>
      <c r="FYK22" s="877"/>
      <c r="FYL22" s="877"/>
      <c r="FYM22" s="877"/>
      <c r="FYN22" s="877"/>
      <c r="FYO22" s="877"/>
      <c r="FYP22" s="877"/>
      <c r="FYQ22" s="877"/>
      <c r="FYR22" s="877"/>
      <c r="FYS22" s="877"/>
      <c r="FYT22" s="877"/>
      <c r="FYU22" s="877"/>
      <c r="FYV22" s="877"/>
      <c r="FYW22" s="877"/>
      <c r="FYX22" s="877"/>
      <c r="FYY22" s="877"/>
      <c r="FYZ22" s="877"/>
      <c r="FZA22" s="877"/>
      <c r="FZB22" s="877"/>
      <c r="FZC22" s="877"/>
      <c r="FZD22" s="877"/>
      <c r="FZE22" s="877"/>
      <c r="FZF22" s="877"/>
      <c r="FZG22" s="877"/>
      <c r="FZH22" s="877"/>
      <c r="FZI22" s="877"/>
      <c r="FZJ22" s="877"/>
      <c r="FZK22" s="877"/>
      <c r="FZL22" s="877"/>
      <c r="FZM22" s="877"/>
      <c r="FZN22" s="877"/>
      <c r="FZO22" s="877"/>
      <c r="FZP22" s="877"/>
      <c r="FZQ22" s="877"/>
      <c r="FZR22" s="877"/>
      <c r="FZS22" s="877"/>
      <c r="FZT22" s="877"/>
      <c r="FZU22" s="877"/>
      <c r="FZV22" s="877"/>
      <c r="FZW22" s="877"/>
      <c r="FZX22" s="877"/>
      <c r="FZY22" s="877"/>
      <c r="FZZ22" s="877"/>
      <c r="GAA22" s="877"/>
      <c r="GAB22" s="877"/>
      <c r="GAC22" s="877"/>
      <c r="GAD22" s="877"/>
      <c r="GAE22" s="877"/>
      <c r="GAF22" s="877"/>
      <c r="GAG22" s="877"/>
      <c r="GAH22" s="877"/>
      <c r="GAI22" s="877"/>
      <c r="GAJ22" s="877"/>
      <c r="GAK22" s="877"/>
      <c r="GAL22" s="877"/>
      <c r="GAM22" s="877"/>
      <c r="GAN22" s="877"/>
      <c r="GAO22" s="877"/>
      <c r="GAP22" s="877"/>
      <c r="GAQ22" s="877"/>
      <c r="GAR22" s="877"/>
      <c r="GAS22" s="877"/>
      <c r="GAT22" s="877"/>
      <c r="GAU22" s="877"/>
      <c r="GAV22" s="877"/>
      <c r="GAW22" s="877"/>
      <c r="GAX22" s="877"/>
      <c r="GAY22" s="877"/>
      <c r="GAZ22" s="877"/>
      <c r="GBA22" s="877"/>
      <c r="GBB22" s="877"/>
      <c r="GBC22" s="877"/>
      <c r="GBD22" s="877"/>
      <c r="GBE22" s="877"/>
      <c r="GBF22" s="877"/>
      <c r="GBG22" s="877"/>
      <c r="GBH22" s="877"/>
      <c r="GBI22" s="877"/>
      <c r="GBJ22" s="877"/>
      <c r="GBK22" s="877"/>
      <c r="GBL22" s="877"/>
      <c r="GBM22" s="877"/>
      <c r="GBN22" s="877"/>
      <c r="GBO22" s="877"/>
      <c r="GBP22" s="877"/>
      <c r="GBQ22" s="877"/>
      <c r="GBR22" s="877"/>
      <c r="GBS22" s="877"/>
      <c r="GBT22" s="877"/>
      <c r="GBU22" s="877"/>
      <c r="GBV22" s="877"/>
      <c r="GBW22" s="877"/>
      <c r="GBX22" s="877"/>
      <c r="GBY22" s="877"/>
      <c r="GBZ22" s="877"/>
      <c r="GCA22" s="877"/>
      <c r="GCB22" s="877"/>
      <c r="GCC22" s="877"/>
      <c r="GCD22" s="877"/>
      <c r="GCE22" s="877"/>
      <c r="GCF22" s="877"/>
      <c r="GCG22" s="877"/>
      <c r="GCH22" s="877"/>
      <c r="GCI22" s="877"/>
      <c r="GCJ22" s="877"/>
      <c r="GCK22" s="877"/>
      <c r="GCL22" s="877"/>
      <c r="GCM22" s="877"/>
      <c r="GCN22" s="877"/>
      <c r="GCO22" s="877"/>
      <c r="GCP22" s="877"/>
      <c r="GCQ22" s="877"/>
      <c r="GCR22" s="877"/>
      <c r="GCS22" s="877"/>
      <c r="GCT22" s="877"/>
      <c r="GCU22" s="877"/>
      <c r="GCV22" s="877"/>
      <c r="GCW22" s="877"/>
      <c r="GCX22" s="877"/>
      <c r="GCY22" s="877"/>
      <c r="GCZ22" s="877"/>
      <c r="GDA22" s="877"/>
      <c r="GDB22" s="877"/>
      <c r="GDC22" s="877"/>
      <c r="GDD22" s="877"/>
      <c r="GDE22" s="877"/>
      <c r="GDF22" s="877"/>
      <c r="GDG22" s="877"/>
      <c r="GDH22" s="877"/>
      <c r="GDI22" s="877"/>
      <c r="GDJ22" s="877"/>
      <c r="GDK22" s="877"/>
      <c r="GDL22" s="877"/>
      <c r="GDM22" s="877"/>
      <c r="GDN22" s="877"/>
      <c r="GDO22" s="877"/>
      <c r="GDP22" s="877"/>
      <c r="GDQ22" s="877"/>
      <c r="GDR22" s="877"/>
      <c r="GDS22" s="877"/>
      <c r="GDT22" s="877"/>
      <c r="GDU22" s="877"/>
      <c r="GDV22" s="877"/>
      <c r="GDW22" s="877"/>
      <c r="GDX22" s="877"/>
      <c r="GDY22" s="877"/>
      <c r="GDZ22" s="877"/>
      <c r="GEA22" s="877"/>
      <c r="GEB22" s="877"/>
      <c r="GEC22" s="877"/>
      <c r="GED22" s="877"/>
      <c r="GEE22" s="877"/>
      <c r="GEF22" s="877"/>
      <c r="GEG22" s="877"/>
      <c r="GEH22" s="877"/>
      <c r="GEI22" s="877"/>
      <c r="GEJ22" s="877"/>
      <c r="GEK22" s="877"/>
      <c r="GEL22" s="877"/>
      <c r="GEM22" s="877"/>
      <c r="GEN22" s="877"/>
      <c r="GEO22" s="877"/>
      <c r="GEP22" s="877"/>
      <c r="GEQ22" s="877"/>
      <c r="GER22" s="877"/>
      <c r="GES22" s="877"/>
      <c r="GET22" s="877"/>
      <c r="GEU22" s="877"/>
      <c r="GEV22" s="877"/>
      <c r="GEW22" s="877"/>
      <c r="GEX22" s="877"/>
      <c r="GEY22" s="877"/>
      <c r="GEZ22" s="877"/>
      <c r="GFA22" s="877"/>
      <c r="GFB22" s="877"/>
      <c r="GFC22" s="877"/>
      <c r="GFD22" s="877"/>
      <c r="GFE22" s="877"/>
      <c r="GFF22" s="877"/>
      <c r="GFG22" s="877"/>
      <c r="GFH22" s="877"/>
      <c r="GFI22" s="877"/>
      <c r="GFJ22" s="877"/>
      <c r="GFK22" s="877"/>
      <c r="GFL22" s="877"/>
      <c r="GFM22" s="877"/>
      <c r="GFN22" s="877"/>
      <c r="GFO22" s="877"/>
      <c r="GFP22" s="877"/>
      <c r="GFQ22" s="877"/>
      <c r="GFR22" s="877"/>
      <c r="GFS22" s="877"/>
      <c r="GFT22" s="877"/>
      <c r="GFU22" s="877"/>
      <c r="GFV22" s="877"/>
      <c r="GFW22" s="877"/>
      <c r="GFX22" s="877"/>
      <c r="GFY22" s="877"/>
      <c r="GFZ22" s="877"/>
      <c r="GGA22" s="877"/>
      <c r="GGB22" s="877"/>
      <c r="GGC22" s="877"/>
      <c r="GGD22" s="877"/>
      <c r="GGE22" s="877"/>
      <c r="GGF22" s="877"/>
      <c r="GGG22" s="877"/>
      <c r="GGH22" s="877"/>
      <c r="GGI22" s="877"/>
      <c r="GGJ22" s="877"/>
      <c r="GGK22" s="877"/>
      <c r="GGL22" s="877"/>
      <c r="GGM22" s="877"/>
      <c r="GGN22" s="877"/>
      <c r="GGO22" s="877"/>
      <c r="GGP22" s="877"/>
      <c r="GGQ22" s="877"/>
      <c r="GGR22" s="877"/>
      <c r="GGS22" s="877"/>
      <c r="GGT22" s="877"/>
      <c r="GGU22" s="877"/>
      <c r="GGV22" s="877"/>
      <c r="GGW22" s="877"/>
      <c r="GGX22" s="877"/>
      <c r="GGY22" s="877"/>
      <c r="GGZ22" s="877"/>
      <c r="GHA22" s="877"/>
      <c r="GHB22" s="877"/>
      <c r="GHC22" s="877"/>
      <c r="GHD22" s="877"/>
      <c r="GHE22" s="877"/>
      <c r="GHF22" s="877"/>
      <c r="GHG22" s="877"/>
      <c r="GHH22" s="877"/>
      <c r="GHI22" s="877"/>
      <c r="GHJ22" s="877"/>
      <c r="GHK22" s="877"/>
      <c r="GHL22" s="877"/>
      <c r="GHM22" s="877"/>
      <c r="GHN22" s="877"/>
      <c r="GHO22" s="877"/>
      <c r="GHP22" s="877"/>
      <c r="GHQ22" s="877"/>
      <c r="GHR22" s="877"/>
      <c r="GHS22" s="877"/>
      <c r="GHT22" s="877"/>
      <c r="GHU22" s="877"/>
      <c r="GHV22" s="877"/>
      <c r="GHW22" s="877"/>
      <c r="GHX22" s="877"/>
      <c r="GHY22" s="877"/>
      <c r="GHZ22" s="877"/>
      <c r="GIA22" s="877"/>
      <c r="GIB22" s="877"/>
      <c r="GIC22" s="877"/>
      <c r="GID22" s="877"/>
      <c r="GIE22" s="877"/>
      <c r="GIF22" s="877"/>
      <c r="GIG22" s="877"/>
      <c r="GIH22" s="877"/>
      <c r="GII22" s="877"/>
      <c r="GIJ22" s="877"/>
      <c r="GIK22" s="877"/>
      <c r="GIL22" s="877"/>
      <c r="GIM22" s="877"/>
      <c r="GIN22" s="877"/>
      <c r="GIO22" s="877"/>
      <c r="GIP22" s="877"/>
      <c r="GIQ22" s="877"/>
      <c r="GIR22" s="877"/>
      <c r="GIS22" s="877"/>
      <c r="GIT22" s="877"/>
      <c r="GIU22" s="877"/>
      <c r="GIV22" s="877"/>
      <c r="GIW22" s="877"/>
      <c r="GIX22" s="877"/>
      <c r="GIY22" s="877"/>
      <c r="GIZ22" s="877"/>
      <c r="GJA22" s="877"/>
      <c r="GJB22" s="877"/>
      <c r="GJC22" s="877"/>
      <c r="GJD22" s="877"/>
      <c r="GJE22" s="877"/>
      <c r="GJF22" s="877"/>
      <c r="GJG22" s="877"/>
      <c r="GJH22" s="877"/>
      <c r="GJI22" s="877"/>
      <c r="GJJ22" s="877"/>
      <c r="GJK22" s="877"/>
      <c r="GJL22" s="877"/>
      <c r="GJM22" s="877"/>
      <c r="GJN22" s="877"/>
      <c r="GJO22" s="877"/>
      <c r="GJP22" s="877"/>
      <c r="GJQ22" s="877"/>
      <c r="GJR22" s="877"/>
      <c r="GJS22" s="877"/>
      <c r="GJT22" s="877"/>
      <c r="GJU22" s="877"/>
      <c r="GJV22" s="877"/>
      <c r="GJW22" s="877"/>
      <c r="GJX22" s="877"/>
      <c r="GJY22" s="877"/>
      <c r="GJZ22" s="877"/>
      <c r="GKA22" s="877"/>
      <c r="GKB22" s="877"/>
      <c r="GKC22" s="877"/>
      <c r="GKD22" s="877"/>
      <c r="GKE22" s="877"/>
      <c r="GKF22" s="877"/>
      <c r="GKG22" s="877"/>
      <c r="GKH22" s="877"/>
      <c r="GKI22" s="877"/>
      <c r="GKJ22" s="877"/>
      <c r="GKK22" s="877"/>
      <c r="GKL22" s="877"/>
      <c r="GKM22" s="877"/>
      <c r="GKN22" s="877"/>
      <c r="GKO22" s="877"/>
      <c r="GKP22" s="877"/>
      <c r="GKQ22" s="877"/>
      <c r="GKR22" s="877"/>
      <c r="GKS22" s="877"/>
      <c r="GKT22" s="877"/>
      <c r="GKU22" s="877"/>
      <c r="GKV22" s="877"/>
      <c r="GKW22" s="877"/>
      <c r="GKX22" s="877"/>
      <c r="GKY22" s="877"/>
      <c r="GKZ22" s="877"/>
      <c r="GLA22" s="877"/>
      <c r="GLB22" s="877"/>
      <c r="GLC22" s="877"/>
      <c r="GLD22" s="877"/>
      <c r="GLE22" s="877"/>
      <c r="GLF22" s="877"/>
      <c r="GLG22" s="877"/>
      <c r="GLH22" s="877"/>
      <c r="GLI22" s="877"/>
      <c r="GLJ22" s="877"/>
      <c r="GLK22" s="877"/>
      <c r="GLL22" s="877"/>
      <c r="GLM22" s="877"/>
      <c r="GLN22" s="877"/>
      <c r="GLO22" s="877"/>
      <c r="GLP22" s="877"/>
      <c r="GLQ22" s="877"/>
      <c r="GLR22" s="877"/>
      <c r="GLS22" s="877"/>
      <c r="GLT22" s="877"/>
      <c r="GLU22" s="877"/>
      <c r="GLV22" s="877"/>
      <c r="GLW22" s="877"/>
      <c r="GLX22" s="877"/>
      <c r="GLY22" s="877"/>
      <c r="GLZ22" s="877"/>
      <c r="GMA22" s="877"/>
      <c r="GMB22" s="877"/>
      <c r="GMC22" s="877"/>
      <c r="GMD22" s="877"/>
      <c r="GME22" s="877"/>
      <c r="GMF22" s="877"/>
      <c r="GMG22" s="877"/>
      <c r="GMH22" s="877"/>
      <c r="GMI22" s="877"/>
      <c r="GMJ22" s="877"/>
      <c r="GMK22" s="877"/>
      <c r="GML22" s="877"/>
      <c r="GMM22" s="877"/>
      <c r="GMN22" s="877"/>
      <c r="GMO22" s="877"/>
      <c r="GMP22" s="877"/>
      <c r="GMQ22" s="877"/>
      <c r="GMR22" s="877"/>
      <c r="GMS22" s="877"/>
      <c r="GMT22" s="877"/>
      <c r="GMU22" s="877"/>
      <c r="GMV22" s="877"/>
      <c r="GMW22" s="877"/>
      <c r="GMX22" s="877"/>
      <c r="GMY22" s="877"/>
      <c r="GMZ22" s="877"/>
      <c r="GNA22" s="877"/>
      <c r="GNB22" s="877"/>
      <c r="GNC22" s="877"/>
      <c r="GND22" s="877"/>
      <c r="GNE22" s="877"/>
      <c r="GNF22" s="877"/>
      <c r="GNG22" s="877"/>
      <c r="GNH22" s="877"/>
      <c r="GNI22" s="877"/>
      <c r="GNJ22" s="877"/>
      <c r="GNK22" s="877"/>
      <c r="GNL22" s="877"/>
      <c r="GNM22" s="877"/>
      <c r="GNN22" s="877"/>
      <c r="GNO22" s="877"/>
      <c r="GNP22" s="877"/>
      <c r="GNQ22" s="877"/>
      <c r="GNR22" s="877"/>
      <c r="GNS22" s="877"/>
      <c r="GNT22" s="877"/>
      <c r="GNU22" s="877"/>
      <c r="GNV22" s="877"/>
      <c r="GNW22" s="877"/>
      <c r="GNX22" s="877"/>
      <c r="GNY22" s="877"/>
      <c r="GNZ22" s="877"/>
      <c r="GOA22" s="877"/>
      <c r="GOB22" s="877"/>
      <c r="GOC22" s="877"/>
      <c r="GOD22" s="877"/>
      <c r="GOE22" s="877"/>
      <c r="GOF22" s="877"/>
      <c r="GOG22" s="877"/>
      <c r="GOH22" s="877"/>
      <c r="GOI22" s="877"/>
      <c r="GOJ22" s="877"/>
      <c r="GOK22" s="877"/>
      <c r="GOL22" s="877"/>
      <c r="GOM22" s="877"/>
      <c r="GON22" s="877"/>
      <c r="GOO22" s="877"/>
      <c r="GOP22" s="877"/>
      <c r="GOQ22" s="877"/>
      <c r="GOR22" s="877"/>
      <c r="GOS22" s="877"/>
      <c r="GOT22" s="877"/>
      <c r="GOU22" s="877"/>
      <c r="GOV22" s="877"/>
      <c r="GOW22" s="877"/>
      <c r="GOX22" s="877"/>
      <c r="GOY22" s="877"/>
      <c r="GOZ22" s="877"/>
      <c r="GPA22" s="877"/>
      <c r="GPB22" s="877"/>
      <c r="GPC22" s="877"/>
      <c r="GPD22" s="877"/>
      <c r="GPE22" s="877"/>
      <c r="GPF22" s="877"/>
      <c r="GPG22" s="877"/>
      <c r="GPH22" s="877"/>
      <c r="GPI22" s="877"/>
      <c r="GPJ22" s="877"/>
      <c r="GPK22" s="877"/>
      <c r="GPL22" s="877"/>
      <c r="GPM22" s="877"/>
      <c r="GPN22" s="877"/>
      <c r="GPO22" s="877"/>
      <c r="GPP22" s="877"/>
      <c r="GPQ22" s="877"/>
      <c r="GPR22" s="877"/>
      <c r="GPS22" s="877"/>
      <c r="GPT22" s="877"/>
      <c r="GPU22" s="877"/>
      <c r="GPV22" s="877"/>
      <c r="GPW22" s="877"/>
      <c r="GPX22" s="877"/>
      <c r="GPY22" s="877"/>
      <c r="GPZ22" s="877"/>
      <c r="GQA22" s="877"/>
      <c r="GQB22" s="877"/>
      <c r="GQC22" s="877"/>
      <c r="GQD22" s="877"/>
      <c r="GQE22" s="877"/>
      <c r="GQF22" s="877"/>
      <c r="GQG22" s="877"/>
      <c r="GQH22" s="877"/>
      <c r="GQI22" s="877"/>
      <c r="GQJ22" s="877"/>
      <c r="GQK22" s="877"/>
      <c r="GQL22" s="877"/>
      <c r="GQM22" s="877"/>
      <c r="GQN22" s="877"/>
      <c r="GQO22" s="877"/>
      <c r="GQP22" s="877"/>
      <c r="GQQ22" s="877"/>
      <c r="GQR22" s="877"/>
      <c r="GQS22" s="877"/>
      <c r="GQT22" s="877"/>
      <c r="GQU22" s="877"/>
      <c r="GQV22" s="877"/>
      <c r="GQW22" s="877"/>
      <c r="GQX22" s="877"/>
      <c r="GQY22" s="877"/>
      <c r="GQZ22" s="877"/>
      <c r="GRA22" s="877"/>
      <c r="GRB22" s="877"/>
      <c r="GRC22" s="877"/>
      <c r="GRD22" s="877"/>
      <c r="GRE22" s="877"/>
      <c r="GRF22" s="877"/>
      <c r="GRG22" s="877"/>
      <c r="GRH22" s="877"/>
      <c r="GRI22" s="877"/>
      <c r="GRJ22" s="877"/>
      <c r="GRK22" s="877"/>
      <c r="GRL22" s="877"/>
      <c r="GRM22" s="877"/>
      <c r="GRN22" s="877"/>
      <c r="GRO22" s="877"/>
      <c r="GRP22" s="877"/>
      <c r="GRQ22" s="877"/>
      <c r="GRR22" s="877"/>
      <c r="GRS22" s="877"/>
      <c r="GRT22" s="877"/>
      <c r="GRU22" s="877"/>
      <c r="GRV22" s="877"/>
      <c r="GRW22" s="877"/>
      <c r="GRX22" s="877"/>
      <c r="GRY22" s="877"/>
      <c r="GRZ22" s="877"/>
      <c r="GSA22" s="877"/>
      <c r="GSB22" s="877"/>
      <c r="GSC22" s="877"/>
      <c r="GSD22" s="877"/>
      <c r="GSE22" s="877"/>
      <c r="GSF22" s="877"/>
      <c r="GSG22" s="877"/>
      <c r="GSH22" s="877"/>
      <c r="GSI22" s="877"/>
      <c r="GSJ22" s="877"/>
      <c r="GSK22" s="877"/>
      <c r="GSL22" s="877"/>
      <c r="GSM22" s="877"/>
      <c r="GSN22" s="877"/>
      <c r="GSO22" s="877"/>
      <c r="GSP22" s="877"/>
      <c r="GSQ22" s="877"/>
      <c r="GSR22" s="877"/>
      <c r="GSS22" s="877"/>
      <c r="GST22" s="877"/>
      <c r="GSU22" s="877"/>
      <c r="GSV22" s="877"/>
      <c r="GSW22" s="877"/>
      <c r="GSX22" s="877"/>
      <c r="GSY22" s="877"/>
      <c r="GSZ22" s="877"/>
      <c r="GTA22" s="877"/>
      <c r="GTB22" s="877"/>
      <c r="GTC22" s="877"/>
      <c r="GTD22" s="877"/>
      <c r="GTE22" s="877"/>
      <c r="GTF22" s="877"/>
      <c r="GTG22" s="877"/>
      <c r="GTH22" s="877"/>
      <c r="GTI22" s="877"/>
      <c r="GTJ22" s="877"/>
      <c r="GTK22" s="877"/>
      <c r="GTL22" s="877"/>
      <c r="GTM22" s="877"/>
      <c r="GTN22" s="877"/>
      <c r="GTO22" s="877"/>
      <c r="GTP22" s="877"/>
      <c r="GTQ22" s="877"/>
      <c r="GTR22" s="877"/>
      <c r="GTS22" s="877"/>
      <c r="GTT22" s="877"/>
      <c r="GTU22" s="877"/>
      <c r="GTV22" s="877"/>
      <c r="GTW22" s="877"/>
      <c r="GTX22" s="877"/>
      <c r="GTY22" s="877"/>
      <c r="GTZ22" s="877"/>
      <c r="GUA22" s="877"/>
      <c r="GUB22" s="877"/>
      <c r="GUC22" s="877"/>
      <c r="GUD22" s="877"/>
      <c r="GUE22" s="877"/>
      <c r="GUF22" s="877"/>
      <c r="GUG22" s="877"/>
      <c r="GUH22" s="877"/>
      <c r="GUI22" s="877"/>
      <c r="GUJ22" s="877"/>
      <c r="GUK22" s="877"/>
      <c r="GUL22" s="877"/>
      <c r="GUM22" s="877"/>
      <c r="GUN22" s="877"/>
      <c r="GUO22" s="877"/>
      <c r="GUP22" s="877"/>
      <c r="GUQ22" s="877"/>
      <c r="GUR22" s="877"/>
      <c r="GUS22" s="877"/>
      <c r="GUT22" s="877"/>
      <c r="GUU22" s="877"/>
      <c r="GUV22" s="877"/>
      <c r="GUW22" s="877"/>
      <c r="GUX22" s="877"/>
      <c r="GUY22" s="877"/>
      <c r="GUZ22" s="877"/>
      <c r="GVA22" s="877"/>
      <c r="GVB22" s="877"/>
      <c r="GVC22" s="877"/>
      <c r="GVD22" s="877"/>
      <c r="GVE22" s="877"/>
      <c r="GVF22" s="877"/>
      <c r="GVG22" s="877"/>
      <c r="GVH22" s="877"/>
      <c r="GVI22" s="877"/>
      <c r="GVJ22" s="877"/>
      <c r="GVK22" s="877"/>
      <c r="GVL22" s="877"/>
      <c r="GVM22" s="877"/>
      <c r="GVN22" s="877"/>
      <c r="GVO22" s="877"/>
      <c r="GVP22" s="877"/>
      <c r="GVQ22" s="877"/>
      <c r="GVR22" s="877"/>
      <c r="GVS22" s="877"/>
      <c r="GVT22" s="877"/>
      <c r="GVU22" s="877"/>
      <c r="GVV22" s="877"/>
      <c r="GVW22" s="877"/>
      <c r="GVX22" s="877"/>
      <c r="GVY22" s="877"/>
      <c r="GVZ22" s="877"/>
      <c r="GWA22" s="877"/>
      <c r="GWB22" s="877"/>
      <c r="GWC22" s="877"/>
      <c r="GWD22" s="877"/>
      <c r="GWE22" s="877"/>
      <c r="GWF22" s="877"/>
      <c r="GWG22" s="877"/>
      <c r="GWH22" s="877"/>
      <c r="GWI22" s="877"/>
      <c r="GWJ22" s="877"/>
      <c r="GWK22" s="877"/>
      <c r="GWL22" s="877"/>
      <c r="GWM22" s="877"/>
      <c r="GWN22" s="877"/>
      <c r="GWO22" s="877"/>
      <c r="GWP22" s="877"/>
      <c r="GWQ22" s="877"/>
      <c r="GWR22" s="877"/>
      <c r="GWS22" s="877"/>
      <c r="GWT22" s="877"/>
      <c r="GWU22" s="877"/>
      <c r="GWV22" s="877"/>
      <c r="GWW22" s="877"/>
      <c r="GWX22" s="877"/>
      <c r="GWY22" s="877"/>
      <c r="GWZ22" s="877"/>
      <c r="GXA22" s="877"/>
      <c r="GXB22" s="877"/>
      <c r="GXC22" s="877"/>
      <c r="GXD22" s="877"/>
      <c r="GXE22" s="877"/>
      <c r="GXF22" s="877"/>
      <c r="GXG22" s="877"/>
      <c r="GXH22" s="877"/>
      <c r="GXI22" s="877"/>
      <c r="GXJ22" s="877"/>
      <c r="GXK22" s="877"/>
      <c r="GXL22" s="877"/>
      <c r="GXM22" s="877"/>
      <c r="GXN22" s="877"/>
      <c r="GXO22" s="877"/>
      <c r="GXP22" s="877"/>
      <c r="GXQ22" s="877"/>
      <c r="GXR22" s="877"/>
      <c r="GXS22" s="877"/>
      <c r="GXT22" s="877"/>
      <c r="GXU22" s="877"/>
      <c r="GXV22" s="877"/>
      <c r="GXW22" s="877"/>
      <c r="GXX22" s="877"/>
      <c r="GXY22" s="877"/>
      <c r="GXZ22" s="877"/>
      <c r="GYA22" s="877"/>
      <c r="GYB22" s="877"/>
      <c r="GYC22" s="877"/>
      <c r="GYD22" s="877"/>
      <c r="GYE22" s="877"/>
      <c r="GYF22" s="877"/>
      <c r="GYG22" s="877"/>
      <c r="GYH22" s="877"/>
      <c r="GYI22" s="877"/>
      <c r="GYJ22" s="877"/>
      <c r="GYK22" s="877"/>
      <c r="GYL22" s="877"/>
      <c r="GYM22" s="877"/>
      <c r="GYN22" s="877"/>
      <c r="GYO22" s="877"/>
      <c r="GYP22" s="877"/>
      <c r="GYQ22" s="877"/>
      <c r="GYR22" s="877"/>
      <c r="GYS22" s="877"/>
      <c r="GYT22" s="877"/>
      <c r="GYU22" s="877"/>
      <c r="GYV22" s="877"/>
      <c r="GYW22" s="877"/>
      <c r="GYX22" s="877"/>
      <c r="GYY22" s="877"/>
      <c r="GYZ22" s="877"/>
      <c r="GZA22" s="877"/>
      <c r="GZB22" s="877"/>
      <c r="GZC22" s="877"/>
      <c r="GZD22" s="877"/>
      <c r="GZE22" s="877"/>
      <c r="GZF22" s="877"/>
      <c r="GZG22" s="877"/>
      <c r="GZH22" s="877"/>
      <c r="GZI22" s="877"/>
      <c r="GZJ22" s="877"/>
      <c r="GZK22" s="877"/>
      <c r="GZL22" s="877"/>
      <c r="GZM22" s="877"/>
      <c r="GZN22" s="877"/>
      <c r="GZO22" s="877"/>
      <c r="GZP22" s="877"/>
      <c r="GZQ22" s="877"/>
      <c r="GZR22" s="877"/>
      <c r="GZS22" s="877"/>
      <c r="GZT22" s="877"/>
      <c r="GZU22" s="877"/>
      <c r="GZV22" s="877"/>
      <c r="GZW22" s="877"/>
      <c r="GZX22" s="877"/>
      <c r="GZY22" s="877"/>
      <c r="GZZ22" s="877"/>
      <c r="HAA22" s="877"/>
      <c r="HAB22" s="877"/>
      <c r="HAC22" s="877"/>
      <c r="HAD22" s="877"/>
      <c r="HAE22" s="877"/>
      <c r="HAF22" s="877"/>
      <c r="HAG22" s="877"/>
      <c r="HAH22" s="877"/>
      <c r="HAI22" s="877"/>
      <c r="HAJ22" s="877"/>
      <c r="HAK22" s="877"/>
      <c r="HAL22" s="877"/>
      <c r="HAM22" s="877"/>
      <c r="HAN22" s="877"/>
      <c r="HAO22" s="877"/>
      <c r="HAP22" s="877"/>
      <c r="HAQ22" s="877"/>
      <c r="HAR22" s="877"/>
      <c r="HAS22" s="877"/>
      <c r="HAT22" s="877"/>
      <c r="HAU22" s="877"/>
      <c r="HAV22" s="877"/>
      <c r="HAW22" s="877"/>
      <c r="HAX22" s="877"/>
      <c r="HAY22" s="877"/>
      <c r="HAZ22" s="877"/>
      <c r="HBA22" s="877"/>
      <c r="HBB22" s="877"/>
      <c r="HBC22" s="877"/>
      <c r="HBD22" s="877"/>
      <c r="HBE22" s="877"/>
      <c r="HBF22" s="877"/>
      <c r="HBG22" s="877"/>
      <c r="HBH22" s="877"/>
      <c r="HBI22" s="877"/>
      <c r="HBJ22" s="877"/>
      <c r="HBK22" s="877"/>
      <c r="HBL22" s="877"/>
      <c r="HBM22" s="877"/>
      <c r="HBN22" s="877"/>
      <c r="HBO22" s="877"/>
      <c r="HBP22" s="877"/>
      <c r="HBQ22" s="877"/>
      <c r="HBR22" s="877"/>
      <c r="HBS22" s="877"/>
      <c r="HBT22" s="877"/>
      <c r="HBU22" s="877"/>
      <c r="HBV22" s="877"/>
      <c r="HBW22" s="877"/>
      <c r="HBX22" s="877"/>
      <c r="HBY22" s="877"/>
      <c r="HBZ22" s="877"/>
      <c r="HCA22" s="877"/>
      <c r="HCB22" s="877"/>
      <c r="HCC22" s="877"/>
      <c r="HCD22" s="877"/>
      <c r="HCE22" s="877"/>
      <c r="HCF22" s="877"/>
      <c r="HCG22" s="877"/>
      <c r="HCH22" s="877"/>
      <c r="HCI22" s="877"/>
      <c r="HCJ22" s="877"/>
      <c r="HCK22" s="877"/>
      <c r="HCL22" s="877"/>
      <c r="HCM22" s="877"/>
      <c r="HCN22" s="877"/>
      <c r="HCO22" s="877"/>
      <c r="HCP22" s="877"/>
      <c r="HCQ22" s="877"/>
      <c r="HCR22" s="877"/>
      <c r="HCS22" s="877"/>
      <c r="HCT22" s="877"/>
      <c r="HCU22" s="877"/>
      <c r="HCV22" s="877"/>
      <c r="HCW22" s="877"/>
      <c r="HCX22" s="877"/>
      <c r="HCY22" s="877"/>
      <c r="HCZ22" s="877"/>
      <c r="HDA22" s="877"/>
      <c r="HDB22" s="877"/>
      <c r="HDC22" s="877"/>
      <c r="HDD22" s="877"/>
      <c r="HDE22" s="877"/>
      <c r="HDF22" s="877"/>
      <c r="HDG22" s="877"/>
      <c r="HDH22" s="877"/>
      <c r="HDI22" s="877"/>
      <c r="HDJ22" s="877"/>
      <c r="HDK22" s="877"/>
      <c r="HDL22" s="877"/>
      <c r="HDM22" s="877"/>
      <c r="HDN22" s="877"/>
      <c r="HDO22" s="877"/>
      <c r="HDP22" s="877"/>
      <c r="HDQ22" s="877"/>
      <c r="HDR22" s="877"/>
      <c r="HDS22" s="877"/>
      <c r="HDT22" s="877"/>
      <c r="HDU22" s="877"/>
      <c r="HDV22" s="877"/>
      <c r="HDW22" s="877"/>
      <c r="HDX22" s="877"/>
      <c r="HDY22" s="877"/>
      <c r="HDZ22" s="877"/>
      <c r="HEA22" s="877"/>
      <c r="HEB22" s="877"/>
      <c r="HEC22" s="877"/>
      <c r="HED22" s="877"/>
      <c r="HEE22" s="877"/>
      <c r="HEF22" s="877"/>
      <c r="HEG22" s="877"/>
      <c r="HEH22" s="877"/>
      <c r="HEI22" s="877"/>
      <c r="HEJ22" s="877"/>
      <c r="HEK22" s="877"/>
      <c r="HEL22" s="877"/>
      <c r="HEM22" s="877"/>
      <c r="HEN22" s="877"/>
      <c r="HEO22" s="877"/>
      <c r="HEP22" s="877"/>
      <c r="HEQ22" s="877"/>
      <c r="HER22" s="877"/>
      <c r="HES22" s="877"/>
      <c r="HET22" s="877"/>
      <c r="HEU22" s="877"/>
      <c r="HEV22" s="877"/>
      <c r="HEW22" s="877"/>
      <c r="HEX22" s="877"/>
      <c r="HEY22" s="877"/>
      <c r="HEZ22" s="877"/>
      <c r="HFA22" s="877"/>
      <c r="HFB22" s="877"/>
      <c r="HFC22" s="877"/>
      <c r="HFD22" s="877"/>
      <c r="HFE22" s="877"/>
      <c r="HFF22" s="877"/>
      <c r="HFG22" s="877"/>
      <c r="HFH22" s="877"/>
      <c r="HFI22" s="877"/>
      <c r="HFJ22" s="877"/>
      <c r="HFK22" s="877"/>
      <c r="HFL22" s="877"/>
      <c r="HFM22" s="877"/>
      <c r="HFN22" s="877"/>
      <c r="HFO22" s="877"/>
      <c r="HFP22" s="877"/>
      <c r="HFQ22" s="877"/>
      <c r="HFR22" s="877"/>
      <c r="HFS22" s="877"/>
      <c r="HFT22" s="877"/>
      <c r="HFU22" s="877"/>
      <c r="HFV22" s="877"/>
      <c r="HFW22" s="877"/>
      <c r="HFX22" s="877"/>
      <c r="HFY22" s="877"/>
      <c r="HFZ22" s="877"/>
      <c r="HGA22" s="877"/>
      <c r="HGB22" s="877"/>
      <c r="HGC22" s="877"/>
      <c r="HGD22" s="877"/>
      <c r="HGE22" s="877"/>
      <c r="HGF22" s="877"/>
      <c r="HGG22" s="877"/>
      <c r="HGH22" s="877"/>
      <c r="HGI22" s="877"/>
      <c r="HGJ22" s="877"/>
      <c r="HGK22" s="877"/>
      <c r="HGL22" s="877"/>
      <c r="HGM22" s="877"/>
      <c r="HGN22" s="877"/>
      <c r="HGO22" s="877"/>
      <c r="HGP22" s="877"/>
      <c r="HGQ22" s="877"/>
      <c r="HGR22" s="877"/>
      <c r="HGS22" s="877"/>
      <c r="HGT22" s="877"/>
      <c r="HGU22" s="877"/>
      <c r="HGV22" s="877"/>
      <c r="HGW22" s="877"/>
      <c r="HGX22" s="877"/>
      <c r="HGY22" s="877"/>
      <c r="HGZ22" s="877"/>
      <c r="HHA22" s="877"/>
      <c r="HHB22" s="877"/>
      <c r="HHC22" s="877"/>
      <c r="HHD22" s="877"/>
      <c r="HHE22" s="877"/>
      <c r="HHF22" s="877"/>
      <c r="HHG22" s="877"/>
      <c r="HHH22" s="877"/>
      <c r="HHI22" s="877"/>
      <c r="HHJ22" s="877"/>
      <c r="HHK22" s="877"/>
      <c r="HHL22" s="877"/>
      <c r="HHM22" s="877"/>
      <c r="HHN22" s="877"/>
      <c r="HHO22" s="877"/>
      <c r="HHP22" s="877"/>
      <c r="HHQ22" s="877"/>
      <c r="HHR22" s="877"/>
      <c r="HHS22" s="877"/>
      <c r="HHT22" s="877"/>
      <c r="HHU22" s="877"/>
      <c r="HHV22" s="877"/>
      <c r="HHW22" s="877"/>
      <c r="HHX22" s="877"/>
      <c r="HHY22" s="877"/>
      <c r="HHZ22" s="877"/>
      <c r="HIA22" s="877"/>
      <c r="HIB22" s="877"/>
      <c r="HIC22" s="877"/>
      <c r="HID22" s="877"/>
      <c r="HIE22" s="877"/>
      <c r="HIF22" s="877"/>
      <c r="HIG22" s="877"/>
      <c r="HIH22" s="877"/>
      <c r="HII22" s="877"/>
      <c r="HIJ22" s="877"/>
      <c r="HIK22" s="877"/>
      <c r="HIL22" s="877"/>
      <c r="HIM22" s="877"/>
      <c r="HIN22" s="877"/>
      <c r="HIO22" s="877"/>
      <c r="HIP22" s="877"/>
      <c r="HIQ22" s="877"/>
      <c r="HIR22" s="877"/>
      <c r="HIS22" s="877"/>
      <c r="HIT22" s="877"/>
      <c r="HIU22" s="877"/>
      <c r="HIV22" s="877"/>
      <c r="HIW22" s="877"/>
      <c r="HIX22" s="877"/>
      <c r="HIY22" s="877"/>
      <c r="HIZ22" s="877"/>
      <c r="HJA22" s="877"/>
      <c r="HJB22" s="877"/>
      <c r="HJC22" s="877"/>
      <c r="HJD22" s="877"/>
      <c r="HJE22" s="877"/>
      <c r="HJF22" s="877"/>
      <c r="HJG22" s="877"/>
      <c r="HJH22" s="877"/>
      <c r="HJI22" s="877"/>
      <c r="HJJ22" s="877"/>
      <c r="HJK22" s="877"/>
      <c r="HJL22" s="877"/>
      <c r="HJM22" s="877"/>
      <c r="HJN22" s="877"/>
      <c r="HJO22" s="877"/>
      <c r="HJP22" s="877"/>
      <c r="HJQ22" s="877"/>
      <c r="HJR22" s="877"/>
      <c r="HJS22" s="877"/>
      <c r="HJT22" s="877"/>
      <c r="HJU22" s="877"/>
      <c r="HJV22" s="877"/>
      <c r="HJW22" s="877"/>
      <c r="HJX22" s="877"/>
      <c r="HJY22" s="877"/>
      <c r="HJZ22" s="877"/>
      <c r="HKA22" s="877"/>
      <c r="HKB22" s="877"/>
      <c r="HKC22" s="877"/>
      <c r="HKD22" s="877"/>
      <c r="HKE22" s="877"/>
      <c r="HKF22" s="877"/>
      <c r="HKG22" s="877"/>
      <c r="HKH22" s="877"/>
      <c r="HKI22" s="877"/>
      <c r="HKJ22" s="877"/>
      <c r="HKK22" s="877"/>
      <c r="HKL22" s="877"/>
      <c r="HKM22" s="877"/>
      <c r="HKN22" s="877"/>
      <c r="HKO22" s="877"/>
      <c r="HKP22" s="877"/>
      <c r="HKQ22" s="877"/>
      <c r="HKR22" s="877"/>
      <c r="HKS22" s="877"/>
      <c r="HKT22" s="877"/>
      <c r="HKU22" s="877"/>
      <c r="HKV22" s="877"/>
      <c r="HKW22" s="877"/>
      <c r="HKX22" s="877"/>
      <c r="HKY22" s="877"/>
      <c r="HKZ22" s="877"/>
      <c r="HLA22" s="877"/>
      <c r="HLB22" s="877"/>
      <c r="HLC22" s="877"/>
      <c r="HLD22" s="877"/>
      <c r="HLE22" s="877"/>
      <c r="HLF22" s="877"/>
      <c r="HLG22" s="877"/>
      <c r="HLH22" s="877"/>
      <c r="HLI22" s="877"/>
      <c r="HLJ22" s="877"/>
      <c r="HLK22" s="877"/>
      <c r="HLL22" s="877"/>
      <c r="HLM22" s="877"/>
      <c r="HLN22" s="877"/>
      <c r="HLO22" s="877"/>
      <c r="HLP22" s="877"/>
      <c r="HLQ22" s="877"/>
      <c r="HLR22" s="877"/>
      <c r="HLS22" s="877"/>
      <c r="HLT22" s="877"/>
      <c r="HLU22" s="877"/>
      <c r="HLV22" s="877"/>
      <c r="HLW22" s="877"/>
      <c r="HLX22" s="877"/>
      <c r="HLY22" s="877"/>
      <c r="HLZ22" s="877"/>
      <c r="HMA22" s="877"/>
      <c r="HMB22" s="877"/>
      <c r="HMC22" s="877"/>
      <c r="HMD22" s="877"/>
      <c r="HME22" s="877"/>
      <c r="HMF22" s="877"/>
      <c r="HMG22" s="877"/>
      <c r="HMH22" s="877"/>
      <c r="HMI22" s="877"/>
      <c r="HMJ22" s="877"/>
      <c r="HMK22" s="877"/>
      <c r="HML22" s="877"/>
      <c r="HMM22" s="877"/>
      <c r="HMN22" s="877"/>
      <c r="HMO22" s="877"/>
      <c r="HMP22" s="877"/>
      <c r="HMQ22" s="877"/>
      <c r="HMR22" s="877"/>
      <c r="HMS22" s="877"/>
      <c r="HMT22" s="877"/>
      <c r="HMU22" s="877"/>
      <c r="HMV22" s="877"/>
      <c r="HMW22" s="877"/>
      <c r="HMX22" s="877"/>
      <c r="HMY22" s="877"/>
      <c r="HMZ22" s="877"/>
      <c r="HNA22" s="877"/>
      <c r="HNB22" s="877"/>
      <c r="HNC22" s="877"/>
      <c r="HND22" s="877"/>
      <c r="HNE22" s="877"/>
      <c r="HNF22" s="877"/>
      <c r="HNG22" s="877"/>
      <c r="HNH22" s="877"/>
      <c r="HNI22" s="877"/>
      <c r="HNJ22" s="877"/>
      <c r="HNK22" s="877"/>
      <c r="HNL22" s="877"/>
      <c r="HNM22" s="877"/>
      <c r="HNN22" s="877"/>
      <c r="HNO22" s="877"/>
      <c r="HNP22" s="877"/>
      <c r="HNQ22" s="877"/>
      <c r="HNR22" s="877"/>
      <c r="HNS22" s="877"/>
      <c r="HNT22" s="877"/>
      <c r="HNU22" s="877"/>
      <c r="HNV22" s="877"/>
      <c r="HNW22" s="877"/>
      <c r="HNX22" s="877"/>
      <c r="HNY22" s="877"/>
      <c r="HNZ22" s="877"/>
      <c r="HOA22" s="877"/>
      <c r="HOB22" s="877"/>
      <c r="HOC22" s="877"/>
      <c r="HOD22" s="877"/>
      <c r="HOE22" s="877"/>
      <c r="HOF22" s="877"/>
      <c r="HOG22" s="877"/>
      <c r="HOH22" s="877"/>
      <c r="HOI22" s="877"/>
      <c r="HOJ22" s="877"/>
      <c r="HOK22" s="877"/>
      <c r="HOL22" s="877"/>
      <c r="HOM22" s="877"/>
      <c r="HON22" s="877"/>
      <c r="HOO22" s="877"/>
      <c r="HOP22" s="877"/>
      <c r="HOQ22" s="877"/>
      <c r="HOR22" s="877"/>
      <c r="HOS22" s="877"/>
      <c r="HOT22" s="877"/>
      <c r="HOU22" s="877"/>
      <c r="HOV22" s="877"/>
      <c r="HOW22" s="877"/>
      <c r="HOX22" s="877"/>
      <c r="HOY22" s="877"/>
      <c r="HOZ22" s="877"/>
      <c r="HPA22" s="877"/>
      <c r="HPB22" s="877"/>
      <c r="HPC22" s="877"/>
      <c r="HPD22" s="877"/>
      <c r="HPE22" s="877"/>
      <c r="HPF22" s="877"/>
      <c r="HPG22" s="877"/>
      <c r="HPH22" s="877"/>
      <c r="HPI22" s="877"/>
      <c r="HPJ22" s="877"/>
      <c r="HPK22" s="877"/>
      <c r="HPL22" s="877"/>
      <c r="HPM22" s="877"/>
      <c r="HPN22" s="877"/>
      <c r="HPO22" s="877"/>
      <c r="HPP22" s="877"/>
      <c r="HPQ22" s="877"/>
      <c r="HPR22" s="877"/>
      <c r="HPS22" s="877"/>
      <c r="HPT22" s="877"/>
      <c r="HPU22" s="877"/>
      <c r="HPV22" s="877"/>
      <c r="HPW22" s="877"/>
      <c r="HPX22" s="877"/>
      <c r="HPY22" s="877"/>
      <c r="HPZ22" s="877"/>
      <c r="HQA22" s="877"/>
      <c r="HQB22" s="877"/>
      <c r="HQC22" s="877"/>
      <c r="HQD22" s="877"/>
      <c r="HQE22" s="877"/>
      <c r="HQF22" s="877"/>
      <c r="HQG22" s="877"/>
      <c r="HQH22" s="877"/>
      <c r="HQI22" s="877"/>
      <c r="HQJ22" s="877"/>
      <c r="HQK22" s="877"/>
      <c r="HQL22" s="877"/>
      <c r="HQM22" s="877"/>
      <c r="HQN22" s="877"/>
      <c r="HQO22" s="877"/>
      <c r="HQP22" s="877"/>
      <c r="HQQ22" s="877"/>
      <c r="HQR22" s="877"/>
      <c r="HQS22" s="877"/>
      <c r="HQT22" s="877"/>
      <c r="HQU22" s="877"/>
      <c r="HQV22" s="877"/>
      <c r="HQW22" s="877"/>
      <c r="HQX22" s="877"/>
      <c r="HQY22" s="877"/>
      <c r="HQZ22" s="877"/>
      <c r="HRA22" s="877"/>
      <c r="HRB22" s="877"/>
      <c r="HRC22" s="877"/>
      <c r="HRD22" s="877"/>
      <c r="HRE22" s="877"/>
      <c r="HRF22" s="877"/>
      <c r="HRG22" s="877"/>
      <c r="HRH22" s="877"/>
      <c r="HRI22" s="877"/>
      <c r="HRJ22" s="877"/>
      <c r="HRK22" s="877"/>
      <c r="HRL22" s="877"/>
      <c r="HRM22" s="877"/>
      <c r="HRN22" s="877"/>
      <c r="HRO22" s="877"/>
      <c r="HRP22" s="877"/>
      <c r="HRQ22" s="877"/>
      <c r="HRR22" s="877"/>
      <c r="HRS22" s="877"/>
      <c r="HRT22" s="877"/>
      <c r="HRU22" s="877"/>
      <c r="HRV22" s="877"/>
      <c r="HRW22" s="877"/>
      <c r="HRX22" s="877"/>
      <c r="HRY22" s="877"/>
      <c r="HRZ22" s="877"/>
      <c r="HSA22" s="877"/>
      <c r="HSB22" s="877"/>
      <c r="HSC22" s="877"/>
      <c r="HSD22" s="877"/>
      <c r="HSE22" s="877"/>
      <c r="HSF22" s="877"/>
      <c r="HSG22" s="877"/>
      <c r="HSH22" s="877"/>
      <c r="HSI22" s="877"/>
      <c r="HSJ22" s="877"/>
      <c r="HSK22" s="877"/>
      <c r="HSL22" s="877"/>
      <c r="HSM22" s="877"/>
      <c r="HSN22" s="877"/>
      <c r="HSO22" s="877"/>
      <c r="HSP22" s="877"/>
      <c r="HSQ22" s="877"/>
      <c r="HSR22" s="877"/>
      <c r="HSS22" s="877"/>
      <c r="HST22" s="877"/>
      <c r="HSU22" s="877"/>
      <c r="HSV22" s="877"/>
      <c r="HSW22" s="877"/>
      <c r="HSX22" s="877"/>
      <c r="HSY22" s="877"/>
      <c r="HSZ22" s="877"/>
      <c r="HTA22" s="877"/>
      <c r="HTB22" s="877"/>
      <c r="HTC22" s="877"/>
      <c r="HTD22" s="877"/>
      <c r="HTE22" s="877"/>
      <c r="HTF22" s="877"/>
      <c r="HTG22" s="877"/>
      <c r="HTH22" s="877"/>
      <c r="HTI22" s="877"/>
      <c r="HTJ22" s="877"/>
      <c r="HTK22" s="877"/>
      <c r="HTL22" s="877"/>
      <c r="HTM22" s="877"/>
      <c r="HTN22" s="877"/>
      <c r="HTO22" s="877"/>
      <c r="HTP22" s="877"/>
      <c r="HTQ22" s="877"/>
      <c r="HTR22" s="877"/>
      <c r="HTS22" s="877"/>
      <c r="HTT22" s="877"/>
      <c r="HTU22" s="877"/>
      <c r="HTV22" s="877"/>
      <c r="HTW22" s="877"/>
      <c r="HTX22" s="877"/>
      <c r="HTY22" s="877"/>
      <c r="HTZ22" s="877"/>
      <c r="HUA22" s="877"/>
      <c r="HUB22" s="877"/>
      <c r="HUC22" s="877"/>
      <c r="HUD22" s="877"/>
      <c r="HUE22" s="877"/>
      <c r="HUF22" s="877"/>
      <c r="HUG22" s="877"/>
      <c r="HUH22" s="877"/>
      <c r="HUI22" s="877"/>
      <c r="HUJ22" s="877"/>
      <c r="HUK22" s="877"/>
      <c r="HUL22" s="877"/>
      <c r="HUM22" s="877"/>
      <c r="HUN22" s="877"/>
      <c r="HUO22" s="877"/>
      <c r="HUP22" s="877"/>
      <c r="HUQ22" s="877"/>
      <c r="HUR22" s="877"/>
      <c r="HUS22" s="877"/>
      <c r="HUT22" s="877"/>
      <c r="HUU22" s="877"/>
      <c r="HUV22" s="877"/>
      <c r="HUW22" s="877"/>
      <c r="HUX22" s="877"/>
      <c r="HUY22" s="877"/>
      <c r="HUZ22" s="877"/>
      <c r="HVA22" s="877"/>
      <c r="HVB22" s="877"/>
      <c r="HVC22" s="877"/>
      <c r="HVD22" s="877"/>
      <c r="HVE22" s="877"/>
      <c r="HVF22" s="877"/>
      <c r="HVG22" s="877"/>
      <c r="HVH22" s="877"/>
      <c r="HVI22" s="877"/>
      <c r="HVJ22" s="877"/>
      <c r="HVK22" s="877"/>
      <c r="HVL22" s="877"/>
      <c r="HVM22" s="877"/>
      <c r="HVN22" s="877"/>
      <c r="HVO22" s="877"/>
      <c r="HVP22" s="877"/>
      <c r="HVQ22" s="877"/>
      <c r="HVR22" s="877"/>
      <c r="HVS22" s="877"/>
      <c r="HVT22" s="877"/>
      <c r="HVU22" s="877"/>
      <c r="HVV22" s="877"/>
      <c r="HVW22" s="877"/>
      <c r="HVX22" s="877"/>
      <c r="HVY22" s="877"/>
      <c r="HVZ22" s="877"/>
      <c r="HWA22" s="877"/>
      <c r="HWB22" s="877"/>
      <c r="HWC22" s="877"/>
      <c r="HWD22" s="877"/>
      <c r="HWE22" s="877"/>
      <c r="HWF22" s="877"/>
      <c r="HWG22" s="877"/>
      <c r="HWH22" s="877"/>
      <c r="HWI22" s="877"/>
      <c r="HWJ22" s="877"/>
      <c r="HWK22" s="877"/>
      <c r="HWL22" s="877"/>
      <c r="HWM22" s="877"/>
      <c r="HWN22" s="877"/>
      <c r="HWO22" s="877"/>
      <c r="HWP22" s="877"/>
      <c r="HWQ22" s="877"/>
      <c r="HWR22" s="877"/>
      <c r="HWS22" s="877"/>
      <c r="HWT22" s="877"/>
      <c r="HWU22" s="877"/>
      <c r="HWV22" s="877"/>
      <c r="HWW22" s="877"/>
      <c r="HWX22" s="877"/>
      <c r="HWY22" s="877"/>
      <c r="HWZ22" s="877"/>
      <c r="HXA22" s="877"/>
      <c r="HXB22" s="877"/>
      <c r="HXC22" s="877"/>
      <c r="HXD22" s="877"/>
      <c r="HXE22" s="877"/>
      <c r="HXF22" s="877"/>
      <c r="HXG22" s="877"/>
      <c r="HXH22" s="877"/>
      <c r="HXI22" s="877"/>
      <c r="HXJ22" s="877"/>
      <c r="HXK22" s="877"/>
      <c r="HXL22" s="877"/>
      <c r="HXM22" s="877"/>
      <c r="HXN22" s="877"/>
      <c r="HXO22" s="877"/>
      <c r="HXP22" s="877"/>
      <c r="HXQ22" s="877"/>
      <c r="HXR22" s="877"/>
      <c r="HXS22" s="877"/>
      <c r="HXT22" s="877"/>
      <c r="HXU22" s="877"/>
      <c r="HXV22" s="877"/>
      <c r="HXW22" s="877"/>
      <c r="HXX22" s="877"/>
      <c r="HXY22" s="877"/>
      <c r="HXZ22" s="877"/>
      <c r="HYA22" s="877"/>
      <c r="HYB22" s="877"/>
      <c r="HYC22" s="877"/>
      <c r="HYD22" s="877"/>
      <c r="HYE22" s="877"/>
      <c r="HYF22" s="877"/>
      <c r="HYG22" s="877"/>
      <c r="HYH22" s="877"/>
      <c r="HYI22" s="877"/>
      <c r="HYJ22" s="877"/>
      <c r="HYK22" s="877"/>
      <c r="HYL22" s="877"/>
      <c r="HYM22" s="877"/>
      <c r="HYN22" s="877"/>
      <c r="HYO22" s="877"/>
      <c r="HYP22" s="877"/>
      <c r="HYQ22" s="877"/>
      <c r="HYR22" s="877"/>
      <c r="HYS22" s="877"/>
      <c r="HYT22" s="877"/>
      <c r="HYU22" s="877"/>
      <c r="HYV22" s="877"/>
      <c r="HYW22" s="877"/>
      <c r="HYX22" s="877"/>
      <c r="HYY22" s="877"/>
      <c r="HYZ22" s="877"/>
      <c r="HZA22" s="877"/>
      <c r="HZB22" s="877"/>
      <c r="HZC22" s="877"/>
      <c r="HZD22" s="877"/>
      <c r="HZE22" s="877"/>
      <c r="HZF22" s="877"/>
      <c r="HZG22" s="877"/>
      <c r="HZH22" s="877"/>
      <c r="HZI22" s="877"/>
      <c r="HZJ22" s="877"/>
      <c r="HZK22" s="877"/>
      <c r="HZL22" s="877"/>
      <c r="HZM22" s="877"/>
      <c r="HZN22" s="877"/>
      <c r="HZO22" s="877"/>
      <c r="HZP22" s="877"/>
      <c r="HZQ22" s="877"/>
      <c r="HZR22" s="877"/>
      <c r="HZS22" s="877"/>
      <c r="HZT22" s="877"/>
      <c r="HZU22" s="877"/>
      <c r="HZV22" s="877"/>
      <c r="HZW22" s="877"/>
      <c r="HZX22" s="877"/>
      <c r="HZY22" s="877"/>
      <c r="HZZ22" s="877"/>
      <c r="IAA22" s="877"/>
      <c r="IAB22" s="877"/>
      <c r="IAC22" s="877"/>
      <c r="IAD22" s="877"/>
      <c r="IAE22" s="877"/>
      <c r="IAF22" s="877"/>
      <c r="IAG22" s="877"/>
      <c r="IAH22" s="877"/>
      <c r="IAI22" s="877"/>
      <c r="IAJ22" s="877"/>
      <c r="IAK22" s="877"/>
      <c r="IAL22" s="877"/>
      <c r="IAM22" s="877"/>
      <c r="IAN22" s="877"/>
      <c r="IAO22" s="877"/>
      <c r="IAP22" s="877"/>
      <c r="IAQ22" s="877"/>
      <c r="IAR22" s="877"/>
      <c r="IAS22" s="877"/>
      <c r="IAT22" s="877"/>
      <c r="IAU22" s="877"/>
      <c r="IAV22" s="877"/>
      <c r="IAW22" s="877"/>
      <c r="IAX22" s="877"/>
      <c r="IAY22" s="877"/>
      <c r="IAZ22" s="877"/>
      <c r="IBA22" s="877"/>
      <c r="IBB22" s="877"/>
      <c r="IBC22" s="877"/>
      <c r="IBD22" s="877"/>
      <c r="IBE22" s="877"/>
      <c r="IBF22" s="877"/>
      <c r="IBG22" s="877"/>
      <c r="IBH22" s="877"/>
      <c r="IBI22" s="877"/>
      <c r="IBJ22" s="877"/>
      <c r="IBK22" s="877"/>
      <c r="IBL22" s="877"/>
      <c r="IBM22" s="877"/>
      <c r="IBN22" s="877"/>
      <c r="IBO22" s="877"/>
      <c r="IBP22" s="877"/>
      <c r="IBQ22" s="877"/>
      <c r="IBR22" s="877"/>
      <c r="IBS22" s="877"/>
      <c r="IBT22" s="877"/>
      <c r="IBU22" s="877"/>
      <c r="IBV22" s="877"/>
      <c r="IBW22" s="877"/>
      <c r="IBX22" s="877"/>
      <c r="IBY22" s="877"/>
      <c r="IBZ22" s="877"/>
      <c r="ICA22" s="877"/>
      <c r="ICB22" s="877"/>
      <c r="ICC22" s="877"/>
      <c r="ICD22" s="877"/>
      <c r="ICE22" s="877"/>
      <c r="ICF22" s="877"/>
      <c r="ICG22" s="877"/>
      <c r="ICH22" s="877"/>
      <c r="ICI22" s="877"/>
      <c r="ICJ22" s="877"/>
      <c r="ICK22" s="877"/>
      <c r="ICL22" s="877"/>
      <c r="ICM22" s="877"/>
      <c r="ICN22" s="877"/>
      <c r="ICO22" s="877"/>
      <c r="ICP22" s="877"/>
      <c r="ICQ22" s="877"/>
      <c r="ICR22" s="877"/>
      <c r="ICS22" s="877"/>
      <c r="ICT22" s="877"/>
      <c r="ICU22" s="877"/>
      <c r="ICV22" s="877"/>
      <c r="ICW22" s="877"/>
      <c r="ICX22" s="877"/>
      <c r="ICY22" s="877"/>
      <c r="ICZ22" s="877"/>
      <c r="IDA22" s="877"/>
      <c r="IDB22" s="877"/>
      <c r="IDC22" s="877"/>
      <c r="IDD22" s="877"/>
      <c r="IDE22" s="877"/>
      <c r="IDF22" s="877"/>
      <c r="IDG22" s="877"/>
      <c r="IDH22" s="877"/>
      <c r="IDI22" s="877"/>
      <c r="IDJ22" s="877"/>
      <c r="IDK22" s="877"/>
      <c r="IDL22" s="877"/>
      <c r="IDM22" s="877"/>
      <c r="IDN22" s="877"/>
      <c r="IDO22" s="877"/>
      <c r="IDP22" s="877"/>
      <c r="IDQ22" s="877"/>
      <c r="IDR22" s="877"/>
      <c r="IDS22" s="877"/>
      <c r="IDT22" s="877"/>
      <c r="IDU22" s="877"/>
      <c r="IDV22" s="877"/>
      <c r="IDW22" s="877"/>
      <c r="IDX22" s="877"/>
      <c r="IDY22" s="877"/>
      <c r="IDZ22" s="877"/>
      <c r="IEA22" s="877"/>
      <c r="IEB22" s="877"/>
      <c r="IEC22" s="877"/>
      <c r="IED22" s="877"/>
      <c r="IEE22" s="877"/>
      <c r="IEF22" s="877"/>
      <c r="IEG22" s="877"/>
      <c r="IEH22" s="877"/>
      <c r="IEI22" s="877"/>
      <c r="IEJ22" s="877"/>
      <c r="IEK22" s="877"/>
      <c r="IEL22" s="877"/>
      <c r="IEM22" s="877"/>
      <c r="IEN22" s="877"/>
      <c r="IEO22" s="877"/>
      <c r="IEP22" s="877"/>
      <c r="IEQ22" s="877"/>
      <c r="IER22" s="877"/>
      <c r="IES22" s="877"/>
      <c r="IET22" s="877"/>
      <c r="IEU22" s="877"/>
      <c r="IEV22" s="877"/>
      <c r="IEW22" s="877"/>
      <c r="IEX22" s="877"/>
      <c r="IEY22" s="877"/>
      <c r="IEZ22" s="877"/>
      <c r="IFA22" s="877"/>
      <c r="IFB22" s="877"/>
      <c r="IFC22" s="877"/>
      <c r="IFD22" s="877"/>
      <c r="IFE22" s="877"/>
      <c r="IFF22" s="877"/>
      <c r="IFG22" s="877"/>
      <c r="IFH22" s="877"/>
      <c r="IFI22" s="877"/>
      <c r="IFJ22" s="877"/>
      <c r="IFK22" s="877"/>
      <c r="IFL22" s="877"/>
      <c r="IFM22" s="877"/>
      <c r="IFN22" s="877"/>
      <c r="IFO22" s="877"/>
      <c r="IFP22" s="877"/>
      <c r="IFQ22" s="877"/>
      <c r="IFR22" s="877"/>
      <c r="IFS22" s="877"/>
      <c r="IFT22" s="877"/>
      <c r="IFU22" s="877"/>
      <c r="IFV22" s="877"/>
      <c r="IFW22" s="877"/>
      <c r="IFX22" s="877"/>
      <c r="IFY22" s="877"/>
      <c r="IFZ22" s="877"/>
      <c r="IGA22" s="877"/>
      <c r="IGB22" s="877"/>
      <c r="IGC22" s="877"/>
      <c r="IGD22" s="877"/>
      <c r="IGE22" s="877"/>
      <c r="IGF22" s="877"/>
      <c r="IGG22" s="877"/>
      <c r="IGH22" s="877"/>
      <c r="IGI22" s="877"/>
      <c r="IGJ22" s="877"/>
      <c r="IGK22" s="877"/>
      <c r="IGL22" s="877"/>
      <c r="IGM22" s="877"/>
      <c r="IGN22" s="877"/>
      <c r="IGO22" s="877"/>
      <c r="IGP22" s="877"/>
      <c r="IGQ22" s="877"/>
      <c r="IGR22" s="877"/>
      <c r="IGS22" s="877"/>
      <c r="IGT22" s="877"/>
      <c r="IGU22" s="877"/>
      <c r="IGV22" s="877"/>
      <c r="IGW22" s="877"/>
      <c r="IGX22" s="877"/>
      <c r="IGY22" s="877"/>
      <c r="IGZ22" s="877"/>
      <c r="IHA22" s="877"/>
      <c r="IHB22" s="877"/>
      <c r="IHC22" s="877"/>
      <c r="IHD22" s="877"/>
      <c r="IHE22" s="877"/>
      <c r="IHF22" s="877"/>
      <c r="IHG22" s="877"/>
      <c r="IHH22" s="877"/>
      <c r="IHI22" s="877"/>
      <c r="IHJ22" s="877"/>
      <c r="IHK22" s="877"/>
      <c r="IHL22" s="877"/>
      <c r="IHM22" s="877"/>
      <c r="IHN22" s="877"/>
      <c r="IHO22" s="877"/>
      <c r="IHP22" s="877"/>
      <c r="IHQ22" s="877"/>
      <c r="IHR22" s="877"/>
      <c r="IHS22" s="877"/>
      <c r="IHT22" s="877"/>
      <c r="IHU22" s="877"/>
      <c r="IHV22" s="877"/>
      <c r="IHW22" s="877"/>
      <c r="IHX22" s="877"/>
      <c r="IHY22" s="877"/>
      <c r="IHZ22" s="877"/>
      <c r="IIA22" s="877"/>
      <c r="IIB22" s="877"/>
      <c r="IIC22" s="877"/>
      <c r="IID22" s="877"/>
      <c r="IIE22" s="877"/>
      <c r="IIF22" s="877"/>
      <c r="IIG22" s="877"/>
      <c r="IIH22" s="877"/>
      <c r="III22" s="877"/>
      <c r="IIJ22" s="877"/>
      <c r="IIK22" s="877"/>
      <c r="IIL22" s="877"/>
      <c r="IIM22" s="877"/>
      <c r="IIN22" s="877"/>
      <c r="IIO22" s="877"/>
      <c r="IIP22" s="877"/>
      <c r="IIQ22" s="877"/>
      <c r="IIR22" s="877"/>
      <c r="IIS22" s="877"/>
      <c r="IIT22" s="877"/>
      <c r="IIU22" s="877"/>
      <c r="IIV22" s="877"/>
      <c r="IIW22" s="877"/>
      <c r="IIX22" s="877"/>
      <c r="IIY22" s="877"/>
      <c r="IIZ22" s="877"/>
      <c r="IJA22" s="877"/>
      <c r="IJB22" s="877"/>
      <c r="IJC22" s="877"/>
      <c r="IJD22" s="877"/>
      <c r="IJE22" s="877"/>
      <c r="IJF22" s="877"/>
      <c r="IJG22" s="877"/>
      <c r="IJH22" s="877"/>
      <c r="IJI22" s="877"/>
      <c r="IJJ22" s="877"/>
      <c r="IJK22" s="877"/>
      <c r="IJL22" s="877"/>
      <c r="IJM22" s="877"/>
      <c r="IJN22" s="877"/>
      <c r="IJO22" s="877"/>
      <c r="IJP22" s="877"/>
      <c r="IJQ22" s="877"/>
      <c r="IJR22" s="877"/>
      <c r="IJS22" s="877"/>
      <c r="IJT22" s="877"/>
      <c r="IJU22" s="877"/>
      <c r="IJV22" s="877"/>
      <c r="IJW22" s="877"/>
      <c r="IJX22" s="877"/>
      <c r="IJY22" s="877"/>
      <c r="IJZ22" s="877"/>
      <c r="IKA22" s="877"/>
      <c r="IKB22" s="877"/>
      <c r="IKC22" s="877"/>
      <c r="IKD22" s="877"/>
      <c r="IKE22" s="877"/>
      <c r="IKF22" s="877"/>
      <c r="IKG22" s="877"/>
      <c r="IKH22" s="877"/>
      <c r="IKI22" s="877"/>
      <c r="IKJ22" s="877"/>
      <c r="IKK22" s="877"/>
      <c r="IKL22" s="877"/>
      <c r="IKM22" s="877"/>
      <c r="IKN22" s="877"/>
      <c r="IKO22" s="877"/>
      <c r="IKP22" s="877"/>
      <c r="IKQ22" s="877"/>
      <c r="IKR22" s="877"/>
      <c r="IKS22" s="877"/>
      <c r="IKT22" s="877"/>
      <c r="IKU22" s="877"/>
      <c r="IKV22" s="877"/>
      <c r="IKW22" s="877"/>
      <c r="IKX22" s="877"/>
      <c r="IKY22" s="877"/>
      <c r="IKZ22" s="877"/>
      <c r="ILA22" s="877"/>
      <c r="ILB22" s="877"/>
      <c r="ILC22" s="877"/>
      <c r="ILD22" s="877"/>
      <c r="ILE22" s="877"/>
      <c r="ILF22" s="877"/>
      <c r="ILG22" s="877"/>
      <c r="ILH22" s="877"/>
      <c r="ILI22" s="877"/>
      <c r="ILJ22" s="877"/>
      <c r="ILK22" s="877"/>
      <c r="ILL22" s="877"/>
      <c r="ILM22" s="877"/>
      <c r="ILN22" s="877"/>
      <c r="ILO22" s="877"/>
      <c r="ILP22" s="877"/>
      <c r="ILQ22" s="877"/>
      <c r="ILR22" s="877"/>
      <c r="ILS22" s="877"/>
      <c r="ILT22" s="877"/>
      <c r="ILU22" s="877"/>
      <c r="ILV22" s="877"/>
      <c r="ILW22" s="877"/>
      <c r="ILX22" s="877"/>
      <c r="ILY22" s="877"/>
      <c r="ILZ22" s="877"/>
      <c r="IMA22" s="877"/>
      <c r="IMB22" s="877"/>
      <c r="IMC22" s="877"/>
      <c r="IMD22" s="877"/>
      <c r="IME22" s="877"/>
      <c r="IMF22" s="877"/>
      <c r="IMG22" s="877"/>
      <c r="IMH22" s="877"/>
      <c r="IMI22" s="877"/>
      <c r="IMJ22" s="877"/>
      <c r="IMK22" s="877"/>
      <c r="IML22" s="877"/>
      <c r="IMM22" s="877"/>
      <c r="IMN22" s="877"/>
      <c r="IMO22" s="877"/>
      <c r="IMP22" s="877"/>
      <c r="IMQ22" s="877"/>
      <c r="IMR22" s="877"/>
      <c r="IMS22" s="877"/>
      <c r="IMT22" s="877"/>
      <c r="IMU22" s="877"/>
      <c r="IMV22" s="877"/>
      <c r="IMW22" s="877"/>
      <c r="IMX22" s="877"/>
      <c r="IMY22" s="877"/>
      <c r="IMZ22" s="877"/>
      <c r="INA22" s="877"/>
      <c r="INB22" s="877"/>
      <c r="INC22" s="877"/>
      <c r="IND22" s="877"/>
      <c r="INE22" s="877"/>
      <c r="INF22" s="877"/>
      <c r="ING22" s="877"/>
      <c r="INH22" s="877"/>
      <c r="INI22" s="877"/>
      <c r="INJ22" s="877"/>
      <c r="INK22" s="877"/>
      <c r="INL22" s="877"/>
      <c r="INM22" s="877"/>
      <c r="INN22" s="877"/>
      <c r="INO22" s="877"/>
      <c r="INP22" s="877"/>
      <c r="INQ22" s="877"/>
      <c r="INR22" s="877"/>
      <c r="INS22" s="877"/>
      <c r="INT22" s="877"/>
      <c r="INU22" s="877"/>
      <c r="INV22" s="877"/>
      <c r="INW22" s="877"/>
      <c r="INX22" s="877"/>
      <c r="INY22" s="877"/>
      <c r="INZ22" s="877"/>
      <c r="IOA22" s="877"/>
      <c r="IOB22" s="877"/>
      <c r="IOC22" s="877"/>
      <c r="IOD22" s="877"/>
      <c r="IOE22" s="877"/>
      <c r="IOF22" s="877"/>
      <c r="IOG22" s="877"/>
      <c r="IOH22" s="877"/>
      <c r="IOI22" s="877"/>
      <c r="IOJ22" s="877"/>
      <c r="IOK22" s="877"/>
      <c r="IOL22" s="877"/>
      <c r="IOM22" s="877"/>
      <c r="ION22" s="877"/>
      <c r="IOO22" s="877"/>
      <c r="IOP22" s="877"/>
      <c r="IOQ22" s="877"/>
      <c r="IOR22" s="877"/>
      <c r="IOS22" s="877"/>
      <c r="IOT22" s="877"/>
      <c r="IOU22" s="877"/>
      <c r="IOV22" s="877"/>
      <c r="IOW22" s="877"/>
      <c r="IOX22" s="877"/>
      <c r="IOY22" s="877"/>
      <c r="IOZ22" s="877"/>
      <c r="IPA22" s="877"/>
      <c r="IPB22" s="877"/>
      <c r="IPC22" s="877"/>
      <c r="IPD22" s="877"/>
      <c r="IPE22" s="877"/>
      <c r="IPF22" s="877"/>
      <c r="IPG22" s="877"/>
      <c r="IPH22" s="877"/>
      <c r="IPI22" s="877"/>
      <c r="IPJ22" s="877"/>
      <c r="IPK22" s="877"/>
      <c r="IPL22" s="877"/>
      <c r="IPM22" s="877"/>
      <c r="IPN22" s="877"/>
      <c r="IPO22" s="877"/>
      <c r="IPP22" s="877"/>
      <c r="IPQ22" s="877"/>
      <c r="IPR22" s="877"/>
      <c r="IPS22" s="877"/>
      <c r="IPT22" s="877"/>
      <c r="IPU22" s="877"/>
      <c r="IPV22" s="877"/>
      <c r="IPW22" s="877"/>
      <c r="IPX22" s="877"/>
      <c r="IPY22" s="877"/>
      <c r="IPZ22" s="877"/>
      <c r="IQA22" s="877"/>
      <c r="IQB22" s="877"/>
      <c r="IQC22" s="877"/>
      <c r="IQD22" s="877"/>
      <c r="IQE22" s="877"/>
      <c r="IQF22" s="877"/>
      <c r="IQG22" s="877"/>
      <c r="IQH22" s="877"/>
      <c r="IQI22" s="877"/>
      <c r="IQJ22" s="877"/>
      <c r="IQK22" s="877"/>
      <c r="IQL22" s="877"/>
      <c r="IQM22" s="877"/>
      <c r="IQN22" s="877"/>
      <c r="IQO22" s="877"/>
      <c r="IQP22" s="877"/>
      <c r="IQQ22" s="877"/>
      <c r="IQR22" s="877"/>
      <c r="IQS22" s="877"/>
      <c r="IQT22" s="877"/>
      <c r="IQU22" s="877"/>
      <c r="IQV22" s="877"/>
      <c r="IQW22" s="877"/>
      <c r="IQX22" s="877"/>
      <c r="IQY22" s="877"/>
      <c r="IQZ22" s="877"/>
      <c r="IRA22" s="877"/>
      <c r="IRB22" s="877"/>
      <c r="IRC22" s="877"/>
      <c r="IRD22" s="877"/>
      <c r="IRE22" s="877"/>
      <c r="IRF22" s="877"/>
      <c r="IRG22" s="877"/>
      <c r="IRH22" s="877"/>
      <c r="IRI22" s="877"/>
      <c r="IRJ22" s="877"/>
      <c r="IRK22" s="877"/>
      <c r="IRL22" s="877"/>
      <c r="IRM22" s="877"/>
      <c r="IRN22" s="877"/>
      <c r="IRO22" s="877"/>
      <c r="IRP22" s="877"/>
      <c r="IRQ22" s="877"/>
      <c r="IRR22" s="877"/>
      <c r="IRS22" s="877"/>
      <c r="IRT22" s="877"/>
      <c r="IRU22" s="877"/>
      <c r="IRV22" s="877"/>
      <c r="IRW22" s="877"/>
      <c r="IRX22" s="877"/>
      <c r="IRY22" s="877"/>
      <c r="IRZ22" s="877"/>
      <c r="ISA22" s="877"/>
      <c r="ISB22" s="877"/>
      <c r="ISC22" s="877"/>
      <c r="ISD22" s="877"/>
      <c r="ISE22" s="877"/>
      <c r="ISF22" s="877"/>
      <c r="ISG22" s="877"/>
      <c r="ISH22" s="877"/>
      <c r="ISI22" s="877"/>
      <c r="ISJ22" s="877"/>
      <c r="ISK22" s="877"/>
      <c r="ISL22" s="877"/>
      <c r="ISM22" s="877"/>
      <c r="ISN22" s="877"/>
      <c r="ISO22" s="877"/>
      <c r="ISP22" s="877"/>
      <c r="ISQ22" s="877"/>
      <c r="ISR22" s="877"/>
      <c r="ISS22" s="877"/>
      <c r="IST22" s="877"/>
      <c r="ISU22" s="877"/>
      <c r="ISV22" s="877"/>
      <c r="ISW22" s="877"/>
      <c r="ISX22" s="877"/>
      <c r="ISY22" s="877"/>
      <c r="ISZ22" s="877"/>
      <c r="ITA22" s="877"/>
      <c r="ITB22" s="877"/>
      <c r="ITC22" s="877"/>
      <c r="ITD22" s="877"/>
      <c r="ITE22" s="877"/>
      <c r="ITF22" s="877"/>
      <c r="ITG22" s="877"/>
      <c r="ITH22" s="877"/>
      <c r="ITI22" s="877"/>
      <c r="ITJ22" s="877"/>
      <c r="ITK22" s="877"/>
      <c r="ITL22" s="877"/>
      <c r="ITM22" s="877"/>
      <c r="ITN22" s="877"/>
      <c r="ITO22" s="877"/>
      <c r="ITP22" s="877"/>
      <c r="ITQ22" s="877"/>
      <c r="ITR22" s="877"/>
      <c r="ITS22" s="877"/>
      <c r="ITT22" s="877"/>
      <c r="ITU22" s="877"/>
      <c r="ITV22" s="877"/>
      <c r="ITW22" s="877"/>
      <c r="ITX22" s="877"/>
      <c r="ITY22" s="877"/>
      <c r="ITZ22" s="877"/>
      <c r="IUA22" s="877"/>
      <c r="IUB22" s="877"/>
      <c r="IUC22" s="877"/>
      <c r="IUD22" s="877"/>
      <c r="IUE22" s="877"/>
      <c r="IUF22" s="877"/>
      <c r="IUG22" s="877"/>
      <c r="IUH22" s="877"/>
      <c r="IUI22" s="877"/>
      <c r="IUJ22" s="877"/>
      <c r="IUK22" s="877"/>
      <c r="IUL22" s="877"/>
      <c r="IUM22" s="877"/>
      <c r="IUN22" s="877"/>
      <c r="IUO22" s="877"/>
      <c r="IUP22" s="877"/>
      <c r="IUQ22" s="877"/>
      <c r="IUR22" s="877"/>
      <c r="IUS22" s="877"/>
      <c r="IUT22" s="877"/>
      <c r="IUU22" s="877"/>
      <c r="IUV22" s="877"/>
      <c r="IUW22" s="877"/>
      <c r="IUX22" s="877"/>
      <c r="IUY22" s="877"/>
      <c r="IUZ22" s="877"/>
      <c r="IVA22" s="877"/>
      <c r="IVB22" s="877"/>
      <c r="IVC22" s="877"/>
      <c r="IVD22" s="877"/>
      <c r="IVE22" s="877"/>
      <c r="IVF22" s="877"/>
      <c r="IVG22" s="877"/>
      <c r="IVH22" s="877"/>
      <c r="IVI22" s="877"/>
      <c r="IVJ22" s="877"/>
      <c r="IVK22" s="877"/>
      <c r="IVL22" s="877"/>
      <c r="IVM22" s="877"/>
      <c r="IVN22" s="877"/>
      <c r="IVO22" s="877"/>
      <c r="IVP22" s="877"/>
      <c r="IVQ22" s="877"/>
      <c r="IVR22" s="877"/>
      <c r="IVS22" s="877"/>
      <c r="IVT22" s="877"/>
      <c r="IVU22" s="877"/>
      <c r="IVV22" s="877"/>
      <c r="IVW22" s="877"/>
      <c r="IVX22" s="877"/>
      <c r="IVY22" s="877"/>
      <c r="IVZ22" s="877"/>
      <c r="IWA22" s="877"/>
      <c r="IWB22" s="877"/>
      <c r="IWC22" s="877"/>
      <c r="IWD22" s="877"/>
      <c r="IWE22" s="877"/>
      <c r="IWF22" s="877"/>
      <c r="IWG22" s="877"/>
      <c r="IWH22" s="877"/>
      <c r="IWI22" s="877"/>
      <c r="IWJ22" s="877"/>
      <c r="IWK22" s="877"/>
      <c r="IWL22" s="877"/>
      <c r="IWM22" s="877"/>
      <c r="IWN22" s="877"/>
      <c r="IWO22" s="877"/>
      <c r="IWP22" s="877"/>
      <c r="IWQ22" s="877"/>
      <c r="IWR22" s="877"/>
      <c r="IWS22" s="877"/>
      <c r="IWT22" s="877"/>
      <c r="IWU22" s="877"/>
      <c r="IWV22" s="877"/>
      <c r="IWW22" s="877"/>
      <c r="IWX22" s="877"/>
      <c r="IWY22" s="877"/>
      <c r="IWZ22" s="877"/>
      <c r="IXA22" s="877"/>
      <c r="IXB22" s="877"/>
      <c r="IXC22" s="877"/>
      <c r="IXD22" s="877"/>
      <c r="IXE22" s="877"/>
      <c r="IXF22" s="877"/>
      <c r="IXG22" s="877"/>
      <c r="IXH22" s="877"/>
      <c r="IXI22" s="877"/>
      <c r="IXJ22" s="877"/>
      <c r="IXK22" s="877"/>
      <c r="IXL22" s="877"/>
      <c r="IXM22" s="877"/>
      <c r="IXN22" s="877"/>
      <c r="IXO22" s="877"/>
      <c r="IXP22" s="877"/>
      <c r="IXQ22" s="877"/>
      <c r="IXR22" s="877"/>
      <c r="IXS22" s="877"/>
      <c r="IXT22" s="877"/>
      <c r="IXU22" s="877"/>
      <c r="IXV22" s="877"/>
      <c r="IXW22" s="877"/>
      <c r="IXX22" s="877"/>
      <c r="IXY22" s="877"/>
      <c r="IXZ22" s="877"/>
      <c r="IYA22" s="877"/>
      <c r="IYB22" s="877"/>
      <c r="IYC22" s="877"/>
      <c r="IYD22" s="877"/>
      <c r="IYE22" s="877"/>
      <c r="IYF22" s="877"/>
      <c r="IYG22" s="877"/>
      <c r="IYH22" s="877"/>
      <c r="IYI22" s="877"/>
      <c r="IYJ22" s="877"/>
      <c r="IYK22" s="877"/>
      <c r="IYL22" s="877"/>
      <c r="IYM22" s="877"/>
      <c r="IYN22" s="877"/>
      <c r="IYO22" s="877"/>
      <c r="IYP22" s="877"/>
      <c r="IYQ22" s="877"/>
      <c r="IYR22" s="877"/>
      <c r="IYS22" s="877"/>
      <c r="IYT22" s="877"/>
      <c r="IYU22" s="877"/>
      <c r="IYV22" s="877"/>
      <c r="IYW22" s="877"/>
      <c r="IYX22" s="877"/>
      <c r="IYY22" s="877"/>
      <c r="IYZ22" s="877"/>
      <c r="IZA22" s="877"/>
      <c r="IZB22" s="877"/>
      <c r="IZC22" s="877"/>
      <c r="IZD22" s="877"/>
      <c r="IZE22" s="877"/>
      <c r="IZF22" s="877"/>
      <c r="IZG22" s="877"/>
      <c r="IZH22" s="877"/>
      <c r="IZI22" s="877"/>
      <c r="IZJ22" s="877"/>
      <c r="IZK22" s="877"/>
      <c r="IZL22" s="877"/>
      <c r="IZM22" s="877"/>
      <c r="IZN22" s="877"/>
      <c r="IZO22" s="877"/>
      <c r="IZP22" s="877"/>
      <c r="IZQ22" s="877"/>
      <c r="IZR22" s="877"/>
      <c r="IZS22" s="877"/>
      <c r="IZT22" s="877"/>
      <c r="IZU22" s="877"/>
      <c r="IZV22" s="877"/>
      <c r="IZW22" s="877"/>
      <c r="IZX22" s="877"/>
      <c r="IZY22" s="877"/>
      <c r="IZZ22" s="877"/>
      <c r="JAA22" s="877"/>
      <c r="JAB22" s="877"/>
      <c r="JAC22" s="877"/>
      <c r="JAD22" s="877"/>
      <c r="JAE22" s="877"/>
      <c r="JAF22" s="877"/>
      <c r="JAG22" s="877"/>
      <c r="JAH22" s="877"/>
      <c r="JAI22" s="877"/>
      <c r="JAJ22" s="877"/>
      <c r="JAK22" s="877"/>
      <c r="JAL22" s="877"/>
      <c r="JAM22" s="877"/>
      <c r="JAN22" s="877"/>
      <c r="JAO22" s="877"/>
      <c r="JAP22" s="877"/>
      <c r="JAQ22" s="877"/>
      <c r="JAR22" s="877"/>
      <c r="JAS22" s="877"/>
      <c r="JAT22" s="877"/>
      <c r="JAU22" s="877"/>
      <c r="JAV22" s="877"/>
      <c r="JAW22" s="877"/>
      <c r="JAX22" s="877"/>
      <c r="JAY22" s="877"/>
      <c r="JAZ22" s="877"/>
      <c r="JBA22" s="877"/>
      <c r="JBB22" s="877"/>
      <c r="JBC22" s="877"/>
      <c r="JBD22" s="877"/>
      <c r="JBE22" s="877"/>
      <c r="JBF22" s="877"/>
      <c r="JBG22" s="877"/>
      <c r="JBH22" s="877"/>
      <c r="JBI22" s="877"/>
      <c r="JBJ22" s="877"/>
      <c r="JBK22" s="877"/>
      <c r="JBL22" s="877"/>
      <c r="JBM22" s="877"/>
      <c r="JBN22" s="877"/>
      <c r="JBO22" s="877"/>
      <c r="JBP22" s="877"/>
      <c r="JBQ22" s="877"/>
      <c r="JBR22" s="877"/>
      <c r="JBS22" s="877"/>
      <c r="JBT22" s="877"/>
      <c r="JBU22" s="877"/>
      <c r="JBV22" s="877"/>
      <c r="JBW22" s="877"/>
      <c r="JBX22" s="877"/>
      <c r="JBY22" s="877"/>
      <c r="JBZ22" s="877"/>
      <c r="JCA22" s="877"/>
      <c r="JCB22" s="877"/>
      <c r="JCC22" s="877"/>
      <c r="JCD22" s="877"/>
      <c r="JCE22" s="877"/>
      <c r="JCF22" s="877"/>
      <c r="JCG22" s="877"/>
      <c r="JCH22" s="877"/>
      <c r="JCI22" s="877"/>
      <c r="JCJ22" s="877"/>
      <c r="JCK22" s="877"/>
      <c r="JCL22" s="877"/>
      <c r="JCM22" s="877"/>
      <c r="JCN22" s="877"/>
      <c r="JCO22" s="877"/>
      <c r="JCP22" s="877"/>
      <c r="JCQ22" s="877"/>
      <c r="JCR22" s="877"/>
      <c r="JCS22" s="877"/>
      <c r="JCT22" s="877"/>
      <c r="JCU22" s="877"/>
      <c r="JCV22" s="877"/>
      <c r="JCW22" s="877"/>
      <c r="JCX22" s="877"/>
      <c r="JCY22" s="877"/>
      <c r="JCZ22" s="877"/>
      <c r="JDA22" s="877"/>
      <c r="JDB22" s="877"/>
      <c r="JDC22" s="877"/>
      <c r="JDD22" s="877"/>
      <c r="JDE22" s="877"/>
      <c r="JDF22" s="877"/>
      <c r="JDG22" s="877"/>
      <c r="JDH22" s="877"/>
      <c r="JDI22" s="877"/>
      <c r="JDJ22" s="877"/>
      <c r="JDK22" s="877"/>
      <c r="JDL22" s="877"/>
      <c r="JDM22" s="877"/>
      <c r="JDN22" s="877"/>
      <c r="JDO22" s="877"/>
      <c r="JDP22" s="877"/>
      <c r="JDQ22" s="877"/>
      <c r="JDR22" s="877"/>
      <c r="JDS22" s="877"/>
      <c r="JDT22" s="877"/>
      <c r="JDU22" s="877"/>
      <c r="JDV22" s="877"/>
      <c r="JDW22" s="877"/>
      <c r="JDX22" s="877"/>
      <c r="JDY22" s="877"/>
      <c r="JDZ22" s="877"/>
      <c r="JEA22" s="877"/>
      <c r="JEB22" s="877"/>
      <c r="JEC22" s="877"/>
      <c r="JED22" s="877"/>
      <c r="JEE22" s="877"/>
      <c r="JEF22" s="877"/>
      <c r="JEG22" s="877"/>
      <c r="JEH22" s="877"/>
      <c r="JEI22" s="877"/>
      <c r="JEJ22" s="877"/>
      <c r="JEK22" s="877"/>
      <c r="JEL22" s="877"/>
      <c r="JEM22" s="877"/>
      <c r="JEN22" s="877"/>
      <c r="JEO22" s="877"/>
      <c r="JEP22" s="877"/>
      <c r="JEQ22" s="877"/>
      <c r="JER22" s="877"/>
      <c r="JES22" s="877"/>
      <c r="JET22" s="877"/>
      <c r="JEU22" s="877"/>
      <c r="JEV22" s="877"/>
      <c r="JEW22" s="877"/>
      <c r="JEX22" s="877"/>
      <c r="JEY22" s="877"/>
      <c r="JEZ22" s="877"/>
      <c r="JFA22" s="877"/>
      <c r="JFB22" s="877"/>
      <c r="JFC22" s="877"/>
      <c r="JFD22" s="877"/>
      <c r="JFE22" s="877"/>
      <c r="JFF22" s="877"/>
      <c r="JFG22" s="877"/>
      <c r="JFH22" s="877"/>
      <c r="JFI22" s="877"/>
      <c r="JFJ22" s="877"/>
      <c r="JFK22" s="877"/>
      <c r="JFL22" s="877"/>
      <c r="JFM22" s="877"/>
      <c r="JFN22" s="877"/>
      <c r="JFO22" s="877"/>
      <c r="JFP22" s="877"/>
      <c r="JFQ22" s="877"/>
      <c r="JFR22" s="877"/>
      <c r="JFS22" s="877"/>
      <c r="JFT22" s="877"/>
      <c r="JFU22" s="877"/>
      <c r="JFV22" s="877"/>
      <c r="JFW22" s="877"/>
      <c r="JFX22" s="877"/>
      <c r="JFY22" s="877"/>
      <c r="JFZ22" s="877"/>
      <c r="JGA22" s="877"/>
      <c r="JGB22" s="877"/>
      <c r="JGC22" s="877"/>
      <c r="JGD22" s="877"/>
      <c r="JGE22" s="877"/>
      <c r="JGF22" s="877"/>
      <c r="JGG22" s="877"/>
      <c r="JGH22" s="877"/>
      <c r="JGI22" s="877"/>
      <c r="JGJ22" s="877"/>
      <c r="JGK22" s="877"/>
      <c r="JGL22" s="877"/>
      <c r="JGM22" s="877"/>
      <c r="JGN22" s="877"/>
      <c r="JGO22" s="877"/>
      <c r="JGP22" s="877"/>
      <c r="JGQ22" s="877"/>
      <c r="JGR22" s="877"/>
      <c r="JGS22" s="877"/>
      <c r="JGT22" s="877"/>
      <c r="JGU22" s="877"/>
      <c r="JGV22" s="877"/>
      <c r="JGW22" s="877"/>
      <c r="JGX22" s="877"/>
      <c r="JGY22" s="877"/>
      <c r="JGZ22" s="877"/>
      <c r="JHA22" s="877"/>
      <c r="JHB22" s="877"/>
      <c r="JHC22" s="877"/>
      <c r="JHD22" s="877"/>
      <c r="JHE22" s="877"/>
      <c r="JHF22" s="877"/>
      <c r="JHG22" s="877"/>
      <c r="JHH22" s="877"/>
      <c r="JHI22" s="877"/>
      <c r="JHJ22" s="877"/>
      <c r="JHK22" s="877"/>
      <c r="JHL22" s="877"/>
      <c r="JHM22" s="877"/>
      <c r="JHN22" s="877"/>
      <c r="JHO22" s="877"/>
      <c r="JHP22" s="877"/>
      <c r="JHQ22" s="877"/>
      <c r="JHR22" s="877"/>
      <c r="JHS22" s="877"/>
      <c r="JHT22" s="877"/>
      <c r="JHU22" s="877"/>
      <c r="JHV22" s="877"/>
      <c r="JHW22" s="877"/>
      <c r="JHX22" s="877"/>
      <c r="JHY22" s="877"/>
      <c r="JHZ22" s="877"/>
      <c r="JIA22" s="877"/>
      <c r="JIB22" s="877"/>
      <c r="JIC22" s="877"/>
      <c r="JID22" s="877"/>
      <c r="JIE22" s="877"/>
      <c r="JIF22" s="877"/>
      <c r="JIG22" s="877"/>
      <c r="JIH22" s="877"/>
      <c r="JII22" s="877"/>
      <c r="JIJ22" s="877"/>
      <c r="JIK22" s="877"/>
      <c r="JIL22" s="877"/>
      <c r="JIM22" s="877"/>
      <c r="JIN22" s="877"/>
      <c r="JIO22" s="877"/>
      <c r="JIP22" s="877"/>
      <c r="JIQ22" s="877"/>
      <c r="JIR22" s="877"/>
      <c r="JIS22" s="877"/>
      <c r="JIT22" s="877"/>
      <c r="JIU22" s="877"/>
      <c r="JIV22" s="877"/>
      <c r="JIW22" s="877"/>
      <c r="JIX22" s="877"/>
      <c r="JIY22" s="877"/>
      <c r="JIZ22" s="877"/>
      <c r="JJA22" s="877"/>
      <c r="JJB22" s="877"/>
      <c r="JJC22" s="877"/>
      <c r="JJD22" s="877"/>
      <c r="JJE22" s="877"/>
      <c r="JJF22" s="877"/>
      <c r="JJG22" s="877"/>
      <c r="JJH22" s="877"/>
      <c r="JJI22" s="877"/>
      <c r="JJJ22" s="877"/>
      <c r="JJK22" s="877"/>
      <c r="JJL22" s="877"/>
      <c r="JJM22" s="877"/>
      <c r="JJN22" s="877"/>
      <c r="JJO22" s="877"/>
      <c r="JJP22" s="877"/>
      <c r="JJQ22" s="877"/>
      <c r="JJR22" s="877"/>
      <c r="JJS22" s="877"/>
      <c r="JJT22" s="877"/>
      <c r="JJU22" s="877"/>
      <c r="JJV22" s="877"/>
      <c r="JJW22" s="877"/>
      <c r="JJX22" s="877"/>
      <c r="JJY22" s="877"/>
      <c r="JJZ22" s="877"/>
      <c r="JKA22" s="877"/>
      <c r="JKB22" s="877"/>
      <c r="JKC22" s="877"/>
      <c r="JKD22" s="877"/>
      <c r="JKE22" s="877"/>
      <c r="JKF22" s="877"/>
      <c r="JKG22" s="877"/>
      <c r="JKH22" s="877"/>
      <c r="JKI22" s="877"/>
      <c r="JKJ22" s="877"/>
      <c r="JKK22" s="877"/>
      <c r="JKL22" s="877"/>
      <c r="JKM22" s="877"/>
      <c r="JKN22" s="877"/>
      <c r="JKO22" s="877"/>
      <c r="JKP22" s="877"/>
      <c r="JKQ22" s="877"/>
      <c r="JKR22" s="877"/>
      <c r="JKS22" s="877"/>
      <c r="JKT22" s="877"/>
      <c r="JKU22" s="877"/>
      <c r="JKV22" s="877"/>
      <c r="JKW22" s="877"/>
      <c r="JKX22" s="877"/>
      <c r="JKY22" s="877"/>
      <c r="JKZ22" s="877"/>
      <c r="JLA22" s="877"/>
      <c r="JLB22" s="877"/>
      <c r="JLC22" s="877"/>
      <c r="JLD22" s="877"/>
      <c r="JLE22" s="877"/>
      <c r="JLF22" s="877"/>
      <c r="JLG22" s="877"/>
      <c r="JLH22" s="877"/>
      <c r="JLI22" s="877"/>
      <c r="JLJ22" s="877"/>
      <c r="JLK22" s="877"/>
      <c r="JLL22" s="877"/>
      <c r="JLM22" s="877"/>
      <c r="JLN22" s="877"/>
      <c r="JLO22" s="877"/>
      <c r="JLP22" s="877"/>
      <c r="JLQ22" s="877"/>
      <c r="JLR22" s="877"/>
      <c r="JLS22" s="877"/>
      <c r="JLT22" s="877"/>
      <c r="JLU22" s="877"/>
      <c r="JLV22" s="877"/>
      <c r="JLW22" s="877"/>
      <c r="JLX22" s="877"/>
      <c r="JLY22" s="877"/>
      <c r="JLZ22" s="877"/>
      <c r="JMA22" s="877"/>
      <c r="JMB22" s="877"/>
      <c r="JMC22" s="877"/>
      <c r="JMD22" s="877"/>
      <c r="JME22" s="877"/>
      <c r="JMF22" s="877"/>
      <c r="JMG22" s="877"/>
      <c r="JMH22" s="877"/>
      <c r="JMI22" s="877"/>
      <c r="JMJ22" s="877"/>
      <c r="JMK22" s="877"/>
      <c r="JML22" s="877"/>
      <c r="JMM22" s="877"/>
      <c r="JMN22" s="877"/>
      <c r="JMO22" s="877"/>
      <c r="JMP22" s="877"/>
      <c r="JMQ22" s="877"/>
      <c r="JMR22" s="877"/>
      <c r="JMS22" s="877"/>
      <c r="JMT22" s="877"/>
      <c r="JMU22" s="877"/>
      <c r="JMV22" s="877"/>
      <c r="JMW22" s="877"/>
      <c r="JMX22" s="877"/>
      <c r="JMY22" s="877"/>
      <c r="JMZ22" s="877"/>
      <c r="JNA22" s="877"/>
      <c r="JNB22" s="877"/>
      <c r="JNC22" s="877"/>
      <c r="JND22" s="877"/>
      <c r="JNE22" s="877"/>
      <c r="JNF22" s="877"/>
      <c r="JNG22" s="877"/>
      <c r="JNH22" s="877"/>
      <c r="JNI22" s="877"/>
      <c r="JNJ22" s="877"/>
      <c r="JNK22" s="877"/>
      <c r="JNL22" s="877"/>
      <c r="JNM22" s="877"/>
      <c r="JNN22" s="877"/>
      <c r="JNO22" s="877"/>
      <c r="JNP22" s="877"/>
      <c r="JNQ22" s="877"/>
      <c r="JNR22" s="877"/>
      <c r="JNS22" s="877"/>
      <c r="JNT22" s="877"/>
      <c r="JNU22" s="877"/>
      <c r="JNV22" s="877"/>
      <c r="JNW22" s="877"/>
      <c r="JNX22" s="877"/>
      <c r="JNY22" s="877"/>
      <c r="JNZ22" s="877"/>
      <c r="JOA22" s="877"/>
      <c r="JOB22" s="877"/>
      <c r="JOC22" s="877"/>
      <c r="JOD22" s="877"/>
      <c r="JOE22" s="877"/>
      <c r="JOF22" s="877"/>
      <c r="JOG22" s="877"/>
      <c r="JOH22" s="877"/>
      <c r="JOI22" s="877"/>
      <c r="JOJ22" s="877"/>
      <c r="JOK22" s="877"/>
      <c r="JOL22" s="877"/>
      <c r="JOM22" s="877"/>
      <c r="JON22" s="877"/>
      <c r="JOO22" s="877"/>
      <c r="JOP22" s="877"/>
      <c r="JOQ22" s="877"/>
      <c r="JOR22" s="877"/>
      <c r="JOS22" s="877"/>
      <c r="JOT22" s="877"/>
      <c r="JOU22" s="877"/>
      <c r="JOV22" s="877"/>
      <c r="JOW22" s="877"/>
      <c r="JOX22" s="877"/>
      <c r="JOY22" s="877"/>
      <c r="JOZ22" s="877"/>
      <c r="JPA22" s="877"/>
      <c r="JPB22" s="877"/>
      <c r="JPC22" s="877"/>
      <c r="JPD22" s="877"/>
      <c r="JPE22" s="877"/>
      <c r="JPF22" s="877"/>
      <c r="JPG22" s="877"/>
      <c r="JPH22" s="877"/>
      <c r="JPI22" s="877"/>
      <c r="JPJ22" s="877"/>
      <c r="JPK22" s="877"/>
      <c r="JPL22" s="877"/>
      <c r="JPM22" s="877"/>
      <c r="JPN22" s="877"/>
      <c r="JPO22" s="877"/>
      <c r="JPP22" s="877"/>
      <c r="JPQ22" s="877"/>
      <c r="JPR22" s="877"/>
      <c r="JPS22" s="877"/>
      <c r="JPT22" s="877"/>
      <c r="JPU22" s="877"/>
      <c r="JPV22" s="877"/>
      <c r="JPW22" s="877"/>
      <c r="JPX22" s="877"/>
      <c r="JPY22" s="877"/>
      <c r="JPZ22" s="877"/>
      <c r="JQA22" s="877"/>
      <c r="JQB22" s="877"/>
      <c r="JQC22" s="877"/>
      <c r="JQD22" s="877"/>
      <c r="JQE22" s="877"/>
      <c r="JQF22" s="877"/>
      <c r="JQG22" s="877"/>
      <c r="JQH22" s="877"/>
      <c r="JQI22" s="877"/>
      <c r="JQJ22" s="877"/>
      <c r="JQK22" s="877"/>
      <c r="JQL22" s="877"/>
      <c r="JQM22" s="877"/>
      <c r="JQN22" s="877"/>
      <c r="JQO22" s="877"/>
      <c r="JQP22" s="877"/>
      <c r="JQQ22" s="877"/>
      <c r="JQR22" s="877"/>
      <c r="JQS22" s="877"/>
      <c r="JQT22" s="877"/>
      <c r="JQU22" s="877"/>
      <c r="JQV22" s="877"/>
      <c r="JQW22" s="877"/>
      <c r="JQX22" s="877"/>
      <c r="JQY22" s="877"/>
      <c r="JQZ22" s="877"/>
      <c r="JRA22" s="877"/>
      <c r="JRB22" s="877"/>
      <c r="JRC22" s="877"/>
      <c r="JRD22" s="877"/>
      <c r="JRE22" s="877"/>
      <c r="JRF22" s="877"/>
      <c r="JRG22" s="877"/>
      <c r="JRH22" s="877"/>
      <c r="JRI22" s="877"/>
      <c r="JRJ22" s="877"/>
      <c r="JRK22" s="877"/>
      <c r="JRL22" s="877"/>
      <c r="JRM22" s="877"/>
      <c r="JRN22" s="877"/>
      <c r="JRO22" s="877"/>
      <c r="JRP22" s="877"/>
      <c r="JRQ22" s="877"/>
      <c r="JRR22" s="877"/>
      <c r="JRS22" s="877"/>
      <c r="JRT22" s="877"/>
      <c r="JRU22" s="877"/>
      <c r="JRV22" s="877"/>
      <c r="JRW22" s="877"/>
      <c r="JRX22" s="877"/>
      <c r="JRY22" s="877"/>
      <c r="JRZ22" s="877"/>
      <c r="JSA22" s="877"/>
      <c r="JSB22" s="877"/>
      <c r="JSC22" s="877"/>
      <c r="JSD22" s="877"/>
      <c r="JSE22" s="877"/>
      <c r="JSF22" s="877"/>
      <c r="JSG22" s="877"/>
      <c r="JSH22" s="877"/>
      <c r="JSI22" s="877"/>
      <c r="JSJ22" s="877"/>
      <c r="JSK22" s="877"/>
      <c r="JSL22" s="877"/>
      <c r="JSM22" s="877"/>
      <c r="JSN22" s="877"/>
      <c r="JSO22" s="877"/>
      <c r="JSP22" s="877"/>
      <c r="JSQ22" s="877"/>
      <c r="JSR22" s="877"/>
      <c r="JSS22" s="877"/>
      <c r="JST22" s="877"/>
      <c r="JSU22" s="877"/>
      <c r="JSV22" s="877"/>
      <c r="JSW22" s="877"/>
      <c r="JSX22" s="877"/>
      <c r="JSY22" s="877"/>
      <c r="JSZ22" s="877"/>
      <c r="JTA22" s="877"/>
      <c r="JTB22" s="877"/>
      <c r="JTC22" s="877"/>
      <c r="JTD22" s="877"/>
      <c r="JTE22" s="877"/>
      <c r="JTF22" s="877"/>
      <c r="JTG22" s="877"/>
      <c r="JTH22" s="877"/>
      <c r="JTI22" s="877"/>
      <c r="JTJ22" s="877"/>
      <c r="JTK22" s="877"/>
      <c r="JTL22" s="877"/>
      <c r="JTM22" s="877"/>
      <c r="JTN22" s="877"/>
      <c r="JTO22" s="877"/>
      <c r="JTP22" s="877"/>
      <c r="JTQ22" s="877"/>
      <c r="JTR22" s="877"/>
      <c r="JTS22" s="877"/>
      <c r="JTT22" s="877"/>
      <c r="JTU22" s="877"/>
      <c r="JTV22" s="877"/>
      <c r="JTW22" s="877"/>
      <c r="JTX22" s="877"/>
      <c r="JTY22" s="877"/>
      <c r="JTZ22" s="877"/>
      <c r="JUA22" s="877"/>
      <c r="JUB22" s="877"/>
      <c r="JUC22" s="877"/>
      <c r="JUD22" s="877"/>
      <c r="JUE22" s="877"/>
      <c r="JUF22" s="877"/>
      <c r="JUG22" s="877"/>
      <c r="JUH22" s="877"/>
      <c r="JUI22" s="877"/>
      <c r="JUJ22" s="877"/>
      <c r="JUK22" s="877"/>
      <c r="JUL22" s="877"/>
      <c r="JUM22" s="877"/>
      <c r="JUN22" s="877"/>
      <c r="JUO22" s="877"/>
      <c r="JUP22" s="877"/>
      <c r="JUQ22" s="877"/>
      <c r="JUR22" s="877"/>
      <c r="JUS22" s="877"/>
      <c r="JUT22" s="877"/>
      <c r="JUU22" s="877"/>
      <c r="JUV22" s="877"/>
      <c r="JUW22" s="877"/>
      <c r="JUX22" s="877"/>
      <c r="JUY22" s="877"/>
      <c r="JUZ22" s="877"/>
      <c r="JVA22" s="877"/>
      <c r="JVB22" s="877"/>
      <c r="JVC22" s="877"/>
      <c r="JVD22" s="877"/>
      <c r="JVE22" s="877"/>
      <c r="JVF22" s="877"/>
      <c r="JVG22" s="877"/>
      <c r="JVH22" s="877"/>
      <c r="JVI22" s="877"/>
      <c r="JVJ22" s="877"/>
      <c r="JVK22" s="877"/>
      <c r="JVL22" s="877"/>
      <c r="JVM22" s="877"/>
      <c r="JVN22" s="877"/>
      <c r="JVO22" s="877"/>
      <c r="JVP22" s="877"/>
      <c r="JVQ22" s="877"/>
      <c r="JVR22" s="877"/>
      <c r="JVS22" s="877"/>
      <c r="JVT22" s="877"/>
      <c r="JVU22" s="877"/>
      <c r="JVV22" s="877"/>
      <c r="JVW22" s="877"/>
      <c r="JVX22" s="877"/>
      <c r="JVY22" s="877"/>
      <c r="JVZ22" s="877"/>
      <c r="JWA22" s="877"/>
      <c r="JWB22" s="877"/>
      <c r="JWC22" s="877"/>
      <c r="JWD22" s="877"/>
      <c r="JWE22" s="877"/>
      <c r="JWF22" s="877"/>
      <c r="JWG22" s="877"/>
      <c r="JWH22" s="877"/>
      <c r="JWI22" s="877"/>
      <c r="JWJ22" s="877"/>
      <c r="JWK22" s="877"/>
      <c r="JWL22" s="877"/>
      <c r="JWM22" s="877"/>
      <c r="JWN22" s="877"/>
      <c r="JWO22" s="877"/>
      <c r="JWP22" s="877"/>
      <c r="JWQ22" s="877"/>
      <c r="JWR22" s="877"/>
      <c r="JWS22" s="877"/>
      <c r="JWT22" s="877"/>
      <c r="JWU22" s="877"/>
      <c r="JWV22" s="877"/>
      <c r="JWW22" s="877"/>
      <c r="JWX22" s="877"/>
      <c r="JWY22" s="877"/>
      <c r="JWZ22" s="877"/>
      <c r="JXA22" s="877"/>
      <c r="JXB22" s="877"/>
      <c r="JXC22" s="877"/>
      <c r="JXD22" s="877"/>
      <c r="JXE22" s="877"/>
      <c r="JXF22" s="877"/>
      <c r="JXG22" s="877"/>
      <c r="JXH22" s="877"/>
      <c r="JXI22" s="877"/>
      <c r="JXJ22" s="877"/>
      <c r="JXK22" s="877"/>
      <c r="JXL22" s="877"/>
      <c r="JXM22" s="877"/>
      <c r="JXN22" s="877"/>
      <c r="JXO22" s="877"/>
      <c r="JXP22" s="877"/>
      <c r="JXQ22" s="877"/>
      <c r="JXR22" s="877"/>
      <c r="JXS22" s="877"/>
      <c r="JXT22" s="877"/>
      <c r="JXU22" s="877"/>
      <c r="JXV22" s="877"/>
      <c r="JXW22" s="877"/>
      <c r="JXX22" s="877"/>
      <c r="JXY22" s="877"/>
      <c r="JXZ22" s="877"/>
      <c r="JYA22" s="877"/>
      <c r="JYB22" s="877"/>
      <c r="JYC22" s="877"/>
      <c r="JYD22" s="877"/>
      <c r="JYE22" s="877"/>
      <c r="JYF22" s="877"/>
      <c r="JYG22" s="877"/>
      <c r="JYH22" s="877"/>
      <c r="JYI22" s="877"/>
      <c r="JYJ22" s="877"/>
      <c r="JYK22" s="877"/>
      <c r="JYL22" s="877"/>
      <c r="JYM22" s="877"/>
      <c r="JYN22" s="877"/>
      <c r="JYO22" s="877"/>
      <c r="JYP22" s="877"/>
      <c r="JYQ22" s="877"/>
      <c r="JYR22" s="877"/>
      <c r="JYS22" s="877"/>
      <c r="JYT22" s="877"/>
      <c r="JYU22" s="877"/>
      <c r="JYV22" s="877"/>
      <c r="JYW22" s="877"/>
      <c r="JYX22" s="877"/>
      <c r="JYY22" s="877"/>
      <c r="JYZ22" s="877"/>
      <c r="JZA22" s="877"/>
      <c r="JZB22" s="877"/>
      <c r="JZC22" s="877"/>
      <c r="JZD22" s="877"/>
      <c r="JZE22" s="877"/>
      <c r="JZF22" s="877"/>
      <c r="JZG22" s="877"/>
      <c r="JZH22" s="877"/>
      <c r="JZI22" s="877"/>
      <c r="JZJ22" s="877"/>
      <c r="JZK22" s="877"/>
      <c r="JZL22" s="877"/>
      <c r="JZM22" s="877"/>
      <c r="JZN22" s="877"/>
      <c r="JZO22" s="877"/>
      <c r="JZP22" s="877"/>
      <c r="JZQ22" s="877"/>
      <c r="JZR22" s="877"/>
      <c r="JZS22" s="877"/>
      <c r="JZT22" s="877"/>
      <c r="JZU22" s="877"/>
      <c r="JZV22" s="877"/>
      <c r="JZW22" s="877"/>
      <c r="JZX22" s="877"/>
      <c r="JZY22" s="877"/>
      <c r="JZZ22" s="877"/>
      <c r="KAA22" s="877"/>
      <c r="KAB22" s="877"/>
      <c r="KAC22" s="877"/>
      <c r="KAD22" s="877"/>
      <c r="KAE22" s="877"/>
      <c r="KAF22" s="877"/>
      <c r="KAG22" s="877"/>
      <c r="KAH22" s="877"/>
      <c r="KAI22" s="877"/>
      <c r="KAJ22" s="877"/>
      <c r="KAK22" s="877"/>
      <c r="KAL22" s="877"/>
      <c r="KAM22" s="877"/>
      <c r="KAN22" s="877"/>
      <c r="KAO22" s="877"/>
      <c r="KAP22" s="877"/>
      <c r="KAQ22" s="877"/>
      <c r="KAR22" s="877"/>
      <c r="KAS22" s="877"/>
      <c r="KAT22" s="877"/>
      <c r="KAU22" s="877"/>
      <c r="KAV22" s="877"/>
      <c r="KAW22" s="877"/>
      <c r="KAX22" s="877"/>
      <c r="KAY22" s="877"/>
      <c r="KAZ22" s="877"/>
      <c r="KBA22" s="877"/>
      <c r="KBB22" s="877"/>
      <c r="KBC22" s="877"/>
      <c r="KBD22" s="877"/>
      <c r="KBE22" s="877"/>
      <c r="KBF22" s="877"/>
      <c r="KBG22" s="877"/>
      <c r="KBH22" s="877"/>
      <c r="KBI22" s="877"/>
      <c r="KBJ22" s="877"/>
      <c r="KBK22" s="877"/>
      <c r="KBL22" s="877"/>
      <c r="KBM22" s="877"/>
      <c r="KBN22" s="877"/>
      <c r="KBO22" s="877"/>
      <c r="KBP22" s="877"/>
      <c r="KBQ22" s="877"/>
      <c r="KBR22" s="877"/>
      <c r="KBS22" s="877"/>
      <c r="KBT22" s="877"/>
      <c r="KBU22" s="877"/>
      <c r="KBV22" s="877"/>
      <c r="KBW22" s="877"/>
      <c r="KBX22" s="877"/>
      <c r="KBY22" s="877"/>
      <c r="KBZ22" s="877"/>
      <c r="KCA22" s="877"/>
      <c r="KCB22" s="877"/>
      <c r="KCC22" s="877"/>
      <c r="KCD22" s="877"/>
      <c r="KCE22" s="877"/>
      <c r="KCF22" s="877"/>
      <c r="KCG22" s="877"/>
      <c r="KCH22" s="877"/>
      <c r="KCI22" s="877"/>
      <c r="KCJ22" s="877"/>
      <c r="KCK22" s="877"/>
      <c r="KCL22" s="877"/>
      <c r="KCM22" s="877"/>
      <c r="KCN22" s="877"/>
      <c r="KCO22" s="877"/>
      <c r="KCP22" s="877"/>
      <c r="KCQ22" s="877"/>
      <c r="KCR22" s="877"/>
      <c r="KCS22" s="877"/>
      <c r="KCT22" s="877"/>
      <c r="KCU22" s="877"/>
      <c r="KCV22" s="877"/>
      <c r="KCW22" s="877"/>
      <c r="KCX22" s="877"/>
      <c r="KCY22" s="877"/>
      <c r="KCZ22" s="877"/>
      <c r="KDA22" s="877"/>
      <c r="KDB22" s="877"/>
      <c r="KDC22" s="877"/>
      <c r="KDD22" s="877"/>
      <c r="KDE22" s="877"/>
      <c r="KDF22" s="877"/>
      <c r="KDG22" s="877"/>
      <c r="KDH22" s="877"/>
      <c r="KDI22" s="877"/>
      <c r="KDJ22" s="877"/>
      <c r="KDK22" s="877"/>
      <c r="KDL22" s="877"/>
      <c r="KDM22" s="877"/>
      <c r="KDN22" s="877"/>
      <c r="KDO22" s="877"/>
      <c r="KDP22" s="877"/>
      <c r="KDQ22" s="877"/>
      <c r="KDR22" s="877"/>
      <c r="KDS22" s="877"/>
      <c r="KDT22" s="877"/>
      <c r="KDU22" s="877"/>
      <c r="KDV22" s="877"/>
      <c r="KDW22" s="877"/>
      <c r="KDX22" s="877"/>
      <c r="KDY22" s="877"/>
      <c r="KDZ22" s="877"/>
      <c r="KEA22" s="877"/>
      <c r="KEB22" s="877"/>
      <c r="KEC22" s="877"/>
      <c r="KED22" s="877"/>
      <c r="KEE22" s="877"/>
      <c r="KEF22" s="877"/>
      <c r="KEG22" s="877"/>
      <c r="KEH22" s="877"/>
      <c r="KEI22" s="877"/>
      <c r="KEJ22" s="877"/>
      <c r="KEK22" s="877"/>
      <c r="KEL22" s="877"/>
      <c r="KEM22" s="877"/>
      <c r="KEN22" s="877"/>
      <c r="KEO22" s="877"/>
      <c r="KEP22" s="877"/>
      <c r="KEQ22" s="877"/>
      <c r="KER22" s="877"/>
      <c r="KES22" s="877"/>
      <c r="KET22" s="877"/>
      <c r="KEU22" s="877"/>
      <c r="KEV22" s="877"/>
      <c r="KEW22" s="877"/>
      <c r="KEX22" s="877"/>
      <c r="KEY22" s="877"/>
      <c r="KEZ22" s="877"/>
      <c r="KFA22" s="877"/>
      <c r="KFB22" s="877"/>
      <c r="KFC22" s="877"/>
      <c r="KFD22" s="877"/>
      <c r="KFE22" s="877"/>
      <c r="KFF22" s="877"/>
      <c r="KFG22" s="877"/>
      <c r="KFH22" s="877"/>
      <c r="KFI22" s="877"/>
      <c r="KFJ22" s="877"/>
      <c r="KFK22" s="877"/>
      <c r="KFL22" s="877"/>
      <c r="KFM22" s="877"/>
      <c r="KFN22" s="877"/>
      <c r="KFO22" s="877"/>
      <c r="KFP22" s="877"/>
      <c r="KFQ22" s="877"/>
      <c r="KFR22" s="877"/>
      <c r="KFS22" s="877"/>
      <c r="KFT22" s="877"/>
      <c r="KFU22" s="877"/>
      <c r="KFV22" s="877"/>
      <c r="KFW22" s="877"/>
      <c r="KFX22" s="877"/>
      <c r="KFY22" s="877"/>
      <c r="KFZ22" s="877"/>
      <c r="KGA22" s="877"/>
      <c r="KGB22" s="877"/>
      <c r="KGC22" s="877"/>
      <c r="KGD22" s="877"/>
      <c r="KGE22" s="877"/>
      <c r="KGF22" s="877"/>
      <c r="KGG22" s="877"/>
      <c r="KGH22" s="877"/>
      <c r="KGI22" s="877"/>
      <c r="KGJ22" s="877"/>
      <c r="KGK22" s="877"/>
      <c r="KGL22" s="877"/>
      <c r="KGM22" s="877"/>
      <c r="KGN22" s="877"/>
      <c r="KGO22" s="877"/>
      <c r="KGP22" s="877"/>
      <c r="KGQ22" s="877"/>
      <c r="KGR22" s="877"/>
      <c r="KGS22" s="877"/>
      <c r="KGT22" s="877"/>
      <c r="KGU22" s="877"/>
      <c r="KGV22" s="877"/>
      <c r="KGW22" s="877"/>
      <c r="KGX22" s="877"/>
      <c r="KGY22" s="877"/>
      <c r="KGZ22" s="877"/>
      <c r="KHA22" s="877"/>
      <c r="KHB22" s="877"/>
      <c r="KHC22" s="877"/>
      <c r="KHD22" s="877"/>
      <c r="KHE22" s="877"/>
      <c r="KHF22" s="877"/>
      <c r="KHG22" s="877"/>
      <c r="KHH22" s="877"/>
      <c r="KHI22" s="877"/>
      <c r="KHJ22" s="877"/>
      <c r="KHK22" s="877"/>
      <c r="KHL22" s="877"/>
      <c r="KHM22" s="877"/>
      <c r="KHN22" s="877"/>
      <c r="KHO22" s="877"/>
      <c r="KHP22" s="877"/>
      <c r="KHQ22" s="877"/>
      <c r="KHR22" s="877"/>
      <c r="KHS22" s="877"/>
      <c r="KHT22" s="877"/>
      <c r="KHU22" s="877"/>
      <c r="KHV22" s="877"/>
      <c r="KHW22" s="877"/>
      <c r="KHX22" s="877"/>
      <c r="KHY22" s="877"/>
      <c r="KHZ22" s="877"/>
      <c r="KIA22" s="877"/>
      <c r="KIB22" s="877"/>
      <c r="KIC22" s="877"/>
      <c r="KID22" s="877"/>
      <c r="KIE22" s="877"/>
      <c r="KIF22" s="877"/>
      <c r="KIG22" s="877"/>
      <c r="KIH22" s="877"/>
      <c r="KII22" s="877"/>
      <c r="KIJ22" s="877"/>
      <c r="KIK22" s="877"/>
      <c r="KIL22" s="877"/>
      <c r="KIM22" s="877"/>
      <c r="KIN22" s="877"/>
      <c r="KIO22" s="877"/>
      <c r="KIP22" s="877"/>
      <c r="KIQ22" s="877"/>
      <c r="KIR22" s="877"/>
      <c r="KIS22" s="877"/>
      <c r="KIT22" s="877"/>
      <c r="KIU22" s="877"/>
      <c r="KIV22" s="877"/>
      <c r="KIW22" s="877"/>
      <c r="KIX22" s="877"/>
      <c r="KIY22" s="877"/>
      <c r="KIZ22" s="877"/>
      <c r="KJA22" s="877"/>
      <c r="KJB22" s="877"/>
      <c r="KJC22" s="877"/>
      <c r="KJD22" s="877"/>
      <c r="KJE22" s="877"/>
      <c r="KJF22" s="877"/>
      <c r="KJG22" s="877"/>
      <c r="KJH22" s="877"/>
      <c r="KJI22" s="877"/>
      <c r="KJJ22" s="877"/>
      <c r="KJK22" s="877"/>
      <c r="KJL22" s="877"/>
      <c r="KJM22" s="877"/>
      <c r="KJN22" s="877"/>
      <c r="KJO22" s="877"/>
      <c r="KJP22" s="877"/>
      <c r="KJQ22" s="877"/>
      <c r="KJR22" s="877"/>
      <c r="KJS22" s="877"/>
      <c r="KJT22" s="877"/>
      <c r="KJU22" s="877"/>
      <c r="KJV22" s="877"/>
      <c r="KJW22" s="877"/>
      <c r="KJX22" s="877"/>
      <c r="KJY22" s="877"/>
      <c r="KJZ22" s="877"/>
      <c r="KKA22" s="877"/>
      <c r="KKB22" s="877"/>
      <c r="KKC22" s="877"/>
      <c r="KKD22" s="877"/>
      <c r="KKE22" s="877"/>
      <c r="KKF22" s="877"/>
      <c r="KKG22" s="877"/>
      <c r="KKH22" s="877"/>
      <c r="KKI22" s="877"/>
      <c r="KKJ22" s="877"/>
      <c r="KKK22" s="877"/>
      <c r="KKL22" s="877"/>
      <c r="KKM22" s="877"/>
      <c r="KKN22" s="877"/>
      <c r="KKO22" s="877"/>
      <c r="KKP22" s="877"/>
      <c r="KKQ22" s="877"/>
      <c r="KKR22" s="877"/>
      <c r="KKS22" s="877"/>
      <c r="KKT22" s="877"/>
      <c r="KKU22" s="877"/>
      <c r="KKV22" s="877"/>
      <c r="KKW22" s="877"/>
      <c r="KKX22" s="877"/>
      <c r="KKY22" s="877"/>
      <c r="KKZ22" s="877"/>
      <c r="KLA22" s="877"/>
      <c r="KLB22" s="877"/>
      <c r="KLC22" s="877"/>
      <c r="KLD22" s="877"/>
      <c r="KLE22" s="877"/>
      <c r="KLF22" s="877"/>
      <c r="KLG22" s="877"/>
      <c r="KLH22" s="877"/>
      <c r="KLI22" s="877"/>
      <c r="KLJ22" s="877"/>
      <c r="KLK22" s="877"/>
      <c r="KLL22" s="877"/>
      <c r="KLM22" s="877"/>
      <c r="KLN22" s="877"/>
      <c r="KLO22" s="877"/>
      <c r="KLP22" s="877"/>
      <c r="KLQ22" s="877"/>
      <c r="KLR22" s="877"/>
      <c r="KLS22" s="877"/>
      <c r="KLT22" s="877"/>
      <c r="KLU22" s="877"/>
      <c r="KLV22" s="877"/>
      <c r="KLW22" s="877"/>
      <c r="KLX22" s="877"/>
      <c r="KLY22" s="877"/>
      <c r="KLZ22" s="877"/>
      <c r="KMA22" s="877"/>
      <c r="KMB22" s="877"/>
      <c r="KMC22" s="877"/>
      <c r="KMD22" s="877"/>
      <c r="KME22" s="877"/>
      <c r="KMF22" s="877"/>
      <c r="KMG22" s="877"/>
      <c r="KMH22" s="877"/>
      <c r="KMI22" s="877"/>
      <c r="KMJ22" s="877"/>
      <c r="KMK22" s="877"/>
      <c r="KML22" s="877"/>
      <c r="KMM22" s="877"/>
      <c r="KMN22" s="877"/>
      <c r="KMO22" s="877"/>
      <c r="KMP22" s="877"/>
      <c r="KMQ22" s="877"/>
      <c r="KMR22" s="877"/>
      <c r="KMS22" s="877"/>
      <c r="KMT22" s="877"/>
      <c r="KMU22" s="877"/>
      <c r="KMV22" s="877"/>
      <c r="KMW22" s="877"/>
      <c r="KMX22" s="877"/>
      <c r="KMY22" s="877"/>
      <c r="KMZ22" s="877"/>
      <c r="KNA22" s="877"/>
      <c r="KNB22" s="877"/>
      <c r="KNC22" s="877"/>
      <c r="KND22" s="877"/>
      <c r="KNE22" s="877"/>
      <c r="KNF22" s="877"/>
      <c r="KNG22" s="877"/>
      <c r="KNH22" s="877"/>
      <c r="KNI22" s="877"/>
      <c r="KNJ22" s="877"/>
      <c r="KNK22" s="877"/>
      <c r="KNL22" s="877"/>
      <c r="KNM22" s="877"/>
      <c r="KNN22" s="877"/>
      <c r="KNO22" s="877"/>
      <c r="KNP22" s="877"/>
      <c r="KNQ22" s="877"/>
      <c r="KNR22" s="877"/>
      <c r="KNS22" s="877"/>
      <c r="KNT22" s="877"/>
      <c r="KNU22" s="877"/>
      <c r="KNV22" s="877"/>
      <c r="KNW22" s="877"/>
      <c r="KNX22" s="877"/>
      <c r="KNY22" s="877"/>
      <c r="KNZ22" s="877"/>
      <c r="KOA22" s="877"/>
      <c r="KOB22" s="877"/>
      <c r="KOC22" s="877"/>
      <c r="KOD22" s="877"/>
      <c r="KOE22" s="877"/>
      <c r="KOF22" s="877"/>
      <c r="KOG22" s="877"/>
      <c r="KOH22" s="877"/>
      <c r="KOI22" s="877"/>
      <c r="KOJ22" s="877"/>
      <c r="KOK22" s="877"/>
      <c r="KOL22" s="877"/>
      <c r="KOM22" s="877"/>
      <c r="KON22" s="877"/>
      <c r="KOO22" s="877"/>
      <c r="KOP22" s="877"/>
      <c r="KOQ22" s="877"/>
      <c r="KOR22" s="877"/>
      <c r="KOS22" s="877"/>
      <c r="KOT22" s="877"/>
      <c r="KOU22" s="877"/>
      <c r="KOV22" s="877"/>
      <c r="KOW22" s="877"/>
      <c r="KOX22" s="877"/>
      <c r="KOY22" s="877"/>
      <c r="KOZ22" s="877"/>
      <c r="KPA22" s="877"/>
      <c r="KPB22" s="877"/>
      <c r="KPC22" s="877"/>
      <c r="KPD22" s="877"/>
      <c r="KPE22" s="877"/>
      <c r="KPF22" s="877"/>
      <c r="KPG22" s="877"/>
      <c r="KPH22" s="877"/>
      <c r="KPI22" s="877"/>
      <c r="KPJ22" s="877"/>
      <c r="KPK22" s="877"/>
      <c r="KPL22" s="877"/>
      <c r="KPM22" s="877"/>
      <c r="KPN22" s="877"/>
      <c r="KPO22" s="877"/>
      <c r="KPP22" s="877"/>
      <c r="KPQ22" s="877"/>
      <c r="KPR22" s="877"/>
      <c r="KPS22" s="877"/>
      <c r="KPT22" s="877"/>
      <c r="KPU22" s="877"/>
      <c r="KPV22" s="877"/>
      <c r="KPW22" s="877"/>
      <c r="KPX22" s="877"/>
      <c r="KPY22" s="877"/>
      <c r="KPZ22" s="877"/>
      <c r="KQA22" s="877"/>
      <c r="KQB22" s="877"/>
      <c r="KQC22" s="877"/>
      <c r="KQD22" s="877"/>
      <c r="KQE22" s="877"/>
      <c r="KQF22" s="877"/>
      <c r="KQG22" s="877"/>
      <c r="KQH22" s="877"/>
      <c r="KQI22" s="877"/>
      <c r="KQJ22" s="877"/>
      <c r="KQK22" s="877"/>
      <c r="KQL22" s="877"/>
      <c r="KQM22" s="877"/>
      <c r="KQN22" s="877"/>
      <c r="KQO22" s="877"/>
      <c r="KQP22" s="877"/>
      <c r="KQQ22" s="877"/>
      <c r="KQR22" s="877"/>
      <c r="KQS22" s="877"/>
      <c r="KQT22" s="877"/>
      <c r="KQU22" s="877"/>
      <c r="KQV22" s="877"/>
      <c r="KQW22" s="877"/>
      <c r="KQX22" s="877"/>
      <c r="KQY22" s="877"/>
      <c r="KQZ22" s="877"/>
      <c r="KRA22" s="877"/>
      <c r="KRB22" s="877"/>
      <c r="KRC22" s="877"/>
      <c r="KRD22" s="877"/>
      <c r="KRE22" s="877"/>
      <c r="KRF22" s="877"/>
      <c r="KRG22" s="877"/>
      <c r="KRH22" s="877"/>
      <c r="KRI22" s="877"/>
      <c r="KRJ22" s="877"/>
      <c r="KRK22" s="877"/>
      <c r="KRL22" s="877"/>
      <c r="KRM22" s="877"/>
      <c r="KRN22" s="877"/>
      <c r="KRO22" s="877"/>
      <c r="KRP22" s="877"/>
      <c r="KRQ22" s="877"/>
      <c r="KRR22" s="877"/>
      <c r="KRS22" s="877"/>
      <c r="KRT22" s="877"/>
      <c r="KRU22" s="877"/>
      <c r="KRV22" s="877"/>
      <c r="KRW22" s="877"/>
      <c r="KRX22" s="877"/>
      <c r="KRY22" s="877"/>
      <c r="KRZ22" s="877"/>
      <c r="KSA22" s="877"/>
      <c r="KSB22" s="877"/>
      <c r="KSC22" s="877"/>
      <c r="KSD22" s="877"/>
      <c r="KSE22" s="877"/>
      <c r="KSF22" s="877"/>
      <c r="KSG22" s="877"/>
      <c r="KSH22" s="877"/>
      <c r="KSI22" s="877"/>
      <c r="KSJ22" s="877"/>
      <c r="KSK22" s="877"/>
      <c r="KSL22" s="877"/>
      <c r="KSM22" s="877"/>
      <c r="KSN22" s="877"/>
      <c r="KSO22" s="877"/>
      <c r="KSP22" s="877"/>
      <c r="KSQ22" s="877"/>
      <c r="KSR22" s="877"/>
      <c r="KSS22" s="877"/>
      <c r="KST22" s="877"/>
      <c r="KSU22" s="877"/>
      <c r="KSV22" s="877"/>
      <c r="KSW22" s="877"/>
      <c r="KSX22" s="877"/>
      <c r="KSY22" s="877"/>
      <c r="KSZ22" s="877"/>
      <c r="KTA22" s="877"/>
      <c r="KTB22" s="877"/>
      <c r="KTC22" s="877"/>
      <c r="KTD22" s="877"/>
      <c r="KTE22" s="877"/>
      <c r="KTF22" s="877"/>
      <c r="KTG22" s="877"/>
      <c r="KTH22" s="877"/>
      <c r="KTI22" s="877"/>
      <c r="KTJ22" s="877"/>
      <c r="KTK22" s="877"/>
      <c r="KTL22" s="877"/>
      <c r="KTM22" s="877"/>
      <c r="KTN22" s="877"/>
      <c r="KTO22" s="877"/>
      <c r="KTP22" s="877"/>
      <c r="KTQ22" s="877"/>
      <c r="KTR22" s="877"/>
      <c r="KTS22" s="877"/>
      <c r="KTT22" s="877"/>
      <c r="KTU22" s="877"/>
      <c r="KTV22" s="877"/>
      <c r="KTW22" s="877"/>
      <c r="KTX22" s="877"/>
      <c r="KTY22" s="877"/>
      <c r="KTZ22" s="877"/>
      <c r="KUA22" s="877"/>
      <c r="KUB22" s="877"/>
      <c r="KUC22" s="877"/>
      <c r="KUD22" s="877"/>
      <c r="KUE22" s="877"/>
      <c r="KUF22" s="877"/>
      <c r="KUG22" s="877"/>
      <c r="KUH22" s="877"/>
      <c r="KUI22" s="877"/>
      <c r="KUJ22" s="877"/>
      <c r="KUK22" s="877"/>
      <c r="KUL22" s="877"/>
      <c r="KUM22" s="877"/>
      <c r="KUN22" s="877"/>
      <c r="KUO22" s="877"/>
      <c r="KUP22" s="877"/>
      <c r="KUQ22" s="877"/>
      <c r="KUR22" s="877"/>
      <c r="KUS22" s="877"/>
      <c r="KUT22" s="877"/>
      <c r="KUU22" s="877"/>
      <c r="KUV22" s="877"/>
      <c r="KUW22" s="877"/>
      <c r="KUX22" s="877"/>
      <c r="KUY22" s="877"/>
      <c r="KUZ22" s="877"/>
      <c r="KVA22" s="877"/>
      <c r="KVB22" s="877"/>
      <c r="KVC22" s="877"/>
      <c r="KVD22" s="877"/>
      <c r="KVE22" s="877"/>
      <c r="KVF22" s="877"/>
      <c r="KVG22" s="877"/>
      <c r="KVH22" s="877"/>
      <c r="KVI22" s="877"/>
      <c r="KVJ22" s="877"/>
      <c r="KVK22" s="877"/>
      <c r="KVL22" s="877"/>
      <c r="KVM22" s="877"/>
      <c r="KVN22" s="877"/>
      <c r="KVO22" s="877"/>
      <c r="KVP22" s="877"/>
      <c r="KVQ22" s="877"/>
      <c r="KVR22" s="877"/>
      <c r="KVS22" s="877"/>
      <c r="KVT22" s="877"/>
      <c r="KVU22" s="877"/>
      <c r="KVV22" s="877"/>
      <c r="KVW22" s="877"/>
      <c r="KVX22" s="877"/>
      <c r="KVY22" s="877"/>
      <c r="KVZ22" s="877"/>
      <c r="KWA22" s="877"/>
      <c r="KWB22" s="877"/>
      <c r="KWC22" s="877"/>
      <c r="KWD22" s="877"/>
      <c r="KWE22" s="877"/>
      <c r="KWF22" s="877"/>
      <c r="KWG22" s="877"/>
      <c r="KWH22" s="877"/>
      <c r="KWI22" s="877"/>
      <c r="KWJ22" s="877"/>
      <c r="KWK22" s="877"/>
      <c r="KWL22" s="877"/>
      <c r="KWM22" s="877"/>
      <c r="KWN22" s="877"/>
      <c r="KWO22" s="877"/>
      <c r="KWP22" s="877"/>
      <c r="KWQ22" s="877"/>
      <c r="KWR22" s="877"/>
      <c r="KWS22" s="877"/>
      <c r="KWT22" s="877"/>
      <c r="KWU22" s="877"/>
      <c r="KWV22" s="877"/>
      <c r="KWW22" s="877"/>
      <c r="KWX22" s="877"/>
      <c r="KWY22" s="877"/>
      <c r="KWZ22" s="877"/>
      <c r="KXA22" s="877"/>
      <c r="KXB22" s="877"/>
      <c r="KXC22" s="877"/>
      <c r="KXD22" s="877"/>
      <c r="KXE22" s="877"/>
      <c r="KXF22" s="877"/>
      <c r="KXG22" s="877"/>
      <c r="KXH22" s="877"/>
      <c r="KXI22" s="877"/>
      <c r="KXJ22" s="877"/>
      <c r="KXK22" s="877"/>
      <c r="KXL22" s="877"/>
      <c r="KXM22" s="877"/>
      <c r="KXN22" s="877"/>
      <c r="KXO22" s="877"/>
      <c r="KXP22" s="877"/>
      <c r="KXQ22" s="877"/>
      <c r="KXR22" s="877"/>
      <c r="KXS22" s="877"/>
      <c r="KXT22" s="877"/>
      <c r="KXU22" s="877"/>
      <c r="KXV22" s="877"/>
      <c r="KXW22" s="877"/>
      <c r="KXX22" s="877"/>
      <c r="KXY22" s="877"/>
      <c r="KXZ22" s="877"/>
      <c r="KYA22" s="877"/>
      <c r="KYB22" s="877"/>
      <c r="KYC22" s="877"/>
      <c r="KYD22" s="877"/>
      <c r="KYE22" s="877"/>
      <c r="KYF22" s="877"/>
      <c r="KYG22" s="877"/>
      <c r="KYH22" s="877"/>
      <c r="KYI22" s="877"/>
      <c r="KYJ22" s="877"/>
      <c r="KYK22" s="877"/>
      <c r="KYL22" s="877"/>
      <c r="KYM22" s="877"/>
      <c r="KYN22" s="877"/>
      <c r="KYO22" s="877"/>
      <c r="KYP22" s="877"/>
      <c r="KYQ22" s="877"/>
      <c r="KYR22" s="877"/>
      <c r="KYS22" s="877"/>
      <c r="KYT22" s="877"/>
      <c r="KYU22" s="877"/>
      <c r="KYV22" s="877"/>
      <c r="KYW22" s="877"/>
      <c r="KYX22" s="877"/>
      <c r="KYY22" s="877"/>
      <c r="KYZ22" s="877"/>
      <c r="KZA22" s="877"/>
      <c r="KZB22" s="877"/>
      <c r="KZC22" s="877"/>
      <c r="KZD22" s="877"/>
      <c r="KZE22" s="877"/>
      <c r="KZF22" s="877"/>
      <c r="KZG22" s="877"/>
      <c r="KZH22" s="877"/>
      <c r="KZI22" s="877"/>
      <c r="KZJ22" s="877"/>
      <c r="KZK22" s="877"/>
      <c r="KZL22" s="877"/>
      <c r="KZM22" s="877"/>
      <c r="KZN22" s="877"/>
      <c r="KZO22" s="877"/>
      <c r="KZP22" s="877"/>
      <c r="KZQ22" s="877"/>
      <c r="KZR22" s="877"/>
      <c r="KZS22" s="877"/>
      <c r="KZT22" s="877"/>
      <c r="KZU22" s="877"/>
      <c r="KZV22" s="877"/>
      <c r="KZW22" s="877"/>
      <c r="KZX22" s="877"/>
      <c r="KZY22" s="877"/>
      <c r="KZZ22" s="877"/>
      <c r="LAA22" s="877"/>
      <c r="LAB22" s="877"/>
      <c r="LAC22" s="877"/>
      <c r="LAD22" s="877"/>
      <c r="LAE22" s="877"/>
      <c r="LAF22" s="877"/>
      <c r="LAG22" s="877"/>
      <c r="LAH22" s="877"/>
      <c r="LAI22" s="877"/>
      <c r="LAJ22" s="877"/>
      <c r="LAK22" s="877"/>
      <c r="LAL22" s="877"/>
      <c r="LAM22" s="877"/>
      <c r="LAN22" s="877"/>
      <c r="LAO22" s="877"/>
      <c r="LAP22" s="877"/>
      <c r="LAQ22" s="877"/>
      <c r="LAR22" s="877"/>
      <c r="LAS22" s="877"/>
      <c r="LAT22" s="877"/>
      <c r="LAU22" s="877"/>
      <c r="LAV22" s="877"/>
      <c r="LAW22" s="877"/>
      <c r="LAX22" s="877"/>
      <c r="LAY22" s="877"/>
      <c r="LAZ22" s="877"/>
      <c r="LBA22" s="877"/>
      <c r="LBB22" s="877"/>
      <c r="LBC22" s="877"/>
      <c r="LBD22" s="877"/>
      <c r="LBE22" s="877"/>
      <c r="LBF22" s="877"/>
      <c r="LBG22" s="877"/>
      <c r="LBH22" s="877"/>
      <c r="LBI22" s="877"/>
      <c r="LBJ22" s="877"/>
      <c r="LBK22" s="877"/>
      <c r="LBL22" s="877"/>
      <c r="LBM22" s="877"/>
      <c r="LBN22" s="877"/>
      <c r="LBO22" s="877"/>
      <c r="LBP22" s="877"/>
      <c r="LBQ22" s="877"/>
      <c r="LBR22" s="877"/>
      <c r="LBS22" s="877"/>
      <c r="LBT22" s="877"/>
      <c r="LBU22" s="877"/>
      <c r="LBV22" s="877"/>
      <c r="LBW22" s="877"/>
      <c r="LBX22" s="877"/>
      <c r="LBY22" s="877"/>
      <c r="LBZ22" s="877"/>
      <c r="LCA22" s="877"/>
      <c r="LCB22" s="877"/>
      <c r="LCC22" s="877"/>
      <c r="LCD22" s="877"/>
      <c r="LCE22" s="877"/>
      <c r="LCF22" s="877"/>
      <c r="LCG22" s="877"/>
      <c r="LCH22" s="877"/>
      <c r="LCI22" s="877"/>
      <c r="LCJ22" s="877"/>
      <c r="LCK22" s="877"/>
      <c r="LCL22" s="877"/>
      <c r="LCM22" s="877"/>
      <c r="LCN22" s="877"/>
      <c r="LCO22" s="877"/>
      <c r="LCP22" s="877"/>
      <c r="LCQ22" s="877"/>
      <c r="LCR22" s="877"/>
      <c r="LCS22" s="877"/>
      <c r="LCT22" s="877"/>
      <c r="LCU22" s="877"/>
      <c r="LCV22" s="877"/>
      <c r="LCW22" s="877"/>
      <c r="LCX22" s="877"/>
      <c r="LCY22" s="877"/>
      <c r="LCZ22" s="877"/>
      <c r="LDA22" s="877"/>
      <c r="LDB22" s="877"/>
      <c r="LDC22" s="877"/>
      <c r="LDD22" s="877"/>
      <c r="LDE22" s="877"/>
      <c r="LDF22" s="877"/>
      <c r="LDG22" s="877"/>
      <c r="LDH22" s="877"/>
      <c r="LDI22" s="877"/>
      <c r="LDJ22" s="877"/>
      <c r="LDK22" s="877"/>
      <c r="LDL22" s="877"/>
      <c r="LDM22" s="877"/>
      <c r="LDN22" s="877"/>
      <c r="LDO22" s="877"/>
      <c r="LDP22" s="877"/>
      <c r="LDQ22" s="877"/>
      <c r="LDR22" s="877"/>
      <c r="LDS22" s="877"/>
      <c r="LDT22" s="877"/>
      <c r="LDU22" s="877"/>
      <c r="LDV22" s="877"/>
      <c r="LDW22" s="877"/>
      <c r="LDX22" s="877"/>
      <c r="LDY22" s="877"/>
      <c r="LDZ22" s="877"/>
      <c r="LEA22" s="877"/>
      <c r="LEB22" s="877"/>
      <c r="LEC22" s="877"/>
      <c r="LED22" s="877"/>
      <c r="LEE22" s="877"/>
      <c r="LEF22" s="877"/>
      <c r="LEG22" s="877"/>
      <c r="LEH22" s="877"/>
      <c r="LEI22" s="877"/>
      <c r="LEJ22" s="877"/>
      <c r="LEK22" s="877"/>
      <c r="LEL22" s="877"/>
      <c r="LEM22" s="877"/>
      <c r="LEN22" s="877"/>
      <c r="LEO22" s="877"/>
      <c r="LEP22" s="877"/>
      <c r="LEQ22" s="877"/>
      <c r="LER22" s="877"/>
      <c r="LES22" s="877"/>
      <c r="LET22" s="877"/>
      <c r="LEU22" s="877"/>
      <c r="LEV22" s="877"/>
      <c r="LEW22" s="877"/>
      <c r="LEX22" s="877"/>
      <c r="LEY22" s="877"/>
      <c r="LEZ22" s="877"/>
      <c r="LFA22" s="877"/>
      <c r="LFB22" s="877"/>
      <c r="LFC22" s="877"/>
      <c r="LFD22" s="877"/>
      <c r="LFE22" s="877"/>
      <c r="LFF22" s="877"/>
      <c r="LFG22" s="877"/>
      <c r="LFH22" s="877"/>
      <c r="LFI22" s="877"/>
      <c r="LFJ22" s="877"/>
      <c r="LFK22" s="877"/>
      <c r="LFL22" s="877"/>
      <c r="LFM22" s="877"/>
      <c r="LFN22" s="877"/>
      <c r="LFO22" s="877"/>
      <c r="LFP22" s="877"/>
      <c r="LFQ22" s="877"/>
      <c r="LFR22" s="877"/>
      <c r="LFS22" s="877"/>
      <c r="LFT22" s="877"/>
      <c r="LFU22" s="877"/>
      <c r="LFV22" s="877"/>
      <c r="LFW22" s="877"/>
      <c r="LFX22" s="877"/>
      <c r="LFY22" s="877"/>
      <c r="LFZ22" s="877"/>
      <c r="LGA22" s="877"/>
      <c r="LGB22" s="877"/>
      <c r="LGC22" s="877"/>
      <c r="LGD22" s="877"/>
      <c r="LGE22" s="877"/>
      <c r="LGF22" s="877"/>
      <c r="LGG22" s="877"/>
      <c r="LGH22" s="877"/>
      <c r="LGI22" s="877"/>
      <c r="LGJ22" s="877"/>
      <c r="LGK22" s="877"/>
      <c r="LGL22" s="877"/>
      <c r="LGM22" s="877"/>
      <c r="LGN22" s="877"/>
      <c r="LGO22" s="877"/>
      <c r="LGP22" s="877"/>
      <c r="LGQ22" s="877"/>
      <c r="LGR22" s="877"/>
      <c r="LGS22" s="877"/>
      <c r="LGT22" s="877"/>
      <c r="LGU22" s="877"/>
      <c r="LGV22" s="877"/>
      <c r="LGW22" s="877"/>
      <c r="LGX22" s="877"/>
      <c r="LGY22" s="877"/>
      <c r="LGZ22" s="877"/>
      <c r="LHA22" s="877"/>
      <c r="LHB22" s="877"/>
      <c r="LHC22" s="877"/>
      <c r="LHD22" s="877"/>
      <c r="LHE22" s="877"/>
      <c r="LHF22" s="877"/>
      <c r="LHG22" s="877"/>
      <c r="LHH22" s="877"/>
      <c r="LHI22" s="877"/>
      <c r="LHJ22" s="877"/>
      <c r="LHK22" s="877"/>
      <c r="LHL22" s="877"/>
      <c r="LHM22" s="877"/>
      <c r="LHN22" s="877"/>
      <c r="LHO22" s="877"/>
      <c r="LHP22" s="877"/>
      <c r="LHQ22" s="877"/>
      <c r="LHR22" s="877"/>
      <c r="LHS22" s="877"/>
      <c r="LHT22" s="877"/>
      <c r="LHU22" s="877"/>
      <c r="LHV22" s="877"/>
      <c r="LHW22" s="877"/>
      <c r="LHX22" s="877"/>
      <c r="LHY22" s="877"/>
      <c r="LHZ22" s="877"/>
      <c r="LIA22" s="877"/>
      <c r="LIB22" s="877"/>
      <c r="LIC22" s="877"/>
      <c r="LID22" s="877"/>
      <c r="LIE22" s="877"/>
      <c r="LIF22" s="877"/>
      <c r="LIG22" s="877"/>
      <c r="LIH22" s="877"/>
      <c r="LII22" s="877"/>
      <c r="LIJ22" s="877"/>
      <c r="LIK22" s="877"/>
      <c r="LIL22" s="877"/>
      <c r="LIM22" s="877"/>
      <c r="LIN22" s="877"/>
      <c r="LIO22" s="877"/>
      <c r="LIP22" s="877"/>
      <c r="LIQ22" s="877"/>
      <c r="LIR22" s="877"/>
      <c r="LIS22" s="877"/>
      <c r="LIT22" s="877"/>
      <c r="LIU22" s="877"/>
      <c r="LIV22" s="877"/>
      <c r="LIW22" s="877"/>
      <c r="LIX22" s="877"/>
      <c r="LIY22" s="877"/>
      <c r="LIZ22" s="877"/>
      <c r="LJA22" s="877"/>
      <c r="LJB22" s="877"/>
      <c r="LJC22" s="877"/>
      <c r="LJD22" s="877"/>
      <c r="LJE22" s="877"/>
      <c r="LJF22" s="877"/>
      <c r="LJG22" s="877"/>
      <c r="LJH22" s="877"/>
      <c r="LJI22" s="877"/>
      <c r="LJJ22" s="877"/>
      <c r="LJK22" s="877"/>
      <c r="LJL22" s="877"/>
      <c r="LJM22" s="877"/>
      <c r="LJN22" s="877"/>
      <c r="LJO22" s="877"/>
      <c r="LJP22" s="877"/>
      <c r="LJQ22" s="877"/>
      <c r="LJR22" s="877"/>
      <c r="LJS22" s="877"/>
      <c r="LJT22" s="877"/>
      <c r="LJU22" s="877"/>
      <c r="LJV22" s="877"/>
      <c r="LJW22" s="877"/>
      <c r="LJX22" s="877"/>
      <c r="LJY22" s="877"/>
      <c r="LJZ22" s="877"/>
      <c r="LKA22" s="877"/>
      <c r="LKB22" s="877"/>
      <c r="LKC22" s="877"/>
      <c r="LKD22" s="877"/>
      <c r="LKE22" s="877"/>
      <c r="LKF22" s="877"/>
      <c r="LKG22" s="877"/>
      <c r="LKH22" s="877"/>
      <c r="LKI22" s="877"/>
      <c r="LKJ22" s="877"/>
      <c r="LKK22" s="877"/>
      <c r="LKL22" s="877"/>
      <c r="LKM22" s="877"/>
      <c r="LKN22" s="877"/>
      <c r="LKO22" s="877"/>
      <c r="LKP22" s="877"/>
      <c r="LKQ22" s="877"/>
      <c r="LKR22" s="877"/>
      <c r="LKS22" s="877"/>
      <c r="LKT22" s="877"/>
      <c r="LKU22" s="877"/>
      <c r="LKV22" s="877"/>
      <c r="LKW22" s="877"/>
      <c r="LKX22" s="877"/>
      <c r="LKY22" s="877"/>
      <c r="LKZ22" s="877"/>
      <c r="LLA22" s="877"/>
      <c r="LLB22" s="877"/>
      <c r="LLC22" s="877"/>
      <c r="LLD22" s="877"/>
      <c r="LLE22" s="877"/>
      <c r="LLF22" s="877"/>
      <c r="LLG22" s="877"/>
      <c r="LLH22" s="877"/>
      <c r="LLI22" s="877"/>
      <c r="LLJ22" s="877"/>
      <c r="LLK22" s="877"/>
      <c r="LLL22" s="877"/>
      <c r="LLM22" s="877"/>
      <c r="LLN22" s="877"/>
      <c r="LLO22" s="877"/>
      <c r="LLP22" s="877"/>
      <c r="LLQ22" s="877"/>
      <c r="LLR22" s="877"/>
      <c r="LLS22" s="877"/>
      <c r="LLT22" s="877"/>
      <c r="LLU22" s="877"/>
      <c r="LLV22" s="877"/>
      <c r="LLW22" s="877"/>
      <c r="LLX22" s="877"/>
      <c r="LLY22" s="877"/>
      <c r="LLZ22" s="877"/>
      <c r="LMA22" s="877"/>
      <c r="LMB22" s="877"/>
      <c r="LMC22" s="877"/>
      <c r="LMD22" s="877"/>
      <c r="LME22" s="877"/>
      <c r="LMF22" s="877"/>
      <c r="LMG22" s="877"/>
      <c r="LMH22" s="877"/>
      <c r="LMI22" s="877"/>
      <c r="LMJ22" s="877"/>
      <c r="LMK22" s="877"/>
      <c r="LML22" s="877"/>
      <c r="LMM22" s="877"/>
      <c r="LMN22" s="877"/>
      <c r="LMO22" s="877"/>
      <c r="LMP22" s="877"/>
      <c r="LMQ22" s="877"/>
      <c r="LMR22" s="877"/>
      <c r="LMS22" s="877"/>
      <c r="LMT22" s="877"/>
      <c r="LMU22" s="877"/>
      <c r="LMV22" s="877"/>
      <c r="LMW22" s="877"/>
      <c r="LMX22" s="877"/>
      <c r="LMY22" s="877"/>
      <c r="LMZ22" s="877"/>
      <c r="LNA22" s="877"/>
      <c r="LNB22" s="877"/>
      <c r="LNC22" s="877"/>
      <c r="LND22" s="877"/>
      <c r="LNE22" s="877"/>
      <c r="LNF22" s="877"/>
      <c r="LNG22" s="877"/>
      <c r="LNH22" s="877"/>
      <c r="LNI22" s="877"/>
      <c r="LNJ22" s="877"/>
      <c r="LNK22" s="877"/>
      <c r="LNL22" s="877"/>
      <c r="LNM22" s="877"/>
      <c r="LNN22" s="877"/>
      <c r="LNO22" s="877"/>
      <c r="LNP22" s="877"/>
      <c r="LNQ22" s="877"/>
      <c r="LNR22" s="877"/>
      <c r="LNS22" s="877"/>
      <c r="LNT22" s="877"/>
      <c r="LNU22" s="877"/>
      <c r="LNV22" s="877"/>
      <c r="LNW22" s="877"/>
      <c r="LNX22" s="877"/>
      <c r="LNY22" s="877"/>
      <c r="LNZ22" s="877"/>
      <c r="LOA22" s="877"/>
      <c r="LOB22" s="877"/>
      <c r="LOC22" s="877"/>
      <c r="LOD22" s="877"/>
      <c r="LOE22" s="877"/>
      <c r="LOF22" s="877"/>
      <c r="LOG22" s="877"/>
      <c r="LOH22" s="877"/>
      <c r="LOI22" s="877"/>
      <c r="LOJ22" s="877"/>
      <c r="LOK22" s="877"/>
      <c r="LOL22" s="877"/>
      <c r="LOM22" s="877"/>
      <c r="LON22" s="877"/>
      <c r="LOO22" s="877"/>
      <c r="LOP22" s="877"/>
      <c r="LOQ22" s="877"/>
      <c r="LOR22" s="877"/>
      <c r="LOS22" s="877"/>
      <c r="LOT22" s="877"/>
      <c r="LOU22" s="877"/>
      <c r="LOV22" s="877"/>
      <c r="LOW22" s="877"/>
      <c r="LOX22" s="877"/>
      <c r="LOY22" s="877"/>
      <c r="LOZ22" s="877"/>
      <c r="LPA22" s="877"/>
      <c r="LPB22" s="877"/>
      <c r="LPC22" s="877"/>
      <c r="LPD22" s="877"/>
      <c r="LPE22" s="877"/>
      <c r="LPF22" s="877"/>
      <c r="LPG22" s="877"/>
      <c r="LPH22" s="877"/>
      <c r="LPI22" s="877"/>
      <c r="LPJ22" s="877"/>
      <c r="LPK22" s="877"/>
      <c r="LPL22" s="877"/>
      <c r="LPM22" s="877"/>
      <c r="LPN22" s="877"/>
      <c r="LPO22" s="877"/>
      <c r="LPP22" s="877"/>
      <c r="LPQ22" s="877"/>
      <c r="LPR22" s="877"/>
      <c r="LPS22" s="877"/>
      <c r="LPT22" s="877"/>
      <c r="LPU22" s="877"/>
      <c r="LPV22" s="877"/>
      <c r="LPW22" s="877"/>
      <c r="LPX22" s="877"/>
      <c r="LPY22" s="877"/>
      <c r="LPZ22" s="877"/>
      <c r="LQA22" s="877"/>
      <c r="LQB22" s="877"/>
      <c r="LQC22" s="877"/>
      <c r="LQD22" s="877"/>
      <c r="LQE22" s="877"/>
      <c r="LQF22" s="877"/>
      <c r="LQG22" s="877"/>
      <c r="LQH22" s="877"/>
      <c r="LQI22" s="877"/>
      <c r="LQJ22" s="877"/>
      <c r="LQK22" s="877"/>
      <c r="LQL22" s="877"/>
      <c r="LQM22" s="877"/>
      <c r="LQN22" s="877"/>
      <c r="LQO22" s="877"/>
      <c r="LQP22" s="877"/>
      <c r="LQQ22" s="877"/>
      <c r="LQR22" s="877"/>
      <c r="LQS22" s="877"/>
      <c r="LQT22" s="877"/>
      <c r="LQU22" s="877"/>
      <c r="LQV22" s="877"/>
      <c r="LQW22" s="877"/>
      <c r="LQX22" s="877"/>
      <c r="LQY22" s="877"/>
      <c r="LQZ22" s="877"/>
      <c r="LRA22" s="877"/>
      <c r="LRB22" s="877"/>
      <c r="LRC22" s="877"/>
      <c r="LRD22" s="877"/>
      <c r="LRE22" s="877"/>
      <c r="LRF22" s="877"/>
      <c r="LRG22" s="877"/>
      <c r="LRH22" s="877"/>
      <c r="LRI22" s="877"/>
      <c r="LRJ22" s="877"/>
      <c r="LRK22" s="877"/>
      <c r="LRL22" s="877"/>
      <c r="LRM22" s="877"/>
      <c r="LRN22" s="877"/>
      <c r="LRO22" s="877"/>
      <c r="LRP22" s="877"/>
      <c r="LRQ22" s="877"/>
      <c r="LRR22" s="877"/>
      <c r="LRS22" s="877"/>
      <c r="LRT22" s="877"/>
      <c r="LRU22" s="877"/>
      <c r="LRV22" s="877"/>
      <c r="LRW22" s="877"/>
      <c r="LRX22" s="877"/>
      <c r="LRY22" s="877"/>
      <c r="LRZ22" s="877"/>
      <c r="LSA22" s="877"/>
      <c r="LSB22" s="877"/>
      <c r="LSC22" s="877"/>
      <c r="LSD22" s="877"/>
      <c r="LSE22" s="877"/>
      <c r="LSF22" s="877"/>
      <c r="LSG22" s="877"/>
      <c r="LSH22" s="877"/>
      <c r="LSI22" s="877"/>
      <c r="LSJ22" s="877"/>
      <c r="LSK22" s="877"/>
      <c r="LSL22" s="877"/>
      <c r="LSM22" s="877"/>
      <c r="LSN22" s="877"/>
      <c r="LSO22" s="877"/>
      <c r="LSP22" s="877"/>
      <c r="LSQ22" s="877"/>
      <c r="LSR22" s="877"/>
      <c r="LSS22" s="877"/>
      <c r="LST22" s="877"/>
      <c r="LSU22" s="877"/>
      <c r="LSV22" s="877"/>
      <c r="LSW22" s="877"/>
      <c r="LSX22" s="877"/>
      <c r="LSY22" s="877"/>
      <c r="LSZ22" s="877"/>
      <c r="LTA22" s="877"/>
      <c r="LTB22" s="877"/>
      <c r="LTC22" s="877"/>
      <c r="LTD22" s="877"/>
      <c r="LTE22" s="877"/>
      <c r="LTF22" s="877"/>
      <c r="LTG22" s="877"/>
      <c r="LTH22" s="877"/>
      <c r="LTI22" s="877"/>
      <c r="LTJ22" s="877"/>
      <c r="LTK22" s="877"/>
      <c r="LTL22" s="877"/>
      <c r="LTM22" s="877"/>
      <c r="LTN22" s="877"/>
      <c r="LTO22" s="877"/>
      <c r="LTP22" s="877"/>
      <c r="LTQ22" s="877"/>
      <c r="LTR22" s="877"/>
      <c r="LTS22" s="877"/>
      <c r="LTT22" s="877"/>
      <c r="LTU22" s="877"/>
      <c r="LTV22" s="877"/>
      <c r="LTW22" s="877"/>
      <c r="LTX22" s="877"/>
      <c r="LTY22" s="877"/>
      <c r="LTZ22" s="877"/>
      <c r="LUA22" s="877"/>
      <c r="LUB22" s="877"/>
      <c r="LUC22" s="877"/>
      <c r="LUD22" s="877"/>
      <c r="LUE22" s="877"/>
      <c r="LUF22" s="877"/>
      <c r="LUG22" s="877"/>
      <c r="LUH22" s="877"/>
      <c r="LUI22" s="877"/>
      <c r="LUJ22" s="877"/>
      <c r="LUK22" s="877"/>
      <c r="LUL22" s="877"/>
      <c r="LUM22" s="877"/>
      <c r="LUN22" s="877"/>
      <c r="LUO22" s="877"/>
      <c r="LUP22" s="877"/>
      <c r="LUQ22" s="877"/>
      <c r="LUR22" s="877"/>
      <c r="LUS22" s="877"/>
      <c r="LUT22" s="877"/>
      <c r="LUU22" s="877"/>
      <c r="LUV22" s="877"/>
      <c r="LUW22" s="877"/>
      <c r="LUX22" s="877"/>
      <c r="LUY22" s="877"/>
      <c r="LUZ22" s="877"/>
      <c r="LVA22" s="877"/>
      <c r="LVB22" s="877"/>
      <c r="LVC22" s="877"/>
      <c r="LVD22" s="877"/>
      <c r="LVE22" s="877"/>
      <c r="LVF22" s="877"/>
      <c r="LVG22" s="877"/>
      <c r="LVH22" s="877"/>
      <c r="LVI22" s="877"/>
      <c r="LVJ22" s="877"/>
      <c r="LVK22" s="877"/>
      <c r="LVL22" s="877"/>
      <c r="LVM22" s="877"/>
      <c r="LVN22" s="877"/>
      <c r="LVO22" s="877"/>
      <c r="LVP22" s="877"/>
      <c r="LVQ22" s="877"/>
      <c r="LVR22" s="877"/>
      <c r="LVS22" s="877"/>
      <c r="LVT22" s="877"/>
      <c r="LVU22" s="877"/>
      <c r="LVV22" s="877"/>
      <c r="LVW22" s="877"/>
      <c r="LVX22" s="877"/>
      <c r="LVY22" s="877"/>
      <c r="LVZ22" s="877"/>
      <c r="LWA22" s="877"/>
      <c r="LWB22" s="877"/>
      <c r="LWC22" s="877"/>
      <c r="LWD22" s="877"/>
      <c r="LWE22" s="877"/>
      <c r="LWF22" s="877"/>
      <c r="LWG22" s="877"/>
      <c r="LWH22" s="877"/>
      <c r="LWI22" s="877"/>
      <c r="LWJ22" s="877"/>
      <c r="LWK22" s="877"/>
      <c r="LWL22" s="877"/>
      <c r="LWM22" s="877"/>
      <c r="LWN22" s="877"/>
      <c r="LWO22" s="877"/>
      <c r="LWP22" s="877"/>
      <c r="LWQ22" s="877"/>
      <c r="LWR22" s="877"/>
      <c r="LWS22" s="877"/>
      <c r="LWT22" s="877"/>
      <c r="LWU22" s="877"/>
      <c r="LWV22" s="877"/>
      <c r="LWW22" s="877"/>
      <c r="LWX22" s="877"/>
      <c r="LWY22" s="877"/>
      <c r="LWZ22" s="877"/>
      <c r="LXA22" s="877"/>
      <c r="LXB22" s="877"/>
      <c r="LXC22" s="877"/>
      <c r="LXD22" s="877"/>
      <c r="LXE22" s="877"/>
      <c r="LXF22" s="877"/>
      <c r="LXG22" s="877"/>
      <c r="LXH22" s="877"/>
      <c r="LXI22" s="877"/>
      <c r="LXJ22" s="877"/>
      <c r="LXK22" s="877"/>
      <c r="LXL22" s="877"/>
      <c r="LXM22" s="877"/>
      <c r="LXN22" s="877"/>
      <c r="LXO22" s="877"/>
      <c r="LXP22" s="877"/>
      <c r="LXQ22" s="877"/>
      <c r="LXR22" s="877"/>
      <c r="LXS22" s="877"/>
      <c r="LXT22" s="877"/>
      <c r="LXU22" s="877"/>
      <c r="LXV22" s="877"/>
      <c r="LXW22" s="877"/>
      <c r="LXX22" s="877"/>
      <c r="LXY22" s="877"/>
      <c r="LXZ22" s="877"/>
      <c r="LYA22" s="877"/>
      <c r="LYB22" s="877"/>
      <c r="LYC22" s="877"/>
      <c r="LYD22" s="877"/>
      <c r="LYE22" s="877"/>
      <c r="LYF22" s="877"/>
      <c r="LYG22" s="877"/>
      <c r="LYH22" s="877"/>
      <c r="LYI22" s="877"/>
      <c r="LYJ22" s="877"/>
      <c r="LYK22" s="877"/>
      <c r="LYL22" s="877"/>
      <c r="LYM22" s="877"/>
      <c r="LYN22" s="877"/>
      <c r="LYO22" s="877"/>
      <c r="LYP22" s="877"/>
      <c r="LYQ22" s="877"/>
      <c r="LYR22" s="877"/>
      <c r="LYS22" s="877"/>
      <c r="LYT22" s="877"/>
      <c r="LYU22" s="877"/>
      <c r="LYV22" s="877"/>
      <c r="LYW22" s="877"/>
      <c r="LYX22" s="877"/>
      <c r="LYY22" s="877"/>
      <c r="LYZ22" s="877"/>
      <c r="LZA22" s="877"/>
      <c r="LZB22" s="877"/>
      <c r="LZC22" s="877"/>
      <c r="LZD22" s="877"/>
      <c r="LZE22" s="877"/>
      <c r="LZF22" s="877"/>
      <c r="LZG22" s="877"/>
      <c r="LZH22" s="877"/>
      <c r="LZI22" s="877"/>
      <c r="LZJ22" s="877"/>
      <c r="LZK22" s="877"/>
      <c r="LZL22" s="877"/>
      <c r="LZM22" s="877"/>
      <c r="LZN22" s="877"/>
      <c r="LZO22" s="877"/>
      <c r="LZP22" s="877"/>
      <c r="LZQ22" s="877"/>
      <c r="LZR22" s="877"/>
      <c r="LZS22" s="877"/>
      <c r="LZT22" s="877"/>
      <c r="LZU22" s="877"/>
      <c r="LZV22" s="877"/>
      <c r="LZW22" s="877"/>
      <c r="LZX22" s="877"/>
      <c r="LZY22" s="877"/>
      <c r="LZZ22" s="877"/>
      <c r="MAA22" s="877"/>
      <c r="MAB22" s="877"/>
      <c r="MAC22" s="877"/>
      <c r="MAD22" s="877"/>
      <c r="MAE22" s="877"/>
      <c r="MAF22" s="877"/>
      <c r="MAG22" s="877"/>
      <c r="MAH22" s="877"/>
      <c r="MAI22" s="877"/>
      <c r="MAJ22" s="877"/>
      <c r="MAK22" s="877"/>
      <c r="MAL22" s="877"/>
      <c r="MAM22" s="877"/>
      <c r="MAN22" s="877"/>
      <c r="MAO22" s="877"/>
      <c r="MAP22" s="877"/>
      <c r="MAQ22" s="877"/>
      <c r="MAR22" s="877"/>
      <c r="MAS22" s="877"/>
      <c r="MAT22" s="877"/>
      <c r="MAU22" s="877"/>
      <c r="MAV22" s="877"/>
      <c r="MAW22" s="877"/>
      <c r="MAX22" s="877"/>
      <c r="MAY22" s="877"/>
      <c r="MAZ22" s="877"/>
      <c r="MBA22" s="877"/>
      <c r="MBB22" s="877"/>
      <c r="MBC22" s="877"/>
      <c r="MBD22" s="877"/>
      <c r="MBE22" s="877"/>
      <c r="MBF22" s="877"/>
      <c r="MBG22" s="877"/>
      <c r="MBH22" s="877"/>
      <c r="MBI22" s="877"/>
      <c r="MBJ22" s="877"/>
      <c r="MBK22" s="877"/>
      <c r="MBL22" s="877"/>
      <c r="MBM22" s="877"/>
      <c r="MBN22" s="877"/>
      <c r="MBO22" s="877"/>
      <c r="MBP22" s="877"/>
      <c r="MBQ22" s="877"/>
      <c r="MBR22" s="877"/>
      <c r="MBS22" s="877"/>
      <c r="MBT22" s="877"/>
      <c r="MBU22" s="877"/>
      <c r="MBV22" s="877"/>
      <c r="MBW22" s="877"/>
      <c r="MBX22" s="877"/>
      <c r="MBY22" s="877"/>
      <c r="MBZ22" s="877"/>
      <c r="MCA22" s="877"/>
      <c r="MCB22" s="877"/>
      <c r="MCC22" s="877"/>
      <c r="MCD22" s="877"/>
      <c r="MCE22" s="877"/>
      <c r="MCF22" s="877"/>
      <c r="MCG22" s="877"/>
      <c r="MCH22" s="877"/>
      <c r="MCI22" s="877"/>
      <c r="MCJ22" s="877"/>
      <c r="MCK22" s="877"/>
      <c r="MCL22" s="877"/>
      <c r="MCM22" s="877"/>
      <c r="MCN22" s="877"/>
      <c r="MCO22" s="877"/>
      <c r="MCP22" s="877"/>
      <c r="MCQ22" s="877"/>
      <c r="MCR22" s="877"/>
      <c r="MCS22" s="877"/>
      <c r="MCT22" s="877"/>
      <c r="MCU22" s="877"/>
      <c r="MCV22" s="877"/>
      <c r="MCW22" s="877"/>
      <c r="MCX22" s="877"/>
      <c r="MCY22" s="877"/>
      <c r="MCZ22" s="877"/>
      <c r="MDA22" s="877"/>
      <c r="MDB22" s="877"/>
      <c r="MDC22" s="877"/>
      <c r="MDD22" s="877"/>
      <c r="MDE22" s="877"/>
      <c r="MDF22" s="877"/>
      <c r="MDG22" s="877"/>
      <c r="MDH22" s="877"/>
      <c r="MDI22" s="877"/>
      <c r="MDJ22" s="877"/>
      <c r="MDK22" s="877"/>
      <c r="MDL22" s="877"/>
      <c r="MDM22" s="877"/>
      <c r="MDN22" s="877"/>
      <c r="MDO22" s="877"/>
      <c r="MDP22" s="877"/>
      <c r="MDQ22" s="877"/>
      <c r="MDR22" s="877"/>
      <c r="MDS22" s="877"/>
      <c r="MDT22" s="877"/>
      <c r="MDU22" s="877"/>
      <c r="MDV22" s="877"/>
      <c r="MDW22" s="877"/>
      <c r="MDX22" s="877"/>
      <c r="MDY22" s="877"/>
      <c r="MDZ22" s="877"/>
      <c r="MEA22" s="877"/>
      <c r="MEB22" s="877"/>
      <c r="MEC22" s="877"/>
      <c r="MED22" s="877"/>
      <c r="MEE22" s="877"/>
      <c r="MEF22" s="877"/>
      <c r="MEG22" s="877"/>
      <c r="MEH22" s="877"/>
      <c r="MEI22" s="877"/>
      <c r="MEJ22" s="877"/>
      <c r="MEK22" s="877"/>
      <c r="MEL22" s="877"/>
      <c r="MEM22" s="877"/>
      <c r="MEN22" s="877"/>
      <c r="MEO22" s="877"/>
      <c r="MEP22" s="877"/>
      <c r="MEQ22" s="877"/>
      <c r="MER22" s="877"/>
      <c r="MES22" s="877"/>
      <c r="MET22" s="877"/>
      <c r="MEU22" s="877"/>
      <c r="MEV22" s="877"/>
      <c r="MEW22" s="877"/>
      <c r="MEX22" s="877"/>
      <c r="MEY22" s="877"/>
      <c r="MEZ22" s="877"/>
      <c r="MFA22" s="877"/>
      <c r="MFB22" s="877"/>
      <c r="MFC22" s="877"/>
      <c r="MFD22" s="877"/>
      <c r="MFE22" s="877"/>
      <c r="MFF22" s="877"/>
      <c r="MFG22" s="877"/>
      <c r="MFH22" s="877"/>
      <c r="MFI22" s="877"/>
      <c r="MFJ22" s="877"/>
      <c r="MFK22" s="877"/>
      <c r="MFL22" s="877"/>
      <c r="MFM22" s="877"/>
      <c r="MFN22" s="877"/>
      <c r="MFO22" s="877"/>
      <c r="MFP22" s="877"/>
      <c r="MFQ22" s="877"/>
      <c r="MFR22" s="877"/>
      <c r="MFS22" s="877"/>
      <c r="MFT22" s="877"/>
      <c r="MFU22" s="877"/>
      <c r="MFV22" s="877"/>
      <c r="MFW22" s="877"/>
      <c r="MFX22" s="877"/>
      <c r="MFY22" s="877"/>
      <c r="MFZ22" s="877"/>
      <c r="MGA22" s="877"/>
      <c r="MGB22" s="877"/>
      <c r="MGC22" s="877"/>
      <c r="MGD22" s="877"/>
      <c r="MGE22" s="877"/>
      <c r="MGF22" s="877"/>
      <c r="MGG22" s="877"/>
      <c r="MGH22" s="877"/>
      <c r="MGI22" s="877"/>
      <c r="MGJ22" s="877"/>
      <c r="MGK22" s="877"/>
      <c r="MGL22" s="877"/>
      <c r="MGM22" s="877"/>
      <c r="MGN22" s="877"/>
      <c r="MGO22" s="877"/>
      <c r="MGP22" s="877"/>
      <c r="MGQ22" s="877"/>
      <c r="MGR22" s="877"/>
      <c r="MGS22" s="877"/>
      <c r="MGT22" s="877"/>
      <c r="MGU22" s="877"/>
      <c r="MGV22" s="877"/>
      <c r="MGW22" s="877"/>
      <c r="MGX22" s="877"/>
      <c r="MGY22" s="877"/>
      <c r="MGZ22" s="877"/>
      <c r="MHA22" s="877"/>
      <c r="MHB22" s="877"/>
      <c r="MHC22" s="877"/>
      <c r="MHD22" s="877"/>
      <c r="MHE22" s="877"/>
      <c r="MHF22" s="877"/>
      <c r="MHG22" s="877"/>
      <c r="MHH22" s="877"/>
      <c r="MHI22" s="877"/>
      <c r="MHJ22" s="877"/>
      <c r="MHK22" s="877"/>
      <c r="MHL22" s="877"/>
      <c r="MHM22" s="877"/>
      <c r="MHN22" s="877"/>
      <c r="MHO22" s="877"/>
      <c r="MHP22" s="877"/>
      <c r="MHQ22" s="877"/>
      <c r="MHR22" s="877"/>
      <c r="MHS22" s="877"/>
      <c r="MHT22" s="877"/>
      <c r="MHU22" s="877"/>
      <c r="MHV22" s="877"/>
      <c r="MHW22" s="877"/>
      <c r="MHX22" s="877"/>
      <c r="MHY22" s="877"/>
      <c r="MHZ22" s="877"/>
      <c r="MIA22" s="877"/>
      <c r="MIB22" s="877"/>
      <c r="MIC22" s="877"/>
      <c r="MID22" s="877"/>
      <c r="MIE22" s="877"/>
      <c r="MIF22" s="877"/>
      <c r="MIG22" s="877"/>
      <c r="MIH22" s="877"/>
      <c r="MII22" s="877"/>
      <c r="MIJ22" s="877"/>
      <c r="MIK22" s="877"/>
      <c r="MIL22" s="877"/>
      <c r="MIM22" s="877"/>
      <c r="MIN22" s="877"/>
      <c r="MIO22" s="877"/>
      <c r="MIP22" s="877"/>
      <c r="MIQ22" s="877"/>
      <c r="MIR22" s="877"/>
      <c r="MIS22" s="877"/>
      <c r="MIT22" s="877"/>
      <c r="MIU22" s="877"/>
      <c r="MIV22" s="877"/>
      <c r="MIW22" s="877"/>
      <c r="MIX22" s="877"/>
      <c r="MIY22" s="877"/>
      <c r="MIZ22" s="877"/>
      <c r="MJA22" s="877"/>
      <c r="MJB22" s="877"/>
      <c r="MJC22" s="877"/>
      <c r="MJD22" s="877"/>
      <c r="MJE22" s="877"/>
      <c r="MJF22" s="877"/>
      <c r="MJG22" s="877"/>
      <c r="MJH22" s="877"/>
      <c r="MJI22" s="877"/>
      <c r="MJJ22" s="877"/>
      <c r="MJK22" s="877"/>
      <c r="MJL22" s="877"/>
      <c r="MJM22" s="877"/>
      <c r="MJN22" s="877"/>
      <c r="MJO22" s="877"/>
      <c r="MJP22" s="877"/>
      <c r="MJQ22" s="877"/>
      <c r="MJR22" s="877"/>
      <c r="MJS22" s="877"/>
      <c r="MJT22" s="877"/>
      <c r="MJU22" s="877"/>
      <c r="MJV22" s="877"/>
      <c r="MJW22" s="877"/>
      <c r="MJX22" s="877"/>
      <c r="MJY22" s="877"/>
      <c r="MJZ22" s="877"/>
      <c r="MKA22" s="877"/>
      <c r="MKB22" s="877"/>
      <c r="MKC22" s="877"/>
      <c r="MKD22" s="877"/>
      <c r="MKE22" s="877"/>
      <c r="MKF22" s="877"/>
      <c r="MKG22" s="877"/>
      <c r="MKH22" s="877"/>
      <c r="MKI22" s="877"/>
      <c r="MKJ22" s="877"/>
      <c r="MKK22" s="877"/>
      <c r="MKL22" s="877"/>
      <c r="MKM22" s="877"/>
      <c r="MKN22" s="877"/>
      <c r="MKO22" s="877"/>
      <c r="MKP22" s="877"/>
      <c r="MKQ22" s="877"/>
      <c r="MKR22" s="877"/>
      <c r="MKS22" s="877"/>
      <c r="MKT22" s="877"/>
      <c r="MKU22" s="877"/>
      <c r="MKV22" s="877"/>
      <c r="MKW22" s="877"/>
      <c r="MKX22" s="877"/>
      <c r="MKY22" s="877"/>
      <c r="MKZ22" s="877"/>
      <c r="MLA22" s="877"/>
      <c r="MLB22" s="877"/>
      <c r="MLC22" s="877"/>
      <c r="MLD22" s="877"/>
      <c r="MLE22" s="877"/>
      <c r="MLF22" s="877"/>
      <c r="MLG22" s="877"/>
      <c r="MLH22" s="877"/>
      <c r="MLI22" s="877"/>
      <c r="MLJ22" s="877"/>
      <c r="MLK22" s="877"/>
      <c r="MLL22" s="877"/>
      <c r="MLM22" s="877"/>
      <c r="MLN22" s="877"/>
      <c r="MLO22" s="877"/>
      <c r="MLP22" s="877"/>
      <c r="MLQ22" s="877"/>
      <c r="MLR22" s="877"/>
      <c r="MLS22" s="877"/>
      <c r="MLT22" s="877"/>
      <c r="MLU22" s="877"/>
      <c r="MLV22" s="877"/>
      <c r="MLW22" s="877"/>
      <c r="MLX22" s="877"/>
      <c r="MLY22" s="877"/>
      <c r="MLZ22" s="877"/>
      <c r="MMA22" s="877"/>
      <c r="MMB22" s="877"/>
      <c r="MMC22" s="877"/>
      <c r="MMD22" s="877"/>
      <c r="MME22" s="877"/>
      <c r="MMF22" s="877"/>
      <c r="MMG22" s="877"/>
      <c r="MMH22" s="877"/>
      <c r="MMI22" s="877"/>
      <c r="MMJ22" s="877"/>
      <c r="MMK22" s="877"/>
      <c r="MML22" s="877"/>
      <c r="MMM22" s="877"/>
      <c r="MMN22" s="877"/>
      <c r="MMO22" s="877"/>
      <c r="MMP22" s="877"/>
      <c r="MMQ22" s="877"/>
      <c r="MMR22" s="877"/>
      <c r="MMS22" s="877"/>
      <c r="MMT22" s="877"/>
      <c r="MMU22" s="877"/>
      <c r="MMV22" s="877"/>
      <c r="MMW22" s="877"/>
      <c r="MMX22" s="877"/>
      <c r="MMY22" s="877"/>
      <c r="MMZ22" s="877"/>
      <c r="MNA22" s="877"/>
      <c r="MNB22" s="877"/>
      <c r="MNC22" s="877"/>
      <c r="MND22" s="877"/>
      <c r="MNE22" s="877"/>
      <c r="MNF22" s="877"/>
      <c r="MNG22" s="877"/>
      <c r="MNH22" s="877"/>
      <c r="MNI22" s="877"/>
      <c r="MNJ22" s="877"/>
      <c r="MNK22" s="877"/>
      <c r="MNL22" s="877"/>
      <c r="MNM22" s="877"/>
      <c r="MNN22" s="877"/>
      <c r="MNO22" s="877"/>
      <c r="MNP22" s="877"/>
      <c r="MNQ22" s="877"/>
      <c r="MNR22" s="877"/>
      <c r="MNS22" s="877"/>
      <c r="MNT22" s="877"/>
      <c r="MNU22" s="877"/>
      <c r="MNV22" s="877"/>
      <c r="MNW22" s="877"/>
      <c r="MNX22" s="877"/>
      <c r="MNY22" s="877"/>
      <c r="MNZ22" s="877"/>
      <c r="MOA22" s="877"/>
      <c r="MOB22" s="877"/>
      <c r="MOC22" s="877"/>
      <c r="MOD22" s="877"/>
      <c r="MOE22" s="877"/>
      <c r="MOF22" s="877"/>
      <c r="MOG22" s="877"/>
      <c r="MOH22" s="877"/>
      <c r="MOI22" s="877"/>
      <c r="MOJ22" s="877"/>
      <c r="MOK22" s="877"/>
      <c r="MOL22" s="877"/>
      <c r="MOM22" s="877"/>
      <c r="MON22" s="877"/>
      <c r="MOO22" s="877"/>
      <c r="MOP22" s="877"/>
      <c r="MOQ22" s="877"/>
      <c r="MOR22" s="877"/>
      <c r="MOS22" s="877"/>
      <c r="MOT22" s="877"/>
      <c r="MOU22" s="877"/>
      <c r="MOV22" s="877"/>
      <c r="MOW22" s="877"/>
      <c r="MOX22" s="877"/>
      <c r="MOY22" s="877"/>
      <c r="MOZ22" s="877"/>
      <c r="MPA22" s="877"/>
      <c r="MPB22" s="877"/>
      <c r="MPC22" s="877"/>
      <c r="MPD22" s="877"/>
      <c r="MPE22" s="877"/>
      <c r="MPF22" s="877"/>
      <c r="MPG22" s="877"/>
      <c r="MPH22" s="877"/>
      <c r="MPI22" s="877"/>
      <c r="MPJ22" s="877"/>
      <c r="MPK22" s="877"/>
      <c r="MPL22" s="877"/>
      <c r="MPM22" s="877"/>
      <c r="MPN22" s="877"/>
      <c r="MPO22" s="877"/>
      <c r="MPP22" s="877"/>
      <c r="MPQ22" s="877"/>
      <c r="MPR22" s="877"/>
      <c r="MPS22" s="877"/>
      <c r="MPT22" s="877"/>
      <c r="MPU22" s="877"/>
      <c r="MPV22" s="877"/>
      <c r="MPW22" s="877"/>
      <c r="MPX22" s="877"/>
      <c r="MPY22" s="877"/>
      <c r="MPZ22" s="877"/>
      <c r="MQA22" s="877"/>
      <c r="MQB22" s="877"/>
      <c r="MQC22" s="877"/>
      <c r="MQD22" s="877"/>
      <c r="MQE22" s="877"/>
      <c r="MQF22" s="877"/>
      <c r="MQG22" s="877"/>
      <c r="MQH22" s="877"/>
      <c r="MQI22" s="877"/>
      <c r="MQJ22" s="877"/>
      <c r="MQK22" s="877"/>
      <c r="MQL22" s="877"/>
      <c r="MQM22" s="877"/>
      <c r="MQN22" s="877"/>
      <c r="MQO22" s="877"/>
      <c r="MQP22" s="877"/>
      <c r="MQQ22" s="877"/>
      <c r="MQR22" s="877"/>
      <c r="MQS22" s="877"/>
      <c r="MQT22" s="877"/>
      <c r="MQU22" s="877"/>
      <c r="MQV22" s="877"/>
      <c r="MQW22" s="877"/>
      <c r="MQX22" s="877"/>
      <c r="MQY22" s="877"/>
      <c r="MQZ22" s="877"/>
      <c r="MRA22" s="877"/>
      <c r="MRB22" s="877"/>
      <c r="MRC22" s="877"/>
      <c r="MRD22" s="877"/>
      <c r="MRE22" s="877"/>
      <c r="MRF22" s="877"/>
      <c r="MRG22" s="877"/>
      <c r="MRH22" s="877"/>
      <c r="MRI22" s="877"/>
      <c r="MRJ22" s="877"/>
      <c r="MRK22" s="877"/>
      <c r="MRL22" s="877"/>
      <c r="MRM22" s="877"/>
      <c r="MRN22" s="877"/>
      <c r="MRO22" s="877"/>
      <c r="MRP22" s="877"/>
      <c r="MRQ22" s="877"/>
      <c r="MRR22" s="877"/>
      <c r="MRS22" s="877"/>
      <c r="MRT22" s="877"/>
      <c r="MRU22" s="877"/>
      <c r="MRV22" s="877"/>
      <c r="MRW22" s="877"/>
      <c r="MRX22" s="877"/>
      <c r="MRY22" s="877"/>
      <c r="MRZ22" s="877"/>
      <c r="MSA22" s="877"/>
      <c r="MSB22" s="877"/>
      <c r="MSC22" s="877"/>
      <c r="MSD22" s="877"/>
      <c r="MSE22" s="877"/>
      <c r="MSF22" s="877"/>
      <c r="MSG22" s="877"/>
      <c r="MSH22" s="877"/>
      <c r="MSI22" s="877"/>
      <c r="MSJ22" s="877"/>
      <c r="MSK22" s="877"/>
      <c r="MSL22" s="877"/>
      <c r="MSM22" s="877"/>
      <c r="MSN22" s="877"/>
      <c r="MSO22" s="877"/>
      <c r="MSP22" s="877"/>
      <c r="MSQ22" s="877"/>
      <c r="MSR22" s="877"/>
      <c r="MSS22" s="877"/>
      <c r="MST22" s="877"/>
      <c r="MSU22" s="877"/>
      <c r="MSV22" s="877"/>
      <c r="MSW22" s="877"/>
      <c r="MSX22" s="877"/>
      <c r="MSY22" s="877"/>
      <c r="MSZ22" s="877"/>
      <c r="MTA22" s="877"/>
      <c r="MTB22" s="877"/>
      <c r="MTC22" s="877"/>
      <c r="MTD22" s="877"/>
      <c r="MTE22" s="877"/>
      <c r="MTF22" s="877"/>
      <c r="MTG22" s="877"/>
      <c r="MTH22" s="877"/>
      <c r="MTI22" s="877"/>
      <c r="MTJ22" s="877"/>
      <c r="MTK22" s="877"/>
      <c r="MTL22" s="877"/>
      <c r="MTM22" s="877"/>
      <c r="MTN22" s="877"/>
      <c r="MTO22" s="877"/>
      <c r="MTP22" s="877"/>
      <c r="MTQ22" s="877"/>
      <c r="MTR22" s="877"/>
      <c r="MTS22" s="877"/>
      <c r="MTT22" s="877"/>
      <c r="MTU22" s="877"/>
      <c r="MTV22" s="877"/>
      <c r="MTW22" s="877"/>
      <c r="MTX22" s="877"/>
      <c r="MTY22" s="877"/>
      <c r="MTZ22" s="877"/>
      <c r="MUA22" s="877"/>
      <c r="MUB22" s="877"/>
      <c r="MUC22" s="877"/>
      <c r="MUD22" s="877"/>
      <c r="MUE22" s="877"/>
      <c r="MUF22" s="877"/>
      <c r="MUG22" s="877"/>
      <c r="MUH22" s="877"/>
      <c r="MUI22" s="877"/>
      <c r="MUJ22" s="877"/>
      <c r="MUK22" s="877"/>
      <c r="MUL22" s="877"/>
      <c r="MUM22" s="877"/>
      <c r="MUN22" s="877"/>
      <c r="MUO22" s="877"/>
      <c r="MUP22" s="877"/>
      <c r="MUQ22" s="877"/>
      <c r="MUR22" s="877"/>
      <c r="MUS22" s="877"/>
      <c r="MUT22" s="877"/>
      <c r="MUU22" s="877"/>
      <c r="MUV22" s="877"/>
      <c r="MUW22" s="877"/>
      <c r="MUX22" s="877"/>
      <c r="MUY22" s="877"/>
      <c r="MUZ22" s="877"/>
      <c r="MVA22" s="877"/>
      <c r="MVB22" s="877"/>
      <c r="MVC22" s="877"/>
      <c r="MVD22" s="877"/>
      <c r="MVE22" s="877"/>
      <c r="MVF22" s="877"/>
      <c r="MVG22" s="877"/>
      <c r="MVH22" s="877"/>
      <c r="MVI22" s="877"/>
      <c r="MVJ22" s="877"/>
      <c r="MVK22" s="877"/>
      <c r="MVL22" s="877"/>
      <c r="MVM22" s="877"/>
      <c r="MVN22" s="877"/>
      <c r="MVO22" s="877"/>
      <c r="MVP22" s="877"/>
      <c r="MVQ22" s="877"/>
      <c r="MVR22" s="877"/>
      <c r="MVS22" s="877"/>
      <c r="MVT22" s="877"/>
      <c r="MVU22" s="877"/>
      <c r="MVV22" s="877"/>
      <c r="MVW22" s="877"/>
      <c r="MVX22" s="877"/>
      <c r="MVY22" s="877"/>
      <c r="MVZ22" s="877"/>
      <c r="MWA22" s="877"/>
      <c r="MWB22" s="877"/>
      <c r="MWC22" s="877"/>
      <c r="MWD22" s="877"/>
      <c r="MWE22" s="877"/>
      <c r="MWF22" s="877"/>
      <c r="MWG22" s="877"/>
      <c r="MWH22" s="877"/>
      <c r="MWI22" s="877"/>
      <c r="MWJ22" s="877"/>
      <c r="MWK22" s="877"/>
      <c r="MWL22" s="877"/>
      <c r="MWM22" s="877"/>
      <c r="MWN22" s="877"/>
      <c r="MWO22" s="877"/>
      <c r="MWP22" s="877"/>
      <c r="MWQ22" s="877"/>
      <c r="MWR22" s="877"/>
      <c r="MWS22" s="877"/>
      <c r="MWT22" s="877"/>
      <c r="MWU22" s="877"/>
      <c r="MWV22" s="877"/>
      <c r="MWW22" s="877"/>
      <c r="MWX22" s="877"/>
      <c r="MWY22" s="877"/>
      <c r="MWZ22" s="877"/>
      <c r="MXA22" s="877"/>
      <c r="MXB22" s="877"/>
      <c r="MXC22" s="877"/>
      <c r="MXD22" s="877"/>
      <c r="MXE22" s="877"/>
      <c r="MXF22" s="877"/>
      <c r="MXG22" s="877"/>
      <c r="MXH22" s="877"/>
      <c r="MXI22" s="877"/>
      <c r="MXJ22" s="877"/>
      <c r="MXK22" s="877"/>
      <c r="MXL22" s="877"/>
      <c r="MXM22" s="877"/>
      <c r="MXN22" s="877"/>
      <c r="MXO22" s="877"/>
      <c r="MXP22" s="877"/>
      <c r="MXQ22" s="877"/>
      <c r="MXR22" s="877"/>
      <c r="MXS22" s="877"/>
      <c r="MXT22" s="877"/>
      <c r="MXU22" s="877"/>
      <c r="MXV22" s="877"/>
      <c r="MXW22" s="877"/>
      <c r="MXX22" s="877"/>
      <c r="MXY22" s="877"/>
      <c r="MXZ22" s="877"/>
      <c r="MYA22" s="877"/>
      <c r="MYB22" s="877"/>
      <c r="MYC22" s="877"/>
      <c r="MYD22" s="877"/>
      <c r="MYE22" s="877"/>
      <c r="MYF22" s="877"/>
      <c r="MYG22" s="877"/>
      <c r="MYH22" s="877"/>
      <c r="MYI22" s="877"/>
      <c r="MYJ22" s="877"/>
      <c r="MYK22" s="877"/>
      <c r="MYL22" s="877"/>
      <c r="MYM22" s="877"/>
      <c r="MYN22" s="877"/>
      <c r="MYO22" s="877"/>
      <c r="MYP22" s="877"/>
      <c r="MYQ22" s="877"/>
      <c r="MYR22" s="877"/>
      <c r="MYS22" s="877"/>
      <c r="MYT22" s="877"/>
      <c r="MYU22" s="877"/>
      <c r="MYV22" s="877"/>
      <c r="MYW22" s="877"/>
      <c r="MYX22" s="877"/>
      <c r="MYY22" s="877"/>
      <c r="MYZ22" s="877"/>
      <c r="MZA22" s="877"/>
      <c r="MZB22" s="877"/>
      <c r="MZC22" s="877"/>
      <c r="MZD22" s="877"/>
      <c r="MZE22" s="877"/>
      <c r="MZF22" s="877"/>
      <c r="MZG22" s="877"/>
      <c r="MZH22" s="877"/>
      <c r="MZI22" s="877"/>
      <c r="MZJ22" s="877"/>
      <c r="MZK22" s="877"/>
      <c r="MZL22" s="877"/>
      <c r="MZM22" s="877"/>
      <c r="MZN22" s="877"/>
      <c r="MZO22" s="877"/>
      <c r="MZP22" s="877"/>
      <c r="MZQ22" s="877"/>
      <c r="MZR22" s="877"/>
      <c r="MZS22" s="877"/>
      <c r="MZT22" s="877"/>
      <c r="MZU22" s="877"/>
      <c r="MZV22" s="877"/>
      <c r="MZW22" s="877"/>
      <c r="MZX22" s="877"/>
      <c r="MZY22" s="877"/>
      <c r="MZZ22" s="877"/>
      <c r="NAA22" s="877"/>
      <c r="NAB22" s="877"/>
      <c r="NAC22" s="877"/>
      <c r="NAD22" s="877"/>
      <c r="NAE22" s="877"/>
      <c r="NAF22" s="877"/>
      <c r="NAG22" s="877"/>
      <c r="NAH22" s="877"/>
      <c r="NAI22" s="877"/>
      <c r="NAJ22" s="877"/>
      <c r="NAK22" s="877"/>
      <c r="NAL22" s="877"/>
      <c r="NAM22" s="877"/>
      <c r="NAN22" s="877"/>
      <c r="NAO22" s="877"/>
      <c r="NAP22" s="877"/>
      <c r="NAQ22" s="877"/>
      <c r="NAR22" s="877"/>
      <c r="NAS22" s="877"/>
      <c r="NAT22" s="877"/>
      <c r="NAU22" s="877"/>
      <c r="NAV22" s="877"/>
      <c r="NAW22" s="877"/>
      <c r="NAX22" s="877"/>
      <c r="NAY22" s="877"/>
      <c r="NAZ22" s="877"/>
      <c r="NBA22" s="877"/>
      <c r="NBB22" s="877"/>
      <c r="NBC22" s="877"/>
      <c r="NBD22" s="877"/>
      <c r="NBE22" s="877"/>
      <c r="NBF22" s="877"/>
      <c r="NBG22" s="877"/>
      <c r="NBH22" s="877"/>
      <c r="NBI22" s="877"/>
      <c r="NBJ22" s="877"/>
      <c r="NBK22" s="877"/>
      <c r="NBL22" s="877"/>
      <c r="NBM22" s="877"/>
      <c r="NBN22" s="877"/>
      <c r="NBO22" s="877"/>
      <c r="NBP22" s="877"/>
      <c r="NBQ22" s="877"/>
      <c r="NBR22" s="877"/>
      <c r="NBS22" s="877"/>
      <c r="NBT22" s="877"/>
      <c r="NBU22" s="877"/>
      <c r="NBV22" s="877"/>
      <c r="NBW22" s="877"/>
      <c r="NBX22" s="877"/>
      <c r="NBY22" s="877"/>
      <c r="NBZ22" s="877"/>
      <c r="NCA22" s="877"/>
      <c r="NCB22" s="877"/>
      <c r="NCC22" s="877"/>
      <c r="NCD22" s="877"/>
      <c r="NCE22" s="877"/>
      <c r="NCF22" s="877"/>
      <c r="NCG22" s="877"/>
      <c r="NCH22" s="877"/>
      <c r="NCI22" s="877"/>
      <c r="NCJ22" s="877"/>
      <c r="NCK22" s="877"/>
      <c r="NCL22" s="877"/>
      <c r="NCM22" s="877"/>
      <c r="NCN22" s="877"/>
      <c r="NCO22" s="877"/>
      <c r="NCP22" s="877"/>
      <c r="NCQ22" s="877"/>
      <c r="NCR22" s="877"/>
      <c r="NCS22" s="877"/>
      <c r="NCT22" s="877"/>
      <c r="NCU22" s="877"/>
      <c r="NCV22" s="877"/>
      <c r="NCW22" s="877"/>
      <c r="NCX22" s="877"/>
      <c r="NCY22" s="877"/>
      <c r="NCZ22" s="877"/>
      <c r="NDA22" s="877"/>
      <c r="NDB22" s="877"/>
      <c r="NDC22" s="877"/>
      <c r="NDD22" s="877"/>
      <c r="NDE22" s="877"/>
      <c r="NDF22" s="877"/>
      <c r="NDG22" s="877"/>
      <c r="NDH22" s="877"/>
      <c r="NDI22" s="877"/>
      <c r="NDJ22" s="877"/>
      <c r="NDK22" s="877"/>
      <c r="NDL22" s="877"/>
      <c r="NDM22" s="877"/>
      <c r="NDN22" s="877"/>
      <c r="NDO22" s="877"/>
      <c r="NDP22" s="877"/>
      <c r="NDQ22" s="877"/>
      <c r="NDR22" s="877"/>
      <c r="NDS22" s="877"/>
      <c r="NDT22" s="877"/>
      <c r="NDU22" s="877"/>
      <c r="NDV22" s="877"/>
      <c r="NDW22" s="877"/>
      <c r="NDX22" s="877"/>
      <c r="NDY22" s="877"/>
      <c r="NDZ22" s="877"/>
      <c r="NEA22" s="877"/>
      <c r="NEB22" s="877"/>
      <c r="NEC22" s="877"/>
      <c r="NED22" s="877"/>
      <c r="NEE22" s="877"/>
      <c r="NEF22" s="877"/>
      <c r="NEG22" s="877"/>
      <c r="NEH22" s="877"/>
      <c r="NEI22" s="877"/>
      <c r="NEJ22" s="877"/>
      <c r="NEK22" s="877"/>
      <c r="NEL22" s="877"/>
      <c r="NEM22" s="877"/>
      <c r="NEN22" s="877"/>
      <c r="NEO22" s="877"/>
      <c r="NEP22" s="877"/>
      <c r="NEQ22" s="877"/>
      <c r="NER22" s="877"/>
      <c r="NES22" s="877"/>
      <c r="NET22" s="877"/>
      <c r="NEU22" s="877"/>
      <c r="NEV22" s="877"/>
      <c r="NEW22" s="877"/>
      <c r="NEX22" s="877"/>
      <c r="NEY22" s="877"/>
      <c r="NEZ22" s="877"/>
      <c r="NFA22" s="877"/>
      <c r="NFB22" s="877"/>
      <c r="NFC22" s="877"/>
      <c r="NFD22" s="877"/>
      <c r="NFE22" s="877"/>
      <c r="NFF22" s="877"/>
      <c r="NFG22" s="877"/>
      <c r="NFH22" s="877"/>
      <c r="NFI22" s="877"/>
      <c r="NFJ22" s="877"/>
      <c r="NFK22" s="877"/>
      <c r="NFL22" s="877"/>
      <c r="NFM22" s="877"/>
      <c r="NFN22" s="877"/>
      <c r="NFO22" s="877"/>
      <c r="NFP22" s="877"/>
      <c r="NFQ22" s="877"/>
      <c r="NFR22" s="877"/>
      <c r="NFS22" s="877"/>
      <c r="NFT22" s="877"/>
      <c r="NFU22" s="877"/>
      <c r="NFV22" s="877"/>
      <c r="NFW22" s="877"/>
      <c r="NFX22" s="877"/>
      <c r="NFY22" s="877"/>
      <c r="NFZ22" s="877"/>
      <c r="NGA22" s="877"/>
      <c r="NGB22" s="877"/>
      <c r="NGC22" s="877"/>
      <c r="NGD22" s="877"/>
      <c r="NGE22" s="877"/>
      <c r="NGF22" s="877"/>
      <c r="NGG22" s="877"/>
      <c r="NGH22" s="877"/>
      <c r="NGI22" s="877"/>
      <c r="NGJ22" s="877"/>
      <c r="NGK22" s="877"/>
      <c r="NGL22" s="877"/>
      <c r="NGM22" s="877"/>
      <c r="NGN22" s="877"/>
      <c r="NGO22" s="877"/>
      <c r="NGP22" s="877"/>
      <c r="NGQ22" s="877"/>
      <c r="NGR22" s="877"/>
      <c r="NGS22" s="877"/>
      <c r="NGT22" s="877"/>
      <c r="NGU22" s="877"/>
      <c r="NGV22" s="877"/>
      <c r="NGW22" s="877"/>
      <c r="NGX22" s="877"/>
      <c r="NGY22" s="877"/>
      <c r="NGZ22" s="877"/>
      <c r="NHA22" s="877"/>
      <c r="NHB22" s="877"/>
      <c r="NHC22" s="877"/>
      <c r="NHD22" s="877"/>
      <c r="NHE22" s="877"/>
      <c r="NHF22" s="877"/>
      <c r="NHG22" s="877"/>
      <c r="NHH22" s="877"/>
      <c r="NHI22" s="877"/>
      <c r="NHJ22" s="877"/>
      <c r="NHK22" s="877"/>
      <c r="NHL22" s="877"/>
      <c r="NHM22" s="877"/>
      <c r="NHN22" s="877"/>
      <c r="NHO22" s="877"/>
      <c r="NHP22" s="877"/>
      <c r="NHQ22" s="877"/>
      <c r="NHR22" s="877"/>
      <c r="NHS22" s="877"/>
      <c r="NHT22" s="877"/>
      <c r="NHU22" s="877"/>
      <c r="NHV22" s="877"/>
      <c r="NHW22" s="877"/>
      <c r="NHX22" s="877"/>
      <c r="NHY22" s="877"/>
      <c r="NHZ22" s="877"/>
      <c r="NIA22" s="877"/>
      <c r="NIB22" s="877"/>
      <c r="NIC22" s="877"/>
      <c r="NID22" s="877"/>
      <c r="NIE22" s="877"/>
      <c r="NIF22" s="877"/>
      <c r="NIG22" s="877"/>
      <c r="NIH22" s="877"/>
      <c r="NII22" s="877"/>
      <c r="NIJ22" s="877"/>
      <c r="NIK22" s="877"/>
      <c r="NIL22" s="877"/>
      <c r="NIM22" s="877"/>
      <c r="NIN22" s="877"/>
      <c r="NIO22" s="877"/>
      <c r="NIP22" s="877"/>
      <c r="NIQ22" s="877"/>
      <c r="NIR22" s="877"/>
      <c r="NIS22" s="877"/>
      <c r="NIT22" s="877"/>
      <c r="NIU22" s="877"/>
      <c r="NIV22" s="877"/>
      <c r="NIW22" s="877"/>
      <c r="NIX22" s="877"/>
      <c r="NIY22" s="877"/>
      <c r="NIZ22" s="877"/>
      <c r="NJA22" s="877"/>
      <c r="NJB22" s="877"/>
      <c r="NJC22" s="877"/>
      <c r="NJD22" s="877"/>
      <c r="NJE22" s="877"/>
      <c r="NJF22" s="877"/>
      <c r="NJG22" s="877"/>
      <c r="NJH22" s="877"/>
      <c r="NJI22" s="877"/>
      <c r="NJJ22" s="877"/>
      <c r="NJK22" s="877"/>
      <c r="NJL22" s="877"/>
      <c r="NJM22" s="877"/>
      <c r="NJN22" s="877"/>
      <c r="NJO22" s="877"/>
      <c r="NJP22" s="877"/>
      <c r="NJQ22" s="877"/>
      <c r="NJR22" s="877"/>
      <c r="NJS22" s="877"/>
      <c r="NJT22" s="877"/>
      <c r="NJU22" s="877"/>
      <c r="NJV22" s="877"/>
      <c r="NJW22" s="877"/>
      <c r="NJX22" s="877"/>
      <c r="NJY22" s="877"/>
      <c r="NJZ22" s="877"/>
      <c r="NKA22" s="877"/>
      <c r="NKB22" s="877"/>
      <c r="NKC22" s="877"/>
      <c r="NKD22" s="877"/>
      <c r="NKE22" s="877"/>
      <c r="NKF22" s="877"/>
      <c r="NKG22" s="877"/>
      <c r="NKH22" s="877"/>
      <c r="NKI22" s="877"/>
      <c r="NKJ22" s="877"/>
      <c r="NKK22" s="877"/>
      <c r="NKL22" s="877"/>
      <c r="NKM22" s="877"/>
      <c r="NKN22" s="877"/>
      <c r="NKO22" s="877"/>
      <c r="NKP22" s="877"/>
      <c r="NKQ22" s="877"/>
      <c r="NKR22" s="877"/>
      <c r="NKS22" s="877"/>
      <c r="NKT22" s="877"/>
      <c r="NKU22" s="877"/>
      <c r="NKV22" s="877"/>
      <c r="NKW22" s="877"/>
      <c r="NKX22" s="877"/>
      <c r="NKY22" s="877"/>
      <c r="NKZ22" s="877"/>
      <c r="NLA22" s="877"/>
      <c r="NLB22" s="877"/>
      <c r="NLC22" s="877"/>
      <c r="NLD22" s="877"/>
      <c r="NLE22" s="877"/>
      <c r="NLF22" s="877"/>
      <c r="NLG22" s="877"/>
      <c r="NLH22" s="877"/>
      <c r="NLI22" s="877"/>
      <c r="NLJ22" s="877"/>
      <c r="NLK22" s="877"/>
      <c r="NLL22" s="877"/>
      <c r="NLM22" s="877"/>
      <c r="NLN22" s="877"/>
      <c r="NLO22" s="877"/>
      <c r="NLP22" s="877"/>
      <c r="NLQ22" s="877"/>
      <c r="NLR22" s="877"/>
      <c r="NLS22" s="877"/>
      <c r="NLT22" s="877"/>
      <c r="NLU22" s="877"/>
      <c r="NLV22" s="877"/>
      <c r="NLW22" s="877"/>
      <c r="NLX22" s="877"/>
      <c r="NLY22" s="877"/>
      <c r="NLZ22" s="877"/>
      <c r="NMA22" s="877"/>
      <c r="NMB22" s="877"/>
      <c r="NMC22" s="877"/>
      <c r="NMD22" s="877"/>
      <c r="NME22" s="877"/>
      <c r="NMF22" s="877"/>
      <c r="NMG22" s="877"/>
      <c r="NMH22" s="877"/>
      <c r="NMI22" s="877"/>
      <c r="NMJ22" s="877"/>
      <c r="NMK22" s="877"/>
      <c r="NML22" s="877"/>
      <c r="NMM22" s="877"/>
      <c r="NMN22" s="877"/>
      <c r="NMO22" s="877"/>
      <c r="NMP22" s="877"/>
      <c r="NMQ22" s="877"/>
      <c r="NMR22" s="877"/>
      <c r="NMS22" s="877"/>
      <c r="NMT22" s="877"/>
      <c r="NMU22" s="877"/>
      <c r="NMV22" s="877"/>
      <c r="NMW22" s="877"/>
      <c r="NMX22" s="877"/>
      <c r="NMY22" s="877"/>
      <c r="NMZ22" s="877"/>
      <c r="NNA22" s="877"/>
      <c r="NNB22" s="877"/>
      <c r="NNC22" s="877"/>
      <c r="NND22" s="877"/>
      <c r="NNE22" s="877"/>
      <c r="NNF22" s="877"/>
      <c r="NNG22" s="877"/>
      <c r="NNH22" s="877"/>
      <c r="NNI22" s="877"/>
      <c r="NNJ22" s="877"/>
      <c r="NNK22" s="877"/>
      <c r="NNL22" s="877"/>
      <c r="NNM22" s="877"/>
      <c r="NNN22" s="877"/>
      <c r="NNO22" s="877"/>
      <c r="NNP22" s="877"/>
      <c r="NNQ22" s="877"/>
      <c r="NNR22" s="877"/>
      <c r="NNS22" s="877"/>
      <c r="NNT22" s="877"/>
      <c r="NNU22" s="877"/>
      <c r="NNV22" s="877"/>
      <c r="NNW22" s="877"/>
      <c r="NNX22" s="877"/>
      <c r="NNY22" s="877"/>
      <c r="NNZ22" s="877"/>
      <c r="NOA22" s="877"/>
      <c r="NOB22" s="877"/>
      <c r="NOC22" s="877"/>
      <c r="NOD22" s="877"/>
      <c r="NOE22" s="877"/>
      <c r="NOF22" s="877"/>
      <c r="NOG22" s="877"/>
      <c r="NOH22" s="877"/>
      <c r="NOI22" s="877"/>
      <c r="NOJ22" s="877"/>
      <c r="NOK22" s="877"/>
      <c r="NOL22" s="877"/>
      <c r="NOM22" s="877"/>
      <c r="NON22" s="877"/>
      <c r="NOO22" s="877"/>
      <c r="NOP22" s="877"/>
      <c r="NOQ22" s="877"/>
      <c r="NOR22" s="877"/>
      <c r="NOS22" s="877"/>
      <c r="NOT22" s="877"/>
      <c r="NOU22" s="877"/>
      <c r="NOV22" s="877"/>
      <c r="NOW22" s="877"/>
      <c r="NOX22" s="877"/>
      <c r="NOY22" s="877"/>
      <c r="NOZ22" s="877"/>
      <c r="NPA22" s="877"/>
      <c r="NPB22" s="877"/>
      <c r="NPC22" s="877"/>
      <c r="NPD22" s="877"/>
      <c r="NPE22" s="877"/>
      <c r="NPF22" s="877"/>
      <c r="NPG22" s="877"/>
      <c r="NPH22" s="877"/>
      <c r="NPI22" s="877"/>
      <c r="NPJ22" s="877"/>
      <c r="NPK22" s="877"/>
      <c r="NPL22" s="877"/>
      <c r="NPM22" s="877"/>
      <c r="NPN22" s="877"/>
      <c r="NPO22" s="877"/>
      <c r="NPP22" s="877"/>
      <c r="NPQ22" s="877"/>
      <c r="NPR22" s="877"/>
      <c r="NPS22" s="877"/>
      <c r="NPT22" s="877"/>
      <c r="NPU22" s="877"/>
      <c r="NPV22" s="877"/>
      <c r="NPW22" s="877"/>
      <c r="NPX22" s="877"/>
      <c r="NPY22" s="877"/>
      <c r="NPZ22" s="877"/>
      <c r="NQA22" s="877"/>
      <c r="NQB22" s="877"/>
      <c r="NQC22" s="877"/>
      <c r="NQD22" s="877"/>
      <c r="NQE22" s="877"/>
      <c r="NQF22" s="877"/>
      <c r="NQG22" s="877"/>
      <c r="NQH22" s="877"/>
      <c r="NQI22" s="877"/>
      <c r="NQJ22" s="877"/>
      <c r="NQK22" s="877"/>
      <c r="NQL22" s="877"/>
      <c r="NQM22" s="877"/>
      <c r="NQN22" s="877"/>
      <c r="NQO22" s="877"/>
      <c r="NQP22" s="877"/>
      <c r="NQQ22" s="877"/>
      <c r="NQR22" s="877"/>
      <c r="NQS22" s="877"/>
      <c r="NQT22" s="877"/>
      <c r="NQU22" s="877"/>
      <c r="NQV22" s="877"/>
      <c r="NQW22" s="877"/>
      <c r="NQX22" s="877"/>
      <c r="NQY22" s="877"/>
      <c r="NQZ22" s="877"/>
      <c r="NRA22" s="877"/>
      <c r="NRB22" s="877"/>
      <c r="NRC22" s="877"/>
      <c r="NRD22" s="877"/>
      <c r="NRE22" s="877"/>
      <c r="NRF22" s="877"/>
      <c r="NRG22" s="877"/>
      <c r="NRH22" s="877"/>
      <c r="NRI22" s="877"/>
      <c r="NRJ22" s="877"/>
      <c r="NRK22" s="877"/>
      <c r="NRL22" s="877"/>
      <c r="NRM22" s="877"/>
      <c r="NRN22" s="877"/>
      <c r="NRO22" s="877"/>
      <c r="NRP22" s="877"/>
      <c r="NRQ22" s="877"/>
      <c r="NRR22" s="877"/>
      <c r="NRS22" s="877"/>
      <c r="NRT22" s="877"/>
      <c r="NRU22" s="877"/>
      <c r="NRV22" s="877"/>
      <c r="NRW22" s="877"/>
      <c r="NRX22" s="877"/>
      <c r="NRY22" s="877"/>
      <c r="NRZ22" s="877"/>
      <c r="NSA22" s="877"/>
      <c r="NSB22" s="877"/>
      <c r="NSC22" s="877"/>
      <c r="NSD22" s="877"/>
      <c r="NSE22" s="877"/>
      <c r="NSF22" s="877"/>
      <c r="NSG22" s="877"/>
      <c r="NSH22" s="877"/>
      <c r="NSI22" s="877"/>
      <c r="NSJ22" s="877"/>
      <c r="NSK22" s="877"/>
      <c r="NSL22" s="877"/>
      <c r="NSM22" s="877"/>
      <c r="NSN22" s="877"/>
      <c r="NSO22" s="877"/>
      <c r="NSP22" s="877"/>
      <c r="NSQ22" s="877"/>
      <c r="NSR22" s="877"/>
      <c r="NSS22" s="877"/>
      <c r="NST22" s="877"/>
      <c r="NSU22" s="877"/>
      <c r="NSV22" s="877"/>
      <c r="NSW22" s="877"/>
      <c r="NSX22" s="877"/>
      <c r="NSY22" s="877"/>
      <c r="NSZ22" s="877"/>
      <c r="NTA22" s="877"/>
      <c r="NTB22" s="877"/>
      <c r="NTC22" s="877"/>
      <c r="NTD22" s="877"/>
      <c r="NTE22" s="877"/>
      <c r="NTF22" s="877"/>
      <c r="NTG22" s="877"/>
      <c r="NTH22" s="877"/>
      <c r="NTI22" s="877"/>
      <c r="NTJ22" s="877"/>
      <c r="NTK22" s="877"/>
      <c r="NTL22" s="877"/>
      <c r="NTM22" s="877"/>
      <c r="NTN22" s="877"/>
      <c r="NTO22" s="877"/>
      <c r="NTP22" s="877"/>
      <c r="NTQ22" s="877"/>
      <c r="NTR22" s="877"/>
      <c r="NTS22" s="877"/>
      <c r="NTT22" s="877"/>
      <c r="NTU22" s="877"/>
      <c r="NTV22" s="877"/>
      <c r="NTW22" s="877"/>
      <c r="NTX22" s="877"/>
      <c r="NTY22" s="877"/>
      <c r="NTZ22" s="877"/>
      <c r="NUA22" s="877"/>
      <c r="NUB22" s="877"/>
      <c r="NUC22" s="877"/>
      <c r="NUD22" s="877"/>
      <c r="NUE22" s="877"/>
      <c r="NUF22" s="877"/>
      <c r="NUG22" s="877"/>
      <c r="NUH22" s="877"/>
      <c r="NUI22" s="877"/>
      <c r="NUJ22" s="877"/>
      <c r="NUK22" s="877"/>
      <c r="NUL22" s="877"/>
      <c r="NUM22" s="877"/>
      <c r="NUN22" s="877"/>
      <c r="NUO22" s="877"/>
      <c r="NUP22" s="877"/>
      <c r="NUQ22" s="877"/>
      <c r="NUR22" s="877"/>
      <c r="NUS22" s="877"/>
      <c r="NUT22" s="877"/>
      <c r="NUU22" s="877"/>
      <c r="NUV22" s="877"/>
      <c r="NUW22" s="877"/>
      <c r="NUX22" s="877"/>
      <c r="NUY22" s="877"/>
      <c r="NUZ22" s="877"/>
      <c r="NVA22" s="877"/>
      <c r="NVB22" s="877"/>
      <c r="NVC22" s="877"/>
      <c r="NVD22" s="877"/>
      <c r="NVE22" s="877"/>
      <c r="NVF22" s="877"/>
      <c r="NVG22" s="877"/>
      <c r="NVH22" s="877"/>
      <c r="NVI22" s="877"/>
      <c r="NVJ22" s="877"/>
      <c r="NVK22" s="877"/>
      <c r="NVL22" s="877"/>
      <c r="NVM22" s="877"/>
      <c r="NVN22" s="877"/>
      <c r="NVO22" s="877"/>
      <c r="NVP22" s="877"/>
      <c r="NVQ22" s="877"/>
      <c r="NVR22" s="877"/>
      <c r="NVS22" s="877"/>
      <c r="NVT22" s="877"/>
      <c r="NVU22" s="877"/>
      <c r="NVV22" s="877"/>
      <c r="NVW22" s="877"/>
      <c r="NVX22" s="877"/>
      <c r="NVY22" s="877"/>
      <c r="NVZ22" s="877"/>
      <c r="NWA22" s="877"/>
      <c r="NWB22" s="877"/>
      <c r="NWC22" s="877"/>
      <c r="NWD22" s="877"/>
      <c r="NWE22" s="877"/>
      <c r="NWF22" s="877"/>
      <c r="NWG22" s="877"/>
      <c r="NWH22" s="877"/>
      <c r="NWI22" s="877"/>
      <c r="NWJ22" s="877"/>
      <c r="NWK22" s="877"/>
      <c r="NWL22" s="877"/>
      <c r="NWM22" s="877"/>
      <c r="NWN22" s="877"/>
      <c r="NWO22" s="877"/>
      <c r="NWP22" s="877"/>
      <c r="NWQ22" s="877"/>
      <c r="NWR22" s="877"/>
      <c r="NWS22" s="877"/>
      <c r="NWT22" s="877"/>
      <c r="NWU22" s="877"/>
      <c r="NWV22" s="877"/>
      <c r="NWW22" s="877"/>
      <c r="NWX22" s="877"/>
      <c r="NWY22" s="877"/>
      <c r="NWZ22" s="877"/>
      <c r="NXA22" s="877"/>
      <c r="NXB22" s="877"/>
      <c r="NXC22" s="877"/>
      <c r="NXD22" s="877"/>
      <c r="NXE22" s="877"/>
      <c r="NXF22" s="877"/>
      <c r="NXG22" s="877"/>
      <c r="NXH22" s="877"/>
      <c r="NXI22" s="877"/>
      <c r="NXJ22" s="877"/>
      <c r="NXK22" s="877"/>
      <c r="NXL22" s="877"/>
      <c r="NXM22" s="877"/>
      <c r="NXN22" s="877"/>
      <c r="NXO22" s="877"/>
      <c r="NXP22" s="877"/>
      <c r="NXQ22" s="877"/>
      <c r="NXR22" s="877"/>
      <c r="NXS22" s="877"/>
      <c r="NXT22" s="877"/>
      <c r="NXU22" s="877"/>
      <c r="NXV22" s="877"/>
      <c r="NXW22" s="877"/>
      <c r="NXX22" s="877"/>
      <c r="NXY22" s="877"/>
      <c r="NXZ22" s="877"/>
      <c r="NYA22" s="877"/>
      <c r="NYB22" s="877"/>
      <c r="NYC22" s="877"/>
      <c r="NYD22" s="877"/>
      <c r="NYE22" s="877"/>
      <c r="NYF22" s="877"/>
      <c r="NYG22" s="877"/>
      <c r="NYH22" s="877"/>
      <c r="NYI22" s="877"/>
      <c r="NYJ22" s="877"/>
      <c r="NYK22" s="877"/>
      <c r="NYL22" s="877"/>
      <c r="NYM22" s="877"/>
      <c r="NYN22" s="877"/>
      <c r="NYO22" s="877"/>
      <c r="NYP22" s="877"/>
      <c r="NYQ22" s="877"/>
      <c r="NYR22" s="877"/>
      <c r="NYS22" s="877"/>
      <c r="NYT22" s="877"/>
      <c r="NYU22" s="877"/>
      <c r="NYV22" s="877"/>
      <c r="NYW22" s="877"/>
      <c r="NYX22" s="877"/>
      <c r="NYY22" s="877"/>
      <c r="NYZ22" s="877"/>
      <c r="NZA22" s="877"/>
      <c r="NZB22" s="877"/>
      <c r="NZC22" s="877"/>
      <c r="NZD22" s="877"/>
      <c r="NZE22" s="877"/>
      <c r="NZF22" s="877"/>
      <c r="NZG22" s="877"/>
      <c r="NZH22" s="877"/>
      <c r="NZI22" s="877"/>
      <c r="NZJ22" s="877"/>
      <c r="NZK22" s="877"/>
      <c r="NZL22" s="877"/>
      <c r="NZM22" s="877"/>
      <c r="NZN22" s="877"/>
      <c r="NZO22" s="877"/>
      <c r="NZP22" s="877"/>
      <c r="NZQ22" s="877"/>
      <c r="NZR22" s="877"/>
      <c r="NZS22" s="877"/>
      <c r="NZT22" s="877"/>
      <c r="NZU22" s="877"/>
      <c r="NZV22" s="877"/>
      <c r="NZW22" s="877"/>
      <c r="NZX22" s="877"/>
      <c r="NZY22" s="877"/>
      <c r="NZZ22" s="877"/>
      <c r="OAA22" s="877"/>
      <c r="OAB22" s="877"/>
      <c r="OAC22" s="877"/>
      <c r="OAD22" s="877"/>
      <c r="OAE22" s="877"/>
      <c r="OAF22" s="877"/>
      <c r="OAG22" s="877"/>
      <c r="OAH22" s="877"/>
      <c r="OAI22" s="877"/>
      <c r="OAJ22" s="877"/>
      <c r="OAK22" s="877"/>
      <c r="OAL22" s="877"/>
      <c r="OAM22" s="877"/>
      <c r="OAN22" s="877"/>
      <c r="OAO22" s="877"/>
      <c r="OAP22" s="877"/>
      <c r="OAQ22" s="877"/>
      <c r="OAR22" s="877"/>
      <c r="OAS22" s="877"/>
      <c r="OAT22" s="877"/>
      <c r="OAU22" s="877"/>
      <c r="OAV22" s="877"/>
      <c r="OAW22" s="877"/>
      <c r="OAX22" s="877"/>
      <c r="OAY22" s="877"/>
      <c r="OAZ22" s="877"/>
      <c r="OBA22" s="877"/>
      <c r="OBB22" s="877"/>
      <c r="OBC22" s="877"/>
      <c r="OBD22" s="877"/>
      <c r="OBE22" s="877"/>
      <c r="OBF22" s="877"/>
      <c r="OBG22" s="877"/>
      <c r="OBH22" s="877"/>
      <c r="OBI22" s="877"/>
      <c r="OBJ22" s="877"/>
      <c r="OBK22" s="877"/>
      <c r="OBL22" s="877"/>
      <c r="OBM22" s="877"/>
      <c r="OBN22" s="877"/>
      <c r="OBO22" s="877"/>
      <c r="OBP22" s="877"/>
      <c r="OBQ22" s="877"/>
      <c r="OBR22" s="877"/>
      <c r="OBS22" s="877"/>
      <c r="OBT22" s="877"/>
      <c r="OBU22" s="877"/>
      <c r="OBV22" s="877"/>
      <c r="OBW22" s="877"/>
      <c r="OBX22" s="877"/>
      <c r="OBY22" s="877"/>
      <c r="OBZ22" s="877"/>
      <c r="OCA22" s="877"/>
      <c r="OCB22" s="877"/>
      <c r="OCC22" s="877"/>
      <c r="OCD22" s="877"/>
      <c r="OCE22" s="877"/>
      <c r="OCF22" s="877"/>
      <c r="OCG22" s="877"/>
      <c r="OCH22" s="877"/>
      <c r="OCI22" s="877"/>
      <c r="OCJ22" s="877"/>
      <c r="OCK22" s="877"/>
      <c r="OCL22" s="877"/>
      <c r="OCM22" s="877"/>
      <c r="OCN22" s="877"/>
      <c r="OCO22" s="877"/>
      <c r="OCP22" s="877"/>
      <c r="OCQ22" s="877"/>
      <c r="OCR22" s="877"/>
      <c r="OCS22" s="877"/>
      <c r="OCT22" s="877"/>
      <c r="OCU22" s="877"/>
      <c r="OCV22" s="877"/>
      <c r="OCW22" s="877"/>
      <c r="OCX22" s="877"/>
      <c r="OCY22" s="877"/>
      <c r="OCZ22" s="877"/>
      <c r="ODA22" s="877"/>
      <c r="ODB22" s="877"/>
      <c r="ODC22" s="877"/>
      <c r="ODD22" s="877"/>
      <c r="ODE22" s="877"/>
      <c r="ODF22" s="877"/>
      <c r="ODG22" s="877"/>
      <c r="ODH22" s="877"/>
      <c r="ODI22" s="877"/>
      <c r="ODJ22" s="877"/>
      <c r="ODK22" s="877"/>
      <c r="ODL22" s="877"/>
      <c r="ODM22" s="877"/>
      <c r="ODN22" s="877"/>
      <c r="ODO22" s="877"/>
      <c r="ODP22" s="877"/>
      <c r="ODQ22" s="877"/>
      <c r="ODR22" s="877"/>
      <c r="ODS22" s="877"/>
      <c r="ODT22" s="877"/>
      <c r="ODU22" s="877"/>
      <c r="ODV22" s="877"/>
      <c r="ODW22" s="877"/>
      <c r="ODX22" s="877"/>
      <c r="ODY22" s="877"/>
      <c r="ODZ22" s="877"/>
      <c r="OEA22" s="877"/>
      <c r="OEB22" s="877"/>
      <c r="OEC22" s="877"/>
      <c r="OED22" s="877"/>
      <c r="OEE22" s="877"/>
      <c r="OEF22" s="877"/>
      <c r="OEG22" s="877"/>
      <c r="OEH22" s="877"/>
      <c r="OEI22" s="877"/>
      <c r="OEJ22" s="877"/>
      <c r="OEK22" s="877"/>
      <c r="OEL22" s="877"/>
      <c r="OEM22" s="877"/>
      <c r="OEN22" s="877"/>
      <c r="OEO22" s="877"/>
      <c r="OEP22" s="877"/>
      <c r="OEQ22" s="877"/>
      <c r="OER22" s="877"/>
      <c r="OES22" s="877"/>
      <c r="OET22" s="877"/>
      <c r="OEU22" s="877"/>
      <c r="OEV22" s="877"/>
      <c r="OEW22" s="877"/>
      <c r="OEX22" s="877"/>
      <c r="OEY22" s="877"/>
      <c r="OEZ22" s="877"/>
      <c r="OFA22" s="877"/>
      <c r="OFB22" s="877"/>
      <c r="OFC22" s="877"/>
      <c r="OFD22" s="877"/>
      <c r="OFE22" s="877"/>
      <c r="OFF22" s="877"/>
      <c r="OFG22" s="877"/>
      <c r="OFH22" s="877"/>
      <c r="OFI22" s="877"/>
      <c r="OFJ22" s="877"/>
      <c r="OFK22" s="877"/>
      <c r="OFL22" s="877"/>
      <c r="OFM22" s="877"/>
      <c r="OFN22" s="877"/>
      <c r="OFO22" s="877"/>
      <c r="OFP22" s="877"/>
      <c r="OFQ22" s="877"/>
      <c r="OFR22" s="877"/>
      <c r="OFS22" s="877"/>
      <c r="OFT22" s="877"/>
      <c r="OFU22" s="877"/>
      <c r="OFV22" s="877"/>
      <c r="OFW22" s="877"/>
      <c r="OFX22" s="877"/>
      <c r="OFY22" s="877"/>
      <c r="OFZ22" s="877"/>
      <c r="OGA22" s="877"/>
      <c r="OGB22" s="877"/>
      <c r="OGC22" s="877"/>
      <c r="OGD22" s="877"/>
      <c r="OGE22" s="877"/>
      <c r="OGF22" s="877"/>
      <c r="OGG22" s="877"/>
      <c r="OGH22" s="877"/>
      <c r="OGI22" s="877"/>
      <c r="OGJ22" s="877"/>
      <c r="OGK22" s="877"/>
      <c r="OGL22" s="877"/>
      <c r="OGM22" s="877"/>
      <c r="OGN22" s="877"/>
      <c r="OGO22" s="877"/>
      <c r="OGP22" s="877"/>
      <c r="OGQ22" s="877"/>
      <c r="OGR22" s="877"/>
      <c r="OGS22" s="877"/>
      <c r="OGT22" s="877"/>
      <c r="OGU22" s="877"/>
      <c r="OGV22" s="877"/>
      <c r="OGW22" s="877"/>
      <c r="OGX22" s="877"/>
      <c r="OGY22" s="877"/>
      <c r="OGZ22" s="877"/>
      <c r="OHA22" s="877"/>
      <c r="OHB22" s="877"/>
      <c r="OHC22" s="877"/>
      <c r="OHD22" s="877"/>
      <c r="OHE22" s="877"/>
      <c r="OHF22" s="877"/>
      <c r="OHG22" s="877"/>
      <c r="OHH22" s="877"/>
      <c r="OHI22" s="877"/>
      <c r="OHJ22" s="877"/>
      <c r="OHK22" s="877"/>
      <c r="OHL22" s="877"/>
      <c r="OHM22" s="877"/>
      <c r="OHN22" s="877"/>
      <c r="OHO22" s="877"/>
      <c r="OHP22" s="877"/>
      <c r="OHQ22" s="877"/>
      <c r="OHR22" s="877"/>
      <c r="OHS22" s="877"/>
      <c r="OHT22" s="877"/>
      <c r="OHU22" s="877"/>
      <c r="OHV22" s="877"/>
      <c r="OHW22" s="877"/>
      <c r="OHX22" s="877"/>
      <c r="OHY22" s="877"/>
      <c r="OHZ22" s="877"/>
      <c r="OIA22" s="877"/>
      <c r="OIB22" s="877"/>
      <c r="OIC22" s="877"/>
      <c r="OID22" s="877"/>
      <c r="OIE22" s="877"/>
      <c r="OIF22" s="877"/>
      <c r="OIG22" s="877"/>
      <c r="OIH22" s="877"/>
      <c r="OII22" s="877"/>
      <c r="OIJ22" s="877"/>
      <c r="OIK22" s="877"/>
      <c r="OIL22" s="877"/>
      <c r="OIM22" s="877"/>
      <c r="OIN22" s="877"/>
      <c r="OIO22" s="877"/>
      <c r="OIP22" s="877"/>
      <c r="OIQ22" s="877"/>
      <c r="OIR22" s="877"/>
      <c r="OIS22" s="877"/>
      <c r="OIT22" s="877"/>
      <c r="OIU22" s="877"/>
      <c r="OIV22" s="877"/>
      <c r="OIW22" s="877"/>
      <c r="OIX22" s="877"/>
      <c r="OIY22" s="877"/>
      <c r="OIZ22" s="877"/>
      <c r="OJA22" s="877"/>
      <c r="OJB22" s="877"/>
      <c r="OJC22" s="877"/>
      <c r="OJD22" s="877"/>
      <c r="OJE22" s="877"/>
      <c r="OJF22" s="877"/>
      <c r="OJG22" s="877"/>
      <c r="OJH22" s="877"/>
      <c r="OJI22" s="877"/>
      <c r="OJJ22" s="877"/>
      <c r="OJK22" s="877"/>
      <c r="OJL22" s="877"/>
      <c r="OJM22" s="877"/>
      <c r="OJN22" s="877"/>
      <c r="OJO22" s="877"/>
      <c r="OJP22" s="877"/>
      <c r="OJQ22" s="877"/>
      <c r="OJR22" s="877"/>
      <c r="OJS22" s="877"/>
      <c r="OJT22" s="877"/>
      <c r="OJU22" s="877"/>
      <c r="OJV22" s="877"/>
      <c r="OJW22" s="877"/>
      <c r="OJX22" s="877"/>
      <c r="OJY22" s="877"/>
      <c r="OJZ22" s="877"/>
      <c r="OKA22" s="877"/>
      <c r="OKB22" s="877"/>
      <c r="OKC22" s="877"/>
      <c r="OKD22" s="877"/>
      <c r="OKE22" s="877"/>
      <c r="OKF22" s="877"/>
      <c r="OKG22" s="877"/>
      <c r="OKH22" s="877"/>
      <c r="OKI22" s="877"/>
      <c r="OKJ22" s="877"/>
      <c r="OKK22" s="877"/>
      <c r="OKL22" s="877"/>
      <c r="OKM22" s="877"/>
      <c r="OKN22" s="877"/>
      <c r="OKO22" s="877"/>
      <c r="OKP22" s="877"/>
      <c r="OKQ22" s="877"/>
      <c r="OKR22" s="877"/>
      <c r="OKS22" s="877"/>
      <c r="OKT22" s="877"/>
      <c r="OKU22" s="877"/>
      <c r="OKV22" s="877"/>
      <c r="OKW22" s="877"/>
      <c r="OKX22" s="877"/>
      <c r="OKY22" s="877"/>
      <c r="OKZ22" s="877"/>
      <c r="OLA22" s="877"/>
      <c r="OLB22" s="877"/>
      <c r="OLC22" s="877"/>
      <c r="OLD22" s="877"/>
      <c r="OLE22" s="877"/>
      <c r="OLF22" s="877"/>
      <c r="OLG22" s="877"/>
      <c r="OLH22" s="877"/>
      <c r="OLI22" s="877"/>
      <c r="OLJ22" s="877"/>
      <c r="OLK22" s="877"/>
      <c r="OLL22" s="877"/>
      <c r="OLM22" s="877"/>
      <c r="OLN22" s="877"/>
      <c r="OLO22" s="877"/>
      <c r="OLP22" s="877"/>
      <c r="OLQ22" s="877"/>
      <c r="OLR22" s="877"/>
      <c r="OLS22" s="877"/>
      <c r="OLT22" s="877"/>
      <c r="OLU22" s="877"/>
      <c r="OLV22" s="877"/>
      <c r="OLW22" s="877"/>
      <c r="OLX22" s="877"/>
      <c r="OLY22" s="877"/>
      <c r="OLZ22" s="877"/>
      <c r="OMA22" s="877"/>
      <c r="OMB22" s="877"/>
      <c r="OMC22" s="877"/>
      <c r="OMD22" s="877"/>
      <c r="OME22" s="877"/>
      <c r="OMF22" s="877"/>
      <c r="OMG22" s="877"/>
      <c r="OMH22" s="877"/>
      <c r="OMI22" s="877"/>
      <c r="OMJ22" s="877"/>
      <c r="OMK22" s="877"/>
      <c r="OML22" s="877"/>
      <c r="OMM22" s="877"/>
      <c r="OMN22" s="877"/>
      <c r="OMO22" s="877"/>
      <c r="OMP22" s="877"/>
      <c r="OMQ22" s="877"/>
      <c r="OMR22" s="877"/>
      <c r="OMS22" s="877"/>
      <c r="OMT22" s="877"/>
      <c r="OMU22" s="877"/>
      <c r="OMV22" s="877"/>
      <c r="OMW22" s="877"/>
      <c r="OMX22" s="877"/>
      <c r="OMY22" s="877"/>
      <c r="OMZ22" s="877"/>
      <c r="ONA22" s="877"/>
      <c r="ONB22" s="877"/>
      <c r="ONC22" s="877"/>
      <c r="OND22" s="877"/>
      <c r="ONE22" s="877"/>
      <c r="ONF22" s="877"/>
      <c r="ONG22" s="877"/>
      <c r="ONH22" s="877"/>
      <c r="ONI22" s="877"/>
      <c r="ONJ22" s="877"/>
      <c r="ONK22" s="877"/>
      <c r="ONL22" s="877"/>
      <c r="ONM22" s="877"/>
      <c r="ONN22" s="877"/>
      <c r="ONO22" s="877"/>
      <c r="ONP22" s="877"/>
      <c r="ONQ22" s="877"/>
      <c r="ONR22" s="877"/>
      <c r="ONS22" s="877"/>
      <c r="ONT22" s="877"/>
      <c r="ONU22" s="877"/>
      <c r="ONV22" s="877"/>
      <c r="ONW22" s="877"/>
      <c r="ONX22" s="877"/>
      <c r="ONY22" s="877"/>
      <c r="ONZ22" s="877"/>
      <c r="OOA22" s="877"/>
      <c r="OOB22" s="877"/>
      <c r="OOC22" s="877"/>
      <c r="OOD22" s="877"/>
      <c r="OOE22" s="877"/>
      <c r="OOF22" s="877"/>
      <c r="OOG22" s="877"/>
      <c r="OOH22" s="877"/>
      <c r="OOI22" s="877"/>
      <c r="OOJ22" s="877"/>
      <c r="OOK22" s="877"/>
      <c r="OOL22" s="877"/>
      <c r="OOM22" s="877"/>
      <c r="OON22" s="877"/>
      <c r="OOO22" s="877"/>
      <c r="OOP22" s="877"/>
      <c r="OOQ22" s="877"/>
      <c r="OOR22" s="877"/>
      <c r="OOS22" s="877"/>
      <c r="OOT22" s="877"/>
      <c r="OOU22" s="877"/>
      <c r="OOV22" s="877"/>
      <c r="OOW22" s="877"/>
      <c r="OOX22" s="877"/>
      <c r="OOY22" s="877"/>
      <c r="OOZ22" s="877"/>
      <c r="OPA22" s="877"/>
      <c r="OPB22" s="877"/>
      <c r="OPC22" s="877"/>
      <c r="OPD22" s="877"/>
      <c r="OPE22" s="877"/>
      <c r="OPF22" s="877"/>
      <c r="OPG22" s="877"/>
      <c r="OPH22" s="877"/>
      <c r="OPI22" s="877"/>
      <c r="OPJ22" s="877"/>
      <c r="OPK22" s="877"/>
      <c r="OPL22" s="877"/>
      <c r="OPM22" s="877"/>
      <c r="OPN22" s="877"/>
      <c r="OPO22" s="877"/>
      <c r="OPP22" s="877"/>
      <c r="OPQ22" s="877"/>
      <c r="OPR22" s="877"/>
      <c r="OPS22" s="877"/>
      <c r="OPT22" s="877"/>
      <c r="OPU22" s="877"/>
      <c r="OPV22" s="877"/>
      <c r="OPW22" s="877"/>
      <c r="OPX22" s="877"/>
      <c r="OPY22" s="877"/>
      <c r="OPZ22" s="877"/>
      <c r="OQA22" s="877"/>
      <c r="OQB22" s="877"/>
      <c r="OQC22" s="877"/>
      <c r="OQD22" s="877"/>
      <c r="OQE22" s="877"/>
      <c r="OQF22" s="877"/>
      <c r="OQG22" s="877"/>
      <c r="OQH22" s="877"/>
      <c r="OQI22" s="877"/>
      <c r="OQJ22" s="877"/>
      <c r="OQK22" s="877"/>
      <c r="OQL22" s="877"/>
      <c r="OQM22" s="877"/>
      <c r="OQN22" s="877"/>
      <c r="OQO22" s="877"/>
      <c r="OQP22" s="877"/>
      <c r="OQQ22" s="877"/>
      <c r="OQR22" s="877"/>
      <c r="OQS22" s="877"/>
      <c r="OQT22" s="877"/>
      <c r="OQU22" s="877"/>
      <c r="OQV22" s="877"/>
      <c r="OQW22" s="877"/>
      <c r="OQX22" s="877"/>
      <c r="OQY22" s="877"/>
      <c r="OQZ22" s="877"/>
      <c r="ORA22" s="877"/>
      <c r="ORB22" s="877"/>
      <c r="ORC22" s="877"/>
      <c r="ORD22" s="877"/>
      <c r="ORE22" s="877"/>
      <c r="ORF22" s="877"/>
      <c r="ORG22" s="877"/>
      <c r="ORH22" s="877"/>
      <c r="ORI22" s="877"/>
      <c r="ORJ22" s="877"/>
      <c r="ORK22" s="877"/>
      <c r="ORL22" s="877"/>
      <c r="ORM22" s="877"/>
      <c r="ORN22" s="877"/>
      <c r="ORO22" s="877"/>
      <c r="ORP22" s="877"/>
      <c r="ORQ22" s="877"/>
      <c r="ORR22" s="877"/>
      <c r="ORS22" s="877"/>
      <c r="ORT22" s="877"/>
      <c r="ORU22" s="877"/>
      <c r="ORV22" s="877"/>
      <c r="ORW22" s="877"/>
      <c r="ORX22" s="877"/>
      <c r="ORY22" s="877"/>
      <c r="ORZ22" s="877"/>
      <c r="OSA22" s="877"/>
      <c r="OSB22" s="877"/>
      <c r="OSC22" s="877"/>
      <c r="OSD22" s="877"/>
      <c r="OSE22" s="877"/>
      <c r="OSF22" s="877"/>
      <c r="OSG22" s="877"/>
      <c r="OSH22" s="877"/>
      <c r="OSI22" s="877"/>
      <c r="OSJ22" s="877"/>
      <c r="OSK22" s="877"/>
      <c r="OSL22" s="877"/>
      <c r="OSM22" s="877"/>
      <c r="OSN22" s="877"/>
      <c r="OSO22" s="877"/>
      <c r="OSP22" s="877"/>
      <c r="OSQ22" s="877"/>
      <c r="OSR22" s="877"/>
      <c r="OSS22" s="877"/>
      <c r="OST22" s="877"/>
      <c r="OSU22" s="877"/>
      <c r="OSV22" s="877"/>
      <c r="OSW22" s="877"/>
      <c r="OSX22" s="877"/>
      <c r="OSY22" s="877"/>
      <c r="OSZ22" s="877"/>
      <c r="OTA22" s="877"/>
      <c r="OTB22" s="877"/>
      <c r="OTC22" s="877"/>
      <c r="OTD22" s="877"/>
      <c r="OTE22" s="877"/>
      <c r="OTF22" s="877"/>
      <c r="OTG22" s="877"/>
      <c r="OTH22" s="877"/>
      <c r="OTI22" s="877"/>
      <c r="OTJ22" s="877"/>
      <c r="OTK22" s="877"/>
      <c r="OTL22" s="877"/>
      <c r="OTM22" s="877"/>
      <c r="OTN22" s="877"/>
      <c r="OTO22" s="877"/>
      <c r="OTP22" s="877"/>
      <c r="OTQ22" s="877"/>
      <c r="OTR22" s="877"/>
      <c r="OTS22" s="877"/>
      <c r="OTT22" s="877"/>
      <c r="OTU22" s="877"/>
      <c r="OTV22" s="877"/>
      <c r="OTW22" s="877"/>
      <c r="OTX22" s="877"/>
      <c r="OTY22" s="877"/>
      <c r="OTZ22" s="877"/>
      <c r="OUA22" s="877"/>
      <c r="OUB22" s="877"/>
      <c r="OUC22" s="877"/>
      <c r="OUD22" s="877"/>
      <c r="OUE22" s="877"/>
      <c r="OUF22" s="877"/>
      <c r="OUG22" s="877"/>
      <c r="OUH22" s="877"/>
      <c r="OUI22" s="877"/>
      <c r="OUJ22" s="877"/>
      <c r="OUK22" s="877"/>
      <c r="OUL22" s="877"/>
      <c r="OUM22" s="877"/>
      <c r="OUN22" s="877"/>
      <c r="OUO22" s="877"/>
      <c r="OUP22" s="877"/>
      <c r="OUQ22" s="877"/>
      <c r="OUR22" s="877"/>
      <c r="OUS22" s="877"/>
      <c r="OUT22" s="877"/>
      <c r="OUU22" s="877"/>
      <c r="OUV22" s="877"/>
      <c r="OUW22" s="877"/>
      <c r="OUX22" s="877"/>
      <c r="OUY22" s="877"/>
      <c r="OUZ22" s="877"/>
      <c r="OVA22" s="877"/>
      <c r="OVB22" s="877"/>
      <c r="OVC22" s="877"/>
      <c r="OVD22" s="877"/>
      <c r="OVE22" s="877"/>
      <c r="OVF22" s="877"/>
      <c r="OVG22" s="877"/>
      <c r="OVH22" s="877"/>
      <c r="OVI22" s="877"/>
      <c r="OVJ22" s="877"/>
      <c r="OVK22" s="877"/>
      <c r="OVL22" s="877"/>
      <c r="OVM22" s="877"/>
      <c r="OVN22" s="877"/>
      <c r="OVO22" s="877"/>
      <c r="OVP22" s="877"/>
      <c r="OVQ22" s="877"/>
      <c r="OVR22" s="877"/>
      <c r="OVS22" s="877"/>
      <c r="OVT22" s="877"/>
      <c r="OVU22" s="877"/>
      <c r="OVV22" s="877"/>
      <c r="OVW22" s="877"/>
      <c r="OVX22" s="877"/>
      <c r="OVY22" s="877"/>
      <c r="OVZ22" s="877"/>
      <c r="OWA22" s="877"/>
      <c r="OWB22" s="877"/>
      <c r="OWC22" s="877"/>
      <c r="OWD22" s="877"/>
      <c r="OWE22" s="877"/>
      <c r="OWF22" s="877"/>
      <c r="OWG22" s="877"/>
      <c r="OWH22" s="877"/>
      <c r="OWI22" s="877"/>
      <c r="OWJ22" s="877"/>
      <c r="OWK22" s="877"/>
      <c r="OWL22" s="877"/>
      <c r="OWM22" s="877"/>
      <c r="OWN22" s="877"/>
      <c r="OWO22" s="877"/>
      <c r="OWP22" s="877"/>
      <c r="OWQ22" s="877"/>
      <c r="OWR22" s="877"/>
      <c r="OWS22" s="877"/>
      <c r="OWT22" s="877"/>
      <c r="OWU22" s="877"/>
      <c r="OWV22" s="877"/>
      <c r="OWW22" s="877"/>
      <c r="OWX22" s="877"/>
      <c r="OWY22" s="877"/>
      <c r="OWZ22" s="877"/>
      <c r="OXA22" s="877"/>
      <c r="OXB22" s="877"/>
      <c r="OXC22" s="877"/>
      <c r="OXD22" s="877"/>
      <c r="OXE22" s="877"/>
      <c r="OXF22" s="877"/>
      <c r="OXG22" s="877"/>
      <c r="OXH22" s="877"/>
      <c r="OXI22" s="877"/>
      <c r="OXJ22" s="877"/>
      <c r="OXK22" s="877"/>
      <c r="OXL22" s="877"/>
      <c r="OXM22" s="877"/>
      <c r="OXN22" s="877"/>
      <c r="OXO22" s="877"/>
      <c r="OXP22" s="877"/>
      <c r="OXQ22" s="877"/>
      <c r="OXR22" s="877"/>
      <c r="OXS22" s="877"/>
      <c r="OXT22" s="877"/>
      <c r="OXU22" s="877"/>
      <c r="OXV22" s="877"/>
      <c r="OXW22" s="877"/>
      <c r="OXX22" s="877"/>
      <c r="OXY22" s="877"/>
      <c r="OXZ22" s="877"/>
      <c r="OYA22" s="877"/>
      <c r="OYB22" s="877"/>
      <c r="OYC22" s="877"/>
      <c r="OYD22" s="877"/>
      <c r="OYE22" s="877"/>
      <c r="OYF22" s="877"/>
      <c r="OYG22" s="877"/>
      <c r="OYH22" s="877"/>
      <c r="OYI22" s="877"/>
      <c r="OYJ22" s="877"/>
      <c r="OYK22" s="877"/>
      <c r="OYL22" s="877"/>
      <c r="OYM22" s="877"/>
      <c r="OYN22" s="877"/>
      <c r="OYO22" s="877"/>
      <c r="OYP22" s="877"/>
      <c r="OYQ22" s="877"/>
      <c r="OYR22" s="877"/>
      <c r="OYS22" s="877"/>
      <c r="OYT22" s="877"/>
      <c r="OYU22" s="877"/>
      <c r="OYV22" s="877"/>
      <c r="OYW22" s="877"/>
      <c r="OYX22" s="877"/>
      <c r="OYY22" s="877"/>
      <c r="OYZ22" s="877"/>
      <c r="OZA22" s="877"/>
      <c r="OZB22" s="877"/>
      <c r="OZC22" s="877"/>
      <c r="OZD22" s="877"/>
      <c r="OZE22" s="877"/>
      <c r="OZF22" s="877"/>
      <c r="OZG22" s="877"/>
      <c r="OZH22" s="877"/>
      <c r="OZI22" s="877"/>
      <c r="OZJ22" s="877"/>
      <c r="OZK22" s="877"/>
      <c r="OZL22" s="877"/>
      <c r="OZM22" s="877"/>
      <c r="OZN22" s="877"/>
      <c r="OZO22" s="877"/>
      <c r="OZP22" s="877"/>
      <c r="OZQ22" s="877"/>
      <c r="OZR22" s="877"/>
      <c r="OZS22" s="877"/>
      <c r="OZT22" s="877"/>
      <c r="OZU22" s="877"/>
      <c r="OZV22" s="877"/>
      <c r="OZW22" s="877"/>
      <c r="OZX22" s="877"/>
      <c r="OZY22" s="877"/>
      <c r="OZZ22" s="877"/>
      <c r="PAA22" s="877"/>
      <c r="PAB22" s="877"/>
      <c r="PAC22" s="877"/>
      <c r="PAD22" s="877"/>
      <c r="PAE22" s="877"/>
      <c r="PAF22" s="877"/>
      <c r="PAG22" s="877"/>
      <c r="PAH22" s="877"/>
      <c r="PAI22" s="877"/>
      <c r="PAJ22" s="877"/>
      <c r="PAK22" s="877"/>
      <c r="PAL22" s="877"/>
      <c r="PAM22" s="877"/>
      <c r="PAN22" s="877"/>
      <c r="PAO22" s="877"/>
      <c r="PAP22" s="877"/>
      <c r="PAQ22" s="877"/>
      <c r="PAR22" s="877"/>
      <c r="PAS22" s="877"/>
      <c r="PAT22" s="877"/>
      <c r="PAU22" s="877"/>
      <c r="PAV22" s="877"/>
      <c r="PAW22" s="877"/>
      <c r="PAX22" s="877"/>
      <c r="PAY22" s="877"/>
      <c r="PAZ22" s="877"/>
      <c r="PBA22" s="877"/>
      <c r="PBB22" s="877"/>
      <c r="PBC22" s="877"/>
      <c r="PBD22" s="877"/>
      <c r="PBE22" s="877"/>
      <c r="PBF22" s="877"/>
      <c r="PBG22" s="877"/>
      <c r="PBH22" s="877"/>
      <c r="PBI22" s="877"/>
      <c r="PBJ22" s="877"/>
      <c r="PBK22" s="877"/>
      <c r="PBL22" s="877"/>
      <c r="PBM22" s="877"/>
      <c r="PBN22" s="877"/>
      <c r="PBO22" s="877"/>
      <c r="PBP22" s="877"/>
      <c r="PBQ22" s="877"/>
      <c r="PBR22" s="877"/>
      <c r="PBS22" s="877"/>
      <c r="PBT22" s="877"/>
      <c r="PBU22" s="877"/>
      <c r="PBV22" s="877"/>
      <c r="PBW22" s="877"/>
      <c r="PBX22" s="877"/>
      <c r="PBY22" s="877"/>
      <c r="PBZ22" s="877"/>
      <c r="PCA22" s="877"/>
      <c r="PCB22" s="877"/>
      <c r="PCC22" s="877"/>
      <c r="PCD22" s="877"/>
      <c r="PCE22" s="877"/>
      <c r="PCF22" s="877"/>
      <c r="PCG22" s="877"/>
      <c r="PCH22" s="877"/>
      <c r="PCI22" s="877"/>
      <c r="PCJ22" s="877"/>
      <c r="PCK22" s="877"/>
      <c r="PCL22" s="877"/>
      <c r="PCM22" s="877"/>
      <c r="PCN22" s="877"/>
      <c r="PCO22" s="877"/>
      <c r="PCP22" s="877"/>
      <c r="PCQ22" s="877"/>
      <c r="PCR22" s="877"/>
      <c r="PCS22" s="877"/>
      <c r="PCT22" s="877"/>
      <c r="PCU22" s="877"/>
      <c r="PCV22" s="877"/>
      <c r="PCW22" s="877"/>
      <c r="PCX22" s="877"/>
      <c r="PCY22" s="877"/>
      <c r="PCZ22" s="877"/>
      <c r="PDA22" s="877"/>
      <c r="PDB22" s="877"/>
      <c r="PDC22" s="877"/>
      <c r="PDD22" s="877"/>
      <c r="PDE22" s="877"/>
      <c r="PDF22" s="877"/>
      <c r="PDG22" s="877"/>
      <c r="PDH22" s="877"/>
      <c r="PDI22" s="877"/>
      <c r="PDJ22" s="877"/>
      <c r="PDK22" s="877"/>
      <c r="PDL22" s="877"/>
      <c r="PDM22" s="877"/>
      <c r="PDN22" s="877"/>
      <c r="PDO22" s="877"/>
      <c r="PDP22" s="877"/>
      <c r="PDQ22" s="877"/>
      <c r="PDR22" s="877"/>
      <c r="PDS22" s="877"/>
      <c r="PDT22" s="877"/>
      <c r="PDU22" s="877"/>
      <c r="PDV22" s="877"/>
      <c r="PDW22" s="877"/>
      <c r="PDX22" s="877"/>
      <c r="PDY22" s="877"/>
      <c r="PDZ22" s="877"/>
      <c r="PEA22" s="877"/>
      <c r="PEB22" s="877"/>
      <c r="PEC22" s="877"/>
      <c r="PED22" s="877"/>
      <c r="PEE22" s="877"/>
      <c r="PEF22" s="877"/>
      <c r="PEG22" s="877"/>
      <c r="PEH22" s="877"/>
      <c r="PEI22" s="877"/>
      <c r="PEJ22" s="877"/>
      <c r="PEK22" s="877"/>
      <c r="PEL22" s="877"/>
      <c r="PEM22" s="877"/>
      <c r="PEN22" s="877"/>
      <c r="PEO22" s="877"/>
      <c r="PEP22" s="877"/>
      <c r="PEQ22" s="877"/>
      <c r="PER22" s="877"/>
      <c r="PES22" s="877"/>
      <c r="PET22" s="877"/>
      <c r="PEU22" s="877"/>
      <c r="PEV22" s="877"/>
      <c r="PEW22" s="877"/>
      <c r="PEX22" s="877"/>
      <c r="PEY22" s="877"/>
      <c r="PEZ22" s="877"/>
      <c r="PFA22" s="877"/>
      <c r="PFB22" s="877"/>
      <c r="PFC22" s="877"/>
      <c r="PFD22" s="877"/>
      <c r="PFE22" s="877"/>
      <c r="PFF22" s="877"/>
      <c r="PFG22" s="877"/>
      <c r="PFH22" s="877"/>
      <c r="PFI22" s="877"/>
      <c r="PFJ22" s="877"/>
      <c r="PFK22" s="877"/>
      <c r="PFL22" s="877"/>
      <c r="PFM22" s="877"/>
      <c r="PFN22" s="877"/>
      <c r="PFO22" s="877"/>
      <c r="PFP22" s="877"/>
      <c r="PFQ22" s="877"/>
      <c r="PFR22" s="877"/>
      <c r="PFS22" s="877"/>
      <c r="PFT22" s="877"/>
      <c r="PFU22" s="877"/>
      <c r="PFV22" s="877"/>
      <c r="PFW22" s="877"/>
      <c r="PFX22" s="877"/>
      <c r="PFY22" s="877"/>
      <c r="PFZ22" s="877"/>
      <c r="PGA22" s="877"/>
      <c r="PGB22" s="877"/>
      <c r="PGC22" s="877"/>
      <c r="PGD22" s="877"/>
      <c r="PGE22" s="877"/>
      <c r="PGF22" s="877"/>
      <c r="PGG22" s="877"/>
      <c r="PGH22" s="877"/>
      <c r="PGI22" s="877"/>
      <c r="PGJ22" s="877"/>
      <c r="PGK22" s="877"/>
      <c r="PGL22" s="877"/>
      <c r="PGM22" s="877"/>
      <c r="PGN22" s="877"/>
      <c r="PGO22" s="877"/>
      <c r="PGP22" s="877"/>
      <c r="PGQ22" s="877"/>
      <c r="PGR22" s="877"/>
      <c r="PGS22" s="877"/>
      <c r="PGT22" s="877"/>
      <c r="PGU22" s="877"/>
      <c r="PGV22" s="877"/>
      <c r="PGW22" s="877"/>
      <c r="PGX22" s="877"/>
      <c r="PGY22" s="877"/>
      <c r="PGZ22" s="877"/>
      <c r="PHA22" s="877"/>
      <c r="PHB22" s="877"/>
      <c r="PHC22" s="877"/>
      <c r="PHD22" s="877"/>
      <c r="PHE22" s="877"/>
      <c r="PHF22" s="877"/>
      <c r="PHG22" s="877"/>
      <c r="PHH22" s="877"/>
      <c r="PHI22" s="877"/>
      <c r="PHJ22" s="877"/>
      <c r="PHK22" s="877"/>
      <c r="PHL22" s="877"/>
      <c r="PHM22" s="877"/>
      <c r="PHN22" s="877"/>
      <c r="PHO22" s="877"/>
      <c r="PHP22" s="877"/>
      <c r="PHQ22" s="877"/>
      <c r="PHR22" s="877"/>
      <c r="PHS22" s="877"/>
      <c r="PHT22" s="877"/>
      <c r="PHU22" s="877"/>
      <c r="PHV22" s="877"/>
      <c r="PHW22" s="877"/>
      <c r="PHX22" s="877"/>
      <c r="PHY22" s="877"/>
      <c r="PHZ22" s="877"/>
      <c r="PIA22" s="877"/>
      <c r="PIB22" s="877"/>
      <c r="PIC22" s="877"/>
      <c r="PID22" s="877"/>
      <c r="PIE22" s="877"/>
      <c r="PIF22" s="877"/>
      <c r="PIG22" s="877"/>
      <c r="PIH22" s="877"/>
      <c r="PII22" s="877"/>
      <c r="PIJ22" s="877"/>
      <c r="PIK22" s="877"/>
      <c r="PIL22" s="877"/>
      <c r="PIM22" s="877"/>
      <c r="PIN22" s="877"/>
      <c r="PIO22" s="877"/>
      <c r="PIP22" s="877"/>
      <c r="PIQ22" s="877"/>
      <c r="PIR22" s="877"/>
      <c r="PIS22" s="877"/>
      <c r="PIT22" s="877"/>
      <c r="PIU22" s="877"/>
      <c r="PIV22" s="877"/>
      <c r="PIW22" s="877"/>
      <c r="PIX22" s="877"/>
      <c r="PIY22" s="877"/>
      <c r="PIZ22" s="877"/>
      <c r="PJA22" s="877"/>
      <c r="PJB22" s="877"/>
      <c r="PJC22" s="877"/>
      <c r="PJD22" s="877"/>
      <c r="PJE22" s="877"/>
      <c r="PJF22" s="877"/>
      <c r="PJG22" s="877"/>
      <c r="PJH22" s="877"/>
      <c r="PJI22" s="877"/>
      <c r="PJJ22" s="877"/>
      <c r="PJK22" s="877"/>
      <c r="PJL22" s="877"/>
      <c r="PJM22" s="877"/>
      <c r="PJN22" s="877"/>
      <c r="PJO22" s="877"/>
      <c r="PJP22" s="877"/>
      <c r="PJQ22" s="877"/>
      <c r="PJR22" s="877"/>
      <c r="PJS22" s="877"/>
      <c r="PJT22" s="877"/>
      <c r="PJU22" s="877"/>
      <c r="PJV22" s="877"/>
      <c r="PJW22" s="877"/>
      <c r="PJX22" s="877"/>
      <c r="PJY22" s="877"/>
      <c r="PJZ22" s="877"/>
      <c r="PKA22" s="877"/>
      <c r="PKB22" s="877"/>
      <c r="PKC22" s="877"/>
      <c r="PKD22" s="877"/>
      <c r="PKE22" s="877"/>
      <c r="PKF22" s="877"/>
      <c r="PKG22" s="877"/>
      <c r="PKH22" s="877"/>
      <c r="PKI22" s="877"/>
      <c r="PKJ22" s="877"/>
      <c r="PKK22" s="877"/>
      <c r="PKL22" s="877"/>
      <c r="PKM22" s="877"/>
      <c r="PKN22" s="877"/>
      <c r="PKO22" s="877"/>
      <c r="PKP22" s="877"/>
      <c r="PKQ22" s="877"/>
      <c r="PKR22" s="877"/>
      <c r="PKS22" s="877"/>
      <c r="PKT22" s="877"/>
      <c r="PKU22" s="877"/>
      <c r="PKV22" s="877"/>
      <c r="PKW22" s="877"/>
      <c r="PKX22" s="877"/>
      <c r="PKY22" s="877"/>
      <c r="PKZ22" s="877"/>
      <c r="PLA22" s="877"/>
      <c r="PLB22" s="877"/>
      <c r="PLC22" s="877"/>
      <c r="PLD22" s="877"/>
      <c r="PLE22" s="877"/>
      <c r="PLF22" s="877"/>
      <c r="PLG22" s="877"/>
      <c r="PLH22" s="877"/>
      <c r="PLI22" s="877"/>
      <c r="PLJ22" s="877"/>
      <c r="PLK22" s="877"/>
      <c r="PLL22" s="877"/>
      <c r="PLM22" s="877"/>
      <c r="PLN22" s="877"/>
      <c r="PLO22" s="877"/>
      <c r="PLP22" s="877"/>
      <c r="PLQ22" s="877"/>
      <c r="PLR22" s="877"/>
      <c r="PLS22" s="877"/>
      <c r="PLT22" s="877"/>
      <c r="PLU22" s="877"/>
      <c r="PLV22" s="877"/>
      <c r="PLW22" s="877"/>
      <c r="PLX22" s="877"/>
      <c r="PLY22" s="877"/>
      <c r="PLZ22" s="877"/>
      <c r="PMA22" s="877"/>
      <c r="PMB22" s="877"/>
      <c r="PMC22" s="877"/>
      <c r="PMD22" s="877"/>
      <c r="PME22" s="877"/>
      <c r="PMF22" s="877"/>
      <c r="PMG22" s="877"/>
      <c r="PMH22" s="877"/>
      <c r="PMI22" s="877"/>
      <c r="PMJ22" s="877"/>
      <c r="PMK22" s="877"/>
      <c r="PML22" s="877"/>
      <c r="PMM22" s="877"/>
      <c r="PMN22" s="877"/>
      <c r="PMO22" s="877"/>
      <c r="PMP22" s="877"/>
      <c r="PMQ22" s="877"/>
      <c r="PMR22" s="877"/>
      <c r="PMS22" s="877"/>
      <c r="PMT22" s="877"/>
      <c r="PMU22" s="877"/>
      <c r="PMV22" s="877"/>
      <c r="PMW22" s="877"/>
      <c r="PMX22" s="877"/>
      <c r="PMY22" s="877"/>
      <c r="PMZ22" s="877"/>
      <c r="PNA22" s="877"/>
      <c r="PNB22" s="877"/>
      <c r="PNC22" s="877"/>
      <c r="PND22" s="877"/>
      <c r="PNE22" s="877"/>
      <c r="PNF22" s="877"/>
      <c r="PNG22" s="877"/>
      <c r="PNH22" s="877"/>
      <c r="PNI22" s="877"/>
      <c r="PNJ22" s="877"/>
      <c r="PNK22" s="877"/>
      <c r="PNL22" s="877"/>
      <c r="PNM22" s="877"/>
      <c r="PNN22" s="877"/>
      <c r="PNO22" s="877"/>
      <c r="PNP22" s="877"/>
      <c r="PNQ22" s="877"/>
      <c r="PNR22" s="877"/>
      <c r="PNS22" s="877"/>
      <c r="PNT22" s="877"/>
      <c r="PNU22" s="877"/>
      <c r="PNV22" s="877"/>
      <c r="PNW22" s="877"/>
      <c r="PNX22" s="877"/>
      <c r="PNY22" s="877"/>
      <c r="PNZ22" s="877"/>
      <c r="POA22" s="877"/>
      <c r="POB22" s="877"/>
      <c r="POC22" s="877"/>
      <c r="POD22" s="877"/>
      <c r="POE22" s="877"/>
      <c r="POF22" s="877"/>
      <c r="POG22" s="877"/>
      <c r="POH22" s="877"/>
      <c r="POI22" s="877"/>
      <c r="POJ22" s="877"/>
      <c r="POK22" s="877"/>
      <c r="POL22" s="877"/>
      <c r="POM22" s="877"/>
      <c r="PON22" s="877"/>
      <c r="POO22" s="877"/>
      <c r="POP22" s="877"/>
      <c r="POQ22" s="877"/>
      <c r="POR22" s="877"/>
      <c r="POS22" s="877"/>
      <c r="POT22" s="877"/>
      <c r="POU22" s="877"/>
      <c r="POV22" s="877"/>
      <c r="POW22" s="877"/>
      <c r="POX22" s="877"/>
      <c r="POY22" s="877"/>
      <c r="POZ22" s="877"/>
      <c r="PPA22" s="877"/>
      <c r="PPB22" s="877"/>
      <c r="PPC22" s="877"/>
      <c r="PPD22" s="877"/>
      <c r="PPE22" s="877"/>
      <c r="PPF22" s="877"/>
      <c r="PPG22" s="877"/>
      <c r="PPH22" s="877"/>
      <c r="PPI22" s="877"/>
      <c r="PPJ22" s="877"/>
      <c r="PPK22" s="877"/>
      <c r="PPL22" s="877"/>
      <c r="PPM22" s="877"/>
      <c r="PPN22" s="877"/>
      <c r="PPO22" s="877"/>
      <c r="PPP22" s="877"/>
      <c r="PPQ22" s="877"/>
      <c r="PPR22" s="877"/>
      <c r="PPS22" s="877"/>
      <c r="PPT22" s="877"/>
      <c r="PPU22" s="877"/>
      <c r="PPV22" s="877"/>
      <c r="PPW22" s="877"/>
      <c r="PPX22" s="877"/>
      <c r="PPY22" s="877"/>
      <c r="PPZ22" s="877"/>
      <c r="PQA22" s="877"/>
      <c r="PQB22" s="877"/>
      <c r="PQC22" s="877"/>
      <c r="PQD22" s="877"/>
      <c r="PQE22" s="877"/>
      <c r="PQF22" s="877"/>
      <c r="PQG22" s="877"/>
      <c r="PQH22" s="877"/>
      <c r="PQI22" s="877"/>
      <c r="PQJ22" s="877"/>
      <c r="PQK22" s="877"/>
      <c r="PQL22" s="877"/>
      <c r="PQM22" s="877"/>
      <c r="PQN22" s="877"/>
      <c r="PQO22" s="877"/>
      <c r="PQP22" s="877"/>
      <c r="PQQ22" s="877"/>
      <c r="PQR22" s="877"/>
      <c r="PQS22" s="877"/>
      <c r="PQT22" s="877"/>
      <c r="PQU22" s="877"/>
      <c r="PQV22" s="877"/>
      <c r="PQW22" s="877"/>
      <c r="PQX22" s="877"/>
      <c r="PQY22" s="877"/>
      <c r="PQZ22" s="877"/>
      <c r="PRA22" s="877"/>
      <c r="PRB22" s="877"/>
      <c r="PRC22" s="877"/>
      <c r="PRD22" s="877"/>
      <c r="PRE22" s="877"/>
      <c r="PRF22" s="877"/>
      <c r="PRG22" s="877"/>
      <c r="PRH22" s="877"/>
      <c r="PRI22" s="877"/>
      <c r="PRJ22" s="877"/>
      <c r="PRK22" s="877"/>
      <c r="PRL22" s="877"/>
      <c r="PRM22" s="877"/>
      <c r="PRN22" s="877"/>
      <c r="PRO22" s="877"/>
      <c r="PRP22" s="877"/>
      <c r="PRQ22" s="877"/>
      <c r="PRR22" s="877"/>
      <c r="PRS22" s="877"/>
      <c r="PRT22" s="877"/>
      <c r="PRU22" s="877"/>
      <c r="PRV22" s="877"/>
      <c r="PRW22" s="877"/>
      <c r="PRX22" s="877"/>
      <c r="PRY22" s="877"/>
      <c r="PRZ22" s="877"/>
      <c r="PSA22" s="877"/>
      <c r="PSB22" s="877"/>
      <c r="PSC22" s="877"/>
      <c r="PSD22" s="877"/>
      <c r="PSE22" s="877"/>
      <c r="PSF22" s="877"/>
      <c r="PSG22" s="877"/>
      <c r="PSH22" s="877"/>
      <c r="PSI22" s="877"/>
      <c r="PSJ22" s="877"/>
      <c r="PSK22" s="877"/>
      <c r="PSL22" s="877"/>
      <c r="PSM22" s="877"/>
      <c r="PSN22" s="877"/>
      <c r="PSO22" s="877"/>
      <c r="PSP22" s="877"/>
      <c r="PSQ22" s="877"/>
      <c r="PSR22" s="877"/>
      <c r="PSS22" s="877"/>
      <c r="PST22" s="877"/>
      <c r="PSU22" s="877"/>
      <c r="PSV22" s="877"/>
      <c r="PSW22" s="877"/>
      <c r="PSX22" s="877"/>
      <c r="PSY22" s="877"/>
      <c r="PSZ22" s="877"/>
      <c r="PTA22" s="877"/>
      <c r="PTB22" s="877"/>
      <c r="PTC22" s="877"/>
      <c r="PTD22" s="877"/>
      <c r="PTE22" s="877"/>
      <c r="PTF22" s="877"/>
      <c r="PTG22" s="877"/>
      <c r="PTH22" s="877"/>
      <c r="PTI22" s="877"/>
      <c r="PTJ22" s="877"/>
      <c r="PTK22" s="877"/>
      <c r="PTL22" s="877"/>
      <c r="PTM22" s="877"/>
      <c r="PTN22" s="877"/>
      <c r="PTO22" s="877"/>
      <c r="PTP22" s="877"/>
      <c r="PTQ22" s="877"/>
      <c r="PTR22" s="877"/>
      <c r="PTS22" s="877"/>
      <c r="PTT22" s="877"/>
      <c r="PTU22" s="877"/>
      <c r="PTV22" s="877"/>
      <c r="PTW22" s="877"/>
      <c r="PTX22" s="877"/>
      <c r="PTY22" s="877"/>
      <c r="PTZ22" s="877"/>
      <c r="PUA22" s="877"/>
      <c r="PUB22" s="877"/>
      <c r="PUC22" s="877"/>
      <c r="PUD22" s="877"/>
      <c r="PUE22" s="877"/>
      <c r="PUF22" s="877"/>
      <c r="PUG22" s="877"/>
      <c r="PUH22" s="877"/>
      <c r="PUI22" s="877"/>
      <c r="PUJ22" s="877"/>
      <c r="PUK22" s="877"/>
      <c r="PUL22" s="877"/>
      <c r="PUM22" s="877"/>
      <c r="PUN22" s="877"/>
      <c r="PUO22" s="877"/>
      <c r="PUP22" s="877"/>
      <c r="PUQ22" s="877"/>
      <c r="PUR22" s="877"/>
      <c r="PUS22" s="877"/>
      <c r="PUT22" s="877"/>
      <c r="PUU22" s="877"/>
      <c r="PUV22" s="877"/>
      <c r="PUW22" s="877"/>
      <c r="PUX22" s="877"/>
      <c r="PUY22" s="877"/>
      <c r="PUZ22" s="877"/>
      <c r="PVA22" s="877"/>
      <c r="PVB22" s="877"/>
      <c r="PVC22" s="877"/>
      <c r="PVD22" s="877"/>
      <c r="PVE22" s="877"/>
      <c r="PVF22" s="877"/>
      <c r="PVG22" s="877"/>
      <c r="PVH22" s="877"/>
      <c r="PVI22" s="877"/>
      <c r="PVJ22" s="877"/>
      <c r="PVK22" s="877"/>
      <c r="PVL22" s="877"/>
      <c r="PVM22" s="877"/>
      <c r="PVN22" s="877"/>
      <c r="PVO22" s="877"/>
      <c r="PVP22" s="877"/>
      <c r="PVQ22" s="877"/>
      <c r="PVR22" s="877"/>
      <c r="PVS22" s="877"/>
      <c r="PVT22" s="877"/>
      <c r="PVU22" s="877"/>
      <c r="PVV22" s="877"/>
      <c r="PVW22" s="877"/>
      <c r="PVX22" s="877"/>
      <c r="PVY22" s="877"/>
      <c r="PVZ22" s="877"/>
      <c r="PWA22" s="877"/>
      <c r="PWB22" s="877"/>
      <c r="PWC22" s="877"/>
      <c r="PWD22" s="877"/>
      <c r="PWE22" s="877"/>
      <c r="PWF22" s="877"/>
      <c r="PWG22" s="877"/>
      <c r="PWH22" s="877"/>
      <c r="PWI22" s="877"/>
      <c r="PWJ22" s="877"/>
      <c r="PWK22" s="877"/>
      <c r="PWL22" s="877"/>
      <c r="PWM22" s="877"/>
      <c r="PWN22" s="877"/>
      <c r="PWO22" s="877"/>
      <c r="PWP22" s="877"/>
      <c r="PWQ22" s="877"/>
      <c r="PWR22" s="877"/>
      <c r="PWS22" s="877"/>
      <c r="PWT22" s="877"/>
      <c r="PWU22" s="877"/>
      <c r="PWV22" s="877"/>
      <c r="PWW22" s="877"/>
      <c r="PWX22" s="877"/>
      <c r="PWY22" s="877"/>
      <c r="PWZ22" s="877"/>
      <c r="PXA22" s="877"/>
      <c r="PXB22" s="877"/>
      <c r="PXC22" s="877"/>
      <c r="PXD22" s="877"/>
      <c r="PXE22" s="877"/>
      <c r="PXF22" s="877"/>
      <c r="PXG22" s="877"/>
      <c r="PXH22" s="877"/>
      <c r="PXI22" s="877"/>
      <c r="PXJ22" s="877"/>
      <c r="PXK22" s="877"/>
      <c r="PXL22" s="877"/>
      <c r="PXM22" s="877"/>
      <c r="PXN22" s="877"/>
      <c r="PXO22" s="877"/>
      <c r="PXP22" s="877"/>
      <c r="PXQ22" s="877"/>
      <c r="PXR22" s="877"/>
      <c r="PXS22" s="877"/>
      <c r="PXT22" s="877"/>
      <c r="PXU22" s="877"/>
      <c r="PXV22" s="877"/>
      <c r="PXW22" s="877"/>
      <c r="PXX22" s="877"/>
      <c r="PXY22" s="877"/>
      <c r="PXZ22" s="877"/>
      <c r="PYA22" s="877"/>
      <c r="PYB22" s="877"/>
      <c r="PYC22" s="877"/>
      <c r="PYD22" s="877"/>
      <c r="PYE22" s="877"/>
      <c r="PYF22" s="877"/>
      <c r="PYG22" s="877"/>
      <c r="PYH22" s="877"/>
      <c r="PYI22" s="877"/>
      <c r="PYJ22" s="877"/>
      <c r="PYK22" s="877"/>
      <c r="PYL22" s="877"/>
      <c r="PYM22" s="877"/>
      <c r="PYN22" s="877"/>
      <c r="PYO22" s="877"/>
      <c r="PYP22" s="877"/>
      <c r="PYQ22" s="877"/>
      <c r="PYR22" s="877"/>
      <c r="PYS22" s="877"/>
      <c r="PYT22" s="877"/>
      <c r="PYU22" s="877"/>
      <c r="PYV22" s="877"/>
      <c r="PYW22" s="877"/>
      <c r="PYX22" s="877"/>
      <c r="PYY22" s="877"/>
      <c r="PYZ22" s="877"/>
      <c r="PZA22" s="877"/>
      <c r="PZB22" s="877"/>
      <c r="PZC22" s="877"/>
      <c r="PZD22" s="877"/>
      <c r="PZE22" s="877"/>
      <c r="PZF22" s="877"/>
      <c r="PZG22" s="877"/>
      <c r="PZH22" s="877"/>
      <c r="PZI22" s="877"/>
      <c r="PZJ22" s="877"/>
      <c r="PZK22" s="877"/>
      <c r="PZL22" s="877"/>
      <c r="PZM22" s="877"/>
      <c r="PZN22" s="877"/>
      <c r="PZO22" s="877"/>
      <c r="PZP22" s="877"/>
      <c r="PZQ22" s="877"/>
      <c r="PZR22" s="877"/>
      <c r="PZS22" s="877"/>
      <c r="PZT22" s="877"/>
      <c r="PZU22" s="877"/>
      <c r="PZV22" s="877"/>
      <c r="PZW22" s="877"/>
      <c r="PZX22" s="877"/>
      <c r="PZY22" s="877"/>
      <c r="PZZ22" s="877"/>
      <c r="QAA22" s="877"/>
      <c r="QAB22" s="877"/>
      <c r="QAC22" s="877"/>
      <c r="QAD22" s="877"/>
      <c r="QAE22" s="877"/>
      <c r="QAF22" s="877"/>
      <c r="QAG22" s="877"/>
      <c r="QAH22" s="877"/>
      <c r="QAI22" s="877"/>
      <c r="QAJ22" s="877"/>
      <c r="QAK22" s="877"/>
      <c r="QAL22" s="877"/>
      <c r="QAM22" s="877"/>
      <c r="QAN22" s="877"/>
      <c r="QAO22" s="877"/>
      <c r="QAP22" s="877"/>
      <c r="QAQ22" s="877"/>
      <c r="QAR22" s="877"/>
      <c r="QAS22" s="877"/>
      <c r="QAT22" s="877"/>
      <c r="QAU22" s="877"/>
      <c r="QAV22" s="877"/>
      <c r="QAW22" s="877"/>
      <c r="QAX22" s="877"/>
      <c r="QAY22" s="877"/>
      <c r="QAZ22" s="877"/>
      <c r="QBA22" s="877"/>
      <c r="QBB22" s="877"/>
      <c r="QBC22" s="877"/>
      <c r="QBD22" s="877"/>
      <c r="QBE22" s="877"/>
      <c r="QBF22" s="877"/>
      <c r="QBG22" s="877"/>
      <c r="QBH22" s="877"/>
      <c r="QBI22" s="877"/>
      <c r="QBJ22" s="877"/>
      <c r="QBK22" s="877"/>
      <c r="QBL22" s="877"/>
      <c r="QBM22" s="877"/>
      <c r="QBN22" s="877"/>
      <c r="QBO22" s="877"/>
      <c r="QBP22" s="877"/>
      <c r="QBQ22" s="877"/>
      <c r="QBR22" s="877"/>
      <c r="QBS22" s="877"/>
      <c r="QBT22" s="877"/>
      <c r="QBU22" s="877"/>
      <c r="QBV22" s="877"/>
      <c r="QBW22" s="877"/>
      <c r="QBX22" s="877"/>
      <c r="QBY22" s="877"/>
      <c r="QBZ22" s="877"/>
      <c r="QCA22" s="877"/>
      <c r="QCB22" s="877"/>
      <c r="QCC22" s="877"/>
      <c r="QCD22" s="877"/>
      <c r="QCE22" s="877"/>
      <c r="QCF22" s="877"/>
      <c r="QCG22" s="877"/>
      <c r="QCH22" s="877"/>
      <c r="QCI22" s="877"/>
      <c r="QCJ22" s="877"/>
      <c r="QCK22" s="877"/>
      <c r="QCL22" s="877"/>
      <c r="QCM22" s="877"/>
      <c r="QCN22" s="877"/>
      <c r="QCO22" s="877"/>
      <c r="QCP22" s="877"/>
      <c r="QCQ22" s="877"/>
      <c r="QCR22" s="877"/>
      <c r="QCS22" s="877"/>
      <c r="QCT22" s="877"/>
      <c r="QCU22" s="877"/>
      <c r="QCV22" s="877"/>
      <c r="QCW22" s="877"/>
      <c r="QCX22" s="877"/>
      <c r="QCY22" s="877"/>
      <c r="QCZ22" s="877"/>
      <c r="QDA22" s="877"/>
      <c r="QDB22" s="877"/>
      <c r="QDC22" s="877"/>
      <c r="QDD22" s="877"/>
      <c r="QDE22" s="877"/>
      <c r="QDF22" s="877"/>
      <c r="QDG22" s="877"/>
      <c r="QDH22" s="877"/>
      <c r="QDI22" s="877"/>
      <c r="QDJ22" s="877"/>
      <c r="QDK22" s="877"/>
      <c r="QDL22" s="877"/>
      <c r="QDM22" s="877"/>
      <c r="QDN22" s="877"/>
      <c r="QDO22" s="877"/>
      <c r="QDP22" s="877"/>
      <c r="QDQ22" s="877"/>
      <c r="QDR22" s="877"/>
      <c r="QDS22" s="877"/>
      <c r="QDT22" s="877"/>
      <c r="QDU22" s="877"/>
      <c r="QDV22" s="877"/>
      <c r="QDW22" s="877"/>
      <c r="QDX22" s="877"/>
      <c r="QDY22" s="877"/>
      <c r="QDZ22" s="877"/>
      <c r="QEA22" s="877"/>
      <c r="QEB22" s="877"/>
      <c r="QEC22" s="877"/>
      <c r="QED22" s="877"/>
      <c r="QEE22" s="877"/>
      <c r="QEF22" s="877"/>
      <c r="QEG22" s="877"/>
      <c r="QEH22" s="877"/>
      <c r="QEI22" s="877"/>
      <c r="QEJ22" s="877"/>
      <c r="QEK22" s="877"/>
      <c r="QEL22" s="877"/>
      <c r="QEM22" s="877"/>
      <c r="QEN22" s="877"/>
      <c r="QEO22" s="877"/>
      <c r="QEP22" s="877"/>
      <c r="QEQ22" s="877"/>
      <c r="QER22" s="877"/>
      <c r="QES22" s="877"/>
      <c r="QET22" s="877"/>
      <c r="QEU22" s="877"/>
      <c r="QEV22" s="877"/>
      <c r="QEW22" s="877"/>
      <c r="QEX22" s="877"/>
      <c r="QEY22" s="877"/>
      <c r="QEZ22" s="877"/>
      <c r="QFA22" s="877"/>
      <c r="QFB22" s="877"/>
      <c r="QFC22" s="877"/>
      <c r="QFD22" s="877"/>
      <c r="QFE22" s="877"/>
      <c r="QFF22" s="877"/>
      <c r="QFG22" s="877"/>
      <c r="QFH22" s="877"/>
      <c r="QFI22" s="877"/>
      <c r="QFJ22" s="877"/>
      <c r="QFK22" s="877"/>
      <c r="QFL22" s="877"/>
      <c r="QFM22" s="877"/>
      <c r="QFN22" s="877"/>
      <c r="QFO22" s="877"/>
      <c r="QFP22" s="877"/>
      <c r="QFQ22" s="877"/>
      <c r="QFR22" s="877"/>
      <c r="QFS22" s="877"/>
      <c r="QFT22" s="877"/>
      <c r="QFU22" s="877"/>
      <c r="QFV22" s="877"/>
      <c r="QFW22" s="877"/>
      <c r="QFX22" s="877"/>
      <c r="QFY22" s="877"/>
      <c r="QFZ22" s="877"/>
      <c r="QGA22" s="877"/>
      <c r="QGB22" s="877"/>
      <c r="QGC22" s="877"/>
      <c r="QGD22" s="877"/>
      <c r="QGE22" s="877"/>
      <c r="QGF22" s="877"/>
      <c r="QGG22" s="877"/>
      <c r="QGH22" s="877"/>
      <c r="QGI22" s="877"/>
      <c r="QGJ22" s="877"/>
      <c r="QGK22" s="877"/>
      <c r="QGL22" s="877"/>
      <c r="QGM22" s="877"/>
      <c r="QGN22" s="877"/>
      <c r="QGO22" s="877"/>
      <c r="QGP22" s="877"/>
      <c r="QGQ22" s="877"/>
      <c r="QGR22" s="877"/>
      <c r="QGS22" s="877"/>
      <c r="QGT22" s="877"/>
      <c r="QGU22" s="877"/>
      <c r="QGV22" s="877"/>
      <c r="QGW22" s="877"/>
      <c r="QGX22" s="877"/>
      <c r="QGY22" s="877"/>
      <c r="QGZ22" s="877"/>
      <c r="QHA22" s="877"/>
      <c r="QHB22" s="877"/>
      <c r="QHC22" s="877"/>
      <c r="QHD22" s="877"/>
      <c r="QHE22" s="877"/>
      <c r="QHF22" s="877"/>
      <c r="QHG22" s="877"/>
      <c r="QHH22" s="877"/>
      <c r="QHI22" s="877"/>
      <c r="QHJ22" s="877"/>
      <c r="QHK22" s="877"/>
      <c r="QHL22" s="877"/>
      <c r="QHM22" s="877"/>
      <c r="QHN22" s="877"/>
      <c r="QHO22" s="877"/>
      <c r="QHP22" s="877"/>
      <c r="QHQ22" s="877"/>
      <c r="QHR22" s="877"/>
      <c r="QHS22" s="877"/>
      <c r="QHT22" s="877"/>
      <c r="QHU22" s="877"/>
      <c r="QHV22" s="877"/>
      <c r="QHW22" s="877"/>
      <c r="QHX22" s="877"/>
      <c r="QHY22" s="877"/>
      <c r="QHZ22" s="877"/>
      <c r="QIA22" s="877"/>
      <c r="QIB22" s="877"/>
      <c r="QIC22" s="877"/>
      <c r="QID22" s="877"/>
      <c r="QIE22" s="877"/>
      <c r="QIF22" s="877"/>
      <c r="QIG22" s="877"/>
      <c r="QIH22" s="877"/>
      <c r="QII22" s="877"/>
      <c r="QIJ22" s="877"/>
      <c r="QIK22" s="877"/>
      <c r="QIL22" s="877"/>
      <c r="QIM22" s="877"/>
      <c r="QIN22" s="877"/>
      <c r="QIO22" s="877"/>
      <c r="QIP22" s="877"/>
      <c r="QIQ22" s="877"/>
      <c r="QIR22" s="877"/>
      <c r="QIS22" s="877"/>
      <c r="QIT22" s="877"/>
      <c r="QIU22" s="877"/>
      <c r="QIV22" s="877"/>
      <c r="QIW22" s="877"/>
      <c r="QIX22" s="877"/>
      <c r="QIY22" s="877"/>
      <c r="QIZ22" s="877"/>
      <c r="QJA22" s="877"/>
      <c r="QJB22" s="877"/>
      <c r="QJC22" s="877"/>
      <c r="QJD22" s="877"/>
      <c r="QJE22" s="877"/>
      <c r="QJF22" s="877"/>
      <c r="QJG22" s="877"/>
      <c r="QJH22" s="877"/>
      <c r="QJI22" s="877"/>
      <c r="QJJ22" s="877"/>
      <c r="QJK22" s="877"/>
      <c r="QJL22" s="877"/>
      <c r="QJM22" s="877"/>
      <c r="QJN22" s="877"/>
      <c r="QJO22" s="877"/>
      <c r="QJP22" s="877"/>
      <c r="QJQ22" s="877"/>
      <c r="QJR22" s="877"/>
      <c r="QJS22" s="877"/>
      <c r="QJT22" s="877"/>
      <c r="QJU22" s="877"/>
      <c r="QJV22" s="877"/>
      <c r="QJW22" s="877"/>
      <c r="QJX22" s="877"/>
      <c r="QJY22" s="877"/>
      <c r="QJZ22" s="877"/>
      <c r="QKA22" s="877"/>
      <c r="QKB22" s="877"/>
      <c r="QKC22" s="877"/>
      <c r="QKD22" s="877"/>
      <c r="QKE22" s="877"/>
      <c r="QKF22" s="877"/>
      <c r="QKG22" s="877"/>
      <c r="QKH22" s="877"/>
      <c r="QKI22" s="877"/>
      <c r="QKJ22" s="877"/>
      <c r="QKK22" s="877"/>
      <c r="QKL22" s="877"/>
      <c r="QKM22" s="877"/>
      <c r="QKN22" s="877"/>
      <c r="QKO22" s="877"/>
      <c r="QKP22" s="877"/>
      <c r="QKQ22" s="877"/>
      <c r="QKR22" s="877"/>
      <c r="QKS22" s="877"/>
      <c r="QKT22" s="877"/>
      <c r="QKU22" s="877"/>
      <c r="QKV22" s="877"/>
      <c r="QKW22" s="877"/>
      <c r="QKX22" s="877"/>
      <c r="QKY22" s="877"/>
      <c r="QKZ22" s="877"/>
      <c r="QLA22" s="877"/>
      <c r="QLB22" s="877"/>
      <c r="QLC22" s="877"/>
      <c r="QLD22" s="877"/>
      <c r="QLE22" s="877"/>
      <c r="QLF22" s="877"/>
      <c r="QLG22" s="877"/>
      <c r="QLH22" s="877"/>
      <c r="QLI22" s="877"/>
      <c r="QLJ22" s="877"/>
      <c r="QLK22" s="877"/>
      <c r="QLL22" s="877"/>
      <c r="QLM22" s="877"/>
      <c r="QLN22" s="877"/>
      <c r="QLO22" s="877"/>
      <c r="QLP22" s="877"/>
      <c r="QLQ22" s="877"/>
      <c r="QLR22" s="877"/>
      <c r="QLS22" s="877"/>
      <c r="QLT22" s="877"/>
      <c r="QLU22" s="877"/>
      <c r="QLV22" s="877"/>
      <c r="QLW22" s="877"/>
      <c r="QLX22" s="877"/>
      <c r="QLY22" s="877"/>
      <c r="QLZ22" s="877"/>
      <c r="QMA22" s="877"/>
      <c r="QMB22" s="877"/>
      <c r="QMC22" s="877"/>
      <c r="QMD22" s="877"/>
      <c r="QME22" s="877"/>
      <c r="QMF22" s="877"/>
      <c r="QMG22" s="877"/>
      <c r="QMH22" s="877"/>
      <c r="QMI22" s="877"/>
      <c r="QMJ22" s="877"/>
      <c r="QMK22" s="877"/>
      <c r="QML22" s="877"/>
      <c r="QMM22" s="877"/>
      <c r="QMN22" s="877"/>
      <c r="QMO22" s="877"/>
      <c r="QMP22" s="877"/>
      <c r="QMQ22" s="877"/>
      <c r="QMR22" s="877"/>
      <c r="QMS22" s="877"/>
      <c r="QMT22" s="877"/>
      <c r="QMU22" s="877"/>
      <c r="QMV22" s="877"/>
      <c r="QMW22" s="877"/>
      <c r="QMX22" s="877"/>
      <c r="QMY22" s="877"/>
      <c r="QMZ22" s="877"/>
      <c r="QNA22" s="877"/>
      <c r="QNB22" s="877"/>
      <c r="QNC22" s="877"/>
      <c r="QND22" s="877"/>
      <c r="QNE22" s="877"/>
      <c r="QNF22" s="877"/>
      <c r="QNG22" s="877"/>
      <c r="QNH22" s="877"/>
      <c r="QNI22" s="877"/>
      <c r="QNJ22" s="877"/>
      <c r="QNK22" s="877"/>
      <c r="QNL22" s="877"/>
      <c r="QNM22" s="877"/>
      <c r="QNN22" s="877"/>
      <c r="QNO22" s="877"/>
      <c r="QNP22" s="877"/>
      <c r="QNQ22" s="877"/>
      <c r="QNR22" s="877"/>
      <c r="QNS22" s="877"/>
      <c r="QNT22" s="877"/>
      <c r="QNU22" s="877"/>
      <c r="QNV22" s="877"/>
      <c r="QNW22" s="877"/>
      <c r="QNX22" s="877"/>
      <c r="QNY22" s="877"/>
      <c r="QNZ22" s="877"/>
      <c r="QOA22" s="877"/>
      <c r="QOB22" s="877"/>
      <c r="QOC22" s="877"/>
      <c r="QOD22" s="877"/>
      <c r="QOE22" s="877"/>
      <c r="QOF22" s="877"/>
      <c r="QOG22" s="877"/>
      <c r="QOH22" s="877"/>
      <c r="QOI22" s="877"/>
      <c r="QOJ22" s="877"/>
      <c r="QOK22" s="877"/>
      <c r="QOL22" s="877"/>
      <c r="QOM22" s="877"/>
      <c r="QON22" s="877"/>
      <c r="QOO22" s="877"/>
      <c r="QOP22" s="877"/>
      <c r="QOQ22" s="877"/>
      <c r="QOR22" s="877"/>
      <c r="QOS22" s="877"/>
      <c r="QOT22" s="877"/>
      <c r="QOU22" s="877"/>
      <c r="QOV22" s="877"/>
      <c r="QOW22" s="877"/>
      <c r="QOX22" s="877"/>
      <c r="QOY22" s="877"/>
      <c r="QOZ22" s="877"/>
      <c r="QPA22" s="877"/>
      <c r="QPB22" s="877"/>
      <c r="QPC22" s="877"/>
      <c r="QPD22" s="877"/>
      <c r="QPE22" s="877"/>
      <c r="QPF22" s="877"/>
      <c r="QPG22" s="877"/>
      <c r="QPH22" s="877"/>
      <c r="QPI22" s="877"/>
      <c r="QPJ22" s="877"/>
      <c r="QPK22" s="877"/>
      <c r="QPL22" s="877"/>
      <c r="QPM22" s="877"/>
      <c r="QPN22" s="877"/>
      <c r="QPO22" s="877"/>
      <c r="QPP22" s="877"/>
      <c r="QPQ22" s="877"/>
      <c r="QPR22" s="877"/>
      <c r="QPS22" s="877"/>
      <c r="QPT22" s="877"/>
      <c r="QPU22" s="877"/>
      <c r="QPV22" s="877"/>
      <c r="QPW22" s="877"/>
      <c r="QPX22" s="877"/>
      <c r="QPY22" s="877"/>
      <c r="QPZ22" s="877"/>
      <c r="QQA22" s="877"/>
      <c r="QQB22" s="877"/>
      <c r="QQC22" s="877"/>
      <c r="QQD22" s="877"/>
      <c r="QQE22" s="877"/>
      <c r="QQF22" s="877"/>
      <c r="QQG22" s="877"/>
      <c r="QQH22" s="877"/>
      <c r="QQI22" s="877"/>
      <c r="QQJ22" s="877"/>
      <c r="QQK22" s="877"/>
      <c r="QQL22" s="877"/>
      <c r="QQM22" s="877"/>
      <c r="QQN22" s="877"/>
      <c r="QQO22" s="877"/>
      <c r="QQP22" s="877"/>
      <c r="QQQ22" s="877"/>
      <c r="QQR22" s="877"/>
      <c r="QQS22" s="877"/>
      <c r="QQT22" s="877"/>
      <c r="QQU22" s="877"/>
      <c r="QQV22" s="877"/>
      <c r="QQW22" s="877"/>
      <c r="QQX22" s="877"/>
      <c r="QQY22" s="877"/>
      <c r="QQZ22" s="877"/>
      <c r="QRA22" s="877"/>
      <c r="QRB22" s="877"/>
      <c r="QRC22" s="877"/>
      <c r="QRD22" s="877"/>
      <c r="QRE22" s="877"/>
      <c r="QRF22" s="877"/>
      <c r="QRG22" s="877"/>
      <c r="QRH22" s="877"/>
      <c r="QRI22" s="877"/>
      <c r="QRJ22" s="877"/>
      <c r="QRK22" s="877"/>
      <c r="QRL22" s="877"/>
      <c r="QRM22" s="877"/>
      <c r="QRN22" s="877"/>
      <c r="QRO22" s="877"/>
      <c r="QRP22" s="877"/>
      <c r="QRQ22" s="877"/>
      <c r="QRR22" s="877"/>
      <c r="QRS22" s="877"/>
      <c r="QRT22" s="877"/>
      <c r="QRU22" s="877"/>
      <c r="QRV22" s="877"/>
      <c r="QRW22" s="877"/>
      <c r="QRX22" s="877"/>
      <c r="QRY22" s="877"/>
      <c r="QRZ22" s="877"/>
      <c r="QSA22" s="877"/>
      <c r="QSB22" s="877"/>
      <c r="QSC22" s="877"/>
      <c r="QSD22" s="877"/>
      <c r="QSE22" s="877"/>
      <c r="QSF22" s="877"/>
      <c r="QSG22" s="877"/>
      <c r="QSH22" s="877"/>
      <c r="QSI22" s="877"/>
      <c r="QSJ22" s="877"/>
      <c r="QSK22" s="877"/>
      <c r="QSL22" s="877"/>
      <c r="QSM22" s="877"/>
      <c r="QSN22" s="877"/>
      <c r="QSO22" s="877"/>
      <c r="QSP22" s="877"/>
      <c r="QSQ22" s="877"/>
      <c r="QSR22" s="877"/>
      <c r="QSS22" s="877"/>
      <c r="QST22" s="877"/>
      <c r="QSU22" s="877"/>
      <c r="QSV22" s="877"/>
      <c r="QSW22" s="877"/>
      <c r="QSX22" s="877"/>
      <c r="QSY22" s="877"/>
      <c r="QSZ22" s="877"/>
      <c r="QTA22" s="877"/>
      <c r="QTB22" s="877"/>
      <c r="QTC22" s="877"/>
      <c r="QTD22" s="877"/>
      <c r="QTE22" s="877"/>
      <c r="QTF22" s="877"/>
      <c r="QTG22" s="877"/>
      <c r="QTH22" s="877"/>
      <c r="QTI22" s="877"/>
      <c r="QTJ22" s="877"/>
      <c r="QTK22" s="877"/>
      <c r="QTL22" s="877"/>
      <c r="QTM22" s="877"/>
      <c r="QTN22" s="877"/>
      <c r="QTO22" s="877"/>
      <c r="QTP22" s="877"/>
      <c r="QTQ22" s="877"/>
      <c r="QTR22" s="877"/>
      <c r="QTS22" s="877"/>
      <c r="QTT22" s="877"/>
      <c r="QTU22" s="877"/>
      <c r="QTV22" s="877"/>
      <c r="QTW22" s="877"/>
      <c r="QTX22" s="877"/>
      <c r="QTY22" s="877"/>
      <c r="QTZ22" s="877"/>
      <c r="QUA22" s="877"/>
      <c r="QUB22" s="877"/>
      <c r="QUC22" s="877"/>
      <c r="QUD22" s="877"/>
      <c r="QUE22" s="877"/>
      <c r="QUF22" s="877"/>
      <c r="QUG22" s="877"/>
      <c r="QUH22" s="877"/>
      <c r="QUI22" s="877"/>
      <c r="QUJ22" s="877"/>
      <c r="QUK22" s="877"/>
      <c r="QUL22" s="877"/>
      <c r="QUM22" s="877"/>
      <c r="QUN22" s="877"/>
      <c r="QUO22" s="877"/>
      <c r="QUP22" s="877"/>
      <c r="QUQ22" s="877"/>
      <c r="QUR22" s="877"/>
      <c r="QUS22" s="877"/>
      <c r="QUT22" s="877"/>
      <c r="QUU22" s="877"/>
      <c r="QUV22" s="877"/>
      <c r="QUW22" s="877"/>
      <c r="QUX22" s="877"/>
      <c r="QUY22" s="877"/>
      <c r="QUZ22" s="877"/>
      <c r="QVA22" s="877"/>
      <c r="QVB22" s="877"/>
      <c r="QVC22" s="877"/>
      <c r="QVD22" s="877"/>
      <c r="QVE22" s="877"/>
      <c r="QVF22" s="877"/>
      <c r="QVG22" s="877"/>
      <c r="QVH22" s="877"/>
      <c r="QVI22" s="877"/>
      <c r="QVJ22" s="877"/>
      <c r="QVK22" s="877"/>
      <c r="QVL22" s="877"/>
      <c r="QVM22" s="877"/>
      <c r="QVN22" s="877"/>
      <c r="QVO22" s="877"/>
      <c r="QVP22" s="877"/>
      <c r="QVQ22" s="877"/>
      <c r="QVR22" s="877"/>
      <c r="QVS22" s="877"/>
      <c r="QVT22" s="877"/>
      <c r="QVU22" s="877"/>
      <c r="QVV22" s="877"/>
      <c r="QVW22" s="877"/>
      <c r="QVX22" s="877"/>
      <c r="QVY22" s="877"/>
      <c r="QVZ22" s="877"/>
      <c r="QWA22" s="877"/>
      <c r="QWB22" s="877"/>
      <c r="QWC22" s="877"/>
      <c r="QWD22" s="877"/>
      <c r="QWE22" s="877"/>
      <c r="QWF22" s="877"/>
      <c r="QWG22" s="877"/>
      <c r="QWH22" s="877"/>
      <c r="QWI22" s="877"/>
      <c r="QWJ22" s="877"/>
      <c r="QWK22" s="877"/>
      <c r="QWL22" s="877"/>
      <c r="QWM22" s="877"/>
      <c r="QWN22" s="877"/>
      <c r="QWO22" s="877"/>
      <c r="QWP22" s="877"/>
      <c r="QWQ22" s="877"/>
      <c r="QWR22" s="877"/>
      <c r="QWS22" s="877"/>
      <c r="QWT22" s="877"/>
      <c r="QWU22" s="877"/>
      <c r="QWV22" s="877"/>
      <c r="QWW22" s="877"/>
      <c r="QWX22" s="877"/>
      <c r="QWY22" s="877"/>
      <c r="QWZ22" s="877"/>
      <c r="QXA22" s="877"/>
      <c r="QXB22" s="877"/>
      <c r="QXC22" s="877"/>
      <c r="QXD22" s="877"/>
      <c r="QXE22" s="877"/>
      <c r="QXF22" s="877"/>
      <c r="QXG22" s="877"/>
      <c r="QXH22" s="877"/>
      <c r="QXI22" s="877"/>
      <c r="QXJ22" s="877"/>
      <c r="QXK22" s="877"/>
      <c r="QXL22" s="877"/>
      <c r="QXM22" s="877"/>
      <c r="QXN22" s="877"/>
      <c r="QXO22" s="877"/>
      <c r="QXP22" s="877"/>
      <c r="QXQ22" s="877"/>
      <c r="QXR22" s="877"/>
      <c r="QXS22" s="877"/>
      <c r="QXT22" s="877"/>
      <c r="QXU22" s="877"/>
      <c r="QXV22" s="877"/>
      <c r="QXW22" s="877"/>
      <c r="QXX22" s="877"/>
      <c r="QXY22" s="877"/>
      <c r="QXZ22" s="877"/>
      <c r="QYA22" s="877"/>
      <c r="QYB22" s="877"/>
      <c r="QYC22" s="877"/>
      <c r="QYD22" s="877"/>
      <c r="QYE22" s="877"/>
      <c r="QYF22" s="877"/>
      <c r="QYG22" s="877"/>
      <c r="QYH22" s="877"/>
      <c r="QYI22" s="877"/>
      <c r="QYJ22" s="877"/>
      <c r="QYK22" s="877"/>
      <c r="QYL22" s="877"/>
      <c r="QYM22" s="877"/>
      <c r="QYN22" s="877"/>
      <c r="QYO22" s="877"/>
      <c r="QYP22" s="877"/>
      <c r="QYQ22" s="877"/>
      <c r="QYR22" s="877"/>
      <c r="QYS22" s="877"/>
      <c r="QYT22" s="877"/>
      <c r="QYU22" s="877"/>
      <c r="QYV22" s="877"/>
      <c r="QYW22" s="877"/>
      <c r="QYX22" s="877"/>
      <c r="QYY22" s="877"/>
      <c r="QYZ22" s="877"/>
      <c r="QZA22" s="877"/>
      <c r="QZB22" s="877"/>
      <c r="QZC22" s="877"/>
      <c r="QZD22" s="877"/>
      <c r="QZE22" s="877"/>
      <c r="QZF22" s="877"/>
      <c r="QZG22" s="877"/>
      <c r="QZH22" s="877"/>
      <c r="QZI22" s="877"/>
      <c r="QZJ22" s="877"/>
      <c r="QZK22" s="877"/>
      <c r="QZL22" s="877"/>
      <c r="QZM22" s="877"/>
      <c r="QZN22" s="877"/>
      <c r="QZO22" s="877"/>
      <c r="QZP22" s="877"/>
      <c r="QZQ22" s="877"/>
      <c r="QZR22" s="877"/>
      <c r="QZS22" s="877"/>
      <c r="QZT22" s="877"/>
      <c r="QZU22" s="877"/>
      <c r="QZV22" s="877"/>
      <c r="QZW22" s="877"/>
      <c r="QZX22" s="877"/>
      <c r="QZY22" s="877"/>
      <c r="QZZ22" s="877"/>
      <c r="RAA22" s="877"/>
      <c r="RAB22" s="877"/>
      <c r="RAC22" s="877"/>
      <c r="RAD22" s="877"/>
      <c r="RAE22" s="877"/>
      <c r="RAF22" s="877"/>
      <c r="RAG22" s="877"/>
      <c r="RAH22" s="877"/>
      <c r="RAI22" s="877"/>
      <c r="RAJ22" s="877"/>
      <c r="RAK22" s="877"/>
      <c r="RAL22" s="877"/>
      <c r="RAM22" s="877"/>
      <c r="RAN22" s="877"/>
      <c r="RAO22" s="877"/>
      <c r="RAP22" s="877"/>
      <c r="RAQ22" s="877"/>
      <c r="RAR22" s="877"/>
      <c r="RAS22" s="877"/>
      <c r="RAT22" s="877"/>
      <c r="RAU22" s="877"/>
      <c r="RAV22" s="877"/>
      <c r="RAW22" s="877"/>
      <c r="RAX22" s="877"/>
      <c r="RAY22" s="877"/>
      <c r="RAZ22" s="877"/>
      <c r="RBA22" s="877"/>
      <c r="RBB22" s="877"/>
      <c r="RBC22" s="877"/>
      <c r="RBD22" s="877"/>
      <c r="RBE22" s="877"/>
      <c r="RBF22" s="877"/>
      <c r="RBG22" s="877"/>
      <c r="RBH22" s="877"/>
      <c r="RBI22" s="877"/>
      <c r="RBJ22" s="877"/>
      <c r="RBK22" s="877"/>
      <c r="RBL22" s="877"/>
      <c r="RBM22" s="877"/>
      <c r="RBN22" s="877"/>
      <c r="RBO22" s="877"/>
      <c r="RBP22" s="877"/>
      <c r="RBQ22" s="877"/>
      <c r="RBR22" s="877"/>
      <c r="RBS22" s="877"/>
      <c r="RBT22" s="877"/>
      <c r="RBU22" s="877"/>
      <c r="RBV22" s="877"/>
      <c r="RBW22" s="877"/>
      <c r="RBX22" s="877"/>
      <c r="RBY22" s="877"/>
      <c r="RBZ22" s="877"/>
      <c r="RCA22" s="877"/>
      <c r="RCB22" s="877"/>
      <c r="RCC22" s="877"/>
      <c r="RCD22" s="877"/>
      <c r="RCE22" s="877"/>
      <c r="RCF22" s="877"/>
      <c r="RCG22" s="877"/>
      <c r="RCH22" s="877"/>
      <c r="RCI22" s="877"/>
      <c r="RCJ22" s="877"/>
      <c r="RCK22" s="877"/>
      <c r="RCL22" s="877"/>
      <c r="RCM22" s="877"/>
      <c r="RCN22" s="877"/>
      <c r="RCO22" s="877"/>
      <c r="RCP22" s="877"/>
      <c r="RCQ22" s="877"/>
      <c r="RCR22" s="877"/>
      <c r="RCS22" s="877"/>
      <c r="RCT22" s="877"/>
      <c r="RCU22" s="877"/>
      <c r="RCV22" s="877"/>
      <c r="RCW22" s="877"/>
      <c r="RCX22" s="877"/>
      <c r="RCY22" s="877"/>
      <c r="RCZ22" s="877"/>
      <c r="RDA22" s="877"/>
      <c r="RDB22" s="877"/>
      <c r="RDC22" s="877"/>
      <c r="RDD22" s="877"/>
      <c r="RDE22" s="877"/>
      <c r="RDF22" s="877"/>
      <c r="RDG22" s="877"/>
      <c r="RDH22" s="877"/>
      <c r="RDI22" s="877"/>
      <c r="RDJ22" s="877"/>
      <c r="RDK22" s="877"/>
      <c r="RDL22" s="877"/>
      <c r="RDM22" s="877"/>
      <c r="RDN22" s="877"/>
      <c r="RDO22" s="877"/>
      <c r="RDP22" s="877"/>
      <c r="RDQ22" s="877"/>
      <c r="RDR22" s="877"/>
      <c r="RDS22" s="877"/>
      <c r="RDT22" s="877"/>
      <c r="RDU22" s="877"/>
      <c r="RDV22" s="877"/>
      <c r="RDW22" s="877"/>
      <c r="RDX22" s="877"/>
      <c r="RDY22" s="877"/>
      <c r="RDZ22" s="877"/>
      <c r="REA22" s="877"/>
      <c r="REB22" s="877"/>
      <c r="REC22" s="877"/>
      <c r="RED22" s="877"/>
      <c r="REE22" s="877"/>
      <c r="REF22" s="877"/>
      <c r="REG22" s="877"/>
      <c r="REH22" s="877"/>
      <c r="REI22" s="877"/>
      <c r="REJ22" s="877"/>
      <c r="REK22" s="877"/>
      <c r="REL22" s="877"/>
      <c r="REM22" s="877"/>
      <c r="REN22" s="877"/>
      <c r="REO22" s="877"/>
      <c r="REP22" s="877"/>
      <c r="REQ22" s="877"/>
      <c r="RER22" s="877"/>
      <c r="RES22" s="877"/>
      <c r="RET22" s="877"/>
      <c r="REU22" s="877"/>
      <c r="REV22" s="877"/>
      <c r="REW22" s="877"/>
      <c r="REX22" s="877"/>
      <c r="REY22" s="877"/>
      <c r="REZ22" s="877"/>
      <c r="RFA22" s="877"/>
      <c r="RFB22" s="877"/>
      <c r="RFC22" s="877"/>
      <c r="RFD22" s="877"/>
      <c r="RFE22" s="877"/>
      <c r="RFF22" s="877"/>
      <c r="RFG22" s="877"/>
      <c r="RFH22" s="877"/>
      <c r="RFI22" s="877"/>
      <c r="RFJ22" s="877"/>
      <c r="RFK22" s="877"/>
      <c r="RFL22" s="877"/>
      <c r="RFM22" s="877"/>
      <c r="RFN22" s="877"/>
      <c r="RFO22" s="877"/>
      <c r="RFP22" s="877"/>
      <c r="RFQ22" s="877"/>
      <c r="RFR22" s="877"/>
      <c r="RFS22" s="877"/>
      <c r="RFT22" s="877"/>
      <c r="RFU22" s="877"/>
      <c r="RFV22" s="877"/>
      <c r="RFW22" s="877"/>
      <c r="RFX22" s="877"/>
      <c r="RFY22" s="877"/>
      <c r="RFZ22" s="877"/>
      <c r="RGA22" s="877"/>
      <c r="RGB22" s="877"/>
      <c r="RGC22" s="877"/>
      <c r="RGD22" s="877"/>
      <c r="RGE22" s="877"/>
      <c r="RGF22" s="877"/>
      <c r="RGG22" s="877"/>
      <c r="RGH22" s="877"/>
      <c r="RGI22" s="877"/>
      <c r="RGJ22" s="877"/>
      <c r="RGK22" s="877"/>
      <c r="RGL22" s="877"/>
      <c r="RGM22" s="877"/>
      <c r="RGN22" s="877"/>
      <c r="RGO22" s="877"/>
      <c r="RGP22" s="877"/>
      <c r="RGQ22" s="877"/>
      <c r="RGR22" s="877"/>
      <c r="RGS22" s="877"/>
      <c r="RGT22" s="877"/>
      <c r="RGU22" s="877"/>
      <c r="RGV22" s="877"/>
      <c r="RGW22" s="877"/>
      <c r="RGX22" s="877"/>
      <c r="RGY22" s="877"/>
      <c r="RGZ22" s="877"/>
      <c r="RHA22" s="877"/>
      <c r="RHB22" s="877"/>
      <c r="RHC22" s="877"/>
      <c r="RHD22" s="877"/>
      <c r="RHE22" s="877"/>
      <c r="RHF22" s="877"/>
      <c r="RHG22" s="877"/>
      <c r="RHH22" s="877"/>
      <c r="RHI22" s="877"/>
      <c r="RHJ22" s="877"/>
      <c r="RHK22" s="877"/>
      <c r="RHL22" s="877"/>
      <c r="RHM22" s="877"/>
      <c r="RHN22" s="877"/>
      <c r="RHO22" s="877"/>
      <c r="RHP22" s="877"/>
      <c r="RHQ22" s="877"/>
      <c r="RHR22" s="877"/>
      <c r="RHS22" s="877"/>
      <c r="RHT22" s="877"/>
      <c r="RHU22" s="877"/>
      <c r="RHV22" s="877"/>
      <c r="RHW22" s="877"/>
      <c r="RHX22" s="877"/>
      <c r="RHY22" s="877"/>
      <c r="RHZ22" s="877"/>
      <c r="RIA22" s="877"/>
      <c r="RIB22" s="877"/>
      <c r="RIC22" s="877"/>
      <c r="RID22" s="877"/>
      <c r="RIE22" s="877"/>
      <c r="RIF22" s="877"/>
      <c r="RIG22" s="877"/>
      <c r="RIH22" s="877"/>
      <c r="RII22" s="877"/>
      <c r="RIJ22" s="877"/>
      <c r="RIK22" s="877"/>
      <c r="RIL22" s="877"/>
      <c r="RIM22" s="877"/>
      <c r="RIN22" s="877"/>
      <c r="RIO22" s="877"/>
      <c r="RIP22" s="877"/>
      <c r="RIQ22" s="877"/>
      <c r="RIR22" s="877"/>
      <c r="RIS22" s="877"/>
      <c r="RIT22" s="877"/>
      <c r="RIU22" s="877"/>
      <c r="RIV22" s="877"/>
      <c r="RIW22" s="877"/>
      <c r="RIX22" s="877"/>
      <c r="RIY22" s="877"/>
      <c r="RIZ22" s="877"/>
      <c r="RJA22" s="877"/>
      <c r="RJB22" s="877"/>
      <c r="RJC22" s="877"/>
      <c r="RJD22" s="877"/>
      <c r="RJE22" s="877"/>
      <c r="RJF22" s="877"/>
      <c r="RJG22" s="877"/>
      <c r="RJH22" s="877"/>
      <c r="RJI22" s="877"/>
      <c r="RJJ22" s="877"/>
      <c r="RJK22" s="877"/>
      <c r="RJL22" s="877"/>
      <c r="RJM22" s="877"/>
      <c r="RJN22" s="877"/>
      <c r="RJO22" s="877"/>
      <c r="RJP22" s="877"/>
      <c r="RJQ22" s="877"/>
      <c r="RJR22" s="877"/>
      <c r="RJS22" s="877"/>
      <c r="RJT22" s="877"/>
      <c r="RJU22" s="877"/>
      <c r="RJV22" s="877"/>
      <c r="RJW22" s="877"/>
      <c r="RJX22" s="877"/>
      <c r="RJY22" s="877"/>
      <c r="RJZ22" s="877"/>
      <c r="RKA22" s="877"/>
      <c r="RKB22" s="877"/>
      <c r="RKC22" s="877"/>
      <c r="RKD22" s="877"/>
      <c r="RKE22" s="877"/>
      <c r="RKF22" s="877"/>
      <c r="RKG22" s="877"/>
      <c r="RKH22" s="877"/>
      <c r="RKI22" s="877"/>
      <c r="RKJ22" s="877"/>
      <c r="RKK22" s="877"/>
      <c r="RKL22" s="877"/>
      <c r="RKM22" s="877"/>
      <c r="RKN22" s="877"/>
      <c r="RKO22" s="877"/>
      <c r="RKP22" s="877"/>
      <c r="RKQ22" s="877"/>
      <c r="RKR22" s="877"/>
      <c r="RKS22" s="877"/>
      <c r="RKT22" s="877"/>
      <c r="RKU22" s="877"/>
      <c r="RKV22" s="877"/>
      <c r="RKW22" s="877"/>
      <c r="RKX22" s="877"/>
      <c r="RKY22" s="877"/>
      <c r="RKZ22" s="877"/>
      <c r="RLA22" s="877"/>
      <c r="RLB22" s="877"/>
      <c r="RLC22" s="877"/>
      <c r="RLD22" s="877"/>
      <c r="RLE22" s="877"/>
      <c r="RLF22" s="877"/>
      <c r="RLG22" s="877"/>
      <c r="RLH22" s="877"/>
      <c r="RLI22" s="877"/>
      <c r="RLJ22" s="877"/>
      <c r="RLK22" s="877"/>
      <c r="RLL22" s="877"/>
      <c r="RLM22" s="877"/>
      <c r="RLN22" s="877"/>
      <c r="RLO22" s="877"/>
      <c r="RLP22" s="877"/>
      <c r="RLQ22" s="877"/>
      <c r="RLR22" s="877"/>
      <c r="RLS22" s="877"/>
      <c r="RLT22" s="877"/>
      <c r="RLU22" s="877"/>
      <c r="RLV22" s="877"/>
      <c r="RLW22" s="877"/>
      <c r="RLX22" s="877"/>
      <c r="RLY22" s="877"/>
      <c r="RLZ22" s="877"/>
      <c r="RMA22" s="877"/>
      <c r="RMB22" s="877"/>
      <c r="RMC22" s="877"/>
      <c r="RMD22" s="877"/>
      <c r="RME22" s="877"/>
      <c r="RMF22" s="877"/>
      <c r="RMG22" s="877"/>
      <c r="RMH22" s="877"/>
      <c r="RMI22" s="877"/>
      <c r="RMJ22" s="877"/>
      <c r="RMK22" s="877"/>
      <c r="RML22" s="877"/>
      <c r="RMM22" s="877"/>
      <c r="RMN22" s="877"/>
      <c r="RMO22" s="877"/>
      <c r="RMP22" s="877"/>
      <c r="RMQ22" s="877"/>
      <c r="RMR22" s="877"/>
      <c r="RMS22" s="877"/>
      <c r="RMT22" s="877"/>
      <c r="RMU22" s="877"/>
      <c r="RMV22" s="877"/>
      <c r="RMW22" s="877"/>
      <c r="RMX22" s="877"/>
      <c r="RMY22" s="877"/>
      <c r="RMZ22" s="877"/>
      <c r="RNA22" s="877"/>
      <c r="RNB22" s="877"/>
      <c r="RNC22" s="877"/>
      <c r="RND22" s="877"/>
      <c r="RNE22" s="877"/>
      <c r="RNF22" s="877"/>
      <c r="RNG22" s="877"/>
      <c r="RNH22" s="877"/>
      <c r="RNI22" s="877"/>
      <c r="RNJ22" s="877"/>
      <c r="RNK22" s="877"/>
      <c r="RNL22" s="877"/>
      <c r="RNM22" s="877"/>
      <c r="RNN22" s="877"/>
      <c r="RNO22" s="877"/>
      <c r="RNP22" s="877"/>
      <c r="RNQ22" s="877"/>
      <c r="RNR22" s="877"/>
      <c r="RNS22" s="877"/>
      <c r="RNT22" s="877"/>
      <c r="RNU22" s="877"/>
      <c r="RNV22" s="877"/>
      <c r="RNW22" s="877"/>
      <c r="RNX22" s="877"/>
      <c r="RNY22" s="877"/>
      <c r="RNZ22" s="877"/>
      <c r="ROA22" s="877"/>
      <c r="ROB22" s="877"/>
      <c r="ROC22" s="877"/>
      <c r="ROD22" s="877"/>
      <c r="ROE22" s="877"/>
      <c r="ROF22" s="877"/>
      <c r="ROG22" s="877"/>
      <c r="ROH22" s="877"/>
      <c r="ROI22" s="877"/>
      <c r="ROJ22" s="877"/>
      <c r="ROK22" s="877"/>
      <c r="ROL22" s="877"/>
      <c r="ROM22" s="877"/>
      <c r="RON22" s="877"/>
      <c r="ROO22" s="877"/>
      <c r="ROP22" s="877"/>
      <c r="ROQ22" s="877"/>
      <c r="ROR22" s="877"/>
      <c r="ROS22" s="877"/>
      <c r="ROT22" s="877"/>
      <c r="ROU22" s="877"/>
      <c r="ROV22" s="877"/>
      <c r="ROW22" s="877"/>
      <c r="ROX22" s="877"/>
      <c r="ROY22" s="877"/>
      <c r="ROZ22" s="877"/>
      <c r="RPA22" s="877"/>
      <c r="RPB22" s="877"/>
      <c r="RPC22" s="877"/>
      <c r="RPD22" s="877"/>
      <c r="RPE22" s="877"/>
      <c r="RPF22" s="877"/>
      <c r="RPG22" s="877"/>
      <c r="RPH22" s="877"/>
      <c r="RPI22" s="877"/>
      <c r="RPJ22" s="877"/>
      <c r="RPK22" s="877"/>
      <c r="RPL22" s="877"/>
      <c r="RPM22" s="877"/>
      <c r="RPN22" s="877"/>
      <c r="RPO22" s="877"/>
      <c r="RPP22" s="877"/>
      <c r="RPQ22" s="877"/>
      <c r="RPR22" s="877"/>
      <c r="RPS22" s="877"/>
      <c r="RPT22" s="877"/>
      <c r="RPU22" s="877"/>
      <c r="RPV22" s="877"/>
      <c r="RPW22" s="877"/>
      <c r="RPX22" s="877"/>
      <c r="RPY22" s="877"/>
      <c r="RPZ22" s="877"/>
      <c r="RQA22" s="877"/>
      <c r="RQB22" s="877"/>
      <c r="RQC22" s="877"/>
      <c r="RQD22" s="877"/>
      <c r="RQE22" s="877"/>
      <c r="RQF22" s="877"/>
      <c r="RQG22" s="877"/>
      <c r="RQH22" s="877"/>
      <c r="RQI22" s="877"/>
      <c r="RQJ22" s="877"/>
      <c r="RQK22" s="877"/>
      <c r="RQL22" s="877"/>
      <c r="RQM22" s="877"/>
      <c r="RQN22" s="877"/>
      <c r="RQO22" s="877"/>
      <c r="RQP22" s="877"/>
      <c r="RQQ22" s="877"/>
      <c r="RQR22" s="877"/>
      <c r="RQS22" s="877"/>
      <c r="RQT22" s="877"/>
      <c r="RQU22" s="877"/>
      <c r="RQV22" s="877"/>
      <c r="RQW22" s="877"/>
      <c r="RQX22" s="877"/>
      <c r="RQY22" s="877"/>
      <c r="RQZ22" s="877"/>
      <c r="RRA22" s="877"/>
      <c r="RRB22" s="877"/>
      <c r="RRC22" s="877"/>
      <c r="RRD22" s="877"/>
      <c r="RRE22" s="877"/>
      <c r="RRF22" s="877"/>
      <c r="RRG22" s="877"/>
      <c r="RRH22" s="877"/>
      <c r="RRI22" s="877"/>
      <c r="RRJ22" s="877"/>
      <c r="RRK22" s="877"/>
      <c r="RRL22" s="877"/>
      <c r="RRM22" s="877"/>
      <c r="RRN22" s="877"/>
      <c r="RRO22" s="877"/>
      <c r="RRP22" s="877"/>
      <c r="RRQ22" s="877"/>
      <c r="RRR22" s="877"/>
      <c r="RRS22" s="877"/>
      <c r="RRT22" s="877"/>
      <c r="RRU22" s="877"/>
      <c r="RRV22" s="877"/>
      <c r="RRW22" s="877"/>
      <c r="RRX22" s="877"/>
      <c r="RRY22" s="877"/>
      <c r="RRZ22" s="877"/>
      <c r="RSA22" s="877"/>
      <c r="RSB22" s="877"/>
      <c r="RSC22" s="877"/>
      <c r="RSD22" s="877"/>
      <c r="RSE22" s="877"/>
      <c r="RSF22" s="877"/>
      <c r="RSG22" s="877"/>
      <c r="RSH22" s="877"/>
      <c r="RSI22" s="877"/>
      <c r="RSJ22" s="877"/>
      <c r="RSK22" s="877"/>
      <c r="RSL22" s="877"/>
      <c r="RSM22" s="877"/>
      <c r="RSN22" s="877"/>
      <c r="RSO22" s="877"/>
      <c r="RSP22" s="877"/>
      <c r="RSQ22" s="877"/>
      <c r="RSR22" s="877"/>
      <c r="RSS22" s="877"/>
      <c r="RST22" s="877"/>
      <c r="RSU22" s="877"/>
      <c r="RSV22" s="877"/>
      <c r="RSW22" s="877"/>
      <c r="RSX22" s="877"/>
      <c r="RSY22" s="877"/>
      <c r="RSZ22" s="877"/>
      <c r="RTA22" s="877"/>
      <c r="RTB22" s="877"/>
      <c r="RTC22" s="877"/>
      <c r="RTD22" s="877"/>
      <c r="RTE22" s="877"/>
      <c r="RTF22" s="877"/>
      <c r="RTG22" s="877"/>
      <c r="RTH22" s="877"/>
      <c r="RTI22" s="877"/>
      <c r="RTJ22" s="877"/>
      <c r="RTK22" s="877"/>
      <c r="RTL22" s="877"/>
      <c r="RTM22" s="877"/>
      <c r="RTN22" s="877"/>
      <c r="RTO22" s="877"/>
      <c r="RTP22" s="877"/>
      <c r="RTQ22" s="877"/>
      <c r="RTR22" s="877"/>
      <c r="RTS22" s="877"/>
      <c r="RTT22" s="877"/>
      <c r="RTU22" s="877"/>
      <c r="RTV22" s="877"/>
      <c r="RTW22" s="877"/>
      <c r="RTX22" s="877"/>
      <c r="RTY22" s="877"/>
      <c r="RTZ22" s="877"/>
      <c r="RUA22" s="877"/>
      <c r="RUB22" s="877"/>
      <c r="RUC22" s="877"/>
      <c r="RUD22" s="877"/>
      <c r="RUE22" s="877"/>
      <c r="RUF22" s="877"/>
      <c r="RUG22" s="877"/>
      <c r="RUH22" s="877"/>
      <c r="RUI22" s="877"/>
      <c r="RUJ22" s="877"/>
      <c r="RUK22" s="877"/>
      <c r="RUL22" s="877"/>
      <c r="RUM22" s="877"/>
      <c r="RUN22" s="877"/>
      <c r="RUO22" s="877"/>
      <c r="RUP22" s="877"/>
      <c r="RUQ22" s="877"/>
      <c r="RUR22" s="877"/>
      <c r="RUS22" s="877"/>
      <c r="RUT22" s="877"/>
      <c r="RUU22" s="877"/>
      <c r="RUV22" s="877"/>
      <c r="RUW22" s="877"/>
      <c r="RUX22" s="877"/>
      <c r="RUY22" s="877"/>
      <c r="RUZ22" s="877"/>
      <c r="RVA22" s="877"/>
      <c r="RVB22" s="877"/>
      <c r="RVC22" s="877"/>
      <c r="RVD22" s="877"/>
      <c r="RVE22" s="877"/>
      <c r="RVF22" s="877"/>
      <c r="RVG22" s="877"/>
      <c r="RVH22" s="877"/>
      <c r="RVI22" s="877"/>
      <c r="RVJ22" s="877"/>
      <c r="RVK22" s="877"/>
      <c r="RVL22" s="877"/>
      <c r="RVM22" s="877"/>
      <c r="RVN22" s="877"/>
      <c r="RVO22" s="877"/>
      <c r="RVP22" s="877"/>
      <c r="RVQ22" s="877"/>
      <c r="RVR22" s="877"/>
      <c r="RVS22" s="877"/>
      <c r="RVT22" s="877"/>
      <c r="RVU22" s="877"/>
      <c r="RVV22" s="877"/>
      <c r="RVW22" s="877"/>
      <c r="RVX22" s="877"/>
      <c r="RVY22" s="877"/>
      <c r="RVZ22" s="877"/>
      <c r="RWA22" s="877"/>
      <c r="RWB22" s="877"/>
      <c r="RWC22" s="877"/>
      <c r="RWD22" s="877"/>
      <c r="RWE22" s="877"/>
      <c r="RWF22" s="877"/>
      <c r="RWG22" s="877"/>
      <c r="RWH22" s="877"/>
      <c r="RWI22" s="877"/>
      <c r="RWJ22" s="877"/>
      <c r="RWK22" s="877"/>
      <c r="RWL22" s="877"/>
      <c r="RWM22" s="877"/>
      <c r="RWN22" s="877"/>
      <c r="RWO22" s="877"/>
      <c r="RWP22" s="877"/>
      <c r="RWQ22" s="877"/>
      <c r="RWR22" s="877"/>
      <c r="RWS22" s="877"/>
      <c r="RWT22" s="877"/>
      <c r="RWU22" s="877"/>
      <c r="RWV22" s="877"/>
      <c r="RWW22" s="877"/>
      <c r="RWX22" s="877"/>
      <c r="RWY22" s="877"/>
      <c r="RWZ22" s="877"/>
      <c r="RXA22" s="877"/>
      <c r="RXB22" s="877"/>
      <c r="RXC22" s="877"/>
      <c r="RXD22" s="877"/>
      <c r="RXE22" s="877"/>
      <c r="RXF22" s="877"/>
      <c r="RXG22" s="877"/>
      <c r="RXH22" s="877"/>
      <c r="RXI22" s="877"/>
      <c r="RXJ22" s="877"/>
      <c r="RXK22" s="877"/>
      <c r="RXL22" s="877"/>
      <c r="RXM22" s="877"/>
      <c r="RXN22" s="877"/>
      <c r="RXO22" s="877"/>
      <c r="RXP22" s="877"/>
      <c r="RXQ22" s="877"/>
      <c r="RXR22" s="877"/>
      <c r="RXS22" s="877"/>
      <c r="RXT22" s="877"/>
      <c r="RXU22" s="877"/>
      <c r="RXV22" s="877"/>
      <c r="RXW22" s="877"/>
      <c r="RXX22" s="877"/>
      <c r="RXY22" s="877"/>
      <c r="RXZ22" s="877"/>
      <c r="RYA22" s="877"/>
      <c r="RYB22" s="877"/>
      <c r="RYC22" s="877"/>
      <c r="RYD22" s="877"/>
      <c r="RYE22" s="877"/>
      <c r="RYF22" s="877"/>
      <c r="RYG22" s="877"/>
      <c r="RYH22" s="877"/>
      <c r="RYI22" s="877"/>
      <c r="RYJ22" s="877"/>
      <c r="RYK22" s="877"/>
      <c r="RYL22" s="877"/>
      <c r="RYM22" s="877"/>
      <c r="RYN22" s="877"/>
      <c r="RYO22" s="877"/>
      <c r="RYP22" s="877"/>
      <c r="RYQ22" s="877"/>
      <c r="RYR22" s="877"/>
      <c r="RYS22" s="877"/>
      <c r="RYT22" s="877"/>
      <c r="RYU22" s="877"/>
      <c r="RYV22" s="877"/>
      <c r="RYW22" s="877"/>
      <c r="RYX22" s="877"/>
      <c r="RYY22" s="877"/>
      <c r="RYZ22" s="877"/>
      <c r="RZA22" s="877"/>
      <c r="RZB22" s="877"/>
      <c r="RZC22" s="877"/>
      <c r="RZD22" s="877"/>
      <c r="RZE22" s="877"/>
      <c r="RZF22" s="877"/>
      <c r="RZG22" s="877"/>
      <c r="RZH22" s="877"/>
      <c r="RZI22" s="877"/>
      <c r="RZJ22" s="877"/>
      <c r="RZK22" s="877"/>
      <c r="RZL22" s="877"/>
      <c r="RZM22" s="877"/>
      <c r="RZN22" s="877"/>
      <c r="RZO22" s="877"/>
      <c r="RZP22" s="877"/>
      <c r="RZQ22" s="877"/>
      <c r="RZR22" s="877"/>
      <c r="RZS22" s="877"/>
      <c r="RZT22" s="877"/>
      <c r="RZU22" s="877"/>
      <c r="RZV22" s="877"/>
      <c r="RZW22" s="877"/>
      <c r="RZX22" s="877"/>
      <c r="RZY22" s="877"/>
      <c r="RZZ22" s="877"/>
      <c r="SAA22" s="877"/>
      <c r="SAB22" s="877"/>
      <c r="SAC22" s="877"/>
      <c r="SAD22" s="877"/>
      <c r="SAE22" s="877"/>
      <c r="SAF22" s="877"/>
      <c r="SAG22" s="877"/>
      <c r="SAH22" s="877"/>
      <c r="SAI22" s="877"/>
      <c r="SAJ22" s="877"/>
      <c r="SAK22" s="877"/>
      <c r="SAL22" s="877"/>
      <c r="SAM22" s="877"/>
      <c r="SAN22" s="877"/>
      <c r="SAO22" s="877"/>
      <c r="SAP22" s="877"/>
      <c r="SAQ22" s="877"/>
      <c r="SAR22" s="877"/>
      <c r="SAS22" s="877"/>
      <c r="SAT22" s="877"/>
      <c r="SAU22" s="877"/>
      <c r="SAV22" s="877"/>
      <c r="SAW22" s="877"/>
      <c r="SAX22" s="877"/>
      <c r="SAY22" s="877"/>
      <c r="SAZ22" s="877"/>
      <c r="SBA22" s="877"/>
      <c r="SBB22" s="877"/>
      <c r="SBC22" s="877"/>
      <c r="SBD22" s="877"/>
      <c r="SBE22" s="877"/>
      <c r="SBF22" s="877"/>
      <c r="SBG22" s="877"/>
      <c r="SBH22" s="877"/>
      <c r="SBI22" s="877"/>
      <c r="SBJ22" s="877"/>
      <c r="SBK22" s="877"/>
      <c r="SBL22" s="877"/>
      <c r="SBM22" s="877"/>
      <c r="SBN22" s="877"/>
      <c r="SBO22" s="877"/>
      <c r="SBP22" s="877"/>
      <c r="SBQ22" s="877"/>
      <c r="SBR22" s="877"/>
      <c r="SBS22" s="877"/>
      <c r="SBT22" s="877"/>
      <c r="SBU22" s="877"/>
      <c r="SBV22" s="877"/>
      <c r="SBW22" s="877"/>
      <c r="SBX22" s="877"/>
      <c r="SBY22" s="877"/>
      <c r="SBZ22" s="877"/>
      <c r="SCA22" s="877"/>
      <c r="SCB22" s="877"/>
      <c r="SCC22" s="877"/>
      <c r="SCD22" s="877"/>
      <c r="SCE22" s="877"/>
      <c r="SCF22" s="877"/>
      <c r="SCG22" s="877"/>
      <c r="SCH22" s="877"/>
      <c r="SCI22" s="877"/>
      <c r="SCJ22" s="877"/>
      <c r="SCK22" s="877"/>
      <c r="SCL22" s="877"/>
      <c r="SCM22" s="877"/>
      <c r="SCN22" s="877"/>
      <c r="SCO22" s="877"/>
      <c r="SCP22" s="877"/>
      <c r="SCQ22" s="877"/>
      <c r="SCR22" s="877"/>
      <c r="SCS22" s="877"/>
      <c r="SCT22" s="877"/>
      <c r="SCU22" s="877"/>
      <c r="SCV22" s="877"/>
      <c r="SCW22" s="877"/>
      <c r="SCX22" s="877"/>
      <c r="SCY22" s="877"/>
      <c r="SCZ22" s="877"/>
      <c r="SDA22" s="877"/>
      <c r="SDB22" s="877"/>
      <c r="SDC22" s="877"/>
      <c r="SDD22" s="877"/>
      <c r="SDE22" s="877"/>
      <c r="SDF22" s="877"/>
      <c r="SDG22" s="877"/>
      <c r="SDH22" s="877"/>
      <c r="SDI22" s="877"/>
      <c r="SDJ22" s="877"/>
      <c r="SDK22" s="877"/>
      <c r="SDL22" s="877"/>
      <c r="SDM22" s="877"/>
      <c r="SDN22" s="877"/>
      <c r="SDO22" s="877"/>
      <c r="SDP22" s="877"/>
      <c r="SDQ22" s="877"/>
      <c r="SDR22" s="877"/>
      <c r="SDS22" s="877"/>
      <c r="SDT22" s="877"/>
      <c r="SDU22" s="877"/>
      <c r="SDV22" s="877"/>
      <c r="SDW22" s="877"/>
      <c r="SDX22" s="877"/>
      <c r="SDY22" s="877"/>
      <c r="SDZ22" s="877"/>
      <c r="SEA22" s="877"/>
      <c r="SEB22" s="877"/>
      <c r="SEC22" s="877"/>
      <c r="SED22" s="877"/>
      <c r="SEE22" s="877"/>
      <c r="SEF22" s="877"/>
      <c r="SEG22" s="877"/>
      <c r="SEH22" s="877"/>
      <c r="SEI22" s="877"/>
      <c r="SEJ22" s="877"/>
      <c r="SEK22" s="877"/>
      <c r="SEL22" s="877"/>
      <c r="SEM22" s="877"/>
      <c r="SEN22" s="877"/>
      <c r="SEO22" s="877"/>
      <c r="SEP22" s="877"/>
      <c r="SEQ22" s="877"/>
      <c r="SER22" s="877"/>
      <c r="SES22" s="877"/>
      <c r="SET22" s="877"/>
      <c r="SEU22" s="877"/>
      <c r="SEV22" s="877"/>
      <c r="SEW22" s="877"/>
      <c r="SEX22" s="877"/>
      <c r="SEY22" s="877"/>
      <c r="SEZ22" s="877"/>
      <c r="SFA22" s="877"/>
      <c r="SFB22" s="877"/>
      <c r="SFC22" s="877"/>
      <c r="SFD22" s="877"/>
      <c r="SFE22" s="877"/>
      <c r="SFF22" s="877"/>
      <c r="SFG22" s="877"/>
      <c r="SFH22" s="877"/>
      <c r="SFI22" s="877"/>
      <c r="SFJ22" s="877"/>
      <c r="SFK22" s="877"/>
      <c r="SFL22" s="877"/>
      <c r="SFM22" s="877"/>
      <c r="SFN22" s="877"/>
      <c r="SFO22" s="877"/>
      <c r="SFP22" s="877"/>
      <c r="SFQ22" s="877"/>
      <c r="SFR22" s="877"/>
      <c r="SFS22" s="877"/>
      <c r="SFT22" s="877"/>
      <c r="SFU22" s="877"/>
      <c r="SFV22" s="877"/>
      <c r="SFW22" s="877"/>
      <c r="SFX22" s="877"/>
      <c r="SFY22" s="877"/>
      <c r="SFZ22" s="877"/>
      <c r="SGA22" s="877"/>
      <c r="SGB22" s="877"/>
      <c r="SGC22" s="877"/>
      <c r="SGD22" s="877"/>
      <c r="SGE22" s="877"/>
      <c r="SGF22" s="877"/>
      <c r="SGG22" s="877"/>
      <c r="SGH22" s="877"/>
      <c r="SGI22" s="877"/>
      <c r="SGJ22" s="877"/>
      <c r="SGK22" s="877"/>
      <c r="SGL22" s="877"/>
      <c r="SGM22" s="877"/>
      <c r="SGN22" s="877"/>
      <c r="SGO22" s="877"/>
      <c r="SGP22" s="877"/>
      <c r="SGQ22" s="877"/>
      <c r="SGR22" s="877"/>
      <c r="SGS22" s="877"/>
      <c r="SGT22" s="877"/>
      <c r="SGU22" s="877"/>
      <c r="SGV22" s="877"/>
      <c r="SGW22" s="877"/>
      <c r="SGX22" s="877"/>
      <c r="SGY22" s="877"/>
      <c r="SGZ22" s="877"/>
      <c r="SHA22" s="877"/>
      <c r="SHB22" s="877"/>
      <c r="SHC22" s="877"/>
      <c r="SHD22" s="877"/>
      <c r="SHE22" s="877"/>
      <c r="SHF22" s="877"/>
      <c r="SHG22" s="877"/>
      <c r="SHH22" s="877"/>
      <c r="SHI22" s="877"/>
      <c r="SHJ22" s="877"/>
      <c r="SHK22" s="877"/>
      <c r="SHL22" s="877"/>
      <c r="SHM22" s="877"/>
      <c r="SHN22" s="877"/>
      <c r="SHO22" s="877"/>
      <c r="SHP22" s="877"/>
      <c r="SHQ22" s="877"/>
      <c r="SHR22" s="877"/>
      <c r="SHS22" s="877"/>
      <c r="SHT22" s="877"/>
      <c r="SHU22" s="877"/>
      <c r="SHV22" s="877"/>
      <c r="SHW22" s="877"/>
      <c r="SHX22" s="877"/>
      <c r="SHY22" s="877"/>
      <c r="SHZ22" s="877"/>
      <c r="SIA22" s="877"/>
      <c r="SIB22" s="877"/>
      <c r="SIC22" s="877"/>
      <c r="SID22" s="877"/>
      <c r="SIE22" s="877"/>
      <c r="SIF22" s="877"/>
      <c r="SIG22" s="877"/>
      <c r="SIH22" s="877"/>
      <c r="SII22" s="877"/>
      <c r="SIJ22" s="877"/>
      <c r="SIK22" s="877"/>
      <c r="SIL22" s="877"/>
      <c r="SIM22" s="877"/>
      <c r="SIN22" s="877"/>
      <c r="SIO22" s="877"/>
      <c r="SIP22" s="877"/>
      <c r="SIQ22" s="877"/>
      <c r="SIR22" s="877"/>
      <c r="SIS22" s="877"/>
      <c r="SIT22" s="877"/>
      <c r="SIU22" s="877"/>
      <c r="SIV22" s="877"/>
      <c r="SIW22" s="877"/>
      <c r="SIX22" s="877"/>
      <c r="SIY22" s="877"/>
      <c r="SIZ22" s="877"/>
      <c r="SJA22" s="877"/>
      <c r="SJB22" s="877"/>
      <c r="SJC22" s="877"/>
      <c r="SJD22" s="877"/>
      <c r="SJE22" s="877"/>
      <c r="SJF22" s="877"/>
      <c r="SJG22" s="877"/>
      <c r="SJH22" s="877"/>
      <c r="SJI22" s="877"/>
      <c r="SJJ22" s="877"/>
      <c r="SJK22" s="877"/>
      <c r="SJL22" s="877"/>
      <c r="SJM22" s="877"/>
      <c r="SJN22" s="877"/>
      <c r="SJO22" s="877"/>
      <c r="SJP22" s="877"/>
      <c r="SJQ22" s="877"/>
      <c r="SJR22" s="877"/>
      <c r="SJS22" s="877"/>
      <c r="SJT22" s="877"/>
      <c r="SJU22" s="877"/>
      <c r="SJV22" s="877"/>
      <c r="SJW22" s="877"/>
      <c r="SJX22" s="877"/>
      <c r="SJY22" s="877"/>
      <c r="SJZ22" s="877"/>
      <c r="SKA22" s="877"/>
      <c r="SKB22" s="877"/>
      <c r="SKC22" s="877"/>
      <c r="SKD22" s="877"/>
      <c r="SKE22" s="877"/>
      <c r="SKF22" s="877"/>
      <c r="SKG22" s="877"/>
      <c r="SKH22" s="877"/>
      <c r="SKI22" s="877"/>
      <c r="SKJ22" s="877"/>
      <c r="SKK22" s="877"/>
      <c r="SKL22" s="877"/>
      <c r="SKM22" s="877"/>
      <c r="SKN22" s="877"/>
      <c r="SKO22" s="877"/>
      <c r="SKP22" s="877"/>
      <c r="SKQ22" s="877"/>
      <c r="SKR22" s="877"/>
      <c r="SKS22" s="877"/>
      <c r="SKT22" s="877"/>
      <c r="SKU22" s="877"/>
      <c r="SKV22" s="877"/>
      <c r="SKW22" s="877"/>
      <c r="SKX22" s="877"/>
      <c r="SKY22" s="877"/>
      <c r="SKZ22" s="877"/>
      <c r="SLA22" s="877"/>
      <c r="SLB22" s="877"/>
      <c r="SLC22" s="877"/>
      <c r="SLD22" s="877"/>
      <c r="SLE22" s="877"/>
      <c r="SLF22" s="877"/>
      <c r="SLG22" s="877"/>
      <c r="SLH22" s="877"/>
      <c r="SLI22" s="877"/>
      <c r="SLJ22" s="877"/>
      <c r="SLK22" s="877"/>
      <c r="SLL22" s="877"/>
      <c r="SLM22" s="877"/>
      <c r="SLN22" s="877"/>
      <c r="SLO22" s="877"/>
      <c r="SLP22" s="877"/>
      <c r="SLQ22" s="877"/>
      <c r="SLR22" s="877"/>
      <c r="SLS22" s="877"/>
      <c r="SLT22" s="877"/>
      <c r="SLU22" s="877"/>
      <c r="SLV22" s="877"/>
      <c r="SLW22" s="877"/>
      <c r="SLX22" s="877"/>
      <c r="SLY22" s="877"/>
      <c r="SLZ22" s="877"/>
      <c r="SMA22" s="877"/>
      <c r="SMB22" s="877"/>
      <c r="SMC22" s="877"/>
      <c r="SMD22" s="877"/>
      <c r="SME22" s="877"/>
      <c r="SMF22" s="877"/>
      <c r="SMG22" s="877"/>
      <c r="SMH22" s="877"/>
      <c r="SMI22" s="877"/>
      <c r="SMJ22" s="877"/>
      <c r="SMK22" s="877"/>
      <c r="SML22" s="877"/>
      <c r="SMM22" s="877"/>
      <c r="SMN22" s="877"/>
      <c r="SMO22" s="877"/>
      <c r="SMP22" s="877"/>
      <c r="SMQ22" s="877"/>
      <c r="SMR22" s="877"/>
      <c r="SMS22" s="877"/>
      <c r="SMT22" s="877"/>
      <c r="SMU22" s="877"/>
      <c r="SMV22" s="877"/>
      <c r="SMW22" s="877"/>
      <c r="SMX22" s="877"/>
      <c r="SMY22" s="877"/>
      <c r="SMZ22" s="877"/>
      <c r="SNA22" s="877"/>
      <c r="SNB22" s="877"/>
      <c r="SNC22" s="877"/>
      <c r="SND22" s="877"/>
      <c r="SNE22" s="877"/>
      <c r="SNF22" s="877"/>
      <c r="SNG22" s="877"/>
      <c r="SNH22" s="877"/>
      <c r="SNI22" s="877"/>
      <c r="SNJ22" s="877"/>
      <c r="SNK22" s="877"/>
      <c r="SNL22" s="877"/>
      <c r="SNM22" s="877"/>
      <c r="SNN22" s="877"/>
      <c r="SNO22" s="877"/>
      <c r="SNP22" s="877"/>
      <c r="SNQ22" s="877"/>
      <c r="SNR22" s="877"/>
      <c r="SNS22" s="877"/>
      <c r="SNT22" s="877"/>
      <c r="SNU22" s="877"/>
      <c r="SNV22" s="877"/>
      <c r="SNW22" s="877"/>
      <c r="SNX22" s="877"/>
      <c r="SNY22" s="877"/>
      <c r="SNZ22" s="877"/>
      <c r="SOA22" s="877"/>
      <c r="SOB22" s="877"/>
      <c r="SOC22" s="877"/>
      <c r="SOD22" s="877"/>
      <c r="SOE22" s="877"/>
      <c r="SOF22" s="877"/>
      <c r="SOG22" s="877"/>
      <c r="SOH22" s="877"/>
      <c r="SOI22" s="877"/>
      <c r="SOJ22" s="877"/>
      <c r="SOK22" s="877"/>
      <c r="SOL22" s="877"/>
      <c r="SOM22" s="877"/>
      <c r="SON22" s="877"/>
      <c r="SOO22" s="877"/>
      <c r="SOP22" s="877"/>
      <c r="SOQ22" s="877"/>
      <c r="SOR22" s="877"/>
      <c r="SOS22" s="877"/>
      <c r="SOT22" s="877"/>
      <c r="SOU22" s="877"/>
      <c r="SOV22" s="877"/>
      <c r="SOW22" s="877"/>
      <c r="SOX22" s="877"/>
      <c r="SOY22" s="877"/>
      <c r="SOZ22" s="877"/>
      <c r="SPA22" s="877"/>
      <c r="SPB22" s="877"/>
      <c r="SPC22" s="877"/>
      <c r="SPD22" s="877"/>
      <c r="SPE22" s="877"/>
      <c r="SPF22" s="877"/>
      <c r="SPG22" s="877"/>
      <c r="SPH22" s="877"/>
      <c r="SPI22" s="877"/>
      <c r="SPJ22" s="877"/>
      <c r="SPK22" s="877"/>
      <c r="SPL22" s="877"/>
      <c r="SPM22" s="877"/>
      <c r="SPN22" s="877"/>
      <c r="SPO22" s="877"/>
      <c r="SPP22" s="877"/>
      <c r="SPQ22" s="877"/>
      <c r="SPR22" s="877"/>
      <c r="SPS22" s="877"/>
      <c r="SPT22" s="877"/>
      <c r="SPU22" s="877"/>
      <c r="SPV22" s="877"/>
      <c r="SPW22" s="877"/>
      <c r="SPX22" s="877"/>
      <c r="SPY22" s="877"/>
      <c r="SPZ22" s="877"/>
      <c r="SQA22" s="877"/>
      <c r="SQB22" s="877"/>
      <c r="SQC22" s="877"/>
      <c r="SQD22" s="877"/>
      <c r="SQE22" s="877"/>
      <c r="SQF22" s="877"/>
      <c r="SQG22" s="877"/>
      <c r="SQH22" s="877"/>
      <c r="SQI22" s="877"/>
      <c r="SQJ22" s="877"/>
      <c r="SQK22" s="877"/>
      <c r="SQL22" s="877"/>
      <c r="SQM22" s="877"/>
      <c r="SQN22" s="877"/>
      <c r="SQO22" s="877"/>
      <c r="SQP22" s="877"/>
      <c r="SQQ22" s="877"/>
      <c r="SQR22" s="877"/>
      <c r="SQS22" s="877"/>
      <c r="SQT22" s="877"/>
      <c r="SQU22" s="877"/>
      <c r="SQV22" s="877"/>
      <c r="SQW22" s="877"/>
      <c r="SQX22" s="877"/>
      <c r="SQY22" s="877"/>
      <c r="SQZ22" s="877"/>
      <c r="SRA22" s="877"/>
      <c r="SRB22" s="877"/>
      <c r="SRC22" s="877"/>
      <c r="SRD22" s="877"/>
      <c r="SRE22" s="877"/>
      <c r="SRF22" s="877"/>
      <c r="SRG22" s="877"/>
      <c r="SRH22" s="877"/>
      <c r="SRI22" s="877"/>
      <c r="SRJ22" s="877"/>
      <c r="SRK22" s="877"/>
      <c r="SRL22" s="877"/>
      <c r="SRM22" s="877"/>
      <c r="SRN22" s="877"/>
      <c r="SRO22" s="877"/>
      <c r="SRP22" s="877"/>
      <c r="SRQ22" s="877"/>
      <c r="SRR22" s="877"/>
      <c r="SRS22" s="877"/>
      <c r="SRT22" s="877"/>
      <c r="SRU22" s="877"/>
      <c r="SRV22" s="877"/>
      <c r="SRW22" s="877"/>
      <c r="SRX22" s="877"/>
      <c r="SRY22" s="877"/>
      <c r="SRZ22" s="877"/>
      <c r="SSA22" s="877"/>
      <c r="SSB22" s="877"/>
      <c r="SSC22" s="877"/>
      <c r="SSD22" s="877"/>
      <c r="SSE22" s="877"/>
      <c r="SSF22" s="877"/>
      <c r="SSG22" s="877"/>
      <c r="SSH22" s="877"/>
      <c r="SSI22" s="877"/>
      <c r="SSJ22" s="877"/>
      <c r="SSK22" s="877"/>
      <c r="SSL22" s="877"/>
      <c r="SSM22" s="877"/>
      <c r="SSN22" s="877"/>
      <c r="SSO22" s="877"/>
      <c r="SSP22" s="877"/>
      <c r="SSQ22" s="877"/>
      <c r="SSR22" s="877"/>
      <c r="SSS22" s="877"/>
      <c r="SST22" s="877"/>
      <c r="SSU22" s="877"/>
      <c r="SSV22" s="877"/>
      <c r="SSW22" s="877"/>
      <c r="SSX22" s="877"/>
      <c r="SSY22" s="877"/>
      <c r="SSZ22" s="877"/>
      <c r="STA22" s="877"/>
      <c r="STB22" s="877"/>
      <c r="STC22" s="877"/>
      <c r="STD22" s="877"/>
      <c r="STE22" s="877"/>
      <c r="STF22" s="877"/>
      <c r="STG22" s="877"/>
      <c r="STH22" s="877"/>
      <c r="STI22" s="877"/>
      <c r="STJ22" s="877"/>
      <c r="STK22" s="877"/>
      <c r="STL22" s="877"/>
      <c r="STM22" s="877"/>
      <c r="STN22" s="877"/>
      <c r="STO22" s="877"/>
      <c r="STP22" s="877"/>
      <c r="STQ22" s="877"/>
      <c r="STR22" s="877"/>
      <c r="STS22" s="877"/>
      <c r="STT22" s="877"/>
      <c r="STU22" s="877"/>
      <c r="STV22" s="877"/>
      <c r="STW22" s="877"/>
      <c r="STX22" s="877"/>
      <c r="STY22" s="877"/>
      <c r="STZ22" s="877"/>
      <c r="SUA22" s="877"/>
      <c r="SUB22" s="877"/>
      <c r="SUC22" s="877"/>
      <c r="SUD22" s="877"/>
      <c r="SUE22" s="877"/>
      <c r="SUF22" s="877"/>
      <c r="SUG22" s="877"/>
      <c r="SUH22" s="877"/>
      <c r="SUI22" s="877"/>
      <c r="SUJ22" s="877"/>
      <c r="SUK22" s="877"/>
      <c r="SUL22" s="877"/>
      <c r="SUM22" s="877"/>
      <c r="SUN22" s="877"/>
      <c r="SUO22" s="877"/>
      <c r="SUP22" s="877"/>
      <c r="SUQ22" s="877"/>
      <c r="SUR22" s="877"/>
      <c r="SUS22" s="877"/>
      <c r="SUT22" s="877"/>
      <c r="SUU22" s="877"/>
      <c r="SUV22" s="877"/>
      <c r="SUW22" s="877"/>
      <c r="SUX22" s="877"/>
      <c r="SUY22" s="877"/>
      <c r="SUZ22" s="877"/>
      <c r="SVA22" s="877"/>
      <c r="SVB22" s="877"/>
      <c r="SVC22" s="877"/>
      <c r="SVD22" s="877"/>
      <c r="SVE22" s="877"/>
      <c r="SVF22" s="877"/>
      <c r="SVG22" s="877"/>
      <c r="SVH22" s="877"/>
      <c r="SVI22" s="877"/>
      <c r="SVJ22" s="877"/>
      <c r="SVK22" s="877"/>
      <c r="SVL22" s="877"/>
      <c r="SVM22" s="877"/>
      <c r="SVN22" s="877"/>
      <c r="SVO22" s="877"/>
      <c r="SVP22" s="877"/>
      <c r="SVQ22" s="877"/>
      <c r="SVR22" s="877"/>
      <c r="SVS22" s="877"/>
      <c r="SVT22" s="877"/>
      <c r="SVU22" s="877"/>
      <c r="SVV22" s="877"/>
      <c r="SVW22" s="877"/>
      <c r="SVX22" s="877"/>
      <c r="SVY22" s="877"/>
      <c r="SVZ22" s="877"/>
      <c r="SWA22" s="877"/>
      <c r="SWB22" s="877"/>
      <c r="SWC22" s="877"/>
      <c r="SWD22" s="877"/>
      <c r="SWE22" s="877"/>
      <c r="SWF22" s="877"/>
      <c r="SWG22" s="877"/>
      <c r="SWH22" s="877"/>
      <c r="SWI22" s="877"/>
      <c r="SWJ22" s="877"/>
      <c r="SWK22" s="877"/>
      <c r="SWL22" s="877"/>
      <c r="SWM22" s="877"/>
      <c r="SWN22" s="877"/>
      <c r="SWO22" s="877"/>
      <c r="SWP22" s="877"/>
      <c r="SWQ22" s="877"/>
      <c r="SWR22" s="877"/>
      <c r="SWS22" s="877"/>
      <c r="SWT22" s="877"/>
      <c r="SWU22" s="877"/>
      <c r="SWV22" s="877"/>
      <c r="SWW22" s="877"/>
      <c r="SWX22" s="877"/>
      <c r="SWY22" s="877"/>
      <c r="SWZ22" s="877"/>
      <c r="SXA22" s="877"/>
      <c r="SXB22" s="877"/>
      <c r="SXC22" s="877"/>
      <c r="SXD22" s="877"/>
      <c r="SXE22" s="877"/>
      <c r="SXF22" s="877"/>
      <c r="SXG22" s="877"/>
      <c r="SXH22" s="877"/>
      <c r="SXI22" s="877"/>
      <c r="SXJ22" s="877"/>
      <c r="SXK22" s="877"/>
      <c r="SXL22" s="877"/>
      <c r="SXM22" s="877"/>
      <c r="SXN22" s="877"/>
      <c r="SXO22" s="877"/>
      <c r="SXP22" s="877"/>
      <c r="SXQ22" s="877"/>
      <c r="SXR22" s="877"/>
      <c r="SXS22" s="877"/>
      <c r="SXT22" s="877"/>
      <c r="SXU22" s="877"/>
      <c r="SXV22" s="877"/>
      <c r="SXW22" s="877"/>
      <c r="SXX22" s="877"/>
      <c r="SXY22" s="877"/>
      <c r="SXZ22" s="877"/>
      <c r="SYA22" s="877"/>
      <c r="SYB22" s="877"/>
      <c r="SYC22" s="877"/>
      <c r="SYD22" s="877"/>
      <c r="SYE22" s="877"/>
      <c r="SYF22" s="877"/>
      <c r="SYG22" s="877"/>
      <c r="SYH22" s="877"/>
      <c r="SYI22" s="877"/>
      <c r="SYJ22" s="877"/>
      <c r="SYK22" s="877"/>
      <c r="SYL22" s="877"/>
      <c r="SYM22" s="877"/>
      <c r="SYN22" s="877"/>
      <c r="SYO22" s="877"/>
      <c r="SYP22" s="877"/>
      <c r="SYQ22" s="877"/>
      <c r="SYR22" s="877"/>
      <c r="SYS22" s="877"/>
      <c r="SYT22" s="877"/>
      <c r="SYU22" s="877"/>
      <c r="SYV22" s="877"/>
      <c r="SYW22" s="877"/>
      <c r="SYX22" s="877"/>
      <c r="SYY22" s="877"/>
      <c r="SYZ22" s="877"/>
      <c r="SZA22" s="877"/>
      <c r="SZB22" s="877"/>
      <c r="SZC22" s="877"/>
      <c r="SZD22" s="877"/>
      <c r="SZE22" s="877"/>
      <c r="SZF22" s="877"/>
      <c r="SZG22" s="877"/>
      <c r="SZH22" s="877"/>
      <c r="SZI22" s="877"/>
      <c r="SZJ22" s="877"/>
      <c r="SZK22" s="877"/>
      <c r="SZL22" s="877"/>
      <c r="SZM22" s="877"/>
      <c r="SZN22" s="877"/>
      <c r="SZO22" s="877"/>
      <c r="SZP22" s="877"/>
      <c r="SZQ22" s="877"/>
      <c r="SZR22" s="877"/>
      <c r="SZS22" s="877"/>
      <c r="SZT22" s="877"/>
      <c r="SZU22" s="877"/>
      <c r="SZV22" s="877"/>
      <c r="SZW22" s="877"/>
      <c r="SZX22" s="877"/>
      <c r="SZY22" s="877"/>
      <c r="SZZ22" s="877"/>
      <c r="TAA22" s="877"/>
      <c r="TAB22" s="877"/>
      <c r="TAC22" s="877"/>
      <c r="TAD22" s="877"/>
      <c r="TAE22" s="877"/>
      <c r="TAF22" s="877"/>
      <c r="TAG22" s="877"/>
      <c r="TAH22" s="877"/>
      <c r="TAI22" s="877"/>
      <c r="TAJ22" s="877"/>
      <c r="TAK22" s="877"/>
      <c r="TAL22" s="877"/>
      <c r="TAM22" s="877"/>
      <c r="TAN22" s="877"/>
      <c r="TAO22" s="877"/>
      <c r="TAP22" s="877"/>
      <c r="TAQ22" s="877"/>
      <c r="TAR22" s="877"/>
      <c r="TAS22" s="877"/>
      <c r="TAT22" s="877"/>
      <c r="TAU22" s="877"/>
      <c r="TAV22" s="877"/>
      <c r="TAW22" s="877"/>
      <c r="TAX22" s="877"/>
      <c r="TAY22" s="877"/>
      <c r="TAZ22" s="877"/>
      <c r="TBA22" s="877"/>
      <c r="TBB22" s="877"/>
      <c r="TBC22" s="877"/>
      <c r="TBD22" s="877"/>
      <c r="TBE22" s="877"/>
      <c r="TBF22" s="877"/>
      <c r="TBG22" s="877"/>
      <c r="TBH22" s="877"/>
      <c r="TBI22" s="877"/>
      <c r="TBJ22" s="877"/>
      <c r="TBK22" s="877"/>
      <c r="TBL22" s="877"/>
      <c r="TBM22" s="877"/>
      <c r="TBN22" s="877"/>
      <c r="TBO22" s="877"/>
      <c r="TBP22" s="877"/>
      <c r="TBQ22" s="877"/>
      <c r="TBR22" s="877"/>
      <c r="TBS22" s="877"/>
      <c r="TBT22" s="877"/>
      <c r="TBU22" s="877"/>
      <c r="TBV22" s="877"/>
      <c r="TBW22" s="877"/>
      <c r="TBX22" s="877"/>
      <c r="TBY22" s="877"/>
      <c r="TBZ22" s="877"/>
      <c r="TCA22" s="877"/>
      <c r="TCB22" s="877"/>
      <c r="TCC22" s="877"/>
      <c r="TCD22" s="877"/>
      <c r="TCE22" s="877"/>
      <c r="TCF22" s="877"/>
      <c r="TCG22" s="877"/>
      <c r="TCH22" s="877"/>
      <c r="TCI22" s="877"/>
      <c r="TCJ22" s="877"/>
      <c r="TCK22" s="877"/>
      <c r="TCL22" s="877"/>
      <c r="TCM22" s="877"/>
      <c r="TCN22" s="877"/>
      <c r="TCO22" s="877"/>
      <c r="TCP22" s="877"/>
      <c r="TCQ22" s="877"/>
      <c r="TCR22" s="877"/>
      <c r="TCS22" s="877"/>
      <c r="TCT22" s="877"/>
      <c r="TCU22" s="877"/>
      <c r="TCV22" s="877"/>
      <c r="TCW22" s="877"/>
      <c r="TCX22" s="877"/>
      <c r="TCY22" s="877"/>
      <c r="TCZ22" s="877"/>
      <c r="TDA22" s="877"/>
      <c r="TDB22" s="877"/>
      <c r="TDC22" s="877"/>
      <c r="TDD22" s="877"/>
      <c r="TDE22" s="877"/>
      <c r="TDF22" s="877"/>
      <c r="TDG22" s="877"/>
      <c r="TDH22" s="877"/>
      <c r="TDI22" s="877"/>
      <c r="TDJ22" s="877"/>
      <c r="TDK22" s="877"/>
      <c r="TDL22" s="877"/>
      <c r="TDM22" s="877"/>
      <c r="TDN22" s="877"/>
      <c r="TDO22" s="877"/>
      <c r="TDP22" s="877"/>
      <c r="TDQ22" s="877"/>
      <c r="TDR22" s="877"/>
      <c r="TDS22" s="877"/>
      <c r="TDT22" s="877"/>
      <c r="TDU22" s="877"/>
      <c r="TDV22" s="877"/>
      <c r="TDW22" s="877"/>
      <c r="TDX22" s="877"/>
      <c r="TDY22" s="877"/>
      <c r="TDZ22" s="877"/>
      <c r="TEA22" s="877"/>
      <c r="TEB22" s="877"/>
      <c r="TEC22" s="877"/>
      <c r="TED22" s="877"/>
      <c r="TEE22" s="877"/>
      <c r="TEF22" s="877"/>
      <c r="TEG22" s="877"/>
      <c r="TEH22" s="877"/>
      <c r="TEI22" s="877"/>
      <c r="TEJ22" s="877"/>
      <c r="TEK22" s="877"/>
      <c r="TEL22" s="877"/>
      <c r="TEM22" s="877"/>
      <c r="TEN22" s="877"/>
      <c r="TEO22" s="877"/>
      <c r="TEP22" s="877"/>
      <c r="TEQ22" s="877"/>
      <c r="TER22" s="877"/>
      <c r="TES22" s="877"/>
      <c r="TET22" s="877"/>
      <c r="TEU22" s="877"/>
      <c r="TEV22" s="877"/>
      <c r="TEW22" s="877"/>
      <c r="TEX22" s="877"/>
      <c r="TEY22" s="877"/>
      <c r="TEZ22" s="877"/>
      <c r="TFA22" s="877"/>
      <c r="TFB22" s="877"/>
      <c r="TFC22" s="877"/>
      <c r="TFD22" s="877"/>
      <c r="TFE22" s="877"/>
      <c r="TFF22" s="877"/>
      <c r="TFG22" s="877"/>
      <c r="TFH22" s="877"/>
      <c r="TFI22" s="877"/>
      <c r="TFJ22" s="877"/>
      <c r="TFK22" s="877"/>
      <c r="TFL22" s="877"/>
      <c r="TFM22" s="877"/>
      <c r="TFN22" s="877"/>
      <c r="TFO22" s="877"/>
      <c r="TFP22" s="877"/>
      <c r="TFQ22" s="877"/>
      <c r="TFR22" s="877"/>
      <c r="TFS22" s="877"/>
      <c r="TFT22" s="877"/>
      <c r="TFU22" s="877"/>
      <c r="TFV22" s="877"/>
      <c r="TFW22" s="877"/>
      <c r="TFX22" s="877"/>
      <c r="TFY22" s="877"/>
      <c r="TFZ22" s="877"/>
      <c r="TGA22" s="877"/>
      <c r="TGB22" s="877"/>
      <c r="TGC22" s="877"/>
      <c r="TGD22" s="877"/>
      <c r="TGE22" s="877"/>
      <c r="TGF22" s="877"/>
      <c r="TGG22" s="877"/>
      <c r="TGH22" s="877"/>
      <c r="TGI22" s="877"/>
      <c r="TGJ22" s="877"/>
      <c r="TGK22" s="877"/>
      <c r="TGL22" s="877"/>
      <c r="TGM22" s="877"/>
      <c r="TGN22" s="877"/>
      <c r="TGO22" s="877"/>
      <c r="TGP22" s="877"/>
      <c r="TGQ22" s="877"/>
      <c r="TGR22" s="877"/>
      <c r="TGS22" s="877"/>
      <c r="TGT22" s="877"/>
      <c r="TGU22" s="877"/>
      <c r="TGV22" s="877"/>
      <c r="TGW22" s="877"/>
      <c r="TGX22" s="877"/>
      <c r="TGY22" s="877"/>
      <c r="TGZ22" s="877"/>
      <c r="THA22" s="877"/>
      <c r="THB22" s="877"/>
      <c r="THC22" s="877"/>
      <c r="THD22" s="877"/>
      <c r="THE22" s="877"/>
      <c r="THF22" s="877"/>
      <c r="THG22" s="877"/>
      <c r="THH22" s="877"/>
      <c r="THI22" s="877"/>
      <c r="THJ22" s="877"/>
      <c r="THK22" s="877"/>
      <c r="THL22" s="877"/>
      <c r="THM22" s="877"/>
      <c r="THN22" s="877"/>
      <c r="THO22" s="877"/>
      <c r="THP22" s="877"/>
      <c r="THQ22" s="877"/>
      <c r="THR22" s="877"/>
      <c r="THS22" s="877"/>
      <c r="THT22" s="877"/>
      <c r="THU22" s="877"/>
      <c r="THV22" s="877"/>
      <c r="THW22" s="877"/>
      <c r="THX22" s="877"/>
      <c r="THY22" s="877"/>
      <c r="THZ22" s="877"/>
      <c r="TIA22" s="877"/>
      <c r="TIB22" s="877"/>
      <c r="TIC22" s="877"/>
      <c r="TID22" s="877"/>
      <c r="TIE22" s="877"/>
      <c r="TIF22" s="877"/>
      <c r="TIG22" s="877"/>
      <c r="TIH22" s="877"/>
      <c r="TII22" s="877"/>
      <c r="TIJ22" s="877"/>
      <c r="TIK22" s="877"/>
      <c r="TIL22" s="877"/>
      <c r="TIM22" s="877"/>
      <c r="TIN22" s="877"/>
      <c r="TIO22" s="877"/>
      <c r="TIP22" s="877"/>
      <c r="TIQ22" s="877"/>
      <c r="TIR22" s="877"/>
      <c r="TIS22" s="877"/>
      <c r="TIT22" s="877"/>
      <c r="TIU22" s="877"/>
      <c r="TIV22" s="877"/>
      <c r="TIW22" s="877"/>
      <c r="TIX22" s="877"/>
      <c r="TIY22" s="877"/>
      <c r="TIZ22" s="877"/>
      <c r="TJA22" s="877"/>
      <c r="TJB22" s="877"/>
      <c r="TJC22" s="877"/>
      <c r="TJD22" s="877"/>
      <c r="TJE22" s="877"/>
      <c r="TJF22" s="877"/>
      <c r="TJG22" s="877"/>
      <c r="TJH22" s="877"/>
      <c r="TJI22" s="877"/>
      <c r="TJJ22" s="877"/>
      <c r="TJK22" s="877"/>
      <c r="TJL22" s="877"/>
      <c r="TJM22" s="877"/>
      <c r="TJN22" s="877"/>
      <c r="TJO22" s="877"/>
      <c r="TJP22" s="877"/>
      <c r="TJQ22" s="877"/>
      <c r="TJR22" s="877"/>
      <c r="TJS22" s="877"/>
      <c r="TJT22" s="877"/>
      <c r="TJU22" s="877"/>
      <c r="TJV22" s="877"/>
      <c r="TJW22" s="877"/>
      <c r="TJX22" s="877"/>
      <c r="TJY22" s="877"/>
      <c r="TJZ22" s="877"/>
      <c r="TKA22" s="877"/>
      <c r="TKB22" s="877"/>
      <c r="TKC22" s="877"/>
      <c r="TKD22" s="877"/>
      <c r="TKE22" s="877"/>
      <c r="TKF22" s="877"/>
      <c r="TKG22" s="877"/>
      <c r="TKH22" s="877"/>
      <c r="TKI22" s="877"/>
      <c r="TKJ22" s="877"/>
      <c r="TKK22" s="877"/>
      <c r="TKL22" s="877"/>
      <c r="TKM22" s="877"/>
      <c r="TKN22" s="877"/>
      <c r="TKO22" s="877"/>
      <c r="TKP22" s="877"/>
      <c r="TKQ22" s="877"/>
      <c r="TKR22" s="877"/>
      <c r="TKS22" s="877"/>
      <c r="TKT22" s="877"/>
      <c r="TKU22" s="877"/>
      <c r="TKV22" s="877"/>
      <c r="TKW22" s="877"/>
      <c r="TKX22" s="877"/>
      <c r="TKY22" s="877"/>
      <c r="TKZ22" s="877"/>
      <c r="TLA22" s="877"/>
      <c r="TLB22" s="877"/>
      <c r="TLC22" s="877"/>
      <c r="TLD22" s="877"/>
      <c r="TLE22" s="877"/>
      <c r="TLF22" s="877"/>
      <c r="TLG22" s="877"/>
      <c r="TLH22" s="877"/>
      <c r="TLI22" s="877"/>
      <c r="TLJ22" s="877"/>
      <c r="TLK22" s="877"/>
      <c r="TLL22" s="877"/>
      <c r="TLM22" s="877"/>
      <c r="TLN22" s="877"/>
      <c r="TLO22" s="877"/>
      <c r="TLP22" s="877"/>
      <c r="TLQ22" s="877"/>
      <c r="TLR22" s="877"/>
      <c r="TLS22" s="877"/>
      <c r="TLT22" s="877"/>
      <c r="TLU22" s="877"/>
      <c r="TLV22" s="877"/>
      <c r="TLW22" s="877"/>
      <c r="TLX22" s="877"/>
      <c r="TLY22" s="877"/>
      <c r="TLZ22" s="877"/>
      <c r="TMA22" s="877"/>
      <c r="TMB22" s="877"/>
      <c r="TMC22" s="877"/>
      <c r="TMD22" s="877"/>
      <c r="TME22" s="877"/>
      <c r="TMF22" s="877"/>
      <c r="TMG22" s="877"/>
      <c r="TMH22" s="877"/>
      <c r="TMI22" s="877"/>
      <c r="TMJ22" s="877"/>
      <c r="TMK22" s="877"/>
      <c r="TML22" s="877"/>
      <c r="TMM22" s="877"/>
      <c r="TMN22" s="877"/>
      <c r="TMO22" s="877"/>
      <c r="TMP22" s="877"/>
      <c r="TMQ22" s="877"/>
      <c r="TMR22" s="877"/>
      <c r="TMS22" s="877"/>
      <c r="TMT22" s="877"/>
      <c r="TMU22" s="877"/>
      <c r="TMV22" s="877"/>
      <c r="TMW22" s="877"/>
      <c r="TMX22" s="877"/>
      <c r="TMY22" s="877"/>
      <c r="TMZ22" s="877"/>
      <c r="TNA22" s="877"/>
      <c r="TNB22" s="877"/>
      <c r="TNC22" s="877"/>
      <c r="TND22" s="877"/>
      <c r="TNE22" s="877"/>
      <c r="TNF22" s="877"/>
      <c r="TNG22" s="877"/>
      <c r="TNH22" s="877"/>
      <c r="TNI22" s="877"/>
      <c r="TNJ22" s="877"/>
      <c r="TNK22" s="877"/>
      <c r="TNL22" s="877"/>
      <c r="TNM22" s="877"/>
      <c r="TNN22" s="877"/>
      <c r="TNO22" s="877"/>
      <c r="TNP22" s="877"/>
      <c r="TNQ22" s="877"/>
      <c r="TNR22" s="877"/>
      <c r="TNS22" s="877"/>
      <c r="TNT22" s="877"/>
      <c r="TNU22" s="877"/>
      <c r="TNV22" s="877"/>
      <c r="TNW22" s="877"/>
      <c r="TNX22" s="877"/>
      <c r="TNY22" s="877"/>
      <c r="TNZ22" s="877"/>
      <c r="TOA22" s="877"/>
      <c r="TOB22" s="877"/>
      <c r="TOC22" s="877"/>
      <c r="TOD22" s="877"/>
      <c r="TOE22" s="877"/>
      <c r="TOF22" s="877"/>
      <c r="TOG22" s="877"/>
      <c r="TOH22" s="877"/>
      <c r="TOI22" s="877"/>
      <c r="TOJ22" s="877"/>
      <c r="TOK22" s="877"/>
      <c r="TOL22" s="877"/>
      <c r="TOM22" s="877"/>
      <c r="TON22" s="877"/>
      <c r="TOO22" s="877"/>
      <c r="TOP22" s="877"/>
      <c r="TOQ22" s="877"/>
      <c r="TOR22" s="877"/>
      <c r="TOS22" s="877"/>
      <c r="TOT22" s="877"/>
      <c r="TOU22" s="877"/>
      <c r="TOV22" s="877"/>
      <c r="TOW22" s="877"/>
      <c r="TOX22" s="877"/>
      <c r="TOY22" s="877"/>
      <c r="TOZ22" s="877"/>
      <c r="TPA22" s="877"/>
      <c r="TPB22" s="877"/>
      <c r="TPC22" s="877"/>
      <c r="TPD22" s="877"/>
      <c r="TPE22" s="877"/>
      <c r="TPF22" s="877"/>
      <c r="TPG22" s="877"/>
      <c r="TPH22" s="877"/>
      <c r="TPI22" s="877"/>
      <c r="TPJ22" s="877"/>
      <c r="TPK22" s="877"/>
      <c r="TPL22" s="877"/>
      <c r="TPM22" s="877"/>
      <c r="TPN22" s="877"/>
      <c r="TPO22" s="877"/>
      <c r="TPP22" s="877"/>
      <c r="TPQ22" s="877"/>
      <c r="TPR22" s="877"/>
      <c r="TPS22" s="877"/>
      <c r="TPT22" s="877"/>
      <c r="TPU22" s="877"/>
      <c r="TPV22" s="877"/>
      <c r="TPW22" s="877"/>
      <c r="TPX22" s="877"/>
      <c r="TPY22" s="877"/>
      <c r="TPZ22" s="877"/>
      <c r="TQA22" s="877"/>
      <c r="TQB22" s="877"/>
      <c r="TQC22" s="877"/>
      <c r="TQD22" s="877"/>
      <c r="TQE22" s="877"/>
      <c r="TQF22" s="877"/>
      <c r="TQG22" s="877"/>
      <c r="TQH22" s="877"/>
      <c r="TQI22" s="877"/>
      <c r="TQJ22" s="877"/>
      <c r="TQK22" s="877"/>
      <c r="TQL22" s="877"/>
      <c r="TQM22" s="877"/>
      <c r="TQN22" s="877"/>
      <c r="TQO22" s="877"/>
      <c r="TQP22" s="877"/>
      <c r="TQQ22" s="877"/>
      <c r="TQR22" s="877"/>
      <c r="TQS22" s="877"/>
      <c r="TQT22" s="877"/>
      <c r="TQU22" s="877"/>
      <c r="TQV22" s="877"/>
      <c r="TQW22" s="877"/>
      <c r="TQX22" s="877"/>
      <c r="TQY22" s="877"/>
      <c r="TQZ22" s="877"/>
      <c r="TRA22" s="877"/>
      <c r="TRB22" s="877"/>
      <c r="TRC22" s="877"/>
      <c r="TRD22" s="877"/>
      <c r="TRE22" s="877"/>
      <c r="TRF22" s="877"/>
      <c r="TRG22" s="877"/>
      <c r="TRH22" s="877"/>
      <c r="TRI22" s="877"/>
      <c r="TRJ22" s="877"/>
      <c r="TRK22" s="877"/>
      <c r="TRL22" s="877"/>
      <c r="TRM22" s="877"/>
      <c r="TRN22" s="877"/>
      <c r="TRO22" s="877"/>
      <c r="TRP22" s="877"/>
      <c r="TRQ22" s="877"/>
      <c r="TRR22" s="877"/>
      <c r="TRS22" s="877"/>
      <c r="TRT22" s="877"/>
      <c r="TRU22" s="877"/>
      <c r="TRV22" s="877"/>
      <c r="TRW22" s="877"/>
      <c r="TRX22" s="877"/>
      <c r="TRY22" s="877"/>
      <c r="TRZ22" s="877"/>
      <c r="TSA22" s="877"/>
      <c r="TSB22" s="877"/>
      <c r="TSC22" s="877"/>
      <c r="TSD22" s="877"/>
      <c r="TSE22" s="877"/>
      <c r="TSF22" s="877"/>
      <c r="TSG22" s="877"/>
      <c r="TSH22" s="877"/>
      <c r="TSI22" s="877"/>
      <c r="TSJ22" s="877"/>
      <c r="TSK22" s="877"/>
      <c r="TSL22" s="877"/>
      <c r="TSM22" s="877"/>
      <c r="TSN22" s="877"/>
      <c r="TSO22" s="877"/>
      <c r="TSP22" s="877"/>
      <c r="TSQ22" s="877"/>
      <c r="TSR22" s="877"/>
      <c r="TSS22" s="877"/>
      <c r="TST22" s="877"/>
      <c r="TSU22" s="877"/>
      <c r="TSV22" s="877"/>
      <c r="TSW22" s="877"/>
      <c r="TSX22" s="877"/>
      <c r="TSY22" s="877"/>
      <c r="TSZ22" s="877"/>
      <c r="TTA22" s="877"/>
      <c r="TTB22" s="877"/>
      <c r="TTC22" s="877"/>
      <c r="TTD22" s="877"/>
      <c r="TTE22" s="877"/>
      <c r="TTF22" s="877"/>
      <c r="TTG22" s="877"/>
      <c r="TTH22" s="877"/>
      <c r="TTI22" s="877"/>
      <c r="TTJ22" s="877"/>
      <c r="TTK22" s="877"/>
      <c r="TTL22" s="877"/>
      <c r="TTM22" s="877"/>
      <c r="TTN22" s="877"/>
      <c r="TTO22" s="877"/>
      <c r="TTP22" s="877"/>
      <c r="TTQ22" s="877"/>
      <c r="TTR22" s="877"/>
      <c r="TTS22" s="877"/>
      <c r="TTT22" s="877"/>
      <c r="TTU22" s="877"/>
      <c r="TTV22" s="877"/>
      <c r="TTW22" s="877"/>
      <c r="TTX22" s="877"/>
      <c r="TTY22" s="877"/>
      <c r="TTZ22" s="877"/>
      <c r="TUA22" s="877"/>
      <c r="TUB22" s="877"/>
      <c r="TUC22" s="877"/>
      <c r="TUD22" s="877"/>
      <c r="TUE22" s="877"/>
      <c r="TUF22" s="877"/>
      <c r="TUG22" s="877"/>
      <c r="TUH22" s="877"/>
      <c r="TUI22" s="877"/>
      <c r="TUJ22" s="877"/>
      <c r="TUK22" s="877"/>
      <c r="TUL22" s="877"/>
      <c r="TUM22" s="877"/>
      <c r="TUN22" s="877"/>
      <c r="TUO22" s="877"/>
      <c r="TUP22" s="877"/>
      <c r="TUQ22" s="877"/>
      <c r="TUR22" s="877"/>
      <c r="TUS22" s="877"/>
      <c r="TUT22" s="877"/>
      <c r="TUU22" s="877"/>
      <c r="TUV22" s="877"/>
      <c r="TUW22" s="877"/>
      <c r="TUX22" s="877"/>
      <c r="TUY22" s="877"/>
      <c r="TUZ22" s="877"/>
      <c r="TVA22" s="877"/>
      <c r="TVB22" s="877"/>
      <c r="TVC22" s="877"/>
      <c r="TVD22" s="877"/>
      <c r="TVE22" s="877"/>
      <c r="TVF22" s="877"/>
      <c r="TVG22" s="877"/>
      <c r="TVH22" s="877"/>
      <c r="TVI22" s="877"/>
      <c r="TVJ22" s="877"/>
      <c r="TVK22" s="877"/>
      <c r="TVL22" s="877"/>
      <c r="TVM22" s="877"/>
      <c r="TVN22" s="877"/>
      <c r="TVO22" s="877"/>
      <c r="TVP22" s="877"/>
      <c r="TVQ22" s="877"/>
      <c r="TVR22" s="877"/>
      <c r="TVS22" s="877"/>
      <c r="TVT22" s="877"/>
      <c r="TVU22" s="877"/>
      <c r="TVV22" s="877"/>
      <c r="TVW22" s="877"/>
      <c r="TVX22" s="877"/>
      <c r="TVY22" s="877"/>
      <c r="TVZ22" s="877"/>
      <c r="TWA22" s="877"/>
      <c r="TWB22" s="877"/>
      <c r="TWC22" s="877"/>
      <c r="TWD22" s="877"/>
      <c r="TWE22" s="877"/>
      <c r="TWF22" s="877"/>
      <c r="TWG22" s="877"/>
      <c r="TWH22" s="877"/>
      <c r="TWI22" s="877"/>
      <c r="TWJ22" s="877"/>
      <c r="TWK22" s="877"/>
      <c r="TWL22" s="877"/>
      <c r="TWM22" s="877"/>
      <c r="TWN22" s="877"/>
      <c r="TWO22" s="877"/>
      <c r="TWP22" s="877"/>
      <c r="TWQ22" s="877"/>
      <c r="TWR22" s="877"/>
      <c r="TWS22" s="877"/>
      <c r="TWT22" s="877"/>
      <c r="TWU22" s="877"/>
      <c r="TWV22" s="877"/>
      <c r="TWW22" s="877"/>
      <c r="TWX22" s="877"/>
      <c r="TWY22" s="877"/>
      <c r="TWZ22" s="877"/>
      <c r="TXA22" s="877"/>
      <c r="TXB22" s="877"/>
      <c r="TXC22" s="877"/>
      <c r="TXD22" s="877"/>
      <c r="TXE22" s="877"/>
      <c r="TXF22" s="877"/>
      <c r="TXG22" s="877"/>
      <c r="TXH22" s="877"/>
      <c r="TXI22" s="877"/>
      <c r="TXJ22" s="877"/>
      <c r="TXK22" s="877"/>
      <c r="TXL22" s="877"/>
      <c r="TXM22" s="877"/>
      <c r="TXN22" s="877"/>
      <c r="TXO22" s="877"/>
      <c r="TXP22" s="877"/>
      <c r="TXQ22" s="877"/>
      <c r="TXR22" s="877"/>
      <c r="TXS22" s="877"/>
      <c r="TXT22" s="877"/>
      <c r="TXU22" s="877"/>
      <c r="TXV22" s="877"/>
      <c r="TXW22" s="877"/>
      <c r="TXX22" s="877"/>
      <c r="TXY22" s="877"/>
      <c r="TXZ22" s="877"/>
      <c r="TYA22" s="877"/>
      <c r="TYB22" s="877"/>
      <c r="TYC22" s="877"/>
      <c r="TYD22" s="877"/>
      <c r="TYE22" s="877"/>
      <c r="TYF22" s="877"/>
      <c r="TYG22" s="877"/>
      <c r="TYH22" s="877"/>
      <c r="TYI22" s="877"/>
      <c r="TYJ22" s="877"/>
      <c r="TYK22" s="877"/>
      <c r="TYL22" s="877"/>
      <c r="TYM22" s="877"/>
      <c r="TYN22" s="877"/>
      <c r="TYO22" s="877"/>
      <c r="TYP22" s="877"/>
      <c r="TYQ22" s="877"/>
      <c r="TYR22" s="877"/>
      <c r="TYS22" s="877"/>
      <c r="TYT22" s="877"/>
      <c r="TYU22" s="877"/>
      <c r="TYV22" s="877"/>
      <c r="TYW22" s="877"/>
      <c r="TYX22" s="877"/>
      <c r="TYY22" s="877"/>
      <c r="TYZ22" s="877"/>
      <c r="TZA22" s="877"/>
      <c r="TZB22" s="877"/>
      <c r="TZC22" s="877"/>
      <c r="TZD22" s="877"/>
      <c r="TZE22" s="877"/>
      <c r="TZF22" s="877"/>
      <c r="TZG22" s="877"/>
      <c r="TZH22" s="877"/>
      <c r="TZI22" s="877"/>
      <c r="TZJ22" s="877"/>
      <c r="TZK22" s="877"/>
      <c r="TZL22" s="877"/>
      <c r="TZM22" s="877"/>
      <c r="TZN22" s="877"/>
      <c r="TZO22" s="877"/>
      <c r="TZP22" s="877"/>
      <c r="TZQ22" s="877"/>
      <c r="TZR22" s="877"/>
      <c r="TZS22" s="877"/>
      <c r="TZT22" s="877"/>
      <c r="TZU22" s="877"/>
      <c r="TZV22" s="877"/>
      <c r="TZW22" s="877"/>
      <c r="TZX22" s="877"/>
      <c r="TZY22" s="877"/>
      <c r="TZZ22" s="877"/>
      <c r="UAA22" s="877"/>
      <c r="UAB22" s="877"/>
      <c r="UAC22" s="877"/>
      <c r="UAD22" s="877"/>
      <c r="UAE22" s="877"/>
      <c r="UAF22" s="877"/>
      <c r="UAG22" s="877"/>
      <c r="UAH22" s="877"/>
      <c r="UAI22" s="877"/>
      <c r="UAJ22" s="877"/>
      <c r="UAK22" s="877"/>
      <c r="UAL22" s="877"/>
      <c r="UAM22" s="877"/>
      <c r="UAN22" s="877"/>
      <c r="UAO22" s="877"/>
      <c r="UAP22" s="877"/>
      <c r="UAQ22" s="877"/>
      <c r="UAR22" s="877"/>
      <c r="UAS22" s="877"/>
      <c r="UAT22" s="877"/>
      <c r="UAU22" s="877"/>
      <c r="UAV22" s="877"/>
      <c r="UAW22" s="877"/>
      <c r="UAX22" s="877"/>
      <c r="UAY22" s="877"/>
      <c r="UAZ22" s="877"/>
      <c r="UBA22" s="877"/>
      <c r="UBB22" s="877"/>
      <c r="UBC22" s="877"/>
      <c r="UBD22" s="877"/>
      <c r="UBE22" s="877"/>
      <c r="UBF22" s="877"/>
      <c r="UBG22" s="877"/>
      <c r="UBH22" s="877"/>
      <c r="UBI22" s="877"/>
      <c r="UBJ22" s="877"/>
      <c r="UBK22" s="877"/>
      <c r="UBL22" s="877"/>
      <c r="UBM22" s="877"/>
      <c r="UBN22" s="877"/>
      <c r="UBO22" s="877"/>
      <c r="UBP22" s="877"/>
      <c r="UBQ22" s="877"/>
      <c r="UBR22" s="877"/>
      <c r="UBS22" s="877"/>
      <c r="UBT22" s="877"/>
      <c r="UBU22" s="877"/>
      <c r="UBV22" s="877"/>
      <c r="UBW22" s="877"/>
      <c r="UBX22" s="877"/>
      <c r="UBY22" s="877"/>
      <c r="UBZ22" s="877"/>
      <c r="UCA22" s="877"/>
      <c r="UCB22" s="877"/>
      <c r="UCC22" s="877"/>
      <c r="UCD22" s="877"/>
      <c r="UCE22" s="877"/>
      <c r="UCF22" s="877"/>
      <c r="UCG22" s="877"/>
      <c r="UCH22" s="877"/>
      <c r="UCI22" s="877"/>
      <c r="UCJ22" s="877"/>
      <c r="UCK22" s="877"/>
      <c r="UCL22" s="877"/>
      <c r="UCM22" s="877"/>
      <c r="UCN22" s="877"/>
      <c r="UCO22" s="877"/>
      <c r="UCP22" s="877"/>
      <c r="UCQ22" s="877"/>
      <c r="UCR22" s="877"/>
      <c r="UCS22" s="877"/>
      <c r="UCT22" s="877"/>
      <c r="UCU22" s="877"/>
      <c r="UCV22" s="877"/>
      <c r="UCW22" s="877"/>
      <c r="UCX22" s="877"/>
      <c r="UCY22" s="877"/>
      <c r="UCZ22" s="877"/>
      <c r="UDA22" s="877"/>
      <c r="UDB22" s="877"/>
      <c r="UDC22" s="877"/>
      <c r="UDD22" s="877"/>
      <c r="UDE22" s="877"/>
      <c r="UDF22" s="877"/>
      <c r="UDG22" s="877"/>
      <c r="UDH22" s="877"/>
      <c r="UDI22" s="877"/>
      <c r="UDJ22" s="877"/>
      <c r="UDK22" s="877"/>
      <c r="UDL22" s="877"/>
      <c r="UDM22" s="877"/>
      <c r="UDN22" s="877"/>
      <c r="UDO22" s="877"/>
      <c r="UDP22" s="877"/>
      <c r="UDQ22" s="877"/>
      <c r="UDR22" s="877"/>
      <c r="UDS22" s="877"/>
      <c r="UDT22" s="877"/>
      <c r="UDU22" s="877"/>
      <c r="UDV22" s="877"/>
      <c r="UDW22" s="877"/>
      <c r="UDX22" s="877"/>
      <c r="UDY22" s="877"/>
      <c r="UDZ22" s="877"/>
      <c r="UEA22" s="877"/>
      <c r="UEB22" s="877"/>
      <c r="UEC22" s="877"/>
      <c r="UED22" s="877"/>
      <c r="UEE22" s="877"/>
      <c r="UEF22" s="877"/>
      <c r="UEG22" s="877"/>
      <c r="UEH22" s="877"/>
      <c r="UEI22" s="877"/>
      <c r="UEJ22" s="877"/>
      <c r="UEK22" s="877"/>
      <c r="UEL22" s="877"/>
      <c r="UEM22" s="877"/>
      <c r="UEN22" s="877"/>
      <c r="UEO22" s="877"/>
      <c r="UEP22" s="877"/>
      <c r="UEQ22" s="877"/>
      <c r="UER22" s="877"/>
      <c r="UES22" s="877"/>
      <c r="UET22" s="877"/>
      <c r="UEU22" s="877"/>
      <c r="UEV22" s="877"/>
      <c r="UEW22" s="877"/>
      <c r="UEX22" s="877"/>
      <c r="UEY22" s="877"/>
      <c r="UEZ22" s="877"/>
      <c r="UFA22" s="877"/>
      <c r="UFB22" s="877"/>
      <c r="UFC22" s="877"/>
      <c r="UFD22" s="877"/>
      <c r="UFE22" s="877"/>
      <c r="UFF22" s="877"/>
      <c r="UFG22" s="877"/>
      <c r="UFH22" s="877"/>
      <c r="UFI22" s="877"/>
      <c r="UFJ22" s="877"/>
      <c r="UFK22" s="877"/>
      <c r="UFL22" s="877"/>
      <c r="UFM22" s="877"/>
      <c r="UFN22" s="877"/>
      <c r="UFO22" s="877"/>
      <c r="UFP22" s="877"/>
      <c r="UFQ22" s="877"/>
      <c r="UFR22" s="877"/>
      <c r="UFS22" s="877"/>
      <c r="UFT22" s="877"/>
      <c r="UFU22" s="877"/>
      <c r="UFV22" s="877"/>
      <c r="UFW22" s="877"/>
      <c r="UFX22" s="877"/>
      <c r="UFY22" s="877"/>
      <c r="UFZ22" s="877"/>
      <c r="UGA22" s="877"/>
      <c r="UGB22" s="877"/>
      <c r="UGC22" s="877"/>
      <c r="UGD22" s="877"/>
      <c r="UGE22" s="877"/>
      <c r="UGF22" s="877"/>
      <c r="UGG22" s="877"/>
      <c r="UGH22" s="877"/>
      <c r="UGI22" s="877"/>
      <c r="UGJ22" s="877"/>
      <c r="UGK22" s="877"/>
      <c r="UGL22" s="877"/>
      <c r="UGM22" s="877"/>
      <c r="UGN22" s="877"/>
      <c r="UGO22" s="877"/>
      <c r="UGP22" s="877"/>
      <c r="UGQ22" s="877"/>
      <c r="UGR22" s="877"/>
      <c r="UGS22" s="877"/>
      <c r="UGT22" s="877"/>
      <c r="UGU22" s="877"/>
      <c r="UGV22" s="877"/>
      <c r="UGW22" s="877"/>
      <c r="UGX22" s="877"/>
      <c r="UGY22" s="877"/>
      <c r="UGZ22" s="877"/>
      <c r="UHA22" s="877"/>
      <c r="UHB22" s="877"/>
      <c r="UHC22" s="877"/>
      <c r="UHD22" s="877"/>
      <c r="UHE22" s="877"/>
      <c r="UHF22" s="877"/>
      <c r="UHG22" s="877"/>
      <c r="UHH22" s="877"/>
      <c r="UHI22" s="877"/>
      <c r="UHJ22" s="877"/>
      <c r="UHK22" s="877"/>
      <c r="UHL22" s="877"/>
      <c r="UHM22" s="877"/>
      <c r="UHN22" s="877"/>
      <c r="UHO22" s="877"/>
      <c r="UHP22" s="877"/>
      <c r="UHQ22" s="877"/>
      <c r="UHR22" s="877"/>
      <c r="UHS22" s="877"/>
      <c r="UHT22" s="877"/>
      <c r="UHU22" s="877"/>
      <c r="UHV22" s="877"/>
      <c r="UHW22" s="877"/>
      <c r="UHX22" s="877"/>
      <c r="UHY22" s="877"/>
      <c r="UHZ22" s="877"/>
      <c r="UIA22" s="877"/>
      <c r="UIB22" s="877"/>
      <c r="UIC22" s="877"/>
      <c r="UID22" s="877"/>
      <c r="UIE22" s="877"/>
      <c r="UIF22" s="877"/>
      <c r="UIG22" s="877"/>
      <c r="UIH22" s="877"/>
      <c r="UII22" s="877"/>
      <c r="UIJ22" s="877"/>
      <c r="UIK22" s="877"/>
      <c r="UIL22" s="877"/>
      <c r="UIM22" s="877"/>
      <c r="UIN22" s="877"/>
      <c r="UIO22" s="877"/>
      <c r="UIP22" s="877"/>
      <c r="UIQ22" s="877"/>
      <c r="UIR22" s="877"/>
      <c r="UIS22" s="877"/>
      <c r="UIT22" s="877"/>
      <c r="UIU22" s="877"/>
      <c r="UIV22" s="877"/>
      <c r="UIW22" s="877"/>
      <c r="UIX22" s="877"/>
      <c r="UIY22" s="877"/>
      <c r="UIZ22" s="877"/>
      <c r="UJA22" s="877"/>
      <c r="UJB22" s="877"/>
      <c r="UJC22" s="877"/>
      <c r="UJD22" s="877"/>
      <c r="UJE22" s="877"/>
      <c r="UJF22" s="877"/>
      <c r="UJG22" s="877"/>
      <c r="UJH22" s="877"/>
      <c r="UJI22" s="877"/>
      <c r="UJJ22" s="877"/>
      <c r="UJK22" s="877"/>
      <c r="UJL22" s="877"/>
      <c r="UJM22" s="877"/>
      <c r="UJN22" s="877"/>
      <c r="UJO22" s="877"/>
      <c r="UJP22" s="877"/>
      <c r="UJQ22" s="877"/>
      <c r="UJR22" s="877"/>
      <c r="UJS22" s="877"/>
      <c r="UJT22" s="877"/>
      <c r="UJU22" s="877"/>
      <c r="UJV22" s="877"/>
      <c r="UJW22" s="877"/>
      <c r="UJX22" s="877"/>
      <c r="UJY22" s="877"/>
      <c r="UJZ22" s="877"/>
      <c r="UKA22" s="877"/>
      <c r="UKB22" s="877"/>
      <c r="UKC22" s="877"/>
      <c r="UKD22" s="877"/>
      <c r="UKE22" s="877"/>
      <c r="UKF22" s="877"/>
      <c r="UKG22" s="877"/>
      <c r="UKH22" s="877"/>
      <c r="UKI22" s="877"/>
      <c r="UKJ22" s="877"/>
      <c r="UKK22" s="877"/>
      <c r="UKL22" s="877"/>
      <c r="UKM22" s="877"/>
      <c r="UKN22" s="877"/>
      <c r="UKO22" s="877"/>
      <c r="UKP22" s="877"/>
      <c r="UKQ22" s="877"/>
      <c r="UKR22" s="877"/>
      <c r="UKS22" s="877"/>
      <c r="UKT22" s="877"/>
      <c r="UKU22" s="877"/>
      <c r="UKV22" s="877"/>
      <c r="UKW22" s="877"/>
      <c r="UKX22" s="877"/>
      <c r="UKY22" s="877"/>
      <c r="UKZ22" s="877"/>
      <c r="ULA22" s="877"/>
      <c r="ULB22" s="877"/>
      <c r="ULC22" s="877"/>
      <c r="ULD22" s="877"/>
      <c r="ULE22" s="877"/>
      <c r="ULF22" s="877"/>
      <c r="ULG22" s="877"/>
      <c r="ULH22" s="877"/>
      <c r="ULI22" s="877"/>
      <c r="ULJ22" s="877"/>
      <c r="ULK22" s="877"/>
      <c r="ULL22" s="877"/>
      <c r="ULM22" s="877"/>
      <c r="ULN22" s="877"/>
      <c r="ULO22" s="877"/>
      <c r="ULP22" s="877"/>
      <c r="ULQ22" s="877"/>
      <c r="ULR22" s="877"/>
      <c r="ULS22" s="877"/>
      <c r="ULT22" s="877"/>
      <c r="ULU22" s="877"/>
      <c r="ULV22" s="877"/>
      <c r="ULW22" s="877"/>
      <c r="ULX22" s="877"/>
      <c r="ULY22" s="877"/>
      <c r="ULZ22" s="877"/>
      <c r="UMA22" s="877"/>
      <c r="UMB22" s="877"/>
      <c r="UMC22" s="877"/>
      <c r="UMD22" s="877"/>
      <c r="UME22" s="877"/>
      <c r="UMF22" s="877"/>
      <c r="UMG22" s="877"/>
      <c r="UMH22" s="877"/>
      <c r="UMI22" s="877"/>
      <c r="UMJ22" s="877"/>
      <c r="UMK22" s="877"/>
      <c r="UML22" s="877"/>
      <c r="UMM22" s="877"/>
      <c r="UMN22" s="877"/>
      <c r="UMO22" s="877"/>
      <c r="UMP22" s="877"/>
      <c r="UMQ22" s="877"/>
      <c r="UMR22" s="877"/>
      <c r="UMS22" s="877"/>
      <c r="UMT22" s="877"/>
      <c r="UMU22" s="877"/>
      <c r="UMV22" s="877"/>
      <c r="UMW22" s="877"/>
      <c r="UMX22" s="877"/>
      <c r="UMY22" s="877"/>
      <c r="UMZ22" s="877"/>
      <c r="UNA22" s="877"/>
      <c r="UNB22" s="877"/>
      <c r="UNC22" s="877"/>
      <c r="UND22" s="877"/>
      <c r="UNE22" s="877"/>
      <c r="UNF22" s="877"/>
      <c r="UNG22" s="877"/>
      <c r="UNH22" s="877"/>
      <c r="UNI22" s="877"/>
      <c r="UNJ22" s="877"/>
      <c r="UNK22" s="877"/>
      <c r="UNL22" s="877"/>
      <c r="UNM22" s="877"/>
      <c r="UNN22" s="877"/>
      <c r="UNO22" s="877"/>
      <c r="UNP22" s="877"/>
      <c r="UNQ22" s="877"/>
      <c r="UNR22" s="877"/>
      <c r="UNS22" s="877"/>
      <c r="UNT22" s="877"/>
      <c r="UNU22" s="877"/>
      <c r="UNV22" s="877"/>
      <c r="UNW22" s="877"/>
      <c r="UNX22" s="877"/>
      <c r="UNY22" s="877"/>
      <c r="UNZ22" s="877"/>
      <c r="UOA22" s="877"/>
      <c r="UOB22" s="877"/>
      <c r="UOC22" s="877"/>
      <c r="UOD22" s="877"/>
      <c r="UOE22" s="877"/>
      <c r="UOF22" s="877"/>
      <c r="UOG22" s="877"/>
      <c r="UOH22" s="877"/>
      <c r="UOI22" s="877"/>
      <c r="UOJ22" s="877"/>
      <c r="UOK22" s="877"/>
      <c r="UOL22" s="877"/>
      <c r="UOM22" s="877"/>
      <c r="UON22" s="877"/>
      <c r="UOO22" s="877"/>
      <c r="UOP22" s="877"/>
      <c r="UOQ22" s="877"/>
      <c r="UOR22" s="877"/>
      <c r="UOS22" s="877"/>
      <c r="UOT22" s="877"/>
      <c r="UOU22" s="877"/>
      <c r="UOV22" s="877"/>
      <c r="UOW22" s="877"/>
      <c r="UOX22" s="877"/>
      <c r="UOY22" s="877"/>
      <c r="UOZ22" s="877"/>
      <c r="UPA22" s="877"/>
      <c r="UPB22" s="877"/>
      <c r="UPC22" s="877"/>
      <c r="UPD22" s="877"/>
      <c r="UPE22" s="877"/>
      <c r="UPF22" s="877"/>
      <c r="UPG22" s="877"/>
      <c r="UPH22" s="877"/>
      <c r="UPI22" s="877"/>
      <c r="UPJ22" s="877"/>
      <c r="UPK22" s="877"/>
      <c r="UPL22" s="877"/>
      <c r="UPM22" s="877"/>
      <c r="UPN22" s="877"/>
      <c r="UPO22" s="877"/>
      <c r="UPP22" s="877"/>
      <c r="UPQ22" s="877"/>
      <c r="UPR22" s="877"/>
      <c r="UPS22" s="877"/>
      <c r="UPT22" s="877"/>
      <c r="UPU22" s="877"/>
      <c r="UPV22" s="877"/>
      <c r="UPW22" s="877"/>
      <c r="UPX22" s="877"/>
      <c r="UPY22" s="877"/>
      <c r="UPZ22" s="877"/>
      <c r="UQA22" s="877"/>
      <c r="UQB22" s="877"/>
      <c r="UQC22" s="877"/>
      <c r="UQD22" s="877"/>
      <c r="UQE22" s="877"/>
      <c r="UQF22" s="877"/>
      <c r="UQG22" s="877"/>
      <c r="UQH22" s="877"/>
      <c r="UQI22" s="877"/>
      <c r="UQJ22" s="877"/>
      <c r="UQK22" s="877"/>
      <c r="UQL22" s="877"/>
      <c r="UQM22" s="877"/>
      <c r="UQN22" s="877"/>
      <c r="UQO22" s="877"/>
      <c r="UQP22" s="877"/>
      <c r="UQQ22" s="877"/>
      <c r="UQR22" s="877"/>
      <c r="UQS22" s="877"/>
      <c r="UQT22" s="877"/>
      <c r="UQU22" s="877"/>
      <c r="UQV22" s="877"/>
      <c r="UQW22" s="877"/>
      <c r="UQX22" s="877"/>
      <c r="UQY22" s="877"/>
      <c r="UQZ22" s="877"/>
      <c r="URA22" s="877"/>
      <c r="URB22" s="877"/>
      <c r="URC22" s="877"/>
      <c r="URD22" s="877"/>
      <c r="URE22" s="877"/>
      <c r="URF22" s="877"/>
      <c r="URG22" s="877"/>
      <c r="URH22" s="877"/>
      <c r="URI22" s="877"/>
      <c r="URJ22" s="877"/>
      <c r="URK22" s="877"/>
      <c r="URL22" s="877"/>
      <c r="URM22" s="877"/>
      <c r="URN22" s="877"/>
      <c r="URO22" s="877"/>
      <c r="URP22" s="877"/>
      <c r="URQ22" s="877"/>
      <c r="URR22" s="877"/>
      <c r="URS22" s="877"/>
      <c r="URT22" s="877"/>
      <c r="URU22" s="877"/>
      <c r="URV22" s="877"/>
      <c r="URW22" s="877"/>
      <c r="URX22" s="877"/>
      <c r="URY22" s="877"/>
      <c r="URZ22" s="877"/>
      <c r="USA22" s="877"/>
      <c r="USB22" s="877"/>
      <c r="USC22" s="877"/>
      <c r="USD22" s="877"/>
      <c r="USE22" s="877"/>
      <c r="USF22" s="877"/>
      <c r="USG22" s="877"/>
      <c r="USH22" s="877"/>
      <c r="USI22" s="877"/>
      <c r="USJ22" s="877"/>
      <c r="USK22" s="877"/>
      <c r="USL22" s="877"/>
      <c r="USM22" s="877"/>
      <c r="USN22" s="877"/>
      <c r="USO22" s="877"/>
      <c r="USP22" s="877"/>
      <c r="USQ22" s="877"/>
      <c r="USR22" s="877"/>
      <c r="USS22" s="877"/>
      <c r="UST22" s="877"/>
      <c r="USU22" s="877"/>
      <c r="USV22" s="877"/>
      <c r="USW22" s="877"/>
      <c r="USX22" s="877"/>
      <c r="USY22" s="877"/>
      <c r="USZ22" s="877"/>
      <c r="UTA22" s="877"/>
      <c r="UTB22" s="877"/>
      <c r="UTC22" s="877"/>
      <c r="UTD22" s="877"/>
      <c r="UTE22" s="877"/>
      <c r="UTF22" s="877"/>
      <c r="UTG22" s="877"/>
      <c r="UTH22" s="877"/>
      <c r="UTI22" s="877"/>
      <c r="UTJ22" s="877"/>
      <c r="UTK22" s="877"/>
      <c r="UTL22" s="877"/>
      <c r="UTM22" s="877"/>
      <c r="UTN22" s="877"/>
      <c r="UTO22" s="877"/>
      <c r="UTP22" s="877"/>
      <c r="UTQ22" s="877"/>
      <c r="UTR22" s="877"/>
      <c r="UTS22" s="877"/>
      <c r="UTT22" s="877"/>
      <c r="UTU22" s="877"/>
      <c r="UTV22" s="877"/>
      <c r="UTW22" s="877"/>
      <c r="UTX22" s="877"/>
      <c r="UTY22" s="877"/>
      <c r="UTZ22" s="877"/>
      <c r="UUA22" s="877"/>
      <c r="UUB22" s="877"/>
      <c r="UUC22" s="877"/>
      <c r="UUD22" s="877"/>
      <c r="UUE22" s="877"/>
      <c r="UUF22" s="877"/>
      <c r="UUG22" s="877"/>
      <c r="UUH22" s="877"/>
      <c r="UUI22" s="877"/>
      <c r="UUJ22" s="877"/>
      <c r="UUK22" s="877"/>
      <c r="UUL22" s="877"/>
      <c r="UUM22" s="877"/>
      <c r="UUN22" s="877"/>
      <c r="UUO22" s="877"/>
      <c r="UUP22" s="877"/>
      <c r="UUQ22" s="877"/>
      <c r="UUR22" s="877"/>
      <c r="UUS22" s="877"/>
      <c r="UUT22" s="877"/>
      <c r="UUU22" s="877"/>
      <c r="UUV22" s="877"/>
      <c r="UUW22" s="877"/>
      <c r="UUX22" s="877"/>
      <c r="UUY22" s="877"/>
      <c r="UUZ22" s="877"/>
      <c r="UVA22" s="877"/>
      <c r="UVB22" s="877"/>
      <c r="UVC22" s="877"/>
      <c r="UVD22" s="877"/>
      <c r="UVE22" s="877"/>
      <c r="UVF22" s="877"/>
      <c r="UVG22" s="877"/>
      <c r="UVH22" s="877"/>
      <c r="UVI22" s="877"/>
      <c r="UVJ22" s="877"/>
      <c r="UVK22" s="877"/>
      <c r="UVL22" s="877"/>
      <c r="UVM22" s="877"/>
      <c r="UVN22" s="877"/>
      <c r="UVO22" s="877"/>
      <c r="UVP22" s="877"/>
      <c r="UVQ22" s="877"/>
      <c r="UVR22" s="877"/>
      <c r="UVS22" s="877"/>
      <c r="UVT22" s="877"/>
      <c r="UVU22" s="877"/>
      <c r="UVV22" s="877"/>
      <c r="UVW22" s="877"/>
      <c r="UVX22" s="877"/>
      <c r="UVY22" s="877"/>
      <c r="UVZ22" s="877"/>
      <c r="UWA22" s="877"/>
      <c r="UWB22" s="877"/>
      <c r="UWC22" s="877"/>
      <c r="UWD22" s="877"/>
      <c r="UWE22" s="877"/>
      <c r="UWF22" s="877"/>
      <c r="UWG22" s="877"/>
      <c r="UWH22" s="877"/>
      <c r="UWI22" s="877"/>
      <c r="UWJ22" s="877"/>
      <c r="UWK22" s="877"/>
      <c r="UWL22" s="877"/>
      <c r="UWM22" s="877"/>
      <c r="UWN22" s="877"/>
      <c r="UWO22" s="877"/>
      <c r="UWP22" s="877"/>
      <c r="UWQ22" s="877"/>
      <c r="UWR22" s="877"/>
      <c r="UWS22" s="877"/>
      <c r="UWT22" s="877"/>
      <c r="UWU22" s="877"/>
      <c r="UWV22" s="877"/>
      <c r="UWW22" s="877"/>
      <c r="UWX22" s="877"/>
      <c r="UWY22" s="877"/>
      <c r="UWZ22" s="877"/>
      <c r="UXA22" s="877"/>
      <c r="UXB22" s="877"/>
      <c r="UXC22" s="877"/>
      <c r="UXD22" s="877"/>
      <c r="UXE22" s="877"/>
      <c r="UXF22" s="877"/>
      <c r="UXG22" s="877"/>
      <c r="UXH22" s="877"/>
      <c r="UXI22" s="877"/>
      <c r="UXJ22" s="877"/>
      <c r="UXK22" s="877"/>
      <c r="UXL22" s="877"/>
      <c r="UXM22" s="877"/>
      <c r="UXN22" s="877"/>
      <c r="UXO22" s="877"/>
      <c r="UXP22" s="877"/>
      <c r="UXQ22" s="877"/>
      <c r="UXR22" s="877"/>
      <c r="UXS22" s="877"/>
      <c r="UXT22" s="877"/>
      <c r="UXU22" s="877"/>
      <c r="UXV22" s="877"/>
      <c r="UXW22" s="877"/>
      <c r="UXX22" s="877"/>
      <c r="UXY22" s="877"/>
      <c r="UXZ22" s="877"/>
      <c r="UYA22" s="877"/>
      <c r="UYB22" s="877"/>
      <c r="UYC22" s="877"/>
      <c r="UYD22" s="877"/>
      <c r="UYE22" s="877"/>
      <c r="UYF22" s="877"/>
      <c r="UYG22" s="877"/>
      <c r="UYH22" s="877"/>
      <c r="UYI22" s="877"/>
      <c r="UYJ22" s="877"/>
      <c r="UYK22" s="877"/>
      <c r="UYL22" s="877"/>
      <c r="UYM22" s="877"/>
      <c r="UYN22" s="877"/>
      <c r="UYO22" s="877"/>
      <c r="UYP22" s="877"/>
      <c r="UYQ22" s="877"/>
      <c r="UYR22" s="877"/>
      <c r="UYS22" s="877"/>
      <c r="UYT22" s="877"/>
      <c r="UYU22" s="877"/>
      <c r="UYV22" s="877"/>
      <c r="UYW22" s="877"/>
      <c r="UYX22" s="877"/>
      <c r="UYY22" s="877"/>
      <c r="UYZ22" s="877"/>
      <c r="UZA22" s="877"/>
      <c r="UZB22" s="877"/>
      <c r="UZC22" s="877"/>
      <c r="UZD22" s="877"/>
      <c r="UZE22" s="877"/>
      <c r="UZF22" s="877"/>
      <c r="UZG22" s="877"/>
      <c r="UZH22" s="877"/>
      <c r="UZI22" s="877"/>
      <c r="UZJ22" s="877"/>
      <c r="UZK22" s="877"/>
      <c r="UZL22" s="877"/>
      <c r="UZM22" s="877"/>
      <c r="UZN22" s="877"/>
      <c r="UZO22" s="877"/>
      <c r="UZP22" s="877"/>
      <c r="UZQ22" s="877"/>
      <c r="UZR22" s="877"/>
      <c r="UZS22" s="877"/>
      <c r="UZT22" s="877"/>
      <c r="UZU22" s="877"/>
      <c r="UZV22" s="877"/>
      <c r="UZW22" s="877"/>
      <c r="UZX22" s="877"/>
      <c r="UZY22" s="877"/>
      <c r="UZZ22" s="877"/>
      <c r="VAA22" s="877"/>
      <c r="VAB22" s="877"/>
      <c r="VAC22" s="877"/>
      <c r="VAD22" s="877"/>
      <c r="VAE22" s="877"/>
      <c r="VAF22" s="877"/>
      <c r="VAG22" s="877"/>
      <c r="VAH22" s="877"/>
      <c r="VAI22" s="877"/>
      <c r="VAJ22" s="877"/>
      <c r="VAK22" s="877"/>
      <c r="VAL22" s="877"/>
      <c r="VAM22" s="877"/>
      <c r="VAN22" s="877"/>
      <c r="VAO22" s="877"/>
      <c r="VAP22" s="877"/>
      <c r="VAQ22" s="877"/>
      <c r="VAR22" s="877"/>
      <c r="VAS22" s="877"/>
      <c r="VAT22" s="877"/>
      <c r="VAU22" s="877"/>
      <c r="VAV22" s="877"/>
      <c r="VAW22" s="877"/>
      <c r="VAX22" s="877"/>
      <c r="VAY22" s="877"/>
      <c r="VAZ22" s="877"/>
      <c r="VBA22" s="877"/>
      <c r="VBB22" s="877"/>
      <c r="VBC22" s="877"/>
      <c r="VBD22" s="877"/>
      <c r="VBE22" s="877"/>
      <c r="VBF22" s="877"/>
      <c r="VBG22" s="877"/>
      <c r="VBH22" s="877"/>
      <c r="VBI22" s="877"/>
      <c r="VBJ22" s="877"/>
      <c r="VBK22" s="877"/>
      <c r="VBL22" s="877"/>
      <c r="VBM22" s="877"/>
      <c r="VBN22" s="877"/>
      <c r="VBO22" s="877"/>
      <c r="VBP22" s="877"/>
      <c r="VBQ22" s="877"/>
      <c r="VBR22" s="877"/>
      <c r="VBS22" s="877"/>
      <c r="VBT22" s="877"/>
      <c r="VBU22" s="877"/>
      <c r="VBV22" s="877"/>
      <c r="VBW22" s="877"/>
      <c r="VBX22" s="877"/>
      <c r="VBY22" s="877"/>
      <c r="VBZ22" s="877"/>
      <c r="VCA22" s="877"/>
      <c r="VCB22" s="877"/>
      <c r="VCC22" s="877"/>
      <c r="VCD22" s="877"/>
      <c r="VCE22" s="877"/>
      <c r="VCF22" s="877"/>
      <c r="VCG22" s="877"/>
      <c r="VCH22" s="877"/>
      <c r="VCI22" s="877"/>
      <c r="VCJ22" s="877"/>
      <c r="VCK22" s="877"/>
      <c r="VCL22" s="877"/>
      <c r="VCM22" s="877"/>
      <c r="VCN22" s="877"/>
      <c r="VCO22" s="877"/>
      <c r="VCP22" s="877"/>
      <c r="VCQ22" s="877"/>
      <c r="VCR22" s="877"/>
      <c r="VCS22" s="877"/>
      <c r="VCT22" s="877"/>
      <c r="VCU22" s="877"/>
      <c r="VCV22" s="877"/>
      <c r="VCW22" s="877"/>
      <c r="VCX22" s="877"/>
      <c r="VCY22" s="877"/>
      <c r="VCZ22" s="877"/>
      <c r="VDA22" s="877"/>
      <c r="VDB22" s="877"/>
      <c r="VDC22" s="877"/>
      <c r="VDD22" s="877"/>
      <c r="VDE22" s="877"/>
      <c r="VDF22" s="877"/>
      <c r="VDG22" s="877"/>
      <c r="VDH22" s="877"/>
      <c r="VDI22" s="877"/>
      <c r="VDJ22" s="877"/>
      <c r="VDK22" s="877"/>
      <c r="VDL22" s="877"/>
      <c r="VDM22" s="877"/>
      <c r="VDN22" s="877"/>
      <c r="VDO22" s="877"/>
      <c r="VDP22" s="877"/>
      <c r="VDQ22" s="877"/>
      <c r="VDR22" s="877"/>
      <c r="VDS22" s="877"/>
      <c r="VDT22" s="877"/>
      <c r="VDU22" s="877"/>
      <c r="VDV22" s="877"/>
      <c r="VDW22" s="877"/>
      <c r="VDX22" s="877"/>
      <c r="VDY22" s="877"/>
      <c r="VDZ22" s="877"/>
      <c r="VEA22" s="877"/>
      <c r="VEB22" s="877"/>
      <c r="VEC22" s="877"/>
      <c r="VED22" s="877"/>
      <c r="VEE22" s="877"/>
      <c r="VEF22" s="877"/>
      <c r="VEG22" s="877"/>
      <c r="VEH22" s="877"/>
      <c r="VEI22" s="877"/>
      <c r="VEJ22" s="877"/>
      <c r="VEK22" s="877"/>
      <c r="VEL22" s="877"/>
      <c r="VEM22" s="877"/>
      <c r="VEN22" s="877"/>
      <c r="VEO22" s="877"/>
      <c r="VEP22" s="877"/>
      <c r="VEQ22" s="877"/>
      <c r="VER22" s="877"/>
      <c r="VES22" s="877"/>
      <c r="VET22" s="877"/>
      <c r="VEU22" s="877"/>
      <c r="VEV22" s="877"/>
      <c r="VEW22" s="877"/>
      <c r="VEX22" s="877"/>
      <c r="VEY22" s="877"/>
      <c r="VEZ22" s="877"/>
      <c r="VFA22" s="877"/>
      <c r="VFB22" s="877"/>
      <c r="VFC22" s="877"/>
      <c r="VFD22" s="877"/>
      <c r="VFE22" s="877"/>
      <c r="VFF22" s="877"/>
      <c r="VFG22" s="877"/>
      <c r="VFH22" s="877"/>
      <c r="VFI22" s="877"/>
      <c r="VFJ22" s="877"/>
      <c r="VFK22" s="877"/>
      <c r="VFL22" s="877"/>
      <c r="VFM22" s="877"/>
      <c r="VFN22" s="877"/>
      <c r="VFO22" s="877"/>
      <c r="VFP22" s="877"/>
      <c r="VFQ22" s="877"/>
      <c r="VFR22" s="877"/>
      <c r="VFS22" s="877"/>
      <c r="VFT22" s="877"/>
      <c r="VFU22" s="877"/>
      <c r="VFV22" s="877"/>
      <c r="VFW22" s="877"/>
      <c r="VFX22" s="877"/>
      <c r="VFY22" s="877"/>
      <c r="VFZ22" s="877"/>
      <c r="VGA22" s="877"/>
      <c r="VGB22" s="877"/>
      <c r="VGC22" s="877"/>
      <c r="VGD22" s="877"/>
      <c r="VGE22" s="877"/>
      <c r="VGF22" s="877"/>
      <c r="VGG22" s="877"/>
      <c r="VGH22" s="877"/>
      <c r="VGI22" s="877"/>
      <c r="VGJ22" s="877"/>
      <c r="VGK22" s="877"/>
      <c r="VGL22" s="877"/>
      <c r="VGM22" s="877"/>
      <c r="VGN22" s="877"/>
      <c r="VGO22" s="877"/>
      <c r="VGP22" s="877"/>
      <c r="VGQ22" s="877"/>
      <c r="VGR22" s="877"/>
      <c r="VGS22" s="877"/>
      <c r="VGT22" s="877"/>
      <c r="VGU22" s="877"/>
      <c r="VGV22" s="877"/>
      <c r="VGW22" s="877"/>
      <c r="VGX22" s="877"/>
      <c r="VGY22" s="877"/>
      <c r="VGZ22" s="877"/>
      <c r="VHA22" s="877"/>
      <c r="VHB22" s="877"/>
      <c r="VHC22" s="877"/>
      <c r="VHD22" s="877"/>
      <c r="VHE22" s="877"/>
      <c r="VHF22" s="877"/>
      <c r="VHG22" s="877"/>
      <c r="VHH22" s="877"/>
      <c r="VHI22" s="877"/>
      <c r="VHJ22" s="877"/>
      <c r="VHK22" s="877"/>
      <c r="VHL22" s="877"/>
      <c r="VHM22" s="877"/>
      <c r="VHN22" s="877"/>
      <c r="VHO22" s="877"/>
      <c r="VHP22" s="877"/>
      <c r="VHQ22" s="877"/>
      <c r="VHR22" s="877"/>
      <c r="VHS22" s="877"/>
      <c r="VHT22" s="877"/>
      <c r="VHU22" s="877"/>
      <c r="VHV22" s="877"/>
      <c r="VHW22" s="877"/>
      <c r="VHX22" s="877"/>
      <c r="VHY22" s="877"/>
      <c r="VHZ22" s="877"/>
      <c r="VIA22" s="877"/>
      <c r="VIB22" s="877"/>
      <c r="VIC22" s="877"/>
      <c r="VID22" s="877"/>
      <c r="VIE22" s="877"/>
      <c r="VIF22" s="877"/>
      <c r="VIG22" s="877"/>
      <c r="VIH22" s="877"/>
      <c r="VII22" s="877"/>
      <c r="VIJ22" s="877"/>
      <c r="VIK22" s="877"/>
      <c r="VIL22" s="877"/>
      <c r="VIM22" s="877"/>
      <c r="VIN22" s="877"/>
      <c r="VIO22" s="877"/>
      <c r="VIP22" s="877"/>
      <c r="VIQ22" s="877"/>
      <c r="VIR22" s="877"/>
      <c r="VIS22" s="877"/>
      <c r="VIT22" s="877"/>
      <c r="VIU22" s="877"/>
      <c r="VIV22" s="877"/>
      <c r="VIW22" s="877"/>
      <c r="VIX22" s="877"/>
      <c r="VIY22" s="877"/>
      <c r="VIZ22" s="877"/>
      <c r="VJA22" s="877"/>
      <c r="VJB22" s="877"/>
      <c r="VJC22" s="877"/>
      <c r="VJD22" s="877"/>
      <c r="VJE22" s="877"/>
      <c r="VJF22" s="877"/>
      <c r="VJG22" s="877"/>
      <c r="VJH22" s="877"/>
      <c r="VJI22" s="877"/>
      <c r="VJJ22" s="877"/>
      <c r="VJK22" s="877"/>
      <c r="VJL22" s="877"/>
      <c r="VJM22" s="877"/>
      <c r="VJN22" s="877"/>
      <c r="VJO22" s="877"/>
      <c r="VJP22" s="877"/>
      <c r="VJQ22" s="877"/>
      <c r="VJR22" s="877"/>
      <c r="VJS22" s="877"/>
      <c r="VJT22" s="877"/>
      <c r="VJU22" s="877"/>
      <c r="VJV22" s="877"/>
      <c r="VJW22" s="877"/>
      <c r="VJX22" s="877"/>
      <c r="VJY22" s="877"/>
      <c r="VJZ22" s="877"/>
      <c r="VKA22" s="877"/>
      <c r="VKB22" s="877"/>
      <c r="VKC22" s="877"/>
      <c r="VKD22" s="877"/>
      <c r="VKE22" s="877"/>
      <c r="VKF22" s="877"/>
      <c r="VKG22" s="877"/>
      <c r="VKH22" s="877"/>
      <c r="VKI22" s="877"/>
      <c r="VKJ22" s="877"/>
      <c r="VKK22" s="877"/>
      <c r="VKL22" s="877"/>
      <c r="VKM22" s="877"/>
      <c r="VKN22" s="877"/>
      <c r="VKO22" s="877"/>
      <c r="VKP22" s="877"/>
      <c r="VKQ22" s="877"/>
      <c r="VKR22" s="877"/>
      <c r="VKS22" s="877"/>
      <c r="VKT22" s="877"/>
      <c r="VKU22" s="877"/>
      <c r="VKV22" s="877"/>
      <c r="VKW22" s="877"/>
      <c r="VKX22" s="877"/>
      <c r="VKY22" s="877"/>
      <c r="VKZ22" s="877"/>
      <c r="VLA22" s="877"/>
      <c r="VLB22" s="877"/>
      <c r="VLC22" s="877"/>
      <c r="VLD22" s="877"/>
      <c r="VLE22" s="877"/>
      <c r="VLF22" s="877"/>
      <c r="VLG22" s="877"/>
      <c r="VLH22" s="877"/>
      <c r="VLI22" s="877"/>
      <c r="VLJ22" s="877"/>
      <c r="VLK22" s="877"/>
      <c r="VLL22" s="877"/>
      <c r="VLM22" s="877"/>
      <c r="VLN22" s="877"/>
      <c r="VLO22" s="877"/>
      <c r="VLP22" s="877"/>
      <c r="VLQ22" s="877"/>
      <c r="VLR22" s="877"/>
      <c r="VLS22" s="877"/>
      <c r="VLT22" s="877"/>
      <c r="VLU22" s="877"/>
      <c r="VLV22" s="877"/>
      <c r="VLW22" s="877"/>
      <c r="VLX22" s="877"/>
      <c r="VLY22" s="877"/>
      <c r="VLZ22" s="877"/>
      <c r="VMA22" s="877"/>
      <c r="VMB22" s="877"/>
      <c r="VMC22" s="877"/>
      <c r="VMD22" s="877"/>
      <c r="VME22" s="877"/>
      <c r="VMF22" s="877"/>
      <c r="VMG22" s="877"/>
      <c r="VMH22" s="877"/>
      <c r="VMI22" s="877"/>
      <c r="VMJ22" s="877"/>
      <c r="VMK22" s="877"/>
      <c r="VML22" s="877"/>
      <c r="VMM22" s="877"/>
      <c r="VMN22" s="877"/>
      <c r="VMO22" s="877"/>
      <c r="VMP22" s="877"/>
      <c r="VMQ22" s="877"/>
      <c r="VMR22" s="877"/>
      <c r="VMS22" s="877"/>
      <c r="VMT22" s="877"/>
      <c r="VMU22" s="877"/>
      <c r="VMV22" s="877"/>
      <c r="VMW22" s="877"/>
      <c r="VMX22" s="877"/>
      <c r="VMY22" s="877"/>
      <c r="VMZ22" s="877"/>
      <c r="VNA22" s="877"/>
      <c r="VNB22" s="877"/>
      <c r="VNC22" s="877"/>
      <c r="VND22" s="877"/>
      <c r="VNE22" s="877"/>
      <c r="VNF22" s="877"/>
      <c r="VNG22" s="877"/>
      <c r="VNH22" s="877"/>
      <c r="VNI22" s="877"/>
      <c r="VNJ22" s="877"/>
      <c r="VNK22" s="877"/>
      <c r="VNL22" s="877"/>
      <c r="VNM22" s="877"/>
      <c r="VNN22" s="877"/>
      <c r="VNO22" s="877"/>
      <c r="VNP22" s="877"/>
      <c r="VNQ22" s="877"/>
      <c r="VNR22" s="877"/>
      <c r="VNS22" s="877"/>
      <c r="VNT22" s="877"/>
      <c r="VNU22" s="877"/>
      <c r="VNV22" s="877"/>
      <c r="VNW22" s="877"/>
      <c r="VNX22" s="877"/>
      <c r="VNY22" s="877"/>
      <c r="VNZ22" s="877"/>
      <c r="VOA22" s="877"/>
      <c r="VOB22" s="877"/>
      <c r="VOC22" s="877"/>
      <c r="VOD22" s="877"/>
      <c r="VOE22" s="877"/>
      <c r="VOF22" s="877"/>
      <c r="VOG22" s="877"/>
      <c r="VOH22" s="877"/>
      <c r="VOI22" s="877"/>
      <c r="VOJ22" s="877"/>
      <c r="VOK22" s="877"/>
      <c r="VOL22" s="877"/>
      <c r="VOM22" s="877"/>
      <c r="VON22" s="877"/>
      <c r="VOO22" s="877"/>
      <c r="VOP22" s="877"/>
      <c r="VOQ22" s="877"/>
      <c r="VOR22" s="877"/>
      <c r="VOS22" s="877"/>
      <c r="VOT22" s="877"/>
      <c r="VOU22" s="877"/>
      <c r="VOV22" s="877"/>
      <c r="VOW22" s="877"/>
      <c r="VOX22" s="877"/>
      <c r="VOY22" s="877"/>
      <c r="VOZ22" s="877"/>
      <c r="VPA22" s="877"/>
      <c r="VPB22" s="877"/>
      <c r="VPC22" s="877"/>
      <c r="VPD22" s="877"/>
      <c r="VPE22" s="877"/>
      <c r="VPF22" s="877"/>
      <c r="VPG22" s="877"/>
      <c r="VPH22" s="877"/>
      <c r="VPI22" s="877"/>
      <c r="VPJ22" s="877"/>
      <c r="VPK22" s="877"/>
      <c r="VPL22" s="877"/>
      <c r="VPM22" s="877"/>
      <c r="VPN22" s="877"/>
      <c r="VPO22" s="877"/>
      <c r="VPP22" s="877"/>
      <c r="VPQ22" s="877"/>
      <c r="VPR22" s="877"/>
      <c r="VPS22" s="877"/>
      <c r="VPT22" s="877"/>
      <c r="VPU22" s="877"/>
      <c r="VPV22" s="877"/>
      <c r="VPW22" s="877"/>
      <c r="VPX22" s="877"/>
      <c r="VPY22" s="877"/>
      <c r="VPZ22" s="877"/>
      <c r="VQA22" s="877"/>
      <c r="VQB22" s="877"/>
      <c r="VQC22" s="877"/>
      <c r="VQD22" s="877"/>
      <c r="VQE22" s="877"/>
      <c r="VQF22" s="877"/>
      <c r="VQG22" s="877"/>
      <c r="VQH22" s="877"/>
      <c r="VQI22" s="877"/>
      <c r="VQJ22" s="877"/>
      <c r="VQK22" s="877"/>
      <c r="VQL22" s="877"/>
      <c r="VQM22" s="877"/>
      <c r="VQN22" s="877"/>
      <c r="VQO22" s="877"/>
      <c r="VQP22" s="877"/>
      <c r="VQQ22" s="877"/>
      <c r="VQR22" s="877"/>
      <c r="VQS22" s="877"/>
      <c r="VQT22" s="877"/>
      <c r="VQU22" s="877"/>
      <c r="VQV22" s="877"/>
      <c r="VQW22" s="877"/>
      <c r="VQX22" s="877"/>
      <c r="VQY22" s="877"/>
      <c r="VQZ22" s="877"/>
      <c r="VRA22" s="877"/>
      <c r="VRB22" s="877"/>
      <c r="VRC22" s="877"/>
      <c r="VRD22" s="877"/>
      <c r="VRE22" s="877"/>
      <c r="VRF22" s="877"/>
      <c r="VRG22" s="877"/>
      <c r="VRH22" s="877"/>
      <c r="VRI22" s="877"/>
      <c r="VRJ22" s="877"/>
      <c r="VRK22" s="877"/>
      <c r="VRL22" s="877"/>
      <c r="VRM22" s="877"/>
      <c r="VRN22" s="877"/>
      <c r="VRO22" s="877"/>
      <c r="VRP22" s="877"/>
      <c r="VRQ22" s="877"/>
      <c r="VRR22" s="877"/>
      <c r="VRS22" s="877"/>
      <c r="VRT22" s="877"/>
      <c r="VRU22" s="877"/>
      <c r="VRV22" s="877"/>
      <c r="VRW22" s="877"/>
      <c r="VRX22" s="877"/>
      <c r="VRY22" s="877"/>
      <c r="VRZ22" s="877"/>
      <c r="VSA22" s="877"/>
      <c r="VSB22" s="877"/>
      <c r="VSC22" s="877"/>
      <c r="VSD22" s="877"/>
      <c r="VSE22" s="877"/>
      <c r="VSF22" s="877"/>
      <c r="VSG22" s="877"/>
      <c r="VSH22" s="877"/>
      <c r="VSI22" s="877"/>
      <c r="VSJ22" s="877"/>
      <c r="VSK22" s="877"/>
      <c r="VSL22" s="877"/>
      <c r="VSM22" s="877"/>
      <c r="VSN22" s="877"/>
      <c r="VSO22" s="877"/>
      <c r="VSP22" s="877"/>
      <c r="VSQ22" s="877"/>
      <c r="VSR22" s="877"/>
      <c r="VSS22" s="877"/>
      <c r="VST22" s="877"/>
      <c r="VSU22" s="877"/>
      <c r="VSV22" s="877"/>
      <c r="VSW22" s="877"/>
      <c r="VSX22" s="877"/>
      <c r="VSY22" s="877"/>
      <c r="VSZ22" s="877"/>
      <c r="VTA22" s="877"/>
      <c r="VTB22" s="877"/>
      <c r="VTC22" s="877"/>
      <c r="VTD22" s="877"/>
      <c r="VTE22" s="877"/>
      <c r="VTF22" s="877"/>
      <c r="VTG22" s="877"/>
      <c r="VTH22" s="877"/>
      <c r="VTI22" s="877"/>
      <c r="VTJ22" s="877"/>
      <c r="VTK22" s="877"/>
      <c r="VTL22" s="877"/>
      <c r="VTM22" s="877"/>
      <c r="VTN22" s="877"/>
      <c r="VTO22" s="877"/>
      <c r="VTP22" s="877"/>
      <c r="VTQ22" s="877"/>
      <c r="VTR22" s="877"/>
      <c r="VTS22" s="877"/>
      <c r="VTT22" s="877"/>
      <c r="VTU22" s="877"/>
      <c r="VTV22" s="877"/>
      <c r="VTW22" s="877"/>
      <c r="VTX22" s="877"/>
      <c r="VTY22" s="877"/>
      <c r="VTZ22" s="877"/>
      <c r="VUA22" s="877"/>
      <c r="VUB22" s="877"/>
      <c r="VUC22" s="877"/>
      <c r="VUD22" s="877"/>
      <c r="VUE22" s="877"/>
      <c r="VUF22" s="877"/>
      <c r="VUG22" s="877"/>
      <c r="VUH22" s="877"/>
      <c r="VUI22" s="877"/>
      <c r="VUJ22" s="877"/>
      <c r="VUK22" s="877"/>
      <c r="VUL22" s="877"/>
      <c r="VUM22" s="877"/>
      <c r="VUN22" s="877"/>
      <c r="VUO22" s="877"/>
      <c r="VUP22" s="877"/>
      <c r="VUQ22" s="877"/>
      <c r="VUR22" s="877"/>
      <c r="VUS22" s="877"/>
      <c r="VUT22" s="877"/>
      <c r="VUU22" s="877"/>
      <c r="VUV22" s="877"/>
      <c r="VUW22" s="877"/>
      <c r="VUX22" s="877"/>
      <c r="VUY22" s="877"/>
      <c r="VUZ22" s="877"/>
      <c r="VVA22" s="877"/>
      <c r="VVB22" s="877"/>
      <c r="VVC22" s="877"/>
      <c r="VVD22" s="877"/>
      <c r="VVE22" s="877"/>
      <c r="VVF22" s="877"/>
      <c r="VVG22" s="877"/>
      <c r="VVH22" s="877"/>
      <c r="VVI22" s="877"/>
      <c r="VVJ22" s="877"/>
      <c r="VVK22" s="877"/>
      <c r="VVL22" s="877"/>
      <c r="VVM22" s="877"/>
      <c r="VVN22" s="877"/>
      <c r="VVO22" s="877"/>
      <c r="VVP22" s="877"/>
      <c r="VVQ22" s="877"/>
      <c r="VVR22" s="877"/>
      <c r="VVS22" s="877"/>
      <c r="VVT22" s="877"/>
      <c r="VVU22" s="877"/>
      <c r="VVV22" s="877"/>
      <c r="VVW22" s="877"/>
      <c r="VVX22" s="877"/>
      <c r="VVY22" s="877"/>
      <c r="VVZ22" s="877"/>
      <c r="VWA22" s="877"/>
      <c r="VWB22" s="877"/>
      <c r="VWC22" s="877"/>
      <c r="VWD22" s="877"/>
      <c r="VWE22" s="877"/>
      <c r="VWF22" s="877"/>
      <c r="VWG22" s="877"/>
      <c r="VWH22" s="877"/>
      <c r="VWI22" s="877"/>
      <c r="VWJ22" s="877"/>
      <c r="VWK22" s="877"/>
      <c r="VWL22" s="877"/>
      <c r="VWM22" s="877"/>
      <c r="VWN22" s="877"/>
      <c r="VWO22" s="877"/>
      <c r="VWP22" s="877"/>
      <c r="VWQ22" s="877"/>
      <c r="VWR22" s="877"/>
      <c r="VWS22" s="877"/>
      <c r="VWT22" s="877"/>
      <c r="VWU22" s="877"/>
      <c r="VWV22" s="877"/>
      <c r="VWW22" s="877"/>
      <c r="VWX22" s="877"/>
      <c r="VWY22" s="877"/>
      <c r="VWZ22" s="877"/>
      <c r="VXA22" s="877"/>
      <c r="VXB22" s="877"/>
      <c r="VXC22" s="877"/>
      <c r="VXD22" s="877"/>
      <c r="VXE22" s="877"/>
      <c r="VXF22" s="877"/>
      <c r="VXG22" s="877"/>
      <c r="VXH22" s="877"/>
      <c r="VXI22" s="877"/>
      <c r="VXJ22" s="877"/>
      <c r="VXK22" s="877"/>
      <c r="VXL22" s="877"/>
      <c r="VXM22" s="877"/>
      <c r="VXN22" s="877"/>
      <c r="VXO22" s="877"/>
      <c r="VXP22" s="877"/>
      <c r="VXQ22" s="877"/>
      <c r="VXR22" s="877"/>
      <c r="VXS22" s="877"/>
      <c r="VXT22" s="877"/>
      <c r="VXU22" s="877"/>
      <c r="VXV22" s="877"/>
      <c r="VXW22" s="877"/>
      <c r="VXX22" s="877"/>
      <c r="VXY22" s="877"/>
      <c r="VXZ22" s="877"/>
      <c r="VYA22" s="877"/>
      <c r="VYB22" s="877"/>
      <c r="VYC22" s="877"/>
      <c r="VYD22" s="877"/>
      <c r="VYE22" s="877"/>
      <c r="VYF22" s="877"/>
      <c r="VYG22" s="877"/>
      <c r="VYH22" s="877"/>
      <c r="VYI22" s="877"/>
      <c r="VYJ22" s="877"/>
      <c r="VYK22" s="877"/>
      <c r="VYL22" s="877"/>
      <c r="VYM22" s="877"/>
      <c r="VYN22" s="877"/>
      <c r="VYO22" s="877"/>
      <c r="VYP22" s="877"/>
      <c r="VYQ22" s="877"/>
      <c r="VYR22" s="877"/>
      <c r="VYS22" s="877"/>
      <c r="VYT22" s="877"/>
      <c r="VYU22" s="877"/>
      <c r="VYV22" s="877"/>
      <c r="VYW22" s="877"/>
      <c r="VYX22" s="877"/>
      <c r="VYY22" s="877"/>
      <c r="VYZ22" s="877"/>
      <c r="VZA22" s="877"/>
      <c r="VZB22" s="877"/>
      <c r="VZC22" s="877"/>
      <c r="VZD22" s="877"/>
      <c r="VZE22" s="877"/>
      <c r="VZF22" s="877"/>
      <c r="VZG22" s="877"/>
      <c r="VZH22" s="877"/>
      <c r="VZI22" s="877"/>
      <c r="VZJ22" s="877"/>
      <c r="VZK22" s="877"/>
      <c r="VZL22" s="877"/>
      <c r="VZM22" s="877"/>
      <c r="VZN22" s="877"/>
      <c r="VZO22" s="877"/>
      <c r="VZP22" s="877"/>
      <c r="VZQ22" s="877"/>
      <c r="VZR22" s="877"/>
      <c r="VZS22" s="877"/>
      <c r="VZT22" s="877"/>
      <c r="VZU22" s="877"/>
      <c r="VZV22" s="877"/>
      <c r="VZW22" s="877"/>
      <c r="VZX22" s="877"/>
      <c r="VZY22" s="877"/>
      <c r="VZZ22" s="877"/>
      <c r="WAA22" s="877"/>
      <c r="WAB22" s="877"/>
      <c r="WAC22" s="877"/>
      <c r="WAD22" s="877"/>
      <c r="WAE22" s="877"/>
      <c r="WAF22" s="877"/>
      <c r="WAG22" s="877"/>
      <c r="WAH22" s="877"/>
      <c r="WAI22" s="877"/>
      <c r="WAJ22" s="877"/>
      <c r="WAK22" s="877"/>
      <c r="WAL22" s="877"/>
      <c r="WAM22" s="877"/>
      <c r="WAN22" s="877"/>
      <c r="WAO22" s="877"/>
      <c r="WAP22" s="877"/>
      <c r="WAQ22" s="877"/>
      <c r="WAR22" s="877"/>
      <c r="WAS22" s="877"/>
      <c r="WAT22" s="877"/>
      <c r="WAU22" s="877"/>
      <c r="WAV22" s="877"/>
      <c r="WAW22" s="877"/>
      <c r="WAX22" s="877"/>
      <c r="WAY22" s="877"/>
      <c r="WAZ22" s="877"/>
      <c r="WBA22" s="877"/>
      <c r="WBB22" s="877"/>
      <c r="WBC22" s="877"/>
      <c r="WBD22" s="877"/>
      <c r="WBE22" s="877"/>
      <c r="WBF22" s="877"/>
      <c r="WBG22" s="877"/>
      <c r="WBH22" s="877"/>
      <c r="WBI22" s="877"/>
      <c r="WBJ22" s="877"/>
      <c r="WBK22" s="877"/>
      <c r="WBL22" s="877"/>
      <c r="WBM22" s="877"/>
      <c r="WBN22" s="877"/>
      <c r="WBO22" s="877"/>
      <c r="WBP22" s="877"/>
      <c r="WBQ22" s="877"/>
      <c r="WBR22" s="877"/>
      <c r="WBS22" s="877"/>
      <c r="WBT22" s="877"/>
      <c r="WBU22" s="877"/>
      <c r="WBV22" s="877"/>
      <c r="WBW22" s="877"/>
      <c r="WBX22" s="877"/>
      <c r="WBY22" s="877"/>
      <c r="WBZ22" s="877"/>
      <c r="WCA22" s="877"/>
      <c r="WCB22" s="877"/>
      <c r="WCC22" s="877"/>
      <c r="WCD22" s="877"/>
      <c r="WCE22" s="877"/>
      <c r="WCF22" s="877"/>
      <c r="WCG22" s="877"/>
      <c r="WCH22" s="877"/>
      <c r="WCI22" s="877"/>
      <c r="WCJ22" s="877"/>
      <c r="WCK22" s="877"/>
      <c r="WCL22" s="877"/>
      <c r="WCM22" s="877"/>
      <c r="WCN22" s="877"/>
      <c r="WCO22" s="877"/>
      <c r="WCP22" s="877"/>
      <c r="WCQ22" s="877"/>
      <c r="WCR22" s="877"/>
      <c r="WCS22" s="877"/>
      <c r="WCT22" s="877"/>
      <c r="WCU22" s="877"/>
      <c r="WCV22" s="877"/>
      <c r="WCW22" s="877"/>
      <c r="WCX22" s="877"/>
      <c r="WCY22" s="877"/>
      <c r="WCZ22" s="877"/>
      <c r="WDA22" s="877"/>
      <c r="WDB22" s="877"/>
      <c r="WDC22" s="877"/>
      <c r="WDD22" s="877"/>
      <c r="WDE22" s="877"/>
      <c r="WDF22" s="877"/>
      <c r="WDG22" s="877"/>
      <c r="WDH22" s="877"/>
      <c r="WDI22" s="877"/>
      <c r="WDJ22" s="877"/>
      <c r="WDK22" s="877"/>
      <c r="WDL22" s="877"/>
      <c r="WDM22" s="877"/>
      <c r="WDN22" s="877"/>
      <c r="WDO22" s="877"/>
      <c r="WDP22" s="877"/>
      <c r="WDQ22" s="877"/>
      <c r="WDR22" s="877"/>
      <c r="WDS22" s="877"/>
      <c r="WDT22" s="877"/>
      <c r="WDU22" s="877"/>
      <c r="WDV22" s="877"/>
      <c r="WDW22" s="877"/>
      <c r="WDX22" s="877"/>
      <c r="WDY22" s="877"/>
      <c r="WDZ22" s="877"/>
      <c r="WEA22" s="877"/>
      <c r="WEB22" s="877"/>
      <c r="WEC22" s="877"/>
      <c r="WED22" s="877"/>
      <c r="WEE22" s="877"/>
      <c r="WEF22" s="877"/>
      <c r="WEG22" s="877"/>
      <c r="WEH22" s="877"/>
      <c r="WEI22" s="877"/>
      <c r="WEJ22" s="877"/>
      <c r="WEK22" s="877"/>
      <c r="WEL22" s="877"/>
      <c r="WEM22" s="877"/>
      <c r="WEN22" s="877"/>
      <c r="WEO22" s="877"/>
      <c r="WEP22" s="877"/>
      <c r="WEQ22" s="877"/>
      <c r="WER22" s="877"/>
      <c r="WES22" s="877"/>
      <c r="WET22" s="877"/>
      <c r="WEU22" s="877"/>
      <c r="WEV22" s="877"/>
      <c r="WEW22" s="877"/>
      <c r="WEX22" s="877"/>
      <c r="WEY22" s="877"/>
      <c r="WEZ22" s="877"/>
      <c r="WFA22" s="877"/>
      <c r="WFB22" s="877"/>
      <c r="WFC22" s="877"/>
      <c r="WFD22" s="877"/>
      <c r="WFE22" s="877"/>
      <c r="WFF22" s="877"/>
      <c r="WFG22" s="877"/>
      <c r="WFH22" s="877"/>
      <c r="WFI22" s="877"/>
      <c r="WFJ22" s="877"/>
      <c r="WFK22" s="877"/>
      <c r="WFL22" s="877"/>
      <c r="WFM22" s="877"/>
      <c r="WFN22" s="877"/>
      <c r="WFO22" s="877"/>
      <c r="WFP22" s="877"/>
      <c r="WFQ22" s="877"/>
      <c r="WFR22" s="877"/>
      <c r="WFS22" s="877"/>
      <c r="WFT22" s="877"/>
      <c r="WFU22" s="877"/>
      <c r="WFV22" s="877"/>
      <c r="WFW22" s="877"/>
      <c r="WFX22" s="877"/>
      <c r="WFY22" s="877"/>
      <c r="WFZ22" s="877"/>
      <c r="WGA22" s="877"/>
      <c r="WGB22" s="877"/>
      <c r="WGC22" s="877"/>
      <c r="WGD22" s="877"/>
      <c r="WGE22" s="877"/>
      <c r="WGF22" s="877"/>
      <c r="WGG22" s="877"/>
      <c r="WGH22" s="877"/>
      <c r="WGI22" s="877"/>
      <c r="WGJ22" s="877"/>
      <c r="WGK22" s="877"/>
      <c r="WGL22" s="877"/>
      <c r="WGM22" s="877"/>
      <c r="WGN22" s="877"/>
      <c r="WGO22" s="877"/>
      <c r="WGP22" s="877"/>
      <c r="WGQ22" s="877"/>
      <c r="WGR22" s="877"/>
      <c r="WGS22" s="877"/>
      <c r="WGT22" s="877"/>
      <c r="WGU22" s="877"/>
      <c r="WGV22" s="877"/>
      <c r="WGW22" s="877"/>
      <c r="WGX22" s="877"/>
      <c r="WGY22" s="877"/>
      <c r="WGZ22" s="877"/>
      <c r="WHA22" s="877"/>
      <c r="WHB22" s="877"/>
      <c r="WHC22" s="877"/>
      <c r="WHD22" s="877"/>
      <c r="WHE22" s="877"/>
      <c r="WHF22" s="877"/>
      <c r="WHG22" s="877"/>
      <c r="WHH22" s="877"/>
      <c r="WHI22" s="877"/>
      <c r="WHJ22" s="877"/>
      <c r="WHK22" s="877"/>
      <c r="WHL22" s="877"/>
      <c r="WHM22" s="877"/>
      <c r="WHN22" s="877"/>
      <c r="WHO22" s="877"/>
      <c r="WHP22" s="877"/>
      <c r="WHQ22" s="877"/>
      <c r="WHR22" s="877"/>
      <c r="WHS22" s="877"/>
      <c r="WHT22" s="877"/>
      <c r="WHU22" s="877"/>
      <c r="WHV22" s="877"/>
      <c r="WHW22" s="877"/>
      <c r="WHX22" s="877"/>
      <c r="WHY22" s="877"/>
      <c r="WHZ22" s="877"/>
      <c r="WIA22" s="877"/>
      <c r="WIB22" s="877"/>
      <c r="WIC22" s="877"/>
      <c r="WID22" s="877"/>
      <c r="WIE22" s="877"/>
      <c r="WIF22" s="877"/>
      <c r="WIG22" s="877"/>
      <c r="WIH22" s="877"/>
      <c r="WII22" s="877"/>
      <c r="WIJ22" s="877"/>
      <c r="WIK22" s="877"/>
      <c r="WIL22" s="877"/>
      <c r="WIM22" s="877"/>
      <c r="WIN22" s="877"/>
      <c r="WIO22" s="877"/>
      <c r="WIP22" s="877"/>
      <c r="WIQ22" s="877"/>
      <c r="WIR22" s="877"/>
      <c r="WIS22" s="877"/>
      <c r="WIT22" s="877"/>
      <c r="WIU22" s="877"/>
      <c r="WIV22" s="877"/>
      <c r="WIW22" s="877"/>
      <c r="WIX22" s="877"/>
      <c r="WIY22" s="877"/>
      <c r="WIZ22" s="877"/>
      <c r="WJA22" s="877"/>
      <c r="WJB22" s="877"/>
      <c r="WJC22" s="877"/>
      <c r="WJD22" s="877"/>
      <c r="WJE22" s="877"/>
      <c r="WJF22" s="877"/>
      <c r="WJG22" s="877"/>
      <c r="WJH22" s="877"/>
      <c r="WJI22" s="877"/>
      <c r="WJJ22" s="877"/>
      <c r="WJK22" s="877"/>
      <c r="WJL22" s="877"/>
      <c r="WJM22" s="877"/>
      <c r="WJN22" s="877"/>
      <c r="WJO22" s="877"/>
      <c r="WJP22" s="877"/>
      <c r="WJQ22" s="877"/>
      <c r="WJR22" s="877"/>
      <c r="WJS22" s="877"/>
      <c r="WJT22" s="877"/>
      <c r="WJU22" s="877"/>
      <c r="WJV22" s="877"/>
      <c r="WJW22" s="877"/>
      <c r="WJX22" s="877"/>
      <c r="WJY22" s="877"/>
      <c r="WJZ22" s="877"/>
      <c r="WKA22" s="877"/>
      <c r="WKB22" s="877"/>
      <c r="WKC22" s="877"/>
      <c r="WKD22" s="877"/>
      <c r="WKE22" s="877"/>
      <c r="WKF22" s="877"/>
      <c r="WKG22" s="877"/>
      <c r="WKH22" s="877"/>
      <c r="WKI22" s="877"/>
      <c r="WKJ22" s="877"/>
      <c r="WKK22" s="877"/>
      <c r="WKL22" s="877"/>
      <c r="WKM22" s="877"/>
      <c r="WKN22" s="877"/>
      <c r="WKO22" s="877"/>
      <c r="WKP22" s="877"/>
      <c r="WKQ22" s="877"/>
      <c r="WKR22" s="877"/>
      <c r="WKS22" s="877"/>
      <c r="WKT22" s="877"/>
      <c r="WKU22" s="877"/>
      <c r="WKV22" s="877"/>
      <c r="WKW22" s="877"/>
      <c r="WKX22" s="877"/>
      <c r="WKY22" s="877"/>
      <c r="WKZ22" s="877"/>
      <c r="WLA22" s="877"/>
      <c r="WLB22" s="877"/>
      <c r="WLC22" s="877"/>
      <c r="WLD22" s="877"/>
      <c r="WLE22" s="877"/>
      <c r="WLF22" s="877"/>
      <c r="WLG22" s="877"/>
      <c r="WLH22" s="877"/>
      <c r="WLI22" s="877"/>
      <c r="WLJ22" s="877"/>
      <c r="WLK22" s="877"/>
      <c r="WLL22" s="877"/>
      <c r="WLM22" s="877"/>
      <c r="WLN22" s="877"/>
      <c r="WLO22" s="877"/>
      <c r="WLP22" s="877"/>
      <c r="WLQ22" s="877"/>
      <c r="WLR22" s="877"/>
      <c r="WLS22" s="877"/>
      <c r="WLT22" s="877"/>
      <c r="WLU22" s="877"/>
      <c r="WLV22" s="877"/>
      <c r="WLW22" s="877"/>
      <c r="WLX22" s="877"/>
      <c r="WLY22" s="877"/>
      <c r="WLZ22" s="877"/>
      <c r="WMA22" s="877"/>
      <c r="WMB22" s="877"/>
      <c r="WMC22" s="877"/>
      <c r="WMD22" s="877"/>
      <c r="WME22" s="877"/>
      <c r="WMF22" s="877"/>
      <c r="WMG22" s="877"/>
      <c r="WMH22" s="877"/>
      <c r="WMI22" s="877"/>
      <c r="WMJ22" s="877"/>
      <c r="WMK22" s="877"/>
      <c r="WML22" s="877"/>
      <c r="WMM22" s="877"/>
      <c r="WMN22" s="877"/>
      <c r="WMO22" s="877"/>
      <c r="WMP22" s="877"/>
      <c r="WMQ22" s="877"/>
      <c r="WMR22" s="877"/>
      <c r="WMS22" s="877"/>
      <c r="WMT22" s="877"/>
      <c r="WMU22" s="877"/>
      <c r="WMV22" s="877"/>
      <c r="WMW22" s="877"/>
      <c r="WMX22" s="877"/>
      <c r="WMY22" s="877"/>
      <c r="WMZ22" s="877"/>
      <c r="WNA22" s="877"/>
      <c r="WNB22" s="877"/>
      <c r="WNC22" s="877"/>
      <c r="WND22" s="877"/>
      <c r="WNE22" s="877"/>
      <c r="WNF22" s="877"/>
      <c r="WNG22" s="877"/>
      <c r="WNH22" s="877"/>
      <c r="WNI22" s="877"/>
      <c r="WNJ22" s="877"/>
      <c r="WNK22" s="877"/>
      <c r="WNL22" s="877"/>
      <c r="WNM22" s="877"/>
      <c r="WNN22" s="877"/>
      <c r="WNO22" s="877"/>
      <c r="WNP22" s="877"/>
      <c r="WNQ22" s="877"/>
      <c r="WNR22" s="877"/>
      <c r="WNS22" s="877"/>
      <c r="WNT22" s="877"/>
      <c r="WNU22" s="877"/>
      <c r="WNV22" s="877"/>
      <c r="WNW22" s="877"/>
      <c r="WNX22" s="877"/>
      <c r="WNY22" s="877"/>
      <c r="WNZ22" s="877"/>
      <c r="WOA22" s="877"/>
      <c r="WOB22" s="877"/>
      <c r="WOC22" s="877"/>
      <c r="WOD22" s="877"/>
      <c r="WOE22" s="877"/>
      <c r="WOF22" s="877"/>
      <c r="WOG22" s="877"/>
      <c r="WOH22" s="877"/>
      <c r="WOI22" s="877"/>
      <c r="WOJ22" s="877"/>
      <c r="WOK22" s="877"/>
      <c r="WOL22" s="877"/>
      <c r="WOM22" s="877"/>
      <c r="WON22" s="877"/>
      <c r="WOO22" s="877"/>
      <c r="WOP22" s="877"/>
      <c r="WOQ22" s="877"/>
      <c r="WOR22" s="877"/>
      <c r="WOS22" s="877"/>
      <c r="WOT22" s="877"/>
      <c r="WOU22" s="877"/>
      <c r="WOV22" s="877"/>
      <c r="WOW22" s="877"/>
      <c r="WOX22" s="877"/>
      <c r="WOY22" s="877"/>
      <c r="WOZ22" s="877"/>
      <c r="WPA22" s="877"/>
      <c r="WPB22" s="877"/>
      <c r="WPC22" s="877"/>
      <c r="WPD22" s="877"/>
      <c r="WPE22" s="877"/>
      <c r="WPF22" s="877"/>
      <c r="WPG22" s="877"/>
      <c r="WPH22" s="877"/>
      <c r="WPI22" s="877"/>
      <c r="WPJ22" s="877"/>
      <c r="WPK22" s="877"/>
      <c r="WPL22" s="877"/>
      <c r="WPM22" s="877"/>
      <c r="WPN22" s="877"/>
      <c r="WPO22" s="877"/>
      <c r="WPP22" s="877"/>
      <c r="WPQ22" s="877"/>
      <c r="WPR22" s="877"/>
      <c r="WPS22" s="877"/>
      <c r="WPT22" s="877"/>
      <c r="WPU22" s="877"/>
      <c r="WPV22" s="877"/>
      <c r="WPW22" s="877"/>
      <c r="WPX22" s="877"/>
      <c r="WPY22" s="877"/>
      <c r="WPZ22" s="877"/>
      <c r="WQA22" s="877"/>
      <c r="WQB22" s="877"/>
      <c r="WQC22" s="877"/>
      <c r="WQD22" s="877"/>
      <c r="WQE22" s="877"/>
      <c r="WQF22" s="877"/>
      <c r="WQG22" s="877"/>
      <c r="WQH22" s="877"/>
      <c r="WQI22" s="877"/>
      <c r="WQJ22" s="877"/>
      <c r="WQK22" s="877"/>
      <c r="WQL22" s="877"/>
      <c r="WQM22" s="877"/>
      <c r="WQN22" s="877"/>
      <c r="WQO22" s="877"/>
      <c r="WQP22" s="877"/>
      <c r="WQQ22" s="877"/>
      <c r="WQR22" s="877"/>
      <c r="WQS22" s="877"/>
      <c r="WQT22" s="877"/>
      <c r="WQU22" s="877"/>
      <c r="WQV22" s="877"/>
      <c r="WQW22" s="877"/>
      <c r="WQX22" s="877"/>
      <c r="WQY22" s="877"/>
      <c r="WQZ22" s="877"/>
      <c r="WRA22" s="877"/>
      <c r="WRB22" s="877"/>
      <c r="WRC22" s="877"/>
      <c r="WRD22" s="877"/>
      <c r="WRE22" s="877"/>
      <c r="WRF22" s="877"/>
      <c r="WRG22" s="877"/>
      <c r="WRH22" s="877"/>
      <c r="WRI22" s="877"/>
      <c r="WRJ22" s="877"/>
      <c r="WRK22" s="877"/>
      <c r="WRL22" s="877"/>
      <c r="WRM22" s="877"/>
      <c r="WRN22" s="877"/>
      <c r="WRO22" s="877"/>
      <c r="WRP22" s="877"/>
      <c r="WRQ22" s="877"/>
      <c r="WRR22" s="877"/>
      <c r="WRS22" s="877"/>
      <c r="WRT22" s="877"/>
      <c r="WRU22" s="877"/>
      <c r="WRV22" s="877"/>
      <c r="WRW22" s="877"/>
      <c r="WRX22" s="877"/>
      <c r="WRY22" s="877"/>
      <c r="WRZ22" s="877"/>
      <c r="WSA22" s="877"/>
      <c r="WSB22" s="877"/>
      <c r="WSC22" s="877"/>
      <c r="WSD22" s="877"/>
      <c r="WSE22" s="877"/>
      <c r="WSF22" s="877"/>
      <c r="WSG22" s="877"/>
      <c r="WSH22" s="877"/>
      <c r="WSI22" s="877"/>
      <c r="WSJ22" s="877"/>
      <c r="WSK22" s="877"/>
      <c r="WSL22" s="877"/>
      <c r="WSM22" s="877"/>
      <c r="WSN22" s="877"/>
      <c r="WSO22" s="877"/>
      <c r="WSP22" s="877"/>
      <c r="WSQ22" s="877"/>
      <c r="WSR22" s="877"/>
      <c r="WSS22" s="877"/>
      <c r="WST22" s="877"/>
      <c r="WSU22" s="877"/>
      <c r="WSV22" s="877"/>
      <c r="WSW22" s="877"/>
      <c r="WSX22" s="877"/>
      <c r="WSY22" s="877"/>
      <c r="WSZ22" s="877"/>
      <c r="WTA22" s="877"/>
      <c r="WTB22" s="877"/>
      <c r="WTC22" s="877"/>
      <c r="WTD22" s="877"/>
      <c r="WTE22" s="877"/>
      <c r="WTF22" s="877"/>
      <c r="WTG22" s="877"/>
      <c r="WTH22" s="877"/>
      <c r="WTI22" s="877"/>
      <c r="WTJ22" s="877"/>
      <c r="WTK22" s="877"/>
      <c r="WTL22" s="877"/>
      <c r="WTM22" s="877"/>
      <c r="WTN22" s="877"/>
      <c r="WTO22" s="877"/>
      <c r="WTP22" s="877"/>
      <c r="WTQ22" s="877"/>
      <c r="WTR22" s="877"/>
      <c r="WTS22" s="877"/>
      <c r="WTT22" s="877"/>
      <c r="WTU22" s="877"/>
      <c r="WTV22" s="877"/>
      <c r="WTW22" s="877"/>
      <c r="WTX22" s="877"/>
      <c r="WTY22" s="877"/>
      <c r="WTZ22" s="877"/>
      <c r="WUA22" s="877"/>
      <c r="WUB22" s="877"/>
      <c r="WUC22" s="877"/>
      <c r="WUD22" s="877"/>
      <c r="WUE22" s="877"/>
      <c r="WUF22" s="877"/>
      <c r="WUG22" s="877"/>
      <c r="WUH22" s="877"/>
      <c r="WUI22" s="877"/>
      <c r="WUJ22" s="877"/>
      <c r="WUK22" s="877"/>
      <c r="WUL22" s="877"/>
      <c r="WUM22" s="877"/>
      <c r="WUN22" s="877"/>
      <c r="WUO22" s="877"/>
      <c r="WUP22" s="877"/>
      <c r="WUQ22" s="877"/>
      <c r="WUR22" s="877"/>
      <c r="WUS22" s="877"/>
      <c r="WUT22" s="877"/>
      <c r="WUU22" s="877"/>
      <c r="WUV22" s="877"/>
      <c r="WUW22" s="877"/>
      <c r="WUX22" s="877"/>
      <c r="WUY22" s="877"/>
      <c r="WUZ22" s="877"/>
      <c r="WVA22" s="877"/>
      <c r="WVB22" s="877"/>
      <c r="WVC22" s="877"/>
      <c r="WVD22" s="877"/>
      <c r="WVE22" s="877"/>
      <c r="WVF22" s="877"/>
      <c r="WVG22" s="877"/>
      <c r="WVH22" s="877"/>
      <c r="WVI22" s="877"/>
      <c r="WVJ22" s="877"/>
      <c r="WVK22" s="877"/>
      <c r="WVL22" s="877"/>
      <c r="WVM22" s="877"/>
      <c r="WVN22" s="877"/>
      <c r="WVO22" s="877"/>
      <c r="WVP22" s="877"/>
      <c r="WVQ22" s="877"/>
      <c r="WVR22" s="877"/>
      <c r="WVS22" s="877"/>
      <c r="WVT22" s="877"/>
      <c r="WVU22" s="877"/>
      <c r="WVV22" s="877"/>
      <c r="WVW22" s="877"/>
      <c r="WVX22" s="877"/>
      <c r="WVY22" s="877"/>
      <c r="WVZ22" s="877"/>
      <c r="WWA22" s="877"/>
      <c r="WWB22" s="877"/>
      <c r="WWC22" s="877"/>
      <c r="WWD22" s="877"/>
      <c r="WWE22" s="877"/>
      <c r="WWF22" s="877"/>
      <c r="WWG22" s="877"/>
      <c r="WWH22" s="877"/>
      <c r="WWI22" s="877"/>
      <c r="WWJ22" s="877"/>
      <c r="WWK22" s="877"/>
      <c r="WWL22" s="877"/>
      <c r="WWM22" s="877"/>
      <c r="WWN22" s="877"/>
      <c r="WWO22" s="877"/>
      <c r="WWP22" s="877"/>
      <c r="WWQ22" s="877"/>
      <c r="WWR22" s="877"/>
      <c r="WWS22" s="877"/>
      <c r="WWT22" s="877"/>
      <c r="WWU22" s="877"/>
      <c r="WWV22" s="877"/>
      <c r="WWW22" s="877"/>
      <c r="WWX22" s="877"/>
      <c r="WWY22" s="877"/>
      <c r="WWZ22" s="877"/>
      <c r="WXA22" s="877"/>
      <c r="WXB22" s="877"/>
      <c r="WXC22" s="877"/>
      <c r="WXD22" s="877"/>
      <c r="WXE22" s="877"/>
      <c r="WXF22" s="877"/>
      <c r="WXG22" s="877"/>
      <c r="WXH22" s="877"/>
      <c r="WXI22" s="877"/>
      <c r="WXJ22" s="877"/>
      <c r="WXK22" s="877"/>
      <c r="WXL22" s="877"/>
      <c r="WXM22" s="877"/>
      <c r="WXN22" s="877"/>
      <c r="WXO22" s="877"/>
      <c r="WXP22" s="877"/>
      <c r="WXQ22" s="877"/>
      <c r="WXR22" s="877"/>
      <c r="WXS22" s="877"/>
      <c r="WXT22" s="877"/>
      <c r="WXU22" s="877"/>
      <c r="WXV22" s="877"/>
      <c r="WXW22" s="877"/>
      <c r="WXX22" s="877"/>
      <c r="WXY22" s="877"/>
      <c r="WXZ22" s="877"/>
      <c r="WYA22" s="877"/>
      <c r="WYB22" s="877"/>
      <c r="WYC22" s="877"/>
      <c r="WYD22" s="877"/>
      <c r="WYE22" s="877"/>
      <c r="WYF22" s="877"/>
      <c r="WYG22" s="877"/>
      <c r="WYH22" s="877"/>
      <c r="WYI22" s="877"/>
      <c r="WYJ22" s="877"/>
      <c r="WYK22" s="877"/>
      <c r="WYL22" s="877"/>
      <c r="WYM22" s="877"/>
      <c r="WYN22" s="877"/>
      <c r="WYO22" s="877"/>
      <c r="WYP22" s="877"/>
      <c r="WYQ22" s="877"/>
      <c r="WYR22" s="877"/>
      <c r="WYS22" s="877"/>
      <c r="WYT22" s="877"/>
      <c r="WYU22" s="877"/>
      <c r="WYV22" s="877"/>
      <c r="WYW22" s="877"/>
      <c r="WYX22" s="877"/>
      <c r="WYY22" s="877"/>
      <c r="WYZ22" s="877"/>
      <c r="WZA22" s="877"/>
      <c r="WZB22" s="877"/>
      <c r="WZC22" s="877"/>
      <c r="WZD22" s="877"/>
      <c r="WZE22" s="877"/>
      <c r="WZF22" s="877"/>
      <c r="WZG22" s="877"/>
      <c r="WZH22" s="877"/>
      <c r="WZI22" s="877"/>
      <c r="WZJ22" s="877"/>
      <c r="WZK22" s="877"/>
      <c r="WZL22" s="877"/>
      <c r="WZM22" s="877"/>
      <c r="WZN22" s="877"/>
      <c r="WZO22" s="877"/>
      <c r="WZP22" s="877"/>
      <c r="WZQ22" s="877"/>
      <c r="WZR22" s="877"/>
      <c r="WZS22" s="877"/>
      <c r="WZT22" s="877"/>
      <c r="WZU22" s="877"/>
      <c r="WZV22" s="877"/>
      <c r="WZW22" s="877"/>
      <c r="WZX22" s="877"/>
      <c r="WZY22" s="877"/>
      <c r="WZZ22" s="877"/>
      <c r="XAA22" s="877"/>
      <c r="XAB22" s="877"/>
      <c r="XAC22" s="877"/>
      <c r="XAD22" s="877"/>
      <c r="XAE22" s="877"/>
      <c r="XAF22" s="877"/>
      <c r="XAG22" s="877"/>
      <c r="XAH22" s="877"/>
      <c r="XAI22" s="877"/>
      <c r="XAJ22" s="877"/>
      <c r="XAK22" s="877"/>
      <c r="XAL22" s="877"/>
      <c r="XAM22" s="877"/>
      <c r="XAN22" s="877"/>
      <c r="XAO22" s="877"/>
      <c r="XAP22" s="877"/>
      <c r="XAQ22" s="877"/>
      <c r="XAR22" s="877"/>
      <c r="XAS22" s="877"/>
      <c r="XAT22" s="877"/>
      <c r="XAU22" s="877"/>
      <c r="XAV22" s="877"/>
      <c r="XAW22" s="877"/>
      <c r="XAX22" s="877"/>
      <c r="XAY22" s="877"/>
      <c r="XAZ22" s="877"/>
      <c r="XBA22" s="877"/>
      <c r="XBB22" s="877"/>
      <c r="XBC22" s="877"/>
      <c r="XBD22" s="877"/>
      <c r="XBE22" s="877"/>
      <c r="XBF22" s="877"/>
      <c r="XBG22" s="877"/>
      <c r="XBH22" s="877"/>
      <c r="XBI22" s="877"/>
      <c r="XBJ22" s="877"/>
      <c r="XBK22" s="877"/>
      <c r="XBL22" s="877"/>
      <c r="XBM22" s="877"/>
      <c r="XBN22" s="877"/>
      <c r="XBO22" s="877"/>
      <c r="XBP22" s="877"/>
      <c r="XBQ22" s="877"/>
      <c r="XBR22" s="877"/>
      <c r="XBS22" s="877"/>
      <c r="XBT22" s="877"/>
      <c r="XBU22" s="877"/>
      <c r="XBV22" s="877"/>
      <c r="XBW22" s="877"/>
      <c r="XBX22" s="877"/>
      <c r="XBY22" s="877"/>
      <c r="XBZ22" s="877"/>
      <c r="XCA22" s="877"/>
      <c r="XCB22" s="877"/>
      <c r="XCC22" s="877"/>
      <c r="XCD22" s="877"/>
      <c r="XCE22" s="877"/>
      <c r="XCF22" s="877"/>
      <c r="XCG22" s="877"/>
      <c r="XCH22" s="877"/>
      <c r="XCI22" s="877"/>
      <c r="XCJ22" s="877"/>
      <c r="XCK22" s="877"/>
      <c r="XCL22" s="877"/>
      <c r="XCM22" s="877"/>
      <c r="XCN22" s="877"/>
      <c r="XCO22" s="877"/>
      <c r="XCP22" s="877"/>
      <c r="XCQ22" s="877"/>
      <c r="XCR22" s="877"/>
      <c r="XCS22" s="877"/>
      <c r="XCT22" s="877"/>
      <c r="XCU22" s="877"/>
      <c r="XCV22" s="877"/>
      <c r="XCW22" s="877"/>
      <c r="XCX22" s="877"/>
      <c r="XCY22" s="877"/>
      <c r="XCZ22" s="877"/>
      <c r="XDA22" s="877"/>
      <c r="XDB22" s="877"/>
      <c r="XDC22" s="877"/>
      <c r="XDD22" s="877"/>
      <c r="XDE22" s="877"/>
      <c r="XDF22" s="877"/>
      <c r="XDG22" s="877"/>
      <c r="XDH22" s="877"/>
      <c r="XDI22" s="877"/>
      <c r="XDJ22" s="877"/>
      <c r="XDK22" s="877"/>
      <c r="XDL22" s="877"/>
      <c r="XDM22" s="877"/>
      <c r="XDN22" s="877"/>
      <c r="XDO22" s="877"/>
      <c r="XDP22" s="877"/>
      <c r="XDQ22" s="877"/>
      <c r="XDR22" s="877"/>
      <c r="XDS22" s="877"/>
      <c r="XDT22" s="877"/>
      <c r="XDU22" s="877"/>
      <c r="XDV22" s="877"/>
      <c r="XDW22" s="877"/>
      <c r="XDX22" s="877"/>
      <c r="XDY22" s="877"/>
      <c r="XDZ22" s="877"/>
      <c r="XEA22" s="877"/>
      <c r="XEB22" s="877"/>
      <c r="XEC22" s="877"/>
      <c r="XED22" s="877"/>
      <c r="XEE22" s="877"/>
      <c r="XEF22" s="877"/>
      <c r="XEG22" s="877"/>
      <c r="XEH22" s="877"/>
      <c r="XEI22" s="877"/>
      <c r="XEJ22" s="877"/>
      <c r="XEK22" s="877"/>
      <c r="XEL22" s="877"/>
      <c r="XEM22" s="877"/>
      <c r="XEN22" s="877"/>
      <c r="XEO22" s="877"/>
      <c r="XEP22" s="877"/>
      <c r="XEQ22" s="877"/>
      <c r="XER22" s="877"/>
      <c r="XES22" s="877"/>
      <c r="XET22" s="877"/>
      <c r="XEU22" s="877"/>
      <c r="XEV22" s="877"/>
      <c r="XEW22" s="877"/>
      <c r="XEX22" s="877"/>
      <c r="XEY22" s="877"/>
      <c r="XEZ22" s="877"/>
      <c r="XFA22" s="877"/>
      <c r="XFB22" s="877"/>
      <c r="XFC22" s="877"/>
      <c r="XFD22" s="877"/>
    </row>
    <row r="23" spans="1:16384" s="878" customFormat="1" ht="24" customHeight="1">
      <c r="A23" s="969" t="s">
        <v>525</v>
      </c>
      <c r="B23" s="962" t="s">
        <v>507</v>
      </c>
      <c r="C23" s="976" t="s">
        <v>526</v>
      </c>
      <c r="D23" s="977" t="s">
        <v>520</v>
      </c>
      <c r="E23" s="978">
        <v>5</v>
      </c>
      <c r="F23" s="915">
        <v>0</v>
      </c>
      <c r="G23" s="916">
        <f t="shared" si="0"/>
        <v>0.19600000000000001</v>
      </c>
      <c r="H23" s="915">
        <f t="shared" si="1"/>
        <v>0</v>
      </c>
      <c r="I23" s="915">
        <f t="shared" si="2"/>
        <v>0</v>
      </c>
      <c r="J23" s="950">
        <f t="shared" si="3"/>
        <v>0</v>
      </c>
      <c r="K23" s="877"/>
      <c r="L23" s="877"/>
      <c r="M23" s="877"/>
      <c r="N23" s="877"/>
      <c r="O23" s="877"/>
      <c r="P23" s="877"/>
      <c r="Q23" s="877"/>
      <c r="R23" s="877"/>
      <c r="S23" s="877"/>
      <c r="T23" s="877"/>
      <c r="U23" s="877"/>
      <c r="V23" s="877"/>
      <c r="W23" s="877"/>
      <c r="X23" s="877"/>
      <c r="Y23" s="877"/>
      <c r="Z23" s="877"/>
      <c r="AA23" s="877"/>
      <c r="AB23" s="877"/>
      <c r="AC23" s="877"/>
      <c r="AD23" s="877"/>
      <c r="AE23" s="877"/>
      <c r="AF23" s="877"/>
      <c r="AG23" s="877"/>
      <c r="AH23" s="877"/>
      <c r="AI23" s="877"/>
      <c r="AJ23" s="877"/>
      <c r="AK23" s="877"/>
      <c r="AL23" s="877"/>
      <c r="AM23" s="877"/>
      <c r="AN23" s="877"/>
      <c r="AO23" s="877"/>
      <c r="AP23" s="877"/>
      <c r="AQ23" s="877"/>
      <c r="AR23" s="877"/>
      <c r="AS23" s="877"/>
      <c r="AT23" s="877"/>
      <c r="AU23" s="877"/>
      <c r="AV23" s="877"/>
      <c r="AW23" s="877"/>
      <c r="AX23" s="877"/>
      <c r="AY23" s="877"/>
      <c r="AZ23" s="877"/>
      <c r="BA23" s="877"/>
      <c r="BB23" s="877"/>
      <c r="BC23" s="877"/>
      <c r="BD23" s="877"/>
      <c r="BE23" s="877"/>
      <c r="BF23" s="877"/>
      <c r="BG23" s="877"/>
      <c r="BH23" s="877"/>
      <c r="BI23" s="877"/>
      <c r="BJ23" s="877"/>
      <c r="BK23" s="877"/>
      <c r="BL23" s="877"/>
      <c r="BM23" s="877"/>
      <c r="BN23" s="877"/>
      <c r="BO23" s="877"/>
      <c r="BP23" s="877"/>
      <c r="BQ23" s="877"/>
      <c r="BR23" s="877"/>
      <c r="BS23" s="877"/>
      <c r="BT23" s="877"/>
      <c r="BU23" s="877"/>
      <c r="BV23" s="877"/>
      <c r="BW23" s="877"/>
      <c r="BX23" s="877"/>
      <c r="BY23" s="877"/>
      <c r="BZ23" s="877"/>
      <c r="CA23" s="877"/>
      <c r="CB23" s="877"/>
      <c r="CC23" s="877"/>
      <c r="CD23" s="877"/>
      <c r="CE23" s="877"/>
      <c r="CF23" s="877"/>
      <c r="CG23" s="877"/>
      <c r="CH23" s="877"/>
      <c r="CI23" s="877"/>
      <c r="CJ23" s="877"/>
      <c r="CK23" s="877"/>
      <c r="CL23" s="877"/>
      <c r="CM23" s="877"/>
      <c r="CN23" s="877"/>
      <c r="CO23" s="877"/>
      <c r="CP23" s="877"/>
      <c r="CQ23" s="877"/>
      <c r="CR23" s="877"/>
      <c r="CS23" s="877"/>
      <c r="CT23" s="877"/>
      <c r="CU23" s="877"/>
      <c r="CV23" s="877"/>
      <c r="CW23" s="877"/>
      <c r="CX23" s="877"/>
      <c r="CY23" s="877"/>
      <c r="CZ23" s="877"/>
      <c r="DA23" s="877"/>
      <c r="DB23" s="877"/>
      <c r="DC23" s="877"/>
      <c r="DD23" s="877"/>
      <c r="DE23" s="877"/>
      <c r="DF23" s="877"/>
      <c r="DG23" s="877"/>
      <c r="DH23" s="877"/>
      <c r="DI23" s="877"/>
      <c r="DJ23" s="877"/>
      <c r="DK23" s="877"/>
      <c r="DL23" s="877"/>
      <c r="DM23" s="877"/>
      <c r="DN23" s="877"/>
      <c r="DO23" s="877"/>
      <c r="DP23" s="877"/>
      <c r="DQ23" s="877"/>
      <c r="DR23" s="877"/>
      <c r="DS23" s="877"/>
      <c r="DT23" s="877"/>
      <c r="DU23" s="877"/>
      <c r="DV23" s="877"/>
      <c r="DW23" s="877"/>
      <c r="DX23" s="877"/>
      <c r="DY23" s="877"/>
      <c r="DZ23" s="877"/>
      <c r="EA23" s="877"/>
      <c r="EB23" s="877"/>
      <c r="EC23" s="877"/>
      <c r="ED23" s="877"/>
      <c r="EE23" s="877"/>
      <c r="EF23" s="877"/>
      <c r="EG23" s="877"/>
      <c r="EH23" s="877"/>
      <c r="EI23" s="877"/>
      <c r="EJ23" s="877"/>
      <c r="EK23" s="877"/>
      <c r="EL23" s="877"/>
      <c r="EM23" s="877"/>
      <c r="EN23" s="877"/>
      <c r="EO23" s="877"/>
      <c r="EP23" s="877"/>
      <c r="EQ23" s="877"/>
      <c r="ER23" s="877"/>
      <c r="ES23" s="877"/>
      <c r="ET23" s="877"/>
      <c r="EU23" s="877"/>
      <c r="EV23" s="877"/>
      <c r="EW23" s="877"/>
      <c r="EX23" s="877"/>
      <c r="EY23" s="877"/>
      <c r="EZ23" s="877"/>
      <c r="FA23" s="877"/>
      <c r="FB23" s="877"/>
      <c r="FC23" s="877"/>
      <c r="FD23" s="877"/>
      <c r="FE23" s="877"/>
      <c r="FF23" s="877"/>
      <c r="FG23" s="877"/>
      <c r="FH23" s="877"/>
      <c r="FI23" s="877"/>
      <c r="FJ23" s="877"/>
      <c r="FK23" s="877"/>
      <c r="FL23" s="877"/>
      <c r="FM23" s="877"/>
      <c r="FN23" s="877"/>
      <c r="FO23" s="877"/>
      <c r="FP23" s="877"/>
      <c r="FQ23" s="877"/>
      <c r="FR23" s="877"/>
      <c r="FS23" s="877"/>
      <c r="FT23" s="877"/>
      <c r="FU23" s="877"/>
      <c r="FV23" s="877"/>
      <c r="FW23" s="877"/>
      <c r="FX23" s="877"/>
      <c r="FY23" s="877"/>
      <c r="FZ23" s="877"/>
      <c r="GA23" s="877"/>
      <c r="GB23" s="877"/>
      <c r="GC23" s="877"/>
      <c r="GD23" s="877"/>
      <c r="GE23" s="877"/>
      <c r="GF23" s="877"/>
      <c r="GG23" s="877"/>
      <c r="GH23" s="877"/>
      <c r="GI23" s="877"/>
      <c r="GJ23" s="877"/>
      <c r="GK23" s="877"/>
      <c r="GL23" s="877"/>
      <c r="GM23" s="877"/>
      <c r="GN23" s="877"/>
      <c r="GO23" s="877"/>
      <c r="GP23" s="877"/>
      <c r="GQ23" s="877"/>
      <c r="GR23" s="877"/>
      <c r="GS23" s="877"/>
      <c r="GT23" s="877"/>
      <c r="GU23" s="877"/>
      <c r="GV23" s="877"/>
      <c r="GW23" s="877"/>
      <c r="GX23" s="877"/>
      <c r="GY23" s="877"/>
      <c r="GZ23" s="877"/>
      <c r="HA23" s="877"/>
      <c r="HB23" s="877"/>
      <c r="HC23" s="877"/>
      <c r="HD23" s="877"/>
      <c r="HE23" s="877"/>
      <c r="HF23" s="877"/>
      <c r="HG23" s="877"/>
      <c r="HH23" s="877"/>
      <c r="HI23" s="877"/>
      <c r="HJ23" s="877"/>
      <c r="HK23" s="877"/>
      <c r="HL23" s="877"/>
      <c r="HM23" s="877"/>
      <c r="HN23" s="877"/>
      <c r="HO23" s="877"/>
      <c r="HP23" s="877"/>
      <c r="HQ23" s="877"/>
      <c r="HR23" s="877"/>
      <c r="HS23" s="877"/>
      <c r="HT23" s="877"/>
      <c r="HU23" s="877"/>
      <c r="HV23" s="877"/>
      <c r="HW23" s="877"/>
      <c r="HX23" s="877"/>
      <c r="HY23" s="877"/>
      <c r="HZ23" s="877"/>
      <c r="IA23" s="877"/>
      <c r="IB23" s="877"/>
      <c r="IC23" s="877"/>
      <c r="ID23" s="877"/>
      <c r="IE23" s="877"/>
      <c r="IF23" s="877"/>
      <c r="IG23" s="877"/>
      <c r="IH23" s="877"/>
      <c r="II23" s="877"/>
      <c r="IJ23" s="877"/>
      <c r="IK23" s="877"/>
      <c r="IL23" s="877"/>
      <c r="IM23" s="877"/>
      <c r="IN23" s="877"/>
      <c r="IO23" s="877"/>
      <c r="IP23" s="877"/>
      <c r="IQ23" s="877"/>
      <c r="IR23" s="877"/>
      <c r="IS23" s="877"/>
      <c r="IT23" s="877"/>
      <c r="IU23" s="877"/>
      <c r="IV23" s="877"/>
      <c r="IW23" s="877"/>
      <c r="IX23" s="877"/>
      <c r="IY23" s="877"/>
      <c r="IZ23" s="877"/>
      <c r="JA23" s="877"/>
      <c r="JB23" s="877"/>
      <c r="JC23" s="877"/>
      <c r="JD23" s="877"/>
      <c r="JE23" s="877"/>
      <c r="JF23" s="877"/>
      <c r="JG23" s="877"/>
      <c r="JH23" s="877"/>
      <c r="JI23" s="877"/>
      <c r="JJ23" s="877"/>
      <c r="JK23" s="877"/>
      <c r="JL23" s="877"/>
      <c r="JM23" s="877"/>
      <c r="JN23" s="877"/>
      <c r="JO23" s="877"/>
      <c r="JP23" s="877"/>
      <c r="JQ23" s="877"/>
      <c r="JR23" s="877"/>
      <c r="JS23" s="877"/>
      <c r="JT23" s="877"/>
      <c r="JU23" s="877"/>
      <c r="JV23" s="877"/>
      <c r="JW23" s="877"/>
      <c r="JX23" s="877"/>
      <c r="JY23" s="877"/>
      <c r="JZ23" s="877"/>
      <c r="KA23" s="877"/>
      <c r="KB23" s="877"/>
      <c r="KC23" s="877"/>
      <c r="KD23" s="877"/>
      <c r="KE23" s="877"/>
      <c r="KF23" s="877"/>
      <c r="KG23" s="877"/>
      <c r="KH23" s="877"/>
      <c r="KI23" s="877"/>
      <c r="KJ23" s="877"/>
      <c r="KK23" s="877"/>
      <c r="KL23" s="877"/>
      <c r="KM23" s="877"/>
      <c r="KN23" s="877"/>
      <c r="KO23" s="877"/>
      <c r="KP23" s="877"/>
      <c r="KQ23" s="877"/>
      <c r="KR23" s="877"/>
      <c r="KS23" s="877"/>
      <c r="KT23" s="877"/>
      <c r="KU23" s="877"/>
      <c r="KV23" s="877"/>
      <c r="KW23" s="877"/>
      <c r="KX23" s="877"/>
      <c r="KY23" s="877"/>
      <c r="KZ23" s="877"/>
      <c r="LA23" s="877"/>
      <c r="LB23" s="877"/>
      <c r="LC23" s="877"/>
      <c r="LD23" s="877"/>
      <c r="LE23" s="877"/>
      <c r="LF23" s="877"/>
      <c r="LG23" s="877"/>
      <c r="LH23" s="877"/>
      <c r="LI23" s="877"/>
      <c r="LJ23" s="877"/>
      <c r="LK23" s="877"/>
      <c r="LL23" s="877"/>
      <c r="LM23" s="877"/>
      <c r="LN23" s="877"/>
      <c r="LO23" s="877"/>
      <c r="LP23" s="877"/>
      <c r="LQ23" s="877"/>
      <c r="LR23" s="877"/>
      <c r="LS23" s="877"/>
      <c r="LT23" s="877"/>
      <c r="LU23" s="877"/>
      <c r="LV23" s="877"/>
      <c r="LW23" s="877"/>
      <c r="LX23" s="877"/>
      <c r="LY23" s="877"/>
      <c r="LZ23" s="877"/>
      <c r="MA23" s="877"/>
      <c r="MB23" s="877"/>
      <c r="MC23" s="877"/>
      <c r="MD23" s="877"/>
      <c r="ME23" s="877"/>
      <c r="MF23" s="877"/>
      <c r="MG23" s="877"/>
      <c r="MH23" s="877"/>
      <c r="MI23" s="877"/>
      <c r="MJ23" s="877"/>
      <c r="MK23" s="877"/>
      <c r="ML23" s="877"/>
      <c r="MM23" s="877"/>
      <c r="MN23" s="877"/>
      <c r="MO23" s="877"/>
      <c r="MP23" s="877"/>
      <c r="MQ23" s="877"/>
      <c r="MR23" s="877"/>
      <c r="MS23" s="877"/>
      <c r="MT23" s="877"/>
      <c r="MU23" s="877"/>
      <c r="MV23" s="877"/>
      <c r="MW23" s="877"/>
      <c r="MX23" s="877"/>
      <c r="MY23" s="877"/>
      <c r="MZ23" s="877"/>
      <c r="NA23" s="877"/>
      <c r="NB23" s="877"/>
      <c r="NC23" s="877"/>
      <c r="ND23" s="877"/>
      <c r="NE23" s="877"/>
      <c r="NF23" s="877"/>
      <c r="NG23" s="877"/>
      <c r="NH23" s="877"/>
      <c r="NI23" s="877"/>
      <c r="NJ23" s="877"/>
      <c r="NK23" s="877"/>
      <c r="NL23" s="877"/>
      <c r="NM23" s="877"/>
      <c r="NN23" s="877"/>
      <c r="NO23" s="877"/>
      <c r="NP23" s="877"/>
      <c r="NQ23" s="877"/>
      <c r="NR23" s="877"/>
      <c r="NS23" s="877"/>
      <c r="NT23" s="877"/>
      <c r="NU23" s="877"/>
      <c r="NV23" s="877"/>
      <c r="NW23" s="877"/>
      <c r="NX23" s="877"/>
      <c r="NY23" s="877"/>
      <c r="NZ23" s="877"/>
      <c r="OA23" s="877"/>
      <c r="OB23" s="877"/>
      <c r="OC23" s="877"/>
      <c r="OD23" s="877"/>
      <c r="OE23" s="877"/>
      <c r="OF23" s="877"/>
      <c r="OG23" s="877"/>
      <c r="OH23" s="877"/>
      <c r="OI23" s="877"/>
      <c r="OJ23" s="877"/>
      <c r="OK23" s="877"/>
      <c r="OL23" s="877"/>
      <c r="OM23" s="877"/>
      <c r="ON23" s="877"/>
      <c r="OO23" s="877"/>
      <c r="OP23" s="877"/>
      <c r="OQ23" s="877"/>
      <c r="OR23" s="877"/>
      <c r="OS23" s="877"/>
      <c r="OT23" s="877"/>
      <c r="OU23" s="877"/>
      <c r="OV23" s="877"/>
      <c r="OW23" s="877"/>
      <c r="OX23" s="877"/>
      <c r="OY23" s="877"/>
      <c r="OZ23" s="877"/>
      <c r="PA23" s="877"/>
      <c r="PB23" s="877"/>
      <c r="PC23" s="877"/>
      <c r="PD23" s="877"/>
      <c r="PE23" s="877"/>
      <c r="PF23" s="877"/>
      <c r="PG23" s="877"/>
      <c r="PH23" s="877"/>
      <c r="PI23" s="877"/>
      <c r="PJ23" s="877"/>
      <c r="PK23" s="877"/>
      <c r="PL23" s="877"/>
      <c r="PM23" s="877"/>
      <c r="PN23" s="877"/>
      <c r="PO23" s="877"/>
      <c r="PP23" s="877"/>
      <c r="PQ23" s="877"/>
      <c r="PR23" s="877"/>
      <c r="PS23" s="877"/>
      <c r="PT23" s="877"/>
      <c r="PU23" s="877"/>
      <c r="PV23" s="877"/>
      <c r="PW23" s="877"/>
      <c r="PX23" s="877"/>
      <c r="PY23" s="877"/>
      <c r="PZ23" s="877"/>
      <c r="QA23" s="877"/>
      <c r="QB23" s="877"/>
      <c r="QC23" s="877"/>
      <c r="QD23" s="877"/>
      <c r="QE23" s="877"/>
      <c r="QF23" s="877"/>
      <c r="QG23" s="877"/>
      <c r="QH23" s="877"/>
      <c r="QI23" s="877"/>
      <c r="QJ23" s="877"/>
      <c r="QK23" s="877"/>
      <c r="QL23" s="877"/>
      <c r="QM23" s="877"/>
      <c r="QN23" s="877"/>
      <c r="QO23" s="877"/>
      <c r="QP23" s="877"/>
      <c r="QQ23" s="877"/>
      <c r="QR23" s="877"/>
      <c r="QS23" s="877"/>
      <c r="QT23" s="877"/>
      <c r="QU23" s="877"/>
      <c r="QV23" s="877"/>
      <c r="QW23" s="877"/>
      <c r="QX23" s="877"/>
      <c r="QY23" s="877"/>
      <c r="QZ23" s="877"/>
      <c r="RA23" s="877"/>
      <c r="RB23" s="877"/>
      <c r="RC23" s="877"/>
      <c r="RD23" s="877"/>
      <c r="RE23" s="877"/>
      <c r="RF23" s="877"/>
      <c r="RG23" s="877"/>
      <c r="RH23" s="877"/>
      <c r="RI23" s="877"/>
      <c r="RJ23" s="877"/>
      <c r="RK23" s="877"/>
      <c r="RL23" s="877"/>
      <c r="RM23" s="877"/>
      <c r="RN23" s="877"/>
      <c r="RO23" s="877"/>
      <c r="RP23" s="877"/>
      <c r="RQ23" s="877"/>
      <c r="RR23" s="877"/>
      <c r="RS23" s="877"/>
      <c r="RT23" s="877"/>
      <c r="RU23" s="877"/>
      <c r="RV23" s="877"/>
      <c r="RW23" s="877"/>
      <c r="RX23" s="877"/>
      <c r="RY23" s="877"/>
      <c r="RZ23" s="877"/>
      <c r="SA23" s="877"/>
      <c r="SB23" s="877"/>
      <c r="SC23" s="877"/>
      <c r="SD23" s="877"/>
      <c r="SE23" s="877"/>
      <c r="SF23" s="877"/>
      <c r="SG23" s="877"/>
      <c r="SH23" s="877"/>
      <c r="SI23" s="877"/>
      <c r="SJ23" s="877"/>
      <c r="SK23" s="877"/>
      <c r="SL23" s="877"/>
      <c r="SM23" s="877"/>
      <c r="SN23" s="877"/>
      <c r="SO23" s="877"/>
      <c r="SP23" s="877"/>
      <c r="SQ23" s="877"/>
      <c r="SR23" s="877"/>
      <c r="SS23" s="877"/>
      <c r="ST23" s="877"/>
      <c r="SU23" s="877"/>
      <c r="SV23" s="877"/>
      <c r="SW23" s="877"/>
      <c r="SX23" s="877"/>
      <c r="SY23" s="877"/>
      <c r="SZ23" s="877"/>
      <c r="TA23" s="877"/>
      <c r="TB23" s="877"/>
      <c r="TC23" s="877"/>
      <c r="TD23" s="877"/>
      <c r="TE23" s="877"/>
      <c r="TF23" s="877"/>
      <c r="TG23" s="877"/>
      <c r="TH23" s="877"/>
      <c r="TI23" s="877"/>
      <c r="TJ23" s="877"/>
      <c r="TK23" s="877"/>
      <c r="TL23" s="877"/>
      <c r="TM23" s="877"/>
      <c r="TN23" s="877"/>
      <c r="TO23" s="877"/>
      <c r="TP23" s="877"/>
      <c r="TQ23" s="877"/>
      <c r="TR23" s="877"/>
      <c r="TS23" s="877"/>
      <c r="TT23" s="877"/>
      <c r="TU23" s="877"/>
      <c r="TV23" s="877"/>
      <c r="TW23" s="877"/>
      <c r="TX23" s="877"/>
      <c r="TY23" s="877"/>
      <c r="TZ23" s="877"/>
      <c r="UA23" s="877"/>
      <c r="UB23" s="877"/>
      <c r="UC23" s="877"/>
      <c r="UD23" s="877"/>
      <c r="UE23" s="877"/>
      <c r="UF23" s="877"/>
      <c r="UG23" s="877"/>
      <c r="UH23" s="877"/>
      <c r="UI23" s="877"/>
      <c r="UJ23" s="877"/>
      <c r="UK23" s="877"/>
      <c r="UL23" s="877"/>
      <c r="UM23" s="877"/>
      <c r="UN23" s="877"/>
      <c r="UO23" s="877"/>
      <c r="UP23" s="877"/>
      <c r="UQ23" s="877"/>
      <c r="UR23" s="877"/>
      <c r="US23" s="877"/>
      <c r="UT23" s="877"/>
      <c r="UU23" s="877"/>
      <c r="UV23" s="877"/>
      <c r="UW23" s="877"/>
      <c r="UX23" s="877"/>
      <c r="UY23" s="877"/>
      <c r="UZ23" s="877"/>
      <c r="VA23" s="877"/>
      <c r="VB23" s="877"/>
      <c r="VC23" s="877"/>
      <c r="VD23" s="877"/>
      <c r="VE23" s="877"/>
      <c r="VF23" s="877"/>
      <c r="VG23" s="877"/>
      <c r="VH23" s="877"/>
      <c r="VI23" s="877"/>
      <c r="VJ23" s="877"/>
      <c r="VK23" s="877"/>
      <c r="VL23" s="877"/>
      <c r="VM23" s="877"/>
      <c r="VN23" s="877"/>
      <c r="VO23" s="877"/>
      <c r="VP23" s="877"/>
      <c r="VQ23" s="877"/>
      <c r="VR23" s="877"/>
      <c r="VS23" s="877"/>
      <c r="VT23" s="877"/>
      <c r="VU23" s="877"/>
      <c r="VV23" s="877"/>
      <c r="VW23" s="877"/>
      <c r="VX23" s="877"/>
      <c r="VY23" s="877"/>
      <c r="VZ23" s="877"/>
      <c r="WA23" s="877"/>
      <c r="WB23" s="877"/>
      <c r="WC23" s="877"/>
      <c r="WD23" s="877"/>
      <c r="WE23" s="877"/>
      <c r="WF23" s="877"/>
      <c r="WG23" s="877"/>
      <c r="WH23" s="877"/>
      <c r="WI23" s="877"/>
      <c r="WJ23" s="877"/>
      <c r="WK23" s="877"/>
      <c r="WL23" s="877"/>
      <c r="WM23" s="877"/>
      <c r="WN23" s="877"/>
      <c r="WO23" s="877"/>
      <c r="WP23" s="877"/>
      <c r="WQ23" s="877"/>
      <c r="WR23" s="877"/>
      <c r="WS23" s="877"/>
      <c r="WT23" s="877"/>
      <c r="WU23" s="877"/>
      <c r="WV23" s="877"/>
      <c r="WW23" s="877"/>
      <c r="WX23" s="877"/>
      <c r="WY23" s="877"/>
      <c r="WZ23" s="877"/>
      <c r="XA23" s="877"/>
      <c r="XB23" s="877"/>
      <c r="XC23" s="877"/>
      <c r="XD23" s="877"/>
      <c r="XE23" s="877"/>
      <c r="XF23" s="877"/>
      <c r="XG23" s="877"/>
      <c r="XH23" s="877"/>
      <c r="XI23" s="877"/>
      <c r="XJ23" s="877"/>
      <c r="XK23" s="877"/>
      <c r="XL23" s="877"/>
      <c r="XM23" s="877"/>
      <c r="XN23" s="877"/>
      <c r="XO23" s="877"/>
      <c r="XP23" s="877"/>
      <c r="XQ23" s="877"/>
      <c r="XR23" s="877"/>
      <c r="XS23" s="877"/>
      <c r="XT23" s="877"/>
      <c r="XU23" s="877"/>
      <c r="XV23" s="877"/>
      <c r="XW23" s="877"/>
      <c r="XX23" s="877"/>
      <c r="XY23" s="877"/>
      <c r="XZ23" s="877"/>
      <c r="YA23" s="877"/>
      <c r="YB23" s="877"/>
      <c r="YC23" s="877"/>
      <c r="YD23" s="877"/>
      <c r="YE23" s="877"/>
      <c r="YF23" s="877"/>
      <c r="YG23" s="877"/>
      <c r="YH23" s="877"/>
      <c r="YI23" s="877"/>
      <c r="YJ23" s="877"/>
      <c r="YK23" s="877"/>
      <c r="YL23" s="877"/>
      <c r="YM23" s="877"/>
      <c r="YN23" s="877"/>
      <c r="YO23" s="877"/>
      <c r="YP23" s="877"/>
      <c r="YQ23" s="877"/>
      <c r="YR23" s="877"/>
      <c r="YS23" s="877"/>
      <c r="YT23" s="877"/>
      <c r="YU23" s="877"/>
      <c r="YV23" s="877"/>
      <c r="YW23" s="877"/>
      <c r="YX23" s="877"/>
      <c r="YY23" s="877"/>
      <c r="YZ23" s="877"/>
      <c r="ZA23" s="877"/>
      <c r="ZB23" s="877"/>
      <c r="ZC23" s="877"/>
      <c r="ZD23" s="877"/>
      <c r="ZE23" s="877"/>
      <c r="ZF23" s="877"/>
      <c r="ZG23" s="877"/>
      <c r="ZH23" s="877"/>
      <c r="ZI23" s="877"/>
      <c r="ZJ23" s="877"/>
      <c r="ZK23" s="877"/>
      <c r="ZL23" s="877"/>
      <c r="ZM23" s="877"/>
      <c r="ZN23" s="877"/>
      <c r="ZO23" s="877"/>
      <c r="ZP23" s="877"/>
      <c r="ZQ23" s="877"/>
      <c r="ZR23" s="877"/>
      <c r="ZS23" s="877"/>
      <c r="ZT23" s="877"/>
      <c r="ZU23" s="877"/>
      <c r="ZV23" s="877"/>
      <c r="ZW23" s="877"/>
      <c r="ZX23" s="877"/>
      <c r="ZY23" s="877"/>
      <c r="ZZ23" s="877"/>
      <c r="AAA23" s="877"/>
      <c r="AAB23" s="877"/>
      <c r="AAC23" s="877"/>
      <c r="AAD23" s="877"/>
      <c r="AAE23" s="877"/>
      <c r="AAF23" s="877"/>
      <c r="AAG23" s="877"/>
      <c r="AAH23" s="877"/>
      <c r="AAI23" s="877"/>
      <c r="AAJ23" s="877"/>
      <c r="AAK23" s="877"/>
      <c r="AAL23" s="877"/>
      <c r="AAM23" s="877"/>
      <c r="AAN23" s="877"/>
      <c r="AAO23" s="877"/>
      <c r="AAP23" s="877"/>
      <c r="AAQ23" s="877"/>
      <c r="AAR23" s="877"/>
      <c r="AAS23" s="877"/>
      <c r="AAT23" s="877"/>
      <c r="AAU23" s="877"/>
      <c r="AAV23" s="877"/>
      <c r="AAW23" s="877"/>
      <c r="AAX23" s="877"/>
      <c r="AAY23" s="877"/>
      <c r="AAZ23" s="877"/>
      <c r="ABA23" s="877"/>
      <c r="ABB23" s="877"/>
      <c r="ABC23" s="877"/>
      <c r="ABD23" s="877"/>
      <c r="ABE23" s="877"/>
      <c r="ABF23" s="877"/>
      <c r="ABG23" s="877"/>
      <c r="ABH23" s="877"/>
      <c r="ABI23" s="877"/>
      <c r="ABJ23" s="877"/>
      <c r="ABK23" s="877"/>
      <c r="ABL23" s="877"/>
      <c r="ABM23" s="877"/>
      <c r="ABN23" s="877"/>
      <c r="ABO23" s="877"/>
      <c r="ABP23" s="877"/>
      <c r="ABQ23" s="877"/>
      <c r="ABR23" s="877"/>
      <c r="ABS23" s="877"/>
      <c r="ABT23" s="877"/>
      <c r="ABU23" s="877"/>
      <c r="ABV23" s="877"/>
      <c r="ABW23" s="877"/>
      <c r="ABX23" s="877"/>
      <c r="ABY23" s="877"/>
      <c r="ABZ23" s="877"/>
      <c r="ACA23" s="877"/>
      <c r="ACB23" s="877"/>
      <c r="ACC23" s="877"/>
      <c r="ACD23" s="877"/>
      <c r="ACE23" s="877"/>
      <c r="ACF23" s="877"/>
      <c r="ACG23" s="877"/>
      <c r="ACH23" s="877"/>
      <c r="ACI23" s="877"/>
      <c r="ACJ23" s="877"/>
      <c r="ACK23" s="877"/>
      <c r="ACL23" s="877"/>
      <c r="ACM23" s="877"/>
      <c r="ACN23" s="877"/>
      <c r="ACO23" s="877"/>
      <c r="ACP23" s="877"/>
      <c r="ACQ23" s="877"/>
      <c r="ACR23" s="877"/>
      <c r="ACS23" s="877"/>
      <c r="ACT23" s="877"/>
      <c r="ACU23" s="877"/>
      <c r="ACV23" s="877"/>
      <c r="ACW23" s="877"/>
      <c r="ACX23" s="877"/>
      <c r="ACY23" s="877"/>
      <c r="ACZ23" s="877"/>
      <c r="ADA23" s="877"/>
      <c r="ADB23" s="877"/>
      <c r="ADC23" s="877"/>
      <c r="ADD23" s="877"/>
      <c r="ADE23" s="877"/>
      <c r="ADF23" s="877"/>
      <c r="ADG23" s="877"/>
      <c r="ADH23" s="877"/>
      <c r="ADI23" s="877"/>
      <c r="ADJ23" s="877"/>
      <c r="ADK23" s="877"/>
      <c r="ADL23" s="877"/>
      <c r="ADM23" s="877"/>
      <c r="ADN23" s="877"/>
      <c r="ADO23" s="877"/>
      <c r="ADP23" s="877"/>
      <c r="ADQ23" s="877"/>
      <c r="ADR23" s="877"/>
      <c r="ADS23" s="877"/>
      <c r="ADT23" s="877"/>
      <c r="ADU23" s="877"/>
      <c r="ADV23" s="877"/>
      <c r="ADW23" s="877"/>
      <c r="ADX23" s="877"/>
      <c r="ADY23" s="877"/>
      <c r="ADZ23" s="877"/>
      <c r="AEA23" s="877"/>
      <c r="AEB23" s="877"/>
      <c r="AEC23" s="877"/>
      <c r="AED23" s="877"/>
      <c r="AEE23" s="877"/>
      <c r="AEF23" s="877"/>
      <c r="AEG23" s="877"/>
      <c r="AEH23" s="877"/>
      <c r="AEI23" s="877"/>
      <c r="AEJ23" s="877"/>
      <c r="AEK23" s="877"/>
      <c r="AEL23" s="877"/>
      <c r="AEM23" s="877"/>
      <c r="AEN23" s="877"/>
      <c r="AEO23" s="877"/>
      <c r="AEP23" s="877"/>
      <c r="AEQ23" s="877"/>
      <c r="AER23" s="877"/>
      <c r="AES23" s="877"/>
      <c r="AET23" s="877"/>
      <c r="AEU23" s="877"/>
      <c r="AEV23" s="877"/>
      <c r="AEW23" s="877"/>
      <c r="AEX23" s="877"/>
      <c r="AEY23" s="877"/>
      <c r="AEZ23" s="877"/>
      <c r="AFA23" s="877"/>
      <c r="AFB23" s="877"/>
      <c r="AFC23" s="877"/>
      <c r="AFD23" s="877"/>
      <c r="AFE23" s="877"/>
      <c r="AFF23" s="877"/>
      <c r="AFG23" s="877"/>
      <c r="AFH23" s="877"/>
      <c r="AFI23" s="877"/>
      <c r="AFJ23" s="877"/>
      <c r="AFK23" s="877"/>
      <c r="AFL23" s="877"/>
      <c r="AFM23" s="877"/>
      <c r="AFN23" s="877"/>
      <c r="AFO23" s="877"/>
      <c r="AFP23" s="877"/>
      <c r="AFQ23" s="877"/>
      <c r="AFR23" s="877"/>
      <c r="AFS23" s="877"/>
      <c r="AFT23" s="877"/>
      <c r="AFU23" s="877"/>
      <c r="AFV23" s="877"/>
      <c r="AFW23" s="877"/>
      <c r="AFX23" s="877"/>
      <c r="AFY23" s="877"/>
      <c r="AFZ23" s="877"/>
      <c r="AGA23" s="877"/>
      <c r="AGB23" s="877"/>
      <c r="AGC23" s="877"/>
      <c r="AGD23" s="877"/>
      <c r="AGE23" s="877"/>
      <c r="AGF23" s="877"/>
      <c r="AGG23" s="877"/>
      <c r="AGH23" s="877"/>
      <c r="AGI23" s="877"/>
      <c r="AGJ23" s="877"/>
      <c r="AGK23" s="877"/>
      <c r="AGL23" s="877"/>
      <c r="AGM23" s="877"/>
      <c r="AGN23" s="877"/>
      <c r="AGO23" s="877"/>
      <c r="AGP23" s="877"/>
      <c r="AGQ23" s="877"/>
      <c r="AGR23" s="877"/>
      <c r="AGS23" s="877"/>
      <c r="AGT23" s="877"/>
      <c r="AGU23" s="877"/>
      <c r="AGV23" s="877"/>
      <c r="AGW23" s="877"/>
      <c r="AGX23" s="877"/>
      <c r="AGY23" s="877"/>
      <c r="AGZ23" s="877"/>
      <c r="AHA23" s="877"/>
      <c r="AHB23" s="877"/>
      <c r="AHC23" s="877"/>
      <c r="AHD23" s="877"/>
      <c r="AHE23" s="877"/>
      <c r="AHF23" s="877"/>
      <c r="AHG23" s="877"/>
      <c r="AHH23" s="877"/>
      <c r="AHI23" s="877"/>
      <c r="AHJ23" s="877"/>
      <c r="AHK23" s="877"/>
      <c r="AHL23" s="877"/>
      <c r="AHM23" s="877"/>
      <c r="AHN23" s="877"/>
      <c r="AHO23" s="877"/>
      <c r="AHP23" s="877"/>
      <c r="AHQ23" s="877"/>
      <c r="AHR23" s="877"/>
      <c r="AHS23" s="877"/>
      <c r="AHT23" s="877"/>
      <c r="AHU23" s="877"/>
      <c r="AHV23" s="877"/>
      <c r="AHW23" s="877"/>
      <c r="AHX23" s="877"/>
      <c r="AHY23" s="877"/>
      <c r="AHZ23" s="877"/>
      <c r="AIA23" s="877"/>
      <c r="AIB23" s="877"/>
      <c r="AIC23" s="877"/>
      <c r="AID23" s="877"/>
      <c r="AIE23" s="877"/>
      <c r="AIF23" s="877"/>
      <c r="AIG23" s="877"/>
      <c r="AIH23" s="877"/>
      <c r="AII23" s="877"/>
      <c r="AIJ23" s="877"/>
      <c r="AIK23" s="877"/>
      <c r="AIL23" s="877"/>
      <c r="AIM23" s="877"/>
      <c r="AIN23" s="877"/>
      <c r="AIO23" s="877"/>
      <c r="AIP23" s="877"/>
      <c r="AIQ23" s="877"/>
      <c r="AIR23" s="877"/>
      <c r="AIS23" s="877"/>
      <c r="AIT23" s="877"/>
      <c r="AIU23" s="877"/>
      <c r="AIV23" s="877"/>
      <c r="AIW23" s="877"/>
      <c r="AIX23" s="877"/>
      <c r="AIY23" s="877"/>
      <c r="AIZ23" s="877"/>
      <c r="AJA23" s="877"/>
      <c r="AJB23" s="877"/>
      <c r="AJC23" s="877"/>
      <c r="AJD23" s="877"/>
      <c r="AJE23" s="877"/>
      <c r="AJF23" s="877"/>
      <c r="AJG23" s="877"/>
      <c r="AJH23" s="877"/>
      <c r="AJI23" s="877"/>
      <c r="AJJ23" s="877"/>
      <c r="AJK23" s="877"/>
      <c r="AJL23" s="877"/>
      <c r="AJM23" s="877"/>
      <c r="AJN23" s="877"/>
      <c r="AJO23" s="877"/>
      <c r="AJP23" s="877"/>
      <c r="AJQ23" s="877"/>
      <c r="AJR23" s="877"/>
      <c r="AJS23" s="877"/>
      <c r="AJT23" s="877"/>
      <c r="AJU23" s="877"/>
      <c r="AJV23" s="877"/>
      <c r="AJW23" s="877"/>
      <c r="AJX23" s="877"/>
      <c r="AJY23" s="877"/>
      <c r="AJZ23" s="877"/>
      <c r="AKA23" s="877"/>
      <c r="AKB23" s="877"/>
      <c r="AKC23" s="877"/>
      <c r="AKD23" s="877"/>
      <c r="AKE23" s="877"/>
      <c r="AKF23" s="877"/>
      <c r="AKG23" s="877"/>
      <c r="AKH23" s="877"/>
      <c r="AKI23" s="877"/>
      <c r="AKJ23" s="877"/>
      <c r="AKK23" s="877"/>
      <c r="AKL23" s="877"/>
      <c r="AKM23" s="877"/>
      <c r="AKN23" s="877"/>
      <c r="AKO23" s="877"/>
      <c r="AKP23" s="877"/>
      <c r="AKQ23" s="877"/>
      <c r="AKR23" s="877"/>
      <c r="AKS23" s="877"/>
      <c r="AKT23" s="877"/>
      <c r="AKU23" s="877"/>
      <c r="AKV23" s="877"/>
      <c r="AKW23" s="877"/>
      <c r="AKX23" s="877"/>
      <c r="AKY23" s="877"/>
      <c r="AKZ23" s="877"/>
      <c r="ALA23" s="877"/>
      <c r="ALB23" s="877"/>
      <c r="ALC23" s="877"/>
      <c r="ALD23" s="877"/>
      <c r="ALE23" s="877"/>
      <c r="ALF23" s="877"/>
      <c r="ALG23" s="877"/>
      <c r="ALH23" s="877"/>
      <c r="ALI23" s="877"/>
      <c r="ALJ23" s="877"/>
      <c r="ALK23" s="877"/>
      <c r="ALL23" s="877"/>
      <c r="ALM23" s="877"/>
      <c r="ALN23" s="877"/>
      <c r="ALO23" s="877"/>
      <c r="ALP23" s="877"/>
      <c r="ALQ23" s="877"/>
      <c r="ALR23" s="877"/>
      <c r="ALS23" s="877"/>
      <c r="ALT23" s="877"/>
      <c r="ALU23" s="877"/>
      <c r="ALV23" s="877"/>
      <c r="ALW23" s="877"/>
      <c r="ALX23" s="877"/>
      <c r="ALY23" s="877"/>
      <c r="ALZ23" s="877"/>
      <c r="AMA23" s="877"/>
      <c r="AMB23" s="877"/>
      <c r="AMC23" s="877"/>
      <c r="AMD23" s="877"/>
      <c r="AME23" s="877"/>
      <c r="AMF23" s="877"/>
      <c r="AMG23" s="877"/>
      <c r="AMH23" s="877"/>
      <c r="AMI23" s="877"/>
      <c r="AMJ23" s="877"/>
      <c r="AMK23" s="877"/>
      <c r="AML23" s="877"/>
      <c r="AMM23" s="877"/>
      <c r="AMN23" s="877"/>
      <c r="AMO23" s="877"/>
      <c r="AMP23" s="877"/>
      <c r="AMQ23" s="877"/>
      <c r="AMR23" s="877"/>
      <c r="AMS23" s="877"/>
      <c r="AMT23" s="877"/>
      <c r="AMU23" s="877"/>
      <c r="AMV23" s="877"/>
      <c r="AMW23" s="877"/>
      <c r="AMX23" s="877"/>
      <c r="AMY23" s="877"/>
      <c r="AMZ23" s="877"/>
      <c r="ANA23" s="877"/>
      <c r="ANB23" s="877"/>
      <c r="ANC23" s="877"/>
      <c r="AND23" s="877"/>
      <c r="ANE23" s="877"/>
      <c r="ANF23" s="877"/>
      <c r="ANG23" s="877"/>
      <c r="ANH23" s="877"/>
      <c r="ANI23" s="877"/>
      <c r="ANJ23" s="877"/>
      <c r="ANK23" s="877"/>
      <c r="ANL23" s="877"/>
      <c r="ANM23" s="877"/>
      <c r="ANN23" s="877"/>
      <c r="ANO23" s="877"/>
      <c r="ANP23" s="877"/>
      <c r="ANQ23" s="877"/>
      <c r="ANR23" s="877"/>
      <c r="ANS23" s="877"/>
      <c r="ANT23" s="877"/>
      <c r="ANU23" s="877"/>
      <c r="ANV23" s="877"/>
      <c r="ANW23" s="877"/>
      <c r="ANX23" s="877"/>
      <c r="ANY23" s="877"/>
      <c r="ANZ23" s="877"/>
      <c r="AOA23" s="877"/>
      <c r="AOB23" s="877"/>
      <c r="AOC23" s="877"/>
      <c r="AOD23" s="877"/>
      <c r="AOE23" s="877"/>
      <c r="AOF23" s="877"/>
      <c r="AOG23" s="877"/>
      <c r="AOH23" s="877"/>
      <c r="AOI23" s="877"/>
      <c r="AOJ23" s="877"/>
      <c r="AOK23" s="877"/>
      <c r="AOL23" s="877"/>
      <c r="AOM23" s="877"/>
      <c r="AON23" s="877"/>
      <c r="AOO23" s="877"/>
      <c r="AOP23" s="877"/>
      <c r="AOQ23" s="877"/>
      <c r="AOR23" s="877"/>
      <c r="AOS23" s="877"/>
      <c r="AOT23" s="877"/>
      <c r="AOU23" s="877"/>
      <c r="AOV23" s="877"/>
      <c r="AOW23" s="877"/>
      <c r="AOX23" s="877"/>
      <c r="AOY23" s="877"/>
      <c r="AOZ23" s="877"/>
      <c r="APA23" s="877"/>
      <c r="APB23" s="877"/>
      <c r="APC23" s="877"/>
      <c r="APD23" s="877"/>
      <c r="APE23" s="877"/>
      <c r="APF23" s="877"/>
      <c r="APG23" s="877"/>
      <c r="APH23" s="877"/>
      <c r="API23" s="877"/>
      <c r="APJ23" s="877"/>
      <c r="APK23" s="877"/>
      <c r="APL23" s="877"/>
      <c r="APM23" s="877"/>
      <c r="APN23" s="877"/>
      <c r="APO23" s="877"/>
      <c r="APP23" s="877"/>
      <c r="APQ23" s="877"/>
      <c r="APR23" s="877"/>
      <c r="APS23" s="877"/>
      <c r="APT23" s="877"/>
      <c r="APU23" s="877"/>
      <c r="APV23" s="877"/>
      <c r="APW23" s="877"/>
      <c r="APX23" s="877"/>
      <c r="APY23" s="877"/>
      <c r="APZ23" s="877"/>
      <c r="AQA23" s="877"/>
      <c r="AQB23" s="877"/>
      <c r="AQC23" s="877"/>
      <c r="AQD23" s="877"/>
      <c r="AQE23" s="877"/>
      <c r="AQF23" s="877"/>
      <c r="AQG23" s="877"/>
      <c r="AQH23" s="877"/>
      <c r="AQI23" s="877"/>
      <c r="AQJ23" s="877"/>
      <c r="AQK23" s="877"/>
      <c r="AQL23" s="877"/>
      <c r="AQM23" s="877"/>
      <c r="AQN23" s="877"/>
      <c r="AQO23" s="877"/>
      <c r="AQP23" s="877"/>
      <c r="AQQ23" s="877"/>
      <c r="AQR23" s="877"/>
      <c r="AQS23" s="877"/>
      <c r="AQT23" s="877"/>
      <c r="AQU23" s="877"/>
      <c r="AQV23" s="877"/>
      <c r="AQW23" s="877"/>
      <c r="AQX23" s="877"/>
      <c r="AQY23" s="877"/>
      <c r="AQZ23" s="877"/>
      <c r="ARA23" s="877"/>
      <c r="ARB23" s="877"/>
      <c r="ARC23" s="877"/>
      <c r="ARD23" s="877"/>
      <c r="ARE23" s="877"/>
      <c r="ARF23" s="877"/>
      <c r="ARG23" s="877"/>
      <c r="ARH23" s="877"/>
      <c r="ARI23" s="877"/>
      <c r="ARJ23" s="877"/>
      <c r="ARK23" s="877"/>
      <c r="ARL23" s="877"/>
      <c r="ARM23" s="877"/>
      <c r="ARN23" s="877"/>
      <c r="ARO23" s="877"/>
      <c r="ARP23" s="877"/>
      <c r="ARQ23" s="877"/>
      <c r="ARR23" s="877"/>
      <c r="ARS23" s="877"/>
      <c r="ART23" s="877"/>
      <c r="ARU23" s="877"/>
      <c r="ARV23" s="877"/>
      <c r="ARW23" s="877"/>
      <c r="ARX23" s="877"/>
      <c r="ARY23" s="877"/>
      <c r="ARZ23" s="877"/>
      <c r="ASA23" s="877"/>
      <c r="ASB23" s="877"/>
      <c r="ASC23" s="877"/>
      <c r="ASD23" s="877"/>
      <c r="ASE23" s="877"/>
      <c r="ASF23" s="877"/>
      <c r="ASG23" s="877"/>
      <c r="ASH23" s="877"/>
      <c r="ASI23" s="877"/>
      <c r="ASJ23" s="877"/>
      <c r="ASK23" s="877"/>
      <c r="ASL23" s="877"/>
      <c r="ASM23" s="877"/>
      <c r="ASN23" s="877"/>
      <c r="ASO23" s="877"/>
      <c r="ASP23" s="877"/>
      <c r="ASQ23" s="877"/>
      <c r="ASR23" s="877"/>
      <c r="ASS23" s="877"/>
      <c r="AST23" s="877"/>
      <c r="ASU23" s="877"/>
      <c r="ASV23" s="877"/>
      <c r="ASW23" s="877"/>
      <c r="ASX23" s="877"/>
      <c r="ASY23" s="877"/>
      <c r="ASZ23" s="877"/>
      <c r="ATA23" s="877"/>
      <c r="ATB23" s="877"/>
      <c r="ATC23" s="877"/>
      <c r="ATD23" s="877"/>
      <c r="ATE23" s="877"/>
      <c r="ATF23" s="877"/>
      <c r="ATG23" s="877"/>
      <c r="ATH23" s="877"/>
      <c r="ATI23" s="877"/>
      <c r="ATJ23" s="877"/>
      <c r="ATK23" s="877"/>
      <c r="ATL23" s="877"/>
      <c r="ATM23" s="877"/>
      <c r="ATN23" s="877"/>
      <c r="ATO23" s="877"/>
      <c r="ATP23" s="877"/>
      <c r="ATQ23" s="877"/>
      <c r="ATR23" s="877"/>
      <c r="ATS23" s="877"/>
      <c r="ATT23" s="877"/>
      <c r="ATU23" s="877"/>
      <c r="ATV23" s="877"/>
      <c r="ATW23" s="877"/>
      <c r="ATX23" s="877"/>
      <c r="ATY23" s="877"/>
      <c r="ATZ23" s="877"/>
      <c r="AUA23" s="877"/>
      <c r="AUB23" s="877"/>
      <c r="AUC23" s="877"/>
      <c r="AUD23" s="877"/>
      <c r="AUE23" s="877"/>
      <c r="AUF23" s="877"/>
      <c r="AUG23" s="877"/>
      <c r="AUH23" s="877"/>
      <c r="AUI23" s="877"/>
      <c r="AUJ23" s="877"/>
      <c r="AUK23" s="877"/>
      <c r="AUL23" s="877"/>
      <c r="AUM23" s="877"/>
      <c r="AUN23" s="877"/>
      <c r="AUO23" s="877"/>
      <c r="AUP23" s="877"/>
      <c r="AUQ23" s="877"/>
      <c r="AUR23" s="877"/>
      <c r="AUS23" s="877"/>
      <c r="AUT23" s="877"/>
      <c r="AUU23" s="877"/>
      <c r="AUV23" s="877"/>
      <c r="AUW23" s="877"/>
      <c r="AUX23" s="877"/>
      <c r="AUY23" s="877"/>
      <c r="AUZ23" s="877"/>
      <c r="AVA23" s="877"/>
      <c r="AVB23" s="877"/>
      <c r="AVC23" s="877"/>
      <c r="AVD23" s="877"/>
      <c r="AVE23" s="877"/>
      <c r="AVF23" s="877"/>
      <c r="AVG23" s="877"/>
      <c r="AVH23" s="877"/>
      <c r="AVI23" s="877"/>
      <c r="AVJ23" s="877"/>
      <c r="AVK23" s="877"/>
      <c r="AVL23" s="877"/>
      <c r="AVM23" s="877"/>
      <c r="AVN23" s="877"/>
      <c r="AVO23" s="877"/>
      <c r="AVP23" s="877"/>
      <c r="AVQ23" s="877"/>
      <c r="AVR23" s="877"/>
      <c r="AVS23" s="877"/>
      <c r="AVT23" s="877"/>
      <c r="AVU23" s="877"/>
      <c r="AVV23" s="877"/>
      <c r="AVW23" s="877"/>
      <c r="AVX23" s="877"/>
      <c r="AVY23" s="877"/>
      <c r="AVZ23" s="877"/>
      <c r="AWA23" s="877"/>
      <c r="AWB23" s="877"/>
      <c r="AWC23" s="877"/>
      <c r="AWD23" s="877"/>
      <c r="AWE23" s="877"/>
      <c r="AWF23" s="877"/>
      <c r="AWG23" s="877"/>
      <c r="AWH23" s="877"/>
      <c r="AWI23" s="877"/>
      <c r="AWJ23" s="877"/>
      <c r="AWK23" s="877"/>
      <c r="AWL23" s="877"/>
      <c r="AWM23" s="877"/>
      <c r="AWN23" s="877"/>
      <c r="AWO23" s="877"/>
      <c r="AWP23" s="877"/>
      <c r="AWQ23" s="877"/>
      <c r="AWR23" s="877"/>
      <c r="AWS23" s="877"/>
      <c r="AWT23" s="877"/>
      <c r="AWU23" s="877"/>
      <c r="AWV23" s="877"/>
      <c r="AWW23" s="877"/>
      <c r="AWX23" s="877"/>
      <c r="AWY23" s="877"/>
      <c r="AWZ23" s="877"/>
      <c r="AXA23" s="877"/>
      <c r="AXB23" s="877"/>
      <c r="AXC23" s="877"/>
      <c r="AXD23" s="877"/>
      <c r="AXE23" s="877"/>
      <c r="AXF23" s="877"/>
      <c r="AXG23" s="877"/>
      <c r="AXH23" s="877"/>
      <c r="AXI23" s="877"/>
      <c r="AXJ23" s="877"/>
      <c r="AXK23" s="877"/>
      <c r="AXL23" s="877"/>
      <c r="AXM23" s="877"/>
      <c r="AXN23" s="877"/>
      <c r="AXO23" s="877"/>
      <c r="AXP23" s="877"/>
      <c r="AXQ23" s="877"/>
      <c r="AXR23" s="877"/>
      <c r="AXS23" s="877"/>
      <c r="AXT23" s="877"/>
      <c r="AXU23" s="877"/>
      <c r="AXV23" s="877"/>
      <c r="AXW23" s="877"/>
      <c r="AXX23" s="877"/>
      <c r="AXY23" s="877"/>
      <c r="AXZ23" s="877"/>
      <c r="AYA23" s="877"/>
      <c r="AYB23" s="877"/>
      <c r="AYC23" s="877"/>
      <c r="AYD23" s="877"/>
      <c r="AYE23" s="877"/>
      <c r="AYF23" s="877"/>
      <c r="AYG23" s="877"/>
      <c r="AYH23" s="877"/>
      <c r="AYI23" s="877"/>
      <c r="AYJ23" s="877"/>
      <c r="AYK23" s="877"/>
      <c r="AYL23" s="877"/>
      <c r="AYM23" s="877"/>
      <c r="AYN23" s="877"/>
      <c r="AYO23" s="877"/>
      <c r="AYP23" s="877"/>
      <c r="AYQ23" s="877"/>
      <c r="AYR23" s="877"/>
      <c r="AYS23" s="877"/>
      <c r="AYT23" s="877"/>
      <c r="AYU23" s="877"/>
      <c r="AYV23" s="877"/>
      <c r="AYW23" s="877"/>
      <c r="AYX23" s="877"/>
      <c r="AYY23" s="877"/>
      <c r="AYZ23" s="877"/>
      <c r="AZA23" s="877"/>
      <c r="AZB23" s="877"/>
      <c r="AZC23" s="877"/>
      <c r="AZD23" s="877"/>
      <c r="AZE23" s="877"/>
      <c r="AZF23" s="877"/>
      <c r="AZG23" s="877"/>
      <c r="AZH23" s="877"/>
      <c r="AZI23" s="877"/>
      <c r="AZJ23" s="877"/>
      <c r="AZK23" s="877"/>
      <c r="AZL23" s="877"/>
      <c r="AZM23" s="877"/>
      <c r="AZN23" s="877"/>
      <c r="AZO23" s="877"/>
      <c r="AZP23" s="877"/>
      <c r="AZQ23" s="877"/>
      <c r="AZR23" s="877"/>
      <c r="AZS23" s="877"/>
      <c r="AZT23" s="877"/>
      <c r="AZU23" s="877"/>
      <c r="AZV23" s="877"/>
      <c r="AZW23" s="877"/>
      <c r="AZX23" s="877"/>
      <c r="AZY23" s="877"/>
      <c r="AZZ23" s="877"/>
      <c r="BAA23" s="877"/>
      <c r="BAB23" s="877"/>
      <c r="BAC23" s="877"/>
      <c r="BAD23" s="877"/>
      <c r="BAE23" s="877"/>
      <c r="BAF23" s="877"/>
      <c r="BAG23" s="877"/>
      <c r="BAH23" s="877"/>
      <c r="BAI23" s="877"/>
      <c r="BAJ23" s="877"/>
      <c r="BAK23" s="877"/>
      <c r="BAL23" s="877"/>
      <c r="BAM23" s="877"/>
      <c r="BAN23" s="877"/>
      <c r="BAO23" s="877"/>
      <c r="BAP23" s="877"/>
      <c r="BAQ23" s="877"/>
      <c r="BAR23" s="877"/>
      <c r="BAS23" s="877"/>
      <c r="BAT23" s="877"/>
      <c r="BAU23" s="877"/>
      <c r="BAV23" s="877"/>
      <c r="BAW23" s="877"/>
      <c r="BAX23" s="877"/>
      <c r="BAY23" s="877"/>
      <c r="BAZ23" s="877"/>
      <c r="BBA23" s="877"/>
      <c r="BBB23" s="877"/>
      <c r="BBC23" s="877"/>
      <c r="BBD23" s="877"/>
      <c r="BBE23" s="877"/>
      <c r="BBF23" s="877"/>
      <c r="BBG23" s="877"/>
      <c r="BBH23" s="877"/>
      <c r="BBI23" s="877"/>
      <c r="BBJ23" s="877"/>
      <c r="BBK23" s="877"/>
      <c r="BBL23" s="877"/>
      <c r="BBM23" s="877"/>
      <c r="BBN23" s="877"/>
      <c r="BBO23" s="877"/>
      <c r="BBP23" s="877"/>
      <c r="BBQ23" s="877"/>
      <c r="BBR23" s="877"/>
      <c r="BBS23" s="877"/>
      <c r="BBT23" s="877"/>
      <c r="BBU23" s="877"/>
      <c r="BBV23" s="877"/>
      <c r="BBW23" s="877"/>
      <c r="BBX23" s="877"/>
      <c r="BBY23" s="877"/>
      <c r="BBZ23" s="877"/>
      <c r="BCA23" s="877"/>
      <c r="BCB23" s="877"/>
      <c r="BCC23" s="877"/>
      <c r="BCD23" s="877"/>
      <c r="BCE23" s="877"/>
      <c r="BCF23" s="877"/>
      <c r="BCG23" s="877"/>
      <c r="BCH23" s="877"/>
      <c r="BCI23" s="877"/>
      <c r="BCJ23" s="877"/>
      <c r="BCK23" s="877"/>
      <c r="BCL23" s="877"/>
      <c r="BCM23" s="877"/>
      <c r="BCN23" s="877"/>
      <c r="BCO23" s="877"/>
      <c r="BCP23" s="877"/>
      <c r="BCQ23" s="877"/>
      <c r="BCR23" s="877"/>
      <c r="BCS23" s="877"/>
      <c r="BCT23" s="877"/>
      <c r="BCU23" s="877"/>
      <c r="BCV23" s="877"/>
      <c r="BCW23" s="877"/>
      <c r="BCX23" s="877"/>
      <c r="BCY23" s="877"/>
      <c r="BCZ23" s="877"/>
      <c r="BDA23" s="877"/>
      <c r="BDB23" s="877"/>
      <c r="BDC23" s="877"/>
      <c r="BDD23" s="877"/>
      <c r="BDE23" s="877"/>
      <c r="BDF23" s="877"/>
      <c r="BDG23" s="877"/>
      <c r="BDH23" s="877"/>
      <c r="BDI23" s="877"/>
      <c r="BDJ23" s="877"/>
      <c r="BDK23" s="877"/>
      <c r="BDL23" s="877"/>
      <c r="BDM23" s="877"/>
      <c r="BDN23" s="877"/>
      <c r="BDO23" s="877"/>
      <c r="BDP23" s="877"/>
      <c r="BDQ23" s="877"/>
      <c r="BDR23" s="877"/>
      <c r="BDS23" s="877"/>
      <c r="BDT23" s="877"/>
      <c r="BDU23" s="877"/>
      <c r="BDV23" s="877"/>
      <c r="BDW23" s="877"/>
      <c r="BDX23" s="877"/>
      <c r="BDY23" s="877"/>
      <c r="BDZ23" s="877"/>
      <c r="BEA23" s="877"/>
      <c r="BEB23" s="877"/>
      <c r="BEC23" s="877"/>
      <c r="BED23" s="877"/>
      <c r="BEE23" s="877"/>
      <c r="BEF23" s="877"/>
      <c r="BEG23" s="877"/>
      <c r="BEH23" s="877"/>
      <c r="BEI23" s="877"/>
      <c r="BEJ23" s="877"/>
      <c r="BEK23" s="877"/>
      <c r="BEL23" s="877"/>
      <c r="BEM23" s="877"/>
      <c r="BEN23" s="877"/>
      <c r="BEO23" s="877"/>
      <c r="BEP23" s="877"/>
      <c r="BEQ23" s="877"/>
      <c r="BER23" s="877"/>
      <c r="BES23" s="877"/>
      <c r="BET23" s="877"/>
      <c r="BEU23" s="877"/>
      <c r="BEV23" s="877"/>
      <c r="BEW23" s="877"/>
      <c r="BEX23" s="877"/>
      <c r="BEY23" s="877"/>
      <c r="BEZ23" s="877"/>
      <c r="BFA23" s="877"/>
      <c r="BFB23" s="877"/>
      <c r="BFC23" s="877"/>
      <c r="BFD23" s="877"/>
      <c r="BFE23" s="877"/>
      <c r="BFF23" s="877"/>
      <c r="BFG23" s="877"/>
      <c r="BFH23" s="877"/>
      <c r="BFI23" s="877"/>
      <c r="BFJ23" s="877"/>
      <c r="BFK23" s="877"/>
      <c r="BFL23" s="877"/>
      <c r="BFM23" s="877"/>
      <c r="BFN23" s="877"/>
      <c r="BFO23" s="877"/>
      <c r="BFP23" s="877"/>
      <c r="BFQ23" s="877"/>
      <c r="BFR23" s="877"/>
      <c r="BFS23" s="877"/>
      <c r="BFT23" s="877"/>
      <c r="BFU23" s="877"/>
      <c r="BFV23" s="877"/>
      <c r="BFW23" s="877"/>
      <c r="BFX23" s="877"/>
      <c r="BFY23" s="877"/>
      <c r="BFZ23" s="877"/>
      <c r="BGA23" s="877"/>
      <c r="BGB23" s="877"/>
      <c r="BGC23" s="877"/>
      <c r="BGD23" s="877"/>
      <c r="BGE23" s="877"/>
      <c r="BGF23" s="877"/>
      <c r="BGG23" s="877"/>
      <c r="BGH23" s="877"/>
      <c r="BGI23" s="877"/>
      <c r="BGJ23" s="877"/>
      <c r="BGK23" s="877"/>
      <c r="BGL23" s="877"/>
      <c r="BGM23" s="877"/>
      <c r="BGN23" s="877"/>
      <c r="BGO23" s="877"/>
      <c r="BGP23" s="877"/>
      <c r="BGQ23" s="877"/>
      <c r="BGR23" s="877"/>
      <c r="BGS23" s="877"/>
      <c r="BGT23" s="877"/>
      <c r="BGU23" s="877"/>
      <c r="BGV23" s="877"/>
      <c r="BGW23" s="877"/>
      <c r="BGX23" s="877"/>
      <c r="BGY23" s="877"/>
      <c r="BGZ23" s="877"/>
      <c r="BHA23" s="877"/>
      <c r="BHB23" s="877"/>
      <c r="BHC23" s="877"/>
      <c r="BHD23" s="877"/>
      <c r="BHE23" s="877"/>
      <c r="BHF23" s="877"/>
      <c r="BHG23" s="877"/>
      <c r="BHH23" s="877"/>
      <c r="BHI23" s="877"/>
      <c r="BHJ23" s="877"/>
      <c r="BHK23" s="877"/>
      <c r="BHL23" s="877"/>
      <c r="BHM23" s="877"/>
      <c r="BHN23" s="877"/>
      <c r="BHO23" s="877"/>
      <c r="BHP23" s="877"/>
      <c r="BHQ23" s="877"/>
      <c r="BHR23" s="877"/>
      <c r="BHS23" s="877"/>
      <c r="BHT23" s="877"/>
      <c r="BHU23" s="877"/>
      <c r="BHV23" s="877"/>
      <c r="BHW23" s="877"/>
      <c r="BHX23" s="877"/>
      <c r="BHY23" s="877"/>
      <c r="BHZ23" s="877"/>
      <c r="BIA23" s="877"/>
      <c r="BIB23" s="877"/>
      <c r="BIC23" s="877"/>
      <c r="BID23" s="877"/>
      <c r="BIE23" s="877"/>
      <c r="BIF23" s="877"/>
      <c r="BIG23" s="877"/>
      <c r="BIH23" s="877"/>
      <c r="BII23" s="877"/>
      <c r="BIJ23" s="877"/>
      <c r="BIK23" s="877"/>
      <c r="BIL23" s="877"/>
      <c r="BIM23" s="877"/>
      <c r="BIN23" s="877"/>
      <c r="BIO23" s="877"/>
      <c r="BIP23" s="877"/>
      <c r="BIQ23" s="877"/>
      <c r="BIR23" s="877"/>
      <c r="BIS23" s="877"/>
      <c r="BIT23" s="877"/>
      <c r="BIU23" s="877"/>
      <c r="BIV23" s="877"/>
      <c r="BIW23" s="877"/>
      <c r="BIX23" s="877"/>
      <c r="BIY23" s="877"/>
      <c r="BIZ23" s="877"/>
      <c r="BJA23" s="877"/>
      <c r="BJB23" s="877"/>
      <c r="BJC23" s="877"/>
      <c r="BJD23" s="877"/>
      <c r="BJE23" s="877"/>
      <c r="BJF23" s="877"/>
      <c r="BJG23" s="877"/>
      <c r="BJH23" s="877"/>
      <c r="BJI23" s="877"/>
      <c r="BJJ23" s="877"/>
      <c r="BJK23" s="877"/>
      <c r="BJL23" s="877"/>
      <c r="BJM23" s="877"/>
      <c r="BJN23" s="877"/>
      <c r="BJO23" s="877"/>
      <c r="BJP23" s="877"/>
      <c r="BJQ23" s="877"/>
      <c r="BJR23" s="877"/>
      <c r="BJS23" s="877"/>
      <c r="BJT23" s="877"/>
      <c r="BJU23" s="877"/>
      <c r="BJV23" s="877"/>
      <c r="BJW23" s="877"/>
      <c r="BJX23" s="877"/>
      <c r="BJY23" s="877"/>
      <c r="BJZ23" s="877"/>
      <c r="BKA23" s="877"/>
      <c r="BKB23" s="877"/>
      <c r="BKC23" s="877"/>
      <c r="BKD23" s="877"/>
      <c r="BKE23" s="877"/>
      <c r="BKF23" s="877"/>
      <c r="BKG23" s="877"/>
      <c r="BKH23" s="877"/>
      <c r="BKI23" s="877"/>
      <c r="BKJ23" s="877"/>
      <c r="BKK23" s="877"/>
      <c r="BKL23" s="877"/>
      <c r="BKM23" s="877"/>
      <c r="BKN23" s="877"/>
      <c r="BKO23" s="877"/>
      <c r="BKP23" s="877"/>
      <c r="BKQ23" s="877"/>
      <c r="BKR23" s="877"/>
      <c r="BKS23" s="877"/>
      <c r="BKT23" s="877"/>
      <c r="BKU23" s="877"/>
      <c r="BKV23" s="877"/>
      <c r="BKW23" s="877"/>
      <c r="BKX23" s="877"/>
      <c r="BKY23" s="877"/>
      <c r="BKZ23" s="877"/>
      <c r="BLA23" s="877"/>
      <c r="BLB23" s="877"/>
      <c r="BLC23" s="877"/>
      <c r="BLD23" s="877"/>
      <c r="BLE23" s="877"/>
      <c r="BLF23" s="877"/>
      <c r="BLG23" s="877"/>
      <c r="BLH23" s="877"/>
      <c r="BLI23" s="877"/>
      <c r="BLJ23" s="877"/>
      <c r="BLK23" s="877"/>
      <c r="BLL23" s="877"/>
      <c r="BLM23" s="877"/>
      <c r="BLN23" s="877"/>
      <c r="BLO23" s="877"/>
      <c r="BLP23" s="877"/>
      <c r="BLQ23" s="877"/>
      <c r="BLR23" s="877"/>
      <c r="BLS23" s="877"/>
      <c r="BLT23" s="877"/>
      <c r="BLU23" s="877"/>
      <c r="BLV23" s="877"/>
      <c r="BLW23" s="877"/>
      <c r="BLX23" s="877"/>
      <c r="BLY23" s="877"/>
      <c r="BLZ23" s="877"/>
      <c r="BMA23" s="877"/>
      <c r="BMB23" s="877"/>
      <c r="BMC23" s="877"/>
      <c r="BMD23" s="877"/>
      <c r="BME23" s="877"/>
      <c r="BMF23" s="877"/>
      <c r="BMG23" s="877"/>
      <c r="BMH23" s="877"/>
      <c r="BMI23" s="877"/>
      <c r="BMJ23" s="877"/>
      <c r="BMK23" s="877"/>
      <c r="BML23" s="877"/>
      <c r="BMM23" s="877"/>
      <c r="BMN23" s="877"/>
      <c r="BMO23" s="877"/>
      <c r="BMP23" s="877"/>
      <c r="BMQ23" s="877"/>
      <c r="BMR23" s="877"/>
      <c r="BMS23" s="877"/>
      <c r="BMT23" s="877"/>
      <c r="BMU23" s="877"/>
      <c r="BMV23" s="877"/>
      <c r="BMW23" s="877"/>
      <c r="BMX23" s="877"/>
      <c r="BMY23" s="877"/>
      <c r="BMZ23" s="877"/>
      <c r="BNA23" s="877"/>
      <c r="BNB23" s="877"/>
      <c r="BNC23" s="877"/>
      <c r="BND23" s="877"/>
      <c r="BNE23" s="877"/>
      <c r="BNF23" s="877"/>
      <c r="BNG23" s="877"/>
      <c r="BNH23" s="877"/>
      <c r="BNI23" s="877"/>
      <c r="BNJ23" s="877"/>
      <c r="BNK23" s="877"/>
      <c r="BNL23" s="877"/>
      <c r="BNM23" s="877"/>
      <c r="BNN23" s="877"/>
      <c r="BNO23" s="877"/>
      <c r="BNP23" s="877"/>
      <c r="BNQ23" s="877"/>
      <c r="BNR23" s="877"/>
      <c r="BNS23" s="877"/>
      <c r="BNT23" s="877"/>
      <c r="BNU23" s="877"/>
      <c r="BNV23" s="877"/>
      <c r="BNW23" s="877"/>
      <c r="BNX23" s="877"/>
      <c r="BNY23" s="877"/>
      <c r="BNZ23" s="877"/>
      <c r="BOA23" s="877"/>
      <c r="BOB23" s="877"/>
      <c r="BOC23" s="877"/>
      <c r="BOD23" s="877"/>
      <c r="BOE23" s="877"/>
      <c r="BOF23" s="877"/>
      <c r="BOG23" s="877"/>
      <c r="BOH23" s="877"/>
      <c r="BOI23" s="877"/>
      <c r="BOJ23" s="877"/>
      <c r="BOK23" s="877"/>
      <c r="BOL23" s="877"/>
      <c r="BOM23" s="877"/>
      <c r="BON23" s="877"/>
      <c r="BOO23" s="877"/>
      <c r="BOP23" s="877"/>
      <c r="BOQ23" s="877"/>
      <c r="BOR23" s="877"/>
      <c r="BOS23" s="877"/>
      <c r="BOT23" s="877"/>
      <c r="BOU23" s="877"/>
      <c r="BOV23" s="877"/>
      <c r="BOW23" s="877"/>
      <c r="BOX23" s="877"/>
      <c r="BOY23" s="877"/>
      <c r="BOZ23" s="877"/>
      <c r="BPA23" s="877"/>
      <c r="BPB23" s="877"/>
      <c r="BPC23" s="877"/>
      <c r="BPD23" s="877"/>
      <c r="BPE23" s="877"/>
      <c r="BPF23" s="877"/>
      <c r="BPG23" s="877"/>
      <c r="BPH23" s="877"/>
      <c r="BPI23" s="877"/>
      <c r="BPJ23" s="877"/>
      <c r="BPK23" s="877"/>
      <c r="BPL23" s="877"/>
      <c r="BPM23" s="877"/>
      <c r="BPN23" s="877"/>
      <c r="BPO23" s="877"/>
      <c r="BPP23" s="877"/>
      <c r="BPQ23" s="877"/>
      <c r="BPR23" s="877"/>
      <c r="BPS23" s="877"/>
      <c r="BPT23" s="877"/>
      <c r="BPU23" s="877"/>
      <c r="BPV23" s="877"/>
      <c r="BPW23" s="877"/>
      <c r="BPX23" s="877"/>
      <c r="BPY23" s="877"/>
      <c r="BPZ23" s="877"/>
      <c r="BQA23" s="877"/>
      <c r="BQB23" s="877"/>
      <c r="BQC23" s="877"/>
      <c r="BQD23" s="877"/>
      <c r="BQE23" s="877"/>
      <c r="BQF23" s="877"/>
      <c r="BQG23" s="877"/>
      <c r="BQH23" s="877"/>
      <c r="BQI23" s="877"/>
      <c r="BQJ23" s="877"/>
      <c r="BQK23" s="877"/>
      <c r="BQL23" s="877"/>
      <c r="BQM23" s="877"/>
      <c r="BQN23" s="877"/>
      <c r="BQO23" s="877"/>
      <c r="BQP23" s="877"/>
      <c r="BQQ23" s="877"/>
      <c r="BQR23" s="877"/>
      <c r="BQS23" s="877"/>
      <c r="BQT23" s="877"/>
      <c r="BQU23" s="877"/>
      <c r="BQV23" s="877"/>
      <c r="BQW23" s="877"/>
      <c r="BQX23" s="877"/>
      <c r="BQY23" s="877"/>
      <c r="BQZ23" s="877"/>
      <c r="BRA23" s="877"/>
      <c r="BRB23" s="877"/>
      <c r="BRC23" s="877"/>
      <c r="BRD23" s="877"/>
      <c r="BRE23" s="877"/>
      <c r="BRF23" s="877"/>
      <c r="BRG23" s="877"/>
      <c r="BRH23" s="877"/>
      <c r="BRI23" s="877"/>
      <c r="BRJ23" s="877"/>
      <c r="BRK23" s="877"/>
      <c r="BRL23" s="877"/>
      <c r="BRM23" s="877"/>
      <c r="BRN23" s="877"/>
      <c r="BRO23" s="877"/>
      <c r="BRP23" s="877"/>
      <c r="BRQ23" s="877"/>
      <c r="BRR23" s="877"/>
      <c r="BRS23" s="877"/>
      <c r="BRT23" s="877"/>
      <c r="BRU23" s="877"/>
      <c r="BRV23" s="877"/>
      <c r="BRW23" s="877"/>
      <c r="BRX23" s="877"/>
      <c r="BRY23" s="877"/>
      <c r="BRZ23" s="877"/>
      <c r="BSA23" s="877"/>
      <c r="BSB23" s="877"/>
      <c r="BSC23" s="877"/>
      <c r="BSD23" s="877"/>
      <c r="BSE23" s="877"/>
      <c r="BSF23" s="877"/>
      <c r="BSG23" s="877"/>
      <c r="BSH23" s="877"/>
      <c r="BSI23" s="877"/>
      <c r="BSJ23" s="877"/>
      <c r="BSK23" s="877"/>
      <c r="BSL23" s="877"/>
      <c r="BSM23" s="877"/>
      <c r="BSN23" s="877"/>
      <c r="BSO23" s="877"/>
      <c r="BSP23" s="877"/>
      <c r="BSQ23" s="877"/>
      <c r="BSR23" s="877"/>
      <c r="BSS23" s="877"/>
      <c r="BST23" s="877"/>
      <c r="BSU23" s="877"/>
      <c r="BSV23" s="877"/>
      <c r="BSW23" s="877"/>
      <c r="BSX23" s="877"/>
      <c r="BSY23" s="877"/>
      <c r="BSZ23" s="877"/>
      <c r="BTA23" s="877"/>
      <c r="BTB23" s="877"/>
      <c r="BTC23" s="877"/>
      <c r="BTD23" s="877"/>
      <c r="BTE23" s="877"/>
      <c r="BTF23" s="877"/>
      <c r="BTG23" s="877"/>
      <c r="BTH23" s="877"/>
      <c r="BTI23" s="877"/>
      <c r="BTJ23" s="877"/>
      <c r="BTK23" s="877"/>
      <c r="BTL23" s="877"/>
      <c r="BTM23" s="877"/>
      <c r="BTN23" s="877"/>
      <c r="BTO23" s="877"/>
      <c r="BTP23" s="877"/>
      <c r="BTQ23" s="877"/>
      <c r="BTR23" s="877"/>
      <c r="BTS23" s="877"/>
      <c r="BTT23" s="877"/>
      <c r="BTU23" s="877"/>
      <c r="BTV23" s="877"/>
      <c r="BTW23" s="877"/>
      <c r="BTX23" s="877"/>
      <c r="BTY23" s="877"/>
      <c r="BTZ23" s="877"/>
      <c r="BUA23" s="877"/>
      <c r="BUB23" s="877"/>
      <c r="BUC23" s="877"/>
      <c r="BUD23" s="877"/>
      <c r="BUE23" s="877"/>
      <c r="BUF23" s="877"/>
      <c r="BUG23" s="877"/>
      <c r="BUH23" s="877"/>
      <c r="BUI23" s="877"/>
      <c r="BUJ23" s="877"/>
      <c r="BUK23" s="877"/>
      <c r="BUL23" s="877"/>
      <c r="BUM23" s="877"/>
      <c r="BUN23" s="877"/>
      <c r="BUO23" s="877"/>
      <c r="BUP23" s="877"/>
      <c r="BUQ23" s="877"/>
      <c r="BUR23" s="877"/>
      <c r="BUS23" s="877"/>
      <c r="BUT23" s="877"/>
      <c r="BUU23" s="877"/>
      <c r="BUV23" s="877"/>
      <c r="BUW23" s="877"/>
      <c r="BUX23" s="877"/>
      <c r="BUY23" s="877"/>
      <c r="BUZ23" s="877"/>
      <c r="BVA23" s="877"/>
      <c r="BVB23" s="877"/>
      <c r="BVC23" s="877"/>
      <c r="BVD23" s="877"/>
      <c r="BVE23" s="877"/>
      <c r="BVF23" s="877"/>
      <c r="BVG23" s="877"/>
      <c r="BVH23" s="877"/>
      <c r="BVI23" s="877"/>
      <c r="BVJ23" s="877"/>
      <c r="BVK23" s="877"/>
      <c r="BVL23" s="877"/>
      <c r="BVM23" s="877"/>
      <c r="BVN23" s="877"/>
      <c r="BVO23" s="877"/>
      <c r="BVP23" s="877"/>
      <c r="BVQ23" s="877"/>
      <c r="BVR23" s="877"/>
      <c r="BVS23" s="877"/>
      <c r="BVT23" s="877"/>
      <c r="BVU23" s="877"/>
      <c r="BVV23" s="877"/>
      <c r="BVW23" s="877"/>
      <c r="BVX23" s="877"/>
      <c r="BVY23" s="877"/>
      <c r="BVZ23" s="877"/>
      <c r="BWA23" s="877"/>
      <c r="BWB23" s="877"/>
      <c r="BWC23" s="877"/>
      <c r="BWD23" s="877"/>
      <c r="BWE23" s="877"/>
      <c r="BWF23" s="877"/>
      <c r="BWG23" s="877"/>
      <c r="BWH23" s="877"/>
      <c r="BWI23" s="877"/>
      <c r="BWJ23" s="877"/>
      <c r="BWK23" s="877"/>
      <c r="BWL23" s="877"/>
      <c r="BWM23" s="877"/>
      <c r="BWN23" s="877"/>
      <c r="BWO23" s="877"/>
      <c r="BWP23" s="877"/>
      <c r="BWQ23" s="877"/>
      <c r="BWR23" s="877"/>
      <c r="BWS23" s="877"/>
      <c r="BWT23" s="877"/>
      <c r="BWU23" s="877"/>
      <c r="BWV23" s="877"/>
      <c r="BWW23" s="877"/>
      <c r="BWX23" s="877"/>
      <c r="BWY23" s="877"/>
      <c r="BWZ23" s="877"/>
      <c r="BXA23" s="877"/>
      <c r="BXB23" s="877"/>
      <c r="BXC23" s="877"/>
      <c r="BXD23" s="877"/>
      <c r="BXE23" s="877"/>
      <c r="BXF23" s="877"/>
      <c r="BXG23" s="877"/>
      <c r="BXH23" s="877"/>
      <c r="BXI23" s="877"/>
      <c r="BXJ23" s="877"/>
      <c r="BXK23" s="877"/>
      <c r="BXL23" s="877"/>
      <c r="BXM23" s="877"/>
      <c r="BXN23" s="877"/>
      <c r="BXO23" s="877"/>
      <c r="BXP23" s="877"/>
      <c r="BXQ23" s="877"/>
      <c r="BXR23" s="877"/>
      <c r="BXS23" s="877"/>
      <c r="BXT23" s="877"/>
      <c r="BXU23" s="877"/>
      <c r="BXV23" s="877"/>
      <c r="BXW23" s="877"/>
      <c r="BXX23" s="877"/>
      <c r="BXY23" s="877"/>
      <c r="BXZ23" s="877"/>
      <c r="BYA23" s="877"/>
      <c r="BYB23" s="877"/>
      <c r="BYC23" s="877"/>
      <c r="BYD23" s="877"/>
      <c r="BYE23" s="877"/>
      <c r="BYF23" s="877"/>
      <c r="BYG23" s="877"/>
      <c r="BYH23" s="877"/>
      <c r="BYI23" s="877"/>
      <c r="BYJ23" s="877"/>
      <c r="BYK23" s="877"/>
      <c r="BYL23" s="877"/>
      <c r="BYM23" s="877"/>
      <c r="BYN23" s="877"/>
      <c r="BYO23" s="877"/>
      <c r="BYP23" s="877"/>
      <c r="BYQ23" s="877"/>
      <c r="BYR23" s="877"/>
      <c r="BYS23" s="877"/>
      <c r="BYT23" s="877"/>
      <c r="BYU23" s="877"/>
      <c r="BYV23" s="877"/>
      <c r="BYW23" s="877"/>
      <c r="BYX23" s="877"/>
      <c r="BYY23" s="877"/>
      <c r="BYZ23" s="877"/>
      <c r="BZA23" s="877"/>
      <c r="BZB23" s="877"/>
      <c r="BZC23" s="877"/>
      <c r="BZD23" s="877"/>
      <c r="BZE23" s="877"/>
      <c r="BZF23" s="877"/>
      <c r="BZG23" s="877"/>
      <c r="BZH23" s="877"/>
      <c r="BZI23" s="877"/>
      <c r="BZJ23" s="877"/>
      <c r="BZK23" s="877"/>
      <c r="BZL23" s="877"/>
      <c r="BZM23" s="877"/>
      <c r="BZN23" s="877"/>
      <c r="BZO23" s="877"/>
      <c r="BZP23" s="877"/>
      <c r="BZQ23" s="877"/>
      <c r="BZR23" s="877"/>
      <c r="BZS23" s="877"/>
      <c r="BZT23" s="877"/>
      <c r="BZU23" s="877"/>
      <c r="BZV23" s="877"/>
      <c r="BZW23" s="877"/>
      <c r="BZX23" s="877"/>
      <c r="BZY23" s="877"/>
      <c r="BZZ23" s="877"/>
      <c r="CAA23" s="877"/>
      <c r="CAB23" s="877"/>
      <c r="CAC23" s="877"/>
      <c r="CAD23" s="877"/>
      <c r="CAE23" s="877"/>
      <c r="CAF23" s="877"/>
      <c r="CAG23" s="877"/>
      <c r="CAH23" s="877"/>
      <c r="CAI23" s="877"/>
      <c r="CAJ23" s="877"/>
      <c r="CAK23" s="877"/>
      <c r="CAL23" s="877"/>
      <c r="CAM23" s="877"/>
      <c r="CAN23" s="877"/>
      <c r="CAO23" s="877"/>
      <c r="CAP23" s="877"/>
      <c r="CAQ23" s="877"/>
      <c r="CAR23" s="877"/>
      <c r="CAS23" s="877"/>
      <c r="CAT23" s="877"/>
      <c r="CAU23" s="877"/>
      <c r="CAV23" s="877"/>
      <c r="CAW23" s="877"/>
      <c r="CAX23" s="877"/>
      <c r="CAY23" s="877"/>
      <c r="CAZ23" s="877"/>
      <c r="CBA23" s="877"/>
      <c r="CBB23" s="877"/>
      <c r="CBC23" s="877"/>
      <c r="CBD23" s="877"/>
      <c r="CBE23" s="877"/>
      <c r="CBF23" s="877"/>
      <c r="CBG23" s="877"/>
      <c r="CBH23" s="877"/>
      <c r="CBI23" s="877"/>
      <c r="CBJ23" s="877"/>
      <c r="CBK23" s="877"/>
      <c r="CBL23" s="877"/>
      <c r="CBM23" s="877"/>
      <c r="CBN23" s="877"/>
      <c r="CBO23" s="877"/>
      <c r="CBP23" s="877"/>
      <c r="CBQ23" s="877"/>
      <c r="CBR23" s="877"/>
      <c r="CBS23" s="877"/>
      <c r="CBT23" s="877"/>
      <c r="CBU23" s="877"/>
      <c r="CBV23" s="877"/>
      <c r="CBW23" s="877"/>
      <c r="CBX23" s="877"/>
      <c r="CBY23" s="877"/>
      <c r="CBZ23" s="877"/>
      <c r="CCA23" s="877"/>
      <c r="CCB23" s="877"/>
      <c r="CCC23" s="877"/>
      <c r="CCD23" s="877"/>
      <c r="CCE23" s="877"/>
      <c r="CCF23" s="877"/>
      <c r="CCG23" s="877"/>
      <c r="CCH23" s="877"/>
      <c r="CCI23" s="877"/>
      <c r="CCJ23" s="877"/>
      <c r="CCK23" s="877"/>
      <c r="CCL23" s="877"/>
      <c r="CCM23" s="877"/>
      <c r="CCN23" s="877"/>
      <c r="CCO23" s="877"/>
      <c r="CCP23" s="877"/>
      <c r="CCQ23" s="877"/>
      <c r="CCR23" s="877"/>
      <c r="CCS23" s="877"/>
      <c r="CCT23" s="877"/>
      <c r="CCU23" s="877"/>
      <c r="CCV23" s="877"/>
      <c r="CCW23" s="877"/>
      <c r="CCX23" s="877"/>
      <c r="CCY23" s="877"/>
      <c r="CCZ23" s="877"/>
      <c r="CDA23" s="877"/>
      <c r="CDB23" s="877"/>
      <c r="CDC23" s="877"/>
      <c r="CDD23" s="877"/>
      <c r="CDE23" s="877"/>
      <c r="CDF23" s="877"/>
      <c r="CDG23" s="877"/>
      <c r="CDH23" s="877"/>
      <c r="CDI23" s="877"/>
      <c r="CDJ23" s="877"/>
      <c r="CDK23" s="877"/>
      <c r="CDL23" s="877"/>
      <c r="CDM23" s="877"/>
      <c r="CDN23" s="877"/>
      <c r="CDO23" s="877"/>
      <c r="CDP23" s="877"/>
      <c r="CDQ23" s="877"/>
      <c r="CDR23" s="877"/>
      <c r="CDS23" s="877"/>
      <c r="CDT23" s="877"/>
      <c r="CDU23" s="877"/>
      <c r="CDV23" s="877"/>
      <c r="CDW23" s="877"/>
      <c r="CDX23" s="877"/>
      <c r="CDY23" s="877"/>
      <c r="CDZ23" s="877"/>
      <c r="CEA23" s="877"/>
      <c r="CEB23" s="877"/>
      <c r="CEC23" s="877"/>
      <c r="CED23" s="877"/>
      <c r="CEE23" s="877"/>
      <c r="CEF23" s="877"/>
      <c r="CEG23" s="877"/>
      <c r="CEH23" s="877"/>
      <c r="CEI23" s="877"/>
      <c r="CEJ23" s="877"/>
      <c r="CEK23" s="877"/>
      <c r="CEL23" s="877"/>
      <c r="CEM23" s="877"/>
      <c r="CEN23" s="877"/>
      <c r="CEO23" s="877"/>
      <c r="CEP23" s="877"/>
      <c r="CEQ23" s="877"/>
      <c r="CER23" s="877"/>
      <c r="CES23" s="877"/>
      <c r="CET23" s="877"/>
      <c r="CEU23" s="877"/>
      <c r="CEV23" s="877"/>
      <c r="CEW23" s="877"/>
      <c r="CEX23" s="877"/>
      <c r="CEY23" s="877"/>
      <c r="CEZ23" s="877"/>
      <c r="CFA23" s="877"/>
      <c r="CFB23" s="877"/>
      <c r="CFC23" s="877"/>
      <c r="CFD23" s="877"/>
      <c r="CFE23" s="877"/>
      <c r="CFF23" s="877"/>
      <c r="CFG23" s="877"/>
      <c r="CFH23" s="877"/>
      <c r="CFI23" s="877"/>
      <c r="CFJ23" s="877"/>
      <c r="CFK23" s="877"/>
      <c r="CFL23" s="877"/>
      <c r="CFM23" s="877"/>
      <c r="CFN23" s="877"/>
      <c r="CFO23" s="877"/>
      <c r="CFP23" s="877"/>
      <c r="CFQ23" s="877"/>
      <c r="CFR23" s="877"/>
      <c r="CFS23" s="877"/>
      <c r="CFT23" s="877"/>
      <c r="CFU23" s="877"/>
      <c r="CFV23" s="877"/>
      <c r="CFW23" s="877"/>
      <c r="CFX23" s="877"/>
      <c r="CFY23" s="877"/>
      <c r="CFZ23" s="877"/>
      <c r="CGA23" s="877"/>
      <c r="CGB23" s="877"/>
      <c r="CGC23" s="877"/>
      <c r="CGD23" s="877"/>
      <c r="CGE23" s="877"/>
      <c r="CGF23" s="877"/>
      <c r="CGG23" s="877"/>
      <c r="CGH23" s="877"/>
      <c r="CGI23" s="877"/>
      <c r="CGJ23" s="877"/>
      <c r="CGK23" s="877"/>
      <c r="CGL23" s="877"/>
      <c r="CGM23" s="877"/>
      <c r="CGN23" s="877"/>
      <c r="CGO23" s="877"/>
      <c r="CGP23" s="877"/>
      <c r="CGQ23" s="877"/>
      <c r="CGR23" s="877"/>
      <c r="CGS23" s="877"/>
      <c r="CGT23" s="877"/>
      <c r="CGU23" s="877"/>
      <c r="CGV23" s="877"/>
      <c r="CGW23" s="877"/>
      <c r="CGX23" s="877"/>
      <c r="CGY23" s="877"/>
      <c r="CGZ23" s="877"/>
      <c r="CHA23" s="877"/>
      <c r="CHB23" s="877"/>
      <c r="CHC23" s="877"/>
      <c r="CHD23" s="877"/>
      <c r="CHE23" s="877"/>
      <c r="CHF23" s="877"/>
      <c r="CHG23" s="877"/>
      <c r="CHH23" s="877"/>
      <c r="CHI23" s="877"/>
      <c r="CHJ23" s="877"/>
      <c r="CHK23" s="877"/>
      <c r="CHL23" s="877"/>
      <c r="CHM23" s="877"/>
      <c r="CHN23" s="877"/>
      <c r="CHO23" s="877"/>
      <c r="CHP23" s="877"/>
      <c r="CHQ23" s="877"/>
      <c r="CHR23" s="877"/>
      <c r="CHS23" s="877"/>
      <c r="CHT23" s="877"/>
      <c r="CHU23" s="877"/>
      <c r="CHV23" s="877"/>
      <c r="CHW23" s="877"/>
      <c r="CHX23" s="877"/>
      <c r="CHY23" s="877"/>
      <c r="CHZ23" s="877"/>
      <c r="CIA23" s="877"/>
      <c r="CIB23" s="877"/>
      <c r="CIC23" s="877"/>
      <c r="CID23" s="877"/>
      <c r="CIE23" s="877"/>
      <c r="CIF23" s="877"/>
      <c r="CIG23" s="877"/>
      <c r="CIH23" s="877"/>
      <c r="CII23" s="877"/>
      <c r="CIJ23" s="877"/>
      <c r="CIK23" s="877"/>
      <c r="CIL23" s="877"/>
      <c r="CIM23" s="877"/>
      <c r="CIN23" s="877"/>
      <c r="CIO23" s="877"/>
      <c r="CIP23" s="877"/>
      <c r="CIQ23" s="877"/>
      <c r="CIR23" s="877"/>
      <c r="CIS23" s="877"/>
      <c r="CIT23" s="877"/>
      <c r="CIU23" s="877"/>
      <c r="CIV23" s="877"/>
      <c r="CIW23" s="877"/>
      <c r="CIX23" s="877"/>
      <c r="CIY23" s="877"/>
      <c r="CIZ23" s="877"/>
      <c r="CJA23" s="877"/>
      <c r="CJB23" s="877"/>
      <c r="CJC23" s="877"/>
      <c r="CJD23" s="877"/>
      <c r="CJE23" s="877"/>
      <c r="CJF23" s="877"/>
      <c r="CJG23" s="877"/>
      <c r="CJH23" s="877"/>
      <c r="CJI23" s="877"/>
      <c r="CJJ23" s="877"/>
      <c r="CJK23" s="877"/>
      <c r="CJL23" s="877"/>
      <c r="CJM23" s="877"/>
      <c r="CJN23" s="877"/>
      <c r="CJO23" s="877"/>
      <c r="CJP23" s="877"/>
      <c r="CJQ23" s="877"/>
      <c r="CJR23" s="877"/>
      <c r="CJS23" s="877"/>
      <c r="CJT23" s="877"/>
      <c r="CJU23" s="877"/>
      <c r="CJV23" s="877"/>
      <c r="CJW23" s="877"/>
      <c r="CJX23" s="877"/>
      <c r="CJY23" s="877"/>
      <c r="CJZ23" s="877"/>
      <c r="CKA23" s="877"/>
      <c r="CKB23" s="877"/>
      <c r="CKC23" s="877"/>
      <c r="CKD23" s="877"/>
      <c r="CKE23" s="877"/>
      <c r="CKF23" s="877"/>
      <c r="CKG23" s="877"/>
      <c r="CKH23" s="877"/>
      <c r="CKI23" s="877"/>
      <c r="CKJ23" s="877"/>
      <c r="CKK23" s="877"/>
      <c r="CKL23" s="877"/>
      <c r="CKM23" s="877"/>
      <c r="CKN23" s="877"/>
      <c r="CKO23" s="877"/>
      <c r="CKP23" s="877"/>
      <c r="CKQ23" s="877"/>
      <c r="CKR23" s="877"/>
      <c r="CKS23" s="877"/>
      <c r="CKT23" s="877"/>
      <c r="CKU23" s="877"/>
      <c r="CKV23" s="877"/>
      <c r="CKW23" s="877"/>
      <c r="CKX23" s="877"/>
      <c r="CKY23" s="877"/>
      <c r="CKZ23" s="877"/>
      <c r="CLA23" s="877"/>
      <c r="CLB23" s="877"/>
      <c r="CLC23" s="877"/>
      <c r="CLD23" s="877"/>
      <c r="CLE23" s="877"/>
      <c r="CLF23" s="877"/>
      <c r="CLG23" s="877"/>
      <c r="CLH23" s="877"/>
      <c r="CLI23" s="877"/>
      <c r="CLJ23" s="877"/>
      <c r="CLK23" s="877"/>
      <c r="CLL23" s="877"/>
      <c r="CLM23" s="877"/>
      <c r="CLN23" s="877"/>
      <c r="CLO23" s="877"/>
      <c r="CLP23" s="877"/>
      <c r="CLQ23" s="877"/>
      <c r="CLR23" s="877"/>
      <c r="CLS23" s="877"/>
      <c r="CLT23" s="877"/>
      <c r="CLU23" s="877"/>
      <c r="CLV23" s="877"/>
      <c r="CLW23" s="877"/>
      <c r="CLX23" s="877"/>
      <c r="CLY23" s="877"/>
      <c r="CLZ23" s="877"/>
      <c r="CMA23" s="877"/>
      <c r="CMB23" s="877"/>
      <c r="CMC23" s="877"/>
      <c r="CMD23" s="877"/>
      <c r="CME23" s="877"/>
      <c r="CMF23" s="877"/>
      <c r="CMG23" s="877"/>
      <c r="CMH23" s="877"/>
      <c r="CMI23" s="877"/>
      <c r="CMJ23" s="877"/>
      <c r="CMK23" s="877"/>
      <c r="CML23" s="877"/>
      <c r="CMM23" s="877"/>
      <c r="CMN23" s="877"/>
      <c r="CMO23" s="877"/>
      <c r="CMP23" s="877"/>
      <c r="CMQ23" s="877"/>
      <c r="CMR23" s="877"/>
      <c r="CMS23" s="877"/>
      <c r="CMT23" s="877"/>
      <c r="CMU23" s="877"/>
      <c r="CMV23" s="877"/>
      <c r="CMW23" s="877"/>
      <c r="CMX23" s="877"/>
      <c r="CMY23" s="877"/>
      <c r="CMZ23" s="877"/>
      <c r="CNA23" s="877"/>
      <c r="CNB23" s="877"/>
      <c r="CNC23" s="877"/>
      <c r="CND23" s="877"/>
      <c r="CNE23" s="877"/>
      <c r="CNF23" s="877"/>
      <c r="CNG23" s="877"/>
      <c r="CNH23" s="877"/>
      <c r="CNI23" s="877"/>
      <c r="CNJ23" s="877"/>
      <c r="CNK23" s="877"/>
      <c r="CNL23" s="877"/>
      <c r="CNM23" s="877"/>
      <c r="CNN23" s="877"/>
      <c r="CNO23" s="877"/>
      <c r="CNP23" s="877"/>
      <c r="CNQ23" s="877"/>
      <c r="CNR23" s="877"/>
      <c r="CNS23" s="877"/>
      <c r="CNT23" s="877"/>
      <c r="CNU23" s="877"/>
      <c r="CNV23" s="877"/>
      <c r="CNW23" s="877"/>
      <c r="CNX23" s="877"/>
      <c r="CNY23" s="877"/>
      <c r="CNZ23" s="877"/>
      <c r="COA23" s="877"/>
      <c r="COB23" s="877"/>
      <c r="COC23" s="877"/>
      <c r="COD23" s="877"/>
      <c r="COE23" s="877"/>
      <c r="COF23" s="877"/>
      <c r="COG23" s="877"/>
      <c r="COH23" s="877"/>
      <c r="COI23" s="877"/>
      <c r="COJ23" s="877"/>
      <c r="COK23" s="877"/>
      <c r="COL23" s="877"/>
      <c r="COM23" s="877"/>
      <c r="CON23" s="877"/>
      <c r="COO23" s="877"/>
      <c r="COP23" s="877"/>
      <c r="COQ23" s="877"/>
      <c r="COR23" s="877"/>
      <c r="COS23" s="877"/>
      <c r="COT23" s="877"/>
      <c r="COU23" s="877"/>
      <c r="COV23" s="877"/>
      <c r="COW23" s="877"/>
      <c r="COX23" s="877"/>
      <c r="COY23" s="877"/>
      <c r="COZ23" s="877"/>
      <c r="CPA23" s="877"/>
      <c r="CPB23" s="877"/>
      <c r="CPC23" s="877"/>
      <c r="CPD23" s="877"/>
      <c r="CPE23" s="877"/>
      <c r="CPF23" s="877"/>
      <c r="CPG23" s="877"/>
      <c r="CPH23" s="877"/>
      <c r="CPI23" s="877"/>
      <c r="CPJ23" s="877"/>
      <c r="CPK23" s="877"/>
      <c r="CPL23" s="877"/>
      <c r="CPM23" s="877"/>
      <c r="CPN23" s="877"/>
      <c r="CPO23" s="877"/>
      <c r="CPP23" s="877"/>
      <c r="CPQ23" s="877"/>
      <c r="CPR23" s="877"/>
      <c r="CPS23" s="877"/>
      <c r="CPT23" s="877"/>
      <c r="CPU23" s="877"/>
      <c r="CPV23" s="877"/>
      <c r="CPW23" s="877"/>
      <c r="CPX23" s="877"/>
      <c r="CPY23" s="877"/>
      <c r="CPZ23" s="877"/>
      <c r="CQA23" s="877"/>
      <c r="CQB23" s="877"/>
      <c r="CQC23" s="877"/>
      <c r="CQD23" s="877"/>
      <c r="CQE23" s="877"/>
      <c r="CQF23" s="877"/>
      <c r="CQG23" s="877"/>
      <c r="CQH23" s="877"/>
      <c r="CQI23" s="877"/>
      <c r="CQJ23" s="877"/>
      <c r="CQK23" s="877"/>
      <c r="CQL23" s="877"/>
      <c r="CQM23" s="877"/>
      <c r="CQN23" s="877"/>
      <c r="CQO23" s="877"/>
      <c r="CQP23" s="877"/>
      <c r="CQQ23" s="877"/>
      <c r="CQR23" s="877"/>
      <c r="CQS23" s="877"/>
      <c r="CQT23" s="877"/>
      <c r="CQU23" s="877"/>
      <c r="CQV23" s="877"/>
      <c r="CQW23" s="877"/>
      <c r="CQX23" s="877"/>
      <c r="CQY23" s="877"/>
      <c r="CQZ23" s="877"/>
      <c r="CRA23" s="877"/>
      <c r="CRB23" s="877"/>
      <c r="CRC23" s="877"/>
      <c r="CRD23" s="877"/>
      <c r="CRE23" s="877"/>
      <c r="CRF23" s="877"/>
      <c r="CRG23" s="877"/>
      <c r="CRH23" s="877"/>
      <c r="CRI23" s="877"/>
      <c r="CRJ23" s="877"/>
      <c r="CRK23" s="877"/>
      <c r="CRL23" s="877"/>
      <c r="CRM23" s="877"/>
      <c r="CRN23" s="877"/>
      <c r="CRO23" s="877"/>
      <c r="CRP23" s="877"/>
      <c r="CRQ23" s="877"/>
      <c r="CRR23" s="877"/>
      <c r="CRS23" s="877"/>
      <c r="CRT23" s="877"/>
      <c r="CRU23" s="877"/>
      <c r="CRV23" s="877"/>
      <c r="CRW23" s="877"/>
      <c r="CRX23" s="877"/>
      <c r="CRY23" s="877"/>
      <c r="CRZ23" s="877"/>
      <c r="CSA23" s="877"/>
      <c r="CSB23" s="877"/>
      <c r="CSC23" s="877"/>
      <c r="CSD23" s="877"/>
      <c r="CSE23" s="877"/>
      <c r="CSF23" s="877"/>
      <c r="CSG23" s="877"/>
      <c r="CSH23" s="877"/>
      <c r="CSI23" s="877"/>
      <c r="CSJ23" s="877"/>
      <c r="CSK23" s="877"/>
      <c r="CSL23" s="877"/>
      <c r="CSM23" s="877"/>
      <c r="CSN23" s="877"/>
      <c r="CSO23" s="877"/>
      <c r="CSP23" s="877"/>
      <c r="CSQ23" s="877"/>
      <c r="CSR23" s="877"/>
      <c r="CSS23" s="877"/>
      <c r="CST23" s="877"/>
      <c r="CSU23" s="877"/>
      <c r="CSV23" s="877"/>
      <c r="CSW23" s="877"/>
      <c r="CSX23" s="877"/>
      <c r="CSY23" s="877"/>
      <c r="CSZ23" s="877"/>
      <c r="CTA23" s="877"/>
      <c r="CTB23" s="877"/>
      <c r="CTC23" s="877"/>
      <c r="CTD23" s="877"/>
      <c r="CTE23" s="877"/>
      <c r="CTF23" s="877"/>
      <c r="CTG23" s="877"/>
      <c r="CTH23" s="877"/>
      <c r="CTI23" s="877"/>
      <c r="CTJ23" s="877"/>
      <c r="CTK23" s="877"/>
      <c r="CTL23" s="877"/>
      <c r="CTM23" s="877"/>
      <c r="CTN23" s="877"/>
      <c r="CTO23" s="877"/>
      <c r="CTP23" s="877"/>
      <c r="CTQ23" s="877"/>
      <c r="CTR23" s="877"/>
      <c r="CTS23" s="877"/>
      <c r="CTT23" s="877"/>
      <c r="CTU23" s="877"/>
      <c r="CTV23" s="877"/>
      <c r="CTW23" s="877"/>
      <c r="CTX23" s="877"/>
      <c r="CTY23" s="877"/>
      <c r="CTZ23" s="877"/>
      <c r="CUA23" s="877"/>
      <c r="CUB23" s="877"/>
      <c r="CUC23" s="877"/>
      <c r="CUD23" s="877"/>
      <c r="CUE23" s="877"/>
      <c r="CUF23" s="877"/>
      <c r="CUG23" s="877"/>
      <c r="CUH23" s="877"/>
      <c r="CUI23" s="877"/>
      <c r="CUJ23" s="877"/>
      <c r="CUK23" s="877"/>
      <c r="CUL23" s="877"/>
      <c r="CUM23" s="877"/>
      <c r="CUN23" s="877"/>
      <c r="CUO23" s="877"/>
      <c r="CUP23" s="877"/>
      <c r="CUQ23" s="877"/>
      <c r="CUR23" s="877"/>
      <c r="CUS23" s="877"/>
      <c r="CUT23" s="877"/>
      <c r="CUU23" s="877"/>
      <c r="CUV23" s="877"/>
      <c r="CUW23" s="877"/>
      <c r="CUX23" s="877"/>
      <c r="CUY23" s="877"/>
      <c r="CUZ23" s="877"/>
      <c r="CVA23" s="877"/>
      <c r="CVB23" s="877"/>
      <c r="CVC23" s="877"/>
      <c r="CVD23" s="877"/>
      <c r="CVE23" s="877"/>
      <c r="CVF23" s="877"/>
      <c r="CVG23" s="877"/>
      <c r="CVH23" s="877"/>
      <c r="CVI23" s="877"/>
      <c r="CVJ23" s="877"/>
      <c r="CVK23" s="877"/>
      <c r="CVL23" s="877"/>
      <c r="CVM23" s="877"/>
      <c r="CVN23" s="877"/>
      <c r="CVO23" s="877"/>
      <c r="CVP23" s="877"/>
      <c r="CVQ23" s="877"/>
      <c r="CVR23" s="877"/>
      <c r="CVS23" s="877"/>
      <c r="CVT23" s="877"/>
      <c r="CVU23" s="877"/>
      <c r="CVV23" s="877"/>
      <c r="CVW23" s="877"/>
      <c r="CVX23" s="877"/>
      <c r="CVY23" s="877"/>
      <c r="CVZ23" s="877"/>
      <c r="CWA23" s="877"/>
      <c r="CWB23" s="877"/>
      <c r="CWC23" s="877"/>
      <c r="CWD23" s="877"/>
      <c r="CWE23" s="877"/>
      <c r="CWF23" s="877"/>
      <c r="CWG23" s="877"/>
      <c r="CWH23" s="877"/>
      <c r="CWI23" s="877"/>
      <c r="CWJ23" s="877"/>
      <c r="CWK23" s="877"/>
      <c r="CWL23" s="877"/>
      <c r="CWM23" s="877"/>
      <c r="CWN23" s="877"/>
      <c r="CWO23" s="877"/>
      <c r="CWP23" s="877"/>
      <c r="CWQ23" s="877"/>
      <c r="CWR23" s="877"/>
      <c r="CWS23" s="877"/>
      <c r="CWT23" s="877"/>
      <c r="CWU23" s="877"/>
      <c r="CWV23" s="877"/>
      <c r="CWW23" s="877"/>
      <c r="CWX23" s="877"/>
      <c r="CWY23" s="877"/>
      <c r="CWZ23" s="877"/>
      <c r="CXA23" s="877"/>
      <c r="CXB23" s="877"/>
      <c r="CXC23" s="877"/>
      <c r="CXD23" s="877"/>
      <c r="CXE23" s="877"/>
      <c r="CXF23" s="877"/>
      <c r="CXG23" s="877"/>
      <c r="CXH23" s="877"/>
      <c r="CXI23" s="877"/>
      <c r="CXJ23" s="877"/>
      <c r="CXK23" s="877"/>
      <c r="CXL23" s="877"/>
      <c r="CXM23" s="877"/>
      <c r="CXN23" s="877"/>
      <c r="CXO23" s="877"/>
      <c r="CXP23" s="877"/>
      <c r="CXQ23" s="877"/>
      <c r="CXR23" s="877"/>
      <c r="CXS23" s="877"/>
      <c r="CXT23" s="877"/>
      <c r="CXU23" s="877"/>
      <c r="CXV23" s="877"/>
      <c r="CXW23" s="877"/>
      <c r="CXX23" s="877"/>
      <c r="CXY23" s="877"/>
      <c r="CXZ23" s="877"/>
      <c r="CYA23" s="877"/>
      <c r="CYB23" s="877"/>
      <c r="CYC23" s="877"/>
      <c r="CYD23" s="877"/>
      <c r="CYE23" s="877"/>
      <c r="CYF23" s="877"/>
      <c r="CYG23" s="877"/>
      <c r="CYH23" s="877"/>
      <c r="CYI23" s="877"/>
      <c r="CYJ23" s="877"/>
      <c r="CYK23" s="877"/>
      <c r="CYL23" s="877"/>
      <c r="CYM23" s="877"/>
      <c r="CYN23" s="877"/>
      <c r="CYO23" s="877"/>
      <c r="CYP23" s="877"/>
      <c r="CYQ23" s="877"/>
      <c r="CYR23" s="877"/>
      <c r="CYS23" s="877"/>
      <c r="CYT23" s="877"/>
      <c r="CYU23" s="877"/>
      <c r="CYV23" s="877"/>
      <c r="CYW23" s="877"/>
      <c r="CYX23" s="877"/>
      <c r="CYY23" s="877"/>
      <c r="CYZ23" s="877"/>
      <c r="CZA23" s="877"/>
      <c r="CZB23" s="877"/>
      <c r="CZC23" s="877"/>
      <c r="CZD23" s="877"/>
      <c r="CZE23" s="877"/>
      <c r="CZF23" s="877"/>
      <c r="CZG23" s="877"/>
      <c r="CZH23" s="877"/>
      <c r="CZI23" s="877"/>
      <c r="CZJ23" s="877"/>
      <c r="CZK23" s="877"/>
      <c r="CZL23" s="877"/>
      <c r="CZM23" s="877"/>
      <c r="CZN23" s="877"/>
      <c r="CZO23" s="877"/>
      <c r="CZP23" s="877"/>
      <c r="CZQ23" s="877"/>
      <c r="CZR23" s="877"/>
      <c r="CZS23" s="877"/>
      <c r="CZT23" s="877"/>
      <c r="CZU23" s="877"/>
      <c r="CZV23" s="877"/>
      <c r="CZW23" s="877"/>
      <c r="CZX23" s="877"/>
      <c r="CZY23" s="877"/>
      <c r="CZZ23" s="877"/>
      <c r="DAA23" s="877"/>
      <c r="DAB23" s="877"/>
      <c r="DAC23" s="877"/>
      <c r="DAD23" s="877"/>
      <c r="DAE23" s="877"/>
      <c r="DAF23" s="877"/>
      <c r="DAG23" s="877"/>
      <c r="DAH23" s="877"/>
      <c r="DAI23" s="877"/>
      <c r="DAJ23" s="877"/>
      <c r="DAK23" s="877"/>
      <c r="DAL23" s="877"/>
      <c r="DAM23" s="877"/>
      <c r="DAN23" s="877"/>
      <c r="DAO23" s="877"/>
      <c r="DAP23" s="877"/>
      <c r="DAQ23" s="877"/>
      <c r="DAR23" s="877"/>
      <c r="DAS23" s="877"/>
      <c r="DAT23" s="877"/>
      <c r="DAU23" s="877"/>
      <c r="DAV23" s="877"/>
      <c r="DAW23" s="877"/>
      <c r="DAX23" s="877"/>
      <c r="DAY23" s="877"/>
      <c r="DAZ23" s="877"/>
      <c r="DBA23" s="877"/>
      <c r="DBB23" s="877"/>
      <c r="DBC23" s="877"/>
      <c r="DBD23" s="877"/>
      <c r="DBE23" s="877"/>
      <c r="DBF23" s="877"/>
      <c r="DBG23" s="877"/>
      <c r="DBH23" s="877"/>
      <c r="DBI23" s="877"/>
      <c r="DBJ23" s="877"/>
      <c r="DBK23" s="877"/>
      <c r="DBL23" s="877"/>
      <c r="DBM23" s="877"/>
      <c r="DBN23" s="877"/>
      <c r="DBO23" s="877"/>
      <c r="DBP23" s="877"/>
      <c r="DBQ23" s="877"/>
      <c r="DBR23" s="877"/>
      <c r="DBS23" s="877"/>
      <c r="DBT23" s="877"/>
      <c r="DBU23" s="877"/>
      <c r="DBV23" s="877"/>
      <c r="DBW23" s="877"/>
      <c r="DBX23" s="877"/>
      <c r="DBY23" s="877"/>
      <c r="DBZ23" s="877"/>
      <c r="DCA23" s="877"/>
      <c r="DCB23" s="877"/>
      <c r="DCC23" s="877"/>
      <c r="DCD23" s="877"/>
      <c r="DCE23" s="877"/>
      <c r="DCF23" s="877"/>
      <c r="DCG23" s="877"/>
      <c r="DCH23" s="877"/>
      <c r="DCI23" s="877"/>
      <c r="DCJ23" s="877"/>
      <c r="DCK23" s="877"/>
      <c r="DCL23" s="877"/>
      <c r="DCM23" s="877"/>
      <c r="DCN23" s="877"/>
      <c r="DCO23" s="877"/>
      <c r="DCP23" s="877"/>
      <c r="DCQ23" s="877"/>
      <c r="DCR23" s="877"/>
      <c r="DCS23" s="877"/>
      <c r="DCT23" s="877"/>
      <c r="DCU23" s="877"/>
      <c r="DCV23" s="877"/>
      <c r="DCW23" s="877"/>
      <c r="DCX23" s="877"/>
      <c r="DCY23" s="877"/>
      <c r="DCZ23" s="877"/>
      <c r="DDA23" s="877"/>
      <c r="DDB23" s="877"/>
      <c r="DDC23" s="877"/>
      <c r="DDD23" s="877"/>
      <c r="DDE23" s="877"/>
      <c r="DDF23" s="877"/>
      <c r="DDG23" s="877"/>
      <c r="DDH23" s="877"/>
      <c r="DDI23" s="877"/>
      <c r="DDJ23" s="877"/>
      <c r="DDK23" s="877"/>
      <c r="DDL23" s="877"/>
      <c r="DDM23" s="877"/>
      <c r="DDN23" s="877"/>
      <c r="DDO23" s="877"/>
      <c r="DDP23" s="877"/>
      <c r="DDQ23" s="877"/>
      <c r="DDR23" s="877"/>
      <c r="DDS23" s="877"/>
      <c r="DDT23" s="877"/>
      <c r="DDU23" s="877"/>
      <c r="DDV23" s="877"/>
      <c r="DDW23" s="877"/>
      <c r="DDX23" s="877"/>
      <c r="DDY23" s="877"/>
      <c r="DDZ23" s="877"/>
      <c r="DEA23" s="877"/>
      <c r="DEB23" s="877"/>
      <c r="DEC23" s="877"/>
      <c r="DED23" s="877"/>
      <c r="DEE23" s="877"/>
      <c r="DEF23" s="877"/>
      <c r="DEG23" s="877"/>
      <c r="DEH23" s="877"/>
      <c r="DEI23" s="877"/>
      <c r="DEJ23" s="877"/>
      <c r="DEK23" s="877"/>
      <c r="DEL23" s="877"/>
      <c r="DEM23" s="877"/>
      <c r="DEN23" s="877"/>
      <c r="DEO23" s="877"/>
      <c r="DEP23" s="877"/>
      <c r="DEQ23" s="877"/>
      <c r="DER23" s="877"/>
      <c r="DES23" s="877"/>
      <c r="DET23" s="877"/>
      <c r="DEU23" s="877"/>
      <c r="DEV23" s="877"/>
      <c r="DEW23" s="877"/>
      <c r="DEX23" s="877"/>
      <c r="DEY23" s="877"/>
      <c r="DEZ23" s="877"/>
      <c r="DFA23" s="877"/>
      <c r="DFB23" s="877"/>
      <c r="DFC23" s="877"/>
      <c r="DFD23" s="877"/>
      <c r="DFE23" s="877"/>
      <c r="DFF23" s="877"/>
      <c r="DFG23" s="877"/>
      <c r="DFH23" s="877"/>
      <c r="DFI23" s="877"/>
      <c r="DFJ23" s="877"/>
      <c r="DFK23" s="877"/>
      <c r="DFL23" s="877"/>
      <c r="DFM23" s="877"/>
      <c r="DFN23" s="877"/>
      <c r="DFO23" s="877"/>
      <c r="DFP23" s="877"/>
      <c r="DFQ23" s="877"/>
      <c r="DFR23" s="877"/>
      <c r="DFS23" s="877"/>
      <c r="DFT23" s="877"/>
      <c r="DFU23" s="877"/>
      <c r="DFV23" s="877"/>
      <c r="DFW23" s="877"/>
      <c r="DFX23" s="877"/>
      <c r="DFY23" s="877"/>
      <c r="DFZ23" s="877"/>
      <c r="DGA23" s="877"/>
      <c r="DGB23" s="877"/>
      <c r="DGC23" s="877"/>
      <c r="DGD23" s="877"/>
      <c r="DGE23" s="877"/>
      <c r="DGF23" s="877"/>
      <c r="DGG23" s="877"/>
      <c r="DGH23" s="877"/>
      <c r="DGI23" s="877"/>
      <c r="DGJ23" s="877"/>
      <c r="DGK23" s="877"/>
      <c r="DGL23" s="877"/>
      <c r="DGM23" s="877"/>
      <c r="DGN23" s="877"/>
      <c r="DGO23" s="877"/>
      <c r="DGP23" s="877"/>
      <c r="DGQ23" s="877"/>
      <c r="DGR23" s="877"/>
      <c r="DGS23" s="877"/>
      <c r="DGT23" s="877"/>
      <c r="DGU23" s="877"/>
      <c r="DGV23" s="877"/>
      <c r="DGW23" s="877"/>
      <c r="DGX23" s="877"/>
      <c r="DGY23" s="877"/>
      <c r="DGZ23" s="877"/>
      <c r="DHA23" s="877"/>
      <c r="DHB23" s="877"/>
      <c r="DHC23" s="877"/>
      <c r="DHD23" s="877"/>
      <c r="DHE23" s="877"/>
      <c r="DHF23" s="877"/>
      <c r="DHG23" s="877"/>
      <c r="DHH23" s="877"/>
      <c r="DHI23" s="877"/>
      <c r="DHJ23" s="877"/>
      <c r="DHK23" s="877"/>
      <c r="DHL23" s="877"/>
      <c r="DHM23" s="877"/>
      <c r="DHN23" s="877"/>
      <c r="DHO23" s="877"/>
      <c r="DHP23" s="877"/>
      <c r="DHQ23" s="877"/>
      <c r="DHR23" s="877"/>
      <c r="DHS23" s="877"/>
      <c r="DHT23" s="877"/>
      <c r="DHU23" s="877"/>
      <c r="DHV23" s="877"/>
      <c r="DHW23" s="877"/>
      <c r="DHX23" s="877"/>
      <c r="DHY23" s="877"/>
      <c r="DHZ23" s="877"/>
      <c r="DIA23" s="877"/>
      <c r="DIB23" s="877"/>
      <c r="DIC23" s="877"/>
      <c r="DID23" s="877"/>
      <c r="DIE23" s="877"/>
      <c r="DIF23" s="877"/>
      <c r="DIG23" s="877"/>
      <c r="DIH23" s="877"/>
      <c r="DII23" s="877"/>
      <c r="DIJ23" s="877"/>
      <c r="DIK23" s="877"/>
      <c r="DIL23" s="877"/>
      <c r="DIM23" s="877"/>
      <c r="DIN23" s="877"/>
      <c r="DIO23" s="877"/>
      <c r="DIP23" s="877"/>
      <c r="DIQ23" s="877"/>
      <c r="DIR23" s="877"/>
      <c r="DIS23" s="877"/>
      <c r="DIT23" s="877"/>
      <c r="DIU23" s="877"/>
      <c r="DIV23" s="877"/>
      <c r="DIW23" s="877"/>
      <c r="DIX23" s="877"/>
      <c r="DIY23" s="877"/>
      <c r="DIZ23" s="877"/>
      <c r="DJA23" s="877"/>
      <c r="DJB23" s="877"/>
      <c r="DJC23" s="877"/>
      <c r="DJD23" s="877"/>
      <c r="DJE23" s="877"/>
      <c r="DJF23" s="877"/>
      <c r="DJG23" s="877"/>
      <c r="DJH23" s="877"/>
      <c r="DJI23" s="877"/>
      <c r="DJJ23" s="877"/>
      <c r="DJK23" s="877"/>
      <c r="DJL23" s="877"/>
      <c r="DJM23" s="877"/>
      <c r="DJN23" s="877"/>
      <c r="DJO23" s="877"/>
      <c r="DJP23" s="877"/>
      <c r="DJQ23" s="877"/>
      <c r="DJR23" s="877"/>
      <c r="DJS23" s="877"/>
      <c r="DJT23" s="877"/>
      <c r="DJU23" s="877"/>
      <c r="DJV23" s="877"/>
      <c r="DJW23" s="877"/>
      <c r="DJX23" s="877"/>
      <c r="DJY23" s="877"/>
      <c r="DJZ23" s="877"/>
      <c r="DKA23" s="877"/>
      <c r="DKB23" s="877"/>
      <c r="DKC23" s="877"/>
      <c r="DKD23" s="877"/>
      <c r="DKE23" s="877"/>
      <c r="DKF23" s="877"/>
      <c r="DKG23" s="877"/>
      <c r="DKH23" s="877"/>
      <c r="DKI23" s="877"/>
      <c r="DKJ23" s="877"/>
      <c r="DKK23" s="877"/>
      <c r="DKL23" s="877"/>
      <c r="DKM23" s="877"/>
      <c r="DKN23" s="877"/>
      <c r="DKO23" s="877"/>
      <c r="DKP23" s="877"/>
      <c r="DKQ23" s="877"/>
      <c r="DKR23" s="877"/>
      <c r="DKS23" s="877"/>
      <c r="DKT23" s="877"/>
      <c r="DKU23" s="877"/>
      <c r="DKV23" s="877"/>
      <c r="DKW23" s="877"/>
      <c r="DKX23" s="877"/>
      <c r="DKY23" s="877"/>
      <c r="DKZ23" s="877"/>
      <c r="DLA23" s="877"/>
      <c r="DLB23" s="877"/>
      <c r="DLC23" s="877"/>
      <c r="DLD23" s="877"/>
      <c r="DLE23" s="877"/>
      <c r="DLF23" s="877"/>
      <c r="DLG23" s="877"/>
      <c r="DLH23" s="877"/>
      <c r="DLI23" s="877"/>
      <c r="DLJ23" s="877"/>
      <c r="DLK23" s="877"/>
      <c r="DLL23" s="877"/>
      <c r="DLM23" s="877"/>
      <c r="DLN23" s="877"/>
      <c r="DLO23" s="877"/>
      <c r="DLP23" s="877"/>
      <c r="DLQ23" s="877"/>
      <c r="DLR23" s="877"/>
      <c r="DLS23" s="877"/>
      <c r="DLT23" s="877"/>
      <c r="DLU23" s="877"/>
      <c r="DLV23" s="877"/>
      <c r="DLW23" s="877"/>
      <c r="DLX23" s="877"/>
      <c r="DLY23" s="877"/>
      <c r="DLZ23" s="877"/>
      <c r="DMA23" s="877"/>
      <c r="DMB23" s="877"/>
      <c r="DMC23" s="877"/>
      <c r="DMD23" s="877"/>
      <c r="DME23" s="877"/>
      <c r="DMF23" s="877"/>
      <c r="DMG23" s="877"/>
      <c r="DMH23" s="877"/>
      <c r="DMI23" s="877"/>
      <c r="DMJ23" s="877"/>
      <c r="DMK23" s="877"/>
      <c r="DML23" s="877"/>
      <c r="DMM23" s="877"/>
      <c r="DMN23" s="877"/>
      <c r="DMO23" s="877"/>
      <c r="DMP23" s="877"/>
      <c r="DMQ23" s="877"/>
      <c r="DMR23" s="877"/>
      <c r="DMS23" s="877"/>
      <c r="DMT23" s="877"/>
      <c r="DMU23" s="877"/>
      <c r="DMV23" s="877"/>
      <c r="DMW23" s="877"/>
      <c r="DMX23" s="877"/>
      <c r="DMY23" s="877"/>
      <c r="DMZ23" s="877"/>
      <c r="DNA23" s="877"/>
      <c r="DNB23" s="877"/>
      <c r="DNC23" s="877"/>
      <c r="DND23" s="877"/>
      <c r="DNE23" s="877"/>
      <c r="DNF23" s="877"/>
      <c r="DNG23" s="877"/>
      <c r="DNH23" s="877"/>
      <c r="DNI23" s="877"/>
      <c r="DNJ23" s="877"/>
      <c r="DNK23" s="877"/>
      <c r="DNL23" s="877"/>
      <c r="DNM23" s="877"/>
      <c r="DNN23" s="877"/>
      <c r="DNO23" s="877"/>
      <c r="DNP23" s="877"/>
      <c r="DNQ23" s="877"/>
      <c r="DNR23" s="877"/>
      <c r="DNS23" s="877"/>
      <c r="DNT23" s="877"/>
      <c r="DNU23" s="877"/>
      <c r="DNV23" s="877"/>
      <c r="DNW23" s="877"/>
      <c r="DNX23" s="877"/>
      <c r="DNY23" s="877"/>
      <c r="DNZ23" s="877"/>
      <c r="DOA23" s="877"/>
      <c r="DOB23" s="877"/>
      <c r="DOC23" s="877"/>
      <c r="DOD23" s="877"/>
      <c r="DOE23" s="877"/>
      <c r="DOF23" s="877"/>
      <c r="DOG23" s="877"/>
      <c r="DOH23" s="877"/>
      <c r="DOI23" s="877"/>
      <c r="DOJ23" s="877"/>
      <c r="DOK23" s="877"/>
      <c r="DOL23" s="877"/>
      <c r="DOM23" s="877"/>
      <c r="DON23" s="877"/>
      <c r="DOO23" s="877"/>
      <c r="DOP23" s="877"/>
      <c r="DOQ23" s="877"/>
      <c r="DOR23" s="877"/>
      <c r="DOS23" s="877"/>
      <c r="DOT23" s="877"/>
      <c r="DOU23" s="877"/>
      <c r="DOV23" s="877"/>
      <c r="DOW23" s="877"/>
      <c r="DOX23" s="877"/>
      <c r="DOY23" s="877"/>
      <c r="DOZ23" s="877"/>
      <c r="DPA23" s="877"/>
      <c r="DPB23" s="877"/>
      <c r="DPC23" s="877"/>
      <c r="DPD23" s="877"/>
      <c r="DPE23" s="877"/>
      <c r="DPF23" s="877"/>
      <c r="DPG23" s="877"/>
      <c r="DPH23" s="877"/>
      <c r="DPI23" s="877"/>
      <c r="DPJ23" s="877"/>
      <c r="DPK23" s="877"/>
      <c r="DPL23" s="877"/>
      <c r="DPM23" s="877"/>
      <c r="DPN23" s="877"/>
      <c r="DPO23" s="877"/>
      <c r="DPP23" s="877"/>
      <c r="DPQ23" s="877"/>
      <c r="DPR23" s="877"/>
      <c r="DPS23" s="877"/>
      <c r="DPT23" s="877"/>
      <c r="DPU23" s="877"/>
      <c r="DPV23" s="877"/>
      <c r="DPW23" s="877"/>
      <c r="DPX23" s="877"/>
      <c r="DPY23" s="877"/>
      <c r="DPZ23" s="877"/>
      <c r="DQA23" s="877"/>
      <c r="DQB23" s="877"/>
      <c r="DQC23" s="877"/>
      <c r="DQD23" s="877"/>
      <c r="DQE23" s="877"/>
      <c r="DQF23" s="877"/>
      <c r="DQG23" s="877"/>
      <c r="DQH23" s="877"/>
      <c r="DQI23" s="877"/>
      <c r="DQJ23" s="877"/>
      <c r="DQK23" s="877"/>
      <c r="DQL23" s="877"/>
      <c r="DQM23" s="877"/>
      <c r="DQN23" s="877"/>
      <c r="DQO23" s="877"/>
      <c r="DQP23" s="877"/>
      <c r="DQQ23" s="877"/>
      <c r="DQR23" s="877"/>
      <c r="DQS23" s="877"/>
      <c r="DQT23" s="877"/>
      <c r="DQU23" s="877"/>
      <c r="DQV23" s="877"/>
      <c r="DQW23" s="877"/>
      <c r="DQX23" s="877"/>
      <c r="DQY23" s="877"/>
      <c r="DQZ23" s="877"/>
      <c r="DRA23" s="877"/>
      <c r="DRB23" s="877"/>
      <c r="DRC23" s="877"/>
      <c r="DRD23" s="877"/>
      <c r="DRE23" s="877"/>
      <c r="DRF23" s="877"/>
      <c r="DRG23" s="877"/>
      <c r="DRH23" s="877"/>
      <c r="DRI23" s="877"/>
      <c r="DRJ23" s="877"/>
      <c r="DRK23" s="877"/>
      <c r="DRL23" s="877"/>
      <c r="DRM23" s="877"/>
      <c r="DRN23" s="877"/>
      <c r="DRO23" s="877"/>
      <c r="DRP23" s="877"/>
      <c r="DRQ23" s="877"/>
      <c r="DRR23" s="877"/>
      <c r="DRS23" s="877"/>
      <c r="DRT23" s="877"/>
      <c r="DRU23" s="877"/>
      <c r="DRV23" s="877"/>
      <c r="DRW23" s="877"/>
      <c r="DRX23" s="877"/>
      <c r="DRY23" s="877"/>
      <c r="DRZ23" s="877"/>
      <c r="DSA23" s="877"/>
      <c r="DSB23" s="877"/>
      <c r="DSC23" s="877"/>
      <c r="DSD23" s="877"/>
      <c r="DSE23" s="877"/>
      <c r="DSF23" s="877"/>
      <c r="DSG23" s="877"/>
      <c r="DSH23" s="877"/>
      <c r="DSI23" s="877"/>
      <c r="DSJ23" s="877"/>
      <c r="DSK23" s="877"/>
      <c r="DSL23" s="877"/>
      <c r="DSM23" s="877"/>
      <c r="DSN23" s="877"/>
      <c r="DSO23" s="877"/>
      <c r="DSP23" s="877"/>
      <c r="DSQ23" s="877"/>
      <c r="DSR23" s="877"/>
      <c r="DSS23" s="877"/>
      <c r="DST23" s="877"/>
      <c r="DSU23" s="877"/>
      <c r="DSV23" s="877"/>
      <c r="DSW23" s="877"/>
      <c r="DSX23" s="877"/>
      <c r="DSY23" s="877"/>
      <c r="DSZ23" s="877"/>
      <c r="DTA23" s="877"/>
      <c r="DTB23" s="877"/>
      <c r="DTC23" s="877"/>
      <c r="DTD23" s="877"/>
      <c r="DTE23" s="877"/>
      <c r="DTF23" s="877"/>
      <c r="DTG23" s="877"/>
      <c r="DTH23" s="877"/>
      <c r="DTI23" s="877"/>
      <c r="DTJ23" s="877"/>
      <c r="DTK23" s="877"/>
      <c r="DTL23" s="877"/>
      <c r="DTM23" s="877"/>
      <c r="DTN23" s="877"/>
      <c r="DTO23" s="877"/>
      <c r="DTP23" s="877"/>
      <c r="DTQ23" s="877"/>
      <c r="DTR23" s="877"/>
      <c r="DTS23" s="877"/>
      <c r="DTT23" s="877"/>
      <c r="DTU23" s="877"/>
      <c r="DTV23" s="877"/>
      <c r="DTW23" s="877"/>
      <c r="DTX23" s="877"/>
      <c r="DTY23" s="877"/>
      <c r="DTZ23" s="877"/>
      <c r="DUA23" s="877"/>
      <c r="DUB23" s="877"/>
      <c r="DUC23" s="877"/>
      <c r="DUD23" s="877"/>
      <c r="DUE23" s="877"/>
      <c r="DUF23" s="877"/>
      <c r="DUG23" s="877"/>
      <c r="DUH23" s="877"/>
      <c r="DUI23" s="877"/>
      <c r="DUJ23" s="877"/>
      <c r="DUK23" s="877"/>
      <c r="DUL23" s="877"/>
      <c r="DUM23" s="877"/>
      <c r="DUN23" s="877"/>
      <c r="DUO23" s="877"/>
      <c r="DUP23" s="877"/>
      <c r="DUQ23" s="877"/>
      <c r="DUR23" s="877"/>
      <c r="DUS23" s="877"/>
      <c r="DUT23" s="877"/>
      <c r="DUU23" s="877"/>
      <c r="DUV23" s="877"/>
      <c r="DUW23" s="877"/>
      <c r="DUX23" s="877"/>
      <c r="DUY23" s="877"/>
      <c r="DUZ23" s="877"/>
      <c r="DVA23" s="877"/>
      <c r="DVB23" s="877"/>
      <c r="DVC23" s="877"/>
      <c r="DVD23" s="877"/>
      <c r="DVE23" s="877"/>
      <c r="DVF23" s="877"/>
      <c r="DVG23" s="877"/>
      <c r="DVH23" s="877"/>
      <c r="DVI23" s="877"/>
      <c r="DVJ23" s="877"/>
      <c r="DVK23" s="877"/>
      <c r="DVL23" s="877"/>
      <c r="DVM23" s="877"/>
      <c r="DVN23" s="877"/>
      <c r="DVO23" s="877"/>
      <c r="DVP23" s="877"/>
      <c r="DVQ23" s="877"/>
      <c r="DVR23" s="877"/>
      <c r="DVS23" s="877"/>
      <c r="DVT23" s="877"/>
      <c r="DVU23" s="877"/>
      <c r="DVV23" s="877"/>
      <c r="DVW23" s="877"/>
      <c r="DVX23" s="877"/>
      <c r="DVY23" s="877"/>
      <c r="DVZ23" s="877"/>
      <c r="DWA23" s="877"/>
      <c r="DWB23" s="877"/>
      <c r="DWC23" s="877"/>
      <c r="DWD23" s="877"/>
      <c r="DWE23" s="877"/>
      <c r="DWF23" s="877"/>
      <c r="DWG23" s="877"/>
      <c r="DWH23" s="877"/>
      <c r="DWI23" s="877"/>
      <c r="DWJ23" s="877"/>
      <c r="DWK23" s="877"/>
      <c r="DWL23" s="877"/>
      <c r="DWM23" s="877"/>
      <c r="DWN23" s="877"/>
      <c r="DWO23" s="877"/>
      <c r="DWP23" s="877"/>
      <c r="DWQ23" s="877"/>
      <c r="DWR23" s="877"/>
      <c r="DWS23" s="877"/>
      <c r="DWT23" s="877"/>
      <c r="DWU23" s="877"/>
      <c r="DWV23" s="877"/>
      <c r="DWW23" s="877"/>
      <c r="DWX23" s="877"/>
      <c r="DWY23" s="877"/>
      <c r="DWZ23" s="877"/>
      <c r="DXA23" s="877"/>
      <c r="DXB23" s="877"/>
      <c r="DXC23" s="877"/>
      <c r="DXD23" s="877"/>
      <c r="DXE23" s="877"/>
      <c r="DXF23" s="877"/>
      <c r="DXG23" s="877"/>
      <c r="DXH23" s="877"/>
      <c r="DXI23" s="877"/>
      <c r="DXJ23" s="877"/>
      <c r="DXK23" s="877"/>
      <c r="DXL23" s="877"/>
      <c r="DXM23" s="877"/>
      <c r="DXN23" s="877"/>
      <c r="DXO23" s="877"/>
      <c r="DXP23" s="877"/>
      <c r="DXQ23" s="877"/>
      <c r="DXR23" s="877"/>
      <c r="DXS23" s="877"/>
      <c r="DXT23" s="877"/>
      <c r="DXU23" s="877"/>
      <c r="DXV23" s="877"/>
      <c r="DXW23" s="877"/>
      <c r="DXX23" s="877"/>
      <c r="DXY23" s="877"/>
      <c r="DXZ23" s="877"/>
      <c r="DYA23" s="877"/>
      <c r="DYB23" s="877"/>
      <c r="DYC23" s="877"/>
      <c r="DYD23" s="877"/>
      <c r="DYE23" s="877"/>
      <c r="DYF23" s="877"/>
      <c r="DYG23" s="877"/>
      <c r="DYH23" s="877"/>
      <c r="DYI23" s="877"/>
      <c r="DYJ23" s="877"/>
      <c r="DYK23" s="877"/>
      <c r="DYL23" s="877"/>
      <c r="DYM23" s="877"/>
      <c r="DYN23" s="877"/>
      <c r="DYO23" s="877"/>
      <c r="DYP23" s="877"/>
      <c r="DYQ23" s="877"/>
      <c r="DYR23" s="877"/>
      <c r="DYS23" s="877"/>
      <c r="DYT23" s="877"/>
      <c r="DYU23" s="877"/>
      <c r="DYV23" s="877"/>
      <c r="DYW23" s="877"/>
      <c r="DYX23" s="877"/>
      <c r="DYY23" s="877"/>
      <c r="DYZ23" s="877"/>
      <c r="DZA23" s="877"/>
      <c r="DZB23" s="877"/>
      <c r="DZC23" s="877"/>
      <c r="DZD23" s="877"/>
      <c r="DZE23" s="877"/>
      <c r="DZF23" s="877"/>
      <c r="DZG23" s="877"/>
      <c r="DZH23" s="877"/>
      <c r="DZI23" s="877"/>
      <c r="DZJ23" s="877"/>
      <c r="DZK23" s="877"/>
      <c r="DZL23" s="877"/>
      <c r="DZM23" s="877"/>
      <c r="DZN23" s="877"/>
      <c r="DZO23" s="877"/>
      <c r="DZP23" s="877"/>
      <c r="DZQ23" s="877"/>
      <c r="DZR23" s="877"/>
      <c r="DZS23" s="877"/>
      <c r="DZT23" s="877"/>
      <c r="DZU23" s="877"/>
      <c r="DZV23" s="877"/>
      <c r="DZW23" s="877"/>
      <c r="DZX23" s="877"/>
      <c r="DZY23" s="877"/>
      <c r="DZZ23" s="877"/>
      <c r="EAA23" s="877"/>
      <c r="EAB23" s="877"/>
      <c r="EAC23" s="877"/>
      <c r="EAD23" s="877"/>
      <c r="EAE23" s="877"/>
      <c r="EAF23" s="877"/>
      <c r="EAG23" s="877"/>
      <c r="EAH23" s="877"/>
      <c r="EAI23" s="877"/>
      <c r="EAJ23" s="877"/>
      <c r="EAK23" s="877"/>
      <c r="EAL23" s="877"/>
      <c r="EAM23" s="877"/>
      <c r="EAN23" s="877"/>
      <c r="EAO23" s="877"/>
      <c r="EAP23" s="877"/>
      <c r="EAQ23" s="877"/>
      <c r="EAR23" s="877"/>
      <c r="EAS23" s="877"/>
      <c r="EAT23" s="877"/>
      <c r="EAU23" s="877"/>
      <c r="EAV23" s="877"/>
      <c r="EAW23" s="877"/>
      <c r="EAX23" s="877"/>
      <c r="EAY23" s="877"/>
      <c r="EAZ23" s="877"/>
      <c r="EBA23" s="877"/>
      <c r="EBB23" s="877"/>
      <c r="EBC23" s="877"/>
      <c r="EBD23" s="877"/>
      <c r="EBE23" s="877"/>
      <c r="EBF23" s="877"/>
      <c r="EBG23" s="877"/>
      <c r="EBH23" s="877"/>
      <c r="EBI23" s="877"/>
      <c r="EBJ23" s="877"/>
      <c r="EBK23" s="877"/>
      <c r="EBL23" s="877"/>
      <c r="EBM23" s="877"/>
      <c r="EBN23" s="877"/>
      <c r="EBO23" s="877"/>
      <c r="EBP23" s="877"/>
      <c r="EBQ23" s="877"/>
      <c r="EBR23" s="877"/>
      <c r="EBS23" s="877"/>
      <c r="EBT23" s="877"/>
      <c r="EBU23" s="877"/>
      <c r="EBV23" s="877"/>
      <c r="EBW23" s="877"/>
      <c r="EBX23" s="877"/>
      <c r="EBY23" s="877"/>
      <c r="EBZ23" s="877"/>
      <c r="ECA23" s="877"/>
      <c r="ECB23" s="877"/>
      <c r="ECC23" s="877"/>
      <c r="ECD23" s="877"/>
      <c r="ECE23" s="877"/>
      <c r="ECF23" s="877"/>
      <c r="ECG23" s="877"/>
      <c r="ECH23" s="877"/>
      <c r="ECI23" s="877"/>
      <c r="ECJ23" s="877"/>
      <c r="ECK23" s="877"/>
      <c r="ECL23" s="877"/>
      <c r="ECM23" s="877"/>
      <c r="ECN23" s="877"/>
      <c r="ECO23" s="877"/>
      <c r="ECP23" s="877"/>
      <c r="ECQ23" s="877"/>
      <c r="ECR23" s="877"/>
      <c r="ECS23" s="877"/>
      <c r="ECT23" s="877"/>
      <c r="ECU23" s="877"/>
      <c r="ECV23" s="877"/>
      <c r="ECW23" s="877"/>
      <c r="ECX23" s="877"/>
      <c r="ECY23" s="877"/>
      <c r="ECZ23" s="877"/>
      <c r="EDA23" s="877"/>
      <c r="EDB23" s="877"/>
      <c r="EDC23" s="877"/>
      <c r="EDD23" s="877"/>
      <c r="EDE23" s="877"/>
      <c r="EDF23" s="877"/>
      <c r="EDG23" s="877"/>
      <c r="EDH23" s="877"/>
      <c r="EDI23" s="877"/>
      <c r="EDJ23" s="877"/>
      <c r="EDK23" s="877"/>
      <c r="EDL23" s="877"/>
      <c r="EDM23" s="877"/>
      <c r="EDN23" s="877"/>
      <c r="EDO23" s="877"/>
      <c r="EDP23" s="877"/>
      <c r="EDQ23" s="877"/>
      <c r="EDR23" s="877"/>
      <c r="EDS23" s="877"/>
      <c r="EDT23" s="877"/>
      <c r="EDU23" s="877"/>
      <c r="EDV23" s="877"/>
      <c r="EDW23" s="877"/>
      <c r="EDX23" s="877"/>
      <c r="EDY23" s="877"/>
      <c r="EDZ23" s="877"/>
      <c r="EEA23" s="877"/>
      <c r="EEB23" s="877"/>
      <c r="EEC23" s="877"/>
      <c r="EED23" s="877"/>
      <c r="EEE23" s="877"/>
      <c r="EEF23" s="877"/>
      <c r="EEG23" s="877"/>
      <c r="EEH23" s="877"/>
      <c r="EEI23" s="877"/>
      <c r="EEJ23" s="877"/>
      <c r="EEK23" s="877"/>
      <c r="EEL23" s="877"/>
      <c r="EEM23" s="877"/>
      <c r="EEN23" s="877"/>
      <c r="EEO23" s="877"/>
      <c r="EEP23" s="877"/>
      <c r="EEQ23" s="877"/>
      <c r="EER23" s="877"/>
      <c r="EES23" s="877"/>
      <c r="EET23" s="877"/>
      <c r="EEU23" s="877"/>
      <c r="EEV23" s="877"/>
      <c r="EEW23" s="877"/>
      <c r="EEX23" s="877"/>
      <c r="EEY23" s="877"/>
      <c r="EEZ23" s="877"/>
      <c r="EFA23" s="877"/>
      <c r="EFB23" s="877"/>
      <c r="EFC23" s="877"/>
      <c r="EFD23" s="877"/>
      <c r="EFE23" s="877"/>
      <c r="EFF23" s="877"/>
      <c r="EFG23" s="877"/>
      <c r="EFH23" s="877"/>
      <c r="EFI23" s="877"/>
      <c r="EFJ23" s="877"/>
      <c r="EFK23" s="877"/>
      <c r="EFL23" s="877"/>
      <c r="EFM23" s="877"/>
      <c r="EFN23" s="877"/>
      <c r="EFO23" s="877"/>
      <c r="EFP23" s="877"/>
      <c r="EFQ23" s="877"/>
      <c r="EFR23" s="877"/>
      <c r="EFS23" s="877"/>
      <c r="EFT23" s="877"/>
      <c r="EFU23" s="877"/>
      <c r="EFV23" s="877"/>
      <c r="EFW23" s="877"/>
      <c r="EFX23" s="877"/>
      <c r="EFY23" s="877"/>
      <c r="EFZ23" s="877"/>
      <c r="EGA23" s="877"/>
      <c r="EGB23" s="877"/>
      <c r="EGC23" s="877"/>
      <c r="EGD23" s="877"/>
      <c r="EGE23" s="877"/>
      <c r="EGF23" s="877"/>
      <c r="EGG23" s="877"/>
      <c r="EGH23" s="877"/>
      <c r="EGI23" s="877"/>
      <c r="EGJ23" s="877"/>
      <c r="EGK23" s="877"/>
      <c r="EGL23" s="877"/>
      <c r="EGM23" s="877"/>
      <c r="EGN23" s="877"/>
      <c r="EGO23" s="877"/>
      <c r="EGP23" s="877"/>
      <c r="EGQ23" s="877"/>
      <c r="EGR23" s="877"/>
      <c r="EGS23" s="877"/>
      <c r="EGT23" s="877"/>
      <c r="EGU23" s="877"/>
      <c r="EGV23" s="877"/>
      <c r="EGW23" s="877"/>
      <c r="EGX23" s="877"/>
      <c r="EGY23" s="877"/>
      <c r="EGZ23" s="877"/>
      <c r="EHA23" s="877"/>
      <c r="EHB23" s="877"/>
      <c r="EHC23" s="877"/>
      <c r="EHD23" s="877"/>
      <c r="EHE23" s="877"/>
      <c r="EHF23" s="877"/>
      <c r="EHG23" s="877"/>
      <c r="EHH23" s="877"/>
      <c r="EHI23" s="877"/>
      <c r="EHJ23" s="877"/>
      <c r="EHK23" s="877"/>
      <c r="EHL23" s="877"/>
      <c r="EHM23" s="877"/>
      <c r="EHN23" s="877"/>
      <c r="EHO23" s="877"/>
      <c r="EHP23" s="877"/>
      <c r="EHQ23" s="877"/>
      <c r="EHR23" s="877"/>
      <c r="EHS23" s="877"/>
      <c r="EHT23" s="877"/>
      <c r="EHU23" s="877"/>
      <c r="EHV23" s="877"/>
      <c r="EHW23" s="877"/>
      <c r="EHX23" s="877"/>
      <c r="EHY23" s="877"/>
      <c r="EHZ23" s="877"/>
      <c r="EIA23" s="877"/>
      <c r="EIB23" s="877"/>
      <c r="EIC23" s="877"/>
      <c r="EID23" s="877"/>
      <c r="EIE23" s="877"/>
      <c r="EIF23" s="877"/>
      <c r="EIG23" s="877"/>
      <c r="EIH23" s="877"/>
      <c r="EII23" s="877"/>
      <c r="EIJ23" s="877"/>
      <c r="EIK23" s="877"/>
      <c r="EIL23" s="877"/>
      <c r="EIM23" s="877"/>
      <c r="EIN23" s="877"/>
      <c r="EIO23" s="877"/>
      <c r="EIP23" s="877"/>
      <c r="EIQ23" s="877"/>
      <c r="EIR23" s="877"/>
      <c r="EIS23" s="877"/>
      <c r="EIT23" s="877"/>
      <c r="EIU23" s="877"/>
      <c r="EIV23" s="877"/>
      <c r="EIW23" s="877"/>
      <c r="EIX23" s="877"/>
      <c r="EIY23" s="877"/>
      <c r="EIZ23" s="877"/>
      <c r="EJA23" s="877"/>
      <c r="EJB23" s="877"/>
      <c r="EJC23" s="877"/>
      <c r="EJD23" s="877"/>
      <c r="EJE23" s="877"/>
      <c r="EJF23" s="877"/>
      <c r="EJG23" s="877"/>
      <c r="EJH23" s="877"/>
      <c r="EJI23" s="877"/>
      <c r="EJJ23" s="877"/>
      <c r="EJK23" s="877"/>
      <c r="EJL23" s="877"/>
      <c r="EJM23" s="877"/>
      <c r="EJN23" s="877"/>
      <c r="EJO23" s="877"/>
      <c r="EJP23" s="877"/>
      <c r="EJQ23" s="877"/>
      <c r="EJR23" s="877"/>
      <c r="EJS23" s="877"/>
      <c r="EJT23" s="877"/>
      <c r="EJU23" s="877"/>
      <c r="EJV23" s="877"/>
      <c r="EJW23" s="877"/>
      <c r="EJX23" s="877"/>
      <c r="EJY23" s="877"/>
      <c r="EJZ23" s="877"/>
      <c r="EKA23" s="877"/>
      <c r="EKB23" s="877"/>
      <c r="EKC23" s="877"/>
      <c r="EKD23" s="877"/>
      <c r="EKE23" s="877"/>
      <c r="EKF23" s="877"/>
      <c r="EKG23" s="877"/>
      <c r="EKH23" s="877"/>
      <c r="EKI23" s="877"/>
      <c r="EKJ23" s="877"/>
      <c r="EKK23" s="877"/>
      <c r="EKL23" s="877"/>
      <c r="EKM23" s="877"/>
      <c r="EKN23" s="877"/>
      <c r="EKO23" s="877"/>
      <c r="EKP23" s="877"/>
      <c r="EKQ23" s="877"/>
      <c r="EKR23" s="877"/>
      <c r="EKS23" s="877"/>
      <c r="EKT23" s="877"/>
      <c r="EKU23" s="877"/>
      <c r="EKV23" s="877"/>
      <c r="EKW23" s="877"/>
      <c r="EKX23" s="877"/>
      <c r="EKY23" s="877"/>
      <c r="EKZ23" s="877"/>
      <c r="ELA23" s="877"/>
      <c r="ELB23" s="877"/>
      <c r="ELC23" s="877"/>
      <c r="ELD23" s="877"/>
      <c r="ELE23" s="877"/>
      <c r="ELF23" s="877"/>
      <c r="ELG23" s="877"/>
      <c r="ELH23" s="877"/>
      <c r="ELI23" s="877"/>
      <c r="ELJ23" s="877"/>
      <c r="ELK23" s="877"/>
      <c r="ELL23" s="877"/>
      <c r="ELM23" s="877"/>
      <c r="ELN23" s="877"/>
      <c r="ELO23" s="877"/>
      <c r="ELP23" s="877"/>
      <c r="ELQ23" s="877"/>
      <c r="ELR23" s="877"/>
      <c r="ELS23" s="877"/>
      <c r="ELT23" s="877"/>
      <c r="ELU23" s="877"/>
      <c r="ELV23" s="877"/>
      <c r="ELW23" s="877"/>
      <c r="ELX23" s="877"/>
      <c r="ELY23" s="877"/>
      <c r="ELZ23" s="877"/>
      <c r="EMA23" s="877"/>
      <c r="EMB23" s="877"/>
      <c r="EMC23" s="877"/>
      <c r="EMD23" s="877"/>
      <c r="EME23" s="877"/>
      <c r="EMF23" s="877"/>
      <c r="EMG23" s="877"/>
      <c r="EMH23" s="877"/>
      <c r="EMI23" s="877"/>
      <c r="EMJ23" s="877"/>
      <c r="EMK23" s="877"/>
      <c r="EML23" s="877"/>
      <c r="EMM23" s="877"/>
      <c r="EMN23" s="877"/>
      <c r="EMO23" s="877"/>
      <c r="EMP23" s="877"/>
      <c r="EMQ23" s="877"/>
      <c r="EMR23" s="877"/>
      <c r="EMS23" s="877"/>
      <c r="EMT23" s="877"/>
      <c r="EMU23" s="877"/>
      <c r="EMV23" s="877"/>
      <c r="EMW23" s="877"/>
      <c r="EMX23" s="877"/>
      <c r="EMY23" s="877"/>
      <c r="EMZ23" s="877"/>
      <c r="ENA23" s="877"/>
      <c r="ENB23" s="877"/>
      <c r="ENC23" s="877"/>
      <c r="END23" s="877"/>
      <c r="ENE23" s="877"/>
      <c r="ENF23" s="877"/>
      <c r="ENG23" s="877"/>
      <c r="ENH23" s="877"/>
      <c r="ENI23" s="877"/>
      <c r="ENJ23" s="877"/>
      <c r="ENK23" s="877"/>
      <c r="ENL23" s="877"/>
      <c r="ENM23" s="877"/>
      <c r="ENN23" s="877"/>
      <c r="ENO23" s="877"/>
      <c r="ENP23" s="877"/>
      <c r="ENQ23" s="877"/>
      <c r="ENR23" s="877"/>
      <c r="ENS23" s="877"/>
      <c r="ENT23" s="877"/>
      <c r="ENU23" s="877"/>
      <c r="ENV23" s="877"/>
      <c r="ENW23" s="877"/>
      <c r="ENX23" s="877"/>
      <c r="ENY23" s="877"/>
      <c r="ENZ23" s="877"/>
      <c r="EOA23" s="877"/>
      <c r="EOB23" s="877"/>
      <c r="EOC23" s="877"/>
      <c r="EOD23" s="877"/>
      <c r="EOE23" s="877"/>
      <c r="EOF23" s="877"/>
      <c r="EOG23" s="877"/>
      <c r="EOH23" s="877"/>
      <c r="EOI23" s="877"/>
      <c r="EOJ23" s="877"/>
      <c r="EOK23" s="877"/>
      <c r="EOL23" s="877"/>
      <c r="EOM23" s="877"/>
      <c r="EON23" s="877"/>
      <c r="EOO23" s="877"/>
      <c r="EOP23" s="877"/>
      <c r="EOQ23" s="877"/>
      <c r="EOR23" s="877"/>
      <c r="EOS23" s="877"/>
      <c r="EOT23" s="877"/>
      <c r="EOU23" s="877"/>
      <c r="EOV23" s="877"/>
      <c r="EOW23" s="877"/>
      <c r="EOX23" s="877"/>
      <c r="EOY23" s="877"/>
      <c r="EOZ23" s="877"/>
      <c r="EPA23" s="877"/>
      <c r="EPB23" s="877"/>
      <c r="EPC23" s="877"/>
      <c r="EPD23" s="877"/>
      <c r="EPE23" s="877"/>
      <c r="EPF23" s="877"/>
      <c r="EPG23" s="877"/>
      <c r="EPH23" s="877"/>
      <c r="EPI23" s="877"/>
      <c r="EPJ23" s="877"/>
      <c r="EPK23" s="877"/>
      <c r="EPL23" s="877"/>
      <c r="EPM23" s="877"/>
      <c r="EPN23" s="877"/>
      <c r="EPO23" s="877"/>
      <c r="EPP23" s="877"/>
      <c r="EPQ23" s="877"/>
      <c r="EPR23" s="877"/>
      <c r="EPS23" s="877"/>
      <c r="EPT23" s="877"/>
      <c r="EPU23" s="877"/>
      <c r="EPV23" s="877"/>
      <c r="EPW23" s="877"/>
      <c r="EPX23" s="877"/>
      <c r="EPY23" s="877"/>
      <c r="EPZ23" s="877"/>
      <c r="EQA23" s="877"/>
      <c r="EQB23" s="877"/>
      <c r="EQC23" s="877"/>
      <c r="EQD23" s="877"/>
      <c r="EQE23" s="877"/>
      <c r="EQF23" s="877"/>
      <c r="EQG23" s="877"/>
      <c r="EQH23" s="877"/>
      <c r="EQI23" s="877"/>
      <c r="EQJ23" s="877"/>
      <c r="EQK23" s="877"/>
      <c r="EQL23" s="877"/>
      <c r="EQM23" s="877"/>
      <c r="EQN23" s="877"/>
      <c r="EQO23" s="877"/>
      <c r="EQP23" s="877"/>
      <c r="EQQ23" s="877"/>
      <c r="EQR23" s="877"/>
      <c r="EQS23" s="877"/>
      <c r="EQT23" s="877"/>
      <c r="EQU23" s="877"/>
      <c r="EQV23" s="877"/>
      <c r="EQW23" s="877"/>
      <c r="EQX23" s="877"/>
      <c r="EQY23" s="877"/>
      <c r="EQZ23" s="877"/>
      <c r="ERA23" s="877"/>
      <c r="ERB23" s="877"/>
      <c r="ERC23" s="877"/>
      <c r="ERD23" s="877"/>
      <c r="ERE23" s="877"/>
      <c r="ERF23" s="877"/>
      <c r="ERG23" s="877"/>
      <c r="ERH23" s="877"/>
      <c r="ERI23" s="877"/>
      <c r="ERJ23" s="877"/>
      <c r="ERK23" s="877"/>
      <c r="ERL23" s="877"/>
      <c r="ERM23" s="877"/>
      <c r="ERN23" s="877"/>
      <c r="ERO23" s="877"/>
      <c r="ERP23" s="877"/>
      <c r="ERQ23" s="877"/>
      <c r="ERR23" s="877"/>
      <c r="ERS23" s="877"/>
      <c r="ERT23" s="877"/>
      <c r="ERU23" s="877"/>
      <c r="ERV23" s="877"/>
      <c r="ERW23" s="877"/>
      <c r="ERX23" s="877"/>
      <c r="ERY23" s="877"/>
      <c r="ERZ23" s="877"/>
      <c r="ESA23" s="877"/>
      <c r="ESB23" s="877"/>
      <c r="ESC23" s="877"/>
      <c r="ESD23" s="877"/>
      <c r="ESE23" s="877"/>
      <c r="ESF23" s="877"/>
      <c r="ESG23" s="877"/>
      <c r="ESH23" s="877"/>
      <c r="ESI23" s="877"/>
      <c r="ESJ23" s="877"/>
      <c r="ESK23" s="877"/>
      <c r="ESL23" s="877"/>
      <c r="ESM23" s="877"/>
      <c r="ESN23" s="877"/>
      <c r="ESO23" s="877"/>
      <c r="ESP23" s="877"/>
      <c r="ESQ23" s="877"/>
      <c r="ESR23" s="877"/>
      <c r="ESS23" s="877"/>
      <c r="EST23" s="877"/>
      <c r="ESU23" s="877"/>
      <c r="ESV23" s="877"/>
      <c r="ESW23" s="877"/>
      <c r="ESX23" s="877"/>
      <c r="ESY23" s="877"/>
      <c r="ESZ23" s="877"/>
      <c r="ETA23" s="877"/>
      <c r="ETB23" s="877"/>
      <c r="ETC23" s="877"/>
      <c r="ETD23" s="877"/>
      <c r="ETE23" s="877"/>
      <c r="ETF23" s="877"/>
      <c r="ETG23" s="877"/>
      <c r="ETH23" s="877"/>
      <c r="ETI23" s="877"/>
      <c r="ETJ23" s="877"/>
      <c r="ETK23" s="877"/>
      <c r="ETL23" s="877"/>
      <c r="ETM23" s="877"/>
      <c r="ETN23" s="877"/>
      <c r="ETO23" s="877"/>
      <c r="ETP23" s="877"/>
      <c r="ETQ23" s="877"/>
      <c r="ETR23" s="877"/>
      <c r="ETS23" s="877"/>
      <c r="ETT23" s="877"/>
      <c r="ETU23" s="877"/>
      <c r="ETV23" s="877"/>
      <c r="ETW23" s="877"/>
      <c r="ETX23" s="877"/>
      <c r="ETY23" s="877"/>
      <c r="ETZ23" s="877"/>
      <c r="EUA23" s="877"/>
      <c r="EUB23" s="877"/>
      <c r="EUC23" s="877"/>
      <c r="EUD23" s="877"/>
      <c r="EUE23" s="877"/>
      <c r="EUF23" s="877"/>
      <c r="EUG23" s="877"/>
      <c r="EUH23" s="877"/>
      <c r="EUI23" s="877"/>
      <c r="EUJ23" s="877"/>
      <c r="EUK23" s="877"/>
      <c r="EUL23" s="877"/>
      <c r="EUM23" s="877"/>
      <c r="EUN23" s="877"/>
      <c r="EUO23" s="877"/>
      <c r="EUP23" s="877"/>
      <c r="EUQ23" s="877"/>
      <c r="EUR23" s="877"/>
      <c r="EUS23" s="877"/>
      <c r="EUT23" s="877"/>
      <c r="EUU23" s="877"/>
      <c r="EUV23" s="877"/>
      <c r="EUW23" s="877"/>
      <c r="EUX23" s="877"/>
      <c r="EUY23" s="877"/>
      <c r="EUZ23" s="877"/>
      <c r="EVA23" s="877"/>
      <c r="EVB23" s="877"/>
      <c r="EVC23" s="877"/>
      <c r="EVD23" s="877"/>
      <c r="EVE23" s="877"/>
      <c r="EVF23" s="877"/>
      <c r="EVG23" s="877"/>
      <c r="EVH23" s="877"/>
      <c r="EVI23" s="877"/>
      <c r="EVJ23" s="877"/>
      <c r="EVK23" s="877"/>
      <c r="EVL23" s="877"/>
      <c r="EVM23" s="877"/>
      <c r="EVN23" s="877"/>
      <c r="EVO23" s="877"/>
      <c r="EVP23" s="877"/>
      <c r="EVQ23" s="877"/>
      <c r="EVR23" s="877"/>
      <c r="EVS23" s="877"/>
      <c r="EVT23" s="877"/>
      <c r="EVU23" s="877"/>
      <c r="EVV23" s="877"/>
      <c r="EVW23" s="877"/>
      <c r="EVX23" s="877"/>
      <c r="EVY23" s="877"/>
      <c r="EVZ23" s="877"/>
      <c r="EWA23" s="877"/>
      <c r="EWB23" s="877"/>
      <c r="EWC23" s="877"/>
      <c r="EWD23" s="877"/>
      <c r="EWE23" s="877"/>
      <c r="EWF23" s="877"/>
      <c r="EWG23" s="877"/>
      <c r="EWH23" s="877"/>
      <c r="EWI23" s="877"/>
      <c r="EWJ23" s="877"/>
      <c r="EWK23" s="877"/>
      <c r="EWL23" s="877"/>
      <c r="EWM23" s="877"/>
      <c r="EWN23" s="877"/>
      <c r="EWO23" s="877"/>
      <c r="EWP23" s="877"/>
      <c r="EWQ23" s="877"/>
      <c r="EWR23" s="877"/>
      <c r="EWS23" s="877"/>
      <c r="EWT23" s="877"/>
      <c r="EWU23" s="877"/>
      <c r="EWV23" s="877"/>
      <c r="EWW23" s="877"/>
      <c r="EWX23" s="877"/>
      <c r="EWY23" s="877"/>
      <c r="EWZ23" s="877"/>
      <c r="EXA23" s="877"/>
      <c r="EXB23" s="877"/>
      <c r="EXC23" s="877"/>
      <c r="EXD23" s="877"/>
      <c r="EXE23" s="877"/>
      <c r="EXF23" s="877"/>
      <c r="EXG23" s="877"/>
      <c r="EXH23" s="877"/>
      <c r="EXI23" s="877"/>
      <c r="EXJ23" s="877"/>
      <c r="EXK23" s="877"/>
      <c r="EXL23" s="877"/>
      <c r="EXM23" s="877"/>
      <c r="EXN23" s="877"/>
      <c r="EXO23" s="877"/>
      <c r="EXP23" s="877"/>
      <c r="EXQ23" s="877"/>
      <c r="EXR23" s="877"/>
      <c r="EXS23" s="877"/>
      <c r="EXT23" s="877"/>
      <c r="EXU23" s="877"/>
      <c r="EXV23" s="877"/>
      <c r="EXW23" s="877"/>
      <c r="EXX23" s="877"/>
      <c r="EXY23" s="877"/>
      <c r="EXZ23" s="877"/>
      <c r="EYA23" s="877"/>
      <c r="EYB23" s="877"/>
      <c r="EYC23" s="877"/>
      <c r="EYD23" s="877"/>
      <c r="EYE23" s="877"/>
      <c r="EYF23" s="877"/>
      <c r="EYG23" s="877"/>
      <c r="EYH23" s="877"/>
      <c r="EYI23" s="877"/>
      <c r="EYJ23" s="877"/>
      <c r="EYK23" s="877"/>
      <c r="EYL23" s="877"/>
      <c r="EYM23" s="877"/>
      <c r="EYN23" s="877"/>
      <c r="EYO23" s="877"/>
      <c r="EYP23" s="877"/>
      <c r="EYQ23" s="877"/>
      <c r="EYR23" s="877"/>
      <c r="EYS23" s="877"/>
      <c r="EYT23" s="877"/>
      <c r="EYU23" s="877"/>
      <c r="EYV23" s="877"/>
      <c r="EYW23" s="877"/>
      <c r="EYX23" s="877"/>
      <c r="EYY23" s="877"/>
      <c r="EYZ23" s="877"/>
      <c r="EZA23" s="877"/>
      <c r="EZB23" s="877"/>
      <c r="EZC23" s="877"/>
      <c r="EZD23" s="877"/>
      <c r="EZE23" s="877"/>
      <c r="EZF23" s="877"/>
      <c r="EZG23" s="877"/>
      <c r="EZH23" s="877"/>
      <c r="EZI23" s="877"/>
      <c r="EZJ23" s="877"/>
      <c r="EZK23" s="877"/>
      <c r="EZL23" s="877"/>
      <c r="EZM23" s="877"/>
      <c r="EZN23" s="877"/>
      <c r="EZO23" s="877"/>
      <c r="EZP23" s="877"/>
      <c r="EZQ23" s="877"/>
      <c r="EZR23" s="877"/>
      <c r="EZS23" s="877"/>
      <c r="EZT23" s="877"/>
      <c r="EZU23" s="877"/>
      <c r="EZV23" s="877"/>
      <c r="EZW23" s="877"/>
      <c r="EZX23" s="877"/>
      <c r="EZY23" s="877"/>
      <c r="EZZ23" s="877"/>
      <c r="FAA23" s="877"/>
      <c r="FAB23" s="877"/>
      <c r="FAC23" s="877"/>
      <c r="FAD23" s="877"/>
      <c r="FAE23" s="877"/>
      <c r="FAF23" s="877"/>
      <c r="FAG23" s="877"/>
      <c r="FAH23" s="877"/>
      <c r="FAI23" s="877"/>
      <c r="FAJ23" s="877"/>
      <c r="FAK23" s="877"/>
      <c r="FAL23" s="877"/>
      <c r="FAM23" s="877"/>
      <c r="FAN23" s="877"/>
      <c r="FAO23" s="877"/>
      <c r="FAP23" s="877"/>
      <c r="FAQ23" s="877"/>
      <c r="FAR23" s="877"/>
      <c r="FAS23" s="877"/>
      <c r="FAT23" s="877"/>
      <c r="FAU23" s="877"/>
      <c r="FAV23" s="877"/>
      <c r="FAW23" s="877"/>
      <c r="FAX23" s="877"/>
      <c r="FAY23" s="877"/>
      <c r="FAZ23" s="877"/>
      <c r="FBA23" s="877"/>
      <c r="FBB23" s="877"/>
      <c r="FBC23" s="877"/>
      <c r="FBD23" s="877"/>
      <c r="FBE23" s="877"/>
      <c r="FBF23" s="877"/>
      <c r="FBG23" s="877"/>
      <c r="FBH23" s="877"/>
      <c r="FBI23" s="877"/>
      <c r="FBJ23" s="877"/>
      <c r="FBK23" s="877"/>
      <c r="FBL23" s="877"/>
      <c r="FBM23" s="877"/>
      <c r="FBN23" s="877"/>
      <c r="FBO23" s="877"/>
      <c r="FBP23" s="877"/>
      <c r="FBQ23" s="877"/>
      <c r="FBR23" s="877"/>
      <c r="FBS23" s="877"/>
      <c r="FBT23" s="877"/>
      <c r="FBU23" s="877"/>
      <c r="FBV23" s="877"/>
      <c r="FBW23" s="877"/>
      <c r="FBX23" s="877"/>
      <c r="FBY23" s="877"/>
      <c r="FBZ23" s="877"/>
      <c r="FCA23" s="877"/>
      <c r="FCB23" s="877"/>
      <c r="FCC23" s="877"/>
      <c r="FCD23" s="877"/>
      <c r="FCE23" s="877"/>
      <c r="FCF23" s="877"/>
      <c r="FCG23" s="877"/>
      <c r="FCH23" s="877"/>
      <c r="FCI23" s="877"/>
      <c r="FCJ23" s="877"/>
      <c r="FCK23" s="877"/>
      <c r="FCL23" s="877"/>
      <c r="FCM23" s="877"/>
      <c r="FCN23" s="877"/>
      <c r="FCO23" s="877"/>
      <c r="FCP23" s="877"/>
      <c r="FCQ23" s="877"/>
      <c r="FCR23" s="877"/>
      <c r="FCS23" s="877"/>
      <c r="FCT23" s="877"/>
      <c r="FCU23" s="877"/>
      <c r="FCV23" s="877"/>
      <c r="FCW23" s="877"/>
      <c r="FCX23" s="877"/>
      <c r="FCY23" s="877"/>
      <c r="FCZ23" s="877"/>
      <c r="FDA23" s="877"/>
      <c r="FDB23" s="877"/>
      <c r="FDC23" s="877"/>
      <c r="FDD23" s="877"/>
      <c r="FDE23" s="877"/>
      <c r="FDF23" s="877"/>
      <c r="FDG23" s="877"/>
      <c r="FDH23" s="877"/>
      <c r="FDI23" s="877"/>
      <c r="FDJ23" s="877"/>
      <c r="FDK23" s="877"/>
      <c r="FDL23" s="877"/>
      <c r="FDM23" s="877"/>
      <c r="FDN23" s="877"/>
      <c r="FDO23" s="877"/>
      <c r="FDP23" s="877"/>
      <c r="FDQ23" s="877"/>
      <c r="FDR23" s="877"/>
      <c r="FDS23" s="877"/>
      <c r="FDT23" s="877"/>
      <c r="FDU23" s="877"/>
      <c r="FDV23" s="877"/>
      <c r="FDW23" s="877"/>
      <c r="FDX23" s="877"/>
      <c r="FDY23" s="877"/>
      <c r="FDZ23" s="877"/>
      <c r="FEA23" s="877"/>
      <c r="FEB23" s="877"/>
      <c r="FEC23" s="877"/>
      <c r="FED23" s="877"/>
      <c r="FEE23" s="877"/>
      <c r="FEF23" s="877"/>
      <c r="FEG23" s="877"/>
      <c r="FEH23" s="877"/>
      <c r="FEI23" s="877"/>
      <c r="FEJ23" s="877"/>
      <c r="FEK23" s="877"/>
      <c r="FEL23" s="877"/>
      <c r="FEM23" s="877"/>
      <c r="FEN23" s="877"/>
      <c r="FEO23" s="877"/>
      <c r="FEP23" s="877"/>
      <c r="FEQ23" s="877"/>
      <c r="FER23" s="877"/>
      <c r="FES23" s="877"/>
      <c r="FET23" s="877"/>
      <c r="FEU23" s="877"/>
      <c r="FEV23" s="877"/>
      <c r="FEW23" s="877"/>
      <c r="FEX23" s="877"/>
      <c r="FEY23" s="877"/>
      <c r="FEZ23" s="877"/>
      <c r="FFA23" s="877"/>
      <c r="FFB23" s="877"/>
      <c r="FFC23" s="877"/>
      <c r="FFD23" s="877"/>
      <c r="FFE23" s="877"/>
      <c r="FFF23" s="877"/>
      <c r="FFG23" s="877"/>
      <c r="FFH23" s="877"/>
      <c r="FFI23" s="877"/>
      <c r="FFJ23" s="877"/>
      <c r="FFK23" s="877"/>
      <c r="FFL23" s="877"/>
      <c r="FFM23" s="877"/>
      <c r="FFN23" s="877"/>
      <c r="FFO23" s="877"/>
      <c r="FFP23" s="877"/>
      <c r="FFQ23" s="877"/>
      <c r="FFR23" s="877"/>
      <c r="FFS23" s="877"/>
      <c r="FFT23" s="877"/>
      <c r="FFU23" s="877"/>
      <c r="FFV23" s="877"/>
      <c r="FFW23" s="877"/>
      <c r="FFX23" s="877"/>
      <c r="FFY23" s="877"/>
      <c r="FFZ23" s="877"/>
      <c r="FGA23" s="877"/>
      <c r="FGB23" s="877"/>
      <c r="FGC23" s="877"/>
      <c r="FGD23" s="877"/>
      <c r="FGE23" s="877"/>
      <c r="FGF23" s="877"/>
      <c r="FGG23" s="877"/>
      <c r="FGH23" s="877"/>
      <c r="FGI23" s="877"/>
      <c r="FGJ23" s="877"/>
      <c r="FGK23" s="877"/>
      <c r="FGL23" s="877"/>
      <c r="FGM23" s="877"/>
      <c r="FGN23" s="877"/>
      <c r="FGO23" s="877"/>
      <c r="FGP23" s="877"/>
      <c r="FGQ23" s="877"/>
      <c r="FGR23" s="877"/>
      <c r="FGS23" s="877"/>
      <c r="FGT23" s="877"/>
      <c r="FGU23" s="877"/>
      <c r="FGV23" s="877"/>
      <c r="FGW23" s="877"/>
      <c r="FGX23" s="877"/>
      <c r="FGY23" s="877"/>
      <c r="FGZ23" s="877"/>
      <c r="FHA23" s="877"/>
      <c r="FHB23" s="877"/>
      <c r="FHC23" s="877"/>
      <c r="FHD23" s="877"/>
      <c r="FHE23" s="877"/>
      <c r="FHF23" s="877"/>
      <c r="FHG23" s="877"/>
      <c r="FHH23" s="877"/>
      <c r="FHI23" s="877"/>
      <c r="FHJ23" s="877"/>
      <c r="FHK23" s="877"/>
      <c r="FHL23" s="877"/>
      <c r="FHM23" s="877"/>
      <c r="FHN23" s="877"/>
      <c r="FHO23" s="877"/>
      <c r="FHP23" s="877"/>
      <c r="FHQ23" s="877"/>
      <c r="FHR23" s="877"/>
      <c r="FHS23" s="877"/>
      <c r="FHT23" s="877"/>
      <c r="FHU23" s="877"/>
      <c r="FHV23" s="877"/>
      <c r="FHW23" s="877"/>
      <c r="FHX23" s="877"/>
      <c r="FHY23" s="877"/>
      <c r="FHZ23" s="877"/>
      <c r="FIA23" s="877"/>
      <c r="FIB23" s="877"/>
      <c r="FIC23" s="877"/>
      <c r="FID23" s="877"/>
      <c r="FIE23" s="877"/>
      <c r="FIF23" s="877"/>
      <c r="FIG23" s="877"/>
      <c r="FIH23" s="877"/>
      <c r="FII23" s="877"/>
      <c r="FIJ23" s="877"/>
      <c r="FIK23" s="877"/>
      <c r="FIL23" s="877"/>
      <c r="FIM23" s="877"/>
      <c r="FIN23" s="877"/>
      <c r="FIO23" s="877"/>
      <c r="FIP23" s="877"/>
      <c r="FIQ23" s="877"/>
      <c r="FIR23" s="877"/>
      <c r="FIS23" s="877"/>
      <c r="FIT23" s="877"/>
      <c r="FIU23" s="877"/>
      <c r="FIV23" s="877"/>
      <c r="FIW23" s="877"/>
      <c r="FIX23" s="877"/>
      <c r="FIY23" s="877"/>
      <c r="FIZ23" s="877"/>
      <c r="FJA23" s="877"/>
      <c r="FJB23" s="877"/>
      <c r="FJC23" s="877"/>
      <c r="FJD23" s="877"/>
      <c r="FJE23" s="877"/>
      <c r="FJF23" s="877"/>
      <c r="FJG23" s="877"/>
      <c r="FJH23" s="877"/>
      <c r="FJI23" s="877"/>
      <c r="FJJ23" s="877"/>
      <c r="FJK23" s="877"/>
      <c r="FJL23" s="877"/>
      <c r="FJM23" s="877"/>
      <c r="FJN23" s="877"/>
      <c r="FJO23" s="877"/>
      <c r="FJP23" s="877"/>
      <c r="FJQ23" s="877"/>
      <c r="FJR23" s="877"/>
      <c r="FJS23" s="877"/>
      <c r="FJT23" s="877"/>
      <c r="FJU23" s="877"/>
      <c r="FJV23" s="877"/>
      <c r="FJW23" s="877"/>
      <c r="FJX23" s="877"/>
      <c r="FJY23" s="877"/>
      <c r="FJZ23" s="877"/>
      <c r="FKA23" s="877"/>
      <c r="FKB23" s="877"/>
      <c r="FKC23" s="877"/>
      <c r="FKD23" s="877"/>
      <c r="FKE23" s="877"/>
      <c r="FKF23" s="877"/>
      <c r="FKG23" s="877"/>
      <c r="FKH23" s="877"/>
      <c r="FKI23" s="877"/>
      <c r="FKJ23" s="877"/>
      <c r="FKK23" s="877"/>
      <c r="FKL23" s="877"/>
      <c r="FKM23" s="877"/>
      <c r="FKN23" s="877"/>
      <c r="FKO23" s="877"/>
      <c r="FKP23" s="877"/>
      <c r="FKQ23" s="877"/>
      <c r="FKR23" s="877"/>
      <c r="FKS23" s="877"/>
      <c r="FKT23" s="877"/>
      <c r="FKU23" s="877"/>
      <c r="FKV23" s="877"/>
      <c r="FKW23" s="877"/>
      <c r="FKX23" s="877"/>
      <c r="FKY23" s="877"/>
      <c r="FKZ23" s="877"/>
      <c r="FLA23" s="877"/>
      <c r="FLB23" s="877"/>
      <c r="FLC23" s="877"/>
      <c r="FLD23" s="877"/>
      <c r="FLE23" s="877"/>
      <c r="FLF23" s="877"/>
      <c r="FLG23" s="877"/>
      <c r="FLH23" s="877"/>
      <c r="FLI23" s="877"/>
      <c r="FLJ23" s="877"/>
      <c r="FLK23" s="877"/>
      <c r="FLL23" s="877"/>
      <c r="FLM23" s="877"/>
      <c r="FLN23" s="877"/>
      <c r="FLO23" s="877"/>
      <c r="FLP23" s="877"/>
      <c r="FLQ23" s="877"/>
      <c r="FLR23" s="877"/>
      <c r="FLS23" s="877"/>
      <c r="FLT23" s="877"/>
      <c r="FLU23" s="877"/>
      <c r="FLV23" s="877"/>
      <c r="FLW23" s="877"/>
      <c r="FLX23" s="877"/>
      <c r="FLY23" s="877"/>
      <c r="FLZ23" s="877"/>
      <c r="FMA23" s="877"/>
      <c r="FMB23" s="877"/>
      <c r="FMC23" s="877"/>
      <c r="FMD23" s="877"/>
      <c r="FME23" s="877"/>
      <c r="FMF23" s="877"/>
      <c r="FMG23" s="877"/>
      <c r="FMH23" s="877"/>
      <c r="FMI23" s="877"/>
      <c r="FMJ23" s="877"/>
      <c r="FMK23" s="877"/>
      <c r="FML23" s="877"/>
      <c r="FMM23" s="877"/>
      <c r="FMN23" s="877"/>
      <c r="FMO23" s="877"/>
      <c r="FMP23" s="877"/>
      <c r="FMQ23" s="877"/>
      <c r="FMR23" s="877"/>
      <c r="FMS23" s="877"/>
      <c r="FMT23" s="877"/>
      <c r="FMU23" s="877"/>
      <c r="FMV23" s="877"/>
      <c r="FMW23" s="877"/>
      <c r="FMX23" s="877"/>
      <c r="FMY23" s="877"/>
      <c r="FMZ23" s="877"/>
      <c r="FNA23" s="877"/>
      <c r="FNB23" s="877"/>
      <c r="FNC23" s="877"/>
      <c r="FND23" s="877"/>
      <c r="FNE23" s="877"/>
      <c r="FNF23" s="877"/>
      <c r="FNG23" s="877"/>
      <c r="FNH23" s="877"/>
      <c r="FNI23" s="877"/>
      <c r="FNJ23" s="877"/>
      <c r="FNK23" s="877"/>
      <c r="FNL23" s="877"/>
      <c r="FNM23" s="877"/>
      <c r="FNN23" s="877"/>
      <c r="FNO23" s="877"/>
      <c r="FNP23" s="877"/>
      <c r="FNQ23" s="877"/>
      <c r="FNR23" s="877"/>
      <c r="FNS23" s="877"/>
      <c r="FNT23" s="877"/>
      <c r="FNU23" s="877"/>
      <c r="FNV23" s="877"/>
      <c r="FNW23" s="877"/>
      <c r="FNX23" s="877"/>
      <c r="FNY23" s="877"/>
      <c r="FNZ23" s="877"/>
      <c r="FOA23" s="877"/>
      <c r="FOB23" s="877"/>
      <c r="FOC23" s="877"/>
      <c r="FOD23" s="877"/>
      <c r="FOE23" s="877"/>
      <c r="FOF23" s="877"/>
      <c r="FOG23" s="877"/>
      <c r="FOH23" s="877"/>
      <c r="FOI23" s="877"/>
      <c r="FOJ23" s="877"/>
      <c r="FOK23" s="877"/>
      <c r="FOL23" s="877"/>
      <c r="FOM23" s="877"/>
      <c r="FON23" s="877"/>
      <c r="FOO23" s="877"/>
      <c r="FOP23" s="877"/>
      <c r="FOQ23" s="877"/>
      <c r="FOR23" s="877"/>
      <c r="FOS23" s="877"/>
      <c r="FOT23" s="877"/>
      <c r="FOU23" s="877"/>
      <c r="FOV23" s="877"/>
      <c r="FOW23" s="877"/>
      <c r="FOX23" s="877"/>
      <c r="FOY23" s="877"/>
      <c r="FOZ23" s="877"/>
      <c r="FPA23" s="877"/>
      <c r="FPB23" s="877"/>
      <c r="FPC23" s="877"/>
      <c r="FPD23" s="877"/>
      <c r="FPE23" s="877"/>
      <c r="FPF23" s="877"/>
      <c r="FPG23" s="877"/>
      <c r="FPH23" s="877"/>
      <c r="FPI23" s="877"/>
      <c r="FPJ23" s="877"/>
      <c r="FPK23" s="877"/>
      <c r="FPL23" s="877"/>
      <c r="FPM23" s="877"/>
      <c r="FPN23" s="877"/>
      <c r="FPO23" s="877"/>
      <c r="FPP23" s="877"/>
      <c r="FPQ23" s="877"/>
      <c r="FPR23" s="877"/>
      <c r="FPS23" s="877"/>
      <c r="FPT23" s="877"/>
      <c r="FPU23" s="877"/>
      <c r="FPV23" s="877"/>
      <c r="FPW23" s="877"/>
      <c r="FPX23" s="877"/>
      <c r="FPY23" s="877"/>
      <c r="FPZ23" s="877"/>
      <c r="FQA23" s="877"/>
      <c r="FQB23" s="877"/>
      <c r="FQC23" s="877"/>
      <c r="FQD23" s="877"/>
      <c r="FQE23" s="877"/>
      <c r="FQF23" s="877"/>
      <c r="FQG23" s="877"/>
      <c r="FQH23" s="877"/>
      <c r="FQI23" s="877"/>
      <c r="FQJ23" s="877"/>
      <c r="FQK23" s="877"/>
      <c r="FQL23" s="877"/>
      <c r="FQM23" s="877"/>
      <c r="FQN23" s="877"/>
      <c r="FQO23" s="877"/>
      <c r="FQP23" s="877"/>
      <c r="FQQ23" s="877"/>
      <c r="FQR23" s="877"/>
      <c r="FQS23" s="877"/>
      <c r="FQT23" s="877"/>
      <c r="FQU23" s="877"/>
      <c r="FQV23" s="877"/>
      <c r="FQW23" s="877"/>
      <c r="FQX23" s="877"/>
      <c r="FQY23" s="877"/>
      <c r="FQZ23" s="877"/>
      <c r="FRA23" s="877"/>
      <c r="FRB23" s="877"/>
      <c r="FRC23" s="877"/>
      <c r="FRD23" s="877"/>
      <c r="FRE23" s="877"/>
      <c r="FRF23" s="877"/>
      <c r="FRG23" s="877"/>
      <c r="FRH23" s="877"/>
      <c r="FRI23" s="877"/>
      <c r="FRJ23" s="877"/>
      <c r="FRK23" s="877"/>
      <c r="FRL23" s="877"/>
      <c r="FRM23" s="877"/>
      <c r="FRN23" s="877"/>
      <c r="FRO23" s="877"/>
      <c r="FRP23" s="877"/>
      <c r="FRQ23" s="877"/>
      <c r="FRR23" s="877"/>
      <c r="FRS23" s="877"/>
      <c r="FRT23" s="877"/>
      <c r="FRU23" s="877"/>
      <c r="FRV23" s="877"/>
      <c r="FRW23" s="877"/>
      <c r="FRX23" s="877"/>
      <c r="FRY23" s="877"/>
      <c r="FRZ23" s="877"/>
      <c r="FSA23" s="877"/>
      <c r="FSB23" s="877"/>
      <c r="FSC23" s="877"/>
      <c r="FSD23" s="877"/>
      <c r="FSE23" s="877"/>
      <c r="FSF23" s="877"/>
      <c r="FSG23" s="877"/>
      <c r="FSH23" s="877"/>
      <c r="FSI23" s="877"/>
      <c r="FSJ23" s="877"/>
      <c r="FSK23" s="877"/>
      <c r="FSL23" s="877"/>
      <c r="FSM23" s="877"/>
      <c r="FSN23" s="877"/>
      <c r="FSO23" s="877"/>
      <c r="FSP23" s="877"/>
      <c r="FSQ23" s="877"/>
      <c r="FSR23" s="877"/>
      <c r="FSS23" s="877"/>
      <c r="FST23" s="877"/>
      <c r="FSU23" s="877"/>
      <c r="FSV23" s="877"/>
      <c r="FSW23" s="877"/>
      <c r="FSX23" s="877"/>
      <c r="FSY23" s="877"/>
      <c r="FSZ23" s="877"/>
      <c r="FTA23" s="877"/>
      <c r="FTB23" s="877"/>
      <c r="FTC23" s="877"/>
      <c r="FTD23" s="877"/>
      <c r="FTE23" s="877"/>
      <c r="FTF23" s="877"/>
      <c r="FTG23" s="877"/>
      <c r="FTH23" s="877"/>
      <c r="FTI23" s="877"/>
      <c r="FTJ23" s="877"/>
      <c r="FTK23" s="877"/>
      <c r="FTL23" s="877"/>
      <c r="FTM23" s="877"/>
      <c r="FTN23" s="877"/>
      <c r="FTO23" s="877"/>
      <c r="FTP23" s="877"/>
      <c r="FTQ23" s="877"/>
      <c r="FTR23" s="877"/>
      <c r="FTS23" s="877"/>
      <c r="FTT23" s="877"/>
      <c r="FTU23" s="877"/>
      <c r="FTV23" s="877"/>
      <c r="FTW23" s="877"/>
      <c r="FTX23" s="877"/>
      <c r="FTY23" s="877"/>
      <c r="FTZ23" s="877"/>
      <c r="FUA23" s="877"/>
      <c r="FUB23" s="877"/>
      <c r="FUC23" s="877"/>
      <c r="FUD23" s="877"/>
      <c r="FUE23" s="877"/>
      <c r="FUF23" s="877"/>
      <c r="FUG23" s="877"/>
      <c r="FUH23" s="877"/>
      <c r="FUI23" s="877"/>
      <c r="FUJ23" s="877"/>
      <c r="FUK23" s="877"/>
      <c r="FUL23" s="877"/>
      <c r="FUM23" s="877"/>
      <c r="FUN23" s="877"/>
      <c r="FUO23" s="877"/>
      <c r="FUP23" s="877"/>
      <c r="FUQ23" s="877"/>
      <c r="FUR23" s="877"/>
      <c r="FUS23" s="877"/>
      <c r="FUT23" s="877"/>
      <c r="FUU23" s="877"/>
      <c r="FUV23" s="877"/>
      <c r="FUW23" s="877"/>
      <c r="FUX23" s="877"/>
      <c r="FUY23" s="877"/>
      <c r="FUZ23" s="877"/>
      <c r="FVA23" s="877"/>
      <c r="FVB23" s="877"/>
      <c r="FVC23" s="877"/>
      <c r="FVD23" s="877"/>
      <c r="FVE23" s="877"/>
      <c r="FVF23" s="877"/>
      <c r="FVG23" s="877"/>
      <c r="FVH23" s="877"/>
      <c r="FVI23" s="877"/>
      <c r="FVJ23" s="877"/>
      <c r="FVK23" s="877"/>
      <c r="FVL23" s="877"/>
      <c r="FVM23" s="877"/>
      <c r="FVN23" s="877"/>
      <c r="FVO23" s="877"/>
      <c r="FVP23" s="877"/>
      <c r="FVQ23" s="877"/>
      <c r="FVR23" s="877"/>
      <c r="FVS23" s="877"/>
      <c r="FVT23" s="877"/>
      <c r="FVU23" s="877"/>
      <c r="FVV23" s="877"/>
      <c r="FVW23" s="877"/>
      <c r="FVX23" s="877"/>
      <c r="FVY23" s="877"/>
      <c r="FVZ23" s="877"/>
      <c r="FWA23" s="877"/>
      <c r="FWB23" s="877"/>
      <c r="FWC23" s="877"/>
      <c r="FWD23" s="877"/>
      <c r="FWE23" s="877"/>
      <c r="FWF23" s="877"/>
      <c r="FWG23" s="877"/>
      <c r="FWH23" s="877"/>
      <c r="FWI23" s="877"/>
      <c r="FWJ23" s="877"/>
      <c r="FWK23" s="877"/>
      <c r="FWL23" s="877"/>
      <c r="FWM23" s="877"/>
      <c r="FWN23" s="877"/>
      <c r="FWO23" s="877"/>
      <c r="FWP23" s="877"/>
      <c r="FWQ23" s="877"/>
      <c r="FWR23" s="877"/>
      <c r="FWS23" s="877"/>
      <c r="FWT23" s="877"/>
      <c r="FWU23" s="877"/>
      <c r="FWV23" s="877"/>
      <c r="FWW23" s="877"/>
      <c r="FWX23" s="877"/>
      <c r="FWY23" s="877"/>
      <c r="FWZ23" s="877"/>
      <c r="FXA23" s="877"/>
      <c r="FXB23" s="877"/>
      <c r="FXC23" s="877"/>
      <c r="FXD23" s="877"/>
      <c r="FXE23" s="877"/>
      <c r="FXF23" s="877"/>
      <c r="FXG23" s="877"/>
      <c r="FXH23" s="877"/>
      <c r="FXI23" s="877"/>
      <c r="FXJ23" s="877"/>
      <c r="FXK23" s="877"/>
      <c r="FXL23" s="877"/>
      <c r="FXM23" s="877"/>
      <c r="FXN23" s="877"/>
      <c r="FXO23" s="877"/>
      <c r="FXP23" s="877"/>
      <c r="FXQ23" s="877"/>
      <c r="FXR23" s="877"/>
      <c r="FXS23" s="877"/>
      <c r="FXT23" s="877"/>
      <c r="FXU23" s="877"/>
      <c r="FXV23" s="877"/>
      <c r="FXW23" s="877"/>
      <c r="FXX23" s="877"/>
      <c r="FXY23" s="877"/>
      <c r="FXZ23" s="877"/>
      <c r="FYA23" s="877"/>
      <c r="FYB23" s="877"/>
      <c r="FYC23" s="877"/>
      <c r="FYD23" s="877"/>
      <c r="FYE23" s="877"/>
      <c r="FYF23" s="877"/>
      <c r="FYG23" s="877"/>
      <c r="FYH23" s="877"/>
      <c r="FYI23" s="877"/>
      <c r="FYJ23" s="877"/>
      <c r="FYK23" s="877"/>
      <c r="FYL23" s="877"/>
      <c r="FYM23" s="877"/>
      <c r="FYN23" s="877"/>
      <c r="FYO23" s="877"/>
      <c r="FYP23" s="877"/>
      <c r="FYQ23" s="877"/>
      <c r="FYR23" s="877"/>
      <c r="FYS23" s="877"/>
      <c r="FYT23" s="877"/>
      <c r="FYU23" s="877"/>
      <c r="FYV23" s="877"/>
      <c r="FYW23" s="877"/>
      <c r="FYX23" s="877"/>
      <c r="FYY23" s="877"/>
      <c r="FYZ23" s="877"/>
      <c r="FZA23" s="877"/>
      <c r="FZB23" s="877"/>
      <c r="FZC23" s="877"/>
      <c r="FZD23" s="877"/>
      <c r="FZE23" s="877"/>
      <c r="FZF23" s="877"/>
      <c r="FZG23" s="877"/>
      <c r="FZH23" s="877"/>
      <c r="FZI23" s="877"/>
      <c r="FZJ23" s="877"/>
      <c r="FZK23" s="877"/>
      <c r="FZL23" s="877"/>
      <c r="FZM23" s="877"/>
      <c r="FZN23" s="877"/>
      <c r="FZO23" s="877"/>
      <c r="FZP23" s="877"/>
      <c r="FZQ23" s="877"/>
      <c r="FZR23" s="877"/>
      <c r="FZS23" s="877"/>
      <c r="FZT23" s="877"/>
      <c r="FZU23" s="877"/>
      <c r="FZV23" s="877"/>
      <c r="FZW23" s="877"/>
      <c r="FZX23" s="877"/>
      <c r="FZY23" s="877"/>
      <c r="FZZ23" s="877"/>
      <c r="GAA23" s="877"/>
      <c r="GAB23" s="877"/>
      <c r="GAC23" s="877"/>
      <c r="GAD23" s="877"/>
      <c r="GAE23" s="877"/>
      <c r="GAF23" s="877"/>
      <c r="GAG23" s="877"/>
      <c r="GAH23" s="877"/>
      <c r="GAI23" s="877"/>
      <c r="GAJ23" s="877"/>
      <c r="GAK23" s="877"/>
      <c r="GAL23" s="877"/>
      <c r="GAM23" s="877"/>
      <c r="GAN23" s="877"/>
      <c r="GAO23" s="877"/>
      <c r="GAP23" s="877"/>
      <c r="GAQ23" s="877"/>
      <c r="GAR23" s="877"/>
      <c r="GAS23" s="877"/>
      <c r="GAT23" s="877"/>
      <c r="GAU23" s="877"/>
      <c r="GAV23" s="877"/>
      <c r="GAW23" s="877"/>
      <c r="GAX23" s="877"/>
      <c r="GAY23" s="877"/>
      <c r="GAZ23" s="877"/>
      <c r="GBA23" s="877"/>
      <c r="GBB23" s="877"/>
      <c r="GBC23" s="877"/>
      <c r="GBD23" s="877"/>
      <c r="GBE23" s="877"/>
      <c r="GBF23" s="877"/>
      <c r="GBG23" s="877"/>
      <c r="GBH23" s="877"/>
      <c r="GBI23" s="877"/>
      <c r="GBJ23" s="877"/>
      <c r="GBK23" s="877"/>
      <c r="GBL23" s="877"/>
      <c r="GBM23" s="877"/>
      <c r="GBN23" s="877"/>
      <c r="GBO23" s="877"/>
      <c r="GBP23" s="877"/>
      <c r="GBQ23" s="877"/>
      <c r="GBR23" s="877"/>
      <c r="GBS23" s="877"/>
      <c r="GBT23" s="877"/>
      <c r="GBU23" s="877"/>
      <c r="GBV23" s="877"/>
      <c r="GBW23" s="877"/>
      <c r="GBX23" s="877"/>
      <c r="GBY23" s="877"/>
      <c r="GBZ23" s="877"/>
      <c r="GCA23" s="877"/>
      <c r="GCB23" s="877"/>
      <c r="GCC23" s="877"/>
      <c r="GCD23" s="877"/>
      <c r="GCE23" s="877"/>
      <c r="GCF23" s="877"/>
      <c r="GCG23" s="877"/>
      <c r="GCH23" s="877"/>
      <c r="GCI23" s="877"/>
      <c r="GCJ23" s="877"/>
      <c r="GCK23" s="877"/>
      <c r="GCL23" s="877"/>
      <c r="GCM23" s="877"/>
      <c r="GCN23" s="877"/>
      <c r="GCO23" s="877"/>
      <c r="GCP23" s="877"/>
      <c r="GCQ23" s="877"/>
      <c r="GCR23" s="877"/>
      <c r="GCS23" s="877"/>
      <c r="GCT23" s="877"/>
      <c r="GCU23" s="877"/>
      <c r="GCV23" s="877"/>
      <c r="GCW23" s="877"/>
      <c r="GCX23" s="877"/>
      <c r="GCY23" s="877"/>
      <c r="GCZ23" s="877"/>
      <c r="GDA23" s="877"/>
      <c r="GDB23" s="877"/>
      <c r="GDC23" s="877"/>
      <c r="GDD23" s="877"/>
      <c r="GDE23" s="877"/>
      <c r="GDF23" s="877"/>
      <c r="GDG23" s="877"/>
      <c r="GDH23" s="877"/>
      <c r="GDI23" s="877"/>
      <c r="GDJ23" s="877"/>
      <c r="GDK23" s="877"/>
      <c r="GDL23" s="877"/>
      <c r="GDM23" s="877"/>
      <c r="GDN23" s="877"/>
      <c r="GDO23" s="877"/>
      <c r="GDP23" s="877"/>
      <c r="GDQ23" s="877"/>
      <c r="GDR23" s="877"/>
      <c r="GDS23" s="877"/>
      <c r="GDT23" s="877"/>
      <c r="GDU23" s="877"/>
      <c r="GDV23" s="877"/>
      <c r="GDW23" s="877"/>
      <c r="GDX23" s="877"/>
      <c r="GDY23" s="877"/>
      <c r="GDZ23" s="877"/>
      <c r="GEA23" s="877"/>
      <c r="GEB23" s="877"/>
      <c r="GEC23" s="877"/>
      <c r="GED23" s="877"/>
      <c r="GEE23" s="877"/>
      <c r="GEF23" s="877"/>
      <c r="GEG23" s="877"/>
      <c r="GEH23" s="877"/>
      <c r="GEI23" s="877"/>
      <c r="GEJ23" s="877"/>
      <c r="GEK23" s="877"/>
      <c r="GEL23" s="877"/>
      <c r="GEM23" s="877"/>
      <c r="GEN23" s="877"/>
      <c r="GEO23" s="877"/>
      <c r="GEP23" s="877"/>
      <c r="GEQ23" s="877"/>
      <c r="GER23" s="877"/>
      <c r="GES23" s="877"/>
      <c r="GET23" s="877"/>
      <c r="GEU23" s="877"/>
      <c r="GEV23" s="877"/>
      <c r="GEW23" s="877"/>
      <c r="GEX23" s="877"/>
      <c r="GEY23" s="877"/>
      <c r="GEZ23" s="877"/>
      <c r="GFA23" s="877"/>
      <c r="GFB23" s="877"/>
      <c r="GFC23" s="877"/>
      <c r="GFD23" s="877"/>
      <c r="GFE23" s="877"/>
      <c r="GFF23" s="877"/>
      <c r="GFG23" s="877"/>
      <c r="GFH23" s="877"/>
      <c r="GFI23" s="877"/>
      <c r="GFJ23" s="877"/>
      <c r="GFK23" s="877"/>
      <c r="GFL23" s="877"/>
      <c r="GFM23" s="877"/>
      <c r="GFN23" s="877"/>
      <c r="GFO23" s="877"/>
      <c r="GFP23" s="877"/>
      <c r="GFQ23" s="877"/>
      <c r="GFR23" s="877"/>
      <c r="GFS23" s="877"/>
      <c r="GFT23" s="877"/>
      <c r="GFU23" s="877"/>
      <c r="GFV23" s="877"/>
      <c r="GFW23" s="877"/>
      <c r="GFX23" s="877"/>
      <c r="GFY23" s="877"/>
      <c r="GFZ23" s="877"/>
      <c r="GGA23" s="877"/>
      <c r="GGB23" s="877"/>
      <c r="GGC23" s="877"/>
      <c r="GGD23" s="877"/>
      <c r="GGE23" s="877"/>
      <c r="GGF23" s="877"/>
      <c r="GGG23" s="877"/>
      <c r="GGH23" s="877"/>
      <c r="GGI23" s="877"/>
      <c r="GGJ23" s="877"/>
      <c r="GGK23" s="877"/>
      <c r="GGL23" s="877"/>
      <c r="GGM23" s="877"/>
      <c r="GGN23" s="877"/>
      <c r="GGO23" s="877"/>
      <c r="GGP23" s="877"/>
      <c r="GGQ23" s="877"/>
      <c r="GGR23" s="877"/>
      <c r="GGS23" s="877"/>
      <c r="GGT23" s="877"/>
      <c r="GGU23" s="877"/>
      <c r="GGV23" s="877"/>
      <c r="GGW23" s="877"/>
      <c r="GGX23" s="877"/>
      <c r="GGY23" s="877"/>
      <c r="GGZ23" s="877"/>
      <c r="GHA23" s="877"/>
      <c r="GHB23" s="877"/>
      <c r="GHC23" s="877"/>
      <c r="GHD23" s="877"/>
      <c r="GHE23" s="877"/>
      <c r="GHF23" s="877"/>
      <c r="GHG23" s="877"/>
      <c r="GHH23" s="877"/>
      <c r="GHI23" s="877"/>
      <c r="GHJ23" s="877"/>
      <c r="GHK23" s="877"/>
      <c r="GHL23" s="877"/>
      <c r="GHM23" s="877"/>
      <c r="GHN23" s="877"/>
      <c r="GHO23" s="877"/>
      <c r="GHP23" s="877"/>
      <c r="GHQ23" s="877"/>
      <c r="GHR23" s="877"/>
      <c r="GHS23" s="877"/>
      <c r="GHT23" s="877"/>
      <c r="GHU23" s="877"/>
      <c r="GHV23" s="877"/>
      <c r="GHW23" s="877"/>
      <c r="GHX23" s="877"/>
      <c r="GHY23" s="877"/>
      <c r="GHZ23" s="877"/>
      <c r="GIA23" s="877"/>
      <c r="GIB23" s="877"/>
      <c r="GIC23" s="877"/>
      <c r="GID23" s="877"/>
      <c r="GIE23" s="877"/>
      <c r="GIF23" s="877"/>
      <c r="GIG23" s="877"/>
      <c r="GIH23" s="877"/>
      <c r="GII23" s="877"/>
      <c r="GIJ23" s="877"/>
      <c r="GIK23" s="877"/>
      <c r="GIL23" s="877"/>
      <c r="GIM23" s="877"/>
      <c r="GIN23" s="877"/>
      <c r="GIO23" s="877"/>
      <c r="GIP23" s="877"/>
      <c r="GIQ23" s="877"/>
      <c r="GIR23" s="877"/>
      <c r="GIS23" s="877"/>
      <c r="GIT23" s="877"/>
      <c r="GIU23" s="877"/>
      <c r="GIV23" s="877"/>
      <c r="GIW23" s="877"/>
      <c r="GIX23" s="877"/>
      <c r="GIY23" s="877"/>
      <c r="GIZ23" s="877"/>
      <c r="GJA23" s="877"/>
      <c r="GJB23" s="877"/>
      <c r="GJC23" s="877"/>
      <c r="GJD23" s="877"/>
      <c r="GJE23" s="877"/>
      <c r="GJF23" s="877"/>
      <c r="GJG23" s="877"/>
      <c r="GJH23" s="877"/>
      <c r="GJI23" s="877"/>
      <c r="GJJ23" s="877"/>
      <c r="GJK23" s="877"/>
      <c r="GJL23" s="877"/>
      <c r="GJM23" s="877"/>
      <c r="GJN23" s="877"/>
      <c r="GJO23" s="877"/>
      <c r="GJP23" s="877"/>
      <c r="GJQ23" s="877"/>
      <c r="GJR23" s="877"/>
      <c r="GJS23" s="877"/>
      <c r="GJT23" s="877"/>
      <c r="GJU23" s="877"/>
      <c r="GJV23" s="877"/>
      <c r="GJW23" s="877"/>
      <c r="GJX23" s="877"/>
      <c r="GJY23" s="877"/>
      <c r="GJZ23" s="877"/>
      <c r="GKA23" s="877"/>
      <c r="GKB23" s="877"/>
      <c r="GKC23" s="877"/>
      <c r="GKD23" s="877"/>
      <c r="GKE23" s="877"/>
      <c r="GKF23" s="877"/>
      <c r="GKG23" s="877"/>
      <c r="GKH23" s="877"/>
      <c r="GKI23" s="877"/>
      <c r="GKJ23" s="877"/>
      <c r="GKK23" s="877"/>
      <c r="GKL23" s="877"/>
      <c r="GKM23" s="877"/>
      <c r="GKN23" s="877"/>
      <c r="GKO23" s="877"/>
      <c r="GKP23" s="877"/>
      <c r="GKQ23" s="877"/>
      <c r="GKR23" s="877"/>
      <c r="GKS23" s="877"/>
      <c r="GKT23" s="877"/>
      <c r="GKU23" s="877"/>
      <c r="GKV23" s="877"/>
      <c r="GKW23" s="877"/>
      <c r="GKX23" s="877"/>
      <c r="GKY23" s="877"/>
      <c r="GKZ23" s="877"/>
      <c r="GLA23" s="877"/>
      <c r="GLB23" s="877"/>
      <c r="GLC23" s="877"/>
      <c r="GLD23" s="877"/>
      <c r="GLE23" s="877"/>
      <c r="GLF23" s="877"/>
      <c r="GLG23" s="877"/>
      <c r="GLH23" s="877"/>
      <c r="GLI23" s="877"/>
      <c r="GLJ23" s="877"/>
      <c r="GLK23" s="877"/>
      <c r="GLL23" s="877"/>
      <c r="GLM23" s="877"/>
      <c r="GLN23" s="877"/>
      <c r="GLO23" s="877"/>
      <c r="GLP23" s="877"/>
      <c r="GLQ23" s="877"/>
      <c r="GLR23" s="877"/>
      <c r="GLS23" s="877"/>
      <c r="GLT23" s="877"/>
      <c r="GLU23" s="877"/>
      <c r="GLV23" s="877"/>
      <c r="GLW23" s="877"/>
      <c r="GLX23" s="877"/>
      <c r="GLY23" s="877"/>
      <c r="GLZ23" s="877"/>
      <c r="GMA23" s="877"/>
      <c r="GMB23" s="877"/>
      <c r="GMC23" s="877"/>
      <c r="GMD23" s="877"/>
      <c r="GME23" s="877"/>
      <c r="GMF23" s="877"/>
      <c r="GMG23" s="877"/>
      <c r="GMH23" s="877"/>
      <c r="GMI23" s="877"/>
      <c r="GMJ23" s="877"/>
      <c r="GMK23" s="877"/>
      <c r="GML23" s="877"/>
      <c r="GMM23" s="877"/>
      <c r="GMN23" s="877"/>
      <c r="GMO23" s="877"/>
      <c r="GMP23" s="877"/>
      <c r="GMQ23" s="877"/>
      <c r="GMR23" s="877"/>
      <c r="GMS23" s="877"/>
      <c r="GMT23" s="877"/>
      <c r="GMU23" s="877"/>
      <c r="GMV23" s="877"/>
      <c r="GMW23" s="877"/>
      <c r="GMX23" s="877"/>
      <c r="GMY23" s="877"/>
      <c r="GMZ23" s="877"/>
      <c r="GNA23" s="877"/>
      <c r="GNB23" s="877"/>
      <c r="GNC23" s="877"/>
      <c r="GND23" s="877"/>
      <c r="GNE23" s="877"/>
      <c r="GNF23" s="877"/>
      <c r="GNG23" s="877"/>
      <c r="GNH23" s="877"/>
      <c r="GNI23" s="877"/>
      <c r="GNJ23" s="877"/>
      <c r="GNK23" s="877"/>
      <c r="GNL23" s="877"/>
      <c r="GNM23" s="877"/>
      <c r="GNN23" s="877"/>
      <c r="GNO23" s="877"/>
      <c r="GNP23" s="877"/>
      <c r="GNQ23" s="877"/>
      <c r="GNR23" s="877"/>
      <c r="GNS23" s="877"/>
      <c r="GNT23" s="877"/>
      <c r="GNU23" s="877"/>
      <c r="GNV23" s="877"/>
      <c r="GNW23" s="877"/>
      <c r="GNX23" s="877"/>
      <c r="GNY23" s="877"/>
      <c r="GNZ23" s="877"/>
      <c r="GOA23" s="877"/>
      <c r="GOB23" s="877"/>
      <c r="GOC23" s="877"/>
      <c r="GOD23" s="877"/>
      <c r="GOE23" s="877"/>
      <c r="GOF23" s="877"/>
      <c r="GOG23" s="877"/>
      <c r="GOH23" s="877"/>
      <c r="GOI23" s="877"/>
      <c r="GOJ23" s="877"/>
      <c r="GOK23" s="877"/>
      <c r="GOL23" s="877"/>
      <c r="GOM23" s="877"/>
      <c r="GON23" s="877"/>
      <c r="GOO23" s="877"/>
      <c r="GOP23" s="877"/>
      <c r="GOQ23" s="877"/>
      <c r="GOR23" s="877"/>
      <c r="GOS23" s="877"/>
      <c r="GOT23" s="877"/>
      <c r="GOU23" s="877"/>
      <c r="GOV23" s="877"/>
      <c r="GOW23" s="877"/>
      <c r="GOX23" s="877"/>
      <c r="GOY23" s="877"/>
      <c r="GOZ23" s="877"/>
      <c r="GPA23" s="877"/>
      <c r="GPB23" s="877"/>
      <c r="GPC23" s="877"/>
      <c r="GPD23" s="877"/>
      <c r="GPE23" s="877"/>
      <c r="GPF23" s="877"/>
      <c r="GPG23" s="877"/>
      <c r="GPH23" s="877"/>
      <c r="GPI23" s="877"/>
      <c r="GPJ23" s="877"/>
      <c r="GPK23" s="877"/>
      <c r="GPL23" s="877"/>
      <c r="GPM23" s="877"/>
      <c r="GPN23" s="877"/>
      <c r="GPO23" s="877"/>
      <c r="GPP23" s="877"/>
      <c r="GPQ23" s="877"/>
      <c r="GPR23" s="877"/>
      <c r="GPS23" s="877"/>
      <c r="GPT23" s="877"/>
      <c r="GPU23" s="877"/>
      <c r="GPV23" s="877"/>
      <c r="GPW23" s="877"/>
      <c r="GPX23" s="877"/>
      <c r="GPY23" s="877"/>
      <c r="GPZ23" s="877"/>
      <c r="GQA23" s="877"/>
      <c r="GQB23" s="877"/>
      <c r="GQC23" s="877"/>
      <c r="GQD23" s="877"/>
      <c r="GQE23" s="877"/>
      <c r="GQF23" s="877"/>
      <c r="GQG23" s="877"/>
      <c r="GQH23" s="877"/>
      <c r="GQI23" s="877"/>
      <c r="GQJ23" s="877"/>
      <c r="GQK23" s="877"/>
      <c r="GQL23" s="877"/>
      <c r="GQM23" s="877"/>
      <c r="GQN23" s="877"/>
      <c r="GQO23" s="877"/>
      <c r="GQP23" s="877"/>
      <c r="GQQ23" s="877"/>
      <c r="GQR23" s="877"/>
      <c r="GQS23" s="877"/>
      <c r="GQT23" s="877"/>
      <c r="GQU23" s="877"/>
      <c r="GQV23" s="877"/>
      <c r="GQW23" s="877"/>
      <c r="GQX23" s="877"/>
      <c r="GQY23" s="877"/>
      <c r="GQZ23" s="877"/>
      <c r="GRA23" s="877"/>
      <c r="GRB23" s="877"/>
      <c r="GRC23" s="877"/>
      <c r="GRD23" s="877"/>
      <c r="GRE23" s="877"/>
      <c r="GRF23" s="877"/>
      <c r="GRG23" s="877"/>
      <c r="GRH23" s="877"/>
      <c r="GRI23" s="877"/>
      <c r="GRJ23" s="877"/>
      <c r="GRK23" s="877"/>
      <c r="GRL23" s="877"/>
      <c r="GRM23" s="877"/>
      <c r="GRN23" s="877"/>
      <c r="GRO23" s="877"/>
      <c r="GRP23" s="877"/>
      <c r="GRQ23" s="877"/>
      <c r="GRR23" s="877"/>
      <c r="GRS23" s="877"/>
      <c r="GRT23" s="877"/>
      <c r="GRU23" s="877"/>
      <c r="GRV23" s="877"/>
      <c r="GRW23" s="877"/>
      <c r="GRX23" s="877"/>
      <c r="GRY23" s="877"/>
      <c r="GRZ23" s="877"/>
      <c r="GSA23" s="877"/>
      <c r="GSB23" s="877"/>
      <c r="GSC23" s="877"/>
      <c r="GSD23" s="877"/>
      <c r="GSE23" s="877"/>
      <c r="GSF23" s="877"/>
      <c r="GSG23" s="877"/>
      <c r="GSH23" s="877"/>
      <c r="GSI23" s="877"/>
      <c r="GSJ23" s="877"/>
      <c r="GSK23" s="877"/>
      <c r="GSL23" s="877"/>
      <c r="GSM23" s="877"/>
      <c r="GSN23" s="877"/>
      <c r="GSO23" s="877"/>
      <c r="GSP23" s="877"/>
      <c r="GSQ23" s="877"/>
      <c r="GSR23" s="877"/>
      <c r="GSS23" s="877"/>
      <c r="GST23" s="877"/>
      <c r="GSU23" s="877"/>
      <c r="GSV23" s="877"/>
      <c r="GSW23" s="877"/>
      <c r="GSX23" s="877"/>
      <c r="GSY23" s="877"/>
      <c r="GSZ23" s="877"/>
      <c r="GTA23" s="877"/>
      <c r="GTB23" s="877"/>
      <c r="GTC23" s="877"/>
      <c r="GTD23" s="877"/>
      <c r="GTE23" s="877"/>
      <c r="GTF23" s="877"/>
      <c r="GTG23" s="877"/>
      <c r="GTH23" s="877"/>
      <c r="GTI23" s="877"/>
      <c r="GTJ23" s="877"/>
      <c r="GTK23" s="877"/>
      <c r="GTL23" s="877"/>
      <c r="GTM23" s="877"/>
      <c r="GTN23" s="877"/>
      <c r="GTO23" s="877"/>
      <c r="GTP23" s="877"/>
      <c r="GTQ23" s="877"/>
      <c r="GTR23" s="877"/>
      <c r="GTS23" s="877"/>
      <c r="GTT23" s="877"/>
      <c r="GTU23" s="877"/>
      <c r="GTV23" s="877"/>
      <c r="GTW23" s="877"/>
      <c r="GTX23" s="877"/>
      <c r="GTY23" s="877"/>
      <c r="GTZ23" s="877"/>
      <c r="GUA23" s="877"/>
      <c r="GUB23" s="877"/>
      <c r="GUC23" s="877"/>
      <c r="GUD23" s="877"/>
      <c r="GUE23" s="877"/>
      <c r="GUF23" s="877"/>
      <c r="GUG23" s="877"/>
      <c r="GUH23" s="877"/>
      <c r="GUI23" s="877"/>
      <c r="GUJ23" s="877"/>
      <c r="GUK23" s="877"/>
      <c r="GUL23" s="877"/>
      <c r="GUM23" s="877"/>
      <c r="GUN23" s="877"/>
      <c r="GUO23" s="877"/>
      <c r="GUP23" s="877"/>
      <c r="GUQ23" s="877"/>
      <c r="GUR23" s="877"/>
      <c r="GUS23" s="877"/>
      <c r="GUT23" s="877"/>
      <c r="GUU23" s="877"/>
      <c r="GUV23" s="877"/>
      <c r="GUW23" s="877"/>
      <c r="GUX23" s="877"/>
      <c r="GUY23" s="877"/>
      <c r="GUZ23" s="877"/>
      <c r="GVA23" s="877"/>
      <c r="GVB23" s="877"/>
      <c r="GVC23" s="877"/>
      <c r="GVD23" s="877"/>
      <c r="GVE23" s="877"/>
      <c r="GVF23" s="877"/>
      <c r="GVG23" s="877"/>
      <c r="GVH23" s="877"/>
      <c r="GVI23" s="877"/>
      <c r="GVJ23" s="877"/>
      <c r="GVK23" s="877"/>
      <c r="GVL23" s="877"/>
      <c r="GVM23" s="877"/>
      <c r="GVN23" s="877"/>
      <c r="GVO23" s="877"/>
      <c r="GVP23" s="877"/>
      <c r="GVQ23" s="877"/>
      <c r="GVR23" s="877"/>
      <c r="GVS23" s="877"/>
      <c r="GVT23" s="877"/>
      <c r="GVU23" s="877"/>
      <c r="GVV23" s="877"/>
      <c r="GVW23" s="877"/>
      <c r="GVX23" s="877"/>
      <c r="GVY23" s="877"/>
      <c r="GVZ23" s="877"/>
      <c r="GWA23" s="877"/>
      <c r="GWB23" s="877"/>
      <c r="GWC23" s="877"/>
      <c r="GWD23" s="877"/>
      <c r="GWE23" s="877"/>
      <c r="GWF23" s="877"/>
      <c r="GWG23" s="877"/>
      <c r="GWH23" s="877"/>
      <c r="GWI23" s="877"/>
      <c r="GWJ23" s="877"/>
      <c r="GWK23" s="877"/>
      <c r="GWL23" s="877"/>
      <c r="GWM23" s="877"/>
      <c r="GWN23" s="877"/>
      <c r="GWO23" s="877"/>
      <c r="GWP23" s="877"/>
      <c r="GWQ23" s="877"/>
      <c r="GWR23" s="877"/>
      <c r="GWS23" s="877"/>
      <c r="GWT23" s="877"/>
      <c r="GWU23" s="877"/>
      <c r="GWV23" s="877"/>
      <c r="GWW23" s="877"/>
      <c r="GWX23" s="877"/>
      <c r="GWY23" s="877"/>
      <c r="GWZ23" s="877"/>
      <c r="GXA23" s="877"/>
      <c r="GXB23" s="877"/>
      <c r="GXC23" s="877"/>
      <c r="GXD23" s="877"/>
      <c r="GXE23" s="877"/>
      <c r="GXF23" s="877"/>
      <c r="GXG23" s="877"/>
      <c r="GXH23" s="877"/>
      <c r="GXI23" s="877"/>
      <c r="GXJ23" s="877"/>
      <c r="GXK23" s="877"/>
      <c r="GXL23" s="877"/>
      <c r="GXM23" s="877"/>
      <c r="GXN23" s="877"/>
      <c r="GXO23" s="877"/>
      <c r="GXP23" s="877"/>
      <c r="GXQ23" s="877"/>
      <c r="GXR23" s="877"/>
      <c r="GXS23" s="877"/>
      <c r="GXT23" s="877"/>
      <c r="GXU23" s="877"/>
      <c r="GXV23" s="877"/>
      <c r="GXW23" s="877"/>
      <c r="GXX23" s="877"/>
      <c r="GXY23" s="877"/>
      <c r="GXZ23" s="877"/>
      <c r="GYA23" s="877"/>
      <c r="GYB23" s="877"/>
      <c r="GYC23" s="877"/>
      <c r="GYD23" s="877"/>
      <c r="GYE23" s="877"/>
      <c r="GYF23" s="877"/>
      <c r="GYG23" s="877"/>
      <c r="GYH23" s="877"/>
      <c r="GYI23" s="877"/>
      <c r="GYJ23" s="877"/>
      <c r="GYK23" s="877"/>
      <c r="GYL23" s="877"/>
      <c r="GYM23" s="877"/>
      <c r="GYN23" s="877"/>
      <c r="GYO23" s="877"/>
      <c r="GYP23" s="877"/>
      <c r="GYQ23" s="877"/>
      <c r="GYR23" s="877"/>
      <c r="GYS23" s="877"/>
      <c r="GYT23" s="877"/>
      <c r="GYU23" s="877"/>
      <c r="GYV23" s="877"/>
      <c r="GYW23" s="877"/>
      <c r="GYX23" s="877"/>
      <c r="GYY23" s="877"/>
      <c r="GYZ23" s="877"/>
      <c r="GZA23" s="877"/>
      <c r="GZB23" s="877"/>
      <c r="GZC23" s="877"/>
      <c r="GZD23" s="877"/>
      <c r="GZE23" s="877"/>
      <c r="GZF23" s="877"/>
      <c r="GZG23" s="877"/>
      <c r="GZH23" s="877"/>
      <c r="GZI23" s="877"/>
      <c r="GZJ23" s="877"/>
      <c r="GZK23" s="877"/>
      <c r="GZL23" s="877"/>
      <c r="GZM23" s="877"/>
      <c r="GZN23" s="877"/>
      <c r="GZO23" s="877"/>
      <c r="GZP23" s="877"/>
      <c r="GZQ23" s="877"/>
      <c r="GZR23" s="877"/>
      <c r="GZS23" s="877"/>
      <c r="GZT23" s="877"/>
      <c r="GZU23" s="877"/>
      <c r="GZV23" s="877"/>
      <c r="GZW23" s="877"/>
      <c r="GZX23" s="877"/>
      <c r="GZY23" s="877"/>
      <c r="GZZ23" s="877"/>
      <c r="HAA23" s="877"/>
      <c r="HAB23" s="877"/>
      <c r="HAC23" s="877"/>
      <c r="HAD23" s="877"/>
      <c r="HAE23" s="877"/>
      <c r="HAF23" s="877"/>
      <c r="HAG23" s="877"/>
      <c r="HAH23" s="877"/>
      <c r="HAI23" s="877"/>
      <c r="HAJ23" s="877"/>
      <c r="HAK23" s="877"/>
      <c r="HAL23" s="877"/>
      <c r="HAM23" s="877"/>
      <c r="HAN23" s="877"/>
      <c r="HAO23" s="877"/>
      <c r="HAP23" s="877"/>
      <c r="HAQ23" s="877"/>
      <c r="HAR23" s="877"/>
      <c r="HAS23" s="877"/>
      <c r="HAT23" s="877"/>
      <c r="HAU23" s="877"/>
      <c r="HAV23" s="877"/>
      <c r="HAW23" s="877"/>
      <c r="HAX23" s="877"/>
      <c r="HAY23" s="877"/>
      <c r="HAZ23" s="877"/>
      <c r="HBA23" s="877"/>
      <c r="HBB23" s="877"/>
      <c r="HBC23" s="877"/>
      <c r="HBD23" s="877"/>
      <c r="HBE23" s="877"/>
      <c r="HBF23" s="877"/>
      <c r="HBG23" s="877"/>
      <c r="HBH23" s="877"/>
      <c r="HBI23" s="877"/>
      <c r="HBJ23" s="877"/>
      <c r="HBK23" s="877"/>
      <c r="HBL23" s="877"/>
      <c r="HBM23" s="877"/>
      <c r="HBN23" s="877"/>
      <c r="HBO23" s="877"/>
      <c r="HBP23" s="877"/>
      <c r="HBQ23" s="877"/>
      <c r="HBR23" s="877"/>
      <c r="HBS23" s="877"/>
      <c r="HBT23" s="877"/>
      <c r="HBU23" s="877"/>
      <c r="HBV23" s="877"/>
      <c r="HBW23" s="877"/>
      <c r="HBX23" s="877"/>
      <c r="HBY23" s="877"/>
      <c r="HBZ23" s="877"/>
      <c r="HCA23" s="877"/>
      <c r="HCB23" s="877"/>
      <c r="HCC23" s="877"/>
      <c r="HCD23" s="877"/>
      <c r="HCE23" s="877"/>
      <c r="HCF23" s="877"/>
      <c r="HCG23" s="877"/>
      <c r="HCH23" s="877"/>
      <c r="HCI23" s="877"/>
      <c r="HCJ23" s="877"/>
      <c r="HCK23" s="877"/>
      <c r="HCL23" s="877"/>
      <c r="HCM23" s="877"/>
      <c r="HCN23" s="877"/>
      <c r="HCO23" s="877"/>
      <c r="HCP23" s="877"/>
      <c r="HCQ23" s="877"/>
      <c r="HCR23" s="877"/>
      <c r="HCS23" s="877"/>
      <c r="HCT23" s="877"/>
      <c r="HCU23" s="877"/>
      <c r="HCV23" s="877"/>
      <c r="HCW23" s="877"/>
      <c r="HCX23" s="877"/>
      <c r="HCY23" s="877"/>
      <c r="HCZ23" s="877"/>
      <c r="HDA23" s="877"/>
      <c r="HDB23" s="877"/>
      <c r="HDC23" s="877"/>
      <c r="HDD23" s="877"/>
      <c r="HDE23" s="877"/>
      <c r="HDF23" s="877"/>
      <c r="HDG23" s="877"/>
      <c r="HDH23" s="877"/>
      <c r="HDI23" s="877"/>
      <c r="HDJ23" s="877"/>
      <c r="HDK23" s="877"/>
      <c r="HDL23" s="877"/>
      <c r="HDM23" s="877"/>
      <c r="HDN23" s="877"/>
      <c r="HDO23" s="877"/>
      <c r="HDP23" s="877"/>
      <c r="HDQ23" s="877"/>
      <c r="HDR23" s="877"/>
      <c r="HDS23" s="877"/>
      <c r="HDT23" s="877"/>
      <c r="HDU23" s="877"/>
      <c r="HDV23" s="877"/>
      <c r="HDW23" s="877"/>
      <c r="HDX23" s="877"/>
      <c r="HDY23" s="877"/>
      <c r="HDZ23" s="877"/>
      <c r="HEA23" s="877"/>
      <c r="HEB23" s="877"/>
      <c r="HEC23" s="877"/>
      <c r="HED23" s="877"/>
      <c r="HEE23" s="877"/>
      <c r="HEF23" s="877"/>
      <c r="HEG23" s="877"/>
      <c r="HEH23" s="877"/>
      <c r="HEI23" s="877"/>
      <c r="HEJ23" s="877"/>
      <c r="HEK23" s="877"/>
      <c r="HEL23" s="877"/>
      <c r="HEM23" s="877"/>
      <c r="HEN23" s="877"/>
      <c r="HEO23" s="877"/>
      <c r="HEP23" s="877"/>
      <c r="HEQ23" s="877"/>
      <c r="HER23" s="877"/>
      <c r="HES23" s="877"/>
      <c r="HET23" s="877"/>
      <c r="HEU23" s="877"/>
      <c r="HEV23" s="877"/>
      <c r="HEW23" s="877"/>
      <c r="HEX23" s="877"/>
      <c r="HEY23" s="877"/>
      <c r="HEZ23" s="877"/>
      <c r="HFA23" s="877"/>
      <c r="HFB23" s="877"/>
      <c r="HFC23" s="877"/>
      <c r="HFD23" s="877"/>
      <c r="HFE23" s="877"/>
      <c r="HFF23" s="877"/>
      <c r="HFG23" s="877"/>
      <c r="HFH23" s="877"/>
      <c r="HFI23" s="877"/>
      <c r="HFJ23" s="877"/>
      <c r="HFK23" s="877"/>
      <c r="HFL23" s="877"/>
      <c r="HFM23" s="877"/>
      <c r="HFN23" s="877"/>
      <c r="HFO23" s="877"/>
      <c r="HFP23" s="877"/>
      <c r="HFQ23" s="877"/>
      <c r="HFR23" s="877"/>
      <c r="HFS23" s="877"/>
      <c r="HFT23" s="877"/>
      <c r="HFU23" s="877"/>
      <c r="HFV23" s="877"/>
      <c r="HFW23" s="877"/>
      <c r="HFX23" s="877"/>
      <c r="HFY23" s="877"/>
      <c r="HFZ23" s="877"/>
      <c r="HGA23" s="877"/>
      <c r="HGB23" s="877"/>
      <c r="HGC23" s="877"/>
      <c r="HGD23" s="877"/>
      <c r="HGE23" s="877"/>
      <c r="HGF23" s="877"/>
      <c r="HGG23" s="877"/>
      <c r="HGH23" s="877"/>
      <c r="HGI23" s="877"/>
      <c r="HGJ23" s="877"/>
      <c r="HGK23" s="877"/>
      <c r="HGL23" s="877"/>
      <c r="HGM23" s="877"/>
      <c r="HGN23" s="877"/>
      <c r="HGO23" s="877"/>
      <c r="HGP23" s="877"/>
      <c r="HGQ23" s="877"/>
      <c r="HGR23" s="877"/>
      <c r="HGS23" s="877"/>
      <c r="HGT23" s="877"/>
      <c r="HGU23" s="877"/>
      <c r="HGV23" s="877"/>
      <c r="HGW23" s="877"/>
      <c r="HGX23" s="877"/>
      <c r="HGY23" s="877"/>
      <c r="HGZ23" s="877"/>
      <c r="HHA23" s="877"/>
      <c r="HHB23" s="877"/>
      <c r="HHC23" s="877"/>
      <c r="HHD23" s="877"/>
      <c r="HHE23" s="877"/>
      <c r="HHF23" s="877"/>
      <c r="HHG23" s="877"/>
      <c r="HHH23" s="877"/>
      <c r="HHI23" s="877"/>
      <c r="HHJ23" s="877"/>
      <c r="HHK23" s="877"/>
      <c r="HHL23" s="877"/>
      <c r="HHM23" s="877"/>
      <c r="HHN23" s="877"/>
      <c r="HHO23" s="877"/>
      <c r="HHP23" s="877"/>
      <c r="HHQ23" s="877"/>
      <c r="HHR23" s="877"/>
      <c r="HHS23" s="877"/>
      <c r="HHT23" s="877"/>
      <c r="HHU23" s="877"/>
      <c r="HHV23" s="877"/>
      <c r="HHW23" s="877"/>
      <c r="HHX23" s="877"/>
      <c r="HHY23" s="877"/>
      <c r="HHZ23" s="877"/>
      <c r="HIA23" s="877"/>
      <c r="HIB23" s="877"/>
      <c r="HIC23" s="877"/>
      <c r="HID23" s="877"/>
      <c r="HIE23" s="877"/>
      <c r="HIF23" s="877"/>
      <c r="HIG23" s="877"/>
      <c r="HIH23" s="877"/>
      <c r="HII23" s="877"/>
      <c r="HIJ23" s="877"/>
      <c r="HIK23" s="877"/>
      <c r="HIL23" s="877"/>
      <c r="HIM23" s="877"/>
      <c r="HIN23" s="877"/>
      <c r="HIO23" s="877"/>
      <c r="HIP23" s="877"/>
      <c r="HIQ23" s="877"/>
      <c r="HIR23" s="877"/>
      <c r="HIS23" s="877"/>
      <c r="HIT23" s="877"/>
      <c r="HIU23" s="877"/>
      <c r="HIV23" s="877"/>
      <c r="HIW23" s="877"/>
      <c r="HIX23" s="877"/>
      <c r="HIY23" s="877"/>
      <c r="HIZ23" s="877"/>
      <c r="HJA23" s="877"/>
      <c r="HJB23" s="877"/>
      <c r="HJC23" s="877"/>
      <c r="HJD23" s="877"/>
      <c r="HJE23" s="877"/>
      <c r="HJF23" s="877"/>
      <c r="HJG23" s="877"/>
      <c r="HJH23" s="877"/>
      <c r="HJI23" s="877"/>
      <c r="HJJ23" s="877"/>
      <c r="HJK23" s="877"/>
      <c r="HJL23" s="877"/>
      <c r="HJM23" s="877"/>
      <c r="HJN23" s="877"/>
      <c r="HJO23" s="877"/>
      <c r="HJP23" s="877"/>
      <c r="HJQ23" s="877"/>
      <c r="HJR23" s="877"/>
      <c r="HJS23" s="877"/>
      <c r="HJT23" s="877"/>
      <c r="HJU23" s="877"/>
      <c r="HJV23" s="877"/>
      <c r="HJW23" s="877"/>
      <c r="HJX23" s="877"/>
      <c r="HJY23" s="877"/>
      <c r="HJZ23" s="877"/>
      <c r="HKA23" s="877"/>
      <c r="HKB23" s="877"/>
      <c r="HKC23" s="877"/>
      <c r="HKD23" s="877"/>
      <c r="HKE23" s="877"/>
      <c r="HKF23" s="877"/>
      <c r="HKG23" s="877"/>
      <c r="HKH23" s="877"/>
      <c r="HKI23" s="877"/>
      <c r="HKJ23" s="877"/>
      <c r="HKK23" s="877"/>
      <c r="HKL23" s="877"/>
      <c r="HKM23" s="877"/>
      <c r="HKN23" s="877"/>
      <c r="HKO23" s="877"/>
      <c r="HKP23" s="877"/>
      <c r="HKQ23" s="877"/>
      <c r="HKR23" s="877"/>
      <c r="HKS23" s="877"/>
      <c r="HKT23" s="877"/>
      <c r="HKU23" s="877"/>
      <c r="HKV23" s="877"/>
      <c r="HKW23" s="877"/>
      <c r="HKX23" s="877"/>
      <c r="HKY23" s="877"/>
      <c r="HKZ23" s="877"/>
      <c r="HLA23" s="877"/>
      <c r="HLB23" s="877"/>
      <c r="HLC23" s="877"/>
      <c r="HLD23" s="877"/>
      <c r="HLE23" s="877"/>
      <c r="HLF23" s="877"/>
      <c r="HLG23" s="877"/>
      <c r="HLH23" s="877"/>
      <c r="HLI23" s="877"/>
      <c r="HLJ23" s="877"/>
      <c r="HLK23" s="877"/>
      <c r="HLL23" s="877"/>
      <c r="HLM23" s="877"/>
      <c r="HLN23" s="877"/>
      <c r="HLO23" s="877"/>
      <c r="HLP23" s="877"/>
      <c r="HLQ23" s="877"/>
      <c r="HLR23" s="877"/>
      <c r="HLS23" s="877"/>
      <c r="HLT23" s="877"/>
      <c r="HLU23" s="877"/>
      <c r="HLV23" s="877"/>
      <c r="HLW23" s="877"/>
      <c r="HLX23" s="877"/>
      <c r="HLY23" s="877"/>
      <c r="HLZ23" s="877"/>
      <c r="HMA23" s="877"/>
      <c r="HMB23" s="877"/>
      <c r="HMC23" s="877"/>
      <c r="HMD23" s="877"/>
      <c r="HME23" s="877"/>
      <c r="HMF23" s="877"/>
      <c r="HMG23" s="877"/>
      <c r="HMH23" s="877"/>
      <c r="HMI23" s="877"/>
      <c r="HMJ23" s="877"/>
      <c r="HMK23" s="877"/>
      <c r="HML23" s="877"/>
      <c r="HMM23" s="877"/>
      <c r="HMN23" s="877"/>
      <c r="HMO23" s="877"/>
      <c r="HMP23" s="877"/>
      <c r="HMQ23" s="877"/>
      <c r="HMR23" s="877"/>
      <c r="HMS23" s="877"/>
      <c r="HMT23" s="877"/>
      <c r="HMU23" s="877"/>
      <c r="HMV23" s="877"/>
      <c r="HMW23" s="877"/>
      <c r="HMX23" s="877"/>
      <c r="HMY23" s="877"/>
      <c r="HMZ23" s="877"/>
      <c r="HNA23" s="877"/>
      <c r="HNB23" s="877"/>
      <c r="HNC23" s="877"/>
      <c r="HND23" s="877"/>
      <c r="HNE23" s="877"/>
      <c r="HNF23" s="877"/>
      <c r="HNG23" s="877"/>
      <c r="HNH23" s="877"/>
      <c r="HNI23" s="877"/>
      <c r="HNJ23" s="877"/>
      <c r="HNK23" s="877"/>
      <c r="HNL23" s="877"/>
      <c r="HNM23" s="877"/>
      <c r="HNN23" s="877"/>
      <c r="HNO23" s="877"/>
      <c r="HNP23" s="877"/>
      <c r="HNQ23" s="877"/>
      <c r="HNR23" s="877"/>
      <c r="HNS23" s="877"/>
      <c r="HNT23" s="877"/>
      <c r="HNU23" s="877"/>
      <c r="HNV23" s="877"/>
      <c r="HNW23" s="877"/>
      <c r="HNX23" s="877"/>
      <c r="HNY23" s="877"/>
      <c r="HNZ23" s="877"/>
      <c r="HOA23" s="877"/>
      <c r="HOB23" s="877"/>
      <c r="HOC23" s="877"/>
      <c r="HOD23" s="877"/>
      <c r="HOE23" s="877"/>
      <c r="HOF23" s="877"/>
      <c r="HOG23" s="877"/>
      <c r="HOH23" s="877"/>
      <c r="HOI23" s="877"/>
      <c r="HOJ23" s="877"/>
      <c r="HOK23" s="877"/>
      <c r="HOL23" s="877"/>
      <c r="HOM23" s="877"/>
      <c r="HON23" s="877"/>
      <c r="HOO23" s="877"/>
      <c r="HOP23" s="877"/>
      <c r="HOQ23" s="877"/>
      <c r="HOR23" s="877"/>
      <c r="HOS23" s="877"/>
      <c r="HOT23" s="877"/>
      <c r="HOU23" s="877"/>
      <c r="HOV23" s="877"/>
      <c r="HOW23" s="877"/>
      <c r="HOX23" s="877"/>
      <c r="HOY23" s="877"/>
      <c r="HOZ23" s="877"/>
      <c r="HPA23" s="877"/>
      <c r="HPB23" s="877"/>
      <c r="HPC23" s="877"/>
      <c r="HPD23" s="877"/>
      <c r="HPE23" s="877"/>
      <c r="HPF23" s="877"/>
      <c r="HPG23" s="877"/>
      <c r="HPH23" s="877"/>
      <c r="HPI23" s="877"/>
      <c r="HPJ23" s="877"/>
      <c r="HPK23" s="877"/>
      <c r="HPL23" s="877"/>
      <c r="HPM23" s="877"/>
      <c r="HPN23" s="877"/>
      <c r="HPO23" s="877"/>
      <c r="HPP23" s="877"/>
      <c r="HPQ23" s="877"/>
      <c r="HPR23" s="877"/>
      <c r="HPS23" s="877"/>
      <c r="HPT23" s="877"/>
      <c r="HPU23" s="877"/>
      <c r="HPV23" s="877"/>
      <c r="HPW23" s="877"/>
      <c r="HPX23" s="877"/>
      <c r="HPY23" s="877"/>
      <c r="HPZ23" s="877"/>
      <c r="HQA23" s="877"/>
      <c r="HQB23" s="877"/>
      <c r="HQC23" s="877"/>
      <c r="HQD23" s="877"/>
      <c r="HQE23" s="877"/>
      <c r="HQF23" s="877"/>
      <c r="HQG23" s="877"/>
      <c r="HQH23" s="877"/>
      <c r="HQI23" s="877"/>
      <c r="HQJ23" s="877"/>
      <c r="HQK23" s="877"/>
      <c r="HQL23" s="877"/>
      <c r="HQM23" s="877"/>
      <c r="HQN23" s="877"/>
      <c r="HQO23" s="877"/>
      <c r="HQP23" s="877"/>
      <c r="HQQ23" s="877"/>
      <c r="HQR23" s="877"/>
      <c r="HQS23" s="877"/>
      <c r="HQT23" s="877"/>
      <c r="HQU23" s="877"/>
      <c r="HQV23" s="877"/>
      <c r="HQW23" s="877"/>
      <c r="HQX23" s="877"/>
      <c r="HQY23" s="877"/>
      <c r="HQZ23" s="877"/>
      <c r="HRA23" s="877"/>
      <c r="HRB23" s="877"/>
      <c r="HRC23" s="877"/>
      <c r="HRD23" s="877"/>
      <c r="HRE23" s="877"/>
      <c r="HRF23" s="877"/>
      <c r="HRG23" s="877"/>
      <c r="HRH23" s="877"/>
      <c r="HRI23" s="877"/>
      <c r="HRJ23" s="877"/>
      <c r="HRK23" s="877"/>
      <c r="HRL23" s="877"/>
      <c r="HRM23" s="877"/>
      <c r="HRN23" s="877"/>
      <c r="HRO23" s="877"/>
      <c r="HRP23" s="877"/>
      <c r="HRQ23" s="877"/>
      <c r="HRR23" s="877"/>
      <c r="HRS23" s="877"/>
      <c r="HRT23" s="877"/>
      <c r="HRU23" s="877"/>
      <c r="HRV23" s="877"/>
      <c r="HRW23" s="877"/>
      <c r="HRX23" s="877"/>
      <c r="HRY23" s="877"/>
      <c r="HRZ23" s="877"/>
      <c r="HSA23" s="877"/>
      <c r="HSB23" s="877"/>
      <c r="HSC23" s="877"/>
      <c r="HSD23" s="877"/>
      <c r="HSE23" s="877"/>
      <c r="HSF23" s="877"/>
      <c r="HSG23" s="877"/>
      <c r="HSH23" s="877"/>
      <c r="HSI23" s="877"/>
      <c r="HSJ23" s="877"/>
      <c r="HSK23" s="877"/>
      <c r="HSL23" s="877"/>
      <c r="HSM23" s="877"/>
      <c r="HSN23" s="877"/>
      <c r="HSO23" s="877"/>
      <c r="HSP23" s="877"/>
      <c r="HSQ23" s="877"/>
      <c r="HSR23" s="877"/>
      <c r="HSS23" s="877"/>
      <c r="HST23" s="877"/>
      <c r="HSU23" s="877"/>
      <c r="HSV23" s="877"/>
      <c r="HSW23" s="877"/>
      <c r="HSX23" s="877"/>
      <c r="HSY23" s="877"/>
      <c r="HSZ23" s="877"/>
      <c r="HTA23" s="877"/>
      <c r="HTB23" s="877"/>
      <c r="HTC23" s="877"/>
      <c r="HTD23" s="877"/>
      <c r="HTE23" s="877"/>
      <c r="HTF23" s="877"/>
      <c r="HTG23" s="877"/>
      <c r="HTH23" s="877"/>
      <c r="HTI23" s="877"/>
      <c r="HTJ23" s="877"/>
      <c r="HTK23" s="877"/>
      <c r="HTL23" s="877"/>
      <c r="HTM23" s="877"/>
      <c r="HTN23" s="877"/>
      <c r="HTO23" s="877"/>
      <c r="HTP23" s="877"/>
      <c r="HTQ23" s="877"/>
      <c r="HTR23" s="877"/>
      <c r="HTS23" s="877"/>
      <c r="HTT23" s="877"/>
      <c r="HTU23" s="877"/>
      <c r="HTV23" s="877"/>
      <c r="HTW23" s="877"/>
      <c r="HTX23" s="877"/>
      <c r="HTY23" s="877"/>
      <c r="HTZ23" s="877"/>
      <c r="HUA23" s="877"/>
      <c r="HUB23" s="877"/>
      <c r="HUC23" s="877"/>
      <c r="HUD23" s="877"/>
      <c r="HUE23" s="877"/>
      <c r="HUF23" s="877"/>
      <c r="HUG23" s="877"/>
      <c r="HUH23" s="877"/>
      <c r="HUI23" s="877"/>
      <c r="HUJ23" s="877"/>
      <c r="HUK23" s="877"/>
      <c r="HUL23" s="877"/>
      <c r="HUM23" s="877"/>
      <c r="HUN23" s="877"/>
      <c r="HUO23" s="877"/>
      <c r="HUP23" s="877"/>
      <c r="HUQ23" s="877"/>
      <c r="HUR23" s="877"/>
      <c r="HUS23" s="877"/>
      <c r="HUT23" s="877"/>
      <c r="HUU23" s="877"/>
      <c r="HUV23" s="877"/>
      <c r="HUW23" s="877"/>
      <c r="HUX23" s="877"/>
      <c r="HUY23" s="877"/>
      <c r="HUZ23" s="877"/>
      <c r="HVA23" s="877"/>
      <c r="HVB23" s="877"/>
      <c r="HVC23" s="877"/>
      <c r="HVD23" s="877"/>
      <c r="HVE23" s="877"/>
      <c r="HVF23" s="877"/>
      <c r="HVG23" s="877"/>
      <c r="HVH23" s="877"/>
      <c r="HVI23" s="877"/>
      <c r="HVJ23" s="877"/>
      <c r="HVK23" s="877"/>
      <c r="HVL23" s="877"/>
      <c r="HVM23" s="877"/>
      <c r="HVN23" s="877"/>
      <c r="HVO23" s="877"/>
      <c r="HVP23" s="877"/>
      <c r="HVQ23" s="877"/>
      <c r="HVR23" s="877"/>
      <c r="HVS23" s="877"/>
      <c r="HVT23" s="877"/>
      <c r="HVU23" s="877"/>
      <c r="HVV23" s="877"/>
      <c r="HVW23" s="877"/>
      <c r="HVX23" s="877"/>
      <c r="HVY23" s="877"/>
      <c r="HVZ23" s="877"/>
      <c r="HWA23" s="877"/>
      <c r="HWB23" s="877"/>
      <c r="HWC23" s="877"/>
      <c r="HWD23" s="877"/>
      <c r="HWE23" s="877"/>
      <c r="HWF23" s="877"/>
      <c r="HWG23" s="877"/>
      <c r="HWH23" s="877"/>
      <c r="HWI23" s="877"/>
      <c r="HWJ23" s="877"/>
      <c r="HWK23" s="877"/>
      <c r="HWL23" s="877"/>
      <c r="HWM23" s="877"/>
      <c r="HWN23" s="877"/>
      <c r="HWO23" s="877"/>
      <c r="HWP23" s="877"/>
      <c r="HWQ23" s="877"/>
      <c r="HWR23" s="877"/>
      <c r="HWS23" s="877"/>
      <c r="HWT23" s="877"/>
      <c r="HWU23" s="877"/>
      <c r="HWV23" s="877"/>
      <c r="HWW23" s="877"/>
      <c r="HWX23" s="877"/>
      <c r="HWY23" s="877"/>
      <c r="HWZ23" s="877"/>
      <c r="HXA23" s="877"/>
      <c r="HXB23" s="877"/>
      <c r="HXC23" s="877"/>
      <c r="HXD23" s="877"/>
      <c r="HXE23" s="877"/>
      <c r="HXF23" s="877"/>
      <c r="HXG23" s="877"/>
      <c r="HXH23" s="877"/>
      <c r="HXI23" s="877"/>
      <c r="HXJ23" s="877"/>
      <c r="HXK23" s="877"/>
      <c r="HXL23" s="877"/>
      <c r="HXM23" s="877"/>
      <c r="HXN23" s="877"/>
      <c r="HXO23" s="877"/>
      <c r="HXP23" s="877"/>
      <c r="HXQ23" s="877"/>
      <c r="HXR23" s="877"/>
      <c r="HXS23" s="877"/>
      <c r="HXT23" s="877"/>
      <c r="HXU23" s="877"/>
      <c r="HXV23" s="877"/>
      <c r="HXW23" s="877"/>
      <c r="HXX23" s="877"/>
      <c r="HXY23" s="877"/>
      <c r="HXZ23" s="877"/>
      <c r="HYA23" s="877"/>
      <c r="HYB23" s="877"/>
      <c r="HYC23" s="877"/>
      <c r="HYD23" s="877"/>
      <c r="HYE23" s="877"/>
      <c r="HYF23" s="877"/>
      <c r="HYG23" s="877"/>
      <c r="HYH23" s="877"/>
      <c r="HYI23" s="877"/>
      <c r="HYJ23" s="877"/>
      <c r="HYK23" s="877"/>
      <c r="HYL23" s="877"/>
      <c r="HYM23" s="877"/>
      <c r="HYN23" s="877"/>
      <c r="HYO23" s="877"/>
      <c r="HYP23" s="877"/>
      <c r="HYQ23" s="877"/>
      <c r="HYR23" s="877"/>
      <c r="HYS23" s="877"/>
      <c r="HYT23" s="877"/>
      <c r="HYU23" s="877"/>
      <c r="HYV23" s="877"/>
      <c r="HYW23" s="877"/>
      <c r="HYX23" s="877"/>
      <c r="HYY23" s="877"/>
      <c r="HYZ23" s="877"/>
      <c r="HZA23" s="877"/>
      <c r="HZB23" s="877"/>
      <c r="HZC23" s="877"/>
      <c r="HZD23" s="877"/>
      <c r="HZE23" s="877"/>
      <c r="HZF23" s="877"/>
      <c r="HZG23" s="877"/>
      <c r="HZH23" s="877"/>
      <c r="HZI23" s="877"/>
      <c r="HZJ23" s="877"/>
      <c r="HZK23" s="877"/>
      <c r="HZL23" s="877"/>
      <c r="HZM23" s="877"/>
      <c r="HZN23" s="877"/>
      <c r="HZO23" s="877"/>
      <c r="HZP23" s="877"/>
      <c r="HZQ23" s="877"/>
      <c r="HZR23" s="877"/>
      <c r="HZS23" s="877"/>
      <c r="HZT23" s="877"/>
      <c r="HZU23" s="877"/>
      <c r="HZV23" s="877"/>
      <c r="HZW23" s="877"/>
      <c r="HZX23" s="877"/>
      <c r="HZY23" s="877"/>
      <c r="HZZ23" s="877"/>
      <c r="IAA23" s="877"/>
      <c r="IAB23" s="877"/>
      <c r="IAC23" s="877"/>
      <c r="IAD23" s="877"/>
      <c r="IAE23" s="877"/>
      <c r="IAF23" s="877"/>
      <c r="IAG23" s="877"/>
      <c r="IAH23" s="877"/>
      <c r="IAI23" s="877"/>
      <c r="IAJ23" s="877"/>
      <c r="IAK23" s="877"/>
      <c r="IAL23" s="877"/>
      <c r="IAM23" s="877"/>
      <c r="IAN23" s="877"/>
      <c r="IAO23" s="877"/>
      <c r="IAP23" s="877"/>
      <c r="IAQ23" s="877"/>
      <c r="IAR23" s="877"/>
      <c r="IAS23" s="877"/>
      <c r="IAT23" s="877"/>
      <c r="IAU23" s="877"/>
      <c r="IAV23" s="877"/>
      <c r="IAW23" s="877"/>
      <c r="IAX23" s="877"/>
      <c r="IAY23" s="877"/>
      <c r="IAZ23" s="877"/>
      <c r="IBA23" s="877"/>
      <c r="IBB23" s="877"/>
      <c r="IBC23" s="877"/>
      <c r="IBD23" s="877"/>
      <c r="IBE23" s="877"/>
      <c r="IBF23" s="877"/>
      <c r="IBG23" s="877"/>
      <c r="IBH23" s="877"/>
      <c r="IBI23" s="877"/>
      <c r="IBJ23" s="877"/>
      <c r="IBK23" s="877"/>
      <c r="IBL23" s="877"/>
      <c r="IBM23" s="877"/>
      <c r="IBN23" s="877"/>
      <c r="IBO23" s="877"/>
      <c r="IBP23" s="877"/>
      <c r="IBQ23" s="877"/>
      <c r="IBR23" s="877"/>
      <c r="IBS23" s="877"/>
      <c r="IBT23" s="877"/>
      <c r="IBU23" s="877"/>
      <c r="IBV23" s="877"/>
      <c r="IBW23" s="877"/>
      <c r="IBX23" s="877"/>
      <c r="IBY23" s="877"/>
      <c r="IBZ23" s="877"/>
      <c r="ICA23" s="877"/>
      <c r="ICB23" s="877"/>
      <c r="ICC23" s="877"/>
      <c r="ICD23" s="877"/>
      <c r="ICE23" s="877"/>
      <c r="ICF23" s="877"/>
      <c r="ICG23" s="877"/>
      <c r="ICH23" s="877"/>
      <c r="ICI23" s="877"/>
      <c r="ICJ23" s="877"/>
      <c r="ICK23" s="877"/>
      <c r="ICL23" s="877"/>
      <c r="ICM23" s="877"/>
      <c r="ICN23" s="877"/>
      <c r="ICO23" s="877"/>
      <c r="ICP23" s="877"/>
      <c r="ICQ23" s="877"/>
      <c r="ICR23" s="877"/>
      <c r="ICS23" s="877"/>
      <c r="ICT23" s="877"/>
      <c r="ICU23" s="877"/>
      <c r="ICV23" s="877"/>
      <c r="ICW23" s="877"/>
      <c r="ICX23" s="877"/>
      <c r="ICY23" s="877"/>
      <c r="ICZ23" s="877"/>
      <c r="IDA23" s="877"/>
      <c r="IDB23" s="877"/>
      <c r="IDC23" s="877"/>
      <c r="IDD23" s="877"/>
      <c r="IDE23" s="877"/>
      <c r="IDF23" s="877"/>
      <c r="IDG23" s="877"/>
      <c r="IDH23" s="877"/>
      <c r="IDI23" s="877"/>
      <c r="IDJ23" s="877"/>
      <c r="IDK23" s="877"/>
      <c r="IDL23" s="877"/>
      <c r="IDM23" s="877"/>
      <c r="IDN23" s="877"/>
      <c r="IDO23" s="877"/>
      <c r="IDP23" s="877"/>
      <c r="IDQ23" s="877"/>
      <c r="IDR23" s="877"/>
      <c r="IDS23" s="877"/>
      <c r="IDT23" s="877"/>
      <c r="IDU23" s="877"/>
      <c r="IDV23" s="877"/>
      <c r="IDW23" s="877"/>
      <c r="IDX23" s="877"/>
      <c r="IDY23" s="877"/>
      <c r="IDZ23" s="877"/>
      <c r="IEA23" s="877"/>
      <c r="IEB23" s="877"/>
      <c r="IEC23" s="877"/>
      <c r="IED23" s="877"/>
      <c r="IEE23" s="877"/>
      <c r="IEF23" s="877"/>
      <c r="IEG23" s="877"/>
      <c r="IEH23" s="877"/>
      <c r="IEI23" s="877"/>
      <c r="IEJ23" s="877"/>
      <c r="IEK23" s="877"/>
      <c r="IEL23" s="877"/>
      <c r="IEM23" s="877"/>
      <c r="IEN23" s="877"/>
      <c r="IEO23" s="877"/>
      <c r="IEP23" s="877"/>
      <c r="IEQ23" s="877"/>
      <c r="IER23" s="877"/>
      <c r="IES23" s="877"/>
      <c r="IET23" s="877"/>
      <c r="IEU23" s="877"/>
      <c r="IEV23" s="877"/>
      <c r="IEW23" s="877"/>
      <c r="IEX23" s="877"/>
      <c r="IEY23" s="877"/>
      <c r="IEZ23" s="877"/>
      <c r="IFA23" s="877"/>
      <c r="IFB23" s="877"/>
      <c r="IFC23" s="877"/>
      <c r="IFD23" s="877"/>
      <c r="IFE23" s="877"/>
      <c r="IFF23" s="877"/>
      <c r="IFG23" s="877"/>
      <c r="IFH23" s="877"/>
      <c r="IFI23" s="877"/>
      <c r="IFJ23" s="877"/>
      <c r="IFK23" s="877"/>
      <c r="IFL23" s="877"/>
      <c r="IFM23" s="877"/>
      <c r="IFN23" s="877"/>
      <c r="IFO23" s="877"/>
      <c r="IFP23" s="877"/>
      <c r="IFQ23" s="877"/>
      <c r="IFR23" s="877"/>
      <c r="IFS23" s="877"/>
      <c r="IFT23" s="877"/>
      <c r="IFU23" s="877"/>
      <c r="IFV23" s="877"/>
      <c r="IFW23" s="877"/>
      <c r="IFX23" s="877"/>
      <c r="IFY23" s="877"/>
      <c r="IFZ23" s="877"/>
      <c r="IGA23" s="877"/>
      <c r="IGB23" s="877"/>
      <c r="IGC23" s="877"/>
      <c r="IGD23" s="877"/>
      <c r="IGE23" s="877"/>
      <c r="IGF23" s="877"/>
      <c r="IGG23" s="877"/>
      <c r="IGH23" s="877"/>
      <c r="IGI23" s="877"/>
      <c r="IGJ23" s="877"/>
      <c r="IGK23" s="877"/>
      <c r="IGL23" s="877"/>
      <c r="IGM23" s="877"/>
      <c r="IGN23" s="877"/>
      <c r="IGO23" s="877"/>
      <c r="IGP23" s="877"/>
      <c r="IGQ23" s="877"/>
      <c r="IGR23" s="877"/>
      <c r="IGS23" s="877"/>
      <c r="IGT23" s="877"/>
      <c r="IGU23" s="877"/>
      <c r="IGV23" s="877"/>
      <c r="IGW23" s="877"/>
      <c r="IGX23" s="877"/>
      <c r="IGY23" s="877"/>
      <c r="IGZ23" s="877"/>
      <c r="IHA23" s="877"/>
      <c r="IHB23" s="877"/>
      <c r="IHC23" s="877"/>
      <c r="IHD23" s="877"/>
      <c r="IHE23" s="877"/>
      <c r="IHF23" s="877"/>
      <c r="IHG23" s="877"/>
      <c r="IHH23" s="877"/>
      <c r="IHI23" s="877"/>
      <c r="IHJ23" s="877"/>
      <c r="IHK23" s="877"/>
      <c r="IHL23" s="877"/>
      <c r="IHM23" s="877"/>
      <c r="IHN23" s="877"/>
      <c r="IHO23" s="877"/>
      <c r="IHP23" s="877"/>
      <c r="IHQ23" s="877"/>
      <c r="IHR23" s="877"/>
      <c r="IHS23" s="877"/>
      <c r="IHT23" s="877"/>
      <c r="IHU23" s="877"/>
      <c r="IHV23" s="877"/>
      <c r="IHW23" s="877"/>
      <c r="IHX23" s="877"/>
      <c r="IHY23" s="877"/>
      <c r="IHZ23" s="877"/>
      <c r="IIA23" s="877"/>
      <c r="IIB23" s="877"/>
      <c r="IIC23" s="877"/>
      <c r="IID23" s="877"/>
      <c r="IIE23" s="877"/>
      <c r="IIF23" s="877"/>
      <c r="IIG23" s="877"/>
      <c r="IIH23" s="877"/>
      <c r="III23" s="877"/>
      <c r="IIJ23" s="877"/>
      <c r="IIK23" s="877"/>
      <c r="IIL23" s="877"/>
      <c r="IIM23" s="877"/>
      <c r="IIN23" s="877"/>
      <c r="IIO23" s="877"/>
      <c r="IIP23" s="877"/>
      <c r="IIQ23" s="877"/>
      <c r="IIR23" s="877"/>
      <c r="IIS23" s="877"/>
      <c r="IIT23" s="877"/>
      <c r="IIU23" s="877"/>
      <c r="IIV23" s="877"/>
      <c r="IIW23" s="877"/>
      <c r="IIX23" s="877"/>
      <c r="IIY23" s="877"/>
      <c r="IIZ23" s="877"/>
      <c r="IJA23" s="877"/>
      <c r="IJB23" s="877"/>
      <c r="IJC23" s="877"/>
      <c r="IJD23" s="877"/>
      <c r="IJE23" s="877"/>
      <c r="IJF23" s="877"/>
      <c r="IJG23" s="877"/>
      <c r="IJH23" s="877"/>
      <c r="IJI23" s="877"/>
      <c r="IJJ23" s="877"/>
      <c r="IJK23" s="877"/>
      <c r="IJL23" s="877"/>
      <c r="IJM23" s="877"/>
      <c r="IJN23" s="877"/>
      <c r="IJO23" s="877"/>
      <c r="IJP23" s="877"/>
      <c r="IJQ23" s="877"/>
      <c r="IJR23" s="877"/>
      <c r="IJS23" s="877"/>
      <c r="IJT23" s="877"/>
      <c r="IJU23" s="877"/>
      <c r="IJV23" s="877"/>
      <c r="IJW23" s="877"/>
      <c r="IJX23" s="877"/>
      <c r="IJY23" s="877"/>
      <c r="IJZ23" s="877"/>
      <c r="IKA23" s="877"/>
      <c r="IKB23" s="877"/>
      <c r="IKC23" s="877"/>
      <c r="IKD23" s="877"/>
      <c r="IKE23" s="877"/>
      <c r="IKF23" s="877"/>
      <c r="IKG23" s="877"/>
      <c r="IKH23" s="877"/>
      <c r="IKI23" s="877"/>
      <c r="IKJ23" s="877"/>
      <c r="IKK23" s="877"/>
      <c r="IKL23" s="877"/>
      <c r="IKM23" s="877"/>
      <c r="IKN23" s="877"/>
      <c r="IKO23" s="877"/>
      <c r="IKP23" s="877"/>
      <c r="IKQ23" s="877"/>
      <c r="IKR23" s="877"/>
      <c r="IKS23" s="877"/>
      <c r="IKT23" s="877"/>
      <c r="IKU23" s="877"/>
      <c r="IKV23" s="877"/>
      <c r="IKW23" s="877"/>
      <c r="IKX23" s="877"/>
      <c r="IKY23" s="877"/>
      <c r="IKZ23" s="877"/>
      <c r="ILA23" s="877"/>
      <c r="ILB23" s="877"/>
      <c r="ILC23" s="877"/>
      <c r="ILD23" s="877"/>
      <c r="ILE23" s="877"/>
      <c r="ILF23" s="877"/>
      <c r="ILG23" s="877"/>
      <c r="ILH23" s="877"/>
      <c r="ILI23" s="877"/>
      <c r="ILJ23" s="877"/>
      <c r="ILK23" s="877"/>
      <c r="ILL23" s="877"/>
      <c r="ILM23" s="877"/>
      <c r="ILN23" s="877"/>
      <c r="ILO23" s="877"/>
      <c r="ILP23" s="877"/>
      <c r="ILQ23" s="877"/>
      <c r="ILR23" s="877"/>
      <c r="ILS23" s="877"/>
      <c r="ILT23" s="877"/>
      <c r="ILU23" s="877"/>
      <c r="ILV23" s="877"/>
      <c r="ILW23" s="877"/>
      <c r="ILX23" s="877"/>
      <c r="ILY23" s="877"/>
      <c r="ILZ23" s="877"/>
      <c r="IMA23" s="877"/>
      <c r="IMB23" s="877"/>
      <c r="IMC23" s="877"/>
      <c r="IMD23" s="877"/>
      <c r="IME23" s="877"/>
      <c r="IMF23" s="877"/>
      <c r="IMG23" s="877"/>
      <c r="IMH23" s="877"/>
      <c r="IMI23" s="877"/>
      <c r="IMJ23" s="877"/>
      <c r="IMK23" s="877"/>
      <c r="IML23" s="877"/>
      <c r="IMM23" s="877"/>
      <c r="IMN23" s="877"/>
      <c r="IMO23" s="877"/>
      <c r="IMP23" s="877"/>
      <c r="IMQ23" s="877"/>
      <c r="IMR23" s="877"/>
      <c r="IMS23" s="877"/>
      <c r="IMT23" s="877"/>
      <c r="IMU23" s="877"/>
      <c r="IMV23" s="877"/>
      <c r="IMW23" s="877"/>
      <c r="IMX23" s="877"/>
      <c r="IMY23" s="877"/>
      <c r="IMZ23" s="877"/>
      <c r="INA23" s="877"/>
      <c r="INB23" s="877"/>
      <c r="INC23" s="877"/>
      <c r="IND23" s="877"/>
      <c r="INE23" s="877"/>
      <c r="INF23" s="877"/>
      <c r="ING23" s="877"/>
      <c r="INH23" s="877"/>
      <c r="INI23" s="877"/>
      <c r="INJ23" s="877"/>
      <c r="INK23" s="877"/>
      <c r="INL23" s="877"/>
      <c r="INM23" s="877"/>
      <c r="INN23" s="877"/>
      <c r="INO23" s="877"/>
      <c r="INP23" s="877"/>
      <c r="INQ23" s="877"/>
      <c r="INR23" s="877"/>
      <c r="INS23" s="877"/>
      <c r="INT23" s="877"/>
      <c r="INU23" s="877"/>
      <c r="INV23" s="877"/>
      <c r="INW23" s="877"/>
      <c r="INX23" s="877"/>
      <c r="INY23" s="877"/>
      <c r="INZ23" s="877"/>
      <c r="IOA23" s="877"/>
      <c r="IOB23" s="877"/>
      <c r="IOC23" s="877"/>
      <c r="IOD23" s="877"/>
      <c r="IOE23" s="877"/>
      <c r="IOF23" s="877"/>
      <c r="IOG23" s="877"/>
      <c r="IOH23" s="877"/>
      <c r="IOI23" s="877"/>
      <c r="IOJ23" s="877"/>
      <c r="IOK23" s="877"/>
      <c r="IOL23" s="877"/>
      <c r="IOM23" s="877"/>
      <c r="ION23" s="877"/>
      <c r="IOO23" s="877"/>
      <c r="IOP23" s="877"/>
      <c r="IOQ23" s="877"/>
      <c r="IOR23" s="877"/>
      <c r="IOS23" s="877"/>
      <c r="IOT23" s="877"/>
      <c r="IOU23" s="877"/>
      <c r="IOV23" s="877"/>
      <c r="IOW23" s="877"/>
      <c r="IOX23" s="877"/>
      <c r="IOY23" s="877"/>
      <c r="IOZ23" s="877"/>
      <c r="IPA23" s="877"/>
      <c r="IPB23" s="877"/>
      <c r="IPC23" s="877"/>
      <c r="IPD23" s="877"/>
      <c r="IPE23" s="877"/>
      <c r="IPF23" s="877"/>
      <c r="IPG23" s="877"/>
      <c r="IPH23" s="877"/>
      <c r="IPI23" s="877"/>
      <c r="IPJ23" s="877"/>
      <c r="IPK23" s="877"/>
      <c r="IPL23" s="877"/>
      <c r="IPM23" s="877"/>
      <c r="IPN23" s="877"/>
      <c r="IPO23" s="877"/>
      <c r="IPP23" s="877"/>
      <c r="IPQ23" s="877"/>
      <c r="IPR23" s="877"/>
      <c r="IPS23" s="877"/>
      <c r="IPT23" s="877"/>
      <c r="IPU23" s="877"/>
      <c r="IPV23" s="877"/>
      <c r="IPW23" s="877"/>
      <c r="IPX23" s="877"/>
      <c r="IPY23" s="877"/>
      <c r="IPZ23" s="877"/>
      <c r="IQA23" s="877"/>
      <c r="IQB23" s="877"/>
      <c r="IQC23" s="877"/>
      <c r="IQD23" s="877"/>
      <c r="IQE23" s="877"/>
      <c r="IQF23" s="877"/>
      <c r="IQG23" s="877"/>
      <c r="IQH23" s="877"/>
      <c r="IQI23" s="877"/>
      <c r="IQJ23" s="877"/>
      <c r="IQK23" s="877"/>
      <c r="IQL23" s="877"/>
      <c r="IQM23" s="877"/>
      <c r="IQN23" s="877"/>
      <c r="IQO23" s="877"/>
      <c r="IQP23" s="877"/>
      <c r="IQQ23" s="877"/>
      <c r="IQR23" s="877"/>
      <c r="IQS23" s="877"/>
      <c r="IQT23" s="877"/>
      <c r="IQU23" s="877"/>
      <c r="IQV23" s="877"/>
      <c r="IQW23" s="877"/>
      <c r="IQX23" s="877"/>
      <c r="IQY23" s="877"/>
      <c r="IQZ23" s="877"/>
      <c r="IRA23" s="877"/>
      <c r="IRB23" s="877"/>
      <c r="IRC23" s="877"/>
      <c r="IRD23" s="877"/>
      <c r="IRE23" s="877"/>
      <c r="IRF23" s="877"/>
      <c r="IRG23" s="877"/>
      <c r="IRH23" s="877"/>
      <c r="IRI23" s="877"/>
      <c r="IRJ23" s="877"/>
      <c r="IRK23" s="877"/>
      <c r="IRL23" s="877"/>
      <c r="IRM23" s="877"/>
      <c r="IRN23" s="877"/>
      <c r="IRO23" s="877"/>
      <c r="IRP23" s="877"/>
      <c r="IRQ23" s="877"/>
      <c r="IRR23" s="877"/>
      <c r="IRS23" s="877"/>
      <c r="IRT23" s="877"/>
      <c r="IRU23" s="877"/>
      <c r="IRV23" s="877"/>
      <c r="IRW23" s="877"/>
      <c r="IRX23" s="877"/>
      <c r="IRY23" s="877"/>
      <c r="IRZ23" s="877"/>
      <c r="ISA23" s="877"/>
      <c r="ISB23" s="877"/>
      <c r="ISC23" s="877"/>
      <c r="ISD23" s="877"/>
      <c r="ISE23" s="877"/>
      <c r="ISF23" s="877"/>
      <c r="ISG23" s="877"/>
      <c r="ISH23" s="877"/>
      <c r="ISI23" s="877"/>
      <c r="ISJ23" s="877"/>
      <c r="ISK23" s="877"/>
      <c r="ISL23" s="877"/>
      <c r="ISM23" s="877"/>
      <c r="ISN23" s="877"/>
      <c r="ISO23" s="877"/>
      <c r="ISP23" s="877"/>
      <c r="ISQ23" s="877"/>
      <c r="ISR23" s="877"/>
      <c r="ISS23" s="877"/>
      <c r="IST23" s="877"/>
      <c r="ISU23" s="877"/>
      <c r="ISV23" s="877"/>
      <c r="ISW23" s="877"/>
      <c r="ISX23" s="877"/>
      <c r="ISY23" s="877"/>
      <c r="ISZ23" s="877"/>
      <c r="ITA23" s="877"/>
      <c r="ITB23" s="877"/>
      <c r="ITC23" s="877"/>
      <c r="ITD23" s="877"/>
      <c r="ITE23" s="877"/>
      <c r="ITF23" s="877"/>
      <c r="ITG23" s="877"/>
      <c r="ITH23" s="877"/>
      <c r="ITI23" s="877"/>
      <c r="ITJ23" s="877"/>
      <c r="ITK23" s="877"/>
      <c r="ITL23" s="877"/>
      <c r="ITM23" s="877"/>
      <c r="ITN23" s="877"/>
      <c r="ITO23" s="877"/>
      <c r="ITP23" s="877"/>
      <c r="ITQ23" s="877"/>
      <c r="ITR23" s="877"/>
      <c r="ITS23" s="877"/>
      <c r="ITT23" s="877"/>
      <c r="ITU23" s="877"/>
      <c r="ITV23" s="877"/>
      <c r="ITW23" s="877"/>
      <c r="ITX23" s="877"/>
      <c r="ITY23" s="877"/>
      <c r="ITZ23" s="877"/>
      <c r="IUA23" s="877"/>
      <c r="IUB23" s="877"/>
      <c r="IUC23" s="877"/>
      <c r="IUD23" s="877"/>
      <c r="IUE23" s="877"/>
      <c r="IUF23" s="877"/>
      <c r="IUG23" s="877"/>
      <c r="IUH23" s="877"/>
      <c r="IUI23" s="877"/>
      <c r="IUJ23" s="877"/>
      <c r="IUK23" s="877"/>
      <c r="IUL23" s="877"/>
      <c r="IUM23" s="877"/>
      <c r="IUN23" s="877"/>
      <c r="IUO23" s="877"/>
      <c r="IUP23" s="877"/>
      <c r="IUQ23" s="877"/>
      <c r="IUR23" s="877"/>
      <c r="IUS23" s="877"/>
      <c r="IUT23" s="877"/>
      <c r="IUU23" s="877"/>
      <c r="IUV23" s="877"/>
      <c r="IUW23" s="877"/>
      <c r="IUX23" s="877"/>
      <c r="IUY23" s="877"/>
      <c r="IUZ23" s="877"/>
      <c r="IVA23" s="877"/>
      <c r="IVB23" s="877"/>
      <c r="IVC23" s="877"/>
      <c r="IVD23" s="877"/>
      <c r="IVE23" s="877"/>
      <c r="IVF23" s="877"/>
      <c r="IVG23" s="877"/>
      <c r="IVH23" s="877"/>
      <c r="IVI23" s="877"/>
      <c r="IVJ23" s="877"/>
      <c r="IVK23" s="877"/>
      <c r="IVL23" s="877"/>
      <c r="IVM23" s="877"/>
      <c r="IVN23" s="877"/>
      <c r="IVO23" s="877"/>
      <c r="IVP23" s="877"/>
      <c r="IVQ23" s="877"/>
      <c r="IVR23" s="877"/>
      <c r="IVS23" s="877"/>
      <c r="IVT23" s="877"/>
      <c r="IVU23" s="877"/>
      <c r="IVV23" s="877"/>
      <c r="IVW23" s="877"/>
      <c r="IVX23" s="877"/>
      <c r="IVY23" s="877"/>
      <c r="IVZ23" s="877"/>
      <c r="IWA23" s="877"/>
      <c r="IWB23" s="877"/>
      <c r="IWC23" s="877"/>
      <c r="IWD23" s="877"/>
      <c r="IWE23" s="877"/>
      <c r="IWF23" s="877"/>
      <c r="IWG23" s="877"/>
      <c r="IWH23" s="877"/>
      <c r="IWI23" s="877"/>
      <c r="IWJ23" s="877"/>
      <c r="IWK23" s="877"/>
      <c r="IWL23" s="877"/>
      <c r="IWM23" s="877"/>
      <c r="IWN23" s="877"/>
      <c r="IWO23" s="877"/>
      <c r="IWP23" s="877"/>
      <c r="IWQ23" s="877"/>
      <c r="IWR23" s="877"/>
      <c r="IWS23" s="877"/>
      <c r="IWT23" s="877"/>
      <c r="IWU23" s="877"/>
      <c r="IWV23" s="877"/>
      <c r="IWW23" s="877"/>
      <c r="IWX23" s="877"/>
      <c r="IWY23" s="877"/>
      <c r="IWZ23" s="877"/>
      <c r="IXA23" s="877"/>
      <c r="IXB23" s="877"/>
      <c r="IXC23" s="877"/>
      <c r="IXD23" s="877"/>
      <c r="IXE23" s="877"/>
      <c r="IXF23" s="877"/>
      <c r="IXG23" s="877"/>
      <c r="IXH23" s="877"/>
      <c r="IXI23" s="877"/>
      <c r="IXJ23" s="877"/>
      <c r="IXK23" s="877"/>
      <c r="IXL23" s="877"/>
      <c r="IXM23" s="877"/>
      <c r="IXN23" s="877"/>
      <c r="IXO23" s="877"/>
      <c r="IXP23" s="877"/>
      <c r="IXQ23" s="877"/>
      <c r="IXR23" s="877"/>
      <c r="IXS23" s="877"/>
      <c r="IXT23" s="877"/>
      <c r="IXU23" s="877"/>
      <c r="IXV23" s="877"/>
      <c r="IXW23" s="877"/>
      <c r="IXX23" s="877"/>
      <c r="IXY23" s="877"/>
      <c r="IXZ23" s="877"/>
      <c r="IYA23" s="877"/>
      <c r="IYB23" s="877"/>
      <c r="IYC23" s="877"/>
      <c r="IYD23" s="877"/>
      <c r="IYE23" s="877"/>
      <c r="IYF23" s="877"/>
      <c r="IYG23" s="877"/>
      <c r="IYH23" s="877"/>
      <c r="IYI23" s="877"/>
      <c r="IYJ23" s="877"/>
      <c r="IYK23" s="877"/>
      <c r="IYL23" s="877"/>
      <c r="IYM23" s="877"/>
      <c r="IYN23" s="877"/>
      <c r="IYO23" s="877"/>
      <c r="IYP23" s="877"/>
      <c r="IYQ23" s="877"/>
      <c r="IYR23" s="877"/>
      <c r="IYS23" s="877"/>
      <c r="IYT23" s="877"/>
      <c r="IYU23" s="877"/>
      <c r="IYV23" s="877"/>
      <c r="IYW23" s="877"/>
      <c r="IYX23" s="877"/>
      <c r="IYY23" s="877"/>
      <c r="IYZ23" s="877"/>
      <c r="IZA23" s="877"/>
      <c r="IZB23" s="877"/>
      <c r="IZC23" s="877"/>
      <c r="IZD23" s="877"/>
      <c r="IZE23" s="877"/>
      <c r="IZF23" s="877"/>
      <c r="IZG23" s="877"/>
      <c r="IZH23" s="877"/>
      <c r="IZI23" s="877"/>
      <c r="IZJ23" s="877"/>
      <c r="IZK23" s="877"/>
      <c r="IZL23" s="877"/>
      <c r="IZM23" s="877"/>
      <c r="IZN23" s="877"/>
      <c r="IZO23" s="877"/>
      <c r="IZP23" s="877"/>
      <c r="IZQ23" s="877"/>
      <c r="IZR23" s="877"/>
      <c r="IZS23" s="877"/>
      <c r="IZT23" s="877"/>
      <c r="IZU23" s="877"/>
      <c r="IZV23" s="877"/>
      <c r="IZW23" s="877"/>
      <c r="IZX23" s="877"/>
      <c r="IZY23" s="877"/>
      <c r="IZZ23" s="877"/>
      <c r="JAA23" s="877"/>
      <c r="JAB23" s="877"/>
      <c r="JAC23" s="877"/>
      <c r="JAD23" s="877"/>
      <c r="JAE23" s="877"/>
      <c r="JAF23" s="877"/>
      <c r="JAG23" s="877"/>
      <c r="JAH23" s="877"/>
      <c r="JAI23" s="877"/>
      <c r="JAJ23" s="877"/>
      <c r="JAK23" s="877"/>
      <c r="JAL23" s="877"/>
      <c r="JAM23" s="877"/>
      <c r="JAN23" s="877"/>
      <c r="JAO23" s="877"/>
      <c r="JAP23" s="877"/>
      <c r="JAQ23" s="877"/>
      <c r="JAR23" s="877"/>
      <c r="JAS23" s="877"/>
      <c r="JAT23" s="877"/>
      <c r="JAU23" s="877"/>
      <c r="JAV23" s="877"/>
      <c r="JAW23" s="877"/>
      <c r="JAX23" s="877"/>
      <c r="JAY23" s="877"/>
      <c r="JAZ23" s="877"/>
      <c r="JBA23" s="877"/>
      <c r="JBB23" s="877"/>
      <c r="JBC23" s="877"/>
      <c r="JBD23" s="877"/>
      <c r="JBE23" s="877"/>
      <c r="JBF23" s="877"/>
      <c r="JBG23" s="877"/>
      <c r="JBH23" s="877"/>
      <c r="JBI23" s="877"/>
      <c r="JBJ23" s="877"/>
      <c r="JBK23" s="877"/>
      <c r="JBL23" s="877"/>
      <c r="JBM23" s="877"/>
      <c r="JBN23" s="877"/>
      <c r="JBO23" s="877"/>
      <c r="JBP23" s="877"/>
      <c r="JBQ23" s="877"/>
      <c r="JBR23" s="877"/>
      <c r="JBS23" s="877"/>
      <c r="JBT23" s="877"/>
      <c r="JBU23" s="877"/>
      <c r="JBV23" s="877"/>
      <c r="JBW23" s="877"/>
      <c r="JBX23" s="877"/>
      <c r="JBY23" s="877"/>
      <c r="JBZ23" s="877"/>
      <c r="JCA23" s="877"/>
      <c r="JCB23" s="877"/>
      <c r="JCC23" s="877"/>
      <c r="JCD23" s="877"/>
      <c r="JCE23" s="877"/>
      <c r="JCF23" s="877"/>
      <c r="JCG23" s="877"/>
      <c r="JCH23" s="877"/>
      <c r="JCI23" s="877"/>
      <c r="JCJ23" s="877"/>
      <c r="JCK23" s="877"/>
      <c r="JCL23" s="877"/>
      <c r="JCM23" s="877"/>
      <c r="JCN23" s="877"/>
      <c r="JCO23" s="877"/>
      <c r="JCP23" s="877"/>
      <c r="JCQ23" s="877"/>
      <c r="JCR23" s="877"/>
      <c r="JCS23" s="877"/>
      <c r="JCT23" s="877"/>
      <c r="JCU23" s="877"/>
      <c r="JCV23" s="877"/>
      <c r="JCW23" s="877"/>
      <c r="JCX23" s="877"/>
      <c r="JCY23" s="877"/>
      <c r="JCZ23" s="877"/>
      <c r="JDA23" s="877"/>
      <c r="JDB23" s="877"/>
      <c r="JDC23" s="877"/>
      <c r="JDD23" s="877"/>
      <c r="JDE23" s="877"/>
      <c r="JDF23" s="877"/>
      <c r="JDG23" s="877"/>
      <c r="JDH23" s="877"/>
      <c r="JDI23" s="877"/>
      <c r="JDJ23" s="877"/>
      <c r="JDK23" s="877"/>
      <c r="JDL23" s="877"/>
      <c r="JDM23" s="877"/>
      <c r="JDN23" s="877"/>
      <c r="JDO23" s="877"/>
      <c r="JDP23" s="877"/>
      <c r="JDQ23" s="877"/>
      <c r="JDR23" s="877"/>
      <c r="JDS23" s="877"/>
      <c r="JDT23" s="877"/>
      <c r="JDU23" s="877"/>
      <c r="JDV23" s="877"/>
      <c r="JDW23" s="877"/>
      <c r="JDX23" s="877"/>
      <c r="JDY23" s="877"/>
      <c r="JDZ23" s="877"/>
      <c r="JEA23" s="877"/>
      <c r="JEB23" s="877"/>
      <c r="JEC23" s="877"/>
      <c r="JED23" s="877"/>
      <c r="JEE23" s="877"/>
      <c r="JEF23" s="877"/>
      <c r="JEG23" s="877"/>
      <c r="JEH23" s="877"/>
      <c r="JEI23" s="877"/>
      <c r="JEJ23" s="877"/>
      <c r="JEK23" s="877"/>
      <c r="JEL23" s="877"/>
      <c r="JEM23" s="877"/>
      <c r="JEN23" s="877"/>
      <c r="JEO23" s="877"/>
      <c r="JEP23" s="877"/>
      <c r="JEQ23" s="877"/>
      <c r="JER23" s="877"/>
      <c r="JES23" s="877"/>
      <c r="JET23" s="877"/>
      <c r="JEU23" s="877"/>
      <c r="JEV23" s="877"/>
      <c r="JEW23" s="877"/>
      <c r="JEX23" s="877"/>
      <c r="JEY23" s="877"/>
      <c r="JEZ23" s="877"/>
      <c r="JFA23" s="877"/>
      <c r="JFB23" s="877"/>
      <c r="JFC23" s="877"/>
      <c r="JFD23" s="877"/>
      <c r="JFE23" s="877"/>
      <c r="JFF23" s="877"/>
      <c r="JFG23" s="877"/>
      <c r="JFH23" s="877"/>
      <c r="JFI23" s="877"/>
      <c r="JFJ23" s="877"/>
      <c r="JFK23" s="877"/>
      <c r="JFL23" s="877"/>
      <c r="JFM23" s="877"/>
      <c r="JFN23" s="877"/>
      <c r="JFO23" s="877"/>
      <c r="JFP23" s="877"/>
      <c r="JFQ23" s="877"/>
      <c r="JFR23" s="877"/>
      <c r="JFS23" s="877"/>
      <c r="JFT23" s="877"/>
      <c r="JFU23" s="877"/>
      <c r="JFV23" s="877"/>
      <c r="JFW23" s="877"/>
      <c r="JFX23" s="877"/>
      <c r="JFY23" s="877"/>
      <c r="JFZ23" s="877"/>
      <c r="JGA23" s="877"/>
      <c r="JGB23" s="877"/>
      <c r="JGC23" s="877"/>
      <c r="JGD23" s="877"/>
      <c r="JGE23" s="877"/>
      <c r="JGF23" s="877"/>
      <c r="JGG23" s="877"/>
      <c r="JGH23" s="877"/>
      <c r="JGI23" s="877"/>
      <c r="JGJ23" s="877"/>
      <c r="JGK23" s="877"/>
      <c r="JGL23" s="877"/>
      <c r="JGM23" s="877"/>
      <c r="JGN23" s="877"/>
      <c r="JGO23" s="877"/>
      <c r="JGP23" s="877"/>
      <c r="JGQ23" s="877"/>
      <c r="JGR23" s="877"/>
      <c r="JGS23" s="877"/>
      <c r="JGT23" s="877"/>
      <c r="JGU23" s="877"/>
      <c r="JGV23" s="877"/>
      <c r="JGW23" s="877"/>
      <c r="JGX23" s="877"/>
      <c r="JGY23" s="877"/>
      <c r="JGZ23" s="877"/>
      <c r="JHA23" s="877"/>
      <c r="JHB23" s="877"/>
      <c r="JHC23" s="877"/>
      <c r="JHD23" s="877"/>
      <c r="JHE23" s="877"/>
      <c r="JHF23" s="877"/>
      <c r="JHG23" s="877"/>
      <c r="JHH23" s="877"/>
      <c r="JHI23" s="877"/>
      <c r="JHJ23" s="877"/>
      <c r="JHK23" s="877"/>
      <c r="JHL23" s="877"/>
      <c r="JHM23" s="877"/>
      <c r="JHN23" s="877"/>
      <c r="JHO23" s="877"/>
      <c r="JHP23" s="877"/>
      <c r="JHQ23" s="877"/>
      <c r="JHR23" s="877"/>
      <c r="JHS23" s="877"/>
      <c r="JHT23" s="877"/>
      <c r="JHU23" s="877"/>
      <c r="JHV23" s="877"/>
      <c r="JHW23" s="877"/>
      <c r="JHX23" s="877"/>
      <c r="JHY23" s="877"/>
      <c r="JHZ23" s="877"/>
      <c r="JIA23" s="877"/>
      <c r="JIB23" s="877"/>
      <c r="JIC23" s="877"/>
      <c r="JID23" s="877"/>
      <c r="JIE23" s="877"/>
      <c r="JIF23" s="877"/>
      <c r="JIG23" s="877"/>
      <c r="JIH23" s="877"/>
      <c r="JII23" s="877"/>
      <c r="JIJ23" s="877"/>
      <c r="JIK23" s="877"/>
      <c r="JIL23" s="877"/>
      <c r="JIM23" s="877"/>
      <c r="JIN23" s="877"/>
      <c r="JIO23" s="877"/>
      <c r="JIP23" s="877"/>
      <c r="JIQ23" s="877"/>
      <c r="JIR23" s="877"/>
      <c r="JIS23" s="877"/>
      <c r="JIT23" s="877"/>
      <c r="JIU23" s="877"/>
      <c r="JIV23" s="877"/>
      <c r="JIW23" s="877"/>
      <c r="JIX23" s="877"/>
      <c r="JIY23" s="877"/>
      <c r="JIZ23" s="877"/>
      <c r="JJA23" s="877"/>
      <c r="JJB23" s="877"/>
      <c r="JJC23" s="877"/>
      <c r="JJD23" s="877"/>
      <c r="JJE23" s="877"/>
      <c r="JJF23" s="877"/>
      <c r="JJG23" s="877"/>
      <c r="JJH23" s="877"/>
      <c r="JJI23" s="877"/>
      <c r="JJJ23" s="877"/>
      <c r="JJK23" s="877"/>
      <c r="JJL23" s="877"/>
      <c r="JJM23" s="877"/>
      <c r="JJN23" s="877"/>
      <c r="JJO23" s="877"/>
      <c r="JJP23" s="877"/>
      <c r="JJQ23" s="877"/>
      <c r="JJR23" s="877"/>
      <c r="JJS23" s="877"/>
      <c r="JJT23" s="877"/>
      <c r="JJU23" s="877"/>
      <c r="JJV23" s="877"/>
      <c r="JJW23" s="877"/>
      <c r="JJX23" s="877"/>
      <c r="JJY23" s="877"/>
      <c r="JJZ23" s="877"/>
      <c r="JKA23" s="877"/>
      <c r="JKB23" s="877"/>
      <c r="JKC23" s="877"/>
      <c r="JKD23" s="877"/>
      <c r="JKE23" s="877"/>
      <c r="JKF23" s="877"/>
      <c r="JKG23" s="877"/>
      <c r="JKH23" s="877"/>
      <c r="JKI23" s="877"/>
      <c r="JKJ23" s="877"/>
      <c r="JKK23" s="877"/>
      <c r="JKL23" s="877"/>
      <c r="JKM23" s="877"/>
      <c r="JKN23" s="877"/>
      <c r="JKO23" s="877"/>
      <c r="JKP23" s="877"/>
      <c r="JKQ23" s="877"/>
      <c r="JKR23" s="877"/>
      <c r="JKS23" s="877"/>
      <c r="JKT23" s="877"/>
      <c r="JKU23" s="877"/>
      <c r="JKV23" s="877"/>
      <c r="JKW23" s="877"/>
      <c r="JKX23" s="877"/>
      <c r="JKY23" s="877"/>
      <c r="JKZ23" s="877"/>
      <c r="JLA23" s="877"/>
      <c r="JLB23" s="877"/>
      <c r="JLC23" s="877"/>
      <c r="JLD23" s="877"/>
      <c r="JLE23" s="877"/>
      <c r="JLF23" s="877"/>
      <c r="JLG23" s="877"/>
      <c r="JLH23" s="877"/>
      <c r="JLI23" s="877"/>
      <c r="JLJ23" s="877"/>
      <c r="JLK23" s="877"/>
      <c r="JLL23" s="877"/>
      <c r="JLM23" s="877"/>
      <c r="JLN23" s="877"/>
      <c r="JLO23" s="877"/>
      <c r="JLP23" s="877"/>
      <c r="JLQ23" s="877"/>
      <c r="JLR23" s="877"/>
      <c r="JLS23" s="877"/>
      <c r="JLT23" s="877"/>
      <c r="JLU23" s="877"/>
      <c r="JLV23" s="877"/>
      <c r="JLW23" s="877"/>
      <c r="JLX23" s="877"/>
      <c r="JLY23" s="877"/>
      <c r="JLZ23" s="877"/>
      <c r="JMA23" s="877"/>
      <c r="JMB23" s="877"/>
      <c r="JMC23" s="877"/>
      <c r="JMD23" s="877"/>
      <c r="JME23" s="877"/>
      <c r="JMF23" s="877"/>
      <c r="JMG23" s="877"/>
      <c r="JMH23" s="877"/>
      <c r="JMI23" s="877"/>
      <c r="JMJ23" s="877"/>
      <c r="JMK23" s="877"/>
      <c r="JML23" s="877"/>
      <c r="JMM23" s="877"/>
      <c r="JMN23" s="877"/>
      <c r="JMO23" s="877"/>
      <c r="JMP23" s="877"/>
      <c r="JMQ23" s="877"/>
      <c r="JMR23" s="877"/>
      <c r="JMS23" s="877"/>
      <c r="JMT23" s="877"/>
      <c r="JMU23" s="877"/>
      <c r="JMV23" s="877"/>
      <c r="JMW23" s="877"/>
      <c r="JMX23" s="877"/>
      <c r="JMY23" s="877"/>
      <c r="JMZ23" s="877"/>
      <c r="JNA23" s="877"/>
      <c r="JNB23" s="877"/>
      <c r="JNC23" s="877"/>
      <c r="JND23" s="877"/>
      <c r="JNE23" s="877"/>
      <c r="JNF23" s="877"/>
      <c r="JNG23" s="877"/>
      <c r="JNH23" s="877"/>
      <c r="JNI23" s="877"/>
      <c r="JNJ23" s="877"/>
      <c r="JNK23" s="877"/>
      <c r="JNL23" s="877"/>
      <c r="JNM23" s="877"/>
      <c r="JNN23" s="877"/>
      <c r="JNO23" s="877"/>
      <c r="JNP23" s="877"/>
      <c r="JNQ23" s="877"/>
      <c r="JNR23" s="877"/>
      <c r="JNS23" s="877"/>
      <c r="JNT23" s="877"/>
      <c r="JNU23" s="877"/>
      <c r="JNV23" s="877"/>
      <c r="JNW23" s="877"/>
      <c r="JNX23" s="877"/>
      <c r="JNY23" s="877"/>
      <c r="JNZ23" s="877"/>
      <c r="JOA23" s="877"/>
      <c r="JOB23" s="877"/>
      <c r="JOC23" s="877"/>
      <c r="JOD23" s="877"/>
      <c r="JOE23" s="877"/>
      <c r="JOF23" s="877"/>
      <c r="JOG23" s="877"/>
      <c r="JOH23" s="877"/>
      <c r="JOI23" s="877"/>
      <c r="JOJ23" s="877"/>
      <c r="JOK23" s="877"/>
      <c r="JOL23" s="877"/>
      <c r="JOM23" s="877"/>
      <c r="JON23" s="877"/>
      <c r="JOO23" s="877"/>
      <c r="JOP23" s="877"/>
      <c r="JOQ23" s="877"/>
      <c r="JOR23" s="877"/>
      <c r="JOS23" s="877"/>
      <c r="JOT23" s="877"/>
      <c r="JOU23" s="877"/>
      <c r="JOV23" s="877"/>
      <c r="JOW23" s="877"/>
      <c r="JOX23" s="877"/>
      <c r="JOY23" s="877"/>
      <c r="JOZ23" s="877"/>
      <c r="JPA23" s="877"/>
      <c r="JPB23" s="877"/>
      <c r="JPC23" s="877"/>
      <c r="JPD23" s="877"/>
      <c r="JPE23" s="877"/>
      <c r="JPF23" s="877"/>
      <c r="JPG23" s="877"/>
      <c r="JPH23" s="877"/>
      <c r="JPI23" s="877"/>
      <c r="JPJ23" s="877"/>
      <c r="JPK23" s="877"/>
      <c r="JPL23" s="877"/>
      <c r="JPM23" s="877"/>
      <c r="JPN23" s="877"/>
      <c r="JPO23" s="877"/>
      <c r="JPP23" s="877"/>
      <c r="JPQ23" s="877"/>
      <c r="JPR23" s="877"/>
      <c r="JPS23" s="877"/>
      <c r="JPT23" s="877"/>
      <c r="JPU23" s="877"/>
      <c r="JPV23" s="877"/>
      <c r="JPW23" s="877"/>
      <c r="JPX23" s="877"/>
      <c r="JPY23" s="877"/>
      <c r="JPZ23" s="877"/>
      <c r="JQA23" s="877"/>
      <c r="JQB23" s="877"/>
      <c r="JQC23" s="877"/>
      <c r="JQD23" s="877"/>
      <c r="JQE23" s="877"/>
      <c r="JQF23" s="877"/>
      <c r="JQG23" s="877"/>
      <c r="JQH23" s="877"/>
      <c r="JQI23" s="877"/>
      <c r="JQJ23" s="877"/>
      <c r="JQK23" s="877"/>
      <c r="JQL23" s="877"/>
      <c r="JQM23" s="877"/>
      <c r="JQN23" s="877"/>
      <c r="JQO23" s="877"/>
      <c r="JQP23" s="877"/>
      <c r="JQQ23" s="877"/>
      <c r="JQR23" s="877"/>
      <c r="JQS23" s="877"/>
      <c r="JQT23" s="877"/>
      <c r="JQU23" s="877"/>
      <c r="JQV23" s="877"/>
      <c r="JQW23" s="877"/>
      <c r="JQX23" s="877"/>
      <c r="JQY23" s="877"/>
      <c r="JQZ23" s="877"/>
      <c r="JRA23" s="877"/>
      <c r="JRB23" s="877"/>
      <c r="JRC23" s="877"/>
      <c r="JRD23" s="877"/>
      <c r="JRE23" s="877"/>
      <c r="JRF23" s="877"/>
      <c r="JRG23" s="877"/>
      <c r="JRH23" s="877"/>
      <c r="JRI23" s="877"/>
      <c r="JRJ23" s="877"/>
      <c r="JRK23" s="877"/>
      <c r="JRL23" s="877"/>
      <c r="JRM23" s="877"/>
      <c r="JRN23" s="877"/>
      <c r="JRO23" s="877"/>
      <c r="JRP23" s="877"/>
      <c r="JRQ23" s="877"/>
      <c r="JRR23" s="877"/>
      <c r="JRS23" s="877"/>
      <c r="JRT23" s="877"/>
      <c r="JRU23" s="877"/>
      <c r="JRV23" s="877"/>
      <c r="JRW23" s="877"/>
      <c r="JRX23" s="877"/>
      <c r="JRY23" s="877"/>
      <c r="JRZ23" s="877"/>
      <c r="JSA23" s="877"/>
      <c r="JSB23" s="877"/>
      <c r="JSC23" s="877"/>
      <c r="JSD23" s="877"/>
      <c r="JSE23" s="877"/>
      <c r="JSF23" s="877"/>
      <c r="JSG23" s="877"/>
      <c r="JSH23" s="877"/>
      <c r="JSI23" s="877"/>
      <c r="JSJ23" s="877"/>
      <c r="JSK23" s="877"/>
      <c r="JSL23" s="877"/>
      <c r="JSM23" s="877"/>
      <c r="JSN23" s="877"/>
      <c r="JSO23" s="877"/>
      <c r="JSP23" s="877"/>
      <c r="JSQ23" s="877"/>
      <c r="JSR23" s="877"/>
      <c r="JSS23" s="877"/>
      <c r="JST23" s="877"/>
      <c r="JSU23" s="877"/>
      <c r="JSV23" s="877"/>
      <c r="JSW23" s="877"/>
      <c r="JSX23" s="877"/>
      <c r="JSY23" s="877"/>
      <c r="JSZ23" s="877"/>
      <c r="JTA23" s="877"/>
      <c r="JTB23" s="877"/>
      <c r="JTC23" s="877"/>
      <c r="JTD23" s="877"/>
      <c r="JTE23" s="877"/>
      <c r="JTF23" s="877"/>
      <c r="JTG23" s="877"/>
      <c r="JTH23" s="877"/>
      <c r="JTI23" s="877"/>
      <c r="JTJ23" s="877"/>
      <c r="JTK23" s="877"/>
      <c r="JTL23" s="877"/>
      <c r="JTM23" s="877"/>
      <c r="JTN23" s="877"/>
      <c r="JTO23" s="877"/>
      <c r="JTP23" s="877"/>
      <c r="JTQ23" s="877"/>
      <c r="JTR23" s="877"/>
      <c r="JTS23" s="877"/>
      <c r="JTT23" s="877"/>
      <c r="JTU23" s="877"/>
      <c r="JTV23" s="877"/>
      <c r="JTW23" s="877"/>
      <c r="JTX23" s="877"/>
      <c r="JTY23" s="877"/>
      <c r="JTZ23" s="877"/>
      <c r="JUA23" s="877"/>
      <c r="JUB23" s="877"/>
      <c r="JUC23" s="877"/>
      <c r="JUD23" s="877"/>
      <c r="JUE23" s="877"/>
      <c r="JUF23" s="877"/>
      <c r="JUG23" s="877"/>
      <c r="JUH23" s="877"/>
      <c r="JUI23" s="877"/>
      <c r="JUJ23" s="877"/>
      <c r="JUK23" s="877"/>
      <c r="JUL23" s="877"/>
      <c r="JUM23" s="877"/>
      <c r="JUN23" s="877"/>
      <c r="JUO23" s="877"/>
      <c r="JUP23" s="877"/>
      <c r="JUQ23" s="877"/>
      <c r="JUR23" s="877"/>
      <c r="JUS23" s="877"/>
      <c r="JUT23" s="877"/>
      <c r="JUU23" s="877"/>
      <c r="JUV23" s="877"/>
      <c r="JUW23" s="877"/>
      <c r="JUX23" s="877"/>
      <c r="JUY23" s="877"/>
      <c r="JUZ23" s="877"/>
      <c r="JVA23" s="877"/>
      <c r="JVB23" s="877"/>
      <c r="JVC23" s="877"/>
      <c r="JVD23" s="877"/>
      <c r="JVE23" s="877"/>
      <c r="JVF23" s="877"/>
      <c r="JVG23" s="877"/>
      <c r="JVH23" s="877"/>
      <c r="JVI23" s="877"/>
      <c r="JVJ23" s="877"/>
      <c r="JVK23" s="877"/>
      <c r="JVL23" s="877"/>
      <c r="JVM23" s="877"/>
      <c r="JVN23" s="877"/>
      <c r="JVO23" s="877"/>
      <c r="JVP23" s="877"/>
      <c r="JVQ23" s="877"/>
      <c r="JVR23" s="877"/>
      <c r="JVS23" s="877"/>
      <c r="JVT23" s="877"/>
      <c r="JVU23" s="877"/>
      <c r="JVV23" s="877"/>
      <c r="JVW23" s="877"/>
      <c r="JVX23" s="877"/>
      <c r="JVY23" s="877"/>
      <c r="JVZ23" s="877"/>
      <c r="JWA23" s="877"/>
      <c r="JWB23" s="877"/>
      <c r="JWC23" s="877"/>
      <c r="JWD23" s="877"/>
      <c r="JWE23" s="877"/>
      <c r="JWF23" s="877"/>
      <c r="JWG23" s="877"/>
      <c r="JWH23" s="877"/>
      <c r="JWI23" s="877"/>
      <c r="JWJ23" s="877"/>
      <c r="JWK23" s="877"/>
      <c r="JWL23" s="877"/>
      <c r="JWM23" s="877"/>
      <c r="JWN23" s="877"/>
      <c r="JWO23" s="877"/>
      <c r="JWP23" s="877"/>
      <c r="JWQ23" s="877"/>
      <c r="JWR23" s="877"/>
      <c r="JWS23" s="877"/>
      <c r="JWT23" s="877"/>
      <c r="JWU23" s="877"/>
      <c r="JWV23" s="877"/>
      <c r="JWW23" s="877"/>
      <c r="JWX23" s="877"/>
      <c r="JWY23" s="877"/>
      <c r="JWZ23" s="877"/>
      <c r="JXA23" s="877"/>
      <c r="JXB23" s="877"/>
      <c r="JXC23" s="877"/>
      <c r="JXD23" s="877"/>
      <c r="JXE23" s="877"/>
      <c r="JXF23" s="877"/>
      <c r="JXG23" s="877"/>
      <c r="JXH23" s="877"/>
      <c r="JXI23" s="877"/>
      <c r="JXJ23" s="877"/>
      <c r="JXK23" s="877"/>
      <c r="JXL23" s="877"/>
      <c r="JXM23" s="877"/>
      <c r="JXN23" s="877"/>
      <c r="JXO23" s="877"/>
      <c r="JXP23" s="877"/>
      <c r="JXQ23" s="877"/>
      <c r="JXR23" s="877"/>
      <c r="JXS23" s="877"/>
      <c r="JXT23" s="877"/>
      <c r="JXU23" s="877"/>
      <c r="JXV23" s="877"/>
      <c r="JXW23" s="877"/>
      <c r="JXX23" s="877"/>
      <c r="JXY23" s="877"/>
      <c r="JXZ23" s="877"/>
      <c r="JYA23" s="877"/>
      <c r="JYB23" s="877"/>
      <c r="JYC23" s="877"/>
      <c r="JYD23" s="877"/>
      <c r="JYE23" s="877"/>
      <c r="JYF23" s="877"/>
      <c r="JYG23" s="877"/>
      <c r="JYH23" s="877"/>
      <c r="JYI23" s="877"/>
      <c r="JYJ23" s="877"/>
      <c r="JYK23" s="877"/>
      <c r="JYL23" s="877"/>
      <c r="JYM23" s="877"/>
      <c r="JYN23" s="877"/>
      <c r="JYO23" s="877"/>
      <c r="JYP23" s="877"/>
      <c r="JYQ23" s="877"/>
      <c r="JYR23" s="877"/>
      <c r="JYS23" s="877"/>
      <c r="JYT23" s="877"/>
      <c r="JYU23" s="877"/>
      <c r="JYV23" s="877"/>
      <c r="JYW23" s="877"/>
      <c r="JYX23" s="877"/>
      <c r="JYY23" s="877"/>
      <c r="JYZ23" s="877"/>
      <c r="JZA23" s="877"/>
      <c r="JZB23" s="877"/>
      <c r="JZC23" s="877"/>
      <c r="JZD23" s="877"/>
      <c r="JZE23" s="877"/>
      <c r="JZF23" s="877"/>
      <c r="JZG23" s="877"/>
      <c r="JZH23" s="877"/>
      <c r="JZI23" s="877"/>
      <c r="JZJ23" s="877"/>
      <c r="JZK23" s="877"/>
      <c r="JZL23" s="877"/>
      <c r="JZM23" s="877"/>
      <c r="JZN23" s="877"/>
      <c r="JZO23" s="877"/>
      <c r="JZP23" s="877"/>
      <c r="JZQ23" s="877"/>
      <c r="JZR23" s="877"/>
      <c r="JZS23" s="877"/>
      <c r="JZT23" s="877"/>
      <c r="JZU23" s="877"/>
      <c r="JZV23" s="877"/>
      <c r="JZW23" s="877"/>
      <c r="JZX23" s="877"/>
      <c r="JZY23" s="877"/>
      <c r="JZZ23" s="877"/>
      <c r="KAA23" s="877"/>
      <c r="KAB23" s="877"/>
      <c r="KAC23" s="877"/>
      <c r="KAD23" s="877"/>
      <c r="KAE23" s="877"/>
      <c r="KAF23" s="877"/>
      <c r="KAG23" s="877"/>
      <c r="KAH23" s="877"/>
      <c r="KAI23" s="877"/>
      <c r="KAJ23" s="877"/>
      <c r="KAK23" s="877"/>
      <c r="KAL23" s="877"/>
      <c r="KAM23" s="877"/>
      <c r="KAN23" s="877"/>
      <c r="KAO23" s="877"/>
      <c r="KAP23" s="877"/>
      <c r="KAQ23" s="877"/>
      <c r="KAR23" s="877"/>
      <c r="KAS23" s="877"/>
      <c r="KAT23" s="877"/>
      <c r="KAU23" s="877"/>
      <c r="KAV23" s="877"/>
      <c r="KAW23" s="877"/>
      <c r="KAX23" s="877"/>
      <c r="KAY23" s="877"/>
      <c r="KAZ23" s="877"/>
      <c r="KBA23" s="877"/>
      <c r="KBB23" s="877"/>
      <c r="KBC23" s="877"/>
      <c r="KBD23" s="877"/>
      <c r="KBE23" s="877"/>
      <c r="KBF23" s="877"/>
      <c r="KBG23" s="877"/>
      <c r="KBH23" s="877"/>
      <c r="KBI23" s="877"/>
      <c r="KBJ23" s="877"/>
      <c r="KBK23" s="877"/>
      <c r="KBL23" s="877"/>
      <c r="KBM23" s="877"/>
      <c r="KBN23" s="877"/>
      <c r="KBO23" s="877"/>
      <c r="KBP23" s="877"/>
      <c r="KBQ23" s="877"/>
      <c r="KBR23" s="877"/>
      <c r="KBS23" s="877"/>
      <c r="KBT23" s="877"/>
      <c r="KBU23" s="877"/>
      <c r="KBV23" s="877"/>
      <c r="KBW23" s="877"/>
      <c r="KBX23" s="877"/>
      <c r="KBY23" s="877"/>
      <c r="KBZ23" s="877"/>
      <c r="KCA23" s="877"/>
      <c r="KCB23" s="877"/>
      <c r="KCC23" s="877"/>
      <c r="KCD23" s="877"/>
      <c r="KCE23" s="877"/>
      <c r="KCF23" s="877"/>
      <c r="KCG23" s="877"/>
      <c r="KCH23" s="877"/>
      <c r="KCI23" s="877"/>
      <c r="KCJ23" s="877"/>
      <c r="KCK23" s="877"/>
      <c r="KCL23" s="877"/>
      <c r="KCM23" s="877"/>
      <c r="KCN23" s="877"/>
      <c r="KCO23" s="877"/>
      <c r="KCP23" s="877"/>
      <c r="KCQ23" s="877"/>
      <c r="KCR23" s="877"/>
      <c r="KCS23" s="877"/>
      <c r="KCT23" s="877"/>
      <c r="KCU23" s="877"/>
      <c r="KCV23" s="877"/>
      <c r="KCW23" s="877"/>
      <c r="KCX23" s="877"/>
      <c r="KCY23" s="877"/>
      <c r="KCZ23" s="877"/>
      <c r="KDA23" s="877"/>
      <c r="KDB23" s="877"/>
      <c r="KDC23" s="877"/>
      <c r="KDD23" s="877"/>
      <c r="KDE23" s="877"/>
      <c r="KDF23" s="877"/>
      <c r="KDG23" s="877"/>
      <c r="KDH23" s="877"/>
      <c r="KDI23" s="877"/>
      <c r="KDJ23" s="877"/>
      <c r="KDK23" s="877"/>
      <c r="KDL23" s="877"/>
      <c r="KDM23" s="877"/>
      <c r="KDN23" s="877"/>
      <c r="KDO23" s="877"/>
      <c r="KDP23" s="877"/>
      <c r="KDQ23" s="877"/>
      <c r="KDR23" s="877"/>
      <c r="KDS23" s="877"/>
      <c r="KDT23" s="877"/>
      <c r="KDU23" s="877"/>
      <c r="KDV23" s="877"/>
      <c r="KDW23" s="877"/>
      <c r="KDX23" s="877"/>
      <c r="KDY23" s="877"/>
      <c r="KDZ23" s="877"/>
      <c r="KEA23" s="877"/>
      <c r="KEB23" s="877"/>
      <c r="KEC23" s="877"/>
      <c r="KED23" s="877"/>
      <c r="KEE23" s="877"/>
      <c r="KEF23" s="877"/>
      <c r="KEG23" s="877"/>
      <c r="KEH23" s="877"/>
      <c r="KEI23" s="877"/>
      <c r="KEJ23" s="877"/>
      <c r="KEK23" s="877"/>
      <c r="KEL23" s="877"/>
      <c r="KEM23" s="877"/>
      <c r="KEN23" s="877"/>
      <c r="KEO23" s="877"/>
      <c r="KEP23" s="877"/>
      <c r="KEQ23" s="877"/>
      <c r="KER23" s="877"/>
      <c r="KES23" s="877"/>
      <c r="KET23" s="877"/>
      <c r="KEU23" s="877"/>
      <c r="KEV23" s="877"/>
      <c r="KEW23" s="877"/>
      <c r="KEX23" s="877"/>
      <c r="KEY23" s="877"/>
      <c r="KEZ23" s="877"/>
      <c r="KFA23" s="877"/>
      <c r="KFB23" s="877"/>
      <c r="KFC23" s="877"/>
      <c r="KFD23" s="877"/>
      <c r="KFE23" s="877"/>
      <c r="KFF23" s="877"/>
      <c r="KFG23" s="877"/>
      <c r="KFH23" s="877"/>
      <c r="KFI23" s="877"/>
      <c r="KFJ23" s="877"/>
      <c r="KFK23" s="877"/>
      <c r="KFL23" s="877"/>
      <c r="KFM23" s="877"/>
      <c r="KFN23" s="877"/>
      <c r="KFO23" s="877"/>
      <c r="KFP23" s="877"/>
      <c r="KFQ23" s="877"/>
      <c r="KFR23" s="877"/>
      <c r="KFS23" s="877"/>
      <c r="KFT23" s="877"/>
      <c r="KFU23" s="877"/>
      <c r="KFV23" s="877"/>
      <c r="KFW23" s="877"/>
      <c r="KFX23" s="877"/>
      <c r="KFY23" s="877"/>
      <c r="KFZ23" s="877"/>
      <c r="KGA23" s="877"/>
      <c r="KGB23" s="877"/>
      <c r="KGC23" s="877"/>
      <c r="KGD23" s="877"/>
      <c r="KGE23" s="877"/>
      <c r="KGF23" s="877"/>
      <c r="KGG23" s="877"/>
      <c r="KGH23" s="877"/>
      <c r="KGI23" s="877"/>
      <c r="KGJ23" s="877"/>
      <c r="KGK23" s="877"/>
      <c r="KGL23" s="877"/>
      <c r="KGM23" s="877"/>
      <c r="KGN23" s="877"/>
      <c r="KGO23" s="877"/>
      <c r="KGP23" s="877"/>
      <c r="KGQ23" s="877"/>
      <c r="KGR23" s="877"/>
      <c r="KGS23" s="877"/>
      <c r="KGT23" s="877"/>
      <c r="KGU23" s="877"/>
      <c r="KGV23" s="877"/>
      <c r="KGW23" s="877"/>
      <c r="KGX23" s="877"/>
      <c r="KGY23" s="877"/>
      <c r="KGZ23" s="877"/>
      <c r="KHA23" s="877"/>
      <c r="KHB23" s="877"/>
      <c r="KHC23" s="877"/>
      <c r="KHD23" s="877"/>
      <c r="KHE23" s="877"/>
      <c r="KHF23" s="877"/>
      <c r="KHG23" s="877"/>
      <c r="KHH23" s="877"/>
      <c r="KHI23" s="877"/>
      <c r="KHJ23" s="877"/>
      <c r="KHK23" s="877"/>
      <c r="KHL23" s="877"/>
      <c r="KHM23" s="877"/>
      <c r="KHN23" s="877"/>
      <c r="KHO23" s="877"/>
      <c r="KHP23" s="877"/>
      <c r="KHQ23" s="877"/>
      <c r="KHR23" s="877"/>
      <c r="KHS23" s="877"/>
      <c r="KHT23" s="877"/>
      <c r="KHU23" s="877"/>
      <c r="KHV23" s="877"/>
      <c r="KHW23" s="877"/>
      <c r="KHX23" s="877"/>
      <c r="KHY23" s="877"/>
      <c r="KHZ23" s="877"/>
      <c r="KIA23" s="877"/>
      <c r="KIB23" s="877"/>
      <c r="KIC23" s="877"/>
      <c r="KID23" s="877"/>
      <c r="KIE23" s="877"/>
      <c r="KIF23" s="877"/>
      <c r="KIG23" s="877"/>
      <c r="KIH23" s="877"/>
      <c r="KII23" s="877"/>
      <c r="KIJ23" s="877"/>
      <c r="KIK23" s="877"/>
      <c r="KIL23" s="877"/>
      <c r="KIM23" s="877"/>
      <c r="KIN23" s="877"/>
      <c r="KIO23" s="877"/>
      <c r="KIP23" s="877"/>
      <c r="KIQ23" s="877"/>
      <c r="KIR23" s="877"/>
      <c r="KIS23" s="877"/>
      <c r="KIT23" s="877"/>
      <c r="KIU23" s="877"/>
      <c r="KIV23" s="877"/>
      <c r="KIW23" s="877"/>
      <c r="KIX23" s="877"/>
      <c r="KIY23" s="877"/>
      <c r="KIZ23" s="877"/>
      <c r="KJA23" s="877"/>
      <c r="KJB23" s="877"/>
      <c r="KJC23" s="877"/>
      <c r="KJD23" s="877"/>
      <c r="KJE23" s="877"/>
      <c r="KJF23" s="877"/>
      <c r="KJG23" s="877"/>
      <c r="KJH23" s="877"/>
      <c r="KJI23" s="877"/>
      <c r="KJJ23" s="877"/>
      <c r="KJK23" s="877"/>
      <c r="KJL23" s="877"/>
      <c r="KJM23" s="877"/>
      <c r="KJN23" s="877"/>
      <c r="KJO23" s="877"/>
      <c r="KJP23" s="877"/>
      <c r="KJQ23" s="877"/>
      <c r="KJR23" s="877"/>
      <c r="KJS23" s="877"/>
      <c r="KJT23" s="877"/>
      <c r="KJU23" s="877"/>
      <c r="KJV23" s="877"/>
      <c r="KJW23" s="877"/>
      <c r="KJX23" s="877"/>
      <c r="KJY23" s="877"/>
      <c r="KJZ23" s="877"/>
      <c r="KKA23" s="877"/>
      <c r="KKB23" s="877"/>
      <c r="KKC23" s="877"/>
      <c r="KKD23" s="877"/>
      <c r="KKE23" s="877"/>
      <c r="KKF23" s="877"/>
      <c r="KKG23" s="877"/>
      <c r="KKH23" s="877"/>
      <c r="KKI23" s="877"/>
      <c r="KKJ23" s="877"/>
      <c r="KKK23" s="877"/>
      <c r="KKL23" s="877"/>
      <c r="KKM23" s="877"/>
      <c r="KKN23" s="877"/>
      <c r="KKO23" s="877"/>
      <c r="KKP23" s="877"/>
      <c r="KKQ23" s="877"/>
      <c r="KKR23" s="877"/>
      <c r="KKS23" s="877"/>
      <c r="KKT23" s="877"/>
      <c r="KKU23" s="877"/>
      <c r="KKV23" s="877"/>
      <c r="KKW23" s="877"/>
      <c r="KKX23" s="877"/>
      <c r="KKY23" s="877"/>
      <c r="KKZ23" s="877"/>
      <c r="KLA23" s="877"/>
      <c r="KLB23" s="877"/>
      <c r="KLC23" s="877"/>
      <c r="KLD23" s="877"/>
      <c r="KLE23" s="877"/>
      <c r="KLF23" s="877"/>
      <c r="KLG23" s="877"/>
      <c r="KLH23" s="877"/>
      <c r="KLI23" s="877"/>
      <c r="KLJ23" s="877"/>
      <c r="KLK23" s="877"/>
      <c r="KLL23" s="877"/>
      <c r="KLM23" s="877"/>
      <c r="KLN23" s="877"/>
      <c r="KLO23" s="877"/>
      <c r="KLP23" s="877"/>
      <c r="KLQ23" s="877"/>
      <c r="KLR23" s="877"/>
      <c r="KLS23" s="877"/>
      <c r="KLT23" s="877"/>
      <c r="KLU23" s="877"/>
      <c r="KLV23" s="877"/>
      <c r="KLW23" s="877"/>
      <c r="KLX23" s="877"/>
      <c r="KLY23" s="877"/>
      <c r="KLZ23" s="877"/>
      <c r="KMA23" s="877"/>
      <c r="KMB23" s="877"/>
      <c r="KMC23" s="877"/>
      <c r="KMD23" s="877"/>
      <c r="KME23" s="877"/>
      <c r="KMF23" s="877"/>
      <c r="KMG23" s="877"/>
      <c r="KMH23" s="877"/>
      <c r="KMI23" s="877"/>
      <c r="KMJ23" s="877"/>
      <c r="KMK23" s="877"/>
      <c r="KML23" s="877"/>
      <c r="KMM23" s="877"/>
      <c r="KMN23" s="877"/>
      <c r="KMO23" s="877"/>
      <c r="KMP23" s="877"/>
      <c r="KMQ23" s="877"/>
      <c r="KMR23" s="877"/>
      <c r="KMS23" s="877"/>
      <c r="KMT23" s="877"/>
      <c r="KMU23" s="877"/>
      <c r="KMV23" s="877"/>
      <c r="KMW23" s="877"/>
      <c r="KMX23" s="877"/>
      <c r="KMY23" s="877"/>
      <c r="KMZ23" s="877"/>
      <c r="KNA23" s="877"/>
      <c r="KNB23" s="877"/>
      <c r="KNC23" s="877"/>
      <c r="KND23" s="877"/>
      <c r="KNE23" s="877"/>
      <c r="KNF23" s="877"/>
      <c r="KNG23" s="877"/>
      <c r="KNH23" s="877"/>
      <c r="KNI23" s="877"/>
      <c r="KNJ23" s="877"/>
      <c r="KNK23" s="877"/>
      <c r="KNL23" s="877"/>
      <c r="KNM23" s="877"/>
      <c r="KNN23" s="877"/>
      <c r="KNO23" s="877"/>
      <c r="KNP23" s="877"/>
      <c r="KNQ23" s="877"/>
      <c r="KNR23" s="877"/>
      <c r="KNS23" s="877"/>
      <c r="KNT23" s="877"/>
      <c r="KNU23" s="877"/>
      <c r="KNV23" s="877"/>
      <c r="KNW23" s="877"/>
      <c r="KNX23" s="877"/>
      <c r="KNY23" s="877"/>
      <c r="KNZ23" s="877"/>
      <c r="KOA23" s="877"/>
      <c r="KOB23" s="877"/>
      <c r="KOC23" s="877"/>
      <c r="KOD23" s="877"/>
      <c r="KOE23" s="877"/>
      <c r="KOF23" s="877"/>
      <c r="KOG23" s="877"/>
      <c r="KOH23" s="877"/>
      <c r="KOI23" s="877"/>
      <c r="KOJ23" s="877"/>
      <c r="KOK23" s="877"/>
      <c r="KOL23" s="877"/>
      <c r="KOM23" s="877"/>
      <c r="KON23" s="877"/>
      <c r="KOO23" s="877"/>
      <c r="KOP23" s="877"/>
      <c r="KOQ23" s="877"/>
      <c r="KOR23" s="877"/>
      <c r="KOS23" s="877"/>
      <c r="KOT23" s="877"/>
      <c r="KOU23" s="877"/>
      <c r="KOV23" s="877"/>
      <c r="KOW23" s="877"/>
      <c r="KOX23" s="877"/>
      <c r="KOY23" s="877"/>
      <c r="KOZ23" s="877"/>
      <c r="KPA23" s="877"/>
      <c r="KPB23" s="877"/>
      <c r="KPC23" s="877"/>
      <c r="KPD23" s="877"/>
      <c r="KPE23" s="877"/>
      <c r="KPF23" s="877"/>
      <c r="KPG23" s="877"/>
      <c r="KPH23" s="877"/>
      <c r="KPI23" s="877"/>
      <c r="KPJ23" s="877"/>
      <c r="KPK23" s="877"/>
      <c r="KPL23" s="877"/>
      <c r="KPM23" s="877"/>
      <c r="KPN23" s="877"/>
      <c r="KPO23" s="877"/>
      <c r="KPP23" s="877"/>
      <c r="KPQ23" s="877"/>
      <c r="KPR23" s="877"/>
      <c r="KPS23" s="877"/>
      <c r="KPT23" s="877"/>
      <c r="KPU23" s="877"/>
      <c r="KPV23" s="877"/>
      <c r="KPW23" s="877"/>
      <c r="KPX23" s="877"/>
      <c r="KPY23" s="877"/>
      <c r="KPZ23" s="877"/>
      <c r="KQA23" s="877"/>
      <c r="KQB23" s="877"/>
      <c r="KQC23" s="877"/>
      <c r="KQD23" s="877"/>
      <c r="KQE23" s="877"/>
      <c r="KQF23" s="877"/>
      <c r="KQG23" s="877"/>
      <c r="KQH23" s="877"/>
      <c r="KQI23" s="877"/>
      <c r="KQJ23" s="877"/>
      <c r="KQK23" s="877"/>
      <c r="KQL23" s="877"/>
      <c r="KQM23" s="877"/>
      <c r="KQN23" s="877"/>
      <c r="KQO23" s="877"/>
      <c r="KQP23" s="877"/>
      <c r="KQQ23" s="877"/>
      <c r="KQR23" s="877"/>
      <c r="KQS23" s="877"/>
      <c r="KQT23" s="877"/>
      <c r="KQU23" s="877"/>
      <c r="KQV23" s="877"/>
      <c r="KQW23" s="877"/>
      <c r="KQX23" s="877"/>
      <c r="KQY23" s="877"/>
      <c r="KQZ23" s="877"/>
      <c r="KRA23" s="877"/>
      <c r="KRB23" s="877"/>
      <c r="KRC23" s="877"/>
      <c r="KRD23" s="877"/>
      <c r="KRE23" s="877"/>
      <c r="KRF23" s="877"/>
      <c r="KRG23" s="877"/>
      <c r="KRH23" s="877"/>
      <c r="KRI23" s="877"/>
      <c r="KRJ23" s="877"/>
      <c r="KRK23" s="877"/>
      <c r="KRL23" s="877"/>
      <c r="KRM23" s="877"/>
      <c r="KRN23" s="877"/>
      <c r="KRO23" s="877"/>
      <c r="KRP23" s="877"/>
      <c r="KRQ23" s="877"/>
      <c r="KRR23" s="877"/>
      <c r="KRS23" s="877"/>
      <c r="KRT23" s="877"/>
      <c r="KRU23" s="877"/>
      <c r="KRV23" s="877"/>
      <c r="KRW23" s="877"/>
      <c r="KRX23" s="877"/>
      <c r="KRY23" s="877"/>
      <c r="KRZ23" s="877"/>
      <c r="KSA23" s="877"/>
      <c r="KSB23" s="877"/>
      <c r="KSC23" s="877"/>
      <c r="KSD23" s="877"/>
      <c r="KSE23" s="877"/>
      <c r="KSF23" s="877"/>
      <c r="KSG23" s="877"/>
      <c r="KSH23" s="877"/>
      <c r="KSI23" s="877"/>
      <c r="KSJ23" s="877"/>
      <c r="KSK23" s="877"/>
      <c r="KSL23" s="877"/>
      <c r="KSM23" s="877"/>
      <c r="KSN23" s="877"/>
      <c r="KSO23" s="877"/>
      <c r="KSP23" s="877"/>
      <c r="KSQ23" s="877"/>
      <c r="KSR23" s="877"/>
      <c r="KSS23" s="877"/>
      <c r="KST23" s="877"/>
      <c r="KSU23" s="877"/>
      <c r="KSV23" s="877"/>
      <c r="KSW23" s="877"/>
      <c r="KSX23" s="877"/>
      <c r="KSY23" s="877"/>
      <c r="KSZ23" s="877"/>
      <c r="KTA23" s="877"/>
      <c r="KTB23" s="877"/>
      <c r="KTC23" s="877"/>
      <c r="KTD23" s="877"/>
      <c r="KTE23" s="877"/>
      <c r="KTF23" s="877"/>
      <c r="KTG23" s="877"/>
      <c r="KTH23" s="877"/>
      <c r="KTI23" s="877"/>
      <c r="KTJ23" s="877"/>
      <c r="KTK23" s="877"/>
      <c r="KTL23" s="877"/>
      <c r="KTM23" s="877"/>
      <c r="KTN23" s="877"/>
      <c r="KTO23" s="877"/>
      <c r="KTP23" s="877"/>
      <c r="KTQ23" s="877"/>
      <c r="KTR23" s="877"/>
      <c r="KTS23" s="877"/>
      <c r="KTT23" s="877"/>
      <c r="KTU23" s="877"/>
      <c r="KTV23" s="877"/>
      <c r="KTW23" s="877"/>
      <c r="KTX23" s="877"/>
      <c r="KTY23" s="877"/>
      <c r="KTZ23" s="877"/>
      <c r="KUA23" s="877"/>
      <c r="KUB23" s="877"/>
      <c r="KUC23" s="877"/>
      <c r="KUD23" s="877"/>
      <c r="KUE23" s="877"/>
      <c r="KUF23" s="877"/>
      <c r="KUG23" s="877"/>
      <c r="KUH23" s="877"/>
      <c r="KUI23" s="877"/>
      <c r="KUJ23" s="877"/>
      <c r="KUK23" s="877"/>
      <c r="KUL23" s="877"/>
      <c r="KUM23" s="877"/>
      <c r="KUN23" s="877"/>
      <c r="KUO23" s="877"/>
      <c r="KUP23" s="877"/>
      <c r="KUQ23" s="877"/>
      <c r="KUR23" s="877"/>
      <c r="KUS23" s="877"/>
      <c r="KUT23" s="877"/>
      <c r="KUU23" s="877"/>
      <c r="KUV23" s="877"/>
      <c r="KUW23" s="877"/>
      <c r="KUX23" s="877"/>
      <c r="KUY23" s="877"/>
      <c r="KUZ23" s="877"/>
      <c r="KVA23" s="877"/>
      <c r="KVB23" s="877"/>
      <c r="KVC23" s="877"/>
      <c r="KVD23" s="877"/>
      <c r="KVE23" s="877"/>
      <c r="KVF23" s="877"/>
      <c r="KVG23" s="877"/>
      <c r="KVH23" s="877"/>
      <c r="KVI23" s="877"/>
      <c r="KVJ23" s="877"/>
      <c r="KVK23" s="877"/>
      <c r="KVL23" s="877"/>
      <c r="KVM23" s="877"/>
      <c r="KVN23" s="877"/>
      <c r="KVO23" s="877"/>
      <c r="KVP23" s="877"/>
      <c r="KVQ23" s="877"/>
      <c r="KVR23" s="877"/>
      <c r="KVS23" s="877"/>
      <c r="KVT23" s="877"/>
      <c r="KVU23" s="877"/>
      <c r="KVV23" s="877"/>
      <c r="KVW23" s="877"/>
      <c r="KVX23" s="877"/>
      <c r="KVY23" s="877"/>
      <c r="KVZ23" s="877"/>
      <c r="KWA23" s="877"/>
      <c r="KWB23" s="877"/>
      <c r="KWC23" s="877"/>
      <c r="KWD23" s="877"/>
      <c r="KWE23" s="877"/>
      <c r="KWF23" s="877"/>
      <c r="KWG23" s="877"/>
      <c r="KWH23" s="877"/>
      <c r="KWI23" s="877"/>
      <c r="KWJ23" s="877"/>
      <c r="KWK23" s="877"/>
      <c r="KWL23" s="877"/>
      <c r="KWM23" s="877"/>
      <c r="KWN23" s="877"/>
      <c r="KWO23" s="877"/>
      <c r="KWP23" s="877"/>
      <c r="KWQ23" s="877"/>
      <c r="KWR23" s="877"/>
      <c r="KWS23" s="877"/>
      <c r="KWT23" s="877"/>
      <c r="KWU23" s="877"/>
      <c r="KWV23" s="877"/>
      <c r="KWW23" s="877"/>
      <c r="KWX23" s="877"/>
      <c r="KWY23" s="877"/>
      <c r="KWZ23" s="877"/>
      <c r="KXA23" s="877"/>
      <c r="KXB23" s="877"/>
      <c r="KXC23" s="877"/>
      <c r="KXD23" s="877"/>
      <c r="KXE23" s="877"/>
      <c r="KXF23" s="877"/>
      <c r="KXG23" s="877"/>
      <c r="KXH23" s="877"/>
      <c r="KXI23" s="877"/>
      <c r="KXJ23" s="877"/>
      <c r="KXK23" s="877"/>
      <c r="KXL23" s="877"/>
      <c r="KXM23" s="877"/>
      <c r="KXN23" s="877"/>
      <c r="KXO23" s="877"/>
      <c r="KXP23" s="877"/>
      <c r="KXQ23" s="877"/>
      <c r="KXR23" s="877"/>
      <c r="KXS23" s="877"/>
      <c r="KXT23" s="877"/>
      <c r="KXU23" s="877"/>
      <c r="KXV23" s="877"/>
      <c r="KXW23" s="877"/>
      <c r="KXX23" s="877"/>
      <c r="KXY23" s="877"/>
      <c r="KXZ23" s="877"/>
      <c r="KYA23" s="877"/>
      <c r="KYB23" s="877"/>
      <c r="KYC23" s="877"/>
      <c r="KYD23" s="877"/>
      <c r="KYE23" s="877"/>
      <c r="KYF23" s="877"/>
      <c r="KYG23" s="877"/>
      <c r="KYH23" s="877"/>
      <c r="KYI23" s="877"/>
      <c r="KYJ23" s="877"/>
      <c r="KYK23" s="877"/>
      <c r="KYL23" s="877"/>
      <c r="KYM23" s="877"/>
      <c r="KYN23" s="877"/>
      <c r="KYO23" s="877"/>
      <c r="KYP23" s="877"/>
      <c r="KYQ23" s="877"/>
      <c r="KYR23" s="877"/>
      <c r="KYS23" s="877"/>
      <c r="KYT23" s="877"/>
      <c r="KYU23" s="877"/>
      <c r="KYV23" s="877"/>
      <c r="KYW23" s="877"/>
      <c r="KYX23" s="877"/>
      <c r="KYY23" s="877"/>
      <c r="KYZ23" s="877"/>
      <c r="KZA23" s="877"/>
      <c r="KZB23" s="877"/>
      <c r="KZC23" s="877"/>
      <c r="KZD23" s="877"/>
      <c r="KZE23" s="877"/>
      <c r="KZF23" s="877"/>
      <c r="KZG23" s="877"/>
      <c r="KZH23" s="877"/>
      <c r="KZI23" s="877"/>
      <c r="KZJ23" s="877"/>
      <c r="KZK23" s="877"/>
      <c r="KZL23" s="877"/>
      <c r="KZM23" s="877"/>
      <c r="KZN23" s="877"/>
      <c r="KZO23" s="877"/>
      <c r="KZP23" s="877"/>
      <c r="KZQ23" s="877"/>
      <c r="KZR23" s="877"/>
      <c r="KZS23" s="877"/>
      <c r="KZT23" s="877"/>
      <c r="KZU23" s="877"/>
      <c r="KZV23" s="877"/>
      <c r="KZW23" s="877"/>
      <c r="KZX23" s="877"/>
      <c r="KZY23" s="877"/>
      <c r="KZZ23" s="877"/>
      <c r="LAA23" s="877"/>
      <c r="LAB23" s="877"/>
      <c r="LAC23" s="877"/>
      <c r="LAD23" s="877"/>
      <c r="LAE23" s="877"/>
      <c r="LAF23" s="877"/>
      <c r="LAG23" s="877"/>
      <c r="LAH23" s="877"/>
      <c r="LAI23" s="877"/>
      <c r="LAJ23" s="877"/>
      <c r="LAK23" s="877"/>
      <c r="LAL23" s="877"/>
      <c r="LAM23" s="877"/>
      <c r="LAN23" s="877"/>
      <c r="LAO23" s="877"/>
      <c r="LAP23" s="877"/>
      <c r="LAQ23" s="877"/>
      <c r="LAR23" s="877"/>
      <c r="LAS23" s="877"/>
      <c r="LAT23" s="877"/>
      <c r="LAU23" s="877"/>
      <c r="LAV23" s="877"/>
      <c r="LAW23" s="877"/>
      <c r="LAX23" s="877"/>
      <c r="LAY23" s="877"/>
      <c r="LAZ23" s="877"/>
      <c r="LBA23" s="877"/>
      <c r="LBB23" s="877"/>
      <c r="LBC23" s="877"/>
      <c r="LBD23" s="877"/>
      <c r="LBE23" s="877"/>
      <c r="LBF23" s="877"/>
      <c r="LBG23" s="877"/>
      <c r="LBH23" s="877"/>
      <c r="LBI23" s="877"/>
      <c r="LBJ23" s="877"/>
      <c r="LBK23" s="877"/>
      <c r="LBL23" s="877"/>
      <c r="LBM23" s="877"/>
      <c r="LBN23" s="877"/>
      <c r="LBO23" s="877"/>
      <c r="LBP23" s="877"/>
      <c r="LBQ23" s="877"/>
      <c r="LBR23" s="877"/>
      <c r="LBS23" s="877"/>
      <c r="LBT23" s="877"/>
      <c r="LBU23" s="877"/>
      <c r="LBV23" s="877"/>
      <c r="LBW23" s="877"/>
      <c r="LBX23" s="877"/>
      <c r="LBY23" s="877"/>
      <c r="LBZ23" s="877"/>
      <c r="LCA23" s="877"/>
      <c r="LCB23" s="877"/>
      <c r="LCC23" s="877"/>
      <c r="LCD23" s="877"/>
      <c r="LCE23" s="877"/>
      <c r="LCF23" s="877"/>
      <c r="LCG23" s="877"/>
      <c r="LCH23" s="877"/>
      <c r="LCI23" s="877"/>
      <c r="LCJ23" s="877"/>
      <c r="LCK23" s="877"/>
      <c r="LCL23" s="877"/>
      <c r="LCM23" s="877"/>
      <c r="LCN23" s="877"/>
      <c r="LCO23" s="877"/>
      <c r="LCP23" s="877"/>
      <c r="LCQ23" s="877"/>
      <c r="LCR23" s="877"/>
      <c r="LCS23" s="877"/>
      <c r="LCT23" s="877"/>
      <c r="LCU23" s="877"/>
      <c r="LCV23" s="877"/>
      <c r="LCW23" s="877"/>
      <c r="LCX23" s="877"/>
      <c r="LCY23" s="877"/>
      <c r="LCZ23" s="877"/>
      <c r="LDA23" s="877"/>
      <c r="LDB23" s="877"/>
      <c r="LDC23" s="877"/>
      <c r="LDD23" s="877"/>
      <c r="LDE23" s="877"/>
      <c r="LDF23" s="877"/>
      <c r="LDG23" s="877"/>
      <c r="LDH23" s="877"/>
      <c r="LDI23" s="877"/>
      <c r="LDJ23" s="877"/>
      <c r="LDK23" s="877"/>
      <c r="LDL23" s="877"/>
      <c r="LDM23" s="877"/>
      <c r="LDN23" s="877"/>
      <c r="LDO23" s="877"/>
      <c r="LDP23" s="877"/>
      <c r="LDQ23" s="877"/>
      <c r="LDR23" s="877"/>
      <c r="LDS23" s="877"/>
      <c r="LDT23" s="877"/>
      <c r="LDU23" s="877"/>
      <c r="LDV23" s="877"/>
      <c r="LDW23" s="877"/>
      <c r="LDX23" s="877"/>
      <c r="LDY23" s="877"/>
      <c r="LDZ23" s="877"/>
      <c r="LEA23" s="877"/>
      <c r="LEB23" s="877"/>
      <c r="LEC23" s="877"/>
      <c r="LED23" s="877"/>
      <c r="LEE23" s="877"/>
      <c r="LEF23" s="877"/>
      <c r="LEG23" s="877"/>
      <c r="LEH23" s="877"/>
      <c r="LEI23" s="877"/>
      <c r="LEJ23" s="877"/>
      <c r="LEK23" s="877"/>
      <c r="LEL23" s="877"/>
      <c r="LEM23" s="877"/>
      <c r="LEN23" s="877"/>
      <c r="LEO23" s="877"/>
      <c r="LEP23" s="877"/>
      <c r="LEQ23" s="877"/>
      <c r="LER23" s="877"/>
      <c r="LES23" s="877"/>
      <c r="LET23" s="877"/>
      <c r="LEU23" s="877"/>
      <c r="LEV23" s="877"/>
      <c r="LEW23" s="877"/>
      <c r="LEX23" s="877"/>
      <c r="LEY23" s="877"/>
      <c r="LEZ23" s="877"/>
      <c r="LFA23" s="877"/>
      <c r="LFB23" s="877"/>
      <c r="LFC23" s="877"/>
      <c r="LFD23" s="877"/>
      <c r="LFE23" s="877"/>
      <c r="LFF23" s="877"/>
      <c r="LFG23" s="877"/>
      <c r="LFH23" s="877"/>
      <c r="LFI23" s="877"/>
      <c r="LFJ23" s="877"/>
      <c r="LFK23" s="877"/>
      <c r="LFL23" s="877"/>
      <c r="LFM23" s="877"/>
      <c r="LFN23" s="877"/>
      <c r="LFO23" s="877"/>
      <c r="LFP23" s="877"/>
      <c r="LFQ23" s="877"/>
      <c r="LFR23" s="877"/>
      <c r="LFS23" s="877"/>
      <c r="LFT23" s="877"/>
      <c r="LFU23" s="877"/>
      <c r="LFV23" s="877"/>
      <c r="LFW23" s="877"/>
      <c r="LFX23" s="877"/>
      <c r="LFY23" s="877"/>
      <c r="LFZ23" s="877"/>
      <c r="LGA23" s="877"/>
      <c r="LGB23" s="877"/>
      <c r="LGC23" s="877"/>
      <c r="LGD23" s="877"/>
      <c r="LGE23" s="877"/>
      <c r="LGF23" s="877"/>
      <c r="LGG23" s="877"/>
      <c r="LGH23" s="877"/>
      <c r="LGI23" s="877"/>
      <c r="LGJ23" s="877"/>
      <c r="LGK23" s="877"/>
      <c r="LGL23" s="877"/>
      <c r="LGM23" s="877"/>
      <c r="LGN23" s="877"/>
      <c r="LGO23" s="877"/>
      <c r="LGP23" s="877"/>
      <c r="LGQ23" s="877"/>
      <c r="LGR23" s="877"/>
      <c r="LGS23" s="877"/>
      <c r="LGT23" s="877"/>
      <c r="LGU23" s="877"/>
      <c r="LGV23" s="877"/>
      <c r="LGW23" s="877"/>
      <c r="LGX23" s="877"/>
      <c r="LGY23" s="877"/>
      <c r="LGZ23" s="877"/>
      <c r="LHA23" s="877"/>
      <c r="LHB23" s="877"/>
      <c r="LHC23" s="877"/>
      <c r="LHD23" s="877"/>
      <c r="LHE23" s="877"/>
      <c r="LHF23" s="877"/>
      <c r="LHG23" s="877"/>
      <c r="LHH23" s="877"/>
      <c r="LHI23" s="877"/>
      <c r="LHJ23" s="877"/>
      <c r="LHK23" s="877"/>
      <c r="LHL23" s="877"/>
      <c r="LHM23" s="877"/>
      <c r="LHN23" s="877"/>
      <c r="LHO23" s="877"/>
      <c r="LHP23" s="877"/>
      <c r="LHQ23" s="877"/>
      <c r="LHR23" s="877"/>
      <c r="LHS23" s="877"/>
      <c r="LHT23" s="877"/>
      <c r="LHU23" s="877"/>
      <c r="LHV23" s="877"/>
      <c r="LHW23" s="877"/>
      <c r="LHX23" s="877"/>
      <c r="LHY23" s="877"/>
      <c r="LHZ23" s="877"/>
      <c r="LIA23" s="877"/>
      <c r="LIB23" s="877"/>
      <c r="LIC23" s="877"/>
      <c r="LID23" s="877"/>
      <c r="LIE23" s="877"/>
      <c r="LIF23" s="877"/>
      <c r="LIG23" s="877"/>
      <c r="LIH23" s="877"/>
      <c r="LII23" s="877"/>
      <c r="LIJ23" s="877"/>
      <c r="LIK23" s="877"/>
      <c r="LIL23" s="877"/>
      <c r="LIM23" s="877"/>
      <c r="LIN23" s="877"/>
      <c r="LIO23" s="877"/>
      <c r="LIP23" s="877"/>
      <c r="LIQ23" s="877"/>
      <c r="LIR23" s="877"/>
      <c r="LIS23" s="877"/>
      <c r="LIT23" s="877"/>
      <c r="LIU23" s="877"/>
      <c r="LIV23" s="877"/>
      <c r="LIW23" s="877"/>
      <c r="LIX23" s="877"/>
      <c r="LIY23" s="877"/>
      <c r="LIZ23" s="877"/>
      <c r="LJA23" s="877"/>
      <c r="LJB23" s="877"/>
      <c r="LJC23" s="877"/>
      <c r="LJD23" s="877"/>
      <c r="LJE23" s="877"/>
      <c r="LJF23" s="877"/>
      <c r="LJG23" s="877"/>
      <c r="LJH23" s="877"/>
      <c r="LJI23" s="877"/>
      <c r="LJJ23" s="877"/>
      <c r="LJK23" s="877"/>
      <c r="LJL23" s="877"/>
      <c r="LJM23" s="877"/>
      <c r="LJN23" s="877"/>
      <c r="LJO23" s="877"/>
      <c r="LJP23" s="877"/>
      <c r="LJQ23" s="877"/>
      <c r="LJR23" s="877"/>
      <c r="LJS23" s="877"/>
      <c r="LJT23" s="877"/>
      <c r="LJU23" s="877"/>
      <c r="LJV23" s="877"/>
      <c r="LJW23" s="877"/>
      <c r="LJX23" s="877"/>
      <c r="LJY23" s="877"/>
      <c r="LJZ23" s="877"/>
      <c r="LKA23" s="877"/>
      <c r="LKB23" s="877"/>
      <c r="LKC23" s="877"/>
      <c r="LKD23" s="877"/>
      <c r="LKE23" s="877"/>
      <c r="LKF23" s="877"/>
      <c r="LKG23" s="877"/>
      <c r="LKH23" s="877"/>
      <c r="LKI23" s="877"/>
      <c r="LKJ23" s="877"/>
      <c r="LKK23" s="877"/>
      <c r="LKL23" s="877"/>
      <c r="LKM23" s="877"/>
      <c r="LKN23" s="877"/>
      <c r="LKO23" s="877"/>
      <c r="LKP23" s="877"/>
      <c r="LKQ23" s="877"/>
      <c r="LKR23" s="877"/>
      <c r="LKS23" s="877"/>
      <c r="LKT23" s="877"/>
      <c r="LKU23" s="877"/>
      <c r="LKV23" s="877"/>
      <c r="LKW23" s="877"/>
      <c r="LKX23" s="877"/>
      <c r="LKY23" s="877"/>
      <c r="LKZ23" s="877"/>
      <c r="LLA23" s="877"/>
      <c r="LLB23" s="877"/>
      <c r="LLC23" s="877"/>
      <c r="LLD23" s="877"/>
      <c r="LLE23" s="877"/>
      <c r="LLF23" s="877"/>
      <c r="LLG23" s="877"/>
      <c r="LLH23" s="877"/>
      <c r="LLI23" s="877"/>
      <c r="LLJ23" s="877"/>
      <c r="LLK23" s="877"/>
      <c r="LLL23" s="877"/>
      <c r="LLM23" s="877"/>
      <c r="LLN23" s="877"/>
      <c r="LLO23" s="877"/>
      <c r="LLP23" s="877"/>
      <c r="LLQ23" s="877"/>
      <c r="LLR23" s="877"/>
      <c r="LLS23" s="877"/>
      <c r="LLT23" s="877"/>
      <c r="LLU23" s="877"/>
      <c r="LLV23" s="877"/>
      <c r="LLW23" s="877"/>
      <c r="LLX23" s="877"/>
      <c r="LLY23" s="877"/>
      <c r="LLZ23" s="877"/>
      <c r="LMA23" s="877"/>
      <c r="LMB23" s="877"/>
      <c r="LMC23" s="877"/>
      <c r="LMD23" s="877"/>
      <c r="LME23" s="877"/>
      <c r="LMF23" s="877"/>
      <c r="LMG23" s="877"/>
      <c r="LMH23" s="877"/>
      <c r="LMI23" s="877"/>
      <c r="LMJ23" s="877"/>
      <c r="LMK23" s="877"/>
      <c r="LML23" s="877"/>
      <c r="LMM23" s="877"/>
      <c r="LMN23" s="877"/>
      <c r="LMO23" s="877"/>
      <c r="LMP23" s="877"/>
      <c r="LMQ23" s="877"/>
      <c r="LMR23" s="877"/>
      <c r="LMS23" s="877"/>
      <c r="LMT23" s="877"/>
      <c r="LMU23" s="877"/>
      <c r="LMV23" s="877"/>
      <c r="LMW23" s="877"/>
      <c r="LMX23" s="877"/>
      <c r="LMY23" s="877"/>
      <c r="LMZ23" s="877"/>
      <c r="LNA23" s="877"/>
      <c r="LNB23" s="877"/>
      <c r="LNC23" s="877"/>
      <c r="LND23" s="877"/>
      <c r="LNE23" s="877"/>
      <c r="LNF23" s="877"/>
      <c r="LNG23" s="877"/>
      <c r="LNH23" s="877"/>
      <c r="LNI23" s="877"/>
      <c r="LNJ23" s="877"/>
      <c r="LNK23" s="877"/>
      <c r="LNL23" s="877"/>
      <c r="LNM23" s="877"/>
      <c r="LNN23" s="877"/>
      <c r="LNO23" s="877"/>
      <c r="LNP23" s="877"/>
      <c r="LNQ23" s="877"/>
      <c r="LNR23" s="877"/>
      <c r="LNS23" s="877"/>
      <c r="LNT23" s="877"/>
      <c r="LNU23" s="877"/>
      <c r="LNV23" s="877"/>
      <c r="LNW23" s="877"/>
      <c r="LNX23" s="877"/>
      <c r="LNY23" s="877"/>
      <c r="LNZ23" s="877"/>
      <c r="LOA23" s="877"/>
      <c r="LOB23" s="877"/>
      <c r="LOC23" s="877"/>
      <c r="LOD23" s="877"/>
      <c r="LOE23" s="877"/>
      <c r="LOF23" s="877"/>
      <c r="LOG23" s="877"/>
      <c r="LOH23" s="877"/>
      <c r="LOI23" s="877"/>
      <c r="LOJ23" s="877"/>
      <c r="LOK23" s="877"/>
      <c r="LOL23" s="877"/>
      <c r="LOM23" s="877"/>
      <c r="LON23" s="877"/>
      <c r="LOO23" s="877"/>
      <c r="LOP23" s="877"/>
      <c r="LOQ23" s="877"/>
      <c r="LOR23" s="877"/>
      <c r="LOS23" s="877"/>
      <c r="LOT23" s="877"/>
      <c r="LOU23" s="877"/>
      <c r="LOV23" s="877"/>
      <c r="LOW23" s="877"/>
      <c r="LOX23" s="877"/>
      <c r="LOY23" s="877"/>
      <c r="LOZ23" s="877"/>
      <c r="LPA23" s="877"/>
      <c r="LPB23" s="877"/>
      <c r="LPC23" s="877"/>
      <c r="LPD23" s="877"/>
      <c r="LPE23" s="877"/>
      <c r="LPF23" s="877"/>
      <c r="LPG23" s="877"/>
      <c r="LPH23" s="877"/>
      <c r="LPI23" s="877"/>
      <c r="LPJ23" s="877"/>
      <c r="LPK23" s="877"/>
      <c r="LPL23" s="877"/>
      <c r="LPM23" s="877"/>
      <c r="LPN23" s="877"/>
      <c r="LPO23" s="877"/>
      <c r="LPP23" s="877"/>
      <c r="LPQ23" s="877"/>
      <c r="LPR23" s="877"/>
      <c r="LPS23" s="877"/>
      <c r="LPT23" s="877"/>
      <c r="LPU23" s="877"/>
      <c r="LPV23" s="877"/>
      <c r="LPW23" s="877"/>
      <c r="LPX23" s="877"/>
      <c r="LPY23" s="877"/>
      <c r="LPZ23" s="877"/>
      <c r="LQA23" s="877"/>
      <c r="LQB23" s="877"/>
      <c r="LQC23" s="877"/>
      <c r="LQD23" s="877"/>
      <c r="LQE23" s="877"/>
      <c r="LQF23" s="877"/>
      <c r="LQG23" s="877"/>
      <c r="LQH23" s="877"/>
      <c r="LQI23" s="877"/>
      <c r="LQJ23" s="877"/>
      <c r="LQK23" s="877"/>
      <c r="LQL23" s="877"/>
      <c r="LQM23" s="877"/>
      <c r="LQN23" s="877"/>
      <c r="LQO23" s="877"/>
      <c r="LQP23" s="877"/>
      <c r="LQQ23" s="877"/>
      <c r="LQR23" s="877"/>
      <c r="LQS23" s="877"/>
      <c r="LQT23" s="877"/>
      <c r="LQU23" s="877"/>
      <c r="LQV23" s="877"/>
      <c r="LQW23" s="877"/>
      <c r="LQX23" s="877"/>
      <c r="LQY23" s="877"/>
      <c r="LQZ23" s="877"/>
      <c r="LRA23" s="877"/>
      <c r="LRB23" s="877"/>
      <c r="LRC23" s="877"/>
      <c r="LRD23" s="877"/>
      <c r="LRE23" s="877"/>
      <c r="LRF23" s="877"/>
      <c r="LRG23" s="877"/>
      <c r="LRH23" s="877"/>
      <c r="LRI23" s="877"/>
      <c r="LRJ23" s="877"/>
      <c r="LRK23" s="877"/>
      <c r="LRL23" s="877"/>
      <c r="LRM23" s="877"/>
      <c r="LRN23" s="877"/>
      <c r="LRO23" s="877"/>
      <c r="LRP23" s="877"/>
      <c r="LRQ23" s="877"/>
      <c r="LRR23" s="877"/>
      <c r="LRS23" s="877"/>
      <c r="LRT23" s="877"/>
      <c r="LRU23" s="877"/>
      <c r="LRV23" s="877"/>
      <c r="LRW23" s="877"/>
      <c r="LRX23" s="877"/>
      <c r="LRY23" s="877"/>
      <c r="LRZ23" s="877"/>
      <c r="LSA23" s="877"/>
      <c r="LSB23" s="877"/>
      <c r="LSC23" s="877"/>
      <c r="LSD23" s="877"/>
      <c r="LSE23" s="877"/>
      <c r="LSF23" s="877"/>
      <c r="LSG23" s="877"/>
      <c r="LSH23" s="877"/>
      <c r="LSI23" s="877"/>
      <c r="LSJ23" s="877"/>
      <c r="LSK23" s="877"/>
      <c r="LSL23" s="877"/>
      <c r="LSM23" s="877"/>
      <c r="LSN23" s="877"/>
      <c r="LSO23" s="877"/>
      <c r="LSP23" s="877"/>
      <c r="LSQ23" s="877"/>
      <c r="LSR23" s="877"/>
      <c r="LSS23" s="877"/>
      <c r="LST23" s="877"/>
      <c r="LSU23" s="877"/>
      <c r="LSV23" s="877"/>
      <c r="LSW23" s="877"/>
      <c r="LSX23" s="877"/>
      <c r="LSY23" s="877"/>
      <c r="LSZ23" s="877"/>
      <c r="LTA23" s="877"/>
      <c r="LTB23" s="877"/>
      <c r="LTC23" s="877"/>
      <c r="LTD23" s="877"/>
      <c r="LTE23" s="877"/>
      <c r="LTF23" s="877"/>
      <c r="LTG23" s="877"/>
      <c r="LTH23" s="877"/>
      <c r="LTI23" s="877"/>
      <c r="LTJ23" s="877"/>
      <c r="LTK23" s="877"/>
      <c r="LTL23" s="877"/>
      <c r="LTM23" s="877"/>
      <c r="LTN23" s="877"/>
      <c r="LTO23" s="877"/>
      <c r="LTP23" s="877"/>
      <c r="LTQ23" s="877"/>
      <c r="LTR23" s="877"/>
      <c r="LTS23" s="877"/>
      <c r="LTT23" s="877"/>
      <c r="LTU23" s="877"/>
      <c r="LTV23" s="877"/>
      <c r="LTW23" s="877"/>
      <c r="LTX23" s="877"/>
      <c r="LTY23" s="877"/>
      <c r="LTZ23" s="877"/>
      <c r="LUA23" s="877"/>
      <c r="LUB23" s="877"/>
      <c r="LUC23" s="877"/>
      <c r="LUD23" s="877"/>
      <c r="LUE23" s="877"/>
      <c r="LUF23" s="877"/>
      <c r="LUG23" s="877"/>
      <c r="LUH23" s="877"/>
      <c r="LUI23" s="877"/>
      <c r="LUJ23" s="877"/>
      <c r="LUK23" s="877"/>
      <c r="LUL23" s="877"/>
      <c r="LUM23" s="877"/>
      <c r="LUN23" s="877"/>
      <c r="LUO23" s="877"/>
      <c r="LUP23" s="877"/>
      <c r="LUQ23" s="877"/>
      <c r="LUR23" s="877"/>
      <c r="LUS23" s="877"/>
      <c r="LUT23" s="877"/>
      <c r="LUU23" s="877"/>
      <c r="LUV23" s="877"/>
      <c r="LUW23" s="877"/>
      <c r="LUX23" s="877"/>
      <c r="LUY23" s="877"/>
      <c r="LUZ23" s="877"/>
      <c r="LVA23" s="877"/>
      <c r="LVB23" s="877"/>
      <c r="LVC23" s="877"/>
      <c r="LVD23" s="877"/>
      <c r="LVE23" s="877"/>
      <c r="LVF23" s="877"/>
      <c r="LVG23" s="877"/>
      <c r="LVH23" s="877"/>
      <c r="LVI23" s="877"/>
      <c r="LVJ23" s="877"/>
      <c r="LVK23" s="877"/>
      <c r="LVL23" s="877"/>
      <c r="LVM23" s="877"/>
      <c r="LVN23" s="877"/>
      <c r="LVO23" s="877"/>
      <c r="LVP23" s="877"/>
      <c r="LVQ23" s="877"/>
      <c r="LVR23" s="877"/>
      <c r="LVS23" s="877"/>
      <c r="LVT23" s="877"/>
      <c r="LVU23" s="877"/>
      <c r="LVV23" s="877"/>
      <c r="LVW23" s="877"/>
      <c r="LVX23" s="877"/>
      <c r="LVY23" s="877"/>
      <c r="LVZ23" s="877"/>
      <c r="LWA23" s="877"/>
      <c r="LWB23" s="877"/>
      <c r="LWC23" s="877"/>
      <c r="LWD23" s="877"/>
      <c r="LWE23" s="877"/>
      <c r="LWF23" s="877"/>
      <c r="LWG23" s="877"/>
      <c r="LWH23" s="877"/>
      <c r="LWI23" s="877"/>
      <c r="LWJ23" s="877"/>
      <c r="LWK23" s="877"/>
      <c r="LWL23" s="877"/>
      <c r="LWM23" s="877"/>
      <c r="LWN23" s="877"/>
      <c r="LWO23" s="877"/>
      <c r="LWP23" s="877"/>
      <c r="LWQ23" s="877"/>
      <c r="LWR23" s="877"/>
      <c r="LWS23" s="877"/>
      <c r="LWT23" s="877"/>
      <c r="LWU23" s="877"/>
      <c r="LWV23" s="877"/>
      <c r="LWW23" s="877"/>
      <c r="LWX23" s="877"/>
      <c r="LWY23" s="877"/>
      <c r="LWZ23" s="877"/>
      <c r="LXA23" s="877"/>
      <c r="LXB23" s="877"/>
      <c r="LXC23" s="877"/>
      <c r="LXD23" s="877"/>
      <c r="LXE23" s="877"/>
      <c r="LXF23" s="877"/>
      <c r="LXG23" s="877"/>
      <c r="LXH23" s="877"/>
      <c r="LXI23" s="877"/>
      <c r="LXJ23" s="877"/>
      <c r="LXK23" s="877"/>
      <c r="LXL23" s="877"/>
      <c r="LXM23" s="877"/>
      <c r="LXN23" s="877"/>
      <c r="LXO23" s="877"/>
      <c r="LXP23" s="877"/>
      <c r="LXQ23" s="877"/>
      <c r="LXR23" s="877"/>
      <c r="LXS23" s="877"/>
      <c r="LXT23" s="877"/>
      <c r="LXU23" s="877"/>
      <c r="LXV23" s="877"/>
      <c r="LXW23" s="877"/>
      <c r="LXX23" s="877"/>
      <c r="LXY23" s="877"/>
      <c r="LXZ23" s="877"/>
      <c r="LYA23" s="877"/>
      <c r="LYB23" s="877"/>
      <c r="LYC23" s="877"/>
      <c r="LYD23" s="877"/>
      <c r="LYE23" s="877"/>
      <c r="LYF23" s="877"/>
      <c r="LYG23" s="877"/>
      <c r="LYH23" s="877"/>
      <c r="LYI23" s="877"/>
      <c r="LYJ23" s="877"/>
      <c r="LYK23" s="877"/>
      <c r="LYL23" s="877"/>
      <c r="LYM23" s="877"/>
      <c r="LYN23" s="877"/>
      <c r="LYO23" s="877"/>
      <c r="LYP23" s="877"/>
      <c r="LYQ23" s="877"/>
      <c r="LYR23" s="877"/>
      <c r="LYS23" s="877"/>
      <c r="LYT23" s="877"/>
      <c r="LYU23" s="877"/>
      <c r="LYV23" s="877"/>
      <c r="LYW23" s="877"/>
      <c r="LYX23" s="877"/>
      <c r="LYY23" s="877"/>
      <c r="LYZ23" s="877"/>
      <c r="LZA23" s="877"/>
      <c r="LZB23" s="877"/>
      <c r="LZC23" s="877"/>
      <c r="LZD23" s="877"/>
      <c r="LZE23" s="877"/>
      <c r="LZF23" s="877"/>
      <c r="LZG23" s="877"/>
      <c r="LZH23" s="877"/>
      <c r="LZI23" s="877"/>
      <c r="LZJ23" s="877"/>
      <c r="LZK23" s="877"/>
      <c r="LZL23" s="877"/>
      <c r="LZM23" s="877"/>
      <c r="LZN23" s="877"/>
      <c r="LZO23" s="877"/>
      <c r="LZP23" s="877"/>
      <c r="LZQ23" s="877"/>
      <c r="LZR23" s="877"/>
      <c r="LZS23" s="877"/>
      <c r="LZT23" s="877"/>
      <c r="LZU23" s="877"/>
      <c r="LZV23" s="877"/>
      <c r="LZW23" s="877"/>
      <c r="LZX23" s="877"/>
      <c r="LZY23" s="877"/>
      <c r="LZZ23" s="877"/>
      <c r="MAA23" s="877"/>
      <c r="MAB23" s="877"/>
      <c r="MAC23" s="877"/>
      <c r="MAD23" s="877"/>
      <c r="MAE23" s="877"/>
      <c r="MAF23" s="877"/>
      <c r="MAG23" s="877"/>
      <c r="MAH23" s="877"/>
      <c r="MAI23" s="877"/>
      <c r="MAJ23" s="877"/>
      <c r="MAK23" s="877"/>
      <c r="MAL23" s="877"/>
      <c r="MAM23" s="877"/>
      <c r="MAN23" s="877"/>
      <c r="MAO23" s="877"/>
      <c r="MAP23" s="877"/>
      <c r="MAQ23" s="877"/>
      <c r="MAR23" s="877"/>
      <c r="MAS23" s="877"/>
      <c r="MAT23" s="877"/>
      <c r="MAU23" s="877"/>
      <c r="MAV23" s="877"/>
      <c r="MAW23" s="877"/>
      <c r="MAX23" s="877"/>
      <c r="MAY23" s="877"/>
      <c r="MAZ23" s="877"/>
      <c r="MBA23" s="877"/>
      <c r="MBB23" s="877"/>
      <c r="MBC23" s="877"/>
      <c r="MBD23" s="877"/>
      <c r="MBE23" s="877"/>
      <c r="MBF23" s="877"/>
      <c r="MBG23" s="877"/>
      <c r="MBH23" s="877"/>
      <c r="MBI23" s="877"/>
      <c r="MBJ23" s="877"/>
      <c r="MBK23" s="877"/>
      <c r="MBL23" s="877"/>
      <c r="MBM23" s="877"/>
      <c r="MBN23" s="877"/>
      <c r="MBO23" s="877"/>
      <c r="MBP23" s="877"/>
      <c r="MBQ23" s="877"/>
      <c r="MBR23" s="877"/>
      <c r="MBS23" s="877"/>
      <c r="MBT23" s="877"/>
      <c r="MBU23" s="877"/>
      <c r="MBV23" s="877"/>
      <c r="MBW23" s="877"/>
      <c r="MBX23" s="877"/>
      <c r="MBY23" s="877"/>
      <c r="MBZ23" s="877"/>
      <c r="MCA23" s="877"/>
      <c r="MCB23" s="877"/>
      <c r="MCC23" s="877"/>
      <c r="MCD23" s="877"/>
      <c r="MCE23" s="877"/>
      <c r="MCF23" s="877"/>
      <c r="MCG23" s="877"/>
      <c r="MCH23" s="877"/>
      <c r="MCI23" s="877"/>
      <c r="MCJ23" s="877"/>
      <c r="MCK23" s="877"/>
      <c r="MCL23" s="877"/>
      <c r="MCM23" s="877"/>
      <c r="MCN23" s="877"/>
      <c r="MCO23" s="877"/>
      <c r="MCP23" s="877"/>
      <c r="MCQ23" s="877"/>
      <c r="MCR23" s="877"/>
      <c r="MCS23" s="877"/>
      <c r="MCT23" s="877"/>
      <c r="MCU23" s="877"/>
      <c r="MCV23" s="877"/>
      <c r="MCW23" s="877"/>
      <c r="MCX23" s="877"/>
      <c r="MCY23" s="877"/>
      <c r="MCZ23" s="877"/>
      <c r="MDA23" s="877"/>
      <c r="MDB23" s="877"/>
      <c r="MDC23" s="877"/>
      <c r="MDD23" s="877"/>
      <c r="MDE23" s="877"/>
      <c r="MDF23" s="877"/>
      <c r="MDG23" s="877"/>
      <c r="MDH23" s="877"/>
      <c r="MDI23" s="877"/>
      <c r="MDJ23" s="877"/>
      <c r="MDK23" s="877"/>
      <c r="MDL23" s="877"/>
      <c r="MDM23" s="877"/>
      <c r="MDN23" s="877"/>
      <c r="MDO23" s="877"/>
      <c r="MDP23" s="877"/>
      <c r="MDQ23" s="877"/>
      <c r="MDR23" s="877"/>
      <c r="MDS23" s="877"/>
      <c r="MDT23" s="877"/>
      <c r="MDU23" s="877"/>
      <c r="MDV23" s="877"/>
      <c r="MDW23" s="877"/>
      <c r="MDX23" s="877"/>
      <c r="MDY23" s="877"/>
      <c r="MDZ23" s="877"/>
      <c r="MEA23" s="877"/>
      <c r="MEB23" s="877"/>
      <c r="MEC23" s="877"/>
      <c r="MED23" s="877"/>
      <c r="MEE23" s="877"/>
      <c r="MEF23" s="877"/>
      <c r="MEG23" s="877"/>
      <c r="MEH23" s="877"/>
      <c r="MEI23" s="877"/>
      <c r="MEJ23" s="877"/>
      <c r="MEK23" s="877"/>
      <c r="MEL23" s="877"/>
      <c r="MEM23" s="877"/>
      <c r="MEN23" s="877"/>
      <c r="MEO23" s="877"/>
      <c r="MEP23" s="877"/>
      <c r="MEQ23" s="877"/>
      <c r="MER23" s="877"/>
      <c r="MES23" s="877"/>
      <c r="MET23" s="877"/>
      <c r="MEU23" s="877"/>
      <c r="MEV23" s="877"/>
      <c r="MEW23" s="877"/>
      <c r="MEX23" s="877"/>
      <c r="MEY23" s="877"/>
      <c r="MEZ23" s="877"/>
      <c r="MFA23" s="877"/>
      <c r="MFB23" s="877"/>
      <c r="MFC23" s="877"/>
      <c r="MFD23" s="877"/>
      <c r="MFE23" s="877"/>
      <c r="MFF23" s="877"/>
      <c r="MFG23" s="877"/>
      <c r="MFH23" s="877"/>
      <c r="MFI23" s="877"/>
      <c r="MFJ23" s="877"/>
      <c r="MFK23" s="877"/>
      <c r="MFL23" s="877"/>
      <c r="MFM23" s="877"/>
      <c r="MFN23" s="877"/>
      <c r="MFO23" s="877"/>
      <c r="MFP23" s="877"/>
      <c r="MFQ23" s="877"/>
      <c r="MFR23" s="877"/>
      <c r="MFS23" s="877"/>
      <c r="MFT23" s="877"/>
      <c r="MFU23" s="877"/>
      <c r="MFV23" s="877"/>
      <c r="MFW23" s="877"/>
      <c r="MFX23" s="877"/>
      <c r="MFY23" s="877"/>
      <c r="MFZ23" s="877"/>
      <c r="MGA23" s="877"/>
      <c r="MGB23" s="877"/>
      <c r="MGC23" s="877"/>
      <c r="MGD23" s="877"/>
      <c r="MGE23" s="877"/>
      <c r="MGF23" s="877"/>
      <c r="MGG23" s="877"/>
      <c r="MGH23" s="877"/>
      <c r="MGI23" s="877"/>
      <c r="MGJ23" s="877"/>
      <c r="MGK23" s="877"/>
      <c r="MGL23" s="877"/>
      <c r="MGM23" s="877"/>
      <c r="MGN23" s="877"/>
      <c r="MGO23" s="877"/>
      <c r="MGP23" s="877"/>
      <c r="MGQ23" s="877"/>
      <c r="MGR23" s="877"/>
      <c r="MGS23" s="877"/>
      <c r="MGT23" s="877"/>
      <c r="MGU23" s="877"/>
      <c r="MGV23" s="877"/>
      <c r="MGW23" s="877"/>
      <c r="MGX23" s="877"/>
      <c r="MGY23" s="877"/>
      <c r="MGZ23" s="877"/>
      <c r="MHA23" s="877"/>
      <c r="MHB23" s="877"/>
      <c r="MHC23" s="877"/>
      <c r="MHD23" s="877"/>
      <c r="MHE23" s="877"/>
      <c r="MHF23" s="877"/>
      <c r="MHG23" s="877"/>
      <c r="MHH23" s="877"/>
      <c r="MHI23" s="877"/>
      <c r="MHJ23" s="877"/>
      <c r="MHK23" s="877"/>
      <c r="MHL23" s="877"/>
      <c r="MHM23" s="877"/>
      <c r="MHN23" s="877"/>
      <c r="MHO23" s="877"/>
      <c r="MHP23" s="877"/>
      <c r="MHQ23" s="877"/>
      <c r="MHR23" s="877"/>
      <c r="MHS23" s="877"/>
      <c r="MHT23" s="877"/>
      <c r="MHU23" s="877"/>
      <c r="MHV23" s="877"/>
      <c r="MHW23" s="877"/>
      <c r="MHX23" s="877"/>
      <c r="MHY23" s="877"/>
      <c r="MHZ23" s="877"/>
      <c r="MIA23" s="877"/>
      <c r="MIB23" s="877"/>
      <c r="MIC23" s="877"/>
      <c r="MID23" s="877"/>
      <c r="MIE23" s="877"/>
      <c r="MIF23" s="877"/>
      <c r="MIG23" s="877"/>
      <c r="MIH23" s="877"/>
      <c r="MII23" s="877"/>
      <c r="MIJ23" s="877"/>
      <c r="MIK23" s="877"/>
      <c r="MIL23" s="877"/>
      <c r="MIM23" s="877"/>
      <c r="MIN23" s="877"/>
      <c r="MIO23" s="877"/>
      <c r="MIP23" s="877"/>
      <c r="MIQ23" s="877"/>
      <c r="MIR23" s="877"/>
      <c r="MIS23" s="877"/>
      <c r="MIT23" s="877"/>
      <c r="MIU23" s="877"/>
      <c r="MIV23" s="877"/>
      <c r="MIW23" s="877"/>
      <c r="MIX23" s="877"/>
      <c r="MIY23" s="877"/>
      <c r="MIZ23" s="877"/>
      <c r="MJA23" s="877"/>
      <c r="MJB23" s="877"/>
      <c r="MJC23" s="877"/>
      <c r="MJD23" s="877"/>
      <c r="MJE23" s="877"/>
      <c r="MJF23" s="877"/>
      <c r="MJG23" s="877"/>
      <c r="MJH23" s="877"/>
      <c r="MJI23" s="877"/>
      <c r="MJJ23" s="877"/>
      <c r="MJK23" s="877"/>
      <c r="MJL23" s="877"/>
      <c r="MJM23" s="877"/>
      <c r="MJN23" s="877"/>
      <c r="MJO23" s="877"/>
      <c r="MJP23" s="877"/>
      <c r="MJQ23" s="877"/>
      <c r="MJR23" s="877"/>
      <c r="MJS23" s="877"/>
      <c r="MJT23" s="877"/>
      <c r="MJU23" s="877"/>
      <c r="MJV23" s="877"/>
      <c r="MJW23" s="877"/>
      <c r="MJX23" s="877"/>
      <c r="MJY23" s="877"/>
      <c r="MJZ23" s="877"/>
      <c r="MKA23" s="877"/>
      <c r="MKB23" s="877"/>
      <c r="MKC23" s="877"/>
      <c r="MKD23" s="877"/>
      <c r="MKE23" s="877"/>
      <c r="MKF23" s="877"/>
      <c r="MKG23" s="877"/>
      <c r="MKH23" s="877"/>
      <c r="MKI23" s="877"/>
      <c r="MKJ23" s="877"/>
      <c r="MKK23" s="877"/>
      <c r="MKL23" s="877"/>
      <c r="MKM23" s="877"/>
      <c r="MKN23" s="877"/>
      <c r="MKO23" s="877"/>
      <c r="MKP23" s="877"/>
      <c r="MKQ23" s="877"/>
      <c r="MKR23" s="877"/>
      <c r="MKS23" s="877"/>
      <c r="MKT23" s="877"/>
      <c r="MKU23" s="877"/>
      <c r="MKV23" s="877"/>
      <c r="MKW23" s="877"/>
      <c r="MKX23" s="877"/>
      <c r="MKY23" s="877"/>
      <c r="MKZ23" s="877"/>
      <c r="MLA23" s="877"/>
      <c r="MLB23" s="877"/>
      <c r="MLC23" s="877"/>
      <c r="MLD23" s="877"/>
      <c r="MLE23" s="877"/>
      <c r="MLF23" s="877"/>
      <c r="MLG23" s="877"/>
      <c r="MLH23" s="877"/>
      <c r="MLI23" s="877"/>
      <c r="MLJ23" s="877"/>
      <c r="MLK23" s="877"/>
      <c r="MLL23" s="877"/>
      <c r="MLM23" s="877"/>
      <c r="MLN23" s="877"/>
      <c r="MLO23" s="877"/>
      <c r="MLP23" s="877"/>
      <c r="MLQ23" s="877"/>
      <c r="MLR23" s="877"/>
      <c r="MLS23" s="877"/>
      <c r="MLT23" s="877"/>
      <c r="MLU23" s="877"/>
      <c r="MLV23" s="877"/>
      <c r="MLW23" s="877"/>
      <c r="MLX23" s="877"/>
      <c r="MLY23" s="877"/>
      <c r="MLZ23" s="877"/>
      <c r="MMA23" s="877"/>
      <c r="MMB23" s="877"/>
      <c r="MMC23" s="877"/>
      <c r="MMD23" s="877"/>
      <c r="MME23" s="877"/>
      <c r="MMF23" s="877"/>
      <c r="MMG23" s="877"/>
      <c r="MMH23" s="877"/>
      <c r="MMI23" s="877"/>
      <c r="MMJ23" s="877"/>
      <c r="MMK23" s="877"/>
      <c r="MML23" s="877"/>
      <c r="MMM23" s="877"/>
      <c r="MMN23" s="877"/>
      <c r="MMO23" s="877"/>
      <c r="MMP23" s="877"/>
      <c r="MMQ23" s="877"/>
      <c r="MMR23" s="877"/>
      <c r="MMS23" s="877"/>
      <c r="MMT23" s="877"/>
      <c r="MMU23" s="877"/>
      <c r="MMV23" s="877"/>
      <c r="MMW23" s="877"/>
      <c r="MMX23" s="877"/>
      <c r="MMY23" s="877"/>
      <c r="MMZ23" s="877"/>
      <c r="MNA23" s="877"/>
      <c r="MNB23" s="877"/>
      <c r="MNC23" s="877"/>
      <c r="MND23" s="877"/>
      <c r="MNE23" s="877"/>
      <c r="MNF23" s="877"/>
      <c r="MNG23" s="877"/>
      <c r="MNH23" s="877"/>
      <c r="MNI23" s="877"/>
      <c r="MNJ23" s="877"/>
      <c r="MNK23" s="877"/>
      <c r="MNL23" s="877"/>
      <c r="MNM23" s="877"/>
      <c r="MNN23" s="877"/>
      <c r="MNO23" s="877"/>
      <c r="MNP23" s="877"/>
      <c r="MNQ23" s="877"/>
      <c r="MNR23" s="877"/>
      <c r="MNS23" s="877"/>
      <c r="MNT23" s="877"/>
      <c r="MNU23" s="877"/>
      <c r="MNV23" s="877"/>
      <c r="MNW23" s="877"/>
      <c r="MNX23" s="877"/>
      <c r="MNY23" s="877"/>
      <c r="MNZ23" s="877"/>
      <c r="MOA23" s="877"/>
      <c r="MOB23" s="877"/>
      <c r="MOC23" s="877"/>
      <c r="MOD23" s="877"/>
      <c r="MOE23" s="877"/>
      <c r="MOF23" s="877"/>
      <c r="MOG23" s="877"/>
      <c r="MOH23" s="877"/>
      <c r="MOI23" s="877"/>
      <c r="MOJ23" s="877"/>
      <c r="MOK23" s="877"/>
      <c r="MOL23" s="877"/>
      <c r="MOM23" s="877"/>
      <c r="MON23" s="877"/>
      <c r="MOO23" s="877"/>
      <c r="MOP23" s="877"/>
      <c r="MOQ23" s="877"/>
      <c r="MOR23" s="877"/>
      <c r="MOS23" s="877"/>
      <c r="MOT23" s="877"/>
      <c r="MOU23" s="877"/>
      <c r="MOV23" s="877"/>
      <c r="MOW23" s="877"/>
      <c r="MOX23" s="877"/>
      <c r="MOY23" s="877"/>
      <c r="MOZ23" s="877"/>
      <c r="MPA23" s="877"/>
      <c r="MPB23" s="877"/>
      <c r="MPC23" s="877"/>
      <c r="MPD23" s="877"/>
      <c r="MPE23" s="877"/>
      <c r="MPF23" s="877"/>
      <c r="MPG23" s="877"/>
      <c r="MPH23" s="877"/>
      <c r="MPI23" s="877"/>
      <c r="MPJ23" s="877"/>
      <c r="MPK23" s="877"/>
      <c r="MPL23" s="877"/>
      <c r="MPM23" s="877"/>
      <c r="MPN23" s="877"/>
      <c r="MPO23" s="877"/>
      <c r="MPP23" s="877"/>
      <c r="MPQ23" s="877"/>
      <c r="MPR23" s="877"/>
      <c r="MPS23" s="877"/>
      <c r="MPT23" s="877"/>
      <c r="MPU23" s="877"/>
      <c r="MPV23" s="877"/>
      <c r="MPW23" s="877"/>
      <c r="MPX23" s="877"/>
      <c r="MPY23" s="877"/>
      <c r="MPZ23" s="877"/>
      <c r="MQA23" s="877"/>
      <c r="MQB23" s="877"/>
      <c r="MQC23" s="877"/>
      <c r="MQD23" s="877"/>
      <c r="MQE23" s="877"/>
      <c r="MQF23" s="877"/>
      <c r="MQG23" s="877"/>
      <c r="MQH23" s="877"/>
      <c r="MQI23" s="877"/>
      <c r="MQJ23" s="877"/>
      <c r="MQK23" s="877"/>
      <c r="MQL23" s="877"/>
      <c r="MQM23" s="877"/>
      <c r="MQN23" s="877"/>
      <c r="MQO23" s="877"/>
      <c r="MQP23" s="877"/>
      <c r="MQQ23" s="877"/>
      <c r="MQR23" s="877"/>
      <c r="MQS23" s="877"/>
      <c r="MQT23" s="877"/>
      <c r="MQU23" s="877"/>
      <c r="MQV23" s="877"/>
      <c r="MQW23" s="877"/>
      <c r="MQX23" s="877"/>
      <c r="MQY23" s="877"/>
      <c r="MQZ23" s="877"/>
      <c r="MRA23" s="877"/>
      <c r="MRB23" s="877"/>
      <c r="MRC23" s="877"/>
      <c r="MRD23" s="877"/>
      <c r="MRE23" s="877"/>
      <c r="MRF23" s="877"/>
      <c r="MRG23" s="877"/>
      <c r="MRH23" s="877"/>
      <c r="MRI23" s="877"/>
      <c r="MRJ23" s="877"/>
      <c r="MRK23" s="877"/>
      <c r="MRL23" s="877"/>
      <c r="MRM23" s="877"/>
      <c r="MRN23" s="877"/>
      <c r="MRO23" s="877"/>
      <c r="MRP23" s="877"/>
      <c r="MRQ23" s="877"/>
      <c r="MRR23" s="877"/>
      <c r="MRS23" s="877"/>
      <c r="MRT23" s="877"/>
      <c r="MRU23" s="877"/>
      <c r="MRV23" s="877"/>
      <c r="MRW23" s="877"/>
      <c r="MRX23" s="877"/>
      <c r="MRY23" s="877"/>
      <c r="MRZ23" s="877"/>
      <c r="MSA23" s="877"/>
      <c r="MSB23" s="877"/>
      <c r="MSC23" s="877"/>
      <c r="MSD23" s="877"/>
      <c r="MSE23" s="877"/>
      <c r="MSF23" s="877"/>
      <c r="MSG23" s="877"/>
      <c r="MSH23" s="877"/>
      <c r="MSI23" s="877"/>
      <c r="MSJ23" s="877"/>
      <c r="MSK23" s="877"/>
      <c r="MSL23" s="877"/>
      <c r="MSM23" s="877"/>
      <c r="MSN23" s="877"/>
      <c r="MSO23" s="877"/>
      <c r="MSP23" s="877"/>
      <c r="MSQ23" s="877"/>
      <c r="MSR23" s="877"/>
      <c r="MSS23" s="877"/>
      <c r="MST23" s="877"/>
      <c r="MSU23" s="877"/>
      <c r="MSV23" s="877"/>
      <c r="MSW23" s="877"/>
      <c r="MSX23" s="877"/>
      <c r="MSY23" s="877"/>
      <c r="MSZ23" s="877"/>
      <c r="MTA23" s="877"/>
      <c r="MTB23" s="877"/>
      <c r="MTC23" s="877"/>
      <c r="MTD23" s="877"/>
      <c r="MTE23" s="877"/>
      <c r="MTF23" s="877"/>
      <c r="MTG23" s="877"/>
      <c r="MTH23" s="877"/>
      <c r="MTI23" s="877"/>
      <c r="MTJ23" s="877"/>
      <c r="MTK23" s="877"/>
      <c r="MTL23" s="877"/>
      <c r="MTM23" s="877"/>
      <c r="MTN23" s="877"/>
      <c r="MTO23" s="877"/>
      <c r="MTP23" s="877"/>
      <c r="MTQ23" s="877"/>
      <c r="MTR23" s="877"/>
      <c r="MTS23" s="877"/>
      <c r="MTT23" s="877"/>
      <c r="MTU23" s="877"/>
      <c r="MTV23" s="877"/>
      <c r="MTW23" s="877"/>
      <c r="MTX23" s="877"/>
      <c r="MTY23" s="877"/>
      <c r="MTZ23" s="877"/>
      <c r="MUA23" s="877"/>
      <c r="MUB23" s="877"/>
      <c r="MUC23" s="877"/>
      <c r="MUD23" s="877"/>
      <c r="MUE23" s="877"/>
      <c r="MUF23" s="877"/>
      <c r="MUG23" s="877"/>
      <c r="MUH23" s="877"/>
      <c r="MUI23" s="877"/>
      <c r="MUJ23" s="877"/>
      <c r="MUK23" s="877"/>
      <c r="MUL23" s="877"/>
      <c r="MUM23" s="877"/>
      <c r="MUN23" s="877"/>
      <c r="MUO23" s="877"/>
      <c r="MUP23" s="877"/>
      <c r="MUQ23" s="877"/>
      <c r="MUR23" s="877"/>
      <c r="MUS23" s="877"/>
      <c r="MUT23" s="877"/>
      <c r="MUU23" s="877"/>
      <c r="MUV23" s="877"/>
      <c r="MUW23" s="877"/>
      <c r="MUX23" s="877"/>
      <c r="MUY23" s="877"/>
      <c r="MUZ23" s="877"/>
      <c r="MVA23" s="877"/>
      <c r="MVB23" s="877"/>
      <c r="MVC23" s="877"/>
      <c r="MVD23" s="877"/>
      <c r="MVE23" s="877"/>
      <c r="MVF23" s="877"/>
      <c r="MVG23" s="877"/>
      <c r="MVH23" s="877"/>
      <c r="MVI23" s="877"/>
      <c r="MVJ23" s="877"/>
      <c r="MVK23" s="877"/>
      <c r="MVL23" s="877"/>
      <c r="MVM23" s="877"/>
      <c r="MVN23" s="877"/>
      <c r="MVO23" s="877"/>
      <c r="MVP23" s="877"/>
      <c r="MVQ23" s="877"/>
      <c r="MVR23" s="877"/>
      <c r="MVS23" s="877"/>
      <c r="MVT23" s="877"/>
      <c r="MVU23" s="877"/>
      <c r="MVV23" s="877"/>
      <c r="MVW23" s="877"/>
      <c r="MVX23" s="877"/>
      <c r="MVY23" s="877"/>
      <c r="MVZ23" s="877"/>
      <c r="MWA23" s="877"/>
      <c r="MWB23" s="877"/>
      <c r="MWC23" s="877"/>
      <c r="MWD23" s="877"/>
      <c r="MWE23" s="877"/>
      <c r="MWF23" s="877"/>
      <c r="MWG23" s="877"/>
      <c r="MWH23" s="877"/>
      <c r="MWI23" s="877"/>
      <c r="MWJ23" s="877"/>
      <c r="MWK23" s="877"/>
      <c r="MWL23" s="877"/>
      <c r="MWM23" s="877"/>
      <c r="MWN23" s="877"/>
      <c r="MWO23" s="877"/>
      <c r="MWP23" s="877"/>
      <c r="MWQ23" s="877"/>
      <c r="MWR23" s="877"/>
      <c r="MWS23" s="877"/>
      <c r="MWT23" s="877"/>
      <c r="MWU23" s="877"/>
      <c r="MWV23" s="877"/>
      <c r="MWW23" s="877"/>
      <c r="MWX23" s="877"/>
      <c r="MWY23" s="877"/>
      <c r="MWZ23" s="877"/>
      <c r="MXA23" s="877"/>
      <c r="MXB23" s="877"/>
      <c r="MXC23" s="877"/>
      <c r="MXD23" s="877"/>
      <c r="MXE23" s="877"/>
      <c r="MXF23" s="877"/>
      <c r="MXG23" s="877"/>
      <c r="MXH23" s="877"/>
      <c r="MXI23" s="877"/>
      <c r="MXJ23" s="877"/>
      <c r="MXK23" s="877"/>
      <c r="MXL23" s="877"/>
      <c r="MXM23" s="877"/>
      <c r="MXN23" s="877"/>
      <c r="MXO23" s="877"/>
      <c r="MXP23" s="877"/>
      <c r="MXQ23" s="877"/>
      <c r="MXR23" s="877"/>
      <c r="MXS23" s="877"/>
      <c r="MXT23" s="877"/>
      <c r="MXU23" s="877"/>
      <c r="MXV23" s="877"/>
      <c r="MXW23" s="877"/>
      <c r="MXX23" s="877"/>
      <c r="MXY23" s="877"/>
      <c r="MXZ23" s="877"/>
      <c r="MYA23" s="877"/>
      <c r="MYB23" s="877"/>
      <c r="MYC23" s="877"/>
      <c r="MYD23" s="877"/>
      <c r="MYE23" s="877"/>
      <c r="MYF23" s="877"/>
      <c r="MYG23" s="877"/>
      <c r="MYH23" s="877"/>
      <c r="MYI23" s="877"/>
      <c r="MYJ23" s="877"/>
      <c r="MYK23" s="877"/>
      <c r="MYL23" s="877"/>
      <c r="MYM23" s="877"/>
      <c r="MYN23" s="877"/>
      <c r="MYO23" s="877"/>
      <c r="MYP23" s="877"/>
      <c r="MYQ23" s="877"/>
      <c r="MYR23" s="877"/>
      <c r="MYS23" s="877"/>
      <c r="MYT23" s="877"/>
      <c r="MYU23" s="877"/>
      <c r="MYV23" s="877"/>
      <c r="MYW23" s="877"/>
      <c r="MYX23" s="877"/>
      <c r="MYY23" s="877"/>
      <c r="MYZ23" s="877"/>
      <c r="MZA23" s="877"/>
      <c r="MZB23" s="877"/>
      <c r="MZC23" s="877"/>
      <c r="MZD23" s="877"/>
      <c r="MZE23" s="877"/>
      <c r="MZF23" s="877"/>
      <c r="MZG23" s="877"/>
      <c r="MZH23" s="877"/>
      <c r="MZI23" s="877"/>
      <c r="MZJ23" s="877"/>
      <c r="MZK23" s="877"/>
      <c r="MZL23" s="877"/>
      <c r="MZM23" s="877"/>
      <c r="MZN23" s="877"/>
      <c r="MZO23" s="877"/>
      <c r="MZP23" s="877"/>
      <c r="MZQ23" s="877"/>
      <c r="MZR23" s="877"/>
      <c r="MZS23" s="877"/>
      <c r="MZT23" s="877"/>
      <c r="MZU23" s="877"/>
      <c r="MZV23" s="877"/>
      <c r="MZW23" s="877"/>
      <c r="MZX23" s="877"/>
      <c r="MZY23" s="877"/>
      <c r="MZZ23" s="877"/>
      <c r="NAA23" s="877"/>
      <c r="NAB23" s="877"/>
      <c r="NAC23" s="877"/>
      <c r="NAD23" s="877"/>
      <c r="NAE23" s="877"/>
      <c r="NAF23" s="877"/>
      <c r="NAG23" s="877"/>
      <c r="NAH23" s="877"/>
      <c r="NAI23" s="877"/>
      <c r="NAJ23" s="877"/>
      <c r="NAK23" s="877"/>
      <c r="NAL23" s="877"/>
      <c r="NAM23" s="877"/>
      <c r="NAN23" s="877"/>
      <c r="NAO23" s="877"/>
      <c r="NAP23" s="877"/>
      <c r="NAQ23" s="877"/>
      <c r="NAR23" s="877"/>
      <c r="NAS23" s="877"/>
      <c r="NAT23" s="877"/>
      <c r="NAU23" s="877"/>
      <c r="NAV23" s="877"/>
      <c r="NAW23" s="877"/>
      <c r="NAX23" s="877"/>
      <c r="NAY23" s="877"/>
      <c r="NAZ23" s="877"/>
      <c r="NBA23" s="877"/>
      <c r="NBB23" s="877"/>
      <c r="NBC23" s="877"/>
      <c r="NBD23" s="877"/>
      <c r="NBE23" s="877"/>
      <c r="NBF23" s="877"/>
      <c r="NBG23" s="877"/>
      <c r="NBH23" s="877"/>
      <c r="NBI23" s="877"/>
      <c r="NBJ23" s="877"/>
      <c r="NBK23" s="877"/>
      <c r="NBL23" s="877"/>
      <c r="NBM23" s="877"/>
      <c r="NBN23" s="877"/>
      <c r="NBO23" s="877"/>
      <c r="NBP23" s="877"/>
      <c r="NBQ23" s="877"/>
      <c r="NBR23" s="877"/>
      <c r="NBS23" s="877"/>
      <c r="NBT23" s="877"/>
      <c r="NBU23" s="877"/>
      <c r="NBV23" s="877"/>
      <c r="NBW23" s="877"/>
      <c r="NBX23" s="877"/>
      <c r="NBY23" s="877"/>
      <c r="NBZ23" s="877"/>
      <c r="NCA23" s="877"/>
      <c r="NCB23" s="877"/>
      <c r="NCC23" s="877"/>
      <c r="NCD23" s="877"/>
      <c r="NCE23" s="877"/>
      <c r="NCF23" s="877"/>
      <c r="NCG23" s="877"/>
      <c r="NCH23" s="877"/>
      <c r="NCI23" s="877"/>
      <c r="NCJ23" s="877"/>
      <c r="NCK23" s="877"/>
      <c r="NCL23" s="877"/>
      <c r="NCM23" s="877"/>
      <c r="NCN23" s="877"/>
      <c r="NCO23" s="877"/>
      <c r="NCP23" s="877"/>
      <c r="NCQ23" s="877"/>
      <c r="NCR23" s="877"/>
      <c r="NCS23" s="877"/>
      <c r="NCT23" s="877"/>
      <c r="NCU23" s="877"/>
      <c r="NCV23" s="877"/>
      <c r="NCW23" s="877"/>
      <c r="NCX23" s="877"/>
      <c r="NCY23" s="877"/>
      <c r="NCZ23" s="877"/>
      <c r="NDA23" s="877"/>
      <c r="NDB23" s="877"/>
      <c r="NDC23" s="877"/>
      <c r="NDD23" s="877"/>
      <c r="NDE23" s="877"/>
      <c r="NDF23" s="877"/>
      <c r="NDG23" s="877"/>
      <c r="NDH23" s="877"/>
      <c r="NDI23" s="877"/>
      <c r="NDJ23" s="877"/>
      <c r="NDK23" s="877"/>
      <c r="NDL23" s="877"/>
      <c r="NDM23" s="877"/>
      <c r="NDN23" s="877"/>
      <c r="NDO23" s="877"/>
      <c r="NDP23" s="877"/>
      <c r="NDQ23" s="877"/>
      <c r="NDR23" s="877"/>
      <c r="NDS23" s="877"/>
      <c r="NDT23" s="877"/>
      <c r="NDU23" s="877"/>
      <c r="NDV23" s="877"/>
      <c r="NDW23" s="877"/>
      <c r="NDX23" s="877"/>
      <c r="NDY23" s="877"/>
      <c r="NDZ23" s="877"/>
      <c r="NEA23" s="877"/>
      <c r="NEB23" s="877"/>
      <c r="NEC23" s="877"/>
      <c r="NED23" s="877"/>
      <c r="NEE23" s="877"/>
      <c r="NEF23" s="877"/>
      <c r="NEG23" s="877"/>
      <c r="NEH23" s="877"/>
      <c r="NEI23" s="877"/>
      <c r="NEJ23" s="877"/>
      <c r="NEK23" s="877"/>
      <c r="NEL23" s="877"/>
      <c r="NEM23" s="877"/>
      <c r="NEN23" s="877"/>
      <c r="NEO23" s="877"/>
      <c r="NEP23" s="877"/>
      <c r="NEQ23" s="877"/>
      <c r="NER23" s="877"/>
      <c r="NES23" s="877"/>
      <c r="NET23" s="877"/>
      <c r="NEU23" s="877"/>
      <c r="NEV23" s="877"/>
      <c r="NEW23" s="877"/>
      <c r="NEX23" s="877"/>
      <c r="NEY23" s="877"/>
      <c r="NEZ23" s="877"/>
      <c r="NFA23" s="877"/>
      <c r="NFB23" s="877"/>
      <c r="NFC23" s="877"/>
      <c r="NFD23" s="877"/>
      <c r="NFE23" s="877"/>
      <c r="NFF23" s="877"/>
      <c r="NFG23" s="877"/>
      <c r="NFH23" s="877"/>
      <c r="NFI23" s="877"/>
      <c r="NFJ23" s="877"/>
      <c r="NFK23" s="877"/>
      <c r="NFL23" s="877"/>
      <c r="NFM23" s="877"/>
      <c r="NFN23" s="877"/>
      <c r="NFO23" s="877"/>
      <c r="NFP23" s="877"/>
      <c r="NFQ23" s="877"/>
      <c r="NFR23" s="877"/>
      <c r="NFS23" s="877"/>
      <c r="NFT23" s="877"/>
      <c r="NFU23" s="877"/>
      <c r="NFV23" s="877"/>
      <c r="NFW23" s="877"/>
      <c r="NFX23" s="877"/>
      <c r="NFY23" s="877"/>
      <c r="NFZ23" s="877"/>
      <c r="NGA23" s="877"/>
      <c r="NGB23" s="877"/>
      <c r="NGC23" s="877"/>
      <c r="NGD23" s="877"/>
      <c r="NGE23" s="877"/>
      <c r="NGF23" s="877"/>
      <c r="NGG23" s="877"/>
      <c r="NGH23" s="877"/>
      <c r="NGI23" s="877"/>
      <c r="NGJ23" s="877"/>
      <c r="NGK23" s="877"/>
      <c r="NGL23" s="877"/>
      <c r="NGM23" s="877"/>
      <c r="NGN23" s="877"/>
      <c r="NGO23" s="877"/>
      <c r="NGP23" s="877"/>
      <c r="NGQ23" s="877"/>
      <c r="NGR23" s="877"/>
      <c r="NGS23" s="877"/>
      <c r="NGT23" s="877"/>
      <c r="NGU23" s="877"/>
      <c r="NGV23" s="877"/>
      <c r="NGW23" s="877"/>
      <c r="NGX23" s="877"/>
      <c r="NGY23" s="877"/>
      <c r="NGZ23" s="877"/>
      <c r="NHA23" s="877"/>
      <c r="NHB23" s="877"/>
      <c r="NHC23" s="877"/>
      <c r="NHD23" s="877"/>
      <c r="NHE23" s="877"/>
      <c r="NHF23" s="877"/>
      <c r="NHG23" s="877"/>
      <c r="NHH23" s="877"/>
      <c r="NHI23" s="877"/>
      <c r="NHJ23" s="877"/>
      <c r="NHK23" s="877"/>
      <c r="NHL23" s="877"/>
      <c r="NHM23" s="877"/>
      <c r="NHN23" s="877"/>
      <c r="NHO23" s="877"/>
      <c r="NHP23" s="877"/>
      <c r="NHQ23" s="877"/>
      <c r="NHR23" s="877"/>
      <c r="NHS23" s="877"/>
      <c r="NHT23" s="877"/>
      <c r="NHU23" s="877"/>
      <c r="NHV23" s="877"/>
      <c r="NHW23" s="877"/>
      <c r="NHX23" s="877"/>
      <c r="NHY23" s="877"/>
      <c r="NHZ23" s="877"/>
      <c r="NIA23" s="877"/>
      <c r="NIB23" s="877"/>
      <c r="NIC23" s="877"/>
      <c r="NID23" s="877"/>
      <c r="NIE23" s="877"/>
      <c r="NIF23" s="877"/>
      <c r="NIG23" s="877"/>
      <c r="NIH23" s="877"/>
      <c r="NII23" s="877"/>
      <c r="NIJ23" s="877"/>
      <c r="NIK23" s="877"/>
      <c r="NIL23" s="877"/>
      <c r="NIM23" s="877"/>
      <c r="NIN23" s="877"/>
      <c r="NIO23" s="877"/>
      <c r="NIP23" s="877"/>
      <c r="NIQ23" s="877"/>
      <c r="NIR23" s="877"/>
      <c r="NIS23" s="877"/>
      <c r="NIT23" s="877"/>
      <c r="NIU23" s="877"/>
      <c r="NIV23" s="877"/>
      <c r="NIW23" s="877"/>
      <c r="NIX23" s="877"/>
      <c r="NIY23" s="877"/>
      <c r="NIZ23" s="877"/>
      <c r="NJA23" s="877"/>
      <c r="NJB23" s="877"/>
      <c r="NJC23" s="877"/>
      <c r="NJD23" s="877"/>
      <c r="NJE23" s="877"/>
      <c r="NJF23" s="877"/>
      <c r="NJG23" s="877"/>
      <c r="NJH23" s="877"/>
      <c r="NJI23" s="877"/>
      <c r="NJJ23" s="877"/>
      <c r="NJK23" s="877"/>
      <c r="NJL23" s="877"/>
      <c r="NJM23" s="877"/>
      <c r="NJN23" s="877"/>
      <c r="NJO23" s="877"/>
      <c r="NJP23" s="877"/>
      <c r="NJQ23" s="877"/>
      <c r="NJR23" s="877"/>
      <c r="NJS23" s="877"/>
      <c r="NJT23" s="877"/>
      <c r="NJU23" s="877"/>
      <c r="NJV23" s="877"/>
      <c r="NJW23" s="877"/>
      <c r="NJX23" s="877"/>
      <c r="NJY23" s="877"/>
      <c r="NJZ23" s="877"/>
      <c r="NKA23" s="877"/>
      <c r="NKB23" s="877"/>
      <c r="NKC23" s="877"/>
      <c r="NKD23" s="877"/>
      <c r="NKE23" s="877"/>
      <c r="NKF23" s="877"/>
      <c r="NKG23" s="877"/>
      <c r="NKH23" s="877"/>
      <c r="NKI23" s="877"/>
      <c r="NKJ23" s="877"/>
      <c r="NKK23" s="877"/>
      <c r="NKL23" s="877"/>
      <c r="NKM23" s="877"/>
      <c r="NKN23" s="877"/>
      <c r="NKO23" s="877"/>
      <c r="NKP23" s="877"/>
      <c r="NKQ23" s="877"/>
      <c r="NKR23" s="877"/>
      <c r="NKS23" s="877"/>
      <c r="NKT23" s="877"/>
      <c r="NKU23" s="877"/>
      <c r="NKV23" s="877"/>
      <c r="NKW23" s="877"/>
      <c r="NKX23" s="877"/>
      <c r="NKY23" s="877"/>
      <c r="NKZ23" s="877"/>
      <c r="NLA23" s="877"/>
      <c r="NLB23" s="877"/>
      <c r="NLC23" s="877"/>
      <c r="NLD23" s="877"/>
      <c r="NLE23" s="877"/>
      <c r="NLF23" s="877"/>
      <c r="NLG23" s="877"/>
      <c r="NLH23" s="877"/>
      <c r="NLI23" s="877"/>
      <c r="NLJ23" s="877"/>
      <c r="NLK23" s="877"/>
      <c r="NLL23" s="877"/>
      <c r="NLM23" s="877"/>
      <c r="NLN23" s="877"/>
      <c r="NLO23" s="877"/>
      <c r="NLP23" s="877"/>
      <c r="NLQ23" s="877"/>
      <c r="NLR23" s="877"/>
      <c r="NLS23" s="877"/>
      <c r="NLT23" s="877"/>
      <c r="NLU23" s="877"/>
      <c r="NLV23" s="877"/>
      <c r="NLW23" s="877"/>
      <c r="NLX23" s="877"/>
      <c r="NLY23" s="877"/>
      <c r="NLZ23" s="877"/>
      <c r="NMA23" s="877"/>
      <c r="NMB23" s="877"/>
      <c r="NMC23" s="877"/>
      <c r="NMD23" s="877"/>
      <c r="NME23" s="877"/>
      <c r="NMF23" s="877"/>
      <c r="NMG23" s="877"/>
      <c r="NMH23" s="877"/>
      <c r="NMI23" s="877"/>
      <c r="NMJ23" s="877"/>
      <c r="NMK23" s="877"/>
      <c r="NML23" s="877"/>
      <c r="NMM23" s="877"/>
      <c r="NMN23" s="877"/>
      <c r="NMO23" s="877"/>
      <c r="NMP23" s="877"/>
      <c r="NMQ23" s="877"/>
      <c r="NMR23" s="877"/>
      <c r="NMS23" s="877"/>
      <c r="NMT23" s="877"/>
      <c r="NMU23" s="877"/>
      <c r="NMV23" s="877"/>
      <c r="NMW23" s="877"/>
      <c r="NMX23" s="877"/>
      <c r="NMY23" s="877"/>
      <c r="NMZ23" s="877"/>
      <c r="NNA23" s="877"/>
      <c r="NNB23" s="877"/>
      <c r="NNC23" s="877"/>
      <c r="NND23" s="877"/>
      <c r="NNE23" s="877"/>
      <c r="NNF23" s="877"/>
      <c r="NNG23" s="877"/>
      <c r="NNH23" s="877"/>
      <c r="NNI23" s="877"/>
      <c r="NNJ23" s="877"/>
      <c r="NNK23" s="877"/>
      <c r="NNL23" s="877"/>
      <c r="NNM23" s="877"/>
      <c r="NNN23" s="877"/>
      <c r="NNO23" s="877"/>
      <c r="NNP23" s="877"/>
      <c r="NNQ23" s="877"/>
      <c r="NNR23" s="877"/>
      <c r="NNS23" s="877"/>
      <c r="NNT23" s="877"/>
      <c r="NNU23" s="877"/>
      <c r="NNV23" s="877"/>
      <c r="NNW23" s="877"/>
      <c r="NNX23" s="877"/>
      <c r="NNY23" s="877"/>
      <c r="NNZ23" s="877"/>
      <c r="NOA23" s="877"/>
      <c r="NOB23" s="877"/>
      <c r="NOC23" s="877"/>
      <c r="NOD23" s="877"/>
      <c r="NOE23" s="877"/>
      <c r="NOF23" s="877"/>
      <c r="NOG23" s="877"/>
      <c r="NOH23" s="877"/>
      <c r="NOI23" s="877"/>
      <c r="NOJ23" s="877"/>
      <c r="NOK23" s="877"/>
      <c r="NOL23" s="877"/>
      <c r="NOM23" s="877"/>
      <c r="NON23" s="877"/>
      <c r="NOO23" s="877"/>
      <c r="NOP23" s="877"/>
      <c r="NOQ23" s="877"/>
      <c r="NOR23" s="877"/>
      <c r="NOS23" s="877"/>
      <c r="NOT23" s="877"/>
      <c r="NOU23" s="877"/>
      <c r="NOV23" s="877"/>
      <c r="NOW23" s="877"/>
      <c r="NOX23" s="877"/>
      <c r="NOY23" s="877"/>
      <c r="NOZ23" s="877"/>
      <c r="NPA23" s="877"/>
      <c r="NPB23" s="877"/>
      <c r="NPC23" s="877"/>
      <c r="NPD23" s="877"/>
      <c r="NPE23" s="877"/>
      <c r="NPF23" s="877"/>
      <c r="NPG23" s="877"/>
      <c r="NPH23" s="877"/>
      <c r="NPI23" s="877"/>
      <c r="NPJ23" s="877"/>
      <c r="NPK23" s="877"/>
      <c r="NPL23" s="877"/>
      <c r="NPM23" s="877"/>
      <c r="NPN23" s="877"/>
      <c r="NPO23" s="877"/>
      <c r="NPP23" s="877"/>
      <c r="NPQ23" s="877"/>
      <c r="NPR23" s="877"/>
      <c r="NPS23" s="877"/>
      <c r="NPT23" s="877"/>
      <c r="NPU23" s="877"/>
      <c r="NPV23" s="877"/>
      <c r="NPW23" s="877"/>
      <c r="NPX23" s="877"/>
      <c r="NPY23" s="877"/>
      <c r="NPZ23" s="877"/>
      <c r="NQA23" s="877"/>
      <c r="NQB23" s="877"/>
      <c r="NQC23" s="877"/>
      <c r="NQD23" s="877"/>
      <c r="NQE23" s="877"/>
      <c r="NQF23" s="877"/>
      <c r="NQG23" s="877"/>
      <c r="NQH23" s="877"/>
      <c r="NQI23" s="877"/>
      <c r="NQJ23" s="877"/>
      <c r="NQK23" s="877"/>
      <c r="NQL23" s="877"/>
      <c r="NQM23" s="877"/>
      <c r="NQN23" s="877"/>
      <c r="NQO23" s="877"/>
      <c r="NQP23" s="877"/>
      <c r="NQQ23" s="877"/>
      <c r="NQR23" s="877"/>
      <c r="NQS23" s="877"/>
      <c r="NQT23" s="877"/>
      <c r="NQU23" s="877"/>
      <c r="NQV23" s="877"/>
      <c r="NQW23" s="877"/>
      <c r="NQX23" s="877"/>
      <c r="NQY23" s="877"/>
      <c r="NQZ23" s="877"/>
      <c r="NRA23" s="877"/>
      <c r="NRB23" s="877"/>
      <c r="NRC23" s="877"/>
      <c r="NRD23" s="877"/>
      <c r="NRE23" s="877"/>
      <c r="NRF23" s="877"/>
      <c r="NRG23" s="877"/>
      <c r="NRH23" s="877"/>
      <c r="NRI23" s="877"/>
      <c r="NRJ23" s="877"/>
      <c r="NRK23" s="877"/>
      <c r="NRL23" s="877"/>
      <c r="NRM23" s="877"/>
      <c r="NRN23" s="877"/>
      <c r="NRO23" s="877"/>
      <c r="NRP23" s="877"/>
      <c r="NRQ23" s="877"/>
      <c r="NRR23" s="877"/>
      <c r="NRS23" s="877"/>
      <c r="NRT23" s="877"/>
      <c r="NRU23" s="877"/>
      <c r="NRV23" s="877"/>
      <c r="NRW23" s="877"/>
      <c r="NRX23" s="877"/>
      <c r="NRY23" s="877"/>
      <c r="NRZ23" s="877"/>
      <c r="NSA23" s="877"/>
      <c r="NSB23" s="877"/>
      <c r="NSC23" s="877"/>
      <c r="NSD23" s="877"/>
      <c r="NSE23" s="877"/>
      <c r="NSF23" s="877"/>
      <c r="NSG23" s="877"/>
      <c r="NSH23" s="877"/>
      <c r="NSI23" s="877"/>
      <c r="NSJ23" s="877"/>
      <c r="NSK23" s="877"/>
      <c r="NSL23" s="877"/>
      <c r="NSM23" s="877"/>
      <c r="NSN23" s="877"/>
      <c r="NSO23" s="877"/>
      <c r="NSP23" s="877"/>
      <c r="NSQ23" s="877"/>
      <c r="NSR23" s="877"/>
      <c r="NSS23" s="877"/>
      <c r="NST23" s="877"/>
      <c r="NSU23" s="877"/>
      <c r="NSV23" s="877"/>
      <c r="NSW23" s="877"/>
      <c r="NSX23" s="877"/>
      <c r="NSY23" s="877"/>
      <c r="NSZ23" s="877"/>
      <c r="NTA23" s="877"/>
      <c r="NTB23" s="877"/>
      <c r="NTC23" s="877"/>
      <c r="NTD23" s="877"/>
      <c r="NTE23" s="877"/>
      <c r="NTF23" s="877"/>
      <c r="NTG23" s="877"/>
      <c r="NTH23" s="877"/>
      <c r="NTI23" s="877"/>
      <c r="NTJ23" s="877"/>
      <c r="NTK23" s="877"/>
      <c r="NTL23" s="877"/>
      <c r="NTM23" s="877"/>
      <c r="NTN23" s="877"/>
      <c r="NTO23" s="877"/>
      <c r="NTP23" s="877"/>
      <c r="NTQ23" s="877"/>
      <c r="NTR23" s="877"/>
      <c r="NTS23" s="877"/>
      <c r="NTT23" s="877"/>
      <c r="NTU23" s="877"/>
      <c r="NTV23" s="877"/>
      <c r="NTW23" s="877"/>
      <c r="NTX23" s="877"/>
      <c r="NTY23" s="877"/>
      <c r="NTZ23" s="877"/>
      <c r="NUA23" s="877"/>
      <c r="NUB23" s="877"/>
      <c r="NUC23" s="877"/>
      <c r="NUD23" s="877"/>
      <c r="NUE23" s="877"/>
      <c r="NUF23" s="877"/>
      <c r="NUG23" s="877"/>
      <c r="NUH23" s="877"/>
      <c r="NUI23" s="877"/>
      <c r="NUJ23" s="877"/>
      <c r="NUK23" s="877"/>
      <c r="NUL23" s="877"/>
      <c r="NUM23" s="877"/>
      <c r="NUN23" s="877"/>
      <c r="NUO23" s="877"/>
      <c r="NUP23" s="877"/>
      <c r="NUQ23" s="877"/>
      <c r="NUR23" s="877"/>
      <c r="NUS23" s="877"/>
      <c r="NUT23" s="877"/>
      <c r="NUU23" s="877"/>
      <c r="NUV23" s="877"/>
      <c r="NUW23" s="877"/>
      <c r="NUX23" s="877"/>
      <c r="NUY23" s="877"/>
      <c r="NUZ23" s="877"/>
      <c r="NVA23" s="877"/>
      <c r="NVB23" s="877"/>
      <c r="NVC23" s="877"/>
      <c r="NVD23" s="877"/>
      <c r="NVE23" s="877"/>
      <c r="NVF23" s="877"/>
      <c r="NVG23" s="877"/>
      <c r="NVH23" s="877"/>
      <c r="NVI23" s="877"/>
      <c r="NVJ23" s="877"/>
      <c r="NVK23" s="877"/>
      <c r="NVL23" s="877"/>
      <c r="NVM23" s="877"/>
      <c r="NVN23" s="877"/>
      <c r="NVO23" s="877"/>
      <c r="NVP23" s="877"/>
      <c r="NVQ23" s="877"/>
      <c r="NVR23" s="877"/>
      <c r="NVS23" s="877"/>
      <c r="NVT23" s="877"/>
      <c r="NVU23" s="877"/>
      <c r="NVV23" s="877"/>
      <c r="NVW23" s="877"/>
      <c r="NVX23" s="877"/>
      <c r="NVY23" s="877"/>
      <c r="NVZ23" s="877"/>
      <c r="NWA23" s="877"/>
      <c r="NWB23" s="877"/>
      <c r="NWC23" s="877"/>
      <c r="NWD23" s="877"/>
      <c r="NWE23" s="877"/>
      <c r="NWF23" s="877"/>
      <c r="NWG23" s="877"/>
      <c r="NWH23" s="877"/>
      <c r="NWI23" s="877"/>
      <c r="NWJ23" s="877"/>
      <c r="NWK23" s="877"/>
      <c r="NWL23" s="877"/>
      <c r="NWM23" s="877"/>
      <c r="NWN23" s="877"/>
      <c r="NWO23" s="877"/>
      <c r="NWP23" s="877"/>
      <c r="NWQ23" s="877"/>
      <c r="NWR23" s="877"/>
      <c r="NWS23" s="877"/>
      <c r="NWT23" s="877"/>
      <c r="NWU23" s="877"/>
      <c r="NWV23" s="877"/>
      <c r="NWW23" s="877"/>
      <c r="NWX23" s="877"/>
      <c r="NWY23" s="877"/>
      <c r="NWZ23" s="877"/>
      <c r="NXA23" s="877"/>
      <c r="NXB23" s="877"/>
      <c r="NXC23" s="877"/>
      <c r="NXD23" s="877"/>
      <c r="NXE23" s="877"/>
      <c r="NXF23" s="877"/>
      <c r="NXG23" s="877"/>
      <c r="NXH23" s="877"/>
      <c r="NXI23" s="877"/>
      <c r="NXJ23" s="877"/>
      <c r="NXK23" s="877"/>
      <c r="NXL23" s="877"/>
      <c r="NXM23" s="877"/>
      <c r="NXN23" s="877"/>
      <c r="NXO23" s="877"/>
      <c r="NXP23" s="877"/>
      <c r="NXQ23" s="877"/>
      <c r="NXR23" s="877"/>
      <c r="NXS23" s="877"/>
      <c r="NXT23" s="877"/>
      <c r="NXU23" s="877"/>
      <c r="NXV23" s="877"/>
      <c r="NXW23" s="877"/>
      <c r="NXX23" s="877"/>
      <c r="NXY23" s="877"/>
      <c r="NXZ23" s="877"/>
      <c r="NYA23" s="877"/>
      <c r="NYB23" s="877"/>
      <c r="NYC23" s="877"/>
      <c r="NYD23" s="877"/>
      <c r="NYE23" s="877"/>
      <c r="NYF23" s="877"/>
      <c r="NYG23" s="877"/>
      <c r="NYH23" s="877"/>
      <c r="NYI23" s="877"/>
      <c r="NYJ23" s="877"/>
      <c r="NYK23" s="877"/>
      <c r="NYL23" s="877"/>
      <c r="NYM23" s="877"/>
      <c r="NYN23" s="877"/>
      <c r="NYO23" s="877"/>
      <c r="NYP23" s="877"/>
      <c r="NYQ23" s="877"/>
      <c r="NYR23" s="877"/>
      <c r="NYS23" s="877"/>
      <c r="NYT23" s="877"/>
      <c r="NYU23" s="877"/>
      <c r="NYV23" s="877"/>
      <c r="NYW23" s="877"/>
      <c r="NYX23" s="877"/>
      <c r="NYY23" s="877"/>
      <c r="NYZ23" s="877"/>
      <c r="NZA23" s="877"/>
      <c r="NZB23" s="877"/>
      <c r="NZC23" s="877"/>
      <c r="NZD23" s="877"/>
      <c r="NZE23" s="877"/>
      <c r="NZF23" s="877"/>
      <c r="NZG23" s="877"/>
      <c r="NZH23" s="877"/>
      <c r="NZI23" s="877"/>
      <c r="NZJ23" s="877"/>
      <c r="NZK23" s="877"/>
      <c r="NZL23" s="877"/>
      <c r="NZM23" s="877"/>
      <c r="NZN23" s="877"/>
      <c r="NZO23" s="877"/>
      <c r="NZP23" s="877"/>
      <c r="NZQ23" s="877"/>
      <c r="NZR23" s="877"/>
      <c r="NZS23" s="877"/>
      <c r="NZT23" s="877"/>
      <c r="NZU23" s="877"/>
      <c r="NZV23" s="877"/>
      <c r="NZW23" s="877"/>
      <c r="NZX23" s="877"/>
      <c r="NZY23" s="877"/>
      <c r="NZZ23" s="877"/>
      <c r="OAA23" s="877"/>
      <c r="OAB23" s="877"/>
      <c r="OAC23" s="877"/>
      <c r="OAD23" s="877"/>
      <c r="OAE23" s="877"/>
      <c r="OAF23" s="877"/>
      <c r="OAG23" s="877"/>
      <c r="OAH23" s="877"/>
      <c r="OAI23" s="877"/>
      <c r="OAJ23" s="877"/>
      <c r="OAK23" s="877"/>
      <c r="OAL23" s="877"/>
      <c r="OAM23" s="877"/>
      <c r="OAN23" s="877"/>
      <c r="OAO23" s="877"/>
      <c r="OAP23" s="877"/>
      <c r="OAQ23" s="877"/>
      <c r="OAR23" s="877"/>
      <c r="OAS23" s="877"/>
      <c r="OAT23" s="877"/>
      <c r="OAU23" s="877"/>
      <c r="OAV23" s="877"/>
      <c r="OAW23" s="877"/>
      <c r="OAX23" s="877"/>
      <c r="OAY23" s="877"/>
      <c r="OAZ23" s="877"/>
      <c r="OBA23" s="877"/>
      <c r="OBB23" s="877"/>
      <c r="OBC23" s="877"/>
      <c r="OBD23" s="877"/>
      <c r="OBE23" s="877"/>
      <c r="OBF23" s="877"/>
      <c r="OBG23" s="877"/>
      <c r="OBH23" s="877"/>
      <c r="OBI23" s="877"/>
      <c r="OBJ23" s="877"/>
      <c r="OBK23" s="877"/>
      <c r="OBL23" s="877"/>
      <c r="OBM23" s="877"/>
      <c r="OBN23" s="877"/>
      <c r="OBO23" s="877"/>
      <c r="OBP23" s="877"/>
      <c r="OBQ23" s="877"/>
      <c r="OBR23" s="877"/>
      <c r="OBS23" s="877"/>
      <c r="OBT23" s="877"/>
      <c r="OBU23" s="877"/>
      <c r="OBV23" s="877"/>
      <c r="OBW23" s="877"/>
      <c r="OBX23" s="877"/>
      <c r="OBY23" s="877"/>
      <c r="OBZ23" s="877"/>
      <c r="OCA23" s="877"/>
      <c r="OCB23" s="877"/>
      <c r="OCC23" s="877"/>
      <c r="OCD23" s="877"/>
      <c r="OCE23" s="877"/>
      <c r="OCF23" s="877"/>
      <c r="OCG23" s="877"/>
      <c r="OCH23" s="877"/>
      <c r="OCI23" s="877"/>
      <c r="OCJ23" s="877"/>
      <c r="OCK23" s="877"/>
      <c r="OCL23" s="877"/>
      <c r="OCM23" s="877"/>
      <c r="OCN23" s="877"/>
      <c r="OCO23" s="877"/>
      <c r="OCP23" s="877"/>
      <c r="OCQ23" s="877"/>
      <c r="OCR23" s="877"/>
      <c r="OCS23" s="877"/>
      <c r="OCT23" s="877"/>
      <c r="OCU23" s="877"/>
      <c r="OCV23" s="877"/>
      <c r="OCW23" s="877"/>
      <c r="OCX23" s="877"/>
      <c r="OCY23" s="877"/>
      <c r="OCZ23" s="877"/>
      <c r="ODA23" s="877"/>
      <c r="ODB23" s="877"/>
      <c r="ODC23" s="877"/>
      <c r="ODD23" s="877"/>
      <c r="ODE23" s="877"/>
      <c r="ODF23" s="877"/>
      <c r="ODG23" s="877"/>
      <c r="ODH23" s="877"/>
      <c r="ODI23" s="877"/>
      <c r="ODJ23" s="877"/>
      <c r="ODK23" s="877"/>
      <c r="ODL23" s="877"/>
      <c r="ODM23" s="877"/>
      <c r="ODN23" s="877"/>
      <c r="ODO23" s="877"/>
      <c r="ODP23" s="877"/>
      <c r="ODQ23" s="877"/>
      <c r="ODR23" s="877"/>
      <c r="ODS23" s="877"/>
      <c r="ODT23" s="877"/>
      <c r="ODU23" s="877"/>
      <c r="ODV23" s="877"/>
      <c r="ODW23" s="877"/>
      <c r="ODX23" s="877"/>
      <c r="ODY23" s="877"/>
      <c r="ODZ23" s="877"/>
      <c r="OEA23" s="877"/>
      <c r="OEB23" s="877"/>
      <c r="OEC23" s="877"/>
      <c r="OED23" s="877"/>
      <c r="OEE23" s="877"/>
      <c r="OEF23" s="877"/>
      <c r="OEG23" s="877"/>
      <c r="OEH23" s="877"/>
      <c r="OEI23" s="877"/>
      <c r="OEJ23" s="877"/>
      <c r="OEK23" s="877"/>
      <c r="OEL23" s="877"/>
      <c r="OEM23" s="877"/>
      <c r="OEN23" s="877"/>
      <c r="OEO23" s="877"/>
      <c r="OEP23" s="877"/>
      <c r="OEQ23" s="877"/>
      <c r="OER23" s="877"/>
      <c r="OES23" s="877"/>
      <c r="OET23" s="877"/>
      <c r="OEU23" s="877"/>
      <c r="OEV23" s="877"/>
      <c r="OEW23" s="877"/>
      <c r="OEX23" s="877"/>
      <c r="OEY23" s="877"/>
      <c r="OEZ23" s="877"/>
      <c r="OFA23" s="877"/>
      <c r="OFB23" s="877"/>
      <c r="OFC23" s="877"/>
      <c r="OFD23" s="877"/>
      <c r="OFE23" s="877"/>
      <c r="OFF23" s="877"/>
      <c r="OFG23" s="877"/>
      <c r="OFH23" s="877"/>
      <c r="OFI23" s="877"/>
      <c r="OFJ23" s="877"/>
      <c r="OFK23" s="877"/>
      <c r="OFL23" s="877"/>
      <c r="OFM23" s="877"/>
      <c r="OFN23" s="877"/>
      <c r="OFO23" s="877"/>
      <c r="OFP23" s="877"/>
      <c r="OFQ23" s="877"/>
      <c r="OFR23" s="877"/>
      <c r="OFS23" s="877"/>
      <c r="OFT23" s="877"/>
      <c r="OFU23" s="877"/>
      <c r="OFV23" s="877"/>
      <c r="OFW23" s="877"/>
      <c r="OFX23" s="877"/>
      <c r="OFY23" s="877"/>
      <c r="OFZ23" s="877"/>
      <c r="OGA23" s="877"/>
      <c r="OGB23" s="877"/>
      <c r="OGC23" s="877"/>
      <c r="OGD23" s="877"/>
      <c r="OGE23" s="877"/>
      <c r="OGF23" s="877"/>
      <c r="OGG23" s="877"/>
      <c r="OGH23" s="877"/>
      <c r="OGI23" s="877"/>
      <c r="OGJ23" s="877"/>
      <c r="OGK23" s="877"/>
      <c r="OGL23" s="877"/>
      <c r="OGM23" s="877"/>
      <c r="OGN23" s="877"/>
      <c r="OGO23" s="877"/>
      <c r="OGP23" s="877"/>
      <c r="OGQ23" s="877"/>
      <c r="OGR23" s="877"/>
      <c r="OGS23" s="877"/>
      <c r="OGT23" s="877"/>
      <c r="OGU23" s="877"/>
      <c r="OGV23" s="877"/>
      <c r="OGW23" s="877"/>
      <c r="OGX23" s="877"/>
      <c r="OGY23" s="877"/>
      <c r="OGZ23" s="877"/>
      <c r="OHA23" s="877"/>
      <c r="OHB23" s="877"/>
      <c r="OHC23" s="877"/>
      <c r="OHD23" s="877"/>
      <c r="OHE23" s="877"/>
      <c r="OHF23" s="877"/>
      <c r="OHG23" s="877"/>
      <c r="OHH23" s="877"/>
      <c r="OHI23" s="877"/>
      <c r="OHJ23" s="877"/>
      <c r="OHK23" s="877"/>
      <c r="OHL23" s="877"/>
      <c r="OHM23" s="877"/>
      <c r="OHN23" s="877"/>
      <c r="OHO23" s="877"/>
      <c r="OHP23" s="877"/>
      <c r="OHQ23" s="877"/>
      <c r="OHR23" s="877"/>
      <c r="OHS23" s="877"/>
      <c r="OHT23" s="877"/>
      <c r="OHU23" s="877"/>
      <c r="OHV23" s="877"/>
      <c r="OHW23" s="877"/>
      <c r="OHX23" s="877"/>
      <c r="OHY23" s="877"/>
      <c r="OHZ23" s="877"/>
      <c r="OIA23" s="877"/>
      <c r="OIB23" s="877"/>
      <c r="OIC23" s="877"/>
      <c r="OID23" s="877"/>
      <c r="OIE23" s="877"/>
      <c r="OIF23" s="877"/>
      <c r="OIG23" s="877"/>
      <c r="OIH23" s="877"/>
      <c r="OII23" s="877"/>
      <c r="OIJ23" s="877"/>
      <c r="OIK23" s="877"/>
      <c r="OIL23" s="877"/>
      <c r="OIM23" s="877"/>
      <c r="OIN23" s="877"/>
      <c r="OIO23" s="877"/>
      <c r="OIP23" s="877"/>
      <c r="OIQ23" s="877"/>
      <c r="OIR23" s="877"/>
      <c r="OIS23" s="877"/>
      <c r="OIT23" s="877"/>
      <c r="OIU23" s="877"/>
      <c r="OIV23" s="877"/>
      <c r="OIW23" s="877"/>
      <c r="OIX23" s="877"/>
      <c r="OIY23" s="877"/>
      <c r="OIZ23" s="877"/>
      <c r="OJA23" s="877"/>
      <c r="OJB23" s="877"/>
      <c r="OJC23" s="877"/>
      <c r="OJD23" s="877"/>
      <c r="OJE23" s="877"/>
      <c r="OJF23" s="877"/>
      <c r="OJG23" s="877"/>
      <c r="OJH23" s="877"/>
      <c r="OJI23" s="877"/>
      <c r="OJJ23" s="877"/>
      <c r="OJK23" s="877"/>
      <c r="OJL23" s="877"/>
      <c r="OJM23" s="877"/>
      <c r="OJN23" s="877"/>
      <c r="OJO23" s="877"/>
      <c r="OJP23" s="877"/>
      <c r="OJQ23" s="877"/>
      <c r="OJR23" s="877"/>
      <c r="OJS23" s="877"/>
      <c r="OJT23" s="877"/>
      <c r="OJU23" s="877"/>
      <c r="OJV23" s="877"/>
      <c r="OJW23" s="877"/>
      <c r="OJX23" s="877"/>
      <c r="OJY23" s="877"/>
      <c r="OJZ23" s="877"/>
      <c r="OKA23" s="877"/>
      <c r="OKB23" s="877"/>
      <c r="OKC23" s="877"/>
      <c r="OKD23" s="877"/>
      <c r="OKE23" s="877"/>
      <c r="OKF23" s="877"/>
      <c r="OKG23" s="877"/>
      <c r="OKH23" s="877"/>
      <c r="OKI23" s="877"/>
      <c r="OKJ23" s="877"/>
      <c r="OKK23" s="877"/>
      <c r="OKL23" s="877"/>
      <c r="OKM23" s="877"/>
      <c r="OKN23" s="877"/>
      <c r="OKO23" s="877"/>
      <c r="OKP23" s="877"/>
      <c r="OKQ23" s="877"/>
      <c r="OKR23" s="877"/>
      <c r="OKS23" s="877"/>
      <c r="OKT23" s="877"/>
      <c r="OKU23" s="877"/>
      <c r="OKV23" s="877"/>
      <c r="OKW23" s="877"/>
      <c r="OKX23" s="877"/>
      <c r="OKY23" s="877"/>
      <c r="OKZ23" s="877"/>
      <c r="OLA23" s="877"/>
      <c r="OLB23" s="877"/>
      <c r="OLC23" s="877"/>
      <c r="OLD23" s="877"/>
      <c r="OLE23" s="877"/>
      <c r="OLF23" s="877"/>
      <c r="OLG23" s="877"/>
      <c r="OLH23" s="877"/>
      <c r="OLI23" s="877"/>
      <c r="OLJ23" s="877"/>
      <c r="OLK23" s="877"/>
      <c r="OLL23" s="877"/>
      <c r="OLM23" s="877"/>
      <c r="OLN23" s="877"/>
      <c r="OLO23" s="877"/>
      <c r="OLP23" s="877"/>
      <c r="OLQ23" s="877"/>
      <c r="OLR23" s="877"/>
      <c r="OLS23" s="877"/>
      <c r="OLT23" s="877"/>
      <c r="OLU23" s="877"/>
      <c r="OLV23" s="877"/>
      <c r="OLW23" s="877"/>
      <c r="OLX23" s="877"/>
      <c r="OLY23" s="877"/>
      <c r="OLZ23" s="877"/>
      <c r="OMA23" s="877"/>
      <c r="OMB23" s="877"/>
      <c r="OMC23" s="877"/>
      <c r="OMD23" s="877"/>
      <c r="OME23" s="877"/>
      <c r="OMF23" s="877"/>
      <c r="OMG23" s="877"/>
      <c r="OMH23" s="877"/>
      <c r="OMI23" s="877"/>
      <c r="OMJ23" s="877"/>
      <c r="OMK23" s="877"/>
      <c r="OML23" s="877"/>
      <c r="OMM23" s="877"/>
      <c r="OMN23" s="877"/>
      <c r="OMO23" s="877"/>
      <c r="OMP23" s="877"/>
      <c r="OMQ23" s="877"/>
      <c r="OMR23" s="877"/>
      <c r="OMS23" s="877"/>
      <c r="OMT23" s="877"/>
      <c r="OMU23" s="877"/>
      <c r="OMV23" s="877"/>
      <c r="OMW23" s="877"/>
      <c r="OMX23" s="877"/>
      <c r="OMY23" s="877"/>
      <c r="OMZ23" s="877"/>
      <c r="ONA23" s="877"/>
      <c r="ONB23" s="877"/>
      <c r="ONC23" s="877"/>
      <c r="OND23" s="877"/>
      <c r="ONE23" s="877"/>
      <c r="ONF23" s="877"/>
      <c r="ONG23" s="877"/>
      <c r="ONH23" s="877"/>
      <c r="ONI23" s="877"/>
      <c r="ONJ23" s="877"/>
      <c r="ONK23" s="877"/>
      <c r="ONL23" s="877"/>
      <c r="ONM23" s="877"/>
      <c r="ONN23" s="877"/>
      <c r="ONO23" s="877"/>
      <c r="ONP23" s="877"/>
      <c r="ONQ23" s="877"/>
      <c r="ONR23" s="877"/>
      <c r="ONS23" s="877"/>
      <c r="ONT23" s="877"/>
      <c r="ONU23" s="877"/>
      <c r="ONV23" s="877"/>
      <c r="ONW23" s="877"/>
      <c r="ONX23" s="877"/>
      <c r="ONY23" s="877"/>
      <c r="ONZ23" s="877"/>
      <c r="OOA23" s="877"/>
      <c r="OOB23" s="877"/>
      <c r="OOC23" s="877"/>
      <c r="OOD23" s="877"/>
      <c r="OOE23" s="877"/>
      <c r="OOF23" s="877"/>
      <c r="OOG23" s="877"/>
      <c r="OOH23" s="877"/>
      <c r="OOI23" s="877"/>
      <c r="OOJ23" s="877"/>
      <c r="OOK23" s="877"/>
      <c r="OOL23" s="877"/>
      <c r="OOM23" s="877"/>
      <c r="OON23" s="877"/>
      <c r="OOO23" s="877"/>
      <c r="OOP23" s="877"/>
      <c r="OOQ23" s="877"/>
      <c r="OOR23" s="877"/>
      <c r="OOS23" s="877"/>
      <c r="OOT23" s="877"/>
      <c r="OOU23" s="877"/>
      <c r="OOV23" s="877"/>
      <c r="OOW23" s="877"/>
      <c r="OOX23" s="877"/>
      <c r="OOY23" s="877"/>
      <c r="OOZ23" s="877"/>
      <c r="OPA23" s="877"/>
      <c r="OPB23" s="877"/>
      <c r="OPC23" s="877"/>
      <c r="OPD23" s="877"/>
      <c r="OPE23" s="877"/>
      <c r="OPF23" s="877"/>
      <c r="OPG23" s="877"/>
      <c r="OPH23" s="877"/>
      <c r="OPI23" s="877"/>
      <c r="OPJ23" s="877"/>
      <c r="OPK23" s="877"/>
      <c r="OPL23" s="877"/>
      <c r="OPM23" s="877"/>
      <c r="OPN23" s="877"/>
      <c r="OPO23" s="877"/>
      <c r="OPP23" s="877"/>
      <c r="OPQ23" s="877"/>
      <c r="OPR23" s="877"/>
      <c r="OPS23" s="877"/>
      <c r="OPT23" s="877"/>
      <c r="OPU23" s="877"/>
      <c r="OPV23" s="877"/>
      <c r="OPW23" s="877"/>
      <c r="OPX23" s="877"/>
      <c r="OPY23" s="877"/>
      <c r="OPZ23" s="877"/>
      <c r="OQA23" s="877"/>
      <c r="OQB23" s="877"/>
      <c r="OQC23" s="877"/>
      <c r="OQD23" s="877"/>
      <c r="OQE23" s="877"/>
      <c r="OQF23" s="877"/>
      <c r="OQG23" s="877"/>
      <c r="OQH23" s="877"/>
      <c r="OQI23" s="877"/>
      <c r="OQJ23" s="877"/>
      <c r="OQK23" s="877"/>
      <c r="OQL23" s="877"/>
      <c r="OQM23" s="877"/>
      <c r="OQN23" s="877"/>
      <c r="OQO23" s="877"/>
      <c r="OQP23" s="877"/>
      <c r="OQQ23" s="877"/>
      <c r="OQR23" s="877"/>
      <c r="OQS23" s="877"/>
      <c r="OQT23" s="877"/>
      <c r="OQU23" s="877"/>
      <c r="OQV23" s="877"/>
      <c r="OQW23" s="877"/>
      <c r="OQX23" s="877"/>
      <c r="OQY23" s="877"/>
      <c r="OQZ23" s="877"/>
      <c r="ORA23" s="877"/>
      <c r="ORB23" s="877"/>
      <c r="ORC23" s="877"/>
      <c r="ORD23" s="877"/>
      <c r="ORE23" s="877"/>
      <c r="ORF23" s="877"/>
      <c r="ORG23" s="877"/>
      <c r="ORH23" s="877"/>
      <c r="ORI23" s="877"/>
      <c r="ORJ23" s="877"/>
      <c r="ORK23" s="877"/>
      <c r="ORL23" s="877"/>
      <c r="ORM23" s="877"/>
      <c r="ORN23" s="877"/>
      <c r="ORO23" s="877"/>
      <c r="ORP23" s="877"/>
      <c r="ORQ23" s="877"/>
      <c r="ORR23" s="877"/>
      <c r="ORS23" s="877"/>
      <c r="ORT23" s="877"/>
      <c r="ORU23" s="877"/>
      <c r="ORV23" s="877"/>
      <c r="ORW23" s="877"/>
      <c r="ORX23" s="877"/>
      <c r="ORY23" s="877"/>
      <c r="ORZ23" s="877"/>
      <c r="OSA23" s="877"/>
      <c r="OSB23" s="877"/>
      <c r="OSC23" s="877"/>
      <c r="OSD23" s="877"/>
      <c r="OSE23" s="877"/>
      <c r="OSF23" s="877"/>
      <c r="OSG23" s="877"/>
      <c r="OSH23" s="877"/>
      <c r="OSI23" s="877"/>
      <c r="OSJ23" s="877"/>
      <c r="OSK23" s="877"/>
      <c r="OSL23" s="877"/>
      <c r="OSM23" s="877"/>
      <c r="OSN23" s="877"/>
      <c r="OSO23" s="877"/>
      <c r="OSP23" s="877"/>
      <c r="OSQ23" s="877"/>
      <c r="OSR23" s="877"/>
      <c r="OSS23" s="877"/>
      <c r="OST23" s="877"/>
      <c r="OSU23" s="877"/>
      <c r="OSV23" s="877"/>
      <c r="OSW23" s="877"/>
      <c r="OSX23" s="877"/>
      <c r="OSY23" s="877"/>
      <c r="OSZ23" s="877"/>
      <c r="OTA23" s="877"/>
      <c r="OTB23" s="877"/>
      <c r="OTC23" s="877"/>
      <c r="OTD23" s="877"/>
      <c r="OTE23" s="877"/>
      <c r="OTF23" s="877"/>
      <c r="OTG23" s="877"/>
      <c r="OTH23" s="877"/>
      <c r="OTI23" s="877"/>
      <c r="OTJ23" s="877"/>
      <c r="OTK23" s="877"/>
      <c r="OTL23" s="877"/>
      <c r="OTM23" s="877"/>
      <c r="OTN23" s="877"/>
      <c r="OTO23" s="877"/>
      <c r="OTP23" s="877"/>
      <c r="OTQ23" s="877"/>
      <c r="OTR23" s="877"/>
      <c r="OTS23" s="877"/>
      <c r="OTT23" s="877"/>
      <c r="OTU23" s="877"/>
      <c r="OTV23" s="877"/>
      <c r="OTW23" s="877"/>
      <c r="OTX23" s="877"/>
      <c r="OTY23" s="877"/>
      <c r="OTZ23" s="877"/>
      <c r="OUA23" s="877"/>
      <c r="OUB23" s="877"/>
      <c r="OUC23" s="877"/>
      <c r="OUD23" s="877"/>
      <c r="OUE23" s="877"/>
      <c r="OUF23" s="877"/>
      <c r="OUG23" s="877"/>
      <c r="OUH23" s="877"/>
      <c r="OUI23" s="877"/>
      <c r="OUJ23" s="877"/>
      <c r="OUK23" s="877"/>
      <c r="OUL23" s="877"/>
      <c r="OUM23" s="877"/>
      <c r="OUN23" s="877"/>
      <c r="OUO23" s="877"/>
      <c r="OUP23" s="877"/>
      <c r="OUQ23" s="877"/>
      <c r="OUR23" s="877"/>
      <c r="OUS23" s="877"/>
      <c r="OUT23" s="877"/>
      <c r="OUU23" s="877"/>
      <c r="OUV23" s="877"/>
      <c r="OUW23" s="877"/>
      <c r="OUX23" s="877"/>
      <c r="OUY23" s="877"/>
      <c r="OUZ23" s="877"/>
      <c r="OVA23" s="877"/>
      <c r="OVB23" s="877"/>
      <c r="OVC23" s="877"/>
      <c r="OVD23" s="877"/>
      <c r="OVE23" s="877"/>
      <c r="OVF23" s="877"/>
      <c r="OVG23" s="877"/>
      <c r="OVH23" s="877"/>
      <c r="OVI23" s="877"/>
      <c r="OVJ23" s="877"/>
      <c r="OVK23" s="877"/>
      <c r="OVL23" s="877"/>
      <c r="OVM23" s="877"/>
      <c r="OVN23" s="877"/>
      <c r="OVO23" s="877"/>
      <c r="OVP23" s="877"/>
      <c r="OVQ23" s="877"/>
      <c r="OVR23" s="877"/>
      <c r="OVS23" s="877"/>
      <c r="OVT23" s="877"/>
      <c r="OVU23" s="877"/>
      <c r="OVV23" s="877"/>
      <c r="OVW23" s="877"/>
      <c r="OVX23" s="877"/>
      <c r="OVY23" s="877"/>
      <c r="OVZ23" s="877"/>
      <c r="OWA23" s="877"/>
      <c r="OWB23" s="877"/>
      <c r="OWC23" s="877"/>
      <c r="OWD23" s="877"/>
      <c r="OWE23" s="877"/>
      <c r="OWF23" s="877"/>
      <c r="OWG23" s="877"/>
      <c r="OWH23" s="877"/>
      <c r="OWI23" s="877"/>
      <c r="OWJ23" s="877"/>
      <c r="OWK23" s="877"/>
      <c r="OWL23" s="877"/>
      <c r="OWM23" s="877"/>
      <c r="OWN23" s="877"/>
      <c r="OWO23" s="877"/>
      <c r="OWP23" s="877"/>
      <c r="OWQ23" s="877"/>
      <c r="OWR23" s="877"/>
      <c r="OWS23" s="877"/>
      <c r="OWT23" s="877"/>
      <c r="OWU23" s="877"/>
      <c r="OWV23" s="877"/>
      <c r="OWW23" s="877"/>
      <c r="OWX23" s="877"/>
      <c r="OWY23" s="877"/>
      <c r="OWZ23" s="877"/>
      <c r="OXA23" s="877"/>
      <c r="OXB23" s="877"/>
      <c r="OXC23" s="877"/>
      <c r="OXD23" s="877"/>
      <c r="OXE23" s="877"/>
      <c r="OXF23" s="877"/>
      <c r="OXG23" s="877"/>
      <c r="OXH23" s="877"/>
      <c r="OXI23" s="877"/>
      <c r="OXJ23" s="877"/>
      <c r="OXK23" s="877"/>
      <c r="OXL23" s="877"/>
      <c r="OXM23" s="877"/>
      <c r="OXN23" s="877"/>
      <c r="OXO23" s="877"/>
      <c r="OXP23" s="877"/>
      <c r="OXQ23" s="877"/>
      <c r="OXR23" s="877"/>
      <c r="OXS23" s="877"/>
      <c r="OXT23" s="877"/>
      <c r="OXU23" s="877"/>
      <c r="OXV23" s="877"/>
      <c r="OXW23" s="877"/>
      <c r="OXX23" s="877"/>
      <c r="OXY23" s="877"/>
      <c r="OXZ23" s="877"/>
      <c r="OYA23" s="877"/>
      <c r="OYB23" s="877"/>
      <c r="OYC23" s="877"/>
      <c r="OYD23" s="877"/>
      <c r="OYE23" s="877"/>
      <c r="OYF23" s="877"/>
      <c r="OYG23" s="877"/>
      <c r="OYH23" s="877"/>
      <c r="OYI23" s="877"/>
      <c r="OYJ23" s="877"/>
      <c r="OYK23" s="877"/>
      <c r="OYL23" s="877"/>
      <c r="OYM23" s="877"/>
      <c r="OYN23" s="877"/>
      <c r="OYO23" s="877"/>
      <c r="OYP23" s="877"/>
      <c r="OYQ23" s="877"/>
      <c r="OYR23" s="877"/>
      <c r="OYS23" s="877"/>
      <c r="OYT23" s="877"/>
      <c r="OYU23" s="877"/>
      <c r="OYV23" s="877"/>
      <c r="OYW23" s="877"/>
      <c r="OYX23" s="877"/>
      <c r="OYY23" s="877"/>
      <c r="OYZ23" s="877"/>
      <c r="OZA23" s="877"/>
      <c r="OZB23" s="877"/>
      <c r="OZC23" s="877"/>
      <c r="OZD23" s="877"/>
      <c r="OZE23" s="877"/>
      <c r="OZF23" s="877"/>
      <c r="OZG23" s="877"/>
      <c r="OZH23" s="877"/>
      <c r="OZI23" s="877"/>
      <c r="OZJ23" s="877"/>
      <c r="OZK23" s="877"/>
      <c r="OZL23" s="877"/>
      <c r="OZM23" s="877"/>
      <c r="OZN23" s="877"/>
      <c r="OZO23" s="877"/>
      <c r="OZP23" s="877"/>
      <c r="OZQ23" s="877"/>
      <c r="OZR23" s="877"/>
      <c r="OZS23" s="877"/>
      <c r="OZT23" s="877"/>
      <c r="OZU23" s="877"/>
      <c r="OZV23" s="877"/>
      <c r="OZW23" s="877"/>
      <c r="OZX23" s="877"/>
      <c r="OZY23" s="877"/>
      <c r="OZZ23" s="877"/>
      <c r="PAA23" s="877"/>
      <c r="PAB23" s="877"/>
      <c r="PAC23" s="877"/>
      <c r="PAD23" s="877"/>
      <c r="PAE23" s="877"/>
      <c r="PAF23" s="877"/>
      <c r="PAG23" s="877"/>
      <c r="PAH23" s="877"/>
      <c r="PAI23" s="877"/>
      <c r="PAJ23" s="877"/>
      <c r="PAK23" s="877"/>
      <c r="PAL23" s="877"/>
      <c r="PAM23" s="877"/>
      <c r="PAN23" s="877"/>
      <c r="PAO23" s="877"/>
      <c r="PAP23" s="877"/>
      <c r="PAQ23" s="877"/>
      <c r="PAR23" s="877"/>
      <c r="PAS23" s="877"/>
      <c r="PAT23" s="877"/>
      <c r="PAU23" s="877"/>
      <c r="PAV23" s="877"/>
      <c r="PAW23" s="877"/>
      <c r="PAX23" s="877"/>
      <c r="PAY23" s="877"/>
      <c r="PAZ23" s="877"/>
      <c r="PBA23" s="877"/>
      <c r="PBB23" s="877"/>
      <c r="PBC23" s="877"/>
      <c r="PBD23" s="877"/>
      <c r="PBE23" s="877"/>
      <c r="PBF23" s="877"/>
      <c r="PBG23" s="877"/>
      <c r="PBH23" s="877"/>
      <c r="PBI23" s="877"/>
      <c r="PBJ23" s="877"/>
      <c r="PBK23" s="877"/>
      <c r="PBL23" s="877"/>
      <c r="PBM23" s="877"/>
      <c r="PBN23" s="877"/>
      <c r="PBO23" s="877"/>
      <c r="PBP23" s="877"/>
      <c r="PBQ23" s="877"/>
      <c r="PBR23" s="877"/>
      <c r="PBS23" s="877"/>
      <c r="PBT23" s="877"/>
      <c r="PBU23" s="877"/>
      <c r="PBV23" s="877"/>
      <c r="PBW23" s="877"/>
      <c r="PBX23" s="877"/>
      <c r="PBY23" s="877"/>
      <c r="PBZ23" s="877"/>
      <c r="PCA23" s="877"/>
      <c r="PCB23" s="877"/>
      <c r="PCC23" s="877"/>
      <c r="PCD23" s="877"/>
      <c r="PCE23" s="877"/>
      <c r="PCF23" s="877"/>
      <c r="PCG23" s="877"/>
      <c r="PCH23" s="877"/>
      <c r="PCI23" s="877"/>
      <c r="PCJ23" s="877"/>
      <c r="PCK23" s="877"/>
      <c r="PCL23" s="877"/>
      <c r="PCM23" s="877"/>
      <c r="PCN23" s="877"/>
      <c r="PCO23" s="877"/>
      <c r="PCP23" s="877"/>
      <c r="PCQ23" s="877"/>
      <c r="PCR23" s="877"/>
      <c r="PCS23" s="877"/>
      <c r="PCT23" s="877"/>
      <c r="PCU23" s="877"/>
      <c r="PCV23" s="877"/>
      <c r="PCW23" s="877"/>
      <c r="PCX23" s="877"/>
      <c r="PCY23" s="877"/>
      <c r="PCZ23" s="877"/>
      <c r="PDA23" s="877"/>
      <c r="PDB23" s="877"/>
      <c r="PDC23" s="877"/>
      <c r="PDD23" s="877"/>
      <c r="PDE23" s="877"/>
      <c r="PDF23" s="877"/>
      <c r="PDG23" s="877"/>
      <c r="PDH23" s="877"/>
      <c r="PDI23" s="877"/>
      <c r="PDJ23" s="877"/>
      <c r="PDK23" s="877"/>
      <c r="PDL23" s="877"/>
      <c r="PDM23" s="877"/>
      <c r="PDN23" s="877"/>
      <c r="PDO23" s="877"/>
      <c r="PDP23" s="877"/>
      <c r="PDQ23" s="877"/>
      <c r="PDR23" s="877"/>
      <c r="PDS23" s="877"/>
      <c r="PDT23" s="877"/>
      <c r="PDU23" s="877"/>
      <c r="PDV23" s="877"/>
      <c r="PDW23" s="877"/>
      <c r="PDX23" s="877"/>
      <c r="PDY23" s="877"/>
      <c r="PDZ23" s="877"/>
      <c r="PEA23" s="877"/>
      <c r="PEB23" s="877"/>
      <c r="PEC23" s="877"/>
      <c r="PED23" s="877"/>
      <c r="PEE23" s="877"/>
      <c r="PEF23" s="877"/>
      <c r="PEG23" s="877"/>
      <c r="PEH23" s="877"/>
      <c r="PEI23" s="877"/>
      <c r="PEJ23" s="877"/>
      <c r="PEK23" s="877"/>
      <c r="PEL23" s="877"/>
      <c r="PEM23" s="877"/>
      <c r="PEN23" s="877"/>
      <c r="PEO23" s="877"/>
      <c r="PEP23" s="877"/>
      <c r="PEQ23" s="877"/>
      <c r="PER23" s="877"/>
      <c r="PES23" s="877"/>
      <c r="PET23" s="877"/>
      <c r="PEU23" s="877"/>
      <c r="PEV23" s="877"/>
      <c r="PEW23" s="877"/>
      <c r="PEX23" s="877"/>
      <c r="PEY23" s="877"/>
      <c r="PEZ23" s="877"/>
      <c r="PFA23" s="877"/>
      <c r="PFB23" s="877"/>
      <c r="PFC23" s="877"/>
      <c r="PFD23" s="877"/>
      <c r="PFE23" s="877"/>
      <c r="PFF23" s="877"/>
      <c r="PFG23" s="877"/>
      <c r="PFH23" s="877"/>
      <c r="PFI23" s="877"/>
      <c r="PFJ23" s="877"/>
      <c r="PFK23" s="877"/>
      <c r="PFL23" s="877"/>
      <c r="PFM23" s="877"/>
      <c r="PFN23" s="877"/>
      <c r="PFO23" s="877"/>
      <c r="PFP23" s="877"/>
      <c r="PFQ23" s="877"/>
      <c r="PFR23" s="877"/>
      <c r="PFS23" s="877"/>
      <c r="PFT23" s="877"/>
      <c r="PFU23" s="877"/>
      <c r="PFV23" s="877"/>
      <c r="PFW23" s="877"/>
      <c r="PFX23" s="877"/>
      <c r="PFY23" s="877"/>
      <c r="PFZ23" s="877"/>
      <c r="PGA23" s="877"/>
      <c r="PGB23" s="877"/>
      <c r="PGC23" s="877"/>
      <c r="PGD23" s="877"/>
      <c r="PGE23" s="877"/>
      <c r="PGF23" s="877"/>
      <c r="PGG23" s="877"/>
      <c r="PGH23" s="877"/>
      <c r="PGI23" s="877"/>
      <c r="PGJ23" s="877"/>
      <c r="PGK23" s="877"/>
      <c r="PGL23" s="877"/>
      <c r="PGM23" s="877"/>
      <c r="PGN23" s="877"/>
      <c r="PGO23" s="877"/>
      <c r="PGP23" s="877"/>
      <c r="PGQ23" s="877"/>
      <c r="PGR23" s="877"/>
      <c r="PGS23" s="877"/>
      <c r="PGT23" s="877"/>
      <c r="PGU23" s="877"/>
      <c r="PGV23" s="877"/>
      <c r="PGW23" s="877"/>
      <c r="PGX23" s="877"/>
      <c r="PGY23" s="877"/>
      <c r="PGZ23" s="877"/>
      <c r="PHA23" s="877"/>
      <c r="PHB23" s="877"/>
      <c r="PHC23" s="877"/>
      <c r="PHD23" s="877"/>
      <c r="PHE23" s="877"/>
      <c r="PHF23" s="877"/>
      <c r="PHG23" s="877"/>
      <c r="PHH23" s="877"/>
      <c r="PHI23" s="877"/>
      <c r="PHJ23" s="877"/>
      <c r="PHK23" s="877"/>
      <c r="PHL23" s="877"/>
      <c r="PHM23" s="877"/>
      <c r="PHN23" s="877"/>
      <c r="PHO23" s="877"/>
      <c r="PHP23" s="877"/>
      <c r="PHQ23" s="877"/>
      <c r="PHR23" s="877"/>
      <c r="PHS23" s="877"/>
      <c r="PHT23" s="877"/>
      <c r="PHU23" s="877"/>
      <c r="PHV23" s="877"/>
      <c r="PHW23" s="877"/>
      <c r="PHX23" s="877"/>
      <c r="PHY23" s="877"/>
      <c r="PHZ23" s="877"/>
      <c r="PIA23" s="877"/>
      <c r="PIB23" s="877"/>
      <c r="PIC23" s="877"/>
      <c r="PID23" s="877"/>
      <c r="PIE23" s="877"/>
      <c r="PIF23" s="877"/>
      <c r="PIG23" s="877"/>
      <c r="PIH23" s="877"/>
      <c r="PII23" s="877"/>
      <c r="PIJ23" s="877"/>
      <c r="PIK23" s="877"/>
      <c r="PIL23" s="877"/>
      <c r="PIM23" s="877"/>
      <c r="PIN23" s="877"/>
      <c r="PIO23" s="877"/>
      <c r="PIP23" s="877"/>
      <c r="PIQ23" s="877"/>
      <c r="PIR23" s="877"/>
      <c r="PIS23" s="877"/>
      <c r="PIT23" s="877"/>
      <c r="PIU23" s="877"/>
      <c r="PIV23" s="877"/>
      <c r="PIW23" s="877"/>
      <c r="PIX23" s="877"/>
      <c r="PIY23" s="877"/>
      <c r="PIZ23" s="877"/>
      <c r="PJA23" s="877"/>
      <c r="PJB23" s="877"/>
      <c r="PJC23" s="877"/>
      <c r="PJD23" s="877"/>
      <c r="PJE23" s="877"/>
      <c r="PJF23" s="877"/>
      <c r="PJG23" s="877"/>
      <c r="PJH23" s="877"/>
      <c r="PJI23" s="877"/>
      <c r="PJJ23" s="877"/>
      <c r="PJK23" s="877"/>
      <c r="PJL23" s="877"/>
      <c r="PJM23" s="877"/>
      <c r="PJN23" s="877"/>
      <c r="PJO23" s="877"/>
      <c r="PJP23" s="877"/>
      <c r="PJQ23" s="877"/>
      <c r="PJR23" s="877"/>
      <c r="PJS23" s="877"/>
      <c r="PJT23" s="877"/>
      <c r="PJU23" s="877"/>
      <c r="PJV23" s="877"/>
      <c r="PJW23" s="877"/>
      <c r="PJX23" s="877"/>
      <c r="PJY23" s="877"/>
      <c r="PJZ23" s="877"/>
      <c r="PKA23" s="877"/>
      <c r="PKB23" s="877"/>
      <c r="PKC23" s="877"/>
      <c r="PKD23" s="877"/>
      <c r="PKE23" s="877"/>
      <c r="PKF23" s="877"/>
      <c r="PKG23" s="877"/>
      <c r="PKH23" s="877"/>
      <c r="PKI23" s="877"/>
      <c r="PKJ23" s="877"/>
      <c r="PKK23" s="877"/>
      <c r="PKL23" s="877"/>
      <c r="PKM23" s="877"/>
      <c r="PKN23" s="877"/>
      <c r="PKO23" s="877"/>
      <c r="PKP23" s="877"/>
      <c r="PKQ23" s="877"/>
      <c r="PKR23" s="877"/>
      <c r="PKS23" s="877"/>
      <c r="PKT23" s="877"/>
      <c r="PKU23" s="877"/>
      <c r="PKV23" s="877"/>
      <c r="PKW23" s="877"/>
      <c r="PKX23" s="877"/>
      <c r="PKY23" s="877"/>
      <c r="PKZ23" s="877"/>
      <c r="PLA23" s="877"/>
      <c r="PLB23" s="877"/>
      <c r="PLC23" s="877"/>
      <c r="PLD23" s="877"/>
      <c r="PLE23" s="877"/>
      <c r="PLF23" s="877"/>
      <c r="PLG23" s="877"/>
      <c r="PLH23" s="877"/>
      <c r="PLI23" s="877"/>
      <c r="PLJ23" s="877"/>
      <c r="PLK23" s="877"/>
      <c r="PLL23" s="877"/>
      <c r="PLM23" s="877"/>
      <c r="PLN23" s="877"/>
      <c r="PLO23" s="877"/>
      <c r="PLP23" s="877"/>
      <c r="PLQ23" s="877"/>
      <c r="PLR23" s="877"/>
      <c r="PLS23" s="877"/>
      <c r="PLT23" s="877"/>
      <c r="PLU23" s="877"/>
      <c r="PLV23" s="877"/>
      <c r="PLW23" s="877"/>
      <c r="PLX23" s="877"/>
      <c r="PLY23" s="877"/>
      <c r="PLZ23" s="877"/>
      <c r="PMA23" s="877"/>
      <c r="PMB23" s="877"/>
      <c r="PMC23" s="877"/>
      <c r="PMD23" s="877"/>
      <c r="PME23" s="877"/>
      <c r="PMF23" s="877"/>
      <c r="PMG23" s="877"/>
      <c r="PMH23" s="877"/>
      <c r="PMI23" s="877"/>
      <c r="PMJ23" s="877"/>
      <c r="PMK23" s="877"/>
      <c r="PML23" s="877"/>
      <c r="PMM23" s="877"/>
      <c r="PMN23" s="877"/>
      <c r="PMO23" s="877"/>
      <c r="PMP23" s="877"/>
      <c r="PMQ23" s="877"/>
      <c r="PMR23" s="877"/>
      <c r="PMS23" s="877"/>
      <c r="PMT23" s="877"/>
      <c r="PMU23" s="877"/>
      <c r="PMV23" s="877"/>
      <c r="PMW23" s="877"/>
      <c r="PMX23" s="877"/>
      <c r="PMY23" s="877"/>
      <c r="PMZ23" s="877"/>
      <c r="PNA23" s="877"/>
      <c r="PNB23" s="877"/>
      <c r="PNC23" s="877"/>
      <c r="PND23" s="877"/>
      <c r="PNE23" s="877"/>
      <c r="PNF23" s="877"/>
      <c r="PNG23" s="877"/>
      <c r="PNH23" s="877"/>
      <c r="PNI23" s="877"/>
      <c r="PNJ23" s="877"/>
      <c r="PNK23" s="877"/>
      <c r="PNL23" s="877"/>
      <c r="PNM23" s="877"/>
      <c r="PNN23" s="877"/>
      <c r="PNO23" s="877"/>
      <c r="PNP23" s="877"/>
      <c r="PNQ23" s="877"/>
      <c r="PNR23" s="877"/>
      <c r="PNS23" s="877"/>
      <c r="PNT23" s="877"/>
      <c r="PNU23" s="877"/>
      <c r="PNV23" s="877"/>
      <c r="PNW23" s="877"/>
      <c r="PNX23" s="877"/>
      <c r="PNY23" s="877"/>
      <c r="PNZ23" s="877"/>
      <c r="POA23" s="877"/>
      <c r="POB23" s="877"/>
      <c r="POC23" s="877"/>
      <c r="POD23" s="877"/>
      <c r="POE23" s="877"/>
      <c r="POF23" s="877"/>
      <c r="POG23" s="877"/>
      <c r="POH23" s="877"/>
      <c r="POI23" s="877"/>
      <c r="POJ23" s="877"/>
      <c r="POK23" s="877"/>
      <c r="POL23" s="877"/>
      <c r="POM23" s="877"/>
      <c r="PON23" s="877"/>
      <c r="POO23" s="877"/>
      <c r="POP23" s="877"/>
      <c r="POQ23" s="877"/>
      <c r="POR23" s="877"/>
      <c r="POS23" s="877"/>
      <c r="POT23" s="877"/>
      <c r="POU23" s="877"/>
      <c r="POV23" s="877"/>
      <c r="POW23" s="877"/>
      <c r="POX23" s="877"/>
      <c r="POY23" s="877"/>
      <c r="POZ23" s="877"/>
      <c r="PPA23" s="877"/>
      <c r="PPB23" s="877"/>
      <c r="PPC23" s="877"/>
      <c r="PPD23" s="877"/>
      <c r="PPE23" s="877"/>
      <c r="PPF23" s="877"/>
      <c r="PPG23" s="877"/>
      <c r="PPH23" s="877"/>
      <c r="PPI23" s="877"/>
      <c r="PPJ23" s="877"/>
      <c r="PPK23" s="877"/>
      <c r="PPL23" s="877"/>
      <c r="PPM23" s="877"/>
      <c r="PPN23" s="877"/>
      <c r="PPO23" s="877"/>
      <c r="PPP23" s="877"/>
      <c r="PPQ23" s="877"/>
      <c r="PPR23" s="877"/>
      <c r="PPS23" s="877"/>
      <c r="PPT23" s="877"/>
      <c r="PPU23" s="877"/>
      <c r="PPV23" s="877"/>
      <c r="PPW23" s="877"/>
      <c r="PPX23" s="877"/>
      <c r="PPY23" s="877"/>
      <c r="PPZ23" s="877"/>
      <c r="PQA23" s="877"/>
      <c r="PQB23" s="877"/>
      <c r="PQC23" s="877"/>
      <c r="PQD23" s="877"/>
      <c r="PQE23" s="877"/>
      <c r="PQF23" s="877"/>
      <c r="PQG23" s="877"/>
      <c r="PQH23" s="877"/>
      <c r="PQI23" s="877"/>
      <c r="PQJ23" s="877"/>
      <c r="PQK23" s="877"/>
      <c r="PQL23" s="877"/>
      <c r="PQM23" s="877"/>
      <c r="PQN23" s="877"/>
      <c r="PQO23" s="877"/>
      <c r="PQP23" s="877"/>
      <c r="PQQ23" s="877"/>
      <c r="PQR23" s="877"/>
      <c r="PQS23" s="877"/>
      <c r="PQT23" s="877"/>
      <c r="PQU23" s="877"/>
      <c r="PQV23" s="877"/>
      <c r="PQW23" s="877"/>
      <c r="PQX23" s="877"/>
      <c r="PQY23" s="877"/>
      <c r="PQZ23" s="877"/>
      <c r="PRA23" s="877"/>
      <c r="PRB23" s="877"/>
      <c r="PRC23" s="877"/>
      <c r="PRD23" s="877"/>
      <c r="PRE23" s="877"/>
      <c r="PRF23" s="877"/>
      <c r="PRG23" s="877"/>
      <c r="PRH23" s="877"/>
      <c r="PRI23" s="877"/>
      <c r="PRJ23" s="877"/>
      <c r="PRK23" s="877"/>
      <c r="PRL23" s="877"/>
      <c r="PRM23" s="877"/>
      <c r="PRN23" s="877"/>
      <c r="PRO23" s="877"/>
      <c r="PRP23" s="877"/>
      <c r="PRQ23" s="877"/>
      <c r="PRR23" s="877"/>
      <c r="PRS23" s="877"/>
      <c r="PRT23" s="877"/>
      <c r="PRU23" s="877"/>
      <c r="PRV23" s="877"/>
      <c r="PRW23" s="877"/>
      <c r="PRX23" s="877"/>
      <c r="PRY23" s="877"/>
      <c r="PRZ23" s="877"/>
      <c r="PSA23" s="877"/>
      <c r="PSB23" s="877"/>
      <c r="PSC23" s="877"/>
      <c r="PSD23" s="877"/>
      <c r="PSE23" s="877"/>
      <c r="PSF23" s="877"/>
      <c r="PSG23" s="877"/>
      <c r="PSH23" s="877"/>
      <c r="PSI23" s="877"/>
      <c r="PSJ23" s="877"/>
      <c r="PSK23" s="877"/>
      <c r="PSL23" s="877"/>
      <c r="PSM23" s="877"/>
      <c r="PSN23" s="877"/>
      <c r="PSO23" s="877"/>
      <c r="PSP23" s="877"/>
      <c r="PSQ23" s="877"/>
      <c r="PSR23" s="877"/>
      <c r="PSS23" s="877"/>
      <c r="PST23" s="877"/>
      <c r="PSU23" s="877"/>
      <c r="PSV23" s="877"/>
      <c r="PSW23" s="877"/>
      <c r="PSX23" s="877"/>
      <c r="PSY23" s="877"/>
      <c r="PSZ23" s="877"/>
      <c r="PTA23" s="877"/>
      <c r="PTB23" s="877"/>
      <c r="PTC23" s="877"/>
      <c r="PTD23" s="877"/>
      <c r="PTE23" s="877"/>
      <c r="PTF23" s="877"/>
      <c r="PTG23" s="877"/>
      <c r="PTH23" s="877"/>
      <c r="PTI23" s="877"/>
      <c r="PTJ23" s="877"/>
      <c r="PTK23" s="877"/>
      <c r="PTL23" s="877"/>
      <c r="PTM23" s="877"/>
      <c r="PTN23" s="877"/>
      <c r="PTO23" s="877"/>
      <c r="PTP23" s="877"/>
      <c r="PTQ23" s="877"/>
      <c r="PTR23" s="877"/>
      <c r="PTS23" s="877"/>
      <c r="PTT23" s="877"/>
      <c r="PTU23" s="877"/>
      <c r="PTV23" s="877"/>
      <c r="PTW23" s="877"/>
      <c r="PTX23" s="877"/>
      <c r="PTY23" s="877"/>
      <c r="PTZ23" s="877"/>
      <c r="PUA23" s="877"/>
      <c r="PUB23" s="877"/>
      <c r="PUC23" s="877"/>
      <c r="PUD23" s="877"/>
      <c r="PUE23" s="877"/>
      <c r="PUF23" s="877"/>
      <c r="PUG23" s="877"/>
      <c r="PUH23" s="877"/>
      <c r="PUI23" s="877"/>
      <c r="PUJ23" s="877"/>
      <c r="PUK23" s="877"/>
      <c r="PUL23" s="877"/>
      <c r="PUM23" s="877"/>
      <c r="PUN23" s="877"/>
      <c r="PUO23" s="877"/>
      <c r="PUP23" s="877"/>
      <c r="PUQ23" s="877"/>
      <c r="PUR23" s="877"/>
      <c r="PUS23" s="877"/>
      <c r="PUT23" s="877"/>
      <c r="PUU23" s="877"/>
      <c r="PUV23" s="877"/>
      <c r="PUW23" s="877"/>
      <c r="PUX23" s="877"/>
      <c r="PUY23" s="877"/>
      <c r="PUZ23" s="877"/>
      <c r="PVA23" s="877"/>
      <c r="PVB23" s="877"/>
      <c r="PVC23" s="877"/>
      <c r="PVD23" s="877"/>
      <c r="PVE23" s="877"/>
      <c r="PVF23" s="877"/>
      <c r="PVG23" s="877"/>
      <c r="PVH23" s="877"/>
      <c r="PVI23" s="877"/>
      <c r="PVJ23" s="877"/>
      <c r="PVK23" s="877"/>
      <c r="PVL23" s="877"/>
      <c r="PVM23" s="877"/>
      <c r="PVN23" s="877"/>
      <c r="PVO23" s="877"/>
      <c r="PVP23" s="877"/>
      <c r="PVQ23" s="877"/>
      <c r="PVR23" s="877"/>
      <c r="PVS23" s="877"/>
      <c r="PVT23" s="877"/>
      <c r="PVU23" s="877"/>
      <c r="PVV23" s="877"/>
      <c r="PVW23" s="877"/>
      <c r="PVX23" s="877"/>
      <c r="PVY23" s="877"/>
      <c r="PVZ23" s="877"/>
      <c r="PWA23" s="877"/>
      <c r="PWB23" s="877"/>
      <c r="PWC23" s="877"/>
      <c r="PWD23" s="877"/>
      <c r="PWE23" s="877"/>
      <c r="PWF23" s="877"/>
      <c r="PWG23" s="877"/>
      <c r="PWH23" s="877"/>
      <c r="PWI23" s="877"/>
      <c r="PWJ23" s="877"/>
      <c r="PWK23" s="877"/>
      <c r="PWL23" s="877"/>
      <c r="PWM23" s="877"/>
      <c r="PWN23" s="877"/>
      <c r="PWO23" s="877"/>
      <c r="PWP23" s="877"/>
      <c r="PWQ23" s="877"/>
      <c r="PWR23" s="877"/>
      <c r="PWS23" s="877"/>
      <c r="PWT23" s="877"/>
      <c r="PWU23" s="877"/>
      <c r="PWV23" s="877"/>
      <c r="PWW23" s="877"/>
      <c r="PWX23" s="877"/>
      <c r="PWY23" s="877"/>
      <c r="PWZ23" s="877"/>
      <c r="PXA23" s="877"/>
      <c r="PXB23" s="877"/>
      <c r="PXC23" s="877"/>
      <c r="PXD23" s="877"/>
      <c r="PXE23" s="877"/>
      <c r="PXF23" s="877"/>
      <c r="PXG23" s="877"/>
      <c r="PXH23" s="877"/>
      <c r="PXI23" s="877"/>
      <c r="PXJ23" s="877"/>
      <c r="PXK23" s="877"/>
      <c r="PXL23" s="877"/>
      <c r="PXM23" s="877"/>
      <c r="PXN23" s="877"/>
      <c r="PXO23" s="877"/>
      <c r="PXP23" s="877"/>
      <c r="PXQ23" s="877"/>
      <c r="PXR23" s="877"/>
      <c r="PXS23" s="877"/>
      <c r="PXT23" s="877"/>
      <c r="PXU23" s="877"/>
      <c r="PXV23" s="877"/>
      <c r="PXW23" s="877"/>
      <c r="PXX23" s="877"/>
      <c r="PXY23" s="877"/>
      <c r="PXZ23" s="877"/>
      <c r="PYA23" s="877"/>
      <c r="PYB23" s="877"/>
      <c r="PYC23" s="877"/>
      <c r="PYD23" s="877"/>
      <c r="PYE23" s="877"/>
      <c r="PYF23" s="877"/>
      <c r="PYG23" s="877"/>
      <c r="PYH23" s="877"/>
      <c r="PYI23" s="877"/>
      <c r="PYJ23" s="877"/>
      <c r="PYK23" s="877"/>
      <c r="PYL23" s="877"/>
      <c r="PYM23" s="877"/>
      <c r="PYN23" s="877"/>
      <c r="PYO23" s="877"/>
      <c r="PYP23" s="877"/>
      <c r="PYQ23" s="877"/>
      <c r="PYR23" s="877"/>
      <c r="PYS23" s="877"/>
      <c r="PYT23" s="877"/>
      <c r="PYU23" s="877"/>
      <c r="PYV23" s="877"/>
      <c r="PYW23" s="877"/>
      <c r="PYX23" s="877"/>
      <c r="PYY23" s="877"/>
      <c r="PYZ23" s="877"/>
      <c r="PZA23" s="877"/>
      <c r="PZB23" s="877"/>
      <c r="PZC23" s="877"/>
      <c r="PZD23" s="877"/>
      <c r="PZE23" s="877"/>
      <c r="PZF23" s="877"/>
      <c r="PZG23" s="877"/>
      <c r="PZH23" s="877"/>
      <c r="PZI23" s="877"/>
      <c r="PZJ23" s="877"/>
      <c r="PZK23" s="877"/>
      <c r="PZL23" s="877"/>
      <c r="PZM23" s="877"/>
      <c r="PZN23" s="877"/>
      <c r="PZO23" s="877"/>
      <c r="PZP23" s="877"/>
      <c r="PZQ23" s="877"/>
      <c r="PZR23" s="877"/>
      <c r="PZS23" s="877"/>
      <c r="PZT23" s="877"/>
      <c r="PZU23" s="877"/>
      <c r="PZV23" s="877"/>
      <c r="PZW23" s="877"/>
      <c r="PZX23" s="877"/>
      <c r="PZY23" s="877"/>
      <c r="PZZ23" s="877"/>
      <c r="QAA23" s="877"/>
      <c r="QAB23" s="877"/>
      <c r="QAC23" s="877"/>
      <c r="QAD23" s="877"/>
      <c r="QAE23" s="877"/>
      <c r="QAF23" s="877"/>
      <c r="QAG23" s="877"/>
      <c r="QAH23" s="877"/>
      <c r="QAI23" s="877"/>
      <c r="QAJ23" s="877"/>
      <c r="QAK23" s="877"/>
      <c r="QAL23" s="877"/>
      <c r="QAM23" s="877"/>
      <c r="QAN23" s="877"/>
      <c r="QAO23" s="877"/>
      <c r="QAP23" s="877"/>
      <c r="QAQ23" s="877"/>
      <c r="QAR23" s="877"/>
      <c r="QAS23" s="877"/>
      <c r="QAT23" s="877"/>
      <c r="QAU23" s="877"/>
      <c r="QAV23" s="877"/>
      <c r="QAW23" s="877"/>
      <c r="QAX23" s="877"/>
      <c r="QAY23" s="877"/>
      <c r="QAZ23" s="877"/>
      <c r="QBA23" s="877"/>
      <c r="QBB23" s="877"/>
      <c r="QBC23" s="877"/>
      <c r="QBD23" s="877"/>
      <c r="QBE23" s="877"/>
      <c r="QBF23" s="877"/>
      <c r="QBG23" s="877"/>
      <c r="QBH23" s="877"/>
      <c r="QBI23" s="877"/>
      <c r="QBJ23" s="877"/>
      <c r="QBK23" s="877"/>
      <c r="QBL23" s="877"/>
      <c r="QBM23" s="877"/>
      <c r="QBN23" s="877"/>
      <c r="QBO23" s="877"/>
      <c r="QBP23" s="877"/>
      <c r="QBQ23" s="877"/>
      <c r="QBR23" s="877"/>
      <c r="QBS23" s="877"/>
      <c r="QBT23" s="877"/>
      <c r="QBU23" s="877"/>
      <c r="QBV23" s="877"/>
      <c r="QBW23" s="877"/>
      <c r="QBX23" s="877"/>
      <c r="QBY23" s="877"/>
      <c r="QBZ23" s="877"/>
      <c r="QCA23" s="877"/>
      <c r="QCB23" s="877"/>
      <c r="QCC23" s="877"/>
      <c r="QCD23" s="877"/>
      <c r="QCE23" s="877"/>
      <c r="QCF23" s="877"/>
      <c r="QCG23" s="877"/>
      <c r="QCH23" s="877"/>
      <c r="QCI23" s="877"/>
      <c r="QCJ23" s="877"/>
      <c r="QCK23" s="877"/>
      <c r="QCL23" s="877"/>
      <c r="QCM23" s="877"/>
      <c r="QCN23" s="877"/>
      <c r="QCO23" s="877"/>
      <c r="QCP23" s="877"/>
      <c r="QCQ23" s="877"/>
      <c r="QCR23" s="877"/>
      <c r="QCS23" s="877"/>
      <c r="QCT23" s="877"/>
      <c r="QCU23" s="877"/>
      <c r="QCV23" s="877"/>
      <c r="QCW23" s="877"/>
      <c r="QCX23" s="877"/>
      <c r="QCY23" s="877"/>
      <c r="QCZ23" s="877"/>
      <c r="QDA23" s="877"/>
      <c r="QDB23" s="877"/>
      <c r="QDC23" s="877"/>
      <c r="QDD23" s="877"/>
      <c r="QDE23" s="877"/>
      <c r="QDF23" s="877"/>
      <c r="QDG23" s="877"/>
      <c r="QDH23" s="877"/>
      <c r="QDI23" s="877"/>
      <c r="QDJ23" s="877"/>
      <c r="QDK23" s="877"/>
      <c r="QDL23" s="877"/>
      <c r="QDM23" s="877"/>
      <c r="QDN23" s="877"/>
      <c r="QDO23" s="877"/>
      <c r="QDP23" s="877"/>
      <c r="QDQ23" s="877"/>
      <c r="QDR23" s="877"/>
      <c r="QDS23" s="877"/>
      <c r="QDT23" s="877"/>
      <c r="QDU23" s="877"/>
      <c r="QDV23" s="877"/>
      <c r="QDW23" s="877"/>
      <c r="QDX23" s="877"/>
      <c r="QDY23" s="877"/>
      <c r="QDZ23" s="877"/>
      <c r="QEA23" s="877"/>
      <c r="QEB23" s="877"/>
      <c r="QEC23" s="877"/>
      <c r="QED23" s="877"/>
      <c r="QEE23" s="877"/>
      <c r="QEF23" s="877"/>
      <c r="QEG23" s="877"/>
      <c r="QEH23" s="877"/>
      <c r="QEI23" s="877"/>
      <c r="QEJ23" s="877"/>
      <c r="QEK23" s="877"/>
      <c r="QEL23" s="877"/>
      <c r="QEM23" s="877"/>
      <c r="QEN23" s="877"/>
      <c r="QEO23" s="877"/>
      <c r="QEP23" s="877"/>
      <c r="QEQ23" s="877"/>
      <c r="QER23" s="877"/>
      <c r="QES23" s="877"/>
      <c r="QET23" s="877"/>
      <c r="QEU23" s="877"/>
      <c r="QEV23" s="877"/>
      <c r="QEW23" s="877"/>
      <c r="QEX23" s="877"/>
      <c r="QEY23" s="877"/>
      <c r="QEZ23" s="877"/>
      <c r="QFA23" s="877"/>
      <c r="QFB23" s="877"/>
      <c r="QFC23" s="877"/>
      <c r="QFD23" s="877"/>
      <c r="QFE23" s="877"/>
      <c r="QFF23" s="877"/>
      <c r="QFG23" s="877"/>
      <c r="QFH23" s="877"/>
      <c r="QFI23" s="877"/>
      <c r="QFJ23" s="877"/>
      <c r="QFK23" s="877"/>
      <c r="QFL23" s="877"/>
      <c r="QFM23" s="877"/>
      <c r="QFN23" s="877"/>
      <c r="QFO23" s="877"/>
      <c r="QFP23" s="877"/>
      <c r="QFQ23" s="877"/>
      <c r="QFR23" s="877"/>
      <c r="QFS23" s="877"/>
      <c r="QFT23" s="877"/>
      <c r="QFU23" s="877"/>
      <c r="QFV23" s="877"/>
      <c r="QFW23" s="877"/>
      <c r="QFX23" s="877"/>
      <c r="QFY23" s="877"/>
      <c r="QFZ23" s="877"/>
      <c r="QGA23" s="877"/>
      <c r="QGB23" s="877"/>
      <c r="QGC23" s="877"/>
      <c r="QGD23" s="877"/>
      <c r="QGE23" s="877"/>
      <c r="QGF23" s="877"/>
      <c r="QGG23" s="877"/>
      <c r="QGH23" s="877"/>
      <c r="QGI23" s="877"/>
      <c r="QGJ23" s="877"/>
      <c r="QGK23" s="877"/>
      <c r="QGL23" s="877"/>
      <c r="QGM23" s="877"/>
      <c r="QGN23" s="877"/>
      <c r="QGO23" s="877"/>
      <c r="QGP23" s="877"/>
      <c r="QGQ23" s="877"/>
      <c r="QGR23" s="877"/>
      <c r="QGS23" s="877"/>
      <c r="QGT23" s="877"/>
      <c r="QGU23" s="877"/>
      <c r="QGV23" s="877"/>
      <c r="QGW23" s="877"/>
      <c r="QGX23" s="877"/>
      <c r="QGY23" s="877"/>
      <c r="QGZ23" s="877"/>
      <c r="QHA23" s="877"/>
      <c r="QHB23" s="877"/>
      <c r="QHC23" s="877"/>
      <c r="QHD23" s="877"/>
      <c r="QHE23" s="877"/>
      <c r="QHF23" s="877"/>
      <c r="QHG23" s="877"/>
      <c r="QHH23" s="877"/>
      <c r="QHI23" s="877"/>
      <c r="QHJ23" s="877"/>
      <c r="QHK23" s="877"/>
      <c r="QHL23" s="877"/>
      <c r="QHM23" s="877"/>
      <c r="QHN23" s="877"/>
      <c r="QHO23" s="877"/>
      <c r="QHP23" s="877"/>
      <c r="QHQ23" s="877"/>
      <c r="QHR23" s="877"/>
      <c r="QHS23" s="877"/>
      <c r="QHT23" s="877"/>
      <c r="QHU23" s="877"/>
      <c r="QHV23" s="877"/>
      <c r="QHW23" s="877"/>
      <c r="QHX23" s="877"/>
      <c r="QHY23" s="877"/>
      <c r="QHZ23" s="877"/>
      <c r="QIA23" s="877"/>
      <c r="QIB23" s="877"/>
      <c r="QIC23" s="877"/>
      <c r="QID23" s="877"/>
      <c r="QIE23" s="877"/>
      <c r="QIF23" s="877"/>
      <c r="QIG23" s="877"/>
      <c r="QIH23" s="877"/>
      <c r="QII23" s="877"/>
      <c r="QIJ23" s="877"/>
      <c r="QIK23" s="877"/>
      <c r="QIL23" s="877"/>
      <c r="QIM23" s="877"/>
      <c r="QIN23" s="877"/>
      <c r="QIO23" s="877"/>
      <c r="QIP23" s="877"/>
      <c r="QIQ23" s="877"/>
      <c r="QIR23" s="877"/>
      <c r="QIS23" s="877"/>
      <c r="QIT23" s="877"/>
      <c r="QIU23" s="877"/>
      <c r="QIV23" s="877"/>
      <c r="QIW23" s="877"/>
      <c r="QIX23" s="877"/>
      <c r="QIY23" s="877"/>
      <c r="QIZ23" s="877"/>
      <c r="QJA23" s="877"/>
      <c r="QJB23" s="877"/>
      <c r="QJC23" s="877"/>
      <c r="QJD23" s="877"/>
      <c r="QJE23" s="877"/>
      <c r="QJF23" s="877"/>
      <c r="QJG23" s="877"/>
      <c r="QJH23" s="877"/>
      <c r="QJI23" s="877"/>
      <c r="QJJ23" s="877"/>
      <c r="QJK23" s="877"/>
      <c r="QJL23" s="877"/>
      <c r="QJM23" s="877"/>
      <c r="QJN23" s="877"/>
      <c r="QJO23" s="877"/>
      <c r="QJP23" s="877"/>
      <c r="QJQ23" s="877"/>
      <c r="QJR23" s="877"/>
      <c r="QJS23" s="877"/>
      <c r="QJT23" s="877"/>
      <c r="QJU23" s="877"/>
      <c r="QJV23" s="877"/>
      <c r="QJW23" s="877"/>
      <c r="QJX23" s="877"/>
      <c r="QJY23" s="877"/>
      <c r="QJZ23" s="877"/>
      <c r="QKA23" s="877"/>
      <c r="QKB23" s="877"/>
      <c r="QKC23" s="877"/>
      <c r="QKD23" s="877"/>
      <c r="QKE23" s="877"/>
      <c r="QKF23" s="877"/>
      <c r="QKG23" s="877"/>
      <c r="QKH23" s="877"/>
      <c r="QKI23" s="877"/>
      <c r="QKJ23" s="877"/>
      <c r="QKK23" s="877"/>
      <c r="QKL23" s="877"/>
      <c r="QKM23" s="877"/>
      <c r="QKN23" s="877"/>
      <c r="QKO23" s="877"/>
      <c r="QKP23" s="877"/>
      <c r="QKQ23" s="877"/>
      <c r="QKR23" s="877"/>
      <c r="QKS23" s="877"/>
      <c r="QKT23" s="877"/>
      <c r="QKU23" s="877"/>
      <c r="QKV23" s="877"/>
      <c r="QKW23" s="877"/>
      <c r="QKX23" s="877"/>
      <c r="QKY23" s="877"/>
      <c r="QKZ23" s="877"/>
      <c r="QLA23" s="877"/>
      <c r="QLB23" s="877"/>
      <c r="QLC23" s="877"/>
      <c r="QLD23" s="877"/>
      <c r="QLE23" s="877"/>
      <c r="QLF23" s="877"/>
      <c r="QLG23" s="877"/>
      <c r="QLH23" s="877"/>
      <c r="QLI23" s="877"/>
      <c r="QLJ23" s="877"/>
      <c r="QLK23" s="877"/>
      <c r="QLL23" s="877"/>
      <c r="QLM23" s="877"/>
      <c r="QLN23" s="877"/>
      <c r="QLO23" s="877"/>
      <c r="QLP23" s="877"/>
      <c r="QLQ23" s="877"/>
      <c r="QLR23" s="877"/>
      <c r="QLS23" s="877"/>
      <c r="QLT23" s="877"/>
      <c r="QLU23" s="877"/>
      <c r="QLV23" s="877"/>
      <c r="QLW23" s="877"/>
      <c r="QLX23" s="877"/>
      <c r="QLY23" s="877"/>
      <c r="QLZ23" s="877"/>
      <c r="QMA23" s="877"/>
      <c r="QMB23" s="877"/>
      <c r="QMC23" s="877"/>
      <c r="QMD23" s="877"/>
      <c r="QME23" s="877"/>
      <c r="QMF23" s="877"/>
      <c r="QMG23" s="877"/>
      <c r="QMH23" s="877"/>
      <c r="QMI23" s="877"/>
      <c r="QMJ23" s="877"/>
      <c r="QMK23" s="877"/>
      <c r="QML23" s="877"/>
      <c r="QMM23" s="877"/>
      <c r="QMN23" s="877"/>
      <c r="QMO23" s="877"/>
      <c r="QMP23" s="877"/>
      <c r="QMQ23" s="877"/>
      <c r="QMR23" s="877"/>
      <c r="QMS23" s="877"/>
      <c r="QMT23" s="877"/>
      <c r="QMU23" s="877"/>
      <c r="QMV23" s="877"/>
      <c r="QMW23" s="877"/>
      <c r="QMX23" s="877"/>
      <c r="QMY23" s="877"/>
      <c r="QMZ23" s="877"/>
      <c r="QNA23" s="877"/>
      <c r="QNB23" s="877"/>
      <c r="QNC23" s="877"/>
      <c r="QND23" s="877"/>
      <c r="QNE23" s="877"/>
      <c r="QNF23" s="877"/>
      <c r="QNG23" s="877"/>
      <c r="QNH23" s="877"/>
      <c r="QNI23" s="877"/>
      <c r="QNJ23" s="877"/>
      <c r="QNK23" s="877"/>
      <c r="QNL23" s="877"/>
      <c r="QNM23" s="877"/>
      <c r="QNN23" s="877"/>
      <c r="QNO23" s="877"/>
      <c r="QNP23" s="877"/>
      <c r="QNQ23" s="877"/>
      <c r="QNR23" s="877"/>
      <c r="QNS23" s="877"/>
      <c r="QNT23" s="877"/>
      <c r="QNU23" s="877"/>
      <c r="QNV23" s="877"/>
      <c r="QNW23" s="877"/>
      <c r="QNX23" s="877"/>
      <c r="QNY23" s="877"/>
      <c r="QNZ23" s="877"/>
      <c r="QOA23" s="877"/>
      <c r="QOB23" s="877"/>
      <c r="QOC23" s="877"/>
      <c r="QOD23" s="877"/>
      <c r="QOE23" s="877"/>
      <c r="QOF23" s="877"/>
      <c r="QOG23" s="877"/>
      <c r="QOH23" s="877"/>
      <c r="QOI23" s="877"/>
      <c r="QOJ23" s="877"/>
      <c r="QOK23" s="877"/>
      <c r="QOL23" s="877"/>
      <c r="QOM23" s="877"/>
      <c r="QON23" s="877"/>
      <c r="QOO23" s="877"/>
      <c r="QOP23" s="877"/>
      <c r="QOQ23" s="877"/>
      <c r="QOR23" s="877"/>
      <c r="QOS23" s="877"/>
      <c r="QOT23" s="877"/>
      <c r="QOU23" s="877"/>
      <c r="QOV23" s="877"/>
      <c r="QOW23" s="877"/>
      <c r="QOX23" s="877"/>
      <c r="QOY23" s="877"/>
      <c r="QOZ23" s="877"/>
      <c r="QPA23" s="877"/>
      <c r="QPB23" s="877"/>
      <c r="QPC23" s="877"/>
      <c r="QPD23" s="877"/>
      <c r="QPE23" s="877"/>
      <c r="QPF23" s="877"/>
      <c r="QPG23" s="877"/>
      <c r="QPH23" s="877"/>
      <c r="QPI23" s="877"/>
      <c r="QPJ23" s="877"/>
      <c r="QPK23" s="877"/>
      <c r="QPL23" s="877"/>
      <c r="QPM23" s="877"/>
      <c r="QPN23" s="877"/>
      <c r="QPO23" s="877"/>
      <c r="QPP23" s="877"/>
      <c r="QPQ23" s="877"/>
      <c r="QPR23" s="877"/>
      <c r="QPS23" s="877"/>
      <c r="QPT23" s="877"/>
      <c r="QPU23" s="877"/>
      <c r="QPV23" s="877"/>
      <c r="QPW23" s="877"/>
      <c r="QPX23" s="877"/>
      <c r="QPY23" s="877"/>
      <c r="QPZ23" s="877"/>
      <c r="QQA23" s="877"/>
      <c r="QQB23" s="877"/>
      <c r="QQC23" s="877"/>
      <c r="QQD23" s="877"/>
      <c r="QQE23" s="877"/>
      <c r="QQF23" s="877"/>
      <c r="QQG23" s="877"/>
      <c r="QQH23" s="877"/>
      <c r="QQI23" s="877"/>
      <c r="QQJ23" s="877"/>
      <c r="QQK23" s="877"/>
      <c r="QQL23" s="877"/>
      <c r="QQM23" s="877"/>
      <c r="QQN23" s="877"/>
      <c r="QQO23" s="877"/>
      <c r="QQP23" s="877"/>
      <c r="QQQ23" s="877"/>
      <c r="QQR23" s="877"/>
      <c r="QQS23" s="877"/>
      <c r="QQT23" s="877"/>
      <c r="QQU23" s="877"/>
      <c r="QQV23" s="877"/>
      <c r="QQW23" s="877"/>
      <c r="QQX23" s="877"/>
      <c r="QQY23" s="877"/>
      <c r="QQZ23" s="877"/>
      <c r="QRA23" s="877"/>
      <c r="QRB23" s="877"/>
      <c r="QRC23" s="877"/>
      <c r="QRD23" s="877"/>
      <c r="QRE23" s="877"/>
      <c r="QRF23" s="877"/>
      <c r="QRG23" s="877"/>
      <c r="QRH23" s="877"/>
      <c r="QRI23" s="877"/>
      <c r="QRJ23" s="877"/>
      <c r="QRK23" s="877"/>
      <c r="QRL23" s="877"/>
      <c r="QRM23" s="877"/>
      <c r="QRN23" s="877"/>
      <c r="QRO23" s="877"/>
      <c r="QRP23" s="877"/>
      <c r="QRQ23" s="877"/>
      <c r="QRR23" s="877"/>
      <c r="QRS23" s="877"/>
      <c r="QRT23" s="877"/>
      <c r="QRU23" s="877"/>
      <c r="QRV23" s="877"/>
      <c r="QRW23" s="877"/>
      <c r="QRX23" s="877"/>
      <c r="QRY23" s="877"/>
      <c r="QRZ23" s="877"/>
      <c r="QSA23" s="877"/>
      <c r="QSB23" s="877"/>
      <c r="QSC23" s="877"/>
      <c r="QSD23" s="877"/>
      <c r="QSE23" s="877"/>
      <c r="QSF23" s="877"/>
      <c r="QSG23" s="877"/>
      <c r="QSH23" s="877"/>
      <c r="QSI23" s="877"/>
      <c r="QSJ23" s="877"/>
      <c r="QSK23" s="877"/>
      <c r="QSL23" s="877"/>
      <c r="QSM23" s="877"/>
      <c r="QSN23" s="877"/>
      <c r="QSO23" s="877"/>
      <c r="QSP23" s="877"/>
      <c r="QSQ23" s="877"/>
      <c r="QSR23" s="877"/>
      <c r="QSS23" s="877"/>
      <c r="QST23" s="877"/>
      <c r="QSU23" s="877"/>
      <c r="QSV23" s="877"/>
      <c r="QSW23" s="877"/>
      <c r="QSX23" s="877"/>
      <c r="QSY23" s="877"/>
      <c r="QSZ23" s="877"/>
      <c r="QTA23" s="877"/>
      <c r="QTB23" s="877"/>
      <c r="QTC23" s="877"/>
      <c r="QTD23" s="877"/>
      <c r="QTE23" s="877"/>
      <c r="QTF23" s="877"/>
      <c r="QTG23" s="877"/>
      <c r="QTH23" s="877"/>
      <c r="QTI23" s="877"/>
      <c r="QTJ23" s="877"/>
      <c r="QTK23" s="877"/>
      <c r="QTL23" s="877"/>
      <c r="QTM23" s="877"/>
      <c r="QTN23" s="877"/>
      <c r="QTO23" s="877"/>
      <c r="QTP23" s="877"/>
      <c r="QTQ23" s="877"/>
      <c r="QTR23" s="877"/>
      <c r="QTS23" s="877"/>
      <c r="QTT23" s="877"/>
      <c r="QTU23" s="877"/>
      <c r="QTV23" s="877"/>
      <c r="QTW23" s="877"/>
      <c r="QTX23" s="877"/>
      <c r="QTY23" s="877"/>
      <c r="QTZ23" s="877"/>
      <c r="QUA23" s="877"/>
      <c r="QUB23" s="877"/>
      <c r="QUC23" s="877"/>
      <c r="QUD23" s="877"/>
      <c r="QUE23" s="877"/>
      <c r="QUF23" s="877"/>
      <c r="QUG23" s="877"/>
      <c r="QUH23" s="877"/>
      <c r="QUI23" s="877"/>
      <c r="QUJ23" s="877"/>
      <c r="QUK23" s="877"/>
      <c r="QUL23" s="877"/>
      <c r="QUM23" s="877"/>
      <c r="QUN23" s="877"/>
      <c r="QUO23" s="877"/>
      <c r="QUP23" s="877"/>
      <c r="QUQ23" s="877"/>
      <c r="QUR23" s="877"/>
      <c r="QUS23" s="877"/>
      <c r="QUT23" s="877"/>
      <c r="QUU23" s="877"/>
      <c r="QUV23" s="877"/>
      <c r="QUW23" s="877"/>
      <c r="QUX23" s="877"/>
      <c r="QUY23" s="877"/>
      <c r="QUZ23" s="877"/>
      <c r="QVA23" s="877"/>
      <c r="QVB23" s="877"/>
      <c r="QVC23" s="877"/>
      <c r="QVD23" s="877"/>
      <c r="QVE23" s="877"/>
      <c r="QVF23" s="877"/>
      <c r="QVG23" s="877"/>
      <c r="QVH23" s="877"/>
      <c r="QVI23" s="877"/>
      <c r="QVJ23" s="877"/>
      <c r="QVK23" s="877"/>
      <c r="QVL23" s="877"/>
      <c r="QVM23" s="877"/>
      <c r="QVN23" s="877"/>
      <c r="QVO23" s="877"/>
      <c r="QVP23" s="877"/>
      <c r="QVQ23" s="877"/>
      <c r="QVR23" s="877"/>
      <c r="QVS23" s="877"/>
      <c r="QVT23" s="877"/>
      <c r="QVU23" s="877"/>
      <c r="QVV23" s="877"/>
      <c r="QVW23" s="877"/>
      <c r="QVX23" s="877"/>
      <c r="QVY23" s="877"/>
      <c r="QVZ23" s="877"/>
      <c r="QWA23" s="877"/>
      <c r="QWB23" s="877"/>
      <c r="QWC23" s="877"/>
      <c r="QWD23" s="877"/>
      <c r="QWE23" s="877"/>
      <c r="QWF23" s="877"/>
      <c r="QWG23" s="877"/>
      <c r="QWH23" s="877"/>
      <c r="QWI23" s="877"/>
      <c r="QWJ23" s="877"/>
      <c r="QWK23" s="877"/>
      <c r="QWL23" s="877"/>
      <c r="QWM23" s="877"/>
      <c r="QWN23" s="877"/>
      <c r="QWO23" s="877"/>
      <c r="QWP23" s="877"/>
      <c r="QWQ23" s="877"/>
      <c r="QWR23" s="877"/>
      <c r="QWS23" s="877"/>
      <c r="QWT23" s="877"/>
      <c r="QWU23" s="877"/>
      <c r="QWV23" s="877"/>
      <c r="QWW23" s="877"/>
      <c r="QWX23" s="877"/>
      <c r="QWY23" s="877"/>
      <c r="QWZ23" s="877"/>
      <c r="QXA23" s="877"/>
      <c r="QXB23" s="877"/>
      <c r="QXC23" s="877"/>
      <c r="QXD23" s="877"/>
      <c r="QXE23" s="877"/>
      <c r="QXF23" s="877"/>
      <c r="QXG23" s="877"/>
      <c r="QXH23" s="877"/>
      <c r="QXI23" s="877"/>
      <c r="QXJ23" s="877"/>
      <c r="QXK23" s="877"/>
      <c r="QXL23" s="877"/>
      <c r="QXM23" s="877"/>
      <c r="QXN23" s="877"/>
      <c r="QXO23" s="877"/>
      <c r="QXP23" s="877"/>
      <c r="QXQ23" s="877"/>
      <c r="QXR23" s="877"/>
      <c r="QXS23" s="877"/>
      <c r="QXT23" s="877"/>
      <c r="QXU23" s="877"/>
      <c r="QXV23" s="877"/>
      <c r="QXW23" s="877"/>
      <c r="QXX23" s="877"/>
      <c r="QXY23" s="877"/>
      <c r="QXZ23" s="877"/>
      <c r="QYA23" s="877"/>
      <c r="QYB23" s="877"/>
      <c r="QYC23" s="877"/>
      <c r="QYD23" s="877"/>
      <c r="QYE23" s="877"/>
      <c r="QYF23" s="877"/>
      <c r="QYG23" s="877"/>
      <c r="QYH23" s="877"/>
      <c r="QYI23" s="877"/>
      <c r="QYJ23" s="877"/>
      <c r="QYK23" s="877"/>
      <c r="QYL23" s="877"/>
      <c r="QYM23" s="877"/>
      <c r="QYN23" s="877"/>
      <c r="QYO23" s="877"/>
      <c r="QYP23" s="877"/>
      <c r="QYQ23" s="877"/>
      <c r="QYR23" s="877"/>
      <c r="QYS23" s="877"/>
      <c r="QYT23" s="877"/>
      <c r="QYU23" s="877"/>
      <c r="QYV23" s="877"/>
      <c r="QYW23" s="877"/>
      <c r="QYX23" s="877"/>
      <c r="QYY23" s="877"/>
      <c r="QYZ23" s="877"/>
      <c r="QZA23" s="877"/>
      <c r="QZB23" s="877"/>
      <c r="QZC23" s="877"/>
      <c r="QZD23" s="877"/>
      <c r="QZE23" s="877"/>
      <c r="QZF23" s="877"/>
      <c r="QZG23" s="877"/>
      <c r="QZH23" s="877"/>
      <c r="QZI23" s="877"/>
      <c r="QZJ23" s="877"/>
      <c r="QZK23" s="877"/>
      <c r="QZL23" s="877"/>
      <c r="QZM23" s="877"/>
      <c r="QZN23" s="877"/>
      <c r="QZO23" s="877"/>
      <c r="QZP23" s="877"/>
      <c r="QZQ23" s="877"/>
      <c r="QZR23" s="877"/>
      <c r="QZS23" s="877"/>
      <c r="QZT23" s="877"/>
      <c r="QZU23" s="877"/>
      <c r="QZV23" s="877"/>
      <c r="QZW23" s="877"/>
      <c r="QZX23" s="877"/>
      <c r="QZY23" s="877"/>
      <c r="QZZ23" s="877"/>
      <c r="RAA23" s="877"/>
      <c r="RAB23" s="877"/>
      <c r="RAC23" s="877"/>
      <c r="RAD23" s="877"/>
      <c r="RAE23" s="877"/>
      <c r="RAF23" s="877"/>
      <c r="RAG23" s="877"/>
      <c r="RAH23" s="877"/>
      <c r="RAI23" s="877"/>
      <c r="RAJ23" s="877"/>
      <c r="RAK23" s="877"/>
      <c r="RAL23" s="877"/>
      <c r="RAM23" s="877"/>
      <c r="RAN23" s="877"/>
      <c r="RAO23" s="877"/>
      <c r="RAP23" s="877"/>
      <c r="RAQ23" s="877"/>
      <c r="RAR23" s="877"/>
      <c r="RAS23" s="877"/>
      <c r="RAT23" s="877"/>
      <c r="RAU23" s="877"/>
      <c r="RAV23" s="877"/>
      <c r="RAW23" s="877"/>
      <c r="RAX23" s="877"/>
      <c r="RAY23" s="877"/>
      <c r="RAZ23" s="877"/>
      <c r="RBA23" s="877"/>
      <c r="RBB23" s="877"/>
      <c r="RBC23" s="877"/>
      <c r="RBD23" s="877"/>
      <c r="RBE23" s="877"/>
      <c r="RBF23" s="877"/>
      <c r="RBG23" s="877"/>
      <c r="RBH23" s="877"/>
      <c r="RBI23" s="877"/>
      <c r="RBJ23" s="877"/>
      <c r="RBK23" s="877"/>
      <c r="RBL23" s="877"/>
      <c r="RBM23" s="877"/>
      <c r="RBN23" s="877"/>
      <c r="RBO23" s="877"/>
      <c r="RBP23" s="877"/>
      <c r="RBQ23" s="877"/>
      <c r="RBR23" s="877"/>
      <c r="RBS23" s="877"/>
      <c r="RBT23" s="877"/>
      <c r="RBU23" s="877"/>
      <c r="RBV23" s="877"/>
      <c r="RBW23" s="877"/>
      <c r="RBX23" s="877"/>
      <c r="RBY23" s="877"/>
      <c r="RBZ23" s="877"/>
      <c r="RCA23" s="877"/>
      <c r="RCB23" s="877"/>
      <c r="RCC23" s="877"/>
      <c r="RCD23" s="877"/>
      <c r="RCE23" s="877"/>
      <c r="RCF23" s="877"/>
      <c r="RCG23" s="877"/>
      <c r="RCH23" s="877"/>
      <c r="RCI23" s="877"/>
      <c r="RCJ23" s="877"/>
      <c r="RCK23" s="877"/>
      <c r="RCL23" s="877"/>
      <c r="RCM23" s="877"/>
      <c r="RCN23" s="877"/>
      <c r="RCO23" s="877"/>
      <c r="RCP23" s="877"/>
      <c r="RCQ23" s="877"/>
      <c r="RCR23" s="877"/>
      <c r="RCS23" s="877"/>
      <c r="RCT23" s="877"/>
      <c r="RCU23" s="877"/>
      <c r="RCV23" s="877"/>
      <c r="RCW23" s="877"/>
      <c r="RCX23" s="877"/>
      <c r="RCY23" s="877"/>
      <c r="RCZ23" s="877"/>
      <c r="RDA23" s="877"/>
      <c r="RDB23" s="877"/>
      <c r="RDC23" s="877"/>
      <c r="RDD23" s="877"/>
      <c r="RDE23" s="877"/>
      <c r="RDF23" s="877"/>
      <c r="RDG23" s="877"/>
      <c r="RDH23" s="877"/>
      <c r="RDI23" s="877"/>
      <c r="RDJ23" s="877"/>
      <c r="RDK23" s="877"/>
      <c r="RDL23" s="877"/>
      <c r="RDM23" s="877"/>
      <c r="RDN23" s="877"/>
      <c r="RDO23" s="877"/>
      <c r="RDP23" s="877"/>
      <c r="RDQ23" s="877"/>
      <c r="RDR23" s="877"/>
      <c r="RDS23" s="877"/>
      <c r="RDT23" s="877"/>
      <c r="RDU23" s="877"/>
      <c r="RDV23" s="877"/>
      <c r="RDW23" s="877"/>
      <c r="RDX23" s="877"/>
      <c r="RDY23" s="877"/>
      <c r="RDZ23" s="877"/>
      <c r="REA23" s="877"/>
      <c r="REB23" s="877"/>
      <c r="REC23" s="877"/>
      <c r="RED23" s="877"/>
      <c r="REE23" s="877"/>
      <c r="REF23" s="877"/>
      <c r="REG23" s="877"/>
      <c r="REH23" s="877"/>
      <c r="REI23" s="877"/>
      <c r="REJ23" s="877"/>
      <c r="REK23" s="877"/>
      <c r="REL23" s="877"/>
      <c r="REM23" s="877"/>
      <c r="REN23" s="877"/>
      <c r="REO23" s="877"/>
      <c r="REP23" s="877"/>
      <c r="REQ23" s="877"/>
      <c r="RER23" s="877"/>
      <c r="RES23" s="877"/>
      <c r="RET23" s="877"/>
      <c r="REU23" s="877"/>
      <c r="REV23" s="877"/>
      <c r="REW23" s="877"/>
      <c r="REX23" s="877"/>
      <c r="REY23" s="877"/>
      <c r="REZ23" s="877"/>
      <c r="RFA23" s="877"/>
      <c r="RFB23" s="877"/>
      <c r="RFC23" s="877"/>
      <c r="RFD23" s="877"/>
      <c r="RFE23" s="877"/>
      <c r="RFF23" s="877"/>
      <c r="RFG23" s="877"/>
      <c r="RFH23" s="877"/>
      <c r="RFI23" s="877"/>
      <c r="RFJ23" s="877"/>
      <c r="RFK23" s="877"/>
      <c r="RFL23" s="877"/>
      <c r="RFM23" s="877"/>
      <c r="RFN23" s="877"/>
      <c r="RFO23" s="877"/>
      <c r="RFP23" s="877"/>
      <c r="RFQ23" s="877"/>
      <c r="RFR23" s="877"/>
      <c r="RFS23" s="877"/>
      <c r="RFT23" s="877"/>
      <c r="RFU23" s="877"/>
      <c r="RFV23" s="877"/>
      <c r="RFW23" s="877"/>
      <c r="RFX23" s="877"/>
      <c r="RFY23" s="877"/>
      <c r="RFZ23" s="877"/>
      <c r="RGA23" s="877"/>
      <c r="RGB23" s="877"/>
      <c r="RGC23" s="877"/>
      <c r="RGD23" s="877"/>
      <c r="RGE23" s="877"/>
      <c r="RGF23" s="877"/>
      <c r="RGG23" s="877"/>
      <c r="RGH23" s="877"/>
      <c r="RGI23" s="877"/>
      <c r="RGJ23" s="877"/>
      <c r="RGK23" s="877"/>
      <c r="RGL23" s="877"/>
      <c r="RGM23" s="877"/>
      <c r="RGN23" s="877"/>
      <c r="RGO23" s="877"/>
      <c r="RGP23" s="877"/>
      <c r="RGQ23" s="877"/>
      <c r="RGR23" s="877"/>
      <c r="RGS23" s="877"/>
      <c r="RGT23" s="877"/>
      <c r="RGU23" s="877"/>
      <c r="RGV23" s="877"/>
      <c r="RGW23" s="877"/>
      <c r="RGX23" s="877"/>
      <c r="RGY23" s="877"/>
      <c r="RGZ23" s="877"/>
      <c r="RHA23" s="877"/>
      <c r="RHB23" s="877"/>
      <c r="RHC23" s="877"/>
      <c r="RHD23" s="877"/>
      <c r="RHE23" s="877"/>
      <c r="RHF23" s="877"/>
      <c r="RHG23" s="877"/>
      <c r="RHH23" s="877"/>
      <c r="RHI23" s="877"/>
      <c r="RHJ23" s="877"/>
      <c r="RHK23" s="877"/>
      <c r="RHL23" s="877"/>
      <c r="RHM23" s="877"/>
      <c r="RHN23" s="877"/>
      <c r="RHO23" s="877"/>
      <c r="RHP23" s="877"/>
      <c r="RHQ23" s="877"/>
      <c r="RHR23" s="877"/>
      <c r="RHS23" s="877"/>
      <c r="RHT23" s="877"/>
      <c r="RHU23" s="877"/>
      <c r="RHV23" s="877"/>
      <c r="RHW23" s="877"/>
      <c r="RHX23" s="877"/>
      <c r="RHY23" s="877"/>
      <c r="RHZ23" s="877"/>
      <c r="RIA23" s="877"/>
      <c r="RIB23" s="877"/>
      <c r="RIC23" s="877"/>
      <c r="RID23" s="877"/>
      <c r="RIE23" s="877"/>
      <c r="RIF23" s="877"/>
      <c r="RIG23" s="877"/>
      <c r="RIH23" s="877"/>
      <c r="RII23" s="877"/>
      <c r="RIJ23" s="877"/>
      <c r="RIK23" s="877"/>
      <c r="RIL23" s="877"/>
      <c r="RIM23" s="877"/>
      <c r="RIN23" s="877"/>
      <c r="RIO23" s="877"/>
      <c r="RIP23" s="877"/>
      <c r="RIQ23" s="877"/>
      <c r="RIR23" s="877"/>
      <c r="RIS23" s="877"/>
      <c r="RIT23" s="877"/>
      <c r="RIU23" s="877"/>
      <c r="RIV23" s="877"/>
      <c r="RIW23" s="877"/>
      <c r="RIX23" s="877"/>
      <c r="RIY23" s="877"/>
      <c r="RIZ23" s="877"/>
      <c r="RJA23" s="877"/>
      <c r="RJB23" s="877"/>
      <c r="RJC23" s="877"/>
      <c r="RJD23" s="877"/>
      <c r="RJE23" s="877"/>
      <c r="RJF23" s="877"/>
      <c r="RJG23" s="877"/>
      <c r="RJH23" s="877"/>
      <c r="RJI23" s="877"/>
      <c r="RJJ23" s="877"/>
      <c r="RJK23" s="877"/>
      <c r="RJL23" s="877"/>
      <c r="RJM23" s="877"/>
      <c r="RJN23" s="877"/>
      <c r="RJO23" s="877"/>
      <c r="RJP23" s="877"/>
      <c r="RJQ23" s="877"/>
      <c r="RJR23" s="877"/>
      <c r="RJS23" s="877"/>
      <c r="RJT23" s="877"/>
      <c r="RJU23" s="877"/>
      <c r="RJV23" s="877"/>
      <c r="RJW23" s="877"/>
      <c r="RJX23" s="877"/>
      <c r="RJY23" s="877"/>
      <c r="RJZ23" s="877"/>
      <c r="RKA23" s="877"/>
      <c r="RKB23" s="877"/>
      <c r="RKC23" s="877"/>
      <c r="RKD23" s="877"/>
      <c r="RKE23" s="877"/>
      <c r="RKF23" s="877"/>
      <c r="RKG23" s="877"/>
      <c r="RKH23" s="877"/>
      <c r="RKI23" s="877"/>
      <c r="RKJ23" s="877"/>
      <c r="RKK23" s="877"/>
      <c r="RKL23" s="877"/>
      <c r="RKM23" s="877"/>
      <c r="RKN23" s="877"/>
      <c r="RKO23" s="877"/>
      <c r="RKP23" s="877"/>
      <c r="RKQ23" s="877"/>
      <c r="RKR23" s="877"/>
      <c r="RKS23" s="877"/>
      <c r="RKT23" s="877"/>
      <c r="RKU23" s="877"/>
      <c r="RKV23" s="877"/>
      <c r="RKW23" s="877"/>
      <c r="RKX23" s="877"/>
      <c r="RKY23" s="877"/>
      <c r="RKZ23" s="877"/>
      <c r="RLA23" s="877"/>
      <c r="RLB23" s="877"/>
      <c r="RLC23" s="877"/>
      <c r="RLD23" s="877"/>
      <c r="RLE23" s="877"/>
      <c r="RLF23" s="877"/>
      <c r="RLG23" s="877"/>
      <c r="RLH23" s="877"/>
      <c r="RLI23" s="877"/>
      <c r="RLJ23" s="877"/>
      <c r="RLK23" s="877"/>
      <c r="RLL23" s="877"/>
      <c r="RLM23" s="877"/>
      <c r="RLN23" s="877"/>
      <c r="RLO23" s="877"/>
      <c r="RLP23" s="877"/>
      <c r="RLQ23" s="877"/>
      <c r="RLR23" s="877"/>
      <c r="RLS23" s="877"/>
      <c r="RLT23" s="877"/>
      <c r="RLU23" s="877"/>
      <c r="RLV23" s="877"/>
      <c r="RLW23" s="877"/>
      <c r="RLX23" s="877"/>
      <c r="RLY23" s="877"/>
      <c r="RLZ23" s="877"/>
      <c r="RMA23" s="877"/>
      <c r="RMB23" s="877"/>
      <c r="RMC23" s="877"/>
      <c r="RMD23" s="877"/>
      <c r="RME23" s="877"/>
      <c r="RMF23" s="877"/>
      <c r="RMG23" s="877"/>
      <c r="RMH23" s="877"/>
      <c r="RMI23" s="877"/>
      <c r="RMJ23" s="877"/>
      <c r="RMK23" s="877"/>
      <c r="RML23" s="877"/>
      <c r="RMM23" s="877"/>
      <c r="RMN23" s="877"/>
      <c r="RMO23" s="877"/>
      <c r="RMP23" s="877"/>
      <c r="RMQ23" s="877"/>
      <c r="RMR23" s="877"/>
      <c r="RMS23" s="877"/>
      <c r="RMT23" s="877"/>
      <c r="RMU23" s="877"/>
      <c r="RMV23" s="877"/>
      <c r="RMW23" s="877"/>
      <c r="RMX23" s="877"/>
      <c r="RMY23" s="877"/>
      <c r="RMZ23" s="877"/>
      <c r="RNA23" s="877"/>
      <c r="RNB23" s="877"/>
      <c r="RNC23" s="877"/>
      <c r="RND23" s="877"/>
      <c r="RNE23" s="877"/>
      <c r="RNF23" s="877"/>
      <c r="RNG23" s="877"/>
      <c r="RNH23" s="877"/>
      <c r="RNI23" s="877"/>
      <c r="RNJ23" s="877"/>
      <c r="RNK23" s="877"/>
      <c r="RNL23" s="877"/>
      <c r="RNM23" s="877"/>
      <c r="RNN23" s="877"/>
      <c r="RNO23" s="877"/>
      <c r="RNP23" s="877"/>
      <c r="RNQ23" s="877"/>
      <c r="RNR23" s="877"/>
      <c r="RNS23" s="877"/>
      <c r="RNT23" s="877"/>
      <c r="RNU23" s="877"/>
      <c r="RNV23" s="877"/>
      <c r="RNW23" s="877"/>
      <c r="RNX23" s="877"/>
      <c r="RNY23" s="877"/>
      <c r="RNZ23" s="877"/>
      <c r="ROA23" s="877"/>
      <c r="ROB23" s="877"/>
      <c r="ROC23" s="877"/>
      <c r="ROD23" s="877"/>
      <c r="ROE23" s="877"/>
      <c r="ROF23" s="877"/>
      <c r="ROG23" s="877"/>
      <c r="ROH23" s="877"/>
      <c r="ROI23" s="877"/>
      <c r="ROJ23" s="877"/>
      <c r="ROK23" s="877"/>
      <c r="ROL23" s="877"/>
      <c r="ROM23" s="877"/>
      <c r="RON23" s="877"/>
      <c r="ROO23" s="877"/>
      <c r="ROP23" s="877"/>
      <c r="ROQ23" s="877"/>
      <c r="ROR23" s="877"/>
      <c r="ROS23" s="877"/>
      <c r="ROT23" s="877"/>
      <c r="ROU23" s="877"/>
      <c r="ROV23" s="877"/>
      <c r="ROW23" s="877"/>
      <c r="ROX23" s="877"/>
      <c r="ROY23" s="877"/>
      <c r="ROZ23" s="877"/>
      <c r="RPA23" s="877"/>
      <c r="RPB23" s="877"/>
      <c r="RPC23" s="877"/>
      <c r="RPD23" s="877"/>
      <c r="RPE23" s="877"/>
      <c r="RPF23" s="877"/>
      <c r="RPG23" s="877"/>
      <c r="RPH23" s="877"/>
      <c r="RPI23" s="877"/>
      <c r="RPJ23" s="877"/>
      <c r="RPK23" s="877"/>
      <c r="RPL23" s="877"/>
      <c r="RPM23" s="877"/>
      <c r="RPN23" s="877"/>
      <c r="RPO23" s="877"/>
      <c r="RPP23" s="877"/>
      <c r="RPQ23" s="877"/>
      <c r="RPR23" s="877"/>
      <c r="RPS23" s="877"/>
      <c r="RPT23" s="877"/>
      <c r="RPU23" s="877"/>
      <c r="RPV23" s="877"/>
      <c r="RPW23" s="877"/>
      <c r="RPX23" s="877"/>
      <c r="RPY23" s="877"/>
      <c r="RPZ23" s="877"/>
      <c r="RQA23" s="877"/>
      <c r="RQB23" s="877"/>
      <c r="RQC23" s="877"/>
      <c r="RQD23" s="877"/>
      <c r="RQE23" s="877"/>
      <c r="RQF23" s="877"/>
      <c r="RQG23" s="877"/>
      <c r="RQH23" s="877"/>
      <c r="RQI23" s="877"/>
      <c r="RQJ23" s="877"/>
      <c r="RQK23" s="877"/>
      <c r="RQL23" s="877"/>
      <c r="RQM23" s="877"/>
      <c r="RQN23" s="877"/>
      <c r="RQO23" s="877"/>
      <c r="RQP23" s="877"/>
      <c r="RQQ23" s="877"/>
      <c r="RQR23" s="877"/>
      <c r="RQS23" s="877"/>
      <c r="RQT23" s="877"/>
      <c r="RQU23" s="877"/>
      <c r="RQV23" s="877"/>
      <c r="RQW23" s="877"/>
      <c r="RQX23" s="877"/>
      <c r="RQY23" s="877"/>
      <c r="RQZ23" s="877"/>
      <c r="RRA23" s="877"/>
      <c r="RRB23" s="877"/>
      <c r="RRC23" s="877"/>
      <c r="RRD23" s="877"/>
      <c r="RRE23" s="877"/>
      <c r="RRF23" s="877"/>
      <c r="RRG23" s="877"/>
      <c r="RRH23" s="877"/>
      <c r="RRI23" s="877"/>
      <c r="RRJ23" s="877"/>
      <c r="RRK23" s="877"/>
      <c r="RRL23" s="877"/>
      <c r="RRM23" s="877"/>
      <c r="RRN23" s="877"/>
      <c r="RRO23" s="877"/>
      <c r="RRP23" s="877"/>
      <c r="RRQ23" s="877"/>
      <c r="RRR23" s="877"/>
      <c r="RRS23" s="877"/>
      <c r="RRT23" s="877"/>
      <c r="RRU23" s="877"/>
      <c r="RRV23" s="877"/>
      <c r="RRW23" s="877"/>
      <c r="RRX23" s="877"/>
      <c r="RRY23" s="877"/>
      <c r="RRZ23" s="877"/>
      <c r="RSA23" s="877"/>
      <c r="RSB23" s="877"/>
      <c r="RSC23" s="877"/>
      <c r="RSD23" s="877"/>
      <c r="RSE23" s="877"/>
      <c r="RSF23" s="877"/>
      <c r="RSG23" s="877"/>
      <c r="RSH23" s="877"/>
      <c r="RSI23" s="877"/>
      <c r="RSJ23" s="877"/>
      <c r="RSK23" s="877"/>
      <c r="RSL23" s="877"/>
      <c r="RSM23" s="877"/>
      <c r="RSN23" s="877"/>
      <c r="RSO23" s="877"/>
      <c r="RSP23" s="877"/>
      <c r="RSQ23" s="877"/>
      <c r="RSR23" s="877"/>
      <c r="RSS23" s="877"/>
      <c r="RST23" s="877"/>
      <c r="RSU23" s="877"/>
      <c r="RSV23" s="877"/>
      <c r="RSW23" s="877"/>
      <c r="RSX23" s="877"/>
      <c r="RSY23" s="877"/>
      <c r="RSZ23" s="877"/>
      <c r="RTA23" s="877"/>
      <c r="RTB23" s="877"/>
      <c r="RTC23" s="877"/>
      <c r="RTD23" s="877"/>
      <c r="RTE23" s="877"/>
      <c r="RTF23" s="877"/>
      <c r="RTG23" s="877"/>
      <c r="RTH23" s="877"/>
      <c r="RTI23" s="877"/>
      <c r="RTJ23" s="877"/>
      <c r="RTK23" s="877"/>
      <c r="RTL23" s="877"/>
      <c r="RTM23" s="877"/>
      <c r="RTN23" s="877"/>
      <c r="RTO23" s="877"/>
      <c r="RTP23" s="877"/>
      <c r="RTQ23" s="877"/>
      <c r="RTR23" s="877"/>
      <c r="RTS23" s="877"/>
      <c r="RTT23" s="877"/>
      <c r="RTU23" s="877"/>
      <c r="RTV23" s="877"/>
      <c r="RTW23" s="877"/>
      <c r="RTX23" s="877"/>
      <c r="RTY23" s="877"/>
      <c r="RTZ23" s="877"/>
      <c r="RUA23" s="877"/>
      <c r="RUB23" s="877"/>
      <c r="RUC23" s="877"/>
      <c r="RUD23" s="877"/>
      <c r="RUE23" s="877"/>
      <c r="RUF23" s="877"/>
      <c r="RUG23" s="877"/>
      <c r="RUH23" s="877"/>
      <c r="RUI23" s="877"/>
      <c r="RUJ23" s="877"/>
      <c r="RUK23" s="877"/>
      <c r="RUL23" s="877"/>
      <c r="RUM23" s="877"/>
      <c r="RUN23" s="877"/>
      <c r="RUO23" s="877"/>
      <c r="RUP23" s="877"/>
      <c r="RUQ23" s="877"/>
      <c r="RUR23" s="877"/>
      <c r="RUS23" s="877"/>
      <c r="RUT23" s="877"/>
      <c r="RUU23" s="877"/>
      <c r="RUV23" s="877"/>
      <c r="RUW23" s="877"/>
      <c r="RUX23" s="877"/>
      <c r="RUY23" s="877"/>
      <c r="RUZ23" s="877"/>
      <c r="RVA23" s="877"/>
      <c r="RVB23" s="877"/>
      <c r="RVC23" s="877"/>
      <c r="RVD23" s="877"/>
      <c r="RVE23" s="877"/>
      <c r="RVF23" s="877"/>
      <c r="RVG23" s="877"/>
      <c r="RVH23" s="877"/>
      <c r="RVI23" s="877"/>
      <c r="RVJ23" s="877"/>
      <c r="RVK23" s="877"/>
      <c r="RVL23" s="877"/>
      <c r="RVM23" s="877"/>
      <c r="RVN23" s="877"/>
      <c r="RVO23" s="877"/>
      <c r="RVP23" s="877"/>
      <c r="RVQ23" s="877"/>
      <c r="RVR23" s="877"/>
      <c r="RVS23" s="877"/>
      <c r="RVT23" s="877"/>
      <c r="RVU23" s="877"/>
      <c r="RVV23" s="877"/>
      <c r="RVW23" s="877"/>
      <c r="RVX23" s="877"/>
      <c r="RVY23" s="877"/>
      <c r="RVZ23" s="877"/>
      <c r="RWA23" s="877"/>
      <c r="RWB23" s="877"/>
      <c r="RWC23" s="877"/>
      <c r="RWD23" s="877"/>
      <c r="RWE23" s="877"/>
      <c r="RWF23" s="877"/>
      <c r="RWG23" s="877"/>
      <c r="RWH23" s="877"/>
      <c r="RWI23" s="877"/>
      <c r="RWJ23" s="877"/>
      <c r="RWK23" s="877"/>
      <c r="RWL23" s="877"/>
      <c r="RWM23" s="877"/>
      <c r="RWN23" s="877"/>
      <c r="RWO23" s="877"/>
      <c r="RWP23" s="877"/>
      <c r="RWQ23" s="877"/>
      <c r="RWR23" s="877"/>
      <c r="RWS23" s="877"/>
      <c r="RWT23" s="877"/>
      <c r="RWU23" s="877"/>
      <c r="RWV23" s="877"/>
      <c r="RWW23" s="877"/>
      <c r="RWX23" s="877"/>
      <c r="RWY23" s="877"/>
      <c r="RWZ23" s="877"/>
      <c r="RXA23" s="877"/>
      <c r="RXB23" s="877"/>
      <c r="RXC23" s="877"/>
      <c r="RXD23" s="877"/>
      <c r="RXE23" s="877"/>
      <c r="RXF23" s="877"/>
      <c r="RXG23" s="877"/>
      <c r="RXH23" s="877"/>
      <c r="RXI23" s="877"/>
      <c r="RXJ23" s="877"/>
      <c r="RXK23" s="877"/>
      <c r="RXL23" s="877"/>
      <c r="RXM23" s="877"/>
      <c r="RXN23" s="877"/>
      <c r="RXO23" s="877"/>
      <c r="RXP23" s="877"/>
      <c r="RXQ23" s="877"/>
      <c r="RXR23" s="877"/>
      <c r="RXS23" s="877"/>
      <c r="RXT23" s="877"/>
      <c r="RXU23" s="877"/>
      <c r="RXV23" s="877"/>
      <c r="RXW23" s="877"/>
      <c r="RXX23" s="877"/>
      <c r="RXY23" s="877"/>
      <c r="RXZ23" s="877"/>
      <c r="RYA23" s="877"/>
      <c r="RYB23" s="877"/>
      <c r="RYC23" s="877"/>
      <c r="RYD23" s="877"/>
      <c r="RYE23" s="877"/>
      <c r="RYF23" s="877"/>
      <c r="RYG23" s="877"/>
      <c r="RYH23" s="877"/>
      <c r="RYI23" s="877"/>
      <c r="RYJ23" s="877"/>
      <c r="RYK23" s="877"/>
      <c r="RYL23" s="877"/>
      <c r="RYM23" s="877"/>
      <c r="RYN23" s="877"/>
      <c r="RYO23" s="877"/>
      <c r="RYP23" s="877"/>
      <c r="RYQ23" s="877"/>
      <c r="RYR23" s="877"/>
      <c r="RYS23" s="877"/>
      <c r="RYT23" s="877"/>
      <c r="RYU23" s="877"/>
      <c r="RYV23" s="877"/>
      <c r="RYW23" s="877"/>
      <c r="RYX23" s="877"/>
      <c r="RYY23" s="877"/>
      <c r="RYZ23" s="877"/>
      <c r="RZA23" s="877"/>
      <c r="RZB23" s="877"/>
      <c r="RZC23" s="877"/>
      <c r="RZD23" s="877"/>
      <c r="RZE23" s="877"/>
      <c r="RZF23" s="877"/>
      <c r="RZG23" s="877"/>
      <c r="RZH23" s="877"/>
      <c r="RZI23" s="877"/>
      <c r="RZJ23" s="877"/>
      <c r="RZK23" s="877"/>
      <c r="RZL23" s="877"/>
      <c r="RZM23" s="877"/>
      <c r="RZN23" s="877"/>
      <c r="RZO23" s="877"/>
      <c r="RZP23" s="877"/>
      <c r="RZQ23" s="877"/>
      <c r="RZR23" s="877"/>
      <c r="RZS23" s="877"/>
      <c r="RZT23" s="877"/>
      <c r="RZU23" s="877"/>
      <c r="RZV23" s="877"/>
      <c r="RZW23" s="877"/>
      <c r="RZX23" s="877"/>
      <c r="RZY23" s="877"/>
      <c r="RZZ23" s="877"/>
      <c r="SAA23" s="877"/>
      <c r="SAB23" s="877"/>
      <c r="SAC23" s="877"/>
      <c r="SAD23" s="877"/>
      <c r="SAE23" s="877"/>
      <c r="SAF23" s="877"/>
      <c r="SAG23" s="877"/>
      <c r="SAH23" s="877"/>
      <c r="SAI23" s="877"/>
      <c r="SAJ23" s="877"/>
      <c r="SAK23" s="877"/>
      <c r="SAL23" s="877"/>
      <c r="SAM23" s="877"/>
      <c r="SAN23" s="877"/>
      <c r="SAO23" s="877"/>
      <c r="SAP23" s="877"/>
      <c r="SAQ23" s="877"/>
      <c r="SAR23" s="877"/>
      <c r="SAS23" s="877"/>
      <c r="SAT23" s="877"/>
      <c r="SAU23" s="877"/>
      <c r="SAV23" s="877"/>
      <c r="SAW23" s="877"/>
      <c r="SAX23" s="877"/>
      <c r="SAY23" s="877"/>
      <c r="SAZ23" s="877"/>
      <c r="SBA23" s="877"/>
      <c r="SBB23" s="877"/>
      <c r="SBC23" s="877"/>
      <c r="SBD23" s="877"/>
      <c r="SBE23" s="877"/>
      <c r="SBF23" s="877"/>
      <c r="SBG23" s="877"/>
      <c r="SBH23" s="877"/>
      <c r="SBI23" s="877"/>
      <c r="SBJ23" s="877"/>
      <c r="SBK23" s="877"/>
      <c r="SBL23" s="877"/>
      <c r="SBM23" s="877"/>
      <c r="SBN23" s="877"/>
      <c r="SBO23" s="877"/>
      <c r="SBP23" s="877"/>
      <c r="SBQ23" s="877"/>
      <c r="SBR23" s="877"/>
      <c r="SBS23" s="877"/>
      <c r="SBT23" s="877"/>
      <c r="SBU23" s="877"/>
      <c r="SBV23" s="877"/>
      <c r="SBW23" s="877"/>
      <c r="SBX23" s="877"/>
      <c r="SBY23" s="877"/>
      <c r="SBZ23" s="877"/>
      <c r="SCA23" s="877"/>
      <c r="SCB23" s="877"/>
      <c r="SCC23" s="877"/>
      <c r="SCD23" s="877"/>
      <c r="SCE23" s="877"/>
      <c r="SCF23" s="877"/>
      <c r="SCG23" s="877"/>
      <c r="SCH23" s="877"/>
      <c r="SCI23" s="877"/>
      <c r="SCJ23" s="877"/>
      <c r="SCK23" s="877"/>
      <c r="SCL23" s="877"/>
      <c r="SCM23" s="877"/>
      <c r="SCN23" s="877"/>
      <c r="SCO23" s="877"/>
      <c r="SCP23" s="877"/>
      <c r="SCQ23" s="877"/>
      <c r="SCR23" s="877"/>
      <c r="SCS23" s="877"/>
      <c r="SCT23" s="877"/>
      <c r="SCU23" s="877"/>
      <c r="SCV23" s="877"/>
      <c r="SCW23" s="877"/>
      <c r="SCX23" s="877"/>
      <c r="SCY23" s="877"/>
      <c r="SCZ23" s="877"/>
      <c r="SDA23" s="877"/>
      <c r="SDB23" s="877"/>
      <c r="SDC23" s="877"/>
      <c r="SDD23" s="877"/>
      <c r="SDE23" s="877"/>
      <c r="SDF23" s="877"/>
      <c r="SDG23" s="877"/>
      <c r="SDH23" s="877"/>
      <c r="SDI23" s="877"/>
      <c r="SDJ23" s="877"/>
      <c r="SDK23" s="877"/>
      <c r="SDL23" s="877"/>
      <c r="SDM23" s="877"/>
      <c r="SDN23" s="877"/>
      <c r="SDO23" s="877"/>
      <c r="SDP23" s="877"/>
      <c r="SDQ23" s="877"/>
      <c r="SDR23" s="877"/>
      <c r="SDS23" s="877"/>
      <c r="SDT23" s="877"/>
      <c r="SDU23" s="877"/>
      <c r="SDV23" s="877"/>
      <c r="SDW23" s="877"/>
      <c r="SDX23" s="877"/>
      <c r="SDY23" s="877"/>
      <c r="SDZ23" s="877"/>
      <c r="SEA23" s="877"/>
      <c r="SEB23" s="877"/>
      <c r="SEC23" s="877"/>
      <c r="SED23" s="877"/>
      <c r="SEE23" s="877"/>
      <c r="SEF23" s="877"/>
      <c r="SEG23" s="877"/>
      <c r="SEH23" s="877"/>
      <c r="SEI23" s="877"/>
      <c r="SEJ23" s="877"/>
      <c r="SEK23" s="877"/>
      <c r="SEL23" s="877"/>
      <c r="SEM23" s="877"/>
      <c r="SEN23" s="877"/>
      <c r="SEO23" s="877"/>
      <c r="SEP23" s="877"/>
      <c r="SEQ23" s="877"/>
      <c r="SER23" s="877"/>
      <c r="SES23" s="877"/>
      <c r="SET23" s="877"/>
      <c r="SEU23" s="877"/>
      <c r="SEV23" s="877"/>
      <c r="SEW23" s="877"/>
      <c r="SEX23" s="877"/>
      <c r="SEY23" s="877"/>
      <c r="SEZ23" s="877"/>
      <c r="SFA23" s="877"/>
      <c r="SFB23" s="877"/>
      <c r="SFC23" s="877"/>
      <c r="SFD23" s="877"/>
      <c r="SFE23" s="877"/>
      <c r="SFF23" s="877"/>
      <c r="SFG23" s="877"/>
      <c r="SFH23" s="877"/>
      <c r="SFI23" s="877"/>
      <c r="SFJ23" s="877"/>
      <c r="SFK23" s="877"/>
      <c r="SFL23" s="877"/>
      <c r="SFM23" s="877"/>
      <c r="SFN23" s="877"/>
      <c r="SFO23" s="877"/>
      <c r="SFP23" s="877"/>
      <c r="SFQ23" s="877"/>
      <c r="SFR23" s="877"/>
      <c r="SFS23" s="877"/>
      <c r="SFT23" s="877"/>
      <c r="SFU23" s="877"/>
      <c r="SFV23" s="877"/>
      <c r="SFW23" s="877"/>
      <c r="SFX23" s="877"/>
      <c r="SFY23" s="877"/>
      <c r="SFZ23" s="877"/>
      <c r="SGA23" s="877"/>
      <c r="SGB23" s="877"/>
      <c r="SGC23" s="877"/>
      <c r="SGD23" s="877"/>
      <c r="SGE23" s="877"/>
      <c r="SGF23" s="877"/>
      <c r="SGG23" s="877"/>
      <c r="SGH23" s="877"/>
      <c r="SGI23" s="877"/>
      <c r="SGJ23" s="877"/>
      <c r="SGK23" s="877"/>
      <c r="SGL23" s="877"/>
      <c r="SGM23" s="877"/>
      <c r="SGN23" s="877"/>
      <c r="SGO23" s="877"/>
      <c r="SGP23" s="877"/>
      <c r="SGQ23" s="877"/>
      <c r="SGR23" s="877"/>
      <c r="SGS23" s="877"/>
      <c r="SGT23" s="877"/>
      <c r="SGU23" s="877"/>
      <c r="SGV23" s="877"/>
      <c r="SGW23" s="877"/>
      <c r="SGX23" s="877"/>
      <c r="SGY23" s="877"/>
      <c r="SGZ23" s="877"/>
      <c r="SHA23" s="877"/>
      <c r="SHB23" s="877"/>
      <c r="SHC23" s="877"/>
      <c r="SHD23" s="877"/>
      <c r="SHE23" s="877"/>
      <c r="SHF23" s="877"/>
      <c r="SHG23" s="877"/>
      <c r="SHH23" s="877"/>
      <c r="SHI23" s="877"/>
      <c r="SHJ23" s="877"/>
      <c r="SHK23" s="877"/>
      <c r="SHL23" s="877"/>
      <c r="SHM23" s="877"/>
      <c r="SHN23" s="877"/>
      <c r="SHO23" s="877"/>
      <c r="SHP23" s="877"/>
      <c r="SHQ23" s="877"/>
      <c r="SHR23" s="877"/>
      <c r="SHS23" s="877"/>
      <c r="SHT23" s="877"/>
      <c r="SHU23" s="877"/>
      <c r="SHV23" s="877"/>
      <c r="SHW23" s="877"/>
      <c r="SHX23" s="877"/>
      <c r="SHY23" s="877"/>
      <c r="SHZ23" s="877"/>
      <c r="SIA23" s="877"/>
      <c r="SIB23" s="877"/>
      <c r="SIC23" s="877"/>
      <c r="SID23" s="877"/>
      <c r="SIE23" s="877"/>
      <c r="SIF23" s="877"/>
      <c r="SIG23" s="877"/>
      <c r="SIH23" s="877"/>
      <c r="SII23" s="877"/>
      <c r="SIJ23" s="877"/>
      <c r="SIK23" s="877"/>
      <c r="SIL23" s="877"/>
      <c r="SIM23" s="877"/>
      <c r="SIN23" s="877"/>
      <c r="SIO23" s="877"/>
      <c r="SIP23" s="877"/>
      <c r="SIQ23" s="877"/>
      <c r="SIR23" s="877"/>
      <c r="SIS23" s="877"/>
      <c r="SIT23" s="877"/>
      <c r="SIU23" s="877"/>
      <c r="SIV23" s="877"/>
      <c r="SIW23" s="877"/>
      <c r="SIX23" s="877"/>
      <c r="SIY23" s="877"/>
      <c r="SIZ23" s="877"/>
      <c r="SJA23" s="877"/>
      <c r="SJB23" s="877"/>
      <c r="SJC23" s="877"/>
      <c r="SJD23" s="877"/>
      <c r="SJE23" s="877"/>
      <c r="SJF23" s="877"/>
      <c r="SJG23" s="877"/>
      <c r="SJH23" s="877"/>
      <c r="SJI23" s="877"/>
      <c r="SJJ23" s="877"/>
      <c r="SJK23" s="877"/>
      <c r="SJL23" s="877"/>
      <c r="SJM23" s="877"/>
      <c r="SJN23" s="877"/>
      <c r="SJO23" s="877"/>
      <c r="SJP23" s="877"/>
      <c r="SJQ23" s="877"/>
      <c r="SJR23" s="877"/>
      <c r="SJS23" s="877"/>
      <c r="SJT23" s="877"/>
      <c r="SJU23" s="877"/>
      <c r="SJV23" s="877"/>
      <c r="SJW23" s="877"/>
      <c r="SJX23" s="877"/>
      <c r="SJY23" s="877"/>
      <c r="SJZ23" s="877"/>
      <c r="SKA23" s="877"/>
      <c r="SKB23" s="877"/>
      <c r="SKC23" s="877"/>
      <c r="SKD23" s="877"/>
      <c r="SKE23" s="877"/>
      <c r="SKF23" s="877"/>
      <c r="SKG23" s="877"/>
      <c r="SKH23" s="877"/>
      <c r="SKI23" s="877"/>
      <c r="SKJ23" s="877"/>
      <c r="SKK23" s="877"/>
      <c r="SKL23" s="877"/>
      <c r="SKM23" s="877"/>
      <c r="SKN23" s="877"/>
      <c r="SKO23" s="877"/>
      <c r="SKP23" s="877"/>
      <c r="SKQ23" s="877"/>
      <c r="SKR23" s="877"/>
      <c r="SKS23" s="877"/>
      <c r="SKT23" s="877"/>
      <c r="SKU23" s="877"/>
      <c r="SKV23" s="877"/>
      <c r="SKW23" s="877"/>
      <c r="SKX23" s="877"/>
      <c r="SKY23" s="877"/>
      <c r="SKZ23" s="877"/>
      <c r="SLA23" s="877"/>
      <c r="SLB23" s="877"/>
      <c r="SLC23" s="877"/>
      <c r="SLD23" s="877"/>
      <c r="SLE23" s="877"/>
      <c r="SLF23" s="877"/>
      <c r="SLG23" s="877"/>
      <c r="SLH23" s="877"/>
      <c r="SLI23" s="877"/>
      <c r="SLJ23" s="877"/>
      <c r="SLK23" s="877"/>
      <c r="SLL23" s="877"/>
      <c r="SLM23" s="877"/>
      <c r="SLN23" s="877"/>
      <c r="SLO23" s="877"/>
      <c r="SLP23" s="877"/>
      <c r="SLQ23" s="877"/>
      <c r="SLR23" s="877"/>
      <c r="SLS23" s="877"/>
      <c r="SLT23" s="877"/>
      <c r="SLU23" s="877"/>
      <c r="SLV23" s="877"/>
      <c r="SLW23" s="877"/>
      <c r="SLX23" s="877"/>
      <c r="SLY23" s="877"/>
      <c r="SLZ23" s="877"/>
      <c r="SMA23" s="877"/>
      <c r="SMB23" s="877"/>
      <c r="SMC23" s="877"/>
      <c r="SMD23" s="877"/>
      <c r="SME23" s="877"/>
      <c r="SMF23" s="877"/>
      <c r="SMG23" s="877"/>
      <c r="SMH23" s="877"/>
      <c r="SMI23" s="877"/>
      <c r="SMJ23" s="877"/>
      <c r="SMK23" s="877"/>
      <c r="SML23" s="877"/>
      <c r="SMM23" s="877"/>
      <c r="SMN23" s="877"/>
      <c r="SMO23" s="877"/>
      <c r="SMP23" s="877"/>
      <c r="SMQ23" s="877"/>
      <c r="SMR23" s="877"/>
      <c r="SMS23" s="877"/>
      <c r="SMT23" s="877"/>
      <c r="SMU23" s="877"/>
      <c r="SMV23" s="877"/>
      <c r="SMW23" s="877"/>
      <c r="SMX23" s="877"/>
      <c r="SMY23" s="877"/>
      <c r="SMZ23" s="877"/>
      <c r="SNA23" s="877"/>
      <c r="SNB23" s="877"/>
      <c r="SNC23" s="877"/>
      <c r="SND23" s="877"/>
      <c r="SNE23" s="877"/>
      <c r="SNF23" s="877"/>
      <c r="SNG23" s="877"/>
      <c r="SNH23" s="877"/>
      <c r="SNI23" s="877"/>
      <c r="SNJ23" s="877"/>
      <c r="SNK23" s="877"/>
      <c r="SNL23" s="877"/>
      <c r="SNM23" s="877"/>
      <c r="SNN23" s="877"/>
      <c r="SNO23" s="877"/>
      <c r="SNP23" s="877"/>
      <c r="SNQ23" s="877"/>
      <c r="SNR23" s="877"/>
      <c r="SNS23" s="877"/>
      <c r="SNT23" s="877"/>
      <c r="SNU23" s="877"/>
      <c r="SNV23" s="877"/>
      <c r="SNW23" s="877"/>
      <c r="SNX23" s="877"/>
      <c r="SNY23" s="877"/>
      <c r="SNZ23" s="877"/>
      <c r="SOA23" s="877"/>
      <c r="SOB23" s="877"/>
      <c r="SOC23" s="877"/>
      <c r="SOD23" s="877"/>
      <c r="SOE23" s="877"/>
      <c r="SOF23" s="877"/>
      <c r="SOG23" s="877"/>
      <c r="SOH23" s="877"/>
      <c r="SOI23" s="877"/>
      <c r="SOJ23" s="877"/>
      <c r="SOK23" s="877"/>
      <c r="SOL23" s="877"/>
      <c r="SOM23" s="877"/>
      <c r="SON23" s="877"/>
      <c r="SOO23" s="877"/>
      <c r="SOP23" s="877"/>
      <c r="SOQ23" s="877"/>
      <c r="SOR23" s="877"/>
      <c r="SOS23" s="877"/>
      <c r="SOT23" s="877"/>
      <c r="SOU23" s="877"/>
      <c r="SOV23" s="877"/>
      <c r="SOW23" s="877"/>
      <c r="SOX23" s="877"/>
      <c r="SOY23" s="877"/>
      <c r="SOZ23" s="877"/>
      <c r="SPA23" s="877"/>
      <c r="SPB23" s="877"/>
      <c r="SPC23" s="877"/>
      <c r="SPD23" s="877"/>
      <c r="SPE23" s="877"/>
      <c r="SPF23" s="877"/>
      <c r="SPG23" s="877"/>
      <c r="SPH23" s="877"/>
      <c r="SPI23" s="877"/>
      <c r="SPJ23" s="877"/>
      <c r="SPK23" s="877"/>
      <c r="SPL23" s="877"/>
      <c r="SPM23" s="877"/>
      <c r="SPN23" s="877"/>
      <c r="SPO23" s="877"/>
      <c r="SPP23" s="877"/>
      <c r="SPQ23" s="877"/>
      <c r="SPR23" s="877"/>
      <c r="SPS23" s="877"/>
      <c r="SPT23" s="877"/>
      <c r="SPU23" s="877"/>
      <c r="SPV23" s="877"/>
      <c r="SPW23" s="877"/>
      <c r="SPX23" s="877"/>
      <c r="SPY23" s="877"/>
      <c r="SPZ23" s="877"/>
      <c r="SQA23" s="877"/>
      <c r="SQB23" s="877"/>
      <c r="SQC23" s="877"/>
      <c r="SQD23" s="877"/>
      <c r="SQE23" s="877"/>
      <c r="SQF23" s="877"/>
      <c r="SQG23" s="877"/>
      <c r="SQH23" s="877"/>
      <c r="SQI23" s="877"/>
      <c r="SQJ23" s="877"/>
      <c r="SQK23" s="877"/>
      <c r="SQL23" s="877"/>
      <c r="SQM23" s="877"/>
      <c r="SQN23" s="877"/>
      <c r="SQO23" s="877"/>
      <c r="SQP23" s="877"/>
      <c r="SQQ23" s="877"/>
      <c r="SQR23" s="877"/>
      <c r="SQS23" s="877"/>
      <c r="SQT23" s="877"/>
      <c r="SQU23" s="877"/>
      <c r="SQV23" s="877"/>
      <c r="SQW23" s="877"/>
      <c r="SQX23" s="877"/>
      <c r="SQY23" s="877"/>
      <c r="SQZ23" s="877"/>
      <c r="SRA23" s="877"/>
      <c r="SRB23" s="877"/>
      <c r="SRC23" s="877"/>
      <c r="SRD23" s="877"/>
      <c r="SRE23" s="877"/>
      <c r="SRF23" s="877"/>
      <c r="SRG23" s="877"/>
      <c r="SRH23" s="877"/>
      <c r="SRI23" s="877"/>
      <c r="SRJ23" s="877"/>
      <c r="SRK23" s="877"/>
      <c r="SRL23" s="877"/>
      <c r="SRM23" s="877"/>
      <c r="SRN23" s="877"/>
      <c r="SRO23" s="877"/>
      <c r="SRP23" s="877"/>
      <c r="SRQ23" s="877"/>
      <c r="SRR23" s="877"/>
      <c r="SRS23" s="877"/>
      <c r="SRT23" s="877"/>
      <c r="SRU23" s="877"/>
      <c r="SRV23" s="877"/>
      <c r="SRW23" s="877"/>
      <c r="SRX23" s="877"/>
      <c r="SRY23" s="877"/>
      <c r="SRZ23" s="877"/>
      <c r="SSA23" s="877"/>
      <c r="SSB23" s="877"/>
      <c r="SSC23" s="877"/>
      <c r="SSD23" s="877"/>
      <c r="SSE23" s="877"/>
      <c r="SSF23" s="877"/>
      <c r="SSG23" s="877"/>
      <c r="SSH23" s="877"/>
      <c r="SSI23" s="877"/>
      <c r="SSJ23" s="877"/>
      <c r="SSK23" s="877"/>
      <c r="SSL23" s="877"/>
      <c r="SSM23" s="877"/>
      <c r="SSN23" s="877"/>
      <c r="SSO23" s="877"/>
      <c r="SSP23" s="877"/>
      <c r="SSQ23" s="877"/>
      <c r="SSR23" s="877"/>
      <c r="SSS23" s="877"/>
      <c r="SST23" s="877"/>
      <c r="SSU23" s="877"/>
      <c r="SSV23" s="877"/>
      <c r="SSW23" s="877"/>
      <c r="SSX23" s="877"/>
      <c r="SSY23" s="877"/>
      <c r="SSZ23" s="877"/>
      <c r="STA23" s="877"/>
      <c r="STB23" s="877"/>
      <c r="STC23" s="877"/>
      <c r="STD23" s="877"/>
      <c r="STE23" s="877"/>
      <c r="STF23" s="877"/>
      <c r="STG23" s="877"/>
      <c r="STH23" s="877"/>
      <c r="STI23" s="877"/>
      <c r="STJ23" s="877"/>
      <c r="STK23" s="877"/>
      <c r="STL23" s="877"/>
      <c r="STM23" s="877"/>
      <c r="STN23" s="877"/>
      <c r="STO23" s="877"/>
      <c r="STP23" s="877"/>
      <c r="STQ23" s="877"/>
      <c r="STR23" s="877"/>
      <c r="STS23" s="877"/>
      <c r="STT23" s="877"/>
      <c r="STU23" s="877"/>
      <c r="STV23" s="877"/>
      <c r="STW23" s="877"/>
      <c r="STX23" s="877"/>
      <c r="STY23" s="877"/>
      <c r="STZ23" s="877"/>
      <c r="SUA23" s="877"/>
      <c r="SUB23" s="877"/>
      <c r="SUC23" s="877"/>
      <c r="SUD23" s="877"/>
      <c r="SUE23" s="877"/>
      <c r="SUF23" s="877"/>
      <c r="SUG23" s="877"/>
      <c r="SUH23" s="877"/>
      <c r="SUI23" s="877"/>
      <c r="SUJ23" s="877"/>
      <c r="SUK23" s="877"/>
      <c r="SUL23" s="877"/>
      <c r="SUM23" s="877"/>
      <c r="SUN23" s="877"/>
      <c r="SUO23" s="877"/>
      <c r="SUP23" s="877"/>
      <c r="SUQ23" s="877"/>
      <c r="SUR23" s="877"/>
      <c r="SUS23" s="877"/>
      <c r="SUT23" s="877"/>
      <c r="SUU23" s="877"/>
      <c r="SUV23" s="877"/>
      <c r="SUW23" s="877"/>
      <c r="SUX23" s="877"/>
      <c r="SUY23" s="877"/>
      <c r="SUZ23" s="877"/>
      <c r="SVA23" s="877"/>
      <c r="SVB23" s="877"/>
      <c r="SVC23" s="877"/>
      <c r="SVD23" s="877"/>
      <c r="SVE23" s="877"/>
      <c r="SVF23" s="877"/>
      <c r="SVG23" s="877"/>
      <c r="SVH23" s="877"/>
      <c r="SVI23" s="877"/>
      <c r="SVJ23" s="877"/>
      <c r="SVK23" s="877"/>
      <c r="SVL23" s="877"/>
      <c r="SVM23" s="877"/>
      <c r="SVN23" s="877"/>
      <c r="SVO23" s="877"/>
      <c r="SVP23" s="877"/>
      <c r="SVQ23" s="877"/>
      <c r="SVR23" s="877"/>
      <c r="SVS23" s="877"/>
      <c r="SVT23" s="877"/>
      <c r="SVU23" s="877"/>
      <c r="SVV23" s="877"/>
      <c r="SVW23" s="877"/>
      <c r="SVX23" s="877"/>
      <c r="SVY23" s="877"/>
      <c r="SVZ23" s="877"/>
      <c r="SWA23" s="877"/>
      <c r="SWB23" s="877"/>
      <c r="SWC23" s="877"/>
      <c r="SWD23" s="877"/>
      <c r="SWE23" s="877"/>
      <c r="SWF23" s="877"/>
      <c r="SWG23" s="877"/>
      <c r="SWH23" s="877"/>
      <c r="SWI23" s="877"/>
      <c r="SWJ23" s="877"/>
      <c r="SWK23" s="877"/>
      <c r="SWL23" s="877"/>
      <c r="SWM23" s="877"/>
      <c r="SWN23" s="877"/>
      <c r="SWO23" s="877"/>
      <c r="SWP23" s="877"/>
      <c r="SWQ23" s="877"/>
      <c r="SWR23" s="877"/>
      <c r="SWS23" s="877"/>
      <c r="SWT23" s="877"/>
      <c r="SWU23" s="877"/>
      <c r="SWV23" s="877"/>
      <c r="SWW23" s="877"/>
      <c r="SWX23" s="877"/>
      <c r="SWY23" s="877"/>
      <c r="SWZ23" s="877"/>
      <c r="SXA23" s="877"/>
      <c r="SXB23" s="877"/>
      <c r="SXC23" s="877"/>
      <c r="SXD23" s="877"/>
      <c r="SXE23" s="877"/>
      <c r="SXF23" s="877"/>
      <c r="SXG23" s="877"/>
      <c r="SXH23" s="877"/>
      <c r="SXI23" s="877"/>
      <c r="SXJ23" s="877"/>
      <c r="SXK23" s="877"/>
      <c r="SXL23" s="877"/>
      <c r="SXM23" s="877"/>
      <c r="SXN23" s="877"/>
      <c r="SXO23" s="877"/>
      <c r="SXP23" s="877"/>
      <c r="SXQ23" s="877"/>
      <c r="SXR23" s="877"/>
      <c r="SXS23" s="877"/>
      <c r="SXT23" s="877"/>
      <c r="SXU23" s="877"/>
      <c r="SXV23" s="877"/>
      <c r="SXW23" s="877"/>
      <c r="SXX23" s="877"/>
      <c r="SXY23" s="877"/>
      <c r="SXZ23" s="877"/>
      <c r="SYA23" s="877"/>
      <c r="SYB23" s="877"/>
      <c r="SYC23" s="877"/>
      <c r="SYD23" s="877"/>
      <c r="SYE23" s="877"/>
      <c r="SYF23" s="877"/>
      <c r="SYG23" s="877"/>
      <c r="SYH23" s="877"/>
      <c r="SYI23" s="877"/>
      <c r="SYJ23" s="877"/>
      <c r="SYK23" s="877"/>
      <c r="SYL23" s="877"/>
      <c r="SYM23" s="877"/>
      <c r="SYN23" s="877"/>
      <c r="SYO23" s="877"/>
      <c r="SYP23" s="877"/>
      <c r="SYQ23" s="877"/>
      <c r="SYR23" s="877"/>
      <c r="SYS23" s="877"/>
      <c r="SYT23" s="877"/>
      <c r="SYU23" s="877"/>
      <c r="SYV23" s="877"/>
      <c r="SYW23" s="877"/>
      <c r="SYX23" s="877"/>
      <c r="SYY23" s="877"/>
      <c r="SYZ23" s="877"/>
      <c r="SZA23" s="877"/>
      <c r="SZB23" s="877"/>
      <c r="SZC23" s="877"/>
      <c r="SZD23" s="877"/>
      <c r="SZE23" s="877"/>
      <c r="SZF23" s="877"/>
      <c r="SZG23" s="877"/>
      <c r="SZH23" s="877"/>
      <c r="SZI23" s="877"/>
      <c r="SZJ23" s="877"/>
      <c r="SZK23" s="877"/>
      <c r="SZL23" s="877"/>
      <c r="SZM23" s="877"/>
      <c r="SZN23" s="877"/>
      <c r="SZO23" s="877"/>
      <c r="SZP23" s="877"/>
      <c r="SZQ23" s="877"/>
      <c r="SZR23" s="877"/>
      <c r="SZS23" s="877"/>
      <c r="SZT23" s="877"/>
      <c r="SZU23" s="877"/>
      <c r="SZV23" s="877"/>
      <c r="SZW23" s="877"/>
      <c r="SZX23" s="877"/>
      <c r="SZY23" s="877"/>
      <c r="SZZ23" s="877"/>
      <c r="TAA23" s="877"/>
      <c r="TAB23" s="877"/>
      <c r="TAC23" s="877"/>
      <c r="TAD23" s="877"/>
      <c r="TAE23" s="877"/>
      <c r="TAF23" s="877"/>
      <c r="TAG23" s="877"/>
      <c r="TAH23" s="877"/>
      <c r="TAI23" s="877"/>
      <c r="TAJ23" s="877"/>
      <c r="TAK23" s="877"/>
      <c r="TAL23" s="877"/>
      <c r="TAM23" s="877"/>
      <c r="TAN23" s="877"/>
      <c r="TAO23" s="877"/>
      <c r="TAP23" s="877"/>
      <c r="TAQ23" s="877"/>
      <c r="TAR23" s="877"/>
      <c r="TAS23" s="877"/>
      <c r="TAT23" s="877"/>
      <c r="TAU23" s="877"/>
      <c r="TAV23" s="877"/>
      <c r="TAW23" s="877"/>
      <c r="TAX23" s="877"/>
      <c r="TAY23" s="877"/>
      <c r="TAZ23" s="877"/>
      <c r="TBA23" s="877"/>
      <c r="TBB23" s="877"/>
      <c r="TBC23" s="877"/>
      <c r="TBD23" s="877"/>
      <c r="TBE23" s="877"/>
      <c r="TBF23" s="877"/>
      <c r="TBG23" s="877"/>
      <c r="TBH23" s="877"/>
      <c r="TBI23" s="877"/>
      <c r="TBJ23" s="877"/>
      <c r="TBK23" s="877"/>
      <c r="TBL23" s="877"/>
      <c r="TBM23" s="877"/>
      <c r="TBN23" s="877"/>
      <c r="TBO23" s="877"/>
      <c r="TBP23" s="877"/>
      <c r="TBQ23" s="877"/>
      <c r="TBR23" s="877"/>
      <c r="TBS23" s="877"/>
      <c r="TBT23" s="877"/>
      <c r="TBU23" s="877"/>
      <c r="TBV23" s="877"/>
      <c r="TBW23" s="877"/>
      <c r="TBX23" s="877"/>
      <c r="TBY23" s="877"/>
      <c r="TBZ23" s="877"/>
      <c r="TCA23" s="877"/>
      <c r="TCB23" s="877"/>
      <c r="TCC23" s="877"/>
      <c r="TCD23" s="877"/>
      <c r="TCE23" s="877"/>
      <c r="TCF23" s="877"/>
      <c r="TCG23" s="877"/>
      <c r="TCH23" s="877"/>
      <c r="TCI23" s="877"/>
      <c r="TCJ23" s="877"/>
      <c r="TCK23" s="877"/>
      <c r="TCL23" s="877"/>
      <c r="TCM23" s="877"/>
      <c r="TCN23" s="877"/>
      <c r="TCO23" s="877"/>
      <c r="TCP23" s="877"/>
      <c r="TCQ23" s="877"/>
      <c r="TCR23" s="877"/>
      <c r="TCS23" s="877"/>
      <c r="TCT23" s="877"/>
      <c r="TCU23" s="877"/>
      <c r="TCV23" s="877"/>
      <c r="TCW23" s="877"/>
      <c r="TCX23" s="877"/>
      <c r="TCY23" s="877"/>
      <c r="TCZ23" s="877"/>
      <c r="TDA23" s="877"/>
      <c r="TDB23" s="877"/>
      <c r="TDC23" s="877"/>
      <c r="TDD23" s="877"/>
      <c r="TDE23" s="877"/>
      <c r="TDF23" s="877"/>
      <c r="TDG23" s="877"/>
      <c r="TDH23" s="877"/>
      <c r="TDI23" s="877"/>
      <c r="TDJ23" s="877"/>
      <c r="TDK23" s="877"/>
      <c r="TDL23" s="877"/>
      <c r="TDM23" s="877"/>
      <c r="TDN23" s="877"/>
      <c r="TDO23" s="877"/>
      <c r="TDP23" s="877"/>
      <c r="TDQ23" s="877"/>
      <c r="TDR23" s="877"/>
      <c r="TDS23" s="877"/>
      <c r="TDT23" s="877"/>
      <c r="TDU23" s="877"/>
      <c r="TDV23" s="877"/>
      <c r="TDW23" s="877"/>
      <c r="TDX23" s="877"/>
      <c r="TDY23" s="877"/>
      <c r="TDZ23" s="877"/>
      <c r="TEA23" s="877"/>
      <c r="TEB23" s="877"/>
      <c r="TEC23" s="877"/>
      <c r="TED23" s="877"/>
      <c r="TEE23" s="877"/>
      <c r="TEF23" s="877"/>
      <c r="TEG23" s="877"/>
      <c r="TEH23" s="877"/>
      <c r="TEI23" s="877"/>
      <c r="TEJ23" s="877"/>
      <c r="TEK23" s="877"/>
      <c r="TEL23" s="877"/>
      <c r="TEM23" s="877"/>
      <c r="TEN23" s="877"/>
      <c r="TEO23" s="877"/>
      <c r="TEP23" s="877"/>
      <c r="TEQ23" s="877"/>
      <c r="TER23" s="877"/>
      <c r="TES23" s="877"/>
      <c r="TET23" s="877"/>
      <c r="TEU23" s="877"/>
      <c r="TEV23" s="877"/>
      <c r="TEW23" s="877"/>
      <c r="TEX23" s="877"/>
      <c r="TEY23" s="877"/>
      <c r="TEZ23" s="877"/>
      <c r="TFA23" s="877"/>
      <c r="TFB23" s="877"/>
      <c r="TFC23" s="877"/>
      <c r="TFD23" s="877"/>
      <c r="TFE23" s="877"/>
      <c r="TFF23" s="877"/>
      <c r="TFG23" s="877"/>
      <c r="TFH23" s="877"/>
      <c r="TFI23" s="877"/>
      <c r="TFJ23" s="877"/>
      <c r="TFK23" s="877"/>
      <c r="TFL23" s="877"/>
      <c r="TFM23" s="877"/>
      <c r="TFN23" s="877"/>
      <c r="TFO23" s="877"/>
      <c r="TFP23" s="877"/>
      <c r="TFQ23" s="877"/>
      <c r="TFR23" s="877"/>
      <c r="TFS23" s="877"/>
      <c r="TFT23" s="877"/>
      <c r="TFU23" s="877"/>
      <c r="TFV23" s="877"/>
      <c r="TFW23" s="877"/>
      <c r="TFX23" s="877"/>
      <c r="TFY23" s="877"/>
      <c r="TFZ23" s="877"/>
      <c r="TGA23" s="877"/>
      <c r="TGB23" s="877"/>
      <c r="TGC23" s="877"/>
      <c r="TGD23" s="877"/>
      <c r="TGE23" s="877"/>
      <c r="TGF23" s="877"/>
      <c r="TGG23" s="877"/>
      <c r="TGH23" s="877"/>
      <c r="TGI23" s="877"/>
      <c r="TGJ23" s="877"/>
      <c r="TGK23" s="877"/>
      <c r="TGL23" s="877"/>
      <c r="TGM23" s="877"/>
      <c r="TGN23" s="877"/>
      <c r="TGO23" s="877"/>
      <c r="TGP23" s="877"/>
      <c r="TGQ23" s="877"/>
      <c r="TGR23" s="877"/>
      <c r="TGS23" s="877"/>
      <c r="TGT23" s="877"/>
      <c r="TGU23" s="877"/>
      <c r="TGV23" s="877"/>
      <c r="TGW23" s="877"/>
      <c r="TGX23" s="877"/>
      <c r="TGY23" s="877"/>
      <c r="TGZ23" s="877"/>
      <c r="THA23" s="877"/>
      <c r="THB23" s="877"/>
      <c r="THC23" s="877"/>
      <c r="THD23" s="877"/>
      <c r="THE23" s="877"/>
      <c r="THF23" s="877"/>
      <c r="THG23" s="877"/>
      <c r="THH23" s="877"/>
      <c r="THI23" s="877"/>
      <c r="THJ23" s="877"/>
      <c r="THK23" s="877"/>
      <c r="THL23" s="877"/>
      <c r="THM23" s="877"/>
      <c r="THN23" s="877"/>
      <c r="THO23" s="877"/>
      <c r="THP23" s="877"/>
      <c r="THQ23" s="877"/>
      <c r="THR23" s="877"/>
      <c r="THS23" s="877"/>
      <c r="THT23" s="877"/>
      <c r="THU23" s="877"/>
      <c r="THV23" s="877"/>
      <c r="THW23" s="877"/>
      <c r="THX23" s="877"/>
      <c r="THY23" s="877"/>
      <c r="THZ23" s="877"/>
      <c r="TIA23" s="877"/>
      <c r="TIB23" s="877"/>
      <c r="TIC23" s="877"/>
      <c r="TID23" s="877"/>
      <c r="TIE23" s="877"/>
      <c r="TIF23" s="877"/>
      <c r="TIG23" s="877"/>
      <c r="TIH23" s="877"/>
      <c r="TII23" s="877"/>
      <c r="TIJ23" s="877"/>
      <c r="TIK23" s="877"/>
      <c r="TIL23" s="877"/>
      <c r="TIM23" s="877"/>
      <c r="TIN23" s="877"/>
      <c r="TIO23" s="877"/>
      <c r="TIP23" s="877"/>
      <c r="TIQ23" s="877"/>
      <c r="TIR23" s="877"/>
      <c r="TIS23" s="877"/>
      <c r="TIT23" s="877"/>
      <c r="TIU23" s="877"/>
      <c r="TIV23" s="877"/>
      <c r="TIW23" s="877"/>
      <c r="TIX23" s="877"/>
      <c r="TIY23" s="877"/>
      <c r="TIZ23" s="877"/>
      <c r="TJA23" s="877"/>
      <c r="TJB23" s="877"/>
      <c r="TJC23" s="877"/>
      <c r="TJD23" s="877"/>
      <c r="TJE23" s="877"/>
      <c r="TJF23" s="877"/>
      <c r="TJG23" s="877"/>
      <c r="TJH23" s="877"/>
      <c r="TJI23" s="877"/>
      <c r="TJJ23" s="877"/>
      <c r="TJK23" s="877"/>
      <c r="TJL23" s="877"/>
      <c r="TJM23" s="877"/>
      <c r="TJN23" s="877"/>
      <c r="TJO23" s="877"/>
      <c r="TJP23" s="877"/>
      <c r="TJQ23" s="877"/>
      <c r="TJR23" s="877"/>
      <c r="TJS23" s="877"/>
      <c r="TJT23" s="877"/>
      <c r="TJU23" s="877"/>
      <c r="TJV23" s="877"/>
      <c r="TJW23" s="877"/>
      <c r="TJX23" s="877"/>
      <c r="TJY23" s="877"/>
      <c r="TJZ23" s="877"/>
      <c r="TKA23" s="877"/>
      <c r="TKB23" s="877"/>
      <c r="TKC23" s="877"/>
      <c r="TKD23" s="877"/>
      <c r="TKE23" s="877"/>
      <c r="TKF23" s="877"/>
      <c r="TKG23" s="877"/>
      <c r="TKH23" s="877"/>
      <c r="TKI23" s="877"/>
      <c r="TKJ23" s="877"/>
      <c r="TKK23" s="877"/>
      <c r="TKL23" s="877"/>
      <c r="TKM23" s="877"/>
      <c r="TKN23" s="877"/>
      <c r="TKO23" s="877"/>
      <c r="TKP23" s="877"/>
      <c r="TKQ23" s="877"/>
      <c r="TKR23" s="877"/>
      <c r="TKS23" s="877"/>
      <c r="TKT23" s="877"/>
      <c r="TKU23" s="877"/>
      <c r="TKV23" s="877"/>
      <c r="TKW23" s="877"/>
      <c r="TKX23" s="877"/>
      <c r="TKY23" s="877"/>
      <c r="TKZ23" s="877"/>
      <c r="TLA23" s="877"/>
      <c r="TLB23" s="877"/>
      <c r="TLC23" s="877"/>
      <c r="TLD23" s="877"/>
      <c r="TLE23" s="877"/>
      <c r="TLF23" s="877"/>
      <c r="TLG23" s="877"/>
      <c r="TLH23" s="877"/>
      <c r="TLI23" s="877"/>
      <c r="TLJ23" s="877"/>
      <c r="TLK23" s="877"/>
      <c r="TLL23" s="877"/>
      <c r="TLM23" s="877"/>
      <c r="TLN23" s="877"/>
      <c r="TLO23" s="877"/>
      <c r="TLP23" s="877"/>
      <c r="TLQ23" s="877"/>
      <c r="TLR23" s="877"/>
      <c r="TLS23" s="877"/>
      <c r="TLT23" s="877"/>
      <c r="TLU23" s="877"/>
      <c r="TLV23" s="877"/>
      <c r="TLW23" s="877"/>
      <c r="TLX23" s="877"/>
      <c r="TLY23" s="877"/>
      <c r="TLZ23" s="877"/>
      <c r="TMA23" s="877"/>
      <c r="TMB23" s="877"/>
      <c r="TMC23" s="877"/>
      <c r="TMD23" s="877"/>
      <c r="TME23" s="877"/>
      <c r="TMF23" s="877"/>
      <c r="TMG23" s="877"/>
      <c r="TMH23" s="877"/>
      <c r="TMI23" s="877"/>
      <c r="TMJ23" s="877"/>
      <c r="TMK23" s="877"/>
      <c r="TML23" s="877"/>
      <c r="TMM23" s="877"/>
      <c r="TMN23" s="877"/>
      <c r="TMO23" s="877"/>
      <c r="TMP23" s="877"/>
      <c r="TMQ23" s="877"/>
      <c r="TMR23" s="877"/>
      <c r="TMS23" s="877"/>
      <c r="TMT23" s="877"/>
      <c r="TMU23" s="877"/>
      <c r="TMV23" s="877"/>
      <c r="TMW23" s="877"/>
      <c r="TMX23" s="877"/>
      <c r="TMY23" s="877"/>
      <c r="TMZ23" s="877"/>
      <c r="TNA23" s="877"/>
      <c r="TNB23" s="877"/>
      <c r="TNC23" s="877"/>
      <c r="TND23" s="877"/>
      <c r="TNE23" s="877"/>
      <c r="TNF23" s="877"/>
      <c r="TNG23" s="877"/>
      <c r="TNH23" s="877"/>
      <c r="TNI23" s="877"/>
      <c r="TNJ23" s="877"/>
      <c r="TNK23" s="877"/>
      <c r="TNL23" s="877"/>
      <c r="TNM23" s="877"/>
      <c r="TNN23" s="877"/>
      <c r="TNO23" s="877"/>
      <c r="TNP23" s="877"/>
      <c r="TNQ23" s="877"/>
      <c r="TNR23" s="877"/>
      <c r="TNS23" s="877"/>
      <c r="TNT23" s="877"/>
      <c r="TNU23" s="877"/>
      <c r="TNV23" s="877"/>
      <c r="TNW23" s="877"/>
      <c r="TNX23" s="877"/>
      <c r="TNY23" s="877"/>
      <c r="TNZ23" s="877"/>
      <c r="TOA23" s="877"/>
      <c r="TOB23" s="877"/>
      <c r="TOC23" s="877"/>
      <c r="TOD23" s="877"/>
      <c r="TOE23" s="877"/>
      <c r="TOF23" s="877"/>
      <c r="TOG23" s="877"/>
      <c r="TOH23" s="877"/>
      <c r="TOI23" s="877"/>
      <c r="TOJ23" s="877"/>
      <c r="TOK23" s="877"/>
      <c r="TOL23" s="877"/>
      <c r="TOM23" s="877"/>
      <c r="TON23" s="877"/>
      <c r="TOO23" s="877"/>
      <c r="TOP23" s="877"/>
      <c r="TOQ23" s="877"/>
      <c r="TOR23" s="877"/>
      <c r="TOS23" s="877"/>
      <c r="TOT23" s="877"/>
      <c r="TOU23" s="877"/>
      <c r="TOV23" s="877"/>
      <c r="TOW23" s="877"/>
      <c r="TOX23" s="877"/>
      <c r="TOY23" s="877"/>
      <c r="TOZ23" s="877"/>
      <c r="TPA23" s="877"/>
      <c r="TPB23" s="877"/>
      <c r="TPC23" s="877"/>
      <c r="TPD23" s="877"/>
      <c r="TPE23" s="877"/>
      <c r="TPF23" s="877"/>
      <c r="TPG23" s="877"/>
      <c r="TPH23" s="877"/>
      <c r="TPI23" s="877"/>
      <c r="TPJ23" s="877"/>
      <c r="TPK23" s="877"/>
      <c r="TPL23" s="877"/>
      <c r="TPM23" s="877"/>
      <c r="TPN23" s="877"/>
      <c r="TPO23" s="877"/>
      <c r="TPP23" s="877"/>
      <c r="TPQ23" s="877"/>
      <c r="TPR23" s="877"/>
      <c r="TPS23" s="877"/>
      <c r="TPT23" s="877"/>
      <c r="TPU23" s="877"/>
      <c r="TPV23" s="877"/>
      <c r="TPW23" s="877"/>
      <c r="TPX23" s="877"/>
      <c r="TPY23" s="877"/>
      <c r="TPZ23" s="877"/>
      <c r="TQA23" s="877"/>
      <c r="TQB23" s="877"/>
      <c r="TQC23" s="877"/>
      <c r="TQD23" s="877"/>
      <c r="TQE23" s="877"/>
      <c r="TQF23" s="877"/>
      <c r="TQG23" s="877"/>
      <c r="TQH23" s="877"/>
      <c r="TQI23" s="877"/>
      <c r="TQJ23" s="877"/>
      <c r="TQK23" s="877"/>
      <c r="TQL23" s="877"/>
      <c r="TQM23" s="877"/>
      <c r="TQN23" s="877"/>
      <c r="TQO23" s="877"/>
      <c r="TQP23" s="877"/>
      <c r="TQQ23" s="877"/>
      <c r="TQR23" s="877"/>
      <c r="TQS23" s="877"/>
      <c r="TQT23" s="877"/>
      <c r="TQU23" s="877"/>
      <c r="TQV23" s="877"/>
      <c r="TQW23" s="877"/>
      <c r="TQX23" s="877"/>
      <c r="TQY23" s="877"/>
      <c r="TQZ23" s="877"/>
      <c r="TRA23" s="877"/>
      <c r="TRB23" s="877"/>
      <c r="TRC23" s="877"/>
      <c r="TRD23" s="877"/>
      <c r="TRE23" s="877"/>
      <c r="TRF23" s="877"/>
      <c r="TRG23" s="877"/>
      <c r="TRH23" s="877"/>
      <c r="TRI23" s="877"/>
      <c r="TRJ23" s="877"/>
      <c r="TRK23" s="877"/>
      <c r="TRL23" s="877"/>
      <c r="TRM23" s="877"/>
      <c r="TRN23" s="877"/>
      <c r="TRO23" s="877"/>
      <c r="TRP23" s="877"/>
      <c r="TRQ23" s="877"/>
      <c r="TRR23" s="877"/>
      <c r="TRS23" s="877"/>
      <c r="TRT23" s="877"/>
      <c r="TRU23" s="877"/>
      <c r="TRV23" s="877"/>
      <c r="TRW23" s="877"/>
      <c r="TRX23" s="877"/>
      <c r="TRY23" s="877"/>
      <c r="TRZ23" s="877"/>
      <c r="TSA23" s="877"/>
      <c r="TSB23" s="877"/>
      <c r="TSC23" s="877"/>
      <c r="TSD23" s="877"/>
      <c r="TSE23" s="877"/>
      <c r="TSF23" s="877"/>
      <c r="TSG23" s="877"/>
      <c r="TSH23" s="877"/>
      <c r="TSI23" s="877"/>
      <c r="TSJ23" s="877"/>
      <c r="TSK23" s="877"/>
      <c r="TSL23" s="877"/>
      <c r="TSM23" s="877"/>
      <c r="TSN23" s="877"/>
      <c r="TSO23" s="877"/>
      <c r="TSP23" s="877"/>
      <c r="TSQ23" s="877"/>
      <c r="TSR23" s="877"/>
      <c r="TSS23" s="877"/>
      <c r="TST23" s="877"/>
      <c r="TSU23" s="877"/>
      <c r="TSV23" s="877"/>
      <c r="TSW23" s="877"/>
      <c r="TSX23" s="877"/>
      <c r="TSY23" s="877"/>
      <c r="TSZ23" s="877"/>
      <c r="TTA23" s="877"/>
      <c r="TTB23" s="877"/>
      <c r="TTC23" s="877"/>
      <c r="TTD23" s="877"/>
      <c r="TTE23" s="877"/>
      <c r="TTF23" s="877"/>
      <c r="TTG23" s="877"/>
      <c r="TTH23" s="877"/>
      <c r="TTI23" s="877"/>
      <c r="TTJ23" s="877"/>
      <c r="TTK23" s="877"/>
      <c r="TTL23" s="877"/>
      <c r="TTM23" s="877"/>
      <c r="TTN23" s="877"/>
      <c r="TTO23" s="877"/>
      <c r="TTP23" s="877"/>
      <c r="TTQ23" s="877"/>
      <c r="TTR23" s="877"/>
      <c r="TTS23" s="877"/>
      <c r="TTT23" s="877"/>
      <c r="TTU23" s="877"/>
      <c r="TTV23" s="877"/>
      <c r="TTW23" s="877"/>
      <c r="TTX23" s="877"/>
      <c r="TTY23" s="877"/>
      <c r="TTZ23" s="877"/>
      <c r="TUA23" s="877"/>
      <c r="TUB23" s="877"/>
      <c r="TUC23" s="877"/>
      <c r="TUD23" s="877"/>
      <c r="TUE23" s="877"/>
      <c r="TUF23" s="877"/>
      <c r="TUG23" s="877"/>
      <c r="TUH23" s="877"/>
      <c r="TUI23" s="877"/>
      <c r="TUJ23" s="877"/>
      <c r="TUK23" s="877"/>
      <c r="TUL23" s="877"/>
      <c r="TUM23" s="877"/>
      <c r="TUN23" s="877"/>
      <c r="TUO23" s="877"/>
      <c r="TUP23" s="877"/>
      <c r="TUQ23" s="877"/>
      <c r="TUR23" s="877"/>
      <c r="TUS23" s="877"/>
      <c r="TUT23" s="877"/>
      <c r="TUU23" s="877"/>
      <c r="TUV23" s="877"/>
      <c r="TUW23" s="877"/>
      <c r="TUX23" s="877"/>
      <c r="TUY23" s="877"/>
      <c r="TUZ23" s="877"/>
      <c r="TVA23" s="877"/>
      <c r="TVB23" s="877"/>
      <c r="TVC23" s="877"/>
      <c r="TVD23" s="877"/>
      <c r="TVE23" s="877"/>
      <c r="TVF23" s="877"/>
      <c r="TVG23" s="877"/>
      <c r="TVH23" s="877"/>
      <c r="TVI23" s="877"/>
      <c r="TVJ23" s="877"/>
      <c r="TVK23" s="877"/>
      <c r="TVL23" s="877"/>
      <c r="TVM23" s="877"/>
      <c r="TVN23" s="877"/>
      <c r="TVO23" s="877"/>
      <c r="TVP23" s="877"/>
      <c r="TVQ23" s="877"/>
      <c r="TVR23" s="877"/>
      <c r="TVS23" s="877"/>
      <c r="TVT23" s="877"/>
      <c r="TVU23" s="877"/>
      <c r="TVV23" s="877"/>
      <c r="TVW23" s="877"/>
      <c r="TVX23" s="877"/>
      <c r="TVY23" s="877"/>
      <c r="TVZ23" s="877"/>
      <c r="TWA23" s="877"/>
      <c r="TWB23" s="877"/>
      <c r="TWC23" s="877"/>
      <c r="TWD23" s="877"/>
      <c r="TWE23" s="877"/>
      <c r="TWF23" s="877"/>
      <c r="TWG23" s="877"/>
      <c r="TWH23" s="877"/>
      <c r="TWI23" s="877"/>
      <c r="TWJ23" s="877"/>
      <c r="TWK23" s="877"/>
      <c r="TWL23" s="877"/>
      <c r="TWM23" s="877"/>
      <c r="TWN23" s="877"/>
      <c r="TWO23" s="877"/>
      <c r="TWP23" s="877"/>
      <c r="TWQ23" s="877"/>
      <c r="TWR23" s="877"/>
      <c r="TWS23" s="877"/>
      <c r="TWT23" s="877"/>
      <c r="TWU23" s="877"/>
      <c r="TWV23" s="877"/>
      <c r="TWW23" s="877"/>
      <c r="TWX23" s="877"/>
      <c r="TWY23" s="877"/>
      <c r="TWZ23" s="877"/>
      <c r="TXA23" s="877"/>
      <c r="TXB23" s="877"/>
      <c r="TXC23" s="877"/>
      <c r="TXD23" s="877"/>
      <c r="TXE23" s="877"/>
      <c r="TXF23" s="877"/>
      <c r="TXG23" s="877"/>
      <c r="TXH23" s="877"/>
      <c r="TXI23" s="877"/>
      <c r="TXJ23" s="877"/>
      <c r="TXK23" s="877"/>
      <c r="TXL23" s="877"/>
      <c r="TXM23" s="877"/>
      <c r="TXN23" s="877"/>
      <c r="TXO23" s="877"/>
      <c r="TXP23" s="877"/>
      <c r="TXQ23" s="877"/>
      <c r="TXR23" s="877"/>
      <c r="TXS23" s="877"/>
      <c r="TXT23" s="877"/>
      <c r="TXU23" s="877"/>
      <c r="TXV23" s="877"/>
      <c r="TXW23" s="877"/>
      <c r="TXX23" s="877"/>
      <c r="TXY23" s="877"/>
      <c r="TXZ23" s="877"/>
      <c r="TYA23" s="877"/>
      <c r="TYB23" s="877"/>
      <c r="TYC23" s="877"/>
      <c r="TYD23" s="877"/>
      <c r="TYE23" s="877"/>
      <c r="TYF23" s="877"/>
      <c r="TYG23" s="877"/>
      <c r="TYH23" s="877"/>
      <c r="TYI23" s="877"/>
      <c r="TYJ23" s="877"/>
      <c r="TYK23" s="877"/>
      <c r="TYL23" s="877"/>
      <c r="TYM23" s="877"/>
      <c r="TYN23" s="877"/>
      <c r="TYO23" s="877"/>
      <c r="TYP23" s="877"/>
      <c r="TYQ23" s="877"/>
      <c r="TYR23" s="877"/>
      <c r="TYS23" s="877"/>
      <c r="TYT23" s="877"/>
      <c r="TYU23" s="877"/>
      <c r="TYV23" s="877"/>
      <c r="TYW23" s="877"/>
      <c r="TYX23" s="877"/>
      <c r="TYY23" s="877"/>
      <c r="TYZ23" s="877"/>
      <c r="TZA23" s="877"/>
      <c r="TZB23" s="877"/>
      <c r="TZC23" s="877"/>
      <c r="TZD23" s="877"/>
      <c r="TZE23" s="877"/>
      <c r="TZF23" s="877"/>
      <c r="TZG23" s="877"/>
      <c r="TZH23" s="877"/>
      <c r="TZI23" s="877"/>
      <c r="TZJ23" s="877"/>
      <c r="TZK23" s="877"/>
      <c r="TZL23" s="877"/>
      <c r="TZM23" s="877"/>
      <c r="TZN23" s="877"/>
      <c r="TZO23" s="877"/>
      <c r="TZP23" s="877"/>
      <c r="TZQ23" s="877"/>
      <c r="TZR23" s="877"/>
      <c r="TZS23" s="877"/>
      <c r="TZT23" s="877"/>
      <c r="TZU23" s="877"/>
      <c r="TZV23" s="877"/>
      <c r="TZW23" s="877"/>
      <c r="TZX23" s="877"/>
      <c r="TZY23" s="877"/>
      <c r="TZZ23" s="877"/>
      <c r="UAA23" s="877"/>
      <c r="UAB23" s="877"/>
      <c r="UAC23" s="877"/>
      <c r="UAD23" s="877"/>
      <c r="UAE23" s="877"/>
      <c r="UAF23" s="877"/>
      <c r="UAG23" s="877"/>
      <c r="UAH23" s="877"/>
      <c r="UAI23" s="877"/>
      <c r="UAJ23" s="877"/>
      <c r="UAK23" s="877"/>
      <c r="UAL23" s="877"/>
      <c r="UAM23" s="877"/>
      <c r="UAN23" s="877"/>
      <c r="UAO23" s="877"/>
      <c r="UAP23" s="877"/>
      <c r="UAQ23" s="877"/>
      <c r="UAR23" s="877"/>
      <c r="UAS23" s="877"/>
      <c r="UAT23" s="877"/>
      <c r="UAU23" s="877"/>
      <c r="UAV23" s="877"/>
      <c r="UAW23" s="877"/>
      <c r="UAX23" s="877"/>
      <c r="UAY23" s="877"/>
      <c r="UAZ23" s="877"/>
      <c r="UBA23" s="877"/>
      <c r="UBB23" s="877"/>
      <c r="UBC23" s="877"/>
      <c r="UBD23" s="877"/>
      <c r="UBE23" s="877"/>
      <c r="UBF23" s="877"/>
      <c r="UBG23" s="877"/>
      <c r="UBH23" s="877"/>
      <c r="UBI23" s="877"/>
      <c r="UBJ23" s="877"/>
      <c r="UBK23" s="877"/>
      <c r="UBL23" s="877"/>
      <c r="UBM23" s="877"/>
      <c r="UBN23" s="877"/>
      <c r="UBO23" s="877"/>
      <c r="UBP23" s="877"/>
      <c r="UBQ23" s="877"/>
      <c r="UBR23" s="877"/>
      <c r="UBS23" s="877"/>
      <c r="UBT23" s="877"/>
      <c r="UBU23" s="877"/>
      <c r="UBV23" s="877"/>
      <c r="UBW23" s="877"/>
      <c r="UBX23" s="877"/>
      <c r="UBY23" s="877"/>
      <c r="UBZ23" s="877"/>
      <c r="UCA23" s="877"/>
      <c r="UCB23" s="877"/>
      <c r="UCC23" s="877"/>
      <c r="UCD23" s="877"/>
      <c r="UCE23" s="877"/>
      <c r="UCF23" s="877"/>
      <c r="UCG23" s="877"/>
      <c r="UCH23" s="877"/>
      <c r="UCI23" s="877"/>
      <c r="UCJ23" s="877"/>
      <c r="UCK23" s="877"/>
      <c r="UCL23" s="877"/>
      <c r="UCM23" s="877"/>
      <c r="UCN23" s="877"/>
      <c r="UCO23" s="877"/>
      <c r="UCP23" s="877"/>
      <c r="UCQ23" s="877"/>
      <c r="UCR23" s="877"/>
      <c r="UCS23" s="877"/>
      <c r="UCT23" s="877"/>
      <c r="UCU23" s="877"/>
      <c r="UCV23" s="877"/>
      <c r="UCW23" s="877"/>
      <c r="UCX23" s="877"/>
      <c r="UCY23" s="877"/>
      <c r="UCZ23" s="877"/>
      <c r="UDA23" s="877"/>
      <c r="UDB23" s="877"/>
      <c r="UDC23" s="877"/>
      <c r="UDD23" s="877"/>
      <c r="UDE23" s="877"/>
      <c r="UDF23" s="877"/>
      <c r="UDG23" s="877"/>
      <c r="UDH23" s="877"/>
      <c r="UDI23" s="877"/>
      <c r="UDJ23" s="877"/>
      <c r="UDK23" s="877"/>
      <c r="UDL23" s="877"/>
      <c r="UDM23" s="877"/>
      <c r="UDN23" s="877"/>
      <c r="UDO23" s="877"/>
      <c r="UDP23" s="877"/>
      <c r="UDQ23" s="877"/>
      <c r="UDR23" s="877"/>
      <c r="UDS23" s="877"/>
      <c r="UDT23" s="877"/>
      <c r="UDU23" s="877"/>
      <c r="UDV23" s="877"/>
      <c r="UDW23" s="877"/>
      <c r="UDX23" s="877"/>
      <c r="UDY23" s="877"/>
      <c r="UDZ23" s="877"/>
      <c r="UEA23" s="877"/>
      <c r="UEB23" s="877"/>
      <c r="UEC23" s="877"/>
      <c r="UED23" s="877"/>
      <c r="UEE23" s="877"/>
      <c r="UEF23" s="877"/>
      <c r="UEG23" s="877"/>
      <c r="UEH23" s="877"/>
      <c r="UEI23" s="877"/>
      <c r="UEJ23" s="877"/>
      <c r="UEK23" s="877"/>
      <c r="UEL23" s="877"/>
      <c r="UEM23" s="877"/>
      <c r="UEN23" s="877"/>
      <c r="UEO23" s="877"/>
      <c r="UEP23" s="877"/>
      <c r="UEQ23" s="877"/>
      <c r="UER23" s="877"/>
      <c r="UES23" s="877"/>
      <c r="UET23" s="877"/>
      <c r="UEU23" s="877"/>
      <c r="UEV23" s="877"/>
      <c r="UEW23" s="877"/>
      <c r="UEX23" s="877"/>
      <c r="UEY23" s="877"/>
      <c r="UEZ23" s="877"/>
      <c r="UFA23" s="877"/>
      <c r="UFB23" s="877"/>
      <c r="UFC23" s="877"/>
      <c r="UFD23" s="877"/>
      <c r="UFE23" s="877"/>
      <c r="UFF23" s="877"/>
      <c r="UFG23" s="877"/>
      <c r="UFH23" s="877"/>
      <c r="UFI23" s="877"/>
      <c r="UFJ23" s="877"/>
      <c r="UFK23" s="877"/>
      <c r="UFL23" s="877"/>
      <c r="UFM23" s="877"/>
      <c r="UFN23" s="877"/>
      <c r="UFO23" s="877"/>
      <c r="UFP23" s="877"/>
      <c r="UFQ23" s="877"/>
      <c r="UFR23" s="877"/>
      <c r="UFS23" s="877"/>
      <c r="UFT23" s="877"/>
      <c r="UFU23" s="877"/>
      <c r="UFV23" s="877"/>
      <c r="UFW23" s="877"/>
      <c r="UFX23" s="877"/>
      <c r="UFY23" s="877"/>
      <c r="UFZ23" s="877"/>
      <c r="UGA23" s="877"/>
      <c r="UGB23" s="877"/>
      <c r="UGC23" s="877"/>
      <c r="UGD23" s="877"/>
      <c r="UGE23" s="877"/>
      <c r="UGF23" s="877"/>
      <c r="UGG23" s="877"/>
      <c r="UGH23" s="877"/>
      <c r="UGI23" s="877"/>
      <c r="UGJ23" s="877"/>
      <c r="UGK23" s="877"/>
      <c r="UGL23" s="877"/>
      <c r="UGM23" s="877"/>
      <c r="UGN23" s="877"/>
      <c r="UGO23" s="877"/>
      <c r="UGP23" s="877"/>
      <c r="UGQ23" s="877"/>
      <c r="UGR23" s="877"/>
      <c r="UGS23" s="877"/>
      <c r="UGT23" s="877"/>
      <c r="UGU23" s="877"/>
      <c r="UGV23" s="877"/>
      <c r="UGW23" s="877"/>
      <c r="UGX23" s="877"/>
      <c r="UGY23" s="877"/>
      <c r="UGZ23" s="877"/>
      <c r="UHA23" s="877"/>
      <c r="UHB23" s="877"/>
      <c r="UHC23" s="877"/>
      <c r="UHD23" s="877"/>
      <c r="UHE23" s="877"/>
      <c r="UHF23" s="877"/>
      <c r="UHG23" s="877"/>
      <c r="UHH23" s="877"/>
      <c r="UHI23" s="877"/>
      <c r="UHJ23" s="877"/>
      <c r="UHK23" s="877"/>
      <c r="UHL23" s="877"/>
      <c r="UHM23" s="877"/>
      <c r="UHN23" s="877"/>
      <c r="UHO23" s="877"/>
      <c r="UHP23" s="877"/>
      <c r="UHQ23" s="877"/>
      <c r="UHR23" s="877"/>
      <c r="UHS23" s="877"/>
      <c r="UHT23" s="877"/>
      <c r="UHU23" s="877"/>
      <c r="UHV23" s="877"/>
      <c r="UHW23" s="877"/>
      <c r="UHX23" s="877"/>
      <c r="UHY23" s="877"/>
      <c r="UHZ23" s="877"/>
      <c r="UIA23" s="877"/>
      <c r="UIB23" s="877"/>
      <c r="UIC23" s="877"/>
      <c r="UID23" s="877"/>
      <c r="UIE23" s="877"/>
      <c r="UIF23" s="877"/>
      <c r="UIG23" s="877"/>
      <c r="UIH23" s="877"/>
      <c r="UII23" s="877"/>
      <c r="UIJ23" s="877"/>
      <c r="UIK23" s="877"/>
      <c r="UIL23" s="877"/>
      <c r="UIM23" s="877"/>
      <c r="UIN23" s="877"/>
      <c r="UIO23" s="877"/>
      <c r="UIP23" s="877"/>
      <c r="UIQ23" s="877"/>
      <c r="UIR23" s="877"/>
      <c r="UIS23" s="877"/>
      <c r="UIT23" s="877"/>
      <c r="UIU23" s="877"/>
      <c r="UIV23" s="877"/>
      <c r="UIW23" s="877"/>
      <c r="UIX23" s="877"/>
      <c r="UIY23" s="877"/>
      <c r="UIZ23" s="877"/>
      <c r="UJA23" s="877"/>
      <c r="UJB23" s="877"/>
      <c r="UJC23" s="877"/>
      <c r="UJD23" s="877"/>
      <c r="UJE23" s="877"/>
      <c r="UJF23" s="877"/>
      <c r="UJG23" s="877"/>
      <c r="UJH23" s="877"/>
      <c r="UJI23" s="877"/>
      <c r="UJJ23" s="877"/>
      <c r="UJK23" s="877"/>
      <c r="UJL23" s="877"/>
      <c r="UJM23" s="877"/>
      <c r="UJN23" s="877"/>
      <c r="UJO23" s="877"/>
      <c r="UJP23" s="877"/>
      <c r="UJQ23" s="877"/>
      <c r="UJR23" s="877"/>
      <c r="UJS23" s="877"/>
      <c r="UJT23" s="877"/>
      <c r="UJU23" s="877"/>
      <c r="UJV23" s="877"/>
      <c r="UJW23" s="877"/>
      <c r="UJX23" s="877"/>
      <c r="UJY23" s="877"/>
      <c r="UJZ23" s="877"/>
      <c r="UKA23" s="877"/>
      <c r="UKB23" s="877"/>
      <c r="UKC23" s="877"/>
      <c r="UKD23" s="877"/>
      <c r="UKE23" s="877"/>
      <c r="UKF23" s="877"/>
      <c r="UKG23" s="877"/>
      <c r="UKH23" s="877"/>
      <c r="UKI23" s="877"/>
      <c r="UKJ23" s="877"/>
      <c r="UKK23" s="877"/>
      <c r="UKL23" s="877"/>
      <c r="UKM23" s="877"/>
      <c r="UKN23" s="877"/>
      <c r="UKO23" s="877"/>
      <c r="UKP23" s="877"/>
      <c r="UKQ23" s="877"/>
      <c r="UKR23" s="877"/>
      <c r="UKS23" s="877"/>
      <c r="UKT23" s="877"/>
      <c r="UKU23" s="877"/>
      <c r="UKV23" s="877"/>
      <c r="UKW23" s="877"/>
      <c r="UKX23" s="877"/>
      <c r="UKY23" s="877"/>
      <c r="UKZ23" s="877"/>
      <c r="ULA23" s="877"/>
      <c r="ULB23" s="877"/>
      <c r="ULC23" s="877"/>
      <c r="ULD23" s="877"/>
      <c r="ULE23" s="877"/>
      <c r="ULF23" s="877"/>
      <c r="ULG23" s="877"/>
      <c r="ULH23" s="877"/>
      <c r="ULI23" s="877"/>
      <c r="ULJ23" s="877"/>
      <c r="ULK23" s="877"/>
      <c r="ULL23" s="877"/>
      <c r="ULM23" s="877"/>
      <c r="ULN23" s="877"/>
      <c r="ULO23" s="877"/>
      <c r="ULP23" s="877"/>
      <c r="ULQ23" s="877"/>
      <c r="ULR23" s="877"/>
      <c r="ULS23" s="877"/>
      <c r="ULT23" s="877"/>
      <c r="ULU23" s="877"/>
      <c r="ULV23" s="877"/>
      <c r="ULW23" s="877"/>
      <c r="ULX23" s="877"/>
      <c r="ULY23" s="877"/>
      <c r="ULZ23" s="877"/>
      <c r="UMA23" s="877"/>
      <c r="UMB23" s="877"/>
      <c r="UMC23" s="877"/>
      <c r="UMD23" s="877"/>
      <c r="UME23" s="877"/>
      <c r="UMF23" s="877"/>
      <c r="UMG23" s="877"/>
      <c r="UMH23" s="877"/>
      <c r="UMI23" s="877"/>
      <c r="UMJ23" s="877"/>
      <c r="UMK23" s="877"/>
      <c r="UML23" s="877"/>
      <c r="UMM23" s="877"/>
      <c r="UMN23" s="877"/>
      <c r="UMO23" s="877"/>
      <c r="UMP23" s="877"/>
      <c r="UMQ23" s="877"/>
      <c r="UMR23" s="877"/>
      <c r="UMS23" s="877"/>
      <c r="UMT23" s="877"/>
      <c r="UMU23" s="877"/>
      <c r="UMV23" s="877"/>
      <c r="UMW23" s="877"/>
      <c r="UMX23" s="877"/>
      <c r="UMY23" s="877"/>
      <c r="UMZ23" s="877"/>
      <c r="UNA23" s="877"/>
      <c r="UNB23" s="877"/>
      <c r="UNC23" s="877"/>
      <c r="UND23" s="877"/>
      <c r="UNE23" s="877"/>
      <c r="UNF23" s="877"/>
      <c r="UNG23" s="877"/>
      <c r="UNH23" s="877"/>
      <c r="UNI23" s="877"/>
      <c r="UNJ23" s="877"/>
      <c r="UNK23" s="877"/>
      <c r="UNL23" s="877"/>
      <c r="UNM23" s="877"/>
      <c r="UNN23" s="877"/>
      <c r="UNO23" s="877"/>
      <c r="UNP23" s="877"/>
      <c r="UNQ23" s="877"/>
      <c r="UNR23" s="877"/>
      <c r="UNS23" s="877"/>
      <c r="UNT23" s="877"/>
      <c r="UNU23" s="877"/>
      <c r="UNV23" s="877"/>
      <c r="UNW23" s="877"/>
      <c r="UNX23" s="877"/>
      <c r="UNY23" s="877"/>
      <c r="UNZ23" s="877"/>
      <c r="UOA23" s="877"/>
      <c r="UOB23" s="877"/>
      <c r="UOC23" s="877"/>
      <c r="UOD23" s="877"/>
      <c r="UOE23" s="877"/>
      <c r="UOF23" s="877"/>
      <c r="UOG23" s="877"/>
      <c r="UOH23" s="877"/>
      <c r="UOI23" s="877"/>
      <c r="UOJ23" s="877"/>
      <c r="UOK23" s="877"/>
      <c r="UOL23" s="877"/>
      <c r="UOM23" s="877"/>
      <c r="UON23" s="877"/>
      <c r="UOO23" s="877"/>
      <c r="UOP23" s="877"/>
      <c r="UOQ23" s="877"/>
      <c r="UOR23" s="877"/>
      <c r="UOS23" s="877"/>
      <c r="UOT23" s="877"/>
      <c r="UOU23" s="877"/>
      <c r="UOV23" s="877"/>
      <c r="UOW23" s="877"/>
      <c r="UOX23" s="877"/>
      <c r="UOY23" s="877"/>
      <c r="UOZ23" s="877"/>
      <c r="UPA23" s="877"/>
      <c r="UPB23" s="877"/>
      <c r="UPC23" s="877"/>
      <c r="UPD23" s="877"/>
      <c r="UPE23" s="877"/>
      <c r="UPF23" s="877"/>
      <c r="UPG23" s="877"/>
      <c r="UPH23" s="877"/>
      <c r="UPI23" s="877"/>
      <c r="UPJ23" s="877"/>
      <c r="UPK23" s="877"/>
      <c r="UPL23" s="877"/>
      <c r="UPM23" s="877"/>
      <c r="UPN23" s="877"/>
      <c r="UPO23" s="877"/>
      <c r="UPP23" s="877"/>
      <c r="UPQ23" s="877"/>
      <c r="UPR23" s="877"/>
      <c r="UPS23" s="877"/>
      <c r="UPT23" s="877"/>
      <c r="UPU23" s="877"/>
      <c r="UPV23" s="877"/>
      <c r="UPW23" s="877"/>
      <c r="UPX23" s="877"/>
      <c r="UPY23" s="877"/>
      <c r="UPZ23" s="877"/>
      <c r="UQA23" s="877"/>
      <c r="UQB23" s="877"/>
      <c r="UQC23" s="877"/>
      <c r="UQD23" s="877"/>
      <c r="UQE23" s="877"/>
      <c r="UQF23" s="877"/>
      <c r="UQG23" s="877"/>
      <c r="UQH23" s="877"/>
      <c r="UQI23" s="877"/>
      <c r="UQJ23" s="877"/>
      <c r="UQK23" s="877"/>
      <c r="UQL23" s="877"/>
      <c r="UQM23" s="877"/>
      <c r="UQN23" s="877"/>
      <c r="UQO23" s="877"/>
      <c r="UQP23" s="877"/>
      <c r="UQQ23" s="877"/>
      <c r="UQR23" s="877"/>
      <c r="UQS23" s="877"/>
      <c r="UQT23" s="877"/>
      <c r="UQU23" s="877"/>
      <c r="UQV23" s="877"/>
      <c r="UQW23" s="877"/>
      <c r="UQX23" s="877"/>
      <c r="UQY23" s="877"/>
      <c r="UQZ23" s="877"/>
      <c r="URA23" s="877"/>
      <c r="URB23" s="877"/>
      <c r="URC23" s="877"/>
      <c r="URD23" s="877"/>
      <c r="URE23" s="877"/>
      <c r="URF23" s="877"/>
      <c r="URG23" s="877"/>
      <c r="URH23" s="877"/>
      <c r="URI23" s="877"/>
      <c r="URJ23" s="877"/>
      <c r="URK23" s="877"/>
      <c r="URL23" s="877"/>
      <c r="URM23" s="877"/>
      <c r="URN23" s="877"/>
      <c r="URO23" s="877"/>
      <c r="URP23" s="877"/>
      <c r="URQ23" s="877"/>
      <c r="URR23" s="877"/>
      <c r="URS23" s="877"/>
      <c r="URT23" s="877"/>
      <c r="URU23" s="877"/>
      <c r="URV23" s="877"/>
      <c r="URW23" s="877"/>
      <c r="URX23" s="877"/>
      <c r="URY23" s="877"/>
      <c r="URZ23" s="877"/>
      <c r="USA23" s="877"/>
      <c r="USB23" s="877"/>
      <c r="USC23" s="877"/>
      <c r="USD23" s="877"/>
      <c r="USE23" s="877"/>
      <c r="USF23" s="877"/>
      <c r="USG23" s="877"/>
      <c r="USH23" s="877"/>
      <c r="USI23" s="877"/>
      <c r="USJ23" s="877"/>
      <c r="USK23" s="877"/>
      <c r="USL23" s="877"/>
      <c r="USM23" s="877"/>
      <c r="USN23" s="877"/>
      <c r="USO23" s="877"/>
      <c r="USP23" s="877"/>
      <c r="USQ23" s="877"/>
      <c r="USR23" s="877"/>
      <c r="USS23" s="877"/>
      <c r="UST23" s="877"/>
      <c r="USU23" s="877"/>
      <c r="USV23" s="877"/>
      <c r="USW23" s="877"/>
      <c r="USX23" s="877"/>
      <c r="USY23" s="877"/>
      <c r="USZ23" s="877"/>
      <c r="UTA23" s="877"/>
      <c r="UTB23" s="877"/>
      <c r="UTC23" s="877"/>
      <c r="UTD23" s="877"/>
      <c r="UTE23" s="877"/>
      <c r="UTF23" s="877"/>
      <c r="UTG23" s="877"/>
      <c r="UTH23" s="877"/>
      <c r="UTI23" s="877"/>
      <c r="UTJ23" s="877"/>
      <c r="UTK23" s="877"/>
      <c r="UTL23" s="877"/>
      <c r="UTM23" s="877"/>
      <c r="UTN23" s="877"/>
      <c r="UTO23" s="877"/>
      <c r="UTP23" s="877"/>
      <c r="UTQ23" s="877"/>
      <c r="UTR23" s="877"/>
      <c r="UTS23" s="877"/>
      <c r="UTT23" s="877"/>
      <c r="UTU23" s="877"/>
      <c r="UTV23" s="877"/>
      <c r="UTW23" s="877"/>
      <c r="UTX23" s="877"/>
      <c r="UTY23" s="877"/>
      <c r="UTZ23" s="877"/>
      <c r="UUA23" s="877"/>
      <c r="UUB23" s="877"/>
      <c r="UUC23" s="877"/>
      <c r="UUD23" s="877"/>
      <c r="UUE23" s="877"/>
      <c r="UUF23" s="877"/>
      <c r="UUG23" s="877"/>
      <c r="UUH23" s="877"/>
      <c r="UUI23" s="877"/>
      <c r="UUJ23" s="877"/>
      <c r="UUK23" s="877"/>
      <c r="UUL23" s="877"/>
      <c r="UUM23" s="877"/>
      <c r="UUN23" s="877"/>
      <c r="UUO23" s="877"/>
      <c r="UUP23" s="877"/>
      <c r="UUQ23" s="877"/>
      <c r="UUR23" s="877"/>
      <c r="UUS23" s="877"/>
      <c r="UUT23" s="877"/>
      <c r="UUU23" s="877"/>
      <c r="UUV23" s="877"/>
      <c r="UUW23" s="877"/>
      <c r="UUX23" s="877"/>
      <c r="UUY23" s="877"/>
      <c r="UUZ23" s="877"/>
      <c r="UVA23" s="877"/>
      <c r="UVB23" s="877"/>
      <c r="UVC23" s="877"/>
      <c r="UVD23" s="877"/>
      <c r="UVE23" s="877"/>
      <c r="UVF23" s="877"/>
      <c r="UVG23" s="877"/>
      <c r="UVH23" s="877"/>
      <c r="UVI23" s="877"/>
      <c r="UVJ23" s="877"/>
      <c r="UVK23" s="877"/>
      <c r="UVL23" s="877"/>
      <c r="UVM23" s="877"/>
      <c r="UVN23" s="877"/>
      <c r="UVO23" s="877"/>
      <c r="UVP23" s="877"/>
      <c r="UVQ23" s="877"/>
      <c r="UVR23" s="877"/>
      <c r="UVS23" s="877"/>
      <c r="UVT23" s="877"/>
      <c r="UVU23" s="877"/>
      <c r="UVV23" s="877"/>
      <c r="UVW23" s="877"/>
      <c r="UVX23" s="877"/>
      <c r="UVY23" s="877"/>
      <c r="UVZ23" s="877"/>
      <c r="UWA23" s="877"/>
      <c r="UWB23" s="877"/>
      <c r="UWC23" s="877"/>
      <c r="UWD23" s="877"/>
      <c r="UWE23" s="877"/>
      <c r="UWF23" s="877"/>
      <c r="UWG23" s="877"/>
      <c r="UWH23" s="877"/>
      <c r="UWI23" s="877"/>
      <c r="UWJ23" s="877"/>
      <c r="UWK23" s="877"/>
      <c r="UWL23" s="877"/>
      <c r="UWM23" s="877"/>
      <c r="UWN23" s="877"/>
      <c r="UWO23" s="877"/>
      <c r="UWP23" s="877"/>
      <c r="UWQ23" s="877"/>
      <c r="UWR23" s="877"/>
      <c r="UWS23" s="877"/>
      <c r="UWT23" s="877"/>
      <c r="UWU23" s="877"/>
      <c r="UWV23" s="877"/>
      <c r="UWW23" s="877"/>
      <c r="UWX23" s="877"/>
      <c r="UWY23" s="877"/>
      <c r="UWZ23" s="877"/>
      <c r="UXA23" s="877"/>
      <c r="UXB23" s="877"/>
      <c r="UXC23" s="877"/>
      <c r="UXD23" s="877"/>
      <c r="UXE23" s="877"/>
      <c r="UXF23" s="877"/>
      <c r="UXG23" s="877"/>
      <c r="UXH23" s="877"/>
      <c r="UXI23" s="877"/>
      <c r="UXJ23" s="877"/>
      <c r="UXK23" s="877"/>
      <c r="UXL23" s="877"/>
      <c r="UXM23" s="877"/>
      <c r="UXN23" s="877"/>
      <c r="UXO23" s="877"/>
      <c r="UXP23" s="877"/>
      <c r="UXQ23" s="877"/>
      <c r="UXR23" s="877"/>
      <c r="UXS23" s="877"/>
      <c r="UXT23" s="877"/>
      <c r="UXU23" s="877"/>
      <c r="UXV23" s="877"/>
      <c r="UXW23" s="877"/>
      <c r="UXX23" s="877"/>
      <c r="UXY23" s="877"/>
      <c r="UXZ23" s="877"/>
      <c r="UYA23" s="877"/>
      <c r="UYB23" s="877"/>
      <c r="UYC23" s="877"/>
      <c r="UYD23" s="877"/>
      <c r="UYE23" s="877"/>
      <c r="UYF23" s="877"/>
      <c r="UYG23" s="877"/>
      <c r="UYH23" s="877"/>
      <c r="UYI23" s="877"/>
      <c r="UYJ23" s="877"/>
      <c r="UYK23" s="877"/>
      <c r="UYL23" s="877"/>
      <c r="UYM23" s="877"/>
      <c r="UYN23" s="877"/>
      <c r="UYO23" s="877"/>
      <c r="UYP23" s="877"/>
      <c r="UYQ23" s="877"/>
      <c r="UYR23" s="877"/>
      <c r="UYS23" s="877"/>
      <c r="UYT23" s="877"/>
      <c r="UYU23" s="877"/>
      <c r="UYV23" s="877"/>
      <c r="UYW23" s="877"/>
      <c r="UYX23" s="877"/>
      <c r="UYY23" s="877"/>
      <c r="UYZ23" s="877"/>
      <c r="UZA23" s="877"/>
      <c r="UZB23" s="877"/>
      <c r="UZC23" s="877"/>
      <c r="UZD23" s="877"/>
      <c r="UZE23" s="877"/>
      <c r="UZF23" s="877"/>
      <c r="UZG23" s="877"/>
      <c r="UZH23" s="877"/>
      <c r="UZI23" s="877"/>
      <c r="UZJ23" s="877"/>
      <c r="UZK23" s="877"/>
      <c r="UZL23" s="877"/>
      <c r="UZM23" s="877"/>
      <c r="UZN23" s="877"/>
      <c r="UZO23" s="877"/>
      <c r="UZP23" s="877"/>
      <c r="UZQ23" s="877"/>
      <c r="UZR23" s="877"/>
      <c r="UZS23" s="877"/>
      <c r="UZT23" s="877"/>
      <c r="UZU23" s="877"/>
      <c r="UZV23" s="877"/>
      <c r="UZW23" s="877"/>
      <c r="UZX23" s="877"/>
      <c r="UZY23" s="877"/>
      <c r="UZZ23" s="877"/>
      <c r="VAA23" s="877"/>
      <c r="VAB23" s="877"/>
      <c r="VAC23" s="877"/>
      <c r="VAD23" s="877"/>
      <c r="VAE23" s="877"/>
      <c r="VAF23" s="877"/>
      <c r="VAG23" s="877"/>
      <c r="VAH23" s="877"/>
      <c r="VAI23" s="877"/>
      <c r="VAJ23" s="877"/>
      <c r="VAK23" s="877"/>
      <c r="VAL23" s="877"/>
      <c r="VAM23" s="877"/>
      <c r="VAN23" s="877"/>
      <c r="VAO23" s="877"/>
      <c r="VAP23" s="877"/>
      <c r="VAQ23" s="877"/>
      <c r="VAR23" s="877"/>
      <c r="VAS23" s="877"/>
      <c r="VAT23" s="877"/>
      <c r="VAU23" s="877"/>
      <c r="VAV23" s="877"/>
      <c r="VAW23" s="877"/>
      <c r="VAX23" s="877"/>
      <c r="VAY23" s="877"/>
      <c r="VAZ23" s="877"/>
      <c r="VBA23" s="877"/>
      <c r="VBB23" s="877"/>
      <c r="VBC23" s="877"/>
      <c r="VBD23" s="877"/>
      <c r="VBE23" s="877"/>
      <c r="VBF23" s="877"/>
      <c r="VBG23" s="877"/>
      <c r="VBH23" s="877"/>
      <c r="VBI23" s="877"/>
      <c r="VBJ23" s="877"/>
      <c r="VBK23" s="877"/>
      <c r="VBL23" s="877"/>
      <c r="VBM23" s="877"/>
      <c r="VBN23" s="877"/>
      <c r="VBO23" s="877"/>
      <c r="VBP23" s="877"/>
      <c r="VBQ23" s="877"/>
      <c r="VBR23" s="877"/>
      <c r="VBS23" s="877"/>
      <c r="VBT23" s="877"/>
      <c r="VBU23" s="877"/>
      <c r="VBV23" s="877"/>
      <c r="VBW23" s="877"/>
      <c r="VBX23" s="877"/>
      <c r="VBY23" s="877"/>
      <c r="VBZ23" s="877"/>
      <c r="VCA23" s="877"/>
      <c r="VCB23" s="877"/>
      <c r="VCC23" s="877"/>
      <c r="VCD23" s="877"/>
      <c r="VCE23" s="877"/>
      <c r="VCF23" s="877"/>
      <c r="VCG23" s="877"/>
      <c r="VCH23" s="877"/>
      <c r="VCI23" s="877"/>
      <c r="VCJ23" s="877"/>
      <c r="VCK23" s="877"/>
      <c r="VCL23" s="877"/>
      <c r="VCM23" s="877"/>
      <c r="VCN23" s="877"/>
      <c r="VCO23" s="877"/>
      <c r="VCP23" s="877"/>
      <c r="VCQ23" s="877"/>
      <c r="VCR23" s="877"/>
      <c r="VCS23" s="877"/>
      <c r="VCT23" s="877"/>
      <c r="VCU23" s="877"/>
      <c r="VCV23" s="877"/>
      <c r="VCW23" s="877"/>
      <c r="VCX23" s="877"/>
      <c r="VCY23" s="877"/>
      <c r="VCZ23" s="877"/>
      <c r="VDA23" s="877"/>
      <c r="VDB23" s="877"/>
      <c r="VDC23" s="877"/>
      <c r="VDD23" s="877"/>
      <c r="VDE23" s="877"/>
      <c r="VDF23" s="877"/>
      <c r="VDG23" s="877"/>
      <c r="VDH23" s="877"/>
      <c r="VDI23" s="877"/>
      <c r="VDJ23" s="877"/>
      <c r="VDK23" s="877"/>
      <c r="VDL23" s="877"/>
      <c r="VDM23" s="877"/>
      <c r="VDN23" s="877"/>
      <c r="VDO23" s="877"/>
      <c r="VDP23" s="877"/>
      <c r="VDQ23" s="877"/>
      <c r="VDR23" s="877"/>
      <c r="VDS23" s="877"/>
      <c r="VDT23" s="877"/>
      <c r="VDU23" s="877"/>
      <c r="VDV23" s="877"/>
      <c r="VDW23" s="877"/>
      <c r="VDX23" s="877"/>
      <c r="VDY23" s="877"/>
      <c r="VDZ23" s="877"/>
      <c r="VEA23" s="877"/>
      <c r="VEB23" s="877"/>
      <c r="VEC23" s="877"/>
      <c r="VED23" s="877"/>
      <c r="VEE23" s="877"/>
      <c r="VEF23" s="877"/>
      <c r="VEG23" s="877"/>
      <c r="VEH23" s="877"/>
      <c r="VEI23" s="877"/>
      <c r="VEJ23" s="877"/>
      <c r="VEK23" s="877"/>
      <c r="VEL23" s="877"/>
      <c r="VEM23" s="877"/>
      <c r="VEN23" s="877"/>
      <c r="VEO23" s="877"/>
      <c r="VEP23" s="877"/>
      <c r="VEQ23" s="877"/>
      <c r="VER23" s="877"/>
      <c r="VES23" s="877"/>
      <c r="VET23" s="877"/>
      <c r="VEU23" s="877"/>
      <c r="VEV23" s="877"/>
      <c r="VEW23" s="877"/>
      <c r="VEX23" s="877"/>
      <c r="VEY23" s="877"/>
      <c r="VEZ23" s="877"/>
      <c r="VFA23" s="877"/>
      <c r="VFB23" s="877"/>
      <c r="VFC23" s="877"/>
      <c r="VFD23" s="877"/>
      <c r="VFE23" s="877"/>
      <c r="VFF23" s="877"/>
      <c r="VFG23" s="877"/>
      <c r="VFH23" s="877"/>
      <c r="VFI23" s="877"/>
      <c r="VFJ23" s="877"/>
      <c r="VFK23" s="877"/>
      <c r="VFL23" s="877"/>
      <c r="VFM23" s="877"/>
      <c r="VFN23" s="877"/>
      <c r="VFO23" s="877"/>
      <c r="VFP23" s="877"/>
      <c r="VFQ23" s="877"/>
      <c r="VFR23" s="877"/>
      <c r="VFS23" s="877"/>
      <c r="VFT23" s="877"/>
      <c r="VFU23" s="877"/>
      <c r="VFV23" s="877"/>
      <c r="VFW23" s="877"/>
      <c r="VFX23" s="877"/>
      <c r="VFY23" s="877"/>
      <c r="VFZ23" s="877"/>
      <c r="VGA23" s="877"/>
      <c r="VGB23" s="877"/>
      <c r="VGC23" s="877"/>
      <c r="VGD23" s="877"/>
      <c r="VGE23" s="877"/>
      <c r="VGF23" s="877"/>
      <c r="VGG23" s="877"/>
      <c r="VGH23" s="877"/>
      <c r="VGI23" s="877"/>
      <c r="VGJ23" s="877"/>
      <c r="VGK23" s="877"/>
      <c r="VGL23" s="877"/>
      <c r="VGM23" s="877"/>
      <c r="VGN23" s="877"/>
      <c r="VGO23" s="877"/>
      <c r="VGP23" s="877"/>
      <c r="VGQ23" s="877"/>
      <c r="VGR23" s="877"/>
      <c r="VGS23" s="877"/>
      <c r="VGT23" s="877"/>
      <c r="VGU23" s="877"/>
      <c r="VGV23" s="877"/>
      <c r="VGW23" s="877"/>
      <c r="VGX23" s="877"/>
      <c r="VGY23" s="877"/>
      <c r="VGZ23" s="877"/>
      <c r="VHA23" s="877"/>
      <c r="VHB23" s="877"/>
      <c r="VHC23" s="877"/>
      <c r="VHD23" s="877"/>
      <c r="VHE23" s="877"/>
      <c r="VHF23" s="877"/>
      <c r="VHG23" s="877"/>
      <c r="VHH23" s="877"/>
      <c r="VHI23" s="877"/>
      <c r="VHJ23" s="877"/>
      <c r="VHK23" s="877"/>
      <c r="VHL23" s="877"/>
      <c r="VHM23" s="877"/>
      <c r="VHN23" s="877"/>
      <c r="VHO23" s="877"/>
      <c r="VHP23" s="877"/>
      <c r="VHQ23" s="877"/>
      <c r="VHR23" s="877"/>
      <c r="VHS23" s="877"/>
      <c r="VHT23" s="877"/>
      <c r="VHU23" s="877"/>
      <c r="VHV23" s="877"/>
      <c r="VHW23" s="877"/>
      <c r="VHX23" s="877"/>
      <c r="VHY23" s="877"/>
      <c r="VHZ23" s="877"/>
      <c r="VIA23" s="877"/>
      <c r="VIB23" s="877"/>
      <c r="VIC23" s="877"/>
      <c r="VID23" s="877"/>
      <c r="VIE23" s="877"/>
      <c r="VIF23" s="877"/>
      <c r="VIG23" s="877"/>
      <c r="VIH23" s="877"/>
      <c r="VII23" s="877"/>
      <c r="VIJ23" s="877"/>
      <c r="VIK23" s="877"/>
      <c r="VIL23" s="877"/>
      <c r="VIM23" s="877"/>
      <c r="VIN23" s="877"/>
      <c r="VIO23" s="877"/>
      <c r="VIP23" s="877"/>
      <c r="VIQ23" s="877"/>
      <c r="VIR23" s="877"/>
      <c r="VIS23" s="877"/>
      <c r="VIT23" s="877"/>
      <c r="VIU23" s="877"/>
      <c r="VIV23" s="877"/>
      <c r="VIW23" s="877"/>
      <c r="VIX23" s="877"/>
      <c r="VIY23" s="877"/>
      <c r="VIZ23" s="877"/>
      <c r="VJA23" s="877"/>
      <c r="VJB23" s="877"/>
      <c r="VJC23" s="877"/>
      <c r="VJD23" s="877"/>
      <c r="VJE23" s="877"/>
      <c r="VJF23" s="877"/>
      <c r="VJG23" s="877"/>
      <c r="VJH23" s="877"/>
      <c r="VJI23" s="877"/>
      <c r="VJJ23" s="877"/>
      <c r="VJK23" s="877"/>
      <c r="VJL23" s="877"/>
      <c r="VJM23" s="877"/>
      <c r="VJN23" s="877"/>
      <c r="VJO23" s="877"/>
      <c r="VJP23" s="877"/>
      <c r="VJQ23" s="877"/>
      <c r="VJR23" s="877"/>
      <c r="VJS23" s="877"/>
      <c r="VJT23" s="877"/>
      <c r="VJU23" s="877"/>
      <c r="VJV23" s="877"/>
      <c r="VJW23" s="877"/>
      <c r="VJX23" s="877"/>
      <c r="VJY23" s="877"/>
      <c r="VJZ23" s="877"/>
      <c r="VKA23" s="877"/>
      <c r="VKB23" s="877"/>
      <c r="VKC23" s="877"/>
      <c r="VKD23" s="877"/>
      <c r="VKE23" s="877"/>
      <c r="VKF23" s="877"/>
      <c r="VKG23" s="877"/>
      <c r="VKH23" s="877"/>
      <c r="VKI23" s="877"/>
      <c r="VKJ23" s="877"/>
      <c r="VKK23" s="877"/>
      <c r="VKL23" s="877"/>
      <c r="VKM23" s="877"/>
      <c r="VKN23" s="877"/>
      <c r="VKO23" s="877"/>
      <c r="VKP23" s="877"/>
      <c r="VKQ23" s="877"/>
      <c r="VKR23" s="877"/>
      <c r="VKS23" s="877"/>
      <c r="VKT23" s="877"/>
      <c r="VKU23" s="877"/>
      <c r="VKV23" s="877"/>
      <c r="VKW23" s="877"/>
      <c r="VKX23" s="877"/>
      <c r="VKY23" s="877"/>
      <c r="VKZ23" s="877"/>
      <c r="VLA23" s="877"/>
      <c r="VLB23" s="877"/>
      <c r="VLC23" s="877"/>
      <c r="VLD23" s="877"/>
      <c r="VLE23" s="877"/>
      <c r="VLF23" s="877"/>
      <c r="VLG23" s="877"/>
      <c r="VLH23" s="877"/>
      <c r="VLI23" s="877"/>
      <c r="VLJ23" s="877"/>
      <c r="VLK23" s="877"/>
      <c r="VLL23" s="877"/>
      <c r="VLM23" s="877"/>
      <c r="VLN23" s="877"/>
      <c r="VLO23" s="877"/>
      <c r="VLP23" s="877"/>
      <c r="VLQ23" s="877"/>
      <c r="VLR23" s="877"/>
      <c r="VLS23" s="877"/>
      <c r="VLT23" s="877"/>
      <c r="VLU23" s="877"/>
      <c r="VLV23" s="877"/>
      <c r="VLW23" s="877"/>
      <c r="VLX23" s="877"/>
      <c r="VLY23" s="877"/>
      <c r="VLZ23" s="877"/>
      <c r="VMA23" s="877"/>
      <c r="VMB23" s="877"/>
      <c r="VMC23" s="877"/>
      <c r="VMD23" s="877"/>
      <c r="VME23" s="877"/>
      <c r="VMF23" s="877"/>
      <c r="VMG23" s="877"/>
      <c r="VMH23" s="877"/>
      <c r="VMI23" s="877"/>
      <c r="VMJ23" s="877"/>
      <c r="VMK23" s="877"/>
      <c r="VML23" s="877"/>
      <c r="VMM23" s="877"/>
      <c r="VMN23" s="877"/>
      <c r="VMO23" s="877"/>
      <c r="VMP23" s="877"/>
      <c r="VMQ23" s="877"/>
      <c r="VMR23" s="877"/>
      <c r="VMS23" s="877"/>
      <c r="VMT23" s="877"/>
      <c r="VMU23" s="877"/>
      <c r="VMV23" s="877"/>
      <c r="VMW23" s="877"/>
      <c r="VMX23" s="877"/>
      <c r="VMY23" s="877"/>
      <c r="VMZ23" s="877"/>
      <c r="VNA23" s="877"/>
      <c r="VNB23" s="877"/>
      <c r="VNC23" s="877"/>
      <c r="VND23" s="877"/>
      <c r="VNE23" s="877"/>
      <c r="VNF23" s="877"/>
      <c r="VNG23" s="877"/>
      <c r="VNH23" s="877"/>
      <c r="VNI23" s="877"/>
      <c r="VNJ23" s="877"/>
      <c r="VNK23" s="877"/>
      <c r="VNL23" s="877"/>
      <c r="VNM23" s="877"/>
      <c r="VNN23" s="877"/>
      <c r="VNO23" s="877"/>
      <c r="VNP23" s="877"/>
      <c r="VNQ23" s="877"/>
      <c r="VNR23" s="877"/>
      <c r="VNS23" s="877"/>
      <c r="VNT23" s="877"/>
      <c r="VNU23" s="877"/>
      <c r="VNV23" s="877"/>
      <c r="VNW23" s="877"/>
      <c r="VNX23" s="877"/>
      <c r="VNY23" s="877"/>
      <c r="VNZ23" s="877"/>
      <c r="VOA23" s="877"/>
      <c r="VOB23" s="877"/>
      <c r="VOC23" s="877"/>
      <c r="VOD23" s="877"/>
      <c r="VOE23" s="877"/>
      <c r="VOF23" s="877"/>
      <c r="VOG23" s="877"/>
      <c r="VOH23" s="877"/>
      <c r="VOI23" s="877"/>
      <c r="VOJ23" s="877"/>
      <c r="VOK23" s="877"/>
      <c r="VOL23" s="877"/>
      <c r="VOM23" s="877"/>
      <c r="VON23" s="877"/>
      <c r="VOO23" s="877"/>
      <c r="VOP23" s="877"/>
      <c r="VOQ23" s="877"/>
      <c r="VOR23" s="877"/>
      <c r="VOS23" s="877"/>
      <c r="VOT23" s="877"/>
      <c r="VOU23" s="877"/>
      <c r="VOV23" s="877"/>
      <c r="VOW23" s="877"/>
      <c r="VOX23" s="877"/>
      <c r="VOY23" s="877"/>
      <c r="VOZ23" s="877"/>
      <c r="VPA23" s="877"/>
      <c r="VPB23" s="877"/>
      <c r="VPC23" s="877"/>
      <c r="VPD23" s="877"/>
      <c r="VPE23" s="877"/>
      <c r="VPF23" s="877"/>
      <c r="VPG23" s="877"/>
      <c r="VPH23" s="877"/>
      <c r="VPI23" s="877"/>
      <c r="VPJ23" s="877"/>
      <c r="VPK23" s="877"/>
      <c r="VPL23" s="877"/>
      <c r="VPM23" s="877"/>
      <c r="VPN23" s="877"/>
      <c r="VPO23" s="877"/>
      <c r="VPP23" s="877"/>
      <c r="VPQ23" s="877"/>
      <c r="VPR23" s="877"/>
      <c r="VPS23" s="877"/>
      <c r="VPT23" s="877"/>
      <c r="VPU23" s="877"/>
      <c r="VPV23" s="877"/>
      <c r="VPW23" s="877"/>
      <c r="VPX23" s="877"/>
      <c r="VPY23" s="877"/>
      <c r="VPZ23" s="877"/>
      <c r="VQA23" s="877"/>
      <c r="VQB23" s="877"/>
      <c r="VQC23" s="877"/>
      <c r="VQD23" s="877"/>
      <c r="VQE23" s="877"/>
      <c r="VQF23" s="877"/>
      <c r="VQG23" s="877"/>
      <c r="VQH23" s="877"/>
      <c r="VQI23" s="877"/>
      <c r="VQJ23" s="877"/>
      <c r="VQK23" s="877"/>
      <c r="VQL23" s="877"/>
      <c r="VQM23" s="877"/>
      <c r="VQN23" s="877"/>
      <c r="VQO23" s="877"/>
      <c r="VQP23" s="877"/>
      <c r="VQQ23" s="877"/>
      <c r="VQR23" s="877"/>
      <c r="VQS23" s="877"/>
      <c r="VQT23" s="877"/>
      <c r="VQU23" s="877"/>
      <c r="VQV23" s="877"/>
      <c r="VQW23" s="877"/>
      <c r="VQX23" s="877"/>
      <c r="VQY23" s="877"/>
      <c r="VQZ23" s="877"/>
      <c r="VRA23" s="877"/>
      <c r="VRB23" s="877"/>
      <c r="VRC23" s="877"/>
      <c r="VRD23" s="877"/>
      <c r="VRE23" s="877"/>
      <c r="VRF23" s="877"/>
      <c r="VRG23" s="877"/>
      <c r="VRH23" s="877"/>
      <c r="VRI23" s="877"/>
      <c r="VRJ23" s="877"/>
      <c r="VRK23" s="877"/>
      <c r="VRL23" s="877"/>
      <c r="VRM23" s="877"/>
      <c r="VRN23" s="877"/>
      <c r="VRO23" s="877"/>
      <c r="VRP23" s="877"/>
      <c r="VRQ23" s="877"/>
      <c r="VRR23" s="877"/>
      <c r="VRS23" s="877"/>
      <c r="VRT23" s="877"/>
      <c r="VRU23" s="877"/>
      <c r="VRV23" s="877"/>
      <c r="VRW23" s="877"/>
      <c r="VRX23" s="877"/>
      <c r="VRY23" s="877"/>
      <c r="VRZ23" s="877"/>
      <c r="VSA23" s="877"/>
      <c r="VSB23" s="877"/>
      <c r="VSC23" s="877"/>
      <c r="VSD23" s="877"/>
      <c r="VSE23" s="877"/>
      <c r="VSF23" s="877"/>
      <c r="VSG23" s="877"/>
      <c r="VSH23" s="877"/>
      <c r="VSI23" s="877"/>
      <c r="VSJ23" s="877"/>
      <c r="VSK23" s="877"/>
      <c r="VSL23" s="877"/>
      <c r="VSM23" s="877"/>
      <c r="VSN23" s="877"/>
      <c r="VSO23" s="877"/>
      <c r="VSP23" s="877"/>
      <c r="VSQ23" s="877"/>
      <c r="VSR23" s="877"/>
      <c r="VSS23" s="877"/>
      <c r="VST23" s="877"/>
      <c r="VSU23" s="877"/>
      <c r="VSV23" s="877"/>
      <c r="VSW23" s="877"/>
      <c r="VSX23" s="877"/>
      <c r="VSY23" s="877"/>
      <c r="VSZ23" s="877"/>
      <c r="VTA23" s="877"/>
      <c r="VTB23" s="877"/>
      <c r="VTC23" s="877"/>
      <c r="VTD23" s="877"/>
      <c r="VTE23" s="877"/>
      <c r="VTF23" s="877"/>
      <c r="VTG23" s="877"/>
      <c r="VTH23" s="877"/>
      <c r="VTI23" s="877"/>
      <c r="VTJ23" s="877"/>
      <c r="VTK23" s="877"/>
      <c r="VTL23" s="877"/>
      <c r="VTM23" s="877"/>
      <c r="VTN23" s="877"/>
      <c r="VTO23" s="877"/>
      <c r="VTP23" s="877"/>
      <c r="VTQ23" s="877"/>
      <c r="VTR23" s="877"/>
      <c r="VTS23" s="877"/>
      <c r="VTT23" s="877"/>
      <c r="VTU23" s="877"/>
      <c r="VTV23" s="877"/>
      <c r="VTW23" s="877"/>
      <c r="VTX23" s="877"/>
      <c r="VTY23" s="877"/>
      <c r="VTZ23" s="877"/>
      <c r="VUA23" s="877"/>
      <c r="VUB23" s="877"/>
      <c r="VUC23" s="877"/>
      <c r="VUD23" s="877"/>
      <c r="VUE23" s="877"/>
      <c r="VUF23" s="877"/>
      <c r="VUG23" s="877"/>
      <c r="VUH23" s="877"/>
      <c r="VUI23" s="877"/>
      <c r="VUJ23" s="877"/>
      <c r="VUK23" s="877"/>
      <c r="VUL23" s="877"/>
      <c r="VUM23" s="877"/>
      <c r="VUN23" s="877"/>
      <c r="VUO23" s="877"/>
      <c r="VUP23" s="877"/>
      <c r="VUQ23" s="877"/>
      <c r="VUR23" s="877"/>
      <c r="VUS23" s="877"/>
      <c r="VUT23" s="877"/>
      <c r="VUU23" s="877"/>
      <c r="VUV23" s="877"/>
      <c r="VUW23" s="877"/>
      <c r="VUX23" s="877"/>
      <c r="VUY23" s="877"/>
      <c r="VUZ23" s="877"/>
      <c r="VVA23" s="877"/>
      <c r="VVB23" s="877"/>
      <c r="VVC23" s="877"/>
      <c r="VVD23" s="877"/>
      <c r="VVE23" s="877"/>
      <c r="VVF23" s="877"/>
      <c r="VVG23" s="877"/>
      <c r="VVH23" s="877"/>
      <c r="VVI23" s="877"/>
      <c r="VVJ23" s="877"/>
      <c r="VVK23" s="877"/>
      <c r="VVL23" s="877"/>
      <c r="VVM23" s="877"/>
      <c r="VVN23" s="877"/>
      <c r="VVO23" s="877"/>
      <c r="VVP23" s="877"/>
      <c r="VVQ23" s="877"/>
      <c r="VVR23" s="877"/>
      <c r="VVS23" s="877"/>
      <c r="VVT23" s="877"/>
      <c r="VVU23" s="877"/>
      <c r="VVV23" s="877"/>
      <c r="VVW23" s="877"/>
      <c r="VVX23" s="877"/>
      <c r="VVY23" s="877"/>
      <c r="VVZ23" s="877"/>
      <c r="VWA23" s="877"/>
      <c r="VWB23" s="877"/>
      <c r="VWC23" s="877"/>
      <c r="VWD23" s="877"/>
      <c r="VWE23" s="877"/>
      <c r="VWF23" s="877"/>
      <c r="VWG23" s="877"/>
      <c r="VWH23" s="877"/>
      <c r="VWI23" s="877"/>
      <c r="VWJ23" s="877"/>
      <c r="VWK23" s="877"/>
      <c r="VWL23" s="877"/>
      <c r="VWM23" s="877"/>
      <c r="VWN23" s="877"/>
      <c r="VWO23" s="877"/>
      <c r="VWP23" s="877"/>
      <c r="VWQ23" s="877"/>
      <c r="VWR23" s="877"/>
      <c r="VWS23" s="877"/>
      <c r="VWT23" s="877"/>
      <c r="VWU23" s="877"/>
      <c r="VWV23" s="877"/>
      <c r="VWW23" s="877"/>
      <c r="VWX23" s="877"/>
      <c r="VWY23" s="877"/>
      <c r="VWZ23" s="877"/>
      <c r="VXA23" s="877"/>
      <c r="VXB23" s="877"/>
      <c r="VXC23" s="877"/>
      <c r="VXD23" s="877"/>
      <c r="VXE23" s="877"/>
      <c r="VXF23" s="877"/>
      <c r="VXG23" s="877"/>
      <c r="VXH23" s="877"/>
      <c r="VXI23" s="877"/>
      <c r="VXJ23" s="877"/>
      <c r="VXK23" s="877"/>
      <c r="VXL23" s="877"/>
      <c r="VXM23" s="877"/>
      <c r="VXN23" s="877"/>
      <c r="VXO23" s="877"/>
      <c r="VXP23" s="877"/>
      <c r="VXQ23" s="877"/>
      <c r="VXR23" s="877"/>
      <c r="VXS23" s="877"/>
      <c r="VXT23" s="877"/>
      <c r="VXU23" s="877"/>
      <c r="VXV23" s="877"/>
      <c r="VXW23" s="877"/>
      <c r="VXX23" s="877"/>
      <c r="VXY23" s="877"/>
      <c r="VXZ23" s="877"/>
      <c r="VYA23" s="877"/>
      <c r="VYB23" s="877"/>
      <c r="VYC23" s="877"/>
      <c r="VYD23" s="877"/>
      <c r="VYE23" s="877"/>
      <c r="VYF23" s="877"/>
      <c r="VYG23" s="877"/>
      <c r="VYH23" s="877"/>
      <c r="VYI23" s="877"/>
      <c r="VYJ23" s="877"/>
      <c r="VYK23" s="877"/>
      <c r="VYL23" s="877"/>
      <c r="VYM23" s="877"/>
      <c r="VYN23" s="877"/>
      <c r="VYO23" s="877"/>
      <c r="VYP23" s="877"/>
      <c r="VYQ23" s="877"/>
      <c r="VYR23" s="877"/>
      <c r="VYS23" s="877"/>
      <c r="VYT23" s="877"/>
      <c r="VYU23" s="877"/>
      <c r="VYV23" s="877"/>
      <c r="VYW23" s="877"/>
      <c r="VYX23" s="877"/>
      <c r="VYY23" s="877"/>
      <c r="VYZ23" s="877"/>
      <c r="VZA23" s="877"/>
      <c r="VZB23" s="877"/>
      <c r="VZC23" s="877"/>
      <c r="VZD23" s="877"/>
      <c r="VZE23" s="877"/>
      <c r="VZF23" s="877"/>
      <c r="VZG23" s="877"/>
      <c r="VZH23" s="877"/>
      <c r="VZI23" s="877"/>
      <c r="VZJ23" s="877"/>
      <c r="VZK23" s="877"/>
      <c r="VZL23" s="877"/>
      <c r="VZM23" s="877"/>
      <c r="VZN23" s="877"/>
      <c r="VZO23" s="877"/>
      <c r="VZP23" s="877"/>
      <c r="VZQ23" s="877"/>
      <c r="VZR23" s="877"/>
      <c r="VZS23" s="877"/>
      <c r="VZT23" s="877"/>
      <c r="VZU23" s="877"/>
      <c r="VZV23" s="877"/>
      <c r="VZW23" s="877"/>
      <c r="VZX23" s="877"/>
      <c r="VZY23" s="877"/>
      <c r="VZZ23" s="877"/>
      <c r="WAA23" s="877"/>
      <c r="WAB23" s="877"/>
      <c r="WAC23" s="877"/>
      <c r="WAD23" s="877"/>
      <c r="WAE23" s="877"/>
      <c r="WAF23" s="877"/>
      <c r="WAG23" s="877"/>
      <c r="WAH23" s="877"/>
      <c r="WAI23" s="877"/>
      <c r="WAJ23" s="877"/>
      <c r="WAK23" s="877"/>
      <c r="WAL23" s="877"/>
      <c r="WAM23" s="877"/>
      <c r="WAN23" s="877"/>
      <c r="WAO23" s="877"/>
      <c r="WAP23" s="877"/>
      <c r="WAQ23" s="877"/>
      <c r="WAR23" s="877"/>
      <c r="WAS23" s="877"/>
      <c r="WAT23" s="877"/>
      <c r="WAU23" s="877"/>
      <c r="WAV23" s="877"/>
      <c r="WAW23" s="877"/>
      <c r="WAX23" s="877"/>
      <c r="WAY23" s="877"/>
      <c r="WAZ23" s="877"/>
      <c r="WBA23" s="877"/>
      <c r="WBB23" s="877"/>
      <c r="WBC23" s="877"/>
      <c r="WBD23" s="877"/>
      <c r="WBE23" s="877"/>
      <c r="WBF23" s="877"/>
      <c r="WBG23" s="877"/>
      <c r="WBH23" s="877"/>
      <c r="WBI23" s="877"/>
      <c r="WBJ23" s="877"/>
      <c r="WBK23" s="877"/>
      <c r="WBL23" s="877"/>
      <c r="WBM23" s="877"/>
      <c r="WBN23" s="877"/>
      <c r="WBO23" s="877"/>
      <c r="WBP23" s="877"/>
      <c r="WBQ23" s="877"/>
      <c r="WBR23" s="877"/>
      <c r="WBS23" s="877"/>
      <c r="WBT23" s="877"/>
      <c r="WBU23" s="877"/>
      <c r="WBV23" s="877"/>
      <c r="WBW23" s="877"/>
      <c r="WBX23" s="877"/>
      <c r="WBY23" s="877"/>
      <c r="WBZ23" s="877"/>
      <c r="WCA23" s="877"/>
      <c r="WCB23" s="877"/>
      <c r="WCC23" s="877"/>
      <c r="WCD23" s="877"/>
      <c r="WCE23" s="877"/>
      <c r="WCF23" s="877"/>
      <c r="WCG23" s="877"/>
      <c r="WCH23" s="877"/>
      <c r="WCI23" s="877"/>
      <c r="WCJ23" s="877"/>
      <c r="WCK23" s="877"/>
      <c r="WCL23" s="877"/>
      <c r="WCM23" s="877"/>
      <c r="WCN23" s="877"/>
      <c r="WCO23" s="877"/>
      <c r="WCP23" s="877"/>
      <c r="WCQ23" s="877"/>
      <c r="WCR23" s="877"/>
      <c r="WCS23" s="877"/>
      <c r="WCT23" s="877"/>
      <c r="WCU23" s="877"/>
      <c r="WCV23" s="877"/>
      <c r="WCW23" s="877"/>
      <c r="WCX23" s="877"/>
      <c r="WCY23" s="877"/>
      <c r="WCZ23" s="877"/>
      <c r="WDA23" s="877"/>
      <c r="WDB23" s="877"/>
      <c r="WDC23" s="877"/>
      <c r="WDD23" s="877"/>
      <c r="WDE23" s="877"/>
      <c r="WDF23" s="877"/>
      <c r="WDG23" s="877"/>
      <c r="WDH23" s="877"/>
      <c r="WDI23" s="877"/>
      <c r="WDJ23" s="877"/>
      <c r="WDK23" s="877"/>
      <c r="WDL23" s="877"/>
      <c r="WDM23" s="877"/>
      <c r="WDN23" s="877"/>
      <c r="WDO23" s="877"/>
      <c r="WDP23" s="877"/>
      <c r="WDQ23" s="877"/>
      <c r="WDR23" s="877"/>
      <c r="WDS23" s="877"/>
      <c r="WDT23" s="877"/>
      <c r="WDU23" s="877"/>
      <c r="WDV23" s="877"/>
      <c r="WDW23" s="877"/>
      <c r="WDX23" s="877"/>
      <c r="WDY23" s="877"/>
      <c r="WDZ23" s="877"/>
      <c r="WEA23" s="877"/>
      <c r="WEB23" s="877"/>
      <c r="WEC23" s="877"/>
      <c r="WED23" s="877"/>
      <c r="WEE23" s="877"/>
      <c r="WEF23" s="877"/>
      <c r="WEG23" s="877"/>
      <c r="WEH23" s="877"/>
      <c r="WEI23" s="877"/>
      <c r="WEJ23" s="877"/>
      <c r="WEK23" s="877"/>
      <c r="WEL23" s="877"/>
      <c r="WEM23" s="877"/>
      <c r="WEN23" s="877"/>
      <c r="WEO23" s="877"/>
      <c r="WEP23" s="877"/>
      <c r="WEQ23" s="877"/>
      <c r="WER23" s="877"/>
      <c r="WES23" s="877"/>
      <c r="WET23" s="877"/>
      <c r="WEU23" s="877"/>
      <c r="WEV23" s="877"/>
      <c r="WEW23" s="877"/>
      <c r="WEX23" s="877"/>
      <c r="WEY23" s="877"/>
      <c r="WEZ23" s="877"/>
      <c r="WFA23" s="877"/>
      <c r="WFB23" s="877"/>
      <c r="WFC23" s="877"/>
      <c r="WFD23" s="877"/>
      <c r="WFE23" s="877"/>
      <c r="WFF23" s="877"/>
      <c r="WFG23" s="877"/>
      <c r="WFH23" s="877"/>
      <c r="WFI23" s="877"/>
      <c r="WFJ23" s="877"/>
      <c r="WFK23" s="877"/>
      <c r="WFL23" s="877"/>
      <c r="WFM23" s="877"/>
      <c r="WFN23" s="877"/>
      <c r="WFO23" s="877"/>
      <c r="WFP23" s="877"/>
      <c r="WFQ23" s="877"/>
      <c r="WFR23" s="877"/>
      <c r="WFS23" s="877"/>
      <c r="WFT23" s="877"/>
      <c r="WFU23" s="877"/>
      <c r="WFV23" s="877"/>
      <c r="WFW23" s="877"/>
      <c r="WFX23" s="877"/>
      <c r="WFY23" s="877"/>
      <c r="WFZ23" s="877"/>
      <c r="WGA23" s="877"/>
      <c r="WGB23" s="877"/>
      <c r="WGC23" s="877"/>
      <c r="WGD23" s="877"/>
      <c r="WGE23" s="877"/>
      <c r="WGF23" s="877"/>
      <c r="WGG23" s="877"/>
      <c r="WGH23" s="877"/>
      <c r="WGI23" s="877"/>
      <c r="WGJ23" s="877"/>
      <c r="WGK23" s="877"/>
      <c r="WGL23" s="877"/>
      <c r="WGM23" s="877"/>
      <c r="WGN23" s="877"/>
      <c r="WGO23" s="877"/>
      <c r="WGP23" s="877"/>
      <c r="WGQ23" s="877"/>
      <c r="WGR23" s="877"/>
      <c r="WGS23" s="877"/>
      <c r="WGT23" s="877"/>
      <c r="WGU23" s="877"/>
      <c r="WGV23" s="877"/>
      <c r="WGW23" s="877"/>
      <c r="WGX23" s="877"/>
      <c r="WGY23" s="877"/>
      <c r="WGZ23" s="877"/>
      <c r="WHA23" s="877"/>
      <c r="WHB23" s="877"/>
      <c r="WHC23" s="877"/>
      <c r="WHD23" s="877"/>
      <c r="WHE23" s="877"/>
      <c r="WHF23" s="877"/>
      <c r="WHG23" s="877"/>
      <c r="WHH23" s="877"/>
      <c r="WHI23" s="877"/>
      <c r="WHJ23" s="877"/>
      <c r="WHK23" s="877"/>
      <c r="WHL23" s="877"/>
      <c r="WHM23" s="877"/>
      <c r="WHN23" s="877"/>
      <c r="WHO23" s="877"/>
      <c r="WHP23" s="877"/>
      <c r="WHQ23" s="877"/>
      <c r="WHR23" s="877"/>
      <c r="WHS23" s="877"/>
      <c r="WHT23" s="877"/>
      <c r="WHU23" s="877"/>
      <c r="WHV23" s="877"/>
      <c r="WHW23" s="877"/>
      <c r="WHX23" s="877"/>
      <c r="WHY23" s="877"/>
      <c r="WHZ23" s="877"/>
      <c r="WIA23" s="877"/>
      <c r="WIB23" s="877"/>
      <c r="WIC23" s="877"/>
      <c r="WID23" s="877"/>
      <c r="WIE23" s="877"/>
      <c r="WIF23" s="877"/>
      <c r="WIG23" s="877"/>
      <c r="WIH23" s="877"/>
      <c r="WII23" s="877"/>
      <c r="WIJ23" s="877"/>
      <c r="WIK23" s="877"/>
      <c r="WIL23" s="877"/>
      <c r="WIM23" s="877"/>
      <c r="WIN23" s="877"/>
      <c r="WIO23" s="877"/>
      <c r="WIP23" s="877"/>
      <c r="WIQ23" s="877"/>
      <c r="WIR23" s="877"/>
      <c r="WIS23" s="877"/>
      <c r="WIT23" s="877"/>
      <c r="WIU23" s="877"/>
      <c r="WIV23" s="877"/>
      <c r="WIW23" s="877"/>
      <c r="WIX23" s="877"/>
      <c r="WIY23" s="877"/>
      <c r="WIZ23" s="877"/>
      <c r="WJA23" s="877"/>
      <c r="WJB23" s="877"/>
      <c r="WJC23" s="877"/>
      <c r="WJD23" s="877"/>
      <c r="WJE23" s="877"/>
      <c r="WJF23" s="877"/>
      <c r="WJG23" s="877"/>
      <c r="WJH23" s="877"/>
      <c r="WJI23" s="877"/>
      <c r="WJJ23" s="877"/>
      <c r="WJK23" s="877"/>
      <c r="WJL23" s="877"/>
      <c r="WJM23" s="877"/>
      <c r="WJN23" s="877"/>
      <c r="WJO23" s="877"/>
      <c r="WJP23" s="877"/>
      <c r="WJQ23" s="877"/>
      <c r="WJR23" s="877"/>
      <c r="WJS23" s="877"/>
      <c r="WJT23" s="877"/>
      <c r="WJU23" s="877"/>
      <c r="WJV23" s="877"/>
      <c r="WJW23" s="877"/>
      <c r="WJX23" s="877"/>
      <c r="WJY23" s="877"/>
      <c r="WJZ23" s="877"/>
      <c r="WKA23" s="877"/>
      <c r="WKB23" s="877"/>
      <c r="WKC23" s="877"/>
      <c r="WKD23" s="877"/>
      <c r="WKE23" s="877"/>
      <c r="WKF23" s="877"/>
      <c r="WKG23" s="877"/>
      <c r="WKH23" s="877"/>
      <c r="WKI23" s="877"/>
      <c r="WKJ23" s="877"/>
      <c r="WKK23" s="877"/>
      <c r="WKL23" s="877"/>
      <c r="WKM23" s="877"/>
      <c r="WKN23" s="877"/>
      <c r="WKO23" s="877"/>
      <c r="WKP23" s="877"/>
      <c r="WKQ23" s="877"/>
      <c r="WKR23" s="877"/>
      <c r="WKS23" s="877"/>
      <c r="WKT23" s="877"/>
      <c r="WKU23" s="877"/>
      <c r="WKV23" s="877"/>
      <c r="WKW23" s="877"/>
      <c r="WKX23" s="877"/>
      <c r="WKY23" s="877"/>
      <c r="WKZ23" s="877"/>
      <c r="WLA23" s="877"/>
      <c r="WLB23" s="877"/>
      <c r="WLC23" s="877"/>
      <c r="WLD23" s="877"/>
      <c r="WLE23" s="877"/>
      <c r="WLF23" s="877"/>
      <c r="WLG23" s="877"/>
      <c r="WLH23" s="877"/>
      <c r="WLI23" s="877"/>
      <c r="WLJ23" s="877"/>
      <c r="WLK23" s="877"/>
      <c r="WLL23" s="877"/>
      <c r="WLM23" s="877"/>
      <c r="WLN23" s="877"/>
      <c r="WLO23" s="877"/>
      <c r="WLP23" s="877"/>
      <c r="WLQ23" s="877"/>
      <c r="WLR23" s="877"/>
      <c r="WLS23" s="877"/>
      <c r="WLT23" s="877"/>
      <c r="WLU23" s="877"/>
      <c r="WLV23" s="877"/>
      <c r="WLW23" s="877"/>
      <c r="WLX23" s="877"/>
      <c r="WLY23" s="877"/>
      <c r="WLZ23" s="877"/>
      <c r="WMA23" s="877"/>
      <c r="WMB23" s="877"/>
      <c r="WMC23" s="877"/>
      <c r="WMD23" s="877"/>
      <c r="WME23" s="877"/>
      <c r="WMF23" s="877"/>
      <c r="WMG23" s="877"/>
      <c r="WMH23" s="877"/>
      <c r="WMI23" s="877"/>
      <c r="WMJ23" s="877"/>
      <c r="WMK23" s="877"/>
      <c r="WML23" s="877"/>
      <c r="WMM23" s="877"/>
      <c r="WMN23" s="877"/>
      <c r="WMO23" s="877"/>
      <c r="WMP23" s="877"/>
      <c r="WMQ23" s="877"/>
      <c r="WMR23" s="877"/>
      <c r="WMS23" s="877"/>
      <c r="WMT23" s="877"/>
      <c r="WMU23" s="877"/>
      <c r="WMV23" s="877"/>
      <c r="WMW23" s="877"/>
      <c r="WMX23" s="877"/>
      <c r="WMY23" s="877"/>
      <c r="WMZ23" s="877"/>
      <c r="WNA23" s="877"/>
      <c r="WNB23" s="877"/>
      <c r="WNC23" s="877"/>
      <c r="WND23" s="877"/>
      <c r="WNE23" s="877"/>
      <c r="WNF23" s="877"/>
      <c r="WNG23" s="877"/>
      <c r="WNH23" s="877"/>
      <c r="WNI23" s="877"/>
      <c r="WNJ23" s="877"/>
      <c r="WNK23" s="877"/>
      <c r="WNL23" s="877"/>
      <c r="WNM23" s="877"/>
      <c r="WNN23" s="877"/>
      <c r="WNO23" s="877"/>
      <c r="WNP23" s="877"/>
      <c r="WNQ23" s="877"/>
      <c r="WNR23" s="877"/>
      <c r="WNS23" s="877"/>
      <c r="WNT23" s="877"/>
      <c r="WNU23" s="877"/>
      <c r="WNV23" s="877"/>
      <c r="WNW23" s="877"/>
      <c r="WNX23" s="877"/>
      <c r="WNY23" s="877"/>
      <c r="WNZ23" s="877"/>
      <c r="WOA23" s="877"/>
      <c r="WOB23" s="877"/>
      <c r="WOC23" s="877"/>
      <c r="WOD23" s="877"/>
      <c r="WOE23" s="877"/>
      <c r="WOF23" s="877"/>
      <c r="WOG23" s="877"/>
      <c r="WOH23" s="877"/>
      <c r="WOI23" s="877"/>
      <c r="WOJ23" s="877"/>
      <c r="WOK23" s="877"/>
      <c r="WOL23" s="877"/>
      <c r="WOM23" s="877"/>
      <c r="WON23" s="877"/>
      <c r="WOO23" s="877"/>
      <c r="WOP23" s="877"/>
      <c r="WOQ23" s="877"/>
      <c r="WOR23" s="877"/>
      <c r="WOS23" s="877"/>
      <c r="WOT23" s="877"/>
      <c r="WOU23" s="877"/>
      <c r="WOV23" s="877"/>
      <c r="WOW23" s="877"/>
      <c r="WOX23" s="877"/>
      <c r="WOY23" s="877"/>
      <c r="WOZ23" s="877"/>
      <c r="WPA23" s="877"/>
      <c r="WPB23" s="877"/>
      <c r="WPC23" s="877"/>
      <c r="WPD23" s="877"/>
      <c r="WPE23" s="877"/>
      <c r="WPF23" s="877"/>
      <c r="WPG23" s="877"/>
      <c r="WPH23" s="877"/>
      <c r="WPI23" s="877"/>
      <c r="WPJ23" s="877"/>
      <c r="WPK23" s="877"/>
      <c r="WPL23" s="877"/>
      <c r="WPM23" s="877"/>
      <c r="WPN23" s="877"/>
      <c r="WPO23" s="877"/>
      <c r="WPP23" s="877"/>
      <c r="WPQ23" s="877"/>
      <c r="WPR23" s="877"/>
      <c r="WPS23" s="877"/>
      <c r="WPT23" s="877"/>
      <c r="WPU23" s="877"/>
      <c r="WPV23" s="877"/>
      <c r="WPW23" s="877"/>
      <c r="WPX23" s="877"/>
      <c r="WPY23" s="877"/>
      <c r="WPZ23" s="877"/>
      <c r="WQA23" s="877"/>
      <c r="WQB23" s="877"/>
      <c r="WQC23" s="877"/>
      <c r="WQD23" s="877"/>
      <c r="WQE23" s="877"/>
      <c r="WQF23" s="877"/>
      <c r="WQG23" s="877"/>
      <c r="WQH23" s="877"/>
      <c r="WQI23" s="877"/>
      <c r="WQJ23" s="877"/>
      <c r="WQK23" s="877"/>
      <c r="WQL23" s="877"/>
      <c r="WQM23" s="877"/>
      <c r="WQN23" s="877"/>
      <c r="WQO23" s="877"/>
      <c r="WQP23" s="877"/>
      <c r="WQQ23" s="877"/>
      <c r="WQR23" s="877"/>
      <c r="WQS23" s="877"/>
      <c r="WQT23" s="877"/>
      <c r="WQU23" s="877"/>
      <c r="WQV23" s="877"/>
      <c r="WQW23" s="877"/>
      <c r="WQX23" s="877"/>
      <c r="WQY23" s="877"/>
      <c r="WQZ23" s="877"/>
      <c r="WRA23" s="877"/>
      <c r="WRB23" s="877"/>
      <c r="WRC23" s="877"/>
      <c r="WRD23" s="877"/>
      <c r="WRE23" s="877"/>
      <c r="WRF23" s="877"/>
      <c r="WRG23" s="877"/>
      <c r="WRH23" s="877"/>
      <c r="WRI23" s="877"/>
      <c r="WRJ23" s="877"/>
      <c r="WRK23" s="877"/>
      <c r="WRL23" s="877"/>
      <c r="WRM23" s="877"/>
      <c r="WRN23" s="877"/>
      <c r="WRO23" s="877"/>
      <c r="WRP23" s="877"/>
      <c r="WRQ23" s="877"/>
      <c r="WRR23" s="877"/>
      <c r="WRS23" s="877"/>
      <c r="WRT23" s="877"/>
      <c r="WRU23" s="877"/>
      <c r="WRV23" s="877"/>
      <c r="WRW23" s="877"/>
      <c r="WRX23" s="877"/>
      <c r="WRY23" s="877"/>
      <c r="WRZ23" s="877"/>
      <c r="WSA23" s="877"/>
      <c r="WSB23" s="877"/>
      <c r="WSC23" s="877"/>
      <c r="WSD23" s="877"/>
      <c r="WSE23" s="877"/>
      <c r="WSF23" s="877"/>
      <c r="WSG23" s="877"/>
      <c r="WSH23" s="877"/>
      <c r="WSI23" s="877"/>
      <c r="WSJ23" s="877"/>
      <c r="WSK23" s="877"/>
      <c r="WSL23" s="877"/>
      <c r="WSM23" s="877"/>
      <c r="WSN23" s="877"/>
      <c r="WSO23" s="877"/>
      <c r="WSP23" s="877"/>
      <c r="WSQ23" s="877"/>
      <c r="WSR23" s="877"/>
      <c r="WSS23" s="877"/>
      <c r="WST23" s="877"/>
      <c r="WSU23" s="877"/>
      <c r="WSV23" s="877"/>
      <c r="WSW23" s="877"/>
      <c r="WSX23" s="877"/>
      <c r="WSY23" s="877"/>
      <c r="WSZ23" s="877"/>
      <c r="WTA23" s="877"/>
      <c r="WTB23" s="877"/>
      <c r="WTC23" s="877"/>
      <c r="WTD23" s="877"/>
      <c r="WTE23" s="877"/>
      <c r="WTF23" s="877"/>
      <c r="WTG23" s="877"/>
      <c r="WTH23" s="877"/>
      <c r="WTI23" s="877"/>
      <c r="WTJ23" s="877"/>
      <c r="WTK23" s="877"/>
      <c r="WTL23" s="877"/>
      <c r="WTM23" s="877"/>
      <c r="WTN23" s="877"/>
      <c r="WTO23" s="877"/>
      <c r="WTP23" s="877"/>
      <c r="WTQ23" s="877"/>
      <c r="WTR23" s="877"/>
      <c r="WTS23" s="877"/>
      <c r="WTT23" s="877"/>
      <c r="WTU23" s="877"/>
      <c r="WTV23" s="877"/>
      <c r="WTW23" s="877"/>
      <c r="WTX23" s="877"/>
      <c r="WTY23" s="877"/>
      <c r="WTZ23" s="877"/>
      <c r="WUA23" s="877"/>
      <c r="WUB23" s="877"/>
      <c r="WUC23" s="877"/>
      <c r="WUD23" s="877"/>
      <c r="WUE23" s="877"/>
      <c r="WUF23" s="877"/>
      <c r="WUG23" s="877"/>
      <c r="WUH23" s="877"/>
      <c r="WUI23" s="877"/>
      <c r="WUJ23" s="877"/>
      <c r="WUK23" s="877"/>
      <c r="WUL23" s="877"/>
      <c r="WUM23" s="877"/>
      <c r="WUN23" s="877"/>
      <c r="WUO23" s="877"/>
      <c r="WUP23" s="877"/>
      <c r="WUQ23" s="877"/>
      <c r="WUR23" s="877"/>
      <c r="WUS23" s="877"/>
      <c r="WUT23" s="877"/>
      <c r="WUU23" s="877"/>
      <c r="WUV23" s="877"/>
      <c r="WUW23" s="877"/>
      <c r="WUX23" s="877"/>
      <c r="WUY23" s="877"/>
      <c r="WUZ23" s="877"/>
      <c r="WVA23" s="877"/>
      <c r="WVB23" s="877"/>
      <c r="WVC23" s="877"/>
      <c r="WVD23" s="877"/>
      <c r="WVE23" s="877"/>
      <c r="WVF23" s="877"/>
      <c r="WVG23" s="877"/>
      <c r="WVH23" s="877"/>
      <c r="WVI23" s="877"/>
      <c r="WVJ23" s="877"/>
      <c r="WVK23" s="877"/>
      <c r="WVL23" s="877"/>
      <c r="WVM23" s="877"/>
      <c r="WVN23" s="877"/>
      <c r="WVO23" s="877"/>
      <c r="WVP23" s="877"/>
      <c r="WVQ23" s="877"/>
      <c r="WVR23" s="877"/>
      <c r="WVS23" s="877"/>
      <c r="WVT23" s="877"/>
      <c r="WVU23" s="877"/>
      <c r="WVV23" s="877"/>
      <c r="WVW23" s="877"/>
      <c r="WVX23" s="877"/>
      <c r="WVY23" s="877"/>
      <c r="WVZ23" s="877"/>
      <c r="WWA23" s="877"/>
      <c r="WWB23" s="877"/>
      <c r="WWC23" s="877"/>
      <c r="WWD23" s="877"/>
      <c r="WWE23" s="877"/>
      <c r="WWF23" s="877"/>
      <c r="WWG23" s="877"/>
      <c r="WWH23" s="877"/>
      <c r="WWI23" s="877"/>
      <c r="WWJ23" s="877"/>
      <c r="WWK23" s="877"/>
      <c r="WWL23" s="877"/>
      <c r="WWM23" s="877"/>
      <c r="WWN23" s="877"/>
      <c r="WWO23" s="877"/>
      <c r="WWP23" s="877"/>
      <c r="WWQ23" s="877"/>
      <c r="WWR23" s="877"/>
      <c r="WWS23" s="877"/>
      <c r="WWT23" s="877"/>
      <c r="WWU23" s="877"/>
      <c r="WWV23" s="877"/>
      <c r="WWW23" s="877"/>
      <c r="WWX23" s="877"/>
      <c r="WWY23" s="877"/>
      <c r="WWZ23" s="877"/>
      <c r="WXA23" s="877"/>
      <c r="WXB23" s="877"/>
      <c r="WXC23" s="877"/>
      <c r="WXD23" s="877"/>
      <c r="WXE23" s="877"/>
      <c r="WXF23" s="877"/>
      <c r="WXG23" s="877"/>
      <c r="WXH23" s="877"/>
      <c r="WXI23" s="877"/>
      <c r="WXJ23" s="877"/>
      <c r="WXK23" s="877"/>
      <c r="WXL23" s="877"/>
      <c r="WXM23" s="877"/>
      <c r="WXN23" s="877"/>
      <c r="WXO23" s="877"/>
      <c r="WXP23" s="877"/>
      <c r="WXQ23" s="877"/>
      <c r="WXR23" s="877"/>
      <c r="WXS23" s="877"/>
      <c r="WXT23" s="877"/>
      <c r="WXU23" s="877"/>
      <c r="WXV23" s="877"/>
      <c r="WXW23" s="877"/>
      <c r="WXX23" s="877"/>
      <c r="WXY23" s="877"/>
      <c r="WXZ23" s="877"/>
      <c r="WYA23" s="877"/>
      <c r="WYB23" s="877"/>
      <c r="WYC23" s="877"/>
      <c r="WYD23" s="877"/>
      <c r="WYE23" s="877"/>
      <c r="WYF23" s="877"/>
      <c r="WYG23" s="877"/>
      <c r="WYH23" s="877"/>
      <c r="WYI23" s="877"/>
      <c r="WYJ23" s="877"/>
      <c r="WYK23" s="877"/>
      <c r="WYL23" s="877"/>
      <c r="WYM23" s="877"/>
      <c r="WYN23" s="877"/>
      <c r="WYO23" s="877"/>
      <c r="WYP23" s="877"/>
      <c r="WYQ23" s="877"/>
      <c r="WYR23" s="877"/>
      <c r="WYS23" s="877"/>
      <c r="WYT23" s="877"/>
      <c r="WYU23" s="877"/>
      <c r="WYV23" s="877"/>
      <c r="WYW23" s="877"/>
      <c r="WYX23" s="877"/>
      <c r="WYY23" s="877"/>
      <c r="WYZ23" s="877"/>
      <c r="WZA23" s="877"/>
      <c r="WZB23" s="877"/>
      <c r="WZC23" s="877"/>
      <c r="WZD23" s="877"/>
      <c r="WZE23" s="877"/>
      <c r="WZF23" s="877"/>
      <c r="WZG23" s="877"/>
      <c r="WZH23" s="877"/>
      <c r="WZI23" s="877"/>
      <c r="WZJ23" s="877"/>
      <c r="WZK23" s="877"/>
      <c r="WZL23" s="877"/>
      <c r="WZM23" s="877"/>
      <c r="WZN23" s="877"/>
      <c r="WZO23" s="877"/>
      <c r="WZP23" s="877"/>
      <c r="WZQ23" s="877"/>
      <c r="WZR23" s="877"/>
      <c r="WZS23" s="877"/>
      <c r="WZT23" s="877"/>
      <c r="WZU23" s="877"/>
      <c r="WZV23" s="877"/>
      <c r="WZW23" s="877"/>
      <c r="WZX23" s="877"/>
      <c r="WZY23" s="877"/>
      <c r="WZZ23" s="877"/>
      <c r="XAA23" s="877"/>
      <c r="XAB23" s="877"/>
      <c r="XAC23" s="877"/>
      <c r="XAD23" s="877"/>
      <c r="XAE23" s="877"/>
      <c r="XAF23" s="877"/>
      <c r="XAG23" s="877"/>
      <c r="XAH23" s="877"/>
      <c r="XAI23" s="877"/>
      <c r="XAJ23" s="877"/>
      <c r="XAK23" s="877"/>
      <c r="XAL23" s="877"/>
      <c r="XAM23" s="877"/>
      <c r="XAN23" s="877"/>
      <c r="XAO23" s="877"/>
      <c r="XAP23" s="877"/>
      <c r="XAQ23" s="877"/>
      <c r="XAR23" s="877"/>
      <c r="XAS23" s="877"/>
      <c r="XAT23" s="877"/>
      <c r="XAU23" s="877"/>
      <c r="XAV23" s="877"/>
      <c r="XAW23" s="877"/>
      <c r="XAX23" s="877"/>
      <c r="XAY23" s="877"/>
      <c r="XAZ23" s="877"/>
      <c r="XBA23" s="877"/>
      <c r="XBB23" s="877"/>
      <c r="XBC23" s="877"/>
      <c r="XBD23" s="877"/>
      <c r="XBE23" s="877"/>
      <c r="XBF23" s="877"/>
      <c r="XBG23" s="877"/>
      <c r="XBH23" s="877"/>
      <c r="XBI23" s="877"/>
      <c r="XBJ23" s="877"/>
      <c r="XBK23" s="877"/>
      <c r="XBL23" s="877"/>
      <c r="XBM23" s="877"/>
      <c r="XBN23" s="877"/>
      <c r="XBO23" s="877"/>
      <c r="XBP23" s="877"/>
      <c r="XBQ23" s="877"/>
      <c r="XBR23" s="877"/>
      <c r="XBS23" s="877"/>
      <c r="XBT23" s="877"/>
      <c r="XBU23" s="877"/>
      <c r="XBV23" s="877"/>
      <c r="XBW23" s="877"/>
      <c r="XBX23" s="877"/>
      <c r="XBY23" s="877"/>
      <c r="XBZ23" s="877"/>
      <c r="XCA23" s="877"/>
      <c r="XCB23" s="877"/>
      <c r="XCC23" s="877"/>
      <c r="XCD23" s="877"/>
      <c r="XCE23" s="877"/>
      <c r="XCF23" s="877"/>
      <c r="XCG23" s="877"/>
      <c r="XCH23" s="877"/>
      <c r="XCI23" s="877"/>
      <c r="XCJ23" s="877"/>
      <c r="XCK23" s="877"/>
      <c r="XCL23" s="877"/>
      <c r="XCM23" s="877"/>
      <c r="XCN23" s="877"/>
      <c r="XCO23" s="877"/>
      <c r="XCP23" s="877"/>
      <c r="XCQ23" s="877"/>
      <c r="XCR23" s="877"/>
      <c r="XCS23" s="877"/>
      <c r="XCT23" s="877"/>
      <c r="XCU23" s="877"/>
      <c r="XCV23" s="877"/>
      <c r="XCW23" s="877"/>
      <c r="XCX23" s="877"/>
      <c r="XCY23" s="877"/>
      <c r="XCZ23" s="877"/>
      <c r="XDA23" s="877"/>
      <c r="XDB23" s="877"/>
      <c r="XDC23" s="877"/>
      <c r="XDD23" s="877"/>
      <c r="XDE23" s="877"/>
      <c r="XDF23" s="877"/>
      <c r="XDG23" s="877"/>
      <c r="XDH23" s="877"/>
      <c r="XDI23" s="877"/>
      <c r="XDJ23" s="877"/>
      <c r="XDK23" s="877"/>
      <c r="XDL23" s="877"/>
      <c r="XDM23" s="877"/>
      <c r="XDN23" s="877"/>
      <c r="XDO23" s="877"/>
      <c r="XDP23" s="877"/>
      <c r="XDQ23" s="877"/>
      <c r="XDR23" s="877"/>
      <c r="XDS23" s="877"/>
      <c r="XDT23" s="877"/>
      <c r="XDU23" s="877"/>
      <c r="XDV23" s="877"/>
      <c r="XDW23" s="877"/>
      <c r="XDX23" s="877"/>
      <c r="XDY23" s="877"/>
      <c r="XDZ23" s="877"/>
      <c r="XEA23" s="877"/>
      <c r="XEB23" s="877"/>
      <c r="XEC23" s="877"/>
      <c r="XED23" s="877"/>
      <c r="XEE23" s="877"/>
      <c r="XEF23" s="877"/>
      <c r="XEG23" s="877"/>
      <c r="XEH23" s="877"/>
      <c r="XEI23" s="877"/>
      <c r="XEJ23" s="877"/>
      <c r="XEK23" s="877"/>
      <c r="XEL23" s="877"/>
      <c r="XEM23" s="877"/>
      <c r="XEN23" s="877"/>
      <c r="XEO23" s="877"/>
      <c r="XEP23" s="877"/>
      <c r="XEQ23" s="877"/>
      <c r="XER23" s="877"/>
      <c r="XES23" s="877"/>
      <c r="XET23" s="877"/>
      <c r="XEU23" s="877"/>
      <c r="XEV23" s="877"/>
      <c r="XEW23" s="877"/>
      <c r="XEX23" s="877"/>
      <c r="XEY23" s="877"/>
      <c r="XEZ23" s="877"/>
      <c r="XFA23" s="877"/>
      <c r="XFB23" s="877"/>
      <c r="XFC23" s="877"/>
      <c r="XFD23" s="877"/>
    </row>
    <row r="24" spans="1:16384" s="878" customFormat="1" ht="25.5">
      <c r="A24" s="969" t="s">
        <v>527</v>
      </c>
      <c r="B24" s="962" t="s">
        <v>528</v>
      </c>
      <c r="C24" s="976" t="s">
        <v>529</v>
      </c>
      <c r="D24" s="977" t="s">
        <v>520</v>
      </c>
      <c r="E24" s="978">
        <v>15</v>
      </c>
      <c r="F24" s="915">
        <v>0</v>
      </c>
      <c r="G24" s="916">
        <f t="shared" si="0"/>
        <v>0.19600000000000001</v>
      </c>
      <c r="H24" s="915">
        <f t="shared" si="1"/>
        <v>0</v>
      </c>
      <c r="I24" s="915">
        <f t="shared" si="2"/>
        <v>0</v>
      </c>
      <c r="J24" s="950">
        <f t="shared" si="3"/>
        <v>0</v>
      </c>
      <c r="K24" s="877"/>
      <c r="L24" s="877"/>
      <c r="M24" s="877"/>
      <c r="N24" s="877"/>
      <c r="O24" s="877"/>
      <c r="P24" s="877"/>
      <c r="Q24" s="877"/>
      <c r="R24" s="877"/>
      <c r="S24" s="877"/>
      <c r="T24" s="877"/>
      <c r="U24" s="877"/>
      <c r="V24" s="877"/>
      <c r="W24" s="877"/>
      <c r="X24" s="877"/>
      <c r="Y24" s="877"/>
      <c r="Z24" s="877"/>
      <c r="AA24" s="877"/>
      <c r="AB24" s="877"/>
      <c r="AC24" s="877"/>
      <c r="AD24" s="877"/>
      <c r="AE24" s="877"/>
      <c r="AF24" s="877"/>
      <c r="AG24" s="877"/>
      <c r="AH24" s="877"/>
      <c r="AI24" s="877"/>
      <c r="AJ24" s="877"/>
      <c r="AK24" s="877"/>
      <c r="AL24" s="877"/>
      <c r="AM24" s="877"/>
      <c r="AN24" s="877"/>
      <c r="AO24" s="877"/>
      <c r="AP24" s="877"/>
      <c r="AQ24" s="877"/>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c r="CC24" s="877"/>
      <c r="CD24" s="877"/>
      <c r="CE24" s="877"/>
      <c r="CF24" s="877"/>
      <c r="CG24" s="877"/>
      <c r="CH24" s="877"/>
      <c r="CI24" s="877"/>
      <c r="CJ24" s="877"/>
      <c r="CK24" s="877"/>
      <c r="CL24" s="877"/>
      <c r="CM24" s="877"/>
      <c r="CN24" s="877"/>
      <c r="CO24" s="877"/>
      <c r="CP24" s="877"/>
      <c r="CQ24" s="877"/>
      <c r="CR24" s="877"/>
      <c r="CS24" s="877"/>
      <c r="CT24" s="877"/>
      <c r="CU24" s="877"/>
      <c r="CV24" s="877"/>
      <c r="CW24" s="877"/>
      <c r="CX24" s="877"/>
      <c r="CY24" s="877"/>
      <c r="CZ24" s="877"/>
      <c r="DA24" s="877"/>
      <c r="DB24" s="877"/>
      <c r="DC24" s="877"/>
      <c r="DD24" s="877"/>
      <c r="DE24" s="877"/>
      <c r="DF24" s="877"/>
      <c r="DG24" s="877"/>
      <c r="DH24" s="877"/>
      <c r="DI24" s="877"/>
      <c r="DJ24" s="877"/>
      <c r="DK24" s="877"/>
      <c r="DL24" s="877"/>
      <c r="DM24" s="877"/>
      <c r="DN24" s="877"/>
      <c r="DO24" s="877"/>
      <c r="DP24" s="877"/>
      <c r="DQ24" s="877"/>
      <c r="DR24" s="877"/>
      <c r="DS24" s="877"/>
      <c r="DT24" s="877"/>
      <c r="DU24" s="877"/>
      <c r="DV24" s="877"/>
      <c r="DW24" s="877"/>
      <c r="DX24" s="877"/>
      <c r="DY24" s="877"/>
      <c r="DZ24" s="877"/>
      <c r="EA24" s="877"/>
      <c r="EB24" s="877"/>
      <c r="EC24" s="877"/>
      <c r="ED24" s="877"/>
      <c r="EE24" s="877"/>
      <c r="EF24" s="877"/>
      <c r="EG24" s="877"/>
      <c r="EH24" s="877"/>
      <c r="EI24" s="877"/>
      <c r="EJ24" s="877"/>
      <c r="EK24" s="877"/>
      <c r="EL24" s="877"/>
      <c r="EM24" s="877"/>
      <c r="EN24" s="877"/>
      <c r="EO24" s="877"/>
      <c r="EP24" s="877"/>
      <c r="EQ24" s="877"/>
      <c r="ER24" s="877"/>
      <c r="ES24" s="877"/>
      <c r="ET24" s="877"/>
      <c r="EU24" s="877"/>
      <c r="EV24" s="877"/>
      <c r="EW24" s="877"/>
      <c r="EX24" s="877"/>
      <c r="EY24" s="877"/>
      <c r="EZ24" s="877"/>
      <c r="FA24" s="877"/>
      <c r="FB24" s="877"/>
      <c r="FC24" s="877"/>
      <c r="FD24" s="877"/>
      <c r="FE24" s="877"/>
      <c r="FF24" s="877"/>
      <c r="FG24" s="877"/>
      <c r="FH24" s="877"/>
      <c r="FI24" s="877"/>
      <c r="FJ24" s="877"/>
      <c r="FK24" s="877"/>
      <c r="FL24" s="877"/>
      <c r="FM24" s="877"/>
      <c r="FN24" s="877"/>
      <c r="FO24" s="877"/>
      <c r="FP24" s="877"/>
      <c r="FQ24" s="877"/>
      <c r="FR24" s="877"/>
      <c r="FS24" s="877"/>
      <c r="FT24" s="877"/>
      <c r="FU24" s="877"/>
      <c r="FV24" s="877"/>
      <c r="FW24" s="877"/>
      <c r="FX24" s="877"/>
      <c r="FY24" s="877"/>
      <c r="FZ24" s="877"/>
      <c r="GA24" s="877"/>
      <c r="GB24" s="877"/>
      <c r="GC24" s="877"/>
      <c r="GD24" s="877"/>
      <c r="GE24" s="877"/>
      <c r="GF24" s="877"/>
      <c r="GG24" s="877"/>
      <c r="GH24" s="877"/>
      <c r="GI24" s="877"/>
      <c r="GJ24" s="877"/>
      <c r="GK24" s="877"/>
      <c r="GL24" s="877"/>
      <c r="GM24" s="877"/>
      <c r="GN24" s="877"/>
      <c r="GO24" s="877"/>
      <c r="GP24" s="877"/>
      <c r="GQ24" s="877"/>
      <c r="GR24" s="877"/>
      <c r="GS24" s="877"/>
      <c r="GT24" s="877"/>
      <c r="GU24" s="877"/>
      <c r="GV24" s="877"/>
      <c r="GW24" s="877"/>
      <c r="GX24" s="877"/>
      <c r="GY24" s="877"/>
      <c r="GZ24" s="877"/>
      <c r="HA24" s="877"/>
      <c r="HB24" s="877"/>
      <c r="HC24" s="877"/>
      <c r="HD24" s="877"/>
      <c r="HE24" s="877"/>
      <c r="HF24" s="877"/>
      <c r="HG24" s="877"/>
      <c r="HH24" s="877"/>
      <c r="HI24" s="877"/>
      <c r="HJ24" s="877"/>
      <c r="HK24" s="877"/>
      <c r="HL24" s="877"/>
      <c r="HM24" s="877"/>
      <c r="HN24" s="877"/>
      <c r="HO24" s="877"/>
      <c r="HP24" s="877"/>
      <c r="HQ24" s="877"/>
      <c r="HR24" s="877"/>
      <c r="HS24" s="877"/>
      <c r="HT24" s="877"/>
      <c r="HU24" s="877"/>
      <c r="HV24" s="877"/>
      <c r="HW24" s="877"/>
      <c r="HX24" s="877"/>
      <c r="HY24" s="877"/>
      <c r="HZ24" s="877"/>
      <c r="IA24" s="877"/>
      <c r="IB24" s="877"/>
      <c r="IC24" s="877"/>
      <c r="ID24" s="877"/>
      <c r="IE24" s="877"/>
      <c r="IF24" s="877"/>
      <c r="IG24" s="877"/>
      <c r="IH24" s="877"/>
      <c r="II24" s="877"/>
      <c r="IJ24" s="877"/>
      <c r="IK24" s="877"/>
      <c r="IL24" s="877"/>
      <c r="IM24" s="877"/>
      <c r="IN24" s="877"/>
      <c r="IO24" s="877"/>
      <c r="IP24" s="877"/>
      <c r="IQ24" s="877"/>
      <c r="IR24" s="877"/>
      <c r="IS24" s="877"/>
      <c r="IT24" s="877"/>
      <c r="IU24" s="877"/>
      <c r="IV24" s="877"/>
      <c r="IW24" s="877"/>
      <c r="IX24" s="877"/>
      <c r="IY24" s="877"/>
      <c r="IZ24" s="877"/>
      <c r="JA24" s="877"/>
      <c r="JB24" s="877"/>
      <c r="JC24" s="877"/>
      <c r="JD24" s="877"/>
      <c r="JE24" s="877"/>
      <c r="JF24" s="877"/>
      <c r="JG24" s="877"/>
      <c r="JH24" s="877"/>
      <c r="JI24" s="877"/>
      <c r="JJ24" s="877"/>
      <c r="JK24" s="877"/>
      <c r="JL24" s="877"/>
      <c r="JM24" s="877"/>
      <c r="JN24" s="877"/>
      <c r="JO24" s="877"/>
      <c r="JP24" s="877"/>
      <c r="JQ24" s="877"/>
      <c r="JR24" s="877"/>
      <c r="JS24" s="877"/>
      <c r="JT24" s="877"/>
      <c r="JU24" s="877"/>
      <c r="JV24" s="877"/>
      <c r="JW24" s="877"/>
      <c r="JX24" s="877"/>
      <c r="JY24" s="877"/>
      <c r="JZ24" s="877"/>
      <c r="KA24" s="877"/>
      <c r="KB24" s="877"/>
      <c r="KC24" s="877"/>
      <c r="KD24" s="877"/>
      <c r="KE24" s="877"/>
      <c r="KF24" s="877"/>
      <c r="KG24" s="877"/>
      <c r="KH24" s="877"/>
      <c r="KI24" s="877"/>
      <c r="KJ24" s="877"/>
      <c r="KK24" s="877"/>
      <c r="KL24" s="877"/>
      <c r="KM24" s="877"/>
      <c r="KN24" s="877"/>
      <c r="KO24" s="877"/>
      <c r="KP24" s="877"/>
      <c r="KQ24" s="877"/>
      <c r="KR24" s="877"/>
      <c r="KS24" s="877"/>
      <c r="KT24" s="877"/>
      <c r="KU24" s="877"/>
      <c r="KV24" s="877"/>
      <c r="KW24" s="877"/>
      <c r="KX24" s="877"/>
      <c r="KY24" s="877"/>
      <c r="KZ24" s="877"/>
      <c r="LA24" s="877"/>
      <c r="LB24" s="877"/>
      <c r="LC24" s="877"/>
      <c r="LD24" s="877"/>
      <c r="LE24" s="877"/>
      <c r="LF24" s="877"/>
      <c r="LG24" s="877"/>
      <c r="LH24" s="877"/>
      <c r="LI24" s="877"/>
      <c r="LJ24" s="877"/>
      <c r="LK24" s="877"/>
      <c r="LL24" s="877"/>
      <c r="LM24" s="877"/>
      <c r="LN24" s="877"/>
      <c r="LO24" s="877"/>
      <c r="LP24" s="877"/>
      <c r="LQ24" s="877"/>
      <c r="LR24" s="877"/>
      <c r="LS24" s="877"/>
      <c r="LT24" s="877"/>
      <c r="LU24" s="877"/>
      <c r="LV24" s="877"/>
      <c r="LW24" s="877"/>
      <c r="LX24" s="877"/>
      <c r="LY24" s="877"/>
      <c r="LZ24" s="877"/>
      <c r="MA24" s="877"/>
      <c r="MB24" s="877"/>
      <c r="MC24" s="877"/>
      <c r="MD24" s="877"/>
      <c r="ME24" s="877"/>
      <c r="MF24" s="877"/>
      <c r="MG24" s="877"/>
      <c r="MH24" s="877"/>
      <c r="MI24" s="877"/>
      <c r="MJ24" s="877"/>
      <c r="MK24" s="877"/>
      <c r="ML24" s="877"/>
      <c r="MM24" s="877"/>
      <c r="MN24" s="877"/>
      <c r="MO24" s="877"/>
      <c r="MP24" s="877"/>
      <c r="MQ24" s="877"/>
      <c r="MR24" s="877"/>
      <c r="MS24" s="877"/>
      <c r="MT24" s="877"/>
      <c r="MU24" s="877"/>
      <c r="MV24" s="877"/>
      <c r="MW24" s="877"/>
      <c r="MX24" s="877"/>
      <c r="MY24" s="877"/>
      <c r="MZ24" s="877"/>
      <c r="NA24" s="877"/>
      <c r="NB24" s="877"/>
      <c r="NC24" s="877"/>
      <c r="ND24" s="877"/>
      <c r="NE24" s="877"/>
      <c r="NF24" s="877"/>
      <c r="NG24" s="877"/>
      <c r="NH24" s="877"/>
      <c r="NI24" s="877"/>
      <c r="NJ24" s="877"/>
      <c r="NK24" s="877"/>
      <c r="NL24" s="877"/>
      <c r="NM24" s="877"/>
      <c r="NN24" s="877"/>
      <c r="NO24" s="877"/>
      <c r="NP24" s="877"/>
      <c r="NQ24" s="877"/>
      <c r="NR24" s="877"/>
      <c r="NS24" s="877"/>
      <c r="NT24" s="877"/>
      <c r="NU24" s="877"/>
      <c r="NV24" s="877"/>
      <c r="NW24" s="877"/>
      <c r="NX24" s="877"/>
      <c r="NY24" s="877"/>
      <c r="NZ24" s="877"/>
      <c r="OA24" s="877"/>
      <c r="OB24" s="877"/>
      <c r="OC24" s="877"/>
      <c r="OD24" s="877"/>
      <c r="OE24" s="877"/>
      <c r="OF24" s="877"/>
      <c r="OG24" s="877"/>
      <c r="OH24" s="877"/>
      <c r="OI24" s="877"/>
      <c r="OJ24" s="877"/>
      <c r="OK24" s="877"/>
      <c r="OL24" s="877"/>
      <c r="OM24" s="877"/>
      <c r="ON24" s="877"/>
      <c r="OO24" s="877"/>
      <c r="OP24" s="877"/>
      <c r="OQ24" s="877"/>
      <c r="OR24" s="877"/>
      <c r="OS24" s="877"/>
      <c r="OT24" s="877"/>
      <c r="OU24" s="877"/>
      <c r="OV24" s="877"/>
      <c r="OW24" s="877"/>
      <c r="OX24" s="877"/>
      <c r="OY24" s="877"/>
      <c r="OZ24" s="877"/>
      <c r="PA24" s="877"/>
      <c r="PB24" s="877"/>
      <c r="PC24" s="877"/>
      <c r="PD24" s="877"/>
      <c r="PE24" s="877"/>
      <c r="PF24" s="877"/>
      <c r="PG24" s="877"/>
      <c r="PH24" s="877"/>
      <c r="PI24" s="877"/>
      <c r="PJ24" s="877"/>
      <c r="PK24" s="877"/>
      <c r="PL24" s="877"/>
      <c r="PM24" s="877"/>
      <c r="PN24" s="877"/>
      <c r="PO24" s="877"/>
      <c r="PP24" s="877"/>
      <c r="PQ24" s="877"/>
      <c r="PR24" s="877"/>
      <c r="PS24" s="877"/>
      <c r="PT24" s="877"/>
      <c r="PU24" s="877"/>
      <c r="PV24" s="877"/>
      <c r="PW24" s="877"/>
      <c r="PX24" s="877"/>
      <c r="PY24" s="877"/>
      <c r="PZ24" s="877"/>
      <c r="QA24" s="877"/>
      <c r="QB24" s="877"/>
      <c r="QC24" s="877"/>
      <c r="QD24" s="877"/>
      <c r="QE24" s="877"/>
      <c r="QF24" s="877"/>
      <c r="QG24" s="877"/>
      <c r="QH24" s="877"/>
      <c r="QI24" s="877"/>
      <c r="QJ24" s="877"/>
      <c r="QK24" s="877"/>
      <c r="QL24" s="877"/>
      <c r="QM24" s="877"/>
      <c r="QN24" s="877"/>
      <c r="QO24" s="877"/>
      <c r="QP24" s="877"/>
      <c r="QQ24" s="877"/>
      <c r="QR24" s="877"/>
      <c r="QS24" s="877"/>
      <c r="QT24" s="877"/>
      <c r="QU24" s="877"/>
      <c r="QV24" s="877"/>
      <c r="QW24" s="877"/>
      <c r="QX24" s="877"/>
      <c r="QY24" s="877"/>
      <c r="QZ24" s="877"/>
      <c r="RA24" s="877"/>
      <c r="RB24" s="877"/>
      <c r="RC24" s="877"/>
      <c r="RD24" s="877"/>
      <c r="RE24" s="877"/>
      <c r="RF24" s="877"/>
      <c r="RG24" s="877"/>
      <c r="RH24" s="877"/>
      <c r="RI24" s="877"/>
      <c r="RJ24" s="877"/>
      <c r="RK24" s="877"/>
      <c r="RL24" s="877"/>
      <c r="RM24" s="877"/>
      <c r="RN24" s="877"/>
      <c r="RO24" s="877"/>
      <c r="RP24" s="877"/>
      <c r="RQ24" s="877"/>
      <c r="RR24" s="877"/>
      <c r="RS24" s="877"/>
      <c r="RT24" s="877"/>
      <c r="RU24" s="877"/>
      <c r="RV24" s="877"/>
      <c r="RW24" s="877"/>
      <c r="RX24" s="877"/>
      <c r="RY24" s="877"/>
      <c r="RZ24" s="877"/>
      <c r="SA24" s="877"/>
      <c r="SB24" s="877"/>
      <c r="SC24" s="877"/>
      <c r="SD24" s="877"/>
      <c r="SE24" s="877"/>
      <c r="SF24" s="877"/>
      <c r="SG24" s="877"/>
      <c r="SH24" s="877"/>
      <c r="SI24" s="877"/>
      <c r="SJ24" s="877"/>
      <c r="SK24" s="877"/>
      <c r="SL24" s="877"/>
      <c r="SM24" s="877"/>
      <c r="SN24" s="877"/>
      <c r="SO24" s="877"/>
      <c r="SP24" s="877"/>
      <c r="SQ24" s="877"/>
      <c r="SR24" s="877"/>
      <c r="SS24" s="877"/>
      <c r="ST24" s="877"/>
      <c r="SU24" s="877"/>
      <c r="SV24" s="877"/>
      <c r="SW24" s="877"/>
      <c r="SX24" s="877"/>
      <c r="SY24" s="877"/>
      <c r="SZ24" s="877"/>
      <c r="TA24" s="877"/>
      <c r="TB24" s="877"/>
      <c r="TC24" s="877"/>
      <c r="TD24" s="877"/>
      <c r="TE24" s="877"/>
      <c r="TF24" s="877"/>
      <c r="TG24" s="877"/>
      <c r="TH24" s="877"/>
      <c r="TI24" s="877"/>
      <c r="TJ24" s="877"/>
      <c r="TK24" s="877"/>
      <c r="TL24" s="877"/>
      <c r="TM24" s="877"/>
      <c r="TN24" s="877"/>
      <c r="TO24" s="877"/>
      <c r="TP24" s="877"/>
      <c r="TQ24" s="877"/>
      <c r="TR24" s="877"/>
      <c r="TS24" s="877"/>
      <c r="TT24" s="877"/>
      <c r="TU24" s="877"/>
      <c r="TV24" s="877"/>
      <c r="TW24" s="877"/>
      <c r="TX24" s="877"/>
      <c r="TY24" s="877"/>
      <c r="TZ24" s="877"/>
      <c r="UA24" s="877"/>
      <c r="UB24" s="877"/>
      <c r="UC24" s="877"/>
      <c r="UD24" s="877"/>
      <c r="UE24" s="877"/>
      <c r="UF24" s="877"/>
      <c r="UG24" s="877"/>
      <c r="UH24" s="877"/>
      <c r="UI24" s="877"/>
      <c r="UJ24" s="877"/>
      <c r="UK24" s="877"/>
      <c r="UL24" s="877"/>
      <c r="UM24" s="877"/>
      <c r="UN24" s="877"/>
      <c r="UO24" s="877"/>
      <c r="UP24" s="877"/>
      <c r="UQ24" s="877"/>
      <c r="UR24" s="877"/>
      <c r="US24" s="877"/>
      <c r="UT24" s="877"/>
      <c r="UU24" s="877"/>
      <c r="UV24" s="877"/>
      <c r="UW24" s="877"/>
      <c r="UX24" s="877"/>
      <c r="UY24" s="877"/>
      <c r="UZ24" s="877"/>
      <c r="VA24" s="877"/>
      <c r="VB24" s="877"/>
      <c r="VC24" s="877"/>
      <c r="VD24" s="877"/>
      <c r="VE24" s="877"/>
      <c r="VF24" s="877"/>
      <c r="VG24" s="877"/>
      <c r="VH24" s="877"/>
      <c r="VI24" s="877"/>
      <c r="VJ24" s="877"/>
      <c r="VK24" s="877"/>
      <c r="VL24" s="877"/>
      <c r="VM24" s="877"/>
      <c r="VN24" s="877"/>
      <c r="VO24" s="877"/>
      <c r="VP24" s="877"/>
      <c r="VQ24" s="877"/>
      <c r="VR24" s="877"/>
      <c r="VS24" s="877"/>
      <c r="VT24" s="877"/>
      <c r="VU24" s="877"/>
      <c r="VV24" s="877"/>
      <c r="VW24" s="877"/>
      <c r="VX24" s="877"/>
      <c r="VY24" s="877"/>
      <c r="VZ24" s="877"/>
      <c r="WA24" s="877"/>
      <c r="WB24" s="877"/>
      <c r="WC24" s="877"/>
      <c r="WD24" s="877"/>
      <c r="WE24" s="877"/>
      <c r="WF24" s="877"/>
      <c r="WG24" s="877"/>
      <c r="WH24" s="877"/>
      <c r="WI24" s="877"/>
      <c r="WJ24" s="877"/>
      <c r="WK24" s="877"/>
      <c r="WL24" s="877"/>
      <c r="WM24" s="877"/>
      <c r="WN24" s="877"/>
      <c r="WO24" s="877"/>
      <c r="WP24" s="877"/>
      <c r="WQ24" s="877"/>
      <c r="WR24" s="877"/>
      <c r="WS24" s="877"/>
      <c r="WT24" s="877"/>
      <c r="WU24" s="877"/>
      <c r="WV24" s="877"/>
      <c r="WW24" s="877"/>
      <c r="WX24" s="877"/>
      <c r="WY24" s="877"/>
      <c r="WZ24" s="877"/>
      <c r="XA24" s="877"/>
      <c r="XB24" s="877"/>
      <c r="XC24" s="877"/>
      <c r="XD24" s="877"/>
      <c r="XE24" s="877"/>
      <c r="XF24" s="877"/>
      <c r="XG24" s="877"/>
      <c r="XH24" s="877"/>
      <c r="XI24" s="877"/>
      <c r="XJ24" s="877"/>
      <c r="XK24" s="877"/>
      <c r="XL24" s="877"/>
      <c r="XM24" s="877"/>
      <c r="XN24" s="877"/>
      <c r="XO24" s="877"/>
      <c r="XP24" s="877"/>
      <c r="XQ24" s="877"/>
      <c r="XR24" s="877"/>
      <c r="XS24" s="877"/>
      <c r="XT24" s="877"/>
      <c r="XU24" s="877"/>
      <c r="XV24" s="877"/>
      <c r="XW24" s="877"/>
      <c r="XX24" s="877"/>
      <c r="XY24" s="877"/>
      <c r="XZ24" s="877"/>
      <c r="YA24" s="877"/>
      <c r="YB24" s="877"/>
      <c r="YC24" s="877"/>
      <c r="YD24" s="877"/>
      <c r="YE24" s="877"/>
      <c r="YF24" s="877"/>
      <c r="YG24" s="877"/>
      <c r="YH24" s="877"/>
      <c r="YI24" s="877"/>
      <c r="YJ24" s="877"/>
      <c r="YK24" s="877"/>
      <c r="YL24" s="877"/>
      <c r="YM24" s="877"/>
      <c r="YN24" s="877"/>
      <c r="YO24" s="877"/>
      <c r="YP24" s="877"/>
      <c r="YQ24" s="877"/>
      <c r="YR24" s="877"/>
      <c r="YS24" s="877"/>
      <c r="YT24" s="877"/>
      <c r="YU24" s="877"/>
      <c r="YV24" s="877"/>
      <c r="YW24" s="877"/>
      <c r="YX24" s="877"/>
      <c r="YY24" s="877"/>
      <c r="YZ24" s="877"/>
      <c r="ZA24" s="877"/>
      <c r="ZB24" s="877"/>
      <c r="ZC24" s="877"/>
      <c r="ZD24" s="877"/>
      <c r="ZE24" s="877"/>
      <c r="ZF24" s="877"/>
      <c r="ZG24" s="877"/>
      <c r="ZH24" s="877"/>
      <c r="ZI24" s="877"/>
      <c r="ZJ24" s="877"/>
      <c r="ZK24" s="877"/>
      <c r="ZL24" s="877"/>
      <c r="ZM24" s="877"/>
      <c r="ZN24" s="877"/>
      <c r="ZO24" s="877"/>
      <c r="ZP24" s="877"/>
      <c r="ZQ24" s="877"/>
      <c r="ZR24" s="877"/>
      <c r="ZS24" s="877"/>
      <c r="ZT24" s="877"/>
      <c r="ZU24" s="877"/>
      <c r="ZV24" s="877"/>
      <c r="ZW24" s="877"/>
      <c r="ZX24" s="877"/>
      <c r="ZY24" s="877"/>
      <c r="ZZ24" s="877"/>
      <c r="AAA24" s="877"/>
      <c r="AAB24" s="877"/>
      <c r="AAC24" s="877"/>
      <c r="AAD24" s="877"/>
      <c r="AAE24" s="877"/>
      <c r="AAF24" s="877"/>
      <c r="AAG24" s="877"/>
      <c r="AAH24" s="877"/>
      <c r="AAI24" s="877"/>
      <c r="AAJ24" s="877"/>
      <c r="AAK24" s="877"/>
      <c r="AAL24" s="877"/>
      <c r="AAM24" s="877"/>
      <c r="AAN24" s="877"/>
      <c r="AAO24" s="877"/>
      <c r="AAP24" s="877"/>
      <c r="AAQ24" s="877"/>
      <c r="AAR24" s="877"/>
      <c r="AAS24" s="877"/>
      <c r="AAT24" s="877"/>
      <c r="AAU24" s="877"/>
      <c r="AAV24" s="877"/>
      <c r="AAW24" s="877"/>
      <c r="AAX24" s="877"/>
      <c r="AAY24" s="877"/>
      <c r="AAZ24" s="877"/>
      <c r="ABA24" s="877"/>
      <c r="ABB24" s="877"/>
      <c r="ABC24" s="877"/>
      <c r="ABD24" s="877"/>
      <c r="ABE24" s="877"/>
      <c r="ABF24" s="877"/>
      <c r="ABG24" s="877"/>
      <c r="ABH24" s="877"/>
      <c r="ABI24" s="877"/>
      <c r="ABJ24" s="877"/>
      <c r="ABK24" s="877"/>
      <c r="ABL24" s="877"/>
      <c r="ABM24" s="877"/>
      <c r="ABN24" s="877"/>
      <c r="ABO24" s="877"/>
      <c r="ABP24" s="877"/>
      <c r="ABQ24" s="877"/>
      <c r="ABR24" s="877"/>
      <c r="ABS24" s="877"/>
      <c r="ABT24" s="877"/>
      <c r="ABU24" s="877"/>
      <c r="ABV24" s="877"/>
      <c r="ABW24" s="877"/>
      <c r="ABX24" s="877"/>
      <c r="ABY24" s="877"/>
      <c r="ABZ24" s="877"/>
      <c r="ACA24" s="877"/>
      <c r="ACB24" s="877"/>
      <c r="ACC24" s="877"/>
      <c r="ACD24" s="877"/>
      <c r="ACE24" s="877"/>
      <c r="ACF24" s="877"/>
      <c r="ACG24" s="877"/>
      <c r="ACH24" s="877"/>
      <c r="ACI24" s="877"/>
      <c r="ACJ24" s="877"/>
      <c r="ACK24" s="877"/>
      <c r="ACL24" s="877"/>
      <c r="ACM24" s="877"/>
      <c r="ACN24" s="877"/>
      <c r="ACO24" s="877"/>
      <c r="ACP24" s="877"/>
      <c r="ACQ24" s="877"/>
      <c r="ACR24" s="877"/>
      <c r="ACS24" s="877"/>
      <c r="ACT24" s="877"/>
      <c r="ACU24" s="877"/>
      <c r="ACV24" s="877"/>
      <c r="ACW24" s="877"/>
      <c r="ACX24" s="877"/>
      <c r="ACY24" s="877"/>
      <c r="ACZ24" s="877"/>
      <c r="ADA24" s="877"/>
      <c r="ADB24" s="877"/>
      <c r="ADC24" s="877"/>
      <c r="ADD24" s="877"/>
      <c r="ADE24" s="877"/>
      <c r="ADF24" s="877"/>
      <c r="ADG24" s="877"/>
      <c r="ADH24" s="877"/>
      <c r="ADI24" s="877"/>
      <c r="ADJ24" s="877"/>
      <c r="ADK24" s="877"/>
      <c r="ADL24" s="877"/>
      <c r="ADM24" s="877"/>
      <c r="ADN24" s="877"/>
      <c r="ADO24" s="877"/>
      <c r="ADP24" s="877"/>
      <c r="ADQ24" s="877"/>
      <c r="ADR24" s="877"/>
      <c r="ADS24" s="877"/>
      <c r="ADT24" s="877"/>
      <c r="ADU24" s="877"/>
      <c r="ADV24" s="877"/>
      <c r="ADW24" s="877"/>
      <c r="ADX24" s="877"/>
      <c r="ADY24" s="877"/>
      <c r="ADZ24" s="877"/>
      <c r="AEA24" s="877"/>
      <c r="AEB24" s="877"/>
      <c r="AEC24" s="877"/>
      <c r="AED24" s="877"/>
      <c r="AEE24" s="877"/>
      <c r="AEF24" s="877"/>
      <c r="AEG24" s="877"/>
      <c r="AEH24" s="877"/>
      <c r="AEI24" s="877"/>
      <c r="AEJ24" s="877"/>
      <c r="AEK24" s="877"/>
      <c r="AEL24" s="877"/>
      <c r="AEM24" s="877"/>
      <c r="AEN24" s="877"/>
      <c r="AEO24" s="877"/>
      <c r="AEP24" s="877"/>
      <c r="AEQ24" s="877"/>
      <c r="AER24" s="877"/>
      <c r="AES24" s="877"/>
      <c r="AET24" s="877"/>
      <c r="AEU24" s="877"/>
      <c r="AEV24" s="877"/>
      <c r="AEW24" s="877"/>
      <c r="AEX24" s="877"/>
      <c r="AEY24" s="877"/>
      <c r="AEZ24" s="877"/>
      <c r="AFA24" s="877"/>
      <c r="AFB24" s="877"/>
      <c r="AFC24" s="877"/>
      <c r="AFD24" s="877"/>
      <c r="AFE24" s="877"/>
      <c r="AFF24" s="877"/>
      <c r="AFG24" s="877"/>
      <c r="AFH24" s="877"/>
      <c r="AFI24" s="877"/>
      <c r="AFJ24" s="877"/>
      <c r="AFK24" s="877"/>
      <c r="AFL24" s="877"/>
      <c r="AFM24" s="877"/>
      <c r="AFN24" s="877"/>
      <c r="AFO24" s="877"/>
      <c r="AFP24" s="877"/>
      <c r="AFQ24" s="877"/>
      <c r="AFR24" s="877"/>
      <c r="AFS24" s="877"/>
      <c r="AFT24" s="877"/>
      <c r="AFU24" s="877"/>
      <c r="AFV24" s="877"/>
      <c r="AFW24" s="877"/>
      <c r="AFX24" s="877"/>
      <c r="AFY24" s="877"/>
      <c r="AFZ24" s="877"/>
      <c r="AGA24" s="877"/>
      <c r="AGB24" s="877"/>
      <c r="AGC24" s="877"/>
      <c r="AGD24" s="877"/>
      <c r="AGE24" s="877"/>
      <c r="AGF24" s="877"/>
      <c r="AGG24" s="877"/>
      <c r="AGH24" s="877"/>
      <c r="AGI24" s="877"/>
      <c r="AGJ24" s="877"/>
      <c r="AGK24" s="877"/>
      <c r="AGL24" s="877"/>
      <c r="AGM24" s="877"/>
      <c r="AGN24" s="877"/>
      <c r="AGO24" s="877"/>
      <c r="AGP24" s="877"/>
      <c r="AGQ24" s="877"/>
      <c r="AGR24" s="877"/>
      <c r="AGS24" s="877"/>
      <c r="AGT24" s="877"/>
      <c r="AGU24" s="877"/>
      <c r="AGV24" s="877"/>
      <c r="AGW24" s="877"/>
      <c r="AGX24" s="877"/>
      <c r="AGY24" s="877"/>
      <c r="AGZ24" s="877"/>
      <c r="AHA24" s="877"/>
      <c r="AHB24" s="877"/>
      <c r="AHC24" s="877"/>
      <c r="AHD24" s="877"/>
      <c r="AHE24" s="877"/>
      <c r="AHF24" s="877"/>
      <c r="AHG24" s="877"/>
      <c r="AHH24" s="877"/>
      <c r="AHI24" s="877"/>
      <c r="AHJ24" s="877"/>
      <c r="AHK24" s="877"/>
      <c r="AHL24" s="877"/>
      <c r="AHM24" s="877"/>
      <c r="AHN24" s="877"/>
      <c r="AHO24" s="877"/>
      <c r="AHP24" s="877"/>
      <c r="AHQ24" s="877"/>
      <c r="AHR24" s="877"/>
      <c r="AHS24" s="877"/>
      <c r="AHT24" s="877"/>
      <c r="AHU24" s="877"/>
      <c r="AHV24" s="877"/>
      <c r="AHW24" s="877"/>
      <c r="AHX24" s="877"/>
      <c r="AHY24" s="877"/>
      <c r="AHZ24" s="877"/>
      <c r="AIA24" s="877"/>
      <c r="AIB24" s="877"/>
      <c r="AIC24" s="877"/>
      <c r="AID24" s="877"/>
      <c r="AIE24" s="877"/>
      <c r="AIF24" s="877"/>
      <c r="AIG24" s="877"/>
      <c r="AIH24" s="877"/>
      <c r="AII24" s="877"/>
      <c r="AIJ24" s="877"/>
      <c r="AIK24" s="877"/>
      <c r="AIL24" s="877"/>
      <c r="AIM24" s="877"/>
      <c r="AIN24" s="877"/>
      <c r="AIO24" s="877"/>
      <c r="AIP24" s="877"/>
      <c r="AIQ24" s="877"/>
      <c r="AIR24" s="877"/>
      <c r="AIS24" s="877"/>
      <c r="AIT24" s="877"/>
      <c r="AIU24" s="877"/>
      <c r="AIV24" s="877"/>
      <c r="AIW24" s="877"/>
      <c r="AIX24" s="877"/>
      <c r="AIY24" s="877"/>
      <c r="AIZ24" s="877"/>
      <c r="AJA24" s="877"/>
      <c r="AJB24" s="877"/>
      <c r="AJC24" s="877"/>
      <c r="AJD24" s="877"/>
      <c r="AJE24" s="877"/>
      <c r="AJF24" s="877"/>
      <c r="AJG24" s="877"/>
      <c r="AJH24" s="877"/>
      <c r="AJI24" s="877"/>
      <c r="AJJ24" s="877"/>
      <c r="AJK24" s="877"/>
      <c r="AJL24" s="877"/>
      <c r="AJM24" s="877"/>
      <c r="AJN24" s="877"/>
      <c r="AJO24" s="877"/>
      <c r="AJP24" s="877"/>
      <c r="AJQ24" s="877"/>
      <c r="AJR24" s="877"/>
      <c r="AJS24" s="877"/>
      <c r="AJT24" s="877"/>
      <c r="AJU24" s="877"/>
      <c r="AJV24" s="877"/>
      <c r="AJW24" s="877"/>
      <c r="AJX24" s="877"/>
      <c r="AJY24" s="877"/>
      <c r="AJZ24" s="877"/>
      <c r="AKA24" s="877"/>
      <c r="AKB24" s="877"/>
      <c r="AKC24" s="877"/>
      <c r="AKD24" s="877"/>
      <c r="AKE24" s="877"/>
      <c r="AKF24" s="877"/>
      <c r="AKG24" s="877"/>
      <c r="AKH24" s="877"/>
      <c r="AKI24" s="877"/>
      <c r="AKJ24" s="877"/>
      <c r="AKK24" s="877"/>
      <c r="AKL24" s="877"/>
      <c r="AKM24" s="877"/>
      <c r="AKN24" s="877"/>
      <c r="AKO24" s="877"/>
      <c r="AKP24" s="877"/>
      <c r="AKQ24" s="877"/>
      <c r="AKR24" s="877"/>
      <c r="AKS24" s="877"/>
      <c r="AKT24" s="877"/>
      <c r="AKU24" s="877"/>
      <c r="AKV24" s="877"/>
      <c r="AKW24" s="877"/>
      <c r="AKX24" s="877"/>
      <c r="AKY24" s="877"/>
      <c r="AKZ24" s="877"/>
      <c r="ALA24" s="877"/>
      <c r="ALB24" s="877"/>
      <c r="ALC24" s="877"/>
      <c r="ALD24" s="877"/>
      <c r="ALE24" s="877"/>
      <c r="ALF24" s="877"/>
      <c r="ALG24" s="877"/>
      <c r="ALH24" s="877"/>
      <c r="ALI24" s="877"/>
      <c r="ALJ24" s="877"/>
      <c r="ALK24" s="877"/>
      <c r="ALL24" s="877"/>
      <c r="ALM24" s="877"/>
      <c r="ALN24" s="877"/>
      <c r="ALO24" s="877"/>
      <c r="ALP24" s="877"/>
      <c r="ALQ24" s="877"/>
      <c r="ALR24" s="877"/>
      <c r="ALS24" s="877"/>
      <c r="ALT24" s="877"/>
      <c r="ALU24" s="877"/>
      <c r="ALV24" s="877"/>
      <c r="ALW24" s="877"/>
      <c r="ALX24" s="877"/>
      <c r="ALY24" s="877"/>
      <c r="ALZ24" s="877"/>
      <c r="AMA24" s="877"/>
      <c r="AMB24" s="877"/>
      <c r="AMC24" s="877"/>
      <c r="AMD24" s="877"/>
      <c r="AME24" s="877"/>
      <c r="AMF24" s="877"/>
      <c r="AMG24" s="877"/>
      <c r="AMH24" s="877"/>
      <c r="AMI24" s="877"/>
      <c r="AMJ24" s="877"/>
      <c r="AMK24" s="877"/>
      <c r="AML24" s="877"/>
      <c r="AMM24" s="877"/>
      <c r="AMN24" s="877"/>
      <c r="AMO24" s="877"/>
      <c r="AMP24" s="877"/>
      <c r="AMQ24" s="877"/>
      <c r="AMR24" s="877"/>
      <c r="AMS24" s="877"/>
      <c r="AMT24" s="877"/>
      <c r="AMU24" s="877"/>
      <c r="AMV24" s="877"/>
      <c r="AMW24" s="877"/>
      <c r="AMX24" s="877"/>
      <c r="AMY24" s="877"/>
      <c r="AMZ24" s="877"/>
      <c r="ANA24" s="877"/>
      <c r="ANB24" s="877"/>
      <c r="ANC24" s="877"/>
      <c r="AND24" s="877"/>
      <c r="ANE24" s="877"/>
      <c r="ANF24" s="877"/>
      <c r="ANG24" s="877"/>
      <c r="ANH24" s="877"/>
      <c r="ANI24" s="877"/>
      <c r="ANJ24" s="877"/>
      <c r="ANK24" s="877"/>
      <c r="ANL24" s="877"/>
      <c r="ANM24" s="877"/>
      <c r="ANN24" s="877"/>
      <c r="ANO24" s="877"/>
      <c r="ANP24" s="877"/>
      <c r="ANQ24" s="877"/>
      <c r="ANR24" s="877"/>
      <c r="ANS24" s="877"/>
      <c r="ANT24" s="877"/>
      <c r="ANU24" s="877"/>
      <c r="ANV24" s="877"/>
      <c r="ANW24" s="877"/>
      <c r="ANX24" s="877"/>
      <c r="ANY24" s="877"/>
      <c r="ANZ24" s="877"/>
      <c r="AOA24" s="877"/>
      <c r="AOB24" s="877"/>
      <c r="AOC24" s="877"/>
      <c r="AOD24" s="877"/>
      <c r="AOE24" s="877"/>
      <c r="AOF24" s="877"/>
      <c r="AOG24" s="877"/>
      <c r="AOH24" s="877"/>
      <c r="AOI24" s="877"/>
      <c r="AOJ24" s="877"/>
      <c r="AOK24" s="877"/>
      <c r="AOL24" s="877"/>
      <c r="AOM24" s="877"/>
      <c r="AON24" s="877"/>
      <c r="AOO24" s="877"/>
      <c r="AOP24" s="877"/>
      <c r="AOQ24" s="877"/>
      <c r="AOR24" s="877"/>
      <c r="AOS24" s="877"/>
      <c r="AOT24" s="877"/>
      <c r="AOU24" s="877"/>
      <c r="AOV24" s="877"/>
      <c r="AOW24" s="877"/>
      <c r="AOX24" s="877"/>
      <c r="AOY24" s="877"/>
      <c r="AOZ24" s="877"/>
      <c r="APA24" s="877"/>
      <c r="APB24" s="877"/>
      <c r="APC24" s="877"/>
      <c r="APD24" s="877"/>
      <c r="APE24" s="877"/>
      <c r="APF24" s="877"/>
      <c r="APG24" s="877"/>
      <c r="APH24" s="877"/>
      <c r="API24" s="877"/>
      <c r="APJ24" s="877"/>
      <c r="APK24" s="877"/>
      <c r="APL24" s="877"/>
      <c r="APM24" s="877"/>
      <c r="APN24" s="877"/>
      <c r="APO24" s="877"/>
      <c r="APP24" s="877"/>
      <c r="APQ24" s="877"/>
      <c r="APR24" s="877"/>
      <c r="APS24" s="877"/>
      <c r="APT24" s="877"/>
      <c r="APU24" s="877"/>
      <c r="APV24" s="877"/>
      <c r="APW24" s="877"/>
      <c r="APX24" s="877"/>
      <c r="APY24" s="877"/>
      <c r="APZ24" s="877"/>
      <c r="AQA24" s="877"/>
      <c r="AQB24" s="877"/>
      <c r="AQC24" s="877"/>
      <c r="AQD24" s="877"/>
      <c r="AQE24" s="877"/>
      <c r="AQF24" s="877"/>
      <c r="AQG24" s="877"/>
      <c r="AQH24" s="877"/>
      <c r="AQI24" s="877"/>
      <c r="AQJ24" s="877"/>
      <c r="AQK24" s="877"/>
      <c r="AQL24" s="877"/>
      <c r="AQM24" s="877"/>
      <c r="AQN24" s="877"/>
      <c r="AQO24" s="877"/>
      <c r="AQP24" s="877"/>
      <c r="AQQ24" s="877"/>
      <c r="AQR24" s="877"/>
      <c r="AQS24" s="877"/>
      <c r="AQT24" s="877"/>
      <c r="AQU24" s="877"/>
      <c r="AQV24" s="877"/>
      <c r="AQW24" s="877"/>
      <c r="AQX24" s="877"/>
      <c r="AQY24" s="877"/>
      <c r="AQZ24" s="877"/>
      <c r="ARA24" s="877"/>
      <c r="ARB24" s="877"/>
      <c r="ARC24" s="877"/>
      <c r="ARD24" s="877"/>
      <c r="ARE24" s="877"/>
      <c r="ARF24" s="877"/>
      <c r="ARG24" s="877"/>
      <c r="ARH24" s="877"/>
      <c r="ARI24" s="877"/>
      <c r="ARJ24" s="877"/>
      <c r="ARK24" s="877"/>
      <c r="ARL24" s="877"/>
      <c r="ARM24" s="877"/>
      <c r="ARN24" s="877"/>
      <c r="ARO24" s="877"/>
      <c r="ARP24" s="877"/>
      <c r="ARQ24" s="877"/>
      <c r="ARR24" s="877"/>
      <c r="ARS24" s="877"/>
      <c r="ART24" s="877"/>
      <c r="ARU24" s="877"/>
      <c r="ARV24" s="877"/>
      <c r="ARW24" s="877"/>
      <c r="ARX24" s="877"/>
      <c r="ARY24" s="877"/>
      <c r="ARZ24" s="877"/>
      <c r="ASA24" s="877"/>
      <c r="ASB24" s="877"/>
      <c r="ASC24" s="877"/>
      <c r="ASD24" s="877"/>
      <c r="ASE24" s="877"/>
      <c r="ASF24" s="877"/>
      <c r="ASG24" s="877"/>
      <c r="ASH24" s="877"/>
      <c r="ASI24" s="877"/>
      <c r="ASJ24" s="877"/>
      <c r="ASK24" s="877"/>
      <c r="ASL24" s="877"/>
      <c r="ASM24" s="877"/>
      <c r="ASN24" s="877"/>
      <c r="ASO24" s="877"/>
      <c r="ASP24" s="877"/>
      <c r="ASQ24" s="877"/>
      <c r="ASR24" s="877"/>
      <c r="ASS24" s="877"/>
      <c r="AST24" s="877"/>
      <c r="ASU24" s="877"/>
      <c r="ASV24" s="877"/>
      <c r="ASW24" s="877"/>
      <c r="ASX24" s="877"/>
      <c r="ASY24" s="877"/>
      <c r="ASZ24" s="877"/>
      <c r="ATA24" s="877"/>
      <c r="ATB24" s="877"/>
      <c r="ATC24" s="877"/>
      <c r="ATD24" s="877"/>
      <c r="ATE24" s="877"/>
      <c r="ATF24" s="877"/>
      <c r="ATG24" s="877"/>
      <c r="ATH24" s="877"/>
      <c r="ATI24" s="877"/>
      <c r="ATJ24" s="877"/>
      <c r="ATK24" s="877"/>
      <c r="ATL24" s="877"/>
      <c r="ATM24" s="877"/>
      <c r="ATN24" s="877"/>
      <c r="ATO24" s="877"/>
      <c r="ATP24" s="877"/>
      <c r="ATQ24" s="877"/>
      <c r="ATR24" s="877"/>
      <c r="ATS24" s="877"/>
      <c r="ATT24" s="877"/>
      <c r="ATU24" s="877"/>
      <c r="ATV24" s="877"/>
      <c r="ATW24" s="877"/>
      <c r="ATX24" s="877"/>
      <c r="ATY24" s="877"/>
      <c r="ATZ24" s="877"/>
      <c r="AUA24" s="877"/>
      <c r="AUB24" s="877"/>
      <c r="AUC24" s="877"/>
      <c r="AUD24" s="877"/>
      <c r="AUE24" s="877"/>
      <c r="AUF24" s="877"/>
      <c r="AUG24" s="877"/>
      <c r="AUH24" s="877"/>
      <c r="AUI24" s="877"/>
      <c r="AUJ24" s="877"/>
      <c r="AUK24" s="877"/>
      <c r="AUL24" s="877"/>
      <c r="AUM24" s="877"/>
      <c r="AUN24" s="877"/>
      <c r="AUO24" s="877"/>
      <c r="AUP24" s="877"/>
      <c r="AUQ24" s="877"/>
      <c r="AUR24" s="877"/>
      <c r="AUS24" s="877"/>
      <c r="AUT24" s="877"/>
      <c r="AUU24" s="877"/>
      <c r="AUV24" s="877"/>
      <c r="AUW24" s="877"/>
      <c r="AUX24" s="877"/>
      <c r="AUY24" s="877"/>
      <c r="AUZ24" s="877"/>
      <c r="AVA24" s="877"/>
      <c r="AVB24" s="877"/>
      <c r="AVC24" s="877"/>
      <c r="AVD24" s="877"/>
      <c r="AVE24" s="877"/>
      <c r="AVF24" s="877"/>
      <c r="AVG24" s="877"/>
      <c r="AVH24" s="877"/>
      <c r="AVI24" s="877"/>
      <c r="AVJ24" s="877"/>
      <c r="AVK24" s="877"/>
      <c r="AVL24" s="877"/>
      <c r="AVM24" s="877"/>
      <c r="AVN24" s="877"/>
      <c r="AVO24" s="877"/>
      <c r="AVP24" s="877"/>
      <c r="AVQ24" s="877"/>
      <c r="AVR24" s="877"/>
      <c r="AVS24" s="877"/>
      <c r="AVT24" s="877"/>
      <c r="AVU24" s="877"/>
      <c r="AVV24" s="877"/>
      <c r="AVW24" s="877"/>
      <c r="AVX24" s="877"/>
      <c r="AVY24" s="877"/>
      <c r="AVZ24" s="877"/>
      <c r="AWA24" s="877"/>
      <c r="AWB24" s="877"/>
      <c r="AWC24" s="877"/>
      <c r="AWD24" s="877"/>
      <c r="AWE24" s="877"/>
      <c r="AWF24" s="877"/>
      <c r="AWG24" s="877"/>
      <c r="AWH24" s="877"/>
      <c r="AWI24" s="877"/>
      <c r="AWJ24" s="877"/>
      <c r="AWK24" s="877"/>
      <c r="AWL24" s="877"/>
      <c r="AWM24" s="877"/>
      <c r="AWN24" s="877"/>
      <c r="AWO24" s="877"/>
      <c r="AWP24" s="877"/>
      <c r="AWQ24" s="877"/>
      <c r="AWR24" s="877"/>
      <c r="AWS24" s="877"/>
      <c r="AWT24" s="877"/>
      <c r="AWU24" s="877"/>
      <c r="AWV24" s="877"/>
      <c r="AWW24" s="877"/>
      <c r="AWX24" s="877"/>
      <c r="AWY24" s="877"/>
      <c r="AWZ24" s="877"/>
      <c r="AXA24" s="877"/>
      <c r="AXB24" s="877"/>
      <c r="AXC24" s="877"/>
      <c r="AXD24" s="877"/>
      <c r="AXE24" s="877"/>
      <c r="AXF24" s="877"/>
      <c r="AXG24" s="877"/>
      <c r="AXH24" s="877"/>
      <c r="AXI24" s="877"/>
      <c r="AXJ24" s="877"/>
      <c r="AXK24" s="877"/>
      <c r="AXL24" s="877"/>
      <c r="AXM24" s="877"/>
      <c r="AXN24" s="877"/>
      <c r="AXO24" s="877"/>
      <c r="AXP24" s="877"/>
      <c r="AXQ24" s="877"/>
      <c r="AXR24" s="877"/>
      <c r="AXS24" s="877"/>
      <c r="AXT24" s="877"/>
      <c r="AXU24" s="877"/>
      <c r="AXV24" s="877"/>
      <c r="AXW24" s="877"/>
      <c r="AXX24" s="877"/>
      <c r="AXY24" s="877"/>
      <c r="AXZ24" s="877"/>
      <c r="AYA24" s="877"/>
      <c r="AYB24" s="877"/>
      <c r="AYC24" s="877"/>
      <c r="AYD24" s="877"/>
      <c r="AYE24" s="877"/>
      <c r="AYF24" s="877"/>
      <c r="AYG24" s="877"/>
      <c r="AYH24" s="877"/>
      <c r="AYI24" s="877"/>
      <c r="AYJ24" s="877"/>
      <c r="AYK24" s="877"/>
      <c r="AYL24" s="877"/>
      <c r="AYM24" s="877"/>
      <c r="AYN24" s="877"/>
      <c r="AYO24" s="877"/>
      <c r="AYP24" s="877"/>
      <c r="AYQ24" s="877"/>
      <c r="AYR24" s="877"/>
      <c r="AYS24" s="877"/>
      <c r="AYT24" s="877"/>
      <c r="AYU24" s="877"/>
      <c r="AYV24" s="877"/>
      <c r="AYW24" s="877"/>
      <c r="AYX24" s="877"/>
      <c r="AYY24" s="877"/>
      <c r="AYZ24" s="877"/>
      <c r="AZA24" s="877"/>
      <c r="AZB24" s="877"/>
      <c r="AZC24" s="877"/>
      <c r="AZD24" s="877"/>
      <c r="AZE24" s="877"/>
      <c r="AZF24" s="877"/>
      <c r="AZG24" s="877"/>
      <c r="AZH24" s="877"/>
      <c r="AZI24" s="877"/>
      <c r="AZJ24" s="877"/>
      <c r="AZK24" s="877"/>
      <c r="AZL24" s="877"/>
      <c r="AZM24" s="877"/>
      <c r="AZN24" s="877"/>
      <c r="AZO24" s="877"/>
      <c r="AZP24" s="877"/>
      <c r="AZQ24" s="877"/>
      <c r="AZR24" s="877"/>
      <c r="AZS24" s="877"/>
      <c r="AZT24" s="877"/>
      <c r="AZU24" s="877"/>
      <c r="AZV24" s="877"/>
      <c r="AZW24" s="877"/>
      <c r="AZX24" s="877"/>
      <c r="AZY24" s="877"/>
      <c r="AZZ24" s="877"/>
      <c r="BAA24" s="877"/>
      <c r="BAB24" s="877"/>
      <c r="BAC24" s="877"/>
      <c r="BAD24" s="877"/>
      <c r="BAE24" s="877"/>
      <c r="BAF24" s="877"/>
      <c r="BAG24" s="877"/>
      <c r="BAH24" s="877"/>
      <c r="BAI24" s="877"/>
      <c r="BAJ24" s="877"/>
      <c r="BAK24" s="877"/>
      <c r="BAL24" s="877"/>
      <c r="BAM24" s="877"/>
      <c r="BAN24" s="877"/>
      <c r="BAO24" s="877"/>
      <c r="BAP24" s="877"/>
      <c r="BAQ24" s="877"/>
      <c r="BAR24" s="877"/>
      <c r="BAS24" s="877"/>
      <c r="BAT24" s="877"/>
      <c r="BAU24" s="877"/>
      <c r="BAV24" s="877"/>
      <c r="BAW24" s="877"/>
      <c r="BAX24" s="877"/>
      <c r="BAY24" s="877"/>
      <c r="BAZ24" s="877"/>
      <c r="BBA24" s="877"/>
      <c r="BBB24" s="877"/>
      <c r="BBC24" s="877"/>
      <c r="BBD24" s="877"/>
      <c r="BBE24" s="877"/>
      <c r="BBF24" s="877"/>
      <c r="BBG24" s="877"/>
      <c r="BBH24" s="877"/>
      <c r="BBI24" s="877"/>
      <c r="BBJ24" s="877"/>
      <c r="BBK24" s="877"/>
      <c r="BBL24" s="877"/>
      <c r="BBM24" s="877"/>
      <c r="BBN24" s="877"/>
      <c r="BBO24" s="877"/>
      <c r="BBP24" s="877"/>
      <c r="BBQ24" s="877"/>
      <c r="BBR24" s="877"/>
      <c r="BBS24" s="877"/>
      <c r="BBT24" s="877"/>
      <c r="BBU24" s="877"/>
      <c r="BBV24" s="877"/>
      <c r="BBW24" s="877"/>
      <c r="BBX24" s="877"/>
      <c r="BBY24" s="877"/>
      <c r="BBZ24" s="877"/>
      <c r="BCA24" s="877"/>
      <c r="BCB24" s="877"/>
      <c r="BCC24" s="877"/>
      <c r="BCD24" s="877"/>
      <c r="BCE24" s="877"/>
      <c r="BCF24" s="877"/>
      <c r="BCG24" s="877"/>
      <c r="BCH24" s="877"/>
      <c r="BCI24" s="877"/>
      <c r="BCJ24" s="877"/>
      <c r="BCK24" s="877"/>
      <c r="BCL24" s="877"/>
      <c r="BCM24" s="877"/>
      <c r="BCN24" s="877"/>
      <c r="BCO24" s="877"/>
      <c r="BCP24" s="877"/>
      <c r="BCQ24" s="877"/>
      <c r="BCR24" s="877"/>
      <c r="BCS24" s="877"/>
      <c r="BCT24" s="877"/>
      <c r="BCU24" s="877"/>
      <c r="BCV24" s="877"/>
      <c r="BCW24" s="877"/>
      <c r="BCX24" s="877"/>
      <c r="BCY24" s="877"/>
      <c r="BCZ24" s="877"/>
      <c r="BDA24" s="877"/>
      <c r="BDB24" s="877"/>
      <c r="BDC24" s="877"/>
      <c r="BDD24" s="877"/>
      <c r="BDE24" s="877"/>
      <c r="BDF24" s="877"/>
      <c r="BDG24" s="877"/>
      <c r="BDH24" s="877"/>
      <c r="BDI24" s="877"/>
      <c r="BDJ24" s="877"/>
      <c r="BDK24" s="877"/>
      <c r="BDL24" s="877"/>
      <c r="BDM24" s="877"/>
      <c r="BDN24" s="877"/>
      <c r="BDO24" s="877"/>
      <c r="BDP24" s="877"/>
      <c r="BDQ24" s="877"/>
      <c r="BDR24" s="877"/>
      <c r="BDS24" s="877"/>
      <c r="BDT24" s="877"/>
      <c r="BDU24" s="877"/>
      <c r="BDV24" s="877"/>
      <c r="BDW24" s="877"/>
      <c r="BDX24" s="877"/>
      <c r="BDY24" s="877"/>
      <c r="BDZ24" s="877"/>
      <c r="BEA24" s="877"/>
      <c r="BEB24" s="877"/>
      <c r="BEC24" s="877"/>
      <c r="BED24" s="877"/>
      <c r="BEE24" s="877"/>
      <c r="BEF24" s="877"/>
      <c r="BEG24" s="877"/>
      <c r="BEH24" s="877"/>
      <c r="BEI24" s="877"/>
      <c r="BEJ24" s="877"/>
      <c r="BEK24" s="877"/>
      <c r="BEL24" s="877"/>
      <c r="BEM24" s="877"/>
      <c r="BEN24" s="877"/>
      <c r="BEO24" s="877"/>
      <c r="BEP24" s="877"/>
      <c r="BEQ24" s="877"/>
      <c r="BER24" s="877"/>
      <c r="BES24" s="877"/>
      <c r="BET24" s="877"/>
      <c r="BEU24" s="877"/>
      <c r="BEV24" s="877"/>
      <c r="BEW24" s="877"/>
      <c r="BEX24" s="877"/>
      <c r="BEY24" s="877"/>
      <c r="BEZ24" s="877"/>
      <c r="BFA24" s="877"/>
      <c r="BFB24" s="877"/>
      <c r="BFC24" s="877"/>
      <c r="BFD24" s="877"/>
      <c r="BFE24" s="877"/>
      <c r="BFF24" s="877"/>
      <c r="BFG24" s="877"/>
      <c r="BFH24" s="877"/>
      <c r="BFI24" s="877"/>
      <c r="BFJ24" s="877"/>
      <c r="BFK24" s="877"/>
      <c r="BFL24" s="877"/>
      <c r="BFM24" s="877"/>
      <c r="BFN24" s="877"/>
      <c r="BFO24" s="877"/>
      <c r="BFP24" s="877"/>
      <c r="BFQ24" s="877"/>
      <c r="BFR24" s="877"/>
      <c r="BFS24" s="877"/>
      <c r="BFT24" s="877"/>
      <c r="BFU24" s="877"/>
      <c r="BFV24" s="877"/>
      <c r="BFW24" s="877"/>
      <c r="BFX24" s="877"/>
      <c r="BFY24" s="877"/>
      <c r="BFZ24" s="877"/>
      <c r="BGA24" s="877"/>
      <c r="BGB24" s="877"/>
      <c r="BGC24" s="877"/>
      <c r="BGD24" s="877"/>
      <c r="BGE24" s="877"/>
      <c r="BGF24" s="877"/>
      <c r="BGG24" s="877"/>
      <c r="BGH24" s="877"/>
      <c r="BGI24" s="877"/>
      <c r="BGJ24" s="877"/>
      <c r="BGK24" s="877"/>
      <c r="BGL24" s="877"/>
      <c r="BGM24" s="877"/>
      <c r="BGN24" s="877"/>
      <c r="BGO24" s="877"/>
      <c r="BGP24" s="877"/>
      <c r="BGQ24" s="877"/>
      <c r="BGR24" s="877"/>
      <c r="BGS24" s="877"/>
      <c r="BGT24" s="877"/>
      <c r="BGU24" s="877"/>
      <c r="BGV24" s="877"/>
      <c r="BGW24" s="877"/>
      <c r="BGX24" s="877"/>
      <c r="BGY24" s="877"/>
      <c r="BGZ24" s="877"/>
      <c r="BHA24" s="877"/>
      <c r="BHB24" s="877"/>
      <c r="BHC24" s="877"/>
      <c r="BHD24" s="877"/>
      <c r="BHE24" s="877"/>
      <c r="BHF24" s="877"/>
      <c r="BHG24" s="877"/>
      <c r="BHH24" s="877"/>
      <c r="BHI24" s="877"/>
      <c r="BHJ24" s="877"/>
      <c r="BHK24" s="877"/>
      <c r="BHL24" s="877"/>
      <c r="BHM24" s="877"/>
      <c r="BHN24" s="877"/>
      <c r="BHO24" s="877"/>
      <c r="BHP24" s="877"/>
      <c r="BHQ24" s="877"/>
      <c r="BHR24" s="877"/>
      <c r="BHS24" s="877"/>
      <c r="BHT24" s="877"/>
      <c r="BHU24" s="877"/>
      <c r="BHV24" s="877"/>
      <c r="BHW24" s="877"/>
      <c r="BHX24" s="877"/>
      <c r="BHY24" s="877"/>
      <c r="BHZ24" s="877"/>
      <c r="BIA24" s="877"/>
      <c r="BIB24" s="877"/>
      <c r="BIC24" s="877"/>
      <c r="BID24" s="877"/>
      <c r="BIE24" s="877"/>
      <c r="BIF24" s="877"/>
      <c r="BIG24" s="877"/>
      <c r="BIH24" s="877"/>
      <c r="BII24" s="877"/>
      <c r="BIJ24" s="877"/>
      <c r="BIK24" s="877"/>
      <c r="BIL24" s="877"/>
      <c r="BIM24" s="877"/>
      <c r="BIN24" s="877"/>
      <c r="BIO24" s="877"/>
      <c r="BIP24" s="877"/>
      <c r="BIQ24" s="877"/>
      <c r="BIR24" s="877"/>
      <c r="BIS24" s="877"/>
      <c r="BIT24" s="877"/>
      <c r="BIU24" s="877"/>
      <c r="BIV24" s="877"/>
      <c r="BIW24" s="877"/>
      <c r="BIX24" s="877"/>
      <c r="BIY24" s="877"/>
      <c r="BIZ24" s="877"/>
      <c r="BJA24" s="877"/>
      <c r="BJB24" s="877"/>
      <c r="BJC24" s="877"/>
      <c r="BJD24" s="877"/>
      <c r="BJE24" s="877"/>
      <c r="BJF24" s="877"/>
      <c r="BJG24" s="877"/>
      <c r="BJH24" s="877"/>
      <c r="BJI24" s="877"/>
      <c r="BJJ24" s="877"/>
      <c r="BJK24" s="877"/>
      <c r="BJL24" s="877"/>
      <c r="BJM24" s="877"/>
      <c r="BJN24" s="877"/>
      <c r="BJO24" s="877"/>
      <c r="BJP24" s="877"/>
      <c r="BJQ24" s="877"/>
      <c r="BJR24" s="877"/>
      <c r="BJS24" s="877"/>
      <c r="BJT24" s="877"/>
      <c r="BJU24" s="877"/>
      <c r="BJV24" s="877"/>
      <c r="BJW24" s="877"/>
      <c r="BJX24" s="877"/>
      <c r="BJY24" s="877"/>
      <c r="BJZ24" s="877"/>
      <c r="BKA24" s="877"/>
      <c r="BKB24" s="877"/>
      <c r="BKC24" s="877"/>
      <c r="BKD24" s="877"/>
      <c r="BKE24" s="877"/>
      <c r="BKF24" s="877"/>
      <c r="BKG24" s="877"/>
      <c r="BKH24" s="877"/>
      <c r="BKI24" s="877"/>
      <c r="BKJ24" s="877"/>
      <c r="BKK24" s="877"/>
      <c r="BKL24" s="877"/>
      <c r="BKM24" s="877"/>
      <c r="BKN24" s="877"/>
      <c r="BKO24" s="877"/>
      <c r="BKP24" s="877"/>
      <c r="BKQ24" s="877"/>
      <c r="BKR24" s="877"/>
      <c r="BKS24" s="877"/>
      <c r="BKT24" s="877"/>
      <c r="BKU24" s="877"/>
      <c r="BKV24" s="877"/>
      <c r="BKW24" s="877"/>
      <c r="BKX24" s="877"/>
      <c r="BKY24" s="877"/>
      <c r="BKZ24" s="877"/>
      <c r="BLA24" s="877"/>
      <c r="BLB24" s="877"/>
      <c r="BLC24" s="877"/>
      <c r="BLD24" s="877"/>
      <c r="BLE24" s="877"/>
      <c r="BLF24" s="877"/>
      <c r="BLG24" s="877"/>
      <c r="BLH24" s="877"/>
      <c r="BLI24" s="877"/>
      <c r="BLJ24" s="877"/>
      <c r="BLK24" s="877"/>
      <c r="BLL24" s="877"/>
      <c r="BLM24" s="877"/>
      <c r="BLN24" s="877"/>
      <c r="BLO24" s="877"/>
      <c r="BLP24" s="877"/>
      <c r="BLQ24" s="877"/>
      <c r="BLR24" s="877"/>
      <c r="BLS24" s="877"/>
      <c r="BLT24" s="877"/>
      <c r="BLU24" s="877"/>
      <c r="BLV24" s="877"/>
      <c r="BLW24" s="877"/>
      <c r="BLX24" s="877"/>
      <c r="BLY24" s="877"/>
      <c r="BLZ24" s="877"/>
      <c r="BMA24" s="877"/>
      <c r="BMB24" s="877"/>
      <c r="BMC24" s="877"/>
      <c r="BMD24" s="877"/>
      <c r="BME24" s="877"/>
      <c r="BMF24" s="877"/>
      <c r="BMG24" s="877"/>
      <c r="BMH24" s="877"/>
      <c r="BMI24" s="877"/>
      <c r="BMJ24" s="877"/>
      <c r="BMK24" s="877"/>
      <c r="BML24" s="877"/>
      <c r="BMM24" s="877"/>
      <c r="BMN24" s="877"/>
      <c r="BMO24" s="877"/>
      <c r="BMP24" s="877"/>
      <c r="BMQ24" s="877"/>
      <c r="BMR24" s="877"/>
      <c r="BMS24" s="877"/>
      <c r="BMT24" s="877"/>
      <c r="BMU24" s="877"/>
      <c r="BMV24" s="877"/>
      <c r="BMW24" s="877"/>
      <c r="BMX24" s="877"/>
      <c r="BMY24" s="877"/>
      <c r="BMZ24" s="877"/>
      <c r="BNA24" s="877"/>
      <c r="BNB24" s="877"/>
      <c r="BNC24" s="877"/>
      <c r="BND24" s="877"/>
      <c r="BNE24" s="877"/>
      <c r="BNF24" s="877"/>
      <c r="BNG24" s="877"/>
      <c r="BNH24" s="877"/>
      <c r="BNI24" s="877"/>
      <c r="BNJ24" s="877"/>
      <c r="BNK24" s="877"/>
      <c r="BNL24" s="877"/>
      <c r="BNM24" s="877"/>
      <c r="BNN24" s="877"/>
      <c r="BNO24" s="877"/>
      <c r="BNP24" s="877"/>
      <c r="BNQ24" s="877"/>
      <c r="BNR24" s="877"/>
      <c r="BNS24" s="877"/>
      <c r="BNT24" s="877"/>
      <c r="BNU24" s="877"/>
      <c r="BNV24" s="877"/>
      <c r="BNW24" s="877"/>
      <c r="BNX24" s="877"/>
      <c r="BNY24" s="877"/>
      <c r="BNZ24" s="877"/>
      <c r="BOA24" s="877"/>
      <c r="BOB24" s="877"/>
      <c r="BOC24" s="877"/>
      <c r="BOD24" s="877"/>
      <c r="BOE24" s="877"/>
      <c r="BOF24" s="877"/>
      <c r="BOG24" s="877"/>
      <c r="BOH24" s="877"/>
      <c r="BOI24" s="877"/>
      <c r="BOJ24" s="877"/>
      <c r="BOK24" s="877"/>
      <c r="BOL24" s="877"/>
      <c r="BOM24" s="877"/>
      <c r="BON24" s="877"/>
      <c r="BOO24" s="877"/>
      <c r="BOP24" s="877"/>
      <c r="BOQ24" s="877"/>
      <c r="BOR24" s="877"/>
      <c r="BOS24" s="877"/>
      <c r="BOT24" s="877"/>
      <c r="BOU24" s="877"/>
      <c r="BOV24" s="877"/>
      <c r="BOW24" s="877"/>
      <c r="BOX24" s="877"/>
      <c r="BOY24" s="877"/>
      <c r="BOZ24" s="877"/>
      <c r="BPA24" s="877"/>
      <c r="BPB24" s="877"/>
      <c r="BPC24" s="877"/>
      <c r="BPD24" s="877"/>
      <c r="BPE24" s="877"/>
      <c r="BPF24" s="877"/>
      <c r="BPG24" s="877"/>
      <c r="BPH24" s="877"/>
      <c r="BPI24" s="877"/>
      <c r="BPJ24" s="877"/>
      <c r="BPK24" s="877"/>
      <c r="BPL24" s="877"/>
      <c r="BPM24" s="877"/>
      <c r="BPN24" s="877"/>
      <c r="BPO24" s="877"/>
      <c r="BPP24" s="877"/>
      <c r="BPQ24" s="877"/>
      <c r="BPR24" s="877"/>
      <c r="BPS24" s="877"/>
      <c r="BPT24" s="877"/>
      <c r="BPU24" s="877"/>
      <c r="BPV24" s="877"/>
      <c r="BPW24" s="877"/>
      <c r="BPX24" s="877"/>
      <c r="BPY24" s="877"/>
      <c r="BPZ24" s="877"/>
      <c r="BQA24" s="877"/>
      <c r="BQB24" s="877"/>
      <c r="BQC24" s="877"/>
      <c r="BQD24" s="877"/>
      <c r="BQE24" s="877"/>
      <c r="BQF24" s="877"/>
      <c r="BQG24" s="877"/>
      <c r="BQH24" s="877"/>
      <c r="BQI24" s="877"/>
      <c r="BQJ24" s="877"/>
      <c r="BQK24" s="877"/>
      <c r="BQL24" s="877"/>
      <c r="BQM24" s="877"/>
      <c r="BQN24" s="877"/>
      <c r="BQO24" s="877"/>
      <c r="BQP24" s="877"/>
      <c r="BQQ24" s="877"/>
      <c r="BQR24" s="877"/>
      <c r="BQS24" s="877"/>
      <c r="BQT24" s="877"/>
      <c r="BQU24" s="877"/>
      <c r="BQV24" s="877"/>
      <c r="BQW24" s="877"/>
      <c r="BQX24" s="877"/>
      <c r="BQY24" s="877"/>
      <c r="BQZ24" s="877"/>
      <c r="BRA24" s="877"/>
      <c r="BRB24" s="877"/>
      <c r="BRC24" s="877"/>
      <c r="BRD24" s="877"/>
      <c r="BRE24" s="877"/>
      <c r="BRF24" s="877"/>
      <c r="BRG24" s="877"/>
      <c r="BRH24" s="877"/>
      <c r="BRI24" s="877"/>
      <c r="BRJ24" s="877"/>
      <c r="BRK24" s="877"/>
      <c r="BRL24" s="877"/>
      <c r="BRM24" s="877"/>
      <c r="BRN24" s="877"/>
      <c r="BRO24" s="877"/>
      <c r="BRP24" s="877"/>
      <c r="BRQ24" s="877"/>
      <c r="BRR24" s="877"/>
      <c r="BRS24" s="877"/>
      <c r="BRT24" s="877"/>
      <c r="BRU24" s="877"/>
      <c r="BRV24" s="877"/>
      <c r="BRW24" s="877"/>
      <c r="BRX24" s="877"/>
      <c r="BRY24" s="877"/>
      <c r="BRZ24" s="877"/>
      <c r="BSA24" s="877"/>
      <c r="BSB24" s="877"/>
      <c r="BSC24" s="877"/>
      <c r="BSD24" s="877"/>
      <c r="BSE24" s="877"/>
      <c r="BSF24" s="877"/>
      <c r="BSG24" s="877"/>
      <c r="BSH24" s="877"/>
      <c r="BSI24" s="877"/>
      <c r="BSJ24" s="877"/>
      <c r="BSK24" s="877"/>
      <c r="BSL24" s="877"/>
      <c r="BSM24" s="877"/>
      <c r="BSN24" s="877"/>
      <c r="BSO24" s="877"/>
      <c r="BSP24" s="877"/>
      <c r="BSQ24" s="877"/>
      <c r="BSR24" s="877"/>
      <c r="BSS24" s="877"/>
      <c r="BST24" s="877"/>
      <c r="BSU24" s="877"/>
      <c r="BSV24" s="877"/>
      <c r="BSW24" s="877"/>
      <c r="BSX24" s="877"/>
      <c r="BSY24" s="877"/>
      <c r="BSZ24" s="877"/>
      <c r="BTA24" s="877"/>
      <c r="BTB24" s="877"/>
      <c r="BTC24" s="877"/>
      <c r="BTD24" s="877"/>
      <c r="BTE24" s="877"/>
      <c r="BTF24" s="877"/>
      <c r="BTG24" s="877"/>
      <c r="BTH24" s="877"/>
      <c r="BTI24" s="877"/>
      <c r="BTJ24" s="877"/>
      <c r="BTK24" s="877"/>
      <c r="BTL24" s="877"/>
      <c r="BTM24" s="877"/>
      <c r="BTN24" s="877"/>
      <c r="BTO24" s="877"/>
      <c r="BTP24" s="877"/>
      <c r="BTQ24" s="877"/>
      <c r="BTR24" s="877"/>
      <c r="BTS24" s="877"/>
      <c r="BTT24" s="877"/>
      <c r="BTU24" s="877"/>
      <c r="BTV24" s="877"/>
      <c r="BTW24" s="877"/>
      <c r="BTX24" s="877"/>
      <c r="BTY24" s="877"/>
      <c r="BTZ24" s="877"/>
      <c r="BUA24" s="877"/>
      <c r="BUB24" s="877"/>
      <c r="BUC24" s="877"/>
      <c r="BUD24" s="877"/>
      <c r="BUE24" s="877"/>
      <c r="BUF24" s="877"/>
      <c r="BUG24" s="877"/>
      <c r="BUH24" s="877"/>
      <c r="BUI24" s="877"/>
      <c r="BUJ24" s="877"/>
      <c r="BUK24" s="877"/>
      <c r="BUL24" s="877"/>
      <c r="BUM24" s="877"/>
      <c r="BUN24" s="877"/>
      <c r="BUO24" s="877"/>
      <c r="BUP24" s="877"/>
      <c r="BUQ24" s="877"/>
      <c r="BUR24" s="877"/>
      <c r="BUS24" s="877"/>
      <c r="BUT24" s="877"/>
      <c r="BUU24" s="877"/>
      <c r="BUV24" s="877"/>
      <c r="BUW24" s="877"/>
      <c r="BUX24" s="877"/>
      <c r="BUY24" s="877"/>
      <c r="BUZ24" s="877"/>
      <c r="BVA24" s="877"/>
      <c r="BVB24" s="877"/>
      <c r="BVC24" s="877"/>
      <c r="BVD24" s="877"/>
      <c r="BVE24" s="877"/>
      <c r="BVF24" s="877"/>
      <c r="BVG24" s="877"/>
      <c r="BVH24" s="877"/>
      <c r="BVI24" s="877"/>
      <c r="BVJ24" s="877"/>
      <c r="BVK24" s="877"/>
      <c r="BVL24" s="877"/>
      <c r="BVM24" s="877"/>
      <c r="BVN24" s="877"/>
      <c r="BVO24" s="877"/>
      <c r="BVP24" s="877"/>
      <c r="BVQ24" s="877"/>
      <c r="BVR24" s="877"/>
      <c r="BVS24" s="877"/>
      <c r="BVT24" s="877"/>
      <c r="BVU24" s="877"/>
      <c r="BVV24" s="877"/>
      <c r="BVW24" s="877"/>
      <c r="BVX24" s="877"/>
      <c r="BVY24" s="877"/>
      <c r="BVZ24" s="877"/>
      <c r="BWA24" s="877"/>
      <c r="BWB24" s="877"/>
      <c r="BWC24" s="877"/>
      <c r="BWD24" s="877"/>
      <c r="BWE24" s="877"/>
      <c r="BWF24" s="877"/>
      <c r="BWG24" s="877"/>
      <c r="BWH24" s="877"/>
      <c r="BWI24" s="877"/>
      <c r="BWJ24" s="877"/>
      <c r="BWK24" s="877"/>
      <c r="BWL24" s="877"/>
      <c r="BWM24" s="877"/>
      <c r="BWN24" s="877"/>
      <c r="BWO24" s="877"/>
      <c r="BWP24" s="877"/>
      <c r="BWQ24" s="877"/>
      <c r="BWR24" s="877"/>
      <c r="BWS24" s="877"/>
      <c r="BWT24" s="877"/>
      <c r="BWU24" s="877"/>
      <c r="BWV24" s="877"/>
      <c r="BWW24" s="877"/>
      <c r="BWX24" s="877"/>
      <c r="BWY24" s="877"/>
      <c r="BWZ24" s="877"/>
      <c r="BXA24" s="877"/>
      <c r="BXB24" s="877"/>
      <c r="BXC24" s="877"/>
      <c r="BXD24" s="877"/>
      <c r="BXE24" s="877"/>
      <c r="BXF24" s="877"/>
      <c r="BXG24" s="877"/>
      <c r="BXH24" s="877"/>
      <c r="BXI24" s="877"/>
      <c r="BXJ24" s="877"/>
      <c r="BXK24" s="877"/>
      <c r="BXL24" s="877"/>
      <c r="BXM24" s="877"/>
      <c r="BXN24" s="877"/>
      <c r="BXO24" s="877"/>
      <c r="BXP24" s="877"/>
      <c r="BXQ24" s="877"/>
      <c r="BXR24" s="877"/>
      <c r="BXS24" s="877"/>
      <c r="BXT24" s="877"/>
      <c r="BXU24" s="877"/>
      <c r="BXV24" s="877"/>
      <c r="BXW24" s="877"/>
      <c r="BXX24" s="877"/>
      <c r="BXY24" s="877"/>
      <c r="BXZ24" s="877"/>
      <c r="BYA24" s="877"/>
      <c r="BYB24" s="877"/>
      <c r="BYC24" s="877"/>
      <c r="BYD24" s="877"/>
      <c r="BYE24" s="877"/>
      <c r="BYF24" s="877"/>
      <c r="BYG24" s="877"/>
      <c r="BYH24" s="877"/>
      <c r="BYI24" s="877"/>
      <c r="BYJ24" s="877"/>
      <c r="BYK24" s="877"/>
      <c r="BYL24" s="877"/>
      <c r="BYM24" s="877"/>
      <c r="BYN24" s="877"/>
      <c r="BYO24" s="877"/>
      <c r="BYP24" s="877"/>
      <c r="BYQ24" s="877"/>
      <c r="BYR24" s="877"/>
      <c r="BYS24" s="877"/>
      <c r="BYT24" s="877"/>
      <c r="BYU24" s="877"/>
      <c r="BYV24" s="877"/>
      <c r="BYW24" s="877"/>
      <c r="BYX24" s="877"/>
      <c r="BYY24" s="877"/>
      <c r="BYZ24" s="877"/>
      <c r="BZA24" s="877"/>
      <c r="BZB24" s="877"/>
      <c r="BZC24" s="877"/>
      <c r="BZD24" s="877"/>
      <c r="BZE24" s="877"/>
      <c r="BZF24" s="877"/>
      <c r="BZG24" s="877"/>
      <c r="BZH24" s="877"/>
      <c r="BZI24" s="877"/>
      <c r="BZJ24" s="877"/>
      <c r="BZK24" s="877"/>
      <c r="BZL24" s="877"/>
      <c r="BZM24" s="877"/>
      <c r="BZN24" s="877"/>
      <c r="BZO24" s="877"/>
      <c r="BZP24" s="877"/>
      <c r="BZQ24" s="877"/>
      <c r="BZR24" s="877"/>
      <c r="BZS24" s="877"/>
      <c r="BZT24" s="877"/>
      <c r="BZU24" s="877"/>
      <c r="BZV24" s="877"/>
      <c r="BZW24" s="877"/>
      <c r="BZX24" s="877"/>
      <c r="BZY24" s="877"/>
      <c r="BZZ24" s="877"/>
      <c r="CAA24" s="877"/>
      <c r="CAB24" s="877"/>
      <c r="CAC24" s="877"/>
      <c r="CAD24" s="877"/>
      <c r="CAE24" s="877"/>
      <c r="CAF24" s="877"/>
      <c r="CAG24" s="877"/>
      <c r="CAH24" s="877"/>
      <c r="CAI24" s="877"/>
      <c r="CAJ24" s="877"/>
      <c r="CAK24" s="877"/>
      <c r="CAL24" s="877"/>
      <c r="CAM24" s="877"/>
      <c r="CAN24" s="877"/>
      <c r="CAO24" s="877"/>
      <c r="CAP24" s="877"/>
      <c r="CAQ24" s="877"/>
      <c r="CAR24" s="877"/>
      <c r="CAS24" s="877"/>
      <c r="CAT24" s="877"/>
      <c r="CAU24" s="877"/>
      <c r="CAV24" s="877"/>
      <c r="CAW24" s="877"/>
      <c r="CAX24" s="877"/>
      <c r="CAY24" s="877"/>
      <c r="CAZ24" s="877"/>
      <c r="CBA24" s="877"/>
      <c r="CBB24" s="877"/>
      <c r="CBC24" s="877"/>
      <c r="CBD24" s="877"/>
      <c r="CBE24" s="877"/>
      <c r="CBF24" s="877"/>
      <c r="CBG24" s="877"/>
      <c r="CBH24" s="877"/>
      <c r="CBI24" s="877"/>
      <c r="CBJ24" s="877"/>
      <c r="CBK24" s="877"/>
      <c r="CBL24" s="877"/>
      <c r="CBM24" s="877"/>
      <c r="CBN24" s="877"/>
      <c r="CBO24" s="877"/>
      <c r="CBP24" s="877"/>
      <c r="CBQ24" s="877"/>
      <c r="CBR24" s="877"/>
      <c r="CBS24" s="877"/>
      <c r="CBT24" s="877"/>
      <c r="CBU24" s="877"/>
      <c r="CBV24" s="877"/>
      <c r="CBW24" s="877"/>
      <c r="CBX24" s="877"/>
      <c r="CBY24" s="877"/>
      <c r="CBZ24" s="877"/>
      <c r="CCA24" s="877"/>
      <c r="CCB24" s="877"/>
      <c r="CCC24" s="877"/>
      <c r="CCD24" s="877"/>
      <c r="CCE24" s="877"/>
      <c r="CCF24" s="877"/>
      <c r="CCG24" s="877"/>
      <c r="CCH24" s="877"/>
      <c r="CCI24" s="877"/>
      <c r="CCJ24" s="877"/>
      <c r="CCK24" s="877"/>
      <c r="CCL24" s="877"/>
      <c r="CCM24" s="877"/>
      <c r="CCN24" s="877"/>
      <c r="CCO24" s="877"/>
      <c r="CCP24" s="877"/>
      <c r="CCQ24" s="877"/>
      <c r="CCR24" s="877"/>
      <c r="CCS24" s="877"/>
      <c r="CCT24" s="877"/>
      <c r="CCU24" s="877"/>
      <c r="CCV24" s="877"/>
      <c r="CCW24" s="877"/>
      <c r="CCX24" s="877"/>
      <c r="CCY24" s="877"/>
      <c r="CCZ24" s="877"/>
      <c r="CDA24" s="877"/>
      <c r="CDB24" s="877"/>
      <c r="CDC24" s="877"/>
      <c r="CDD24" s="877"/>
      <c r="CDE24" s="877"/>
      <c r="CDF24" s="877"/>
      <c r="CDG24" s="877"/>
      <c r="CDH24" s="877"/>
      <c r="CDI24" s="877"/>
      <c r="CDJ24" s="877"/>
      <c r="CDK24" s="877"/>
      <c r="CDL24" s="877"/>
      <c r="CDM24" s="877"/>
      <c r="CDN24" s="877"/>
      <c r="CDO24" s="877"/>
      <c r="CDP24" s="877"/>
      <c r="CDQ24" s="877"/>
      <c r="CDR24" s="877"/>
      <c r="CDS24" s="877"/>
      <c r="CDT24" s="877"/>
      <c r="CDU24" s="877"/>
      <c r="CDV24" s="877"/>
      <c r="CDW24" s="877"/>
      <c r="CDX24" s="877"/>
      <c r="CDY24" s="877"/>
      <c r="CDZ24" s="877"/>
      <c r="CEA24" s="877"/>
      <c r="CEB24" s="877"/>
      <c r="CEC24" s="877"/>
      <c r="CED24" s="877"/>
      <c r="CEE24" s="877"/>
      <c r="CEF24" s="877"/>
      <c r="CEG24" s="877"/>
      <c r="CEH24" s="877"/>
      <c r="CEI24" s="877"/>
      <c r="CEJ24" s="877"/>
      <c r="CEK24" s="877"/>
      <c r="CEL24" s="877"/>
      <c r="CEM24" s="877"/>
      <c r="CEN24" s="877"/>
      <c r="CEO24" s="877"/>
      <c r="CEP24" s="877"/>
      <c r="CEQ24" s="877"/>
      <c r="CER24" s="877"/>
      <c r="CES24" s="877"/>
      <c r="CET24" s="877"/>
      <c r="CEU24" s="877"/>
      <c r="CEV24" s="877"/>
      <c r="CEW24" s="877"/>
      <c r="CEX24" s="877"/>
      <c r="CEY24" s="877"/>
      <c r="CEZ24" s="877"/>
      <c r="CFA24" s="877"/>
      <c r="CFB24" s="877"/>
      <c r="CFC24" s="877"/>
      <c r="CFD24" s="877"/>
      <c r="CFE24" s="877"/>
      <c r="CFF24" s="877"/>
      <c r="CFG24" s="877"/>
      <c r="CFH24" s="877"/>
      <c r="CFI24" s="877"/>
      <c r="CFJ24" s="877"/>
      <c r="CFK24" s="877"/>
      <c r="CFL24" s="877"/>
      <c r="CFM24" s="877"/>
      <c r="CFN24" s="877"/>
      <c r="CFO24" s="877"/>
      <c r="CFP24" s="877"/>
      <c r="CFQ24" s="877"/>
      <c r="CFR24" s="877"/>
      <c r="CFS24" s="877"/>
      <c r="CFT24" s="877"/>
      <c r="CFU24" s="877"/>
      <c r="CFV24" s="877"/>
      <c r="CFW24" s="877"/>
      <c r="CFX24" s="877"/>
      <c r="CFY24" s="877"/>
      <c r="CFZ24" s="877"/>
      <c r="CGA24" s="877"/>
      <c r="CGB24" s="877"/>
      <c r="CGC24" s="877"/>
      <c r="CGD24" s="877"/>
      <c r="CGE24" s="877"/>
      <c r="CGF24" s="877"/>
      <c r="CGG24" s="877"/>
      <c r="CGH24" s="877"/>
      <c r="CGI24" s="877"/>
      <c r="CGJ24" s="877"/>
      <c r="CGK24" s="877"/>
      <c r="CGL24" s="877"/>
      <c r="CGM24" s="877"/>
      <c r="CGN24" s="877"/>
      <c r="CGO24" s="877"/>
      <c r="CGP24" s="877"/>
      <c r="CGQ24" s="877"/>
      <c r="CGR24" s="877"/>
      <c r="CGS24" s="877"/>
      <c r="CGT24" s="877"/>
      <c r="CGU24" s="877"/>
      <c r="CGV24" s="877"/>
      <c r="CGW24" s="877"/>
      <c r="CGX24" s="877"/>
      <c r="CGY24" s="877"/>
      <c r="CGZ24" s="877"/>
      <c r="CHA24" s="877"/>
      <c r="CHB24" s="877"/>
      <c r="CHC24" s="877"/>
      <c r="CHD24" s="877"/>
      <c r="CHE24" s="877"/>
      <c r="CHF24" s="877"/>
      <c r="CHG24" s="877"/>
      <c r="CHH24" s="877"/>
      <c r="CHI24" s="877"/>
      <c r="CHJ24" s="877"/>
      <c r="CHK24" s="877"/>
      <c r="CHL24" s="877"/>
      <c r="CHM24" s="877"/>
      <c r="CHN24" s="877"/>
      <c r="CHO24" s="877"/>
      <c r="CHP24" s="877"/>
      <c r="CHQ24" s="877"/>
      <c r="CHR24" s="877"/>
      <c r="CHS24" s="877"/>
      <c r="CHT24" s="877"/>
      <c r="CHU24" s="877"/>
      <c r="CHV24" s="877"/>
      <c r="CHW24" s="877"/>
      <c r="CHX24" s="877"/>
      <c r="CHY24" s="877"/>
      <c r="CHZ24" s="877"/>
      <c r="CIA24" s="877"/>
      <c r="CIB24" s="877"/>
      <c r="CIC24" s="877"/>
      <c r="CID24" s="877"/>
      <c r="CIE24" s="877"/>
      <c r="CIF24" s="877"/>
      <c r="CIG24" s="877"/>
      <c r="CIH24" s="877"/>
      <c r="CII24" s="877"/>
      <c r="CIJ24" s="877"/>
      <c r="CIK24" s="877"/>
      <c r="CIL24" s="877"/>
      <c r="CIM24" s="877"/>
      <c r="CIN24" s="877"/>
      <c r="CIO24" s="877"/>
      <c r="CIP24" s="877"/>
      <c r="CIQ24" s="877"/>
      <c r="CIR24" s="877"/>
      <c r="CIS24" s="877"/>
      <c r="CIT24" s="877"/>
      <c r="CIU24" s="877"/>
      <c r="CIV24" s="877"/>
      <c r="CIW24" s="877"/>
      <c r="CIX24" s="877"/>
      <c r="CIY24" s="877"/>
      <c r="CIZ24" s="877"/>
      <c r="CJA24" s="877"/>
      <c r="CJB24" s="877"/>
      <c r="CJC24" s="877"/>
      <c r="CJD24" s="877"/>
      <c r="CJE24" s="877"/>
      <c r="CJF24" s="877"/>
      <c r="CJG24" s="877"/>
      <c r="CJH24" s="877"/>
      <c r="CJI24" s="877"/>
      <c r="CJJ24" s="877"/>
      <c r="CJK24" s="877"/>
      <c r="CJL24" s="877"/>
      <c r="CJM24" s="877"/>
      <c r="CJN24" s="877"/>
      <c r="CJO24" s="877"/>
      <c r="CJP24" s="877"/>
      <c r="CJQ24" s="877"/>
      <c r="CJR24" s="877"/>
      <c r="CJS24" s="877"/>
      <c r="CJT24" s="877"/>
      <c r="CJU24" s="877"/>
      <c r="CJV24" s="877"/>
      <c r="CJW24" s="877"/>
      <c r="CJX24" s="877"/>
      <c r="CJY24" s="877"/>
      <c r="CJZ24" s="877"/>
      <c r="CKA24" s="877"/>
      <c r="CKB24" s="877"/>
      <c r="CKC24" s="877"/>
      <c r="CKD24" s="877"/>
      <c r="CKE24" s="877"/>
      <c r="CKF24" s="877"/>
      <c r="CKG24" s="877"/>
      <c r="CKH24" s="877"/>
      <c r="CKI24" s="877"/>
      <c r="CKJ24" s="877"/>
      <c r="CKK24" s="877"/>
      <c r="CKL24" s="877"/>
      <c r="CKM24" s="877"/>
      <c r="CKN24" s="877"/>
      <c r="CKO24" s="877"/>
      <c r="CKP24" s="877"/>
      <c r="CKQ24" s="877"/>
      <c r="CKR24" s="877"/>
      <c r="CKS24" s="877"/>
      <c r="CKT24" s="877"/>
      <c r="CKU24" s="877"/>
      <c r="CKV24" s="877"/>
      <c r="CKW24" s="877"/>
      <c r="CKX24" s="877"/>
      <c r="CKY24" s="877"/>
      <c r="CKZ24" s="877"/>
      <c r="CLA24" s="877"/>
      <c r="CLB24" s="877"/>
      <c r="CLC24" s="877"/>
      <c r="CLD24" s="877"/>
      <c r="CLE24" s="877"/>
      <c r="CLF24" s="877"/>
      <c r="CLG24" s="877"/>
      <c r="CLH24" s="877"/>
      <c r="CLI24" s="877"/>
      <c r="CLJ24" s="877"/>
      <c r="CLK24" s="877"/>
      <c r="CLL24" s="877"/>
      <c r="CLM24" s="877"/>
      <c r="CLN24" s="877"/>
      <c r="CLO24" s="877"/>
      <c r="CLP24" s="877"/>
      <c r="CLQ24" s="877"/>
      <c r="CLR24" s="877"/>
      <c r="CLS24" s="877"/>
      <c r="CLT24" s="877"/>
      <c r="CLU24" s="877"/>
      <c r="CLV24" s="877"/>
      <c r="CLW24" s="877"/>
      <c r="CLX24" s="877"/>
      <c r="CLY24" s="877"/>
      <c r="CLZ24" s="877"/>
      <c r="CMA24" s="877"/>
      <c r="CMB24" s="877"/>
      <c r="CMC24" s="877"/>
      <c r="CMD24" s="877"/>
      <c r="CME24" s="877"/>
      <c r="CMF24" s="877"/>
      <c r="CMG24" s="877"/>
      <c r="CMH24" s="877"/>
      <c r="CMI24" s="877"/>
      <c r="CMJ24" s="877"/>
      <c r="CMK24" s="877"/>
      <c r="CML24" s="877"/>
      <c r="CMM24" s="877"/>
      <c r="CMN24" s="877"/>
      <c r="CMO24" s="877"/>
      <c r="CMP24" s="877"/>
      <c r="CMQ24" s="877"/>
      <c r="CMR24" s="877"/>
      <c r="CMS24" s="877"/>
      <c r="CMT24" s="877"/>
      <c r="CMU24" s="877"/>
      <c r="CMV24" s="877"/>
      <c r="CMW24" s="877"/>
      <c r="CMX24" s="877"/>
      <c r="CMY24" s="877"/>
      <c r="CMZ24" s="877"/>
      <c r="CNA24" s="877"/>
      <c r="CNB24" s="877"/>
      <c r="CNC24" s="877"/>
      <c r="CND24" s="877"/>
      <c r="CNE24" s="877"/>
      <c r="CNF24" s="877"/>
      <c r="CNG24" s="877"/>
      <c r="CNH24" s="877"/>
      <c r="CNI24" s="877"/>
      <c r="CNJ24" s="877"/>
      <c r="CNK24" s="877"/>
      <c r="CNL24" s="877"/>
      <c r="CNM24" s="877"/>
      <c r="CNN24" s="877"/>
      <c r="CNO24" s="877"/>
      <c r="CNP24" s="877"/>
      <c r="CNQ24" s="877"/>
      <c r="CNR24" s="877"/>
      <c r="CNS24" s="877"/>
      <c r="CNT24" s="877"/>
      <c r="CNU24" s="877"/>
      <c r="CNV24" s="877"/>
      <c r="CNW24" s="877"/>
      <c r="CNX24" s="877"/>
      <c r="CNY24" s="877"/>
      <c r="CNZ24" s="877"/>
      <c r="COA24" s="877"/>
      <c r="COB24" s="877"/>
      <c r="COC24" s="877"/>
      <c r="COD24" s="877"/>
      <c r="COE24" s="877"/>
      <c r="COF24" s="877"/>
      <c r="COG24" s="877"/>
      <c r="COH24" s="877"/>
      <c r="COI24" s="877"/>
      <c r="COJ24" s="877"/>
      <c r="COK24" s="877"/>
      <c r="COL24" s="877"/>
      <c r="COM24" s="877"/>
      <c r="CON24" s="877"/>
      <c r="COO24" s="877"/>
      <c r="COP24" s="877"/>
      <c r="COQ24" s="877"/>
      <c r="COR24" s="877"/>
      <c r="COS24" s="877"/>
      <c r="COT24" s="877"/>
      <c r="COU24" s="877"/>
      <c r="COV24" s="877"/>
      <c r="COW24" s="877"/>
      <c r="COX24" s="877"/>
      <c r="COY24" s="877"/>
      <c r="COZ24" s="877"/>
      <c r="CPA24" s="877"/>
      <c r="CPB24" s="877"/>
      <c r="CPC24" s="877"/>
      <c r="CPD24" s="877"/>
      <c r="CPE24" s="877"/>
      <c r="CPF24" s="877"/>
      <c r="CPG24" s="877"/>
      <c r="CPH24" s="877"/>
      <c r="CPI24" s="877"/>
      <c r="CPJ24" s="877"/>
      <c r="CPK24" s="877"/>
      <c r="CPL24" s="877"/>
      <c r="CPM24" s="877"/>
      <c r="CPN24" s="877"/>
      <c r="CPO24" s="877"/>
      <c r="CPP24" s="877"/>
      <c r="CPQ24" s="877"/>
      <c r="CPR24" s="877"/>
      <c r="CPS24" s="877"/>
      <c r="CPT24" s="877"/>
      <c r="CPU24" s="877"/>
      <c r="CPV24" s="877"/>
      <c r="CPW24" s="877"/>
      <c r="CPX24" s="877"/>
      <c r="CPY24" s="877"/>
      <c r="CPZ24" s="877"/>
      <c r="CQA24" s="877"/>
      <c r="CQB24" s="877"/>
      <c r="CQC24" s="877"/>
      <c r="CQD24" s="877"/>
      <c r="CQE24" s="877"/>
      <c r="CQF24" s="877"/>
      <c r="CQG24" s="877"/>
      <c r="CQH24" s="877"/>
      <c r="CQI24" s="877"/>
      <c r="CQJ24" s="877"/>
      <c r="CQK24" s="877"/>
      <c r="CQL24" s="877"/>
      <c r="CQM24" s="877"/>
      <c r="CQN24" s="877"/>
      <c r="CQO24" s="877"/>
      <c r="CQP24" s="877"/>
      <c r="CQQ24" s="877"/>
      <c r="CQR24" s="877"/>
      <c r="CQS24" s="877"/>
      <c r="CQT24" s="877"/>
      <c r="CQU24" s="877"/>
      <c r="CQV24" s="877"/>
      <c r="CQW24" s="877"/>
      <c r="CQX24" s="877"/>
      <c r="CQY24" s="877"/>
      <c r="CQZ24" s="877"/>
      <c r="CRA24" s="877"/>
      <c r="CRB24" s="877"/>
      <c r="CRC24" s="877"/>
      <c r="CRD24" s="877"/>
      <c r="CRE24" s="877"/>
      <c r="CRF24" s="877"/>
      <c r="CRG24" s="877"/>
      <c r="CRH24" s="877"/>
      <c r="CRI24" s="877"/>
      <c r="CRJ24" s="877"/>
      <c r="CRK24" s="877"/>
      <c r="CRL24" s="877"/>
      <c r="CRM24" s="877"/>
      <c r="CRN24" s="877"/>
      <c r="CRO24" s="877"/>
      <c r="CRP24" s="877"/>
      <c r="CRQ24" s="877"/>
      <c r="CRR24" s="877"/>
      <c r="CRS24" s="877"/>
      <c r="CRT24" s="877"/>
      <c r="CRU24" s="877"/>
      <c r="CRV24" s="877"/>
      <c r="CRW24" s="877"/>
      <c r="CRX24" s="877"/>
      <c r="CRY24" s="877"/>
      <c r="CRZ24" s="877"/>
      <c r="CSA24" s="877"/>
      <c r="CSB24" s="877"/>
      <c r="CSC24" s="877"/>
      <c r="CSD24" s="877"/>
      <c r="CSE24" s="877"/>
      <c r="CSF24" s="877"/>
      <c r="CSG24" s="877"/>
      <c r="CSH24" s="877"/>
      <c r="CSI24" s="877"/>
      <c r="CSJ24" s="877"/>
      <c r="CSK24" s="877"/>
      <c r="CSL24" s="877"/>
      <c r="CSM24" s="877"/>
      <c r="CSN24" s="877"/>
      <c r="CSO24" s="877"/>
      <c r="CSP24" s="877"/>
      <c r="CSQ24" s="877"/>
      <c r="CSR24" s="877"/>
      <c r="CSS24" s="877"/>
      <c r="CST24" s="877"/>
      <c r="CSU24" s="877"/>
      <c r="CSV24" s="877"/>
      <c r="CSW24" s="877"/>
      <c r="CSX24" s="877"/>
      <c r="CSY24" s="877"/>
      <c r="CSZ24" s="877"/>
      <c r="CTA24" s="877"/>
      <c r="CTB24" s="877"/>
      <c r="CTC24" s="877"/>
      <c r="CTD24" s="877"/>
      <c r="CTE24" s="877"/>
      <c r="CTF24" s="877"/>
      <c r="CTG24" s="877"/>
      <c r="CTH24" s="877"/>
      <c r="CTI24" s="877"/>
      <c r="CTJ24" s="877"/>
      <c r="CTK24" s="877"/>
      <c r="CTL24" s="877"/>
      <c r="CTM24" s="877"/>
      <c r="CTN24" s="877"/>
      <c r="CTO24" s="877"/>
      <c r="CTP24" s="877"/>
      <c r="CTQ24" s="877"/>
      <c r="CTR24" s="877"/>
      <c r="CTS24" s="877"/>
      <c r="CTT24" s="877"/>
      <c r="CTU24" s="877"/>
      <c r="CTV24" s="877"/>
      <c r="CTW24" s="877"/>
      <c r="CTX24" s="877"/>
      <c r="CTY24" s="877"/>
      <c r="CTZ24" s="877"/>
      <c r="CUA24" s="877"/>
      <c r="CUB24" s="877"/>
      <c r="CUC24" s="877"/>
      <c r="CUD24" s="877"/>
      <c r="CUE24" s="877"/>
      <c r="CUF24" s="877"/>
      <c r="CUG24" s="877"/>
      <c r="CUH24" s="877"/>
      <c r="CUI24" s="877"/>
      <c r="CUJ24" s="877"/>
      <c r="CUK24" s="877"/>
      <c r="CUL24" s="877"/>
      <c r="CUM24" s="877"/>
      <c r="CUN24" s="877"/>
      <c r="CUO24" s="877"/>
      <c r="CUP24" s="877"/>
      <c r="CUQ24" s="877"/>
      <c r="CUR24" s="877"/>
      <c r="CUS24" s="877"/>
      <c r="CUT24" s="877"/>
      <c r="CUU24" s="877"/>
      <c r="CUV24" s="877"/>
      <c r="CUW24" s="877"/>
      <c r="CUX24" s="877"/>
      <c r="CUY24" s="877"/>
      <c r="CUZ24" s="877"/>
      <c r="CVA24" s="877"/>
      <c r="CVB24" s="877"/>
      <c r="CVC24" s="877"/>
      <c r="CVD24" s="877"/>
      <c r="CVE24" s="877"/>
      <c r="CVF24" s="877"/>
      <c r="CVG24" s="877"/>
      <c r="CVH24" s="877"/>
      <c r="CVI24" s="877"/>
      <c r="CVJ24" s="877"/>
      <c r="CVK24" s="877"/>
      <c r="CVL24" s="877"/>
      <c r="CVM24" s="877"/>
      <c r="CVN24" s="877"/>
      <c r="CVO24" s="877"/>
      <c r="CVP24" s="877"/>
      <c r="CVQ24" s="877"/>
      <c r="CVR24" s="877"/>
      <c r="CVS24" s="877"/>
      <c r="CVT24" s="877"/>
      <c r="CVU24" s="877"/>
      <c r="CVV24" s="877"/>
      <c r="CVW24" s="877"/>
      <c r="CVX24" s="877"/>
      <c r="CVY24" s="877"/>
      <c r="CVZ24" s="877"/>
      <c r="CWA24" s="877"/>
      <c r="CWB24" s="877"/>
      <c r="CWC24" s="877"/>
      <c r="CWD24" s="877"/>
      <c r="CWE24" s="877"/>
      <c r="CWF24" s="877"/>
      <c r="CWG24" s="877"/>
      <c r="CWH24" s="877"/>
      <c r="CWI24" s="877"/>
      <c r="CWJ24" s="877"/>
      <c r="CWK24" s="877"/>
      <c r="CWL24" s="877"/>
      <c r="CWM24" s="877"/>
      <c r="CWN24" s="877"/>
      <c r="CWO24" s="877"/>
      <c r="CWP24" s="877"/>
      <c r="CWQ24" s="877"/>
      <c r="CWR24" s="877"/>
      <c r="CWS24" s="877"/>
      <c r="CWT24" s="877"/>
      <c r="CWU24" s="877"/>
      <c r="CWV24" s="877"/>
      <c r="CWW24" s="877"/>
      <c r="CWX24" s="877"/>
      <c r="CWY24" s="877"/>
      <c r="CWZ24" s="877"/>
      <c r="CXA24" s="877"/>
      <c r="CXB24" s="877"/>
      <c r="CXC24" s="877"/>
      <c r="CXD24" s="877"/>
      <c r="CXE24" s="877"/>
      <c r="CXF24" s="877"/>
      <c r="CXG24" s="877"/>
      <c r="CXH24" s="877"/>
      <c r="CXI24" s="877"/>
      <c r="CXJ24" s="877"/>
      <c r="CXK24" s="877"/>
      <c r="CXL24" s="877"/>
      <c r="CXM24" s="877"/>
      <c r="CXN24" s="877"/>
      <c r="CXO24" s="877"/>
      <c r="CXP24" s="877"/>
      <c r="CXQ24" s="877"/>
      <c r="CXR24" s="877"/>
      <c r="CXS24" s="877"/>
      <c r="CXT24" s="877"/>
      <c r="CXU24" s="877"/>
      <c r="CXV24" s="877"/>
      <c r="CXW24" s="877"/>
      <c r="CXX24" s="877"/>
      <c r="CXY24" s="877"/>
      <c r="CXZ24" s="877"/>
      <c r="CYA24" s="877"/>
      <c r="CYB24" s="877"/>
      <c r="CYC24" s="877"/>
      <c r="CYD24" s="877"/>
      <c r="CYE24" s="877"/>
      <c r="CYF24" s="877"/>
      <c r="CYG24" s="877"/>
      <c r="CYH24" s="877"/>
      <c r="CYI24" s="877"/>
      <c r="CYJ24" s="877"/>
      <c r="CYK24" s="877"/>
      <c r="CYL24" s="877"/>
      <c r="CYM24" s="877"/>
      <c r="CYN24" s="877"/>
      <c r="CYO24" s="877"/>
      <c r="CYP24" s="877"/>
      <c r="CYQ24" s="877"/>
      <c r="CYR24" s="877"/>
      <c r="CYS24" s="877"/>
      <c r="CYT24" s="877"/>
      <c r="CYU24" s="877"/>
      <c r="CYV24" s="877"/>
      <c r="CYW24" s="877"/>
      <c r="CYX24" s="877"/>
      <c r="CYY24" s="877"/>
      <c r="CYZ24" s="877"/>
      <c r="CZA24" s="877"/>
      <c r="CZB24" s="877"/>
      <c r="CZC24" s="877"/>
      <c r="CZD24" s="877"/>
      <c r="CZE24" s="877"/>
      <c r="CZF24" s="877"/>
      <c r="CZG24" s="877"/>
      <c r="CZH24" s="877"/>
      <c r="CZI24" s="877"/>
      <c r="CZJ24" s="877"/>
      <c r="CZK24" s="877"/>
      <c r="CZL24" s="877"/>
      <c r="CZM24" s="877"/>
      <c r="CZN24" s="877"/>
      <c r="CZO24" s="877"/>
      <c r="CZP24" s="877"/>
      <c r="CZQ24" s="877"/>
      <c r="CZR24" s="877"/>
      <c r="CZS24" s="877"/>
      <c r="CZT24" s="877"/>
      <c r="CZU24" s="877"/>
      <c r="CZV24" s="877"/>
      <c r="CZW24" s="877"/>
      <c r="CZX24" s="877"/>
      <c r="CZY24" s="877"/>
      <c r="CZZ24" s="877"/>
      <c r="DAA24" s="877"/>
      <c r="DAB24" s="877"/>
      <c r="DAC24" s="877"/>
      <c r="DAD24" s="877"/>
      <c r="DAE24" s="877"/>
      <c r="DAF24" s="877"/>
      <c r="DAG24" s="877"/>
      <c r="DAH24" s="877"/>
      <c r="DAI24" s="877"/>
      <c r="DAJ24" s="877"/>
      <c r="DAK24" s="877"/>
      <c r="DAL24" s="877"/>
      <c r="DAM24" s="877"/>
      <c r="DAN24" s="877"/>
      <c r="DAO24" s="877"/>
      <c r="DAP24" s="877"/>
      <c r="DAQ24" s="877"/>
      <c r="DAR24" s="877"/>
      <c r="DAS24" s="877"/>
      <c r="DAT24" s="877"/>
      <c r="DAU24" s="877"/>
      <c r="DAV24" s="877"/>
      <c r="DAW24" s="877"/>
      <c r="DAX24" s="877"/>
      <c r="DAY24" s="877"/>
      <c r="DAZ24" s="877"/>
      <c r="DBA24" s="877"/>
      <c r="DBB24" s="877"/>
      <c r="DBC24" s="877"/>
      <c r="DBD24" s="877"/>
      <c r="DBE24" s="877"/>
      <c r="DBF24" s="877"/>
      <c r="DBG24" s="877"/>
      <c r="DBH24" s="877"/>
      <c r="DBI24" s="877"/>
      <c r="DBJ24" s="877"/>
      <c r="DBK24" s="877"/>
      <c r="DBL24" s="877"/>
      <c r="DBM24" s="877"/>
      <c r="DBN24" s="877"/>
      <c r="DBO24" s="877"/>
      <c r="DBP24" s="877"/>
      <c r="DBQ24" s="877"/>
      <c r="DBR24" s="877"/>
      <c r="DBS24" s="877"/>
      <c r="DBT24" s="877"/>
      <c r="DBU24" s="877"/>
      <c r="DBV24" s="877"/>
      <c r="DBW24" s="877"/>
      <c r="DBX24" s="877"/>
      <c r="DBY24" s="877"/>
      <c r="DBZ24" s="877"/>
      <c r="DCA24" s="877"/>
      <c r="DCB24" s="877"/>
      <c r="DCC24" s="877"/>
      <c r="DCD24" s="877"/>
      <c r="DCE24" s="877"/>
      <c r="DCF24" s="877"/>
      <c r="DCG24" s="877"/>
      <c r="DCH24" s="877"/>
      <c r="DCI24" s="877"/>
      <c r="DCJ24" s="877"/>
      <c r="DCK24" s="877"/>
      <c r="DCL24" s="877"/>
      <c r="DCM24" s="877"/>
      <c r="DCN24" s="877"/>
      <c r="DCO24" s="877"/>
      <c r="DCP24" s="877"/>
      <c r="DCQ24" s="877"/>
      <c r="DCR24" s="877"/>
      <c r="DCS24" s="877"/>
      <c r="DCT24" s="877"/>
      <c r="DCU24" s="877"/>
      <c r="DCV24" s="877"/>
      <c r="DCW24" s="877"/>
      <c r="DCX24" s="877"/>
      <c r="DCY24" s="877"/>
      <c r="DCZ24" s="877"/>
      <c r="DDA24" s="877"/>
      <c r="DDB24" s="877"/>
      <c r="DDC24" s="877"/>
      <c r="DDD24" s="877"/>
      <c r="DDE24" s="877"/>
      <c r="DDF24" s="877"/>
      <c r="DDG24" s="877"/>
      <c r="DDH24" s="877"/>
      <c r="DDI24" s="877"/>
      <c r="DDJ24" s="877"/>
      <c r="DDK24" s="877"/>
      <c r="DDL24" s="877"/>
      <c r="DDM24" s="877"/>
      <c r="DDN24" s="877"/>
      <c r="DDO24" s="877"/>
      <c r="DDP24" s="877"/>
      <c r="DDQ24" s="877"/>
      <c r="DDR24" s="877"/>
      <c r="DDS24" s="877"/>
      <c r="DDT24" s="877"/>
      <c r="DDU24" s="877"/>
      <c r="DDV24" s="877"/>
      <c r="DDW24" s="877"/>
      <c r="DDX24" s="877"/>
      <c r="DDY24" s="877"/>
      <c r="DDZ24" s="877"/>
      <c r="DEA24" s="877"/>
      <c r="DEB24" s="877"/>
      <c r="DEC24" s="877"/>
      <c r="DED24" s="877"/>
      <c r="DEE24" s="877"/>
      <c r="DEF24" s="877"/>
      <c r="DEG24" s="877"/>
      <c r="DEH24" s="877"/>
      <c r="DEI24" s="877"/>
      <c r="DEJ24" s="877"/>
      <c r="DEK24" s="877"/>
      <c r="DEL24" s="877"/>
      <c r="DEM24" s="877"/>
      <c r="DEN24" s="877"/>
      <c r="DEO24" s="877"/>
      <c r="DEP24" s="877"/>
      <c r="DEQ24" s="877"/>
      <c r="DER24" s="877"/>
      <c r="DES24" s="877"/>
      <c r="DET24" s="877"/>
      <c r="DEU24" s="877"/>
      <c r="DEV24" s="877"/>
      <c r="DEW24" s="877"/>
      <c r="DEX24" s="877"/>
      <c r="DEY24" s="877"/>
      <c r="DEZ24" s="877"/>
      <c r="DFA24" s="877"/>
      <c r="DFB24" s="877"/>
      <c r="DFC24" s="877"/>
      <c r="DFD24" s="877"/>
      <c r="DFE24" s="877"/>
      <c r="DFF24" s="877"/>
      <c r="DFG24" s="877"/>
      <c r="DFH24" s="877"/>
      <c r="DFI24" s="877"/>
      <c r="DFJ24" s="877"/>
      <c r="DFK24" s="877"/>
      <c r="DFL24" s="877"/>
      <c r="DFM24" s="877"/>
      <c r="DFN24" s="877"/>
      <c r="DFO24" s="877"/>
      <c r="DFP24" s="877"/>
      <c r="DFQ24" s="877"/>
      <c r="DFR24" s="877"/>
      <c r="DFS24" s="877"/>
      <c r="DFT24" s="877"/>
      <c r="DFU24" s="877"/>
      <c r="DFV24" s="877"/>
      <c r="DFW24" s="877"/>
      <c r="DFX24" s="877"/>
      <c r="DFY24" s="877"/>
      <c r="DFZ24" s="877"/>
      <c r="DGA24" s="877"/>
      <c r="DGB24" s="877"/>
      <c r="DGC24" s="877"/>
      <c r="DGD24" s="877"/>
      <c r="DGE24" s="877"/>
      <c r="DGF24" s="877"/>
      <c r="DGG24" s="877"/>
      <c r="DGH24" s="877"/>
      <c r="DGI24" s="877"/>
      <c r="DGJ24" s="877"/>
      <c r="DGK24" s="877"/>
      <c r="DGL24" s="877"/>
      <c r="DGM24" s="877"/>
      <c r="DGN24" s="877"/>
      <c r="DGO24" s="877"/>
      <c r="DGP24" s="877"/>
      <c r="DGQ24" s="877"/>
      <c r="DGR24" s="877"/>
      <c r="DGS24" s="877"/>
      <c r="DGT24" s="877"/>
      <c r="DGU24" s="877"/>
      <c r="DGV24" s="877"/>
      <c r="DGW24" s="877"/>
      <c r="DGX24" s="877"/>
      <c r="DGY24" s="877"/>
      <c r="DGZ24" s="877"/>
      <c r="DHA24" s="877"/>
      <c r="DHB24" s="877"/>
      <c r="DHC24" s="877"/>
      <c r="DHD24" s="877"/>
      <c r="DHE24" s="877"/>
      <c r="DHF24" s="877"/>
      <c r="DHG24" s="877"/>
      <c r="DHH24" s="877"/>
      <c r="DHI24" s="877"/>
      <c r="DHJ24" s="877"/>
      <c r="DHK24" s="877"/>
      <c r="DHL24" s="877"/>
      <c r="DHM24" s="877"/>
      <c r="DHN24" s="877"/>
      <c r="DHO24" s="877"/>
      <c r="DHP24" s="877"/>
      <c r="DHQ24" s="877"/>
      <c r="DHR24" s="877"/>
      <c r="DHS24" s="877"/>
      <c r="DHT24" s="877"/>
      <c r="DHU24" s="877"/>
      <c r="DHV24" s="877"/>
      <c r="DHW24" s="877"/>
      <c r="DHX24" s="877"/>
      <c r="DHY24" s="877"/>
      <c r="DHZ24" s="877"/>
      <c r="DIA24" s="877"/>
      <c r="DIB24" s="877"/>
      <c r="DIC24" s="877"/>
      <c r="DID24" s="877"/>
      <c r="DIE24" s="877"/>
      <c r="DIF24" s="877"/>
      <c r="DIG24" s="877"/>
      <c r="DIH24" s="877"/>
      <c r="DII24" s="877"/>
      <c r="DIJ24" s="877"/>
      <c r="DIK24" s="877"/>
      <c r="DIL24" s="877"/>
      <c r="DIM24" s="877"/>
      <c r="DIN24" s="877"/>
      <c r="DIO24" s="877"/>
      <c r="DIP24" s="877"/>
      <c r="DIQ24" s="877"/>
      <c r="DIR24" s="877"/>
      <c r="DIS24" s="877"/>
      <c r="DIT24" s="877"/>
      <c r="DIU24" s="877"/>
      <c r="DIV24" s="877"/>
      <c r="DIW24" s="877"/>
      <c r="DIX24" s="877"/>
      <c r="DIY24" s="877"/>
      <c r="DIZ24" s="877"/>
      <c r="DJA24" s="877"/>
      <c r="DJB24" s="877"/>
      <c r="DJC24" s="877"/>
      <c r="DJD24" s="877"/>
      <c r="DJE24" s="877"/>
      <c r="DJF24" s="877"/>
      <c r="DJG24" s="877"/>
      <c r="DJH24" s="877"/>
      <c r="DJI24" s="877"/>
      <c r="DJJ24" s="877"/>
      <c r="DJK24" s="877"/>
      <c r="DJL24" s="877"/>
      <c r="DJM24" s="877"/>
      <c r="DJN24" s="877"/>
      <c r="DJO24" s="877"/>
      <c r="DJP24" s="877"/>
      <c r="DJQ24" s="877"/>
      <c r="DJR24" s="877"/>
      <c r="DJS24" s="877"/>
      <c r="DJT24" s="877"/>
      <c r="DJU24" s="877"/>
      <c r="DJV24" s="877"/>
      <c r="DJW24" s="877"/>
      <c r="DJX24" s="877"/>
      <c r="DJY24" s="877"/>
      <c r="DJZ24" s="877"/>
      <c r="DKA24" s="877"/>
      <c r="DKB24" s="877"/>
      <c r="DKC24" s="877"/>
      <c r="DKD24" s="877"/>
      <c r="DKE24" s="877"/>
      <c r="DKF24" s="877"/>
      <c r="DKG24" s="877"/>
      <c r="DKH24" s="877"/>
      <c r="DKI24" s="877"/>
      <c r="DKJ24" s="877"/>
      <c r="DKK24" s="877"/>
      <c r="DKL24" s="877"/>
      <c r="DKM24" s="877"/>
      <c r="DKN24" s="877"/>
      <c r="DKO24" s="877"/>
      <c r="DKP24" s="877"/>
      <c r="DKQ24" s="877"/>
      <c r="DKR24" s="877"/>
      <c r="DKS24" s="877"/>
      <c r="DKT24" s="877"/>
      <c r="DKU24" s="877"/>
      <c r="DKV24" s="877"/>
      <c r="DKW24" s="877"/>
      <c r="DKX24" s="877"/>
      <c r="DKY24" s="877"/>
      <c r="DKZ24" s="877"/>
      <c r="DLA24" s="877"/>
      <c r="DLB24" s="877"/>
      <c r="DLC24" s="877"/>
      <c r="DLD24" s="877"/>
      <c r="DLE24" s="877"/>
      <c r="DLF24" s="877"/>
      <c r="DLG24" s="877"/>
      <c r="DLH24" s="877"/>
      <c r="DLI24" s="877"/>
      <c r="DLJ24" s="877"/>
      <c r="DLK24" s="877"/>
      <c r="DLL24" s="877"/>
      <c r="DLM24" s="877"/>
      <c r="DLN24" s="877"/>
      <c r="DLO24" s="877"/>
      <c r="DLP24" s="877"/>
      <c r="DLQ24" s="877"/>
      <c r="DLR24" s="877"/>
      <c r="DLS24" s="877"/>
      <c r="DLT24" s="877"/>
      <c r="DLU24" s="877"/>
      <c r="DLV24" s="877"/>
      <c r="DLW24" s="877"/>
      <c r="DLX24" s="877"/>
      <c r="DLY24" s="877"/>
      <c r="DLZ24" s="877"/>
      <c r="DMA24" s="877"/>
      <c r="DMB24" s="877"/>
      <c r="DMC24" s="877"/>
      <c r="DMD24" s="877"/>
      <c r="DME24" s="877"/>
      <c r="DMF24" s="877"/>
      <c r="DMG24" s="877"/>
      <c r="DMH24" s="877"/>
      <c r="DMI24" s="877"/>
      <c r="DMJ24" s="877"/>
      <c r="DMK24" s="877"/>
      <c r="DML24" s="877"/>
      <c r="DMM24" s="877"/>
      <c r="DMN24" s="877"/>
      <c r="DMO24" s="877"/>
      <c r="DMP24" s="877"/>
      <c r="DMQ24" s="877"/>
      <c r="DMR24" s="877"/>
      <c r="DMS24" s="877"/>
      <c r="DMT24" s="877"/>
      <c r="DMU24" s="877"/>
      <c r="DMV24" s="877"/>
      <c r="DMW24" s="877"/>
      <c r="DMX24" s="877"/>
      <c r="DMY24" s="877"/>
      <c r="DMZ24" s="877"/>
      <c r="DNA24" s="877"/>
      <c r="DNB24" s="877"/>
      <c r="DNC24" s="877"/>
      <c r="DND24" s="877"/>
      <c r="DNE24" s="877"/>
      <c r="DNF24" s="877"/>
      <c r="DNG24" s="877"/>
      <c r="DNH24" s="877"/>
      <c r="DNI24" s="877"/>
      <c r="DNJ24" s="877"/>
      <c r="DNK24" s="877"/>
      <c r="DNL24" s="877"/>
      <c r="DNM24" s="877"/>
      <c r="DNN24" s="877"/>
      <c r="DNO24" s="877"/>
      <c r="DNP24" s="877"/>
      <c r="DNQ24" s="877"/>
      <c r="DNR24" s="877"/>
      <c r="DNS24" s="877"/>
      <c r="DNT24" s="877"/>
      <c r="DNU24" s="877"/>
      <c r="DNV24" s="877"/>
      <c r="DNW24" s="877"/>
      <c r="DNX24" s="877"/>
      <c r="DNY24" s="877"/>
      <c r="DNZ24" s="877"/>
      <c r="DOA24" s="877"/>
      <c r="DOB24" s="877"/>
      <c r="DOC24" s="877"/>
      <c r="DOD24" s="877"/>
      <c r="DOE24" s="877"/>
      <c r="DOF24" s="877"/>
      <c r="DOG24" s="877"/>
      <c r="DOH24" s="877"/>
      <c r="DOI24" s="877"/>
      <c r="DOJ24" s="877"/>
      <c r="DOK24" s="877"/>
      <c r="DOL24" s="877"/>
      <c r="DOM24" s="877"/>
      <c r="DON24" s="877"/>
      <c r="DOO24" s="877"/>
      <c r="DOP24" s="877"/>
      <c r="DOQ24" s="877"/>
      <c r="DOR24" s="877"/>
      <c r="DOS24" s="877"/>
      <c r="DOT24" s="877"/>
      <c r="DOU24" s="877"/>
      <c r="DOV24" s="877"/>
      <c r="DOW24" s="877"/>
      <c r="DOX24" s="877"/>
      <c r="DOY24" s="877"/>
      <c r="DOZ24" s="877"/>
      <c r="DPA24" s="877"/>
      <c r="DPB24" s="877"/>
      <c r="DPC24" s="877"/>
      <c r="DPD24" s="877"/>
      <c r="DPE24" s="877"/>
      <c r="DPF24" s="877"/>
      <c r="DPG24" s="877"/>
      <c r="DPH24" s="877"/>
      <c r="DPI24" s="877"/>
      <c r="DPJ24" s="877"/>
      <c r="DPK24" s="877"/>
      <c r="DPL24" s="877"/>
      <c r="DPM24" s="877"/>
      <c r="DPN24" s="877"/>
      <c r="DPO24" s="877"/>
      <c r="DPP24" s="877"/>
      <c r="DPQ24" s="877"/>
      <c r="DPR24" s="877"/>
      <c r="DPS24" s="877"/>
      <c r="DPT24" s="877"/>
      <c r="DPU24" s="877"/>
      <c r="DPV24" s="877"/>
      <c r="DPW24" s="877"/>
      <c r="DPX24" s="877"/>
      <c r="DPY24" s="877"/>
      <c r="DPZ24" s="877"/>
      <c r="DQA24" s="877"/>
      <c r="DQB24" s="877"/>
      <c r="DQC24" s="877"/>
      <c r="DQD24" s="877"/>
      <c r="DQE24" s="877"/>
      <c r="DQF24" s="877"/>
      <c r="DQG24" s="877"/>
      <c r="DQH24" s="877"/>
      <c r="DQI24" s="877"/>
      <c r="DQJ24" s="877"/>
      <c r="DQK24" s="877"/>
      <c r="DQL24" s="877"/>
      <c r="DQM24" s="877"/>
      <c r="DQN24" s="877"/>
      <c r="DQO24" s="877"/>
      <c r="DQP24" s="877"/>
      <c r="DQQ24" s="877"/>
      <c r="DQR24" s="877"/>
      <c r="DQS24" s="877"/>
      <c r="DQT24" s="877"/>
      <c r="DQU24" s="877"/>
      <c r="DQV24" s="877"/>
      <c r="DQW24" s="877"/>
      <c r="DQX24" s="877"/>
      <c r="DQY24" s="877"/>
      <c r="DQZ24" s="877"/>
      <c r="DRA24" s="877"/>
      <c r="DRB24" s="877"/>
      <c r="DRC24" s="877"/>
      <c r="DRD24" s="877"/>
      <c r="DRE24" s="877"/>
      <c r="DRF24" s="877"/>
      <c r="DRG24" s="877"/>
      <c r="DRH24" s="877"/>
      <c r="DRI24" s="877"/>
      <c r="DRJ24" s="877"/>
      <c r="DRK24" s="877"/>
      <c r="DRL24" s="877"/>
      <c r="DRM24" s="877"/>
      <c r="DRN24" s="877"/>
      <c r="DRO24" s="877"/>
      <c r="DRP24" s="877"/>
      <c r="DRQ24" s="877"/>
      <c r="DRR24" s="877"/>
      <c r="DRS24" s="877"/>
      <c r="DRT24" s="877"/>
      <c r="DRU24" s="877"/>
      <c r="DRV24" s="877"/>
      <c r="DRW24" s="877"/>
      <c r="DRX24" s="877"/>
      <c r="DRY24" s="877"/>
      <c r="DRZ24" s="877"/>
      <c r="DSA24" s="877"/>
      <c r="DSB24" s="877"/>
      <c r="DSC24" s="877"/>
      <c r="DSD24" s="877"/>
      <c r="DSE24" s="877"/>
      <c r="DSF24" s="877"/>
      <c r="DSG24" s="877"/>
      <c r="DSH24" s="877"/>
      <c r="DSI24" s="877"/>
      <c r="DSJ24" s="877"/>
      <c r="DSK24" s="877"/>
      <c r="DSL24" s="877"/>
      <c r="DSM24" s="877"/>
      <c r="DSN24" s="877"/>
      <c r="DSO24" s="877"/>
      <c r="DSP24" s="877"/>
      <c r="DSQ24" s="877"/>
      <c r="DSR24" s="877"/>
      <c r="DSS24" s="877"/>
      <c r="DST24" s="877"/>
      <c r="DSU24" s="877"/>
      <c r="DSV24" s="877"/>
      <c r="DSW24" s="877"/>
      <c r="DSX24" s="877"/>
      <c r="DSY24" s="877"/>
      <c r="DSZ24" s="877"/>
      <c r="DTA24" s="877"/>
      <c r="DTB24" s="877"/>
      <c r="DTC24" s="877"/>
      <c r="DTD24" s="877"/>
      <c r="DTE24" s="877"/>
      <c r="DTF24" s="877"/>
      <c r="DTG24" s="877"/>
      <c r="DTH24" s="877"/>
      <c r="DTI24" s="877"/>
      <c r="DTJ24" s="877"/>
      <c r="DTK24" s="877"/>
      <c r="DTL24" s="877"/>
      <c r="DTM24" s="877"/>
      <c r="DTN24" s="877"/>
      <c r="DTO24" s="877"/>
      <c r="DTP24" s="877"/>
      <c r="DTQ24" s="877"/>
      <c r="DTR24" s="877"/>
      <c r="DTS24" s="877"/>
      <c r="DTT24" s="877"/>
      <c r="DTU24" s="877"/>
      <c r="DTV24" s="877"/>
      <c r="DTW24" s="877"/>
      <c r="DTX24" s="877"/>
      <c r="DTY24" s="877"/>
      <c r="DTZ24" s="877"/>
      <c r="DUA24" s="877"/>
      <c r="DUB24" s="877"/>
      <c r="DUC24" s="877"/>
      <c r="DUD24" s="877"/>
      <c r="DUE24" s="877"/>
      <c r="DUF24" s="877"/>
      <c r="DUG24" s="877"/>
      <c r="DUH24" s="877"/>
      <c r="DUI24" s="877"/>
      <c r="DUJ24" s="877"/>
      <c r="DUK24" s="877"/>
      <c r="DUL24" s="877"/>
      <c r="DUM24" s="877"/>
      <c r="DUN24" s="877"/>
      <c r="DUO24" s="877"/>
      <c r="DUP24" s="877"/>
      <c r="DUQ24" s="877"/>
      <c r="DUR24" s="877"/>
      <c r="DUS24" s="877"/>
      <c r="DUT24" s="877"/>
      <c r="DUU24" s="877"/>
      <c r="DUV24" s="877"/>
      <c r="DUW24" s="877"/>
      <c r="DUX24" s="877"/>
      <c r="DUY24" s="877"/>
      <c r="DUZ24" s="877"/>
      <c r="DVA24" s="877"/>
      <c r="DVB24" s="877"/>
      <c r="DVC24" s="877"/>
      <c r="DVD24" s="877"/>
      <c r="DVE24" s="877"/>
      <c r="DVF24" s="877"/>
      <c r="DVG24" s="877"/>
      <c r="DVH24" s="877"/>
      <c r="DVI24" s="877"/>
      <c r="DVJ24" s="877"/>
      <c r="DVK24" s="877"/>
      <c r="DVL24" s="877"/>
      <c r="DVM24" s="877"/>
      <c r="DVN24" s="877"/>
      <c r="DVO24" s="877"/>
      <c r="DVP24" s="877"/>
      <c r="DVQ24" s="877"/>
      <c r="DVR24" s="877"/>
      <c r="DVS24" s="877"/>
      <c r="DVT24" s="877"/>
      <c r="DVU24" s="877"/>
      <c r="DVV24" s="877"/>
      <c r="DVW24" s="877"/>
      <c r="DVX24" s="877"/>
      <c r="DVY24" s="877"/>
      <c r="DVZ24" s="877"/>
      <c r="DWA24" s="877"/>
      <c r="DWB24" s="877"/>
      <c r="DWC24" s="877"/>
      <c r="DWD24" s="877"/>
      <c r="DWE24" s="877"/>
      <c r="DWF24" s="877"/>
      <c r="DWG24" s="877"/>
      <c r="DWH24" s="877"/>
      <c r="DWI24" s="877"/>
      <c r="DWJ24" s="877"/>
      <c r="DWK24" s="877"/>
      <c r="DWL24" s="877"/>
      <c r="DWM24" s="877"/>
      <c r="DWN24" s="877"/>
      <c r="DWO24" s="877"/>
      <c r="DWP24" s="877"/>
      <c r="DWQ24" s="877"/>
      <c r="DWR24" s="877"/>
      <c r="DWS24" s="877"/>
      <c r="DWT24" s="877"/>
      <c r="DWU24" s="877"/>
      <c r="DWV24" s="877"/>
      <c r="DWW24" s="877"/>
      <c r="DWX24" s="877"/>
      <c r="DWY24" s="877"/>
      <c r="DWZ24" s="877"/>
      <c r="DXA24" s="877"/>
      <c r="DXB24" s="877"/>
      <c r="DXC24" s="877"/>
      <c r="DXD24" s="877"/>
      <c r="DXE24" s="877"/>
      <c r="DXF24" s="877"/>
      <c r="DXG24" s="877"/>
      <c r="DXH24" s="877"/>
      <c r="DXI24" s="877"/>
      <c r="DXJ24" s="877"/>
      <c r="DXK24" s="877"/>
      <c r="DXL24" s="877"/>
      <c r="DXM24" s="877"/>
      <c r="DXN24" s="877"/>
      <c r="DXO24" s="877"/>
      <c r="DXP24" s="877"/>
      <c r="DXQ24" s="877"/>
      <c r="DXR24" s="877"/>
      <c r="DXS24" s="877"/>
      <c r="DXT24" s="877"/>
      <c r="DXU24" s="877"/>
      <c r="DXV24" s="877"/>
      <c r="DXW24" s="877"/>
      <c r="DXX24" s="877"/>
      <c r="DXY24" s="877"/>
      <c r="DXZ24" s="877"/>
      <c r="DYA24" s="877"/>
      <c r="DYB24" s="877"/>
      <c r="DYC24" s="877"/>
      <c r="DYD24" s="877"/>
      <c r="DYE24" s="877"/>
      <c r="DYF24" s="877"/>
      <c r="DYG24" s="877"/>
      <c r="DYH24" s="877"/>
      <c r="DYI24" s="877"/>
      <c r="DYJ24" s="877"/>
      <c r="DYK24" s="877"/>
      <c r="DYL24" s="877"/>
      <c r="DYM24" s="877"/>
      <c r="DYN24" s="877"/>
      <c r="DYO24" s="877"/>
      <c r="DYP24" s="877"/>
      <c r="DYQ24" s="877"/>
      <c r="DYR24" s="877"/>
      <c r="DYS24" s="877"/>
      <c r="DYT24" s="877"/>
      <c r="DYU24" s="877"/>
      <c r="DYV24" s="877"/>
      <c r="DYW24" s="877"/>
      <c r="DYX24" s="877"/>
      <c r="DYY24" s="877"/>
      <c r="DYZ24" s="877"/>
      <c r="DZA24" s="877"/>
      <c r="DZB24" s="877"/>
      <c r="DZC24" s="877"/>
      <c r="DZD24" s="877"/>
      <c r="DZE24" s="877"/>
      <c r="DZF24" s="877"/>
      <c r="DZG24" s="877"/>
      <c r="DZH24" s="877"/>
      <c r="DZI24" s="877"/>
      <c r="DZJ24" s="877"/>
      <c r="DZK24" s="877"/>
      <c r="DZL24" s="877"/>
      <c r="DZM24" s="877"/>
      <c r="DZN24" s="877"/>
      <c r="DZO24" s="877"/>
      <c r="DZP24" s="877"/>
      <c r="DZQ24" s="877"/>
      <c r="DZR24" s="877"/>
      <c r="DZS24" s="877"/>
      <c r="DZT24" s="877"/>
      <c r="DZU24" s="877"/>
      <c r="DZV24" s="877"/>
      <c r="DZW24" s="877"/>
      <c r="DZX24" s="877"/>
      <c r="DZY24" s="877"/>
      <c r="DZZ24" s="877"/>
      <c r="EAA24" s="877"/>
      <c r="EAB24" s="877"/>
      <c r="EAC24" s="877"/>
      <c r="EAD24" s="877"/>
      <c r="EAE24" s="877"/>
      <c r="EAF24" s="877"/>
      <c r="EAG24" s="877"/>
      <c r="EAH24" s="877"/>
      <c r="EAI24" s="877"/>
      <c r="EAJ24" s="877"/>
      <c r="EAK24" s="877"/>
      <c r="EAL24" s="877"/>
      <c r="EAM24" s="877"/>
      <c r="EAN24" s="877"/>
      <c r="EAO24" s="877"/>
      <c r="EAP24" s="877"/>
      <c r="EAQ24" s="877"/>
      <c r="EAR24" s="877"/>
      <c r="EAS24" s="877"/>
      <c r="EAT24" s="877"/>
      <c r="EAU24" s="877"/>
      <c r="EAV24" s="877"/>
      <c r="EAW24" s="877"/>
      <c r="EAX24" s="877"/>
      <c r="EAY24" s="877"/>
      <c r="EAZ24" s="877"/>
      <c r="EBA24" s="877"/>
      <c r="EBB24" s="877"/>
      <c r="EBC24" s="877"/>
      <c r="EBD24" s="877"/>
      <c r="EBE24" s="877"/>
      <c r="EBF24" s="877"/>
      <c r="EBG24" s="877"/>
      <c r="EBH24" s="877"/>
      <c r="EBI24" s="877"/>
      <c r="EBJ24" s="877"/>
      <c r="EBK24" s="877"/>
      <c r="EBL24" s="877"/>
      <c r="EBM24" s="877"/>
      <c r="EBN24" s="877"/>
      <c r="EBO24" s="877"/>
      <c r="EBP24" s="877"/>
      <c r="EBQ24" s="877"/>
      <c r="EBR24" s="877"/>
      <c r="EBS24" s="877"/>
      <c r="EBT24" s="877"/>
      <c r="EBU24" s="877"/>
      <c r="EBV24" s="877"/>
      <c r="EBW24" s="877"/>
      <c r="EBX24" s="877"/>
      <c r="EBY24" s="877"/>
      <c r="EBZ24" s="877"/>
      <c r="ECA24" s="877"/>
      <c r="ECB24" s="877"/>
      <c r="ECC24" s="877"/>
      <c r="ECD24" s="877"/>
      <c r="ECE24" s="877"/>
      <c r="ECF24" s="877"/>
      <c r="ECG24" s="877"/>
      <c r="ECH24" s="877"/>
      <c r="ECI24" s="877"/>
      <c r="ECJ24" s="877"/>
      <c r="ECK24" s="877"/>
      <c r="ECL24" s="877"/>
      <c r="ECM24" s="877"/>
      <c r="ECN24" s="877"/>
      <c r="ECO24" s="877"/>
      <c r="ECP24" s="877"/>
      <c r="ECQ24" s="877"/>
      <c r="ECR24" s="877"/>
      <c r="ECS24" s="877"/>
      <c r="ECT24" s="877"/>
      <c r="ECU24" s="877"/>
      <c r="ECV24" s="877"/>
      <c r="ECW24" s="877"/>
      <c r="ECX24" s="877"/>
      <c r="ECY24" s="877"/>
      <c r="ECZ24" s="877"/>
      <c r="EDA24" s="877"/>
      <c r="EDB24" s="877"/>
      <c r="EDC24" s="877"/>
      <c r="EDD24" s="877"/>
      <c r="EDE24" s="877"/>
      <c r="EDF24" s="877"/>
      <c r="EDG24" s="877"/>
      <c r="EDH24" s="877"/>
      <c r="EDI24" s="877"/>
      <c r="EDJ24" s="877"/>
      <c r="EDK24" s="877"/>
      <c r="EDL24" s="877"/>
      <c r="EDM24" s="877"/>
      <c r="EDN24" s="877"/>
      <c r="EDO24" s="877"/>
      <c r="EDP24" s="877"/>
      <c r="EDQ24" s="877"/>
      <c r="EDR24" s="877"/>
      <c r="EDS24" s="877"/>
      <c r="EDT24" s="877"/>
      <c r="EDU24" s="877"/>
      <c r="EDV24" s="877"/>
      <c r="EDW24" s="877"/>
      <c r="EDX24" s="877"/>
      <c r="EDY24" s="877"/>
      <c r="EDZ24" s="877"/>
      <c r="EEA24" s="877"/>
      <c r="EEB24" s="877"/>
      <c r="EEC24" s="877"/>
      <c r="EED24" s="877"/>
      <c r="EEE24" s="877"/>
      <c r="EEF24" s="877"/>
      <c r="EEG24" s="877"/>
      <c r="EEH24" s="877"/>
      <c r="EEI24" s="877"/>
      <c r="EEJ24" s="877"/>
      <c r="EEK24" s="877"/>
      <c r="EEL24" s="877"/>
      <c r="EEM24" s="877"/>
      <c r="EEN24" s="877"/>
      <c r="EEO24" s="877"/>
      <c r="EEP24" s="877"/>
      <c r="EEQ24" s="877"/>
      <c r="EER24" s="877"/>
      <c r="EES24" s="877"/>
      <c r="EET24" s="877"/>
      <c r="EEU24" s="877"/>
      <c r="EEV24" s="877"/>
      <c r="EEW24" s="877"/>
      <c r="EEX24" s="877"/>
      <c r="EEY24" s="877"/>
      <c r="EEZ24" s="877"/>
      <c r="EFA24" s="877"/>
      <c r="EFB24" s="877"/>
      <c r="EFC24" s="877"/>
      <c r="EFD24" s="877"/>
      <c r="EFE24" s="877"/>
      <c r="EFF24" s="877"/>
      <c r="EFG24" s="877"/>
      <c r="EFH24" s="877"/>
      <c r="EFI24" s="877"/>
      <c r="EFJ24" s="877"/>
      <c r="EFK24" s="877"/>
      <c r="EFL24" s="877"/>
      <c r="EFM24" s="877"/>
      <c r="EFN24" s="877"/>
      <c r="EFO24" s="877"/>
      <c r="EFP24" s="877"/>
      <c r="EFQ24" s="877"/>
      <c r="EFR24" s="877"/>
      <c r="EFS24" s="877"/>
      <c r="EFT24" s="877"/>
      <c r="EFU24" s="877"/>
      <c r="EFV24" s="877"/>
      <c r="EFW24" s="877"/>
      <c r="EFX24" s="877"/>
      <c r="EFY24" s="877"/>
      <c r="EFZ24" s="877"/>
      <c r="EGA24" s="877"/>
      <c r="EGB24" s="877"/>
      <c r="EGC24" s="877"/>
      <c r="EGD24" s="877"/>
      <c r="EGE24" s="877"/>
      <c r="EGF24" s="877"/>
      <c r="EGG24" s="877"/>
      <c r="EGH24" s="877"/>
      <c r="EGI24" s="877"/>
      <c r="EGJ24" s="877"/>
      <c r="EGK24" s="877"/>
      <c r="EGL24" s="877"/>
      <c r="EGM24" s="877"/>
      <c r="EGN24" s="877"/>
      <c r="EGO24" s="877"/>
      <c r="EGP24" s="877"/>
      <c r="EGQ24" s="877"/>
      <c r="EGR24" s="877"/>
      <c r="EGS24" s="877"/>
      <c r="EGT24" s="877"/>
      <c r="EGU24" s="877"/>
      <c r="EGV24" s="877"/>
      <c r="EGW24" s="877"/>
      <c r="EGX24" s="877"/>
      <c r="EGY24" s="877"/>
      <c r="EGZ24" s="877"/>
      <c r="EHA24" s="877"/>
      <c r="EHB24" s="877"/>
      <c r="EHC24" s="877"/>
      <c r="EHD24" s="877"/>
      <c r="EHE24" s="877"/>
      <c r="EHF24" s="877"/>
      <c r="EHG24" s="877"/>
      <c r="EHH24" s="877"/>
      <c r="EHI24" s="877"/>
      <c r="EHJ24" s="877"/>
      <c r="EHK24" s="877"/>
      <c r="EHL24" s="877"/>
      <c r="EHM24" s="877"/>
      <c r="EHN24" s="877"/>
      <c r="EHO24" s="877"/>
      <c r="EHP24" s="877"/>
      <c r="EHQ24" s="877"/>
      <c r="EHR24" s="877"/>
      <c r="EHS24" s="877"/>
      <c r="EHT24" s="877"/>
      <c r="EHU24" s="877"/>
      <c r="EHV24" s="877"/>
      <c r="EHW24" s="877"/>
      <c r="EHX24" s="877"/>
      <c r="EHY24" s="877"/>
      <c r="EHZ24" s="877"/>
      <c r="EIA24" s="877"/>
      <c r="EIB24" s="877"/>
      <c r="EIC24" s="877"/>
      <c r="EID24" s="877"/>
      <c r="EIE24" s="877"/>
      <c r="EIF24" s="877"/>
      <c r="EIG24" s="877"/>
      <c r="EIH24" s="877"/>
      <c r="EII24" s="877"/>
      <c r="EIJ24" s="877"/>
      <c r="EIK24" s="877"/>
      <c r="EIL24" s="877"/>
      <c r="EIM24" s="877"/>
      <c r="EIN24" s="877"/>
      <c r="EIO24" s="877"/>
      <c r="EIP24" s="877"/>
      <c r="EIQ24" s="877"/>
      <c r="EIR24" s="877"/>
      <c r="EIS24" s="877"/>
      <c r="EIT24" s="877"/>
      <c r="EIU24" s="877"/>
      <c r="EIV24" s="877"/>
      <c r="EIW24" s="877"/>
      <c r="EIX24" s="877"/>
      <c r="EIY24" s="877"/>
      <c r="EIZ24" s="877"/>
      <c r="EJA24" s="877"/>
      <c r="EJB24" s="877"/>
      <c r="EJC24" s="877"/>
      <c r="EJD24" s="877"/>
      <c r="EJE24" s="877"/>
      <c r="EJF24" s="877"/>
      <c r="EJG24" s="877"/>
      <c r="EJH24" s="877"/>
      <c r="EJI24" s="877"/>
      <c r="EJJ24" s="877"/>
      <c r="EJK24" s="877"/>
      <c r="EJL24" s="877"/>
      <c r="EJM24" s="877"/>
      <c r="EJN24" s="877"/>
      <c r="EJO24" s="877"/>
      <c r="EJP24" s="877"/>
      <c r="EJQ24" s="877"/>
      <c r="EJR24" s="877"/>
      <c r="EJS24" s="877"/>
      <c r="EJT24" s="877"/>
      <c r="EJU24" s="877"/>
      <c r="EJV24" s="877"/>
      <c r="EJW24" s="877"/>
      <c r="EJX24" s="877"/>
      <c r="EJY24" s="877"/>
      <c r="EJZ24" s="877"/>
      <c r="EKA24" s="877"/>
      <c r="EKB24" s="877"/>
      <c r="EKC24" s="877"/>
      <c r="EKD24" s="877"/>
      <c r="EKE24" s="877"/>
      <c r="EKF24" s="877"/>
      <c r="EKG24" s="877"/>
      <c r="EKH24" s="877"/>
      <c r="EKI24" s="877"/>
      <c r="EKJ24" s="877"/>
      <c r="EKK24" s="877"/>
      <c r="EKL24" s="877"/>
      <c r="EKM24" s="877"/>
      <c r="EKN24" s="877"/>
      <c r="EKO24" s="877"/>
      <c r="EKP24" s="877"/>
      <c r="EKQ24" s="877"/>
      <c r="EKR24" s="877"/>
      <c r="EKS24" s="877"/>
      <c r="EKT24" s="877"/>
      <c r="EKU24" s="877"/>
      <c r="EKV24" s="877"/>
      <c r="EKW24" s="877"/>
      <c r="EKX24" s="877"/>
      <c r="EKY24" s="877"/>
      <c r="EKZ24" s="877"/>
      <c r="ELA24" s="877"/>
      <c r="ELB24" s="877"/>
      <c r="ELC24" s="877"/>
      <c r="ELD24" s="877"/>
      <c r="ELE24" s="877"/>
      <c r="ELF24" s="877"/>
      <c r="ELG24" s="877"/>
      <c r="ELH24" s="877"/>
      <c r="ELI24" s="877"/>
      <c r="ELJ24" s="877"/>
      <c r="ELK24" s="877"/>
      <c r="ELL24" s="877"/>
      <c r="ELM24" s="877"/>
      <c r="ELN24" s="877"/>
      <c r="ELO24" s="877"/>
      <c r="ELP24" s="877"/>
      <c r="ELQ24" s="877"/>
      <c r="ELR24" s="877"/>
      <c r="ELS24" s="877"/>
      <c r="ELT24" s="877"/>
      <c r="ELU24" s="877"/>
      <c r="ELV24" s="877"/>
      <c r="ELW24" s="877"/>
      <c r="ELX24" s="877"/>
      <c r="ELY24" s="877"/>
      <c r="ELZ24" s="877"/>
      <c r="EMA24" s="877"/>
      <c r="EMB24" s="877"/>
      <c r="EMC24" s="877"/>
      <c r="EMD24" s="877"/>
      <c r="EME24" s="877"/>
      <c r="EMF24" s="877"/>
      <c r="EMG24" s="877"/>
      <c r="EMH24" s="877"/>
      <c r="EMI24" s="877"/>
      <c r="EMJ24" s="877"/>
      <c r="EMK24" s="877"/>
      <c r="EML24" s="877"/>
      <c r="EMM24" s="877"/>
      <c r="EMN24" s="877"/>
      <c r="EMO24" s="877"/>
      <c r="EMP24" s="877"/>
      <c r="EMQ24" s="877"/>
      <c r="EMR24" s="877"/>
      <c r="EMS24" s="877"/>
      <c r="EMT24" s="877"/>
      <c r="EMU24" s="877"/>
      <c r="EMV24" s="877"/>
      <c r="EMW24" s="877"/>
      <c r="EMX24" s="877"/>
      <c r="EMY24" s="877"/>
      <c r="EMZ24" s="877"/>
      <c r="ENA24" s="877"/>
      <c r="ENB24" s="877"/>
      <c r="ENC24" s="877"/>
      <c r="END24" s="877"/>
      <c r="ENE24" s="877"/>
      <c r="ENF24" s="877"/>
      <c r="ENG24" s="877"/>
      <c r="ENH24" s="877"/>
      <c r="ENI24" s="877"/>
      <c r="ENJ24" s="877"/>
      <c r="ENK24" s="877"/>
      <c r="ENL24" s="877"/>
      <c r="ENM24" s="877"/>
      <c r="ENN24" s="877"/>
      <c r="ENO24" s="877"/>
      <c r="ENP24" s="877"/>
      <c r="ENQ24" s="877"/>
      <c r="ENR24" s="877"/>
      <c r="ENS24" s="877"/>
      <c r="ENT24" s="877"/>
      <c r="ENU24" s="877"/>
      <c r="ENV24" s="877"/>
      <c r="ENW24" s="877"/>
      <c r="ENX24" s="877"/>
      <c r="ENY24" s="877"/>
      <c r="ENZ24" s="877"/>
      <c r="EOA24" s="877"/>
      <c r="EOB24" s="877"/>
      <c r="EOC24" s="877"/>
      <c r="EOD24" s="877"/>
      <c r="EOE24" s="877"/>
      <c r="EOF24" s="877"/>
      <c r="EOG24" s="877"/>
      <c r="EOH24" s="877"/>
      <c r="EOI24" s="877"/>
      <c r="EOJ24" s="877"/>
      <c r="EOK24" s="877"/>
      <c r="EOL24" s="877"/>
      <c r="EOM24" s="877"/>
      <c r="EON24" s="877"/>
      <c r="EOO24" s="877"/>
      <c r="EOP24" s="877"/>
      <c r="EOQ24" s="877"/>
      <c r="EOR24" s="877"/>
      <c r="EOS24" s="877"/>
      <c r="EOT24" s="877"/>
      <c r="EOU24" s="877"/>
      <c r="EOV24" s="877"/>
      <c r="EOW24" s="877"/>
      <c r="EOX24" s="877"/>
      <c r="EOY24" s="877"/>
      <c r="EOZ24" s="877"/>
      <c r="EPA24" s="877"/>
      <c r="EPB24" s="877"/>
      <c r="EPC24" s="877"/>
      <c r="EPD24" s="877"/>
      <c r="EPE24" s="877"/>
      <c r="EPF24" s="877"/>
      <c r="EPG24" s="877"/>
      <c r="EPH24" s="877"/>
      <c r="EPI24" s="877"/>
      <c r="EPJ24" s="877"/>
      <c r="EPK24" s="877"/>
      <c r="EPL24" s="877"/>
      <c r="EPM24" s="877"/>
      <c r="EPN24" s="877"/>
      <c r="EPO24" s="877"/>
      <c r="EPP24" s="877"/>
      <c r="EPQ24" s="877"/>
      <c r="EPR24" s="877"/>
      <c r="EPS24" s="877"/>
      <c r="EPT24" s="877"/>
      <c r="EPU24" s="877"/>
      <c r="EPV24" s="877"/>
      <c r="EPW24" s="877"/>
      <c r="EPX24" s="877"/>
      <c r="EPY24" s="877"/>
      <c r="EPZ24" s="877"/>
      <c r="EQA24" s="877"/>
      <c r="EQB24" s="877"/>
      <c r="EQC24" s="877"/>
      <c r="EQD24" s="877"/>
      <c r="EQE24" s="877"/>
      <c r="EQF24" s="877"/>
      <c r="EQG24" s="877"/>
      <c r="EQH24" s="877"/>
      <c r="EQI24" s="877"/>
      <c r="EQJ24" s="877"/>
      <c r="EQK24" s="877"/>
      <c r="EQL24" s="877"/>
      <c r="EQM24" s="877"/>
      <c r="EQN24" s="877"/>
      <c r="EQO24" s="877"/>
      <c r="EQP24" s="877"/>
      <c r="EQQ24" s="877"/>
      <c r="EQR24" s="877"/>
      <c r="EQS24" s="877"/>
      <c r="EQT24" s="877"/>
      <c r="EQU24" s="877"/>
      <c r="EQV24" s="877"/>
      <c r="EQW24" s="877"/>
      <c r="EQX24" s="877"/>
      <c r="EQY24" s="877"/>
      <c r="EQZ24" s="877"/>
      <c r="ERA24" s="877"/>
      <c r="ERB24" s="877"/>
      <c r="ERC24" s="877"/>
      <c r="ERD24" s="877"/>
      <c r="ERE24" s="877"/>
      <c r="ERF24" s="877"/>
      <c r="ERG24" s="877"/>
      <c r="ERH24" s="877"/>
      <c r="ERI24" s="877"/>
      <c r="ERJ24" s="877"/>
      <c r="ERK24" s="877"/>
      <c r="ERL24" s="877"/>
      <c r="ERM24" s="877"/>
      <c r="ERN24" s="877"/>
      <c r="ERO24" s="877"/>
      <c r="ERP24" s="877"/>
      <c r="ERQ24" s="877"/>
      <c r="ERR24" s="877"/>
      <c r="ERS24" s="877"/>
      <c r="ERT24" s="877"/>
      <c r="ERU24" s="877"/>
      <c r="ERV24" s="877"/>
      <c r="ERW24" s="877"/>
      <c r="ERX24" s="877"/>
      <c r="ERY24" s="877"/>
      <c r="ERZ24" s="877"/>
      <c r="ESA24" s="877"/>
      <c r="ESB24" s="877"/>
      <c r="ESC24" s="877"/>
      <c r="ESD24" s="877"/>
      <c r="ESE24" s="877"/>
      <c r="ESF24" s="877"/>
      <c r="ESG24" s="877"/>
      <c r="ESH24" s="877"/>
      <c r="ESI24" s="877"/>
      <c r="ESJ24" s="877"/>
      <c r="ESK24" s="877"/>
      <c r="ESL24" s="877"/>
      <c r="ESM24" s="877"/>
      <c r="ESN24" s="877"/>
      <c r="ESO24" s="877"/>
      <c r="ESP24" s="877"/>
      <c r="ESQ24" s="877"/>
      <c r="ESR24" s="877"/>
      <c r="ESS24" s="877"/>
      <c r="EST24" s="877"/>
      <c r="ESU24" s="877"/>
      <c r="ESV24" s="877"/>
      <c r="ESW24" s="877"/>
      <c r="ESX24" s="877"/>
      <c r="ESY24" s="877"/>
      <c r="ESZ24" s="877"/>
      <c r="ETA24" s="877"/>
      <c r="ETB24" s="877"/>
      <c r="ETC24" s="877"/>
      <c r="ETD24" s="877"/>
      <c r="ETE24" s="877"/>
      <c r="ETF24" s="877"/>
      <c r="ETG24" s="877"/>
      <c r="ETH24" s="877"/>
      <c r="ETI24" s="877"/>
      <c r="ETJ24" s="877"/>
      <c r="ETK24" s="877"/>
      <c r="ETL24" s="877"/>
      <c r="ETM24" s="877"/>
      <c r="ETN24" s="877"/>
      <c r="ETO24" s="877"/>
      <c r="ETP24" s="877"/>
      <c r="ETQ24" s="877"/>
      <c r="ETR24" s="877"/>
      <c r="ETS24" s="877"/>
      <c r="ETT24" s="877"/>
      <c r="ETU24" s="877"/>
      <c r="ETV24" s="877"/>
      <c r="ETW24" s="877"/>
      <c r="ETX24" s="877"/>
      <c r="ETY24" s="877"/>
      <c r="ETZ24" s="877"/>
      <c r="EUA24" s="877"/>
      <c r="EUB24" s="877"/>
      <c r="EUC24" s="877"/>
      <c r="EUD24" s="877"/>
      <c r="EUE24" s="877"/>
      <c r="EUF24" s="877"/>
      <c r="EUG24" s="877"/>
      <c r="EUH24" s="877"/>
      <c r="EUI24" s="877"/>
      <c r="EUJ24" s="877"/>
      <c r="EUK24" s="877"/>
      <c r="EUL24" s="877"/>
      <c r="EUM24" s="877"/>
      <c r="EUN24" s="877"/>
      <c r="EUO24" s="877"/>
      <c r="EUP24" s="877"/>
      <c r="EUQ24" s="877"/>
      <c r="EUR24" s="877"/>
      <c r="EUS24" s="877"/>
      <c r="EUT24" s="877"/>
      <c r="EUU24" s="877"/>
      <c r="EUV24" s="877"/>
      <c r="EUW24" s="877"/>
      <c r="EUX24" s="877"/>
      <c r="EUY24" s="877"/>
      <c r="EUZ24" s="877"/>
      <c r="EVA24" s="877"/>
      <c r="EVB24" s="877"/>
      <c r="EVC24" s="877"/>
      <c r="EVD24" s="877"/>
      <c r="EVE24" s="877"/>
      <c r="EVF24" s="877"/>
      <c r="EVG24" s="877"/>
      <c r="EVH24" s="877"/>
      <c r="EVI24" s="877"/>
      <c r="EVJ24" s="877"/>
      <c r="EVK24" s="877"/>
      <c r="EVL24" s="877"/>
      <c r="EVM24" s="877"/>
      <c r="EVN24" s="877"/>
      <c r="EVO24" s="877"/>
      <c r="EVP24" s="877"/>
      <c r="EVQ24" s="877"/>
      <c r="EVR24" s="877"/>
      <c r="EVS24" s="877"/>
      <c r="EVT24" s="877"/>
      <c r="EVU24" s="877"/>
      <c r="EVV24" s="877"/>
      <c r="EVW24" s="877"/>
      <c r="EVX24" s="877"/>
      <c r="EVY24" s="877"/>
      <c r="EVZ24" s="877"/>
      <c r="EWA24" s="877"/>
      <c r="EWB24" s="877"/>
      <c r="EWC24" s="877"/>
      <c r="EWD24" s="877"/>
      <c r="EWE24" s="877"/>
      <c r="EWF24" s="877"/>
      <c r="EWG24" s="877"/>
      <c r="EWH24" s="877"/>
      <c r="EWI24" s="877"/>
      <c r="EWJ24" s="877"/>
      <c r="EWK24" s="877"/>
      <c r="EWL24" s="877"/>
      <c r="EWM24" s="877"/>
      <c r="EWN24" s="877"/>
      <c r="EWO24" s="877"/>
      <c r="EWP24" s="877"/>
      <c r="EWQ24" s="877"/>
      <c r="EWR24" s="877"/>
      <c r="EWS24" s="877"/>
      <c r="EWT24" s="877"/>
      <c r="EWU24" s="877"/>
      <c r="EWV24" s="877"/>
      <c r="EWW24" s="877"/>
      <c r="EWX24" s="877"/>
      <c r="EWY24" s="877"/>
      <c r="EWZ24" s="877"/>
      <c r="EXA24" s="877"/>
      <c r="EXB24" s="877"/>
      <c r="EXC24" s="877"/>
      <c r="EXD24" s="877"/>
      <c r="EXE24" s="877"/>
      <c r="EXF24" s="877"/>
      <c r="EXG24" s="877"/>
      <c r="EXH24" s="877"/>
      <c r="EXI24" s="877"/>
      <c r="EXJ24" s="877"/>
      <c r="EXK24" s="877"/>
      <c r="EXL24" s="877"/>
      <c r="EXM24" s="877"/>
      <c r="EXN24" s="877"/>
      <c r="EXO24" s="877"/>
      <c r="EXP24" s="877"/>
      <c r="EXQ24" s="877"/>
      <c r="EXR24" s="877"/>
      <c r="EXS24" s="877"/>
      <c r="EXT24" s="877"/>
      <c r="EXU24" s="877"/>
      <c r="EXV24" s="877"/>
      <c r="EXW24" s="877"/>
      <c r="EXX24" s="877"/>
      <c r="EXY24" s="877"/>
      <c r="EXZ24" s="877"/>
      <c r="EYA24" s="877"/>
      <c r="EYB24" s="877"/>
      <c r="EYC24" s="877"/>
      <c r="EYD24" s="877"/>
      <c r="EYE24" s="877"/>
      <c r="EYF24" s="877"/>
      <c r="EYG24" s="877"/>
      <c r="EYH24" s="877"/>
      <c r="EYI24" s="877"/>
      <c r="EYJ24" s="877"/>
      <c r="EYK24" s="877"/>
      <c r="EYL24" s="877"/>
      <c r="EYM24" s="877"/>
      <c r="EYN24" s="877"/>
      <c r="EYO24" s="877"/>
      <c r="EYP24" s="877"/>
      <c r="EYQ24" s="877"/>
      <c r="EYR24" s="877"/>
      <c r="EYS24" s="877"/>
      <c r="EYT24" s="877"/>
      <c r="EYU24" s="877"/>
      <c r="EYV24" s="877"/>
      <c r="EYW24" s="877"/>
      <c r="EYX24" s="877"/>
      <c r="EYY24" s="877"/>
      <c r="EYZ24" s="877"/>
      <c r="EZA24" s="877"/>
      <c r="EZB24" s="877"/>
      <c r="EZC24" s="877"/>
      <c r="EZD24" s="877"/>
      <c r="EZE24" s="877"/>
      <c r="EZF24" s="877"/>
      <c r="EZG24" s="877"/>
      <c r="EZH24" s="877"/>
      <c r="EZI24" s="877"/>
      <c r="EZJ24" s="877"/>
      <c r="EZK24" s="877"/>
      <c r="EZL24" s="877"/>
      <c r="EZM24" s="877"/>
      <c r="EZN24" s="877"/>
      <c r="EZO24" s="877"/>
      <c r="EZP24" s="877"/>
      <c r="EZQ24" s="877"/>
      <c r="EZR24" s="877"/>
      <c r="EZS24" s="877"/>
      <c r="EZT24" s="877"/>
      <c r="EZU24" s="877"/>
      <c r="EZV24" s="877"/>
      <c r="EZW24" s="877"/>
      <c r="EZX24" s="877"/>
      <c r="EZY24" s="877"/>
      <c r="EZZ24" s="877"/>
      <c r="FAA24" s="877"/>
      <c r="FAB24" s="877"/>
      <c r="FAC24" s="877"/>
      <c r="FAD24" s="877"/>
      <c r="FAE24" s="877"/>
      <c r="FAF24" s="877"/>
      <c r="FAG24" s="877"/>
      <c r="FAH24" s="877"/>
      <c r="FAI24" s="877"/>
      <c r="FAJ24" s="877"/>
      <c r="FAK24" s="877"/>
      <c r="FAL24" s="877"/>
      <c r="FAM24" s="877"/>
      <c r="FAN24" s="877"/>
      <c r="FAO24" s="877"/>
      <c r="FAP24" s="877"/>
      <c r="FAQ24" s="877"/>
      <c r="FAR24" s="877"/>
      <c r="FAS24" s="877"/>
      <c r="FAT24" s="877"/>
      <c r="FAU24" s="877"/>
      <c r="FAV24" s="877"/>
      <c r="FAW24" s="877"/>
      <c r="FAX24" s="877"/>
      <c r="FAY24" s="877"/>
      <c r="FAZ24" s="877"/>
      <c r="FBA24" s="877"/>
      <c r="FBB24" s="877"/>
      <c r="FBC24" s="877"/>
      <c r="FBD24" s="877"/>
      <c r="FBE24" s="877"/>
      <c r="FBF24" s="877"/>
      <c r="FBG24" s="877"/>
      <c r="FBH24" s="877"/>
      <c r="FBI24" s="877"/>
      <c r="FBJ24" s="877"/>
      <c r="FBK24" s="877"/>
      <c r="FBL24" s="877"/>
      <c r="FBM24" s="877"/>
      <c r="FBN24" s="877"/>
      <c r="FBO24" s="877"/>
      <c r="FBP24" s="877"/>
      <c r="FBQ24" s="877"/>
      <c r="FBR24" s="877"/>
      <c r="FBS24" s="877"/>
      <c r="FBT24" s="877"/>
      <c r="FBU24" s="877"/>
      <c r="FBV24" s="877"/>
      <c r="FBW24" s="877"/>
      <c r="FBX24" s="877"/>
      <c r="FBY24" s="877"/>
      <c r="FBZ24" s="877"/>
      <c r="FCA24" s="877"/>
      <c r="FCB24" s="877"/>
      <c r="FCC24" s="877"/>
      <c r="FCD24" s="877"/>
      <c r="FCE24" s="877"/>
      <c r="FCF24" s="877"/>
      <c r="FCG24" s="877"/>
      <c r="FCH24" s="877"/>
      <c r="FCI24" s="877"/>
      <c r="FCJ24" s="877"/>
      <c r="FCK24" s="877"/>
      <c r="FCL24" s="877"/>
      <c r="FCM24" s="877"/>
      <c r="FCN24" s="877"/>
      <c r="FCO24" s="877"/>
      <c r="FCP24" s="877"/>
      <c r="FCQ24" s="877"/>
      <c r="FCR24" s="877"/>
      <c r="FCS24" s="877"/>
      <c r="FCT24" s="877"/>
      <c r="FCU24" s="877"/>
      <c r="FCV24" s="877"/>
      <c r="FCW24" s="877"/>
      <c r="FCX24" s="877"/>
      <c r="FCY24" s="877"/>
      <c r="FCZ24" s="877"/>
      <c r="FDA24" s="877"/>
      <c r="FDB24" s="877"/>
      <c r="FDC24" s="877"/>
      <c r="FDD24" s="877"/>
      <c r="FDE24" s="877"/>
      <c r="FDF24" s="877"/>
      <c r="FDG24" s="877"/>
      <c r="FDH24" s="877"/>
      <c r="FDI24" s="877"/>
      <c r="FDJ24" s="877"/>
      <c r="FDK24" s="877"/>
      <c r="FDL24" s="877"/>
      <c r="FDM24" s="877"/>
      <c r="FDN24" s="877"/>
      <c r="FDO24" s="877"/>
      <c r="FDP24" s="877"/>
      <c r="FDQ24" s="877"/>
      <c r="FDR24" s="877"/>
      <c r="FDS24" s="877"/>
      <c r="FDT24" s="877"/>
      <c r="FDU24" s="877"/>
      <c r="FDV24" s="877"/>
      <c r="FDW24" s="877"/>
      <c r="FDX24" s="877"/>
      <c r="FDY24" s="877"/>
      <c r="FDZ24" s="877"/>
      <c r="FEA24" s="877"/>
      <c r="FEB24" s="877"/>
      <c r="FEC24" s="877"/>
      <c r="FED24" s="877"/>
      <c r="FEE24" s="877"/>
      <c r="FEF24" s="877"/>
      <c r="FEG24" s="877"/>
      <c r="FEH24" s="877"/>
      <c r="FEI24" s="877"/>
      <c r="FEJ24" s="877"/>
      <c r="FEK24" s="877"/>
      <c r="FEL24" s="877"/>
      <c r="FEM24" s="877"/>
      <c r="FEN24" s="877"/>
      <c r="FEO24" s="877"/>
      <c r="FEP24" s="877"/>
      <c r="FEQ24" s="877"/>
      <c r="FER24" s="877"/>
      <c r="FES24" s="877"/>
      <c r="FET24" s="877"/>
      <c r="FEU24" s="877"/>
      <c r="FEV24" s="877"/>
      <c r="FEW24" s="877"/>
      <c r="FEX24" s="877"/>
      <c r="FEY24" s="877"/>
      <c r="FEZ24" s="877"/>
      <c r="FFA24" s="877"/>
      <c r="FFB24" s="877"/>
      <c r="FFC24" s="877"/>
      <c r="FFD24" s="877"/>
      <c r="FFE24" s="877"/>
      <c r="FFF24" s="877"/>
      <c r="FFG24" s="877"/>
      <c r="FFH24" s="877"/>
      <c r="FFI24" s="877"/>
      <c r="FFJ24" s="877"/>
      <c r="FFK24" s="877"/>
      <c r="FFL24" s="877"/>
      <c r="FFM24" s="877"/>
      <c r="FFN24" s="877"/>
      <c r="FFO24" s="877"/>
      <c r="FFP24" s="877"/>
      <c r="FFQ24" s="877"/>
      <c r="FFR24" s="877"/>
      <c r="FFS24" s="877"/>
      <c r="FFT24" s="877"/>
      <c r="FFU24" s="877"/>
      <c r="FFV24" s="877"/>
      <c r="FFW24" s="877"/>
      <c r="FFX24" s="877"/>
      <c r="FFY24" s="877"/>
      <c r="FFZ24" s="877"/>
      <c r="FGA24" s="877"/>
      <c r="FGB24" s="877"/>
      <c r="FGC24" s="877"/>
      <c r="FGD24" s="877"/>
      <c r="FGE24" s="877"/>
      <c r="FGF24" s="877"/>
      <c r="FGG24" s="877"/>
      <c r="FGH24" s="877"/>
      <c r="FGI24" s="877"/>
      <c r="FGJ24" s="877"/>
      <c r="FGK24" s="877"/>
      <c r="FGL24" s="877"/>
      <c r="FGM24" s="877"/>
      <c r="FGN24" s="877"/>
      <c r="FGO24" s="877"/>
      <c r="FGP24" s="877"/>
      <c r="FGQ24" s="877"/>
      <c r="FGR24" s="877"/>
      <c r="FGS24" s="877"/>
      <c r="FGT24" s="877"/>
      <c r="FGU24" s="877"/>
      <c r="FGV24" s="877"/>
      <c r="FGW24" s="877"/>
      <c r="FGX24" s="877"/>
      <c r="FGY24" s="877"/>
      <c r="FGZ24" s="877"/>
      <c r="FHA24" s="877"/>
      <c r="FHB24" s="877"/>
      <c r="FHC24" s="877"/>
      <c r="FHD24" s="877"/>
      <c r="FHE24" s="877"/>
      <c r="FHF24" s="877"/>
      <c r="FHG24" s="877"/>
      <c r="FHH24" s="877"/>
      <c r="FHI24" s="877"/>
      <c r="FHJ24" s="877"/>
      <c r="FHK24" s="877"/>
      <c r="FHL24" s="877"/>
      <c r="FHM24" s="877"/>
      <c r="FHN24" s="877"/>
      <c r="FHO24" s="877"/>
      <c r="FHP24" s="877"/>
      <c r="FHQ24" s="877"/>
      <c r="FHR24" s="877"/>
      <c r="FHS24" s="877"/>
      <c r="FHT24" s="877"/>
      <c r="FHU24" s="877"/>
      <c r="FHV24" s="877"/>
      <c r="FHW24" s="877"/>
      <c r="FHX24" s="877"/>
      <c r="FHY24" s="877"/>
      <c r="FHZ24" s="877"/>
      <c r="FIA24" s="877"/>
      <c r="FIB24" s="877"/>
      <c r="FIC24" s="877"/>
      <c r="FID24" s="877"/>
      <c r="FIE24" s="877"/>
      <c r="FIF24" s="877"/>
      <c r="FIG24" s="877"/>
      <c r="FIH24" s="877"/>
      <c r="FII24" s="877"/>
      <c r="FIJ24" s="877"/>
      <c r="FIK24" s="877"/>
      <c r="FIL24" s="877"/>
      <c r="FIM24" s="877"/>
      <c r="FIN24" s="877"/>
      <c r="FIO24" s="877"/>
      <c r="FIP24" s="877"/>
      <c r="FIQ24" s="877"/>
      <c r="FIR24" s="877"/>
      <c r="FIS24" s="877"/>
      <c r="FIT24" s="877"/>
      <c r="FIU24" s="877"/>
      <c r="FIV24" s="877"/>
      <c r="FIW24" s="877"/>
      <c r="FIX24" s="877"/>
      <c r="FIY24" s="877"/>
      <c r="FIZ24" s="877"/>
      <c r="FJA24" s="877"/>
      <c r="FJB24" s="877"/>
      <c r="FJC24" s="877"/>
      <c r="FJD24" s="877"/>
      <c r="FJE24" s="877"/>
      <c r="FJF24" s="877"/>
      <c r="FJG24" s="877"/>
      <c r="FJH24" s="877"/>
      <c r="FJI24" s="877"/>
      <c r="FJJ24" s="877"/>
      <c r="FJK24" s="877"/>
      <c r="FJL24" s="877"/>
      <c r="FJM24" s="877"/>
      <c r="FJN24" s="877"/>
      <c r="FJO24" s="877"/>
      <c r="FJP24" s="877"/>
      <c r="FJQ24" s="877"/>
      <c r="FJR24" s="877"/>
      <c r="FJS24" s="877"/>
      <c r="FJT24" s="877"/>
      <c r="FJU24" s="877"/>
      <c r="FJV24" s="877"/>
      <c r="FJW24" s="877"/>
      <c r="FJX24" s="877"/>
      <c r="FJY24" s="877"/>
      <c r="FJZ24" s="877"/>
      <c r="FKA24" s="877"/>
      <c r="FKB24" s="877"/>
      <c r="FKC24" s="877"/>
      <c r="FKD24" s="877"/>
      <c r="FKE24" s="877"/>
      <c r="FKF24" s="877"/>
      <c r="FKG24" s="877"/>
      <c r="FKH24" s="877"/>
      <c r="FKI24" s="877"/>
      <c r="FKJ24" s="877"/>
      <c r="FKK24" s="877"/>
      <c r="FKL24" s="877"/>
      <c r="FKM24" s="877"/>
      <c r="FKN24" s="877"/>
      <c r="FKO24" s="877"/>
      <c r="FKP24" s="877"/>
      <c r="FKQ24" s="877"/>
      <c r="FKR24" s="877"/>
      <c r="FKS24" s="877"/>
      <c r="FKT24" s="877"/>
      <c r="FKU24" s="877"/>
      <c r="FKV24" s="877"/>
      <c r="FKW24" s="877"/>
      <c r="FKX24" s="877"/>
      <c r="FKY24" s="877"/>
      <c r="FKZ24" s="877"/>
      <c r="FLA24" s="877"/>
      <c r="FLB24" s="877"/>
      <c r="FLC24" s="877"/>
      <c r="FLD24" s="877"/>
      <c r="FLE24" s="877"/>
      <c r="FLF24" s="877"/>
      <c r="FLG24" s="877"/>
      <c r="FLH24" s="877"/>
      <c r="FLI24" s="877"/>
      <c r="FLJ24" s="877"/>
      <c r="FLK24" s="877"/>
      <c r="FLL24" s="877"/>
      <c r="FLM24" s="877"/>
      <c r="FLN24" s="877"/>
      <c r="FLO24" s="877"/>
      <c r="FLP24" s="877"/>
      <c r="FLQ24" s="877"/>
      <c r="FLR24" s="877"/>
      <c r="FLS24" s="877"/>
      <c r="FLT24" s="877"/>
      <c r="FLU24" s="877"/>
      <c r="FLV24" s="877"/>
      <c r="FLW24" s="877"/>
      <c r="FLX24" s="877"/>
      <c r="FLY24" s="877"/>
      <c r="FLZ24" s="877"/>
      <c r="FMA24" s="877"/>
      <c r="FMB24" s="877"/>
      <c r="FMC24" s="877"/>
      <c r="FMD24" s="877"/>
      <c r="FME24" s="877"/>
      <c r="FMF24" s="877"/>
      <c r="FMG24" s="877"/>
      <c r="FMH24" s="877"/>
      <c r="FMI24" s="877"/>
      <c r="FMJ24" s="877"/>
      <c r="FMK24" s="877"/>
      <c r="FML24" s="877"/>
      <c r="FMM24" s="877"/>
      <c r="FMN24" s="877"/>
      <c r="FMO24" s="877"/>
      <c r="FMP24" s="877"/>
      <c r="FMQ24" s="877"/>
      <c r="FMR24" s="877"/>
      <c r="FMS24" s="877"/>
      <c r="FMT24" s="877"/>
      <c r="FMU24" s="877"/>
      <c r="FMV24" s="877"/>
      <c r="FMW24" s="877"/>
      <c r="FMX24" s="877"/>
      <c r="FMY24" s="877"/>
      <c r="FMZ24" s="877"/>
      <c r="FNA24" s="877"/>
      <c r="FNB24" s="877"/>
      <c r="FNC24" s="877"/>
      <c r="FND24" s="877"/>
      <c r="FNE24" s="877"/>
      <c r="FNF24" s="877"/>
      <c r="FNG24" s="877"/>
      <c r="FNH24" s="877"/>
      <c r="FNI24" s="877"/>
      <c r="FNJ24" s="877"/>
      <c r="FNK24" s="877"/>
      <c r="FNL24" s="877"/>
      <c r="FNM24" s="877"/>
      <c r="FNN24" s="877"/>
      <c r="FNO24" s="877"/>
      <c r="FNP24" s="877"/>
      <c r="FNQ24" s="877"/>
      <c r="FNR24" s="877"/>
      <c r="FNS24" s="877"/>
      <c r="FNT24" s="877"/>
      <c r="FNU24" s="877"/>
      <c r="FNV24" s="877"/>
      <c r="FNW24" s="877"/>
      <c r="FNX24" s="877"/>
      <c r="FNY24" s="877"/>
      <c r="FNZ24" s="877"/>
      <c r="FOA24" s="877"/>
      <c r="FOB24" s="877"/>
      <c r="FOC24" s="877"/>
      <c r="FOD24" s="877"/>
      <c r="FOE24" s="877"/>
      <c r="FOF24" s="877"/>
      <c r="FOG24" s="877"/>
      <c r="FOH24" s="877"/>
      <c r="FOI24" s="877"/>
      <c r="FOJ24" s="877"/>
      <c r="FOK24" s="877"/>
      <c r="FOL24" s="877"/>
      <c r="FOM24" s="877"/>
      <c r="FON24" s="877"/>
      <c r="FOO24" s="877"/>
      <c r="FOP24" s="877"/>
      <c r="FOQ24" s="877"/>
      <c r="FOR24" s="877"/>
      <c r="FOS24" s="877"/>
      <c r="FOT24" s="877"/>
      <c r="FOU24" s="877"/>
      <c r="FOV24" s="877"/>
      <c r="FOW24" s="877"/>
      <c r="FOX24" s="877"/>
      <c r="FOY24" s="877"/>
      <c r="FOZ24" s="877"/>
      <c r="FPA24" s="877"/>
      <c r="FPB24" s="877"/>
      <c r="FPC24" s="877"/>
      <c r="FPD24" s="877"/>
      <c r="FPE24" s="877"/>
      <c r="FPF24" s="877"/>
      <c r="FPG24" s="877"/>
      <c r="FPH24" s="877"/>
      <c r="FPI24" s="877"/>
      <c r="FPJ24" s="877"/>
      <c r="FPK24" s="877"/>
      <c r="FPL24" s="877"/>
      <c r="FPM24" s="877"/>
      <c r="FPN24" s="877"/>
      <c r="FPO24" s="877"/>
      <c r="FPP24" s="877"/>
      <c r="FPQ24" s="877"/>
      <c r="FPR24" s="877"/>
      <c r="FPS24" s="877"/>
      <c r="FPT24" s="877"/>
      <c r="FPU24" s="877"/>
      <c r="FPV24" s="877"/>
      <c r="FPW24" s="877"/>
      <c r="FPX24" s="877"/>
      <c r="FPY24" s="877"/>
      <c r="FPZ24" s="877"/>
      <c r="FQA24" s="877"/>
      <c r="FQB24" s="877"/>
      <c r="FQC24" s="877"/>
      <c r="FQD24" s="877"/>
      <c r="FQE24" s="877"/>
      <c r="FQF24" s="877"/>
      <c r="FQG24" s="877"/>
      <c r="FQH24" s="877"/>
      <c r="FQI24" s="877"/>
      <c r="FQJ24" s="877"/>
      <c r="FQK24" s="877"/>
      <c r="FQL24" s="877"/>
      <c r="FQM24" s="877"/>
      <c r="FQN24" s="877"/>
      <c r="FQO24" s="877"/>
      <c r="FQP24" s="877"/>
      <c r="FQQ24" s="877"/>
      <c r="FQR24" s="877"/>
      <c r="FQS24" s="877"/>
      <c r="FQT24" s="877"/>
      <c r="FQU24" s="877"/>
      <c r="FQV24" s="877"/>
      <c r="FQW24" s="877"/>
      <c r="FQX24" s="877"/>
      <c r="FQY24" s="877"/>
      <c r="FQZ24" s="877"/>
      <c r="FRA24" s="877"/>
      <c r="FRB24" s="877"/>
      <c r="FRC24" s="877"/>
      <c r="FRD24" s="877"/>
      <c r="FRE24" s="877"/>
      <c r="FRF24" s="877"/>
      <c r="FRG24" s="877"/>
      <c r="FRH24" s="877"/>
      <c r="FRI24" s="877"/>
      <c r="FRJ24" s="877"/>
      <c r="FRK24" s="877"/>
      <c r="FRL24" s="877"/>
      <c r="FRM24" s="877"/>
      <c r="FRN24" s="877"/>
      <c r="FRO24" s="877"/>
      <c r="FRP24" s="877"/>
      <c r="FRQ24" s="877"/>
      <c r="FRR24" s="877"/>
      <c r="FRS24" s="877"/>
      <c r="FRT24" s="877"/>
      <c r="FRU24" s="877"/>
      <c r="FRV24" s="877"/>
      <c r="FRW24" s="877"/>
      <c r="FRX24" s="877"/>
      <c r="FRY24" s="877"/>
      <c r="FRZ24" s="877"/>
      <c r="FSA24" s="877"/>
      <c r="FSB24" s="877"/>
      <c r="FSC24" s="877"/>
      <c r="FSD24" s="877"/>
      <c r="FSE24" s="877"/>
      <c r="FSF24" s="877"/>
      <c r="FSG24" s="877"/>
      <c r="FSH24" s="877"/>
      <c r="FSI24" s="877"/>
      <c r="FSJ24" s="877"/>
      <c r="FSK24" s="877"/>
      <c r="FSL24" s="877"/>
      <c r="FSM24" s="877"/>
      <c r="FSN24" s="877"/>
      <c r="FSO24" s="877"/>
      <c r="FSP24" s="877"/>
      <c r="FSQ24" s="877"/>
      <c r="FSR24" s="877"/>
      <c r="FSS24" s="877"/>
      <c r="FST24" s="877"/>
      <c r="FSU24" s="877"/>
      <c r="FSV24" s="877"/>
      <c r="FSW24" s="877"/>
      <c r="FSX24" s="877"/>
      <c r="FSY24" s="877"/>
      <c r="FSZ24" s="877"/>
      <c r="FTA24" s="877"/>
      <c r="FTB24" s="877"/>
      <c r="FTC24" s="877"/>
      <c r="FTD24" s="877"/>
      <c r="FTE24" s="877"/>
      <c r="FTF24" s="877"/>
      <c r="FTG24" s="877"/>
      <c r="FTH24" s="877"/>
      <c r="FTI24" s="877"/>
      <c r="FTJ24" s="877"/>
      <c r="FTK24" s="877"/>
      <c r="FTL24" s="877"/>
      <c r="FTM24" s="877"/>
      <c r="FTN24" s="877"/>
      <c r="FTO24" s="877"/>
      <c r="FTP24" s="877"/>
      <c r="FTQ24" s="877"/>
      <c r="FTR24" s="877"/>
      <c r="FTS24" s="877"/>
      <c r="FTT24" s="877"/>
      <c r="FTU24" s="877"/>
      <c r="FTV24" s="877"/>
      <c r="FTW24" s="877"/>
      <c r="FTX24" s="877"/>
      <c r="FTY24" s="877"/>
      <c r="FTZ24" s="877"/>
      <c r="FUA24" s="877"/>
      <c r="FUB24" s="877"/>
      <c r="FUC24" s="877"/>
      <c r="FUD24" s="877"/>
      <c r="FUE24" s="877"/>
      <c r="FUF24" s="877"/>
      <c r="FUG24" s="877"/>
      <c r="FUH24" s="877"/>
      <c r="FUI24" s="877"/>
      <c r="FUJ24" s="877"/>
      <c r="FUK24" s="877"/>
      <c r="FUL24" s="877"/>
      <c r="FUM24" s="877"/>
      <c r="FUN24" s="877"/>
      <c r="FUO24" s="877"/>
      <c r="FUP24" s="877"/>
      <c r="FUQ24" s="877"/>
      <c r="FUR24" s="877"/>
      <c r="FUS24" s="877"/>
      <c r="FUT24" s="877"/>
      <c r="FUU24" s="877"/>
      <c r="FUV24" s="877"/>
      <c r="FUW24" s="877"/>
      <c r="FUX24" s="877"/>
      <c r="FUY24" s="877"/>
      <c r="FUZ24" s="877"/>
      <c r="FVA24" s="877"/>
      <c r="FVB24" s="877"/>
      <c r="FVC24" s="877"/>
      <c r="FVD24" s="877"/>
      <c r="FVE24" s="877"/>
      <c r="FVF24" s="877"/>
      <c r="FVG24" s="877"/>
      <c r="FVH24" s="877"/>
      <c r="FVI24" s="877"/>
      <c r="FVJ24" s="877"/>
      <c r="FVK24" s="877"/>
      <c r="FVL24" s="877"/>
      <c r="FVM24" s="877"/>
      <c r="FVN24" s="877"/>
      <c r="FVO24" s="877"/>
      <c r="FVP24" s="877"/>
      <c r="FVQ24" s="877"/>
      <c r="FVR24" s="877"/>
      <c r="FVS24" s="877"/>
      <c r="FVT24" s="877"/>
      <c r="FVU24" s="877"/>
      <c r="FVV24" s="877"/>
      <c r="FVW24" s="877"/>
      <c r="FVX24" s="877"/>
      <c r="FVY24" s="877"/>
      <c r="FVZ24" s="877"/>
      <c r="FWA24" s="877"/>
      <c r="FWB24" s="877"/>
      <c r="FWC24" s="877"/>
      <c r="FWD24" s="877"/>
      <c r="FWE24" s="877"/>
      <c r="FWF24" s="877"/>
      <c r="FWG24" s="877"/>
      <c r="FWH24" s="877"/>
      <c r="FWI24" s="877"/>
      <c r="FWJ24" s="877"/>
      <c r="FWK24" s="877"/>
      <c r="FWL24" s="877"/>
      <c r="FWM24" s="877"/>
      <c r="FWN24" s="877"/>
      <c r="FWO24" s="877"/>
      <c r="FWP24" s="877"/>
      <c r="FWQ24" s="877"/>
      <c r="FWR24" s="877"/>
      <c r="FWS24" s="877"/>
      <c r="FWT24" s="877"/>
      <c r="FWU24" s="877"/>
      <c r="FWV24" s="877"/>
      <c r="FWW24" s="877"/>
      <c r="FWX24" s="877"/>
      <c r="FWY24" s="877"/>
      <c r="FWZ24" s="877"/>
      <c r="FXA24" s="877"/>
      <c r="FXB24" s="877"/>
      <c r="FXC24" s="877"/>
      <c r="FXD24" s="877"/>
      <c r="FXE24" s="877"/>
      <c r="FXF24" s="877"/>
      <c r="FXG24" s="877"/>
      <c r="FXH24" s="877"/>
      <c r="FXI24" s="877"/>
      <c r="FXJ24" s="877"/>
      <c r="FXK24" s="877"/>
      <c r="FXL24" s="877"/>
      <c r="FXM24" s="877"/>
      <c r="FXN24" s="877"/>
      <c r="FXO24" s="877"/>
      <c r="FXP24" s="877"/>
      <c r="FXQ24" s="877"/>
      <c r="FXR24" s="877"/>
      <c r="FXS24" s="877"/>
      <c r="FXT24" s="877"/>
      <c r="FXU24" s="877"/>
      <c r="FXV24" s="877"/>
      <c r="FXW24" s="877"/>
      <c r="FXX24" s="877"/>
      <c r="FXY24" s="877"/>
      <c r="FXZ24" s="877"/>
      <c r="FYA24" s="877"/>
      <c r="FYB24" s="877"/>
      <c r="FYC24" s="877"/>
      <c r="FYD24" s="877"/>
      <c r="FYE24" s="877"/>
      <c r="FYF24" s="877"/>
      <c r="FYG24" s="877"/>
      <c r="FYH24" s="877"/>
      <c r="FYI24" s="877"/>
      <c r="FYJ24" s="877"/>
      <c r="FYK24" s="877"/>
      <c r="FYL24" s="877"/>
      <c r="FYM24" s="877"/>
      <c r="FYN24" s="877"/>
      <c r="FYO24" s="877"/>
      <c r="FYP24" s="877"/>
      <c r="FYQ24" s="877"/>
      <c r="FYR24" s="877"/>
      <c r="FYS24" s="877"/>
      <c r="FYT24" s="877"/>
      <c r="FYU24" s="877"/>
      <c r="FYV24" s="877"/>
      <c r="FYW24" s="877"/>
      <c r="FYX24" s="877"/>
      <c r="FYY24" s="877"/>
      <c r="FYZ24" s="877"/>
      <c r="FZA24" s="877"/>
      <c r="FZB24" s="877"/>
      <c r="FZC24" s="877"/>
      <c r="FZD24" s="877"/>
      <c r="FZE24" s="877"/>
      <c r="FZF24" s="877"/>
      <c r="FZG24" s="877"/>
      <c r="FZH24" s="877"/>
      <c r="FZI24" s="877"/>
      <c r="FZJ24" s="877"/>
      <c r="FZK24" s="877"/>
      <c r="FZL24" s="877"/>
      <c r="FZM24" s="877"/>
      <c r="FZN24" s="877"/>
      <c r="FZO24" s="877"/>
      <c r="FZP24" s="877"/>
      <c r="FZQ24" s="877"/>
      <c r="FZR24" s="877"/>
      <c r="FZS24" s="877"/>
      <c r="FZT24" s="877"/>
      <c r="FZU24" s="877"/>
      <c r="FZV24" s="877"/>
      <c r="FZW24" s="877"/>
      <c r="FZX24" s="877"/>
      <c r="FZY24" s="877"/>
      <c r="FZZ24" s="877"/>
      <c r="GAA24" s="877"/>
      <c r="GAB24" s="877"/>
      <c r="GAC24" s="877"/>
      <c r="GAD24" s="877"/>
      <c r="GAE24" s="877"/>
      <c r="GAF24" s="877"/>
      <c r="GAG24" s="877"/>
      <c r="GAH24" s="877"/>
      <c r="GAI24" s="877"/>
      <c r="GAJ24" s="877"/>
      <c r="GAK24" s="877"/>
      <c r="GAL24" s="877"/>
      <c r="GAM24" s="877"/>
      <c r="GAN24" s="877"/>
      <c r="GAO24" s="877"/>
      <c r="GAP24" s="877"/>
      <c r="GAQ24" s="877"/>
      <c r="GAR24" s="877"/>
      <c r="GAS24" s="877"/>
      <c r="GAT24" s="877"/>
      <c r="GAU24" s="877"/>
      <c r="GAV24" s="877"/>
      <c r="GAW24" s="877"/>
      <c r="GAX24" s="877"/>
      <c r="GAY24" s="877"/>
      <c r="GAZ24" s="877"/>
      <c r="GBA24" s="877"/>
      <c r="GBB24" s="877"/>
      <c r="GBC24" s="877"/>
      <c r="GBD24" s="877"/>
      <c r="GBE24" s="877"/>
      <c r="GBF24" s="877"/>
      <c r="GBG24" s="877"/>
      <c r="GBH24" s="877"/>
      <c r="GBI24" s="877"/>
      <c r="GBJ24" s="877"/>
      <c r="GBK24" s="877"/>
      <c r="GBL24" s="877"/>
      <c r="GBM24" s="877"/>
      <c r="GBN24" s="877"/>
      <c r="GBO24" s="877"/>
      <c r="GBP24" s="877"/>
      <c r="GBQ24" s="877"/>
      <c r="GBR24" s="877"/>
      <c r="GBS24" s="877"/>
      <c r="GBT24" s="877"/>
      <c r="GBU24" s="877"/>
      <c r="GBV24" s="877"/>
      <c r="GBW24" s="877"/>
      <c r="GBX24" s="877"/>
      <c r="GBY24" s="877"/>
      <c r="GBZ24" s="877"/>
      <c r="GCA24" s="877"/>
      <c r="GCB24" s="877"/>
      <c r="GCC24" s="877"/>
      <c r="GCD24" s="877"/>
      <c r="GCE24" s="877"/>
      <c r="GCF24" s="877"/>
      <c r="GCG24" s="877"/>
      <c r="GCH24" s="877"/>
      <c r="GCI24" s="877"/>
      <c r="GCJ24" s="877"/>
      <c r="GCK24" s="877"/>
      <c r="GCL24" s="877"/>
      <c r="GCM24" s="877"/>
      <c r="GCN24" s="877"/>
      <c r="GCO24" s="877"/>
      <c r="GCP24" s="877"/>
      <c r="GCQ24" s="877"/>
      <c r="GCR24" s="877"/>
      <c r="GCS24" s="877"/>
      <c r="GCT24" s="877"/>
      <c r="GCU24" s="877"/>
      <c r="GCV24" s="877"/>
      <c r="GCW24" s="877"/>
      <c r="GCX24" s="877"/>
      <c r="GCY24" s="877"/>
      <c r="GCZ24" s="877"/>
      <c r="GDA24" s="877"/>
      <c r="GDB24" s="877"/>
      <c r="GDC24" s="877"/>
      <c r="GDD24" s="877"/>
      <c r="GDE24" s="877"/>
      <c r="GDF24" s="877"/>
      <c r="GDG24" s="877"/>
      <c r="GDH24" s="877"/>
      <c r="GDI24" s="877"/>
      <c r="GDJ24" s="877"/>
      <c r="GDK24" s="877"/>
      <c r="GDL24" s="877"/>
      <c r="GDM24" s="877"/>
      <c r="GDN24" s="877"/>
      <c r="GDO24" s="877"/>
      <c r="GDP24" s="877"/>
      <c r="GDQ24" s="877"/>
      <c r="GDR24" s="877"/>
      <c r="GDS24" s="877"/>
      <c r="GDT24" s="877"/>
      <c r="GDU24" s="877"/>
      <c r="GDV24" s="877"/>
      <c r="GDW24" s="877"/>
      <c r="GDX24" s="877"/>
      <c r="GDY24" s="877"/>
      <c r="GDZ24" s="877"/>
      <c r="GEA24" s="877"/>
      <c r="GEB24" s="877"/>
      <c r="GEC24" s="877"/>
      <c r="GED24" s="877"/>
      <c r="GEE24" s="877"/>
      <c r="GEF24" s="877"/>
      <c r="GEG24" s="877"/>
      <c r="GEH24" s="877"/>
      <c r="GEI24" s="877"/>
      <c r="GEJ24" s="877"/>
      <c r="GEK24" s="877"/>
      <c r="GEL24" s="877"/>
      <c r="GEM24" s="877"/>
      <c r="GEN24" s="877"/>
      <c r="GEO24" s="877"/>
      <c r="GEP24" s="877"/>
      <c r="GEQ24" s="877"/>
      <c r="GER24" s="877"/>
      <c r="GES24" s="877"/>
      <c r="GET24" s="877"/>
      <c r="GEU24" s="877"/>
      <c r="GEV24" s="877"/>
      <c r="GEW24" s="877"/>
      <c r="GEX24" s="877"/>
      <c r="GEY24" s="877"/>
      <c r="GEZ24" s="877"/>
      <c r="GFA24" s="877"/>
      <c r="GFB24" s="877"/>
      <c r="GFC24" s="877"/>
      <c r="GFD24" s="877"/>
      <c r="GFE24" s="877"/>
      <c r="GFF24" s="877"/>
      <c r="GFG24" s="877"/>
      <c r="GFH24" s="877"/>
      <c r="GFI24" s="877"/>
      <c r="GFJ24" s="877"/>
      <c r="GFK24" s="877"/>
      <c r="GFL24" s="877"/>
      <c r="GFM24" s="877"/>
      <c r="GFN24" s="877"/>
      <c r="GFO24" s="877"/>
      <c r="GFP24" s="877"/>
      <c r="GFQ24" s="877"/>
      <c r="GFR24" s="877"/>
      <c r="GFS24" s="877"/>
      <c r="GFT24" s="877"/>
      <c r="GFU24" s="877"/>
      <c r="GFV24" s="877"/>
      <c r="GFW24" s="877"/>
      <c r="GFX24" s="877"/>
      <c r="GFY24" s="877"/>
      <c r="GFZ24" s="877"/>
      <c r="GGA24" s="877"/>
      <c r="GGB24" s="877"/>
      <c r="GGC24" s="877"/>
      <c r="GGD24" s="877"/>
      <c r="GGE24" s="877"/>
      <c r="GGF24" s="877"/>
      <c r="GGG24" s="877"/>
      <c r="GGH24" s="877"/>
      <c r="GGI24" s="877"/>
      <c r="GGJ24" s="877"/>
      <c r="GGK24" s="877"/>
      <c r="GGL24" s="877"/>
      <c r="GGM24" s="877"/>
      <c r="GGN24" s="877"/>
      <c r="GGO24" s="877"/>
      <c r="GGP24" s="877"/>
      <c r="GGQ24" s="877"/>
      <c r="GGR24" s="877"/>
      <c r="GGS24" s="877"/>
      <c r="GGT24" s="877"/>
      <c r="GGU24" s="877"/>
      <c r="GGV24" s="877"/>
      <c r="GGW24" s="877"/>
      <c r="GGX24" s="877"/>
      <c r="GGY24" s="877"/>
      <c r="GGZ24" s="877"/>
      <c r="GHA24" s="877"/>
      <c r="GHB24" s="877"/>
      <c r="GHC24" s="877"/>
      <c r="GHD24" s="877"/>
      <c r="GHE24" s="877"/>
      <c r="GHF24" s="877"/>
      <c r="GHG24" s="877"/>
      <c r="GHH24" s="877"/>
      <c r="GHI24" s="877"/>
      <c r="GHJ24" s="877"/>
      <c r="GHK24" s="877"/>
      <c r="GHL24" s="877"/>
      <c r="GHM24" s="877"/>
      <c r="GHN24" s="877"/>
      <c r="GHO24" s="877"/>
      <c r="GHP24" s="877"/>
      <c r="GHQ24" s="877"/>
      <c r="GHR24" s="877"/>
      <c r="GHS24" s="877"/>
      <c r="GHT24" s="877"/>
      <c r="GHU24" s="877"/>
      <c r="GHV24" s="877"/>
      <c r="GHW24" s="877"/>
      <c r="GHX24" s="877"/>
      <c r="GHY24" s="877"/>
      <c r="GHZ24" s="877"/>
      <c r="GIA24" s="877"/>
      <c r="GIB24" s="877"/>
      <c r="GIC24" s="877"/>
      <c r="GID24" s="877"/>
      <c r="GIE24" s="877"/>
      <c r="GIF24" s="877"/>
      <c r="GIG24" s="877"/>
      <c r="GIH24" s="877"/>
      <c r="GII24" s="877"/>
      <c r="GIJ24" s="877"/>
      <c r="GIK24" s="877"/>
      <c r="GIL24" s="877"/>
      <c r="GIM24" s="877"/>
      <c r="GIN24" s="877"/>
      <c r="GIO24" s="877"/>
      <c r="GIP24" s="877"/>
      <c r="GIQ24" s="877"/>
      <c r="GIR24" s="877"/>
      <c r="GIS24" s="877"/>
      <c r="GIT24" s="877"/>
      <c r="GIU24" s="877"/>
      <c r="GIV24" s="877"/>
      <c r="GIW24" s="877"/>
      <c r="GIX24" s="877"/>
      <c r="GIY24" s="877"/>
      <c r="GIZ24" s="877"/>
      <c r="GJA24" s="877"/>
      <c r="GJB24" s="877"/>
      <c r="GJC24" s="877"/>
      <c r="GJD24" s="877"/>
      <c r="GJE24" s="877"/>
      <c r="GJF24" s="877"/>
      <c r="GJG24" s="877"/>
      <c r="GJH24" s="877"/>
      <c r="GJI24" s="877"/>
      <c r="GJJ24" s="877"/>
      <c r="GJK24" s="877"/>
      <c r="GJL24" s="877"/>
      <c r="GJM24" s="877"/>
      <c r="GJN24" s="877"/>
      <c r="GJO24" s="877"/>
      <c r="GJP24" s="877"/>
      <c r="GJQ24" s="877"/>
      <c r="GJR24" s="877"/>
      <c r="GJS24" s="877"/>
      <c r="GJT24" s="877"/>
      <c r="GJU24" s="877"/>
      <c r="GJV24" s="877"/>
      <c r="GJW24" s="877"/>
      <c r="GJX24" s="877"/>
      <c r="GJY24" s="877"/>
      <c r="GJZ24" s="877"/>
      <c r="GKA24" s="877"/>
      <c r="GKB24" s="877"/>
      <c r="GKC24" s="877"/>
      <c r="GKD24" s="877"/>
      <c r="GKE24" s="877"/>
      <c r="GKF24" s="877"/>
      <c r="GKG24" s="877"/>
      <c r="GKH24" s="877"/>
      <c r="GKI24" s="877"/>
      <c r="GKJ24" s="877"/>
      <c r="GKK24" s="877"/>
      <c r="GKL24" s="877"/>
      <c r="GKM24" s="877"/>
      <c r="GKN24" s="877"/>
      <c r="GKO24" s="877"/>
      <c r="GKP24" s="877"/>
      <c r="GKQ24" s="877"/>
      <c r="GKR24" s="877"/>
      <c r="GKS24" s="877"/>
      <c r="GKT24" s="877"/>
      <c r="GKU24" s="877"/>
      <c r="GKV24" s="877"/>
      <c r="GKW24" s="877"/>
      <c r="GKX24" s="877"/>
      <c r="GKY24" s="877"/>
      <c r="GKZ24" s="877"/>
      <c r="GLA24" s="877"/>
      <c r="GLB24" s="877"/>
      <c r="GLC24" s="877"/>
      <c r="GLD24" s="877"/>
      <c r="GLE24" s="877"/>
      <c r="GLF24" s="877"/>
      <c r="GLG24" s="877"/>
      <c r="GLH24" s="877"/>
      <c r="GLI24" s="877"/>
      <c r="GLJ24" s="877"/>
      <c r="GLK24" s="877"/>
      <c r="GLL24" s="877"/>
      <c r="GLM24" s="877"/>
      <c r="GLN24" s="877"/>
      <c r="GLO24" s="877"/>
      <c r="GLP24" s="877"/>
      <c r="GLQ24" s="877"/>
      <c r="GLR24" s="877"/>
      <c r="GLS24" s="877"/>
      <c r="GLT24" s="877"/>
      <c r="GLU24" s="877"/>
      <c r="GLV24" s="877"/>
      <c r="GLW24" s="877"/>
      <c r="GLX24" s="877"/>
      <c r="GLY24" s="877"/>
      <c r="GLZ24" s="877"/>
      <c r="GMA24" s="877"/>
      <c r="GMB24" s="877"/>
      <c r="GMC24" s="877"/>
      <c r="GMD24" s="877"/>
      <c r="GME24" s="877"/>
      <c r="GMF24" s="877"/>
      <c r="GMG24" s="877"/>
      <c r="GMH24" s="877"/>
      <c r="GMI24" s="877"/>
      <c r="GMJ24" s="877"/>
      <c r="GMK24" s="877"/>
      <c r="GML24" s="877"/>
      <c r="GMM24" s="877"/>
      <c r="GMN24" s="877"/>
      <c r="GMO24" s="877"/>
      <c r="GMP24" s="877"/>
      <c r="GMQ24" s="877"/>
      <c r="GMR24" s="877"/>
      <c r="GMS24" s="877"/>
      <c r="GMT24" s="877"/>
      <c r="GMU24" s="877"/>
      <c r="GMV24" s="877"/>
      <c r="GMW24" s="877"/>
      <c r="GMX24" s="877"/>
      <c r="GMY24" s="877"/>
      <c r="GMZ24" s="877"/>
      <c r="GNA24" s="877"/>
      <c r="GNB24" s="877"/>
      <c r="GNC24" s="877"/>
      <c r="GND24" s="877"/>
      <c r="GNE24" s="877"/>
      <c r="GNF24" s="877"/>
      <c r="GNG24" s="877"/>
      <c r="GNH24" s="877"/>
      <c r="GNI24" s="877"/>
      <c r="GNJ24" s="877"/>
      <c r="GNK24" s="877"/>
      <c r="GNL24" s="877"/>
      <c r="GNM24" s="877"/>
      <c r="GNN24" s="877"/>
      <c r="GNO24" s="877"/>
      <c r="GNP24" s="877"/>
      <c r="GNQ24" s="877"/>
      <c r="GNR24" s="877"/>
      <c r="GNS24" s="877"/>
      <c r="GNT24" s="877"/>
      <c r="GNU24" s="877"/>
      <c r="GNV24" s="877"/>
      <c r="GNW24" s="877"/>
      <c r="GNX24" s="877"/>
      <c r="GNY24" s="877"/>
      <c r="GNZ24" s="877"/>
      <c r="GOA24" s="877"/>
      <c r="GOB24" s="877"/>
      <c r="GOC24" s="877"/>
      <c r="GOD24" s="877"/>
      <c r="GOE24" s="877"/>
      <c r="GOF24" s="877"/>
      <c r="GOG24" s="877"/>
      <c r="GOH24" s="877"/>
      <c r="GOI24" s="877"/>
      <c r="GOJ24" s="877"/>
      <c r="GOK24" s="877"/>
      <c r="GOL24" s="877"/>
      <c r="GOM24" s="877"/>
      <c r="GON24" s="877"/>
      <c r="GOO24" s="877"/>
      <c r="GOP24" s="877"/>
      <c r="GOQ24" s="877"/>
      <c r="GOR24" s="877"/>
      <c r="GOS24" s="877"/>
      <c r="GOT24" s="877"/>
      <c r="GOU24" s="877"/>
      <c r="GOV24" s="877"/>
      <c r="GOW24" s="877"/>
      <c r="GOX24" s="877"/>
      <c r="GOY24" s="877"/>
      <c r="GOZ24" s="877"/>
      <c r="GPA24" s="877"/>
      <c r="GPB24" s="877"/>
      <c r="GPC24" s="877"/>
      <c r="GPD24" s="877"/>
      <c r="GPE24" s="877"/>
      <c r="GPF24" s="877"/>
      <c r="GPG24" s="877"/>
      <c r="GPH24" s="877"/>
      <c r="GPI24" s="877"/>
      <c r="GPJ24" s="877"/>
      <c r="GPK24" s="877"/>
      <c r="GPL24" s="877"/>
      <c r="GPM24" s="877"/>
      <c r="GPN24" s="877"/>
      <c r="GPO24" s="877"/>
      <c r="GPP24" s="877"/>
      <c r="GPQ24" s="877"/>
      <c r="GPR24" s="877"/>
      <c r="GPS24" s="877"/>
      <c r="GPT24" s="877"/>
      <c r="GPU24" s="877"/>
      <c r="GPV24" s="877"/>
      <c r="GPW24" s="877"/>
      <c r="GPX24" s="877"/>
      <c r="GPY24" s="877"/>
      <c r="GPZ24" s="877"/>
      <c r="GQA24" s="877"/>
      <c r="GQB24" s="877"/>
      <c r="GQC24" s="877"/>
      <c r="GQD24" s="877"/>
      <c r="GQE24" s="877"/>
      <c r="GQF24" s="877"/>
      <c r="GQG24" s="877"/>
      <c r="GQH24" s="877"/>
      <c r="GQI24" s="877"/>
      <c r="GQJ24" s="877"/>
      <c r="GQK24" s="877"/>
      <c r="GQL24" s="877"/>
      <c r="GQM24" s="877"/>
      <c r="GQN24" s="877"/>
      <c r="GQO24" s="877"/>
      <c r="GQP24" s="877"/>
      <c r="GQQ24" s="877"/>
      <c r="GQR24" s="877"/>
      <c r="GQS24" s="877"/>
      <c r="GQT24" s="877"/>
      <c r="GQU24" s="877"/>
      <c r="GQV24" s="877"/>
      <c r="GQW24" s="877"/>
      <c r="GQX24" s="877"/>
      <c r="GQY24" s="877"/>
      <c r="GQZ24" s="877"/>
      <c r="GRA24" s="877"/>
      <c r="GRB24" s="877"/>
      <c r="GRC24" s="877"/>
      <c r="GRD24" s="877"/>
      <c r="GRE24" s="877"/>
      <c r="GRF24" s="877"/>
      <c r="GRG24" s="877"/>
      <c r="GRH24" s="877"/>
      <c r="GRI24" s="877"/>
      <c r="GRJ24" s="877"/>
      <c r="GRK24" s="877"/>
      <c r="GRL24" s="877"/>
      <c r="GRM24" s="877"/>
      <c r="GRN24" s="877"/>
      <c r="GRO24" s="877"/>
      <c r="GRP24" s="877"/>
      <c r="GRQ24" s="877"/>
      <c r="GRR24" s="877"/>
      <c r="GRS24" s="877"/>
      <c r="GRT24" s="877"/>
      <c r="GRU24" s="877"/>
      <c r="GRV24" s="877"/>
      <c r="GRW24" s="877"/>
      <c r="GRX24" s="877"/>
      <c r="GRY24" s="877"/>
      <c r="GRZ24" s="877"/>
      <c r="GSA24" s="877"/>
      <c r="GSB24" s="877"/>
      <c r="GSC24" s="877"/>
      <c r="GSD24" s="877"/>
      <c r="GSE24" s="877"/>
      <c r="GSF24" s="877"/>
      <c r="GSG24" s="877"/>
      <c r="GSH24" s="877"/>
      <c r="GSI24" s="877"/>
      <c r="GSJ24" s="877"/>
      <c r="GSK24" s="877"/>
      <c r="GSL24" s="877"/>
      <c r="GSM24" s="877"/>
      <c r="GSN24" s="877"/>
      <c r="GSO24" s="877"/>
      <c r="GSP24" s="877"/>
      <c r="GSQ24" s="877"/>
      <c r="GSR24" s="877"/>
      <c r="GSS24" s="877"/>
      <c r="GST24" s="877"/>
      <c r="GSU24" s="877"/>
      <c r="GSV24" s="877"/>
      <c r="GSW24" s="877"/>
      <c r="GSX24" s="877"/>
      <c r="GSY24" s="877"/>
      <c r="GSZ24" s="877"/>
      <c r="GTA24" s="877"/>
      <c r="GTB24" s="877"/>
      <c r="GTC24" s="877"/>
      <c r="GTD24" s="877"/>
      <c r="GTE24" s="877"/>
      <c r="GTF24" s="877"/>
      <c r="GTG24" s="877"/>
      <c r="GTH24" s="877"/>
      <c r="GTI24" s="877"/>
      <c r="GTJ24" s="877"/>
      <c r="GTK24" s="877"/>
      <c r="GTL24" s="877"/>
      <c r="GTM24" s="877"/>
      <c r="GTN24" s="877"/>
      <c r="GTO24" s="877"/>
      <c r="GTP24" s="877"/>
      <c r="GTQ24" s="877"/>
      <c r="GTR24" s="877"/>
      <c r="GTS24" s="877"/>
      <c r="GTT24" s="877"/>
      <c r="GTU24" s="877"/>
      <c r="GTV24" s="877"/>
      <c r="GTW24" s="877"/>
      <c r="GTX24" s="877"/>
      <c r="GTY24" s="877"/>
      <c r="GTZ24" s="877"/>
      <c r="GUA24" s="877"/>
      <c r="GUB24" s="877"/>
      <c r="GUC24" s="877"/>
      <c r="GUD24" s="877"/>
      <c r="GUE24" s="877"/>
      <c r="GUF24" s="877"/>
      <c r="GUG24" s="877"/>
      <c r="GUH24" s="877"/>
      <c r="GUI24" s="877"/>
      <c r="GUJ24" s="877"/>
      <c r="GUK24" s="877"/>
      <c r="GUL24" s="877"/>
      <c r="GUM24" s="877"/>
      <c r="GUN24" s="877"/>
      <c r="GUO24" s="877"/>
      <c r="GUP24" s="877"/>
      <c r="GUQ24" s="877"/>
      <c r="GUR24" s="877"/>
      <c r="GUS24" s="877"/>
      <c r="GUT24" s="877"/>
      <c r="GUU24" s="877"/>
      <c r="GUV24" s="877"/>
      <c r="GUW24" s="877"/>
      <c r="GUX24" s="877"/>
      <c r="GUY24" s="877"/>
      <c r="GUZ24" s="877"/>
      <c r="GVA24" s="877"/>
      <c r="GVB24" s="877"/>
      <c r="GVC24" s="877"/>
      <c r="GVD24" s="877"/>
      <c r="GVE24" s="877"/>
      <c r="GVF24" s="877"/>
      <c r="GVG24" s="877"/>
      <c r="GVH24" s="877"/>
      <c r="GVI24" s="877"/>
      <c r="GVJ24" s="877"/>
      <c r="GVK24" s="877"/>
      <c r="GVL24" s="877"/>
      <c r="GVM24" s="877"/>
      <c r="GVN24" s="877"/>
      <c r="GVO24" s="877"/>
      <c r="GVP24" s="877"/>
      <c r="GVQ24" s="877"/>
      <c r="GVR24" s="877"/>
      <c r="GVS24" s="877"/>
      <c r="GVT24" s="877"/>
      <c r="GVU24" s="877"/>
      <c r="GVV24" s="877"/>
      <c r="GVW24" s="877"/>
      <c r="GVX24" s="877"/>
      <c r="GVY24" s="877"/>
      <c r="GVZ24" s="877"/>
      <c r="GWA24" s="877"/>
      <c r="GWB24" s="877"/>
      <c r="GWC24" s="877"/>
      <c r="GWD24" s="877"/>
      <c r="GWE24" s="877"/>
      <c r="GWF24" s="877"/>
      <c r="GWG24" s="877"/>
      <c r="GWH24" s="877"/>
      <c r="GWI24" s="877"/>
      <c r="GWJ24" s="877"/>
      <c r="GWK24" s="877"/>
      <c r="GWL24" s="877"/>
      <c r="GWM24" s="877"/>
      <c r="GWN24" s="877"/>
      <c r="GWO24" s="877"/>
      <c r="GWP24" s="877"/>
      <c r="GWQ24" s="877"/>
      <c r="GWR24" s="877"/>
      <c r="GWS24" s="877"/>
      <c r="GWT24" s="877"/>
      <c r="GWU24" s="877"/>
      <c r="GWV24" s="877"/>
      <c r="GWW24" s="877"/>
      <c r="GWX24" s="877"/>
      <c r="GWY24" s="877"/>
      <c r="GWZ24" s="877"/>
      <c r="GXA24" s="877"/>
      <c r="GXB24" s="877"/>
      <c r="GXC24" s="877"/>
      <c r="GXD24" s="877"/>
      <c r="GXE24" s="877"/>
      <c r="GXF24" s="877"/>
      <c r="GXG24" s="877"/>
      <c r="GXH24" s="877"/>
      <c r="GXI24" s="877"/>
      <c r="GXJ24" s="877"/>
      <c r="GXK24" s="877"/>
      <c r="GXL24" s="877"/>
      <c r="GXM24" s="877"/>
      <c r="GXN24" s="877"/>
      <c r="GXO24" s="877"/>
      <c r="GXP24" s="877"/>
      <c r="GXQ24" s="877"/>
      <c r="GXR24" s="877"/>
      <c r="GXS24" s="877"/>
      <c r="GXT24" s="877"/>
      <c r="GXU24" s="877"/>
      <c r="GXV24" s="877"/>
      <c r="GXW24" s="877"/>
      <c r="GXX24" s="877"/>
      <c r="GXY24" s="877"/>
      <c r="GXZ24" s="877"/>
      <c r="GYA24" s="877"/>
      <c r="GYB24" s="877"/>
      <c r="GYC24" s="877"/>
      <c r="GYD24" s="877"/>
      <c r="GYE24" s="877"/>
      <c r="GYF24" s="877"/>
      <c r="GYG24" s="877"/>
      <c r="GYH24" s="877"/>
      <c r="GYI24" s="877"/>
      <c r="GYJ24" s="877"/>
      <c r="GYK24" s="877"/>
      <c r="GYL24" s="877"/>
      <c r="GYM24" s="877"/>
      <c r="GYN24" s="877"/>
      <c r="GYO24" s="877"/>
      <c r="GYP24" s="877"/>
      <c r="GYQ24" s="877"/>
      <c r="GYR24" s="877"/>
      <c r="GYS24" s="877"/>
      <c r="GYT24" s="877"/>
      <c r="GYU24" s="877"/>
      <c r="GYV24" s="877"/>
      <c r="GYW24" s="877"/>
      <c r="GYX24" s="877"/>
      <c r="GYY24" s="877"/>
      <c r="GYZ24" s="877"/>
      <c r="GZA24" s="877"/>
      <c r="GZB24" s="877"/>
      <c r="GZC24" s="877"/>
      <c r="GZD24" s="877"/>
      <c r="GZE24" s="877"/>
      <c r="GZF24" s="877"/>
      <c r="GZG24" s="877"/>
      <c r="GZH24" s="877"/>
      <c r="GZI24" s="877"/>
      <c r="GZJ24" s="877"/>
      <c r="GZK24" s="877"/>
      <c r="GZL24" s="877"/>
      <c r="GZM24" s="877"/>
      <c r="GZN24" s="877"/>
      <c r="GZO24" s="877"/>
      <c r="GZP24" s="877"/>
      <c r="GZQ24" s="877"/>
      <c r="GZR24" s="877"/>
      <c r="GZS24" s="877"/>
      <c r="GZT24" s="877"/>
      <c r="GZU24" s="877"/>
      <c r="GZV24" s="877"/>
      <c r="GZW24" s="877"/>
      <c r="GZX24" s="877"/>
      <c r="GZY24" s="877"/>
      <c r="GZZ24" s="877"/>
      <c r="HAA24" s="877"/>
      <c r="HAB24" s="877"/>
      <c r="HAC24" s="877"/>
      <c r="HAD24" s="877"/>
      <c r="HAE24" s="877"/>
      <c r="HAF24" s="877"/>
      <c r="HAG24" s="877"/>
      <c r="HAH24" s="877"/>
      <c r="HAI24" s="877"/>
      <c r="HAJ24" s="877"/>
      <c r="HAK24" s="877"/>
      <c r="HAL24" s="877"/>
      <c r="HAM24" s="877"/>
      <c r="HAN24" s="877"/>
      <c r="HAO24" s="877"/>
      <c r="HAP24" s="877"/>
      <c r="HAQ24" s="877"/>
      <c r="HAR24" s="877"/>
      <c r="HAS24" s="877"/>
      <c r="HAT24" s="877"/>
      <c r="HAU24" s="877"/>
      <c r="HAV24" s="877"/>
      <c r="HAW24" s="877"/>
      <c r="HAX24" s="877"/>
      <c r="HAY24" s="877"/>
      <c r="HAZ24" s="877"/>
      <c r="HBA24" s="877"/>
      <c r="HBB24" s="877"/>
      <c r="HBC24" s="877"/>
      <c r="HBD24" s="877"/>
      <c r="HBE24" s="877"/>
      <c r="HBF24" s="877"/>
      <c r="HBG24" s="877"/>
      <c r="HBH24" s="877"/>
      <c r="HBI24" s="877"/>
      <c r="HBJ24" s="877"/>
      <c r="HBK24" s="877"/>
      <c r="HBL24" s="877"/>
      <c r="HBM24" s="877"/>
      <c r="HBN24" s="877"/>
      <c r="HBO24" s="877"/>
      <c r="HBP24" s="877"/>
      <c r="HBQ24" s="877"/>
      <c r="HBR24" s="877"/>
      <c r="HBS24" s="877"/>
      <c r="HBT24" s="877"/>
      <c r="HBU24" s="877"/>
      <c r="HBV24" s="877"/>
      <c r="HBW24" s="877"/>
      <c r="HBX24" s="877"/>
      <c r="HBY24" s="877"/>
      <c r="HBZ24" s="877"/>
      <c r="HCA24" s="877"/>
      <c r="HCB24" s="877"/>
      <c r="HCC24" s="877"/>
      <c r="HCD24" s="877"/>
      <c r="HCE24" s="877"/>
      <c r="HCF24" s="877"/>
      <c r="HCG24" s="877"/>
      <c r="HCH24" s="877"/>
      <c r="HCI24" s="877"/>
      <c r="HCJ24" s="877"/>
      <c r="HCK24" s="877"/>
      <c r="HCL24" s="877"/>
      <c r="HCM24" s="877"/>
      <c r="HCN24" s="877"/>
      <c r="HCO24" s="877"/>
      <c r="HCP24" s="877"/>
      <c r="HCQ24" s="877"/>
      <c r="HCR24" s="877"/>
      <c r="HCS24" s="877"/>
      <c r="HCT24" s="877"/>
      <c r="HCU24" s="877"/>
      <c r="HCV24" s="877"/>
      <c r="HCW24" s="877"/>
      <c r="HCX24" s="877"/>
      <c r="HCY24" s="877"/>
      <c r="HCZ24" s="877"/>
      <c r="HDA24" s="877"/>
      <c r="HDB24" s="877"/>
      <c r="HDC24" s="877"/>
      <c r="HDD24" s="877"/>
      <c r="HDE24" s="877"/>
      <c r="HDF24" s="877"/>
      <c r="HDG24" s="877"/>
      <c r="HDH24" s="877"/>
      <c r="HDI24" s="877"/>
      <c r="HDJ24" s="877"/>
      <c r="HDK24" s="877"/>
      <c r="HDL24" s="877"/>
      <c r="HDM24" s="877"/>
      <c r="HDN24" s="877"/>
      <c r="HDO24" s="877"/>
      <c r="HDP24" s="877"/>
      <c r="HDQ24" s="877"/>
      <c r="HDR24" s="877"/>
      <c r="HDS24" s="877"/>
      <c r="HDT24" s="877"/>
      <c r="HDU24" s="877"/>
      <c r="HDV24" s="877"/>
      <c r="HDW24" s="877"/>
      <c r="HDX24" s="877"/>
      <c r="HDY24" s="877"/>
      <c r="HDZ24" s="877"/>
      <c r="HEA24" s="877"/>
      <c r="HEB24" s="877"/>
      <c r="HEC24" s="877"/>
      <c r="HED24" s="877"/>
      <c r="HEE24" s="877"/>
      <c r="HEF24" s="877"/>
      <c r="HEG24" s="877"/>
      <c r="HEH24" s="877"/>
      <c r="HEI24" s="877"/>
      <c r="HEJ24" s="877"/>
      <c r="HEK24" s="877"/>
      <c r="HEL24" s="877"/>
      <c r="HEM24" s="877"/>
      <c r="HEN24" s="877"/>
      <c r="HEO24" s="877"/>
      <c r="HEP24" s="877"/>
      <c r="HEQ24" s="877"/>
      <c r="HER24" s="877"/>
      <c r="HES24" s="877"/>
      <c r="HET24" s="877"/>
      <c r="HEU24" s="877"/>
      <c r="HEV24" s="877"/>
      <c r="HEW24" s="877"/>
      <c r="HEX24" s="877"/>
      <c r="HEY24" s="877"/>
      <c r="HEZ24" s="877"/>
      <c r="HFA24" s="877"/>
      <c r="HFB24" s="877"/>
      <c r="HFC24" s="877"/>
      <c r="HFD24" s="877"/>
      <c r="HFE24" s="877"/>
      <c r="HFF24" s="877"/>
      <c r="HFG24" s="877"/>
      <c r="HFH24" s="877"/>
      <c r="HFI24" s="877"/>
      <c r="HFJ24" s="877"/>
      <c r="HFK24" s="877"/>
      <c r="HFL24" s="877"/>
      <c r="HFM24" s="877"/>
      <c r="HFN24" s="877"/>
      <c r="HFO24" s="877"/>
      <c r="HFP24" s="877"/>
      <c r="HFQ24" s="877"/>
      <c r="HFR24" s="877"/>
      <c r="HFS24" s="877"/>
      <c r="HFT24" s="877"/>
      <c r="HFU24" s="877"/>
      <c r="HFV24" s="877"/>
      <c r="HFW24" s="877"/>
      <c r="HFX24" s="877"/>
      <c r="HFY24" s="877"/>
      <c r="HFZ24" s="877"/>
      <c r="HGA24" s="877"/>
      <c r="HGB24" s="877"/>
      <c r="HGC24" s="877"/>
      <c r="HGD24" s="877"/>
      <c r="HGE24" s="877"/>
      <c r="HGF24" s="877"/>
      <c r="HGG24" s="877"/>
      <c r="HGH24" s="877"/>
      <c r="HGI24" s="877"/>
      <c r="HGJ24" s="877"/>
      <c r="HGK24" s="877"/>
      <c r="HGL24" s="877"/>
      <c r="HGM24" s="877"/>
      <c r="HGN24" s="877"/>
      <c r="HGO24" s="877"/>
      <c r="HGP24" s="877"/>
      <c r="HGQ24" s="877"/>
      <c r="HGR24" s="877"/>
      <c r="HGS24" s="877"/>
      <c r="HGT24" s="877"/>
      <c r="HGU24" s="877"/>
      <c r="HGV24" s="877"/>
      <c r="HGW24" s="877"/>
      <c r="HGX24" s="877"/>
      <c r="HGY24" s="877"/>
      <c r="HGZ24" s="877"/>
      <c r="HHA24" s="877"/>
      <c r="HHB24" s="877"/>
      <c r="HHC24" s="877"/>
      <c r="HHD24" s="877"/>
      <c r="HHE24" s="877"/>
      <c r="HHF24" s="877"/>
      <c r="HHG24" s="877"/>
      <c r="HHH24" s="877"/>
      <c r="HHI24" s="877"/>
      <c r="HHJ24" s="877"/>
      <c r="HHK24" s="877"/>
      <c r="HHL24" s="877"/>
      <c r="HHM24" s="877"/>
      <c r="HHN24" s="877"/>
      <c r="HHO24" s="877"/>
      <c r="HHP24" s="877"/>
      <c r="HHQ24" s="877"/>
      <c r="HHR24" s="877"/>
      <c r="HHS24" s="877"/>
      <c r="HHT24" s="877"/>
      <c r="HHU24" s="877"/>
      <c r="HHV24" s="877"/>
      <c r="HHW24" s="877"/>
      <c r="HHX24" s="877"/>
      <c r="HHY24" s="877"/>
      <c r="HHZ24" s="877"/>
      <c r="HIA24" s="877"/>
      <c r="HIB24" s="877"/>
      <c r="HIC24" s="877"/>
      <c r="HID24" s="877"/>
      <c r="HIE24" s="877"/>
      <c r="HIF24" s="877"/>
      <c r="HIG24" s="877"/>
      <c r="HIH24" s="877"/>
      <c r="HII24" s="877"/>
      <c r="HIJ24" s="877"/>
      <c r="HIK24" s="877"/>
      <c r="HIL24" s="877"/>
      <c r="HIM24" s="877"/>
      <c r="HIN24" s="877"/>
      <c r="HIO24" s="877"/>
      <c r="HIP24" s="877"/>
      <c r="HIQ24" s="877"/>
      <c r="HIR24" s="877"/>
      <c r="HIS24" s="877"/>
      <c r="HIT24" s="877"/>
      <c r="HIU24" s="877"/>
      <c r="HIV24" s="877"/>
      <c r="HIW24" s="877"/>
      <c r="HIX24" s="877"/>
      <c r="HIY24" s="877"/>
      <c r="HIZ24" s="877"/>
      <c r="HJA24" s="877"/>
      <c r="HJB24" s="877"/>
      <c r="HJC24" s="877"/>
      <c r="HJD24" s="877"/>
      <c r="HJE24" s="877"/>
      <c r="HJF24" s="877"/>
      <c r="HJG24" s="877"/>
      <c r="HJH24" s="877"/>
      <c r="HJI24" s="877"/>
      <c r="HJJ24" s="877"/>
      <c r="HJK24" s="877"/>
      <c r="HJL24" s="877"/>
      <c r="HJM24" s="877"/>
      <c r="HJN24" s="877"/>
      <c r="HJO24" s="877"/>
      <c r="HJP24" s="877"/>
      <c r="HJQ24" s="877"/>
      <c r="HJR24" s="877"/>
      <c r="HJS24" s="877"/>
      <c r="HJT24" s="877"/>
      <c r="HJU24" s="877"/>
      <c r="HJV24" s="877"/>
      <c r="HJW24" s="877"/>
      <c r="HJX24" s="877"/>
      <c r="HJY24" s="877"/>
      <c r="HJZ24" s="877"/>
      <c r="HKA24" s="877"/>
      <c r="HKB24" s="877"/>
      <c r="HKC24" s="877"/>
      <c r="HKD24" s="877"/>
      <c r="HKE24" s="877"/>
      <c r="HKF24" s="877"/>
      <c r="HKG24" s="877"/>
      <c r="HKH24" s="877"/>
      <c r="HKI24" s="877"/>
      <c r="HKJ24" s="877"/>
      <c r="HKK24" s="877"/>
      <c r="HKL24" s="877"/>
      <c r="HKM24" s="877"/>
      <c r="HKN24" s="877"/>
      <c r="HKO24" s="877"/>
      <c r="HKP24" s="877"/>
      <c r="HKQ24" s="877"/>
      <c r="HKR24" s="877"/>
      <c r="HKS24" s="877"/>
      <c r="HKT24" s="877"/>
      <c r="HKU24" s="877"/>
      <c r="HKV24" s="877"/>
      <c r="HKW24" s="877"/>
      <c r="HKX24" s="877"/>
      <c r="HKY24" s="877"/>
      <c r="HKZ24" s="877"/>
      <c r="HLA24" s="877"/>
      <c r="HLB24" s="877"/>
      <c r="HLC24" s="877"/>
      <c r="HLD24" s="877"/>
      <c r="HLE24" s="877"/>
      <c r="HLF24" s="877"/>
      <c r="HLG24" s="877"/>
      <c r="HLH24" s="877"/>
      <c r="HLI24" s="877"/>
      <c r="HLJ24" s="877"/>
      <c r="HLK24" s="877"/>
      <c r="HLL24" s="877"/>
      <c r="HLM24" s="877"/>
      <c r="HLN24" s="877"/>
      <c r="HLO24" s="877"/>
      <c r="HLP24" s="877"/>
      <c r="HLQ24" s="877"/>
      <c r="HLR24" s="877"/>
      <c r="HLS24" s="877"/>
      <c r="HLT24" s="877"/>
      <c r="HLU24" s="877"/>
      <c r="HLV24" s="877"/>
      <c r="HLW24" s="877"/>
      <c r="HLX24" s="877"/>
      <c r="HLY24" s="877"/>
      <c r="HLZ24" s="877"/>
      <c r="HMA24" s="877"/>
      <c r="HMB24" s="877"/>
      <c r="HMC24" s="877"/>
      <c r="HMD24" s="877"/>
      <c r="HME24" s="877"/>
      <c r="HMF24" s="877"/>
      <c r="HMG24" s="877"/>
      <c r="HMH24" s="877"/>
      <c r="HMI24" s="877"/>
      <c r="HMJ24" s="877"/>
      <c r="HMK24" s="877"/>
      <c r="HML24" s="877"/>
      <c r="HMM24" s="877"/>
      <c r="HMN24" s="877"/>
      <c r="HMO24" s="877"/>
      <c r="HMP24" s="877"/>
      <c r="HMQ24" s="877"/>
      <c r="HMR24" s="877"/>
      <c r="HMS24" s="877"/>
      <c r="HMT24" s="877"/>
      <c r="HMU24" s="877"/>
      <c r="HMV24" s="877"/>
      <c r="HMW24" s="877"/>
      <c r="HMX24" s="877"/>
      <c r="HMY24" s="877"/>
      <c r="HMZ24" s="877"/>
      <c r="HNA24" s="877"/>
      <c r="HNB24" s="877"/>
      <c r="HNC24" s="877"/>
      <c r="HND24" s="877"/>
      <c r="HNE24" s="877"/>
      <c r="HNF24" s="877"/>
      <c r="HNG24" s="877"/>
      <c r="HNH24" s="877"/>
      <c r="HNI24" s="877"/>
      <c r="HNJ24" s="877"/>
      <c r="HNK24" s="877"/>
      <c r="HNL24" s="877"/>
      <c r="HNM24" s="877"/>
      <c r="HNN24" s="877"/>
      <c r="HNO24" s="877"/>
      <c r="HNP24" s="877"/>
      <c r="HNQ24" s="877"/>
      <c r="HNR24" s="877"/>
      <c r="HNS24" s="877"/>
      <c r="HNT24" s="877"/>
      <c r="HNU24" s="877"/>
      <c r="HNV24" s="877"/>
      <c r="HNW24" s="877"/>
      <c r="HNX24" s="877"/>
      <c r="HNY24" s="877"/>
      <c r="HNZ24" s="877"/>
      <c r="HOA24" s="877"/>
      <c r="HOB24" s="877"/>
      <c r="HOC24" s="877"/>
      <c r="HOD24" s="877"/>
      <c r="HOE24" s="877"/>
      <c r="HOF24" s="877"/>
      <c r="HOG24" s="877"/>
      <c r="HOH24" s="877"/>
      <c r="HOI24" s="877"/>
      <c r="HOJ24" s="877"/>
      <c r="HOK24" s="877"/>
      <c r="HOL24" s="877"/>
      <c r="HOM24" s="877"/>
      <c r="HON24" s="877"/>
      <c r="HOO24" s="877"/>
      <c r="HOP24" s="877"/>
      <c r="HOQ24" s="877"/>
      <c r="HOR24" s="877"/>
      <c r="HOS24" s="877"/>
      <c r="HOT24" s="877"/>
      <c r="HOU24" s="877"/>
      <c r="HOV24" s="877"/>
      <c r="HOW24" s="877"/>
      <c r="HOX24" s="877"/>
      <c r="HOY24" s="877"/>
      <c r="HOZ24" s="877"/>
      <c r="HPA24" s="877"/>
      <c r="HPB24" s="877"/>
      <c r="HPC24" s="877"/>
      <c r="HPD24" s="877"/>
      <c r="HPE24" s="877"/>
      <c r="HPF24" s="877"/>
      <c r="HPG24" s="877"/>
      <c r="HPH24" s="877"/>
      <c r="HPI24" s="877"/>
      <c r="HPJ24" s="877"/>
      <c r="HPK24" s="877"/>
      <c r="HPL24" s="877"/>
      <c r="HPM24" s="877"/>
      <c r="HPN24" s="877"/>
      <c r="HPO24" s="877"/>
      <c r="HPP24" s="877"/>
      <c r="HPQ24" s="877"/>
      <c r="HPR24" s="877"/>
      <c r="HPS24" s="877"/>
      <c r="HPT24" s="877"/>
      <c r="HPU24" s="877"/>
      <c r="HPV24" s="877"/>
      <c r="HPW24" s="877"/>
      <c r="HPX24" s="877"/>
      <c r="HPY24" s="877"/>
      <c r="HPZ24" s="877"/>
      <c r="HQA24" s="877"/>
      <c r="HQB24" s="877"/>
      <c r="HQC24" s="877"/>
      <c r="HQD24" s="877"/>
      <c r="HQE24" s="877"/>
      <c r="HQF24" s="877"/>
      <c r="HQG24" s="877"/>
      <c r="HQH24" s="877"/>
      <c r="HQI24" s="877"/>
      <c r="HQJ24" s="877"/>
      <c r="HQK24" s="877"/>
      <c r="HQL24" s="877"/>
      <c r="HQM24" s="877"/>
      <c r="HQN24" s="877"/>
      <c r="HQO24" s="877"/>
      <c r="HQP24" s="877"/>
      <c r="HQQ24" s="877"/>
      <c r="HQR24" s="877"/>
      <c r="HQS24" s="877"/>
      <c r="HQT24" s="877"/>
      <c r="HQU24" s="877"/>
      <c r="HQV24" s="877"/>
      <c r="HQW24" s="877"/>
      <c r="HQX24" s="877"/>
      <c r="HQY24" s="877"/>
      <c r="HQZ24" s="877"/>
      <c r="HRA24" s="877"/>
      <c r="HRB24" s="877"/>
      <c r="HRC24" s="877"/>
      <c r="HRD24" s="877"/>
      <c r="HRE24" s="877"/>
      <c r="HRF24" s="877"/>
      <c r="HRG24" s="877"/>
      <c r="HRH24" s="877"/>
      <c r="HRI24" s="877"/>
      <c r="HRJ24" s="877"/>
      <c r="HRK24" s="877"/>
      <c r="HRL24" s="877"/>
      <c r="HRM24" s="877"/>
      <c r="HRN24" s="877"/>
      <c r="HRO24" s="877"/>
      <c r="HRP24" s="877"/>
      <c r="HRQ24" s="877"/>
      <c r="HRR24" s="877"/>
      <c r="HRS24" s="877"/>
      <c r="HRT24" s="877"/>
      <c r="HRU24" s="877"/>
      <c r="HRV24" s="877"/>
      <c r="HRW24" s="877"/>
      <c r="HRX24" s="877"/>
      <c r="HRY24" s="877"/>
      <c r="HRZ24" s="877"/>
      <c r="HSA24" s="877"/>
      <c r="HSB24" s="877"/>
      <c r="HSC24" s="877"/>
      <c r="HSD24" s="877"/>
      <c r="HSE24" s="877"/>
      <c r="HSF24" s="877"/>
      <c r="HSG24" s="877"/>
      <c r="HSH24" s="877"/>
      <c r="HSI24" s="877"/>
      <c r="HSJ24" s="877"/>
      <c r="HSK24" s="877"/>
      <c r="HSL24" s="877"/>
      <c r="HSM24" s="877"/>
      <c r="HSN24" s="877"/>
      <c r="HSO24" s="877"/>
      <c r="HSP24" s="877"/>
      <c r="HSQ24" s="877"/>
      <c r="HSR24" s="877"/>
      <c r="HSS24" s="877"/>
      <c r="HST24" s="877"/>
      <c r="HSU24" s="877"/>
      <c r="HSV24" s="877"/>
      <c r="HSW24" s="877"/>
      <c r="HSX24" s="877"/>
      <c r="HSY24" s="877"/>
      <c r="HSZ24" s="877"/>
      <c r="HTA24" s="877"/>
      <c r="HTB24" s="877"/>
      <c r="HTC24" s="877"/>
      <c r="HTD24" s="877"/>
      <c r="HTE24" s="877"/>
      <c r="HTF24" s="877"/>
      <c r="HTG24" s="877"/>
      <c r="HTH24" s="877"/>
      <c r="HTI24" s="877"/>
      <c r="HTJ24" s="877"/>
      <c r="HTK24" s="877"/>
      <c r="HTL24" s="877"/>
      <c r="HTM24" s="877"/>
      <c r="HTN24" s="877"/>
      <c r="HTO24" s="877"/>
      <c r="HTP24" s="877"/>
      <c r="HTQ24" s="877"/>
      <c r="HTR24" s="877"/>
      <c r="HTS24" s="877"/>
      <c r="HTT24" s="877"/>
      <c r="HTU24" s="877"/>
      <c r="HTV24" s="877"/>
      <c r="HTW24" s="877"/>
      <c r="HTX24" s="877"/>
      <c r="HTY24" s="877"/>
      <c r="HTZ24" s="877"/>
      <c r="HUA24" s="877"/>
      <c r="HUB24" s="877"/>
      <c r="HUC24" s="877"/>
      <c r="HUD24" s="877"/>
      <c r="HUE24" s="877"/>
      <c r="HUF24" s="877"/>
      <c r="HUG24" s="877"/>
      <c r="HUH24" s="877"/>
      <c r="HUI24" s="877"/>
      <c r="HUJ24" s="877"/>
      <c r="HUK24" s="877"/>
      <c r="HUL24" s="877"/>
      <c r="HUM24" s="877"/>
      <c r="HUN24" s="877"/>
      <c r="HUO24" s="877"/>
      <c r="HUP24" s="877"/>
      <c r="HUQ24" s="877"/>
      <c r="HUR24" s="877"/>
      <c r="HUS24" s="877"/>
      <c r="HUT24" s="877"/>
      <c r="HUU24" s="877"/>
      <c r="HUV24" s="877"/>
      <c r="HUW24" s="877"/>
      <c r="HUX24" s="877"/>
      <c r="HUY24" s="877"/>
      <c r="HUZ24" s="877"/>
      <c r="HVA24" s="877"/>
      <c r="HVB24" s="877"/>
      <c r="HVC24" s="877"/>
      <c r="HVD24" s="877"/>
      <c r="HVE24" s="877"/>
      <c r="HVF24" s="877"/>
      <c r="HVG24" s="877"/>
      <c r="HVH24" s="877"/>
      <c r="HVI24" s="877"/>
      <c r="HVJ24" s="877"/>
      <c r="HVK24" s="877"/>
      <c r="HVL24" s="877"/>
      <c r="HVM24" s="877"/>
      <c r="HVN24" s="877"/>
      <c r="HVO24" s="877"/>
      <c r="HVP24" s="877"/>
      <c r="HVQ24" s="877"/>
      <c r="HVR24" s="877"/>
      <c r="HVS24" s="877"/>
      <c r="HVT24" s="877"/>
      <c r="HVU24" s="877"/>
      <c r="HVV24" s="877"/>
      <c r="HVW24" s="877"/>
      <c r="HVX24" s="877"/>
      <c r="HVY24" s="877"/>
      <c r="HVZ24" s="877"/>
      <c r="HWA24" s="877"/>
      <c r="HWB24" s="877"/>
      <c r="HWC24" s="877"/>
      <c r="HWD24" s="877"/>
      <c r="HWE24" s="877"/>
      <c r="HWF24" s="877"/>
      <c r="HWG24" s="877"/>
      <c r="HWH24" s="877"/>
      <c r="HWI24" s="877"/>
      <c r="HWJ24" s="877"/>
      <c r="HWK24" s="877"/>
      <c r="HWL24" s="877"/>
      <c r="HWM24" s="877"/>
      <c r="HWN24" s="877"/>
      <c r="HWO24" s="877"/>
      <c r="HWP24" s="877"/>
      <c r="HWQ24" s="877"/>
      <c r="HWR24" s="877"/>
      <c r="HWS24" s="877"/>
      <c r="HWT24" s="877"/>
      <c r="HWU24" s="877"/>
      <c r="HWV24" s="877"/>
      <c r="HWW24" s="877"/>
      <c r="HWX24" s="877"/>
      <c r="HWY24" s="877"/>
      <c r="HWZ24" s="877"/>
      <c r="HXA24" s="877"/>
      <c r="HXB24" s="877"/>
      <c r="HXC24" s="877"/>
      <c r="HXD24" s="877"/>
      <c r="HXE24" s="877"/>
      <c r="HXF24" s="877"/>
      <c r="HXG24" s="877"/>
      <c r="HXH24" s="877"/>
      <c r="HXI24" s="877"/>
      <c r="HXJ24" s="877"/>
      <c r="HXK24" s="877"/>
      <c r="HXL24" s="877"/>
      <c r="HXM24" s="877"/>
      <c r="HXN24" s="877"/>
      <c r="HXO24" s="877"/>
      <c r="HXP24" s="877"/>
      <c r="HXQ24" s="877"/>
      <c r="HXR24" s="877"/>
      <c r="HXS24" s="877"/>
      <c r="HXT24" s="877"/>
      <c r="HXU24" s="877"/>
      <c r="HXV24" s="877"/>
      <c r="HXW24" s="877"/>
      <c r="HXX24" s="877"/>
      <c r="HXY24" s="877"/>
      <c r="HXZ24" s="877"/>
      <c r="HYA24" s="877"/>
      <c r="HYB24" s="877"/>
      <c r="HYC24" s="877"/>
      <c r="HYD24" s="877"/>
      <c r="HYE24" s="877"/>
      <c r="HYF24" s="877"/>
      <c r="HYG24" s="877"/>
      <c r="HYH24" s="877"/>
      <c r="HYI24" s="877"/>
      <c r="HYJ24" s="877"/>
      <c r="HYK24" s="877"/>
      <c r="HYL24" s="877"/>
      <c r="HYM24" s="877"/>
      <c r="HYN24" s="877"/>
      <c r="HYO24" s="877"/>
      <c r="HYP24" s="877"/>
      <c r="HYQ24" s="877"/>
      <c r="HYR24" s="877"/>
      <c r="HYS24" s="877"/>
      <c r="HYT24" s="877"/>
      <c r="HYU24" s="877"/>
      <c r="HYV24" s="877"/>
      <c r="HYW24" s="877"/>
      <c r="HYX24" s="877"/>
      <c r="HYY24" s="877"/>
      <c r="HYZ24" s="877"/>
      <c r="HZA24" s="877"/>
      <c r="HZB24" s="877"/>
      <c r="HZC24" s="877"/>
      <c r="HZD24" s="877"/>
      <c r="HZE24" s="877"/>
      <c r="HZF24" s="877"/>
      <c r="HZG24" s="877"/>
      <c r="HZH24" s="877"/>
      <c r="HZI24" s="877"/>
      <c r="HZJ24" s="877"/>
      <c r="HZK24" s="877"/>
      <c r="HZL24" s="877"/>
      <c r="HZM24" s="877"/>
      <c r="HZN24" s="877"/>
      <c r="HZO24" s="877"/>
      <c r="HZP24" s="877"/>
      <c r="HZQ24" s="877"/>
      <c r="HZR24" s="877"/>
      <c r="HZS24" s="877"/>
      <c r="HZT24" s="877"/>
      <c r="HZU24" s="877"/>
      <c r="HZV24" s="877"/>
      <c r="HZW24" s="877"/>
      <c r="HZX24" s="877"/>
      <c r="HZY24" s="877"/>
      <c r="HZZ24" s="877"/>
      <c r="IAA24" s="877"/>
      <c r="IAB24" s="877"/>
      <c r="IAC24" s="877"/>
      <c r="IAD24" s="877"/>
      <c r="IAE24" s="877"/>
      <c r="IAF24" s="877"/>
      <c r="IAG24" s="877"/>
      <c r="IAH24" s="877"/>
      <c r="IAI24" s="877"/>
      <c r="IAJ24" s="877"/>
      <c r="IAK24" s="877"/>
      <c r="IAL24" s="877"/>
      <c r="IAM24" s="877"/>
      <c r="IAN24" s="877"/>
      <c r="IAO24" s="877"/>
      <c r="IAP24" s="877"/>
      <c r="IAQ24" s="877"/>
      <c r="IAR24" s="877"/>
      <c r="IAS24" s="877"/>
      <c r="IAT24" s="877"/>
      <c r="IAU24" s="877"/>
      <c r="IAV24" s="877"/>
      <c r="IAW24" s="877"/>
      <c r="IAX24" s="877"/>
      <c r="IAY24" s="877"/>
      <c r="IAZ24" s="877"/>
      <c r="IBA24" s="877"/>
      <c r="IBB24" s="877"/>
      <c r="IBC24" s="877"/>
      <c r="IBD24" s="877"/>
      <c r="IBE24" s="877"/>
      <c r="IBF24" s="877"/>
      <c r="IBG24" s="877"/>
      <c r="IBH24" s="877"/>
      <c r="IBI24" s="877"/>
      <c r="IBJ24" s="877"/>
      <c r="IBK24" s="877"/>
      <c r="IBL24" s="877"/>
      <c r="IBM24" s="877"/>
      <c r="IBN24" s="877"/>
      <c r="IBO24" s="877"/>
      <c r="IBP24" s="877"/>
      <c r="IBQ24" s="877"/>
      <c r="IBR24" s="877"/>
      <c r="IBS24" s="877"/>
      <c r="IBT24" s="877"/>
      <c r="IBU24" s="877"/>
      <c r="IBV24" s="877"/>
      <c r="IBW24" s="877"/>
      <c r="IBX24" s="877"/>
      <c r="IBY24" s="877"/>
      <c r="IBZ24" s="877"/>
      <c r="ICA24" s="877"/>
      <c r="ICB24" s="877"/>
      <c r="ICC24" s="877"/>
      <c r="ICD24" s="877"/>
      <c r="ICE24" s="877"/>
      <c r="ICF24" s="877"/>
      <c r="ICG24" s="877"/>
      <c r="ICH24" s="877"/>
      <c r="ICI24" s="877"/>
      <c r="ICJ24" s="877"/>
      <c r="ICK24" s="877"/>
      <c r="ICL24" s="877"/>
      <c r="ICM24" s="877"/>
      <c r="ICN24" s="877"/>
      <c r="ICO24" s="877"/>
      <c r="ICP24" s="877"/>
      <c r="ICQ24" s="877"/>
      <c r="ICR24" s="877"/>
      <c r="ICS24" s="877"/>
      <c r="ICT24" s="877"/>
      <c r="ICU24" s="877"/>
      <c r="ICV24" s="877"/>
      <c r="ICW24" s="877"/>
      <c r="ICX24" s="877"/>
      <c r="ICY24" s="877"/>
      <c r="ICZ24" s="877"/>
      <c r="IDA24" s="877"/>
      <c r="IDB24" s="877"/>
      <c r="IDC24" s="877"/>
      <c r="IDD24" s="877"/>
      <c r="IDE24" s="877"/>
      <c r="IDF24" s="877"/>
      <c r="IDG24" s="877"/>
      <c r="IDH24" s="877"/>
      <c r="IDI24" s="877"/>
      <c r="IDJ24" s="877"/>
      <c r="IDK24" s="877"/>
      <c r="IDL24" s="877"/>
      <c r="IDM24" s="877"/>
      <c r="IDN24" s="877"/>
      <c r="IDO24" s="877"/>
      <c r="IDP24" s="877"/>
      <c r="IDQ24" s="877"/>
      <c r="IDR24" s="877"/>
      <c r="IDS24" s="877"/>
      <c r="IDT24" s="877"/>
      <c r="IDU24" s="877"/>
      <c r="IDV24" s="877"/>
      <c r="IDW24" s="877"/>
      <c r="IDX24" s="877"/>
      <c r="IDY24" s="877"/>
      <c r="IDZ24" s="877"/>
      <c r="IEA24" s="877"/>
      <c r="IEB24" s="877"/>
      <c r="IEC24" s="877"/>
      <c r="IED24" s="877"/>
      <c r="IEE24" s="877"/>
      <c r="IEF24" s="877"/>
      <c r="IEG24" s="877"/>
      <c r="IEH24" s="877"/>
      <c r="IEI24" s="877"/>
      <c r="IEJ24" s="877"/>
      <c r="IEK24" s="877"/>
      <c r="IEL24" s="877"/>
      <c r="IEM24" s="877"/>
      <c r="IEN24" s="877"/>
      <c r="IEO24" s="877"/>
      <c r="IEP24" s="877"/>
      <c r="IEQ24" s="877"/>
      <c r="IER24" s="877"/>
      <c r="IES24" s="877"/>
      <c r="IET24" s="877"/>
      <c r="IEU24" s="877"/>
      <c r="IEV24" s="877"/>
      <c r="IEW24" s="877"/>
      <c r="IEX24" s="877"/>
      <c r="IEY24" s="877"/>
      <c r="IEZ24" s="877"/>
      <c r="IFA24" s="877"/>
      <c r="IFB24" s="877"/>
      <c r="IFC24" s="877"/>
      <c r="IFD24" s="877"/>
      <c r="IFE24" s="877"/>
      <c r="IFF24" s="877"/>
      <c r="IFG24" s="877"/>
      <c r="IFH24" s="877"/>
      <c r="IFI24" s="877"/>
      <c r="IFJ24" s="877"/>
      <c r="IFK24" s="877"/>
      <c r="IFL24" s="877"/>
      <c r="IFM24" s="877"/>
      <c r="IFN24" s="877"/>
      <c r="IFO24" s="877"/>
      <c r="IFP24" s="877"/>
      <c r="IFQ24" s="877"/>
      <c r="IFR24" s="877"/>
      <c r="IFS24" s="877"/>
      <c r="IFT24" s="877"/>
      <c r="IFU24" s="877"/>
      <c r="IFV24" s="877"/>
      <c r="IFW24" s="877"/>
      <c r="IFX24" s="877"/>
      <c r="IFY24" s="877"/>
      <c r="IFZ24" s="877"/>
      <c r="IGA24" s="877"/>
      <c r="IGB24" s="877"/>
      <c r="IGC24" s="877"/>
      <c r="IGD24" s="877"/>
      <c r="IGE24" s="877"/>
      <c r="IGF24" s="877"/>
      <c r="IGG24" s="877"/>
      <c r="IGH24" s="877"/>
      <c r="IGI24" s="877"/>
      <c r="IGJ24" s="877"/>
      <c r="IGK24" s="877"/>
      <c r="IGL24" s="877"/>
      <c r="IGM24" s="877"/>
      <c r="IGN24" s="877"/>
      <c r="IGO24" s="877"/>
      <c r="IGP24" s="877"/>
      <c r="IGQ24" s="877"/>
      <c r="IGR24" s="877"/>
      <c r="IGS24" s="877"/>
      <c r="IGT24" s="877"/>
      <c r="IGU24" s="877"/>
      <c r="IGV24" s="877"/>
      <c r="IGW24" s="877"/>
      <c r="IGX24" s="877"/>
      <c r="IGY24" s="877"/>
      <c r="IGZ24" s="877"/>
      <c r="IHA24" s="877"/>
      <c r="IHB24" s="877"/>
      <c r="IHC24" s="877"/>
      <c r="IHD24" s="877"/>
      <c r="IHE24" s="877"/>
      <c r="IHF24" s="877"/>
      <c r="IHG24" s="877"/>
      <c r="IHH24" s="877"/>
      <c r="IHI24" s="877"/>
      <c r="IHJ24" s="877"/>
      <c r="IHK24" s="877"/>
      <c r="IHL24" s="877"/>
      <c r="IHM24" s="877"/>
      <c r="IHN24" s="877"/>
      <c r="IHO24" s="877"/>
      <c r="IHP24" s="877"/>
      <c r="IHQ24" s="877"/>
      <c r="IHR24" s="877"/>
      <c r="IHS24" s="877"/>
      <c r="IHT24" s="877"/>
      <c r="IHU24" s="877"/>
      <c r="IHV24" s="877"/>
      <c r="IHW24" s="877"/>
      <c r="IHX24" s="877"/>
      <c r="IHY24" s="877"/>
      <c r="IHZ24" s="877"/>
      <c r="IIA24" s="877"/>
      <c r="IIB24" s="877"/>
      <c r="IIC24" s="877"/>
      <c r="IID24" s="877"/>
      <c r="IIE24" s="877"/>
      <c r="IIF24" s="877"/>
      <c r="IIG24" s="877"/>
      <c r="IIH24" s="877"/>
      <c r="III24" s="877"/>
      <c r="IIJ24" s="877"/>
      <c r="IIK24" s="877"/>
      <c r="IIL24" s="877"/>
      <c r="IIM24" s="877"/>
      <c r="IIN24" s="877"/>
      <c r="IIO24" s="877"/>
      <c r="IIP24" s="877"/>
      <c r="IIQ24" s="877"/>
      <c r="IIR24" s="877"/>
      <c r="IIS24" s="877"/>
      <c r="IIT24" s="877"/>
      <c r="IIU24" s="877"/>
      <c r="IIV24" s="877"/>
      <c r="IIW24" s="877"/>
      <c r="IIX24" s="877"/>
      <c r="IIY24" s="877"/>
      <c r="IIZ24" s="877"/>
      <c r="IJA24" s="877"/>
      <c r="IJB24" s="877"/>
      <c r="IJC24" s="877"/>
      <c r="IJD24" s="877"/>
      <c r="IJE24" s="877"/>
      <c r="IJF24" s="877"/>
      <c r="IJG24" s="877"/>
      <c r="IJH24" s="877"/>
      <c r="IJI24" s="877"/>
      <c r="IJJ24" s="877"/>
      <c r="IJK24" s="877"/>
      <c r="IJL24" s="877"/>
      <c r="IJM24" s="877"/>
      <c r="IJN24" s="877"/>
      <c r="IJO24" s="877"/>
      <c r="IJP24" s="877"/>
      <c r="IJQ24" s="877"/>
      <c r="IJR24" s="877"/>
      <c r="IJS24" s="877"/>
      <c r="IJT24" s="877"/>
      <c r="IJU24" s="877"/>
      <c r="IJV24" s="877"/>
      <c r="IJW24" s="877"/>
      <c r="IJX24" s="877"/>
      <c r="IJY24" s="877"/>
      <c r="IJZ24" s="877"/>
      <c r="IKA24" s="877"/>
      <c r="IKB24" s="877"/>
      <c r="IKC24" s="877"/>
      <c r="IKD24" s="877"/>
      <c r="IKE24" s="877"/>
      <c r="IKF24" s="877"/>
      <c r="IKG24" s="877"/>
      <c r="IKH24" s="877"/>
      <c r="IKI24" s="877"/>
      <c r="IKJ24" s="877"/>
      <c r="IKK24" s="877"/>
      <c r="IKL24" s="877"/>
      <c r="IKM24" s="877"/>
      <c r="IKN24" s="877"/>
      <c r="IKO24" s="877"/>
      <c r="IKP24" s="877"/>
      <c r="IKQ24" s="877"/>
      <c r="IKR24" s="877"/>
      <c r="IKS24" s="877"/>
      <c r="IKT24" s="877"/>
      <c r="IKU24" s="877"/>
      <c r="IKV24" s="877"/>
      <c r="IKW24" s="877"/>
      <c r="IKX24" s="877"/>
      <c r="IKY24" s="877"/>
      <c r="IKZ24" s="877"/>
      <c r="ILA24" s="877"/>
      <c r="ILB24" s="877"/>
      <c r="ILC24" s="877"/>
      <c r="ILD24" s="877"/>
      <c r="ILE24" s="877"/>
      <c r="ILF24" s="877"/>
      <c r="ILG24" s="877"/>
      <c r="ILH24" s="877"/>
      <c r="ILI24" s="877"/>
      <c r="ILJ24" s="877"/>
      <c r="ILK24" s="877"/>
      <c r="ILL24" s="877"/>
      <c r="ILM24" s="877"/>
      <c r="ILN24" s="877"/>
      <c r="ILO24" s="877"/>
      <c r="ILP24" s="877"/>
      <c r="ILQ24" s="877"/>
      <c r="ILR24" s="877"/>
      <c r="ILS24" s="877"/>
      <c r="ILT24" s="877"/>
      <c r="ILU24" s="877"/>
      <c r="ILV24" s="877"/>
      <c r="ILW24" s="877"/>
      <c r="ILX24" s="877"/>
      <c r="ILY24" s="877"/>
      <c r="ILZ24" s="877"/>
      <c r="IMA24" s="877"/>
      <c r="IMB24" s="877"/>
      <c r="IMC24" s="877"/>
      <c r="IMD24" s="877"/>
      <c r="IME24" s="877"/>
      <c r="IMF24" s="877"/>
      <c r="IMG24" s="877"/>
      <c r="IMH24" s="877"/>
      <c r="IMI24" s="877"/>
      <c r="IMJ24" s="877"/>
      <c r="IMK24" s="877"/>
      <c r="IML24" s="877"/>
      <c r="IMM24" s="877"/>
      <c r="IMN24" s="877"/>
      <c r="IMO24" s="877"/>
      <c r="IMP24" s="877"/>
      <c r="IMQ24" s="877"/>
      <c r="IMR24" s="877"/>
      <c r="IMS24" s="877"/>
      <c r="IMT24" s="877"/>
      <c r="IMU24" s="877"/>
      <c r="IMV24" s="877"/>
      <c r="IMW24" s="877"/>
      <c r="IMX24" s="877"/>
      <c r="IMY24" s="877"/>
      <c r="IMZ24" s="877"/>
      <c r="INA24" s="877"/>
      <c r="INB24" s="877"/>
      <c r="INC24" s="877"/>
      <c r="IND24" s="877"/>
      <c r="INE24" s="877"/>
      <c r="INF24" s="877"/>
      <c r="ING24" s="877"/>
      <c r="INH24" s="877"/>
      <c r="INI24" s="877"/>
      <c r="INJ24" s="877"/>
      <c r="INK24" s="877"/>
      <c r="INL24" s="877"/>
      <c r="INM24" s="877"/>
      <c r="INN24" s="877"/>
      <c r="INO24" s="877"/>
      <c r="INP24" s="877"/>
      <c r="INQ24" s="877"/>
      <c r="INR24" s="877"/>
      <c r="INS24" s="877"/>
      <c r="INT24" s="877"/>
      <c r="INU24" s="877"/>
      <c r="INV24" s="877"/>
      <c r="INW24" s="877"/>
      <c r="INX24" s="877"/>
      <c r="INY24" s="877"/>
      <c r="INZ24" s="877"/>
      <c r="IOA24" s="877"/>
      <c r="IOB24" s="877"/>
      <c r="IOC24" s="877"/>
      <c r="IOD24" s="877"/>
      <c r="IOE24" s="877"/>
      <c r="IOF24" s="877"/>
      <c r="IOG24" s="877"/>
      <c r="IOH24" s="877"/>
      <c r="IOI24" s="877"/>
      <c r="IOJ24" s="877"/>
      <c r="IOK24" s="877"/>
      <c r="IOL24" s="877"/>
      <c r="IOM24" s="877"/>
      <c r="ION24" s="877"/>
      <c r="IOO24" s="877"/>
      <c r="IOP24" s="877"/>
      <c r="IOQ24" s="877"/>
      <c r="IOR24" s="877"/>
      <c r="IOS24" s="877"/>
      <c r="IOT24" s="877"/>
      <c r="IOU24" s="877"/>
      <c r="IOV24" s="877"/>
      <c r="IOW24" s="877"/>
      <c r="IOX24" s="877"/>
      <c r="IOY24" s="877"/>
      <c r="IOZ24" s="877"/>
      <c r="IPA24" s="877"/>
      <c r="IPB24" s="877"/>
      <c r="IPC24" s="877"/>
      <c r="IPD24" s="877"/>
      <c r="IPE24" s="877"/>
      <c r="IPF24" s="877"/>
      <c r="IPG24" s="877"/>
      <c r="IPH24" s="877"/>
      <c r="IPI24" s="877"/>
      <c r="IPJ24" s="877"/>
      <c r="IPK24" s="877"/>
      <c r="IPL24" s="877"/>
      <c r="IPM24" s="877"/>
      <c r="IPN24" s="877"/>
      <c r="IPO24" s="877"/>
      <c r="IPP24" s="877"/>
      <c r="IPQ24" s="877"/>
      <c r="IPR24" s="877"/>
      <c r="IPS24" s="877"/>
      <c r="IPT24" s="877"/>
      <c r="IPU24" s="877"/>
      <c r="IPV24" s="877"/>
      <c r="IPW24" s="877"/>
      <c r="IPX24" s="877"/>
      <c r="IPY24" s="877"/>
      <c r="IPZ24" s="877"/>
      <c r="IQA24" s="877"/>
      <c r="IQB24" s="877"/>
      <c r="IQC24" s="877"/>
      <c r="IQD24" s="877"/>
      <c r="IQE24" s="877"/>
      <c r="IQF24" s="877"/>
      <c r="IQG24" s="877"/>
      <c r="IQH24" s="877"/>
      <c r="IQI24" s="877"/>
      <c r="IQJ24" s="877"/>
      <c r="IQK24" s="877"/>
      <c r="IQL24" s="877"/>
      <c r="IQM24" s="877"/>
      <c r="IQN24" s="877"/>
      <c r="IQO24" s="877"/>
      <c r="IQP24" s="877"/>
      <c r="IQQ24" s="877"/>
      <c r="IQR24" s="877"/>
      <c r="IQS24" s="877"/>
      <c r="IQT24" s="877"/>
      <c r="IQU24" s="877"/>
      <c r="IQV24" s="877"/>
      <c r="IQW24" s="877"/>
      <c r="IQX24" s="877"/>
      <c r="IQY24" s="877"/>
      <c r="IQZ24" s="877"/>
      <c r="IRA24" s="877"/>
      <c r="IRB24" s="877"/>
      <c r="IRC24" s="877"/>
      <c r="IRD24" s="877"/>
      <c r="IRE24" s="877"/>
      <c r="IRF24" s="877"/>
      <c r="IRG24" s="877"/>
      <c r="IRH24" s="877"/>
      <c r="IRI24" s="877"/>
      <c r="IRJ24" s="877"/>
      <c r="IRK24" s="877"/>
      <c r="IRL24" s="877"/>
      <c r="IRM24" s="877"/>
      <c r="IRN24" s="877"/>
      <c r="IRO24" s="877"/>
      <c r="IRP24" s="877"/>
      <c r="IRQ24" s="877"/>
      <c r="IRR24" s="877"/>
      <c r="IRS24" s="877"/>
      <c r="IRT24" s="877"/>
      <c r="IRU24" s="877"/>
      <c r="IRV24" s="877"/>
      <c r="IRW24" s="877"/>
      <c r="IRX24" s="877"/>
      <c r="IRY24" s="877"/>
      <c r="IRZ24" s="877"/>
      <c r="ISA24" s="877"/>
      <c r="ISB24" s="877"/>
      <c r="ISC24" s="877"/>
      <c r="ISD24" s="877"/>
      <c r="ISE24" s="877"/>
      <c r="ISF24" s="877"/>
      <c r="ISG24" s="877"/>
      <c r="ISH24" s="877"/>
      <c r="ISI24" s="877"/>
      <c r="ISJ24" s="877"/>
      <c r="ISK24" s="877"/>
      <c r="ISL24" s="877"/>
      <c r="ISM24" s="877"/>
      <c r="ISN24" s="877"/>
      <c r="ISO24" s="877"/>
      <c r="ISP24" s="877"/>
      <c r="ISQ24" s="877"/>
      <c r="ISR24" s="877"/>
      <c r="ISS24" s="877"/>
      <c r="IST24" s="877"/>
      <c r="ISU24" s="877"/>
      <c r="ISV24" s="877"/>
      <c r="ISW24" s="877"/>
      <c r="ISX24" s="877"/>
      <c r="ISY24" s="877"/>
      <c r="ISZ24" s="877"/>
      <c r="ITA24" s="877"/>
      <c r="ITB24" s="877"/>
      <c r="ITC24" s="877"/>
      <c r="ITD24" s="877"/>
      <c r="ITE24" s="877"/>
      <c r="ITF24" s="877"/>
      <c r="ITG24" s="877"/>
      <c r="ITH24" s="877"/>
      <c r="ITI24" s="877"/>
      <c r="ITJ24" s="877"/>
      <c r="ITK24" s="877"/>
      <c r="ITL24" s="877"/>
      <c r="ITM24" s="877"/>
      <c r="ITN24" s="877"/>
      <c r="ITO24" s="877"/>
      <c r="ITP24" s="877"/>
      <c r="ITQ24" s="877"/>
      <c r="ITR24" s="877"/>
      <c r="ITS24" s="877"/>
      <c r="ITT24" s="877"/>
      <c r="ITU24" s="877"/>
      <c r="ITV24" s="877"/>
      <c r="ITW24" s="877"/>
      <c r="ITX24" s="877"/>
      <c r="ITY24" s="877"/>
      <c r="ITZ24" s="877"/>
      <c r="IUA24" s="877"/>
      <c r="IUB24" s="877"/>
      <c r="IUC24" s="877"/>
      <c r="IUD24" s="877"/>
      <c r="IUE24" s="877"/>
      <c r="IUF24" s="877"/>
      <c r="IUG24" s="877"/>
      <c r="IUH24" s="877"/>
      <c r="IUI24" s="877"/>
      <c r="IUJ24" s="877"/>
      <c r="IUK24" s="877"/>
      <c r="IUL24" s="877"/>
      <c r="IUM24" s="877"/>
      <c r="IUN24" s="877"/>
      <c r="IUO24" s="877"/>
      <c r="IUP24" s="877"/>
      <c r="IUQ24" s="877"/>
      <c r="IUR24" s="877"/>
      <c r="IUS24" s="877"/>
      <c r="IUT24" s="877"/>
      <c r="IUU24" s="877"/>
      <c r="IUV24" s="877"/>
      <c r="IUW24" s="877"/>
      <c r="IUX24" s="877"/>
      <c r="IUY24" s="877"/>
      <c r="IUZ24" s="877"/>
      <c r="IVA24" s="877"/>
      <c r="IVB24" s="877"/>
      <c r="IVC24" s="877"/>
      <c r="IVD24" s="877"/>
      <c r="IVE24" s="877"/>
      <c r="IVF24" s="877"/>
      <c r="IVG24" s="877"/>
      <c r="IVH24" s="877"/>
      <c r="IVI24" s="877"/>
      <c r="IVJ24" s="877"/>
      <c r="IVK24" s="877"/>
      <c r="IVL24" s="877"/>
      <c r="IVM24" s="877"/>
      <c r="IVN24" s="877"/>
      <c r="IVO24" s="877"/>
      <c r="IVP24" s="877"/>
      <c r="IVQ24" s="877"/>
      <c r="IVR24" s="877"/>
      <c r="IVS24" s="877"/>
      <c r="IVT24" s="877"/>
      <c r="IVU24" s="877"/>
      <c r="IVV24" s="877"/>
      <c r="IVW24" s="877"/>
      <c r="IVX24" s="877"/>
      <c r="IVY24" s="877"/>
      <c r="IVZ24" s="877"/>
      <c r="IWA24" s="877"/>
      <c r="IWB24" s="877"/>
      <c r="IWC24" s="877"/>
      <c r="IWD24" s="877"/>
      <c r="IWE24" s="877"/>
      <c r="IWF24" s="877"/>
      <c r="IWG24" s="877"/>
      <c r="IWH24" s="877"/>
      <c r="IWI24" s="877"/>
      <c r="IWJ24" s="877"/>
      <c r="IWK24" s="877"/>
      <c r="IWL24" s="877"/>
      <c r="IWM24" s="877"/>
      <c r="IWN24" s="877"/>
      <c r="IWO24" s="877"/>
      <c r="IWP24" s="877"/>
      <c r="IWQ24" s="877"/>
      <c r="IWR24" s="877"/>
      <c r="IWS24" s="877"/>
      <c r="IWT24" s="877"/>
      <c r="IWU24" s="877"/>
      <c r="IWV24" s="877"/>
      <c r="IWW24" s="877"/>
      <c r="IWX24" s="877"/>
      <c r="IWY24" s="877"/>
      <c r="IWZ24" s="877"/>
      <c r="IXA24" s="877"/>
      <c r="IXB24" s="877"/>
      <c r="IXC24" s="877"/>
      <c r="IXD24" s="877"/>
      <c r="IXE24" s="877"/>
      <c r="IXF24" s="877"/>
      <c r="IXG24" s="877"/>
      <c r="IXH24" s="877"/>
      <c r="IXI24" s="877"/>
      <c r="IXJ24" s="877"/>
      <c r="IXK24" s="877"/>
      <c r="IXL24" s="877"/>
      <c r="IXM24" s="877"/>
      <c r="IXN24" s="877"/>
      <c r="IXO24" s="877"/>
      <c r="IXP24" s="877"/>
      <c r="IXQ24" s="877"/>
      <c r="IXR24" s="877"/>
      <c r="IXS24" s="877"/>
      <c r="IXT24" s="877"/>
      <c r="IXU24" s="877"/>
      <c r="IXV24" s="877"/>
      <c r="IXW24" s="877"/>
      <c r="IXX24" s="877"/>
      <c r="IXY24" s="877"/>
      <c r="IXZ24" s="877"/>
      <c r="IYA24" s="877"/>
      <c r="IYB24" s="877"/>
      <c r="IYC24" s="877"/>
      <c r="IYD24" s="877"/>
      <c r="IYE24" s="877"/>
      <c r="IYF24" s="877"/>
      <c r="IYG24" s="877"/>
      <c r="IYH24" s="877"/>
      <c r="IYI24" s="877"/>
      <c r="IYJ24" s="877"/>
      <c r="IYK24" s="877"/>
      <c r="IYL24" s="877"/>
      <c r="IYM24" s="877"/>
      <c r="IYN24" s="877"/>
      <c r="IYO24" s="877"/>
      <c r="IYP24" s="877"/>
      <c r="IYQ24" s="877"/>
      <c r="IYR24" s="877"/>
      <c r="IYS24" s="877"/>
      <c r="IYT24" s="877"/>
      <c r="IYU24" s="877"/>
      <c r="IYV24" s="877"/>
      <c r="IYW24" s="877"/>
      <c r="IYX24" s="877"/>
      <c r="IYY24" s="877"/>
      <c r="IYZ24" s="877"/>
      <c r="IZA24" s="877"/>
      <c r="IZB24" s="877"/>
      <c r="IZC24" s="877"/>
      <c r="IZD24" s="877"/>
      <c r="IZE24" s="877"/>
      <c r="IZF24" s="877"/>
      <c r="IZG24" s="877"/>
      <c r="IZH24" s="877"/>
      <c r="IZI24" s="877"/>
      <c r="IZJ24" s="877"/>
      <c r="IZK24" s="877"/>
      <c r="IZL24" s="877"/>
      <c r="IZM24" s="877"/>
      <c r="IZN24" s="877"/>
      <c r="IZO24" s="877"/>
      <c r="IZP24" s="877"/>
      <c r="IZQ24" s="877"/>
      <c r="IZR24" s="877"/>
      <c r="IZS24" s="877"/>
      <c r="IZT24" s="877"/>
      <c r="IZU24" s="877"/>
      <c r="IZV24" s="877"/>
      <c r="IZW24" s="877"/>
      <c r="IZX24" s="877"/>
      <c r="IZY24" s="877"/>
      <c r="IZZ24" s="877"/>
      <c r="JAA24" s="877"/>
      <c r="JAB24" s="877"/>
      <c r="JAC24" s="877"/>
      <c r="JAD24" s="877"/>
      <c r="JAE24" s="877"/>
      <c r="JAF24" s="877"/>
      <c r="JAG24" s="877"/>
      <c r="JAH24" s="877"/>
      <c r="JAI24" s="877"/>
      <c r="JAJ24" s="877"/>
      <c r="JAK24" s="877"/>
      <c r="JAL24" s="877"/>
      <c r="JAM24" s="877"/>
      <c r="JAN24" s="877"/>
      <c r="JAO24" s="877"/>
      <c r="JAP24" s="877"/>
      <c r="JAQ24" s="877"/>
      <c r="JAR24" s="877"/>
      <c r="JAS24" s="877"/>
      <c r="JAT24" s="877"/>
      <c r="JAU24" s="877"/>
      <c r="JAV24" s="877"/>
      <c r="JAW24" s="877"/>
      <c r="JAX24" s="877"/>
      <c r="JAY24" s="877"/>
      <c r="JAZ24" s="877"/>
      <c r="JBA24" s="877"/>
      <c r="JBB24" s="877"/>
      <c r="JBC24" s="877"/>
      <c r="JBD24" s="877"/>
      <c r="JBE24" s="877"/>
      <c r="JBF24" s="877"/>
      <c r="JBG24" s="877"/>
      <c r="JBH24" s="877"/>
      <c r="JBI24" s="877"/>
      <c r="JBJ24" s="877"/>
      <c r="JBK24" s="877"/>
      <c r="JBL24" s="877"/>
      <c r="JBM24" s="877"/>
      <c r="JBN24" s="877"/>
      <c r="JBO24" s="877"/>
      <c r="JBP24" s="877"/>
      <c r="JBQ24" s="877"/>
      <c r="JBR24" s="877"/>
      <c r="JBS24" s="877"/>
      <c r="JBT24" s="877"/>
      <c r="JBU24" s="877"/>
      <c r="JBV24" s="877"/>
      <c r="JBW24" s="877"/>
      <c r="JBX24" s="877"/>
      <c r="JBY24" s="877"/>
      <c r="JBZ24" s="877"/>
      <c r="JCA24" s="877"/>
      <c r="JCB24" s="877"/>
      <c r="JCC24" s="877"/>
      <c r="JCD24" s="877"/>
      <c r="JCE24" s="877"/>
      <c r="JCF24" s="877"/>
      <c r="JCG24" s="877"/>
      <c r="JCH24" s="877"/>
      <c r="JCI24" s="877"/>
      <c r="JCJ24" s="877"/>
      <c r="JCK24" s="877"/>
      <c r="JCL24" s="877"/>
      <c r="JCM24" s="877"/>
      <c r="JCN24" s="877"/>
      <c r="JCO24" s="877"/>
      <c r="JCP24" s="877"/>
      <c r="JCQ24" s="877"/>
      <c r="JCR24" s="877"/>
      <c r="JCS24" s="877"/>
      <c r="JCT24" s="877"/>
      <c r="JCU24" s="877"/>
      <c r="JCV24" s="877"/>
      <c r="JCW24" s="877"/>
      <c r="JCX24" s="877"/>
      <c r="JCY24" s="877"/>
      <c r="JCZ24" s="877"/>
      <c r="JDA24" s="877"/>
      <c r="JDB24" s="877"/>
      <c r="JDC24" s="877"/>
      <c r="JDD24" s="877"/>
      <c r="JDE24" s="877"/>
      <c r="JDF24" s="877"/>
      <c r="JDG24" s="877"/>
      <c r="JDH24" s="877"/>
      <c r="JDI24" s="877"/>
      <c r="JDJ24" s="877"/>
      <c r="JDK24" s="877"/>
      <c r="JDL24" s="877"/>
      <c r="JDM24" s="877"/>
      <c r="JDN24" s="877"/>
      <c r="JDO24" s="877"/>
      <c r="JDP24" s="877"/>
      <c r="JDQ24" s="877"/>
      <c r="JDR24" s="877"/>
      <c r="JDS24" s="877"/>
      <c r="JDT24" s="877"/>
      <c r="JDU24" s="877"/>
      <c r="JDV24" s="877"/>
      <c r="JDW24" s="877"/>
      <c r="JDX24" s="877"/>
      <c r="JDY24" s="877"/>
      <c r="JDZ24" s="877"/>
      <c r="JEA24" s="877"/>
      <c r="JEB24" s="877"/>
      <c r="JEC24" s="877"/>
      <c r="JED24" s="877"/>
      <c r="JEE24" s="877"/>
      <c r="JEF24" s="877"/>
      <c r="JEG24" s="877"/>
      <c r="JEH24" s="877"/>
      <c r="JEI24" s="877"/>
      <c r="JEJ24" s="877"/>
      <c r="JEK24" s="877"/>
      <c r="JEL24" s="877"/>
      <c r="JEM24" s="877"/>
      <c r="JEN24" s="877"/>
      <c r="JEO24" s="877"/>
      <c r="JEP24" s="877"/>
      <c r="JEQ24" s="877"/>
      <c r="JER24" s="877"/>
      <c r="JES24" s="877"/>
      <c r="JET24" s="877"/>
      <c r="JEU24" s="877"/>
      <c r="JEV24" s="877"/>
      <c r="JEW24" s="877"/>
      <c r="JEX24" s="877"/>
      <c r="JEY24" s="877"/>
      <c r="JEZ24" s="877"/>
      <c r="JFA24" s="877"/>
      <c r="JFB24" s="877"/>
      <c r="JFC24" s="877"/>
      <c r="JFD24" s="877"/>
      <c r="JFE24" s="877"/>
      <c r="JFF24" s="877"/>
      <c r="JFG24" s="877"/>
      <c r="JFH24" s="877"/>
      <c r="JFI24" s="877"/>
      <c r="JFJ24" s="877"/>
      <c r="JFK24" s="877"/>
      <c r="JFL24" s="877"/>
      <c r="JFM24" s="877"/>
      <c r="JFN24" s="877"/>
      <c r="JFO24" s="877"/>
      <c r="JFP24" s="877"/>
      <c r="JFQ24" s="877"/>
      <c r="JFR24" s="877"/>
      <c r="JFS24" s="877"/>
      <c r="JFT24" s="877"/>
      <c r="JFU24" s="877"/>
      <c r="JFV24" s="877"/>
      <c r="JFW24" s="877"/>
      <c r="JFX24" s="877"/>
      <c r="JFY24" s="877"/>
      <c r="JFZ24" s="877"/>
      <c r="JGA24" s="877"/>
      <c r="JGB24" s="877"/>
      <c r="JGC24" s="877"/>
      <c r="JGD24" s="877"/>
      <c r="JGE24" s="877"/>
      <c r="JGF24" s="877"/>
      <c r="JGG24" s="877"/>
      <c r="JGH24" s="877"/>
      <c r="JGI24" s="877"/>
      <c r="JGJ24" s="877"/>
      <c r="JGK24" s="877"/>
      <c r="JGL24" s="877"/>
      <c r="JGM24" s="877"/>
      <c r="JGN24" s="877"/>
      <c r="JGO24" s="877"/>
      <c r="JGP24" s="877"/>
      <c r="JGQ24" s="877"/>
      <c r="JGR24" s="877"/>
      <c r="JGS24" s="877"/>
      <c r="JGT24" s="877"/>
      <c r="JGU24" s="877"/>
      <c r="JGV24" s="877"/>
      <c r="JGW24" s="877"/>
      <c r="JGX24" s="877"/>
      <c r="JGY24" s="877"/>
      <c r="JGZ24" s="877"/>
      <c r="JHA24" s="877"/>
      <c r="JHB24" s="877"/>
      <c r="JHC24" s="877"/>
      <c r="JHD24" s="877"/>
      <c r="JHE24" s="877"/>
      <c r="JHF24" s="877"/>
      <c r="JHG24" s="877"/>
      <c r="JHH24" s="877"/>
      <c r="JHI24" s="877"/>
      <c r="JHJ24" s="877"/>
      <c r="JHK24" s="877"/>
      <c r="JHL24" s="877"/>
      <c r="JHM24" s="877"/>
      <c r="JHN24" s="877"/>
      <c r="JHO24" s="877"/>
      <c r="JHP24" s="877"/>
      <c r="JHQ24" s="877"/>
      <c r="JHR24" s="877"/>
      <c r="JHS24" s="877"/>
      <c r="JHT24" s="877"/>
      <c r="JHU24" s="877"/>
      <c r="JHV24" s="877"/>
      <c r="JHW24" s="877"/>
      <c r="JHX24" s="877"/>
      <c r="JHY24" s="877"/>
      <c r="JHZ24" s="877"/>
      <c r="JIA24" s="877"/>
      <c r="JIB24" s="877"/>
      <c r="JIC24" s="877"/>
      <c r="JID24" s="877"/>
      <c r="JIE24" s="877"/>
      <c r="JIF24" s="877"/>
      <c r="JIG24" s="877"/>
      <c r="JIH24" s="877"/>
      <c r="JII24" s="877"/>
      <c r="JIJ24" s="877"/>
      <c r="JIK24" s="877"/>
      <c r="JIL24" s="877"/>
      <c r="JIM24" s="877"/>
      <c r="JIN24" s="877"/>
      <c r="JIO24" s="877"/>
      <c r="JIP24" s="877"/>
      <c r="JIQ24" s="877"/>
      <c r="JIR24" s="877"/>
      <c r="JIS24" s="877"/>
      <c r="JIT24" s="877"/>
      <c r="JIU24" s="877"/>
      <c r="JIV24" s="877"/>
      <c r="JIW24" s="877"/>
      <c r="JIX24" s="877"/>
      <c r="JIY24" s="877"/>
      <c r="JIZ24" s="877"/>
      <c r="JJA24" s="877"/>
      <c r="JJB24" s="877"/>
      <c r="JJC24" s="877"/>
      <c r="JJD24" s="877"/>
      <c r="JJE24" s="877"/>
      <c r="JJF24" s="877"/>
      <c r="JJG24" s="877"/>
      <c r="JJH24" s="877"/>
      <c r="JJI24" s="877"/>
      <c r="JJJ24" s="877"/>
      <c r="JJK24" s="877"/>
      <c r="JJL24" s="877"/>
      <c r="JJM24" s="877"/>
      <c r="JJN24" s="877"/>
      <c r="JJO24" s="877"/>
      <c r="JJP24" s="877"/>
      <c r="JJQ24" s="877"/>
      <c r="JJR24" s="877"/>
      <c r="JJS24" s="877"/>
      <c r="JJT24" s="877"/>
      <c r="JJU24" s="877"/>
      <c r="JJV24" s="877"/>
      <c r="JJW24" s="877"/>
      <c r="JJX24" s="877"/>
      <c r="JJY24" s="877"/>
      <c r="JJZ24" s="877"/>
      <c r="JKA24" s="877"/>
      <c r="JKB24" s="877"/>
      <c r="JKC24" s="877"/>
      <c r="JKD24" s="877"/>
      <c r="JKE24" s="877"/>
      <c r="JKF24" s="877"/>
      <c r="JKG24" s="877"/>
      <c r="JKH24" s="877"/>
      <c r="JKI24" s="877"/>
      <c r="JKJ24" s="877"/>
      <c r="JKK24" s="877"/>
      <c r="JKL24" s="877"/>
      <c r="JKM24" s="877"/>
      <c r="JKN24" s="877"/>
      <c r="JKO24" s="877"/>
      <c r="JKP24" s="877"/>
      <c r="JKQ24" s="877"/>
      <c r="JKR24" s="877"/>
      <c r="JKS24" s="877"/>
      <c r="JKT24" s="877"/>
      <c r="JKU24" s="877"/>
      <c r="JKV24" s="877"/>
      <c r="JKW24" s="877"/>
      <c r="JKX24" s="877"/>
      <c r="JKY24" s="877"/>
      <c r="JKZ24" s="877"/>
      <c r="JLA24" s="877"/>
      <c r="JLB24" s="877"/>
      <c r="JLC24" s="877"/>
      <c r="JLD24" s="877"/>
      <c r="JLE24" s="877"/>
      <c r="JLF24" s="877"/>
      <c r="JLG24" s="877"/>
      <c r="JLH24" s="877"/>
      <c r="JLI24" s="877"/>
      <c r="JLJ24" s="877"/>
      <c r="JLK24" s="877"/>
      <c r="JLL24" s="877"/>
      <c r="JLM24" s="877"/>
      <c r="JLN24" s="877"/>
      <c r="JLO24" s="877"/>
      <c r="JLP24" s="877"/>
      <c r="JLQ24" s="877"/>
      <c r="JLR24" s="877"/>
      <c r="JLS24" s="877"/>
      <c r="JLT24" s="877"/>
      <c r="JLU24" s="877"/>
      <c r="JLV24" s="877"/>
      <c r="JLW24" s="877"/>
      <c r="JLX24" s="877"/>
      <c r="JLY24" s="877"/>
      <c r="JLZ24" s="877"/>
      <c r="JMA24" s="877"/>
      <c r="JMB24" s="877"/>
      <c r="JMC24" s="877"/>
      <c r="JMD24" s="877"/>
      <c r="JME24" s="877"/>
      <c r="JMF24" s="877"/>
      <c r="JMG24" s="877"/>
      <c r="JMH24" s="877"/>
      <c r="JMI24" s="877"/>
      <c r="JMJ24" s="877"/>
      <c r="JMK24" s="877"/>
      <c r="JML24" s="877"/>
      <c r="JMM24" s="877"/>
      <c r="JMN24" s="877"/>
      <c r="JMO24" s="877"/>
      <c r="JMP24" s="877"/>
      <c r="JMQ24" s="877"/>
      <c r="JMR24" s="877"/>
      <c r="JMS24" s="877"/>
      <c r="JMT24" s="877"/>
      <c r="JMU24" s="877"/>
      <c r="JMV24" s="877"/>
      <c r="JMW24" s="877"/>
      <c r="JMX24" s="877"/>
      <c r="JMY24" s="877"/>
      <c r="JMZ24" s="877"/>
      <c r="JNA24" s="877"/>
      <c r="JNB24" s="877"/>
      <c r="JNC24" s="877"/>
      <c r="JND24" s="877"/>
      <c r="JNE24" s="877"/>
      <c r="JNF24" s="877"/>
      <c r="JNG24" s="877"/>
      <c r="JNH24" s="877"/>
      <c r="JNI24" s="877"/>
      <c r="JNJ24" s="877"/>
      <c r="JNK24" s="877"/>
      <c r="JNL24" s="877"/>
      <c r="JNM24" s="877"/>
      <c r="JNN24" s="877"/>
      <c r="JNO24" s="877"/>
      <c r="JNP24" s="877"/>
      <c r="JNQ24" s="877"/>
      <c r="JNR24" s="877"/>
      <c r="JNS24" s="877"/>
      <c r="JNT24" s="877"/>
      <c r="JNU24" s="877"/>
      <c r="JNV24" s="877"/>
      <c r="JNW24" s="877"/>
      <c r="JNX24" s="877"/>
      <c r="JNY24" s="877"/>
      <c r="JNZ24" s="877"/>
      <c r="JOA24" s="877"/>
      <c r="JOB24" s="877"/>
      <c r="JOC24" s="877"/>
      <c r="JOD24" s="877"/>
      <c r="JOE24" s="877"/>
      <c r="JOF24" s="877"/>
      <c r="JOG24" s="877"/>
      <c r="JOH24" s="877"/>
      <c r="JOI24" s="877"/>
      <c r="JOJ24" s="877"/>
      <c r="JOK24" s="877"/>
      <c r="JOL24" s="877"/>
      <c r="JOM24" s="877"/>
      <c r="JON24" s="877"/>
      <c r="JOO24" s="877"/>
      <c r="JOP24" s="877"/>
      <c r="JOQ24" s="877"/>
      <c r="JOR24" s="877"/>
      <c r="JOS24" s="877"/>
      <c r="JOT24" s="877"/>
      <c r="JOU24" s="877"/>
      <c r="JOV24" s="877"/>
      <c r="JOW24" s="877"/>
      <c r="JOX24" s="877"/>
      <c r="JOY24" s="877"/>
      <c r="JOZ24" s="877"/>
      <c r="JPA24" s="877"/>
      <c r="JPB24" s="877"/>
      <c r="JPC24" s="877"/>
      <c r="JPD24" s="877"/>
      <c r="JPE24" s="877"/>
      <c r="JPF24" s="877"/>
      <c r="JPG24" s="877"/>
      <c r="JPH24" s="877"/>
      <c r="JPI24" s="877"/>
      <c r="JPJ24" s="877"/>
      <c r="JPK24" s="877"/>
      <c r="JPL24" s="877"/>
      <c r="JPM24" s="877"/>
      <c r="JPN24" s="877"/>
      <c r="JPO24" s="877"/>
      <c r="JPP24" s="877"/>
      <c r="JPQ24" s="877"/>
      <c r="JPR24" s="877"/>
      <c r="JPS24" s="877"/>
      <c r="JPT24" s="877"/>
      <c r="JPU24" s="877"/>
      <c r="JPV24" s="877"/>
      <c r="JPW24" s="877"/>
      <c r="JPX24" s="877"/>
      <c r="JPY24" s="877"/>
      <c r="JPZ24" s="877"/>
      <c r="JQA24" s="877"/>
      <c r="JQB24" s="877"/>
      <c r="JQC24" s="877"/>
      <c r="JQD24" s="877"/>
      <c r="JQE24" s="877"/>
      <c r="JQF24" s="877"/>
      <c r="JQG24" s="877"/>
      <c r="JQH24" s="877"/>
      <c r="JQI24" s="877"/>
      <c r="JQJ24" s="877"/>
      <c r="JQK24" s="877"/>
      <c r="JQL24" s="877"/>
      <c r="JQM24" s="877"/>
      <c r="JQN24" s="877"/>
      <c r="JQO24" s="877"/>
      <c r="JQP24" s="877"/>
      <c r="JQQ24" s="877"/>
      <c r="JQR24" s="877"/>
      <c r="JQS24" s="877"/>
      <c r="JQT24" s="877"/>
      <c r="JQU24" s="877"/>
      <c r="JQV24" s="877"/>
      <c r="JQW24" s="877"/>
      <c r="JQX24" s="877"/>
      <c r="JQY24" s="877"/>
      <c r="JQZ24" s="877"/>
      <c r="JRA24" s="877"/>
      <c r="JRB24" s="877"/>
      <c r="JRC24" s="877"/>
      <c r="JRD24" s="877"/>
      <c r="JRE24" s="877"/>
      <c r="JRF24" s="877"/>
      <c r="JRG24" s="877"/>
      <c r="JRH24" s="877"/>
      <c r="JRI24" s="877"/>
      <c r="JRJ24" s="877"/>
      <c r="JRK24" s="877"/>
      <c r="JRL24" s="877"/>
      <c r="JRM24" s="877"/>
      <c r="JRN24" s="877"/>
      <c r="JRO24" s="877"/>
      <c r="JRP24" s="877"/>
      <c r="JRQ24" s="877"/>
      <c r="JRR24" s="877"/>
      <c r="JRS24" s="877"/>
      <c r="JRT24" s="877"/>
      <c r="JRU24" s="877"/>
      <c r="JRV24" s="877"/>
      <c r="JRW24" s="877"/>
      <c r="JRX24" s="877"/>
      <c r="JRY24" s="877"/>
      <c r="JRZ24" s="877"/>
      <c r="JSA24" s="877"/>
      <c r="JSB24" s="877"/>
      <c r="JSC24" s="877"/>
      <c r="JSD24" s="877"/>
      <c r="JSE24" s="877"/>
      <c r="JSF24" s="877"/>
      <c r="JSG24" s="877"/>
      <c r="JSH24" s="877"/>
      <c r="JSI24" s="877"/>
      <c r="JSJ24" s="877"/>
      <c r="JSK24" s="877"/>
      <c r="JSL24" s="877"/>
      <c r="JSM24" s="877"/>
      <c r="JSN24" s="877"/>
      <c r="JSO24" s="877"/>
      <c r="JSP24" s="877"/>
      <c r="JSQ24" s="877"/>
      <c r="JSR24" s="877"/>
      <c r="JSS24" s="877"/>
      <c r="JST24" s="877"/>
      <c r="JSU24" s="877"/>
      <c r="JSV24" s="877"/>
      <c r="JSW24" s="877"/>
      <c r="JSX24" s="877"/>
      <c r="JSY24" s="877"/>
      <c r="JSZ24" s="877"/>
      <c r="JTA24" s="877"/>
      <c r="JTB24" s="877"/>
      <c r="JTC24" s="877"/>
      <c r="JTD24" s="877"/>
      <c r="JTE24" s="877"/>
      <c r="JTF24" s="877"/>
      <c r="JTG24" s="877"/>
      <c r="JTH24" s="877"/>
      <c r="JTI24" s="877"/>
      <c r="JTJ24" s="877"/>
      <c r="JTK24" s="877"/>
      <c r="JTL24" s="877"/>
      <c r="JTM24" s="877"/>
      <c r="JTN24" s="877"/>
      <c r="JTO24" s="877"/>
      <c r="JTP24" s="877"/>
      <c r="JTQ24" s="877"/>
      <c r="JTR24" s="877"/>
      <c r="JTS24" s="877"/>
      <c r="JTT24" s="877"/>
      <c r="JTU24" s="877"/>
      <c r="JTV24" s="877"/>
      <c r="JTW24" s="877"/>
      <c r="JTX24" s="877"/>
      <c r="JTY24" s="877"/>
      <c r="JTZ24" s="877"/>
      <c r="JUA24" s="877"/>
      <c r="JUB24" s="877"/>
      <c r="JUC24" s="877"/>
      <c r="JUD24" s="877"/>
      <c r="JUE24" s="877"/>
      <c r="JUF24" s="877"/>
      <c r="JUG24" s="877"/>
      <c r="JUH24" s="877"/>
      <c r="JUI24" s="877"/>
      <c r="JUJ24" s="877"/>
      <c r="JUK24" s="877"/>
      <c r="JUL24" s="877"/>
      <c r="JUM24" s="877"/>
      <c r="JUN24" s="877"/>
      <c r="JUO24" s="877"/>
      <c r="JUP24" s="877"/>
      <c r="JUQ24" s="877"/>
      <c r="JUR24" s="877"/>
      <c r="JUS24" s="877"/>
      <c r="JUT24" s="877"/>
      <c r="JUU24" s="877"/>
      <c r="JUV24" s="877"/>
      <c r="JUW24" s="877"/>
      <c r="JUX24" s="877"/>
      <c r="JUY24" s="877"/>
      <c r="JUZ24" s="877"/>
      <c r="JVA24" s="877"/>
      <c r="JVB24" s="877"/>
      <c r="JVC24" s="877"/>
      <c r="JVD24" s="877"/>
      <c r="JVE24" s="877"/>
      <c r="JVF24" s="877"/>
      <c r="JVG24" s="877"/>
      <c r="JVH24" s="877"/>
      <c r="JVI24" s="877"/>
      <c r="JVJ24" s="877"/>
      <c r="JVK24" s="877"/>
      <c r="JVL24" s="877"/>
      <c r="JVM24" s="877"/>
      <c r="JVN24" s="877"/>
      <c r="JVO24" s="877"/>
      <c r="JVP24" s="877"/>
      <c r="JVQ24" s="877"/>
      <c r="JVR24" s="877"/>
      <c r="JVS24" s="877"/>
      <c r="JVT24" s="877"/>
      <c r="JVU24" s="877"/>
      <c r="JVV24" s="877"/>
      <c r="JVW24" s="877"/>
      <c r="JVX24" s="877"/>
      <c r="JVY24" s="877"/>
      <c r="JVZ24" s="877"/>
      <c r="JWA24" s="877"/>
      <c r="JWB24" s="877"/>
      <c r="JWC24" s="877"/>
      <c r="JWD24" s="877"/>
      <c r="JWE24" s="877"/>
      <c r="JWF24" s="877"/>
      <c r="JWG24" s="877"/>
      <c r="JWH24" s="877"/>
      <c r="JWI24" s="877"/>
      <c r="JWJ24" s="877"/>
      <c r="JWK24" s="877"/>
      <c r="JWL24" s="877"/>
      <c r="JWM24" s="877"/>
      <c r="JWN24" s="877"/>
      <c r="JWO24" s="877"/>
      <c r="JWP24" s="877"/>
      <c r="JWQ24" s="877"/>
      <c r="JWR24" s="877"/>
      <c r="JWS24" s="877"/>
      <c r="JWT24" s="877"/>
      <c r="JWU24" s="877"/>
      <c r="JWV24" s="877"/>
      <c r="JWW24" s="877"/>
      <c r="JWX24" s="877"/>
      <c r="JWY24" s="877"/>
      <c r="JWZ24" s="877"/>
      <c r="JXA24" s="877"/>
      <c r="JXB24" s="877"/>
      <c r="JXC24" s="877"/>
      <c r="JXD24" s="877"/>
      <c r="JXE24" s="877"/>
      <c r="JXF24" s="877"/>
      <c r="JXG24" s="877"/>
      <c r="JXH24" s="877"/>
      <c r="JXI24" s="877"/>
      <c r="JXJ24" s="877"/>
      <c r="JXK24" s="877"/>
      <c r="JXL24" s="877"/>
      <c r="JXM24" s="877"/>
      <c r="JXN24" s="877"/>
      <c r="JXO24" s="877"/>
      <c r="JXP24" s="877"/>
      <c r="JXQ24" s="877"/>
      <c r="JXR24" s="877"/>
      <c r="JXS24" s="877"/>
      <c r="JXT24" s="877"/>
      <c r="JXU24" s="877"/>
      <c r="JXV24" s="877"/>
      <c r="JXW24" s="877"/>
      <c r="JXX24" s="877"/>
      <c r="JXY24" s="877"/>
      <c r="JXZ24" s="877"/>
      <c r="JYA24" s="877"/>
      <c r="JYB24" s="877"/>
      <c r="JYC24" s="877"/>
      <c r="JYD24" s="877"/>
      <c r="JYE24" s="877"/>
      <c r="JYF24" s="877"/>
      <c r="JYG24" s="877"/>
      <c r="JYH24" s="877"/>
      <c r="JYI24" s="877"/>
      <c r="JYJ24" s="877"/>
      <c r="JYK24" s="877"/>
      <c r="JYL24" s="877"/>
      <c r="JYM24" s="877"/>
      <c r="JYN24" s="877"/>
      <c r="JYO24" s="877"/>
      <c r="JYP24" s="877"/>
      <c r="JYQ24" s="877"/>
      <c r="JYR24" s="877"/>
      <c r="JYS24" s="877"/>
      <c r="JYT24" s="877"/>
      <c r="JYU24" s="877"/>
      <c r="JYV24" s="877"/>
      <c r="JYW24" s="877"/>
      <c r="JYX24" s="877"/>
      <c r="JYY24" s="877"/>
      <c r="JYZ24" s="877"/>
      <c r="JZA24" s="877"/>
      <c r="JZB24" s="877"/>
      <c r="JZC24" s="877"/>
      <c r="JZD24" s="877"/>
      <c r="JZE24" s="877"/>
      <c r="JZF24" s="877"/>
      <c r="JZG24" s="877"/>
      <c r="JZH24" s="877"/>
      <c r="JZI24" s="877"/>
      <c r="JZJ24" s="877"/>
      <c r="JZK24" s="877"/>
      <c r="JZL24" s="877"/>
      <c r="JZM24" s="877"/>
      <c r="JZN24" s="877"/>
      <c r="JZO24" s="877"/>
      <c r="JZP24" s="877"/>
      <c r="JZQ24" s="877"/>
      <c r="JZR24" s="877"/>
      <c r="JZS24" s="877"/>
      <c r="JZT24" s="877"/>
      <c r="JZU24" s="877"/>
      <c r="JZV24" s="877"/>
      <c r="JZW24" s="877"/>
      <c r="JZX24" s="877"/>
      <c r="JZY24" s="877"/>
      <c r="JZZ24" s="877"/>
      <c r="KAA24" s="877"/>
      <c r="KAB24" s="877"/>
      <c r="KAC24" s="877"/>
      <c r="KAD24" s="877"/>
      <c r="KAE24" s="877"/>
      <c r="KAF24" s="877"/>
      <c r="KAG24" s="877"/>
      <c r="KAH24" s="877"/>
      <c r="KAI24" s="877"/>
      <c r="KAJ24" s="877"/>
      <c r="KAK24" s="877"/>
      <c r="KAL24" s="877"/>
      <c r="KAM24" s="877"/>
      <c r="KAN24" s="877"/>
      <c r="KAO24" s="877"/>
      <c r="KAP24" s="877"/>
      <c r="KAQ24" s="877"/>
      <c r="KAR24" s="877"/>
      <c r="KAS24" s="877"/>
      <c r="KAT24" s="877"/>
      <c r="KAU24" s="877"/>
      <c r="KAV24" s="877"/>
      <c r="KAW24" s="877"/>
      <c r="KAX24" s="877"/>
      <c r="KAY24" s="877"/>
      <c r="KAZ24" s="877"/>
      <c r="KBA24" s="877"/>
      <c r="KBB24" s="877"/>
      <c r="KBC24" s="877"/>
      <c r="KBD24" s="877"/>
      <c r="KBE24" s="877"/>
      <c r="KBF24" s="877"/>
      <c r="KBG24" s="877"/>
      <c r="KBH24" s="877"/>
      <c r="KBI24" s="877"/>
      <c r="KBJ24" s="877"/>
      <c r="KBK24" s="877"/>
      <c r="KBL24" s="877"/>
      <c r="KBM24" s="877"/>
      <c r="KBN24" s="877"/>
      <c r="KBO24" s="877"/>
      <c r="KBP24" s="877"/>
      <c r="KBQ24" s="877"/>
      <c r="KBR24" s="877"/>
      <c r="KBS24" s="877"/>
      <c r="KBT24" s="877"/>
      <c r="KBU24" s="877"/>
      <c r="KBV24" s="877"/>
      <c r="KBW24" s="877"/>
      <c r="KBX24" s="877"/>
      <c r="KBY24" s="877"/>
      <c r="KBZ24" s="877"/>
      <c r="KCA24" s="877"/>
      <c r="KCB24" s="877"/>
      <c r="KCC24" s="877"/>
      <c r="KCD24" s="877"/>
      <c r="KCE24" s="877"/>
      <c r="KCF24" s="877"/>
      <c r="KCG24" s="877"/>
      <c r="KCH24" s="877"/>
      <c r="KCI24" s="877"/>
      <c r="KCJ24" s="877"/>
      <c r="KCK24" s="877"/>
      <c r="KCL24" s="877"/>
      <c r="KCM24" s="877"/>
      <c r="KCN24" s="877"/>
      <c r="KCO24" s="877"/>
      <c r="KCP24" s="877"/>
      <c r="KCQ24" s="877"/>
      <c r="KCR24" s="877"/>
      <c r="KCS24" s="877"/>
      <c r="KCT24" s="877"/>
      <c r="KCU24" s="877"/>
      <c r="KCV24" s="877"/>
      <c r="KCW24" s="877"/>
      <c r="KCX24" s="877"/>
      <c r="KCY24" s="877"/>
      <c r="KCZ24" s="877"/>
      <c r="KDA24" s="877"/>
      <c r="KDB24" s="877"/>
      <c r="KDC24" s="877"/>
      <c r="KDD24" s="877"/>
      <c r="KDE24" s="877"/>
      <c r="KDF24" s="877"/>
      <c r="KDG24" s="877"/>
      <c r="KDH24" s="877"/>
      <c r="KDI24" s="877"/>
      <c r="KDJ24" s="877"/>
      <c r="KDK24" s="877"/>
      <c r="KDL24" s="877"/>
      <c r="KDM24" s="877"/>
      <c r="KDN24" s="877"/>
      <c r="KDO24" s="877"/>
      <c r="KDP24" s="877"/>
      <c r="KDQ24" s="877"/>
      <c r="KDR24" s="877"/>
      <c r="KDS24" s="877"/>
      <c r="KDT24" s="877"/>
      <c r="KDU24" s="877"/>
      <c r="KDV24" s="877"/>
      <c r="KDW24" s="877"/>
      <c r="KDX24" s="877"/>
      <c r="KDY24" s="877"/>
      <c r="KDZ24" s="877"/>
      <c r="KEA24" s="877"/>
      <c r="KEB24" s="877"/>
      <c r="KEC24" s="877"/>
      <c r="KED24" s="877"/>
      <c r="KEE24" s="877"/>
      <c r="KEF24" s="877"/>
      <c r="KEG24" s="877"/>
      <c r="KEH24" s="877"/>
      <c r="KEI24" s="877"/>
      <c r="KEJ24" s="877"/>
      <c r="KEK24" s="877"/>
      <c r="KEL24" s="877"/>
      <c r="KEM24" s="877"/>
      <c r="KEN24" s="877"/>
      <c r="KEO24" s="877"/>
      <c r="KEP24" s="877"/>
      <c r="KEQ24" s="877"/>
      <c r="KER24" s="877"/>
      <c r="KES24" s="877"/>
      <c r="KET24" s="877"/>
      <c r="KEU24" s="877"/>
      <c r="KEV24" s="877"/>
      <c r="KEW24" s="877"/>
      <c r="KEX24" s="877"/>
      <c r="KEY24" s="877"/>
      <c r="KEZ24" s="877"/>
      <c r="KFA24" s="877"/>
      <c r="KFB24" s="877"/>
      <c r="KFC24" s="877"/>
      <c r="KFD24" s="877"/>
      <c r="KFE24" s="877"/>
      <c r="KFF24" s="877"/>
      <c r="KFG24" s="877"/>
      <c r="KFH24" s="877"/>
      <c r="KFI24" s="877"/>
      <c r="KFJ24" s="877"/>
      <c r="KFK24" s="877"/>
      <c r="KFL24" s="877"/>
      <c r="KFM24" s="877"/>
      <c r="KFN24" s="877"/>
      <c r="KFO24" s="877"/>
      <c r="KFP24" s="877"/>
      <c r="KFQ24" s="877"/>
      <c r="KFR24" s="877"/>
      <c r="KFS24" s="877"/>
      <c r="KFT24" s="877"/>
      <c r="KFU24" s="877"/>
      <c r="KFV24" s="877"/>
      <c r="KFW24" s="877"/>
      <c r="KFX24" s="877"/>
      <c r="KFY24" s="877"/>
      <c r="KFZ24" s="877"/>
      <c r="KGA24" s="877"/>
      <c r="KGB24" s="877"/>
      <c r="KGC24" s="877"/>
      <c r="KGD24" s="877"/>
      <c r="KGE24" s="877"/>
      <c r="KGF24" s="877"/>
      <c r="KGG24" s="877"/>
      <c r="KGH24" s="877"/>
      <c r="KGI24" s="877"/>
      <c r="KGJ24" s="877"/>
      <c r="KGK24" s="877"/>
      <c r="KGL24" s="877"/>
      <c r="KGM24" s="877"/>
      <c r="KGN24" s="877"/>
      <c r="KGO24" s="877"/>
      <c r="KGP24" s="877"/>
      <c r="KGQ24" s="877"/>
      <c r="KGR24" s="877"/>
      <c r="KGS24" s="877"/>
      <c r="KGT24" s="877"/>
      <c r="KGU24" s="877"/>
      <c r="KGV24" s="877"/>
      <c r="KGW24" s="877"/>
      <c r="KGX24" s="877"/>
      <c r="KGY24" s="877"/>
      <c r="KGZ24" s="877"/>
      <c r="KHA24" s="877"/>
      <c r="KHB24" s="877"/>
      <c r="KHC24" s="877"/>
      <c r="KHD24" s="877"/>
      <c r="KHE24" s="877"/>
      <c r="KHF24" s="877"/>
      <c r="KHG24" s="877"/>
      <c r="KHH24" s="877"/>
      <c r="KHI24" s="877"/>
      <c r="KHJ24" s="877"/>
      <c r="KHK24" s="877"/>
      <c r="KHL24" s="877"/>
      <c r="KHM24" s="877"/>
      <c r="KHN24" s="877"/>
      <c r="KHO24" s="877"/>
      <c r="KHP24" s="877"/>
      <c r="KHQ24" s="877"/>
      <c r="KHR24" s="877"/>
      <c r="KHS24" s="877"/>
      <c r="KHT24" s="877"/>
      <c r="KHU24" s="877"/>
      <c r="KHV24" s="877"/>
      <c r="KHW24" s="877"/>
      <c r="KHX24" s="877"/>
      <c r="KHY24" s="877"/>
      <c r="KHZ24" s="877"/>
      <c r="KIA24" s="877"/>
      <c r="KIB24" s="877"/>
      <c r="KIC24" s="877"/>
      <c r="KID24" s="877"/>
      <c r="KIE24" s="877"/>
      <c r="KIF24" s="877"/>
      <c r="KIG24" s="877"/>
      <c r="KIH24" s="877"/>
      <c r="KII24" s="877"/>
      <c r="KIJ24" s="877"/>
      <c r="KIK24" s="877"/>
      <c r="KIL24" s="877"/>
      <c r="KIM24" s="877"/>
      <c r="KIN24" s="877"/>
      <c r="KIO24" s="877"/>
      <c r="KIP24" s="877"/>
      <c r="KIQ24" s="877"/>
      <c r="KIR24" s="877"/>
      <c r="KIS24" s="877"/>
      <c r="KIT24" s="877"/>
      <c r="KIU24" s="877"/>
      <c r="KIV24" s="877"/>
      <c r="KIW24" s="877"/>
      <c r="KIX24" s="877"/>
      <c r="KIY24" s="877"/>
      <c r="KIZ24" s="877"/>
      <c r="KJA24" s="877"/>
      <c r="KJB24" s="877"/>
      <c r="KJC24" s="877"/>
      <c r="KJD24" s="877"/>
      <c r="KJE24" s="877"/>
      <c r="KJF24" s="877"/>
      <c r="KJG24" s="877"/>
      <c r="KJH24" s="877"/>
      <c r="KJI24" s="877"/>
      <c r="KJJ24" s="877"/>
      <c r="KJK24" s="877"/>
      <c r="KJL24" s="877"/>
      <c r="KJM24" s="877"/>
      <c r="KJN24" s="877"/>
      <c r="KJO24" s="877"/>
      <c r="KJP24" s="877"/>
      <c r="KJQ24" s="877"/>
      <c r="KJR24" s="877"/>
      <c r="KJS24" s="877"/>
      <c r="KJT24" s="877"/>
      <c r="KJU24" s="877"/>
      <c r="KJV24" s="877"/>
      <c r="KJW24" s="877"/>
      <c r="KJX24" s="877"/>
      <c r="KJY24" s="877"/>
      <c r="KJZ24" s="877"/>
      <c r="KKA24" s="877"/>
      <c r="KKB24" s="877"/>
      <c r="KKC24" s="877"/>
      <c r="KKD24" s="877"/>
      <c r="KKE24" s="877"/>
      <c r="KKF24" s="877"/>
      <c r="KKG24" s="877"/>
      <c r="KKH24" s="877"/>
      <c r="KKI24" s="877"/>
      <c r="KKJ24" s="877"/>
      <c r="KKK24" s="877"/>
      <c r="KKL24" s="877"/>
      <c r="KKM24" s="877"/>
      <c r="KKN24" s="877"/>
      <c r="KKO24" s="877"/>
      <c r="KKP24" s="877"/>
      <c r="KKQ24" s="877"/>
      <c r="KKR24" s="877"/>
      <c r="KKS24" s="877"/>
      <c r="KKT24" s="877"/>
      <c r="KKU24" s="877"/>
      <c r="KKV24" s="877"/>
      <c r="KKW24" s="877"/>
      <c r="KKX24" s="877"/>
      <c r="KKY24" s="877"/>
      <c r="KKZ24" s="877"/>
      <c r="KLA24" s="877"/>
      <c r="KLB24" s="877"/>
      <c r="KLC24" s="877"/>
      <c r="KLD24" s="877"/>
      <c r="KLE24" s="877"/>
      <c r="KLF24" s="877"/>
      <c r="KLG24" s="877"/>
      <c r="KLH24" s="877"/>
      <c r="KLI24" s="877"/>
      <c r="KLJ24" s="877"/>
      <c r="KLK24" s="877"/>
      <c r="KLL24" s="877"/>
      <c r="KLM24" s="877"/>
      <c r="KLN24" s="877"/>
      <c r="KLO24" s="877"/>
      <c r="KLP24" s="877"/>
      <c r="KLQ24" s="877"/>
      <c r="KLR24" s="877"/>
      <c r="KLS24" s="877"/>
      <c r="KLT24" s="877"/>
      <c r="KLU24" s="877"/>
      <c r="KLV24" s="877"/>
      <c r="KLW24" s="877"/>
      <c r="KLX24" s="877"/>
      <c r="KLY24" s="877"/>
      <c r="KLZ24" s="877"/>
      <c r="KMA24" s="877"/>
      <c r="KMB24" s="877"/>
      <c r="KMC24" s="877"/>
      <c r="KMD24" s="877"/>
      <c r="KME24" s="877"/>
      <c r="KMF24" s="877"/>
      <c r="KMG24" s="877"/>
      <c r="KMH24" s="877"/>
      <c r="KMI24" s="877"/>
      <c r="KMJ24" s="877"/>
      <c r="KMK24" s="877"/>
      <c r="KML24" s="877"/>
      <c r="KMM24" s="877"/>
      <c r="KMN24" s="877"/>
      <c r="KMO24" s="877"/>
      <c r="KMP24" s="877"/>
      <c r="KMQ24" s="877"/>
      <c r="KMR24" s="877"/>
      <c r="KMS24" s="877"/>
      <c r="KMT24" s="877"/>
      <c r="KMU24" s="877"/>
      <c r="KMV24" s="877"/>
      <c r="KMW24" s="877"/>
      <c r="KMX24" s="877"/>
      <c r="KMY24" s="877"/>
      <c r="KMZ24" s="877"/>
      <c r="KNA24" s="877"/>
      <c r="KNB24" s="877"/>
      <c r="KNC24" s="877"/>
      <c r="KND24" s="877"/>
      <c r="KNE24" s="877"/>
      <c r="KNF24" s="877"/>
      <c r="KNG24" s="877"/>
      <c r="KNH24" s="877"/>
      <c r="KNI24" s="877"/>
      <c r="KNJ24" s="877"/>
      <c r="KNK24" s="877"/>
      <c r="KNL24" s="877"/>
      <c r="KNM24" s="877"/>
      <c r="KNN24" s="877"/>
      <c r="KNO24" s="877"/>
      <c r="KNP24" s="877"/>
      <c r="KNQ24" s="877"/>
      <c r="KNR24" s="877"/>
      <c r="KNS24" s="877"/>
      <c r="KNT24" s="877"/>
      <c r="KNU24" s="877"/>
      <c r="KNV24" s="877"/>
      <c r="KNW24" s="877"/>
      <c r="KNX24" s="877"/>
      <c r="KNY24" s="877"/>
      <c r="KNZ24" s="877"/>
      <c r="KOA24" s="877"/>
      <c r="KOB24" s="877"/>
      <c r="KOC24" s="877"/>
      <c r="KOD24" s="877"/>
      <c r="KOE24" s="877"/>
      <c r="KOF24" s="877"/>
      <c r="KOG24" s="877"/>
      <c r="KOH24" s="877"/>
      <c r="KOI24" s="877"/>
      <c r="KOJ24" s="877"/>
      <c r="KOK24" s="877"/>
      <c r="KOL24" s="877"/>
      <c r="KOM24" s="877"/>
      <c r="KON24" s="877"/>
      <c r="KOO24" s="877"/>
      <c r="KOP24" s="877"/>
      <c r="KOQ24" s="877"/>
      <c r="KOR24" s="877"/>
      <c r="KOS24" s="877"/>
      <c r="KOT24" s="877"/>
      <c r="KOU24" s="877"/>
      <c r="KOV24" s="877"/>
      <c r="KOW24" s="877"/>
      <c r="KOX24" s="877"/>
      <c r="KOY24" s="877"/>
      <c r="KOZ24" s="877"/>
      <c r="KPA24" s="877"/>
      <c r="KPB24" s="877"/>
      <c r="KPC24" s="877"/>
      <c r="KPD24" s="877"/>
      <c r="KPE24" s="877"/>
      <c r="KPF24" s="877"/>
      <c r="KPG24" s="877"/>
      <c r="KPH24" s="877"/>
      <c r="KPI24" s="877"/>
      <c r="KPJ24" s="877"/>
      <c r="KPK24" s="877"/>
      <c r="KPL24" s="877"/>
      <c r="KPM24" s="877"/>
      <c r="KPN24" s="877"/>
      <c r="KPO24" s="877"/>
      <c r="KPP24" s="877"/>
      <c r="KPQ24" s="877"/>
      <c r="KPR24" s="877"/>
      <c r="KPS24" s="877"/>
      <c r="KPT24" s="877"/>
      <c r="KPU24" s="877"/>
      <c r="KPV24" s="877"/>
      <c r="KPW24" s="877"/>
      <c r="KPX24" s="877"/>
      <c r="KPY24" s="877"/>
      <c r="KPZ24" s="877"/>
      <c r="KQA24" s="877"/>
      <c r="KQB24" s="877"/>
      <c r="KQC24" s="877"/>
      <c r="KQD24" s="877"/>
      <c r="KQE24" s="877"/>
      <c r="KQF24" s="877"/>
      <c r="KQG24" s="877"/>
      <c r="KQH24" s="877"/>
      <c r="KQI24" s="877"/>
      <c r="KQJ24" s="877"/>
      <c r="KQK24" s="877"/>
      <c r="KQL24" s="877"/>
      <c r="KQM24" s="877"/>
      <c r="KQN24" s="877"/>
      <c r="KQO24" s="877"/>
      <c r="KQP24" s="877"/>
      <c r="KQQ24" s="877"/>
      <c r="KQR24" s="877"/>
      <c r="KQS24" s="877"/>
      <c r="KQT24" s="877"/>
      <c r="KQU24" s="877"/>
      <c r="KQV24" s="877"/>
      <c r="KQW24" s="877"/>
      <c r="KQX24" s="877"/>
      <c r="KQY24" s="877"/>
      <c r="KQZ24" s="877"/>
      <c r="KRA24" s="877"/>
      <c r="KRB24" s="877"/>
      <c r="KRC24" s="877"/>
      <c r="KRD24" s="877"/>
      <c r="KRE24" s="877"/>
      <c r="KRF24" s="877"/>
      <c r="KRG24" s="877"/>
      <c r="KRH24" s="877"/>
      <c r="KRI24" s="877"/>
      <c r="KRJ24" s="877"/>
      <c r="KRK24" s="877"/>
      <c r="KRL24" s="877"/>
      <c r="KRM24" s="877"/>
      <c r="KRN24" s="877"/>
      <c r="KRO24" s="877"/>
      <c r="KRP24" s="877"/>
      <c r="KRQ24" s="877"/>
      <c r="KRR24" s="877"/>
      <c r="KRS24" s="877"/>
      <c r="KRT24" s="877"/>
      <c r="KRU24" s="877"/>
      <c r="KRV24" s="877"/>
      <c r="KRW24" s="877"/>
      <c r="KRX24" s="877"/>
      <c r="KRY24" s="877"/>
      <c r="KRZ24" s="877"/>
      <c r="KSA24" s="877"/>
      <c r="KSB24" s="877"/>
      <c r="KSC24" s="877"/>
      <c r="KSD24" s="877"/>
      <c r="KSE24" s="877"/>
      <c r="KSF24" s="877"/>
      <c r="KSG24" s="877"/>
      <c r="KSH24" s="877"/>
      <c r="KSI24" s="877"/>
      <c r="KSJ24" s="877"/>
      <c r="KSK24" s="877"/>
      <c r="KSL24" s="877"/>
      <c r="KSM24" s="877"/>
      <c r="KSN24" s="877"/>
      <c r="KSO24" s="877"/>
      <c r="KSP24" s="877"/>
      <c r="KSQ24" s="877"/>
      <c r="KSR24" s="877"/>
      <c r="KSS24" s="877"/>
      <c r="KST24" s="877"/>
      <c r="KSU24" s="877"/>
      <c r="KSV24" s="877"/>
      <c r="KSW24" s="877"/>
      <c r="KSX24" s="877"/>
      <c r="KSY24" s="877"/>
      <c r="KSZ24" s="877"/>
      <c r="KTA24" s="877"/>
      <c r="KTB24" s="877"/>
      <c r="KTC24" s="877"/>
      <c r="KTD24" s="877"/>
      <c r="KTE24" s="877"/>
      <c r="KTF24" s="877"/>
      <c r="KTG24" s="877"/>
      <c r="KTH24" s="877"/>
      <c r="KTI24" s="877"/>
      <c r="KTJ24" s="877"/>
      <c r="KTK24" s="877"/>
      <c r="KTL24" s="877"/>
      <c r="KTM24" s="877"/>
      <c r="KTN24" s="877"/>
      <c r="KTO24" s="877"/>
      <c r="KTP24" s="877"/>
      <c r="KTQ24" s="877"/>
      <c r="KTR24" s="877"/>
      <c r="KTS24" s="877"/>
      <c r="KTT24" s="877"/>
      <c r="KTU24" s="877"/>
      <c r="KTV24" s="877"/>
      <c r="KTW24" s="877"/>
      <c r="KTX24" s="877"/>
      <c r="KTY24" s="877"/>
      <c r="KTZ24" s="877"/>
      <c r="KUA24" s="877"/>
      <c r="KUB24" s="877"/>
      <c r="KUC24" s="877"/>
      <c r="KUD24" s="877"/>
      <c r="KUE24" s="877"/>
      <c r="KUF24" s="877"/>
      <c r="KUG24" s="877"/>
      <c r="KUH24" s="877"/>
      <c r="KUI24" s="877"/>
      <c r="KUJ24" s="877"/>
      <c r="KUK24" s="877"/>
      <c r="KUL24" s="877"/>
      <c r="KUM24" s="877"/>
      <c r="KUN24" s="877"/>
      <c r="KUO24" s="877"/>
      <c r="KUP24" s="877"/>
      <c r="KUQ24" s="877"/>
      <c r="KUR24" s="877"/>
      <c r="KUS24" s="877"/>
      <c r="KUT24" s="877"/>
      <c r="KUU24" s="877"/>
      <c r="KUV24" s="877"/>
      <c r="KUW24" s="877"/>
      <c r="KUX24" s="877"/>
      <c r="KUY24" s="877"/>
      <c r="KUZ24" s="877"/>
      <c r="KVA24" s="877"/>
      <c r="KVB24" s="877"/>
      <c r="KVC24" s="877"/>
      <c r="KVD24" s="877"/>
      <c r="KVE24" s="877"/>
      <c r="KVF24" s="877"/>
      <c r="KVG24" s="877"/>
      <c r="KVH24" s="877"/>
      <c r="KVI24" s="877"/>
      <c r="KVJ24" s="877"/>
      <c r="KVK24" s="877"/>
      <c r="KVL24" s="877"/>
      <c r="KVM24" s="877"/>
      <c r="KVN24" s="877"/>
      <c r="KVO24" s="877"/>
      <c r="KVP24" s="877"/>
      <c r="KVQ24" s="877"/>
      <c r="KVR24" s="877"/>
      <c r="KVS24" s="877"/>
      <c r="KVT24" s="877"/>
      <c r="KVU24" s="877"/>
      <c r="KVV24" s="877"/>
      <c r="KVW24" s="877"/>
      <c r="KVX24" s="877"/>
      <c r="KVY24" s="877"/>
      <c r="KVZ24" s="877"/>
      <c r="KWA24" s="877"/>
      <c r="KWB24" s="877"/>
      <c r="KWC24" s="877"/>
      <c r="KWD24" s="877"/>
      <c r="KWE24" s="877"/>
      <c r="KWF24" s="877"/>
      <c r="KWG24" s="877"/>
      <c r="KWH24" s="877"/>
      <c r="KWI24" s="877"/>
      <c r="KWJ24" s="877"/>
      <c r="KWK24" s="877"/>
      <c r="KWL24" s="877"/>
      <c r="KWM24" s="877"/>
      <c r="KWN24" s="877"/>
      <c r="KWO24" s="877"/>
      <c r="KWP24" s="877"/>
      <c r="KWQ24" s="877"/>
      <c r="KWR24" s="877"/>
      <c r="KWS24" s="877"/>
      <c r="KWT24" s="877"/>
      <c r="KWU24" s="877"/>
      <c r="KWV24" s="877"/>
      <c r="KWW24" s="877"/>
      <c r="KWX24" s="877"/>
      <c r="KWY24" s="877"/>
      <c r="KWZ24" s="877"/>
      <c r="KXA24" s="877"/>
      <c r="KXB24" s="877"/>
      <c r="KXC24" s="877"/>
      <c r="KXD24" s="877"/>
      <c r="KXE24" s="877"/>
      <c r="KXF24" s="877"/>
      <c r="KXG24" s="877"/>
      <c r="KXH24" s="877"/>
      <c r="KXI24" s="877"/>
      <c r="KXJ24" s="877"/>
      <c r="KXK24" s="877"/>
      <c r="KXL24" s="877"/>
      <c r="KXM24" s="877"/>
      <c r="KXN24" s="877"/>
      <c r="KXO24" s="877"/>
      <c r="KXP24" s="877"/>
      <c r="KXQ24" s="877"/>
      <c r="KXR24" s="877"/>
      <c r="KXS24" s="877"/>
      <c r="KXT24" s="877"/>
      <c r="KXU24" s="877"/>
      <c r="KXV24" s="877"/>
      <c r="KXW24" s="877"/>
      <c r="KXX24" s="877"/>
      <c r="KXY24" s="877"/>
      <c r="KXZ24" s="877"/>
      <c r="KYA24" s="877"/>
      <c r="KYB24" s="877"/>
      <c r="KYC24" s="877"/>
      <c r="KYD24" s="877"/>
      <c r="KYE24" s="877"/>
      <c r="KYF24" s="877"/>
      <c r="KYG24" s="877"/>
      <c r="KYH24" s="877"/>
      <c r="KYI24" s="877"/>
      <c r="KYJ24" s="877"/>
      <c r="KYK24" s="877"/>
      <c r="KYL24" s="877"/>
      <c r="KYM24" s="877"/>
      <c r="KYN24" s="877"/>
      <c r="KYO24" s="877"/>
      <c r="KYP24" s="877"/>
      <c r="KYQ24" s="877"/>
      <c r="KYR24" s="877"/>
      <c r="KYS24" s="877"/>
      <c r="KYT24" s="877"/>
      <c r="KYU24" s="877"/>
      <c r="KYV24" s="877"/>
      <c r="KYW24" s="877"/>
      <c r="KYX24" s="877"/>
      <c r="KYY24" s="877"/>
      <c r="KYZ24" s="877"/>
      <c r="KZA24" s="877"/>
      <c r="KZB24" s="877"/>
      <c r="KZC24" s="877"/>
      <c r="KZD24" s="877"/>
      <c r="KZE24" s="877"/>
      <c r="KZF24" s="877"/>
      <c r="KZG24" s="877"/>
      <c r="KZH24" s="877"/>
      <c r="KZI24" s="877"/>
      <c r="KZJ24" s="877"/>
      <c r="KZK24" s="877"/>
      <c r="KZL24" s="877"/>
      <c r="KZM24" s="877"/>
      <c r="KZN24" s="877"/>
      <c r="KZO24" s="877"/>
      <c r="KZP24" s="877"/>
      <c r="KZQ24" s="877"/>
      <c r="KZR24" s="877"/>
      <c r="KZS24" s="877"/>
      <c r="KZT24" s="877"/>
      <c r="KZU24" s="877"/>
      <c r="KZV24" s="877"/>
      <c r="KZW24" s="877"/>
      <c r="KZX24" s="877"/>
      <c r="KZY24" s="877"/>
      <c r="KZZ24" s="877"/>
      <c r="LAA24" s="877"/>
      <c r="LAB24" s="877"/>
      <c r="LAC24" s="877"/>
      <c r="LAD24" s="877"/>
      <c r="LAE24" s="877"/>
      <c r="LAF24" s="877"/>
      <c r="LAG24" s="877"/>
      <c r="LAH24" s="877"/>
      <c r="LAI24" s="877"/>
      <c r="LAJ24" s="877"/>
      <c r="LAK24" s="877"/>
      <c r="LAL24" s="877"/>
      <c r="LAM24" s="877"/>
      <c r="LAN24" s="877"/>
      <c r="LAO24" s="877"/>
      <c r="LAP24" s="877"/>
      <c r="LAQ24" s="877"/>
      <c r="LAR24" s="877"/>
      <c r="LAS24" s="877"/>
      <c r="LAT24" s="877"/>
      <c r="LAU24" s="877"/>
      <c r="LAV24" s="877"/>
      <c r="LAW24" s="877"/>
      <c r="LAX24" s="877"/>
      <c r="LAY24" s="877"/>
      <c r="LAZ24" s="877"/>
      <c r="LBA24" s="877"/>
      <c r="LBB24" s="877"/>
      <c r="LBC24" s="877"/>
      <c r="LBD24" s="877"/>
      <c r="LBE24" s="877"/>
      <c r="LBF24" s="877"/>
      <c r="LBG24" s="877"/>
      <c r="LBH24" s="877"/>
      <c r="LBI24" s="877"/>
      <c r="LBJ24" s="877"/>
      <c r="LBK24" s="877"/>
      <c r="LBL24" s="877"/>
      <c r="LBM24" s="877"/>
      <c r="LBN24" s="877"/>
      <c r="LBO24" s="877"/>
      <c r="LBP24" s="877"/>
      <c r="LBQ24" s="877"/>
      <c r="LBR24" s="877"/>
      <c r="LBS24" s="877"/>
      <c r="LBT24" s="877"/>
      <c r="LBU24" s="877"/>
      <c r="LBV24" s="877"/>
      <c r="LBW24" s="877"/>
      <c r="LBX24" s="877"/>
      <c r="LBY24" s="877"/>
      <c r="LBZ24" s="877"/>
      <c r="LCA24" s="877"/>
      <c r="LCB24" s="877"/>
      <c r="LCC24" s="877"/>
      <c r="LCD24" s="877"/>
      <c r="LCE24" s="877"/>
      <c r="LCF24" s="877"/>
      <c r="LCG24" s="877"/>
      <c r="LCH24" s="877"/>
      <c r="LCI24" s="877"/>
      <c r="LCJ24" s="877"/>
      <c r="LCK24" s="877"/>
      <c r="LCL24" s="877"/>
      <c r="LCM24" s="877"/>
      <c r="LCN24" s="877"/>
      <c r="LCO24" s="877"/>
      <c r="LCP24" s="877"/>
      <c r="LCQ24" s="877"/>
      <c r="LCR24" s="877"/>
      <c r="LCS24" s="877"/>
      <c r="LCT24" s="877"/>
      <c r="LCU24" s="877"/>
      <c r="LCV24" s="877"/>
      <c r="LCW24" s="877"/>
      <c r="LCX24" s="877"/>
      <c r="LCY24" s="877"/>
      <c r="LCZ24" s="877"/>
      <c r="LDA24" s="877"/>
      <c r="LDB24" s="877"/>
      <c r="LDC24" s="877"/>
      <c r="LDD24" s="877"/>
      <c r="LDE24" s="877"/>
      <c r="LDF24" s="877"/>
      <c r="LDG24" s="877"/>
      <c r="LDH24" s="877"/>
      <c r="LDI24" s="877"/>
      <c r="LDJ24" s="877"/>
      <c r="LDK24" s="877"/>
      <c r="LDL24" s="877"/>
      <c r="LDM24" s="877"/>
      <c r="LDN24" s="877"/>
      <c r="LDO24" s="877"/>
      <c r="LDP24" s="877"/>
      <c r="LDQ24" s="877"/>
      <c r="LDR24" s="877"/>
      <c r="LDS24" s="877"/>
      <c r="LDT24" s="877"/>
      <c r="LDU24" s="877"/>
      <c r="LDV24" s="877"/>
      <c r="LDW24" s="877"/>
      <c r="LDX24" s="877"/>
      <c r="LDY24" s="877"/>
      <c r="LDZ24" s="877"/>
      <c r="LEA24" s="877"/>
      <c r="LEB24" s="877"/>
      <c r="LEC24" s="877"/>
      <c r="LED24" s="877"/>
      <c r="LEE24" s="877"/>
      <c r="LEF24" s="877"/>
      <c r="LEG24" s="877"/>
      <c r="LEH24" s="877"/>
      <c r="LEI24" s="877"/>
      <c r="LEJ24" s="877"/>
      <c r="LEK24" s="877"/>
      <c r="LEL24" s="877"/>
      <c r="LEM24" s="877"/>
      <c r="LEN24" s="877"/>
      <c r="LEO24" s="877"/>
      <c r="LEP24" s="877"/>
      <c r="LEQ24" s="877"/>
      <c r="LER24" s="877"/>
      <c r="LES24" s="877"/>
      <c r="LET24" s="877"/>
      <c r="LEU24" s="877"/>
      <c r="LEV24" s="877"/>
      <c r="LEW24" s="877"/>
      <c r="LEX24" s="877"/>
      <c r="LEY24" s="877"/>
      <c r="LEZ24" s="877"/>
      <c r="LFA24" s="877"/>
      <c r="LFB24" s="877"/>
      <c r="LFC24" s="877"/>
      <c r="LFD24" s="877"/>
      <c r="LFE24" s="877"/>
      <c r="LFF24" s="877"/>
      <c r="LFG24" s="877"/>
      <c r="LFH24" s="877"/>
      <c r="LFI24" s="877"/>
      <c r="LFJ24" s="877"/>
      <c r="LFK24" s="877"/>
      <c r="LFL24" s="877"/>
      <c r="LFM24" s="877"/>
      <c r="LFN24" s="877"/>
      <c r="LFO24" s="877"/>
      <c r="LFP24" s="877"/>
      <c r="LFQ24" s="877"/>
      <c r="LFR24" s="877"/>
      <c r="LFS24" s="877"/>
      <c r="LFT24" s="877"/>
      <c r="LFU24" s="877"/>
      <c r="LFV24" s="877"/>
      <c r="LFW24" s="877"/>
      <c r="LFX24" s="877"/>
      <c r="LFY24" s="877"/>
      <c r="LFZ24" s="877"/>
      <c r="LGA24" s="877"/>
      <c r="LGB24" s="877"/>
      <c r="LGC24" s="877"/>
      <c r="LGD24" s="877"/>
      <c r="LGE24" s="877"/>
      <c r="LGF24" s="877"/>
      <c r="LGG24" s="877"/>
      <c r="LGH24" s="877"/>
      <c r="LGI24" s="877"/>
      <c r="LGJ24" s="877"/>
      <c r="LGK24" s="877"/>
      <c r="LGL24" s="877"/>
      <c r="LGM24" s="877"/>
      <c r="LGN24" s="877"/>
      <c r="LGO24" s="877"/>
      <c r="LGP24" s="877"/>
      <c r="LGQ24" s="877"/>
      <c r="LGR24" s="877"/>
      <c r="LGS24" s="877"/>
      <c r="LGT24" s="877"/>
      <c r="LGU24" s="877"/>
      <c r="LGV24" s="877"/>
      <c r="LGW24" s="877"/>
      <c r="LGX24" s="877"/>
      <c r="LGY24" s="877"/>
      <c r="LGZ24" s="877"/>
      <c r="LHA24" s="877"/>
      <c r="LHB24" s="877"/>
      <c r="LHC24" s="877"/>
      <c r="LHD24" s="877"/>
      <c r="LHE24" s="877"/>
      <c r="LHF24" s="877"/>
      <c r="LHG24" s="877"/>
      <c r="LHH24" s="877"/>
      <c r="LHI24" s="877"/>
      <c r="LHJ24" s="877"/>
      <c r="LHK24" s="877"/>
      <c r="LHL24" s="877"/>
      <c r="LHM24" s="877"/>
      <c r="LHN24" s="877"/>
      <c r="LHO24" s="877"/>
      <c r="LHP24" s="877"/>
      <c r="LHQ24" s="877"/>
      <c r="LHR24" s="877"/>
      <c r="LHS24" s="877"/>
      <c r="LHT24" s="877"/>
      <c r="LHU24" s="877"/>
      <c r="LHV24" s="877"/>
      <c r="LHW24" s="877"/>
      <c r="LHX24" s="877"/>
      <c r="LHY24" s="877"/>
      <c r="LHZ24" s="877"/>
      <c r="LIA24" s="877"/>
      <c r="LIB24" s="877"/>
      <c r="LIC24" s="877"/>
      <c r="LID24" s="877"/>
      <c r="LIE24" s="877"/>
      <c r="LIF24" s="877"/>
      <c r="LIG24" s="877"/>
      <c r="LIH24" s="877"/>
      <c r="LII24" s="877"/>
      <c r="LIJ24" s="877"/>
      <c r="LIK24" s="877"/>
      <c r="LIL24" s="877"/>
      <c r="LIM24" s="877"/>
      <c r="LIN24" s="877"/>
      <c r="LIO24" s="877"/>
      <c r="LIP24" s="877"/>
      <c r="LIQ24" s="877"/>
      <c r="LIR24" s="877"/>
      <c r="LIS24" s="877"/>
      <c r="LIT24" s="877"/>
      <c r="LIU24" s="877"/>
      <c r="LIV24" s="877"/>
      <c r="LIW24" s="877"/>
      <c r="LIX24" s="877"/>
      <c r="LIY24" s="877"/>
      <c r="LIZ24" s="877"/>
      <c r="LJA24" s="877"/>
      <c r="LJB24" s="877"/>
      <c r="LJC24" s="877"/>
      <c r="LJD24" s="877"/>
      <c r="LJE24" s="877"/>
      <c r="LJF24" s="877"/>
      <c r="LJG24" s="877"/>
      <c r="LJH24" s="877"/>
      <c r="LJI24" s="877"/>
      <c r="LJJ24" s="877"/>
      <c r="LJK24" s="877"/>
      <c r="LJL24" s="877"/>
      <c r="LJM24" s="877"/>
      <c r="LJN24" s="877"/>
      <c r="LJO24" s="877"/>
      <c r="LJP24" s="877"/>
      <c r="LJQ24" s="877"/>
      <c r="LJR24" s="877"/>
      <c r="LJS24" s="877"/>
      <c r="LJT24" s="877"/>
      <c r="LJU24" s="877"/>
      <c r="LJV24" s="877"/>
      <c r="LJW24" s="877"/>
      <c r="LJX24" s="877"/>
      <c r="LJY24" s="877"/>
      <c r="LJZ24" s="877"/>
      <c r="LKA24" s="877"/>
      <c r="LKB24" s="877"/>
      <c r="LKC24" s="877"/>
      <c r="LKD24" s="877"/>
      <c r="LKE24" s="877"/>
      <c r="LKF24" s="877"/>
      <c r="LKG24" s="877"/>
      <c r="LKH24" s="877"/>
      <c r="LKI24" s="877"/>
      <c r="LKJ24" s="877"/>
      <c r="LKK24" s="877"/>
      <c r="LKL24" s="877"/>
      <c r="LKM24" s="877"/>
      <c r="LKN24" s="877"/>
      <c r="LKO24" s="877"/>
      <c r="LKP24" s="877"/>
      <c r="LKQ24" s="877"/>
      <c r="LKR24" s="877"/>
      <c r="LKS24" s="877"/>
      <c r="LKT24" s="877"/>
      <c r="LKU24" s="877"/>
      <c r="LKV24" s="877"/>
      <c r="LKW24" s="877"/>
      <c r="LKX24" s="877"/>
      <c r="LKY24" s="877"/>
      <c r="LKZ24" s="877"/>
      <c r="LLA24" s="877"/>
      <c r="LLB24" s="877"/>
      <c r="LLC24" s="877"/>
      <c r="LLD24" s="877"/>
      <c r="LLE24" s="877"/>
      <c r="LLF24" s="877"/>
      <c r="LLG24" s="877"/>
      <c r="LLH24" s="877"/>
      <c r="LLI24" s="877"/>
      <c r="LLJ24" s="877"/>
      <c r="LLK24" s="877"/>
      <c r="LLL24" s="877"/>
      <c r="LLM24" s="877"/>
      <c r="LLN24" s="877"/>
      <c r="LLO24" s="877"/>
      <c r="LLP24" s="877"/>
      <c r="LLQ24" s="877"/>
      <c r="LLR24" s="877"/>
      <c r="LLS24" s="877"/>
      <c r="LLT24" s="877"/>
      <c r="LLU24" s="877"/>
      <c r="LLV24" s="877"/>
      <c r="LLW24" s="877"/>
      <c r="LLX24" s="877"/>
      <c r="LLY24" s="877"/>
      <c r="LLZ24" s="877"/>
      <c r="LMA24" s="877"/>
      <c r="LMB24" s="877"/>
      <c r="LMC24" s="877"/>
      <c r="LMD24" s="877"/>
      <c r="LME24" s="877"/>
      <c r="LMF24" s="877"/>
      <c r="LMG24" s="877"/>
      <c r="LMH24" s="877"/>
      <c r="LMI24" s="877"/>
      <c r="LMJ24" s="877"/>
      <c r="LMK24" s="877"/>
      <c r="LML24" s="877"/>
      <c r="LMM24" s="877"/>
      <c r="LMN24" s="877"/>
      <c r="LMO24" s="877"/>
      <c r="LMP24" s="877"/>
      <c r="LMQ24" s="877"/>
      <c r="LMR24" s="877"/>
      <c r="LMS24" s="877"/>
      <c r="LMT24" s="877"/>
      <c r="LMU24" s="877"/>
      <c r="LMV24" s="877"/>
      <c r="LMW24" s="877"/>
      <c r="LMX24" s="877"/>
      <c r="LMY24" s="877"/>
      <c r="LMZ24" s="877"/>
      <c r="LNA24" s="877"/>
      <c r="LNB24" s="877"/>
      <c r="LNC24" s="877"/>
      <c r="LND24" s="877"/>
      <c r="LNE24" s="877"/>
      <c r="LNF24" s="877"/>
      <c r="LNG24" s="877"/>
      <c r="LNH24" s="877"/>
      <c r="LNI24" s="877"/>
      <c r="LNJ24" s="877"/>
      <c r="LNK24" s="877"/>
      <c r="LNL24" s="877"/>
      <c r="LNM24" s="877"/>
      <c r="LNN24" s="877"/>
      <c r="LNO24" s="877"/>
      <c r="LNP24" s="877"/>
      <c r="LNQ24" s="877"/>
      <c r="LNR24" s="877"/>
      <c r="LNS24" s="877"/>
      <c r="LNT24" s="877"/>
      <c r="LNU24" s="877"/>
      <c r="LNV24" s="877"/>
      <c r="LNW24" s="877"/>
      <c r="LNX24" s="877"/>
      <c r="LNY24" s="877"/>
      <c r="LNZ24" s="877"/>
      <c r="LOA24" s="877"/>
      <c r="LOB24" s="877"/>
      <c r="LOC24" s="877"/>
      <c r="LOD24" s="877"/>
      <c r="LOE24" s="877"/>
      <c r="LOF24" s="877"/>
      <c r="LOG24" s="877"/>
      <c r="LOH24" s="877"/>
      <c r="LOI24" s="877"/>
      <c r="LOJ24" s="877"/>
      <c r="LOK24" s="877"/>
      <c r="LOL24" s="877"/>
      <c r="LOM24" s="877"/>
      <c r="LON24" s="877"/>
      <c r="LOO24" s="877"/>
      <c r="LOP24" s="877"/>
      <c r="LOQ24" s="877"/>
      <c r="LOR24" s="877"/>
      <c r="LOS24" s="877"/>
      <c r="LOT24" s="877"/>
      <c r="LOU24" s="877"/>
      <c r="LOV24" s="877"/>
      <c r="LOW24" s="877"/>
      <c r="LOX24" s="877"/>
      <c r="LOY24" s="877"/>
      <c r="LOZ24" s="877"/>
      <c r="LPA24" s="877"/>
      <c r="LPB24" s="877"/>
      <c r="LPC24" s="877"/>
      <c r="LPD24" s="877"/>
      <c r="LPE24" s="877"/>
      <c r="LPF24" s="877"/>
      <c r="LPG24" s="877"/>
      <c r="LPH24" s="877"/>
      <c r="LPI24" s="877"/>
      <c r="LPJ24" s="877"/>
      <c r="LPK24" s="877"/>
      <c r="LPL24" s="877"/>
      <c r="LPM24" s="877"/>
      <c r="LPN24" s="877"/>
      <c r="LPO24" s="877"/>
      <c r="LPP24" s="877"/>
      <c r="LPQ24" s="877"/>
      <c r="LPR24" s="877"/>
      <c r="LPS24" s="877"/>
      <c r="LPT24" s="877"/>
      <c r="LPU24" s="877"/>
      <c r="LPV24" s="877"/>
      <c r="LPW24" s="877"/>
      <c r="LPX24" s="877"/>
      <c r="LPY24" s="877"/>
      <c r="LPZ24" s="877"/>
      <c r="LQA24" s="877"/>
      <c r="LQB24" s="877"/>
      <c r="LQC24" s="877"/>
      <c r="LQD24" s="877"/>
      <c r="LQE24" s="877"/>
      <c r="LQF24" s="877"/>
      <c r="LQG24" s="877"/>
      <c r="LQH24" s="877"/>
      <c r="LQI24" s="877"/>
      <c r="LQJ24" s="877"/>
      <c r="LQK24" s="877"/>
      <c r="LQL24" s="877"/>
      <c r="LQM24" s="877"/>
      <c r="LQN24" s="877"/>
      <c r="LQO24" s="877"/>
      <c r="LQP24" s="877"/>
      <c r="LQQ24" s="877"/>
      <c r="LQR24" s="877"/>
      <c r="LQS24" s="877"/>
      <c r="LQT24" s="877"/>
      <c r="LQU24" s="877"/>
      <c r="LQV24" s="877"/>
      <c r="LQW24" s="877"/>
      <c r="LQX24" s="877"/>
      <c r="LQY24" s="877"/>
      <c r="LQZ24" s="877"/>
      <c r="LRA24" s="877"/>
      <c r="LRB24" s="877"/>
      <c r="LRC24" s="877"/>
      <c r="LRD24" s="877"/>
      <c r="LRE24" s="877"/>
      <c r="LRF24" s="877"/>
      <c r="LRG24" s="877"/>
      <c r="LRH24" s="877"/>
      <c r="LRI24" s="877"/>
      <c r="LRJ24" s="877"/>
      <c r="LRK24" s="877"/>
      <c r="LRL24" s="877"/>
      <c r="LRM24" s="877"/>
      <c r="LRN24" s="877"/>
      <c r="LRO24" s="877"/>
      <c r="LRP24" s="877"/>
      <c r="LRQ24" s="877"/>
      <c r="LRR24" s="877"/>
      <c r="LRS24" s="877"/>
      <c r="LRT24" s="877"/>
      <c r="LRU24" s="877"/>
      <c r="LRV24" s="877"/>
      <c r="LRW24" s="877"/>
      <c r="LRX24" s="877"/>
      <c r="LRY24" s="877"/>
      <c r="LRZ24" s="877"/>
      <c r="LSA24" s="877"/>
      <c r="LSB24" s="877"/>
      <c r="LSC24" s="877"/>
      <c r="LSD24" s="877"/>
      <c r="LSE24" s="877"/>
      <c r="LSF24" s="877"/>
      <c r="LSG24" s="877"/>
      <c r="LSH24" s="877"/>
      <c r="LSI24" s="877"/>
      <c r="LSJ24" s="877"/>
      <c r="LSK24" s="877"/>
      <c r="LSL24" s="877"/>
      <c r="LSM24" s="877"/>
      <c r="LSN24" s="877"/>
      <c r="LSO24" s="877"/>
      <c r="LSP24" s="877"/>
      <c r="LSQ24" s="877"/>
      <c r="LSR24" s="877"/>
      <c r="LSS24" s="877"/>
      <c r="LST24" s="877"/>
      <c r="LSU24" s="877"/>
      <c r="LSV24" s="877"/>
      <c r="LSW24" s="877"/>
      <c r="LSX24" s="877"/>
      <c r="LSY24" s="877"/>
      <c r="LSZ24" s="877"/>
      <c r="LTA24" s="877"/>
      <c r="LTB24" s="877"/>
      <c r="LTC24" s="877"/>
      <c r="LTD24" s="877"/>
      <c r="LTE24" s="877"/>
      <c r="LTF24" s="877"/>
      <c r="LTG24" s="877"/>
      <c r="LTH24" s="877"/>
      <c r="LTI24" s="877"/>
      <c r="LTJ24" s="877"/>
      <c r="LTK24" s="877"/>
      <c r="LTL24" s="877"/>
      <c r="LTM24" s="877"/>
      <c r="LTN24" s="877"/>
      <c r="LTO24" s="877"/>
      <c r="LTP24" s="877"/>
      <c r="LTQ24" s="877"/>
      <c r="LTR24" s="877"/>
      <c r="LTS24" s="877"/>
      <c r="LTT24" s="877"/>
      <c r="LTU24" s="877"/>
      <c r="LTV24" s="877"/>
      <c r="LTW24" s="877"/>
      <c r="LTX24" s="877"/>
      <c r="LTY24" s="877"/>
      <c r="LTZ24" s="877"/>
      <c r="LUA24" s="877"/>
      <c r="LUB24" s="877"/>
      <c r="LUC24" s="877"/>
      <c r="LUD24" s="877"/>
      <c r="LUE24" s="877"/>
      <c r="LUF24" s="877"/>
      <c r="LUG24" s="877"/>
      <c r="LUH24" s="877"/>
      <c r="LUI24" s="877"/>
      <c r="LUJ24" s="877"/>
      <c r="LUK24" s="877"/>
      <c r="LUL24" s="877"/>
      <c r="LUM24" s="877"/>
      <c r="LUN24" s="877"/>
      <c r="LUO24" s="877"/>
      <c r="LUP24" s="877"/>
      <c r="LUQ24" s="877"/>
      <c r="LUR24" s="877"/>
      <c r="LUS24" s="877"/>
      <c r="LUT24" s="877"/>
      <c r="LUU24" s="877"/>
      <c r="LUV24" s="877"/>
      <c r="LUW24" s="877"/>
      <c r="LUX24" s="877"/>
      <c r="LUY24" s="877"/>
      <c r="LUZ24" s="877"/>
      <c r="LVA24" s="877"/>
      <c r="LVB24" s="877"/>
      <c r="LVC24" s="877"/>
      <c r="LVD24" s="877"/>
      <c r="LVE24" s="877"/>
      <c r="LVF24" s="877"/>
      <c r="LVG24" s="877"/>
      <c r="LVH24" s="877"/>
      <c r="LVI24" s="877"/>
      <c r="LVJ24" s="877"/>
      <c r="LVK24" s="877"/>
      <c r="LVL24" s="877"/>
      <c r="LVM24" s="877"/>
      <c r="LVN24" s="877"/>
      <c r="LVO24" s="877"/>
      <c r="LVP24" s="877"/>
      <c r="LVQ24" s="877"/>
      <c r="LVR24" s="877"/>
      <c r="LVS24" s="877"/>
      <c r="LVT24" s="877"/>
      <c r="LVU24" s="877"/>
      <c r="LVV24" s="877"/>
      <c r="LVW24" s="877"/>
      <c r="LVX24" s="877"/>
      <c r="LVY24" s="877"/>
      <c r="LVZ24" s="877"/>
      <c r="LWA24" s="877"/>
      <c r="LWB24" s="877"/>
      <c r="LWC24" s="877"/>
      <c r="LWD24" s="877"/>
      <c r="LWE24" s="877"/>
      <c r="LWF24" s="877"/>
      <c r="LWG24" s="877"/>
      <c r="LWH24" s="877"/>
      <c r="LWI24" s="877"/>
      <c r="LWJ24" s="877"/>
      <c r="LWK24" s="877"/>
      <c r="LWL24" s="877"/>
      <c r="LWM24" s="877"/>
      <c r="LWN24" s="877"/>
      <c r="LWO24" s="877"/>
      <c r="LWP24" s="877"/>
      <c r="LWQ24" s="877"/>
      <c r="LWR24" s="877"/>
      <c r="LWS24" s="877"/>
      <c r="LWT24" s="877"/>
      <c r="LWU24" s="877"/>
      <c r="LWV24" s="877"/>
      <c r="LWW24" s="877"/>
      <c r="LWX24" s="877"/>
      <c r="LWY24" s="877"/>
      <c r="LWZ24" s="877"/>
      <c r="LXA24" s="877"/>
      <c r="LXB24" s="877"/>
      <c r="LXC24" s="877"/>
      <c r="LXD24" s="877"/>
      <c r="LXE24" s="877"/>
      <c r="LXF24" s="877"/>
      <c r="LXG24" s="877"/>
      <c r="LXH24" s="877"/>
      <c r="LXI24" s="877"/>
      <c r="LXJ24" s="877"/>
      <c r="LXK24" s="877"/>
      <c r="LXL24" s="877"/>
      <c r="LXM24" s="877"/>
      <c r="LXN24" s="877"/>
      <c r="LXO24" s="877"/>
      <c r="LXP24" s="877"/>
      <c r="LXQ24" s="877"/>
      <c r="LXR24" s="877"/>
      <c r="LXS24" s="877"/>
      <c r="LXT24" s="877"/>
      <c r="LXU24" s="877"/>
      <c r="LXV24" s="877"/>
      <c r="LXW24" s="877"/>
      <c r="LXX24" s="877"/>
      <c r="LXY24" s="877"/>
      <c r="LXZ24" s="877"/>
      <c r="LYA24" s="877"/>
      <c r="LYB24" s="877"/>
      <c r="LYC24" s="877"/>
      <c r="LYD24" s="877"/>
      <c r="LYE24" s="877"/>
      <c r="LYF24" s="877"/>
      <c r="LYG24" s="877"/>
      <c r="LYH24" s="877"/>
      <c r="LYI24" s="877"/>
      <c r="LYJ24" s="877"/>
      <c r="LYK24" s="877"/>
      <c r="LYL24" s="877"/>
      <c r="LYM24" s="877"/>
      <c r="LYN24" s="877"/>
      <c r="LYO24" s="877"/>
      <c r="LYP24" s="877"/>
      <c r="LYQ24" s="877"/>
      <c r="LYR24" s="877"/>
      <c r="LYS24" s="877"/>
      <c r="LYT24" s="877"/>
      <c r="LYU24" s="877"/>
      <c r="LYV24" s="877"/>
      <c r="LYW24" s="877"/>
      <c r="LYX24" s="877"/>
      <c r="LYY24" s="877"/>
      <c r="LYZ24" s="877"/>
      <c r="LZA24" s="877"/>
      <c r="LZB24" s="877"/>
      <c r="LZC24" s="877"/>
      <c r="LZD24" s="877"/>
      <c r="LZE24" s="877"/>
      <c r="LZF24" s="877"/>
      <c r="LZG24" s="877"/>
      <c r="LZH24" s="877"/>
      <c r="LZI24" s="877"/>
      <c r="LZJ24" s="877"/>
      <c r="LZK24" s="877"/>
      <c r="LZL24" s="877"/>
      <c r="LZM24" s="877"/>
      <c r="LZN24" s="877"/>
      <c r="LZO24" s="877"/>
      <c r="LZP24" s="877"/>
      <c r="LZQ24" s="877"/>
      <c r="LZR24" s="877"/>
      <c r="LZS24" s="877"/>
      <c r="LZT24" s="877"/>
      <c r="LZU24" s="877"/>
      <c r="LZV24" s="877"/>
      <c r="LZW24" s="877"/>
      <c r="LZX24" s="877"/>
      <c r="LZY24" s="877"/>
      <c r="LZZ24" s="877"/>
      <c r="MAA24" s="877"/>
      <c r="MAB24" s="877"/>
      <c r="MAC24" s="877"/>
      <c r="MAD24" s="877"/>
      <c r="MAE24" s="877"/>
      <c r="MAF24" s="877"/>
      <c r="MAG24" s="877"/>
      <c r="MAH24" s="877"/>
      <c r="MAI24" s="877"/>
      <c r="MAJ24" s="877"/>
      <c r="MAK24" s="877"/>
      <c r="MAL24" s="877"/>
      <c r="MAM24" s="877"/>
      <c r="MAN24" s="877"/>
      <c r="MAO24" s="877"/>
      <c r="MAP24" s="877"/>
      <c r="MAQ24" s="877"/>
      <c r="MAR24" s="877"/>
      <c r="MAS24" s="877"/>
      <c r="MAT24" s="877"/>
      <c r="MAU24" s="877"/>
      <c r="MAV24" s="877"/>
      <c r="MAW24" s="877"/>
      <c r="MAX24" s="877"/>
      <c r="MAY24" s="877"/>
      <c r="MAZ24" s="877"/>
      <c r="MBA24" s="877"/>
      <c r="MBB24" s="877"/>
      <c r="MBC24" s="877"/>
      <c r="MBD24" s="877"/>
      <c r="MBE24" s="877"/>
      <c r="MBF24" s="877"/>
      <c r="MBG24" s="877"/>
      <c r="MBH24" s="877"/>
      <c r="MBI24" s="877"/>
      <c r="MBJ24" s="877"/>
      <c r="MBK24" s="877"/>
      <c r="MBL24" s="877"/>
      <c r="MBM24" s="877"/>
      <c r="MBN24" s="877"/>
      <c r="MBO24" s="877"/>
      <c r="MBP24" s="877"/>
      <c r="MBQ24" s="877"/>
      <c r="MBR24" s="877"/>
      <c r="MBS24" s="877"/>
      <c r="MBT24" s="877"/>
      <c r="MBU24" s="877"/>
      <c r="MBV24" s="877"/>
      <c r="MBW24" s="877"/>
      <c r="MBX24" s="877"/>
      <c r="MBY24" s="877"/>
      <c r="MBZ24" s="877"/>
      <c r="MCA24" s="877"/>
      <c r="MCB24" s="877"/>
      <c r="MCC24" s="877"/>
      <c r="MCD24" s="877"/>
      <c r="MCE24" s="877"/>
      <c r="MCF24" s="877"/>
      <c r="MCG24" s="877"/>
      <c r="MCH24" s="877"/>
      <c r="MCI24" s="877"/>
      <c r="MCJ24" s="877"/>
      <c r="MCK24" s="877"/>
      <c r="MCL24" s="877"/>
      <c r="MCM24" s="877"/>
      <c r="MCN24" s="877"/>
      <c r="MCO24" s="877"/>
      <c r="MCP24" s="877"/>
      <c r="MCQ24" s="877"/>
      <c r="MCR24" s="877"/>
      <c r="MCS24" s="877"/>
      <c r="MCT24" s="877"/>
      <c r="MCU24" s="877"/>
      <c r="MCV24" s="877"/>
      <c r="MCW24" s="877"/>
      <c r="MCX24" s="877"/>
      <c r="MCY24" s="877"/>
      <c r="MCZ24" s="877"/>
      <c r="MDA24" s="877"/>
      <c r="MDB24" s="877"/>
      <c r="MDC24" s="877"/>
      <c r="MDD24" s="877"/>
      <c r="MDE24" s="877"/>
      <c r="MDF24" s="877"/>
      <c r="MDG24" s="877"/>
      <c r="MDH24" s="877"/>
      <c r="MDI24" s="877"/>
      <c r="MDJ24" s="877"/>
      <c r="MDK24" s="877"/>
      <c r="MDL24" s="877"/>
      <c r="MDM24" s="877"/>
      <c r="MDN24" s="877"/>
      <c r="MDO24" s="877"/>
      <c r="MDP24" s="877"/>
      <c r="MDQ24" s="877"/>
      <c r="MDR24" s="877"/>
      <c r="MDS24" s="877"/>
      <c r="MDT24" s="877"/>
      <c r="MDU24" s="877"/>
      <c r="MDV24" s="877"/>
      <c r="MDW24" s="877"/>
      <c r="MDX24" s="877"/>
      <c r="MDY24" s="877"/>
      <c r="MDZ24" s="877"/>
      <c r="MEA24" s="877"/>
      <c r="MEB24" s="877"/>
      <c r="MEC24" s="877"/>
      <c r="MED24" s="877"/>
      <c r="MEE24" s="877"/>
      <c r="MEF24" s="877"/>
      <c r="MEG24" s="877"/>
      <c r="MEH24" s="877"/>
      <c r="MEI24" s="877"/>
      <c r="MEJ24" s="877"/>
      <c r="MEK24" s="877"/>
      <c r="MEL24" s="877"/>
      <c r="MEM24" s="877"/>
      <c r="MEN24" s="877"/>
      <c r="MEO24" s="877"/>
      <c r="MEP24" s="877"/>
      <c r="MEQ24" s="877"/>
      <c r="MER24" s="877"/>
      <c r="MES24" s="877"/>
      <c r="MET24" s="877"/>
      <c r="MEU24" s="877"/>
      <c r="MEV24" s="877"/>
      <c r="MEW24" s="877"/>
      <c r="MEX24" s="877"/>
      <c r="MEY24" s="877"/>
      <c r="MEZ24" s="877"/>
      <c r="MFA24" s="877"/>
      <c r="MFB24" s="877"/>
      <c r="MFC24" s="877"/>
      <c r="MFD24" s="877"/>
      <c r="MFE24" s="877"/>
      <c r="MFF24" s="877"/>
      <c r="MFG24" s="877"/>
      <c r="MFH24" s="877"/>
      <c r="MFI24" s="877"/>
      <c r="MFJ24" s="877"/>
      <c r="MFK24" s="877"/>
      <c r="MFL24" s="877"/>
      <c r="MFM24" s="877"/>
      <c r="MFN24" s="877"/>
      <c r="MFO24" s="877"/>
      <c r="MFP24" s="877"/>
      <c r="MFQ24" s="877"/>
      <c r="MFR24" s="877"/>
      <c r="MFS24" s="877"/>
      <c r="MFT24" s="877"/>
      <c r="MFU24" s="877"/>
      <c r="MFV24" s="877"/>
      <c r="MFW24" s="877"/>
      <c r="MFX24" s="877"/>
      <c r="MFY24" s="877"/>
      <c r="MFZ24" s="877"/>
      <c r="MGA24" s="877"/>
      <c r="MGB24" s="877"/>
      <c r="MGC24" s="877"/>
      <c r="MGD24" s="877"/>
      <c r="MGE24" s="877"/>
      <c r="MGF24" s="877"/>
      <c r="MGG24" s="877"/>
      <c r="MGH24" s="877"/>
      <c r="MGI24" s="877"/>
      <c r="MGJ24" s="877"/>
      <c r="MGK24" s="877"/>
      <c r="MGL24" s="877"/>
      <c r="MGM24" s="877"/>
      <c r="MGN24" s="877"/>
      <c r="MGO24" s="877"/>
      <c r="MGP24" s="877"/>
      <c r="MGQ24" s="877"/>
      <c r="MGR24" s="877"/>
      <c r="MGS24" s="877"/>
      <c r="MGT24" s="877"/>
      <c r="MGU24" s="877"/>
      <c r="MGV24" s="877"/>
      <c r="MGW24" s="877"/>
      <c r="MGX24" s="877"/>
      <c r="MGY24" s="877"/>
      <c r="MGZ24" s="877"/>
      <c r="MHA24" s="877"/>
      <c r="MHB24" s="877"/>
      <c r="MHC24" s="877"/>
      <c r="MHD24" s="877"/>
      <c r="MHE24" s="877"/>
      <c r="MHF24" s="877"/>
      <c r="MHG24" s="877"/>
      <c r="MHH24" s="877"/>
      <c r="MHI24" s="877"/>
      <c r="MHJ24" s="877"/>
      <c r="MHK24" s="877"/>
      <c r="MHL24" s="877"/>
      <c r="MHM24" s="877"/>
      <c r="MHN24" s="877"/>
      <c r="MHO24" s="877"/>
      <c r="MHP24" s="877"/>
      <c r="MHQ24" s="877"/>
      <c r="MHR24" s="877"/>
      <c r="MHS24" s="877"/>
      <c r="MHT24" s="877"/>
      <c r="MHU24" s="877"/>
      <c r="MHV24" s="877"/>
      <c r="MHW24" s="877"/>
      <c r="MHX24" s="877"/>
      <c r="MHY24" s="877"/>
      <c r="MHZ24" s="877"/>
      <c r="MIA24" s="877"/>
      <c r="MIB24" s="877"/>
      <c r="MIC24" s="877"/>
      <c r="MID24" s="877"/>
      <c r="MIE24" s="877"/>
      <c r="MIF24" s="877"/>
      <c r="MIG24" s="877"/>
      <c r="MIH24" s="877"/>
      <c r="MII24" s="877"/>
      <c r="MIJ24" s="877"/>
      <c r="MIK24" s="877"/>
      <c r="MIL24" s="877"/>
      <c r="MIM24" s="877"/>
      <c r="MIN24" s="877"/>
      <c r="MIO24" s="877"/>
      <c r="MIP24" s="877"/>
      <c r="MIQ24" s="877"/>
      <c r="MIR24" s="877"/>
      <c r="MIS24" s="877"/>
      <c r="MIT24" s="877"/>
      <c r="MIU24" s="877"/>
      <c r="MIV24" s="877"/>
      <c r="MIW24" s="877"/>
      <c r="MIX24" s="877"/>
      <c r="MIY24" s="877"/>
      <c r="MIZ24" s="877"/>
      <c r="MJA24" s="877"/>
      <c r="MJB24" s="877"/>
      <c r="MJC24" s="877"/>
      <c r="MJD24" s="877"/>
      <c r="MJE24" s="877"/>
      <c r="MJF24" s="877"/>
      <c r="MJG24" s="877"/>
      <c r="MJH24" s="877"/>
      <c r="MJI24" s="877"/>
      <c r="MJJ24" s="877"/>
      <c r="MJK24" s="877"/>
      <c r="MJL24" s="877"/>
      <c r="MJM24" s="877"/>
      <c r="MJN24" s="877"/>
      <c r="MJO24" s="877"/>
      <c r="MJP24" s="877"/>
      <c r="MJQ24" s="877"/>
      <c r="MJR24" s="877"/>
      <c r="MJS24" s="877"/>
      <c r="MJT24" s="877"/>
      <c r="MJU24" s="877"/>
      <c r="MJV24" s="877"/>
      <c r="MJW24" s="877"/>
      <c r="MJX24" s="877"/>
      <c r="MJY24" s="877"/>
      <c r="MJZ24" s="877"/>
      <c r="MKA24" s="877"/>
      <c r="MKB24" s="877"/>
      <c r="MKC24" s="877"/>
      <c r="MKD24" s="877"/>
      <c r="MKE24" s="877"/>
      <c r="MKF24" s="877"/>
      <c r="MKG24" s="877"/>
      <c r="MKH24" s="877"/>
      <c r="MKI24" s="877"/>
      <c r="MKJ24" s="877"/>
      <c r="MKK24" s="877"/>
      <c r="MKL24" s="877"/>
      <c r="MKM24" s="877"/>
      <c r="MKN24" s="877"/>
      <c r="MKO24" s="877"/>
      <c r="MKP24" s="877"/>
      <c r="MKQ24" s="877"/>
      <c r="MKR24" s="877"/>
      <c r="MKS24" s="877"/>
      <c r="MKT24" s="877"/>
      <c r="MKU24" s="877"/>
      <c r="MKV24" s="877"/>
      <c r="MKW24" s="877"/>
      <c r="MKX24" s="877"/>
      <c r="MKY24" s="877"/>
      <c r="MKZ24" s="877"/>
      <c r="MLA24" s="877"/>
      <c r="MLB24" s="877"/>
      <c r="MLC24" s="877"/>
      <c r="MLD24" s="877"/>
      <c r="MLE24" s="877"/>
      <c r="MLF24" s="877"/>
      <c r="MLG24" s="877"/>
      <c r="MLH24" s="877"/>
      <c r="MLI24" s="877"/>
      <c r="MLJ24" s="877"/>
      <c r="MLK24" s="877"/>
      <c r="MLL24" s="877"/>
      <c r="MLM24" s="877"/>
      <c r="MLN24" s="877"/>
      <c r="MLO24" s="877"/>
      <c r="MLP24" s="877"/>
      <c r="MLQ24" s="877"/>
      <c r="MLR24" s="877"/>
      <c r="MLS24" s="877"/>
      <c r="MLT24" s="877"/>
      <c r="MLU24" s="877"/>
      <c r="MLV24" s="877"/>
      <c r="MLW24" s="877"/>
      <c r="MLX24" s="877"/>
      <c r="MLY24" s="877"/>
      <c r="MLZ24" s="877"/>
      <c r="MMA24" s="877"/>
      <c r="MMB24" s="877"/>
      <c r="MMC24" s="877"/>
      <c r="MMD24" s="877"/>
      <c r="MME24" s="877"/>
      <c r="MMF24" s="877"/>
      <c r="MMG24" s="877"/>
      <c r="MMH24" s="877"/>
      <c r="MMI24" s="877"/>
      <c r="MMJ24" s="877"/>
      <c r="MMK24" s="877"/>
      <c r="MML24" s="877"/>
      <c r="MMM24" s="877"/>
      <c r="MMN24" s="877"/>
      <c r="MMO24" s="877"/>
      <c r="MMP24" s="877"/>
      <c r="MMQ24" s="877"/>
      <c r="MMR24" s="877"/>
      <c r="MMS24" s="877"/>
      <c r="MMT24" s="877"/>
      <c r="MMU24" s="877"/>
      <c r="MMV24" s="877"/>
      <c r="MMW24" s="877"/>
      <c r="MMX24" s="877"/>
      <c r="MMY24" s="877"/>
      <c r="MMZ24" s="877"/>
      <c r="MNA24" s="877"/>
      <c r="MNB24" s="877"/>
      <c r="MNC24" s="877"/>
      <c r="MND24" s="877"/>
      <c r="MNE24" s="877"/>
      <c r="MNF24" s="877"/>
      <c r="MNG24" s="877"/>
      <c r="MNH24" s="877"/>
      <c r="MNI24" s="877"/>
      <c r="MNJ24" s="877"/>
      <c r="MNK24" s="877"/>
      <c r="MNL24" s="877"/>
      <c r="MNM24" s="877"/>
      <c r="MNN24" s="877"/>
      <c r="MNO24" s="877"/>
      <c r="MNP24" s="877"/>
      <c r="MNQ24" s="877"/>
      <c r="MNR24" s="877"/>
      <c r="MNS24" s="877"/>
      <c r="MNT24" s="877"/>
      <c r="MNU24" s="877"/>
      <c r="MNV24" s="877"/>
      <c r="MNW24" s="877"/>
      <c r="MNX24" s="877"/>
      <c r="MNY24" s="877"/>
      <c r="MNZ24" s="877"/>
      <c r="MOA24" s="877"/>
      <c r="MOB24" s="877"/>
      <c r="MOC24" s="877"/>
      <c r="MOD24" s="877"/>
      <c r="MOE24" s="877"/>
      <c r="MOF24" s="877"/>
      <c r="MOG24" s="877"/>
      <c r="MOH24" s="877"/>
      <c r="MOI24" s="877"/>
      <c r="MOJ24" s="877"/>
      <c r="MOK24" s="877"/>
      <c r="MOL24" s="877"/>
      <c r="MOM24" s="877"/>
      <c r="MON24" s="877"/>
      <c r="MOO24" s="877"/>
      <c r="MOP24" s="877"/>
      <c r="MOQ24" s="877"/>
      <c r="MOR24" s="877"/>
      <c r="MOS24" s="877"/>
      <c r="MOT24" s="877"/>
      <c r="MOU24" s="877"/>
      <c r="MOV24" s="877"/>
      <c r="MOW24" s="877"/>
      <c r="MOX24" s="877"/>
      <c r="MOY24" s="877"/>
      <c r="MOZ24" s="877"/>
      <c r="MPA24" s="877"/>
      <c r="MPB24" s="877"/>
      <c r="MPC24" s="877"/>
      <c r="MPD24" s="877"/>
      <c r="MPE24" s="877"/>
      <c r="MPF24" s="877"/>
      <c r="MPG24" s="877"/>
      <c r="MPH24" s="877"/>
      <c r="MPI24" s="877"/>
      <c r="MPJ24" s="877"/>
      <c r="MPK24" s="877"/>
      <c r="MPL24" s="877"/>
      <c r="MPM24" s="877"/>
      <c r="MPN24" s="877"/>
      <c r="MPO24" s="877"/>
      <c r="MPP24" s="877"/>
      <c r="MPQ24" s="877"/>
      <c r="MPR24" s="877"/>
      <c r="MPS24" s="877"/>
      <c r="MPT24" s="877"/>
      <c r="MPU24" s="877"/>
      <c r="MPV24" s="877"/>
      <c r="MPW24" s="877"/>
      <c r="MPX24" s="877"/>
      <c r="MPY24" s="877"/>
      <c r="MPZ24" s="877"/>
      <c r="MQA24" s="877"/>
      <c r="MQB24" s="877"/>
      <c r="MQC24" s="877"/>
      <c r="MQD24" s="877"/>
      <c r="MQE24" s="877"/>
      <c r="MQF24" s="877"/>
      <c r="MQG24" s="877"/>
      <c r="MQH24" s="877"/>
      <c r="MQI24" s="877"/>
      <c r="MQJ24" s="877"/>
      <c r="MQK24" s="877"/>
      <c r="MQL24" s="877"/>
      <c r="MQM24" s="877"/>
      <c r="MQN24" s="877"/>
      <c r="MQO24" s="877"/>
      <c r="MQP24" s="877"/>
      <c r="MQQ24" s="877"/>
      <c r="MQR24" s="877"/>
      <c r="MQS24" s="877"/>
      <c r="MQT24" s="877"/>
      <c r="MQU24" s="877"/>
      <c r="MQV24" s="877"/>
      <c r="MQW24" s="877"/>
      <c r="MQX24" s="877"/>
      <c r="MQY24" s="877"/>
      <c r="MQZ24" s="877"/>
      <c r="MRA24" s="877"/>
      <c r="MRB24" s="877"/>
      <c r="MRC24" s="877"/>
      <c r="MRD24" s="877"/>
      <c r="MRE24" s="877"/>
      <c r="MRF24" s="877"/>
      <c r="MRG24" s="877"/>
      <c r="MRH24" s="877"/>
      <c r="MRI24" s="877"/>
      <c r="MRJ24" s="877"/>
      <c r="MRK24" s="877"/>
      <c r="MRL24" s="877"/>
      <c r="MRM24" s="877"/>
      <c r="MRN24" s="877"/>
      <c r="MRO24" s="877"/>
      <c r="MRP24" s="877"/>
      <c r="MRQ24" s="877"/>
      <c r="MRR24" s="877"/>
      <c r="MRS24" s="877"/>
      <c r="MRT24" s="877"/>
      <c r="MRU24" s="877"/>
      <c r="MRV24" s="877"/>
      <c r="MRW24" s="877"/>
      <c r="MRX24" s="877"/>
      <c r="MRY24" s="877"/>
      <c r="MRZ24" s="877"/>
      <c r="MSA24" s="877"/>
      <c r="MSB24" s="877"/>
      <c r="MSC24" s="877"/>
      <c r="MSD24" s="877"/>
      <c r="MSE24" s="877"/>
      <c r="MSF24" s="877"/>
      <c r="MSG24" s="877"/>
      <c r="MSH24" s="877"/>
      <c r="MSI24" s="877"/>
      <c r="MSJ24" s="877"/>
      <c r="MSK24" s="877"/>
      <c r="MSL24" s="877"/>
      <c r="MSM24" s="877"/>
      <c r="MSN24" s="877"/>
      <c r="MSO24" s="877"/>
      <c r="MSP24" s="877"/>
      <c r="MSQ24" s="877"/>
      <c r="MSR24" s="877"/>
      <c r="MSS24" s="877"/>
      <c r="MST24" s="877"/>
      <c r="MSU24" s="877"/>
      <c r="MSV24" s="877"/>
      <c r="MSW24" s="877"/>
      <c r="MSX24" s="877"/>
      <c r="MSY24" s="877"/>
      <c r="MSZ24" s="877"/>
      <c r="MTA24" s="877"/>
      <c r="MTB24" s="877"/>
      <c r="MTC24" s="877"/>
      <c r="MTD24" s="877"/>
      <c r="MTE24" s="877"/>
      <c r="MTF24" s="877"/>
      <c r="MTG24" s="877"/>
      <c r="MTH24" s="877"/>
      <c r="MTI24" s="877"/>
      <c r="MTJ24" s="877"/>
      <c r="MTK24" s="877"/>
      <c r="MTL24" s="877"/>
      <c r="MTM24" s="877"/>
      <c r="MTN24" s="877"/>
      <c r="MTO24" s="877"/>
      <c r="MTP24" s="877"/>
      <c r="MTQ24" s="877"/>
      <c r="MTR24" s="877"/>
      <c r="MTS24" s="877"/>
      <c r="MTT24" s="877"/>
      <c r="MTU24" s="877"/>
      <c r="MTV24" s="877"/>
      <c r="MTW24" s="877"/>
      <c r="MTX24" s="877"/>
      <c r="MTY24" s="877"/>
      <c r="MTZ24" s="877"/>
      <c r="MUA24" s="877"/>
      <c r="MUB24" s="877"/>
      <c r="MUC24" s="877"/>
      <c r="MUD24" s="877"/>
      <c r="MUE24" s="877"/>
      <c r="MUF24" s="877"/>
      <c r="MUG24" s="877"/>
      <c r="MUH24" s="877"/>
      <c r="MUI24" s="877"/>
      <c r="MUJ24" s="877"/>
      <c r="MUK24" s="877"/>
      <c r="MUL24" s="877"/>
      <c r="MUM24" s="877"/>
      <c r="MUN24" s="877"/>
      <c r="MUO24" s="877"/>
      <c r="MUP24" s="877"/>
      <c r="MUQ24" s="877"/>
      <c r="MUR24" s="877"/>
      <c r="MUS24" s="877"/>
      <c r="MUT24" s="877"/>
      <c r="MUU24" s="877"/>
      <c r="MUV24" s="877"/>
      <c r="MUW24" s="877"/>
      <c r="MUX24" s="877"/>
      <c r="MUY24" s="877"/>
      <c r="MUZ24" s="877"/>
      <c r="MVA24" s="877"/>
      <c r="MVB24" s="877"/>
      <c r="MVC24" s="877"/>
      <c r="MVD24" s="877"/>
      <c r="MVE24" s="877"/>
      <c r="MVF24" s="877"/>
      <c r="MVG24" s="877"/>
      <c r="MVH24" s="877"/>
      <c r="MVI24" s="877"/>
      <c r="MVJ24" s="877"/>
      <c r="MVK24" s="877"/>
      <c r="MVL24" s="877"/>
      <c r="MVM24" s="877"/>
      <c r="MVN24" s="877"/>
      <c r="MVO24" s="877"/>
      <c r="MVP24" s="877"/>
      <c r="MVQ24" s="877"/>
      <c r="MVR24" s="877"/>
      <c r="MVS24" s="877"/>
      <c r="MVT24" s="877"/>
      <c r="MVU24" s="877"/>
      <c r="MVV24" s="877"/>
      <c r="MVW24" s="877"/>
      <c r="MVX24" s="877"/>
      <c r="MVY24" s="877"/>
      <c r="MVZ24" s="877"/>
      <c r="MWA24" s="877"/>
      <c r="MWB24" s="877"/>
      <c r="MWC24" s="877"/>
      <c r="MWD24" s="877"/>
      <c r="MWE24" s="877"/>
      <c r="MWF24" s="877"/>
      <c r="MWG24" s="877"/>
      <c r="MWH24" s="877"/>
      <c r="MWI24" s="877"/>
      <c r="MWJ24" s="877"/>
      <c r="MWK24" s="877"/>
      <c r="MWL24" s="877"/>
      <c r="MWM24" s="877"/>
      <c r="MWN24" s="877"/>
      <c r="MWO24" s="877"/>
      <c r="MWP24" s="877"/>
      <c r="MWQ24" s="877"/>
      <c r="MWR24" s="877"/>
      <c r="MWS24" s="877"/>
      <c r="MWT24" s="877"/>
      <c r="MWU24" s="877"/>
      <c r="MWV24" s="877"/>
      <c r="MWW24" s="877"/>
      <c r="MWX24" s="877"/>
      <c r="MWY24" s="877"/>
      <c r="MWZ24" s="877"/>
      <c r="MXA24" s="877"/>
      <c r="MXB24" s="877"/>
      <c r="MXC24" s="877"/>
      <c r="MXD24" s="877"/>
      <c r="MXE24" s="877"/>
      <c r="MXF24" s="877"/>
      <c r="MXG24" s="877"/>
      <c r="MXH24" s="877"/>
      <c r="MXI24" s="877"/>
      <c r="MXJ24" s="877"/>
      <c r="MXK24" s="877"/>
      <c r="MXL24" s="877"/>
      <c r="MXM24" s="877"/>
      <c r="MXN24" s="877"/>
      <c r="MXO24" s="877"/>
      <c r="MXP24" s="877"/>
      <c r="MXQ24" s="877"/>
      <c r="MXR24" s="877"/>
      <c r="MXS24" s="877"/>
      <c r="MXT24" s="877"/>
      <c r="MXU24" s="877"/>
      <c r="MXV24" s="877"/>
      <c r="MXW24" s="877"/>
      <c r="MXX24" s="877"/>
      <c r="MXY24" s="877"/>
      <c r="MXZ24" s="877"/>
      <c r="MYA24" s="877"/>
      <c r="MYB24" s="877"/>
      <c r="MYC24" s="877"/>
      <c r="MYD24" s="877"/>
      <c r="MYE24" s="877"/>
      <c r="MYF24" s="877"/>
      <c r="MYG24" s="877"/>
      <c r="MYH24" s="877"/>
      <c r="MYI24" s="877"/>
      <c r="MYJ24" s="877"/>
      <c r="MYK24" s="877"/>
      <c r="MYL24" s="877"/>
      <c r="MYM24" s="877"/>
      <c r="MYN24" s="877"/>
      <c r="MYO24" s="877"/>
      <c r="MYP24" s="877"/>
      <c r="MYQ24" s="877"/>
      <c r="MYR24" s="877"/>
      <c r="MYS24" s="877"/>
      <c r="MYT24" s="877"/>
      <c r="MYU24" s="877"/>
      <c r="MYV24" s="877"/>
      <c r="MYW24" s="877"/>
      <c r="MYX24" s="877"/>
      <c r="MYY24" s="877"/>
      <c r="MYZ24" s="877"/>
      <c r="MZA24" s="877"/>
      <c r="MZB24" s="877"/>
      <c r="MZC24" s="877"/>
      <c r="MZD24" s="877"/>
      <c r="MZE24" s="877"/>
      <c r="MZF24" s="877"/>
      <c r="MZG24" s="877"/>
      <c r="MZH24" s="877"/>
      <c r="MZI24" s="877"/>
      <c r="MZJ24" s="877"/>
      <c r="MZK24" s="877"/>
      <c r="MZL24" s="877"/>
      <c r="MZM24" s="877"/>
      <c r="MZN24" s="877"/>
      <c r="MZO24" s="877"/>
      <c r="MZP24" s="877"/>
      <c r="MZQ24" s="877"/>
      <c r="MZR24" s="877"/>
      <c r="MZS24" s="877"/>
      <c r="MZT24" s="877"/>
      <c r="MZU24" s="877"/>
      <c r="MZV24" s="877"/>
      <c r="MZW24" s="877"/>
      <c r="MZX24" s="877"/>
      <c r="MZY24" s="877"/>
      <c r="MZZ24" s="877"/>
      <c r="NAA24" s="877"/>
      <c r="NAB24" s="877"/>
      <c r="NAC24" s="877"/>
      <c r="NAD24" s="877"/>
      <c r="NAE24" s="877"/>
      <c r="NAF24" s="877"/>
      <c r="NAG24" s="877"/>
      <c r="NAH24" s="877"/>
      <c r="NAI24" s="877"/>
      <c r="NAJ24" s="877"/>
      <c r="NAK24" s="877"/>
      <c r="NAL24" s="877"/>
      <c r="NAM24" s="877"/>
      <c r="NAN24" s="877"/>
      <c r="NAO24" s="877"/>
      <c r="NAP24" s="877"/>
      <c r="NAQ24" s="877"/>
      <c r="NAR24" s="877"/>
      <c r="NAS24" s="877"/>
      <c r="NAT24" s="877"/>
      <c r="NAU24" s="877"/>
      <c r="NAV24" s="877"/>
      <c r="NAW24" s="877"/>
      <c r="NAX24" s="877"/>
      <c r="NAY24" s="877"/>
      <c r="NAZ24" s="877"/>
      <c r="NBA24" s="877"/>
      <c r="NBB24" s="877"/>
      <c r="NBC24" s="877"/>
      <c r="NBD24" s="877"/>
      <c r="NBE24" s="877"/>
      <c r="NBF24" s="877"/>
      <c r="NBG24" s="877"/>
      <c r="NBH24" s="877"/>
      <c r="NBI24" s="877"/>
      <c r="NBJ24" s="877"/>
      <c r="NBK24" s="877"/>
      <c r="NBL24" s="877"/>
      <c r="NBM24" s="877"/>
      <c r="NBN24" s="877"/>
      <c r="NBO24" s="877"/>
      <c r="NBP24" s="877"/>
      <c r="NBQ24" s="877"/>
      <c r="NBR24" s="877"/>
      <c r="NBS24" s="877"/>
      <c r="NBT24" s="877"/>
      <c r="NBU24" s="877"/>
      <c r="NBV24" s="877"/>
      <c r="NBW24" s="877"/>
      <c r="NBX24" s="877"/>
      <c r="NBY24" s="877"/>
      <c r="NBZ24" s="877"/>
      <c r="NCA24" s="877"/>
      <c r="NCB24" s="877"/>
      <c r="NCC24" s="877"/>
      <c r="NCD24" s="877"/>
      <c r="NCE24" s="877"/>
      <c r="NCF24" s="877"/>
      <c r="NCG24" s="877"/>
      <c r="NCH24" s="877"/>
      <c r="NCI24" s="877"/>
      <c r="NCJ24" s="877"/>
      <c r="NCK24" s="877"/>
      <c r="NCL24" s="877"/>
      <c r="NCM24" s="877"/>
      <c r="NCN24" s="877"/>
      <c r="NCO24" s="877"/>
      <c r="NCP24" s="877"/>
      <c r="NCQ24" s="877"/>
      <c r="NCR24" s="877"/>
      <c r="NCS24" s="877"/>
      <c r="NCT24" s="877"/>
      <c r="NCU24" s="877"/>
      <c r="NCV24" s="877"/>
      <c r="NCW24" s="877"/>
      <c r="NCX24" s="877"/>
      <c r="NCY24" s="877"/>
      <c r="NCZ24" s="877"/>
      <c r="NDA24" s="877"/>
      <c r="NDB24" s="877"/>
      <c r="NDC24" s="877"/>
      <c r="NDD24" s="877"/>
      <c r="NDE24" s="877"/>
      <c r="NDF24" s="877"/>
      <c r="NDG24" s="877"/>
      <c r="NDH24" s="877"/>
      <c r="NDI24" s="877"/>
      <c r="NDJ24" s="877"/>
      <c r="NDK24" s="877"/>
      <c r="NDL24" s="877"/>
      <c r="NDM24" s="877"/>
      <c r="NDN24" s="877"/>
      <c r="NDO24" s="877"/>
      <c r="NDP24" s="877"/>
      <c r="NDQ24" s="877"/>
      <c r="NDR24" s="877"/>
      <c r="NDS24" s="877"/>
      <c r="NDT24" s="877"/>
      <c r="NDU24" s="877"/>
      <c r="NDV24" s="877"/>
      <c r="NDW24" s="877"/>
      <c r="NDX24" s="877"/>
      <c r="NDY24" s="877"/>
      <c r="NDZ24" s="877"/>
      <c r="NEA24" s="877"/>
      <c r="NEB24" s="877"/>
      <c r="NEC24" s="877"/>
      <c r="NED24" s="877"/>
      <c r="NEE24" s="877"/>
      <c r="NEF24" s="877"/>
      <c r="NEG24" s="877"/>
      <c r="NEH24" s="877"/>
      <c r="NEI24" s="877"/>
      <c r="NEJ24" s="877"/>
      <c r="NEK24" s="877"/>
      <c r="NEL24" s="877"/>
      <c r="NEM24" s="877"/>
      <c r="NEN24" s="877"/>
      <c r="NEO24" s="877"/>
      <c r="NEP24" s="877"/>
      <c r="NEQ24" s="877"/>
      <c r="NER24" s="877"/>
      <c r="NES24" s="877"/>
      <c r="NET24" s="877"/>
      <c r="NEU24" s="877"/>
      <c r="NEV24" s="877"/>
      <c r="NEW24" s="877"/>
      <c r="NEX24" s="877"/>
      <c r="NEY24" s="877"/>
      <c r="NEZ24" s="877"/>
      <c r="NFA24" s="877"/>
      <c r="NFB24" s="877"/>
      <c r="NFC24" s="877"/>
      <c r="NFD24" s="877"/>
      <c r="NFE24" s="877"/>
      <c r="NFF24" s="877"/>
      <c r="NFG24" s="877"/>
      <c r="NFH24" s="877"/>
      <c r="NFI24" s="877"/>
      <c r="NFJ24" s="877"/>
      <c r="NFK24" s="877"/>
      <c r="NFL24" s="877"/>
      <c r="NFM24" s="877"/>
      <c r="NFN24" s="877"/>
      <c r="NFO24" s="877"/>
      <c r="NFP24" s="877"/>
      <c r="NFQ24" s="877"/>
      <c r="NFR24" s="877"/>
      <c r="NFS24" s="877"/>
      <c r="NFT24" s="877"/>
      <c r="NFU24" s="877"/>
      <c r="NFV24" s="877"/>
      <c r="NFW24" s="877"/>
      <c r="NFX24" s="877"/>
      <c r="NFY24" s="877"/>
      <c r="NFZ24" s="877"/>
      <c r="NGA24" s="877"/>
      <c r="NGB24" s="877"/>
      <c r="NGC24" s="877"/>
      <c r="NGD24" s="877"/>
      <c r="NGE24" s="877"/>
      <c r="NGF24" s="877"/>
      <c r="NGG24" s="877"/>
      <c r="NGH24" s="877"/>
      <c r="NGI24" s="877"/>
      <c r="NGJ24" s="877"/>
      <c r="NGK24" s="877"/>
      <c r="NGL24" s="877"/>
      <c r="NGM24" s="877"/>
      <c r="NGN24" s="877"/>
      <c r="NGO24" s="877"/>
      <c r="NGP24" s="877"/>
      <c r="NGQ24" s="877"/>
      <c r="NGR24" s="877"/>
      <c r="NGS24" s="877"/>
      <c r="NGT24" s="877"/>
      <c r="NGU24" s="877"/>
      <c r="NGV24" s="877"/>
      <c r="NGW24" s="877"/>
      <c r="NGX24" s="877"/>
      <c r="NGY24" s="877"/>
      <c r="NGZ24" s="877"/>
      <c r="NHA24" s="877"/>
      <c r="NHB24" s="877"/>
      <c r="NHC24" s="877"/>
      <c r="NHD24" s="877"/>
      <c r="NHE24" s="877"/>
      <c r="NHF24" s="877"/>
      <c r="NHG24" s="877"/>
      <c r="NHH24" s="877"/>
      <c r="NHI24" s="877"/>
      <c r="NHJ24" s="877"/>
      <c r="NHK24" s="877"/>
      <c r="NHL24" s="877"/>
      <c r="NHM24" s="877"/>
      <c r="NHN24" s="877"/>
      <c r="NHO24" s="877"/>
      <c r="NHP24" s="877"/>
      <c r="NHQ24" s="877"/>
      <c r="NHR24" s="877"/>
      <c r="NHS24" s="877"/>
      <c r="NHT24" s="877"/>
      <c r="NHU24" s="877"/>
      <c r="NHV24" s="877"/>
      <c r="NHW24" s="877"/>
      <c r="NHX24" s="877"/>
      <c r="NHY24" s="877"/>
      <c r="NHZ24" s="877"/>
      <c r="NIA24" s="877"/>
      <c r="NIB24" s="877"/>
      <c r="NIC24" s="877"/>
      <c r="NID24" s="877"/>
      <c r="NIE24" s="877"/>
      <c r="NIF24" s="877"/>
      <c r="NIG24" s="877"/>
      <c r="NIH24" s="877"/>
      <c r="NII24" s="877"/>
      <c r="NIJ24" s="877"/>
      <c r="NIK24" s="877"/>
      <c r="NIL24" s="877"/>
      <c r="NIM24" s="877"/>
      <c r="NIN24" s="877"/>
      <c r="NIO24" s="877"/>
      <c r="NIP24" s="877"/>
      <c r="NIQ24" s="877"/>
      <c r="NIR24" s="877"/>
      <c r="NIS24" s="877"/>
      <c r="NIT24" s="877"/>
      <c r="NIU24" s="877"/>
      <c r="NIV24" s="877"/>
      <c r="NIW24" s="877"/>
      <c r="NIX24" s="877"/>
      <c r="NIY24" s="877"/>
      <c r="NIZ24" s="877"/>
      <c r="NJA24" s="877"/>
      <c r="NJB24" s="877"/>
      <c r="NJC24" s="877"/>
      <c r="NJD24" s="877"/>
      <c r="NJE24" s="877"/>
      <c r="NJF24" s="877"/>
      <c r="NJG24" s="877"/>
      <c r="NJH24" s="877"/>
      <c r="NJI24" s="877"/>
      <c r="NJJ24" s="877"/>
      <c r="NJK24" s="877"/>
      <c r="NJL24" s="877"/>
      <c r="NJM24" s="877"/>
      <c r="NJN24" s="877"/>
      <c r="NJO24" s="877"/>
      <c r="NJP24" s="877"/>
      <c r="NJQ24" s="877"/>
      <c r="NJR24" s="877"/>
      <c r="NJS24" s="877"/>
      <c r="NJT24" s="877"/>
      <c r="NJU24" s="877"/>
      <c r="NJV24" s="877"/>
      <c r="NJW24" s="877"/>
      <c r="NJX24" s="877"/>
      <c r="NJY24" s="877"/>
      <c r="NJZ24" s="877"/>
      <c r="NKA24" s="877"/>
      <c r="NKB24" s="877"/>
      <c r="NKC24" s="877"/>
      <c r="NKD24" s="877"/>
      <c r="NKE24" s="877"/>
      <c r="NKF24" s="877"/>
      <c r="NKG24" s="877"/>
      <c r="NKH24" s="877"/>
      <c r="NKI24" s="877"/>
      <c r="NKJ24" s="877"/>
      <c r="NKK24" s="877"/>
      <c r="NKL24" s="877"/>
      <c r="NKM24" s="877"/>
      <c r="NKN24" s="877"/>
      <c r="NKO24" s="877"/>
      <c r="NKP24" s="877"/>
      <c r="NKQ24" s="877"/>
      <c r="NKR24" s="877"/>
      <c r="NKS24" s="877"/>
      <c r="NKT24" s="877"/>
      <c r="NKU24" s="877"/>
      <c r="NKV24" s="877"/>
      <c r="NKW24" s="877"/>
      <c r="NKX24" s="877"/>
      <c r="NKY24" s="877"/>
      <c r="NKZ24" s="877"/>
      <c r="NLA24" s="877"/>
      <c r="NLB24" s="877"/>
      <c r="NLC24" s="877"/>
      <c r="NLD24" s="877"/>
      <c r="NLE24" s="877"/>
      <c r="NLF24" s="877"/>
      <c r="NLG24" s="877"/>
      <c r="NLH24" s="877"/>
      <c r="NLI24" s="877"/>
      <c r="NLJ24" s="877"/>
      <c r="NLK24" s="877"/>
      <c r="NLL24" s="877"/>
      <c r="NLM24" s="877"/>
      <c r="NLN24" s="877"/>
      <c r="NLO24" s="877"/>
      <c r="NLP24" s="877"/>
      <c r="NLQ24" s="877"/>
      <c r="NLR24" s="877"/>
      <c r="NLS24" s="877"/>
      <c r="NLT24" s="877"/>
      <c r="NLU24" s="877"/>
      <c r="NLV24" s="877"/>
      <c r="NLW24" s="877"/>
      <c r="NLX24" s="877"/>
      <c r="NLY24" s="877"/>
      <c r="NLZ24" s="877"/>
      <c r="NMA24" s="877"/>
      <c r="NMB24" s="877"/>
      <c r="NMC24" s="877"/>
      <c r="NMD24" s="877"/>
      <c r="NME24" s="877"/>
      <c r="NMF24" s="877"/>
      <c r="NMG24" s="877"/>
      <c r="NMH24" s="877"/>
      <c r="NMI24" s="877"/>
      <c r="NMJ24" s="877"/>
      <c r="NMK24" s="877"/>
      <c r="NML24" s="877"/>
      <c r="NMM24" s="877"/>
      <c r="NMN24" s="877"/>
      <c r="NMO24" s="877"/>
      <c r="NMP24" s="877"/>
      <c r="NMQ24" s="877"/>
      <c r="NMR24" s="877"/>
      <c r="NMS24" s="877"/>
      <c r="NMT24" s="877"/>
      <c r="NMU24" s="877"/>
      <c r="NMV24" s="877"/>
      <c r="NMW24" s="877"/>
      <c r="NMX24" s="877"/>
      <c r="NMY24" s="877"/>
      <c r="NMZ24" s="877"/>
      <c r="NNA24" s="877"/>
      <c r="NNB24" s="877"/>
      <c r="NNC24" s="877"/>
      <c r="NND24" s="877"/>
      <c r="NNE24" s="877"/>
      <c r="NNF24" s="877"/>
      <c r="NNG24" s="877"/>
      <c r="NNH24" s="877"/>
      <c r="NNI24" s="877"/>
      <c r="NNJ24" s="877"/>
      <c r="NNK24" s="877"/>
      <c r="NNL24" s="877"/>
      <c r="NNM24" s="877"/>
      <c r="NNN24" s="877"/>
      <c r="NNO24" s="877"/>
      <c r="NNP24" s="877"/>
      <c r="NNQ24" s="877"/>
      <c r="NNR24" s="877"/>
      <c r="NNS24" s="877"/>
      <c r="NNT24" s="877"/>
      <c r="NNU24" s="877"/>
      <c r="NNV24" s="877"/>
      <c r="NNW24" s="877"/>
      <c r="NNX24" s="877"/>
      <c r="NNY24" s="877"/>
      <c r="NNZ24" s="877"/>
      <c r="NOA24" s="877"/>
      <c r="NOB24" s="877"/>
      <c r="NOC24" s="877"/>
      <c r="NOD24" s="877"/>
      <c r="NOE24" s="877"/>
      <c r="NOF24" s="877"/>
      <c r="NOG24" s="877"/>
      <c r="NOH24" s="877"/>
      <c r="NOI24" s="877"/>
      <c r="NOJ24" s="877"/>
      <c r="NOK24" s="877"/>
      <c r="NOL24" s="877"/>
      <c r="NOM24" s="877"/>
      <c r="NON24" s="877"/>
      <c r="NOO24" s="877"/>
      <c r="NOP24" s="877"/>
      <c r="NOQ24" s="877"/>
      <c r="NOR24" s="877"/>
      <c r="NOS24" s="877"/>
      <c r="NOT24" s="877"/>
      <c r="NOU24" s="877"/>
      <c r="NOV24" s="877"/>
      <c r="NOW24" s="877"/>
      <c r="NOX24" s="877"/>
      <c r="NOY24" s="877"/>
      <c r="NOZ24" s="877"/>
      <c r="NPA24" s="877"/>
      <c r="NPB24" s="877"/>
      <c r="NPC24" s="877"/>
      <c r="NPD24" s="877"/>
      <c r="NPE24" s="877"/>
      <c r="NPF24" s="877"/>
      <c r="NPG24" s="877"/>
      <c r="NPH24" s="877"/>
      <c r="NPI24" s="877"/>
      <c r="NPJ24" s="877"/>
      <c r="NPK24" s="877"/>
      <c r="NPL24" s="877"/>
      <c r="NPM24" s="877"/>
      <c r="NPN24" s="877"/>
      <c r="NPO24" s="877"/>
      <c r="NPP24" s="877"/>
      <c r="NPQ24" s="877"/>
      <c r="NPR24" s="877"/>
      <c r="NPS24" s="877"/>
      <c r="NPT24" s="877"/>
      <c r="NPU24" s="877"/>
      <c r="NPV24" s="877"/>
      <c r="NPW24" s="877"/>
      <c r="NPX24" s="877"/>
      <c r="NPY24" s="877"/>
      <c r="NPZ24" s="877"/>
      <c r="NQA24" s="877"/>
      <c r="NQB24" s="877"/>
      <c r="NQC24" s="877"/>
      <c r="NQD24" s="877"/>
      <c r="NQE24" s="877"/>
      <c r="NQF24" s="877"/>
      <c r="NQG24" s="877"/>
      <c r="NQH24" s="877"/>
      <c r="NQI24" s="877"/>
      <c r="NQJ24" s="877"/>
      <c r="NQK24" s="877"/>
      <c r="NQL24" s="877"/>
      <c r="NQM24" s="877"/>
      <c r="NQN24" s="877"/>
      <c r="NQO24" s="877"/>
      <c r="NQP24" s="877"/>
      <c r="NQQ24" s="877"/>
      <c r="NQR24" s="877"/>
      <c r="NQS24" s="877"/>
      <c r="NQT24" s="877"/>
      <c r="NQU24" s="877"/>
      <c r="NQV24" s="877"/>
      <c r="NQW24" s="877"/>
      <c r="NQX24" s="877"/>
      <c r="NQY24" s="877"/>
      <c r="NQZ24" s="877"/>
      <c r="NRA24" s="877"/>
      <c r="NRB24" s="877"/>
      <c r="NRC24" s="877"/>
      <c r="NRD24" s="877"/>
      <c r="NRE24" s="877"/>
      <c r="NRF24" s="877"/>
      <c r="NRG24" s="877"/>
      <c r="NRH24" s="877"/>
      <c r="NRI24" s="877"/>
      <c r="NRJ24" s="877"/>
      <c r="NRK24" s="877"/>
      <c r="NRL24" s="877"/>
      <c r="NRM24" s="877"/>
      <c r="NRN24" s="877"/>
      <c r="NRO24" s="877"/>
      <c r="NRP24" s="877"/>
      <c r="NRQ24" s="877"/>
      <c r="NRR24" s="877"/>
      <c r="NRS24" s="877"/>
      <c r="NRT24" s="877"/>
      <c r="NRU24" s="877"/>
      <c r="NRV24" s="877"/>
      <c r="NRW24" s="877"/>
      <c r="NRX24" s="877"/>
      <c r="NRY24" s="877"/>
      <c r="NRZ24" s="877"/>
      <c r="NSA24" s="877"/>
      <c r="NSB24" s="877"/>
      <c r="NSC24" s="877"/>
      <c r="NSD24" s="877"/>
      <c r="NSE24" s="877"/>
      <c r="NSF24" s="877"/>
      <c r="NSG24" s="877"/>
      <c r="NSH24" s="877"/>
      <c r="NSI24" s="877"/>
      <c r="NSJ24" s="877"/>
      <c r="NSK24" s="877"/>
      <c r="NSL24" s="877"/>
      <c r="NSM24" s="877"/>
      <c r="NSN24" s="877"/>
      <c r="NSO24" s="877"/>
      <c r="NSP24" s="877"/>
      <c r="NSQ24" s="877"/>
      <c r="NSR24" s="877"/>
      <c r="NSS24" s="877"/>
      <c r="NST24" s="877"/>
      <c r="NSU24" s="877"/>
      <c r="NSV24" s="877"/>
      <c r="NSW24" s="877"/>
      <c r="NSX24" s="877"/>
      <c r="NSY24" s="877"/>
      <c r="NSZ24" s="877"/>
      <c r="NTA24" s="877"/>
      <c r="NTB24" s="877"/>
      <c r="NTC24" s="877"/>
      <c r="NTD24" s="877"/>
      <c r="NTE24" s="877"/>
      <c r="NTF24" s="877"/>
      <c r="NTG24" s="877"/>
      <c r="NTH24" s="877"/>
      <c r="NTI24" s="877"/>
      <c r="NTJ24" s="877"/>
      <c r="NTK24" s="877"/>
      <c r="NTL24" s="877"/>
      <c r="NTM24" s="877"/>
      <c r="NTN24" s="877"/>
      <c r="NTO24" s="877"/>
      <c r="NTP24" s="877"/>
      <c r="NTQ24" s="877"/>
      <c r="NTR24" s="877"/>
      <c r="NTS24" s="877"/>
      <c r="NTT24" s="877"/>
      <c r="NTU24" s="877"/>
      <c r="NTV24" s="877"/>
      <c r="NTW24" s="877"/>
      <c r="NTX24" s="877"/>
      <c r="NTY24" s="877"/>
      <c r="NTZ24" s="877"/>
      <c r="NUA24" s="877"/>
      <c r="NUB24" s="877"/>
      <c r="NUC24" s="877"/>
      <c r="NUD24" s="877"/>
      <c r="NUE24" s="877"/>
      <c r="NUF24" s="877"/>
      <c r="NUG24" s="877"/>
      <c r="NUH24" s="877"/>
      <c r="NUI24" s="877"/>
      <c r="NUJ24" s="877"/>
      <c r="NUK24" s="877"/>
      <c r="NUL24" s="877"/>
      <c r="NUM24" s="877"/>
      <c r="NUN24" s="877"/>
      <c r="NUO24" s="877"/>
      <c r="NUP24" s="877"/>
      <c r="NUQ24" s="877"/>
      <c r="NUR24" s="877"/>
      <c r="NUS24" s="877"/>
      <c r="NUT24" s="877"/>
      <c r="NUU24" s="877"/>
      <c r="NUV24" s="877"/>
      <c r="NUW24" s="877"/>
      <c r="NUX24" s="877"/>
      <c r="NUY24" s="877"/>
      <c r="NUZ24" s="877"/>
      <c r="NVA24" s="877"/>
      <c r="NVB24" s="877"/>
      <c r="NVC24" s="877"/>
      <c r="NVD24" s="877"/>
      <c r="NVE24" s="877"/>
      <c r="NVF24" s="877"/>
      <c r="NVG24" s="877"/>
      <c r="NVH24" s="877"/>
      <c r="NVI24" s="877"/>
      <c r="NVJ24" s="877"/>
      <c r="NVK24" s="877"/>
      <c r="NVL24" s="877"/>
      <c r="NVM24" s="877"/>
      <c r="NVN24" s="877"/>
      <c r="NVO24" s="877"/>
      <c r="NVP24" s="877"/>
      <c r="NVQ24" s="877"/>
      <c r="NVR24" s="877"/>
      <c r="NVS24" s="877"/>
      <c r="NVT24" s="877"/>
      <c r="NVU24" s="877"/>
      <c r="NVV24" s="877"/>
      <c r="NVW24" s="877"/>
      <c r="NVX24" s="877"/>
      <c r="NVY24" s="877"/>
      <c r="NVZ24" s="877"/>
      <c r="NWA24" s="877"/>
      <c r="NWB24" s="877"/>
      <c r="NWC24" s="877"/>
      <c r="NWD24" s="877"/>
      <c r="NWE24" s="877"/>
      <c r="NWF24" s="877"/>
      <c r="NWG24" s="877"/>
      <c r="NWH24" s="877"/>
      <c r="NWI24" s="877"/>
      <c r="NWJ24" s="877"/>
      <c r="NWK24" s="877"/>
      <c r="NWL24" s="877"/>
      <c r="NWM24" s="877"/>
      <c r="NWN24" s="877"/>
      <c r="NWO24" s="877"/>
      <c r="NWP24" s="877"/>
      <c r="NWQ24" s="877"/>
      <c r="NWR24" s="877"/>
      <c r="NWS24" s="877"/>
      <c r="NWT24" s="877"/>
      <c r="NWU24" s="877"/>
      <c r="NWV24" s="877"/>
      <c r="NWW24" s="877"/>
      <c r="NWX24" s="877"/>
      <c r="NWY24" s="877"/>
      <c r="NWZ24" s="877"/>
      <c r="NXA24" s="877"/>
      <c r="NXB24" s="877"/>
      <c r="NXC24" s="877"/>
      <c r="NXD24" s="877"/>
      <c r="NXE24" s="877"/>
      <c r="NXF24" s="877"/>
      <c r="NXG24" s="877"/>
      <c r="NXH24" s="877"/>
      <c r="NXI24" s="877"/>
      <c r="NXJ24" s="877"/>
      <c r="NXK24" s="877"/>
      <c r="NXL24" s="877"/>
      <c r="NXM24" s="877"/>
      <c r="NXN24" s="877"/>
      <c r="NXO24" s="877"/>
      <c r="NXP24" s="877"/>
      <c r="NXQ24" s="877"/>
      <c r="NXR24" s="877"/>
      <c r="NXS24" s="877"/>
      <c r="NXT24" s="877"/>
      <c r="NXU24" s="877"/>
      <c r="NXV24" s="877"/>
      <c r="NXW24" s="877"/>
      <c r="NXX24" s="877"/>
      <c r="NXY24" s="877"/>
      <c r="NXZ24" s="877"/>
      <c r="NYA24" s="877"/>
      <c r="NYB24" s="877"/>
      <c r="NYC24" s="877"/>
      <c r="NYD24" s="877"/>
      <c r="NYE24" s="877"/>
      <c r="NYF24" s="877"/>
      <c r="NYG24" s="877"/>
      <c r="NYH24" s="877"/>
      <c r="NYI24" s="877"/>
      <c r="NYJ24" s="877"/>
      <c r="NYK24" s="877"/>
      <c r="NYL24" s="877"/>
      <c r="NYM24" s="877"/>
      <c r="NYN24" s="877"/>
      <c r="NYO24" s="877"/>
      <c r="NYP24" s="877"/>
      <c r="NYQ24" s="877"/>
      <c r="NYR24" s="877"/>
      <c r="NYS24" s="877"/>
      <c r="NYT24" s="877"/>
      <c r="NYU24" s="877"/>
      <c r="NYV24" s="877"/>
      <c r="NYW24" s="877"/>
      <c r="NYX24" s="877"/>
      <c r="NYY24" s="877"/>
      <c r="NYZ24" s="877"/>
      <c r="NZA24" s="877"/>
      <c r="NZB24" s="877"/>
      <c r="NZC24" s="877"/>
      <c r="NZD24" s="877"/>
      <c r="NZE24" s="877"/>
      <c r="NZF24" s="877"/>
      <c r="NZG24" s="877"/>
      <c r="NZH24" s="877"/>
      <c r="NZI24" s="877"/>
      <c r="NZJ24" s="877"/>
      <c r="NZK24" s="877"/>
      <c r="NZL24" s="877"/>
      <c r="NZM24" s="877"/>
      <c r="NZN24" s="877"/>
      <c r="NZO24" s="877"/>
      <c r="NZP24" s="877"/>
      <c r="NZQ24" s="877"/>
      <c r="NZR24" s="877"/>
      <c r="NZS24" s="877"/>
      <c r="NZT24" s="877"/>
      <c r="NZU24" s="877"/>
      <c r="NZV24" s="877"/>
      <c r="NZW24" s="877"/>
      <c r="NZX24" s="877"/>
      <c r="NZY24" s="877"/>
      <c r="NZZ24" s="877"/>
      <c r="OAA24" s="877"/>
      <c r="OAB24" s="877"/>
      <c r="OAC24" s="877"/>
      <c r="OAD24" s="877"/>
      <c r="OAE24" s="877"/>
      <c r="OAF24" s="877"/>
      <c r="OAG24" s="877"/>
      <c r="OAH24" s="877"/>
      <c r="OAI24" s="877"/>
      <c r="OAJ24" s="877"/>
      <c r="OAK24" s="877"/>
      <c r="OAL24" s="877"/>
      <c r="OAM24" s="877"/>
      <c r="OAN24" s="877"/>
      <c r="OAO24" s="877"/>
      <c r="OAP24" s="877"/>
      <c r="OAQ24" s="877"/>
      <c r="OAR24" s="877"/>
      <c r="OAS24" s="877"/>
      <c r="OAT24" s="877"/>
      <c r="OAU24" s="877"/>
      <c r="OAV24" s="877"/>
      <c r="OAW24" s="877"/>
      <c r="OAX24" s="877"/>
      <c r="OAY24" s="877"/>
      <c r="OAZ24" s="877"/>
      <c r="OBA24" s="877"/>
      <c r="OBB24" s="877"/>
      <c r="OBC24" s="877"/>
      <c r="OBD24" s="877"/>
      <c r="OBE24" s="877"/>
      <c r="OBF24" s="877"/>
      <c r="OBG24" s="877"/>
      <c r="OBH24" s="877"/>
      <c r="OBI24" s="877"/>
      <c r="OBJ24" s="877"/>
      <c r="OBK24" s="877"/>
      <c r="OBL24" s="877"/>
      <c r="OBM24" s="877"/>
      <c r="OBN24" s="877"/>
      <c r="OBO24" s="877"/>
      <c r="OBP24" s="877"/>
      <c r="OBQ24" s="877"/>
      <c r="OBR24" s="877"/>
      <c r="OBS24" s="877"/>
      <c r="OBT24" s="877"/>
      <c r="OBU24" s="877"/>
      <c r="OBV24" s="877"/>
      <c r="OBW24" s="877"/>
      <c r="OBX24" s="877"/>
      <c r="OBY24" s="877"/>
      <c r="OBZ24" s="877"/>
      <c r="OCA24" s="877"/>
      <c r="OCB24" s="877"/>
      <c r="OCC24" s="877"/>
      <c r="OCD24" s="877"/>
      <c r="OCE24" s="877"/>
      <c r="OCF24" s="877"/>
      <c r="OCG24" s="877"/>
      <c r="OCH24" s="877"/>
      <c r="OCI24" s="877"/>
      <c r="OCJ24" s="877"/>
      <c r="OCK24" s="877"/>
      <c r="OCL24" s="877"/>
      <c r="OCM24" s="877"/>
      <c r="OCN24" s="877"/>
      <c r="OCO24" s="877"/>
      <c r="OCP24" s="877"/>
      <c r="OCQ24" s="877"/>
      <c r="OCR24" s="877"/>
      <c r="OCS24" s="877"/>
      <c r="OCT24" s="877"/>
      <c r="OCU24" s="877"/>
      <c r="OCV24" s="877"/>
      <c r="OCW24" s="877"/>
      <c r="OCX24" s="877"/>
      <c r="OCY24" s="877"/>
      <c r="OCZ24" s="877"/>
      <c r="ODA24" s="877"/>
      <c r="ODB24" s="877"/>
      <c r="ODC24" s="877"/>
      <c r="ODD24" s="877"/>
      <c r="ODE24" s="877"/>
      <c r="ODF24" s="877"/>
      <c r="ODG24" s="877"/>
      <c r="ODH24" s="877"/>
      <c r="ODI24" s="877"/>
      <c r="ODJ24" s="877"/>
      <c r="ODK24" s="877"/>
      <c r="ODL24" s="877"/>
      <c r="ODM24" s="877"/>
      <c r="ODN24" s="877"/>
      <c r="ODO24" s="877"/>
      <c r="ODP24" s="877"/>
      <c r="ODQ24" s="877"/>
      <c r="ODR24" s="877"/>
      <c r="ODS24" s="877"/>
      <c r="ODT24" s="877"/>
      <c r="ODU24" s="877"/>
      <c r="ODV24" s="877"/>
      <c r="ODW24" s="877"/>
      <c r="ODX24" s="877"/>
      <c r="ODY24" s="877"/>
      <c r="ODZ24" s="877"/>
      <c r="OEA24" s="877"/>
      <c r="OEB24" s="877"/>
      <c r="OEC24" s="877"/>
      <c r="OED24" s="877"/>
      <c r="OEE24" s="877"/>
      <c r="OEF24" s="877"/>
      <c r="OEG24" s="877"/>
      <c r="OEH24" s="877"/>
      <c r="OEI24" s="877"/>
      <c r="OEJ24" s="877"/>
      <c r="OEK24" s="877"/>
      <c r="OEL24" s="877"/>
      <c r="OEM24" s="877"/>
      <c r="OEN24" s="877"/>
      <c r="OEO24" s="877"/>
      <c r="OEP24" s="877"/>
      <c r="OEQ24" s="877"/>
      <c r="OER24" s="877"/>
      <c r="OES24" s="877"/>
      <c r="OET24" s="877"/>
      <c r="OEU24" s="877"/>
      <c r="OEV24" s="877"/>
      <c r="OEW24" s="877"/>
      <c r="OEX24" s="877"/>
      <c r="OEY24" s="877"/>
      <c r="OEZ24" s="877"/>
      <c r="OFA24" s="877"/>
      <c r="OFB24" s="877"/>
      <c r="OFC24" s="877"/>
      <c r="OFD24" s="877"/>
      <c r="OFE24" s="877"/>
      <c r="OFF24" s="877"/>
      <c r="OFG24" s="877"/>
      <c r="OFH24" s="877"/>
      <c r="OFI24" s="877"/>
      <c r="OFJ24" s="877"/>
      <c r="OFK24" s="877"/>
      <c r="OFL24" s="877"/>
      <c r="OFM24" s="877"/>
      <c r="OFN24" s="877"/>
      <c r="OFO24" s="877"/>
      <c r="OFP24" s="877"/>
      <c r="OFQ24" s="877"/>
      <c r="OFR24" s="877"/>
      <c r="OFS24" s="877"/>
      <c r="OFT24" s="877"/>
      <c r="OFU24" s="877"/>
      <c r="OFV24" s="877"/>
      <c r="OFW24" s="877"/>
      <c r="OFX24" s="877"/>
      <c r="OFY24" s="877"/>
      <c r="OFZ24" s="877"/>
      <c r="OGA24" s="877"/>
      <c r="OGB24" s="877"/>
      <c r="OGC24" s="877"/>
      <c r="OGD24" s="877"/>
      <c r="OGE24" s="877"/>
      <c r="OGF24" s="877"/>
      <c r="OGG24" s="877"/>
      <c r="OGH24" s="877"/>
      <c r="OGI24" s="877"/>
      <c r="OGJ24" s="877"/>
      <c r="OGK24" s="877"/>
      <c r="OGL24" s="877"/>
      <c r="OGM24" s="877"/>
      <c r="OGN24" s="877"/>
      <c r="OGO24" s="877"/>
      <c r="OGP24" s="877"/>
      <c r="OGQ24" s="877"/>
      <c r="OGR24" s="877"/>
      <c r="OGS24" s="877"/>
      <c r="OGT24" s="877"/>
      <c r="OGU24" s="877"/>
      <c r="OGV24" s="877"/>
      <c r="OGW24" s="877"/>
      <c r="OGX24" s="877"/>
      <c r="OGY24" s="877"/>
      <c r="OGZ24" s="877"/>
      <c r="OHA24" s="877"/>
      <c r="OHB24" s="877"/>
      <c r="OHC24" s="877"/>
      <c r="OHD24" s="877"/>
      <c r="OHE24" s="877"/>
      <c r="OHF24" s="877"/>
      <c r="OHG24" s="877"/>
      <c r="OHH24" s="877"/>
      <c r="OHI24" s="877"/>
      <c r="OHJ24" s="877"/>
      <c r="OHK24" s="877"/>
      <c r="OHL24" s="877"/>
      <c r="OHM24" s="877"/>
      <c r="OHN24" s="877"/>
      <c r="OHO24" s="877"/>
      <c r="OHP24" s="877"/>
      <c r="OHQ24" s="877"/>
      <c r="OHR24" s="877"/>
      <c r="OHS24" s="877"/>
      <c r="OHT24" s="877"/>
      <c r="OHU24" s="877"/>
      <c r="OHV24" s="877"/>
      <c r="OHW24" s="877"/>
      <c r="OHX24" s="877"/>
      <c r="OHY24" s="877"/>
      <c r="OHZ24" s="877"/>
      <c r="OIA24" s="877"/>
      <c r="OIB24" s="877"/>
      <c r="OIC24" s="877"/>
      <c r="OID24" s="877"/>
      <c r="OIE24" s="877"/>
      <c r="OIF24" s="877"/>
      <c r="OIG24" s="877"/>
      <c r="OIH24" s="877"/>
      <c r="OII24" s="877"/>
      <c r="OIJ24" s="877"/>
      <c r="OIK24" s="877"/>
      <c r="OIL24" s="877"/>
      <c r="OIM24" s="877"/>
      <c r="OIN24" s="877"/>
      <c r="OIO24" s="877"/>
      <c r="OIP24" s="877"/>
      <c r="OIQ24" s="877"/>
      <c r="OIR24" s="877"/>
      <c r="OIS24" s="877"/>
      <c r="OIT24" s="877"/>
      <c r="OIU24" s="877"/>
      <c r="OIV24" s="877"/>
      <c r="OIW24" s="877"/>
      <c r="OIX24" s="877"/>
      <c r="OIY24" s="877"/>
      <c r="OIZ24" s="877"/>
      <c r="OJA24" s="877"/>
      <c r="OJB24" s="877"/>
      <c r="OJC24" s="877"/>
      <c r="OJD24" s="877"/>
      <c r="OJE24" s="877"/>
      <c r="OJF24" s="877"/>
      <c r="OJG24" s="877"/>
      <c r="OJH24" s="877"/>
      <c r="OJI24" s="877"/>
      <c r="OJJ24" s="877"/>
      <c r="OJK24" s="877"/>
      <c r="OJL24" s="877"/>
      <c r="OJM24" s="877"/>
      <c r="OJN24" s="877"/>
      <c r="OJO24" s="877"/>
      <c r="OJP24" s="877"/>
      <c r="OJQ24" s="877"/>
      <c r="OJR24" s="877"/>
      <c r="OJS24" s="877"/>
      <c r="OJT24" s="877"/>
      <c r="OJU24" s="877"/>
      <c r="OJV24" s="877"/>
      <c r="OJW24" s="877"/>
      <c r="OJX24" s="877"/>
      <c r="OJY24" s="877"/>
      <c r="OJZ24" s="877"/>
      <c r="OKA24" s="877"/>
      <c r="OKB24" s="877"/>
      <c r="OKC24" s="877"/>
      <c r="OKD24" s="877"/>
      <c r="OKE24" s="877"/>
      <c r="OKF24" s="877"/>
      <c r="OKG24" s="877"/>
      <c r="OKH24" s="877"/>
      <c r="OKI24" s="877"/>
      <c r="OKJ24" s="877"/>
      <c r="OKK24" s="877"/>
      <c r="OKL24" s="877"/>
      <c r="OKM24" s="877"/>
      <c r="OKN24" s="877"/>
      <c r="OKO24" s="877"/>
      <c r="OKP24" s="877"/>
      <c r="OKQ24" s="877"/>
      <c r="OKR24" s="877"/>
      <c r="OKS24" s="877"/>
      <c r="OKT24" s="877"/>
      <c r="OKU24" s="877"/>
      <c r="OKV24" s="877"/>
      <c r="OKW24" s="877"/>
      <c r="OKX24" s="877"/>
      <c r="OKY24" s="877"/>
      <c r="OKZ24" s="877"/>
      <c r="OLA24" s="877"/>
      <c r="OLB24" s="877"/>
      <c r="OLC24" s="877"/>
      <c r="OLD24" s="877"/>
      <c r="OLE24" s="877"/>
      <c r="OLF24" s="877"/>
      <c r="OLG24" s="877"/>
      <c r="OLH24" s="877"/>
      <c r="OLI24" s="877"/>
      <c r="OLJ24" s="877"/>
      <c r="OLK24" s="877"/>
      <c r="OLL24" s="877"/>
      <c r="OLM24" s="877"/>
      <c r="OLN24" s="877"/>
      <c r="OLO24" s="877"/>
      <c r="OLP24" s="877"/>
      <c r="OLQ24" s="877"/>
      <c r="OLR24" s="877"/>
      <c r="OLS24" s="877"/>
      <c r="OLT24" s="877"/>
      <c r="OLU24" s="877"/>
      <c r="OLV24" s="877"/>
      <c r="OLW24" s="877"/>
      <c r="OLX24" s="877"/>
      <c r="OLY24" s="877"/>
      <c r="OLZ24" s="877"/>
      <c r="OMA24" s="877"/>
      <c r="OMB24" s="877"/>
      <c r="OMC24" s="877"/>
      <c r="OMD24" s="877"/>
      <c r="OME24" s="877"/>
      <c r="OMF24" s="877"/>
      <c r="OMG24" s="877"/>
      <c r="OMH24" s="877"/>
      <c r="OMI24" s="877"/>
      <c r="OMJ24" s="877"/>
      <c r="OMK24" s="877"/>
      <c r="OML24" s="877"/>
      <c r="OMM24" s="877"/>
      <c r="OMN24" s="877"/>
      <c r="OMO24" s="877"/>
      <c r="OMP24" s="877"/>
      <c r="OMQ24" s="877"/>
      <c r="OMR24" s="877"/>
      <c r="OMS24" s="877"/>
      <c r="OMT24" s="877"/>
      <c r="OMU24" s="877"/>
      <c r="OMV24" s="877"/>
      <c r="OMW24" s="877"/>
      <c r="OMX24" s="877"/>
      <c r="OMY24" s="877"/>
      <c r="OMZ24" s="877"/>
      <c r="ONA24" s="877"/>
      <c r="ONB24" s="877"/>
      <c r="ONC24" s="877"/>
      <c r="OND24" s="877"/>
      <c r="ONE24" s="877"/>
      <c r="ONF24" s="877"/>
      <c r="ONG24" s="877"/>
      <c r="ONH24" s="877"/>
      <c r="ONI24" s="877"/>
      <c r="ONJ24" s="877"/>
      <c r="ONK24" s="877"/>
      <c r="ONL24" s="877"/>
      <c r="ONM24" s="877"/>
      <c r="ONN24" s="877"/>
      <c r="ONO24" s="877"/>
      <c r="ONP24" s="877"/>
      <c r="ONQ24" s="877"/>
      <c r="ONR24" s="877"/>
      <c r="ONS24" s="877"/>
      <c r="ONT24" s="877"/>
      <c r="ONU24" s="877"/>
      <c r="ONV24" s="877"/>
      <c r="ONW24" s="877"/>
      <c r="ONX24" s="877"/>
      <c r="ONY24" s="877"/>
      <c r="ONZ24" s="877"/>
      <c r="OOA24" s="877"/>
      <c r="OOB24" s="877"/>
      <c r="OOC24" s="877"/>
      <c r="OOD24" s="877"/>
      <c r="OOE24" s="877"/>
      <c r="OOF24" s="877"/>
      <c r="OOG24" s="877"/>
      <c r="OOH24" s="877"/>
      <c r="OOI24" s="877"/>
      <c r="OOJ24" s="877"/>
      <c r="OOK24" s="877"/>
      <c r="OOL24" s="877"/>
      <c r="OOM24" s="877"/>
      <c r="OON24" s="877"/>
      <c r="OOO24" s="877"/>
      <c r="OOP24" s="877"/>
      <c r="OOQ24" s="877"/>
      <c r="OOR24" s="877"/>
      <c r="OOS24" s="877"/>
      <c r="OOT24" s="877"/>
      <c r="OOU24" s="877"/>
      <c r="OOV24" s="877"/>
      <c r="OOW24" s="877"/>
      <c r="OOX24" s="877"/>
      <c r="OOY24" s="877"/>
      <c r="OOZ24" s="877"/>
      <c r="OPA24" s="877"/>
      <c r="OPB24" s="877"/>
      <c r="OPC24" s="877"/>
      <c r="OPD24" s="877"/>
      <c r="OPE24" s="877"/>
      <c r="OPF24" s="877"/>
      <c r="OPG24" s="877"/>
      <c r="OPH24" s="877"/>
      <c r="OPI24" s="877"/>
      <c r="OPJ24" s="877"/>
      <c r="OPK24" s="877"/>
      <c r="OPL24" s="877"/>
      <c r="OPM24" s="877"/>
      <c r="OPN24" s="877"/>
      <c r="OPO24" s="877"/>
      <c r="OPP24" s="877"/>
      <c r="OPQ24" s="877"/>
      <c r="OPR24" s="877"/>
      <c r="OPS24" s="877"/>
      <c r="OPT24" s="877"/>
      <c r="OPU24" s="877"/>
      <c r="OPV24" s="877"/>
      <c r="OPW24" s="877"/>
      <c r="OPX24" s="877"/>
      <c r="OPY24" s="877"/>
      <c r="OPZ24" s="877"/>
      <c r="OQA24" s="877"/>
      <c r="OQB24" s="877"/>
      <c r="OQC24" s="877"/>
      <c r="OQD24" s="877"/>
      <c r="OQE24" s="877"/>
      <c r="OQF24" s="877"/>
      <c r="OQG24" s="877"/>
      <c r="OQH24" s="877"/>
      <c r="OQI24" s="877"/>
      <c r="OQJ24" s="877"/>
      <c r="OQK24" s="877"/>
      <c r="OQL24" s="877"/>
      <c r="OQM24" s="877"/>
      <c r="OQN24" s="877"/>
      <c r="OQO24" s="877"/>
      <c r="OQP24" s="877"/>
      <c r="OQQ24" s="877"/>
      <c r="OQR24" s="877"/>
      <c r="OQS24" s="877"/>
      <c r="OQT24" s="877"/>
      <c r="OQU24" s="877"/>
      <c r="OQV24" s="877"/>
      <c r="OQW24" s="877"/>
      <c r="OQX24" s="877"/>
      <c r="OQY24" s="877"/>
      <c r="OQZ24" s="877"/>
      <c r="ORA24" s="877"/>
      <c r="ORB24" s="877"/>
      <c r="ORC24" s="877"/>
      <c r="ORD24" s="877"/>
      <c r="ORE24" s="877"/>
      <c r="ORF24" s="877"/>
      <c r="ORG24" s="877"/>
      <c r="ORH24" s="877"/>
      <c r="ORI24" s="877"/>
      <c r="ORJ24" s="877"/>
      <c r="ORK24" s="877"/>
      <c r="ORL24" s="877"/>
      <c r="ORM24" s="877"/>
      <c r="ORN24" s="877"/>
      <c r="ORO24" s="877"/>
      <c r="ORP24" s="877"/>
      <c r="ORQ24" s="877"/>
      <c r="ORR24" s="877"/>
      <c r="ORS24" s="877"/>
      <c r="ORT24" s="877"/>
      <c r="ORU24" s="877"/>
      <c r="ORV24" s="877"/>
      <c r="ORW24" s="877"/>
      <c r="ORX24" s="877"/>
      <c r="ORY24" s="877"/>
      <c r="ORZ24" s="877"/>
      <c r="OSA24" s="877"/>
      <c r="OSB24" s="877"/>
      <c r="OSC24" s="877"/>
      <c r="OSD24" s="877"/>
      <c r="OSE24" s="877"/>
      <c r="OSF24" s="877"/>
      <c r="OSG24" s="877"/>
      <c r="OSH24" s="877"/>
      <c r="OSI24" s="877"/>
      <c r="OSJ24" s="877"/>
      <c r="OSK24" s="877"/>
      <c r="OSL24" s="877"/>
      <c r="OSM24" s="877"/>
      <c r="OSN24" s="877"/>
      <c r="OSO24" s="877"/>
      <c r="OSP24" s="877"/>
      <c r="OSQ24" s="877"/>
      <c r="OSR24" s="877"/>
      <c r="OSS24" s="877"/>
      <c r="OST24" s="877"/>
      <c r="OSU24" s="877"/>
      <c r="OSV24" s="877"/>
      <c r="OSW24" s="877"/>
      <c r="OSX24" s="877"/>
      <c r="OSY24" s="877"/>
      <c r="OSZ24" s="877"/>
      <c r="OTA24" s="877"/>
      <c r="OTB24" s="877"/>
      <c r="OTC24" s="877"/>
      <c r="OTD24" s="877"/>
      <c r="OTE24" s="877"/>
      <c r="OTF24" s="877"/>
      <c r="OTG24" s="877"/>
      <c r="OTH24" s="877"/>
      <c r="OTI24" s="877"/>
      <c r="OTJ24" s="877"/>
      <c r="OTK24" s="877"/>
      <c r="OTL24" s="877"/>
      <c r="OTM24" s="877"/>
      <c r="OTN24" s="877"/>
      <c r="OTO24" s="877"/>
      <c r="OTP24" s="877"/>
      <c r="OTQ24" s="877"/>
      <c r="OTR24" s="877"/>
      <c r="OTS24" s="877"/>
      <c r="OTT24" s="877"/>
      <c r="OTU24" s="877"/>
      <c r="OTV24" s="877"/>
      <c r="OTW24" s="877"/>
      <c r="OTX24" s="877"/>
      <c r="OTY24" s="877"/>
      <c r="OTZ24" s="877"/>
      <c r="OUA24" s="877"/>
      <c r="OUB24" s="877"/>
      <c r="OUC24" s="877"/>
      <c r="OUD24" s="877"/>
      <c r="OUE24" s="877"/>
      <c r="OUF24" s="877"/>
      <c r="OUG24" s="877"/>
      <c r="OUH24" s="877"/>
      <c r="OUI24" s="877"/>
      <c r="OUJ24" s="877"/>
      <c r="OUK24" s="877"/>
      <c r="OUL24" s="877"/>
      <c r="OUM24" s="877"/>
      <c r="OUN24" s="877"/>
      <c r="OUO24" s="877"/>
      <c r="OUP24" s="877"/>
      <c r="OUQ24" s="877"/>
      <c r="OUR24" s="877"/>
      <c r="OUS24" s="877"/>
      <c r="OUT24" s="877"/>
      <c r="OUU24" s="877"/>
      <c r="OUV24" s="877"/>
      <c r="OUW24" s="877"/>
      <c r="OUX24" s="877"/>
      <c r="OUY24" s="877"/>
      <c r="OUZ24" s="877"/>
      <c r="OVA24" s="877"/>
      <c r="OVB24" s="877"/>
      <c r="OVC24" s="877"/>
      <c r="OVD24" s="877"/>
      <c r="OVE24" s="877"/>
      <c r="OVF24" s="877"/>
      <c r="OVG24" s="877"/>
      <c r="OVH24" s="877"/>
      <c r="OVI24" s="877"/>
      <c r="OVJ24" s="877"/>
      <c r="OVK24" s="877"/>
      <c r="OVL24" s="877"/>
      <c r="OVM24" s="877"/>
      <c r="OVN24" s="877"/>
      <c r="OVO24" s="877"/>
      <c r="OVP24" s="877"/>
      <c r="OVQ24" s="877"/>
      <c r="OVR24" s="877"/>
      <c r="OVS24" s="877"/>
      <c r="OVT24" s="877"/>
      <c r="OVU24" s="877"/>
      <c r="OVV24" s="877"/>
      <c r="OVW24" s="877"/>
      <c r="OVX24" s="877"/>
      <c r="OVY24" s="877"/>
      <c r="OVZ24" s="877"/>
      <c r="OWA24" s="877"/>
      <c r="OWB24" s="877"/>
      <c r="OWC24" s="877"/>
      <c r="OWD24" s="877"/>
      <c r="OWE24" s="877"/>
      <c r="OWF24" s="877"/>
      <c r="OWG24" s="877"/>
      <c r="OWH24" s="877"/>
      <c r="OWI24" s="877"/>
      <c r="OWJ24" s="877"/>
      <c r="OWK24" s="877"/>
      <c r="OWL24" s="877"/>
      <c r="OWM24" s="877"/>
      <c r="OWN24" s="877"/>
      <c r="OWO24" s="877"/>
      <c r="OWP24" s="877"/>
      <c r="OWQ24" s="877"/>
      <c r="OWR24" s="877"/>
      <c r="OWS24" s="877"/>
      <c r="OWT24" s="877"/>
      <c r="OWU24" s="877"/>
      <c r="OWV24" s="877"/>
      <c r="OWW24" s="877"/>
      <c r="OWX24" s="877"/>
      <c r="OWY24" s="877"/>
      <c r="OWZ24" s="877"/>
      <c r="OXA24" s="877"/>
      <c r="OXB24" s="877"/>
      <c r="OXC24" s="877"/>
      <c r="OXD24" s="877"/>
      <c r="OXE24" s="877"/>
      <c r="OXF24" s="877"/>
      <c r="OXG24" s="877"/>
      <c r="OXH24" s="877"/>
      <c r="OXI24" s="877"/>
      <c r="OXJ24" s="877"/>
      <c r="OXK24" s="877"/>
      <c r="OXL24" s="877"/>
      <c r="OXM24" s="877"/>
      <c r="OXN24" s="877"/>
      <c r="OXO24" s="877"/>
      <c r="OXP24" s="877"/>
      <c r="OXQ24" s="877"/>
      <c r="OXR24" s="877"/>
      <c r="OXS24" s="877"/>
      <c r="OXT24" s="877"/>
      <c r="OXU24" s="877"/>
      <c r="OXV24" s="877"/>
      <c r="OXW24" s="877"/>
      <c r="OXX24" s="877"/>
      <c r="OXY24" s="877"/>
      <c r="OXZ24" s="877"/>
      <c r="OYA24" s="877"/>
      <c r="OYB24" s="877"/>
      <c r="OYC24" s="877"/>
      <c r="OYD24" s="877"/>
      <c r="OYE24" s="877"/>
      <c r="OYF24" s="877"/>
      <c r="OYG24" s="877"/>
      <c r="OYH24" s="877"/>
      <c r="OYI24" s="877"/>
      <c r="OYJ24" s="877"/>
      <c r="OYK24" s="877"/>
      <c r="OYL24" s="877"/>
      <c r="OYM24" s="877"/>
      <c r="OYN24" s="877"/>
      <c r="OYO24" s="877"/>
      <c r="OYP24" s="877"/>
      <c r="OYQ24" s="877"/>
      <c r="OYR24" s="877"/>
      <c r="OYS24" s="877"/>
      <c r="OYT24" s="877"/>
      <c r="OYU24" s="877"/>
      <c r="OYV24" s="877"/>
      <c r="OYW24" s="877"/>
      <c r="OYX24" s="877"/>
      <c r="OYY24" s="877"/>
      <c r="OYZ24" s="877"/>
      <c r="OZA24" s="877"/>
      <c r="OZB24" s="877"/>
      <c r="OZC24" s="877"/>
      <c r="OZD24" s="877"/>
      <c r="OZE24" s="877"/>
      <c r="OZF24" s="877"/>
      <c r="OZG24" s="877"/>
      <c r="OZH24" s="877"/>
      <c r="OZI24" s="877"/>
      <c r="OZJ24" s="877"/>
      <c r="OZK24" s="877"/>
      <c r="OZL24" s="877"/>
      <c r="OZM24" s="877"/>
      <c r="OZN24" s="877"/>
      <c r="OZO24" s="877"/>
      <c r="OZP24" s="877"/>
      <c r="OZQ24" s="877"/>
      <c r="OZR24" s="877"/>
      <c r="OZS24" s="877"/>
      <c r="OZT24" s="877"/>
      <c r="OZU24" s="877"/>
      <c r="OZV24" s="877"/>
      <c r="OZW24" s="877"/>
      <c r="OZX24" s="877"/>
      <c r="OZY24" s="877"/>
      <c r="OZZ24" s="877"/>
      <c r="PAA24" s="877"/>
      <c r="PAB24" s="877"/>
      <c r="PAC24" s="877"/>
      <c r="PAD24" s="877"/>
      <c r="PAE24" s="877"/>
      <c r="PAF24" s="877"/>
      <c r="PAG24" s="877"/>
      <c r="PAH24" s="877"/>
      <c r="PAI24" s="877"/>
      <c r="PAJ24" s="877"/>
      <c r="PAK24" s="877"/>
      <c r="PAL24" s="877"/>
      <c r="PAM24" s="877"/>
      <c r="PAN24" s="877"/>
      <c r="PAO24" s="877"/>
      <c r="PAP24" s="877"/>
      <c r="PAQ24" s="877"/>
      <c r="PAR24" s="877"/>
      <c r="PAS24" s="877"/>
      <c r="PAT24" s="877"/>
      <c r="PAU24" s="877"/>
      <c r="PAV24" s="877"/>
      <c r="PAW24" s="877"/>
      <c r="PAX24" s="877"/>
      <c r="PAY24" s="877"/>
      <c r="PAZ24" s="877"/>
      <c r="PBA24" s="877"/>
      <c r="PBB24" s="877"/>
      <c r="PBC24" s="877"/>
      <c r="PBD24" s="877"/>
      <c r="PBE24" s="877"/>
      <c r="PBF24" s="877"/>
      <c r="PBG24" s="877"/>
      <c r="PBH24" s="877"/>
      <c r="PBI24" s="877"/>
      <c r="PBJ24" s="877"/>
      <c r="PBK24" s="877"/>
      <c r="PBL24" s="877"/>
      <c r="PBM24" s="877"/>
      <c r="PBN24" s="877"/>
      <c r="PBO24" s="877"/>
      <c r="PBP24" s="877"/>
      <c r="PBQ24" s="877"/>
      <c r="PBR24" s="877"/>
      <c r="PBS24" s="877"/>
      <c r="PBT24" s="877"/>
      <c r="PBU24" s="877"/>
      <c r="PBV24" s="877"/>
      <c r="PBW24" s="877"/>
      <c r="PBX24" s="877"/>
      <c r="PBY24" s="877"/>
      <c r="PBZ24" s="877"/>
      <c r="PCA24" s="877"/>
      <c r="PCB24" s="877"/>
      <c r="PCC24" s="877"/>
      <c r="PCD24" s="877"/>
      <c r="PCE24" s="877"/>
      <c r="PCF24" s="877"/>
      <c r="PCG24" s="877"/>
      <c r="PCH24" s="877"/>
      <c r="PCI24" s="877"/>
      <c r="PCJ24" s="877"/>
      <c r="PCK24" s="877"/>
      <c r="PCL24" s="877"/>
      <c r="PCM24" s="877"/>
      <c r="PCN24" s="877"/>
      <c r="PCO24" s="877"/>
      <c r="PCP24" s="877"/>
      <c r="PCQ24" s="877"/>
      <c r="PCR24" s="877"/>
      <c r="PCS24" s="877"/>
      <c r="PCT24" s="877"/>
      <c r="PCU24" s="877"/>
      <c r="PCV24" s="877"/>
      <c r="PCW24" s="877"/>
      <c r="PCX24" s="877"/>
      <c r="PCY24" s="877"/>
      <c r="PCZ24" s="877"/>
      <c r="PDA24" s="877"/>
      <c r="PDB24" s="877"/>
      <c r="PDC24" s="877"/>
      <c r="PDD24" s="877"/>
      <c r="PDE24" s="877"/>
      <c r="PDF24" s="877"/>
      <c r="PDG24" s="877"/>
      <c r="PDH24" s="877"/>
      <c r="PDI24" s="877"/>
      <c r="PDJ24" s="877"/>
      <c r="PDK24" s="877"/>
      <c r="PDL24" s="877"/>
      <c r="PDM24" s="877"/>
      <c r="PDN24" s="877"/>
      <c r="PDO24" s="877"/>
      <c r="PDP24" s="877"/>
      <c r="PDQ24" s="877"/>
      <c r="PDR24" s="877"/>
      <c r="PDS24" s="877"/>
      <c r="PDT24" s="877"/>
      <c r="PDU24" s="877"/>
      <c r="PDV24" s="877"/>
      <c r="PDW24" s="877"/>
      <c r="PDX24" s="877"/>
      <c r="PDY24" s="877"/>
      <c r="PDZ24" s="877"/>
      <c r="PEA24" s="877"/>
      <c r="PEB24" s="877"/>
      <c r="PEC24" s="877"/>
      <c r="PED24" s="877"/>
      <c r="PEE24" s="877"/>
      <c r="PEF24" s="877"/>
      <c r="PEG24" s="877"/>
      <c r="PEH24" s="877"/>
      <c r="PEI24" s="877"/>
      <c r="PEJ24" s="877"/>
      <c r="PEK24" s="877"/>
      <c r="PEL24" s="877"/>
      <c r="PEM24" s="877"/>
      <c r="PEN24" s="877"/>
      <c r="PEO24" s="877"/>
      <c r="PEP24" s="877"/>
      <c r="PEQ24" s="877"/>
      <c r="PER24" s="877"/>
      <c r="PES24" s="877"/>
      <c r="PET24" s="877"/>
      <c r="PEU24" s="877"/>
      <c r="PEV24" s="877"/>
      <c r="PEW24" s="877"/>
      <c r="PEX24" s="877"/>
      <c r="PEY24" s="877"/>
      <c r="PEZ24" s="877"/>
      <c r="PFA24" s="877"/>
      <c r="PFB24" s="877"/>
      <c r="PFC24" s="877"/>
      <c r="PFD24" s="877"/>
      <c r="PFE24" s="877"/>
      <c r="PFF24" s="877"/>
      <c r="PFG24" s="877"/>
      <c r="PFH24" s="877"/>
      <c r="PFI24" s="877"/>
      <c r="PFJ24" s="877"/>
      <c r="PFK24" s="877"/>
      <c r="PFL24" s="877"/>
      <c r="PFM24" s="877"/>
      <c r="PFN24" s="877"/>
      <c r="PFO24" s="877"/>
      <c r="PFP24" s="877"/>
      <c r="PFQ24" s="877"/>
      <c r="PFR24" s="877"/>
      <c r="PFS24" s="877"/>
      <c r="PFT24" s="877"/>
      <c r="PFU24" s="877"/>
      <c r="PFV24" s="877"/>
      <c r="PFW24" s="877"/>
      <c r="PFX24" s="877"/>
      <c r="PFY24" s="877"/>
      <c r="PFZ24" s="877"/>
      <c r="PGA24" s="877"/>
      <c r="PGB24" s="877"/>
      <c r="PGC24" s="877"/>
      <c r="PGD24" s="877"/>
      <c r="PGE24" s="877"/>
      <c r="PGF24" s="877"/>
      <c r="PGG24" s="877"/>
      <c r="PGH24" s="877"/>
      <c r="PGI24" s="877"/>
      <c r="PGJ24" s="877"/>
      <c r="PGK24" s="877"/>
      <c r="PGL24" s="877"/>
      <c r="PGM24" s="877"/>
      <c r="PGN24" s="877"/>
      <c r="PGO24" s="877"/>
      <c r="PGP24" s="877"/>
      <c r="PGQ24" s="877"/>
      <c r="PGR24" s="877"/>
      <c r="PGS24" s="877"/>
      <c r="PGT24" s="877"/>
      <c r="PGU24" s="877"/>
      <c r="PGV24" s="877"/>
      <c r="PGW24" s="877"/>
      <c r="PGX24" s="877"/>
      <c r="PGY24" s="877"/>
      <c r="PGZ24" s="877"/>
      <c r="PHA24" s="877"/>
      <c r="PHB24" s="877"/>
      <c r="PHC24" s="877"/>
      <c r="PHD24" s="877"/>
      <c r="PHE24" s="877"/>
      <c r="PHF24" s="877"/>
      <c r="PHG24" s="877"/>
      <c r="PHH24" s="877"/>
      <c r="PHI24" s="877"/>
      <c r="PHJ24" s="877"/>
      <c r="PHK24" s="877"/>
      <c r="PHL24" s="877"/>
      <c r="PHM24" s="877"/>
      <c r="PHN24" s="877"/>
      <c r="PHO24" s="877"/>
      <c r="PHP24" s="877"/>
      <c r="PHQ24" s="877"/>
      <c r="PHR24" s="877"/>
      <c r="PHS24" s="877"/>
      <c r="PHT24" s="877"/>
      <c r="PHU24" s="877"/>
      <c r="PHV24" s="877"/>
      <c r="PHW24" s="877"/>
      <c r="PHX24" s="877"/>
      <c r="PHY24" s="877"/>
      <c r="PHZ24" s="877"/>
      <c r="PIA24" s="877"/>
      <c r="PIB24" s="877"/>
      <c r="PIC24" s="877"/>
      <c r="PID24" s="877"/>
      <c r="PIE24" s="877"/>
      <c r="PIF24" s="877"/>
      <c r="PIG24" s="877"/>
      <c r="PIH24" s="877"/>
      <c r="PII24" s="877"/>
      <c r="PIJ24" s="877"/>
      <c r="PIK24" s="877"/>
      <c r="PIL24" s="877"/>
      <c r="PIM24" s="877"/>
      <c r="PIN24" s="877"/>
      <c r="PIO24" s="877"/>
      <c r="PIP24" s="877"/>
      <c r="PIQ24" s="877"/>
      <c r="PIR24" s="877"/>
      <c r="PIS24" s="877"/>
      <c r="PIT24" s="877"/>
      <c r="PIU24" s="877"/>
      <c r="PIV24" s="877"/>
      <c r="PIW24" s="877"/>
      <c r="PIX24" s="877"/>
      <c r="PIY24" s="877"/>
      <c r="PIZ24" s="877"/>
      <c r="PJA24" s="877"/>
      <c r="PJB24" s="877"/>
      <c r="PJC24" s="877"/>
      <c r="PJD24" s="877"/>
      <c r="PJE24" s="877"/>
      <c r="PJF24" s="877"/>
      <c r="PJG24" s="877"/>
      <c r="PJH24" s="877"/>
      <c r="PJI24" s="877"/>
      <c r="PJJ24" s="877"/>
      <c r="PJK24" s="877"/>
      <c r="PJL24" s="877"/>
      <c r="PJM24" s="877"/>
      <c r="PJN24" s="877"/>
      <c r="PJO24" s="877"/>
      <c r="PJP24" s="877"/>
      <c r="PJQ24" s="877"/>
      <c r="PJR24" s="877"/>
      <c r="PJS24" s="877"/>
      <c r="PJT24" s="877"/>
      <c r="PJU24" s="877"/>
      <c r="PJV24" s="877"/>
      <c r="PJW24" s="877"/>
      <c r="PJX24" s="877"/>
      <c r="PJY24" s="877"/>
      <c r="PJZ24" s="877"/>
      <c r="PKA24" s="877"/>
      <c r="PKB24" s="877"/>
      <c r="PKC24" s="877"/>
      <c r="PKD24" s="877"/>
      <c r="PKE24" s="877"/>
      <c r="PKF24" s="877"/>
      <c r="PKG24" s="877"/>
      <c r="PKH24" s="877"/>
      <c r="PKI24" s="877"/>
      <c r="PKJ24" s="877"/>
      <c r="PKK24" s="877"/>
      <c r="PKL24" s="877"/>
      <c r="PKM24" s="877"/>
      <c r="PKN24" s="877"/>
      <c r="PKO24" s="877"/>
      <c r="PKP24" s="877"/>
      <c r="PKQ24" s="877"/>
      <c r="PKR24" s="877"/>
      <c r="PKS24" s="877"/>
      <c r="PKT24" s="877"/>
      <c r="PKU24" s="877"/>
      <c r="PKV24" s="877"/>
      <c r="PKW24" s="877"/>
      <c r="PKX24" s="877"/>
      <c r="PKY24" s="877"/>
      <c r="PKZ24" s="877"/>
      <c r="PLA24" s="877"/>
      <c r="PLB24" s="877"/>
      <c r="PLC24" s="877"/>
      <c r="PLD24" s="877"/>
      <c r="PLE24" s="877"/>
      <c r="PLF24" s="877"/>
      <c r="PLG24" s="877"/>
      <c r="PLH24" s="877"/>
      <c r="PLI24" s="877"/>
      <c r="PLJ24" s="877"/>
      <c r="PLK24" s="877"/>
      <c r="PLL24" s="877"/>
      <c r="PLM24" s="877"/>
      <c r="PLN24" s="877"/>
      <c r="PLO24" s="877"/>
      <c r="PLP24" s="877"/>
      <c r="PLQ24" s="877"/>
      <c r="PLR24" s="877"/>
      <c r="PLS24" s="877"/>
      <c r="PLT24" s="877"/>
      <c r="PLU24" s="877"/>
      <c r="PLV24" s="877"/>
      <c r="PLW24" s="877"/>
      <c r="PLX24" s="877"/>
      <c r="PLY24" s="877"/>
      <c r="PLZ24" s="877"/>
      <c r="PMA24" s="877"/>
      <c r="PMB24" s="877"/>
      <c r="PMC24" s="877"/>
      <c r="PMD24" s="877"/>
      <c r="PME24" s="877"/>
      <c r="PMF24" s="877"/>
      <c r="PMG24" s="877"/>
      <c r="PMH24" s="877"/>
      <c r="PMI24" s="877"/>
      <c r="PMJ24" s="877"/>
      <c r="PMK24" s="877"/>
      <c r="PML24" s="877"/>
      <c r="PMM24" s="877"/>
      <c r="PMN24" s="877"/>
      <c r="PMO24" s="877"/>
      <c r="PMP24" s="877"/>
      <c r="PMQ24" s="877"/>
      <c r="PMR24" s="877"/>
      <c r="PMS24" s="877"/>
      <c r="PMT24" s="877"/>
      <c r="PMU24" s="877"/>
      <c r="PMV24" s="877"/>
      <c r="PMW24" s="877"/>
      <c r="PMX24" s="877"/>
      <c r="PMY24" s="877"/>
      <c r="PMZ24" s="877"/>
      <c r="PNA24" s="877"/>
      <c r="PNB24" s="877"/>
      <c r="PNC24" s="877"/>
      <c r="PND24" s="877"/>
      <c r="PNE24" s="877"/>
      <c r="PNF24" s="877"/>
      <c r="PNG24" s="877"/>
      <c r="PNH24" s="877"/>
      <c r="PNI24" s="877"/>
      <c r="PNJ24" s="877"/>
      <c r="PNK24" s="877"/>
      <c r="PNL24" s="877"/>
      <c r="PNM24" s="877"/>
      <c r="PNN24" s="877"/>
      <c r="PNO24" s="877"/>
      <c r="PNP24" s="877"/>
      <c r="PNQ24" s="877"/>
      <c r="PNR24" s="877"/>
      <c r="PNS24" s="877"/>
      <c r="PNT24" s="877"/>
      <c r="PNU24" s="877"/>
      <c r="PNV24" s="877"/>
      <c r="PNW24" s="877"/>
      <c r="PNX24" s="877"/>
      <c r="PNY24" s="877"/>
      <c r="PNZ24" s="877"/>
      <c r="POA24" s="877"/>
      <c r="POB24" s="877"/>
      <c r="POC24" s="877"/>
      <c r="POD24" s="877"/>
      <c r="POE24" s="877"/>
      <c r="POF24" s="877"/>
      <c r="POG24" s="877"/>
      <c r="POH24" s="877"/>
      <c r="POI24" s="877"/>
      <c r="POJ24" s="877"/>
      <c r="POK24" s="877"/>
      <c r="POL24" s="877"/>
      <c r="POM24" s="877"/>
      <c r="PON24" s="877"/>
      <c r="POO24" s="877"/>
      <c r="POP24" s="877"/>
      <c r="POQ24" s="877"/>
      <c r="POR24" s="877"/>
      <c r="POS24" s="877"/>
      <c r="POT24" s="877"/>
      <c r="POU24" s="877"/>
      <c r="POV24" s="877"/>
      <c r="POW24" s="877"/>
      <c r="POX24" s="877"/>
      <c r="POY24" s="877"/>
      <c r="POZ24" s="877"/>
      <c r="PPA24" s="877"/>
      <c r="PPB24" s="877"/>
      <c r="PPC24" s="877"/>
      <c r="PPD24" s="877"/>
      <c r="PPE24" s="877"/>
      <c r="PPF24" s="877"/>
      <c r="PPG24" s="877"/>
      <c r="PPH24" s="877"/>
      <c r="PPI24" s="877"/>
      <c r="PPJ24" s="877"/>
      <c r="PPK24" s="877"/>
      <c r="PPL24" s="877"/>
      <c r="PPM24" s="877"/>
      <c r="PPN24" s="877"/>
      <c r="PPO24" s="877"/>
      <c r="PPP24" s="877"/>
      <c r="PPQ24" s="877"/>
      <c r="PPR24" s="877"/>
      <c r="PPS24" s="877"/>
      <c r="PPT24" s="877"/>
      <c r="PPU24" s="877"/>
      <c r="PPV24" s="877"/>
      <c r="PPW24" s="877"/>
      <c r="PPX24" s="877"/>
      <c r="PPY24" s="877"/>
      <c r="PPZ24" s="877"/>
      <c r="PQA24" s="877"/>
      <c r="PQB24" s="877"/>
      <c r="PQC24" s="877"/>
      <c r="PQD24" s="877"/>
      <c r="PQE24" s="877"/>
      <c r="PQF24" s="877"/>
      <c r="PQG24" s="877"/>
      <c r="PQH24" s="877"/>
      <c r="PQI24" s="877"/>
      <c r="PQJ24" s="877"/>
      <c r="PQK24" s="877"/>
      <c r="PQL24" s="877"/>
      <c r="PQM24" s="877"/>
      <c r="PQN24" s="877"/>
      <c r="PQO24" s="877"/>
      <c r="PQP24" s="877"/>
      <c r="PQQ24" s="877"/>
      <c r="PQR24" s="877"/>
      <c r="PQS24" s="877"/>
      <c r="PQT24" s="877"/>
      <c r="PQU24" s="877"/>
      <c r="PQV24" s="877"/>
      <c r="PQW24" s="877"/>
      <c r="PQX24" s="877"/>
      <c r="PQY24" s="877"/>
      <c r="PQZ24" s="877"/>
      <c r="PRA24" s="877"/>
      <c r="PRB24" s="877"/>
      <c r="PRC24" s="877"/>
      <c r="PRD24" s="877"/>
      <c r="PRE24" s="877"/>
      <c r="PRF24" s="877"/>
      <c r="PRG24" s="877"/>
      <c r="PRH24" s="877"/>
      <c r="PRI24" s="877"/>
      <c r="PRJ24" s="877"/>
      <c r="PRK24" s="877"/>
      <c r="PRL24" s="877"/>
      <c r="PRM24" s="877"/>
      <c r="PRN24" s="877"/>
      <c r="PRO24" s="877"/>
      <c r="PRP24" s="877"/>
      <c r="PRQ24" s="877"/>
      <c r="PRR24" s="877"/>
      <c r="PRS24" s="877"/>
      <c r="PRT24" s="877"/>
      <c r="PRU24" s="877"/>
      <c r="PRV24" s="877"/>
      <c r="PRW24" s="877"/>
      <c r="PRX24" s="877"/>
      <c r="PRY24" s="877"/>
      <c r="PRZ24" s="877"/>
      <c r="PSA24" s="877"/>
      <c r="PSB24" s="877"/>
      <c r="PSC24" s="877"/>
      <c r="PSD24" s="877"/>
      <c r="PSE24" s="877"/>
      <c r="PSF24" s="877"/>
      <c r="PSG24" s="877"/>
      <c r="PSH24" s="877"/>
      <c r="PSI24" s="877"/>
      <c r="PSJ24" s="877"/>
      <c r="PSK24" s="877"/>
      <c r="PSL24" s="877"/>
      <c r="PSM24" s="877"/>
      <c r="PSN24" s="877"/>
      <c r="PSO24" s="877"/>
      <c r="PSP24" s="877"/>
      <c r="PSQ24" s="877"/>
      <c r="PSR24" s="877"/>
      <c r="PSS24" s="877"/>
      <c r="PST24" s="877"/>
      <c r="PSU24" s="877"/>
      <c r="PSV24" s="877"/>
      <c r="PSW24" s="877"/>
      <c r="PSX24" s="877"/>
      <c r="PSY24" s="877"/>
      <c r="PSZ24" s="877"/>
      <c r="PTA24" s="877"/>
      <c r="PTB24" s="877"/>
      <c r="PTC24" s="877"/>
      <c r="PTD24" s="877"/>
      <c r="PTE24" s="877"/>
      <c r="PTF24" s="877"/>
      <c r="PTG24" s="877"/>
      <c r="PTH24" s="877"/>
      <c r="PTI24" s="877"/>
      <c r="PTJ24" s="877"/>
      <c r="PTK24" s="877"/>
      <c r="PTL24" s="877"/>
      <c r="PTM24" s="877"/>
      <c r="PTN24" s="877"/>
      <c r="PTO24" s="877"/>
      <c r="PTP24" s="877"/>
      <c r="PTQ24" s="877"/>
      <c r="PTR24" s="877"/>
      <c r="PTS24" s="877"/>
      <c r="PTT24" s="877"/>
      <c r="PTU24" s="877"/>
      <c r="PTV24" s="877"/>
      <c r="PTW24" s="877"/>
      <c r="PTX24" s="877"/>
      <c r="PTY24" s="877"/>
      <c r="PTZ24" s="877"/>
      <c r="PUA24" s="877"/>
      <c r="PUB24" s="877"/>
      <c r="PUC24" s="877"/>
      <c r="PUD24" s="877"/>
      <c r="PUE24" s="877"/>
      <c r="PUF24" s="877"/>
      <c r="PUG24" s="877"/>
      <c r="PUH24" s="877"/>
      <c r="PUI24" s="877"/>
      <c r="PUJ24" s="877"/>
      <c r="PUK24" s="877"/>
      <c r="PUL24" s="877"/>
      <c r="PUM24" s="877"/>
      <c r="PUN24" s="877"/>
      <c r="PUO24" s="877"/>
      <c r="PUP24" s="877"/>
      <c r="PUQ24" s="877"/>
      <c r="PUR24" s="877"/>
      <c r="PUS24" s="877"/>
      <c r="PUT24" s="877"/>
      <c r="PUU24" s="877"/>
      <c r="PUV24" s="877"/>
      <c r="PUW24" s="877"/>
      <c r="PUX24" s="877"/>
      <c r="PUY24" s="877"/>
      <c r="PUZ24" s="877"/>
      <c r="PVA24" s="877"/>
      <c r="PVB24" s="877"/>
      <c r="PVC24" s="877"/>
      <c r="PVD24" s="877"/>
      <c r="PVE24" s="877"/>
      <c r="PVF24" s="877"/>
      <c r="PVG24" s="877"/>
      <c r="PVH24" s="877"/>
      <c r="PVI24" s="877"/>
      <c r="PVJ24" s="877"/>
      <c r="PVK24" s="877"/>
      <c r="PVL24" s="877"/>
      <c r="PVM24" s="877"/>
      <c r="PVN24" s="877"/>
      <c r="PVO24" s="877"/>
      <c r="PVP24" s="877"/>
      <c r="PVQ24" s="877"/>
      <c r="PVR24" s="877"/>
      <c r="PVS24" s="877"/>
      <c r="PVT24" s="877"/>
      <c r="PVU24" s="877"/>
      <c r="PVV24" s="877"/>
      <c r="PVW24" s="877"/>
      <c r="PVX24" s="877"/>
      <c r="PVY24" s="877"/>
      <c r="PVZ24" s="877"/>
      <c r="PWA24" s="877"/>
      <c r="PWB24" s="877"/>
      <c r="PWC24" s="877"/>
      <c r="PWD24" s="877"/>
      <c r="PWE24" s="877"/>
      <c r="PWF24" s="877"/>
      <c r="PWG24" s="877"/>
      <c r="PWH24" s="877"/>
      <c r="PWI24" s="877"/>
      <c r="PWJ24" s="877"/>
      <c r="PWK24" s="877"/>
      <c r="PWL24" s="877"/>
      <c r="PWM24" s="877"/>
      <c r="PWN24" s="877"/>
      <c r="PWO24" s="877"/>
      <c r="PWP24" s="877"/>
      <c r="PWQ24" s="877"/>
      <c r="PWR24" s="877"/>
      <c r="PWS24" s="877"/>
      <c r="PWT24" s="877"/>
      <c r="PWU24" s="877"/>
      <c r="PWV24" s="877"/>
      <c r="PWW24" s="877"/>
      <c r="PWX24" s="877"/>
      <c r="PWY24" s="877"/>
      <c r="PWZ24" s="877"/>
      <c r="PXA24" s="877"/>
      <c r="PXB24" s="877"/>
      <c r="PXC24" s="877"/>
      <c r="PXD24" s="877"/>
      <c r="PXE24" s="877"/>
      <c r="PXF24" s="877"/>
      <c r="PXG24" s="877"/>
      <c r="PXH24" s="877"/>
      <c r="PXI24" s="877"/>
      <c r="PXJ24" s="877"/>
      <c r="PXK24" s="877"/>
      <c r="PXL24" s="877"/>
      <c r="PXM24" s="877"/>
      <c r="PXN24" s="877"/>
      <c r="PXO24" s="877"/>
      <c r="PXP24" s="877"/>
      <c r="PXQ24" s="877"/>
      <c r="PXR24" s="877"/>
      <c r="PXS24" s="877"/>
      <c r="PXT24" s="877"/>
      <c r="PXU24" s="877"/>
      <c r="PXV24" s="877"/>
      <c r="PXW24" s="877"/>
      <c r="PXX24" s="877"/>
      <c r="PXY24" s="877"/>
      <c r="PXZ24" s="877"/>
      <c r="PYA24" s="877"/>
      <c r="PYB24" s="877"/>
      <c r="PYC24" s="877"/>
      <c r="PYD24" s="877"/>
      <c r="PYE24" s="877"/>
      <c r="PYF24" s="877"/>
      <c r="PYG24" s="877"/>
      <c r="PYH24" s="877"/>
      <c r="PYI24" s="877"/>
      <c r="PYJ24" s="877"/>
      <c r="PYK24" s="877"/>
      <c r="PYL24" s="877"/>
      <c r="PYM24" s="877"/>
      <c r="PYN24" s="877"/>
      <c r="PYO24" s="877"/>
      <c r="PYP24" s="877"/>
      <c r="PYQ24" s="877"/>
      <c r="PYR24" s="877"/>
      <c r="PYS24" s="877"/>
      <c r="PYT24" s="877"/>
      <c r="PYU24" s="877"/>
      <c r="PYV24" s="877"/>
      <c r="PYW24" s="877"/>
      <c r="PYX24" s="877"/>
      <c r="PYY24" s="877"/>
      <c r="PYZ24" s="877"/>
      <c r="PZA24" s="877"/>
      <c r="PZB24" s="877"/>
      <c r="PZC24" s="877"/>
      <c r="PZD24" s="877"/>
      <c r="PZE24" s="877"/>
      <c r="PZF24" s="877"/>
      <c r="PZG24" s="877"/>
      <c r="PZH24" s="877"/>
      <c r="PZI24" s="877"/>
      <c r="PZJ24" s="877"/>
      <c r="PZK24" s="877"/>
      <c r="PZL24" s="877"/>
      <c r="PZM24" s="877"/>
      <c r="PZN24" s="877"/>
      <c r="PZO24" s="877"/>
      <c r="PZP24" s="877"/>
      <c r="PZQ24" s="877"/>
      <c r="PZR24" s="877"/>
      <c r="PZS24" s="877"/>
      <c r="PZT24" s="877"/>
      <c r="PZU24" s="877"/>
      <c r="PZV24" s="877"/>
      <c r="PZW24" s="877"/>
      <c r="PZX24" s="877"/>
      <c r="PZY24" s="877"/>
      <c r="PZZ24" s="877"/>
      <c r="QAA24" s="877"/>
      <c r="QAB24" s="877"/>
      <c r="QAC24" s="877"/>
      <c r="QAD24" s="877"/>
      <c r="QAE24" s="877"/>
      <c r="QAF24" s="877"/>
      <c r="QAG24" s="877"/>
      <c r="QAH24" s="877"/>
      <c r="QAI24" s="877"/>
      <c r="QAJ24" s="877"/>
      <c r="QAK24" s="877"/>
      <c r="QAL24" s="877"/>
      <c r="QAM24" s="877"/>
      <c r="QAN24" s="877"/>
      <c r="QAO24" s="877"/>
      <c r="QAP24" s="877"/>
      <c r="QAQ24" s="877"/>
      <c r="QAR24" s="877"/>
      <c r="QAS24" s="877"/>
      <c r="QAT24" s="877"/>
      <c r="QAU24" s="877"/>
      <c r="QAV24" s="877"/>
      <c r="QAW24" s="877"/>
      <c r="QAX24" s="877"/>
      <c r="QAY24" s="877"/>
      <c r="QAZ24" s="877"/>
      <c r="QBA24" s="877"/>
      <c r="QBB24" s="877"/>
      <c r="QBC24" s="877"/>
      <c r="QBD24" s="877"/>
      <c r="QBE24" s="877"/>
      <c r="QBF24" s="877"/>
      <c r="QBG24" s="877"/>
      <c r="QBH24" s="877"/>
      <c r="QBI24" s="877"/>
      <c r="QBJ24" s="877"/>
      <c r="QBK24" s="877"/>
      <c r="QBL24" s="877"/>
      <c r="QBM24" s="877"/>
      <c r="QBN24" s="877"/>
      <c r="QBO24" s="877"/>
      <c r="QBP24" s="877"/>
      <c r="QBQ24" s="877"/>
      <c r="QBR24" s="877"/>
      <c r="QBS24" s="877"/>
      <c r="QBT24" s="877"/>
      <c r="QBU24" s="877"/>
      <c r="QBV24" s="877"/>
      <c r="QBW24" s="877"/>
      <c r="QBX24" s="877"/>
      <c r="QBY24" s="877"/>
      <c r="QBZ24" s="877"/>
      <c r="QCA24" s="877"/>
      <c r="QCB24" s="877"/>
      <c r="QCC24" s="877"/>
      <c r="QCD24" s="877"/>
      <c r="QCE24" s="877"/>
      <c r="QCF24" s="877"/>
      <c r="QCG24" s="877"/>
      <c r="QCH24" s="877"/>
      <c r="QCI24" s="877"/>
      <c r="QCJ24" s="877"/>
      <c r="QCK24" s="877"/>
      <c r="QCL24" s="877"/>
      <c r="QCM24" s="877"/>
      <c r="QCN24" s="877"/>
      <c r="QCO24" s="877"/>
      <c r="QCP24" s="877"/>
      <c r="QCQ24" s="877"/>
      <c r="QCR24" s="877"/>
      <c r="QCS24" s="877"/>
      <c r="QCT24" s="877"/>
      <c r="QCU24" s="877"/>
      <c r="QCV24" s="877"/>
      <c r="QCW24" s="877"/>
      <c r="QCX24" s="877"/>
      <c r="QCY24" s="877"/>
      <c r="QCZ24" s="877"/>
      <c r="QDA24" s="877"/>
      <c r="QDB24" s="877"/>
      <c r="QDC24" s="877"/>
      <c r="QDD24" s="877"/>
      <c r="QDE24" s="877"/>
      <c r="QDF24" s="877"/>
      <c r="QDG24" s="877"/>
      <c r="QDH24" s="877"/>
      <c r="QDI24" s="877"/>
      <c r="QDJ24" s="877"/>
      <c r="QDK24" s="877"/>
      <c r="QDL24" s="877"/>
      <c r="QDM24" s="877"/>
      <c r="QDN24" s="877"/>
      <c r="QDO24" s="877"/>
      <c r="QDP24" s="877"/>
      <c r="QDQ24" s="877"/>
      <c r="QDR24" s="877"/>
      <c r="QDS24" s="877"/>
      <c r="QDT24" s="877"/>
      <c r="QDU24" s="877"/>
      <c r="QDV24" s="877"/>
      <c r="QDW24" s="877"/>
      <c r="QDX24" s="877"/>
      <c r="QDY24" s="877"/>
      <c r="QDZ24" s="877"/>
      <c r="QEA24" s="877"/>
      <c r="QEB24" s="877"/>
      <c r="QEC24" s="877"/>
      <c r="QED24" s="877"/>
      <c r="QEE24" s="877"/>
      <c r="QEF24" s="877"/>
      <c r="QEG24" s="877"/>
      <c r="QEH24" s="877"/>
      <c r="QEI24" s="877"/>
      <c r="QEJ24" s="877"/>
      <c r="QEK24" s="877"/>
      <c r="QEL24" s="877"/>
      <c r="QEM24" s="877"/>
      <c r="QEN24" s="877"/>
      <c r="QEO24" s="877"/>
      <c r="QEP24" s="877"/>
      <c r="QEQ24" s="877"/>
      <c r="QER24" s="877"/>
      <c r="QES24" s="877"/>
      <c r="QET24" s="877"/>
      <c r="QEU24" s="877"/>
      <c r="QEV24" s="877"/>
      <c r="QEW24" s="877"/>
      <c r="QEX24" s="877"/>
      <c r="QEY24" s="877"/>
      <c r="QEZ24" s="877"/>
      <c r="QFA24" s="877"/>
      <c r="QFB24" s="877"/>
      <c r="QFC24" s="877"/>
      <c r="QFD24" s="877"/>
      <c r="QFE24" s="877"/>
      <c r="QFF24" s="877"/>
      <c r="QFG24" s="877"/>
      <c r="QFH24" s="877"/>
      <c r="QFI24" s="877"/>
      <c r="QFJ24" s="877"/>
      <c r="QFK24" s="877"/>
      <c r="QFL24" s="877"/>
      <c r="QFM24" s="877"/>
      <c r="QFN24" s="877"/>
      <c r="QFO24" s="877"/>
      <c r="QFP24" s="877"/>
      <c r="QFQ24" s="877"/>
      <c r="QFR24" s="877"/>
      <c r="QFS24" s="877"/>
      <c r="QFT24" s="877"/>
      <c r="QFU24" s="877"/>
      <c r="QFV24" s="877"/>
      <c r="QFW24" s="877"/>
      <c r="QFX24" s="877"/>
      <c r="QFY24" s="877"/>
      <c r="QFZ24" s="877"/>
      <c r="QGA24" s="877"/>
      <c r="QGB24" s="877"/>
      <c r="QGC24" s="877"/>
      <c r="QGD24" s="877"/>
      <c r="QGE24" s="877"/>
      <c r="QGF24" s="877"/>
      <c r="QGG24" s="877"/>
      <c r="QGH24" s="877"/>
      <c r="QGI24" s="877"/>
      <c r="QGJ24" s="877"/>
      <c r="QGK24" s="877"/>
      <c r="QGL24" s="877"/>
      <c r="QGM24" s="877"/>
      <c r="QGN24" s="877"/>
      <c r="QGO24" s="877"/>
      <c r="QGP24" s="877"/>
      <c r="QGQ24" s="877"/>
      <c r="QGR24" s="877"/>
      <c r="QGS24" s="877"/>
      <c r="QGT24" s="877"/>
      <c r="QGU24" s="877"/>
      <c r="QGV24" s="877"/>
      <c r="QGW24" s="877"/>
      <c r="QGX24" s="877"/>
      <c r="QGY24" s="877"/>
      <c r="QGZ24" s="877"/>
      <c r="QHA24" s="877"/>
      <c r="QHB24" s="877"/>
      <c r="QHC24" s="877"/>
      <c r="QHD24" s="877"/>
      <c r="QHE24" s="877"/>
      <c r="QHF24" s="877"/>
      <c r="QHG24" s="877"/>
      <c r="QHH24" s="877"/>
      <c r="QHI24" s="877"/>
      <c r="QHJ24" s="877"/>
      <c r="QHK24" s="877"/>
      <c r="QHL24" s="877"/>
      <c r="QHM24" s="877"/>
      <c r="QHN24" s="877"/>
      <c r="QHO24" s="877"/>
      <c r="QHP24" s="877"/>
      <c r="QHQ24" s="877"/>
      <c r="QHR24" s="877"/>
      <c r="QHS24" s="877"/>
      <c r="QHT24" s="877"/>
      <c r="QHU24" s="877"/>
      <c r="QHV24" s="877"/>
      <c r="QHW24" s="877"/>
      <c r="QHX24" s="877"/>
      <c r="QHY24" s="877"/>
      <c r="QHZ24" s="877"/>
      <c r="QIA24" s="877"/>
      <c r="QIB24" s="877"/>
      <c r="QIC24" s="877"/>
      <c r="QID24" s="877"/>
      <c r="QIE24" s="877"/>
      <c r="QIF24" s="877"/>
      <c r="QIG24" s="877"/>
      <c r="QIH24" s="877"/>
      <c r="QII24" s="877"/>
      <c r="QIJ24" s="877"/>
      <c r="QIK24" s="877"/>
      <c r="QIL24" s="877"/>
      <c r="QIM24" s="877"/>
      <c r="QIN24" s="877"/>
      <c r="QIO24" s="877"/>
      <c r="QIP24" s="877"/>
      <c r="QIQ24" s="877"/>
      <c r="QIR24" s="877"/>
      <c r="QIS24" s="877"/>
      <c r="QIT24" s="877"/>
      <c r="QIU24" s="877"/>
      <c r="QIV24" s="877"/>
      <c r="QIW24" s="877"/>
      <c r="QIX24" s="877"/>
      <c r="QIY24" s="877"/>
      <c r="QIZ24" s="877"/>
      <c r="QJA24" s="877"/>
      <c r="QJB24" s="877"/>
      <c r="QJC24" s="877"/>
      <c r="QJD24" s="877"/>
      <c r="QJE24" s="877"/>
      <c r="QJF24" s="877"/>
      <c r="QJG24" s="877"/>
      <c r="QJH24" s="877"/>
      <c r="QJI24" s="877"/>
      <c r="QJJ24" s="877"/>
      <c r="QJK24" s="877"/>
      <c r="QJL24" s="877"/>
      <c r="QJM24" s="877"/>
      <c r="QJN24" s="877"/>
      <c r="QJO24" s="877"/>
      <c r="QJP24" s="877"/>
      <c r="QJQ24" s="877"/>
      <c r="QJR24" s="877"/>
      <c r="QJS24" s="877"/>
      <c r="QJT24" s="877"/>
      <c r="QJU24" s="877"/>
      <c r="QJV24" s="877"/>
      <c r="QJW24" s="877"/>
      <c r="QJX24" s="877"/>
      <c r="QJY24" s="877"/>
      <c r="QJZ24" s="877"/>
      <c r="QKA24" s="877"/>
      <c r="QKB24" s="877"/>
      <c r="QKC24" s="877"/>
      <c r="QKD24" s="877"/>
      <c r="QKE24" s="877"/>
      <c r="QKF24" s="877"/>
      <c r="QKG24" s="877"/>
      <c r="QKH24" s="877"/>
      <c r="QKI24" s="877"/>
      <c r="QKJ24" s="877"/>
      <c r="QKK24" s="877"/>
      <c r="QKL24" s="877"/>
      <c r="QKM24" s="877"/>
      <c r="QKN24" s="877"/>
      <c r="QKO24" s="877"/>
      <c r="QKP24" s="877"/>
      <c r="QKQ24" s="877"/>
      <c r="QKR24" s="877"/>
      <c r="QKS24" s="877"/>
      <c r="QKT24" s="877"/>
      <c r="QKU24" s="877"/>
      <c r="QKV24" s="877"/>
      <c r="QKW24" s="877"/>
      <c r="QKX24" s="877"/>
      <c r="QKY24" s="877"/>
      <c r="QKZ24" s="877"/>
      <c r="QLA24" s="877"/>
      <c r="QLB24" s="877"/>
      <c r="QLC24" s="877"/>
      <c r="QLD24" s="877"/>
      <c r="QLE24" s="877"/>
      <c r="QLF24" s="877"/>
      <c r="QLG24" s="877"/>
      <c r="QLH24" s="877"/>
      <c r="QLI24" s="877"/>
      <c r="QLJ24" s="877"/>
      <c r="QLK24" s="877"/>
      <c r="QLL24" s="877"/>
      <c r="QLM24" s="877"/>
      <c r="QLN24" s="877"/>
      <c r="QLO24" s="877"/>
      <c r="QLP24" s="877"/>
      <c r="QLQ24" s="877"/>
      <c r="QLR24" s="877"/>
      <c r="QLS24" s="877"/>
      <c r="QLT24" s="877"/>
      <c r="QLU24" s="877"/>
      <c r="QLV24" s="877"/>
      <c r="QLW24" s="877"/>
      <c r="QLX24" s="877"/>
      <c r="QLY24" s="877"/>
      <c r="QLZ24" s="877"/>
      <c r="QMA24" s="877"/>
      <c r="QMB24" s="877"/>
      <c r="QMC24" s="877"/>
      <c r="QMD24" s="877"/>
      <c r="QME24" s="877"/>
      <c r="QMF24" s="877"/>
      <c r="QMG24" s="877"/>
      <c r="QMH24" s="877"/>
      <c r="QMI24" s="877"/>
      <c r="QMJ24" s="877"/>
      <c r="QMK24" s="877"/>
      <c r="QML24" s="877"/>
      <c r="QMM24" s="877"/>
      <c r="QMN24" s="877"/>
      <c r="QMO24" s="877"/>
      <c r="QMP24" s="877"/>
      <c r="QMQ24" s="877"/>
      <c r="QMR24" s="877"/>
      <c r="QMS24" s="877"/>
      <c r="QMT24" s="877"/>
      <c r="QMU24" s="877"/>
      <c r="QMV24" s="877"/>
      <c r="QMW24" s="877"/>
      <c r="QMX24" s="877"/>
      <c r="QMY24" s="877"/>
      <c r="QMZ24" s="877"/>
      <c r="QNA24" s="877"/>
      <c r="QNB24" s="877"/>
      <c r="QNC24" s="877"/>
      <c r="QND24" s="877"/>
      <c r="QNE24" s="877"/>
      <c r="QNF24" s="877"/>
      <c r="QNG24" s="877"/>
      <c r="QNH24" s="877"/>
      <c r="QNI24" s="877"/>
      <c r="QNJ24" s="877"/>
      <c r="QNK24" s="877"/>
      <c r="QNL24" s="877"/>
      <c r="QNM24" s="877"/>
      <c r="QNN24" s="877"/>
      <c r="QNO24" s="877"/>
      <c r="QNP24" s="877"/>
      <c r="QNQ24" s="877"/>
      <c r="QNR24" s="877"/>
      <c r="QNS24" s="877"/>
      <c r="QNT24" s="877"/>
      <c r="QNU24" s="877"/>
      <c r="QNV24" s="877"/>
      <c r="QNW24" s="877"/>
      <c r="QNX24" s="877"/>
      <c r="QNY24" s="877"/>
      <c r="QNZ24" s="877"/>
      <c r="QOA24" s="877"/>
      <c r="QOB24" s="877"/>
      <c r="QOC24" s="877"/>
      <c r="QOD24" s="877"/>
      <c r="QOE24" s="877"/>
      <c r="QOF24" s="877"/>
      <c r="QOG24" s="877"/>
      <c r="QOH24" s="877"/>
      <c r="QOI24" s="877"/>
      <c r="QOJ24" s="877"/>
      <c r="QOK24" s="877"/>
      <c r="QOL24" s="877"/>
      <c r="QOM24" s="877"/>
      <c r="QON24" s="877"/>
      <c r="QOO24" s="877"/>
      <c r="QOP24" s="877"/>
      <c r="QOQ24" s="877"/>
      <c r="QOR24" s="877"/>
      <c r="QOS24" s="877"/>
      <c r="QOT24" s="877"/>
      <c r="QOU24" s="877"/>
      <c r="QOV24" s="877"/>
      <c r="QOW24" s="877"/>
      <c r="QOX24" s="877"/>
      <c r="QOY24" s="877"/>
      <c r="QOZ24" s="877"/>
      <c r="QPA24" s="877"/>
      <c r="QPB24" s="877"/>
      <c r="QPC24" s="877"/>
      <c r="QPD24" s="877"/>
      <c r="QPE24" s="877"/>
      <c r="QPF24" s="877"/>
      <c r="QPG24" s="877"/>
      <c r="QPH24" s="877"/>
      <c r="QPI24" s="877"/>
      <c r="QPJ24" s="877"/>
      <c r="QPK24" s="877"/>
      <c r="QPL24" s="877"/>
      <c r="QPM24" s="877"/>
      <c r="QPN24" s="877"/>
      <c r="QPO24" s="877"/>
      <c r="QPP24" s="877"/>
      <c r="QPQ24" s="877"/>
      <c r="QPR24" s="877"/>
      <c r="QPS24" s="877"/>
      <c r="QPT24" s="877"/>
      <c r="QPU24" s="877"/>
      <c r="QPV24" s="877"/>
      <c r="QPW24" s="877"/>
      <c r="QPX24" s="877"/>
      <c r="QPY24" s="877"/>
      <c r="QPZ24" s="877"/>
      <c r="QQA24" s="877"/>
      <c r="QQB24" s="877"/>
      <c r="QQC24" s="877"/>
      <c r="QQD24" s="877"/>
      <c r="QQE24" s="877"/>
      <c r="QQF24" s="877"/>
      <c r="QQG24" s="877"/>
      <c r="QQH24" s="877"/>
      <c r="QQI24" s="877"/>
      <c r="QQJ24" s="877"/>
      <c r="QQK24" s="877"/>
      <c r="QQL24" s="877"/>
      <c r="QQM24" s="877"/>
      <c r="QQN24" s="877"/>
      <c r="QQO24" s="877"/>
      <c r="QQP24" s="877"/>
      <c r="QQQ24" s="877"/>
      <c r="QQR24" s="877"/>
      <c r="QQS24" s="877"/>
      <c r="QQT24" s="877"/>
      <c r="QQU24" s="877"/>
      <c r="QQV24" s="877"/>
      <c r="QQW24" s="877"/>
      <c r="QQX24" s="877"/>
      <c r="QQY24" s="877"/>
      <c r="QQZ24" s="877"/>
      <c r="QRA24" s="877"/>
      <c r="QRB24" s="877"/>
      <c r="QRC24" s="877"/>
      <c r="QRD24" s="877"/>
      <c r="QRE24" s="877"/>
      <c r="QRF24" s="877"/>
      <c r="QRG24" s="877"/>
      <c r="QRH24" s="877"/>
      <c r="QRI24" s="877"/>
      <c r="QRJ24" s="877"/>
      <c r="QRK24" s="877"/>
      <c r="QRL24" s="877"/>
      <c r="QRM24" s="877"/>
      <c r="QRN24" s="877"/>
      <c r="QRO24" s="877"/>
      <c r="QRP24" s="877"/>
      <c r="QRQ24" s="877"/>
      <c r="QRR24" s="877"/>
      <c r="QRS24" s="877"/>
      <c r="QRT24" s="877"/>
      <c r="QRU24" s="877"/>
      <c r="QRV24" s="877"/>
      <c r="QRW24" s="877"/>
      <c r="QRX24" s="877"/>
      <c r="QRY24" s="877"/>
      <c r="QRZ24" s="877"/>
      <c r="QSA24" s="877"/>
      <c r="QSB24" s="877"/>
      <c r="QSC24" s="877"/>
      <c r="QSD24" s="877"/>
      <c r="QSE24" s="877"/>
      <c r="QSF24" s="877"/>
      <c r="QSG24" s="877"/>
      <c r="QSH24" s="877"/>
      <c r="QSI24" s="877"/>
      <c r="QSJ24" s="877"/>
      <c r="QSK24" s="877"/>
      <c r="QSL24" s="877"/>
      <c r="QSM24" s="877"/>
      <c r="QSN24" s="877"/>
      <c r="QSO24" s="877"/>
      <c r="QSP24" s="877"/>
      <c r="QSQ24" s="877"/>
      <c r="QSR24" s="877"/>
      <c r="QSS24" s="877"/>
      <c r="QST24" s="877"/>
      <c r="QSU24" s="877"/>
      <c r="QSV24" s="877"/>
      <c r="QSW24" s="877"/>
      <c r="QSX24" s="877"/>
      <c r="QSY24" s="877"/>
      <c r="QSZ24" s="877"/>
      <c r="QTA24" s="877"/>
      <c r="QTB24" s="877"/>
      <c r="QTC24" s="877"/>
      <c r="QTD24" s="877"/>
      <c r="QTE24" s="877"/>
      <c r="QTF24" s="877"/>
      <c r="QTG24" s="877"/>
      <c r="QTH24" s="877"/>
      <c r="QTI24" s="877"/>
      <c r="QTJ24" s="877"/>
      <c r="QTK24" s="877"/>
      <c r="QTL24" s="877"/>
      <c r="QTM24" s="877"/>
      <c r="QTN24" s="877"/>
      <c r="QTO24" s="877"/>
      <c r="QTP24" s="877"/>
      <c r="QTQ24" s="877"/>
      <c r="QTR24" s="877"/>
      <c r="QTS24" s="877"/>
      <c r="QTT24" s="877"/>
      <c r="QTU24" s="877"/>
      <c r="QTV24" s="877"/>
      <c r="QTW24" s="877"/>
      <c r="QTX24" s="877"/>
      <c r="QTY24" s="877"/>
      <c r="QTZ24" s="877"/>
      <c r="QUA24" s="877"/>
      <c r="QUB24" s="877"/>
      <c r="QUC24" s="877"/>
      <c r="QUD24" s="877"/>
      <c r="QUE24" s="877"/>
      <c r="QUF24" s="877"/>
      <c r="QUG24" s="877"/>
      <c r="QUH24" s="877"/>
      <c r="QUI24" s="877"/>
      <c r="QUJ24" s="877"/>
      <c r="QUK24" s="877"/>
      <c r="QUL24" s="877"/>
      <c r="QUM24" s="877"/>
      <c r="QUN24" s="877"/>
      <c r="QUO24" s="877"/>
      <c r="QUP24" s="877"/>
      <c r="QUQ24" s="877"/>
      <c r="QUR24" s="877"/>
      <c r="QUS24" s="877"/>
      <c r="QUT24" s="877"/>
      <c r="QUU24" s="877"/>
      <c r="QUV24" s="877"/>
      <c r="QUW24" s="877"/>
      <c r="QUX24" s="877"/>
      <c r="QUY24" s="877"/>
      <c r="QUZ24" s="877"/>
      <c r="QVA24" s="877"/>
      <c r="QVB24" s="877"/>
      <c r="QVC24" s="877"/>
      <c r="QVD24" s="877"/>
      <c r="QVE24" s="877"/>
      <c r="QVF24" s="877"/>
      <c r="QVG24" s="877"/>
      <c r="QVH24" s="877"/>
      <c r="QVI24" s="877"/>
      <c r="QVJ24" s="877"/>
      <c r="QVK24" s="877"/>
      <c r="QVL24" s="877"/>
      <c r="QVM24" s="877"/>
      <c r="QVN24" s="877"/>
      <c r="QVO24" s="877"/>
      <c r="QVP24" s="877"/>
      <c r="QVQ24" s="877"/>
      <c r="QVR24" s="877"/>
      <c r="QVS24" s="877"/>
      <c r="QVT24" s="877"/>
      <c r="QVU24" s="877"/>
      <c r="QVV24" s="877"/>
      <c r="QVW24" s="877"/>
      <c r="QVX24" s="877"/>
      <c r="QVY24" s="877"/>
      <c r="QVZ24" s="877"/>
      <c r="QWA24" s="877"/>
      <c r="QWB24" s="877"/>
      <c r="QWC24" s="877"/>
      <c r="QWD24" s="877"/>
      <c r="QWE24" s="877"/>
      <c r="QWF24" s="877"/>
      <c r="QWG24" s="877"/>
      <c r="QWH24" s="877"/>
      <c r="QWI24" s="877"/>
      <c r="QWJ24" s="877"/>
      <c r="QWK24" s="877"/>
      <c r="QWL24" s="877"/>
      <c r="QWM24" s="877"/>
      <c r="QWN24" s="877"/>
      <c r="QWO24" s="877"/>
      <c r="QWP24" s="877"/>
      <c r="QWQ24" s="877"/>
      <c r="QWR24" s="877"/>
      <c r="QWS24" s="877"/>
      <c r="QWT24" s="877"/>
      <c r="QWU24" s="877"/>
      <c r="QWV24" s="877"/>
      <c r="QWW24" s="877"/>
      <c r="QWX24" s="877"/>
      <c r="QWY24" s="877"/>
      <c r="QWZ24" s="877"/>
      <c r="QXA24" s="877"/>
      <c r="QXB24" s="877"/>
      <c r="QXC24" s="877"/>
      <c r="QXD24" s="877"/>
      <c r="QXE24" s="877"/>
      <c r="QXF24" s="877"/>
      <c r="QXG24" s="877"/>
      <c r="QXH24" s="877"/>
      <c r="QXI24" s="877"/>
      <c r="QXJ24" s="877"/>
      <c r="QXK24" s="877"/>
      <c r="QXL24" s="877"/>
      <c r="QXM24" s="877"/>
      <c r="QXN24" s="877"/>
      <c r="QXO24" s="877"/>
      <c r="QXP24" s="877"/>
      <c r="QXQ24" s="877"/>
      <c r="QXR24" s="877"/>
      <c r="QXS24" s="877"/>
      <c r="QXT24" s="877"/>
      <c r="QXU24" s="877"/>
      <c r="QXV24" s="877"/>
      <c r="QXW24" s="877"/>
      <c r="QXX24" s="877"/>
      <c r="QXY24" s="877"/>
      <c r="QXZ24" s="877"/>
      <c r="QYA24" s="877"/>
      <c r="QYB24" s="877"/>
      <c r="QYC24" s="877"/>
      <c r="QYD24" s="877"/>
      <c r="QYE24" s="877"/>
      <c r="QYF24" s="877"/>
      <c r="QYG24" s="877"/>
      <c r="QYH24" s="877"/>
      <c r="QYI24" s="877"/>
      <c r="QYJ24" s="877"/>
      <c r="QYK24" s="877"/>
      <c r="QYL24" s="877"/>
      <c r="QYM24" s="877"/>
      <c r="QYN24" s="877"/>
      <c r="QYO24" s="877"/>
      <c r="QYP24" s="877"/>
      <c r="QYQ24" s="877"/>
      <c r="QYR24" s="877"/>
      <c r="QYS24" s="877"/>
      <c r="QYT24" s="877"/>
      <c r="QYU24" s="877"/>
      <c r="QYV24" s="877"/>
      <c r="QYW24" s="877"/>
      <c r="QYX24" s="877"/>
      <c r="QYY24" s="877"/>
      <c r="QYZ24" s="877"/>
      <c r="QZA24" s="877"/>
      <c r="QZB24" s="877"/>
      <c r="QZC24" s="877"/>
      <c r="QZD24" s="877"/>
      <c r="QZE24" s="877"/>
      <c r="QZF24" s="877"/>
      <c r="QZG24" s="877"/>
      <c r="QZH24" s="877"/>
      <c r="QZI24" s="877"/>
      <c r="QZJ24" s="877"/>
      <c r="QZK24" s="877"/>
      <c r="QZL24" s="877"/>
      <c r="QZM24" s="877"/>
      <c r="QZN24" s="877"/>
      <c r="QZO24" s="877"/>
      <c r="QZP24" s="877"/>
      <c r="QZQ24" s="877"/>
      <c r="QZR24" s="877"/>
      <c r="QZS24" s="877"/>
      <c r="QZT24" s="877"/>
      <c r="QZU24" s="877"/>
      <c r="QZV24" s="877"/>
      <c r="QZW24" s="877"/>
      <c r="QZX24" s="877"/>
      <c r="QZY24" s="877"/>
      <c r="QZZ24" s="877"/>
      <c r="RAA24" s="877"/>
      <c r="RAB24" s="877"/>
      <c r="RAC24" s="877"/>
      <c r="RAD24" s="877"/>
      <c r="RAE24" s="877"/>
      <c r="RAF24" s="877"/>
      <c r="RAG24" s="877"/>
      <c r="RAH24" s="877"/>
      <c r="RAI24" s="877"/>
      <c r="RAJ24" s="877"/>
      <c r="RAK24" s="877"/>
      <c r="RAL24" s="877"/>
      <c r="RAM24" s="877"/>
      <c r="RAN24" s="877"/>
      <c r="RAO24" s="877"/>
      <c r="RAP24" s="877"/>
      <c r="RAQ24" s="877"/>
      <c r="RAR24" s="877"/>
      <c r="RAS24" s="877"/>
      <c r="RAT24" s="877"/>
      <c r="RAU24" s="877"/>
      <c r="RAV24" s="877"/>
      <c r="RAW24" s="877"/>
      <c r="RAX24" s="877"/>
      <c r="RAY24" s="877"/>
      <c r="RAZ24" s="877"/>
      <c r="RBA24" s="877"/>
      <c r="RBB24" s="877"/>
      <c r="RBC24" s="877"/>
      <c r="RBD24" s="877"/>
      <c r="RBE24" s="877"/>
      <c r="RBF24" s="877"/>
      <c r="RBG24" s="877"/>
      <c r="RBH24" s="877"/>
      <c r="RBI24" s="877"/>
      <c r="RBJ24" s="877"/>
      <c r="RBK24" s="877"/>
      <c r="RBL24" s="877"/>
      <c r="RBM24" s="877"/>
      <c r="RBN24" s="877"/>
      <c r="RBO24" s="877"/>
      <c r="RBP24" s="877"/>
      <c r="RBQ24" s="877"/>
      <c r="RBR24" s="877"/>
      <c r="RBS24" s="877"/>
      <c r="RBT24" s="877"/>
      <c r="RBU24" s="877"/>
      <c r="RBV24" s="877"/>
      <c r="RBW24" s="877"/>
      <c r="RBX24" s="877"/>
      <c r="RBY24" s="877"/>
      <c r="RBZ24" s="877"/>
      <c r="RCA24" s="877"/>
      <c r="RCB24" s="877"/>
      <c r="RCC24" s="877"/>
      <c r="RCD24" s="877"/>
      <c r="RCE24" s="877"/>
      <c r="RCF24" s="877"/>
      <c r="RCG24" s="877"/>
      <c r="RCH24" s="877"/>
      <c r="RCI24" s="877"/>
      <c r="RCJ24" s="877"/>
      <c r="RCK24" s="877"/>
      <c r="RCL24" s="877"/>
      <c r="RCM24" s="877"/>
      <c r="RCN24" s="877"/>
      <c r="RCO24" s="877"/>
      <c r="RCP24" s="877"/>
      <c r="RCQ24" s="877"/>
      <c r="RCR24" s="877"/>
      <c r="RCS24" s="877"/>
      <c r="RCT24" s="877"/>
      <c r="RCU24" s="877"/>
      <c r="RCV24" s="877"/>
      <c r="RCW24" s="877"/>
      <c r="RCX24" s="877"/>
      <c r="RCY24" s="877"/>
      <c r="RCZ24" s="877"/>
      <c r="RDA24" s="877"/>
      <c r="RDB24" s="877"/>
      <c r="RDC24" s="877"/>
      <c r="RDD24" s="877"/>
      <c r="RDE24" s="877"/>
      <c r="RDF24" s="877"/>
      <c r="RDG24" s="877"/>
      <c r="RDH24" s="877"/>
      <c r="RDI24" s="877"/>
      <c r="RDJ24" s="877"/>
      <c r="RDK24" s="877"/>
      <c r="RDL24" s="877"/>
      <c r="RDM24" s="877"/>
      <c r="RDN24" s="877"/>
      <c r="RDO24" s="877"/>
      <c r="RDP24" s="877"/>
      <c r="RDQ24" s="877"/>
      <c r="RDR24" s="877"/>
      <c r="RDS24" s="877"/>
      <c r="RDT24" s="877"/>
      <c r="RDU24" s="877"/>
      <c r="RDV24" s="877"/>
      <c r="RDW24" s="877"/>
      <c r="RDX24" s="877"/>
      <c r="RDY24" s="877"/>
      <c r="RDZ24" s="877"/>
      <c r="REA24" s="877"/>
      <c r="REB24" s="877"/>
      <c r="REC24" s="877"/>
      <c r="RED24" s="877"/>
      <c r="REE24" s="877"/>
      <c r="REF24" s="877"/>
      <c r="REG24" s="877"/>
      <c r="REH24" s="877"/>
      <c r="REI24" s="877"/>
      <c r="REJ24" s="877"/>
      <c r="REK24" s="877"/>
      <c r="REL24" s="877"/>
      <c r="REM24" s="877"/>
      <c r="REN24" s="877"/>
      <c r="REO24" s="877"/>
      <c r="REP24" s="877"/>
      <c r="REQ24" s="877"/>
      <c r="RER24" s="877"/>
      <c r="RES24" s="877"/>
      <c r="RET24" s="877"/>
      <c r="REU24" s="877"/>
      <c r="REV24" s="877"/>
      <c r="REW24" s="877"/>
      <c r="REX24" s="877"/>
      <c r="REY24" s="877"/>
      <c r="REZ24" s="877"/>
      <c r="RFA24" s="877"/>
      <c r="RFB24" s="877"/>
      <c r="RFC24" s="877"/>
      <c r="RFD24" s="877"/>
      <c r="RFE24" s="877"/>
      <c r="RFF24" s="877"/>
      <c r="RFG24" s="877"/>
      <c r="RFH24" s="877"/>
      <c r="RFI24" s="877"/>
      <c r="RFJ24" s="877"/>
      <c r="RFK24" s="877"/>
      <c r="RFL24" s="877"/>
      <c r="RFM24" s="877"/>
      <c r="RFN24" s="877"/>
      <c r="RFO24" s="877"/>
      <c r="RFP24" s="877"/>
      <c r="RFQ24" s="877"/>
      <c r="RFR24" s="877"/>
      <c r="RFS24" s="877"/>
      <c r="RFT24" s="877"/>
      <c r="RFU24" s="877"/>
      <c r="RFV24" s="877"/>
      <c r="RFW24" s="877"/>
      <c r="RFX24" s="877"/>
      <c r="RFY24" s="877"/>
      <c r="RFZ24" s="877"/>
      <c r="RGA24" s="877"/>
      <c r="RGB24" s="877"/>
      <c r="RGC24" s="877"/>
      <c r="RGD24" s="877"/>
      <c r="RGE24" s="877"/>
      <c r="RGF24" s="877"/>
      <c r="RGG24" s="877"/>
      <c r="RGH24" s="877"/>
      <c r="RGI24" s="877"/>
      <c r="RGJ24" s="877"/>
      <c r="RGK24" s="877"/>
      <c r="RGL24" s="877"/>
      <c r="RGM24" s="877"/>
      <c r="RGN24" s="877"/>
      <c r="RGO24" s="877"/>
      <c r="RGP24" s="877"/>
      <c r="RGQ24" s="877"/>
      <c r="RGR24" s="877"/>
      <c r="RGS24" s="877"/>
      <c r="RGT24" s="877"/>
      <c r="RGU24" s="877"/>
      <c r="RGV24" s="877"/>
      <c r="RGW24" s="877"/>
      <c r="RGX24" s="877"/>
      <c r="RGY24" s="877"/>
      <c r="RGZ24" s="877"/>
      <c r="RHA24" s="877"/>
      <c r="RHB24" s="877"/>
      <c r="RHC24" s="877"/>
      <c r="RHD24" s="877"/>
      <c r="RHE24" s="877"/>
      <c r="RHF24" s="877"/>
      <c r="RHG24" s="877"/>
      <c r="RHH24" s="877"/>
      <c r="RHI24" s="877"/>
      <c r="RHJ24" s="877"/>
      <c r="RHK24" s="877"/>
      <c r="RHL24" s="877"/>
      <c r="RHM24" s="877"/>
      <c r="RHN24" s="877"/>
      <c r="RHO24" s="877"/>
      <c r="RHP24" s="877"/>
      <c r="RHQ24" s="877"/>
      <c r="RHR24" s="877"/>
      <c r="RHS24" s="877"/>
      <c r="RHT24" s="877"/>
      <c r="RHU24" s="877"/>
      <c r="RHV24" s="877"/>
      <c r="RHW24" s="877"/>
      <c r="RHX24" s="877"/>
      <c r="RHY24" s="877"/>
      <c r="RHZ24" s="877"/>
      <c r="RIA24" s="877"/>
      <c r="RIB24" s="877"/>
      <c r="RIC24" s="877"/>
      <c r="RID24" s="877"/>
      <c r="RIE24" s="877"/>
      <c r="RIF24" s="877"/>
      <c r="RIG24" s="877"/>
      <c r="RIH24" s="877"/>
      <c r="RII24" s="877"/>
      <c r="RIJ24" s="877"/>
      <c r="RIK24" s="877"/>
      <c r="RIL24" s="877"/>
      <c r="RIM24" s="877"/>
      <c r="RIN24" s="877"/>
      <c r="RIO24" s="877"/>
      <c r="RIP24" s="877"/>
      <c r="RIQ24" s="877"/>
      <c r="RIR24" s="877"/>
      <c r="RIS24" s="877"/>
      <c r="RIT24" s="877"/>
      <c r="RIU24" s="877"/>
      <c r="RIV24" s="877"/>
      <c r="RIW24" s="877"/>
      <c r="RIX24" s="877"/>
      <c r="RIY24" s="877"/>
      <c r="RIZ24" s="877"/>
      <c r="RJA24" s="877"/>
      <c r="RJB24" s="877"/>
      <c r="RJC24" s="877"/>
      <c r="RJD24" s="877"/>
      <c r="RJE24" s="877"/>
      <c r="RJF24" s="877"/>
      <c r="RJG24" s="877"/>
      <c r="RJH24" s="877"/>
      <c r="RJI24" s="877"/>
      <c r="RJJ24" s="877"/>
      <c r="RJK24" s="877"/>
      <c r="RJL24" s="877"/>
      <c r="RJM24" s="877"/>
      <c r="RJN24" s="877"/>
      <c r="RJO24" s="877"/>
      <c r="RJP24" s="877"/>
      <c r="RJQ24" s="877"/>
      <c r="RJR24" s="877"/>
      <c r="RJS24" s="877"/>
      <c r="RJT24" s="877"/>
      <c r="RJU24" s="877"/>
      <c r="RJV24" s="877"/>
      <c r="RJW24" s="877"/>
      <c r="RJX24" s="877"/>
      <c r="RJY24" s="877"/>
      <c r="RJZ24" s="877"/>
      <c r="RKA24" s="877"/>
      <c r="RKB24" s="877"/>
      <c r="RKC24" s="877"/>
      <c r="RKD24" s="877"/>
      <c r="RKE24" s="877"/>
      <c r="RKF24" s="877"/>
      <c r="RKG24" s="877"/>
      <c r="RKH24" s="877"/>
      <c r="RKI24" s="877"/>
      <c r="RKJ24" s="877"/>
      <c r="RKK24" s="877"/>
      <c r="RKL24" s="877"/>
      <c r="RKM24" s="877"/>
      <c r="RKN24" s="877"/>
      <c r="RKO24" s="877"/>
      <c r="RKP24" s="877"/>
      <c r="RKQ24" s="877"/>
      <c r="RKR24" s="877"/>
      <c r="RKS24" s="877"/>
      <c r="RKT24" s="877"/>
      <c r="RKU24" s="877"/>
      <c r="RKV24" s="877"/>
      <c r="RKW24" s="877"/>
      <c r="RKX24" s="877"/>
      <c r="RKY24" s="877"/>
      <c r="RKZ24" s="877"/>
      <c r="RLA24" s="877"/>
      <c r="RLB24" s="877"/>
      <c r="RLC24" s="877"/>
      <c r="RLD24" s="877"/>
      <c r="RLE24" s="877"/>
      <c r="RLF24" s="877"/>
      <c r="RLG24" s="877"/>
      <c r="RLH24" s="877"/>
      <c r="RLI24" s="877"/>
      <c r="RLJ24" s="877"/>
      <c r="RLK24" s="877"/>
      <c r="RLL24" s="877"/>
      <c r="RLM24" s="877"/>
      <c r="RLN24" s="877"/>
      <c r="RLO24" s="877"/>
      <c r="RLP24" s="877"/>
      <c r="RLQ24" s="877"/>
      <c r="RLR24" s="877"/>
      <c r="RLS24" s="877"/>
      <c r="RLT24" s="877"/>
      <c r="RLU24" s="877"/>
      <c r="RLV24" s="877"/>
      <c r="RLW24" s="877"/>
      <c r="RLX24" s="877"/>
      <c r="RLY24" s="877"/>
      <c r="RLZ24" s="877"/>
      <c r="RMA24" s="877"/>
      <c r="RMB24" s="877"/>
      <c r="RMC24" s="877"/>
      <c r="RMD24" s="877"/>
      <c r="RME24" s="877"/>
      <c r="RMF24" s="877"/>
      <c r="RMG24" s="877"/>
      <c r="RMH24" s="877"/>
      <c r="RMI24" s="877"/>
      <c r="RMJ24" s="877"/>
      <c r="RMK24" s="877"/>
      <c r="RML24" s="877"/>
      <c r="RMM24" s="877"/>
      <c r="RMN24" s="877"/>
      <c r="RMO24" s="877"/>
      <c r="RMP24" s="877"/>
      <c r="RMQ24" s="877"/>
      <c r="RMR24" s="877"/>
      <c r="RMS24" s="877"/>
      <c r="RMT24" s="877"/>
      <c r="RMU24" s="877"/>
      <c r="RMV24" s="877"/>
      <c r="RMW24" s="877"/>
      <c r="RMX24" s="877"/>
      <c r="RMY24" s="877"/>
      <c r="RMZ24" s="877"/>
      <c r="RNA24" s="877"/>
      <c r="RNB24" s="877"/>
      <c r="RNC24" s="877"/>
      <c r="RND24" s="877"/>
      <c r="RNE24" s="877"/>
      <c r="RNF24" s="877"/>
      <c r="RNG24" s="877"/>
      <c r="RNH24" s="877"/>
      <c r="RNI24" s="877"/>
      <c r="RNJ24" s="877"/>
      <c r="RNK24" s="877"/>
      <c r="RNL24" s="877"/>
      <c r="RNM24" s="877"/>
      <c r="RNN24" s="877"/>
      <c r="RNO24" s="877"/>
      <c r="RNP24" s="877"/>
      <c r="RNQ24" s="877"/>
      <c r="RNR24" s="877"/>
      <c r="RNS24" s="877"/>
      <c r="RNT24" s="877"/>
      <c r="RNU24" s="877"/>
      <c r="RNV24" s="877"/>
      <c r="RNW24" s="877"/>
      <c r="RNX24" s="877"/>
      <c r="RNY24" s="877"/>
      <c r="RNZ24" s="877"/>
      <c r="ROA24" s="877"/>
      <c r="ROB24" s="877"/>
      <c r="ROC24" s="877"/>
      <c r="ROD24" s="877"/>
      <c r="ROE24" s="877"/>
      <c r="ROF24" s="877"/>
      <c r="ROG24" s="877"/>
      <c r="ROH24" s="877"/>
      <c r="ROI24" s="877"/>
      <c r="ROJ24" s="877"/>
      <c r="ROK24" s="877"/>
      <c r="ROL24" s="877"/>
      <c r="ROM24" s="877"/>
      <c r="RON24" s="877"/>
      <c r="ROO24" s="877"/>
      <c r="ROP24" s="877"/>
      <c r="ROQ24" s="877"/>
      <c r="ROR24" s="877"/>
      <c r="ROS24" s="877"/>
      <c r="ROT24" s="877"/>
      <c r="ROU24" s="877"/>
      <c r="ROV24" s="877"/>
      <c r="ROW24" s="877"/>
      <c r="ROX24" s="877"/>
      <c r="ROY24" s="877"/>
      <c r="ROZ24" s="877"/>
      <c r="RPA24" s="877"/>
      <c r="RPB24" s="877"/>
      <c r="RPC24" s="877"/>
      <c r="RPD24" s="877"/>
      <c r="RPE24" s="877"/>
      <c r="RPF24" s="877"/>
      <c r="RPG24" s="877"/>
      <c r="RPH24" s="877"/>
      <c r="RPI24" s="877"/>
      <c r="RPJ24" s="877"/>
      <c r="RPK24" s="877"/>
      <c r="RPL24" s="877"/>
      <c r="RPM24" s="877"/>
      <c r="RPN24" s="877"/>
      <c r="RPO24" s="877"/>
      <c r="RPP24" s="877"/>
      <c r="RPQ24" s="877"/>
      <c r="RPR24" s="877"/>
      <c r="RPS24" s="877"/>
      <c r="RPT24" s="877"/>
      <c r="RPU24" s="877"/>
      <c r="RPV24" s="877"/>
      <c r="RPW24" s="877"/>
      <c r="RPX24" s="877"/>
      <c r="RPY24" s="877"/>
      <c r="RPZ24" s="877"/>
      <c r="RQA24" s="877"/>
      <c r="RQB24" s="877"/>
      <c r="RQC24" s="877"/>
      <c r="RQD24" s="877"/>
      <c r="RQE24" s="877"/>
      <c r="RQF24" s="877"/>
      <c r="RQG24" s="877"/>
      <c r="RQH24" s="877"/>
      <c r="RQI24" s="877"/>
      <c r="RQJ24" s="877"/>
      <c r="RQK24" s="877"/>
      <c r="RQL24" s="877"/>
      <c r="RQM24" s="877"/>
      <c r="RQN24" s="877"/>
      <c r="RQO24" s="877"/>
      <c r="RQP24" s="877"/>
      <c r="RQQ24" s="877"/>
      <c r="RQR24" s="877"/>
      <c r="RQS24" s="877"/>
      <c r="RQT24" s="877"/>
      <c r="RQU24" s="877"/>
      <c r="RQV24" s="877"/>
      <c r="RQW24" s="877"/>
      <c r="RQX24" s="877"/>
      <c r="RQY24" s="877"/>
      <c r="RQZ24" s="877"/>
      <c r="RRA24" s="877"/>
      <c r="RRB24" s="877"/>
      <c r="RRC24" s="877"/>
      <c r="RRD24" s="877"/>
      <c r="RRE24" s="877"/>
      <c r="RRF24" s="877"/>
      <c r="RRG24" s="877"/>
      <c r="RRH24" s="877"/>
      <c r="RRI24" s="877"/>
      <c r="RRJ24" s="877"/>
      <c r="RRK24" s="877"/>
      <c r="RRL24" s="877"/>
      <c r="RRM24" s="877"/>
      <c r="RRN24" s="877"/>
      <c r="RRO24" s="877"/>
      <c r="RRP24" s="877"/>
      <c r="RRQ24" s="877"/>
      <c r="RRR24" s="877"/>
      <c r="RRS24" s="877"/>
      <c r="RRT24" s="877"/>
      <c r="RRU24" s="877"/>
      <c r="RRV24" s="877"/>
      <c r="RRW24" s="877"/>
      <c r="RRX24" s="877"/>
      <c r="RRY24" s="877"/>
      <c r="RRZ24" s="877"/>
      <c r="RSA24" s="877"/>
      <c r="RSB24" s="877"/>
      <c r="RSC24" s="877"/>
      <c r="RSD24" s="877"/>
      <c r="RSE24" s="877"/>
      <c r="RSF24" s="877"/>
      <c r="RSG24" s="877"/>
      <c r="RSH24" s="877"/>
      <c r="RSI24" s="877"/>
      <c r="RSJ24" s="877"/>
      <c r="RSK24" s="877"/>
      <c r="RSL24" s="877"/>
      <c r="RSM24" s="877"/>
      <c r="RSN24" s="877"/>
      <c r="RSO24" s="877"/>
      <c r="RSP24" s="877"/>
      <c r="RSQ24" s="877"/>
      <c r="RSR24" s="877"/>
      <c r="RSS24" s="877"/>
      <c r="RST24" s="877"/>
      <c r="RSU24" s="877"/>
      <c r="RSV24" s="877"/>
      <c r="RSW24" s="877"/>
      <c r="RSX24" s="877"/>
      <c r="RSY24" s="877"/>
      <c r="RSZ24" s="877"/>
      <c r="RTA24" s="877"/>
      <c r="RTB24" s="877"/>
      <c r="RTC24" s="877"/>
      <c r="RTD24" s="877"/>
      <c r="RTE24" s="877"/>
      <c r="RTF24" s="877"/>
      <c r="RTG24" s="877"/>
      <c r="RTH24" s="877"/>
      <c r="RTI24" s="877"/>
      <c r="RTJ24" s="877"/>
      <c r="RTK24" s="877"/>
      <c r="RTL24" s="877"/>
      <c r="RTM24" s="877"/>
      <c r="RTN24" s="877"/>
      <c r="RTO24" s="877"/>
      <c r="RTP24" s="877"/>
      <c r="RTQ24" s="877"/>
      <c r="RTR24" s="877"/>
      <c r="RTS24" s="877"/>
      <c r="RTT24" s="877"/>
      <c r="RTU24" s="877"/>
      <c r="RTV24" s="877"/>
      <c r="RTW24" s="877"/>
      <c r="RTX24" s="877"/>
      <c r="RTY24" s="877"/>
      <c r="RTZ24" s="877"/>
      <c r="RUA24" s="877"/>
      <c r="RUB24" s="877"/>
      <c r="RUC24" s="877"/>
      <c r="RUD24" s="877"/>
      <c r="RUE24" s="877"/>
      <c r="RUF24" s="877"/>
      <c r="RUG24" s="877"/>
      <c r="RUH24" s="877"/>
      <c r="RUI24" s="877"/>
      <c r="RUJ24" s="877"/>
      <c r="RUK24" s="877"/>
      <c r="RUL24" s="877"/>
      <c r="RUM24" s="877"/>
      <c r="RUN24" s="877"/>
      <c r="RUO24" s="877"/>
      <c r="RUP24" s="877"/>
      <c r="RUQ24" s="877"/>
      <c r="RUR24" s="877"/>
      <c r="RUS24" s="877"/>
      <c r="RUT24" s="877"/>
      <c r="RUU24" s="877"/>
      <c r="RUV24" s="877"/>
      <c r="RUW24" s="877"/>
      <c r="RUX24" s="877"/>
      <c r="RUY24" s="877"/>
      <c r="RUZ24" s="877"/>
      <c r="RVA24" s="877"/>
      <c r="RVB24" s="877"/>
      <c r="RVC24" s="877"/>
      <c r="RVD24" s="877"/>
      <c r="RVE24" s="877"/>
      <c r="RVF24" s="877"/>
      <c r="RVG24" s="877"/>
      <c r="RVH24" s="877"/>
      <c r="RVI24" s="877"/>
      <c r="RVJ24" s="877"/>
      <c r="RVK24" s="877"/>
      <c r="RVL24" s="877"/>
      <c r="RVM24" s="877"/>
      <c r="RVN24" s="877"/>
      <c r="RVO24" s="877"/>
      <c r="RVP24" s="877"/>
      <c r="RVQ24" s="877"/>
      <c r="RVR24" s="877"/>
      <c r="RVS24" s="877"/>
      <c r="RVT24" s="877"/>
      <c r="RVU24" s="877"/>
      <c r="RVV24" s="877"/>
      <c r="RVW24" s="877"/>
      <c r="RVX24" s="877"/>
      <c r="RVY24" s="877"/>
      <c r="RVZ24" s="877"/>
      <c r="RWA24" s="877"/>
      <c r="RWB24" s="877"/>
      <c r="RWC24" s="877"/>
      <c r="RWD24" s="877"/>
      <c r="RWE24" s="877"/>
      <c r="RWF24" s="877"/>
      <c r="RWG24" s="877"/>
      <c r="RWH24" s="877"/>
      <c r="RWI24" s="877"/>
      <c r="RWJ24" s="877"/>
      <c r="RWK24" s="877"/>
      <c r="RWL24" s="877"/>
      <c r="RWM24" s="877"/>
      <c r="RWN24" s="877"/>
      <c r="RWO24" s="877"/>
      <c r="RWP24" s="877"/>
      <c r="RWQ24" s="877"/>
      <c r="RWR24" s="877"/>
      <c r="RWS24" s="877"/>
      <c r="RWT24" s="877"/>
      <c r="RWU24" s="877"/>
      <c r="RWV24" s="877"/>
      <c r="RWW24" s="877"/>
      <c r="RWX24" s="877"/>
      <c r="RWY24" s="877"/>
      <c r="RWZ24" s="877"/>
      <c r="RXA24" s="877"/>
      <c r="RXB24" s="877"/>
      <c r="RXC24" s="877"/>
      <c r="RXD24" s="877"/>
      <c r="RXE24" s="877"/>
      <c r="RXF24" s="877"/>
      <c r="RXG24" s="877"/>
      <c r="RXH24" s="877"/>
      <c r="RXI24" s="877"/>
      <c r="RXJ24" s="877"/>
      <c r="RXK24" s="877"/>
      <c r="RXL24" s="877"/>
      <c r="RXM24" s="877"/>
      <c r="RXN24" s="877"/>
      <c r="RXO24" s="877"/>
      <c r="RXP24" s="877"/>
      <c r="RXQ24" s="877"/>
      <c r="RXR24" s="877"/>
      <c r="RXS24" s="877"/>
      <c r="RXT24" s="877"/>
      <c r="RXU24" s="877"/>
      <c r="RXV24" s="877"/>
      <c r="RXW24" s="877"/>
      <c r="RXX24" s="877"/>
      <c r="RXY24" s="877"/>
      <c r="RXZ24" s="877"/>
      <c r="RYA24" s="877"/>
      <c r="RYB24" s="877"/>
      <c r="RYC24" s="877"/>
      <c r="RYD24" s="877"/>
      <c r="RYE24" s="877"/>
      <c r="RYF24" s="877"/>
      <c r="RYG24" s="877"/>
      <c r="RYH24" s="877"/>
      <c r="RYI24" s="877"/>
      <c r="RYJ24" s="877"/>
      <c r="RYK24" s="877"/>
      <c r="RYL24" s="877"/>
      <c r="RYM24" s="877"/>
      <c r="RYN24" s="877"/>
      <c r="RYO24" s="877"/>
      <c r="RYP24" s="877"/>
      <c r="RYQ24" s="877"/>
      <c r="RYR24" s="877"/>
      <c r="RYS24" s="877"/>
      <c r="RYT24" s="877"/>
      <c r="RYU24" s="877"/>
      <c r="RYV24" s="877"/>
      <c r="RYW24" s="877"/>
      <c r="RYX24" s="877"/>
      <c r="RYY24" s="877"/>
      <c r="RYZ24" s="877"/>
      <c r="RZA24" s="877"/>
      <c r="RZB24" s="877"/>
      <c r="RZC24" s="877"/>
      <c r="RZD24" s="877"/>
      <c r="RZE24" s="877"/>
      <c r="RZF24" s="877"/>
      <c r="RZG24" s="877"/>
      <c r="RZH24" s="877"/>
      <c r="RZI24" s="877"/>
      <c r="RZJ24" s="877"/>
      <c r="RZK24" s="877"/>
      <c r="RZL24" s="877"/>
      <c r="RZM24" s="877"/>
      <c r="RZN24" s="877"/>
      <c r="RZO24" s="877"/>
      <c r="RZP24" s="877"/>
      <c r="RZQ24" s="877"/>
      <c r="RZR24" s="877"/>
      <c r="RZS24" s="877"/>
      <c r="RZT24" s="877"/>
      <c r="RZU24" s="877"/>
      <c r="RZV24" s="877"/>
      <c r="RZW24" s="877"/>
      <c r="RZX24" s="877"/>
      <c r="RZY24" s="877"/>
      <c r="RZZ24" s="877"/>
      <c r="SAA24" s="877"/>
      <c r="SAB24" s="877"/>
      <c r="SAC24" s="877"/>
      <c r="SAD24" s="877"/>
      <c r="SAE24" s="877"/>
      <c r="SAF24" s="877"/>
      <c r="SAG24" s="877"/>
      <c r="SAH24" s="877"/>
      <c r="SAI24" s="877"/>
      <c r="SAJ24" s="877"/>
      <c r="SAK24" s="877"/>
      <c r="SAL24" s="877"/>
      <c r="SAM24" s="877"/>
      <c r="SAN24" s="877"/>
      <c r="SAO24" s="877"/>
      <c r="SAP24" s="877"/>
      <c r="SAQ24" s="877"/>
      <c r="SAR24" s="877"/>
      <c r="SAS24" s="877"/>
      <c r="SAT24" s="877"/>
      <c r="SAU24" s="877"/>
      <c r="SAV24" s="877"/>
      <c r="SAW24" s="877"/>
      <c r="SAX24" s="877"/>
      <c r="SAY24" s="877"/>
      <c r="SAZ24" s="877"/>
      <c r="SBA24" s="877"/>
      <c r="SBB24" s="877"/>
      <c r="SBC24" s="877"/>
      <c r="SBD24" s="877"/>
      <c r="SBE24" s="877"/>
      <c r="SBF24" s="877"/>
      <c r="SBG24" s="877"/>
      <c r="SBH24" s="877"/>
      <c r="SBI24" s="877"/>
      <c r="SBJ24" s="877"/>
      <c r="SBK24" s="877"/>
      <c r="SBL24" s="877"/>
      <c r="SBM24" s="877"/>
      <c r="SBN24" s="877"/>
      <c r="SBO24" s="877"/>
      <c r="SBP24" s="877"/>
      <c r="SBQ24" s="877"/>
      <c r="SBR24" s="877"/>
      <c r="SBS24" s="877"/>
      <c r="SBT24" s="877"/>
      <c r="SBU24" s="877"/>
      <c r="SBV24" s="877"/>
      <c r="SBW24" s="877"/>
      <c r="SBX24" s="877"/>
      <c r="SBY24" s="877"/>
      <c r="SBZ24" s="877"/>
      <c r="SCA24" s="877"/>
      <c r="SCB24" s="877"/>
      <c r="SCC24" s="877"/>
      <c r="SCD24" s="877"/>
      <c r="SCE24" s="877"/>
      <c r="SCF24" s="877"/>
      <c r="SCG24" s="877"/>
      <c r="SCH24" s="877"/>
      <c r="SCI24" s="877"/>
      <c r="SCJ24" s="877"/>
      <c r="SCK24" s="877"/>
      <c r="SCL24" s="877"/>
      <c r="SCM24" s="877"/>
      <c r="SCN24" s="877"/>
      <c r="SCO24" s="877"/>
      <c r="SCP24" s="877"/>
      <c r="SCQ24" s="877"/>
      <c r="SCR24" s="877"/>
      <c r="SCS24" s="877"/>
      <c r="SCT24" s="877"/>
      <c r="SCU24" s="877"/>
      <c r="SCV24" s="877"/>
      <c r="SCW24" s="877"/>
      <c r="SCX24" s="877"/>
      <c r="SCY24" s="877"/>
      <c r="SCZ24" s="877"/>
      <c r="SDA24" s="877"/>
      <c r="SDB24" s="877"/>
      <c r="SDC24" s="877"/>
      <c r="SDD24" s="877"/>
      <c r="SDE24" s="877"/>
      <c r="SDF24" s="877"/>
      <c r="SDG24" s="877"/>
      <c r="SDH24" s="877"/>
      <c r="SDI24" s="877"/>
      <c r="SDJ24" s="877"/>
      <c r="SDK24" s="877"/>
      <c r="SDL24" s="877"/>
      <c r="SDM24" s="877"/>
      <c r="SDN24" s="877"/>
      <c r="SDO24" s="877"/>
      <c r="SDP24" s="877"/>
      <c r="SDQ24" s="877"/>
      <c r="SDR24" s="877"/>
      <c r="SDS24" s="877"/>
      <c r="SDT24" s="877"/>
      <c r="SDU24" s="877"/>
      <c r="SDV24" s="877"/>
      <c r="SDW24" s="877"/>
      <c r="SDX24" s="877"/>
      <c r="SDY24" s="877"/>
      <c r="SDZ24" s="877"/>
      <c r="SEA24" s="877"/>
      <c r="SEB24" s="877"/>
      <c r="SEC24" s="877"/>
      <c r="SED24" s="877"/>
      <c r="SEE24" s="877"/>
      <c r="SEF24" s="877"/>
      <c r="SEG24" s="877"/>
      <c r="SEH24" s="877"/>
      <c r="SEI24" s="877"/>
      <c r="SEJ24" s="877"/>
      <c r="SEK24" s="877"/>
      <c r="SEL24" s="877"/>
      <c r="SEM24" s="877"/>
      <c r="SEN24" s="877"/>
      <c r="SEO24" s="877"/>
      <c r="SEP24" s="877"/>
      <c r="SEQ24" s="877"/>
      <c r="SER24" s="877"/>
      <c r="SES24" s="877"/>
      <c r="SET24" s="877"/>
      <c r="SEU24" s="877"/>
      <c r="SEV24" s="877"/>
      <c r="SEW24" s="877"/>
      <c r="SEX24" s="877"/>
      <c r="SEY24" s="877"/>
      <c r="SEZ24" s="877"/>
      <c r="SFA24" s="877"/>
      <c r="SFB24" s="877"/>
      <c r="SFC24" s="877"/>
      <c r="SFD24" s="877"/>
      <c r="SFE24" s="877"/>
      <c r="SFF24" s="877"/>
      <c r="SFG24" s="877"/>
      <c r="SFH24" s="877"/>
      <c r="SFI24" s="877"/>
      <c r="SFJ24" s="877"/>
      <c r="SFK24" s="877"/>
      <c r="SFL24" s="877"/>
      <c r="SFM24" s="877"/>
      <c r="SFN24" s="877"/>
      <c r="SFO24" s="877"/>
      <c r="SFP24" s="877"/>
      <c r="SFQ24" s="877"/>
      <c r="SFR24" s="877"/>
      <c r="SFS24" s="877"/>
      <c r="SFT24" s="877"/>
      <c r="SFU24" s="877"/>
      <c r="SFV24" s="877"/>
      <c r="SFW24" s="877"/>
      <c r="SFX24" s="877"/>
      <c r="SFY24" s="877"/>
      <c r="SFZ24" s="877"/>
      <c r="SGA24" s="877"/>
      <c r="SGB24" s="877"/>
      <c r="SGC24" s="877"/>
      <c r="SGD24" s="877"/>
      <c r="SGE24" s="877"/>
      <c r="SGF24" s="877"/>
      <c r="SGG24" s="877"/>
      <c r="SGH24" s="877"/>
      <c r="SGI24" s="877"/>
      <c r="SGJ24" s="877"/>
      <c r="SGK24" s="877"/>
      <c r="SGL24" s="877"/>
      <c r="SGM24" s="877"/>
      <c r="SGN24" s="877"/>
      <c r="SGO24" s="877"/>
      <c r="SGP24" s="877"/>
      <c r="SGQ24" s="877"/>
      <c r="SGR24" s="877"/>
      <c r="SGS24" s="877"/>
      <c r="SGT24" s="877"/>
      <c r="SGU24" s="877"/>
      <c r="SGV24" s="877"/>
      <c r="SGW24" s="877"/>
      <c r="SGX24" s="877"/>
      <c r="SGY24" s="877"/>
      <c r="SGZ24" s="877"/>
      <c r="SHA24" s="877"/>
      <c r="SHB24" s="877"/>
      <c r="SHC24" s="877"/>
      <c r="SHD24" s="877"/>
      <c r="SHE24" s="877"/>
      <c r="SHF24" s="877"/>
      <c r="SHG24" s="877"/>
      <c r="SHH24" s="877"/>
      <c r="SHI24" s="877"/>
      <c r="SHJ24" s="877"/>
      <c r="SHK24" s="877"/>
      <c r="SHL24" s="877"/>
      <c r="SHM24" s="877"/>
      <c r="SHN24" s="877"/>
      <c r="SHO24" s="877"/>
      <c r="SHP24" s="877"/>
      <c r="SHQ24" s="877"/>
      <c r="SHR24" s="877"/>
      <c r="SHS24" s="877"/>
      <c r="SHT24" s="877"/>
      <c r="SHU24" s="877"/>
      <c r="SHV24" s="877"/>
      <c r="SHW24" s="877"/>
      <c r="SHX24" s="877"/>
      <c r="SHY24" s="877"/>
      <c r="SHZ24" s="877"/>
      <c r="SIA24" s="877"/>
      <c r="SIB24" s="877"/>
      <c r="SIC24" s="877"/>
      <c r="SID24" s="877"/>
      <c r="SIE24" s="877"/>
      <c r="SIF24" s="877"/>
      <c r="SIG24" s="877"/>
      <c r="SIH24" s="877"/>
      <c r="SII24" s="877"/>
      <c r="SIJ24" s="877"/>
      <c r="SIK24" s="877"/>
      <c r="SIL24" s="877"/>
      <c r="SIM24" s="877"/>
      <c r="SIN24" s="877"/>
      <c r="SIO24" s="877"/>
      <c r="SIP24" s="877"/>
      <c r="SIQ24" s="877"/>
      <c r="SIR24" s="877"/>
      <c r="SIS24" s="877"/>
      <c r="SIT24" s="877"/>
      <c r="SIU24" s="877"/>
      <c r="SIV24" s="877"/>
      <c r="SIW24" s="877"/>
      <c r="SIX24" s="877"/>
      <c r="SIY24" s="877"/>
      <c r="SIZ24" s="877"/>
      <c r="SJA24" s="877"/>
      <c r="SJB24" s="877"/>
      <c r="SJC24" s="877"/>
      <c r="SJD24" s="877"/>
      <c r="SJE24" s="877"/>
      <c r="SJF24" s="877"/>
      <c r="SJG24" s="877"/>
      <c r="SJH24" s="877"/>
      <c r="SJI24" s="877"/>
      <c r="SJJ24" s="877"/>
      <c r="SJK24" s="877"/>
      <c r="SJL24" s="877"/>
      <c r="SJM24" s="877"/>
      <c r="SJN24" s="877"/>
      <c r="SJO24" s="877"/>
      <c r="SJP24" s="877"/>
      <c r="SJQ24" s="877"/>
      <c r="SJR24" s="877"/>
      <c r="SJS24" s="877"/>
      <c r="SJT24" s="877"/>
      <c r="SJU24" s="877"/>
      <c r="SJV24" s="877"/>
      <c r="SJW24" s="877"/>
      <c r="SJX24" s="877"/>
      <c r="SJY24" s="877"/>
      <c r="SJZ24" s="877"/>
      <c r="SKA24" s="877"/>
      <c r="SKB24" s="877"/>
      <c r="SKC24" s="877"/>
      <c r="SKD24" s="877"/>
      <c r="SKE24" s="877"/>
      <c r="SKF24" s="877"/>
      <c r="SKG24" s="877"/>
      <c r="SKH24" s="877"/>
      <c r="SKI24" s="877"/>
      <c r="SKJ24" s="877"/>
      <c r="SKK24" s="877"/>
      <c r="SKL24" s="877"/>
      <c r="SKM24" s="877"/>
      <c r="SKN24" s="877"/>
      <c r="SKO24" s="877"/>
      <c r="SKP24" s="877"/>
      <c r="SKQ24" s="877"/>
      <c r="SKR24" s="877"/>
      <c r="SKS24" s="877"/>
      <c r="SKT24" s="877"/>
      <c r="SKU24" s="877"/>
      <c r="SKV24" s="877"/>
      <c r="SKW24" s="877"/>
      <c r="SKX24" s="877"/>
      <c r="SKY24" s="877"/>
      <c r="SKZ24" s="877"/>
      <c r="SLA24" s="877"/>
      <c r="SLB24" s="877"/>
      <c r="SLC24" s="877"/>
      <c r="SLD24" s="877"/>
      <c r="SLE24" s="877"/>
      <c r="SLF24" s="877"/>
      <c r="SLG24" s="877"/>
      <c r="SLH24" s="877"/>
      <c r="SLI24" s="877"/>
      <c r="SLJ24" s="877"/>
      <c r="SLK24" s="877"/>
      <c r="SLL24" s="877"/>
      <c r="SLM24" s="877"/>
      <c r="SLN24" s="877"/>
      <c r="SLO24" s="877"/>
      <c r="SLP24" s="877"/>
      <c r="SLQ24" s="877"/>
      <c r="SLR24" s="877"/>
      <c r="SLS24" s="877"/>
      <c r="SLT24" s="877"/>
      <c r="SLU24" s="877"/>
      <c r="SLV24" s="877"/>
      <c r="SLW24" s="877"/>
      <c r="SLX24" s="877"/>
      <c r="SLY24" s="877"/>
      <c r="SLZ24" s="877"/>
      <c r="SMA24" s="877"/>
      <c r="SMB24" s="877"/>
      <c r="SMC24" s="877"/>
      <c r="SMD24" s="877"/>
      <c r="SME24" s="877"/>
      <c r="SMF24" s="877"/>
      <c r="SMG24" s="877"/>
      <c r="SMH24" s="877"/>
      <c r="SMI24" s="877"/>
      <c r="SMJ24" s="877"/>
      <c r="SMK24" s="877"/>
      <c r="SML24" s="877"/>
      <c r="SMM24" s="877"/>
      <c r="SMN24" s="877"/>
      <c r="SMO24" s="877"/>
      <c r="SMP24" s="877"/>
      <c r="SMQ24" s="877"/>
      <c r="SMR24" s="877"/>
      <c r="SMS24" s="877"/>
      <c r="SMT24" s="877"/>
      <c r="SMU24" s="877"/>
      <c r="SMV24" s="877"/>
      <c r="SMW24" s="877"/>
      <c r="SMX24" s="877"/>
      <c r="SMY24" s="877"/>
      <c r="SMZ24" s="877"/>
      <c r="SNA24" s="877"/>
      <c r="SNB24" s="877"/>
      <c r="SNC24" s="877"/>
      <c r="SND24" s="877"/>
      <c r="SNE24" s="877"/>
      <c r="SNF24" s="877"/>
      <c r="SNG24" s="877"/>
      <c r="SNH24" s="877"/>
      <c r="SNI24" s="877"/>
      <c r="SNJ24" s="877"/>
      <c r="SNK24" s="877"/>
      <c r="SNL24" s="877"/>
      <c r="SNM24" s="877"/>
      <c r="SNN24" s="877"/>
      <c r="SNO24" s="877"/>
      <c r="SNP24" s="877"/>
      <c r="SNQ24" s="877"/>
      <c r="SNR24" s="877"/>
      <c r="SNS24" s="877"/>
      <c r="SNT24" s="877"/>
      <c r="SNU24" s="877"/>
      <c r="SNV24" s="877"/>
      <c r="SNW24" s="877"/>
      <c r="SNX24" s="877"/>
      <c r="SNY24" s="877"/>
      <c r="SNZ24" s="877"/>
      <c r="SOA24" s="877"/>
      <c r="SOB24" s="877"/>
      <c r="SOC24" s="877"/>
      <c r="SOD24" s="877"/>
      <c r="SOE24" s="877"/>
      <c r="SOF24" s="877"/>
      <c r="SOG24" s="877"/>
      <c r="SOH24" s="877"/>
      <c r="SOI24" s="877"/>
      <c r="SOJ24" s="877"/>
      <c r="SOK24" s="877"/>
      <c r="SOL24" s="877"/>
      <c r="SOM24" s="877"/>
      <c r="SON24" s="877"/>
      <c r="SOO24" s="877"/>
      <c r="SOP24" s="877"/>
      <c r="SOQ24" s="877"/>
      <c r="SOR24" s="877"/>
      <c r="SOS24" s="877"/>
      <c r="SOT24" s="877"/>
      <c r="SOU24" s="877"/>
      <c r="SOV24" s="877"/>
      <c r="SOW24" s="877"/>
      <c r="SOX24" s="877"/>
      <c r="SOY24" s="877"/>
      <c r="SOZ24" s="877"/>
      <c r="SPA24" s="877"/>
      <c r="SPB24" s="877"/>
      <c r="SPC24" s="877"/>
      <c r="SPD24" s="877"/>
      <c r="SPE24" s="877"/>
      <c r="SPF24" s="877"/>
      <c r="SPG24" s="877"/>
      <c r="SPH24" s="877"/>
      <c r="SPI24" s="877"/>
      <c r="SPJ24" s="877"/>
      <c r="SPK24" s="877"/>
      <c r="SPL24" s="877"/>
      <c r="SPM24" s="877"/>
      <c r="SPN24" s="877"/>
      <c r="SPO24" s="877"/>
      <c r="SPP24" s="877"/>
      <c r="SPQ24" s="877"/>
      <c r="SPR24" s="877"/>
      <c r="SPS24" s="877"/>
      <c r="SPT24" s="877"/>
      <c r="SPU24" s="877"/>
      <c r="SPV24" s="877"/>
      <c r="SPW24" s="877"/>
      <c r="SPX24" s="877"/>
      <c r="SPY24" s="877"/>
      <c r="SPZ24" s="877"/>
      <c r="SQA24" s="877"/>
      <c r="SQB24" s="877"/>
      <c r="SQC24" s="877"/>
      <c r="SQD24" s="877"/>
      <c r="SQE24" s="877"/>
      <c r="SQF24" s="877"/>
      <c r="SQG24" s="877"/>
      <c r="SQH24" s="877"/>
      <c r="SQI24" s="877"/>
      <c r="SQJ24" s="877"/>
      <c r="SQK24" s="877"/>
      <c r="SQL24" s="877"/>
      <c r="SQM24" s="877"/>
      <c r="SQN24" s="877"/>
      <c r="SQO24" s="877"/>
      <c r="SQP24" s="877"/>
      <c r="SQQ24" s="877"/>
      <c r="SQR24" s="877"/>
      <c r="SQS24" s="877"/>
      <c r="SQT24" s="877"/>
      <c r="SQU24" s="877"/>
      <c r="SQV24" s="877"/>
      <c r="SQW24" s="877"/>
      <c r="SQX24" s="877"/>
      <c r="SQY24" s="877"/>
      <c r="SQZ24" s="877"/>
      <c r="SRA24" s="877"/>
      <c r="SRB24" s="877"/>
      <c r="SRC24" s="877"/>
      <c r="SRD24" s="877"/>
      <c r="SRE24" s="877"/>
      <c r="SRF24" s="877"/>
      <c r="SRG24" s="877"/>
      <c r="SRH24" s="877"/>
      <c r="SRI24" s="877"/>
      <c r="SRJ24" s="877"/>
      <c r="SRK24" s="877"/>
      <c r="SRL24" s="877"/>
      <c r="SRM24" s="877"/>
      <c r="SRN24" s="877"/>
      <c r="SRO24" s="877"/>
      <c r="SRP24" s="877"/>
      <c r="SRQ24" s="877"/>
      <c r="SRR24" s="877"/>
      <c r="SRS24" s="877"/>
      <c r="SRT24" s="877"/>
      <c r="SRU24" s="877"/>
      <c r="SRV24" s="877"/>
      <c r="SRW24" s="877"/>
      <c r="SRX24" s="877"/>
      <c r="SRY24" s="877"/>
      <c r="SRZ24" s="877"/>
      <c r="SSA24" s="877"/>
      <c r="SSB24" s="877"/>
      <c r="SSC24" s="877"/>
      <c r="SSD24" s="877"/>
      <c r="SSE24" s="877"/>
      <c r="SSF24" s="877"/>
      <c r="SSG24" s="877"/>
      <c r="SSH24" s="877"/>
      <c r="SSI24" s="877"/>
      <c r="SSJ24" s="877"/>
      <c r="SSK24" s="877"/>
      <c r="SSL24" s="877"/>
      <c r="SSM24" s="877"/>
      <c r="SSN24" s="877"/>
      <c r="SSO24" s="877"/>
      <c r="SSP24" s="877"/>
      <c r="SSQ24" s="877"/>
      <c r="SSR24" s="877"/>
      <c r="SSS24" s="877"/>
      <c r="SST24" s="877"/>
      <c r="SSU24" s="877"/>
      <c r="SSV24" s="877"/>
      <c r="SSW24" s="877"/>
      <c r="SSX24" s="877"/>
      <c r="SSY24" s="877"/>
      <c r="SSZ24" s="877"/>
      <c r="STA24" s="877"/>
      <c r="STB24" s="877"/>
      <c r="STC24" s="877"/>
      <c r="STD24" s="877"/>
      <c r="STE24" s="877"/>
      <c r="STF24" s="877"/>
      <c r="STG24" s="877"/>
      <c r="STH24" s="877"/>
      <c r="STI24" s="877"/>
      <c r="STJ24" s="877"/>
      <c r="STK24" s="877"/>
      <c r="STL24" s="877"/>
      <c r="STM24" s="877"/>
      <c r="STN24" s="877"/>
      <c r="STO24" s="877"/>
      <c r="STP24" s="877"/>
      <c r="STQ24" s="877"/>
      <c r="STR24" s="877"/>
      <c r="STS24" s="877"/>
      <c r="STT24" s="877"/>
      <c r="STU24" s="877"/>
      <c r="STV24" s="877"/>
      <c r="STW24" s="877"/>
      <c r="STX24" s="877"/>
      <c r="STY24" s="877"/>
      <c r="STZ24" s="877"/>
      <c r="SUA24" s="877"/>
      <c r="SUB24" s="877"/>
      <c r="SUC24" s="877"/>
      <c r="SUD24" s="877"/>
      <c r="SUE24" s="877"/>
      <c r="SUF24" s="877"/>
      <c r="SUG24" s="877"/>
      <c r="SUH24" s="877"/>
      <c r="SUI24" s="877"/>
      <c r="SUJ24" s="877"/>
      <c r="SUK24" s="877"/>
      <c r="SUL24" s="877"/>
      <c r="SUM24" s="877"/>
      <c r="SUN24" s="877"/>
      <c r="SUO24" s="877"/>
      <c r="SUP24" s="877"/>
      <c r="SUQ24" s="877"/>
      <c r="SUR24" s="877"/>
      <c r="SUS24" s="877"/>
      <c r="SUT24" s="877"/>
      <c r="SUU24" s="877"/>
      <c r="SUV24" s="877"/>
      <c r="SUW24" s="877"/>
      <c r="SUX24" s="877"/>
      <c r="SUY24" s="877"/>
      <c r="SUZ24" s="877"/>
      <c r="SVA24" s="877"/>
      <c r="SVB24" s="877"/>
      <c r="SVC24" s="877"/>
      <c r="SVD24" s="877"/>
      <c r="SVE24" s="877"/>
      <c r="SVF24" s="877"/>
      <c r="SVG24" s="877"/>
      <c r="SVH24" s="877"/>
      <c r="SVI24" s="877"/>
      <c r="SVJ24" s="877"/>
      <c r="SVK24" s="877"/>
      <c r="SVL24" s="877"/>
      <c r="SVM24" s="877"/>
      <c r="SVN24" s="877"/>
      <c r="SVO24" s="877"/>
      <c r="SVP24" s="877"/>
      <c r="SVQ24" s="877"/>
      <c r="SVR24" s="877"/>
      <c r="SVS24" s="877"/>
      <c r="SVT24" s="877"/>
      <c r="SVU24" s="877"/>
      <c r="SVV24" s="877"/>
      <c r="SVW24" s="877"/>
      <c r="SVX24" s="877"/>
      <c r="SVY24" s="877"/>
      <c r="SVZ24" s="877"/>
      <c r="SWA24" s="877"/>
      <c r="SWB24" s="877"/>
      <c r="SWC24" s="877"/>
      <c r="SWD24" s="877"/>
      <c r="SWE24" s="877"/>
      <c r="SWF24" s="877"/>
      <c r="SWG24" s="877"/>
      <c r="SWH24" s="877"/>
      <c r="SWI24" s="877"/>
      <c r="SWJ24" s="877"/>
      <c r="SWK24" s="877"/>
      <c r="SWL24" s="877"/>
      <c r="SWM24" s="877"/>
      <c r="SWN24" s="877"/>
      <c r="SWO24" s="877"/>
      <c r="SWP24" s="877"/>
      <c r="SWQ24" s="877"/>
      <c r="SWR24" s="877"/>
      <c r="SWS24" s="877"/>
      <c r="SWT24" s="877"/>
      <c r="SWU24" s="877"/>
      <c r="SWV24" s="877"/>
      <c r="SWW24" s="877"/>
      <c r="SWX24" s="877"/>
      <c r="SWY24" s="877"/>
      <c r="SWZ24" s="877"/>
      <c r="SXA24" s="877"/>
      <c r="SXB24" s="877"/>
      <c r="SXC24" s="877"/>
      <c r="SXD24" s="877"/>
      <c r="SXE24" s="877"/>
      <c r="SXF24" s="877"/>
      <c r="SXG24" s="877"/>
      <c r="SXH24" s="877"/>
      <c r="SXI24" s="877"/>
      <c r="SXJ24" s="877"/>
      <c r="SXK24" s="877"/>
      <c r="SXL24" s="877"/>
      <c r="SXM24" s="877"/>
      <c r="SXN24" s="877"/>
      <c r="SXO24" s="877"/>
      <c r="SXP24" s="877"/>
      <c r="SXQ24" s="877"/>
      <c r="SXR24" s="877"/>
      <c r="SXS24" s="877"/>
      <c r="SXT24" s="877"/>
      <c r="SXU24" s="877"/>
      <c r="SXV24" s="877"/>
      <c r="SXW24" s="877"/>
      <c r="SXX24" s="877"/>
      <c r="SXY24" s="877"/>
      <c r="SXZ24" s="877"/>
      <c r="SYA24" s="877"/>
      <c r="SYB24" s="877"/>
      <c r="SYC24" s="877"/>
      <c r="SYD24" s="877"/>
      <c r="SYE24" s="877"/>
      <c r="SYF24" s="877"/>
      <c r="SYG24" s="877"/>
      <c r="SYH24" s="877"/>
      <c r="SYI24" s="877"/>
      <c r="SYJ24" s="877"/>
      <c r="SYK24" s="877"/>
      <c r="SYL24" s="877"/>
      <c r="SYM24" s="877"/>
      <c r="SYN24" s="877"/>
      <c r="SYO24" s="877"/>
      <c r="SYP24" s="877"/>
      <c r="SYQ24" s="877"/>
      <c r="SYR24" s="877"/>
      <c r="SYS24" s="877"/>
      <c r="SYT24" s="877"/>
      <c r="SYU24" s="877"/>
      <c r="SYV24" s="877"/>
      <c r="SYW24" s="877"/>
      <c r="SYX24" s="877"/>
      <c r="SYY24" s="877"/>
      <c r="SYZ24" s="877"/>
      <c r="SZA24" s="877"/>
      <c r="SZB24" s="877"/>
      <c r="SZC24" s="877"/>
      <c r="SZD24" s="877"/>
      <c r="SZE24" s="877"/>
      <c r="SZF24" s="877"/>
      <c r="SZG24" s="877"/>
      <c r="SZH24" s="877"/>
      <c r="SZI24" s="877"/>
      <c r="SZJ24" s="877"/>
      <c r="SZK24" s="877"/>
      <c r="SZL24" s="877"/>
      <c r="SZM24" s="877"/>
      <c r="SZN24" s="877"/>
      <c r="SZO24" s="877"/>
      <c r="SZP24" s="877"/>
      <c r="SZQ24" s="877"/>
      <c r="SZR24" s="877"/>
      <c r="SZS24" s="877"/>
      <c r="SZT24" s="877"/>
      <c r="SZU24" s="877"/>
      <c r="SZV24" s="877"/>
      <c r="SZW24" s="877"/>
      <c r="SZX24" s="877"/>
      <c r="SZY24" s="877"/>
      <c r="SZZ24" s="877"/>
      <c r="TAA24" s="877"/>
      <c r="TAB24" s="877"/>
      <c r="TAC24" s="877"/>
      <c r="TAD24" s="877"/>
      <c r="TAE24" s="877"/>
      <c r="TAF24" s="877"/>
      <c r="TAG24" s="877"/>
      <c r="TAH24" s="877"/>
      <c r="TAI24" s="877"/>
      <c r="TAJ24" s="877"/>
      <c r="TAK24" s="877"/>
      <c r="TAL24" s="877"/>
      <c r="TAM24" s="877"/>
      <c r="TAN24" s="877"/>
      <c r="TAO24" s="877"/>
      <c r="TAP24" s="877"/>
      <c r="TAQ24" s="877"/>
      <c r="TAR24" s="877"/>
      <c r="TAS24" s="877"/>
      <c r="TAT24" s="877"/>
      <c r="TAU24" s="877"/>
      <c r="TAV24" s="877"/>
      <c r="TAW24" s="877"/>
      <c r="TAX24" s="877"/>
      <c r="TAY24" s="877"/>
      <c r="TAZ24" s="877"/>
      <c r="TBA24" s="877"/>
      <c r="TBB24" s="877"/>
      <c r="TBC24" s="877"/>
      <c r="TBD24" s="877"/>
      <c r="TBE24" s="877"/>
      <c r="TBF24" s="877"/>
      <c r="TBG24" s="877"/>
      <c r="TBH24" s="877"/>
      <c r="TBI24" s="877"/>
      <c r="TBJ24" s="877"/>
      <c r="TBK24" s="877"/>
      <c r="TBL24" s="877"/>
      <c r="TBM24" s="877"/>
      <c r="TBN24" s="877"/>
      <c r="TBO24" s="877"/>
      <c r="TBP24" s="877"/>
      <c r="TBQ24" s="877"/>
      <c r="TBR24" s="877"/>
      <c r="TBS24" s="877"/>
      <c r="TBT24" s="877"/>
      <c r="TBU24" s="877"/>
      <c r="TBV24" s="877"/>
      <c r="TBW24" s="877"/>
      <c r="TBX24" s="877"/>
      <c r="TBY24" s="877"/>
      <c r="TBZ24" s="877"/>
      <c r="TCA24" s="877"/>
      <c r="TCB24" s="877"/>
      <c r="TCC24" s="877"/>
      <c r="TCD24" s="877"/>
      <c r="TCE24" s="877"/>
      <c r="TCF24" s="877"/>
      <c r="TCG24" s="877"/>
      <c r="TCH24" s="877"/>
      <c r="TCI24" s="877"/>
      <c r="TCJ24" s="877"/>
      <c r="TCK24" s="877"/>
      <c r="TCL24" s="877"/>
      <c r="TCM24" s="877"/>
      <c r="TCN24" s="877"/>
      <c r="TCO24" s="877"/>
      <c r="TCP24" s="877"/>
      <c r="TCQ24" s="877"/>
      <c r="TCR24" s="877"/>
      <c r="TCS24" s="877"/>
      <c r="TCT24" s="877"/>
      <c r="TCU24" s="877"/>
      <c r="TCV24" s="877"/>
      <c r="TCW24" s="877"/>
      <c r="TCX24" s="877"/>
      <c r="TCY24" s="877"/>
      <c r="TCZ24" s="877"/>
      <c r="TDA24" s="877"/>
      <c r="TDB24" s="877"/>
      <c r="TDC24" s="877"/>
      <c r="TDD24" s="877"/>
      <c r="TDE24" s="877"/>
      <c r="TDF24" s="877"/>
      <c r="TDG24" s="877"/>
      <c r="TDH24" s="877"/>
      <c r="TDI24" s="877"/>
      <c r="TDJ24" s="877"/>
      <c r="TDK24" s="877"/>
      <c r="TDL24" s="877"/>
      <c r="TDM24" s="877"/>
      <c r="TDN24" s="877"/>
      <c r="TDO24" s="877"/>
      <c r="TDP24" s="877"/>
      <c r="TDQ24" s="877"/>
      <c r="TDR24" s="877"/>
      <c r="TDS24" s="877"/>
      <c r="TDT24" s="877"/>
      <c r="TDU24" s="877"/>
      <c r="TDV24" s="877"/>
      <c r="TDW24" s="877"/>
      <c r="TDX24" s="877"/>
      <c r="TDY24" s="877"/>
      <c r="TDZ24" s="877"/>
      <c r="TEA24" s="877"/>
      <c r="TEB24" s="877"/>
      <c r="TEC24" s="877"/>
      <c r="TED24" s="877"/>
      <c r="TEE24" s="877"/>
      <c r="TEF24" s="877"/>
      <c r="TEG24" s="877"/>
      <c r="TEH24" s="877"/>
      <c r="TEI24" s="877"/>
      <c r="TEJ24" s="877"/>
      <c r="TEK24" s="877"/>
      <c r="TEL24" s="877"/>
      <c r="TEM24" s="877"/>
      <c r="TEN24" s="877"/>
      <c r="TEO24" s="877"/>
      <c r="TEP24" s="877"/>
      <c r="TEQ24" s="877"/>
      <c r="TER24" s="877"/>
      <c r="TES24" s="877"/>
      <c r="TET24" s="877"/>
      <c r="TEU24" s="877"/>
      <c r="TEV24" s="877"/>
      <c r="TEW24" s="877"/>
      <c r="TEX24" s="877"/>
      <c r="TEY24" s="877"/>
      <c r="TEZ24" s="877"/>
      <c r="TFA24" s="877"/>
      <c r="TFB24" s="877"/>
      <c r="TFC24" s="877"/>
      <c r="TFD24" s="877"/>
      <c r="TFE24" s="877"/>
      <c r="TFF24" s="877"/>
      <c r="TFG24" s="877"/>
      <c r="TFH24" s="877"/>
      <c r="TFI24" s="877"/>
      <c r="TFJ24" s="877"/>
      <c r="TFK24" s="877"/>
      <c r="TFL24" s="877"/>
      <c r="TFM24" s="877"/>
      <c r="TFN24" s="877"/>
      <c r="TFO24" s="877"/>
      <c r="TFP24" s="877"/>
      <c r="TFQ24" s="877"/>
      <c r="TFR24" s="877"/>
      <c r="TFS24" s="877"/>
      <c r="TFT24" s="877"/>
      <c r="TFU24" s="877"/>
      <c r="TFV24" s="877"/>
      <c r="TFW24" s="877"/>
      <c r="TFX24" s="877"/>
      <c r="TFY24" s="877"/>
      <c r="TFZ24" s="877"/>
      <c r="TGA24" s="877"/>
      <c r="TGB24" s="877"/>
      <c r="TGC24" s="877"/>
      <c r="TGD24" s="877"/>
      <c r="TGE24" s="877"/>
      <c r="TGF24" s="877"/>
      <c r="TGG24" s="877"/>
      <c r="TGH24" s="877"/>
      <c r="TGI24" s="877"/>
      <c r="TGJ24" s="877"/>
      <c r="TGK24" s="877"/>
      <c r="TGL24" s="877"/>
      <c r="TGM24" s="877"/>
      <c r="TGN24" s="877"/>
      <c r="TGO24" s="877"/>
      <c r="TGP24" s="877"/>
      <c r="TGQ24" s="877"/>
      <c r="TGR24" s="877"/>
      <c r="TGS24" s="877"/>
      <c r="TGT24" s="877"/>
      <c r="TGU24" s="877"/>
      <c r="TGV24" s="877"/>
      <c r="TGW24" s="877"/>
      <c r="TGX24" s="877"/>
      <c r="TGY24" s="877"/>
      <c r="TGZ24" s="877"/>
      <c r="THA24" s="877"/>
      <c r="THB24" s="877"/>
      <c r="THC24" s="877"/>
      <c r="THD24" s="877"/>
      <c r="THE24" s="877"/>
      <c r="THF24" s="877"/>
      <c r="THG24" s="877"/>
      <c r="THH24" s="877"/>
      <c r="THI24" s="877"/>
      <c r="THJ24" s="877"/>
      <c r="THK24" s="877"/>
      <c r="THL24" s="877"/>
      <c r="THM24" s="877"/>
      <c r="THN24" s="877"/>
      <c r="THO24" s="877"/>
      <c r="THP24" s="877"/>
      <c r="THQ24" s="877"/>
      <c r="THR24" s="877"/>
      <c r="THS24" s="877"/>
      <c r="THT24" s="877"/>
      <c r="THU24" s="877"/>
      <c r="THV24" s="877"/>
      <c r="THW24" s="877"/>
      <c r="THX24" s="877"/>
      <c r="THY24" s="877"/>
      <c r="THZ24" s="877"/>
      <c r="TIA24" s="877"/>
      <c r="TIB24" s="877"/>
      <c r="TIC24" s="877"/>
      <c r="TID24" s="877"/>
      <c r="TIE24" s="877"/>
      <c r="TIF24" s="877"/>
      <c r="TIG24" s="877"/>
      <c r="TIH24" s="877"/>
      <c r="TII24" s="877"/>
      <c r="TIJ24" s="877"/>
      <c r="TIK24" s="877"/>
      <c r="TIL24" s="877"/>
      <c r="TIM24" s="877"/>
      <c r="TIN24" s="877"/>
      <c r="TIO24" s="877"/>
      <c r="TIP24" s="877"/>
      <c r="TIQ24" s="877"/>
      <c r="TIR24" s="877"/>
      <c r="TIS24" s="877"/>
      <c r="TIT24" s="877"/>
      <c r="TIU24" s="877"/>
      <c r="TIV24" s="877"/>
      <c r="TIW24" s="877"/>
      <c r="TIX24" s="877"/>
      <c r="TIY24" s="877"/>
      <c r="TIZ24" s="877"/>
      <c r="TJA24" s="877"/>
      <c r="TJB24" s="877"/>
      <c r="TJC24" s="877"/>
      <c r="TJD24" s="877"/>
      <c r="TJE24" s="877"/>
      <c r="TJF24" s="877"/>
      <c r="TJG24" s="877"/>
      <c r="TJH24" s="877"/>
      <c r="TJI24" s="877"/>
      <c r="TJJ24" s="877"/>
      <c r="TJK24" s="877"/>
      <c r="TJL24" s="877"/>
      <c r="TJM24" s="877"/>
      <c r="TJN24" s="877"/>
      <c r="TJO24" s="877"/>
      <c r="TJP24" s="877"/>
      <c r="TJQ24" s="877"/>
      <c r="TJR24" s="877"/>
      <c r="TJS24" s="877"/>
      <c r="TJT24" s="877"/>
      <c r="TJU24" s="877"/>
      <c r="TJV24" s="877"/>
      <c r="TJW24" s="877"/>
      <c r="TJX24" s="877"/>
      <c r="TJY24" s="877"/>
      <c r="TJZ24" s="877"/>
      <c r="TKA24" s="877"/>
      <c r="TKB24" s="877"/>
      <c r="TKC24" s="877"/>
      <c r="TKD24" s="877"/>
      <c r="TKE24" s="877"/>
      <c r="TKF24" s="877"/>
      <c r="TKG24" s="877"/>
      <c r="TKH24" s="877"/>
      <c r="TKI24" s="877"/>
      <c r="TKJ24" s="877"/>
      <c r="TKK24" s="877"/>
      <c r="TKL24" s="877"/>
      <c r="TKM24" s="877"/>
      <c r="TKN24" s="877"/>
      <c r="TKO24" s="877"/>
      <c r="TKP24" s="877"/>
      <c r="TKQ24" s="877"/>
      <c r="TKR24" s="877"/>
      <c r="TKS24" s="877"/>
      <c r="TKT24" s="877"/>
      <c r="TKU24" s="877"/>
      <c r="TKV24" s="877"/>
      <c r="TKW24" s="877"/>
      <c r="TKX24" s="877"/>
      <c r="TKY24" s="877"/>
      <c r="TKZ24" s="877"/>
      <c r="TLA24" s="877"/>
      <c r="TLB24" s="877"/>
      <c r="TLC24" s="877"/>
      <c r="TLD24" s="877"/>
      <c r="TLE24" s="877"/>
      <c r="TLF24" s="877"/>
      <c r="TLG24" s="877"/>
      <c r="TLH24" s="877"/>
      <c r="TLI24" s="877"/>
      <c r="TLJ24" s="877"/>
      <c r="TLK24" s="877"/>
      <c r="TLL24" s="877"/>
      <c r="TLM24" s="877"/>
      <c r="TLN24" s="877"/>
      <c r="TLO24" s="877"/>
      <c r="TLP24" s="877"/>
      <c r="TLQ24" s="877"/>
      <c r="TLR24" s="877"/>
      <c r="TLS24" s="877"/>
      <c r="TLT24" s="877"/>
      <c r="TLU24" s="877"/>
      <c r="TLV24" s="877"/>
      <c r="TLW24" s="877"/>
      <c r="TLX24" s="877"/>
      <c r="TLY24" s="877"/>
      <c r="TLZ24" s="877"/>
      <c r="TMA24" s="877"/>
      <c r="TMB24" s="877"/>
      <c r="TMC24" s="877"/>
      <c r="TMD24" s="877"/>
      <c r="TME24" s="877"/>
      <c r="TMF24" s="877"/>
      <c r="TMG24" s="877"/>
      <c r="TMH24" s="877"/>
      <c r="TMI24" s="877"/>
      <c r="TMJ24" s="877"/>
      <c r="TMK24" s="877"/>
      <c r="TML24" s="877"/>
      <c r="TMM24" s="877"/>
      <c r="TMN24" s="877"/>
      <c r="TMO24" s="877"/>
      <c r="TMP24" s="877"/>
      <c r="TMQ24" s="877"/>
      <c r="TMR24" s="877"/>
      <c r="TMS24" s="877"/>
      <c r="TMT24" s="877"/>
      <c r="TMU24" s="877"/>
      <c r="TMV24" s="877"/>
      <c r="TMW24" s="877"/>
      <c r="TMX24" s="877"/>
      <c r="TMY24" s="877"/>
      <c r="TMZ24" s="877"/>
      <c r="TNA24" s="877"/>
      <c r="TNB24" s="877"/>
      <c r="TNC24" s="877"/>
      <c r="TND24" s="877"/>
      <c r="TNE24" s="877"/>
      <c r="TNF24" s="877"/>
      <c r="TNG24" s="877"/>
      <c r="TNH24" s="877"/>
      <c r="TNI24" s="877"/>
      <c r="TNJ24" s="877"/>
      <c r="TNK24" s="877"/>
      <c r="TNL24" s="877"/>
      <c r="TNM24" s="877"/>
      <c r="TNN24" s="877"/>
      <c r="TNO24" s="877"/>
      <c r="TNP24" s="877"/>
      <c r="TNQ24" s="877"/>
      <c r="TNR24" s="877"/>
      <c r="TNS24" s="877"/>
      <c r="TNT24" s="877"/>
      <c r="TNU24" s="877"/>
      <c r="TNV24" s="877"/>
      <c r="TNW24" s="877"/>
      <c r="TNX24" s="877"/>
      <c r="TNY24" s="877"/>
      <c r="TNZ24" s="877"/>
      <c r="TOA24" s="877"/>
      <c r="TOB24" s="877"/>
      <c r="TOC24" s="877"/>
      <c r="TOD24" s="877"/>
      <c r="TOE24" s="877"/>
      <c r="TOF24" s="877"/>
      <c r="TOG24" s="877"/>
      <c r="TOH24" s="877"/>
      <c r="TOI24" s="877"/>
      <c r="TOJ24" s="877"/>
      <c r="TOK24" s="877"/>
      <c r="TOL24" s="877"/>
      <c r="TOM24" s="877"/>
      <c r="TON24" s="877"/>
      <c r="TOO24" s="877"/>
      <c r="TOP24" s="877"/>
      <c r="TOQ24" s="877"/>
      <c r="TOR24" s="877"/>
      <c r="TOS24" s="877"/>
      <c r="TOT24" s="877"/>
      <c r="TOU24" s="877"/>
      <c r="TOV24" s="877"/>
      <c r="TOW24" s="877"/>
      <c r="TOX24" s="877"/>
      <c r="TOY24" s="877"/>
      <c r="TOZ24" s="877"/>
      <c r="TPA24" s="877"/>
      <c r="TPB24" s="877"/>
      <c r="TPC24" s="877"/>
      <c r="TPD24" s="877"/>
      <c r="TPE24" s="877"/>
      <c r="TPF24" s="877"/>
      <c r="TPG24" s="877"/>
      <c r="TPH24" s="877"/>
      <c r="TPI24" s="877"/>
      <c r="TPJ24" s="877"/>
      <c r="TPK24" s="877"/>
      <c r="TPL24" s="877"/>
      <c r="TPM24" s="877"/>
      <c r="TPN24" s="877"/>
      <c r="TPO24" s="877"/>
      <c r="TPP24" s="877"/>
      <c r="TPQ24" s="877"/>
      <c r="TPR24" s="877"/>
      <c r="TPS24" s="877"/>
      <c r="TPT24" s="877"/>
      <c r="TPU24" s="877"/>
      <c r="TPV24" s="877"/>
      <c r="TPW24" s="877"/>
      <c r="TPX24" s="877"/>
      <c r="TPY24" s="877"/>
      <c r="TPZ24" s="877"/>
      <c r="TQA24" s="877"/>
      <c r="TQB24" s="877"/>
      <c r="TQC24" s="877"/>
      <c r="TQD24" s="877"/>
      <c r="TQE24" s="877"/>
      <c r="TQF24" s="877"/>
      <c r="TQG24" s="877"/>
      <c r="TQH24" s="877"/>
      <c r="TQI24" s="877"/>
      <c r="TQJ24" s="877"/>
      <c r="TQK24" s="877"/>
      <c r="TQL24" s="877"/>
      <c r="TQM24" s="877"/>
      <c r="TQN24" s="877"/>
      <c r="TQO24" s="877"/>
      <c r="TQP24" s="877"/>
      <c r="TQQ24" s="877"/>
      <c r="TQR24" s="877"/>
      <c r="TQS24" s="877"/>
      <c r="TQT24" s="877"/>
      <c r="TQU24" s="877"/>
      <c r="TQV24" s="877"/>
      <c r="TQW24" s="877"/>
      <c r="TQX24" s="877"/>
      <c r="TQY24" s="877"/>
      <c r="TQZ24" s="877"/>
      <c r="TRA24" s="877"/>
      <c r="TRB24" s="877"/>
      <c r="TRC24" s="877"/>
      <c r="TRD24" s="877"/>
      <c r="TRE24" s="877"/>
      <c r="TRF24" s="877"/>
      <c r="TRG24" s="877"/>
      <c r="TRH24" s="877"/>
      <c r="TRI24" s="877"/>
      <c r="TRJ24" s="877"/>
      <c r="TRK24" s="877"/>
      <c r="TRL24" s="877"/>
      <c r="TRM24" s="877"/>
      <c r="TRN24" s="877"/>
      <c r="TRO24" s="877"/>
      <c r="TRP24" s="877"/>
      <c r="TRQ24" s="877"/>
      <c r="TRR24" s="877"/>
      <c r="TRS24" s="877"/>
      <c r="TRT24" s="877"/>
      <c r="TRU24" s="877"/>
      <c r="TRV24" s="877"/>
      <c r="TRW24" s="877"/>
      <c r="TRX24" s="877"/>
      <c r="TRY24" s="877"/>
      <c r="TRZ24" s="877"/>
      <c r="TSA24" s="877"/>
      <c r="TSB24" s="877"/>
      <c r="TSC24" s="877"/>
      <c r="TSD24" s="877"/>
      <c r="TSE24" s="877"/>
      <c r="TSF24" s="877"/>
      <c r="TSG24" s="877"/>
      <c r="TSH24" s="877"/>
      <c r="TSI24" s="877"/>
      <c r="TSJ24" s="877"/>
      <c r="TSK24" s="877"/>
      <c r="TSL24" s="877"/>
      <c r="TSM24" s="877"/>
      <c r="TSN24" s="877"/>
      <c r="TSO24" s="877"/>
      <c r="TSP24" s="877"/>
      <c r="TSQ24" s="877"/>
      <c r="TSR24" s="877"/>
      <c r="TSS24" s="877"/>
      <c r="TST24" s="877"/>
      <c r="TSU24" s="877"/>
      <c r="TSV24" s="877"/>
      <c r="TSW24" s="877"/>
      <c r="TSX24" s="877"/>
      <c r="TSY24" s="877"/>
      <c r="TSZ24" s="877"/>
      <c r="TTA24" s="877"/>
      <c r="TTB24" s="877"/>
      <c r="TTC24" s="877"/>
      <c r="TTD24" s="877"/>
      <c r="TTE24" s="877"/>
      <c r="TTF24" s="877"/>
      <c r="TTG24" s="877"/>
      <c r="TTH24" s="877"/>
      <c r="TTI24" s="877"/>
      <c r="TTJ24" s="877"/>
      <c r="TTK24" s="877"/>
      <c r="TTL24" s="877"/>
      <c r="TTM24" s="877"/>
      <c r="TTN24" s="877"/>
      <c r="TTO24" s="877"/>
      <c r="TTP24" s="877"/>
      <c r="TTQ24" s="877"/>
      <c r="TTR24" s="877"/>
      <c r="TTS24" s="877"/>
      <c r="TTT24" s="877"/>
      <c r="TTU24" s="877"/>
      <c r="TTV24" s="877"/>
      <c r="TTW24" s="877"/>
      <c r="TTX24" s="877"/>
      <c r="TTY24" s="877"/>
      <c r="TTZ24" s="877"/>
      <c r="TUA24" s="877"/>
      <c r="TUB24" s="877"/>
      <c r="TUC24" s="877"/>
      <c r="TUD24" s="877"/>
      <c r="TUE24" s="877"/>
      <c r="TUF24" s="877"/>
      <c r="TUG24" s="877"/>
      <c r="TUH24" s="877"/>
      <c r="TUI24" s="877"/>
      <c r="TUJ24" s="877"/>
      <c r="TUK24" s="877"/>
      <c r="TUL24" s="877"/>
      <c r="TUM24" s="877"/>
      <c r="TUN24" s="877"/>
      <c r="TUO24" s="877"/>
      <c r="TUP24" s="877"/>
      <c r="TUQ24" s="877"/>
      <c r="TUR24" s="877"/>
      <c r="TUS24" s="877"/>
      <c r="TUT24" s="877"/>
      <c r="TUU24" s="877"/>
      <c r="TUV24" s="877"/>
      <c r="TUW24" s="877"/>
      <c r="TUX24" s="877"/>
      <c r="TUY24" s="877"/>
      <c r="TUZ24" s="877"/>
      <c r="TVA24" s="877"/>
      <c r="TVB24" s="877"/>
      <c r="TVC24" s="877"/>
      <c r="TVD24" s="877"/>
      <c r="TVE24" s="877"/>
      <c r="TVF24" s="877"/>
      <c r="TVG24" s="877"/>
      <c r="TVH24" s="877"/>
      <c r="TVI24" s="877"/>
      <c r="TVJ24" s="877"/>
      <c r="TVK24" s="877"/>
      <c r="TVL24" s="877"/>
      <c r="TVM24" s="877"/>
      <c r="TVN24" s="877"/>
      <c r="TVO24" s="877"/>
      <c r="TVP24" s="877"/>
      <c r="TVQ24" s="877"/>
      <c r="TVR24" s="877"/>
      <c r="TVS24" s="877"/>
      <c r="TVT24" s="877"/>
      <c r="TVU24" s="877"/>
      <c r="TVV24" s="877"/>
      <c r="TVW24" s="877"/>
      <c r="TVX24" s="877"/>
      <c r="TVY24" s="877"/>
      <c r="TVZ24" s="877"/>
      <c r="TWA24" s="877"/>
      <c r="TWB24" s="877"/>
      <c r="TWC24" s="877"/>
      <c r="TWD24" s="877"/>
      <c r="TWE24" s="877"/>
      <c r="TWF24" s="877"/>
      <c r="TWG24" s="877"/>
      <c r="TWH24" s="877"/>
      <c r="TWI24" s="877"/>
      <c r="TWJ24" s="877"/>
      <c r="TWK24" s="877"/>
      <c r="TWL24" s="877"/>
      <c r="TWM24" s="877"/>
      <c r="TWN24" s="877"/>
      <c r="TWO24" s="877"/>
      <c r="TWP24" s="877"/>
      <c r="TWQ24" s="877"/>
      <c r="TWR24" s="877"/>
      <c r="TWS24" s="877"/>
      <c r="TWT24" s="877"/>
      <c r="TWU24" s="877"/>
      <c r="TWV24" s="877"/>
      <c r="TWW24" s="877"/>
      <c r="TWX24" s="877"/>
      <c r="TWY24" s="877"/>
      <c r="TWZ24" s="877"/>
      <c r="TXA24" s="877"/>
      <c r="TXB24" s="877"/>
      <c r="TXC24" s="877"/>
      <c r="TXD24" s="877"/>
      <c r="TXE24" s="877"/>
      <c r="TXF24" s="877"/>
      <c r="TXG24" s="877"/>
      <c r="TXH24" s="877"/>
      <c r="TXI24" s="877"/>
      <c r="TXJ24" s="877"/>
      <c r="TXK24" s="877"/>
      <c r="TXL24" s="877"/>
      <c r="TXM24" s="877"/>
      <c r="TXN24" s="877"/>
      <c r="TXO24" s="877"/>
      <c r="TXP24" s="877"/>
      <c r="TXQ24" s="877"/>
      <c r="TXR24" s="877"/>
      <c r="TXS24" s="877"/>
      <c r="TXT24" s="877"/>
      <c r="TXU24" s="877"/>
      <c r="TXV24" s="877"/>
      <c r="TXW24" s="877"/>
      <c r="TXX24" s="877"/>
      <c r="TXY24" s="877"/>
      <c r="TXZ24" s="877"/>
      <c r="TYA24" s="877"/>
      <c r="TYB24" s="877"/>
      <c r="TYC24" s="877"/>
      <c r="TYD24" s="877"/>
      <c r="TYE24" s="877"/>
      <c r="TYF24" s="877"/>
      <c r="TYG24" s="877"/>
      <c r="TYH24" s="877"/>
      <c r="TYI24" s="877"/>
      <c r="TYJ24" s="877"/>
      <c r="TYK24" s="877"/>
      <c r="TYL24" s="877"/>
      <c r="TYM24" s="877"/>
      <c r="TYN24" s="877"/>
      <c r="TYO24" s="877"/>
      <c r="TYP24" s="877"/>
      <c r="TYQ24" s="877"/>
      <c r="TYR24" s="877"/>
      <c r="TYS24" s="877"/>
      <c r="TYT24" s="877"/>
      <c r="TYU24" s="877"/>
      <c r="TYV24" s="877"/>
      <c r="TYW24" s="877"/>
      <c r="TYX24" s="877"/>
      <c r="TYY24" s="877"/>
      <c r="TYZ24" s="877"/>
      <c r="TZA24" s="877"/>
      <c r="TZB24" s="877"/>
      <c r="TZC24" s="877"/>
      <c r="TZD24" s="877"/>
      <c r="TZE24" s="877"/>
      <c r="TZF24" s="877"/>
      <c r="TZG24" s="877"/>
      <c r="TZH24" s="877"/>
      <c r="TZI24" s="877"/>
      <c r="TZJ24" s="877"/>
      <c r="TZK24" s="877"/>
      <c r="TZL24" s="877"/>
      <c r="TZM24" s="877"/>
      <c r="TZN24" s="877"/>
      <c r="TZO24" s="877"/>
      <c r="TZP24" s="877"/>
      <c r="TZQ24" s="877"/>
      <c r="TZR24" s="877"/>
      <c r="TZS24" s="877"/>
      <c r="TZT24" s="877"/>
      <c r="TZU24" s="877"/>
      <c r="TZV24" s="877"/>
      <c r="TZW24" s="877"/>
      <c r="TZX24" s="877"/>
      <c r="TZY24" s="877"/>
      <c r="TZZ24" s="877"/>
      <c r="UAA24" s="877"/>
      <c r="UAB24" s="877"/>
      <c r="UAC24" s="877"/>
      <c r="UAD24" s="877"/>
      <c r="UAE24" s="877"/>
      <c r="UAF24" s="877"/>
      <c r="UAG24" s="877"/>
      <c r="UAH24" s="877"/>
      <c r="UAI24" s="877"/>
      <c r="UAJ24" s="877"/>
      <c r="UAK24" s="877"/>
      <c r="UAL24" s="877"/>
      <c r="UAM24" s="877"/>
      <c r="UAN24" s="877"/>
      <c r="UAO24" s="877"/>
      <c r="UAP24" s="877"/>
      <c r="UAQ24" s="877"/>
      <c r="UAR24" s="877"/>
      <c r="UAS24" s="877"/>
      <c r="UAT24" s="877"/>
      <c r="UAU24" s="877"/>
      <c r="UAV24" s="877"/>
      <c r="UAW24" s="877"/>
      <c r="UAX24" s="877"/>
      <c r="UAY24" s="877"/>
      <c r="UAZ24" s="877"/>
      <c r="UBA24" s="877"/>
      <c r="UBB24" s="877"/>
      <c r="UBC24" s="877"/>
      <c r="UBD24" s="877"/>
      <c r="UBE24" s="877"/>
      <c r="UBF24" s="877"/>
      <c r="UBG24" s="877"/>
      <c r="UBH24" s="877"/>
      <c r="UBI24" s="877"/>
      <c r="UBJ24" s="877"/>
      <c r="UBK24" s="877"/>
      <c r="UBL24" s="877"/>
      <c r="UBM24" s="877"/>
      <c r="UBN24" s="877"/>
      <c r="UBO24" s="877"/>
      <c r="UBP24" s="877"/>
      <c r="UBQ24" s="877"/>
      <c r="UBR24" s="877"/>
      <c r="UBS24" s="877"/>
      <c r="UBT24" s="877"/>
      <c r="UBU24" s="877"/>
      <c r="UBV24" s="877"/>
      <c r="UBW24" s="877"/>
      <c r="UBX24" s="877"/>
      <c r="UBY24" s="877"/>
      <c r="UBZ24" s="877"/>
      <c r="UCA24" s="877"/>
      <c r="UCB24" s="877"/>
      <c r="UCC24" s="877"/>
      <c r="UCD24" s="877"/>
      <c r="UCE24" s="877"/>
      <c r="UCF24" s="877"/>
      <c r="UCG24" s="877"/>
      <c r="UCH24" s="877"/>
      <c r="UCI24" s="877"/>
      <c r="UCJ24" s="877"/>
      <c r="UCK24" s="877"/>
      <c r="UCL24" s="877"/>
      <c r="UCM24" s="877"/>
      <c r="UCN24" s="877"/>
      <c r="UCO24" s="877"/>
      <c r="UCP24" s="877"/>
      <c r="UCQ24" s="877"/>
      <c r="UCR24" s="877"/>
      <c r="UCS24" s="877"/>
      <c r="UCT24" s="877"/>
      <c r="UCU24" s="877"/>
      <c r="UCV24" s="877"/>
      <c r="UCW24" s="877"/>
      <c r="UCX24" s="877"/>
      <c r="UCY24" s="877"/>
      <c r="UCZ24" s="877"/>
      <c r="UDA24" s="877"/>
      <c r="UDB24" s="877"/>
      <c r="UDC24" s="877"/>
      <c r="UDD24" s="877"/>
      <c r="UDE24" s="877"/>
      <c r="UDF24" s="877"/>
      <c r="UDG24" s="877"/>
      <c r="UDH24" s="877"/>
      <c r="UDI24" s="877"/>
      <c r="UDJ24" s="877"/>
      <c r="UDK24" s="877"/>
      <c r="UDL24" s="877"/>
      <c r="UDM24" s="877"/>
      <c r="UDN24" s="877"/>
      <c r="UDO24" s="877"/>
      <c r="UDP24" s="877"/>
      <c r="UDQ24" s="877"/>
      <c r="UDR24" s="877"/>
      <c r="UDS24" s="877"/>
      <c r="UDT24" s="877"/>
      <c r="UDU24" s="877"/>
      <c r="UDV24" s="877"/>
      <c r="UDW24" s="877"/>
      <c r="UDX24" s="877"/>
      <c r="UDY24" s="877"/>
      <c r="UDZ24" s="877"/>
      <c r="UEA24" s="877"/>
      <c r="UEB24" s="877"/>
      <c r="UEC24" s="877"/>
      <c r="UED24" s="877"/>
      <c r="UEE24" s="877"/>
      <c r="UEF24" s="877"/>
      <c r="UEG24" s="877"/>
      <c r="UEH24" s="877"/>
      <c r="UEI24" s="877"/>
      <c r="UEJ24" s="877"/>
      <c r="UEK24" s="877"/>
      <c r="UEL24" s="877"/>
      <c r="UEM24" s="877"/>
      <c r="UEN24" s="877"/>
      <c r="UEO24" s="877"/>
      <c r="UEP24" s="877"/>
      <c r="UEQ24" s="877"/>
      <c r="UER24" s="877"/>
      <c r="UES24" s="877"/>
      <c r="UET24" s="877"/>
      <c r="UEU24" s="877"/>
      <c r="UEV24" s="877"/>
      <c r="UEW24" s="877"/>
      <c r="UEX24" s="877"/>
      <c r="UEY24" s="877"/>
      <c r="UEZ24" s="877"/>
      <c r="UFA24" s="877"/>
      <c r="UFB24" s="877"/>
      <c r="UFC24" s="877"/>
      <c r="UFD24" s="877"/>
      <c r="UFE24" s="877"/>
      <c r="UFF24" s="877"/>
      <c r="UFG24" s="877"/>
      <c r="UFH24" s="877"/>
      <c r="UFI24" s="877"/>
      <c r="UFJ24" s="877"/>
      <c r="UFK24" s="877"/>
      <c r="UFL24" s="877"/>
      <c r="UFM24" s="877"/>
      <c r="UFN24" s="877"/>
      <c r="UFO24" s="877"/>
      <c r="UFP24" s="877"/>
      <c r="UFQ24" s="877"/>
      <c r="UFR24" s="877"/>
      <c r="UFS24" s="877"/>
      <c r="UFT24" s="877"/>
      <c r="UFU24" s="877"/>
      <c r="UFV24" s="877"/>
      <c r="UFW24" s="877"/>
      <c r="UFX24" s="877"/>
      <c r="UFY24" s="877"/>
      <c r="UFZ24" s="877"/>
      <c r="UGA24" s="877"/>
      <c r="UGB24" s="877"/>
      <c r="UGC24" s="877"/>
      <c r="UGD24" s="877"/>
      <c r="UGE24" s="877"/>
      <c r="UGF24" s="877"/>
      <c r="UGG24" s="877"/>
      <c r="UGH24" s="877"/>
      <c r="UGI24" s="877"/>
      <c r="UGJ24" s="877"/>
      <c r="UGK24" s="877"/>
      <c r="UGL24" s="877"/>
      <c r="UGM24" s="877"/>
      <c r="UGN24" s="877"/>
      <c r="UGO24" s="877"/>
      <c r="UGP24" s="877"/>
      <c r="UGQ24" s="877"/>
      <c r="UGR24" s="877"/>
      <c r="UGS24" s="877"/>
      <c r="UGT24" s="877"/>
      <c r="UGU24" s="877"/>
      <c r="UGV24" s="877"/>
      <c r="UGW24" s="877"/>
      <c r="UGX24" s="877"/>
      <c r="UGY24" s="877"/>
      <c r="UGZ24" s="877"/>
      <c r="UHA24" s="877"/>
      <c r="UHB24" s="877"/>
      <c r="UHC24" s="877"/>
      <c r="UHD24" s="877"/>
      <c r="UHE24" s="877"/>
      <c r="UHF24" s="877"/>
      <c r="UHG24" s="877"/>
      <c r="UHH24" s="877"/>
      <c r="UHI24" s="877"/>
      <c r="UHJ24" s="877"/>
      <c r="UHK24" s="877"/>
      <c r="UHL24" s="877"/>
      <c r="UHM24" s="877"/>
      <c r="UHN24" s="877"/>
      <c r="UHO24" s="877"/>
      <c r="UHP24" s="877"/>
      <c r="UHQ24" s="877"/>
      <c r="UHR24" s="877"/>
      <c r="UHS24" s="877"/>
      <c r="UHT24" s="877"/>
      <c r="UHU24" s="877"/>
      <c r="UHV24" s="877"/>
      <c r="UHW24" s="877"/>
      <c r="UHX24" s="877"/>
      <c r="UHY24" s="877"/>
      <c r="UHZ24" s="877"/>
      <c r="UIA24" s="877"/>
      <c r="UIB24" s="877"/>
      <c r="UIC24" s="877"/>
      <c r="UID24" s="877"/>
      <c r="UIE24" s="877"/>
      <c r="UIF24" s="877"/>
      <c r="UIG24" s="877"/>
      <c r="UIH24" s="877"/>
      <c r="UII24" s="877"/>
      <c r="UIJ24" s="877"/>
      <c r="UIK24" s="877"/>
      <c r="UIL24" s="877"/>
      <c r="UIM24" s="877"/>
      <c r="UIN24" s="877"/>
      <c r="UIO24" s="877"/>
      <c r="UIP24" s="877"/>
      <c r="UIQ24" s="877"/>
      <c r="UIR24" s="877"/>
      <c r="UIS24" s="877"/>
      <c r="UIT24" s="877"/>
      <c r="UIU24" s="877"/>
      <c r="UIV24" s="877"/>
      <c r="UIW24" s="877"/>
      <c r="UIX24" s="877"/>
      <c r="UIY24" s="877"/>
      <c r="UIZ24" s="877"/>
      <c r="UJA24" s="877"/>
      <c r="UJB24" s="877"/>
      <c r="UJC24" s="877"/>
      <c r="UJD24" s="877"/>
      <c r="UJE24" s="877"/>
      <c r="UJF24" s="877"/>
      <c r="UJG24" s="877"/>
      <c r="UJH24" s="877"/>
      <c r="UJI24" s="877"/>
      <c r="UJJ24" s="877"/>
      <c r="UJK24" s="877"/>
      <c r="UJL24" s="877"/>
      <c r="UJM24" s="877"/>
      <c r="UJN24" s="877"/>
      <c r="UJO24" s="877"/>
      <c r="UJP24" s="877"/>
      <c r="UJQ24" s="877"/>
      <c r="UJR24" s="877"/>
      <c r="UJS24" s="877"/>
      <c r="UJT24" s="877"/>
      <c r="UJU24" s="877"/>
      <c r="UJV24" s="877"/>
      <c r="UJW24" s="877"/>
      <c r="UJX24" s="877"/>
      <c r="UJY24" s="877"/>
      <c r="UJZ24" s="877"/>
      <c r="UKA24" s="877"/>
      <c r="UKB24" s="877"/>
      <c r="UKC24" s="877"/>
      <c r="UKD24" s="877"/>
      <c r="UKE24" s="877"/>
      <c r="UKF24" s="877"/>
      <c r="UKG24" s="877"/>
      <c r="UKH24" s="877"/>
      <c r="UKI24" s="877"/>
      <c r="UKJ24" s="877"/>
      <c r="UKK24" s="877"/>
      <c r="UKL24" s="877"/>
      <c r="UKM24" s="877"/>
      <c r="UKN24" s="877"/>
      <c r="UKO24" s="877"/>
      <c r="UKP24" s="877"/>
      <c r="UKQ24" s="877"/>
      <c r="UKR24" s="877"/>
      <c r="UKS24" s="877"/>
      <c r="UKT24" s="877"/>
      <c r="UKU24" s="877"/>
      <c r="UKV24" s="877"/>
      <c r="UKW24" s="877"/>
      <c r="UKX24" s="877"/>
      <c r="UKY24" s="877"/>
      <c r="UKZ24" s="877"/>
      <c r="ULA24" s="877"/>
      <c r="ULB24" s="877"/>
      <c r="ULC24" s="877"/>
      <c r="ULD24" s="877"/>
      <c r="ULE24" s="877"/>
      <c r="ULF24" s="877"/>
      <c r="ULG24" s="877"/>
      <c r="ULH24" s="877"/>
      <c r="ULI24" s="877"/>
      <c r="ULJ24" s="877"/>
      <c r="ULK24" s="877"/>
      <c r="ULL24" s="877"/>
      <c r="ULM24" s="877"/>
      <c r="ULN24" s="877"/>
      <c r="ULO24" s="877"/>
      <c r="ULP24" s="877"/>
      <c r="ULQ24" s="877"/>
      <c r="ULR24" s="877"/>
      <c r="ULS24" s="877"/>
      <c r="ULT24" s="877"/>
      <c r="ULU24" s="877"/>
      <c r="ULV24" s="877"/>
      <c r="ULW24" s="877"/>
      <c r="ULX24" s="877"/>
      <c r="ULY24" s="877"/>
      <c r="ULZ24" s="877"/>
      <c r="UMA24" s="877"/>
      <c r="UMB24" s="877"/>
      <c r="UMC24" s="877"/>
      <c r="UMD24" s="877"/>
      <c r="UME24" s="877"/>
      <c r="UMF24" s="877"/>
      <c r="UMG24" s="877"/>
      <c r="UMH24" s="877"/>
      <c r="UMI24" s="877"/>
      <c r="UMJ24" s="877"/>
      <c r="UMK24" s="877"/>
      <c r="UML24" s="877"/>
      <c r="UMM24" s="877"/>
      <c r="UMN24" s="877"/>
      <c r="UMO24" s="877"/>
      <c r="UMP24" s="877"/>
      <c r="UMQ24" s="877"/>
      <c r="UMR24" s="877"/>
      <c r="UMS24" s="877"/>
      <c r="UMT24" s="877"/>
      <c r="UMU24" s="877"/>
      <c r="UMV24" s="877"/>
      <c r="UMW24" s="877"/>
      <c r="UMX24" s="877"/>
      <c r="UMY24" s="877"/>
      <c r="UMZ24" s="877"/>
      <c r="UNA24" s="877"/>
      <c r="UNB24" s="877"/>
      <c r="UNC24" s="877"/>
      <c r="UND24" s="877"/>
      <c r="UNE24" s="877"/>
      <c r="UNF24" s="877"/>
      <c r="UNG24" s="877"/>
      <c r="UNH24" s="877"/>
      <c r="UNI24" s="877"/>
      <c r="UNJ24" s="877"/>
      <c r="UNK24" s="877"/>
      <c r="UNL24" s="877"/>
      <c r="UNM24" s="877"/>
      <c r="UNN24" s="877"/>
      <c r="UNO24" s="877"/>
      <c r="UNP24" s="877"/>
      <c r="UNQ24" s="877"/>
      <c r="UNR24" s="877"/>
      <c r="UNS24" s="877"/>
      <c r="UNT24" s="877"/>
      <c r="UNU24" s="877"/>
      <c r="UNV24" s="877"/>
      <c r="UNW24" s="877"/>
      <c r="UNX24" s="877"/>
      <c r="UNY24" s="877"/>
      <c r="UNZ24" s="877"/>
      <c r="UOA24" s="877"/>
      <c r="UOB24" s="877"/>
      <c r="UOC24" s="877"/>
      <c r="UOD24" s="877"/>
      <c r="UOE24" s="877"/>
      <c r="UOF24" s="877"/>
      <c r="UOG24" s="877"/>
      <c r="UOH24" s="877"/>
      <c r="UOI24" s="877"/>
      <c r="UOJ24" s="877"/>
      <c r="UOK24" s="877"/>
      <c r="UOL24" s="877"/>
      <c r="UOM24" s="877"/>
      <c r="UON24" s="877"/>
      <c r="UOO24" s="877"/>
      <c r="UOP24" s="877"/>
      <c r="UOQ24" s="877"/>
      <c r="UOR24" s="877"/>
      <c r="UOS24" s="877"/>
      <c r="UOT24" s="877"/>
      <c r="UOU24" s="877"/>
      <c r="UOV24" s="877"/>
      <c r="UOW24" s="877"/>
      <c r="UOX24" s="877"/>
      <c r="UOY24" s="877"/>
      <c r="UOZ24" s="877"/>
      <c r="UPA24" s="877"/>
      <c r="UPB24" s="877"/>
      <c r="UPC24" s="877"/>
      <c r="UPD24" s="877"/>
      <c r="UPE24" s="877"/>
      <c r="UPF24" s="877"/>
      <c r="UPG24" s="877"/>
      <c r="UPH24" s="877"/>
      <c r="UPI24" s="877"/>
      <c r="UPJ24" s="877"/>
      <c r="UPK24" s="877"/>
      <c r="UPL24" s="877"/>
      <c r="UPM24" s="877"/>
      <c r="UPN24" s="877"/>
      <c r="UPO24" s="877"/>
      <c r="UPP24" s="877"/>
      <c r="UPQ24" s="877"/>
      <c r="UPR24" s="877"/>
      <c r="UPS24" s="877"/>
      <c r="UPT24" s="877"/>
      <c r="UPU24" s="877"/>
      <c r="UPV24" s="877"/>
      <c r="UPW24" s="877"/>
      <c r="UPX24" s="877"/>
      <c r="UPY24" s="877"/>
      <c r="UPZ24" s="877"/>
      <c r="UQA24" s="877"/>
      <c r="UQB24" s="877"/>
      <c r="UQC24" s="877"/>
      <c r="UQD24" s="877"/>
      <c r="UQE24" s="877"/>
      <c r="UQF24" s="877"/>
      <c r="UQG24" s="877"/>
      <c r="UQH24" s="877"/>
      <c r="UQI24" s="877"/>
      <c r="UQJ24" s="877"/>
      <c r="UQK24" s="877"/>
      <c r="UQL24" s="877"/>
      <c r="UQM24" s="877"/>
      <c r="UQN24" s="877"/>
      <c r="UQO24" s="877"/>
      <c r="UQP24" s="877"/>
      <c r="UQQ24" s="877"/>
      <c r="UQR24" s="877"/>
      <c r="UQS24" s="877"/>
      <c r="UQT24" s="877"/>
      <c r="UQU24" s="877"/>
      <c r="UQV24" s="877"/>
      <c r="UQW24" s="877"/>
      <c r="UQX24" s="877"/>
      <c r="UQY24" s="877"/>
      <c r="UQZ24" s="877"/>
      <c r="URA24" s="877"/>
      <c r="URB24" s="877"/>
      <c r="URC24" s="877"/>
      <c r="URD24" s="877"/>
      <c r="URE24" s="877"/>
      <c r="URF24" s="877"/>
      <c r="URG24" s="877"/>
      <c r="URH24" s="877"/>
      <c r="URI24" s="877"/>
      <c r="URJ24" s="877"/>
      <c r="URK24" s="877"/>
      <c r="URL24" s="877"/>
      <c r="URM24" s="877"/>
      <c r="URN24" s="877"/>
      <c r="URO24" s="877"/>
      <c r="URP24" s="877"/>
      <c r="URQ24" s="877"/>
      <c r="URR24" s="877"/>
      <c r="URS24" s="877"/>
      <c r="URT24" s="877"/>
      <c r="URU24" s="877"/>
      <c r="URV24" s="877"/>
      <c r="URW24" s="877"/>
      <c r="URX24" s="877"/>
      <c r="URY24" s="877"/>
      <c r="URZ24" s="877"/>
      <c r="USA24" s="877"/>
      <c r="USB24" s="877"/>
      <c r="USC24" s="877"/>
      <c r="USD24" s="877"/>
      <c r="USE24" s="877"/>
      <c r="USF24" s="877"/>
      <c r="USG24" s="877"/>
      <c r="USH24" s="877"/>
      <c r="USI24" s="877"/>
      <c r="USJ24" s="877"/>
      <c r="USK24" s="877"/>
      <c r="USL24" s="877"/>
      <c r="USM24" s="877"/>
      <c r="USN24" s="877"/>
      <c r="USO24" s="877"/>
      <c r="USP24" s="877"/>
      <c r="USQ24" s="877"/>
      <c r="USR24" s="877"/>
      <c r="USS24" s="877"/>
      <c r="UST24" s="877"/>
      <c r="USU24" s="877"/>
      <c r="USV24" s="877"/>
      <c r="USW24" s="877"/>
      <c r="USX24" s="877"/>
      <c r="USY24" s="877"/>
      <c r="USZ24" s="877"/>
      <c r="UTA24" s="877"/>
      <c r="UTB24" s="877"/>
      <c r="UTC24" s="877"/>
      <c r="UTD24" s="877"/>
      <c r="UTE24" s="877"/>
      <c r="UTF24" s="877"/>
      <c r="UTG24" s="877"/>
      <c r="UTH24" s="877"/>
      <c r="UTI24" s="877"/>
      <c r="UTJ24" s="877"/>
      <c r="UTK24" s="877"/>
      <c r="UTL24" s="877"/>
      <c r="UTM24" s="877"/>
      <c r="UTN24" s="877"/>
      <c r="UTO24" s="877"/>
      <c r="UTP24" s="877"/>
      <c r="UTQ24" s="877"/>
      <c r="UTR24" s="877"/>
      <c r="UTS24" s="877"/>
      <c r="UTT24" s="877"/>
      <c r="UTU24" s="877"/>
      <c r="UTV24" s="877"/>
      <c r="UTW24" s="877"/>
      <c r="UTX24" s="877"/>
      <c r="UTY24" s="877"/>
      <c r="UTZ24" s="877"/>
      <c r="UUA24" s="877"/>
      <c r="UUB24" s="877"/>
      <c r="UUC24" s="877"/>
      <c r="UUD24" s="877"/>
      <c r="UUE24" s="877"/>
      <c r="UUF24" s="877"/>
      <c r="UUG24" s="877"/>
      <c r="UUH24" s="877"/>
      <c r="UUI24" s="877"/>
      <c r="UUJ24" s="877"/>
      <c r="UUK24" s="877"/>
      <c r="UUL24" s="877"/>
      <c r="UUM24" s="877"/>
      <c r="UUN24" s="877"/>
      <c r="UUO24" s="877"/>
      <c r="UUP24" s="877"/>
      <c r="UUQ24" s="877"/>
      <c r="UUR24" s="877"/>
      <c r="UUS24" s="877"/>
      <c r="UUT24" s="877"/>
      <c r="UUU24" s="877"/>
      <c r="UUV24" s="877"/>
      <c r="UUW24" s="877"/>
      <c r="UUX24" s="877"/>
      <c r="UUY24" s="877"/>
      <c r="UUZ24" s="877"/>
      <c r="UVA24" s="877"/>
      <c r="UVB24" s="877"/>
      <c r="UVC24" s="877"/>
      <c r="UVD24" s="877"/>
      <c r="UVE24" s="877"/>
      <c r="UVF24" s="877"/>
      <c r="UVG24" s="877"/>
      <c r="UVH24" s="877"/>
      <c r="UVI24" s="877"/>
      <c r="UVJ24" s="877"/>
      <c r="UVK24" s="877"/>
      <c r="UVL24" s="877"/>
      <c r="UVM24" s="877"/>
      <c r="UVN24" s="877"/>
      <c r="UVO24" s="877"/>
      <c r="UVP24" s="877"/>
      <c r="UVQ24" s="877"/>
      <c r="UVR24" s="877"/>
      <c r="UVS24" s="877"/>
      <c r="UVT24" s="877"/>
      <c r="UVU24" s="877"/>
      <c r="UVV24" s="877"/>
      <c r="UVW24" s="877"/>
      <c r="UVX24" s="877"/>
      <c r="UVY24" s="877"/>
      <c r="UVZ24" s="877"/>
      <c r="UWA24" s="877"/>
      <c r="UWB24" s="877"/>
      <c r="UWC24" s="877"/>
      <c r="UWD24" s="877"/>
      <c r="UWE24" s="877"/>
      <c r="UWF24" s="877"/>
      <c r="UWG24" s="877"/>
      <c r="UWH24" s="877"/>
      <c r="UWI24" s="877"/>
      <c r="UWJ24" s="877"/>
      <c r="UWK24" s="877"/>
      <c r="UWL24" s="877"/>
      <c r="UWM24" s="877"/>
      <c r="UWN24" s="877"/>
      <c r="UWO24" s="877"/>
      <c r="UWP24" s="877"/>
      <c r="UWQ24" s="877"/>
      <c r="UWR24" s="877"/>
      <c r="UWS24" s="877"/>
      <c r="UWT24" s="877"/>
      <c r="UWU24" s="877"/>
      <c r="UWV24" s="877"/>
      <c r="UWW24" s="877"/>
      <c r="UWX24" s="877"/>
      <c r="UWY24" s="877"/>
      <c r="UWZ24" s="877"/>
      <c r="UXA24" s="877"/>
      <c r="UXB24" s="877"/>
      <c r="UXC24" s="877"/>
      <c r="UXD24" s="877"/>
      <c r="UXE24" s="877"/>
      <c r="UXF24" s="877"/>
      <c r="UXG24" s="877"/>
      <c r="UXH24" s="877"/>
      <c r="UXI24" s="877"/>
      <c r="UXJ24" s="877"/>
      <c r="UXK24" s="877"/>
      <c r="UXL24" s="877"/>
      <c r="UXM24" s="877"/>
      <c r="UXN24" s="877"/>
      <c r="UXO24" s="877"/>
      <c r="UXP24" s="877"/>
      <c r="UXQ24" s="877"/>
      <c r="UXR24" s="877"/>
      <c r="UXS24" s="877"/>
      <c r="UXT24" s="877"/>
      <c r="UXU24" s="877"/>
      <c r="UXV24" s="877"/>
      <c r="UXW24" s="877"/>
      <c r="UXX24" s="877"/>
      <c r="UXY24" s="877"/>
      <c r="UXZ24" s="877"/>
      <c r="UYA24" s="877"/>
      <c r="UYB24" s="877"/>
      <c r="UYC24" s="877"/>
      <c r="UYD24" s="877"/>
      <c r="UYE24" s="877"/>
      <c r="UYF24" s="877"/>
      <c r="UYG24" s="877"/>
      <c r="UYH24" s="877"/>
      <c r="UYI24" s="877"/>
      <c r="UYJ24" s="877"/>
      <c r="UYK24" s="877"/>
      <c r="UYL24" s="877"/>
      <c r="UYM24" s="877"/>
      <c r="UYN24" s="877"/>
      <c r="UYO24" s="877"/>
      <c r="UYP24" s="877"/>
      <c r="UYQ24" s="877"/>
      <c r="UYR24" s="877"/>
      <c r="UYS24" s="877"/>
      <c r="UYT24" s="877"/>
      <c r="UYU24" s="877"/>
      <c r="UYV24" s="877"/>
      <c r="UYW24" s="877"/>
      <c r="UYX24" s="877"/>
      <c r="UYY24" s="877"/>
      <c r="UYZ24" s="877"/>
      <c r="UZA24" s="877"/>
      <c r="UZB24" s="877"/>
      <c r="UZC24" s="877"/>
      <c r="UZD24" s="877"/>
      <c r="UZE24" s="877"/>
      <c r="UZF24" s="877"/>
      <c r="UZG24" s="877"/>
      <c r="UZH24" s="877"/>
      <c r="UZI24" s="877"/>
      <c r="UZJ24" s="877"/>
      <c r="UZK24" s="877"/>
      <c r="UZL24" s="877"/>
      <c r="UZM24" s="877"/>
      <c r="UZN24" s="877"/>
      <c r="UZO24" s="877"/>
      <c r="UZP24" s="877"/>
      <c r="UZQ24" s="877"/>
      <c r="UZR24" s="877"/>
      <c r="UZS24" s="877"/>
      <c r="UZT24" s="877"/>
      <c r="UZU24" s="877"/>
      <c r="UZV24" s="877"/>
      <c r="UZW24" s="877"/>
      <c r="UZX24" s="877"/>
      <c r="UZY24" s="877"/>
      <c r="UZZ24" s="877"/>
      <c r="VAA24" s="877"/>
      <c r="VAB24" s="877"/>
      <c r="VAC24" s="877"/>
      <c r="VAD24" s="877"/>
      <c r="VAE24" s="877"/>
      <c r="VAF24" s="877"/>
      <c r="VAG24" s="877"/>
      <c r="VAH24" s="877"/>
      <c r="VAI24" s="877"/>
      <c r="VAJ24" s="877"/>
      <c r="VAK24" s="877"/>
      <c r="VAL24" s="877"/>
      <c r="VAM24" s="877"/>
      <c r="VAN24" s="877"/>
      <c r="VAO24" s="877"/>
      <c r="VAP24" s="877"/>
      <c r="VAQ24" s="877"/>
      <c r="VAR24" s="877"/>
      <c r="VAS24" s="877"/>
      <c r="VAT24" s="877"/>
      <c r="VAU24" s="877"/>
      <c r="VAV24" s="877"/>
      <c r="VAW24" s="877"/>
      <c r="VAX24" s="877"/>
      <c r="VAY24" s="877"/>
      <c r="VAZ24" s="877"/>
      <c r="VBA24" s="877"/>
      <c r="VBB24" s="877"/>
      <c r="VBC24" s="877"/>
      <c r="VBD24" s="877"/>
      <c r="VBE24" s="877"/>
      <c r="VBF24" s="877"/>
      <c r="VBG24" s="877"/>
      <c r="VBH24" s="877"/>
      <c r="VBI24" s="877"/>
      <c r="VBJ24" s="877"/>
      <c r="VBK24" s="877"/>
      <c r="VBL24" s="877"/>
      <c r="VBM24" s="877"/>
      <c r="VBN24" s="877"/>
      <c r="VBO24" s="877"/>
      <c r="VBP24" s="877"/>
      <c r="VBQ24" s="877"/>
      <c r="VBR24" s="877"/>
      <c r="VBS24" s="877"/>
      <c r="VBT24" s="877"/>
      <c r="VBU24" s="877"/>
      <c r="VBV24" s="877"/>
      <c r="VBW24" s="877"/>
      <c r="VBX24" s="877"/>
      <c r="VBY24" s="877"/>
      <c r="VBZ24" s="877"/>
      <c r="VCA24" s="877"/>
      <c r="VCB24" s="877"/>
      <c r="VCC24" s="877"/>
      <c r="VCD24" s="877"/>
      <c r="VCE24" s="877"/>
      <c r="VCF24" s="877"/>
      <c r="VCG24" s="877"/>
      <c r="VCH24" s="877"/>
      <c r="VCI24" s="877"/>
      <c r="VCJ24" s="877"/>
      <c r="VCK24" s="877"/>
      <c r="VCL24" s="877"/>
      <c r="VCM24" s="877"/>
      <c r="VCN24" s="877"/>
      <c r="VCO24" s="877"/>
      <c r="VCP24" s="877"/>
      <c r="VCQ24" s="877"/>
      <c r="VCR24" s="877"/>
      <c r="VCS24" s="877"/>
      <c r="VCT24" s="877"/>
      <c r="VCU24" s="877"/>
      <c r="VCV24" s="877"/>
      <c r="VCW24" s="877"/>
      <c r="VCX24" s="877"/>
      <c r="VCY24" s="877"/>
      <c r="VCZ24" s="877"/>
      <c r="VDA24" s="877"/>
      <c r="VDB24" s="877"/>
      <c r="VDC24" s="877"/>
      <c r="VDD24" s="877"/>
      <c r="VDE24" s="877"/>
      <c r="VDF24" s="877"/>
      <c r="VDG24" s="877"/>
      <c r="VDH24" s="877"/>
      <c r="VDI24" s="877"/>
      <c r="VDJ24" s="877"/>
      <c r="VDK24" s="877"/>
      <c r="VDL24" s="877"/>
      <c r="VDM24" s="877"/>
      <c r="VDN24" s="877"/>
      <c r="VDO24" s="877"/>
      <c r="VDP24" s="877"/>
      <c r="VDQ24" s="877"/>
      <c r="VDR24" s="877"/>
      <c r="VDS24" s="877"/>
      <c r="VDT24" s="877"/>
      <c r="VDU24" s="877"/>
      <c r="VDV24" s="877"/>
      <c r="VDW24" s="877"/>
      <c r="VDX24" s="877"/>
      <c r="VDY24" s="877"/>
      <c r="VDZ24" s="877"/>
      <c r="VEA24" s="877"/>
      <c r="VEB24" s="877"/>
      <c r="VEC24" s="877"/>
      <c r="VED24" s="877"/>
      <c r="VEE24" s="877"/>
      <c r="VEF24" s="877"/>
      <c r="VEG24" s="877"/>
      <c r="VEH24" s="877"/>
      <c r="VEI24" s="877"/>
      <c r="VEJ24" s="877"/>
      <c r="VEK24" s="877"/>
      <c r="VEL24" s="877"/>
      <c r="VEM24" s="877"/>
      <c r="VEN24" s="877"/>
      <c r="VEO24" s="877"/>
      <c r="VEP24" s="877"/>
      <c r="VEQ24" s="877"/>
      <c r="VER24" s="877"/>
      <c r="VES24" s="877"/>
      <c r="VET24" s="877"/>
      <c r="VEU24" s="877"/>
      <c r="VEV24" s="877"/>
      <c r="VEW24" s="877"/>
      <c r="VEX24" s="877"/>
      <c r="VEY24" s="877"/>
      <c r="VEZ24" s="877"/>
      <c r="VFA24" s="877"/>
      <c r="VFB24" s="877"/>
      <c r="VFC24" s="877"/>
      <c r="VFD24" s="877"/>
      <c r="VFE24" s="877"/>
      <c r="VFF24" s="877"/>
      <c r="VFG24" s="877"/>
      <c r="VFH24" s="877"/>
      <c r="VFI24" s="877"/>
      <c r="VFJ24" s="877"/>
      <c r="VFK24" s="877"/>
      <c r="VFL24" s="877"/>
      <c r="VFM24" s="877"/>
      <c r="VFN24" s="877"/>
      <c r="VFO24" s="877"/>
      <c r="VFP24" s="877"/>
      <c r="VFQ24" s="877"/>
      <c r="VFR24" s="877"/>
      <c r="VFS24" s="877"/>
      <c r="VFT24" s="877"/>
      <c r="VFU24" s="877"/>
      <c r="VFV24" s="877"/>
      <c r="VFW24" s="877"/>
      <c r="VFX24" s="877"/>
      <c r="VFY24" s="877"/>
      <c r="VFZ24" s="877"/>
      <c r="VGA24" s="877"/>
      <c r="VGB24" s="877"/>
      <c r="VGC24" s="877"/>
      <c r="VGD24" s="877"/>
      <c r="VGE24" s="877"/>
      <c r="VGF24" s="877"/>
      <c r="VGG24" s="877"/>
      <c r="VGH24" s="877"/>
      <c r="VGI24" s="877"/>
      <c r="VGJ24" s="877"/>
      <c r="VGK24" s="877"/>
      <c r="VGL24" s="877"/>
      <c r="VGM24" s="877"/>
      <c r="VGN24" s="877"/>
      <c r="VGO24" s="877"/>
      <c r="VGP24" s="877"/>
      <c r="VGQ24" s="877"/>
      <c r="VGR24" s="877"/>
      <c r="VGS24" s="877"/>
      <c r="VGT24" s="877"/>
      <c r="VGU24" s="877"/>
      <c r="VGV24" s="877"/>
      <c r="VGW24" s="877"/>
      <c r="VGX24" s="877"/>
      <c r="VGY24" s="877"/>
      <c r="VGZ24" s="877"/>
      <c r="VHA24" s="877"/>
      <c r="VHB24" s="877"/>
      <c r="VHC24" s="877"/>
      <c r="VHD24" s="877"/>
      <c r="VHE24" s="877"/>
      <c r="VHF24" s="877"/>
      <c r="VHG24" s="877"/>
      <c r="VHH24" s="877"/>
      <c r="VHI24" s="877"/>
      <c r="VHJ24" s="877"/>
      <c r="VHK24" s="877"/>
      <c r="VHL24" s="877"/>
      <c r="VHM24" s="877"/>
      <c r="VHN24" s="877"/>
      <c r="VHO24" s="877"/>
      <c r="VHP24" s="877"/>
      <c r="VHQ24" s="877"/>
      <c r="VHR24" s="877"/>
      <c r="VHS24" s="877"/>
      <c r="VHT24" s="877"/>
      <c r="VHU24" s="877"/>
      <c r="VHV24" s="877"/>
      <c r="VHW24" s="877"/>
      <c r="VHX24" s="877"/>
      <c r="VHY24" s="877"/>
      <c r="VHZ24" s="877"/>
      <c r="VIA24" s="877"/>
      <c r="VIB24" s="877"/>
      <c r="VIC24" s="877"/>
      <c r="VID24" s="877"/>
      <c r="VIE24" s="877"/>
      <c r="VIF24" s="877"/>
      <c r="VIG24" s="877"/>
      <c r="VIH24" s="877"/>
      <c r="VII24" s="877"/>
      <c r="VIJ24" s="877"/>
      <c r="VIK24" s="877"/>
      <c r="VIL24" s="877"/>
      <c r="VIM24" s="877"/>
      <c r="VIN24" s="877"/>
      <c r="VIO24" s="877"/>
      <c r="VIP24" s="877"/>
      <c r="VIQ24" s="877"/>
      <c r="VIR24" s="877"/>
      <c r="VIS24" s="877"/>
      <c r="VIT24" s="877"/>
      <c r="VIU24" s="877"/>
      <c r="VIV24" s="877"/>
      <c r="VIW24" s="877"/>
      <c r="VIX24" s="877"/>
      <c r="VIY24" s="877"/>
      <c r="VIZ24" s="877"/>
      <c r="VJA24" s="877"/>
      <c r="VJB24" s="877"/>
      <c r="VJC24" s="877"/>
      <c r="VJD24" s="877"/>
      <c r="VJE24" s="877"/>
      <c r="VJF24" s="877"/>
      <c r="VJG24" s="877"/>
      <c r="VJH24" s="877"/>
      <c r="VJI24" s="877"/>
      <c r="VJJ24" s="877"/>
      <c r="VJK24" s="877"/>
      <c r="VJL24" s="877"/>
      <c r="VJM24" s="877"/>
      <c r="VJN24" s="877"/>
      <c r="VJO24" s="877"/>
      <c r="VJP24" s="877"/>
      <c r="VJQ24" s="877"/>
      <c r="VJR24" s="877"/>
      <c r="VJS24" s="877"/>
      <c r="VJT24" s="877"/>
      <c r="VJU24" s="877"/>
      <c r="VJV24" s="877"/>
      <c r="VJW24" s="877"/>
      <c r="VJX24" s="877"/>
      <c r="VJY24" s="877"/>
      <c r="VJZ24" s="877"/>
      <c r="VKA24" s="877"/>
      <c r="VKB24" s="877"/>
      <c r="VKC24" s="877"/>
      <c r="VKD24" s="877"/>
      <c r="VKE24" s="877"/>
      <c r="VKF24" s="877"/>
      <c r="VKG24" s="877"/>
      <c r="VKH24" s="877"/>
      <c r="VKI24" s="877"/>
      <c r="VKJ24" s="877"/>
      <c r="VKK24" s="877"/>
      <c r="VKL24" s="877"/>
      <c r="VKM24" s="877"/>
      <c r="VKN24" s="877"/>
      <c r="VKO24" s="877"/>
      <c r="VKP24" s="877"/>
      <c r="VKQ24" s="877"/>
      <c r="VKR24" s="877"/>
      <c r="VKS24" s="877"/>
      <c r="VKT24" s="877"/>
      <c r="VKU24" s="877"/>
      <c r="VKV24" s="877"/>
      <c r="VKW24" s="877"/>
      <c r="VKX24" s="877"/>
      <c r="VKY24" s="877"/>
      <c r="VKZ24" s="877"/>
      <c r="VLA24" s="877"/>
      <c r="VLB24" s="877"/>
      <c r="VLC24" s="877"/>
      <c r="VLD24" s="877"/>
      <c r="VLE24" s="877"/>
      <c r="VLF24" s="877"/>
      <c r="VLG24" s="877"/>
      <c r="VLH24" s="877"/>
      <c r="VLI24" s="877"/>
      <c r="VLJ24" s="877"/>
      <c r="VLK24" s="877"/>
      <c r="VLL24" s="877"/>
      <c r="VLM24" s="877"/>
      <c r="VLN24" s="877"/>
      <c r="VLO24" s="877"/>
      <c r="VLP24" s="877"/>
      <c r="VLQ24" s="877"/>
      <c r="VLR24" s="877"/>
      <c r="VLS24" s="877"/>
      <c r="VLT24" s="877"/>
      <c r="VLU24" s="877"/>
      <c r="VLV24" s="877"/>
      <c r="VLW24" s="877"/>
      <c r="VLX24" s="877"/>
      <c r="VLY24" s="877"/>
      <c r="VLZ24" s="877"/>
      <c r="VMA24" s="877"/>
      <c r="VMB24" s="877"/>
      <c r="VMC24" s="877"/>
      <c r="VMD24" s="877"/>
      <c r="VME24" s="877"/>
      <c r="VMF24" s="877"/>
      <c r="VMG24" s="877"/>
      <c r="VMH24" s="877"/>
      <c r="VMI24" s="877"/>
      <c r="VMJ24" s="877"/>
      <c r="VMK24" s="877"/>
      <c r="VML24" s="877"/>
      <c r="VMM24" s="877"/>
      <c r="VMN24" s="877"/>
      <c r="VMO24" s="877"/>
      <c r="VMP24" s="877"/>
      <c r="VMQ24" s="877"/>
      <c r="VMR24" s="877"/>
      <c r="VMS24" s="877"/>
      <c r="VMT24" s="877"/>
      <c r="VMU24" s="877"/>
      <c r="VMV24" s="877"/>
      <c r="VMW24" s="877"/>
      <c r="VMX24" s="877"/>
      <c r="VMY24" s="877"/>
      <c r="VMZ24" s="877"/>
      <c r="VNA24" s="877"/>
      <c r="VNB24" s="877"/>
      <c r="VNC24" s="877"/>
      <c r="VND24" s="877"/>
      <c r="VNE24" s="877"/>
      <c r="VNF24" s="877"/>
      <c r="VNG24" s="877"/>
      <c r="VNH24" s="877"/>
      <c r="VNI24" s="877"/>
      <c r="VNJ24" s="877"/>
      <c r="VNK24" s="877"/>
      <c r="VNL24" s="877"/>
      <c r="VNM24" s="877"/>
      <c r="VNN24" s="877"/>
      <c r="VNO24" s="877"/>
      <c r="VNP24" s="877"/>
      <c r="VNQ24" s="877"/>
      <c r="VNR24" s="877"/>
      <c r="VNS24" s="877"/>
      <c r="VNT24" s="877"/>
      <c r="VNU24" s="877"/>
      <c r="VNV24" s="877"/>
      <c r="VNW24" s="877"/>
      <c r="VNX24" s="877"/>
      <c r="VNY24" s="877"/>
      <c r="VNZ24" s="877"/>
      <c r="VOA24" s="877"/>
      <c r="VOB24" s="877"/>
      <c r="VOC24" s="877"/>
      <c r="VOD24" s="877"/>
      <c r="VOE24" s="877"/>
      <c r="VOF24" s="877"/>
      <c r="VOG24" s="877"/>
      <c r="VOH24" s="877"/>
      <c r="VOI24" s="877"/>
      <c r="VOJ24" s="877"/>
      <c r="VOK24" s="877"/>
      <c r="VOL24" s="877"/>
      <c r="VOM24" s="877"/>
      <c r="VON24" s="877"/>
      <c r="VOO24" s="877"/>
      <c r="VOP24" s="877"/>
      <c r="VOQ24" s="877"/>
      <c r="VOR24" s="877"/>
      <c r="VOS24" s="877"/>
      <c r="VOT24" s="877"/>
      <c r="VOU24" s="877"/>
      <c r="VOV24" s="877"/>
      <c r="VOW24" s="877"/>
      <c r="VOX24" s="877"/>
      <c r="VOY24" s="877"/>
      <c r="VOZ24" s="877"/>
      <c r="VPA24" s="877"/>
      <c r="VPB24" s="877"/>
      <c r="VPC24" s="877"/>
      <c r="VPD24" s="877"/>
      <c r="VPE24" s="877"/>
      <c r="VPF24" s="877"/>
      <c r="VPG24" s="877"/>
      <c r="VPH24" s="877"/>
      <c r="VPI24" s="877"/>
      <c r="VPJ24" s="877"/>
      <c r="VPK24" s="877"/>
      <c r="VPL24" s="877"/>
      <c r="VPM24" s="877"/>
      <c r="VPN24" s="877"/>
      <c r="VPO24" s="877"/>
      <c r="VPP24" s="877"/>
      <c r="VPQ24" s="877"/>
      <c r="VPR24" s="877"/>
      <c r="VPS24" s="877"/>
      <c r="VPT24" s="877"/>
      <c r="VPU24" s="877"/>
      <c r="VPV24" s="877"/>
      <c r="VPW24" s="877"/>
      <c r="VPX24" s="877"/>
      <c r="VPY24" s="877"/>
      <c r="VPZ24" s="877"/>
      <c r="VQA24" s="877"/>
      <c r="VQB24" s="877"/>
      <c r="VQC24" s="877"/>
      <c r="VQD24" s="877"/>
      <c r="VQE24" s="877"/>
      <c r="VQF24" s="877"/>
      <c r="VQG24" s="877"/>
      <c r="VQH24" s="877"/>
      <c r="VQI24" s="877"/>
      <c r="VQJ24" s="877"/>
      <c r="VQK24" s="877"/>
      <c r="VQL24" s="877"/>
      <c r="VQM24" s="877"/>
      <c r="VQN24" s="877"/>
      <c r="VQO24" s="877"/>
      <c r="VQP24" s="877"/>
      <c r="VQQ24" s="877"/>
      <c r="VQR24" s="877"/>
      <c r="VQS24" s="877"/>
      <c r="VQT24" s="877"/>
      <c r="VQU24" s="877"/>
      <c r="VQV24" s="877"/>
      <c r="VQW24" s="877"/>
      <c r="VQX24" s="877"/>
      <c r="VQY24" s="877"/>
      <c r="VQZ24" s="877"/>
      <c r="VRA24" s="877"/>
      <c r="VRB24" s="877"/>
      <c r="VRC24" s="877"/>
      <c r="VRD24" s="877"/>
      <c r="VRE24" s="877"/>
      <c r="VRF24" s="877"/>
      <c r="VRG24" s="877"/>
      <c r="VRH24" s="877"/>
      <c r="VRI24" s="877"/>
      <c r="VRJ24" s="877"/>
      <c r="VRK24" s="877"/>
      <c r="VRL24" s="877"/>
      <c r="VRM24" s="877"/>
      <c r="VRN24" s="877"/>
      <c r="VRO24" s="877"/>
      <c r="VRP24" s="877"/>
      <c r="VRQ24" s="877"/>
      <c r="VRR24" s="877"/>
      <c r="VRS24" s="877"/>
      <c r="VRT24" s="877"/>
      <c r="VRU24" s="877"/>
      <c r="VRV24" s="877"/>
      <c r="VRW24" s="877"/>
      <c r="VRX24" s="877"/>
      <c r="VRY24" s="877"/>
      <c r="VRZ24" s="877"/>
      <c r="VSA24" s="877"/>
      <c r="VSB24" s="877"/>
      <c r="VSC24" s="877"/>
      <c r="VSD24" s="877"/>
      <c r="VSE24" s="877"/>
      <c r="VSF24" s="877"/>
      <c r="VSG24" s="877"/>
      <c r="VSH24" s="877"/>
      <c r="VSI24" s="877"/>
      <c r="VSJ24" s="877"/>
      <c r="VSK24" s="877"/>
      <c r="VSL24" s="877"/>
      <c r="VSM24" s="877"/>
      <c r="VSN24" s="877"/>
      <c r="VSO24" s="877"/>
      <c r="VSP24" s="877"/>
      <c r="VSQ24" s="877"/>
      <c r="VSR24" s="877"/>
      <c r="VSS24" s="877"/>
      <c r="VST24" s="877"/>
      <c r="VSU24" s="877"/>
      <c r="VSV24" s="877"/>
      <c r="VSW24" s="877"/>
      <c r="VSX24" s="877"/>
      <c r="VSY24" s="877"/>
      <c r="VSZ24" s="877"/>
      <c r="VTA24" s="877"/>
      <c r="VTB24" s="877"/>
      <c r="VTC24" s="877"/>
      <c r="VTD24" s="877"/>
      <c r="VTE24" s="877"/>
      <c r="VTF24" s="877"/>
      <c r="VTG24" s="877"/>
      <c r="VTH24" s="877"/>
      <c r="VTI24" s="877"/>
      <c r="VTJ24" s="877"/>
      <c r="VTK24" s="877"/>
      <c r="VTL24" s="877"/>
      <c r="VTM24" s="877"/>
      <c r="VTN24" s="877"/>
      <c r="VTO24" s="877"/>
      <c r="VTP24" s="877"/>
      <c r="VTQ24" s="877"/>
      <c r="VTR24" s="877"/>
      <c r="VTS24" s="877"/>
      <c r="VTT24" s="877"/>
      <c r="VTU24" s="877"/>
      <c r="VTV24" s="877"/>
      <c r="VTW24" s="877"/>
      <c r="VTX24" s="877"/>
      <c r="VTY24" s="877"/>
      <c r="VTZ24" s="877"/>
      <c r="VUA24" s="877"/>
      <c r="VUB24" s="877"/>
      <c r="VUC24" s="877"/>
      <c r="VUD24" s="877"/>
      <c r="VUE24" s="877"/>
      <c r="VUF24" s="877"/>
      <c r="VUG24" s="877"/>
      <c r="VUH24" s="877"/>
      <c r="VUI24" s="877"/>
      <c r="VUJ24" s="877"/>
      <c r="VUK24" s="877"/>
      <c r="VUL24" s="877"/>
      <c r="VUM24" s="877"/>
      <c r="VUN24" s="877"/>
      <c r="VUO24" s="877"/>
      <c r="VUP24" s="877"/>
      <c r="VUQ24" s="877"/>
      <c r="VUR24" s="877"/>
      <c r="VUS24" s="877"/>
      <c r="VUT24" s="877"/>
      <c r="VUU24" s="877"/>
      <c r="VUV24" s="877"/>
      <c r="VUW24" s="877"/>
      <c r="VUX24" s="877"/>
      <c r="VUY24" s="877"/>
      <c r="VUZ24" s="877"/>
      <c r="VVA24" s="877"/>
      <c r="VVB24" s="877"/>
      <c r="VVC24" s="877"/>
      <c r="VVD24" s="877"/>
      <c r="VVE24" s="877"/>
      <c r="VVF24" s="877"/>
      <c r="VVG24" s="877"/>
      <c r="VVH24" s="877"/>
      <c r="VVI24" s="877"/>
      <c r="VVJ24" s="877"/>
      <c r="VVK24" s="877"/>
      <c r="VVL24" s="877"/>
      <c r="VVM24" s="877"/>
      <c r="VVN24" s="877"/>
      <c r="VVO24" s="877"/>
      <c r="VVP24" s="877"/>
      <c r="VVQ24" s="877"/>
      <c r="VVR24" s="877"/>
      <c r="VVS24" s="877"/>
      <c r="VVT24" s="877"/>
      <c r="VVU24" s="877"/>
      <c r="VVV24" s="877"/>
      <c r="VVW24" s="877"/>
      <c r="VVX24" s="877"/>
      <c r="VVY24" s="877"/>
      <c r="VVZ24" s="877"/>
      <c r="VWA24" s="877"/>
      <c r="VWB24" s="877"/>
      <c r="VWC24" s="877"/>
      <c r="VWD24" s="877"/>
      <c r="VWE24" s="877"/>
      <c r="VWF24" s="877"/>
      <c r="VWG24" s="877"/>
      <c r="VWH24" s="877"/>
      <c r="VWI24" s="877"/>
      <c r="VWJ24" s="877"/>
      <c r="VWK24" s="877"/>
      <c r="VWL24" s="877"/>
      <c r="VWM24" s="877"/>
      <c r="VWN24" s="877"/>
      <c r="VWO24" s="877"/>
      <c r="VWP24" s="877"/>
      <c r="VWQ24" s="877"/>
      <c r="VWR24" s="877"/>
      <c r="VWS24" s="877"/>
      <c r="VWT24" s="877"/>
      <c r="VWU24" s="877"/>
      <c r="VWV24" s="877"/>
      <c r="VWW24" s="877"/>
      <c r="VWX24" s="877"/>
      <c r="VWY24" s="877"/>
      <c r="VWZ24" s="877"/>
      <c r="VXA24" s="877"/>
      <c r="VXB24" s="877"/>
      <c r="VXC24" s="877"/>
      <c r="VXD24" s="877"/>
      <c r="VXE24" s="877"/>
      <c r="VXF24" s="877"/>
      <c r="VXG24" s="877"/>
      <c r="VXH24" s="877"/>
      <c r="VXI24" s="877"/>
      <c r="VXJ24" s="877"/>
      <c r="VXK24" s="877"/>
      <c r="VXL24" s="877"/>
      <c r="VXM24" s="877"/>
      <c r="VXN24" s="877"/>
      <c r="VXO24" s="877"/>
      <c r="VXP24" s="877"/>
      <c r="VXQ24" s="877"/>
      <c r="VXR24" s="877"/>
      <c r="VXS24" s="877"/>
      <c r="VXT24" s="877"/>
      <c r="VXU24" s="877"/>
      <c r="VXV24" s="877"/>
      <c r="VXW24" s="877"/>
      <c r="VXX24" s="877"/>
      <c r="VXY24" s="877"/>
      <c r="VXZ24" s="877"/>
      <c r="VYA24" s="877"/>
      <c r="VYB24" s="877"/>
      <c r="VYC24" s="877"/>
      <c r="VYD24" s="877"/>
      <c r="VYE24" s="877"/>
      <c r="VYF24" s="877"/>
      <c r="VYG24" s="877"/>
      <c r="VYH24" s="877"/>
      <c r="VYI24" s="877"/>
      <c r="VYJ24" s="877"/>
      <c r="VYK24" s="877"/>
      <c r="VYL24" s="877"/>
      <c r="VYM24" s="877"/>
      <c r="VYN24" s="877"/>
      <c r="VYO24" s="877"/>
      <c r="VYP24" s="877"/>
      <c r="VYQ24" s="877"/>
      <c r="VYR24" s="877"/>
      <c r="VYS24" s="877"/>
      <c r="VYT24" s="877"/>
      <c r="VYU24" s="877"/>
      <c r="VYV24" s="877"/>
      <c r="VYW24" s="877"/>
      <c r="VYX24" s="877"/>
      <c r="VYY24" s="877"/>
      <c r="VYZ24" s="877"/>
      <c r="VZA24" s="877"/>
      <c r="VZB24" s="877"/>
      <c r="VZC24" s="877"/>
      <c r="VZD24" s="877"/>
      <c r="VZE24" s="877"/>
      <c r="VZF24" s="877"/>
      <c r="VZG24" s="877"/>
      <c r="VZH24" s="877"/>
      <c r="VZI24" s="877"/>
      <c r="VZJ24" s="877"/>
      <c r="VZK24" s="877"/>
      <c r="VZL24" s="877"/>
      <c r="VZM24" s="877"/>
      <c r="VZN24" s="877"/>
      <c r="VZO24" s="877"/>
      <c r="VZP24" s="877"/>
      <c r="VZQ24" s="877"/>
      <c r="VZR24" s="877"/>
      <c r="VZS24" s="877"/>
      <c r="VZT24" s="877"/>
      <c r="VZU24" s="877"/>
      <c r="VZV24" s="877"/>
      <c r="VZW24" s="877"/>
      <c r="VZX24" s="877"/>
      <c r="VZY24" s="877"/>
      <c r="VZZ24" s="877"/>
      <c r="WAA24" s="877"/>
      <c r="WAB24" s="877"/>
      <c r="WAC24" s="877"/>
      <c r="WAD24" s="877"/>
      <c r="WAE24" s="877"/>
      <c r="WAF24" s="877"/>
      <c r="WAG24" s="877"/>
      <c r="WAH24" s="877"/>
      <c r="WAI24" s="877"/>
      <c r="WAJ24" s="877"/>
      <c r="WAK24" s="877"/>
      <c r="WAL24" s="877"/>
      <c r="WAM24" s="877"/>
      <c r="WAN24" s="877"/>
      <c r="WAO24" s="877"/>
      <c r="WAP24" s="877"/>
      <c r="WAQ24" s="877"/>
      <c r="WAR24" s="877"/>
      <c r="WAS24" s="877"/>
      <c r="WAT24" s="877"/>
      <c r="WAU24" s="877"/>
      <c r="WAV24" s="877"/>
      <c r="WAW24" s="877"/>
      <c r="WAX24" s="877"/>
      <c r="WAY24" s="877"/>
      <c r="WAZ24" s="877"/>
      <c r="WBA24" s="877"/>
      <c r="WBB24" s="877"/>
      <c r="WBC24" s="877"/>
      <c r="WBD24" s="877"/>
      <c r="WBE24" s="877"/>
      <c r="WBF24" s="877"/>
      <c r="WBG24" s="877"/>
      <c r="WBH24" s="877"/>
      <c r="WBI24" s="877"/>
      <c r="WBJ24" s="877"/>
      <c r="WBK24" s="877"/>
      <c r="WBL24" s="877"/>
      <c r="WBM24" s="877"/>
      <c r="WBN24" s="877"/>
      <c r="WBO24" s="877"/>
      <c r="WBP24" s="877"/>
      <c r="WBQ24" s="877"/>
      <c r="WBR24" s="877"/>
      <c r="WBS24" s="877"/>
      <c r="WBT24" s="877"/>
      <c r="WBU24" s="877"/>
      <c r="WBV24" s="877"/>
      <c r="WBW24" s="877"/>
      <c r="WBX24" s="877"/>
      <c r="WBY24" s="877"/>
      <c r="WBZ24" s="877"/>
      <c r="WCA24" s="877"/>
      <c r="WCB24" s="877"/>
      <c r="WCC24" s="877"/>
      <c r="WCD24" s="877"/>
      <c r="WCE24" s="877"/>
      <c r="WCF24" s="877"/>
      <c r="WCG24" s="877"/>
      <c r="WCH24" s="877"/>
      <c r="WCI24" s="877"/>
      <c r="WCJ24" s="877"/>
      <c r="WCK24" s="877"/>
      <c r="WCL24" s="877"/>
      <c r="WCM24" s="877"/>
      <c r="WCN24" s="877"/>
      <c r="WCO24" s="877"/>
      <c r="WCP24" s="877"/>
      <c r="WCQ24" s="877"/>
      <c r="WCR24" s="877"/>
      <c r="WCS24" s="877"/>
      <c r="WCT24" s="877"/>
      <c r="WCU24" s="877"/>
      <c r="WCV24" s="877"/>
      <c r="WCW24" s="877"/>
      <c r="WCX24" s="877"/>
      <c r="WCY24" s="877"/>
      <c r="WCZ24" s="877"/>
      <c r="WDA24" s="877"/>
      <c r="WDB24" s="877"/>
      <c r="WDC24" s="877"/>
      <c r="WDD24" s="877"/>
      <c r="WDE24" s="877"/>
      <c r="WDF24" s="877"/>
      <c r="WDG24" s="877"/>
      <c r="WDH24" s="877"/>
      <c r="WDI24" s="877"/>
      <c r="WDJ24" s="877"/>
      <c r="WDK24" s="877"/>
      <c r="WDL24" s="877"/>
      <c r="WDM24" s="877"/>
      <c r="WDN24" s="877"/>
      <c r="WDO24" s="877"/>
      <c r="WDP24" s="877"/>
      <c r="WDQ24" s="877"/>
      <c r="WDR24" s="877"/>
      <c r="WDS24" s="877"/>
      <c r="WDT24" s="877"/>
      <c r="WDU24" s="877"/>
      <c r="WDV24" s="877"/>
      <c r="WDW24" s="877"/>
      <c r="WDX24" s="877"/>
      <c r="WDY24" s="877"/>
      <c r="WDZ24" s="877"/>
      <c r="WEA24" s="877"/>
      <c r="WEB24" s="877"/>
      <c r="WEC24" s="877"/>
      <c r="WED24" s="877"/>
      <c r="WEE24" s="877"/>
      <c r="WEF24" s="877"/>
      <c r="WEG24" s="877"/>
      <c r="WEH24" s="877"/>
      <c r="WEI24" s="877"/>
      <c r="WEJ24" s="877"/>
      <c r="WEK24" s="877"/>
      <c r="WEL24" s="877"/>
      <c r="WEM24" s="877"/>
      <c r="WEN24" s="877"/>
      <c r="WEO24" s="877"/>
      <c r="WEP24" s="877"/>
      <c r="WEQ24" s="877"/>
      <c r="WER24" s="877"/>
      <c r="WES24" s="877"/>
      <c r="WET24" s="877"/>
      <c r="WEU24" s="877"/>
      <c r="WEV24" s="877"/>
      <c r="WEW24" s="877"/>
      <c r="WEX24" s="877"/>
      <c r="WEY24" s="877"/>
      <c r="WEZ24" s="877"/>
      <c r="WFA24" s="877"/>
      <c r="WFB24" s="877"/>
      <c r="WFC24" s="877"/>
      <c r="WFD24" s="877"/>
      <c r="WFE24" s="877"/>
      <c r="WFF24" s="877"/>
      <c r="WFG24" s="877"/>
      <c r="WFH24" s="877"/>
      <c r="WFI24" s="877"/>
      <c r="WFJ24" s="877"/>
      <c r="WFK24" s="877"/>
      <c r="WFL24" s="877"/>
      <c r="WFM24" s="877"/>
      <c r="WFN24" s="877"/>
      <c r="WFO24" s="877"/>
      <c r="WFP24" s="877"/>
      <c r="WFQ24" s="877"/>
      <c r="WFR24" s="877"/>
      <c r="WFS24" s="877"/>
      <c r="WFT24" s="877"/>
      <c r="WFU24" s="877"/>
      <c r="WFV24" s="877"/>
      <c r="WFW24" s="877"/>
      <c r="WFX24" s="877"/>
      <c r="WFY24" s="877"/>
      <c r="WFZ24" s="877"/>
      <c r="WGA24" s="877"/>
      <c r="WGB24" s="877"/>
      <c r="WGC24" s="877"/>
      <c r="WGD24" s="877"/>
      <c r="WGE24" s="877"/>
      <c r="WGF24" s="877"/>
      <c r="WGG24" s="877"/>
      <c r="WGH24" s="877"/>
      <c r="WGI24" s="877"/>
      <c r="WGJ24" s="877"/>
      <c r="WGK24" s="877"/>
      <c r="WGL24" s="877"/>
      <c r="WGM24" s="877"/>
      <c r="WGN24" s="877"/>
      <c r="WGO24" s="877"/>
      <c r="WGP24" s="877"/>
      <c r="WGQ24" s="877"/>
      <c r="WGR24" s="877"/>
      <c r="WGS24" s="877"/>
      <c r="WGT24" s="877"/>
      <c r="WGU24" s="877"/>
      <c r="WGV24" s="877"/>
      <c r="WGW24" s="877"/>
      <c r="WGX24" s="877"/>
      <c r="WGY24" s="877"/>
      <c r="WGZ24" s="877"/>
      <c r="WHA24" s="877"/>
      <c r="WHB24" s="877"/>
      <c r="WHC24" s="877"/>
      <c r="WHD24" s="877"/>
      <c r="WHE24" s="877"/>
      <c r="WHF24" s="877"/>
      <c r="WHG24" s="877"/>
      <c r="WHH24" s="877"/>
      <c r="WHI24" s="877"/>
      <c r="WHJ24" s="877"/>
      <c r="WHK24" s="877"/>
      <c r="WHL24" s="877"/>
      <c r="WHM24" s="877"/>
      <c r="WHN24" s="877"/>
      <c r="WHO24" s="877"/>
      <c r="WHP24" s="877"/>
      <c r="WHQ24" s="877"/>
      <c r="WHR24" s="877"/>
      <c r="WHS24" s="877"/>
      <c r="WHT24" s="877"/>
      <c r="WHU24" s="877"/>
      <c r="WHV24" s="877"/>
      <c r="WHW24" s="877"/>
      <c r="WHX24" s="877"/>
      <c r="WHY24" s="877"/>
      <c r="WHZ24" s="877"/>
      <c r="WIA24" s="877"/>
      <c r="WIB24" s="877"/>
      <c r="WIC24" s="877"/>
      <c r="WID24" s="877"/>
      <c r="WIE24" s="877"/>
      <c r="WIF24" s="877"/>
      <c r="WIG24" s="877"/>
      <c r="WIH24" s="877"/>
      <c r="WII24" s="877"/>
      <c r="WIJ24" s="877"/>
      <c r="WIK24" s="877"/>
      <c r="WIL24" s="877"/>
      <c r="WIM24" s="877"/>
      <c r="WIN24" s="877"/>
      <c r="WIO24" s="877"/>
      <c r="WIP24" s="877"/>
      <c r="WIQ24" s="877"/>
      <c r="WIR24" s="877"/>
      <c r="WIS24" s="877"/>
      <c r="WIT24" s="877"/>
      <c r="WIU24" s="877"/>
      <c r="WIV24" s="877"/>
      <c r="WIW24" s="877"/>
      <c r="WIX24" s="877"/>
      <c r="WIY24" s="877"/>
      <c r="WIZ24" s="877"/>
      <c r="WJA24" s="877"/>
      <c r="WJB24" s="877"/>
      <c r="WJC24" s="877"/>
      <c r="WJD24" s="877"/>
      <c r="WJE24" s="877"/>
      <c r="WJF24" s="877"/>
      <c r="WJG24" s="877"/>
      <c r="WJH24" s="877"/>
      <c r="WJI24" s="877"/>
      <c r="WJJ24" s="877"/>
      <c r="WJK24" s="877"/>
      <c r="WJL24" s="877"/>
      <c r="WJM24" s="877"/>
      <c r="WJN24" s="877"/>
      <c r="WJO24" s="877"/>
      <c r="WJP24" s="877"/>
      <c r="WJQ24" s="877"/>
      <c r="WJR24" s="877"/>
      <c r="WJS24" s="877"/>
      <c r="WJT24" s="877"/>
      <c r="WJU24" s="877"/>
      <c r="WJV24" s="877"/>
      <c r="WJW24" s="877"/>
      <c r="WJX24" s="877"/>
      <c r="WJY24" s="877"/>
      <c r="WJZ24" s="877"/>
      <c r="WKA24" s="877"/>
      <c r="WKB24" s="877"/>
      <c r="WKC24" s="877"/>
      <c r="WKD24" s="877"/>
      <c r="WKE24" s="877"/>
      <c r="WKF24" s="877"/>
      <c r="WKG24" s="877"/>
      <c r="WKH24" s="877"/>
      <c r="WKI24" s="877"/>
      <c r="WKJ24" s="877"/>
      <c r="WKK24" s="877"/>
      <c r="WKL24" s="877"/>
      <c r="WKM24" s="877"/>
      <c r="WKN24" s="877"/>
      <c r="WKO24" s="877"/>
      <c r="WKP24" s="877"/>
      <c r="WKQ24" s="877"/>
      <c r="WKR24" s="877"/>
      <c r="WKS24" s="877"/>
      <c r="WKT24" s="877"/>
      <c r="WKU24" s="877"/>
      <c r="WKV24" s="877"/>
      <c r="WKW24" s="877"/>
      <c r="WKX24" s="877"/>
      <c r="WKY24" s="877"/>
      <c r="WKZ24" s="877"/>
      <c r="WLA24" s="877"/>
      <c r="WLB24" s="877"/>
      <c r="WLC24" s="877"/>
      <c r="WLD24" s="877"/>
      <c r="WLE24" s="877"/>
      <c r="WLF24" s="877"/>
      <c r="WLG24" s="877"/>
      <c r="WLH24" s="877"/>
      <c r="WLI24" s="877"/>
      <c r="WLJ24" s="877"/>
      <c r="WLK24" s="877"/>
      <c r="WLL24" s="877"/>
      <c r="WLM24" s="877"/>
      <c r="WLN24" s="877"/>
      <c r="WLO24" s="877"/>
      <c r="WLP24" s="877"/>
      <c r="WLQ24" s="877"/>
      <c r="WLR24" s="877"/>
      <c r="WLS24" s="877"/>
      <c r="WLT24" s="877"/>
      <c r="WLU24" s="877"/>
      <c r="WLV24" s="877"/>
      <c r="WLW24" s="877"/>
      <c r="WLX24" s="877"/>
      <c r="WLY24" s="877"/>
      <c r="WLZ24" s="877"/>
      <c r="WMA24" s="877"/>
      <c r="WMB24" s="877"/>
      <c r="WMC24" s="877"/>
      <c r="WMD24" s="877"/>
      <c r="WME24" s="877"/>
      <c r="WMF24" s="877"/>
      <c r="WMG24" s="877"/>
      <c r="WMH24" s="877"/>
      <c r="WMI24" s="877"/>
      <c r="WMJ24" s="877"/>
      <c r="WMK24" s="877"/>
      <c r="WML24" s="877"/>
      <c r="WMM24" s="877"/>
      <c r="WMN24" s="877"/>
      <c r="WMO24" s="877"/>
      <c r="WMP24" s="877"/>
      <c r="WMQ24" s="877"/>
      <c r="WMR24" s="877"/>
      <c r="WMS24" s="877"/>
      <c r="WMT24" s="877"/>
      <c r="WMU24" s="877"/>
      <c r="WMV24" s="877"/>
      <c r="WMW24" s="877"/>
      <c r="WMX24" s="877"/>
      <c r="WMY24" s="877"/>
      <c r="WMZ24" s="877"/>
      <c r="WNA24" s="877"/>
      <c r="WNB24" s="877"/>
      <c r="WNC24" s="877"/>
      <c r="WND24" s="877"/>
      <c r="WNE24" s="877"/>
      <c r="WNF24" s="877"/>
      <c r="WNG24" s="877"/>
      <c r="WNH24" s="877"/>
      <c r="WNI24" s="877"/>
      <c r="WNJ24" s="877"/>
      <c r="WNK24" s="877"/>
      <c r="WNL24" s="877"/>
      <c r="WNM24" s="877"/>
      <c r="WNN24" s="877"/>
      <c r="WNO24" s="877"/>
      <c r="WNP24" s="877"/>
      <c r="WNQ24" s="877"/>
      <c r="WNR24" s="877"/>
      <c r="WNS24" s="877"/>
      <c r="WNT24" s="877"/>
      <c r="WNU24" s="877"/>
      <c r="WNV24" s="877"/>
      <c r="WNW24" s="877"/>
      <c r="WNX24" s="877"/>
      <c r="WNY24" s="877"/>
      <c r="WNZ24" s="877"/>
      <c r="WOA24" s="877"/>
      <c r="WOB24" s="877"/>
      <c r="WOC24" s="877"/>
      <c r="WOD24" s="877"/>
      <c r="WOE24" s="877"/>
      <c r="WOF24" s="877"/>
      <c r="WOG24" s="877"/>
      <c r="WOH24" s="877"/>
      <c r="WOI24" s="877"/>
      <c r="WOJ24" s="877"/>
      <c r="WOK24" s="877"/>
      <c r="WOL24" s="877"/>
      <c r="WOM24" s="877"/>
      <c r="WON24" s="877"/>
      <c r="WOO24" s="877"/>
      <c r="WOP24" s="877"/>
      <c r="WOQ24" s="877"/>
      <c r="WOR24" s="877"/>
      <c r="WOS24" s="877"/>
      <c r="WOT24" s="877"/>
      <c r="WOU24" s="877"/>
      <c r="WOV24" s="877"/>
      <c r="WOW24" s="877"/>
      <c r="WOX24" s="877"/>
      <c r="WOY24" s="877"/>
      <c r="WOZ24" s="877"/>
      <c r="WPA24" s="877"/>
      <c r="WPB24" s="877"/>
      <c r="WPC24" s="877"/>
      <c r="WPD24" s="877"/>
      <c r="WPE24" s="877"/>
      <c r="WPF24" s="877"/>
      <c r="WPG24" s="877"/>
      <c r="WPH24" s="877"/>
      <c r="WPI24" s="877"/>
      <c r="WPJ24" s="877"/>
      <c r="WPK24" s="877"/>
      <c r="WPL24" s="877"/>
      <c r="WPM24" s="877"/>
      <c r="WPN24" s="877"/>
      <c r="WPO24" s="877"/>
      <c r="WPP24" s="877"/>
      <c r="WPQ24" s="877"/>
      <c r="WPR24" s="877"/>
      <c r="WPS24" s="877"/>
      <c r="WPT24" s="877"/>
      <c r="WPU24" s="877"/>
      <c r="WPV24" s="877"/>
      <c r="WPW24" s="877"/>
      <c r="WPX24" s="877"/>
      <c r="WPY24" s="877"/>
      <c r="WPZ24" s="877"/>
      <c r="WQA24" s="877"/>
      <c r="WQB24" s="877"/>
      <c r="WQC24" s="877"/>
      <c r="WQD24" s="877"/>
      <c r="WQE24" s="877"/>
      <c r="WQF24" s="877"/>
      <c r="WQG24" s="877"/>
      <c r="WQH24" s="877"/>
      <c r="WQI24" s="877"/>
      <c r="WQJ24" s="877"/>
      <c r="WQK24" s="877"/>
      <c r="WQL24" s="877"/>
      <c r="WQM24" s="877"/>
      <c r="WQN24" s="877"/>
      <c r="WQO24" s="877"/>
      <c r="WQP24" s="877"/>
      <c r="WQQ24" s="877"/>
      <c r="WQR24" s="877"/>
      <c r="WQS24" s="877"/>
      <c r="WQT24" s="877"/>
      <c r="WQU24" s="877"/>
      <c r="WQV24" s="877"/>
      <c r="WQW24" s="877"/>
      <c r="WQX24" s="877"/>
      <c r="WQY24" s="877"/>
      <c r="WQZ24" s="877"/>
      <c r="WRA24" s="877"/>
      <c r="WRB24" s="877"/>
      <c r="WRC24" s="877"/>
      <c r="WRD24" s="877"/>
      <c r="WRE24" s="877"/>
      <c r="WRF24" s="877"/>
      <c r="WRG24" s="877"/>
      <c r="WRH24" s="877"/>
      <c r="WRI24" s="877"/>
      <c r="WRJ24" s="877"/>
      <c r="WRK24" s="877"/>
      <c r="WRL24" s="877"/>
      <c r="WRM24" s="877"/>
      <c r="WRN24" s="877"/>
      <c r="WRO24" s="877"/>
      <c r="WRP24" s="877"/>
      <c r="WRQ24" s="877"/>
      <c r="WRR24" s="877"/>
      <c r="WRS24" s="877"/>
      <c r="WRT24" s="877"/>
      <c r="WRU24" s="877"/>
      <c r="WRV24" s="877"/>
      <c r="WRW24" s="877"/>
      <c r="WRX24" s="877"/>
      <c r="WRY24" s="877"/>
      <c r="WRZ24" s="877"/>
      <c r="WSA24" s="877"/>
      <c r="WSB24" s="877"/>
      <c r="WSC24" s="877"/>
      <c r="WSD24" s="877"/>
      <c r="WSE24" s="877"/>
      <c r="WSF24" s="877"/>
      <c r="WSG24" s="877"/>
      <c r="WSH24" s="877"/>
      <c r="WSI24" s="877"/>
      <c r="WSJ24" s="877"/>
      <c r="WSK24" s="877"/>
      <c r="WSL24" s="877"/>
      <c r="WSM24" s="877"/>
      <c r="WSN24" s="877"/>
      <c r="WSO24" s="877"/>
      <c r="WSP24" s="877"/>
      <c r="WSQ24" s="877"/>
      <c r="WSR24" s="877"/>
      <c r="WSS24" s="877"/>
      <c r="WST24" s="877"/>
      <c r="WSU24" s="877"/>
      <c r="WSV24" s="877"/>
      <c r="WSW24" s="877"/>
      <c r="WSX24" s="877"/>
      <c r="WSY24" s="877"/>
      <c r="WSZ24" s="877"/>
      <c r="WTA24" s="877"/>
      <c r="WTB24" s="877"/>
      <c r="WTC24" s="877"/>
      <c r="WTD24" s="877"/>
      <c r="WTE24" s="877"/>
      <c r="WTF24" s="877"/>
      <c r="WTG24" s="877"/>
      <c r="WTH24" s="877"/>
      <c r="WTI24" s="877"/>
      <c r="WTJ24" s="877"/>
      <c r="WTK24" s="877"/>
      <c r="WTL24" s="877"/>
      <c r="WTM24" s="877"/>
      <c r="WTN24" s="877"/>
      <c r="WTO24" s="877"/>
      <c r="WTP24" s="877"/>
      <c r="WTQ24" s="877"/>
      <c r="WTR24" s="877"/>
      <c r="WTS24" s="877"/>
      <c r="WTT24" s="877"/>
      <c r="WTU24" s="877"/>
      <c r="WTV24" s="877"/>
      <c r="WTW24" s="877"/>
      <c r="WTX24" s="877"/>
      <c r="WTY24" s="877"/>
      <c r="WTZ24" s="877"/>
      <c r="WUA24" s="877"/>
      <c r="WUB24" s="877"/>
      <c r="WUC24" s="877"/>
      <c r="WUD24" s="877"/>
      <c r="WUE24" s="877"/>
      <c r="WUF24" s="877"/>
      <c r="WUG24" s="877"/>
      <c r="WUH24" s="877"/>
      <c r="WUI24" s="877"/>
      <c r="WUJ24" s="877"/>
      <c r="WUK24" s="877"/>
      <c r="WUL24" s="877"/>
      <c r="WUM24" s="877"/>
      <c r="WUN24" s="877"/>
      <c r="WUO24" s="877"/>
      <c r="WUP24" s="877"/>
      <c r="WUQ24" s="877"/>
      <c r="WUR24" s="877"/>
      <c r="WUS24" s="877"/>
      <c r="WUT24" s="877"/>
      <c r="WUU24" s="877"/>
      <c r="WUV24" s="877"/>
      <c r="WUW24" s="877"/>
      <c r="WUX24" s="877"/>
      <c r="WUY24" s="877"/>
      <c r="WUZ24" s="877"/>
      <c r="WVA24" s="877"/>
      <c r="WVB24" s="877"/>
      <c r="WVC24" s="877"/>
      <c r="WVD24" s="877"/>
      <c r="WVE24" s="877"/>
      <c r="WVF24" s="877"/>
      <c r="WVG24" s="877"/>
      <c r="WVH24" s="877"/>
      <c r="WVI24" s="877"/>
      <c r="WVJ24" s="877"/>
      <c r="WVK24" s="877"/>
      <c r="WVL24" s="877"/>
      <c r="WVM24" s="877"/>
      <c r="WVN24" s="877"/>
      <c r="WVO24" s="877"/>
      <c r="WVP24" s="877"/>
      <c r="WVQ24" s="877"/>
      <c r="WVR24" s="877"/>
      <c r="WVS24" s="877"/>
      <c r="WVT24" s="877"/>
      <c r="WVU24" s="877"/>
      <c r="WVV24" s="877"/>
      <c r="WVW24" s="877"/>
      <c r="WVX24" s="877"/>
      <c r="WVY24" s="877"/>
      <c r="WVZ24" s="877"/>
      <c r="WWA24" s="877"/>
      <c r="WWB24" s="877"/>
      <c r="WWC24" s="877"/>
      <c r="WWD24" s="877"/>
      <c r="WWE24" s="877"/>
      <c r="WWF24" s="877"/>
      <c r="WWG24" s="877"/>
      <c r="WWH24" s="877"/>
      <c r="WWI24" s="877"/>
      <c r="WWJ24" s="877"/>
      <c r="WWK24" s="877"/>
      <c r="WWL24" s="877"/>
      <c r="WWM24" s="877"/>
      <c r="WWN24" s="877"/>
      <c r="WWO24" s="877"/>
      <c r="WWP24" s="877"/>
      <c r="WWQ24" s="877"/>
      <c r="WWR24" s="877"/>
      <c r="WWS24" s="877"/>
      <c r="WWT24" s="877"/>
      <c r="WWU24" s="877"/>
      <c r="WWV24" s="877"/>
      <c r="WWW24" s="877"/>
      <c r="WWX24" s="877"/>
      <c r="WWY24" s="877"/>
      <c r="WWZ24" s="877"/>
      <c r="WXA24" s="877"/>
      <c r="WXB24" s="877"/>
      <c r="WXC24" s="877"/>
      <c r="WXD24" s="877"/>
      <c r="WXE24" s="877"/>
      <c r="WXF24" s="877"/>
      <c r="WXG24" s="877"/>
      <c r="WXH24" s="877"/>
      <c r="WXI24" s="877"/>
      <c r="WXJ24" s="877"/>
      <c r="WXK24" s="877"/>
      <c r="WXL24" s="877"/>
      <c r="WXM24" s="877"/>
      <c r="WXN24" s="877"/>
      <c r="WXO24" s="877"/>
      <c r="WXP24" s="877"/>
      <c r="WXQ24" s="877"/>
      <c r="WXR24" s="877"/>
      <c r="WXS24" s="877"/>
      <c r="WXT24" s="877"/>
      <c r="WXU24" s="877"/>
      <c r="WXV24" s="877"/>
      <c r="WXW24" s="877"/>
      <c r="WXX24" s="877"/>
      <c r="WXY24" s="877"/>
      <c r="WXZ24" s="877"/>
      <c r="WYA24" s="877"/>
      <c r="WYB24" s="877"/>
      <c r="WYC24" s="877"/>
      <c r="WYD24" s="877"/>
      <c r="WYE24" s="877"/>
      <c r="WYF24" s="877"/>
      <c r="WYG24" s="877"/>
      <c r="WYH24" s="877"/>
      <c r="WYI24" s="877"/>
      <c r="WYJ24" s="877"/>
      <c r="WYK24" s="877"/>
      <c r="WYL24" s="877"/>
      <c r="WYM24" s="877"/>
      <c r="WYN24" s="877"/>
      <c r="WYO24" s="877"/>
      <c r="WYP24" s="877"/>
      <c r="WYQ24" s="877"/>
      <c r="WYR24" s="877"/>
      <c r="WYS24" s="877"/>
      <c r="WYT24" s="877"/>
      <c r="WYU24" s="877"/>
      <c r="WYV24" s="877"/>
      <c r="WYW24" s="877"/>
      <c r="WYX24" s="877"/>
      <c r="WYY24" s="877"/>
      <c r="WYZ24" s="877"/>
      <c r="WZA24" s="877"/>
      <c r="WZB24" s="877"/>
      <c r="WZC24" s="877"/>
      <c r="WZD24" s="877"/>
      <c r="WZE24" s="877"/>
      <c r="WZF24" s="877"/>
      <c r="WZG24" s="877"/>
      <c r="WZH24" s="877"/>
      <c r="WZI24" s="877"/>
      <c r="WZJ24" s="877"/>
      <c r="WZK24" s="877"/>
      <c r="WZL24" s="877"/>
      <c r="WZM24" s="877"/>
      <c r="WZN24" s="877"/>
      <c r="WZO24" s="877"/>
      <c r="WZP24" s="877"/>
      <c r="WZQ24" s="877"/>
      <c r="WZR24" s="877"/>
      <c r="WZS24" s="877"/>
      <c r="WZT24" s="877"/>
      <c r="WZU24" s="877"/>
      <c r="WZV24" s="877"/>
      <c r="WZW24" s="877"/>
      <c r="WZX24" s="877"/>
      <c r="WZY24" s="877"/>
      <c r="WZZ24" s="877"/>
      <c r="XAA24" s="877"/>
      <c r="XAB24" s="877"/>
      <c r="XAC24" s="877"/>
      <c r="XAD24" s="877"/>
      <c r="XAE24" s="877"/>
      <c r="XAF24" s="877"/>
      <c r="XAG24" s="877"/>
      <c r="XAH24" s="877"/>
      <c r="XAI24" s="877"/>
      <c r="XAJ24" s="877"/>
      <c r="XAK24" s="877"/>
      <c r="XAL24" s="877"/>
      <c r="XAM24" s="877"/>
      <c r="XAN24" s="877"/>
      <c r="XAO24" s="877"/>
      <c r="XAP24" s="877"/>
      <c r="XAQ24" s="877"/>
      <c r="XAR24" s="877"/>
      <c r="XAS24" s="877"/>
      <c r="XAT24" s="877"/>
      <c r="XAU24" s="877"/>
      <c r="XAV24" s="877"/>
      <c r="XAW24" s="877"/>
      <c r="XAX24" s="877"/>
      <c r="XAY24" s="877"/>
      <c r="XAZ24" s="877"/>
      <c r="XBA24" s="877"/>
      <c r="XBB24" s="877"/>
      <c r="XBC24" s="877"/>
      <c r="XBD24" s="877"/>
      <c r="XBE24" s="877"/>
      <c r="XBF24" s="877"/>
      <c r="XBG24" s="877"/>
      <c r="XBH24" s="877"/>
      <c r="XBI24" s="877"/>
      <c r="XBJ24" s="877"/>
      <c r="XBK24" s="877"/>
      <c r="XBL24" s="877"/>
      <c r="XBM24" s="877"/>
      <c r="XBN24" s="877"/>
      <c r="XBO24" s="877"/>
      <c r="XBP24" s="877"/>
      <c r="XBQ24" s="877"/>
      <c r="XBR24" s="877"/>
      <c r="XBS24" s="877"/>
      <c r="XBT24" s="877"/>
      <c r="XBU24" s="877"/>
      <c r="XBV24" s="877"/>
      <c r="XBW24" s="877"/>
      <c r="XBX24" s="877"/>
      <c r="XBY24" s="877"/>
      <c r="XBZ24" s="877"/>
      <c r="XCA24" s="877"/>
      <c r="XCB24" s="877"/>
      <c r="XCC24" s="877"/>
      <c r="XCD24" s="877"/>
      <c r="XCE24" s="877"/>
      <c r="XCF24" s="877"/>
      <c r="XCG24" s="877"/>
      <c r="XCH24" s="877"/>
      <c r="XCI24" s="877"/>
      <c r="XCJ24" s="877"/>
      <c r="XCK24" s="877"/>
      <c r="XCL24" s="877"/>
      <c r="XCM24" s="877"/>
      <c r="XCN24" s="877"/>
      <c r="XCO24" s="877"/>
      <c r="XCP24" s="877"/>
      <c r="XCQ24" s="877"/>
      <c r="XCR24" s="877"/>
      <c r="XCS24" s="877"/>
      <c r="XCT24" s="877"/>
      <c r="XCU24" s="877"/>
      <c r="XCV24" s="877"/>
      <c r="XCW24" s="877"/>
      <c r="XCX24" s="877"/>
      <c r="XCY24" s="877"/>
      <c r="XCZ24" s="877"/>
      <c r="XDA24" s="877"/>
      <c r="XDB24" s="877"/>
      <c r="XDC24" s="877"/>
      <c r="XDD24" s="877"/>
      <c r="XDE24" s="877"/>
      <c r="XDF24" s="877"/>
      <c r="XDG24" s="877"/>
      <c r="XDH24" s="877"/>
      <c r="XDI24" s="877"/>
      <c r="XDJ24" s="877"/>
      <c r="XDK24" s="877"/>
      <c r="XDL24" s="877"/>
      <c r="XDM24" s="877"/>
      <c r="XDN24" s="877"/>
      <c r="XDO24" s="877"/>
      <c r="XDP24" s="877"/>
      <c r="XDQ24" s="877"/>
      <c r="XDR24" s="877"/>
      <c r="XDS24" s="877"/>
      <c r="XDT24" s="877"/>
      <c r="XDU24" s="877"/>
      <c r="XDV24" s="877"/>
      <c r="XDW24" s="877"/>
      <c r="XDX24" s="877"/>
      <c r="XDY24" s="877"/>
      <c r="XDZ24" s="877"/>
      <c r="XEA24" s="877"/>
      <c r="XEB24" s="877"/>
      <c r="XEC24" s="877"/>
      <c r="XED24" s="877"/>
      <c r="XEE24" s="877"/>
      <c r="XEF24" s="877"/>
      <c r="XEG24" s="877"/>
      <c r="XEH24" s="877"/>
      <c r="XEI24" s="877"/>
      <c r="XEJ24" s="877"/>
      <c r="XEK24" s="877"/>
      <c r="XEL24" s="877"/>
      <c r="XEM24" s="877"/>
      <c r="XEN24" s="877"/>
      <c r="XEO24" s="877"/>
      <c r="XEP24" s="877"/>
      <c r="XEQ24" s="877"/>
      <c r="XER24" s="877"/>
      <c r="XES24" s="877"/>
      <c r="XET24" s="877"/>
      <c r="XEU24" s="877"/>
      <c r="XEV24" s="877"/>
      <c r="XEW24" s="877"/>
      <c r="XEX24" s="877"/>
      <c r="XEY24" s="877"/>
      <c r="XEZ24" s="877"/>
      <c r="XFA24" s="877"/>
      <c r="XFB24" s="877"/>
      <c r="XFC24" s="877"/>
      <c r="XFD24" s="877"/>
    </row>
    <row r="25" spans="1:16384" s="878" customFormat="1">
      <c r="A25" s="966">
        <v>83715</v>
      </c>
      <c r="B25" s="962" t="s">
        <v>530</v>
      </c>
      <c r="C25" s="979" t="s">
        <v>531</v>
      </c>
      <c r="D25" s="977" t="s">
        <v>22</v>
      </c>
      <c r="E25" s="980">
        <v>44.2</v>
      </c>
      <c r="F25" s="915">
        <v>0</v>
      </c>
      <c r="G25" s="916">
        <f t="shared" si="0"/>
        <v>0.19600000000000001</v>
      </c>
      <c r="H25" s="915">
        <f t="shared" si="1"/>
        <v>0</v>
      </c>
      <c r="I25" s="915">
        <f t="shared" si="2"/>
        <v>0</v>
      </c>
      <c r="J25" s="950">
        <f t="shared" si="3"/>
        <v>0</v>
      </c>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c r="AN25" s="877"/>
      <c r="AO25" s="877"/>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7"/>
      <c r="BY25" s="877"/>
      <c r="BZ25" s="877"/>
      <c r="CA25" s="877"/>
      <c r="CB25" s="877"/>
      <c r="CC25" s="877"/>
      <c r="CD25" s="877"/>
      <c r="CE25" s="877"/>
      <c r="CF25" s="877"/>
      <c r="CG25" s="877"/>
      <c r="CH25" s="877"/>
      <c r="CI25" s="877"/>
      <c r="CJ25" s="877"/>
      <c r="CK25" s="877"/>
      <c r="CL25" s="877"/>
      <c r="CM25" s="877"/>
      <c r="CN25" s="877"/>
      <c r="CO25" s="877"/>
      <c r="CP25" s="877"/>
      <c r="CQ25" s="877"/>
      <c r="CR25" s="877"/>
      <c r="CS25" s="877"/>
      <c r="CT25" s="877"/>
      <c r="CU25" s="877"/>
      <c r="CV25" s="877"/>
      <c r="CW25" s="877"/>
      <c r="CX25" s="877"/>
      <c r="CY25" s="877"/>
      <c r="CZ25" s="877"/>
      <c r="DA25" s="877"/>
      <c r="DB25" s="877"/>
      <c r="DC25" s="877"/>
      <c r="DD25" s="877"/>
      <c r="DE25" s="877"/>
      <c r="DF25" s="877"/>
      <c r="DG25" s="877"/>
      <c r="DH25" s="877"/>
      <c r="DI25" s="877"/>
      <c r="DJ25" s="877"/>
      <c r="DK25" s="877"/>
      <c r="DL25" s="877"/>
      <c r="DM25" s="877"/>
      <c r="DN25" s="877"/>
      <c r="DO25" s="877"/>
      <c r="DP25" s="877"/>
      <c r="DQ25" s="877"/>
      <c r="DR25" s="877"/>
      <c r="DS25" s="877"/>
      <c r="DT25" s="877"/>
      <c r="DU25" s="877"/>
      <c r="DV25" s="877"/>
      <c r="DW25" s="877"/>
      <c r="DX25" s="877"/>
      <c r="DY25" s="877"/>
      <c r="DZ25" s="877"/>
      <c r="EA25" s="877"/>
      <c r="EB25" s="877"/>
      <c r="EC25" s="877"/>
      <c r="ED25" s="877"/>
      <c r="EE25" s="877"/>
      <c r="EF25" s="877"/>
      <c r="EG25" s="877"/>
      <c r="EH25" s="877"/>
      <c r="EI25" s="877"/>
      <c r="EJ25" s="877"/>
      <c r="EK25" s="877"/>
      <c r="EL25" s="877"/>
      <c r="EM25" s="877"/>
      <c r="EN25" s="877"/>
      <c r="EO25" s="877"/>
      <c r="EP25" s="877"/>
      <c r="EQ25" s="877"/>
      <c r="ER25" s="877"/>
      <c r="ES25" s="877"/>
      <c r="ET25" s="877"/>
      <c r="EU25" s="877"/>
      <c r="EV25" s="877"/>
      <c r="EW25" s="877"/>
      <c r="EX25" s="877"/>
      <c r="EY25" s="877"/>
      <c r="EZ25" s="877"/>
      <c r="FA25" s="877"/>
      <c r="FB25" s="877"/>
      <c r="FC25" s="877"/>
      <c r="FD25" s="877"/>
      <c r="FE25" s="877"/>
      <c r="FF25" s="877"/>
      <c r="FG25" s="877"/>
      <c r="FH25" s="877"/>
      <c r="FI25" s="877"/>
      <c r="FJ25" s="877"/>
      <c r="FK25" s="877"/>
      <c r="FL25" s="877"/>
      <c r="FM25" s="877"/>
      <c r="FN25" s="877"/>
      <c r="FO25" s="877"/>
      <c r="FP25" s="877"/>
      <c r="FQ25" s="877"/>
      <c r="FR25" s="877"/>
      <c r="FS25" s="877"/>
      <c r="FT25" s="877"/>
      <c r="FU25" s="877"/>
      <c r="FV25" s="877"/>
      <c r="FW25" s="877"/>
      <c r="FX25" s="877"/>
      <c r="FY25" s="877"/>
      <c r="FZ25" s="877"/>
      <c r="GA25" s="877"/>
      <c r="GB25" s="877"/>
      <c r="GC25" s="877"/>
      <c r="GD25" s="877"/>
      <c r="GE25" s="877"/>
      <c r="GF25" s="877"/>
      <c r="GG25" s="877"/>
      <c r="GH25" s="877"/>
      <c r="GI25" s="877"/>
      <c r="GJ25" s="877"/>
      <c r="GK25" s="877"/>
      <c r="GL25" s="877"/>
      <c r="GM25" s="877"/>
      <c r="GN25" s="877"/>
      <c r="GO25" s="877"/>
      <c r="GP25" s="877"/>
      <c r="GQ25" s="877"/>
      <c r="GR25" s="877"/>
      <c r="GS25" s="877"/>
      <c r="GT25" s="877"/>
      <c r="GU25" s="877"/>
      <c r="GV25" s="877"/>
      <c r="GW25" s="877"/>
      <c r="GX25" s="877"/>
      <c r="GY25" s="877"/>
      <c r="GZ25" s="877"/>
      <c r="HA25" s="877"/>
      <c r="HB25" s="877"/>
      <c r="HC25" s="877"/>
      <c r="HD25" s="877"/>
      <c r="HE25" s="877"/>
      <c r="HF25" s="877"/>
      <c r="HG25" s="877"/>
      <c r="HH25" s="877"/>
      <c r="HI25" s="877"/>
      <c r="HJ25" s="877"/>
      <c r="HK25" s="877"/>
      <c r="HL25" s="877"/>
      <c r="HM25" s="877"/>
      <c r="HN25" s="877"/>
      <c r="HO25" s="877"/>
      <c r="HP25" s="877"/>
      <c r="HQ25" s="877"/>
      <c r="HR25" s="877"/>
      <c r="HS25" s="877"/>
      <c r="HT25" s="877"/>
      <c r="HU25" s="877"/>
      <c r="HV25" s="877"/>
      <c r="HW25" s="877"/>
      <c r="HX25" s="877"/>
      <c r="HY25" s="877"/>
      <c r="HZ25" s="877"/>
      <c r="IA25" s="877"/>
      <c r="IB25" s="877"/>
      <c r="IC25" s="877"/>
      <c r="ID25" s="877"/>
      <c r="IE25" s="877"/>
      <c r="IF25" s="877"/>
      <c r="IG25" s="877"/>
      <c r="IH25" s="877"/>
      <c r="II25" s="877"/>
      <c r="IJ25" s="877"/>
      <c r="IK25" s="877"/>
      <c r="IL25" s="877"/>
      <c r="IM25" s="877"/>
      <c r="IN25" s="877"/>
      <c r="IO25" s="877"/>
      <c r="IP25" s="877"/>
      <c r="IQ25" s="877"/>
      <c r="IR25" s="877"/>
      <c r="IS25" s="877"/>
      <c r="IT25" s="877"/>
      <c r="IU25" s="877"/>
      <c r="IV25" s="877"/>
      <c r="IW25" s="877"/>
      <c r="IX25" s="877"/>
      <c r="IY25" s="877"/>
      <c r="IZ25" s="877"/>
      <c r="JA25" s="877"/>
      <c r="JB25" s="877"/>
      <c r="JC25" s="877"/>
      <c r="JD25" s="877"/>
      <c r="JE25" s="877"/>
      <c r="JF25" s="877"/>
      <c r="JG25" s="877"/>
      <c r="JH25" s="877"/>
      <c r="JI25" s="877"/>
      <c r="JJ25" s="877"/>
      <c r="JK25" s="877"/>
      <c r="JL25" s="877"/>
      <c r="JM25" s="877"/>
      <c r="JN25" s="877"/>
      <c r="JO25" s="877"/>
      <c r="JP25" s="877"/>
      <c r="JQ25" s="877"/>
      <c r="JR25" s="877"/>
      <c r="JS25" s="877"/>
      <c r="JT25" s="877"/>
      <c r="JU25" s="877"/>
      <c r="JV25" s="877"/>
      <c r="JW25" s="877"/>
      <c r="JX25" s="877"/>
      <c r="JY25" s="877"/>
      <c r="JZ25" s="877"/>
      <c r="KA25" s="877"/>
      <c r="KB25" s="877"/>
      <c r="KC25" s="877"/>
      <c r="KD25" s="877"/>
      <c r="KE25" s="877"/>
      <c r="KF25" s="877"/>
      <c r="KG25" s="877"/>
      <c r="KH25" s="877"/>
      <c r="KI25" s="877"/>
      <c r="KJ25" s="877"/>
      <c r="KK25" s="877"/>
      <c r="KL25" s="877"/>
      <c r="KM25" s="877"/>
      <c r="KN25" s="877"/>
      <c r="KO25" s="877"/>
      <c r="KP25" s="877"/>
      <c r="KQ25" s="877"/>
      <c r="KR25" s="877"/>
      <c r="KS25" s="877"/>
      <c r="KT25" s="877"/>
      <c r="KU25" s="877"/>
      <c r="KV25" s="877"/>
      <c r="KW25" s="877"/>
      <c r="KX25" s="877"/>
      <c r="KY25" s="877"/>
      <c r="KZ25" s="877"/>
      <c r="LA25" s="877"/>
      <c r="LB25" s="877"/>
      <c r="LC25" s="877"/>
      <c r="LD25" s="877"/>
      <c r="LE25" s="877"/>
      <c r="LF25" s="877"/>
      <c r="LG25" s="877"/>
      <c r="LH25" s="877"/>
      <c r="LI25" s="877"/>
      <c r="LJ25" s="877"/>
      <c r="LK25" s="877"/>
      <c r="LL25" s="877"/>
      <c r="LM25" s="877"/>
      <c r="LN25" s="877"/>
      <c r="LO25" s="877"/>
      <c r="LP25" s="877"/>
      <c r="LQ25" s="877"/>
      <c r="LR25" s="877"/>
      <c r="LS25" s="877"/>
      <c r="LT25" s="877"/>
      <c r="LU25" s="877"/>
      <c r="LV25" s="877"/>
      <c r="LW25" s="877"/>
      <c r="LX25" s="877"/>
      <c r="LY25" s="877"/>
      <c r="LZ25" s="877"/>
      <c r="MA25" s="877"/>
      <c r="MB25" s="877"/>
      <c r="MC25" s="877"/>
      <c r="MD25" s="877"/>
      <c r="ME25" s="877"/>
      <c r="MF25" s="877"/>
      <c r="MG25" s="877"/>
      <c r="MH25" s="877"/>
      <c r="MI25" s="877"/>
      <c r="MJ25" s="877"/>
      <c r="MK25" s="877"/>
      <c r="ML25" s="877"/>
      <c r="MM25" s="877"/>
      <c r="MN25" s="877"/>
      <c r="MO25" s="877"/>
      <c r="MP25" s="877"/>
      <c r="MQ25" s="877"/>
      <c r="MR25" s="877"/>
      <c r="MS25" s="877"/>
      <c r="MT25" s="877"/>
      <c r="MU25" s="877"/>
      <c r="MV25" s="877"/>
      <c r="MW25" s="877"/>
      <c r="MX25" s="877"/>
      <c r="MY25" s="877"/>
      <c r="MZ25" s="877"/>
      <c r="NA25" s="877"/>
      <c r="NB25" s="877"/>
      <c r="NC25" s="877"/>
      <c r="ND25" s="877"/>
      <c r="NE25" s="877"/>
      <c r="NF25" s="877"/>
      <c r="NG25" s="877"/>
      <c r="NH25" s="877"/>
      <c r="NI25" s="877"/>
      <c r="NJ25" s="877"/>
      <c r="NK25" s="877"/>
      <c r="NL25" s="877"/>
      <c r="NM25" s="877"/>
      <c r="NN25" s="877"/>
      <c r="NO25" s="877"/>
      <c r="NP25" s="877"/>
      <c r="NQ25" s="877"/>
      <c r="NR25" s="877"/>
      <c r="NS25" s="877"/>
      <c r="NT25" s="877"/>
      <c r="NU25" s="877"/>
      <c r="NV25" s="877"/>
      <c r="NW25" s="877"/>
      <c r="NX25" s="877"/>
      <c r="NY25" s="877"/>
      <c r="NZ25" s="877"/>
      <c r="OA25" s="877"/>
      <c r="OB25" s="877"/>
      <c r="OC25" s="877"/>
      <c r="OD25" s="877"/>
      <c r="OE25" s="877"/>
      <c r="OF25" s="877"/>
      <c r="OG25" s="877"/>
      <c r="OH25" s="877"/>
      <c r="OI25" s="877"/>
      <c r="OJ25" s="877"/>
      <c r="OK25" s="877"/>
      <c r="OL25" s="877"/>
      <c r="OM25" s="877"/>
      <c r="ON25" s="877"/>
      <c r="OO25" s="877"/>
      <c r="OP25" s="877"/>
      <c r="OQ25" s="877"/>
      <c r="OR25" s="877"/>
      <c r="OS25" s="877"/>
      <c r="OT25" s="877"/>
      <c r="OU25" s="877"/>
      <c r="OV25" s="877"/>
      <c r="OW25" s="877"/>
      <c r="OX25" s="877"/>
      <c r="OY25" s="877"/>
      <c r="OZ25" s="877"/>
      <c r="PA25" s="877"/>
      <c r="PB25" s="877"/>
      <c r="PC25" s="877"/>
      <c r="PD25" s="877"/>
      <c r="PE25" s="877"/>
      <c r="PF25" s="877"/>
      <c r="PG25" s="877"/>
      <c r="PH25" s="877"/>
      <c r="PI25" s="877"/>
      <c r="PJ25" s="877"/>
      <c r="PK25" s="877"/>
      <c r="PL25" s="877"/>
      <c r="PM25" s="877"/>
      <c r="PN25" s="877"/>
      <c r="PO25" s="877"/>
      <c r="PP25" s="877"/>
      <c r="PQ25" s="877"/>
      <c r="PR25" s="877"/>
      <c r="PS25" s="877"/>
      <c r="PT25" s="877"/>
      <c r="PU25" s="877"/>
      <c r="PV25" s="877"/>
      <c r="PW25" s="877"/>
      <c r="PX25" s="877"/>
      <c r="PY25" s="877"/>
      <c r="PZ25" s="877"/>
      <c r="QA25" s="877"/>
      <c r="QB25" s="877"/>
      <c r="QC25" s="877"/>
      <c r="QD25" s="877"/>
      <c r="QE25" s="877"/>
      <c r="QF25" s="877"/>
      <c r="QG25" s="877"/>
      <c r="QH25" s="877"/>
      <c r="QI25" s="877"/>
      <c r="QJ25" s="877"/>
      <c r="QK25" s="877"/>
      <c r="QL25" s="877"/>
      <c r="QM25" s="877"/>
      <c r="QN25" s="877"/>
      <c r="QO25" s="877"/>
      <c r="QP25" s="877"/>
      <c r="QQ25" s="877"/>
      <c r="QR25" s="877"/>
      <c r="QS25" s="877"/>
      <c r="QT25" s="877"/>
      <c r="QU25" s="877"/>
      <c r="QV25" s="877"/>
      <c r="QW25" s="877"/>
      <c r="QX25" s="877"/>
      <c r="QY25" s="877"/>
      <c r="QZ25" s="877"/>
      <c r="RA25" s="877"/>
      <c r="RB25" s="877"/>
      <c r="RC25" s="877"/>
      <c r="RD25" s="877"/>
      <c r="RE25" s="877"/>
      <c r="RF25" s="877"/>
      <c r="RG25" s="877"/>
      <c r="RH25" s="877"/>
      <c r="RI25" s="877"/>
      <c r="RJ25" s="877"/>
      <c r="RK25" s="877"/>
      <c r="RL25" s="877"/>
      <c r="RM25" s="877"/>
      <c r="RN25" s="877"/>
      <c r="RO25" s="877"/>
      <c r="RP25" s="877"/>
      <c r="RQ25" s="877"/>
      <c r="RR25" s="877"/>
      <c r="RS25" s="877"/>
      <c r="RT25" s="877"/>
      <c r="RU25" s="877"/>
      <c r="RV25" s="877"/>
      <c r="RW25" s="877"/>
      <c r="RX25" s="877"/>
      <c r="RY25" s="877"/>
      <c r="RZ25" s="877"/>
      <c r="SA25" s="877"/>
      <c r="SB25" s="877"/>
      <c r="SC25" s="877"/>
      <c r="SD25" s="877"/>
      <c r="SE25" s="877"/>
      <c r="SF25" s="877"/>
      <c r="SG25" s="877"/>
      <c r="SH25" s="877"/>
      <c r="SI25" s="877"/>
      <c r="SJ25" s="877"/>
      <c r="SK25" s="877"/>
      <c r="SL25" s="877"/>
      <c r="SM25" s="877"/>
      <c r="SN25" s="877"/>
      <c r="SO25" s="877"/>
      <c r="SP25" s="877"/>
      <c r="SQ25" s="877"/>
      <c r="SR25" s="877"/>
      <c r="SS25" s="877"/>
      <c r="ST25" s="877"/>
      <c r="SU25" s="877"/>
      <c r="SV25" s="877"/>
      <c r="SW25" s="877"/>
      <c r="SX25" s="877"/>
      <c r="SY25" s="877"/>
      <c r="SZ25" s="877"/>
      <c r="TA25" s="877"/>
      <c r="TB25" s="877"/>
      <c r="TC25" s="877"/>
      <c r="TD25" s="877"/>
      <c r="TE25" s="877"/>
      <c r="TF25" s="877"/>
      <c r="TG25" s="877"/>
      <c r="TH25" s="877"/>
      <c r="TI25" s="877"/>
      <c r="TJ25" s="877"/>
      <c r="TK25" s="877"/>
      <c r="TL25" s="877"/>
      <c r="TM25" s="877"/>
      <c r="TN25" s="877"/>
      <c r="TO25" s="877"/>
      <c r="TP25" s="877"/>
      <c r="TQ25" s="877"/>
      <c r="TR25" s="877"/>
      <c r="TS25" s="877"/>
      <c r="TT25" s="877"/>
      <c r="TU25" s="877"/>
      <c r="TV25" s="877"/>
      <c r="TW25" s="877"/>
      <c r="TX25" s="877"/>
      <c r="TY25" s="877"/>
      <c r="TZ25" s="877"/>
      <c r="UA25" s="877"/>
      <c r="UB25" s="877"/>
      <c r="UC25" s="877"/>
      <c r="UD25" s="877"/>
      <c r="UE25" s="877"/>
      <c r="UF25" s="877"/>
      <c r="UG25" s="877"/>
      <c r="UH25" s="877"/>
      <c r="UI25" s="877"/>
      <c r="UJ25" s="877"/>
      <c r="UK25" s="877"/>
      <c r="UL25" s="877"/>
      <c r="UM25" s="877"/>
      <c r="UN25" s="877"/>
      <c r="UO25" s="877"/>
      <c r="UP25" s="877"/>
      <c r="UQ25" s="877"/>
      <c r="UR25" s="877"/>
      <c r="US25" s="877"/>
      <c r="UT25" s="877"/>
      <c r="UU25" s="877"/>
      <c r="UV25" s="877"/>
      <c r="UW25" s="877"/>
      <c r="UX25" s="877"/>
      <c r="UY25" s="877"/>
      <c r="UZ25" s="877"/>
      <c r="VA25" s="877"/>
      <c r="VB25" s="877"/>
      <c r="VC25" s="877"/>
      <c r="VD25" s="877"/>
      <c r="VE25" s="877"/>
      <c r="VF25" s="877"/>
      <c r="VG25" s="877"/>
      <c r="VH25" s="877"/>
      <c r="VI25" s="877"/>
      <c r="VJ25" s="877"/>
      <c r="VK25" s="877"/>
      <c r="VL25" s="877"/>
      <c r="VM25" s="877"/>
      <c r="VN25" s="877"/>
      <c r="VO25" s="877"/>
      <c r="VP25" s="877"/>
      <c r="VQ25" s="877"/>
      <c r="VR25" s="877"/>
      <c r="VS25" s="877"/>
      <c r="VT25" s="877"/>
      <c r="VU25" s="877"/>
      <c r="VV25" s="877"/>
      <c r="VW25" s="877"/>
      <c r="VX25" s="877"/>
      <c r="VY25" s="877"/>
      <c r="VZ25" s="877"/>
      <c r="WA25" s="877"/>
      <c r="WB25" s="877"/>
      <c r="WC25" s="877"/>
      <c r="WD25" s="877"/>
      <c r="WE25" s="877"/>
      <c r="WF25" s="877"/>
      <c r="WG25" s="877"/>
      <c r="WH25" s="877"/>
      <c r="WI25" s="877"/>
      <c r="WJ25" s="877"/>
      <c r="WK25" s="877"/>
      <c r="WL25" s="877"/>
      <c r="WM25" s="877"/>
      <c r="WN25" s="877"/>
      <c r="WO25" s="877"/>
      <c r="WP25" s="877"/>
      <c r="WQ25" s="877"/>
      <c r="WR25" s="877"/>
      <c r="WS25" s="877"/>
      <c r="WT25" s="877"/>
      <c r="WU25" s="877"/>
      <c r="WV25" s="877"/>
      <c r="WW25" s="877"/>
      <c r="WX25" s="877"/>
      <c r="WY25" s="877"/>
      <c r="WZ25" s="877"/>
      <c r="XA25" s="877"/>
      <c r="XB25" s="877"/>
      <c r="XC25" s="877"/>
      <c r="XD25" s="877"/>
      <c r="XE25" s="877"/>
      <c r="XF25" s="877"/>
      <c r="XG25" s="877"/>
      <c r="XH25" s="877"/>
      <c r="XI25" s="877"/>
      <c r="XJ25" s="877"/>
      <c r="XK25" s="877"/>
      <c r="XL25" s="877"/>
      <c r="XM25" s="877"/>
      <c r="XN25" s="877"/>
      <c r="XO25" s="877"/>
      <c r="XP25" s="877"/>
      <c r="XQ25" s="877"/>
      <c r="XR25" s="877"/>
      <c r="XS25" s="877"/>
      <c r="XT25" s="877"/>
      <c r="XU25" s="877"/>
      <c r="XV25" s="877"/>
      <c r="XW25" s="877"/>
      <c r="XX25" s="877"/>
      <c r="XY25" s="877"/>
      <c r="XZ25" s="877"/>
      <c r="YA25" s="877"/>
      <c r="YB25" s="877"/>
      <c r="YC25" s="877"/>
      <c r="YD25" s="877"/>
      <c r="YE25" s="877"/>
      <c r="YF25" s="877"/>
      <c r="YG25" s="877"/>
      <c r="YH25" s="877"/>
      <c r="YI25" s="877"/>
      <c r="YJ25" s="877"/>
      <c r="YK25" s="877"/>
      <c r="YL25" s="877"/>
      <c r="YM25" s="877"/>
      <c r="YN25" s="877"/>
      <c r="YO25" s="877"/>
      <c r="YP25" s="877"/>
      <c r="YQ25" s="877"/>
      <c r="YR25" s="877"/>
      <c r="YS25" s="877"/>
      <c r="YT25" s="877"/>
      <c r="YU25" s="877"/>
      <c r="YV25" s="877"/>
      <c r="YW25" s="877"/>
      <c r="YX25" s="877"/>
      <c r="YY25" s="877"/>
      <c r="YZ25" s="877"/>
      <c r="ZA25" s="877"/>
      <c r="ZB25" s="877"/>
      <c r="ZC25" s="877"/>
      <c r="ZD25" s="877"/>
      <c r="ZE25" s="877"/>
      <c r="ZF25" s="877"/>
      <c r="ZG25" s="877"/>
      <c r="ZH25" s="877"/>
      <c r="ZI25" s="877"/>
      <c r="ZJ25" s="877"/>
      <c r="ZK25" s="877"/>
      <c r="ZL25" s="877"/>
      <c r="ZM25" s="877"/>
      <c r="ZN25" s="877"/>
      <c r="ZO25" s="877"/>
      <c r="ZP25" s="877"/>
      <c r="ZQ25" s="877"/>
      <c r="ZR25" s="877"/>
      <c r="ZS25" s="877"/>
      <c r="ZT25" s="877"/>
      <c r="ZU25" s="877"/>
      <c r="ZV25" s="877"/>
      <c r="ZW25" s="877"/>
      <c r="ZX25" s="877"/>
      <c r="ZY25" s="877"/>
      <c r="ZZ25" s="877"/>
      <c r="AAA25" s="877"/>
      <c r="AAB25" s="877"/>
      <c r="AAC25" s="877"/>
      <c r="AAD25" s="877"/>
      <c r="AAE25" s="877"/>
      <c r="AAF25" s="877"/>
      <c r="AAG25" s="877"/>
      <c r="AAH25" s="877"/>
      <c r="AAI25" s="877"/>
      <c r="AAJ25" s="877"/>
      <c r="AAK25" s="877"/>
      <c r="AAL25" s="877"/>
      <c r="AAM25" s="877"/>
      <c r="AAN25" s="877"/>
      <c r="AAO25" s="877"/>
      <c r="AAP25" s="877"/>
      <c r="AAQ25" s="877"/>
      <c r="AAR25" s="877"/>
      <c r="AAS25" s="877"/>
      <c r="AAT25" s="877"/>
      <c r="AAU25" s="877"/>
      <c r="AAV25" s="877"/>
      <c r="AAW25" s="877"/>
      <c r="AAX25" s="877"/>
      <c r="AAY25" s="877"/>
      <c r="AAZ25" s="877"/>
      <c r="ABA25" s="877"/>
      <c r="ABB25" s="877"/>
      <c r="ABC25" s="877"/>
      <c r="ABD25" s="877"/>
      <c r="ABE25" s="877"/>
      <c r="ABF25" s="877"/>
      <c r="ABG25" s="877"/>
      <c r="ABH25" s="877"/>
      <c r="ABI25" s="877"/>
      <c r="ABJ25" s="877"/>
      <c r="ABK25" s="877"/>
      <c r="ABL25" s="877"/>
      <c r="ABM25" s="877"/>
      <c r="ABN25" s="877"/>
      <c r="ABO25" s="877"/>
      <c r="ABP25" s="877"/>
      <c r="ABQ25" s="877"/>
      <c r="ABR25" s="877"/>
      <c r="ABS25" s="877"/>
      <c r="ABT25" s="877"/>
      <c r="ABU25" s="877"/>
      <c r="ABV25" s="877"/>
      <c r="ABW25" s="877"/>
      <c r="ABX25" s="877"/>
      <c r="ABY25" s="877"/>
      <c r="ABZ25" s="877"/>
      <c r="ACA25" s="877"/>
      <c r="ACB25" s="877"/>
      <c r="ACC25" s="877"/>
      <c r="ACD25" s="877"/>
      <c r="ACE25" s="877"/>
      <c r="ACF25" s="877"/>
      <c r="ACG25" s="877"/>
      <c r="ACH25" s="877"/>
      <c r="ACI25" s="877"/>
      <c r="ACJ25" s="877"/>
      <c r="ACK25" s="877"/>
      <c r="ACL25" s="877"/>
      <c r="ACM25" s="877"/>
      <c r="ACN25" s="877"/>
      <c r="ACO25" s="877"/>
      <c r="ACP25" s="877"/>
      <c r="ACQ25" s="877"/>
      <c r="ACR25" s="877"/>
      <c r="ACS25" s="877"/>
      <c r="ACT25" s="877"/>
      <c r="ACU25" s="877"/>
      <c r="ACV25" s="877"/>
      <c r="ACW25" s="877"/>
      <c r="ACX25" s="877"/>
      <c r="ACY25" s="877"/>
      <c r="ACZ25" s="877"/>
      <c r="ADA25" s="877"/>
      <c r="ADB25" s="877"/>
      <c r="ADC25" s="877"/>
      <c r="ADD25" s="877"/>
      <c r="ADE25" s="877"/>
      <c r="ADF25" s="877"/>
      <c r="ADG25" s="877"/>
      <c r="ADH25" s="877"/>
      <c r="ADI25" s="877"/>
      <c r="ADJ25" s="877"/>
      <c r="ADK25" s="877"/>
      <c r="ADL25" s="877"/>
      <c r="ADM25" s="877"/>
      <c r="ADN25" s="877"/>
      <c r="ADO25" s="877"/>
      <c r="ADP25" s="877"/>
      <c r="ADQ25" s="877"/>
      <c r="ADR25" s="877"/>
      <c r="ADS25" s="877"/>
      <c r="ADT25" s="877"/>
      <c r="ADU25" s="877"/>
      <c r="ADV25" s="877"/>
      <c r="ADW25" s="877"/>
      <c r="ADX25" s="877"/>
      <c r="ADY25" s="877"/>
      <c r="ADZ25" s="877"/>
      <c r="AEA25" s="877"/>
      <c r="AEB25" s="877"/>
      <c r="AEC25" s="877"/>
      <c r="AED25" s="877"/>
      <c r="AEE25" s="877"/>
      <c r="AEF25" s="877"/>
      <c r="AEG25" s="877"/>
      <c r="AEH25" s="877"/>
      <c r="AEI25" s="877"/>
      <c r="AEJ25" s="877"/>
      <c r="AEK25" s="877"/>
      <c r="AEL25" s="877"/>
      <c r="AEM25" s="877"/>
      <c r="AEN25" s="877"/>
      <c r="AEO25" s="877"/>
      <c r="AEP25" s="877"/>
      <c r="AEQ25" s="877"/>
      <c r="AER25" s="877"/>
      <c r="AES25" s="877"/>
      <c r="AET25" s="877"/>
      <c r="AEU25" s="877"/>
      <c r="AEV25" s="877"/>
      <c r="AEW25" s="877"/>
      <c r="AEX25" s="877"/>
      <c r="AEY25" s="877"/>
      <c r="AEZ25" s="877"/>
      <c r="AFA25" s="877"/>
      <c r="AFB25" s="877"/>
      <c r="AFC25" s="877"/>
      <c r="AFD25" s="877"/>
      <c r="AFE25" s="877"/>
      <c r="AFF25" s="877"/>
      <c r="AFG25" s="877"/>
      <c r="AFH25" s="877"/>
      <c r="AFI25" s="877"/>
      <c r="AFJ25" s="877"/>
      <c r="AFK25" s="877"/>
      <c r="AFL25" s="877"/>
      <c r="AFM25" s="877"/>
      <c r="AFN25" s="877"/>
      <c r="AFO25" s="877"/>
      <c r="AFP25" s="877"/>
      <c r="AFQ25" s="877"/>
      <c r="AFR25" s="877"/>
      <c r="AFS25" s="877"/>
      <c r="AFT25" s="877"/>
      <c r="AFU25" s="877"/>
      <c r="AFV25" s="877"/>
      <c r="AFW25" s="877"/>
      <c r="AFX25" s="877"/>
      <c r="AFY25" s="877"/>
      <c r="AFZ25" s="877"/>
      <c r="AGA25" s="877"/>
      <c r="AGB25" s="877"/>
      <c r="AGC25" s="877"/>
      <c r="AGD25" s="877"/>
      <c r="AGE25" s="877"/>
      <c r="AGF25" s="877"/>
      <c r="AGG25" s="877"/>
      <c r="AGH25" s="877"/>
      <c r="AGI25" s="877"/>
      <c r="AGJ25" s="877"/>
      <c r="AGK25" s="877"/>
      <c r="AGL25" s="877"/>
      <c r="AGM25" s="877"/>
      <c r="AGN25" s="877"/>
      <c r="AGO25" s="877"/>
      <c r="AGP25" s="877"/>
      <c r="AGQ25" s="877"/>
      <c r="AGR25" s="877"/>
      <c r="AGS25" s="877"/>
      <c r="AGT25" s="877"/>
      <c r="AGU25" s="877"/>
      <c r="AGV25" s="877"/>
      <c r="AGW25" s="877"/>
      <c r="AGX25" s="877"/>
      <c r="AGY25" s="877"/>
      <c r="AGZ25" s="877"/>
      <c r="AHA25" s="877"/>
      <c r="AHB25" s="877"/>
      <c r="AHC25" s="877"/>
      <c r="AHD25" s="877"/>
      <c r="AHE25" s="877"/>
      <c r="AHF25" s="877"/>
      <c r="AHG25" s="877"/>
      <c r="AHH25" s="877"/>
      <c r="AHI25" s="877"/>
      <c r="AHJ25" s="877"/>
      <c r="AHK25" s="877"/>
      <c r="AHL25" s="877"/>
      <c r="AHM25" s="877"/>
      <c r="AHN25" s="877"/>
      <c r="AHO25" s="877"/>
      <c r="AHP25" s="877"/>
      <c r="AHQ25" s="877"/>
      <c r="AHR25" s="877"/>
      <c r="AHS25" s="877"/>
      <c r="AHT25" s="877"/>
      <c r="AHU25" s="877"/>
      <c r="AHV25" s="877"/>
      <c r="AHW25" s="877"/>
      <c r="AHX25" s="877"/>
      <c r="AHY25" s="877"/>
      <c r="AHZ25" s="877"/>
      <c r="AIA25" s="877"/>
      <c r="AIB25" s="877"/>
      <c r="AIC25" s="877"/>
      <c r="AID25" s="877"/>
      <c r="AIE25" s="877"/>
      <c r="AIF25" s="877"/>
      <c r="AIG25" s="877"/>
      <c r="AIH25" s="877"/>
      <c r="AII25" s="877"/>
      <c r="AIJ25" s="877"/>
      <c r="AIK25" s="877"/>
      <c r="AIL25" s="877"/>
      <c r="AIM25" s="877"/>
      <c r="AIN25" s="877"/>
      <c r="AIO25" s="877"/>
      <c r="AIP25" s="877"/>
      <c r="AIQ25" s="877"/>
      <c r="AIR25" s="877"/>
      <c r="AIS25" s="877"/>
      <c r="AIT25" s="877"/>
      <c r="AIU25" s="877"/>
      <c r="AIV25" s="877"/>
      <c r="AIW25" s="877"/>
      <c r="AIX25" s="877"/>
      <c r="AIY25" s="877"/>
      <c r="AIZ25" s="877"/>
      <c r="AJA25" s="877"/>
      <c r="AJB25" s="877"/>
      <c r="AJC25" s="877"/>
      <c r="AJD25" s="877"/>
      <c r="AJE25" s="877"/>
      <c r="AJF25" s="877"/>
      <c r="AJG25" s="877"/>
      <c r="AJH25" s="877"/>
      <c r="AJI25" s="877"/>
      <c r="AJJ25" s="877"/>
      <c r="AJK25" s="877"/>
      <c r="AJL25" s="877"/>
      <c r="AJM25" s="877"/>
      <c r="AJN25" s="877"/>
      <c r="AJO25" s="877"/>
      <c r="AJP25" s="877"/>
      <c r="AJQ25" s="877"/>
      <c r="AJR25" s="877"/>
      <c r="AJS25" s="877"/>
      <c r="AJT25" s="877"/>
      <c r="AJU25" s="877"/>
      <c r="AJV25" s="877"/>
      <c r="AJW25" s="877"/>
      <c r="AJX25" s="877"/>
      <c r="AJY25" s="877"/>
      <c r="AJZ25" s="877"/>
      <c r="AKA25" s="877"/>
      <c r="AKB25" s="877"/>
      <c r="AKC25" s="877"/>
      <c r="AKD25" s="877"/>
      <c r="AKE25" s="877"/>
      <c r="AKF25" s="877"/>
      <c r="AKG25" s="877"/>
      <c r="AKH25" s="877"/>
      <c r="AKI25" s="877"/>
      <c r="AKJ25" s="877"/>
      <c r="AKK25" s="877"/>
      <c r="AKL25" s="877"/>
      <c r="AKM25" s="877"/>
      <c r="AKN25" s="877"/>
      <c r="AKO25" s="877"/>
      <c r="AKP25" s="877"/>
      <c r="AKQ25" s="877"/>
      <c r="AKR25" s="877"/>
      <c r="AKS25" s="877"/>
      <c r="AKT25" s="877"/>
      <c r="AKU25" s="877"/>
      <c r="AKV25" s="877"/>
      <c r="AKW25" s="877"/>
      <c r="AKX25" s="877"/>
      <c r="AKY25" s="877"/>
      <c r="AKZ25" s="877"/>
      <c r="ALA25" s="877"/>
      <c r="ALB25" s="877"/>
      <c r="ALC25" s="877"/>
      <c r="ALD25" s="877"/>
      <c r="ALE25" s="877"/>
      <c r="ALF25" s="877"/>
      <c r="ALG25" s="877"/>
      <c r="ALH25" s="877"/>
      <c r="ALI25" s="877"/>
      <c r="ALJ25" s="877"/>
      <c r="ALK25" s="877"/>
      <c r="ALL25" s="877"/>
      <c r="ALM25" s="877"/>
      <c r="ALN25" s="877"/>
      <c r="ALO25" s="877"/>
      <c r="ALP25" s="877"/>
      <c r="ALQ25" s="877"/>
      <c r="ALR25" s="877"/>
      <c r="ALS25" s="877"/>
      <c r="ALT25" s="877"/>
      <c r="ALU25" s="877"/>
      <c r="ALV25" s="877"/>
      <c r="ALW25" s="877"/>
      <c r="ALX25" s="877"/>
      <c r="ALY25" s="877"/>
      <c r="ALZ25" s="877"/>
      <c r="AMA25" s="877"/>
      <c r="AMB25" s="877"/>
      <c r="AMC25" s="877"/>
      <c r="AMD25" s="877"/>
      <c r="AME25" s="877"/>
      <c r="AMF25" s="877"/>
      <c r="AMG25" s="877"/>
      <c r="AMH25" s="877"/>
      <c r="AMI25" s="877"/>
      <c r="AMJ25" s="877"/>
      <c r="AMK25" s="877"/>
      <c r="AML25" s="877"/>
      <c r="AMM25" s="877"/>
      <c r="AMN25" s="877"/>
      <c r="AMO25" s="877"/>
      <c r="AMP25" s="877"/>
      <c r="AMQ25" s="877"/>
      <c r="AMR25" s="877"/>
      <c r="AMS25" s="877"/>
      <c r="AMT25" s="877"/>
      <c r="AMU25" s="877"/>
      <c r="AMV25" s="877"/>
      <c r="AMW25" s="877"/>
      <c r="AMX25" s="877"/>
      <c r="AMY25" s="877"/>
      <c r="AMZ25" s="877"/>
      <c r="ANA25" s="877"/>
      <c r="ANB25" s="877"/>
      <c r="ANC25" s="877"/>
      <c r="AND25" s="877"/>
      <c r="ANE25" s="877"/>
      <c r="ANF25" s="877"/>
      <c r="ANG25" s="877"/>
      <c r="ANH25" s="877"/>
      <c r="ANI25" s="877"/>
      <c r="ANJ25" s="877"/>
      <c r="ANK25" s="877"/>
      <c r="ANL25" s="877"/>
      <c r="ANM25" s="877"/>
      <c r="ANN25" s="877"/>
      <c r="ANO25" s="877"/>
      <c r="ANP25" s="877"/>
      <c r="ANQ25" s="877"/>
      <c r="ANR25" s="877"/>
      <c r="ANS25" s="877"/>
      <c r="ANT25" s="877"/>
      <c r="ANU25" s="877"/>
      <c r="ANV25" s="877"/>
      <c r="ANW25" s="877"/>
      <c r="ANX25" s="877"/>
      <c r="ANY25" s="877"/>
      <c r="ANZ25" s="877"/>
      <c r="AOA25" s="877"/>
      <c r="AOB25" s="877"/>
      <c r="AOC25" s="877"/>
      <c r="AOD25" s="877"/>
      <c r="AOE25" s="877"/>
      <c r="AOF25" s="877"/>
      <c r="AOG25" s="877"/>
      <c r="AOH25" s="877"/>
      <c r="AOI25" s="877"/>
      <c r="AOJ25" s="877"/>
      <c r="AOK25" s="877"/>
      <c r="AOL25" s="877"/>
      <c r="AOM25" s="877"/>
      <c r="AON25" s="877"/>
      <c r="AOO25" s="877"/>
      <c r="AOP25" s="877"/>
      <c r="AOQ25" s="877"/>
      <c r="AOR25" s="877"/>
      <c r="AOS25" s="877"/>
      <c r="AOT25" s="877"/>
      <c r="AOU25" s="877"/>
      <c r="AOV25" s="877"/>
      <c r="AOW25" s="877"/>
      <c r="AOX25" s="877"/>
      <c r="AOY25" s="877"/>
      <c r="AOZ25" s="877"/>
      <c r="APA25" s="877"/>
      <c r="APB25" s="877"/>
      <c r="APC25" s="877"/>
      <c r="APD25" s="877"/>
      <c r="APE25" s="877"/>
      <c r="APF25" s="877"/>
      <c r="APG25" s="877"/>
      <c r="APH25" s="877"/>
      <c r="API25" s="877"/>
      <c r="APJ25" s="877"/>
      <c r="APK25" s="877"/>
      <c r="APL25" s="877"/>
      <c r="APM25" s="877"/>
      <c r="APN25" s="877"/>
      <c r="APO25" s="877"/>
      <c r="APP25" s="877"/>
      <c r="APQ25" s="877"/>
      <c r="APR25" s="877"/>
      <c r="APS25" s="877"/>
      <c r="APT25" s="877"/>
      <c r="APU25" s="877"/>
      <c r="APV25" s="877"/>
      <c r="APW25" s="877"/>
      <c r="APX25" s="877"/>
      <c r="APY25" s="877"/>
      <c r="APZ25" s="877"/>
      <c r="AQA25" s="877"/>
      <c r="AQB25" s="877"/>
      <c r="AQC25" s="877"/>
      <c r="AQD25" s="877"/>
      <c r="AQE25" s="877"/>
      <c r="AQF25" s="877"/>
      <c r="AQG25" s="877"/>
      <c r="AQH25" s="877"/>
      <c r="AQI25" s="877"/>
      <c r="AQJ25" s="877"/>
      <c r="AQK25" s="877"/>
      <c r="AQL25" s="877"/>
      <c r="AQM25" s="877"/>
      <c r="AQN25" s="877"/>
      <c r="AQO25" s="877"/>
      <c r="AQP25" s="877"/>
      <c r="AQQ25" s="877"/>
      <c r="AQR25" s="877"/>
      <c r="AQS25" s="877"/>
      <c r="AQT25" s="877"/>
      <c r="AQU25" s="877"/>
      <c r="AQV25" s="877"/>
      <c r="AQW25" s="877"/>
      <c r="AQX25" s="877"/>
      <c r="AQY25" s="877"/>
      <c r="AQZ25" s="877"/>
      <c r="ARA25" s="877"/>
      <c r="ARB25" s="877"/>
      <c r="ARC25" s="877"/>
      <c r="ARD25" s="877"/>
      <c r="ARE25" s="877"/>
      <c r="ARF25" s="877"/>
      <c r="ARG25" s="877"/>
      <c r="ARH25" s="877"/>
      <c r="ARI25" s="877"/>
      <c r="ARJ25" s="877"/>
      <c r="ARK25" s="877"/>
      <c r="ARL25" s="877"/>
      <c r="ARM25" s="877"/>
      <c r="ARN25" s="877"/>
      <c r="ARO25" s="877"/>
      <c r="ARP25" s="877"/>
      <c r="ARQ25" s="877"/>
      <c r="ARR25" s="877"/>
      <c r="ARS25" s="877"/>
      <c r="ART25" s="877"/>
      <c r="ARU25" s="877"/>
      <c r="ARV25" s="877"/>
      <c r="ARW25" s="877"/>
      <c r="ARX25" s="877"/>
      <c r="ARY25" s="877"/>
      <c r="ARZ25" s="877"/>
      <c r="ASA25" s="877"/>
      <c r="ASB25" s="877"/>
      <c r="ASC25" s="877"/>
      <c r="ASD25" s="877"/>
      <c r="ASE25" s="877"/>
      <c r="ASF25" s="877"/>
      <c r="ASG25" s="877"/>
      <c r="ASH25" s="877"/>
      <c r="ASI25" s="877"/>
      <c r="ASJ25" s="877"/>
      <c r="ASK25" s="877"/>
      <c r="ASL25" s="877"/>
      <c r="ASM25" s="877"/>
      <c r="ASN25" s="877"/>
      <c r="ASO25" s="877"/>
      <c r="ASP25" s="877"/>
      <c r="ASQ25" s="877"/>
      <c r="ASR25" s="877"/>
      <c r="ASS25" s="877"/>
      <c r="AST25" s="877"/>
      <c r="ASU25" s="877"/>
      <c r="ASV25" s="877"/>
      <c r="ASW25" s="877"/>
      <c r="ASX25" s="877"/>
      <c r="ASY25" s="877"/>
      <c r="ASZ25" s="877"/>
      <c r="ATA25" s="877"/>
      <c r="ATB25" s="877"/>
      <c r="ATC25" s="877"/>
      <c r="ATD25" s="877"/>
      <c r="ATE25" s="877"/>
      <c r="ATF25" s="877"/>
      <c r="ATG25" s="877"/>
      <c r="ATH25" s="877"/>
      <c r="ATI25" s="877"/>
      <c r="ATJ25" s="877"/>
      <c r="ATK25" s="877"/>
      <c r="ATL25" s="877"/>
      <c r="ATM25" s="877"/>
      <c r="ATN25" s="877"/>
      <c r="ATO25" s="877"/>
      <c r="ATP25" s="877"/>
      <c r="ATQ25" s="877"/>
      <c r="ATR25" s="877"/>
      <c r="ATS25" s="877"/>
      <c r="ATT25" s="877"/>
      <c r="ATU25" s="877"/>
      <c r="ATV25" s="877"/>
      <c r="ATW25" s="877"/>
      <c r="ATX25" s="877"/>
      <c r="ATY25" s="877"/>
      <c r="ATZ25" s="877"/>
      <c r="AUA25" s="877"/>
      <c r="AUB25" s="877"/>
      <c r="AUC25" s="877"/>
      <c r="AUD25" s="877"/>
      <c r="AUE25" s="877"/>
      <c r="AUF25" s="877"/>
      <c r="AUG25" s="877"/>
      <c r="AUH25" s="877"/>
      <c r="AUI25" s="877"/>
      <c r="AUJ25" s="877"/>
      <c r="AUK25" s="877"/>
      <c r="AUL25" s="877"/>
      <c r="AUM25" s="877"/>
      <c r="AUN25" s="877"/>
      <c r="AUO25" s="877"/>
      <c r="AUP25" s="877"/>
      <c r="AUQ25" s="877"/>
      <c r="AUR25" s="877"/>
      <c r="AUS25" s="877"/>
      <c r="AUT25" s="877"/>
      <c r="AUU25" s="877"/>
      <c r="AUV25" s="877"/>
      <c r="AUW25" s="877"/>
      <c r="AUX25" s="877"/>
      <c r="AUY25" s="877"/>
      <c r="AUZ25" s="877"/>
      <c r="AVA25" s="877"/>
      <c r="AVB25" s="877"/>
      <c r="AVC25" s="877"/>
      <c r="AVD25" s="877"/>
      <c r="AVE25" s="877"/>
      <c r="AVF25" s="877"/>
      <c r="AVG25" s="877"/>
      <c r="AVH25" s="877"/>
      <c r="AVI25" s="877"/>
      <c r="AVJ25" s="877"/>
      <c r="AVK25" s="877"/>
      <c r="AVL25" s="877"/>
      <c r="AVM25" s="877"/>
      <c r="AVN25" s="877"/>
      <c r="AVO25" s="877"/>
      <c r="AVP25" s="877"/>
      <c r="AVQ25" s="877"/>
      <c r="AVR25" s="877"/>
      <c r="AVS25" s="877"/>
      <c r="AVT25" s="877"/>
      <c r="AVU25" s="877"/>
      <c r="AVV25" s="877"/>
      <c r="AVW25" s="877"/>
      <c r="AVX25" s="877"/>
      <c r="AVY25" s="877"/>
      <c r="AVZ25" s="877"/>
      <c r="AWA25" s="877"/>
      <c r="AWB25" s="877"/>
      <c r="AWC25" s="877"/>
      <c r="AWD25" s="877"/>
      <c r="AWE25" s="877"/>
      <c r="AWF25" s="877"/>
      <c r="AWG25" s="877"/>
      <c r="AWH25" s="877"/>
      <c r="AWI25" s="877"/>
      <c r="AWJ25" s="877"/>
      <c r="AWK25" s="877"/>
      <c r="AWL25" s="877"/>
      <c r="AWM25" s="877"/>
      <c r="AWN25" s="877"/>
      <c r="AWO25" s="877"/>
      <c r="AWP25" s="877"/>
      <c r="AWQ25" s="877"/>
      <c r="AWR25" s="877"/>
      <c r="AWS25" s="877"/>
      <c r="AWT25" s="877"/>
      <c r="AWU25" s="877"/>
      <c r="AWV25" s="877"/>
      <c r="AWW25" s="877"/>
      <c r="AWX25" s="877"/>
      <c r="AWY25" s="877"/>
      <c r="AWZ25" s="877"/>
      <c r="AXA25" s="877"/>
      <c r="AXB25" s="877"/>
      <c r="AXC25" s="877"/>
      <c r="AXD25" s="877"/>
      <c r="AXE25" s="877"/>
      <c r="AXF25" s="877"/>
      <c r="AXG25" s="877"/>
      <c r="AXH25" s="877"/>
      <c r="AXI25" s="877"/>
      <c r="AXJ25" s="877"/>
      <c r="AXK25" s="877"/>
      <c r="AXL25" s="877"/>
      <c r="AXM25" s="877"/>
      <c r="AXN25" s="877"/>
      <c r="AXO25" s="877"/>
      <c r="AXP25" s="877"/>
      <c r="AXQ25" s="877"/>
      <c r="AXR25" s="877"/>
      <c r="AXS25" s="877"/>
      <c r="AXT25" s="877"/>
      <c r="AXU25" s="877"/>
      <c r="AXV25" s="877"/>
      <c r="AXW25" s="877"/>
      <c r="AXX25" s="877"/>
      <c r="AXY25" s="877"/>
      <c r="AXZ25" s="877"/>
      <c r="AYA25" s="877"/>
      <c r="AYB25" s="877"/>
      <c r="AYC25" s="877"/>
      <c r="AYD25" s="877"/>
      <c r="AYE25" s="877"/>
      <c r="AYF25" s="877"/>
      <c r="AYG25" s="877"/>
      <c r="AYH25" s="877"/>
      <c r="AYI25" s="877"/>
      <c r="AYJ25" s="877"/>
      <c r="AYK25" s="877"/>
      <c r="AYL25" s="877"/>
      <c r="AYM25" s="877"/>
      <c r="AYN25" s="877"/>
      <c r="AYO25" s="877"/>
      <c r="AYP25" s="877"/>
      <c r="AYQ25" s="877"/>
      <c r="AYR25" s="877"/>
      <c r="AYS25" s="877"/>
      <c r="AYT25" s="877"/>
      <c r="AYU25" s="877"/>
      <c r="AYV25" s="877"/>
      <c r="AYW25" s="877"/>
      <c r="AYX25" s="877"/>
      <c r="AYY25" s="877"/>
      <c r="AYZ25" s="877"/>
      <c r="AZA25" s="877"/>
      <c r="AZB25" s="877"/>
      <c r="AZC25" s="877"/>
      <c r="AZD25" s="877"/>
      <c r="AZE25" s="877"/>
      <c r="AZF25" s="877"/>
      <c r="AZG25" s="877"/>
      <c r="AZH25" s="877"/>
      <c r="AZI25" s="877"/>
      <c r="AZJ25" s="877"/>
      <c r="AZK25" s="877"/>
      <c r="AZL25" s="877"/>
      <c r="AZM25" s="877"/>
      <c r="AZN25" s="877"/>
      <c r="AZO25" s="877"/>
      <c r="AZP25" s="877"/>
      <c r="AZQ25" s="877"/>
      <c r="AZR25" s="877"/>
      <c r="AZS25" s="877"/>
      <c r="AZT25" s="877"/>
      <c r="AZU25" s="877"/>
      <c r="AZV25" s="877"/>
      <c r="AZW25" s="877"/>
      <c r="AZX25" s="877"/>
      <c r="AZY25" s="877"/>
      <c r="AZZ25" s="877"/>
      <c r="BAA25" s="877"/>
      <c r="BAB25" s="877"/>
      <c r="BAC25" s="877"/>
      <c r="BAD25" s="877"/>
      <c r="BAE25" s="877"/>
      <c r="BAF25" s="877"/>
      <c r="BAG25" s="877"/>
      <c r="BAH25" s="877"/>
      <c r="BAI25" s="877"/>
      <c r="BAJ25" s="877"/>
      <c r="BAK25" s="877"/>
      <c r="BAL25" s="877"/>
      <c r="BAM25" s="877"/>
      <c r="BAN25" s="877"/>
      <c r="BAO25" s="877"/>
      <c r="BAP25" s="877"/>
      <c r="BAQ25" s="877"/>
      <c r="BAR25" s="877"/>
      <c r="BAS25" s="877"/>
      <c r="BAT25" s="877"/>
      <c r="BAU25" s="877"/>
      <c r="BAV25" s="877"/>
      <c r="BAW25" s="877"/>
      <c r="BAX25" s="877"/>
      <c r="BAY25" s="877"/>
      <c r="BAZ25" s="877"/>
      <c r="BBA25" s="877"/>
      <c r="BBB25" s="877"/>
      <c r="BBC25" s="877"/>
      <c r="BBD25" s="877"/>
      <c r="BBE25" s="877"/>
      <c r="BBF25" s="877"/>
      <c r="BBG25" s="877"/>
      <c r="BBH25" s="877"/>
      <c r="BBI25" s="877"/>
      <c r="BBJ25" s="877"/>
      <c r="BBK25" s="877"/>
      <c r="BBL25" s="877"/>
      <c r="BBM25" s="877"/>
      <c r="BBN25" s="877"/>
      <c r="BBO25" s="877"/>
      <c r="BBP25" s="877"/>
      <c r="BBQ25" s="877"/>
      <c r="BBR25" s="877"/>
      <c r="BBS25" s="877"/>
      <c r="BBT25" s="877"/>
      <c r="BBU25" s="877"/>
      <c r="BBV25" s="877"/>
      <c r="BBW25" s="877"/>
      <c r="BBX25" s="877"/>
      <c r="BBY25" s="877"/>
      <c r="BBZ25" s="877"/>
      <c r="BCA25" s="877"/>
      <c r="BCB25" s="877"/>
      <c r="BCC25" s="877"/>
      <c r="BCD25" s="877"/>
      <c r="BCE25" s="877"/>
      <c r="BCF25" s="877"/>
      <c r="BCG25" s="877"/>
      <c r="BCH25" s="877"/>
      <c r="BCI25" s="877"/>
      <c r="BCJ25" s="877"/>
      <c r="BCK25" s="877"/>
      <c r="BCL25" s="877"/>
      <c r="BCM25" s="877"/>
      <c r="BCN25" s="877"/>
      <c r="BCO25" s="877"/>
      <c r="BCP25" s="877"/>
      <c r="BCQ25" s="877"/>
      <c r="BCR25" s="877"/>
      <c r="BCS25" s="877"/>
      <c r="BCT25" s="877"/>
      <c r="BCU25" s="877"/>
      <c r="BCV25" s="877"/>
      <c r="BCW25" s="877"/>
      <c r="BCX25" s="877"/>
      <c r="BCY25" s="877"/>
      <c r="BCZ25" s="877"/>
      <c r="BDA25" s="877"/>
      <c r="BDB25" s="877"/>
      <c r="BDC25" s="877"/>
      <c r="BDD25" s="877"/>
      <c r="BDE25" s="877"/>
      <c r="BDF25" s="877"/>
      <c r="BDG25" s="877"/>
      <c r="BDH25" s="877"/>
      <c r="BDI25" s="877"/>
      <c r="BDJ25" s="877"/>
      <c r="BDK25" s="877"/>
      <c r="BDL25" s="877"/>
      <c r="BDM25" s="877"/>
      <c r="BDN25" s="877"/>
      <c r="BDO25" s="877"/>
      <c r="BDP25" s="877"/>
      <c r="BDQ25" s="877"/>
      <c r="BDR25" s="877"/>
      <c r="BDS25" s="877"/>
      <c r="BDT25" s="877"/>
      <c r="BDU25" s="877"/>
      <c r="BDV25" s="877"/>
      <c r="BDW25" s="877"/>
      <c r="BDX25" s="877"/>
      <c r="BDY25" s="877"/>
      <c r="BDZ25" s="877"/>
      <c r="BEA25" s="877"/>
      <c r="BEB25" s="877"/>
      <c r="BEC25" s="877"/>
      <c r="BED25" s="877"/>
      <c r="BEE25" s="877"/>
      <c r="BEF25" s="877"/>
      <c r="BEG25" s="877"/>
      <c r="BEH25" s="877"/>
      <c r="BEI25" s="877"/>
      <c r="BEJ25" s="877"/>
      <c r="BEK25" s="877"/>
      <c r="BEL25" s="877"/>
      <c r="BEM25" s="877"/>
      <c r="BEN25" s="877"/>
      <c r="BEO25" s="877"/>
      <c r="BEP25" s="877"/>
      <c r="BEQ25" s="877"/>
      <c r="BER25" s="877"/>
      <c r="BES25" s="877"/>
      <c r="BET25" s="877"/>
      <c r="BEU25" s="877"/>
      <c r="BEV25" s="877"/>
      <c r="BEW25" s="877"/>
      <c r="BEX25" s="877"/>
      <c r="BEY25" s="877"/>
      <c r="BEZ25" s="877"/>
      <c r="BFA25" s="877"/>
      <c r="BFB25" s="877"/>
      <c r="BFC25" s="877"/>
      <c r="BFD25" s="877"/>
      <c r="BFE25" s="877"/>
      <c r="BFF25" s="877"/>
      <c r="BFG25" s="877"/>
      <c r="BFH25" s="877"/>
      <c r="BFI25" s="877"/>
      <c r="BFJ25" s="877"/>
      <c r="BFK25" s="877"/>
      <c r="BFL25" s="877"/>
      <c r="BFM25" s="877"/>
      <c r="BFN25" s="877"/>
      <c r="BFO25" s="877"/>
      <c r="BFP25" s="877"/>
      <c r="BFQ25" s="877"/>
      <c r="BFR25" s="877"/>
      <c r="BFS25" s="877"/>
      <c r="BFT25" s="877"/>
      <c r="BFU25" s="877"/>
      <c r="BFV25" s="877"/>
      <c r="BFW25" s="877"/>
      <c r="BFX25" s="877"/>
      <c r="BFY25" s="877"/>
      <c r="BFZ25" s="877"/>
      <c r="BGA25" s="877"/>
      <c r="BGB25" s="877"/>
      <c r="BGC25" s="877"/>
      <c r="BGD25" s="877"/>
      <c r="BGE25" s="877"/>
      <c r="BGF25" s="877"/>
      <c r="BGG25" s="877"/>
      <c r="BGH25" s="877"/>
      <c r="BGI25" s="877"/>
      <c r="BGJ25" s="877"/>
      <c r="BGK25" s="877"/>
      <c r="BGL25" s="877"/>
      <c r="BGM25" s="877"/>
      <c r="BGN25" s="877"/>
      <c r="BGO25" s="877"/>
      <c r="BGP25" s="877"/>
      <c r="BGQ25" s="877"/>
      <c r="BGR25" s="877"/>
      <c r="BGS25" s="877"/>
      <c r="BGT25" s="877"/>
      <c r="BGU25" s="877"/>
      <c r="BGV25" s="877"/>
      <c r="BGW25" s="877"/>
      <c r="BGX25" s="877"/>
      <c r="BGY25" s="877"/>
      <c r="BGZ25" s="877"/>
      <c r="BHA25" s="877"/>
      <c r="BHB25" s="877"/>
      <c r="BHC25" s="877"/>
      <c r="BHD25" s="877"/>
      <c r="BHE25" s="877"/>
      <c r="BHF25" s="877"/>
      <c r="BHG25" s="877"/>
      <c r="BHH25" s="877"/>
      <c r="BHI25" s="877"/>
      <c r="BHJ25" s="877"/>
      <c r="BHK25" s="877"/>
      <c r="BHL25" s="877"/>
      <c r="BHM25" s="877"/>
      <c r="BHN25" s="877"/>
      <c r="BHO25" s="877"/>
      <c r="BHP25" s="877"/>
      <c r="BHQ25" s="877"/>
      <c r="BHR25" s="877"/>
      <c r="BHS25" s="877"/>
      <c r="BHT25" s="877"/>
      <c r="BHU25" s="877"/>
      <c r="BHV25" s="877"/>
      <c r="BHW25" s="877"/>
      <c r="BHX25" s="877"/>
      <c r="BHY25" s="877"/>
      <c r="BHZ25" s="877"/>
      <c r="BIA25" s="877"/>
      <c r="BIB25" s="877"/>
      <c r="BIC25" s="877"/>
      <c r="BID25" s="877"/>
      <c r="BIE25" s="877"/>
      <c r="BIF25" s="877"/>
      <c r="BIG25" s="877"/>
      <c r="BIH25" s="877"/>
      <c r="BII25" s="877"/>
      <c r="BIJ25" s="877"/>
      <c r="BIK25" s="877"/>
      <c r="BIL25" s="877"/>
      <c r="BIM25" s="877"/>
      <c r="BIN25" s="877"/>
      <c r="BIO25" s="877"/>
      <c r="BIP25" s="877"/>
      <c r="BIQ25" s="877"/>
      <c r="BIR25" s="877"/>
      <c r="BIS25" s="877"/>
      <c r="BIT25" s="877"/>
      <c r="BIU25" s="877"/>
      <c r="BIV25" s="877"/>
      <c r="BIW25" s="877"/>
      <c r="BIX25" s="877"/>
      <c r="BIY25" s="877"/>
      <c r="BIZ25" s="877"/>
      <c r="BJA25" s="877"/>
      <c r="BJB25" s="877"/>
      <c r="BJC25" s="877"/>
      <c r="BJD25" s="877"/>
      <c r="BJE25" s="877"/>
      <c r="BJF25" s="877"/>
      <c r="BJG25" s="877"/>
      <c r="BJH25" s="877"/>
      <c r="BJI25" s="877"/>
      <c r="BJJ25" s="877"/>
      <c r="BJK25" s="877"/>
      <c r="BJL25" s="877"/>
      <c r="BJM25" s="877"/>
      <c r="BJN25" s="877"/>
      <c r="BJO25" s="877"/>
      <c r="BJP25" s="877"/>
      <c r="BJQ25" s="877"/>
      <c r="BJR25" s="877"/>
      <c r="BJS25" s="877"/>
      <c r="BJT25" s="877"/>
      <c r="BJU25" s="877"/>
      <c r="BJV25" s="877"/>
      <c r="BJW25" s="877"/>
      <c r="BJX25" s="877"/>
      <c r="BJY25" s="877"/>
      <c r="BJZ25" s="877"/>
      <c r="BKA25" s="877"/>
      <c r="BKB25" s="877"/>
      <c r="BKC25" s="877"/>
      <c r="BKD25" s="877"/>
      <c r="BKE25" s="877"/>
      <c r="BKF25" s="877"/>
      <c r="BKG25" s="877"/>
      <c r="BKH25" s="877"/>
      <c r="BKI25" s="877"/>
      <c r="BKJ25" s="877"/>
      <c r="BKK25" s="877"/>
      <c r="BKL25" s="877"/>
      <c r="BKM25" s="877"/>
      <c r="BKN25" s="877"/>
      <c r="BKO25" s="877"/>
      <c r="BKP25" s="877"/>
      <c r="BKQ25" s="877"/>
      <c r="BKR25" s="877"/>
      <c r="BKS25" s="877"/>
      <c r="BKT25" s="877"/>
      <c r="BKU25" s="877"/>
      <c r="BKV25" s="877"/>
      <c r="BKW25" s="877"/>
      <c r="BKX25" s="877"/>
      <c r="BKY25" s="877"/>
      <c r="BKZ25" s="877"/>
      <c r="BLA25" s="877"/>
      <c r="BLB25" s="877"/>
      <c r="BLC25" s="877"/>
      <c r="BLD25" s="877"/>
      <c r="BLE25" s="877"/>
      <c r="BLF25" s="877"/>
      <c r="BLG25" s="877"/>
      <c r="BLH25" s="877"/>
      <c r="BLI25" s="877"/>
      <c r="BLJ25" s="877"/>
      <c r="BLK25" s="877"/>
      <c r="BLL25" s="877"/>
      <c r="BLM25" s="877"/>
      <c r="BLN25" s="877"/>
      <c r="BLO25" s="877"/>
      <c r="BLP25" s="877"/>
      <c r="BLQ25" s="877"/>
      <c r="BLR25" s="877"/>
      <c r="BLS25" s="877"/>
      <c r="BLT25" s="877"/>
      <c r="BLU25" s="877"/>
      <c r="BLV25" s="877"/>
      <c r="BLW25" s="877"/>
      <c r="BLX25" s="877"/>
      <c r="BLY25" s="877"/>
      <c r="BLZ25" s="877"/>
      <c r="BMA25" s="877"/>
      <c r="BMB25" s="877"/>
      <c r="BMC25" s="877"/>
      <c r="BMD25" s="877"/>
      <c r="BME25" s="877"/>
      <c r="BMF25" s="877"/>
      <c r="BMG25" s="877"/>
      <c r="BMH25" s="877"/>
      <c r="BMI25" s="877"/>
      <c r="BMJ25" s="877"/>
      <c r="BMK25" s="877"/>
      <c r="BML25" s="877"/>
      <c r="BMM25" s="877"/>
      <c r="BMN25" s="877"/>
      <c r="BMO25" s="877"/>
      <c r="BMP25" s="877"/>
      <c r="BMQ25" s="877"/>
      <c r="BMR25" s="877"/>
      <c r="BMS25" s="877"/>
      <c r="BMT25" s="877"/>
      <c r="BMU25" s="877"/>
      <c r="BMV25" s="877"/>
      <c r="BMW25" s="877"/>
      <c r="BMX25" s="877"/>
      <c r="BMY25" s="877"/>
      <c r="BMZ25" s="877"/>
      <c r="BNA25" s="877"/>
      <c r="BNB25" s="877"/>
      <c r="BNC25" s="877"/>
      <c r="BND25" s="877"/>
      <c r="BNE25" s="877"/>
      <c r="BNF25" s="877"/>
      <c r="BNG25" s="877"/>
      <c r="BNH25" s="877"/>
      <c r="BNI25" s="877"/>
      <c r="BNJ25" s="877"/>
      <c r="BNK25" s="877"/>
      <c r="BNL25" s="877"/>
      <c r="BNM25" s="877"/>
      <c r="BNN25" s="877"/>
      <c r="BNO25" s="877"/>
      <c r="BNP25" s="877"/>
      <c r="BNQ25" s="877"/>
      <c r="BNR25" s="877"/>
      <c r="BNS25" s="877"/>
      <c r="BNT25" s="877"/>
      <c r="BNU25" s="877"/>
      <c r="BNV25" s="877"/>
      <c r="BNW25" s="877"/>
      <c r="BNX25" s="877"/>
      <c r="BNY25" s="877"/>
      <c r="BNZ25" s="877"/>
      <c r="BOA25" s="877"/>
      <c r="BOB25" s="877"/>
      <c r="BOC25" s="877"/>
      <c r="BOD25" s="877"/>
      <c r="BOE25" s="877"/>
      <c r="BOF25" s="877"/>
      <c r="BOG25" s="877"/>
      <c r="BOH25" s="877"/>
      <c r="BOI25" s="877"/>
      <c r="BOJ25" s="877"/>
      <c r="BOK25" s="877"/>
      <c r="BOL25" s="877"/>
      <c r="BOM25" s="877"/>
      <c r="BON25" s="877"/>
      <c r="BOO25" s="877"/>
      <c r="BOP25" s="877"/>
      <c r="BOQ25" s="877"/>
      <c r="BOR25" s="877"/>
      <c r="BOS25" s="877"/>
      <c r="BOT25" s="877"/>
      <c r="BOU25" s="877"/>
      <c r="BOV25" s="877"/>
      <c r="BOW25" s="877"/>
      <c r="BOX25" s="877"/>
      <c r="BOY25" s="877"/>
      <c r="BOZ25" s="877"/>
      <c r="BPA25" s="877"/>
      <c r="BPB25" s="877"/>
      <c r="BPC25" s="877"/>
      <c r="BPD25" s="877"/>
      <c r="BPE25" s="877"/>
      <c r="BPF25" s="877"/>
      <c r="BPG25" s="877"/>
      <c r="BPH25" s="877"/>
      <c r="BPI25" s="877"/>
      <c r="BPJ25" s="877"/>
      <c r="BPK25" s="877"/>
      <c r="BPL25" s="877"/>
      <c r="BPM25" s="877"/>
      <c r="BPN25" s="877"/>
      <c r="BPO25" s="877"/>
      <c r="BPP25" s="877"/>
      <c r="BPQ25" s="877"/>
      <c r="BPR25" s="877"/>
      <c r="BPS25" s="877"/>
      <c r="BPT25" s="877"/>
      <c r="BPU25" s="877"/>
      <c r="BPV25" s="877"/>
      <c r="BPW25" s="877"/>
      <c r="BPX25" s="877"/>
      <c r="BPY25" s="877"/>
      <c r="BPZ25" s="877"/>
      <c r="BQA25" s="877"/>
      <c r="BQB25" s="877"/>
      <c r="BQC25" s="877"/>
      <c r="BQD25" s="877"/>
      <c r="BQE25" s="877"/>
      <c r="BQF25" s="877"/>
      <c r="BQG25" s="877"/>
      <c r="BQH25" s="877"/>
      <c r="BQI25" s="877"/>
      <c r="BQJ25" s="877"/>
      <c r="BQK25" s="877"/>
      <c r="BQL25" s="877"/>
      <c r="BQM25" s="877"/>
      <c r="BQN25" s="877"/>
      <c r="BQO25" s="877"/>
      <c r="BQP25" s="877"/>
      <c r="BQQ25" s="877"/>
      <c r="BQR25" s="877"/>
      <c r="BQS25" s="877"/>
      <c r="BQT25" s="877"/>
      <c r="BQU25" s="877"/>
      <c r="BQV25" s="877"/>
      <c r="BQW25" s="877"/>
      <c r="BQX25" s="877"/>
      <c r="BQY25" s="877"/>
      <c r="BQZ25" s="877"/>
      <c r="BRA25" s="877"/>
      <c r="BRB25" s="877"/>
      <c r="BRC25" s="877"/>
      <c r="BRD25" s="877"/>
      <c r="BRE25" s="877"/>
      <c r="BRF25" s="877"/>
      <c r="BRG25" s="877"/>
      <c r="BRH25" s="877"/>
      <c r="BRI25" s="877"/>
      <c r="BRJ25" s="877"/>
      <c r="BRK25" s="877"/>
      <c r="BRL25" s="877"/>
      <c r="BRM25" s="877"/>
      <c r="BRN25" s="877"/>
      <c r="BRO25" s="877"/>
      <c r="BRP25" s="877"/>
      <c r="BRQ25" s="877"/>
      <c r="BRR25" s="877"/>
      <c r="BRS25" s="877"/>
      <c r="BRT25" s="877"/>
      <c r="BRU25" s="877"/>
      <c r="BRV25" s="877"/>
      <c r="BRW25" s="877"/>
      <c r="BRX25" s="877"/>
      <c r="BRY25" s="877"/>
      <c r="BRZ25" s="877"/>
      <c r="BSA25" s="877"/>
      <c r="BSB25" s="877"/>
      <c r="BSC25" s="877"/>
      <c r="BSD25" s="877"/>
      <c r="BSE25" s="877"/>
      <c r="BSF25" s="877"/>
      <c r="BSG25" s="877"/>
      <c r="BSH25" s="877"/>
      <c r="BSI25" s="877"/>
      <c r="BSJ25" s="877"/>
      <c r="BSK25" s="877"/>
      <c r="BSL25" s="877"/>
      <c r="BSM25" s="877"/>
      <c r="BSN25" s="877"/>
      <c r="BSO25" s="877"/>
      <c r="BSP25" s="877"/>
      <c r="BSQ25" s="877"/>
      <c r="BSR25" s="877"/>
      <c r="BSS25" s="877"/>
      <c r="BST25" s="877"/>
      <c r="BSU25" s="877"/>
      <c r="BSV25" s="877"/>
      <c r="BSW25" s="877"/>
      <c r="BSX25" s="877"/>
      <c r="BSY25" s="877"/>
      <c r="BSZ25" s="877"/>
      <c r="BTA25" s="877"/>
      <c r="BTB25" s="877"/>
      <c r="BTC25" s="877"/>
      <c r="BTD25" s="877"/>
      <c r="BTE25" s="877"/>
      <c r="BTF25" s="877"/>
      <c r="BTG25" s="877"/>
      <c r="BTH25" s="877"/>
      <c r="BTI25" s="877"/>
      <c r="BTJ25" s="877"/>
      <c r="BTK25" s="877"/>
      <c r="BTL25" s="877"/>
      <c r="BTM25" s="877"/>
      <c r="BTN25" s="877"/>
      <c r="BTO25" s="877"/>
      <c r="BTP25" s="877"/>
      <c r="BTQ25" s="877"/>
      <c r="BTR25" s="877"/>
      <c r="BTS25" s="877"/>
      <c r="BTT25" s="877"/>
      <c r="BTU25" s="877"/>
      <c r="BTV25" s="877"/>
      <c r="BTW25" s="877"/>
      <c r="BTX25" s="877"/>
      <c r="BTY25" s="877"/>
      <c r="BTZ25" s="877"/>
      <c r="BUA25" s="877"/>
      <c r="BUB25" s="877"/>
      <c r="BUC25" s="877"/>
      <c r="BUD25" s="877"/>
      <c r="BUE25" s="877"/>
      <c r="BUF25" s="877"/>
      <c r="BUG25" s="877"/>
      <c r="BUH25" s="877"/>
      <c r="BUI25" s="877"/>
      <c r="BUJ25" s="877"/>
      <c r="BUK25" s="877"/>
      <c r="BUL25" s="877"/>
      <c r="BUM25" s="877"/>
      <c r="BUN25" s="877"/>
      <c r="BUO25" s="877"/>
      <c r="BUP25" s="877"/>
      <c r="BUQ25" s="877"/>
      <c r="BUR25" s="877"/>
      <c r="BUS25" s="877"/>
      <c r="BUT25" s="877"/>
      <c r="BUU25" s="877"/>
      <c r="BUV25" s="877"/>
      <c r="BUW25" s="877"/>
      <c r="BUX25" s="877"/>
      <c r="BUY25" s="877"/>
      <c r="BUZ25" s="877"/>
      <c r="BVA25" s="877"/>
      <c r="BVB25" s="877"/>
      <c r="BVC25" s="877"/>
      <c r="BVD25" s="877"/>
      <c r="BVE25" s="877"/>
      <c r="BVF25" s="877"/>
      <c r="BVG25" s="877"/>
      <c r="BVH25" s="877"/>
      <c r="BVI25" s="877"/>
      <c r="BVJ25" s="877"/>
      <c r="BVK25" s="877"/>
      <c r="BVL25" s="877"/>
      <c r="BVM25" s="877"/>
      <c r="BVN25" s="877"/>
      <c r="BVO25" s="877"/>
      <c r="BVP25" s="877"/>
      <c r="BVQ25" s="877"/>
      <c r="BVR25" s="877"/>
      <c r="BVS25" s="877"/>
      <c r="BVT25" s="877"/>
      <c r="BVU25" s="877"/>
      <c r="BVV25" s="877"/>
      <c r="BVW25" s="877"/>
      <c r="BVX25" s="877"/>
      <c r="BVY25" s="877"/>
      <c r="BVZ25" s="877"/>
      <c r="BWA25" s="877"/>
      <c r="BWB25" s="877"/>
      <c r="BWC25" s="877"/>
      <c r="BWD25" s="877"/>
      <c r="BWE25" s="877"/>
      <c r="BWF25" s="877"/>
      <c r="BWG25" s="877"/>
      <c r="BWH25" s="877"/>
      <c r="BWI25" s="877"/>
      <c r="BWJ25" s="877"/>
      <c r="BWK25" s="877"/>
      <c r="BWL25" s="877"/>
      <c r="BWM25" s="877"/>
      <c r="BWN25" s="877"/>
      <c r="BWO25" s="877"/>
      <c r="BWP25" s="877"/>
      <c r="BWQ25" s="877"/>
      <c r="BWR25" s="877"/>
      <c r="BWS25" s="877"/>
      <c r="BWT25" s="877"/>
      <c r="BWU25" s="877"/>
      <c r="BWV25" s="877"/>
      <c r="BWW25" s="877"/>
      <c r="BWX25" s="877"/>
      <c r="BWY25" s="877"/>
      <c r="BWZ25" s="877"/>
      <c r="BXA25" s="877"/>
      <c r="BXB25" s="877"/>
      <c r="BXC25" s="877"/>
      <c r="BXD25" s="877"/>
      <c r="BXE25" s="877"/>
      <c r="BXF25" s="877"/>
      <c r="BXG25" s="877"/>
      <c r="BXH25" s="877"/>
      <c r="BXI25" s="877"/>
      <c r="BXJ25" s="877"/>
      <c r="BXK25" s="877"/>
      <c r="BXL25" s="877"/>
      <c r="BXM25" s="877"/>
      <c r="BXN25" s="877"/>
      <c r="BXO25" s="877"/>
      <c r="BXP25" s="877"/>
      <c r="BXQ25" s="877"/>
      <c r="BXR25" s="877"/>
      <c r="BXS25" s="877"/>
      <c r="BXT25" s="877"/>
      <c r="BXU25" s="877"/>
      <c r="BXV25" s="877"/>
      <c r="BXW25" s="877"/>
      <c r="BXX25" s="877"/>
      <c r="BXY25" s="877"/>
      <c r="BXZ25" s="877"/>
      <c r="BYA25" s="877"/>
      <c r="BYB25" s="877"/>
      <c r="BYC25" s="877"/>
      <c r="BYD25" s="877"/>
      <c r="BYE25" s="877"/>
      <c r="BYF25" s="877"/>
      <c r="BYG25" s="877"/>
      <c r="BYH25" s="877"/>
      <c r="BYI25" s="877"/>
      <c r="BYJ25" s="877"/>
      <c r="BYK25" s="877"/>
      <c r="BYL25" s="877"/>
      <c r="BYM25" s="877"/>
      <c r="BYN25" s="877"/>
      <c r="BYO25" s="877"/>
      <c r="BYP25" s="877"/>
      <c r="BYQ25" s="877"/>
      <c r="BYR25" s="877"/>
      <c r="BYS25" s="877"/>
      <c r="BYT25" s="877"/>
      <c r="BYU25" s="877"/>
      <c r="BYV25" s="877"/>
      <c r="BYW25" s="877"/>
      <c r="BYX25" s="877"/>
      <c r="BYY25" s="877"/>
      <c r="BYZ25" s="877"/>
      <c r="BZA25" s="877"/>
      <c r="BZB25" s="877"/>
      <c r="BZC25" s="877"/>
      <c r="BZD25" s="877"/>
      <c r="BZE25" s="877"/>
      <c r="BZF25" s="877"/>
      <c r="BZG25" s="877"/>
      <c r="BZH25" s="877"/>
      <c r="BZI25" s="877"/>
      <c r="BZJ25" s="877"/>
      <c r="BZK25" s="877"/>
      <c r="BZL25" s="877"/>
      <c r="BZM25" s="877"/>
      <c r="BZN25" s="877"/>
      <c r="BZO25" s="877"/>
      <c r="BZP25" s="877"/>
      <c r="BZQ25" s="877"/>
      <c r="BZR25" s="877"/>
      <c r="BZS25" s="877"/>
      <c r="BZT25" s="877"/>
      <c r="BZU25" s="877"/>
      <c r="BZV25" s="877"/>
      <c r="BZW25" s="877"/>
      <c r="BZX25" s="877"/>
      <c r="BZY25" s="877"/>
      <c r="BZZ25" s="877"/>
      <c r="CAA25" s="877"/>
      <c r="CAB25" s="877"/>
      <c r="CAC25" s="877"/>
      <c r="CAD25" s="877"/>
      <c r="CAE25" s="877"/>
      <c r="CAF25" s="877"/>
      <c r="CAG25" s="877"/>
      <c r="CAH25" s="877"/>
      <c r="CAI25" s="877"/>
      <c r="CAJ25" s="877"/>
      <c r="CAK25" s="877"/>
      <c r="CAL25" s="877"/>
      <c r="CAM25" s="877"/>
      <c r="CAN25" s="877"/>
      <c r="CAO25" s="877"/>
      <c r="CAP25" s="877"/>
      <c r="CAQ25" s="877"/>
      <c r="CAR25" s="877"/>
      <c r="CAS25" s="877"/>
      <c r="CAT25" s="877"/>
      <c r="CAU25" s="877"/>
      <c r="CAV25" s="877"/>
      <c r="CAW25" s="877"/>
      <c r="CAX25" s="877"/>
      <c r="CAY25" s="877"/>
      <c r="CAZ25" s="877"/>
      <c r="CBA25" s="877"/>
      <c r="CBB25" s="877"/>
      <c r="CBC25" s="877"/>
      <c r="CBD25" s="877"/>
      <c r="CBE25" s="877"/>
      <c r="CBF25" s="877"/>
      <c r="CBG25" s="877"/>
      <c r="CBH25" s="877"/>
      <c r="CBI25" s="877"/>
      <c r="CBJ25" s="877"/>
      <c r="CBK25" s="877"/>
      <c r="CBL25" s="877"/>
      <c r="CBM25" s="877"/>
      <c r="CBN25" s="877"/>
      <c r="CBO25" s="877"/>
      <c r="CBP25" s="877"/>
      <c r="CBQ25" s="877"/>
      <c r="CBR25" s="877"/>
      <c r="CBS25" s="877"/>
      <c r="CBT25" s="877"/>
      <c r="CBU25" s="877"/>
      <c r="CBV25" s="877"/>
      <c r="CBW25" s="877"/>
      <c r="CBX25" s="877"/>
      <c r="CBY25" s="877"/>
      <c r="CBZ25" s="877"/>
      <c r="CCA25" s="877"/>
      <c r="CCB25" s="877"/>
      <c r="CCC25" s="877"/>
      <c r="CCD25" s="877"/>
      <c r="CCE25" s="877"/>
      <c r="CCF25" s="877"/>
      <c r="CCG25" s="877"/>
      <c r="CCH25" s="877"/>
      <c r="CCI25" s="877"/>
      <c r="CCJ25" s="877"/>
      <c r="CCK25" s="877"/>
      <c r="CCL25" s="877"/>
      <c r="CCM25" s="877"/>
      <c r="CCN25" s="877"/>
      <c r="CCO25" s="877"/>
      <c r="CCP25" s="877"/>
      <c r="CCQ25" s="877"/>
      <c r="CCR25" s="877"/>
      <c r="CCS25" s="877"/>
      <c r="CCT25" s="877"/>
      <c r="CCU25" s="877"/>
      <c r="CCV25" s="877"/>
      <c r="CCW25" s="877"/>
      <c r="CCX25" s="877"/>
      <c r="CCY25" s="877"/>
      <c r="CCZ25" s="877"/>
      <c r="CDA25" s="877"/>
      <c r="CDB25" s="877"/>
      <c r="CDC25" s="877"/>
      <c r="CDD25" s="877"/>
      <c r="CDE25" s="877"/>
      <c r="CDF25" s="877"/>
      <c r="CDG25" s="877"/>
      <c r="CDH25" s="877"/>
      <c r="CDI25" s="877"/>
      <c r="CDJ25" s="877"/>
      <c r="CDK25" s="877"/>
      <c r="CDL25" s="877"/>
      <c r="CDM25" s="877"/>
      <c r="CDN25" s="877"/>
      <c r="CDO25" s="877"/>
      <c r="CDP25" s="877"/>
      <c r="CDQ25" s="877"/>
      <c r="CDR25" s="877"/>
      <c r="CDS25" s="877"/>
      <c r="CDT25" s="877"/>
      <c r="CDU25" s="877"/>
      <c r="CDV25" s="877"/>
      <c r="CDW25" s="877"/>
      <c r="CDX25" s="877"/>
      <c r="CDY25" s="877"/>
      <c r="CDZ25" s="877"/>
      <c r="CEA25" s="877"/>
      <c r="CEB25" s="877"/>
      <c r="CEC25" s="877"/>
      <c r="CED25" s="877"/>
      <c r="CEE25" s="877"/>
      <c r="CEF25" s="877"/>
      <c r="CEG25" s="877"/>
      <c r="CEH25" s="877"/>
      <c r="CEI25" s="877"/>
      <c r="CEJ25" s="877"/>
      <c r="CEK25" s="877"/>
      <c r="CEL25" s="877"/>
      <c r="CEM25" s="877"/>
      <c r="CEN25" s="877"/>
      <c r="CEO25" s="877"/>
      <c r="CEP25" s="877"/>
      <c r="CEQ25" s="877"/>
      <c r="CER25" s="877"/>
      <c r="CES25" s="877"/>
      <c r="CET25" s="877"/>
      <c r="CEU25" s="877"/>
      <c r="CEV25" s="877"/>
      <c r="CEW25" s="877"/>
      <c r="CEX25" s="877"/>
      <c r="CEY25" s="877"/>
      <c r="CEZ25" s="877"/>
      <c r="CFA25" s="877"/>
      <c r="CFB25" s="877"/>
      <c r="CFC25" s="877"/>
      <c r="CFD25" s="877"/>
      <c r="CFE25" s="877"/>
      <c r="CFF25" s="877"/>
      <c r="CFG25" s="877"/>
      <c r="CFH25" s="877"/>
      <c r="CFI25" s="877"/>
      <c r="CFJ25" s="877"/>
      <c r="CFK25" s="877"/>
      <c r="CFL25" s="877"/>
      <c r="CFM25" s="877"/>
      <c r="CFN25" s="877"/>
      <c r="CFO25" s="877"/>
      <c r="CFP25" s="877"/>
      <c r="CFQ25" s="877"/>
      <c r="CFR25" s="877"/>
      <c r="CFS25" s="877"/>
      <c r="CFT25" s="877"/>
      <c r="CFU25" s="877"/>
      <c r="CFV25" s="877"/>
      <c r="CFW25" s="877"/>
      <c r="CFX25" s="877"/>
      <c r="CFY25" s="877"/>
      <c r="CFZ25" s="877"/>
      <c r="CGA25" s="877"/>
      <c r="CGB25" s="877"/>
      <c r="CGC25" s="877"/>
      <c r="CGD25" s="877"/>
      <c r="CGE25" s="877"/>
      <c r="CGF25" s="877"/>
      <c r="CGG25" s="877"/>
      <c r="CGH25" s="877"/>
      <c r="CGI25" s="877"/>
      <c r="CGJ25" s="877"/>
      <c r="CGK25" s="877"/>
      <c r="CGL25" s="877"/>
      <c r="CGM25" s="877"/>
      <c r="CGN25" s="877"/>
      <c r="CGO25" s="877"/>
      <c r="CGP25" s="877"/>
      <c r="CGQ25" s="877"/>
      <c r="CGR25" s="877"/>
      <c r="CGS25" s="877"/>
      <c r="CGT25" s="877"/>
      <c r="CGU25" s="877"/>
      <c r="CGV25" s="877"/>
      <c r="CGW25" s="877"/>
      <c r="CGX25" s="877"/>
      <c r="CGY25" s="877"/>
      <c r="CGZ25" s="877"/>
      <c r="CHA25" s="877"/>
      <c r="CHB25" s="877"/>
      <c r="CHC25" s="877"/>
      <c r="CHD25" s="877"/>
      <c r="CHE25" s="877"/>
      <c r="CHF25" s="877"/>
      <c r="CHG25" s="877"/>
      <c r="CHH25" s="877"/>
      <c r="CHI25" s="877"/>
      <c r="CHJ25" s="877"/>
      <c r="CHK25" s="877"/>
      <c r="CHL25" s="877"/>
      <c r="CHM25" s="877"/>
      <c r="CHN25" s="877"/>
      <c r="CHO25" s="877"/>
      <c r="CHP25" s="877"/>
      <c r="CHQ25" s="877"/>
      <c r="CHR25" s="877"/>
      <c r="CHS25" s="877"/>
      <c r="CHT25" s="877"/>
      <c r="CHU25" s="877"/>
      <c r="CHV25" s="877"/>
      <c r="CHW25" s="877"/>
      <c r="CHX25" s="877"/>
      <c r="CHY25" s="877"/>
      <c r="CHZ25" s="877"/>
      <c r="CIA25" s="877"/>
      <c r="CIB25" s="877"/>
      <c r="CIC25" s="877"/>
      <c r="CID25" s="877"/>
      <c r="CIE25" s="877"/>
      <c r="CIF25" s="877"/>
      <c r="CIG25" s="877"/>
      <c r="CIH25" s="877"/>
      <c r="CII25" s="877"/>
      <c r="CIJ25" s="877"/>
      <c r="CIK25" s="877"/>
      <c r="CIL25" s="877"/>
      <c r="CIM25" s="877"/>
      <c r="CIN25" s="877"/>
      <c r="CIO25" s="877"/>
      <c r="CIP25" s="877"/>
      <c r="CIQ25" s="877"/>
      <c r="CIR25" s="877"/>
      <c r="CIS25" s="877"/>
      <c r="CIT25" s="877"/>
      <c r="CIU25" s="877"/>
      <c r="CIV25" s="877"/>
      <c r="CIW25" s="877"/>
      <c r="CIX25" s="877"/>
      <c r="CIY25" s="877"/>
      <c r="CIZ25" s="877"/>
      <c r="CJA25" s="877"/>
      <c r="CJB25" s="877"/>
      <c r="CJC25" s="877"/>
      <c r="CJD25" s="877"/>
      <c r="CJE25" s="877"/>
      <c r="CJF25" s="877"/>
      <c r="CJG25" s="877"/>
      <c r="CJH25" s="877"/>
      <c r="CJI25" s="877"/>
      <c r="CJJ25" s="877"/>
      <c r="CJK25" s="877"/>
      <c r="CJL25" s="877"/>
      <c r="CJM25" s="877"/>
      <c r="CJN25" s="877"/>
      <c r="CJO25" s="877"/>
      <c r="CJP25" s="877"/>
      <c r="CJQ25" s="877"/>
      <c r="CJR25" s="877"/>
      <c r="CJS25" s="877"/>
      <c r="CJT25" s="877"/>
      <c r="CJU25" s="877"/>
      <c r="CJV25" s="877"/>
      <c r="CJW25" s="877"/>
      <c r="CJX25" s="877"/>
      <c r="CJY25" s="877"/>
      <c r="CJZ25" s="877"/>
      <c r="CKA25" s="877"/>
      <c r="CKB25" s="877"/>
      <c r="CKC25" s="877"/>
      <c r="CKD25" s="877"/>
      <c r="CKE25" s="877"/>
      <c r="CKF25" s="877"/>
      <c r="CKG25" s="877"/>
      <c r="CKH25" s="877"/>
      <c r="CKI25" s="877"/>
      <c r="CKJ25" s="877"/>
      <c r="CKK25" s="877"/>
      <c r="CKL25" s="877"/>
      <c r="CKM25" s="877"/>
      <c r="CKN25" s="877"/>
      <c r="CKO25" s="877"/>
      <c r="CKP25" s="877"/>
      <c r="CKQ25" s="877"/>
      <c r="CKR25" s="877"/>
      <c r="CKS25" s="877"/>
      <c r="CKT25" s="877"/>
      <c r="CKU25" s="877"/>
      <c r="CKV25" s="877"/>
      <c r="CKW25" s="877"/>
      <c r="CKX25" s="877"/>
      <c r="CKY25" s="877"/>
      <c r="CKZ25" s="877"/>
      <c r="CLA25" s="877"/>
      <c r="CLB25" s="877"/>
      <c r="CLC25" s="877"/>
      <c r="CLD25" s="877"/>
      <c r="CLE25" s="877"/>
      <c r="CLF25" s="877"/>
      <c r="CLG25" s="877"/>
      <c r="CLH25" s="877"/>
      <c r="CLI25" s="877"/>
      <c r="CLJ25" s="877"/>
      <c r="CLK25" s="877"/>
      <c r="CLL25" s="877"/>
      <c r="CLM25" s="877"/>
      <c r="CLN25" s="877"/>
      <c r="CLO25" s="877"/>
      <c r="CLP25" s="877"/>
      <c r="CLQ25" s="877"/>
      <c r="CLR25" s="877"/>
      <c r="CLS25" s="877"/>
      <c r="CLT25" s="877"/>
      <c r="CLU25" s="877"/>
      <c r="CLV25" s="877"/>
      <c r="CLW25" s="877"/>
      <c r="CLX25" s="877"/>
      <c r="CLY25" s="877"/>
      <c r="CLZ25" s="877"/>
      <c r="CMA25" s="877"/>
      <c r="CMB25" s="877"/>
      <c r="CMC25" s="877"/>
      <c r="CMD25" s="877"/>
      <c r="CME25" s="877"/>
      <c r="CMF25" s="877"/>
      <c r="CMG25" s="877"/>
      <c r="CMH25" s="877"/>
      <c r="CMI25" s="877"/>
      <c r="CMJ25" s="877"/>
      <c r="CMK25" s="877"/>
      <c r="CML25" s="877"/>
      <c r="CMM25" s="877"/>
      <c r="CMN25" s="877"/>
      <c r="CMO25" s="877"/>
      <c r="CMP25" s="877"/>
      <c r="CMQ25" s="877"/>
      <c r="CMR25" s="877"/>
      <c r="CMS25" s="877"/>
      <c r="CMT25" s="877"/>
      <c r="CMU25" s="877"/>
      <c r="CMV25" s="877"/>
      <c r="CMW25" s="877"/>
      <c r="CMX25" s="877"/>
      <c r="CMY25" s="877"/>
      <c r="CMZ25" s="877"/>
      <c r="CNA25" s="877"/>
      <c r="CNB25" s="877"/>
      <c r="CNC25" s="877"/>
      <c r="CND25" s="877"/>
      <c r="CNE25" s="877"/>
      <c r="CNF25" s="877"/>
      <c r="CNG25" s="877"/>
      <c r="CNH25" s="877"/>
      <c r="CNI25" s="877"/>
      <c r="CNJ25" s="877"/>
      <c r="CNK25" s="877"/>
      <c r="CNL25" s="877"/>
      <c r="CNM25" s="877"/>
      <c r="CNN25" s="877"/>
      <c r="CNO25" s="877"/>
      <c r="CNP25" s="877"/>
      <c r="CNQ25" s="877"/>
      <c r="CNR25" s="877"/>
      <c r="CNS25" s="877"/>
      <c r="CNT25" s="877"/>
      <c r="CNU25" s="877"/>
      <c r="CNV25" s="877"/>
      <c r="CNW25" s="877"/>
      <c r="CNX25" s="877"/>
      <c r="CNY25" s="877"/>
      <c r="CNZ25" s="877"/>
      <c r="COA25" s="877"/>
      <c r="COB25" s="877"/>
      <c r="COC25" s="877"/>
      <c r="COD25" s="877"/>
      <c r="COE25" s="877"/>
      <c r="COF25" s="877"/>
      <c r="COG25" s="877"/>
      <c r="COH25" s="877"/>
      <c r="COI25" s="877"/>
      <c r="COJ25" s="877"/>
      <c r="COK25" s="877"/>
      <c r="COL25" s="877"/>
      <c r="COM25" s="877"/>
      <c r="CON25" s="877"/>
      <c r="COO25" s="877"/>
      <c r="COP25" s="877"/>
      <c r="COQ25" s="877"/>
      <c r="COR25" s="877"/>
      <c r="COS25" s="877"/>
      <c r="COT25" s="877"/>
      <c r="COU25" s="877"/>
      <c r="COV25" s="877"/>
      <c r="COW25" s="877"/>
      <c r="COX25" s="877"/>
      <c r="COY25" s="877"/>
      <c r="COZ25" s="877"/>
      <c r="CPA25" s="877"/>
      <c r="CPB25" s="877"/>
      <c r="CPC25" s="877"/>
      <c r="CPD25" s="877"/>
      <c r="CPE25" s="877"/>
      <c r="CPF25" s="877"/>
      <c r="CPG25" s="877"/>
      <c r="CPH25" s="877"/>
      <c r="CPI25" s="877"/>
      <c r="CPJ25" s="877"/>
      <c r="CPK25" s="877"/>
      <c r="CPL25" s="877"/>
      <c r="CPM25" s="877"/>
      <c r="CPN25" s="877"/>
      <c r="CPO25" s="877"/>
      <c r="CPP25" s="877"/>
      <c r="CPQ25" s="877"/>
      <c r="CPR25" s="877"/>
      <c r="CPS25" s="877"/>
      <c r="CPT25" s="877"/>
      <c r="CPU25" s="877"/>
      <c r="CPV25" s="877"/>
      <c r="CPW25" s="877"/>
      <c r="CPX25" s="877"/>
      <c r="CPY25" s="877"/>
      <c r="CPZ25" s="877"/>
      <c r="CQA25" s="877"/>
      <c r="CQB25" s="877"/>
      <c r="CQC25" s="877"/>
      <c r="CQD25" s="877"/>
      <c r="CQE25" s="877"/>
      <c r="CQF25" s="877"/>
      <c r="CQG25" s="877"/>
      <c r="CQH25" s="877"/>
      <c r="CQI25" s="877"/>
      <c r="CQJ25" s="877"/>
      <c r="CQK25" s="877"/>
      <c r="CQL25" s="877"/>
      <c r="CQM25" s="877"/>
      <c r="CQN25" s="877"/>
      <c r="CQO25" s="877"/>
      <c r="CQP25" s="877"/>
      <c r="CQQ25" s="877"/>
      <c r="CQR25" s="877"/>
      <c r="CQS25" s="877"/>
      <c r="CQT25" s="877"/>
      <c r="CQU25" s="877"/>
      <c r="CQV25" s="877"/>
      <c r="CQW25" s="877"/>
      <c r="CQX25" s="877"/>
      <c r="CQY25" s="877"/>
      <c r="CQZ25" s="877"/>
      <c r="CRA25" s="877"/>
      <c r="CRB25" s="877"/>
      <c r="CRC25" s="877"/>
      <c r="CRD25" s="877"/>
      <c r="CRE25" s="877"/>
      <c r="CRF25" s="877"/>
      <c r="CRG25" s="877"/>
      <c r="CRH25" s="877"/>
      <c r="CRI25" s="877"/>
      <c r="CRJ25" s="877"/>
      <c r="CRK25" s="877"/>
      <c r="CRL25" s="877"/>
      <c r="CRM25" s="877"/>
      <c r="CRN25" s="877"/>
      <c r="CRO25" s="877"/>
      <c r="CRP25" s="877"/>
      <c r="CRQ25" s="877"/>
      <c r="CRR25" s="877"/>
      <c r="CRS25" s="877"/>
      <c r="CRT25" s="877"/>
      <c r="CRU25" s="877"/>
      <c r="CRV25" s="877"/>
      <c r="CRW25" s="877"/>
      <c r="CRX25" s="877"/>
      <c r="CRY25" s="877"/>
      <c r="CRZ25" s="877"/>
      <c r="CSA25" s="877"/>
      <c r="CSB25" s="877"/>
      <c r="CSC25" s="877"/>
      <c r="CSD25" s="877"/>
      <c r="CSE25" s="877"/>
      <c r="CSF25" s="877"/>
      <c r="CSG25" s="877"/>
      <c r="CSH25" s="877"/>
      <c r="CSI25" s="877"/>
      <c r="CSJ25" s="877"/>
      <c r="CSK25" s="877"/>
      <c r="CSL25" s="877"/>
      <c r="CSM25" s="877"/>
      <c r="CSN25" s="877"/>
      <c r="CSO25" s="877"/>
      <c r="CSP25" s="877"/>
      <c r="CSQ25" s="877"/>
      <c r="CSR25" s="877"/>
      <c r="CSS25" s="877"/>
      <c r="CST25" s="877"/>
      <c r="CSU25" s="877"/>
      <c r="CSV25" s="877"/>
      <c r="CSW25" s="877"/>
      <c r="CSX25" s="877"/>
      <c r="CSY25" s="877"/>
      <c r="CSZ25" s="877"/>
      <c r="CTA25" s="877"/>
      <c r="CTB25" s="877"/>
      <c r="CTC25" s="877"/>
      <c r="CTD25" s="877"/>
      <c r="CTE25" s="877"/>
      <c r="CTF25" s="877"/>
      <c r="CTG25" s="877"/>
      <c r="CTH25" s="877"/>
      <c r="CTI25" s="877"/>
      <c r="CTJ25" s="877"/>
      <c r="CTK25" s="877"/>
      <c r="CTL25" s="877"/>
      <c r="CTM25" s="877"/>
      <c r="CTN25" s="877"/>
      <c r="CTO25" s="877"/>
      <c r="CTP25" s="877"/>
      <c r="CTQ25" s="877"/>
      <c r="CTR25" s="877"/>
      <c r="CTS25" s="877"/>
      <c r="CTT25" s="877"/>
      <c r="CTU25" s="877"/>
      <c r="CTV25" s="877"/>
      <c r="CTW25" s="877"/>
      <c r="CTX25" s="877"/>
      <c r="CTY25" s="877"/>
      <c r="CTZ25" s="877"/>
      <c r="CUA25" s="877"/>
      <c r="CUB25" s="877"/>
      <c r="CUC25" s="877"/>
      <c r="CUD25" s="877"/>
      <c r="CUE25" s="877"/>
      <c r="CUF25" s="877"/>
      <c r="CUG25" s="877"/>
      <c r="CUH25" s="877"/>
      <c r="CUI25" s="877"/>
      <c r="CUJ25" s="877"/>
      <c r="CUK25" s="877"/>
      <c r="CUL25" s="877"/>
      <c r="CUM25" s="877"/>
      <c r="CUN25" s="877"/>
      <c r="CUO25" s="877"/>
      <c r="CUP25" s="877"/>
      <c r="CUQ25" s="877"/>
      <c r="CUR25" s="877"/>
      <c r="CUS25" s="877"/>
      <c r="CUT25" s="877"/>
      <c r="CUU25" s="877"/>
      <c r="CUV25" s="877"/>
      <c r="CUW25" s="877"/>
      <c r="CUX25" s="877"/>
      <c r="CUY25" s="877"/>
      <c r="CUZ25" s="877"/>
      <c r="CVA25" s="877"/>
      <c r="CVB25" s="877"/>
      <c r="CVC25" s="877"/>
      <c r="CVD25" s="877"/>
      <c r="CVE25" s="877"/>
      <c r="CVF25" s="877"/>
      <c r="CVG25" s="877"/>
      <c r="CVH25" s="877"/>
      <c r="CVI25" s="877"/>
      <c r="CVJ25" s="877"/>
      <c r="CVK25" s="877"/>
      <c r="CVL25" s="877"/>
      <c r="CVM25" s="877"/>
      <c r="CVN25" s="877"/>
      <c r="CVO25" s="877"/>
      <c r="CVP25" s="877"/>
      <c r="CVQ25" s="877"/>
      <c r="CVR25" s="877"/>
      <c r="CVS25" s="877"/>
      <c r="CVT25" s="877"/>
      <c r="CVU25" s="877"/>
      <c r="CVV25" s="877"/>
      <c r="CVW25" s="877"/>
      <c r="CVX25" s="877"/>
      <c r="CVY25" s="877"/>
      <c r="CVZ25" s="877"/>
      <c r="CWA25" s="877"/>
      <c r="CWB25" s="877"/>
      <c r="CWC25" s="877"/>
      <c r="CWD25" s="877"/>
      <c r="CWE25" s="877"/>
      <c r="CWF25" s="877"/>
      <c r="CWG25" s="877"/>
      <c r="CWH25" s="877"/>
      <c r="CWI25" s="877"/>
      <c r="CWJ25" s="877"/>
      <c r="CWK25" s="877"/>
      <c r="CWL25" s="877"/>
      <c r="CWM25" s="877"/>
      <c r="CWN25" s="877"/>
      <c r="CWO25" s="877"/>
      <c r="CWP25" s="877"/>
      <c r="CWQ25" s="877"/>
      <c r="CWR25" s="877"/>
      <c r="CWS25" s="877"/>
      <c r="CWT25" s="877"/>
      <c r="CWU25" s="877"/>
      <c r="CWV25" s="877"/>
      <c r="CWW25" s="877"/>
      <c r="CWX25" s="877"/>
      <c r="CWY25" s="877"/>
      <c r="CWZ25" s="877"/>
      <c r="CXA25" s="877"/>
      <c r="CXB25" s="877"/>
      <c r="CXC25" s="877"/>
      <c r="CXD25" s="877"/>
      <c r="CXE25" s="877"/>
      <c r="CXF25" s="877"/>
      <c r="CXG25" s="877"/>
      <c r="CXH25" s="877"/>
      <c r="CXI25" s="877"/>
      <c r="CXJ25" s="877"/>
      <c r="CXK25" s="877"/>
      <c r="CXL25" s="877"/>
      <c r="CXM25" s="877"/>
      <c r="CXN25" s="877"/>
      <c r="CXO25" s="877"/>
      <c r="CXP25" s="877"/>
      <c r="CXQ25" s="877"/>
      <c r="CXR25" s="877"/>
      <c r="CXS25" s="877"/>
      <c r="CXT25" s="877"/>
      <c r="CXU25" s="877"/>
      <c r="CXV25" s="877"/>
      <c r="CXW25" s="877"/>
      <c r="CXX25" s="877"/>
      <c r="CXY25" s="877"/>
      <c r="CXZ25" s="877"/>
      <c r="CYA25" s="877"/>
      <c r="CYB25" s="877"/>
      <c r="CYC25" s="877"/>
      <c r="CYD25" s="877"/>
      <c r="CYE25" s="877"/>
      <c r="CYF25" s="877"/>
      <c r="CYG25" s="877"/>
      <c r="CYH25" s="877"/>
      <c r="CYI25" s="877"/>
      <c r="CYJ25" s="877"/>
      <c r="CYK25" s="877"/>
      <c r="CYL25" s="877"/>
      <c r="CYM25" s="877"/>
      <c r="CYN25" s="877"/>
      <c r="CYO25" s="877"/>
      <c r="CYP25" s="877"/>
      <c r="CYQ25" s="877"/>
      <c r="CYR25" s="877"/>
      <c r="CYS25" s="877"/>
      <c r="CYT25" s="877"/>
      <c r="CYU25" s="877"/>
      <c r="CYV25" s="877"/>
      <c r="CYW25" s="877"/>
      <c r="CYX25" s="877"/>
      <c r="CYY25" s="877"/>
      <c r="CYZ25" s="877"/>
      <c r="CZA25" s="877"/>
      <c r="CZB25" s="877"/>
      <c r="CZC25" s="877"/>
      <c r="CZD25" s="877"/>
      <c r="CZE25" s="877"/>
      <c r="CZF25" s="877"/>
      <c r="CZG25" s="877"/>
      <c r="CZH25" s="877"/>
      <c r="CZI25" s="877"/>
      <c r="CZJ25" s="877"/>
      <c r="CZK25" s="877"/>
      <c r="CZL25" s="877"/>
      <c r="CZM25" s="877"/>
      <c r="CZN25" s="877"/>
      <c r="CZO25" s="877"/>
      <c r="CZP25" s="877"/>
      <c r="CZQ25" s="877"/>
      <c r="CZR25" s="877"/>
      <c r="CZS25" s="877"/>
      <c r="CZT25" s="877"/>
      <c r="CZU25" s="877"/>
      <c r="CZV25" s="877"/>
      <c r="CZW25" s="877"/>
      <c r="CZX25" s="877"/>
      <c r="CZY25" s="877"/>
      <c r="CZZ25" s="877"/>
      <c r="DAA25" s="877"/>
      <c r="DAB25" s="877"/>
      <c r="DAC25" s="877"/>
      <c r="DAD25" s="877"/>
      <c r="DAE25" s="877"/>
      <c r="DAF25" s="877"/>
      <c r="DAG25" s="877"/>
      <c r="DAH25" s="877"/>
      <c r="DAI25" s="877"/>
      <c r="DAJ25" s="877"/>
      <c r="DAK25" s="877"/>
      <c r="DAL25" s="877"/>
      <c r="DAM25" s="877"/>
      <c r="DAN25" s="877"/>
      <c r="DAO25" s="877"/>
      <c r="DAP25" s="877"/>
      <c r="DAQ25" s="877"/>
      <c r="DAR25" s="877"/>
      <c r="DAS25" s="877"/>
      <c r="DAT25" s="877"/>
      <c r="DAU25" s="877"/>
      <c r="DAV25" s="877"/>
      <c r="DAW25" s="877"/>
      <c r="DAX25" s="877"/>
      <c r="DAY25" s="877"/>
      <c r="DAZ25" s="877"/>
      <c r="DBA25" s="877"/>
      <c r="DBB25" s="877"/>
      <c r="DBC25" s="877"/>
      <c r="DBD25" s="877"/>
      <c r="DBE25" s="877"/>
      <c r="DBF25" s="877"/>
      <c r="DBG25" s="877"/>
      <c r="DBH25" s="877"/>
      <c r="DBI25" s="877"/>
      <c r="DBJ25" s="877"/>
      <c r="DBK25" s="877"/>
      <c r="DBL25" s="877"/>
      <c r="DBM25" s="877"/>
      <c r="DBN25" s="877"/>
      <c r="DBO25" s="877"/>
      <c r="DBP25" s="877"/>
      <c r="DBQ25" s="877"/>
      <c r="DBR25" s="877"/>
      <c r="DBS25" s="877"/>
      <c r="DBT25" s="877"/>
      <c r="DBU25" s="877"/>
      <c r="DBV25" s="877"/>
      <c r="DBW25" s="877"/>
      <c r="DBX25" s="877"/>
      <c r="DBY25" s="877"/>
      <c r="DBZ25" s="877"/>
      <c r="DCA25" s="877"/>
      <c r="DCB25" s="877"/>
      <c r="DCC25" s="877"/>
      <c r="DCD25" s="877"/>
      <c r="DCE25" s="877"/>
      <c r="DCF25" s="877"/>
      <c r="DCG25" s="877"/>
      <c r="DCH25" s="877"/>
      <c r="DCI25" s="877"/>
      <c r="DCJ25" s="877"/>
      <c r="DCK25" s="877"/>
      <c r="DCL25" s="877"/>
      <c r="DCM25" s="877"/>
      <c r="DCN25" s="877"/>
      <c r="DCO25" s="877"/>
      <c r="DCP25" s="877"/>
      <c r="DCQ25" s="877"/>
      <c r="DCR25" s="877"/>
      <c r="DCS25" s="877"/>
      <c r="DCT25" s="877"/>
      <c r="DCU25" s="877"/>
      <c r="DCV25" s="877"/>
      <c r="DCW25" s="877"/>
      <c r="DCX25" s="877"/>
      <c r="DCY25" s="877"/>
      <c r="DCZ25" s="877"/>
      <c r="DDA25" s="877"/>
      <c r="DDB25" s="877"/>
      <c r="DDC25" s="877"/>
      <c r="DDD25" s="877"/>
      <c r="DDE25" s="877"/>
      <c r="DDF25" s="877"/>
      <c r="DDG25" s="877"/>
      <c r="DDH25" s="877"/>
      <c r="DDI25" s="877"/>
      <c r="DDJ25" s="877"/>
      <c r="DDK25" s="877"/>
      <c r="DDL25" s="877"/>
      <c r="DDM25" s="877"/>
      <c r="DDN25" s="877"/>
      <c r="DDO25" s="877"/>
      <c r="DDP25" s="877"/>
      <c r="DDQ25" s="877"/>
      <c r="DDR25" s="877"/>
      <c r="DDS25" s="877"/>
      <c r="DDT25" s="877"/>
      <c r="DDU25" s="877"/>
      <c r="DDV25" s="877"/>
      <c r="DDW25" s="877"/>
      <c r="DDX25" s="877"/>
      <c r="DDY25" s="877"/>
      <c r="DDZ25" s="877"/>
      <c r="DEA25" s="877"/>
      <c r="DEB25" s="877"/>
      <c r="DEC25" s="877"/>
      <c r="DED25" s="877"/>
      <c r="DEE25" s="877"/>
      <c r="DEF25" s="877"/>
      <c r="DEG25" s="877"/>
      <c r="DEH25" s="877"/>
      <c r="DEI25" s="877"/>
      <c r="DEJ25" s="877"/>
      <c r="DEK25" s="877"/>
      <c r="DEL25" s="877"/>
      <c r="DEM25" s="877"/>
      <c r="DEN25" s="877"/>
      <c r="DEO25" s="877"/>
      <c r="DEP25" s="877"/>
      <c r="DEQ25" s="877"/>
      <c r="DER25" s="877"/>
      <c r="DES25" s="877"/>
      <c r="DET25" s="877"/>
      <c r="DEU25" s="877"/>
      <c r="DEV25" s="877"/>
      <c r="DEW25" s="877"/>
      <c r="DEX25" s="877"/>
      <c r="DEY25" s="877"/>
      <c r="DEZ25" s="877"/>
      <c r="DFA25" s="877"/>
      <c r="DFB25" s="877"/>
      <c r="DFC25" s="877"/>
      <c r="DFD25" s="877"/>
      <c r="DFE25" s="877"/>
      <c r="DFF25" s="877"/>
      <c r="DFG25" s="877"/>
      <c r="DFH25" s="877"/>
      <c r="DFI25" s="877"/>
      <c r="DFJ25" s="877"/>
      <c r="DFK25" s="877"/>
      <c r="DFL25" s="877"/>
      <c r="DFM25" s="877"/>
      <c r="DFN25" s="877"/>
      <c r="DFO25" s="877"/>
      <c r="DFP25" s="877"/>
      <c r="DFQ25" s="877"/>
      <c r="DFR25" s="877"/>
      <c r="DFS25" s="877"/>
      <c r="DFT25" s="877"/>
      <c r="DFU25" s="877"/>
      <c r="DFV25" s="877"/>
      <c r="DFW25" s="877"/>
      <c r="DFX25" s="877"/>
      <c r="DFY25" s="877"/>
      <c r="DFZ25" s="877"/>
      <c r="DGA25" s="877"/>
      <c r="DGB25" s="877"/>
      <c r="DGC25" s="877"/>
      <c r="DGD25" s="877"/>
      <c r="DGE25" s="877"/>
      <c r="DGF25" s="877"/>
      <c r="DGG25" s="877"/>
      <c r="DGH25" s="877"/>
      <c r="DGI25" s="877"/>
      <c r="DGJ25" s="877"/>
      <c r="DGK25" s="877"/>
      <c r="DGL25" s="877"/>
      <c r="DGM25" s="877"/>
      <c r="DGN25" s="877"/>
      <c r="DGO25" s="877"/>
      <c r="DGP25" s="877"/>
      <c r="DGQ25" s="877"/>
      <c r="DGR25" s="877"/>
      <c r="DGS25" s="877"/>
      <c r="DGT25" s="877"/>
      <c r="DGU25" s="877"/>
      <c r="DGV25" s="877"/>
      <c r="DGW25" s="877"/>
      <c r="DGX25" s="877"/>
      <c r="DGY25" s="877"/>
      <c r="DGZ25" s="877"/>
      <c r="DHA25" s="877"/>
      <c r="DHB25" s="877"/>
      <c r="DHC25" s="877"/>
      <c r="DHD25" s="877"/>
      <c r="DHE25" s="877"/>
      <c r="DHF25" s="877"/>
      <c r="DHG25" s="877"/>
      <c r="DHH25" s="877"/>
      <c r="DHI25" s="877"/>
      <c r="DHJ25" s="877"/>
      <c r="DHK25" s="877"/>
      <c r="DHL25" s="877"/>
      <c r="DHM25" s="877"/>
      <c r="DHN25" s="877"/>
      <c r="DHO25" s="877"/>
      <c r="DHP25" s="877"/>
      <c r="DHQ25" s="877"/>
      <c r="DHR25" s="877"/>
      <c r="DHS25" s="877"/>
      <c r="DHT25" s="877"/>
      <c r="DHU25" s="877"/>
      <c r="DHV25" s="877"/>
      <c r="DHW25" s="877"/>
      <c r="DHX25" s="877"/>
      <c r="DHY25" s="877"/>
      <c r="DHZ25" s="877"/>
      <c r="DIA25" s="877"/>
      <c r="DIB25" s="877"/>
      <c r="DIC25" s="877"/>
      <c r="DID25" s="877"/>
      <c r="DIE25" s="877"/>
      <c r="DIF25" s="877"/>
      <c r="DIG25" s="877"/>
      <c r="DIH25" s="877"/>
      <c r="DII25" s="877"/>
      <c r="DIJ25" s="877"/>
      <c r="DIK25" s="877"/>
      <c r="DIL25" s="877"/>
      <c r="DIM25" s="877"/>
      <c r="DIN25" s="877"/>
      <c r="DIO25" s="877"/>
      <c r="DIP25" s="877"/>
      <c r="DIQ25" s="877"/>
      <c r="DIR25" s="877"/>
      <c r="DIS25" s="877"/>
      <c r="DIT25" s="877"/>
      <c r="DIU25" s="877"/>
      <c r="DIV25" s="877"/>
      <c r="DIW25" s="877"/>
      <c r="DIX25" s="877"/>
      <c r="DIY25" s="877"/>
      <c r="DIZ25" s="877"/>
      <c r="DJA25" s="877"/>
      <c r="DJB25" s="877"/>
      <c r="DJC25" s="877"/>
      <c r="DJD25" s="877"/>
      <c r="DJE25" s="877"/>
      <c r="DJF25" s="877"/>
      <c r="DJG25" s="877"/>
      <c r="DJH25" s="877"/>
      <c r="DJI25" s="877"/>
      <c r="DJJ25" s="877"/>
      <c r="DJK25" s="877"/>
      <c r="DJL25" s="877"/>
      <c r="DJM25" s="877"/>
      <c r="DJN25" s="877"/>
      <c r="DJO25" s="877"/>
      <c r="DJP25" s="877"/>
      <c r="DJQ25" s="877"/>
      <c r="DJR25" s="877"/>
      <c r="DJS25" s="877"/>
      <c r="DJT25" s="877"/>
      <c r="DJU25" s="877"/>
      <c r="DJV25" s="877"/>
      <c r="DJW25" s="877"/>
      <c r="DJX25" s="877"/>
      <c r="DJY25" s="877"/>
      <c r="DJZ25" s="877"/>
      <c r="DKA25" s="877"/>
      <c r="DKB25" s="877"/>
      <c r="DKC25" s="877"/>
      <c r="DKD25" s="877"/>
      <c r="DKE25" s="877"/>
      <c r="DKF25" s="877"/>
      <c r="DKG25" s="877"/>
      <c r="DKH25" s="877"/>
      <c r="DKI25" s="877"/>
      <c r="DKJ25" s="877"/>
      <c r="DKK25" s="877"/>
      <c r="DKL25" s="877"/>
      <c r="DKM25" s="877"/>
      <c r="DKN25" s="877"/>
      <c r="DKO25" s="877"/>
      <c r="DKP25" s="877"/>
      <c r="DKQ25" s="877"/>
      <c r="DKR25" s="877"/>
      <c r="DKS25" s="877"/>
      <c r="DKT25" s="877"/>
      <c r="DKU25" s="877"/>
      <c r="DKV25" s="877"/>
      <c r="DKW25" s="877"/>
      <c r="DKX25" s="877"/>
      <c r="DKY25" s="877"/>
      <c r="DKZ25" s="877"/>
      <c r="DLA25" s="877"/>
      <c r="DLB25" s="877"/>
      <c r="DLC25" s="877"/>
      <c r="DLD25" s="877"/>
      <c r="DLE25" s="877"/>
      <c r="DLF25" s="877"/>
      <c r="DLG25" s="877"/>
      <c r="DLH25" s="877"/>
      <c r="DLI25" s="877"/>
      <c r="DLJ25" s="877"/>
      <c r="DLK25" s="877"/>
      <c r="DLL25" s="877"/>
      <c r="DLM25" s="877"/>
      <c r="DLN25" s="877"/>
      <c r="DLO25" s="877"/>
      <c r="DLP25" s="877"/>
      <c r="DLQ25" s="877"/>
      <c r="DLR25" s="877"/>
      <c r="DLS25" s="877"/>
      <c r="DLT25" s="877"/>
      <c r="DLU25" s="877"/>
      <c r="DLV25" s="877"/>
      <c r="DLW25" s="877"/>
      <c r="DLX25" s="877"/>
      <c r="DLY25" s="877"/>
      <c r="DLZ25" s="877"/>
      <c r="DMA25" s="877"/>
      <c r="DMB25" s="877"/>
      <c r="DMC25" s="877"/>
      <c r="DMD25" s="877"/>
      <c r="DME25" s="877"/>
      <c r="DMF25" s="877"/>
      <c r="DMG25" s="877"/>
      <c r="DMH25" s="877"/>
      <c r="DMI25" s="877"/>
      <c r="DMJ25" s="877"/>
      <c r="DMK25" s="877"/>
      <c r="DML25" s="877"/>
      <c r="DMM25" s="877"/>
      <c r="DMN25" s="877"/>
      <c r="DMO25" s="877"/>
      <c r="DMP25" s="877"/>
      <c r="DMQ25" s="877"/>
      <c r="DMR25" s="877"/>
      <c r="DMS25" s="877"/>
      <c r="DMT25" s="877"/>
      <c r="DMU25" s="877"/>
      <c r="DMV25" s="877"/>
      <c r="DMW25" s="877"/>
      <c r="DMX25" s="877"/>
      <c r="DMY25" s="877"/>
      <c r="DMZ25" s="877"/>
      <c r="DNA25" s="877"/>
      <c r="DNB25" s="877"/>
      <c r="DNC25" s="877"/>
      <c r="DND25" s="877"/>
      <c r="DNE25" s="877"/>
      <c r="DNF25" s="877"/>
      <c r="DNG25" s="877"/>
      <c r="DNH25" s="877"/>
      <c r="DNI25" s="877"/>
      <c r="DNJ25" s="877"/>
      <c r="DNK25" s="877"/>
      <c r="DNL25" s="877"/>
      <c r="DNM25" s="877"/>
      <c r="DNN25" s="877"/>
      <c r="DNO25" s="877"/>
      <c r="DNP25" s="877"/>
      <c r="DNQ25" s="877"/>
      <c r="DNR25" s="877"/>
      <c r="DNS25" s="877"/>
      <c r="DNT25" s="877"/>
      <c r="DNU25" s="877"/>
      <c r="DNV25" s="877"/>
      <c r="DNW25" s="877"/>
      <c r="DNX25" s="877"/>
      <c r="DNY25" s="877"/>
      <c r="DNZ25" s="877"/>
      <c r="DOA25" s="877"/>
      <c r="DOB25" s="877"/>
      <c r="DOC25" s="877"/>
      <c r="DOD25" s="877"/>
      <c r="DOE25" s="877"/>
      <c r="DOF25" s="877"/>
      <c r="DOG25" s="877"/>
      <c r="DOH25" s="877"/>
      <c r="DOI25" s="877"/>
      <c r="DOJ25" s="877"/>
      <c r="DOK25" s="877"/>
      <c r="DOL25" s="877"/>
      <c r="DOM25" s="877"/>
      <c r="DON25" s="877"/>
      <c r="DOO25" s="877"/>
      <c r="DOP25" s="877"/>
      <c r="DOQ25" s="877"/>
      <c r="DOR25" s="877"/>
      <c r="DOS25" s="877"/>
      <c r="DOT25" s="877"/>
      <c r="DOU25" s="877"/>
      <c r="DOV25" s="877"/>
      <c r="DOW25" s="877"/>
      <c r="DOX25" s="877"/>
      <c r="DOY25" s="877"/>
      <c r="DOZ25" s="877"/>
      <c r="DPA25" s="877"/>
      <c r="DPB25" s="877"/>
      <c r="DPC25" s="877"/>
      <c r="DPD25" s="877"/>
      <c r="DPE25" s="877"/>
      <c r="DPF25" s="877"/>
      <c r="DPG25" s="877"/>
      <c r="DPH25" s="877"/>
      <c r="DPI25" s="877"/>
      <c r="DPJ25" s="877"/>
      <c r="DPK25" s="877"/>
      <c r="DPL25" s="877"/>
      <c r="DPM25" s="877"/>
      <c r="DPN25" s="877"/>
      <c r="DPO25" s="877"/>
      <c r="DPP25" s="877"/>
      <c r="DPQ25" s="877"/>
      <c r="DPR25" s="877"/>
      <c r="DPS25" s="877"/>
      <c r="DPT25" s="877"/>
      <c r="DPU25" s="877"/>
      <c r="DPV25" s="877"/>
      <c r="DPW25" s="877"/>
      <c r="DPX25" s="877"/>
      <c r="DPY25" s="877"/>
      <c r="DPZ25" s="877"/>
      <c r="DQA25" s="877"/>
      <c r="DQB25" s="877"/>
      <c r="DQC25" s="877"/>
      <c r="DQD25" s="877"/>
      <c r="DQE25" s="877"/>
      <c r="DQF25" s="877"/>
      <c r="DQG25" s="877"/>
      <c r="DQH25" s="877"/>
      <c r="DQI25" s="877"/>
      <c r="DQJ25" s="877"/>
      <c r="DQK25" s="877"/>
      <c r="DQL25" s="877"/>
      <c r="DQM25" s="877"/>
      <c r="DQN25" s="877"/>
      <c r="DQO25" s="877"/>
      <c r="DQP25" s="877"/>
      <c r="DQQ25" s="877"/>
      <c r="DQR25" s="877"/>
      <c r="DQS25" s="877"/>
      <c r="DQT25" s="877"/>
      <c r="DQU25" s="877"/>
      <c r="DQV25" s="877"/>
      <c r="DQW25" s="877"/>
      <c r="DQX25" s="877"/>
      <c r="DQY25" s="877"/>
      <c r="DQZ25" s="877"/>
      <c r="DRA25" s="877"/>
      <c r="DRB25" s="877"/>
      <c r="DRC25" s="877"/>
      <c r="DRD25" s="877"/>
      <c r="DRE25" s="877"/>
      <c r="DRF25" s="877"/>
      <c r="DRG25" s="877"/>
      <c r="DRH25" s="877"/>
      <c r="DRI25" s="877"/>
      <c r="DRJ25" s="877"/>
      <c r="DRK25" s="877"/>
      <c r="DRL25" s="877"/>
      <c r="DRM25" s="877"/>
      <c r="DRN25" s="877"/>
      <c r="DRO25" s="877"/>
      <c r="DRP25" s="877"/>
      <c r="DRQ25" s="877"/>
      <c r="DRR25" s="877"/>
      <c r="DRS25" s="877"/>
      <c r="DRT25" s="877"/>
      <c r="DRU25" s="877"/>
      <c r="DRV25" s="877"/>
      <c r="DRW25" s="877"/>
      <c r="DRX25" s="877"/>
      <c r="DRY25" s="877"/>
      <c r="DRZ25" s="877"/>
      <c r="DSA25" s="877"/>
      <c r="DSB25" s="877"/>
      <c r="DSC25" s="877"/>
      <c r="DSD25" s="877"/>
      <c r="DSE25" s="877"/>
      <c r="DSF25" s="877"/>
      <c r="DSG25" s="877"/>
      <c r="DSH25" s="877"/>
      <c r="DSI25" s="877"/>
      <c r="DSJ25" s="877"/>
      <c r="DSK25" s="877"/>
      <c r="DSL25" s="877"/>
      <c r="DSM25" s="877"/>
      <c r="DSN25" s="877"/>
      <c r="DSO25" s="877"/>
      <c r="DSP25" s="877"/>
      <c r="DSQ25" s="877"/>
      <c r="DSR25" s="877"/>
      <c r="DSS25" s="877"/>
      <c r="DST25" s="877"/>
      <c r="DSU25" s="877"/>
      <c r="DSV25" s="877"/>
      <c r="DSW25" s="877"/>
      <c r="DSX25" s="877"/>
      <c r="DSY25" s="877"/>
      <c r="DSZ25" s="877"/>
      <c r="DTA25" s="877"/>
      <c r="DTB25" s="877"/>
      <c r="DTC25" s="877"/>
      <c r="DTD25" s="877"/>
      <c r="DTE25" s="877"/>
      <c r="DTF25" s="877"/>
      <c r="DTG25" s="877"/>
      <c r="DTH25" s="877"/>
      <c r="DTI25" s="877"/>
      <c r="DTJ25" s="877"/>
      <c r="DTK25" s="877"/>
      <c r="DTL25" s="877"/>
      <c r="DTM25" s="877"/>
      <c r="DTN25" s="877"/>
      <c r="DTO25" s="877"/>
      <c r="DTP25" s="877"/>
      <c r="DTQ25" s="877"/>
      <c r="DTR25" s="877"/>
      <c r="DTS25" s="877"/>
      <c r="DTT25" s="877"/>
      <c r="DTU25" s="877"/>
      <c r="DTV25" s="877"/>
      <c r="DTW25" s="877"/>
      <c r="DTX25" s="877"/>
      <c r="DTY25" s="877"/>
      <c r="DTZ25" s="877"/>
      <c r="DUA25" s="877"/>
      <c r="DUB25" s="877"/>
      <c r="DUC25" s="877"/>
      <c r="DUD25" s="877"/>
      <c r="DUE25" s="877"/>
      <c r="DUF25" s="877"/>
      <c r="DUG25" s="877"/>
      <c r="DUH25" s="877"/>
      <c r="DUI25" s="877"/>
      <c r="DUJ25" s="877"/>
      <c r="DUK25" s="877"/>
      <c r="DUL25" s="877"/>
      <c r="DUM25" s="877"/>
      <c r="DUN25" s="877"/>
      <c r="DUO25" s="877"/>
      <c r="DUP25" s="877"/>
      <c r="DUQ25" s="877"/>
      <c r="DUR25" s="877"/>
      <c r="DUS25" s="877"/>
      <c r="DUT25" s="877"/>
      <c r="DUU25" s="877"/>
      <c r="DUV25" s="877"/>
      <c r="DUW25" s="877"/>
      <c r="DUX25" s="877"/>
      <c r="DUY25" s="877"/>
      <c r="DUZ25" s="877"/>
      <c r="DVA25" s="877"/>
      <c r="DVB25" s="877"/>
      <c r="DVC25" s="877"/>
      <c r="DVD25" s="877"/>
      <c r="DVE25" s="877"/>
      <c r="DVF25" s="877"/>
      <c r="DVG25" s="877"/>
      <c r="DVH25" s="877"/>
      <c r="DVI25" s="877"/>
      <c r="DVJ25" s="877"/>
      <c r="DVK25" s="877"/>
      <c r="DVL25" s="877"/>
      <c r="DVM25" s="877"/>
      <c r="DVN25" s="877"/>
      <c r="DVO25" s="877"/>
      <c r="DVP25" s="877"/>
      <c r="DVQ25" s="877"/>
      <c r="DVR25" s="877"/>
      <c r="DVS25" s="877"/>
      <c r="DVT25" s="877"/>
      <c r="DVU25" s="877"/>
      <c r="DVV25" s="877"/>
      <c r="DVW25" s="877"/>
      <c r="DVX25" s="877"/>
      <c r="DVY25" s="877"/>
      <c r="DVZ25" s="877"/>
      <c r="DWA25" s="877"/>
      <c r="DWB25" s="877"/>
      <c r="DWC25" s="877"/>
      <c r="DWD25" s="877"/>
      <c r="DWE25" s="877"/>
      <c r="DWF25" s="877"/>
      <c r="DWG25" s="877"/>
      <c r="DWH25" s="877"/>
      <c r="DWI25" s="877"/>
      <c r="DWJ25" s="877"/>
      <c r="DWK25" s="877"/>
      <c r="DWL25" s="877"/>
      <c r="DWM25" s="877"/>
      <c r="DWN25" s="877"/>
      <c r="DWO25" s="877"/>
      <c r="DWP25" s="877"/>
      <c r="DWQ25" s="877"/>
      <c r="DWR25" s="877"/>
      <c r="DWS25" s="877"/>
      <c r="DWT25" s="877"/>
      <c r="DWU25" s="877"/>
      <c r="DWV25" s="877"/>
      <c r="DWW25" s="877"/>
      <c r="DWX25" s="877"/>
      <c r="DWY25" s="877"/>
      <c r="DWZ25" s="877"/>
      <c r="DXA25" s="877"/>
      <c r="DXB25" s="877"/>
      <c r="DXC25" s="877"/>
      <c r="DXD25" s="877"/>
      <c r="DXE25" s="877"/>
      <c r="DXF25" s="877"/>
      <c r="DXG25" s="877"/>
      <c r="DXH25" s="877"/>
      <c r="DXI25" s="877"/>
      <c r="DXJ25" s="877"/>
      <c r="DXK25" s="877"/>
      <c r="DXL25" s="877"/>
      <c r="DXM25" s="877"/>
      <c r="DXN25" s="877"/>
      <c r="DXO25" s="877"/>
      <c r="DXP25" s="877"/>
      <c r="DXQ25" s="877"/>
      <c r="DXR25" s="877"/>
      <c r="DXS25" s="877"/>
      <c r="DXT25" s="877"/>
      <c r="DXU25" s="877"/>
      <c r="DXV25" s="877"/>
      <c r="DXW25" s="877"/>
      <c r="DXX25" s="877"/>
      <c r="DXY25" s="877"/>
      <c r="DXZ25" s="877"/>
      <c r="DYA25" s="877"/>
      <c r="DYB25" s="877"/>
      <c r="DYC25" s="877"/>
      <c r="DYD25" s="877"/>
      <c r="DYE25" s="877"/>
      <c r="DYF25" s="877"/>
      <c r="DYG25" s="877"/>
      <c r="DYH25" s="877"/>
      <c r="DYI25" s="877"/>
      <c r="DYJ25" s="877"/>
      <c r="DYK25" s="877"/>
      <c r="DYL25" s="877"/>
      <c r="DYM25" s="877"/>
      <c r="DYN25" s="877"/>
      <c r="DYO25" s="877"/>
      <c r="DYP25" s="877"/>
      <c r="DYQ25" s="877"/>
      <c r="DYR25" s="877"/>
      <c r="DYS25" s="877"/>
      <c r="DYT25" s="877"/>
      <c r="DYU25" s="877"/>
      <c r="DYV25" s="877"/>
      <c r="DYW25" s="877"/>
      <c r="DYX25" s="877"/>
      <c r="DYY25" s="877"/>
      <c r="DYZ25" s="877"/>
      <c r="DZA25" s="877"/>
      <c r="DZB25" s="877"/>
      <c r="DZC25" s="877"/>
      <c r="DZD25" s="877"/>
      <c r="DZE25" s="877"/>
      <c r="DZF25" s="877"/>
      <c r="DZG25" s="877"/>
      <c r="DZH25" s="877"/>
      <c r="DZI25" s="877"/>
      <c r="DZJ25" s="877"/>
      <c r="DZK25" s="877"/>
      <c r="DZL25" s="877"/>
      <c r="DZM25" s="877"/>
      <c r="DZN25" s="877"/>
      <c r="DZO25" s="877"/>
      <c r="DZP25" s="877"/>
      <c r="DZQ25" s="877"/>
      <c r="DZR25" s="877"/>
      <c r="DZS25" s="877"/>
      <c r="DZT25" s="877"/>
      <c r="DZU25" s="877"/>
      <c r="DZV25" s="877"/>
      <c r="DZW25" s="877"/>
      <c r="DZX25" s="877"/>
      <c r="DZY25" s="877"/>
      <c r="DZZ25" s="877"/>
      <c r="EAA25" s="877"/>
      <c r="EAB25" s="877"/>
      <c r="EAC25" s="877"/>
      <c r="EAD25" s="877"/>
      <c r="EAE25" s="877"/>
      <c r="EAF25" s="877"/>
      <c r="EAG25" s="877"/>
      <c r="EAH25" s="877"/>
      <c r="EAI25" s="877"/>
      <c r="EAJ25" s="877"/>
      <c r="EAK25" s="877"/>
      <c r="EAL25" s="877"/>
      <c r="EAM25" s="877"/>
      <c r="EAN25" s="877"/>
      <c r="EAO25" s="877"/>
      <c r="EAP25" s="877"/>
      <c r="EAQ25" s="877"/>
      <c r="EAR25" s="877"/>
      <c r="EAS25" s="877"/>
      <c r="EAT25" s="877"/>
      <c r="EAU25" s="877"/>
      <c r="EAV25" s="877"/>
      <c r="EAW25" s="877"/>
      <c r="EAX25" s="877"/>
      <c r="EAY25" s="877"/>
      <c r="EAZ25" s="877"/>
      <c r="EBA25" s="877"/>
      <c r="EBB25" s="877"/>
      <c r="EBC25" s="877"/>
      <c r="EBD25" s="877"/>
      <c r="EBE25" s="877"/>
      <c r="EBF25" s="877"/>
      <c r="EBG25" s="877"/>
      <c r="EBH25" s="877"/>
      <c r="EBI25" s="877"/>
      <c r="EBJ25" s="877"/>
      <c r="EBK25" s="877"/>
      <c r="EBL25" s="877"/>
      <c r="EBM25" s="877"/>
      <c r="EBN25" s="877"/>
      <c r="EBO25" s="877"/>
      <c r="EBP25" s="877"/>
      <c r="EBQ25" s="877"/>
      <c r="EBR25" s="877"/>
      <c r="EBS25" s="877"/>
      <c r="EBT25" s="877"/>
      <c r="EBU25" s="877"/>
      <c r="EBV25" s="877"/>
      <c r="EBW25" s="877"/>
      <c r="EBX25" s="877"/>
      <c r="EBY25" s="877"/>
      <c r="EBZ25" s="877"/>
      <c r="ECA25" s="877"/>
      <c r="ECB25" s="877"/>
      <c r="ECC25" s="877"/>
      <c r="ECD25" s="877"/>
      <c r="ECE25" s="877"/>
      <c r="ECF25" s="877"/>
      <c r="ECG25" s="877"/>
      <c r="ECH25" s="877"/>
      <c r="ECI25" s="877"/>
      <c r="ECJ25" s="877"/>
      <c r="ECK25" s="877"/>
      <c r="ECL25" s="877"/>
      <c r="ECM25" s="877"/>
      <c r="ECN25" s="877"/>
      <c r="ECO25" s="877"/>
      <c r="ECP25" s="877"/>
      <c r="ECQ25" s="877"/>
      <c r="ECR25" s="877"/>
      <c r="ECS25" s="877"/>
      <c r="ECT25" s="877"/>
      <c r="ECU25" s="877"/>
      <c r="ECV25" s="877"/>
      <c r="ECW25" s="877"/>
      <c r="ECX25" s="877"/>
      <c r="ECY25" s="877"/>
      <c r="ECZ25" s="877"/>
      <c r="EDA25" s="877"/>
      <c r="EDB25" s="877"/>
      <c r="EDC25" s="877"/>
      <c r="EDD25" s="877"/>
      <c r="EDE25" s="877"/>
      <c r="EDF25" s="877"/>
      <c r="EDG25" s="877"/>
      <c r="EDH25" s="877"/>
      <c r="EDI25" s="877"/>
      <c r="EDJ25" s="877"/>
      <c r="EDK25" s="877"/>
      <c r="EDL25" s="877"/>
      <c r="EDM25" s="877"/>
      <c r="EDN25" s="877"/>
      <c r="EDO25" s="877"/>
      <c r="EDP25" s="877"/>
      <c r="EDQ25" s="877"/>
      <c r="EDR25" s="877"/>
      <c r="EDS25" s="877"/>
      <c r="EDT25" s="877"/>
      <c r="EDU25" s="877"/>
      <c r="EDV25" s="877"/>
      <c r="EDW25" s="877"/>
      <c r="EDX25" s="877"/>
      <c r="EDY25" s="877"/>
      <c r="EDZ25" s="877"/>
      <c r="EEA25" s="877"/>
      <c r="EEB25" s="877"/>
      <c r="EEC25" s="877"/>
      <c r="EED25" s="877"/>
      <c r="EEE25" s="877"/>
      <c r="EEF25" s="877"/>
      <c r="EEG25" s="877"/>
      <c r="EEH25" s="877"/>
      <c r="EEI25" s="877"/>
      <c r="EEJ25" s="877"/>
      <c r="EEK25" s="877"/>
      <c r="EEL25" s="877"/>
      <c r="EEM25" s="877"/>
      <c r="EEN25" s="877"/>
      <c r="EEO25" s="877"/>
      <c r="EEP25" s="877"/>
      <c r="EEQ25" s="877"/>
      <c r="EER25" s="877"/>
      <c r="EES25" s="877"/>
      <c r="EET25" s="877"/>
      <c r="EEU25" s="877"/>
      <c r="EEV25" s="877"/>
      <c r="EEW25" s="877"/>
      <c r="EEX25" s="877"/>
      <c r="EEY25" s="877"/>
      <c r="EEZ25" s="877"/>
      <c r="EFA25" s="877"/>
      <c r="EFB25" s="877"/>
      <c r="EFC25" s="877"/>
      <c r="EFD25" s="877"/>
      <c r="EFE25" s="877"/>
      <c r="EFF25" s="877"/>
      <c r="EFG25" s="877"/>
      <c r="EFH25" s="877"/>
      <c r="EFI25" s="877"/>
      <c r="EFJ25" s="877"/>
      <c r="EFK25" s="877"/>
      <c r="EFL25" s="877"/>
      <c r="EFM25" s="877"/>
      <c r="EFN25" s="877"/>
      <c r="EFO25" s="877"/>
      <c r="EFP25" s="877"/>
      <c r="EFQ25" s="877"/>
      <c r="EFR25" s="877"/>
      <c r="EFS25" s="877"/>
      <c r="EFT25" s="877"/>
      <c r="EFU25" s="877"/>
      <c r="EFV25" s="877"/>
      <c r="EFW25" s="877"/>
      <c r="EFX25" s="877"/>
      <c r="EFY25" s="877"/>
      <c r="EFZ25" s="877"/>
      <c r="EGA25" s="877"/>
      <c r="EGB25" s="877"/>
      <c r="EGC25" s="877"/>
      <c r="EGD25" s="877"/>
      <c r="EGE25" s="877"/>
      <c r="EGF25" s="877"/>
      <c r="EGG25" s="877"/>
      <c r="EGH25" s="877"/>
      <c r="EGI25" s="877"/>
      <c r="EGJ25" s="877"/>
      <c r="EGK25" s="877"/>
      <c r="EGL25" s="877"/>
      <c r="EGM25" s="877"/>
      <c r="EGN25" s="877"/>
      <c r="EGO25" s="877"/>
      <c r="EGP25" s="877"/>
      <c r="EGQ25" s="877"/>
      <c r="EGR25" s="877"/>
      <c r="EGS25" s="877"/>
      <c r="EGT25" s="877"/>
      <c r="EGU25" s="877"/>
      <c r="EGV25" s="877"/>
      <c r="EGW25" s="877"/>
      <c r="EGX25" s="877"/>
      <c r="EGY25" s="877"/>
      <c r="EGZ25" s="877"/>
      <c r="EHA25" s="877"/>
      <c r="EHB25" s="877"/>
      <c r="EHC25" s="877"/>
      <c r="EHD25" s="877"/>
      <c r="EHE25" s="877"/>
      <c r="EHF25" s="877"/>
      <c r="EHG25" s="877"/>
      <c r="EHH25" s="877"/>
      <c r="EHI25" s="877"/>
      <c r="EHJ25" s="877"/>
      <c r="EHK25" s="877"/>
      <c r="EHL25" s="877"/>
      <c r="EHM25" s="877"/>
      <c r="EHN25" s="877"/>
      <c r="EHO25" s="877"/>
      <c r="EHP25" s="877"/>
      <c r="EHQ25" s="877"/>
      <c r="EHR25" s="877"/>
      <c r="EHS25" s="877"/>
      <c r="EHT25" s="877"/>
      <c r="EHU25" s="877"/>
      <c r="EHV25" s="877"/>
      <c r="EHW25" s="877"/>
      <c r="EHX25" s="877"/>
      <c r="EHY25" s="877"/>
      <c r="EHZ25" s="877"/>
      <c r="EIA25" s="877"/>
      <c r="EIB25" s="877"/>
      <c r="EIC25" s="877"/>
      <c r="EID25" s="877"/>
      <c r="EIE25" s="877"/>
      <c r="EIF25" s="877"/>
      <c r="EIG25" s="877"/>
      <c r="EIH25" s="877"/>
      <c r="EII25" s="877"/>
      <c r="EIJ25" s="877"/>
      <c r="EIK25" s="877"/>
      <c r="EIL25" s="877"/>
      <c r="EIM25" s="877"/>
      <c r="EIN25" s="877"/>
      <c r="EIO25" s="877"/>
      <c r="EIP25" s="877"/>
      <c r="EIQ25" s="877"/>
      <c r="EIR25" s="877"/>
      <c r="EIS25" s="877"/>
      <c r="EIT25" s="877"/>
      <c r="EIU25" s="877"/>
      <c r="EIV25" s="877"/>
      <c r="EIW25" s="877"/>
      <c r="EIX25" s="877"/>
      <c r="EIY25" s="877"/>
      <c r="EIZ25" s="877"/>
      <c r="EJA25" s="877"/>
      <c r="EJB25" s="877"/>
      <c r="EJC25" s="877"/>
      <c r="EJD25" s="877"/>
      <c r="EJE25" s="877"/>
      <c r="EJF25" s="877"/>
      <c r="EJG25" s="877"/>
      <c r="EJH25" s="877"/>
      <c r="EJI25" s="877"/>
      <c r="EJJ25" s="877"/>
      <c r="EJK25" s="877"/>
      <c r="EJL25" s="877"/>
      <c r="EJM25" s="877"/>
      <c r="EJN25" s="877"/>
      <c r="EJO25" s="877"/>
      <c r="EJP25" s="877"/>
      <c r="EJQ25" s="877"/>
      <c r="EJR25" s="877"/>
      <c r="EJS25" s="877"/>
      <c r="EJT25" s="877"/>
      <c r="EJU25" s="877"/>
      <c r="EJV25" s="877"/>
      <c r="EJW25" s="877"/>
      <c r="EJX25" s="877"/>
      <c r="EJY25" s="877"/>
      <c r="EJZ25" s="877"/>
      <c r="EKA25" s="877"/>
      <c r="EKB25" s="877"/>
      <c r="EKC25" s="877"/>
      <c r="EKD25" s="877"/>
      <c r="EKE25" s="877"/>
      <c r="EKF25" s="877"/>
      <c r="EKG25" s="877"/>
      <c r="EKH25" s="877"/>
      <c r="EKI25" s="877"/>
      <c r="EKJ25" s="877"/>
      <c r="EKK25" s="877"/>
      <c r="EKL25" s="877"/>
      <c r="EKM25" s="877"/>
      <c r="EKN25" s="877"/>
      <c r="EKO25" s="877"/>
      <c r="EKP25" s="877"/>
      <c r="EKQ25" s="877"/>
      <c r="EKR25" s="877"/>
      <c r="EKS25" s="877"/>
      <c r="EKT25" s="877"/>
      <c r="EKU25" s="877"/>
      <c r="EKV25" s="877"/>
      <c r="EKW25" s="877"/>
      <c r="EKX25" s="877"/>
      <c r="EKY25" s="877"/>
      <c r="EKZ25" s="877"/>
      <c r="ELA25" s="877"/>
      <c r="ELB25" s="877"/>
      <c r="ELC25" s="877"/>
      <c r="ELD25" s="877"/>
      <c r="ELE25" s="877"/>
      <c r="ELF25" s="877"/>
      <c r="ELG25" s="877"/>
      <c r="ELH25" s="877"/>
      <c r="ELI25" s="877"/>
      <c r="ELJ25" s="877"/>
      <c r="ELK25" s="877"/>
      <c r="ELL25" s="877"/>
      <c r="ELM25" s="877"/>
      <c r="ELN25" s="877"/>
      <c r="ELO25" s="877"/>
      <c r="ELP25" s="877"/>
      <c r="ELQ25" s="877"/>
      <c r="ELR25" s="877"/>
      <c r="ELS25" s="877"/>
      <c r="ELT25" s="877"/>
      <c r="ELU25" s="877"/>
      <c r="ELV25" s="877"/>
      <c r="ELW25" s="877"/>
      <c r="ELX25" s="877"/>
      <c r="ELY25" s="877"/>
      <c r="ELZ25" s="877"/>
      <c r="EMA25" s="877"/>
      <c r="EMB25" s="877"/>
      <c r="EMC25" s="877"/>
      <c r="EMD25" s="877"/>
      <c r="EME25" s="877"/>
      <c r="EMF25" s="877"/>
      <c r="EMG25" s="877"/>
      <c r="EMH25" s="877"/>
      <c r="EMI25" s="877"/>
      <c r="EMJ25" s="877"/>
      <c r="EMK25" s="877"/>
      <c r="EML25" s="877"/>
      <c r="EMM25" s="877"/>
      <c r="EMN25" s="877"/>
      <c r="EMO25" s="877"/>
      <c r="EMP25" s="877"/>
      <c r="EMQ25" s="877"/>
      <c r="EMR25" s="877"/>
      <c r="EMS25" s="877"/>
      <c r="EMT25" s="877"/>
      <c r="EMU25" s="877"/>
      <c r="EMV25" s="877"/>
      <c r="EMW25" s="877"/>
      <c r="EMX25" s="877"/>
      <c r="EMY25" s="877"/>
      <c r="EMZ25" s="877"/>
      <c r="ENA25" s="877"/>
      <c r="ENB25" s="877"/>
      <c r="ENC25" s="877"/>
      <c r="END25" s="877"/>
      <c r="ENE25" s="877"/>
      <c r="ENF25" s="877"/>
      <c r="ENG25" s="877"/>
      <c r="ENH25" s="877"/>
      <c r="ENI25" s="877"/>
      <c r="ENJ25" s="877"/>
      <c r="ENK25" s="877"/>
      <c r="ENL25" s="877"/>
      <c r="ENM25" s="877"/>
      <c r="ENN25" s="877"/>
      <c r="ENO25" s="877"/>
      <c r="ENP25" s="877"/>
      <c r="ENQ25" s="877"/>
      <c r="ENR25" s="877"/>
      <c r="ENS25" s="877"/>
      <c r="ENT25" s="877"/>
      <c r="ENU25" s="877"/>
      <c r="ENV25" s="877"/>
      <c r="ENW25" s="877"/>
      <c r="ENX25" s="877"/>
      <c r="ENY25" s="877"/>
      <c r="ENZ25" s="877"/>
      <c r="EOA25" s="877"/>
      <c r="EOB25" s="877"/>
      <c r="EOC25" s="877"/>
      <c r="EOD25" s="877"/>
      <c r="EOE25" s="877"/>
      <c r="EOF25" s="877"/>
      <c r="EOG25" s="877"/>
      <c r="EOH25" s="877"/>
      <c r="EOI25" s="877"/>
      <c r="EOJ25" s="877"/>
      <c r="EOK25" s="877"/>
      <c r="EOL25" s="877"/>
      <c r="EOM25" s="877"/>
      <c r="EON25" s="877"/>
      <c r="EOO25" s="877"/>
      <c r="EOP25" s="877"/>
      <c r="EOQ25" s="877"/>
      <c r="EOR25" s="877"/>
      <c r="EOS25" s="877"/>
      <c r="EOT25" s="877"/>
      <c r="EOU25" s="877"/>
      <c r="EOV25" s="877"/>
      <c r="EOW25" s="877"/>
      <c r="EOX25" s="877"/>
      <c r="EOY25" s="877"/>
      <c r="EOZ25" s="877"/>
      <c r="EPA25" s="877"/>
      <c r="EPB25" s="877"/>
      <c r="EPC25" s="877"/>
      <c r="EPD25" s="877"/>
      <c r="EPE25" s="877"/>
      <c r="EPF25" s="877"/>
      <c r="EPG25" s="877"/>
      <c r="EPH25" s="877"/>
      <c r="EPI25" s="877"/>
      <c r="EPJ25" s="877"/>
      <c r="EPK25" s="877"/>
      <c r="EPL25" s="877"/>
      <c r="EPM25" s="877"/>
      <c r="EPN25" s="877"/>
      <c r="EPO25" s="877"/>
      <c r="EPP25" s="877"/>
      <c r="EPQ25" s="877"/>
      <c r="EPR25" s="877"/>
      <c r="EPS25" s="877"/>
      <c r="EPT25" s="877"/>
      <c r="EPU25" s="877"/>
      <c r="EPV25" s="877"/>
      <c r="EPW25" s="877"/>
      <c r="EPX25" s="877"/>
      <c r="EPY25" s="877"/>
      <c r="EPZ25" s="877"/>
      <c r="EQA25" s="877"/>
      <c r="EQB25" s="877"/>
      <c r="EQC25" s="877"/>
      <c r="EQD25" s="877"/>
      <c r="EQE25" s="877"/>
      <c r="EQF25" s="877"/>
      <c r="EQG25" s="877"/>
      <c r="EQH25" s="877"/>
      <c r="EQI25" s="877"/>
      <c r="EQJ25" s="877"/>
      <c r="EQK25" s="877"/>
      <c r="EQL25" s="877"/>
      <c r="EQM25" s="877"/>
      <c r="EQN25" s="877"/>
      <c r="EQO25" s="877"/>
      <c r="EQP25" s="877"/>
      <c r="EQQ25" s="877"/>
      <c r="EQR25" s="877"/>
      <c r="EQS25" s="877"/>
      <c r="EQT25" s="877"/>
      <c r="EQU25" s="877"/>
      <c r="EQV25" s="877"/>
      <c r="EQW25" s="877"/>
      <c r="EQX25" s="877"/>
      <c r="EQY25" s="877"/>
      <c r="EQZ25" s="877"/>
      <c r="ERA25" s="877"/>
      <c r="ERB25" s="877"/>
      <c r="ERC25" s="877"/>
      <c r="ERD25" s="877"/>
      <c r="ERE25" s="877"/>
      <c r="ERF25" s="877"/>
      <c r="ERG25" s="877"/>
      <c r="ERH25" s="877"/>
      <c r="ERI25" s="877"/>
      <c r="ERJ25" s="877"/>
      <c r="ERK25" s="877"/>
      <c r="ERL25" s="877"/>
      <c r="ERM25" s="877"/>
      <c r="ERN25" s="877"/>
      <c r="ERO25" s="877"/>
      <c r="ERP25" s="877"/>
      <c r="ERQ25" s="877"/>
      <c r="ERR25" s="877"/>
      <c r="ERS25" s="877"/>
      <c r="ERT25" s="877"/>
      <c r="ERU25" s="877"/>
      <c r="ERV25" s="877"/>
      <c r="ERW25" s="877"/>
      <c r="ERX25" s="877"/>
      <c r="ERY25" s="877"/>
      <c r="ERZ25" s="877"/>
      <c r="ESA25" s="877"/>
      <c r="ESB25" s="877"/>
      <c r="ESC25" s="877"/>
      <c r="ESD25" s="877"/>
      <c r="ESE25" s="877"/>
      <c r="ESF25" s="877"/>
      <c r="ESG25" s="877"/>
      <c r="ESH25" s="877"/>
      <c r="ESI25" s="877"/>
      <c r="ESJ25" s="877"/>
      <c r="ESK25" s="877"/>
      <c r="ESL25" s="877"/>
      <c r="ESM25" s="877"/>
      <c r="ESN25" s="877"/>
      <c r="ESO25" s="877"/>
      <c r="ESP25" s="877"/>
      <c r="ESQ25" s="877"/>
      <c r="ESR25" s="877"/>
      <c r="ESS25" s="877"/>
      <c r="EST25" s="877"/>
      <c r="ESU25" s="877"/>
      <c r="ESV25" s="877"/>
      <c r="ESW25" s="877"/>
      <c r="ESX25" s="877"/>
      <c r="ESY25" s="877"/>
      <c r="ESZ25" s="877"/>
      <c r="ETA25" s="877"/>
      <c r="ETB25" s="877"/>
      <c r="ETC25" s="877"/>
      <c r="ETD25" s="877"/>
      <c r="ETE25" s="877"/>
      <c r="ETF25" s="877"/>
      <c r="ETG25" s="877"/>
      <c r="ETH25" s="877"/>
      <c r="ETI25" s="877"/>
      <c r="ETJ25" s="877"/>
      <c r="ETK25" s="877"/>
      <c r="ETL25" s="877"/>
      <c r="ETM25" s="877"/>
      <c r="ETN25" s="877"/>
      <c r="ETO25" s="877"/>
      <c r="ETP25" s="877"/>
      <c r="ETQ25" s="877"/>
      <c r="ETR25" s="877"/>
      <c r="ETS25" s="877"/>
      <c r="ETT25" s="877"/>
      <c r="ETU25" s="877"/>
      <c r="ETV25" s="877"/>
      <c r="ETW25" s="877"/>
      <c r="ETX25" s="877"/>
      <c r="ETY25" s="877"/>
      <c r="ETZ25" s="877"/>
      <c r="EUA25" s="877"/>
      <c r="EUB25" s="877"/>
      <c r="EUC25" s="877"/>
      <c r="EUD25" s="877"/>
      <c r="EUE25" s="877"/>
      <c r="EUF25" s="877"/>
      <c r="EUG25" s="877"/>
      <c r="EUH25" s="877"/>
      <c r="EUI25" s="877"/>
      <c r="EUJ25" s="877"/>
      <c r="EUK25" s="877"/>
      <c r="EUL25" s="877"/>
      <c r="EUM25" s="877"/>
      <c r="EUN25" s="877"/>
      <c r="EUO25" s="877"/>
      <c r="EUP25" s="877"/>
      <c r="EUQ25" s="877"/>
      <c r="EUR25" s="877"/>
      <c r="EUS25" s="877"/>
      <c r="EUT25" s="877"/>
      <c r="EUU25" s="877"/>
      <c r="EUV25" s="877"/>
      <c r="EUW25" s="877"/>
      <c r="EUX25" s="877"/>
      <c r="EUY25" s="877"/>
      <c r="EUZ25" s="877"/>
      <c r="EVA25" s="877"/>
      <c r="EVB25" s="877"/>
      <c r="EVC25" s="877"/>
      <c r="EVD25" s="877"/>
      <c r="EVE25" s="877"/>
      <c r="EVF25" s="877"/>
      <c r="EVG25" s="877"/>
      <c r="EVH25" s="877"/>
      <c r="EVI25" s="877"/>
      <c r="EVJ25" s="877"/>
      <c r="EVK25" s="877"/>
      <c r="EVL25" s="877"/>
      <c r="EVM25" s="877"/>
      <c r="EVN25" s="877"/>
      <c r="EVO25" s="877"/>
      <c r="EVP25" s="877"/>
      <c r="EVQ25" s="877"/>
      <c r="EVR25" s="877"/>
      <c r="EVS25" s="877"/>
      <c r="EVT25" s="877"/>
      <c r="EVU25" s="877"/>
      <c r="EVV25" s="877"/>
      <c r="EVW25" s="877"/>
      <c r="EVX25" s="877"/>
      <c r="EVY25" s="877"/>
      <c r="EVZ25" s="877"/>
      <c r="EWA25" s="877"/>
      <c r="EWB25" s="877"/>
      <c r="EWC25" s="877"/>
      <c r="EWD25" s="877"/>
      <c r="EWE25" s="877"/>
      <c r="EWF25" s="877"/>
      <c r="EWG25" s="877"/>
      <c r="EWH25" s="877"/>
      <c r="EWI25" s="877"/>
      <c r="EWJ25" s="877"/>
      <c r="EWK25" s="877"/>
      <c r="EWL25" s="877"/>
      <c r="EWM25" s="877"/>
      <c r="EWN25" s="877"/>
      <c r="EWO25" s="877"/>
      <c r="EWP25" s="877"/>
      <c r="EWQ25" s="877"/>
      <c r="EWR25" s="877"/>
      <c r="EWS25" s="877"/>
      <c r="EWT25" s="877"/>
      <c r="EWU25" s="877"/>
      <c r="EWV25" s="877"/>
      <c r="EWW25" s="877"/>
      <c r="EWX25" s="877"/>
      <c r="EWY25" s="877"/>
      <c r="EWZ25" s="877"/>
      <c r="EXA25" s="877"/>
      <c r="EXB25" s="877"/>
      <c r="EXC25" s="877"/>
      <c r="EXD25" s="877"/>
      <c r="EXE25" s="877"/>
      <c r="EXF25" s="877"/>
      <c r="EXG25" s="877"/>
      <c r="EXH25" s="877"/>
      <c r="EXI25" s="877"/>
      <c r="EXJ25" s="877"/>
      <c r="EXK25" s="877"/>
      <c r="EXL25" s="877"/>
      <c r="EXM25" s="877"/>
      <c r="EXN25" s="877"/>
      <c r="EXO25" s="877"/>
      <c r="EXP25" s="877"/>
      <c r="EXQ25" s="877"/>
      <c r="EXR25" s="877"/>
      <c r="EXS25" s="877"/>
      <c r="EXT25" s="877"/>
      <c r="EXU25" s="877"/>
      <c r="EXV25" s="877"/>
      <c r="EXW25" s="877"/>
      <c r="EXX25" s="877"/>
      <c r="EXY25" s="877"/>
      <c r="EXZ25" s="877"/>
      <c r="EYA25" s="877"/>
      <c r="EYB25" s="877"/>
      <c r="EYC25" s="877"/>
      <c r="EYD25" s="877"/>
      <c r="EYE25" s="877"/>
      <c r="EYF25" s="877"/>
      <c r="EYG25" s="877"/>
      <c r="EYH25" s="877"/>
      <c r="EYI25" s="877"/>
      <c r="EYJ25" s="877"/>
      <c r="EYK25" s="877"/>
      <c r="EYL25" s="877"/>
      <c r="EYM25" s="877"/>
      <c r="EYN25" s="877"/>
      <c r="EYO25" s="877"/>
      <c r="EYP25" s="877"/>
      <c r="EYQ25" s="877"/>
      <c r="EYR25" s="877"/>
      <c r="EYS25" s="877"/>
      <c r="EYT25" s="877"/>
      <c r="EYU25" s="877"/>
      <c r="EYV25" s="877"/>
      <c r="EYW25" s="877"/>
      <c r="EYX25" s="877"/>
      <c r="EYY25" s="877"/>
      <c r="EYZ25" s="877"/>
      <c r="EZA25" s="877"/>
      <c r="EZB25" s="877"/>
      <c r="EZC25" s="877"/>
      <c r="EZD25" s="877"/>
      <c r="EZE25" s="877"/>
      <c r="EZF25" s="877"/>
      <c r="EZG25" s="877"/>
      <c r="EZH25" s="877"/>
      <c r="EZI25" s="877"/>
      <c r="EZJ25" s="877"/>
      <c r="EZK25" s="877"/>
      <c r="EZL25" s="877"/>
      <c r="EZM25" s="877"/>
      <c r="EZN25" s="877"/>
      <c r="EZO25" s="877"/>
      <c r="EZP25" s="877"/>
      <c r="EZQ25" s="877"/>
      <c r="EZR25" s="877"/>
      <c r="EZS25" s="877"/>
      <c r="EZT25" s="877"/>
      <c r="EZU25" s="877"/>
      <c r="EZV25" s="877"/>
      <c r="EZW25" s="877"/>
      <c r="EZX25" s="877"/>
      <c r="EZY25" s="877"/>
      <c r="EZZ25" s="877"/>
      <c r="FAA25" s="877"/>
      <c r="FAB25" s="877"/>
      <c r="FAC25" s="877"/>
      <c r="FAD25" s="877"/>
      <c r="FAE25" s="877"/>
      <c r="FAF25" s="877"/>
      <c r="FAG25" s="877"/>
      <c r="FAH25" s="877"/>
      <c r="FAI25" s="877"/>
      <c r="FAJ25" s="877"/>
      <c r="FAK25" s="877"/>
      <c r="FAL25" s="877"/>
      <c r="FAM25" s="877"/>
      <c r="FAN25" s="877"/>
      <c r="FAO25" s="877"/>
      <c r="FAP25" s="877"/>
      <c r="FAQ25" s="877"/>
      <c r="FAR25" s="877"/>
      <c r="FAS25" s="877"/>
      <c r="FAT25" s="877"/>
      <c r="FAU25" s="877"/>
      <c r="FAV25" s="877"/>
      <c r="FAW25" s="877"/>
      <c r="FAX25" s="877"/>
      <c r="FAY25" s="877"/>
      <c r="FAZ25" s="877"/>
      <c r="FBA25" s="877"/>
      <c r="FBB25" s="877"/>
      <c r="FBC25" s="877"/>
      <c r="FBD25" s="877"/>
      <c r="FBE25" s="877"/>
      <c r="FBF25" s="877"/>
      <c r="FBG25" s="877"/>
      <c r="FBH25" s="877"/>
      <c r="FBI25" s="877"/>
      <c r="FBJ25" s="877"/>
      <c r="FBK25" s="877"/>
      <c r="FBL25" s="877"/>
      <c r="FBM25" s="877"/>
      <c r="FBN25" s="877"/>
      <c r="FBO25" s="877"/>
      <c r="FBP25" s="877"/>
      <c r="FBQ25" s="877"/>
      <c r="FBR25" s="877"/>
      <c r="FBS25" s="877"/>
      <c r="FBT25" s="877"/>
      <c r="FBU25" s="877"/>
      <c r="FBV25" s="877"/>
      <c r="FBW25" s="877"/>
      <c r="FBX25" s="877"/>
      <c r="FBY25" s="877"/>
      <c r="FBZ25" s="877"/>
      <c r="FCA25" s="877"/>
      <c r="FCB25" s="877"/>
      <c r="FCC25" s="877"/>
      <c r="FCD25" s="877"/>
      <c r="FCE25" s="877"/>
      <c r="FCF25" s="877"/>
      <c r="FCG25" s="877"/>
      <c r="FCH25" s="877"/>
      <c r="FCI25" s="877"/>
      <c r="FCJ25" s="877"/>
      <c r="FCK25" s="877"/>
      <c r="FCL25" s="877"/>
      <c r="FCM25" s="877"/>
      <c r="FCN25" s="877"/>
      <c r="FCO25" s="877"/>
      <c r="FCP25" s="877"/>
      <c r="FCQ25" s="877"/>
      <c r="FCR25" s="877"/>
      <c r="FCS25" s="877"/>
      <c r="FCT25" s="877"/>
      <c r="FCU25" s="877"/>
      <c r="FCV25" s="877"/>
      <c r="FCW25" s="877"/>
      <c r="FCX25" s="877"/>
      <c r="FCY25" s="877"/>
      <c r="FCZ25" s="877"/>
      <c r="FDA25" s="877"/>
      <c r="FDB25" s="877"/>
      <c r="FDC25" s="877"/>
      <c r="FDD25" s="877"/>
      <c r="FDE25" s="877"/>
      <c r="FDF25" s="877"/>
      <c r="FDG25" s="877"/>
      <c r="FDH25" s="877"/>
      <c r="FDI25" s="877"/>
      <c r="FDJ25" s="877"/>
      <c r="FDK25" s="877"/>
      <c r="FDL25" s="877"/>
      <c r="FDM25" s="877"/>
      <c r="FDN25" s="877"/>
      <c r="FDO25" s="877"/>
      <c r="FDP25" s="877"/>
      <c r="FDQ25" s="877"/>
      <c r="FDR25" s="877"/>
      <c r="FDS25" s="877"/>
      <c r="FDT25" s="877"/>
      <c r="FDU25" s="877"/>
      <c r="FDV25" s="877"/>
      <c r="FDW25" s="877"/>
      <c r="FDX25" s="877"/>
      <c r="FDY25" s="877"/>
      <c r="FDZ25" s="877"/>
      <c r="FEA25" s="877"/>
      <c r="FEB25" s="877"/>
      <c r="FEC25" s="877"/>
      <c r="FED25" s="877"/>
      <c r="FEE25" s="877"/>
      <c r="FEF25" s="877"/>
      <c r="FEG25" s="877"/>
      <c r="FEH25" s="877"/>
      <c r="FEI25" s="877"/>
      <c r="FEJ25" s="877"/>
      <c r="FEK25" s="877"/>
      <c r="FEL25" s="877"/>
      <c r="FEM25" s="877"/>
      <c r="FEN25" s="877"/>
      <c r="FEO25" s="877"/>
      <c r="FEP25" s="877"/>
      <c r="FEQ25" s="877"/>
      <c r="FER25" s="877"/>
      <c r="FES25" s="877"/>
      <c r="FET25" s="877"/>
      <c r="FEU25" s="877"/>
      <c r="FEV25" s="877"/>
      <c r="FEW25" s="877"/>
      <c r="FEX25" s="877"/>
      <c r="FEY25" s="877"/>
      <c r="FEZ25" s="877"/>
      <c r="FFA25" s="877"/>
      <c r="FFB25" s="877"/>
      <c r="FFC25" s="877"/>
      <c r="FFD25" s="877"/>
      <c r="FFE25" s="877"/>
      <c r="FFF25" s="877"/>
      <c r="FFG25" s="877"/>
      <c r="FFH25" s="877"/>
      <c r="FFI25" s="877"/>
      <c r="FFJ25" s="877"/>
      <c r="FFK25" s="877"/>
      <c r="FFL25" s="877"/>
      <c r="FFM25" s="877"/>
      <c r="FFN25" s="877"/>
      <c r="FFO25" s="877"/>
      <c r="FFP25" s="877"/>
      <c r="FFQ25" s="877"/>
      <c r="FFR25" s="877"/>
      <c r="FFS25" s="877"/>
      <c r="FFT25" s="877"/>
      <c r="FFU25" s="877"/>
      <c r="FFV25" s="877"/>
      <c r="FFW25" s="877"/>
      <c r="FFX25" s="877"/>
      <c r="FFY25" s="877"/>
      <c r="FFZ25" s="877"/>
      <c r="FGA25" s="877"/>
      <c r="FGB25" s="877"/>
      <c r="FGC25" s="877"/>
      <c r="FGD25" s="877"/>
      <c r="FGE25" s="877"/>
      <c r="FGF25" s="877"/>
      <c r="FGG25" s="877"/>
      <c r="FGH25" s="877"/>
      <c r="FGI25" s="877"/>
      <c r="FGJ25" s="877"/>
      <c r="FGK25" s="877"/>
      <c r="FGL25" s="877"/>
      <c r="FGM25" s="877"/>
      <c r="FGN25" s="877"/>
      <c r="FGO25" s="877"/>
      <c r="FGP25" s="877"/>
      <c r="FGQ25" s="877"/>
      <c r="FGR25" s="877"/>
      <c r="FGS25" s="877"/>
      <c r="FGT25" s="877"/>
      <c r="FGU25" s="877"/>
      <c r="FGV25" s="877"/>
      <c r="FGW25" s="877"/>
      <c r="FGX25" s="877"/>
      <c r="FGY25" s="877"/>
      <c r="FGZ25" s="877"/>
      <c r="FHA25" s="877"/>
      <c r="FHB25" s="877"/>
      <c r="FHC25" s="877"/>
      <c r="FHD25" s="877"/>
      <c r="FHE25" s="877"/>
      <c r="FHF25" s="877"/>
      <c r="FHG25" s="877"/>
      <c r="FHH25" s="877"/>
      <c r="FHI25" s="877"/>
      <c r="FHJ25" s="877"/>
      <c r="FHK25" s="877"/>
      <c r="FHL25" s="877"/>
      <c r="FHM25" s="877"/>
      <c r="FHN25" s="877"/>
      <c r="FHO25" s="877"/>
      <c r="FHP25" s="877"/>
      <c r="FHQ25" s="877"/>
      <c r="FHR25" s="877"/>
      <c r="FHS25" s="877"/>
      <c r="FHT25" s="877"/>
      <c r="FHU25" s="877"/>
      <c r="FHV25" s="877"/>
      <c r="FHW25" s="877"/>
      <c r="FHX25" s="877"/>
      <c r="FHY25" s="877"/>
      <c r="FHZ25" s="877"/>
      <c r="FIA25" s="877"/>
      <c r="FIB25" s="877"/>
      <c r="FIC25" s="877"/>
      <c r="FID25" s="877"/>
      <c r="FIE25" s="877"/>
      <c r="FIF25" s="877"/>
      <c r="FIG25" s="877"/>
      <c r="FIH25" s="877"/>
      <c r="FII25" s="877"/>
      <c r="FIJ25" s="877"/>
      <c r="FIK25" s="877"/>
      <c r="FIL25" s="877"/>
      <c r="FIM25" s="877"/>
      <c r="FIN25" s="877"/>
      <c r="FIO25" s="877"/>
      <c r="FIP25" s="877"/>
      <c r="FIQ25" s="877"/>
      <c r="FIR25" s="877"/>
      <c r="FIS25" s="877"/>
      <c r="FIT25" s="877"/>
      <c r="FIU25" s="877"/>
      <c r="FIV25" s="877"/>
      <c r="FIW25" s="877"/>
      <c r="FIX25" s="877"/>
      <c r="FIY25" s="877"/>
      <c r="FIZ25" s="877"/>
      <c r="FJA25" s="877"/>
      <c r="FJB25" s="877"/>
      <c r="FJC25" s="877"/>
      <c r="FJD25" s="877"/>
      <c r="FJE25" s="877"/>
      <c r="FJF25" s="877"/>
      <c r="FJG25" s="877"/>
      <c r="FJH25" s="877"/>
      <c r="FJI25" s="877"/>
      <c r="FJJ25" s="877"/>
      <c r="FJK25" s="877"/>
      <c r="FJL25" s="877"/>
      <c r="FJM25" s="877"/>
      <c r="FJN25" s="877"/>
      <c r="FJO25" s="877"/>
      <c r="FJP25" s="877"/>
      <c r="FJQ25" s="877"/>
      <c r="FJR25" s="877"/>
      <c r="FJS25" s="877"/>
      <c r="FJT25" s="877"/>
      <c r="FJU25" s="877"/>
      <c r="FJV25" s="877"/>
      <c r="FJW25" s="877"/>
      <c r="FJX25" s="877"/>
      <c r="FJY25" s="877"/>
      <c r="FJZ25" s="877"/>
      <c r="FKA25" s="877"/>
      <c r="FKB25" s="877"/>
      <c r="FKC25" s="877"/>
      <c r="FKD25" s="877"/>
      <c r="FKE25" s="877"/>
      <c r="FKF25" s="877"/>
      <c r="FKG25" s="877"/>
      <c r="FKH25" s="877"/>
      <c r="FKI25" s="877"/>
      <c r="FKJ25" s="877"/>
      <c r="FKK25" s="877"/>
      <c r="FKL25" s="877"/>
      <c r="FKM25" s="877"/>
      <c r="FKN25" s="877"/>
      <c r="FKO25" s="877"/>
      <c r="FKP25" s="877"/>
      <c r="FKQ25" s="877"/>
      <c r="FKR25" s="877"/>
      <c r="FKS25" s="877"/>
      <c r="FKT25" s="877"/>
      <c r="FKU25" s="877"/>
      <c r="FKV25" s="877"/>
      <c r="FKW25" s="877"/>
      <c r="FKX25" s="877"/>
      <c r="FKY25" s="877"/>
      <c r="FKZ25" s="877"/>
      <c r="FLA25" s="877"/>
      <c r="FLB25" s="877"/>
      <c r="FLC25" s="877"/>
      <c r="FLD25" s="877"/>
      <c r="FLE25" s="877"/>
      <c r="FLF25" s="877"/>
      <c r="FLG25" s="877"/>
      <c r="FLH25" s="877"/>
      <c r="FLI25" s="877"/>
      <c r="FLJ25" s="877"/>
      <c r="FLK25" s="877"/>
      <c r="FLL25" s="877"/>
      <c r="FLM25" s="877"/>
      <c r="FLN25" s="877"/>
      <c r="FLO25" s="877"/>
      <c r="FLP25" s="877"/>
      <c r="FLQ25" s="877"/>
      <c r="FLR25" s="877"/>
      <c r="FLS25" s="877"/>
      <c r="FLT25" s="877"/>
      <c r="FLU25" s="877"/>
      <c r="FLV25" s="877"/>
      <c r="FLW25" s="877"/>
      <c r="FLX25" s="877"/>
      <c r="FLY25" s="877"/>
      <c r="FLZ25" s="877"/>
      <c r="FMA25" s="877"/>
      <c r="FMB25" s="877"/>
      <c r="FMC25" s="877"/>
      <c r="FMD25" s="877"/>
      <c r="FME25" s="877"/>
      <c r="FMF25" s="877"/>
      <c r="FMG25" s="877"/>
      <c r="FMH25" s="877"/>
      <c r="FMI25" s="877"/>
      <c r="FMJ25" s="877"/>
      <c r="FMK25" s="877"/>
      <c r="FML25" s="877"/>
      <c r="FMM25" s="877"/>
      <c r="FMN25" s="877"/>
      <c r="FMO25" s="877"/>
      <c r="FMP25" s="877"/>
      <c r="FMQ25" s="877"/>
      <c r="FMR25" s="877"/>
      <c r="FMS25" s="877"/>
      <c r="FMT25" s="877"/>
      <c r="FMU25" s="877"/>
      <c r="FMV25" s="877"/>
      <c r="FMW25" s="877"/>
      <c r="FMX25" s="877"/>
      <c r="FMY25" s="877"/>
      <c r="FMZ25" s="877"/>
      <c r="FNA25" s="877"/>
      <c r="FNB25" s="877"/>
      <c r="FNC25" s="877"/>
      <c r="FND25" s="877"/>
      <c r="FNE25" s="877"/>
      <c r="FNF25" s="877"/>
      <c r="FNG25" s="877"/>
      <c r="FNH25" s="877"/>
      <c r="FNI25" s="877"/>
      <c r="FNJ25" s="877"/>
      <c r="FNK25" s="877"/>
      <c r="FNL25" s="877"/>
      <c r="FNM25" s="877"/>
      <c r="FNN25" s="877"/>
      <c r="FNO25" s="877"/>
      <c r="FNP25" s="877"/>
      <c r="FNQ25" s="877"/>
      <c r="FNR25" s="877"/>
      <c r="FNS25" s="877"/>
      <c r="FNT25" s="877"/>
      <c r="FNU25" s="877"/>
      <c r="FNV25" s="877"/>
      <c r="FNW25" s="877"/>
      <c r="FNX25" s="877"/>
      <c r="FNY25" s="877"/>
      <c r="FNZ25" s="877"/>
      <c r="FOA25" s="877"/>
      <c r="FOB25" s="877"/>
      <c r="FOC25" s="877"/>
      <c r="FOD25" s="877"/>
      <c r="FOE25" s="877"/>
      <c r="FOF25" s="877"/>
      <c r="FOG25" s="877"/>
      <c r="FOH25" s="877"/>
      <c r="FOI25" s="877"/>
      <c r="FOJ25" s="877"/>
      <c r="FOK25" s="877"/>
      <c r="FOL25" s="877"/>
      <c r="FOM25" s="877"/>
      <c r="FON25" s="877"/>
      <c r="FOO25" s="877"/>
      <c r="FOP25" s="877"/>
      <c r="FOQ25" s="877"/>
      <c r="FOR25" s="877"/>
      <c r="FOS25" s="877"/>
      <c r="FOT25" s="877"/>
      <c r="FOU25" s="877"/>
      <c r="FOV25" s="877"/>
      <c r="FOW25" s="877"/>
      <c r="FOX25" s="877"/>
      <c r="FOY25" s="877"/>
      <c r="FOZ25" s="877"/>
      <c r="FPA25" s="877"/>
      <c r="FPB25" s="877"/>
      <c r="FPC25" s="877"/>
      <c r="FPD25" s="877"/>
      <c r="FPE25" s="877"/>
      <c r="FPF25" s="877"/>
      <c r="FPG25" s="877"/>
      <c r="FPH25" s="877"/>
      <c r="FPI25" s="877"/>
      <c r="FPJ25" s="877"/>
      <c r="FPK25" s="877"/>
      <c r="FPL25" s="877"/>
      <c r="FPM25" s="877"/>
      <c r="FPN25" s="877"/>
      <c r="FPO25" s="877"/>
      <c r="FPP25" s="877"/>
      <c r="FPQ25" s="877"/>
      <c r="FPR25" s="877"/>
      <c r="FPS25" s="877"/>
      <c r="FPT25" s="877"/>
      <c r="FPU25" s="877"/>
      <c r="FPV25" s="877"/>
      <c r="FPW25" s="877"/>
      <c r="FPX25" s="877"/>
      <c r="FPY25" s="877"/>
      <c r="FPZ25" s="877"/>
      <c r="FQA25" s="877"/>
      <c r="FQB25" s="877"/>
      <c r="FQC25" s="877"/>
      <c r="FQD25" s="877"/>
      <c r="FQE25" s="877"/>
      <c r="FQF25" s="877"/>
      <c r="FQG25" s="877"/>
      <c r="FQH25" s="877"/>
      <c r="FQI25" s="877"/>
      <c r="FQJ25" s="877"/>
      <c r="FQK25" s="877"/>
      <c r="FQL25" s="877"/>
      <c r="FQM25" s="877"/>
      <c r="FQN25" s="877"/>
      <c r="FQO25" s="877"/>
      <c r="FQP25" s="877"/>
      <c r="FQQ25" s="877"/>
      <c r="FQR25" s="877"/>
      <c r="FQS25" s="877"/>
      <c r="FQT25" s="877"/>
      <c r="FQU25" s="877"/>
      <c r="FQV25" s="877"/>
      <c r="FQW25" s="877"/>
      <c r="FQX25" s="877"/>
      <c r="FQY25" s="877"/>
      <c r="FQZ25" s="877"/>
      <c r="FRA25" s="877"/>
      <c r="FRB25" s="877"/>
      <c r="FRC25" s="877"/>
      <c r="FRD25" s="877"/>
      <c r="FRE25" s="877"/>
      <c r="FRF25" s="877"/>
      <c r="FRG25" s="877"/>
      <c r="FRH25" s="877"/>
      <c r="FRI25" s="877"/>
      <c r="FRJ25" s="877"/>
      <c r="FRK25" s="877"/>
      <c r="FRL25" s="877"/>
      <c r="FRM25" s="877"/>
      <c r="FRN25" s="877"/>
      <c r="FRO25" s="877"/>
      <c r="FRP25" s="877"/>
      <c r="FRQ25" s="877"/>
      <c r="FRR25" s="877"/>
      <c r="FRS25" s="877"/>
      <c r="FRT25" s="877"/>
      <c r="FRU25" s="877"/>
      <c r="FRV25" s="877"/>
      <c r="FRW25" s="877"/>
      <c r="FRX25" s="877"/>
      <c r="FRY25" s="877"/>
      <c r="FRZ25" s="877"/>
      <c r="FSA25" s="877"/>
      <c r="FSB25" s="877"/>
      <c r="FSC25" s="877"/>
      <c r="FSD25" s="877"/>
      <c r="FSE25" s="877"/>
      <c r="FSF25" s="877"/>
      <c r="FSG25" s="877"/>
      <c r="FSH25" s="877"/>
      <c r="FSI25" s="877"/>
      <c r="FSJ25" s="877"/>
      <c r="FSK25" s="877"/>
      <c r="FSL25" s="877"/>
      <c r="FSM25" s="877"/>
      <c r="FSN25" s="877"/>
      <c r="FSO25" s="877"/>
      <c r="FSP25" s="877"/>
      <c r="FSQ25" s="877"/>
      <c r="FSR25" s="877"/>
      <c r="FSS25" s="877"/>
      <c r="FST25" s="877"/>
      <c r="FSU25" s="877"/>
      <c r="FSV25" s="877"/>
      <c r="FSW25" s="877"/>
      <c r="FSX25" s="877"/>
      <c r="FSY25" s="877"/>
      <c r="FSZ25" s="877"/>
      <c r="FTA25" s="877"/>
      <c r="FTB25" s="877"/>
      <c r="FTC25" s="877"/>
      <c r="FTD25" s="877"/>
      <c r="FTE25" s="877"/>
      <c r="FTF25" s="877"/>
      <c r="FTG25" s="877"/>
      <c r="FTH25" s="877"/>
      <c r="FTI25" s="877"/>
      <c r="FTJ25" s="877"/>
      <c r="FTK25" s="877"/>
      <c r="FTL25" s="877"/>
      <c r="FTM25" s="877"/>
      <c r="FTN25" s="877"/>
      <c r="FTO25" s="877"/>
      <c r="FTP25" s="877"/>
      <c r="FTQ25" s="877"/>
      <c r="FTR25" s="877"/>
      <c r="FTS25" s="877"/>
      <c r="FTT25" s="877"/>
      <c r="FTU25" s="877"/>
      <c r="FTV25" s="877"/>
      <c r="FTW25" s="877"/>
      <c r="FTX25" s="877"/>
      <c r="FTY25" s="877"/>
      <c r="FTZ25" s="877"/>
      <c r="FUA25" s="877"/>
      <c r="FUB25" s="877"/>
      <c r="FUC25" s="877"/>
      <c r="FUD25" s="877"/>
      <c r="FUE25" s="877"/>
      <c r="FUF25" s="877"/>
      <c r="FUG25" s="877"/>
      <c r="FUH25" s="877"/>
      <c r="FUI25" s="877"/>
      <c r="FUJ25" s="877"/>
      <c r="FUK25" s="877"/>
      <c r="FUL25" s="877"/>
      <c r="FUM25" s="877"/>
      <c r="FUN25" s="877"/>
      <c r="FUO25" s="877"/>
      <c r="FUP25" s="877"/>
      <c r="FUQ25" s="877"/>
      <c r="FUR25" s="877"/>
      <c r="FUS25" s="877"/>
      <c r="FUT25" s="877"/>
      <c r="FUU25" s="877"/>
      <c r="FUV25" s="877"/>
      <c r="FUW25" s="877"/>
      <c r="FUX25" s="877"/>
      <c r="FUY25" s="877"/>
      <c r="FUZ25" s="877"/>
      <c r="FVA25" s="877"/>
      <c r="FVB25" s="877"/>
      <c r="FVC25" s="877"/>
      <c r="FVD25" s="877"/>
      <c r="FVE25" s="877"/>
      <c r="FVF25" s="877"/>
      <c r="FVG25" s="877"/>
      <c r="FVH25" s="877"/>
      <c r="FVI25" s="877"/>
      <c r="FVJ25" s="877"/>
      <c r="FVK25" s="877"/>
      <c r="FVL25" s="877"/>
      <c r="FVM25" s="877"/>
      <c r="FVN25" s="877"/>
      <c r="FVO25" s="877"/>
      <c r="FVP25" s="877"/>
      <c r="FVQ25" s="877"/>
      <c r="FVR25" s="877"/>
      <c r="FVS25" s="877"/>
      <c r="FVT25" s="877"/>
      <c r="FVU25" s="877"/>
      <c r="FVV25" s="877"/>
      <c r="FVW25" s="877"/>
      <c r="FVX25" s="877"/>
      <c r="FVY25" s="877"/>
      <c r="FVZ25" s="877"/>
      <c r="FWA25" s="877"/>
      <c r="FWB25" s="877"/>
      <c r="FWC25" s="877"/>
      <c r="FWD25" s="877"/>
      <c r="FWE25" s="877"/>
      <c r="FWF25" s="877"/>
      <c r="FWG25" s="877"/>
      <c r="FWH25" s="877"/>
      <c r="FWI25" s="877"/>
      <c r="FWJ25" s="877"/>
      <c r="FWK25" s="877"/>
      <c r="FWL25" s="877"/>
      <c r="FWM25" s="877"/>
      <c r="FWN25" s="877"/>
      <c r="FWO25" s="877"/>
      <c r="FWP25" s="877"/>
      <c r="FWQ25" s="877"/>
      <c r="FWR25" s="877"/>
      <c r="FWS25" s="877"/>
      <c r="FWT25" s="877"/>
      <c r="FWU25" s="877"/>
      <c r="FWV25" s="877"/>
      <c r="FWW25" s="877"/>
      <c r="FWX25" s="877"/>
      <c r="FWY25" s="877"/>
      <c r="FWZ25" s="877"/>
      <c r="FXA25" s="877"/>
      <c r="FXB25" s="877"/>
      <c r="FXC25" s="877"/>
      <c r="FXD25" s="877"/>
      <c r="FXE25" s="877"/>
      <c r="FXF25" s="877"/>
      <c r="FXG25" s="877"/>
      <c r="FXH25" s="877"/>
      <c r="FXI25" s="877"/>
      <c r="FXJ25" s="877"/>
      <c r="FXK25" s="877"/>
      <c r="FXL25" s="877"/>
      <c r="FXM25" s="877"/>
      <c r="FXN25" s="877"/>
      <c r="FXO25" s="877"/>
      <c r="FXP25" s="877"/>
      <c r="FXQ25" s="877"/>
      <c r="FXR25" s="877"/>
      <c r="FXS25" s="877"/>
      <c r="FXT25" s="877"/>
      <c r="FXU25" s="877"/>
      <c r="FXV25" s="877"/>
      <c r="FXW25" s="877"/>
      <c r="FXX25" s="877"/>
      <c r="FXY25" s="877"/>
      <c r="FXZ25" s="877"/>
      <c r="FYA25" s="877"/>
      <c r="FYB25" s="877"/>
      <c r="FYC25" s="877"/>
      <c r="FYD25" s="877"/>
      <c r="FYE25" s="877"/>
      <c r="FYF25" s="877"/>
      <c r="FYG25" s="877"/>
      <c r="FYH25" s="877"/>
      <c r="FYI25" s="877"/>
      <c r="FYJ25" s="877"/>
      <c r="FYK25" s="877"/>
      <c r="FYL25" s="877"/>
      <c r="FYM25" s="877"/>
      <c r="FYN25" s="877"/>
      <c r="FYO25" s="877"/>
      <c r="FYP25" s="877"/>
      <c r="FYQ25" s="877"/>
      <c r="FYR25" s="877"/>
      <c r="FYS25" s="877"/>
      <c r="FYT25" s="877"/>
      <c r="FYU25" s="877"/>
      <c r="FYV25" s="877"/>
      <c r="FYW25" s="877"/>
      <c r="FYX25" s="877"/>
      <c r="FYY25" s="877"/>
      <c r="FYZ25" s="877"/>
      <c r="FZA25" s="877"/>
      <c r="FZB25" s="877"/>
      <c r="FZC25" s="877"/>
      <c r="FZD25" s="877"/>
      <c r="FZE25" s="877"/>
      <c r="FZF25" s="877"/>
      <c r="FZG25" s="877"/>
      <c r="FZH25" s="877"/>
      <c r="FZI25" s="877"/>
      <c r="FZJ25" s="877"/>
      <c r="FZK25" s="877"/>
      <c r="FZL25" s="877"/>
      <c r="FZM25" s="877"/>
      <c r="FZN25" s="877"/>
      <c r="FZO25" s="877"/>
      <c r="FZP25" s="877"/>
      <c r="FZQ25" s="877"/>
      <c r="FZR25" s="877"/>
      <c r="FZS25" s="877"/>
      <c r="FZT25" s="877"/>
      <c r="FZU25" s="877"/>
      <c r="FZV25" s="877"/>
      <c r="FZW25" s="877"/>
      <c r="FZX25" s="877"/>
      <c r="FZY25" s="877"/>
      <c r="FZZ25" s="877"/>
      <c r="GAA25" s="877"/>
      <c r="GAB25" s="877"/>
      <c r="GAC25" s="877"/>
      <c r="GAD25" s="877"/>
      <c r="GAE25" s="877"/>
      <c r="GAF25" s="877"/>
      <c r="GAG25" s="877"/>
      <c r="GAH25" s="877"/>
      <c r="GAI25" s="877"/>
      <c r="GAJ25" s="877"/>
      <c r="GAK25" s="877"/>
      <c r="GAL25" s="877"/>
      <c r="GAM25" s="877"/>
      <c r="GAN25" s="877"/>
      <c r="GAO25" s="877"/>
      <c r="GAP25" s="877"/>
      <c r="GAQ25" s="877"/>
      <c r="GAR25" s="877"/>
      <c r="GAS25" s="877"/>
      <c r="GAT25" s="877"/>
      <c r="GAU25" s="877"/>
      <c r="GAV25" s="877"/>
      <c r="GAW25" s="877"/>
      <c r="GAX25" s="877"/>
      <c r="GAY25" s="877"/>
      <c r="GAZ25" s="877"/>
      <c r="GBA25" s="877"/>
      <c r="GBB25" s="877"/>
      <c r="GBC25" s="877"/>
      <c r="GBD25" s="877"/>
      <c r="GBE25" s="877"/>
      <c r="GBF25" s="877"/>
      <c r="GBG25" s="877"/>
      <c r="GBH25" s="877"/>
      <c r="GBI25" s="877"/>
      <c r="GBJ25" s="877"/>
      <c r="GBK25" s="877"/>
      <c r="GBL25" s="877"/>
      <c r="GBM25" s="877"/>
      <c r="GBN25" s="877"/>
      <c r="GBO25" s="877"/>
      <c r="GBP25" s="877"/>
      <c r="GBQ25" s="877"/>
      <c r="GBR25" s="877"/>
      <c r="GBS25" s="877"/>
      <c r="GBT25" s="877"/>
      <c r="GBU25" s="877"/>
      <c r="GBV25" s="877"/>
      <c r="GBW25" s="877"/>
      <c r="GBX25" s="877"/>
      <c r="GBY25" s="877"/>
      <c r="GBZ25" s="877"/>
      <c r="GCA25" s="877"/>
      <c r="GCB25" s="877"/>
      <c r="GCC25" s="877"/>
      <c r="GCD25" s="877"/>
      <c r="GCE25" s="877"/>
      <c r="GCF25" s="877"/>
      <c r="GCG25" s="877"/>
      <c r="GCH25" s="877"/>
      <c r="GCI25" s="877"/>
      <c r="GCJ25" s="877"/>
      <c r="GCK25" s="877"/>
      <c r="GCL25" s="877"/>
      <c r="GCM25" s="877"/>
      <c r="GCN25" s="877"/>
      <c r="GCO25" s="877"/>
      <c r="GCP25" s="877"/>
      <c r="GCQ25" s="877"/>
      <c r="GCR25" s="877"/>
      <c r="GCS25" s="877"/>
      <c r="GCT25" s="877"/>
      <c r="GCU25" s="877"/>
      <c r="GCV25" s="877"/>
      <c r="GCW25" s="877"/>
      <c r="GCX25" s="877"/>
      <c r="GCY25" s="877"/>
      <c r="GCZ25" s="877"/>
      <c r="GDA25" s="877"/>
      <c r="GDB25" s="877"/>
      <c r="GDC25" s="877"/>
      <c r="GDD25" s="877"/>
      <c r="GDE25" s="877"/>
      <c r="GDF25" s="877"/>
      <c r="GDG25" s="877"/>
      <c r="GDH25" s="877"/>
      <c r="GDI25" s="877"/>
      <c r="GDJ25" s="877"/>
      <c r="GDK25" s="877"/>
      <c r="GDL25" s="877"/>
      <c r="GDM25" s="877"/>
      <c r="GDN25" s="877"/>
      <c r="GDO25" s="877"/>
      <c r="GDP25" s="877"/>
      <c r="GDQ25" s="877"/>
      <c r="GDR25" s="877"/>
      <c r="GDS25" s="877"/>
      <c r="GDT25" s="877"/>
      <c r="GDU25" s="877"/>
      <c r="GDV25" s="877"/>
      <c r="GDW25" s="877"/>
      <c r="GDX25" s="877"/>
      <c r="GDY25" s="877"/>
      <c r="GDZ25" s="877"/>
      <c r="GEA25" s="877"/>
      <c r="GEB25" s="877"/>
      <c r="GEC25" s="877"/>
      <c r="GED25" s="877"/>
      <c r="GEE25" s="877"/>
      <c r="GEF25" s="877"/>
      <c r="GEG25" s="877"/>
      <c r="GEH25" s="877"/>
      <c r="GEI25" s="877"/>
      <c r="GEJ25" s="877"/>
      <c r="GEK25" s="877"/>
      <c r="GEL25" s="877"/>
      <c r="GEM25" s="877"/>
      <c r="GEN25" s="877"/>
      <c r="GEO25" s="877"/>
      <c r="GEP25" s="877"/>
      <c r="GEQ25" s="877"/>
      <c r="GER25" s="877"/>
      <c r="GES25" s="877"/>
      <c r="GET25" s="877"/>
      <c r="GEU25" s="877"/>
      <c r="GEV25" s="877"/>
      <c r="GEW25" s="877"/>
      <c r="GEX25" s="877"/>
      <c r="GEY25" s="877"/>
      <c r="GEZ25" s="877"/>
      <c r="GFA25" s="877"/>
      <c r="GFB25" s="877"/>
      <c r="GFC25" s="877"/>
      <c r="GFD25" s="877"/>
      <c r="GFE25" s="877"/>
      <c r="GFF25" s="877"/>
      <c r="GFG25" s="877"/>
      <c r="GFH25" s="877"/>
      <c r="GFI25" s="877"/>
      <c r="GFJ25" s="877"/>
      <c r="GFK25" s="877"/>
      <c r="GFL25" s="877"/>
      <c r="GFM25" s="877"/>
      <c r="GFN25" s="877"/>
      <c r="GFO25" s="877"/>
      <c r="GFP25" s="877"/>
      <c r="GFQ25" s="877"/>
      <c r="GFR25" s="877"/>
      <c r="GFS25" s="877"/>
      <c r="GFT25" s="877"/>
      <c r="GFU25" s="877"/>
      <c r="GFV25" s="877"/>
      <c r="GFW25" s="877"/>
      <c r="GFX25" s="877"/>
      <c r="GFY25" s="877"/>
      <c r="GFZ25" s="877"/>
      <c r="GGA25" s="877"/>
      <c r="GGB25" s="877"/>
      <c r="GGC25" s="877"/>
      <c r="GGD25" s="877"/>
      <c r="GGE25" s="877"/>
      <c r="GGF25" s="877"/>
      <c r="GGG25" s="877"/>
      <c r="GGH25" s="877"/>
      <c r="GGI25" s="877"/>
      <c r="GGJ25" s="877"/>
      <c r="GGK25" s="877"/>
      <c r="GGL25" s="877"/>
      <c r="GGM25" s="877"/>
      <c r="GGN25" s="877"/>
      <c r="GGO25" s="877"/>
      <c r="GGP25" s="877"/>
      <c r="GGQ25" s="877"/>
      <c r="GGR25" s="877"/>
      <c r="GGS25" s="877"/>
      <c r="GGT25" s="877"/>
      <c r="GGU25" s="877"/>
      <c r="GGV25" s="877"/>
      <c r="GGW25" s="877"/>
      <c r="GGX25" s="877"/>
      <c r="GGY25" s="877"/>
      <c r="GGZ25" s="877"/>
      <c r="GHA25" s="877"/>
      <c r="GHB25" s="877"/>
      <c r="GHC25" s="877"/>
      <c r="GHD25" s="877"/>
      <c r="GHE25" s="877"/>
      <c r="GHF25" s="877"/>
      <c r="GHG25" s="877"/>
      <c r="GHH25" s="877"/>
      <c r="GHI25" s="877"/>
      <c r="GHJ25" s="877"/>
      <c r="GHK25" s="877"/>
      <c r="GHL25" s="877"/>
      <c r="GHM25" s="877"/>
      <c r="GHN25" s="877"/>
      <c r="GHO25" s="877"/>
      <c r="GHP25" s="877"/>
      <c r="GHQ25" s="877"/>
      <c r="GHR25" s="877"/>
      <c r="GHS25" s="877"/>
      <c r="GHT25" s="877"/>
      <c r="GHU25" s="877"/>
      <c r="GHV25" s="877"/>
      <c r="GHW25" s="877"/>
      <c r="GHX25" s="877"/>
      <c r="GHY25" s="877"/>
      <c r="GHZ25" s="877"/>
      <c r="GIA25" s="877"/>
      <c r="GIB25" s="877"/>
      <c r="GIC25" s="877"/>
      <c r="GID25" s="877"/>
      <c r="GIE25" s="877"/>
      <c r="GIF25" s="877"/>
      <c r="GIG25" s="877"/>
      <c r="GIH25" s="877"/>
      <c r="GII25" s="877"/>
      <c r="GIJ25" s="877"/>
      <c r="GIK25" s="877"/>
      <c r="GIL25" s="877"/>
      <c r="GIM25" s="877"/>
      <c r="GIN25" s="877"/>
      <c r="GIO25" s="877"/>
      <c r="GIP25" s="877"/>
      <c r="GIQ25" s="877"/>
      <c r="GIR25" s="877"/>
      <c r="GIS25" s="877"/>
      <c r="GIT25" s="877"/>
      <c r="GIU25" s="877"/>
      <c r="GIV25" s="877"/>
      <c r="GIW25" s="877"/>
      <c r="GIX25" s="877"/>
      <c r="GIY25" s="877"/>
      <c r="GIZ25" s="877"/>
      <c r="GJA25" s="877"/>
      <c r="GJB25" s="877"/>
      <c r="GJC25" s="877"/>
      <c r="GJD25" s="877"/>
      <c r="GJE25" s="877"/>
      <c r="GJF25" s="877"/>
      <c r="GJG25" s="877"/>
      <c r="GJH25" s="877"/>
      <c r="GJI25" s="877"/>
      <c r="GJJ25" s="877"/>
      <c r="GJK25" s="877"/>
      <c r="GJL25" s="877"/>
      <c r="GJM25" s="877"/>
      <c r="GJN25" s="877"/>
      <c r="GJO25" s="877"/>
      <c r="GJP25" s="877"/>
      <c r="GJQ25" s="877"/>
      <c r="GJR25" s="877"/>
      <c r="GJS25" s="877"/>
      <c r="GJT25" s="877"/>
      <c r="GJU25" s="877"/>
      <c r="GJV25" s="877"/>
      <c r="GJW25" s="877"/>
      <c r="GJX25" s="877"/>
      <c r="GJY25" s="877"/>
      <c r="GJZ25" s="877"/>
      <c r="GKA25" s="877"/>
      <c r="GKB25" s="877"/>
      <c r="GKC25" s="877"/>
      <c r="GKD25" s="877"/>
      <c r="GKE25" s="877"/>
      <c r="GKF25" s="877"/>
      <c r="GKG25" s="877"/>
      <c r="GKH25" s="877"/>
      <c r="GKI25" s="877"/>
      <c r="GKJ25" s="877"/>
      <c r="GKK25" s="877"/>
      <c r="GKL25" s="877"/>
      <c r="GKM25" s="877"/>
      <c r="GKN25" s="877"/>
      <c r="GKO25" s="877"/>
      <c r="GKP25" s="877"/>
      <c r="GKQ25" s="877"/>
      <c r="GKR25" s="877"/>
      <c r="GKS25" s="877"/>
      <c r="GKT25" s="877"/>
      <c r="GKU25" s="877"/>
      <c r="GKV25" s="877"/>
      <c r="GKW25" s="877"/>
      <c r="GKX25" s="877"/>
      <c r="GKY25" s="877"/>
      <c r="GKZ25" s="877"/>
      <c r="GLA25" s="877"/>
      <c r="GLB25" s="877"/>
      <c r="GLC25" s="877"/>
      <c r="GLD25" s="877"/>
      <c r="GLE25" s="877"/>
      <c r="GLF25" s="877"/>
      <c r="GLG25" s="877"/>
      <c r="GLH25" s="877"/>
      <c r="GLI25" s="877"/>
      <c r="GLJ25" s="877"/>
      <c r="GLK25" s="877"/>
      <c r="GLL25" s="877"/>
      <c r="GLM25" s="877"/>
      <c r="GLN25" s="877"/>
      <c r="GLO25" s="877"/>
      <c r="GLP25" s="877"/>
      <c r="GLQ25" s="877"/>
      <c r="GLR25" s="877"/>
      <c r="GLS25" s="877"/>
      <c r="GLT25" s="877"/>
      <c r="GLU25" s="877"/>
      <c r="GLV25" s="877"/>
      <c r="GLW25" s="877"/>
      <c r="GLX25" s="877"/>
      <c r="GLY25" s="877"/>
      <c r="GLZ25" s="877"/>
      <c r="GMA25" s="877"/>
      <c r="GMB25" s="877"/>
      <c r="GMC25" s="877"/>
      <c r="GMD25" s="877"/>
      <c r="GME25" s="877"/>
      <c r="GMF25" s="877"/>
      <c r="GMG25" s="877"/>
      <c r="GMH25" s="877"/>
      <c r="GMI25" s="877"/>
      <c r="GMJ25" s="877"/>
      <c r="GMK25" s="877"/>
      <c r="GML25" s="877"/>
      <c r="GMM25" s="877"/>
      <c r="GMN25" s="877"/>
      <c r="GMO25" s="877"/>
      <c r="GMP25" s="877"/>
      <c r="GMQ25" s="877"/>
      <c r="GMR25" s="877"/>
      <c r="GMS25" s="877"/>
      <c r="GMT25" s="877"/>
      <c r="GMU25" s="877"/>
      <c r="GMV25" s="877"/>
      <c r="GMW25" s="877"/>
      <c r="GMX25" s="877"/>
      <c r="GMY25" s="877"/>
      <c r="GMZ25" s="877"/>
      <c r="GNA25" s="877"/>
      <c r="GNB25" s="877"/>
      <c r="GNC25" s="877"/>
      <c r="GND25" s="877"/>
      <c r="GNE25" s="877"/>
      <c r="GNF25" s="877"/>
      <c r="GNG25" s="877"/>
      <c r="GNH25" s="877"/>
      <c r="GNI25" s="877"/>
      <c r="GNJ25" s="877"/>
      <c r="GNK25" s="877"/>
      <c r="GNL25" s="877"/>
      <c r="GNM25" s="877"/>
      <c r="GNN25" s="877"/>
      <c r="GNO25" s="877"/>
      <c r="GNP25" s="877"/>
      <c r="GNQ25" s="877"/>
      <c r="GNR25" s="877"/>
      <c r="GNS25" s="877"/>
      <c r="GNT25" s="877"/>
      <c r="GNU25" s="877"/>
      <c r="GNV25" s="877"/>
      <c r="GNW25" s="877"/>
      <c r="GNX25" s="877"/>
      <c r="GNY25" s="877"/>
      <c r="GNZ25" s="877"/>
      <c r="GOA25" s="877"/>
      <c r="GOB25" s="877"/>
      <c r="GOC25" s="877"/>
      <c r="GOD25" s="877"/>
      <c r="GOE25" s="877"/>
      <c r="GOF25" s="877"/>
      <c r="GOG25" s="877"/>
      <c r="GOH25" s="877"/>
      <c r="GOI25" s="877"/>
      <c r="GOJ25" s="877"/>
      <c r="GOK25" s="877"/>
      <c r="GOL25" s="877"/>
      <c r="GOM25" s="877"/>
      <c r="GON25" s="877"/>
      <c r="GOO25" s="877"/>
      <c r="GOP25" s="877"/>
      <c r="GOQ25" s="877"/>
      <c r="GOR25" s="877"/>
      <c r="GOS25" s="877"/>
      <c r="GOT25" s="877"/>
      <c r="GOU25" s="877"/>
      <c r="GOV25" s="877"/>
      <c r="GOW25" s="877"/>
      <c r="GOX25" s="877"/>
      <c r="GOY25" s="877"/>
      <c r="GOZ25" s="877"/>
      <c r="GPA25" s="877"/>
      <c r="GPB25" s="877"/>
      <c r="GPC25" s="877"/>
      <c r="GPD25" s="877"/>
      <c r="GPE25" s="877"/>
      <c r="GPF25" s="877"/>
      <c r="GPG25" s="877"/>
      <c r="GPH25" s="877"/>
      <c r="GPI25" s="877"/>
      <c r="GPJ25" s="877"/>
      <c r="GPK25" s="877"/>
      <c r="GPL25" s="877"/>
      <c r="GPM25" s="877"/>
      <c r="GPN25" s="877"/>
      <c r="GPO25" s="877"/>
      <c r="GPP25" s="877"/>
      <c r="GPQ25" s="877"/>
      <c r="GPR25" s="877"/>
      <c r="GPS25" s="877"/>
      <c r="GPT25" s="877"/>
      <c r="GPU25" s="877"/>
      <c r="GPV25" s="877"/>
      <c r="GPW25" s="877"/>
      <c r="GPX25" s="877"/>
      <c r="GPY25" s="877"/>
      <c r="GPZ25" s="877"/>
      <c r="GQA25" s="877"/>
      <c r="GQB25" s="877"/>
      <c r="GQC25" s="877"/>
      <c r="GQD25" s="877"/>
      <c r="GQE25" s="877"/>
      <c r="GQF25" s="877"/>
      <c r="GQG25" s="877"/>
      <c r="GQH25" s="877"/>
      <c r="GQI25" s="877"/>
      <c r="GQJ25" s="877"/>
      <c r="GQK25" s="877"/>
      <c r="GQL25" s="877"/>
      <c r="GQM25" s="877"/>
      <c r="GQN25" s="877"/>
      <c r="GQO25" s="877"/>
      <c r="GQP25" s="877"/>
      <c r="GQQ25" s="877"/>
      <c r="GQR25" s="877"/>
      <c r="GQS25" s="877"/>
      <c r="GQT25" s="877"/>
      <c r="GQU25" s="877"/>
      <c r="GQV25" s="877"/>
      <c r="GQW25" s="877"/>
      <c r="GQX25" s="877"/>
      <c r="GQY25" s="877"/>
      <c r="GQZ25" s="877"/>
      <c r="GRA25" s="877"/>
      <c r="GRB25" s="877"/>
      <c r="GRC25" s="877"/>
      <c r="GRD25" s="877"/>
      <c r="GRE25" s="877"/>
      <c r="GRF25" s="877"/>
      <c r="GRG25" s="877"/>
      <c r="GRH25" s="877"/>
      <c r="GRI25" s="877"/>
      <c r="GRJ25" s="877"/>
      <c r="GRK25" s="877"/>
      <c r="GRL25" s="877"/>
      <c r="GRM25" s="877"/>
      <c r="GRN25" s="877"/>
      <c r="GRO25" s="877"/>
      <c r="GRP25" s="877"/>
      <c r="GRQ25" s="877"/>
      <c r="GRR25" s="877"/>
      <c r="GRS25" s="877"/>
      <c r="GRT25" s="877"/>
      <c r="GRU25" s="877"/>
      <c r="GRV25" s="877"/>
      <c r="GRW25" s="877"/>
      <c r="GRX25" s="877"/>
      <c r="GRY25" s="877"/>
      <c r="GRZ25" s="877"/>
      <c r="GSA25" s="877"/>
      <c r="GSB25" s="877"/>
      <c r="GSC25" s="877"/>
      <c r="GSD25" s="877"/>
      <c r="GSE25" s="877"/>
      <c r="GSF25" s="877"/>
      <c r="GSG25" s="877"/>
      <c r="GSH25" s="877"/>
      <c r="GSI25" s="877"/>
      <c r="GSJ25" s="877"/>
      <c r="GSK25" s="877"/>
      <c r="GSL25" s="877"/>
      <c r="GSM25" s="877"/>
      <c r="GSN25" s="877"/>
      <c r="GSO25" s="877"/>
      <c r="GSP25" s="877"/>
      <c r="GSQ25" s="877"/>
      <c r="GSR25" s="877"/>
      <c r="GSS25" s="877"/>
      <c r="GST25" s="877"/>
      <c r="GSU25" s="877"/>
      <c r="GSV25" s="877"/>
      <c r="GSW25" s="877"/>
      <c r="GSX25" s="877"/>
      <c r="GSY25" s="877"/>
      <c r="GSZ25" s="877"/>
      <c r="GTA25" s="877"/>
      <c r="GTB25" s="877"/>
      <c r="GTC25" s="877"/>
      <c r="GTD25" s="877"/>
      <c r="GTE25" s="877"/>
      <c r="GTF25" s="877"/>
      <c r="GTG25" s="877"/>
      <c r="GTH25" s="877"/>
      <c r="GTI25" s="877"/>
      <c r="GTJ25" s="877"/>
      <c r="GTK25" s="877"/>
      <c r="GTL25" s="877"/>
      <c r="GTM25" s="877"/>
      <c r="GTN25" s="877"/>
      <c r="GTO25" s="877"/>
      <c r="GTP25" s="877"/>
      <c r="GTQ25" s="877"/>
      <c r="GTR25" s="877"/>
      <c r="GTS25" s="877"/>
      <c r="GTT25" s="877"/>
      <c r="GTU25" s="877"/>
      <c r="GTV25" s="877"/>
      <c r="GTW25" s="877"/>
      <c r="GTX25" s="877"/>
      <c r="GTY25" s="877"/>
      <c r="GTZ25" s="877"/>
      <c r="GUA25" s="877"/>
      <c r="GUB25" s="877"/>
      <c r="GUC25" s="877"/>
      <c r="GUD25" s="877"/>
      <c r="GUE25" s="877"/>
      <c r="GUF25" s="877"/>
      <c r="GUG25" s="877"/>
      <c r="GUH25" s="877"/>
      <c r="GUI25" s="877"/>
      <c r="GUJ25" s="877"/>
      <c r="GUK25" s="877"/>
      <c r="GUL25" s="877"/>
      <c r="GUM25" s="877"/>
      <c r="GUN25" s="877"/>
      <c r="GUO25" s="877"/>
      <c r="GUP25" s="877"/>
      <c r="GUQ25" s="877"/>
      <c r="GUR25" s="877"/>
      <c r="GUS25" s="877"/>
      <c r="GUT25" s="877"/>
      <c r="GUU25" s="877"/>
      <c r="GUV25" s="877"/>
      <c r="GUW25" s="877"/>
      <c r="GUX25" s="877"/>
      <c r="GUY25" s="877"/>
      <c r="GUZ25" s="877"/>
      <c r="GVA25" s="877"/>
      <c r="GVB25" s="877"/>
      <c r="GVC25" s="877"/>
      <c r="GVD25" s="877"/>
      <c r="GVE25" s="877"/>
      <c r="GVF25" s="877"/>
      <c r="GVG25" s="877"/>
      <c r="GVH25" s="877"/>
      <c r="GVI25" s="877"/>
      <c r="GVJ25" s="877"/>
      <c r="GVK25" s="877"/>
      <c r="GVL25" s="877"/>
      <c r="GVM25" s="877"/>
      <c r="GVN25" s="877"/>
      <c r="GVO25" s="877"/>
      <c r="GVP25" s="877"/>
      <c r="GVQ25" s="877"/>
      <c r="GVR25" s="877"/>
      <c r="GVS25" s="877"/>
      <c r="GVT25" s="877"/>
      <c r="GVU25" s="877"/>
      <c r="GVV25" s="877"/>
      <c r="GVW25" s="877"/>
      <c r="GVX25" s="877"/>
      <c r="GVY25" s="877"/>
      <c r="GVZ25" s="877"/>
      <c r="GWA25" s="877"/>
      <c r="GWB25" s="877"/>
      <c r="GWC25" s="877"/>
      <c r="GWD25" s="877"/>
      <c r="GWE25" s="877"/>
      <c r="GWF25" s="877"/>
      <c r="GWG25" s="877"/>
      <c r="GWH25" s="877"/>
      <c r="GWI25" s="877"/>
      <c r="GWJ25" s="877"/>
      <c r="GWK25" s="877"/>
      <c r="GWL25" s="877"/>
      <c r="GWM25" s="877"/>
      <c r="GWN25" s="877"/>
      <c r="GWO25" s="877"/>
      <c r="GWP25" s="877"/>
      <c r="GWQ25" s="877"/>
      <c r="GWR25" s="877"/>
      <c r="GWS25" s="877"/>
      <c r="GWT25" s="877"/>
      <c r="GWU25" s="877"/>
      <c r="GWV25" s="877"/>
      <c r="GWW25" s="877"/>
      <c r="GWX25" s="877"/>
      <c r="GWY25" s="877"/>
      <c r="GWZ25" s="877"/>
      <c r="GXA25" s="877"/>
      <c r="GXB25" s="877"/>
      <c r="GXC25" s="877"/>
      <c r="GXD25" s="877"/>
      <c r="GXE25" s="877"/>
      <c r="GXF25" s="877"/>
      <c r="GXG25" s="877"/>
      <c r="GXH25" s="877"/>
      <c r="GXI25" s="877"/>
      <c r="GXJ25" s="877"/>
      <c r="GXK25" s="877"/>
      <c r="GXL25" s="877"/>
      <c r="GXM25" s="877"/>
      <c r="GXN25" s="877"/>
      <c r="GXO25" s="877"/>
      <c r="GXP25" s="877"/>
      <c r="GXQ25" s="877"/>
      <c r="GXR25" s="877"/>
      <c r="GXS25" s="877"/>
      <c r="GXT25" s="877"/>
      <c r="GXU25" s="877"/>
      <c r="GXV25" s="877"/>
      <c r="GXW25" s="877"/>
      <c r="GXX25" s="877"/>
      <c r="GXY25" s="877"/>
      <c r="GXZ25" s="877"/>
      <c r="GYA25" s="877"/>
      <c r="GYB25" s="877"/>
      <c r="GYC25" s="877"/>
      <c r="GYD25" s="877"/>
      <c r="GYE25" s="877"/>
      <c r="GYF25" s="877"/>
      <c r="GYG25" s="877"/>
      <c r="GYH25" s="877"/>
      <c r="GYI25" s="877"/>
      <c r="GYJ25" s="877"/>
      <c r="GYK25" s="877"/>
      <c r="GYL25" s="877"/>
      <c r="GYM25" s="877"/>
      <c r="GYN25" s="877"/>
      <c r="GYO25" s="877"/>
      <c r="GYP25" s="877"/>
      <c r="GYQ25" s="877"/>
      <c r="GYR25" s="877"/>
      <c r="GYS25" s="877"/>
      <c r="GYT25" s="877"/>
      <c r="GYU25" s="877"/>
      <c r="GYV25" s="877"/>
      <c r="GYW25" s="877"/>
      <c r="GYX25" s="877"/>
      <c r="GYY25" s="877"/>
      <c r="GYZ25" s="877"/>
      <c r="GZA25" s="877"/>
      <c r="GZB25" s="877"/>
      <c r="GZC25" s="877"/>
      <c r="GZD25" s="877"/>
      <c r="GZE25" s="877"/>
      <c r="GZF25" s="877"/>
      <c r="GZG25" s="877"/>
      <c r="GZH25" s="877"/>
      <c r="GZI25" s="877"/>
      <c r="GZJ25" s="877"/>
      <c r="GZK25" s="877"/>
      <c r="GZL25" s="877"/>
      <c r="GZM25" s="877"/>
      <c r="GZN25" s="877"/>
      <c r="GZO25" s="877"/>
      <c r="GZP25" s="877"/>
      <c r="GZQ25" s="877"/>
      <c r="GZR25" s="877"/>
      <c r="GZS25" s="877"/>
      <c r="GZT25" s="877"/>
      <c r="GZU25" s="877"/>
      <c r="GZV25" s="877"/>
      <c r="GZW25" s="877"/>
      <c r="GZX25" s="877"/>
      <c r="GZY25" s="877"/>
      <c r="GZZ25" s="877"/>
      <c r="HAA25" s="877"/>
      <c r="HAB25" s="877"/>
      <c r="HAC25" s="877"/>
      <c r="HAD25" s="877"/>
      <c r="HAE25" s="877"/>
      <c r="HAF25" s="877"/>
      <c r="HAG25" s="877"/>
      <c r="HAH25" s="877"/>
      <c r="HAI25" s="877"/>
      <c r="HAJ25" s="877"/>
      <c r="HAK25" s="877"/>
      <c r="HAL25" s="877"/>
      <c r="HAM25" s="877"/>
      <c r="HAN25" s="877"/>
      <c r="HAO25" s="877"/>
      <c r="HAP25" s="877"/>
      <c r="HAQ25" s="877"/>
      <c r="HAR25" s="877"/>
      <c r="HAS25" s="877"/>
      <c r="HAT25" s="877"/>
      <c r="HAU25" s="877"/>
      <c r="HAV25" s="877"/>
      <c r="HAW25" s="877"/>
      <c r="HAX25" s="877"/>
      <c r="HAY25" s="877"/>
      <c r="HAZ25" s="877"/>
      <c r="HBA25" s="877"/>
      <c r="HBB25" s="877"/>
      <c r="HBC25" s="877"/>
      <c r="HBD25" s="877"/>
      <c r="HBE25" s="877"/>
      <c r="HBF25" s="877"/>
      <c r="HBG25" s="877"/>
      <c r="HBH25" s="877"/>
      <c r="HBI25" s="877"/>
      <c r="HBJ25" s="877"/>
      <c r="HBK25" s="877"/>
      <c r="HBL25" s="877"/>
      <c r="HBM25" s="877"/>
      <c r="HBN25" s="877"/>
      <c r="HBO25" s="877"/>
      <c r="HBP25" s="877"/>
      <c r="HBQ25" s="877"/>
      <c r="HBR25" s="877"/>
      <c r="HBS25" s="877"/>
      <c r="HBT25" s="877"/>
      <c r="HBU25" s="877"/>
      <c r="HBV25" s="877"/>
      <c r="HBW25" s="877"/>
      <c r="HBX25" s="877"/>
      <c r="HBY25" s="877"/>
      <c r="HBZ25" s="877"/>
      <c r="HCA25" s="877"/>
      <c r="HCB25" s="877"/>
      <c r="HCC25" s="877"/>
      <c r="HCD25" s="877"/>
      <c r="HCE25" s="877"/>
      <c r="HCF25" s="877"/>
      <c r="HCG25" s="877"/>
      <c r="HCH25" s="877"/>
      <c r="HCI25" s="877"/>
      <c r="HCJ25" s="877"/>
      <c r="HCK25" s="877"/>
      <c r="HCL25" s="877"/>
      <c r="HCM25" s="877"/>
      <c r="HCN25" s="877"/>
      <c r="HCO25" s="877"/>
      <c r="HCP25" s="877"/>
      <c r="HCQ25" s="877"/>
      <c r="HCR25" s="877"/>
      <c r="HCS25" s="877"/>
      <c r="HCT25" s="877"/>
      <c r="HCU25" s="877"/>
      <c r="HCV25" s="877"/>
      <c r="HCW25" s="877"/>
      <c r="HCX25" s="877"/>
      <c r="HCY25" s="877"/>
      <c r="HCZ25" s="877"/>
      <c r="HDA25" s="877"/>
      <c r="HDB25" s="877"/>
      <c r="HDC25" s="877"/>
      <c r="HDD25" s="877"/>
      <c r="HDE25" s="877"/>
      <c r="HDF25" s="877"/>
      <c r="HDG25" s="877"/>
      <c r="HDH25" s="877"/>
      <c r="HDI25" s="877"/>
      <c r="HDJ25" s="877"/>
      <c r="HDK25" s="877"/>
      <c r="HDL25" s="877"/>
      <c r="HDM25" s="877"/>
      <c r="HDN25" s="877"/>
      <c r="HDO25" s="877"/>
      <c r="HDP25" s="877"/>
      <c r="HDQ25" s="877"/>
      <c r="HDR25" s="877"/>
      <c r="HDS25" s="877"/>
      <c r="HDT25" s="877"/>
      <c r="HDU25" s="877"/>
      <c r="HDV25" s="877"/>
      <c r="HDW25" s="877"/>
      <c r="HDX25" s="877"/>
      <c r="HDY25" s="877"/>
      <c r="HDZ25" s="877"/>
      <c r="HEA25" s="877"/>
      <c r="HEB25" s="877"/>
      <c r="HEC25" s="877"/>
      <c r="HED25" s="877"/>
      <c r="HEE25" s="877"/>
      <c r="HEF25" s="877"/>
      <c r="HEG25" s="877"/>
      <c r="HEH25" s="877"/>
      <c r="HEI25" s="877"/>
      <c r="HEJ25" s="877"/>
      <c r="HEK25" s="877"/>
      <c r="HEL25" s="877"/>
      <c r="HEM25" s="877"/>
      <c r="HEN25" s="877"/>
      <c r="HEO25" s="877"/>
      <c r="HEP25" s="877"/>
      <c r="HEQ25" s="877"/>
      <c r="HER25" s="877"/>
      <c r="HES25" s="877"/>
      <c r="HET25" s="877"/>
      <c r="HEU25" s="877"/>
      <c r="HEV25" s="877"/>
      <c r="HEW25" s="877"/>
      <c r="HEX25" s="877"/>
      <c r="HEY25" s="877"/>
      <c r="HEZ25" s="877"/>
      <c r="HFA25" s="877"/>
      <c r="HFB25" s="877"/>
      <c r="HFC25" s="877"/>
      <c r="HFD25" s="877"/>
      <c r="HFE25" s="877"/>
      <c r="HFF25" s="877"/>
      <c r="HFG25" s="877"/>
      <c r="HFH25" s="877"/>
      <c r="HFI25" s="877"/>
      <c r="HFJ25" s="877"/>
      <c r="HFK25" s="877"/>
      <c r="HFL25" s="877"/>
      <c r="HFM25" s="877"/>
      <c r="HFN25" s="877"/>
      <c r="HFO25" s="877"/>
      <c r="HFP25" s="877"/>
      <c r="HFQ25" s="877"/>
      <c r="HFR25" s="877"/>
      <c r="HFS25" s="877"/>
      <c r="HFT25" s="877"/>
      <c r="HFU25" s="877"/>
      <c r="HFV25" s="877"/>
      <c r="HFW25" s="877"/>
      <c r="HFX25" s="877"/>
      <c r="HFY25" s="877"/>
      <c r="HFZ25" s="877"/>
      <c r="HGA25" s="877"/>
      <c r="HGB25" s="877"/>
      <c r="HGC25" s="877"/>
      <c r="HGD25" s="877"/>
      <c r="HGE25" s="877"/>
      <c r="HGF25" s="877"/>
      <c r="HGG25" s="877"/>
      <c r="HGH25" s="877"/>
      <c r="HGI25" s="877"/>
      <c r="HGJ25" s="877"/>
      <c r="HGK25" s="877"/>
      <c r="HGL25" s="877"/>
      <c r="HGM25" s="877"/>
      <c r="HGN25" s="877"/>
      <c r="HGO25" s="877"/>
      <c r="HGP25" s="877"/>
      <c r="HGQ25" s="877"/>
      <c r="HGR25" s="877"/>
      <c r="HGS25" s="877"/>
      <c r="HGT25" s="877"/>
      <c r="HGU25" s="877"/>
      <c r="HGV25" s="877"/>
      <c r="HGW25" s="877"/>
      <c r="HGX25" s="877"/>
      <c r="HGY25" s="877"/>
      <c r="HGZ25" s="877"/>
      <c r="HHA25" s="877"/>
      <c r="HHB25" s="877"/>
      <c r="HHC25" s="877"/>
      <c r="HHD25" s="877"/>
      <c r="HHE25" s="877"/>
      <c r="HHF25" s="877"/>
      <c r="HHG25" s="877"/>
      <c r="HHH25" s="877"/>
      <c r="HHI25" s="877"/>
      <c r="HHJ25" s="877"/>
      <c r="HHK25" s="877"/>
      <c r="HHL25" s="877"/>
      <c r="HHM25" s="877"/>
      <c r="HHN25" s="877"/>
      <c r="HHO25" s="877"/>
      <c r="HHP25" s="877"/>
      <c r="HHQ25" s="877"/>
      <c r="HHR25" s="877"/>
      <c r="HHS25" s="877"/>
      <c r="HHT25" s="877"/>
      <c r="HHU25" s="877"/>
      <c r="HHV25" s="877"/>
      <c r="HHW25" s="877"/>
      <c r="HHX25" s="877"/>
      <c r="HHY25" s="877"/>
      <c r="HHZ25" s="877"/>
      <c r="HIA25" s="877"/>
      <c r="HIB25" s="877"/>
      <c r="HIC25" s="877"/>
      <c r="HID25" s="877"/>
      <c r="HIE25" s="877"/>
      <c r="HIF25" s="877"/>
      <c r="HIG25" s="877"/>
      <c r="HIH25" s="877"/>
      <c r="HII25" s="877"/>
      <c r="HIJ25" s="877"/>
      <c r="HIK25" s="877"/>
      <c r="HIL25" s="877"/>
      <c r="HIM25" s="877"/>
      <c r="HIN25" s="877"/>
      <c r="HIO25" s="877"/>
      <c r="HIP25" s="877"/>
      <c r="HIQ25" s="877"/>
      <c r="HIR25" s="877"/>
      <c r="HIS25" s="877"/>
      <c r="HIT25" s="877"/>
      <c r="HIU25" s="877"/>
      <c r="HIV25" s="877"/>
      <c r="HIW25" s="877"/>
      <c r="HIX25" s="877"/>
      <c r="HIY25" s="877"/>
      <c r="HIZ25" s="877"/>
      <c r="HJA25" s="877"/>
      <c r="HJB25" s="877"/>
      <c r="HJC25" s="877"/>
      <c r="HJD25" s="877"/>
      <c r="HJE25" s="877"/>
      <c r="HJF25" s="877"/>
      <c r="HJG25" s="877"/>
      <c r="HJH25" s="877"/>
      <c r="HJI25" s="877"/>
      <c r="HJJ25" s="877"/>
      <c r="HJK25" s="877"/>
      <c r="HJL25" s="877"/>
      <c r="HJM25" s="877"/>
      <c r="HJN25" s="877"/>
      <c r="HJO25" s="877"/>
      <c r="HJP25" s="877"/>
      <c r="HJQ25" s="877"/>
      <c r="HJR25" s="877"/>
      <c r="HJS25" s="877"/>
      <c r="HJT25" s="877"/>
      <c r="HJU25" s="877"/>
      <c r="HJV25" s="877"/>
      <c r="HJW25" s="877"/>
      <c r="HJX25" s="877"/>
      <c r="HJY25" s="877"/>
      <c r="HJZ25" s="877"/>
      <c r="HKA25" s="877"/>
      <c r="HKB25" s="877"/>
      <c r="HKC25" s="877"/>
      <c r="HKD25" s="877"/>
      <c r="HKE25" s="877"/>
      <c r="HKF25" s="877"/>
      <c r="HKG25" s="877"/>
      <c r="HKH25" s="877"/>
      <c r="HKI25" s="877"/>
      <c r="HKJ25" s="877"/>
      <c r="HKK25" s="877"/>
      <c r="HKL25" s="877"/>
      <c r="HKM25" s="877"/>
      <c r="HKN25" s="877"/>
      <c r="HKO25" s="877"/>
      <c r="HKP25" s="877"/>
      <c r="HKQ25" s="877"/>
      <c r="HKR25" s="877"/>
      <c r="HKS25" s="877"/>
      <c r="HKT25" s="877"/>
      <c r="HKU25" s="877"/>
      <c r="HKV25" s="877"/>
      <c r="HKW25" s="877"/>
      <c r="HKX25" s="877"/>
      <c r="HKY25" s="877"/>
      <c r="HKZ25" s="877"/>
      <c r="HLA25" s="877"/>
      <c r="HLB25" s="877"/>
      <c r="HLC25" s="877"/>
      <c r="HLD25" s="877"/>
      <c r="HLE25" s="877"/>
      <c r="HLF25" s="877"/>
      <c r="HLG25" s="877"/>
      <c r="HLH25" s="877"/>
      <c r="HLI25" s="877"/>
      <c r="HLJ25" s="877"/>
      <c r="HLK25" s="877"/>
      <c r="HLL25" s="877"/>
      <c r="HLM25" s="877"/>
      <c r="HLN25" s="877"/>
      <c r="HLO25" s="877"/>
      <c r="HLP25" s="877"/>
      <c r="HLQ25" s="877"/>
      <c r="HLR25" s="877"/>
      <c r="HLS25" s="877"/>
      <c r="HLT25" s="877"/>
      <c r="HLU25" s="877"/>
      <c r="HLV25" s="877"/>
      <c r="HLW25" s="877"/>
      <c r="HLX25" s="877"/>
      <c r="HLY25" s="877"/>
      <c r="HLZ25" s="877"/>
      <c r="HMA25" s="877"/>
      <c r="HMB25" s="877"/>
      <c r="HMC25" s="877"/>
      <c r="HMD25" s="877"/>
      <c r="HME25" s="877"/>
      <c r="HMF25" s="877"/>
      <c r="HMG25" s="877"/>
      <c r="HMH25" s="877"/>
      <c r="HMI25" s="877"/>
      <c r="HMJ25" s="877"/>
      <c r="HMK25" s="877"/>
      <c r="HML25" s="877"/>
      <c r="HMM25" s="877"/>
      <c r="HMN25" s="877"/>
      <c r="HMO25" s="877"/>
      <c r="HMP25" s="877"/>
      <c r="HMQ25" s="877"/>
      <c r="HMR25" s="877"/>
      <c r="HMS25" s="877"/>
      <c r="HMT25" s="877"/>
      <c r="HMU25" s="877"/>
      <c r="HMV25" s="877"/>
      <c r="HMW25" s="877"/>
      <c r="HMX25" s="877"/>
      <c r="HMY25" s="877"/>
      <c r="HMZ25" s="877"/>
      <c r="HNA25" s="877"/>
      <c r="HNB25" s="877"/>
      <c r="HNC25" s="877"/>
      <c r="HND25" s="877"/>
      <c r="HNE25" s="877"/>
      <c r="HNF25" s="877"/>
      <c r="HNG25" s="877"/>
      <c r="HNH25" s="877"/>
      <c r="HNI25" s="877"/>
      <c r="HNJ25" s="877"/>
      <c r="HNK25" s="877"/>
      <c r="HNL25" s="877"/>
      <c r="HNM25" s="877"/>
      <c r="HNN25" s="877"/>
      <c r="HNO25" s="877"/>
      <c r="HNP25" s="877"/>
      <c r="HNQ25" s="877"/>
      <c r="HNR25" s="877"/>
      <c r="HNS25" s="877"/>
      <c r="HNT25" s="877"/>
      <c r="HNU25" s="877"/>
      <c r="HNV25" s="877"/>
      <c r="HNW25" s="877"/>
      <c r="HNX25" s="877"/>
      <c r="HNY25" s="877"/>
      <c r="HNZ25" s="877"/>
      <c r="HOA25" s="877"/>
      <c r="HOB25" s="877"/>
      <c r="HOC25" s="877"/>
      <c r="HOD25" s="877"/>
      <c r="HOE25" s="877"/>
      <c r="HOF25" s="877"/>
      <c r="HOG25" s="877"/>
      <c r="HOH25" s="877"/>
      <c r="HOI25" s="877"/>
      <c r="HOJ25" s="877"/>
      <c r="HOK25" s="877"/>
      <c r="HOL25" s="877"/>
      <c r="HOM25" s="877"/>
      <c r="HON25" s="877"/>
      <c r="HOO25" s="877"/>
      <c r="HOP25" s="877"/>
      <c r="HOQ25" s="877"/>
      <c r="HOR25" s="877"/>
      <c r="HOS25" s="877"/>
      <c r="HOT25" s="877"/>
      <c r="HOU25" s="877"/>
      <c r="HOV25" s="877"/>
      <c r="HOW25" s="877"/>
      <c r="HOX25" s="877"/>
      <c r="HOY25" s="877"/>
      <c r="HOZ25" s="877"/>
      <c r="HPA25" s="877"/>
      <c r="HPB25" s="877"/>
      <c r="HPC25" s="877"/>
      <c r="HPD25" s="877"/>
      <c r="HPE25" s="877"/>
      <c r="HPF25" s="877"/>
      <c r="HPG25" s="877"/>
      <c r="HPH25" s="877"/>
      <c r="HPI25" s="877"/>
      <c r="HPJ25" s="877"/>
      <c r="HPK25" s="877"/>
      <c r="HPL25" s="877"/>
      <c r="HPM25" s="877"/>
      <c r="HPN25" s="877"/>
      <c r="HPO25" s="877"/>
      <c r="HPP25" s="877"/>
      <c r="HPQ25" s="877"/>
      <c r="HPR25" s="877"/>
      <c r="HPS25" s="877"/>
      <c r="HPT25" s="877"/>
      <c r="HPU25" s="877"/>
      <c r="HPV25" s="877"/>
      <c r="HPW25" s="877"/>
      <c r="HPX25" s="877"/>
      <c r="HPY25" s="877"/>
      <c r="HPZ25" s="877"/>
      <c r="HQA25" s="877"/>
      <c r="HQB25" s="877"/>
      <c r="HQC25" s="877"/>
      <c r="HQD25" s="877"/>
      <c r="HQE25" s="877"/>
      <c r="HQF25" s="877"/>
      <c r="HQG25" s="877"/>
      <c r="HQH25" s="877"/>
      <c r="HQI25" s="877"/>
      <c r="HQJ25" s="877"/>
      <c r="HQK25" s="877"/>
      <c r="HQL25" s="877"/>
      <c r="HQM25" s="877"/>
      <c r="HQN25" s="877"/>
      <c r="HQO25" s="877"/>
      <c r="HQP25" s="877"/>
      <c r="HQQ25" s="877"/>
      <c r="HQR25" s="877"/>
      <c r="HQS25" s="877"/>
      <c r="HQT25" s="877"/>
      <c r="HQU25" s="877"/>
      <c r="HQV25" s="877"/>
      <c r="HQW25" s="877"/>
      <c r="HQX25" s="877"/>
      <c r="HQY25" s="877"/>
      <c r="HQZ25" s="877"/>
      <c r="HRA25" s="877"/>
      <c r="HRB25" s="877"/>
      <c r="HRC25" s="877"/>
      <c r="HRD25" s="877"/>
      <c r="HRE25" s="877"/>
      <c r="HRF25" s="877"/>
      <c r="HRG25" s="877"/>
      <c r="HRH25" s="877"/>
      <c r="HRI25" s="877"/>
      <c r="HRJ25" s="877"/>
      <c r="HRK25" s="877"/>
      <c r="HRL25" s="877"/>
      <c r="HRM25" s="877"/>
      <c r="HRN25" s="877"/>
      <c r="HRO25" s="877"/>
      <c r="HRP25" s="877"/>
      <c r="HRQ25" s="877"/>
      <c r="HRR25" s="877"/>
      <c r="HRS25" s="877"/>
      <c r="HRT25" s="877"/>
      <c r="HRU25" s="877"/>
      <c r="HRV25" s="877"/>
      <c r="HRW25" s="877"/>
      <c r="HRX25" s="877"/>
      <c r="HRY25" s="877"/>
      <c r="HRZ25" s="877"/>
      <c r="HSA25" s="877"/>
      <c r="HSB25" s="877"/>
      <c r="HSC25" s="877"/>
      <c r="HSD25" s="877"/>
      <c r="HSE25" s="877"/>
      <c r="HSF25" s="877"/>
      <c r="HSG25" s="877"/>
      <c r="HSH25" s="877"/>
      <c r="HSI25" s="877"/>
      <c r="HSJ25" s="877"/>
      <c r="HSK25" s="877"/>
      <c r="HSL25" s="877"/>
      <c r="HSM25" s="877"/>
      <c r="HSN25" s="877"/>
      <c r="HSO25" s="877"/>
      <c r="HSP25" s="877"/>
      <c r="HSQ25" s="877"/>
      <c r="HSR25" s="877"/>
      <c r="HSS25" s="877"/>
      <c r="HST25" s="877"/>
      <c r="HSU25" s="877"/>
      <c r="HSV25" s="877"/>
      <c r="HSW25" s="877"/>
      <c r="HSX25" s="877"/>
      <c r="HSY25" s="877"/>
      <c r="HSZ25" s="877"/>
      <c r="HTA25" s="877"/>
      <c r="HTB25" s="877"/>
      <c r="HTC25" s="877"/>
      <c r="HTD25" s="877"/>
      <c r="HTE25" s="877"/>
      <c r="HTF25" s="877"/>
      <c r="HTG25" s="877"/>
      <c r="HTH25" s="877"/>
      <c r="HTI25" s="877"/>
      <c r="HTJ25" s="877"/>
      <c r="HTK25" s="877"/>
      <c r="HTL25" s="877"/>
      <c r="HTM25" s="877"/>
      <c r="HTN25" s="877"/>
      <c r="HTO25" s="877"/>
      <c r="HTP25" s="877"/>
      <c r="HTQ25" s="877"/>
      <c r="HTR25" s="877"/>
      <c r="HTS25" s="877"/>
      <c r="HTT25" s="877"/>
      <c r="HTU25" s="877"/>
      <c r="HTV25" s="877"/>
      <c r="HTW25" s="877"/>
      <c r="HTX25" s="877"/>
      <c r="HTY25" s="877"/>
      <c r="HTZ25" s="877"/>
      <c r="HUA25" s="877"/>
      <c r="HUB25" s="877"/>
      <c r="HUC25" s="877"/>
      <c r="HUD25" s="877"/>
      <c r="HUE25" s="877"/>
      <c r="HUF25" s="877"/>
      <c r="HUG25" s="877"/>
      <c r="HUH25" s="877"/>
      <c r="HUI25" s="877"/>
      <c r="HUJ25" s="877"/>
      <c r="HUK25" s="877"/>
      <c r="HUL25" s="877"/>
      <c r="HUM25" s="877"/>
      <c r="HUN25" s="877"/>
      <c r="HUO25" s="877"/>
      <c r="HUP25" s="877"/>
      <c r="HUQ25" s="877"/>
      <c r="HUR25" s="877"/>
      <c r="HUS25" s="877"/>
      <c r="HUT25" s="877"/>
      <c r="HUU25" s="877"/>
      <c r="HUV25" s="877"/>
      <c r="HUW25" s="877"/>
      <c r="HUX25" s="877"/>
      <c r="HUY25" s="877"/>
      <c r="HUZ25" s="877"/>
      <c r="HVA25" s="877"/>
      <c r="HVB25" s="877"/>
      <c r="HVC25" s="877"/>
      <c r="HVD25" s="877"/>
      <c r="HVE25" s="877"/>
      <c r="HVF25" s="877"/>
      <c r="HVG25" s="877"/>
      <c r="HVH25" s="877"/>
      <c r="HVI25" s="877"/>
      <c r="HVJ25" s="877"/>
      <c r="HVK25" s="877"/>
      <c r="HVL25" s="877"/>
      <c r="HVM25" s="877"/>
      <c r="HVN25" s="877"/>
      <c r="HVO25" s="877"/>
      <c r="HVP25" s="877"/>
      <c r="HVQ25" s="877"/>
      <c r="HVR25" s="877"/>
      <c r="HVS25" s="877"/>
      <c r="HVT25" s="877"/>
      <c r="HVU25" s="877"/>
      <c r="HVV25" s="877"/>
      <c r="HVW25" s="877"/>
      <c r="HVX25" s="877"/>
      <c r="HVY25" s="877"/>
      <c r="HVZ25" s="877"/>
      <c r="HWA25" s="877"/>
      <c r="HWB25" s="877"/>
      <c r="HWC25" s="877"/>
      <c r="HWD25" s="877"/>
      <c r="HWE25" s="877"/>
      <c r="HWF25" s="877"/>
      <c r="HWG25" s="877"/>
      <c r="HWH25" s="877"/>
      <c r="HWI25" s="877"/>
      <c r="HWJ25" s="877"/>
      <c r="HWK25" s="877"/>
      <c r="HWL25" s="877"/>
      <c r="HWM25" s="877"/>
      <c r="HWN25" s="877"/>
      <c r="HWO25" s="877"/>
      <c r="HWP25" s="877"/>
      <c r="HWQ25" s="877"/>
      <c r="HWR25" s="877"/>
      <c r="HWS25" s="877"/>
      <c r="HWT25" s="877"/>
      <c r="HWU25" s="877"/>
      <c r="HWV25" s="877"/>
      <c r="HWW25" s="877"/>
      <c r="HWX25" s="877"/>
      <c r="HWY25" s="877"/>
      <c r="HWZ25" s="877"/>
      <c r="HXA25" s="877"/>
      <c r="HXB25" s="877"/>
      <c r="HXC25" s="877"/>
      <c r="HXD25" s="877"/>
      <c r="HXE25" s="877"/>
      <c r="HXF25" s="877"/>
      <c r="HXG25" s="877"/>
      <c r="HXH25" s="877"/>
      <c r="HXI25" s="877"/>
      <c r="HXJ25" s="877"/>
      <c r="HXK25" s="877"/>
      <c r="HXL25" s="877"/>
      <c r="HXM25" s="877"/>
      <c r="HXN25" s="877"/>
      <c r="HXO25" s="877"/>
      <c r="HXP25" s="877"/>
      <c r="HXQ25" s="877"/>
      <c r="HXR25" s="877"/>
      <c r="HXS25" s="877"/>
      <c r="HXT25" s="877"/>
      <c r="HXU25" s="877"/>
      <c r="HXV25" s="877"/>
      <c r="HXW25" s="877"/>
      <c r="HXX25" s="877"/>
      <c r="HXY25" s="877"/>
      <c r="HXZ25" s="877"/>
      <c r="HYA25" s="877"/>
      <c r="HYB25" s="877"/>
      <c r="HYC25" s="877"/>
      <c r="HYD25" s="877"/>
      <c r="HYE25" s="877"/>
      <c r="HYF25" s="877"/>
      <c r="HYG25" s="877"/>
      <c r="HYH25" s="877"/>
      <c r="HYI25" s="877"/>
      <c r="HYJ25" s="877"/>
      <c r="HYK25" s="877"/>
      <c r="HYL25" s="877"/>
      <c r="HYM25" s="877"/>
      <c r="HYN25" s="877"/>
      <c r="HYO25" s="877"/>
      <c r="HYP25" s="877"/>
      <c r="HYQ25" s="877"/>
      <c r="HYR25" s="877"/>
      <c r="HYS25" s="877"/>
      <c r="HYT25" s="877"/>
      <c r="HYU25" s="877"/>
      <c r="HYV25" s="877"/>
      <c r="HYW25" s="877"/>
      <c r="HYX25" s="877"/>
      <c r="HYY25" s="877"/>
      <c r="HYZ25" s="877"/>
      <c r="HZA25" s="877"/>
      <c r="HZB25" s="877"/>
      <c r="HZC25" s="877"/>
      <c r="HZD25" s="877"/>
      <c r="HZE25" s="877"/>
      <c r="HZF25" s="877"/>
      <c r="HZG25" s="877"/>
      <c r="HZH25" s="877"/>
      <c r="HZI25" s="877"/>
      <c r="HZJ25" s="877"/>
      <c r="HZK25" s="877"/>
      <c r="HZL25" s="877"/>
      <c r="HZM25" s="877"/>
      <c r="HZN25" s="877"/>
      <c r="HZO25" s="877"/>
      <c r="HZP25" s="877"/>
      <c r="HZQ25" s="877"/>
      <c r="HZR25" s="877"/>
      <c r="HZS25" s="877"/>
      <c r="HZT25" s="877"/>
      <c r="HZU25" s="877"/>
      <c r="HZV25" s="877"/>
      <c r="HZW25" s="877"/>
      <c r="HZX25" s="877"/>
      <c r="HZY25" s="877"/>
      <c r="HZZ25" s="877"/>
      <c r="IAA25" s="877"/>
      <c r="IAB25" s="877"/>
      <c r="IAC25" s="877"/>
      <c r="IAD25" s="877"/>
      <c r="IAE25" s="877"/>
      <c r="IAF25" s="877"/>
      <c r="IAG25" s="877"/>
      <c r="IAH25" s="877"/>
      <c r="IAI25" s="877"/>
      <c r="IAJ25" s="877"/>
      <c r="IAK25" s="877"/>
      <c r="IAL25" s="877"/>
      <c r="IAM25" s="877"/>
      <c r="IAN25" s="877"/>
      <c r="IAO25" s="877"/>
      <c r="IAP25" s="877"/>
      <c r="IAQ25" s="877"/>
      <c r="IAR25" s="877"/>
      <c r="IAS25" s="877"/>
      <c r="IAT25" s="877"/>
      <c r="IAU25" s="877"/>
      <c r="IAV25" s="877"/>
      <c r="IAW25" s="877"/>
      <c r="IAX25" s="877"/>
      <c r="IAY25" s="877"/>
      <c r="IAZ25" s="877"/>
      <c r="IBA25" s="877"/>
      <c r="IBB25" s="877"/>
      <c r="IBC25" s="877"/>
      <c r="IBD25" s="877"/>
      <c r="IBE25" s="877"/>
      <c r="IBF25" s="877"/>
      <c r="IBG25" s="877"/>
      <c r="IBH25" s="877"/>
      <c r="IBI25" s="877"/>
      <c r="IBJ25" s="877"/>
      <c r="IBK25" s="877"/>
      <c r="IBL25" s="877"/>
      <c r="IBM25" s="877"/>
      <c r="IBN25" s="877"/>
      <c r="IBO25" s="877"/>
      <c r="IBP25" s="877"/>
      <c r="IBQ25" s="877"/>
      <c r="IBR25" s="877"/>
      <c r="IBS25" s="877"/>
      <c r="IBT25" s="877"/>
      <c r="IBU25" s="877"/>
      <c r="IBV25" s="877"/>
      <c r="IBW25" s="877"/>
      <c r="IBX25" s="877"/>
      <c r="IBY25" s="877"/>
      <c r="IBZ25" s="877"/>
      <c r="ICA25" s="877"/>
      <c r="ICB25" s="877"/>
      <c r="ICC25" s="877"/>
      <c r="ICD25" s="877"/>
      <c r="ICE25" s="877"/>
      <c r="ICF25" s="877"/>
      <c r="ICG25" s="877"/>
      <c r="ICH25" s="877"/>
      <c r="ICI25" s="877"/>
      <c r="ICJ25" s="877"/>
      <c r="ICK25" s="877"/>
      <c r="ICL25" s="877"/>
      <c r="ICM25" s="877"/>
      <c r="ICN25" s="877"/>
      <c r="ICO25" s="877"/>
      <c r="ICP25" s="877"/>
      <c r="ICQ25" s="877"/>
      <c r="ICR25" s="877"/>
      <c r="ICS25" s="877"/>
      <c r="ICT25" s="877"/>
      <c r="ICU25" s="877"/>
      <c r="ICV25" s="877"/>
      <c r="ICW25" s="877"/>
      <c r="ICX25" s="877"/>
      <c r="ICY25" s="877"/>
      <c r="ICZ25" s="877"/>
      <c r="IDA25" s="877"/>
      <c r="IDB25" s="877"/>
      <c r="IDC25" s="877"/>
      <c r="IDD25" s="877"/>
      <c r="IDE25" s="877"/>
      <c r="IDF25" s="877"/>
      <c r="IDG25" s="877"/>
      <c r="IDH25" s="877"/>
      <c r="IDI25" s="877"/>
      <c r="IDJ25" s="877"/>
      <c r="IDK25" s="877"/>
      <c r="IDL25" s="877"/>
      <c r="IDM25" s="877"/>
      <c r="IDN25" s="877"/>
      <c r="IDO25" s="877"/>
      <c r="IDP25" s="877"/>
      <c r="IDQ25" s="877"/>
      <c r="IDR25" s="877"/>
      <c r="IDS25" s="877"/>
      <c r="IDT25" s="877"/>
      <c r="IDU25" s="877"/>
      <c r="IDV25" s="877"/>
      <c r="IDW25" s="877"/>
      <c r="IDX25" s="877"/>
      <c r="IDY25" s="877"/>
      <c r="IDZ25" s="877"/>
      <c r="IEA25" s="877"/>
      <c r="IEB25" s="877"/>
      <c r="IEC25" s="877"/>
      <c r="IED25" s="877"/>
      <c r="IEE25" s="877"/>
      <c r="IEF25" s="877"/>
      <c r="IEG25" s="877"/>
      <c r="IEH25" s="877"/>
      <c r="IEI25" s="877"/>
      <c r="IEJ25" s="877"/>
      <c r="IEK25" s="877"/>
      <c r="IEL25" s="877"/>
      <c r="IEM25" s="877"/>
      <c r="IEN25" s="877"/>
      <c r="IEO25" s="877"/>
      <c r="IEP25" s="877"/>
      <c r="IEQ25" s="877"/>
      <c r="IER25" s="877"/>
      <c r="IES25" s="877"/>
      <c r="IET25" s="877"/>
      <c r="IEU25" s="877"/>
      <c r="IEV25" s="877"/>
      <c r="IEW25" s="877"/>
      <c r="IEX25" s="877"/>
      <c r="IEY25" s="877"/>
      <c r="IEZ25" s="877"/>
      <c r="IFA25" s="877"/>
      <c r="IFB25" s="877"/>
      <c r="IFC25" s="877"/>
      <c r="IFD25" s="877"/>
      <c r="IFE25" s="877"/>
      <c r="IFF25" s="877"/>
      <c r="IFG25" s="877"/>
      <c r="IFH25" s="877"/>
      <c r="IFI25" s="877"/>
      <c r="IFJ25" s="877"/>
      <c r="IFK25" s="877"/>
      <c r="IFL25" s="877"/>
      <c r="IFM25" s="877"/>
      <c r="IFN25" s="877"/>
      <c r="IFO25" s="877"/>
      <c r="IFP25" s="877"/>
      <c r="IFQ25" s="877"/>
      <c r="IFR25" s="877"/>
      <c r="IFS25" s="877"/>
      <c r="IFT25" s="877"/>
      <c r="IFU25" s="877"/>
      <c r="IFV25" s="877"/>
      <c r="IFW25" s="877"/>
      <c r="IFX25" s="877"/>
      <c r="IFY25" s="877"/>
      <c r="IFZ25" s="877"/>
      <c r="IGA25" s="877"/>
      <c r="IGB25" s="877"/>
      <c r="IGC25" s="877"/>
      <c r="IGD25" s="877"/>
      <c r="IGE25" s="877"/>
      <c r="IGF25" s="877"/>
      <c r="IGG25" s="877"/>
      <c r="IGH25" s="877"/>
      <c r="IGI25" s="877"/>
      <c r="IGJ25" s="877"/>
      <c r="IGK25" s="877"/>
      <c r="IGL25" s="877"/>
      <c r="IGM25" s="877"/>
      <c r="IGN25" s="877"/>
      <c r="IGO25" s="877"/>
      <c r="IGP25" s="877"/>
      <c r="IGQ25" s="877"/>
      <c r="IGR25" s="877"/>
      <c r="IGS25" s="877"/>
      <c r="IGT25" s="877"/>
      <c r="IGU25" s="877"/>
      <c r="IGV25" s="877"/>
      <c r="IGW25" s="877"/>
      <c r="IGX25" s="877"/>
      <c r="IGY25" s="877"/>
      <c r="IGZ25" s="877"/>
      <c r="IHA25" s="877"/>
      <c r="IHB25" s="877"/>
      <c r="IHC25" s="877"/>
      <c r="IHD25" s="877"/>
      <c r="IHE25" s="877"/>
      <c r="IHF25" s="877"/>
      <c r="IHG25" s="877"/>
      <c r="IHH25" s="877"/>
      <c r="IHI25" s="877"/>
      <c r="IHJ25" s="877"/>
      <c r="IHK25" s="877"/>
      <c r="IHL25" s="877"/>
      <c r="IHM25" s="877"/>
      <c r="IHN25" s="877"/>
      <c r="IHO25" s="877"/>
      <c r="IHP25" s="877"/>
      <c r="IHQ25" s="877"/>
      <c r="IHR25" s="877"/>
      <c r="IHS25" s="877"/>
      <c r="IHT25" s="877"/>
      <c r="IHU25" s="877"/>
      <c r="IHV25" s="877"/>
      <c r="IHW25" s="877"/>
      <c r="IHX25" s="877"/>
      <c r="IHY25" s="877"/>
      <c r="IHZ25" s="877"/>
      <c r="IIA25" s="877"/>
      <c r="IIB25" s="877"/>
      <c r="IIC25" s="877"/>
      <c r="IID25" s="877"/>
      <c r="IIE25" s="877"/>
      <c r="IIF25" s="877"/>
      <c r="IIG25" s="877"/>
      <c r="IIH25" s="877"/>
      <c r="III25" s="877"/>
      <c r="IIJ25" s="877"/>
      <c r="IIK25" s="877"/>
      <c r="IIL25" s="877"/>
      <c r="IIM25" s="877"/>
      <c r="IIN25" s="877"/>
      <c r="IIO25" s="877"/>
      <c r="IIP25" s="877"/>
      <c r="IIQ25" s="877"/>
      <c r="IIR25" s="877"/>
      <c r="IIS25" s="877"/>
      <c r="IIT25" s="877"/>
      <c r="IIU25" s="877"/>
      <c r="IIV25" s="877"/>
      <c r="IIW25" s="877"/>
      <c r="IIX25" s="877"/>
      <c r="IIY25" s="877"/>
      <c r="IIZ25" s="877"/>
      <c r="IJA25" s="877"/>
      <c r="IJB25" s="877"/>
      <c r="IJC25" s="877"/>
      <c r="IJD25" s="877"/>
      <c r="IJE25" s="877"/>
      <c r="IJF25" s="877"/>
      <c r="IJG25" s="877"/>
      <c r="IJH25" s="877"/>
      <c r="IJI25" s="877"/>
      <c r="IJJ25" s="877"/>
      <c r="IJK25" s="877"/>
      <c r="IJL25" s="877"/>
      <c r="IJM25" s="877"/>
      <c r="IJN25" s="877"/>
      <c r="IJO25" s="877"/>
      <c r="IJP25" s="877"/>
      <c r="IJQ25" s="877"/>
      <c r="IJR25" s="877"/>
      <c r="IJS25" s="877"/>
      <c r="IJT25" s="877"/>
      <c r="IJU25" s="877"/>
      <c r="IJV25" s="877"/>
      <c r="IJW25" s="877"/>
      <c r="IJX25" s="877"/>
      <c r="IJY25" s="877"/>
      <c r="IJZ25" s="877"/>
      <c r="IKA25" s="877"/>
      <c r="IKB25" s="877"/>
      <c r="IKC25" s="877"/>
      <c r="IKD25" s="877"/>
      <c r="IKE25" s="877"/>
      <c r="IKF25" s="877"/>
      <c r="IKG25" s="877"/>
      <c r="IKH25" s="877"/>
      <c r="IKI25" s="877"/>
      <c r="IKJ25" s="877"/>
      <c r="IKK25" s="877"/>
      <c r="IKL25" s="877"/>
      <c r="IKM25" s="877"/>
      <c r="IKN25" s="877"/>
      <c r="IKO25" s="877"/>
      <c r="IKP25" s="877"/>
      <c r="IKQ25" s="877"/>
      <c r="IKR25" s="877"/>
      <c r="IKS25" s="877"/>
      <c r="IKT25" s="877"/>
      <c r="IKU25" s="877"/>
      <c r="IKV25" s="877"/>
      <c r="IKW25" s="877"/>
      <c r="IKX25" s="877"/>
      <c r="IKY25" s="877"/>
      <c r="IKZ25" s="877"/>
      <c r="ILA25" s="877"/>
      <c r="ILB25" s="877"/>
      <c r="ILC25" s="877"/>
      <c r="ILD25" s="877"/>
      <c r="ILE25" s="877"/>
      <c r="ILF25" s="877"/>
      <c r="ILG25" s="877"/>
      <c r="ILH25" s="877"/>
      <c r="ILI25" s="877"/>
      <c r="ILJ25" s="877"/>
      <c r="ILK25" s="877"/>
      <c r="ILL25" s="877"/>
      <c r="ILM25" s="877"/>
      <c r="ILN25" s="877"/>
      <c r="ILO25" s="877"/>
      <c r="ILP25" s="877"/>
      <c r="ILQ25" s="877"/>
      <c r="ILR25" s="877"/>
      <c r="ILS25" s="877"/>
      <c r="ILT25" s="877"/>
      <c r="ILU25" s="877"/>
      <c r="ILV25" s="877"/>
      <c r="ILW25" s="877"/>
      <c r="ILX25" s="877"/>
      <c r="ILY25" s="877"/>
      <c r="ILZ25" s="877"/>
      <c r="IMA25" s="877"/>
      <c r="IMB25" s="877"/>
      <c r="IMC25" s="877"/>
      <c r="IMD25" s="877"/>
      <c r="IME25" s="877"/>
      <c r="IMF25" s="877"/>
      <c r="IMG25" s="877"/>
      <c r="IMH25" s="877"/>
      <c r="IMI25" s="877"/>
      <c r="IMJ25" s="877"/>
      <c r="IMK25" s="877"/>
      <c r="IML25" s="877"/>
      <c r="IMM25" s="877"/>
      <c r="IMN25" s="877"/>
      <c r="IMO25" s="877"/>
      <c r="IMP25" s="877"/>
      <c r="IMQ25" s="877"/>
      <c r="IMR25" s="877"/>
      <c r="IMS25" s="877"/>
      <c r="IMT25" s="877"/>
      <c r="IMU25" s="877"/>
      <c r="IMV25" s="877"/>
      <c r="IMW25" s="877"/>
      <c r="IMX25" s="877"/>
      <c r="IMY25" s="877"/>
      <c r="IMZ25" s="877"/>
      <c r="INA25" s="877"/>
      <c r="INB25" s="877"/>
      <c r="INC25" s="877"/>
      <c r="IND25" s="877"/>
      <c r="INE25" s="877"/>
      <c r="INF25" s="877"/>
      <c r="ING25" s="877"/>
      <c r="INH25" s="877"/>
      <c r="INI25" s="877"/>
      <c r="INJ25" s="877"/>
      <c r="INK25" s="877"/>
      <c r="INL25" s="877"/>
      <c r="INM25" s="877"/>
      <c r="INN25" s="877"/>
      <c r="INO25" s="877"/>
      <c r="INP25" s="877"/>
      <c r="INQ25" s="877"/>
      <c r="INR25" s="877"/>
      <c r="INS25" s="877"/>
      <c r="INT25" s="877"/>
      <c r="INU25" s="877"/>
      <c r="INV25" s="877"/>
      <c r="INW25" s="877"/>
      <c r="INX25" s="877"/>
      <c r="INY25" s="877"/>
      <c r="INZ25" s="877"/>
      <c r="IOA25" s="877"/>
      <c r="IOB25" s="877"/>
      <c r="IOC25" s="877"/>
      <c r="IOD25" s="877"/>
      <c r="IOE25" s="877"/>
      <c r="IOF25" s="877"/>
      <c r="IOG25" s="877"/>
      <c r="IOH25" s="877"/>
      <c r="IOI25" s="877"/>
      <c r="IOJ25" s="877"/>
      <c r="IOK25" s="877"/>
      <c r="IOL25" s="877"/>
      <c r="IOM25" s="877"/>
      <c r="ION25" s="877"/>
      <c r="IOO25" s="877"/>
      <c r="IOP25" s="877"/>
      <c r="IOQ25" s="877"/>
      <c r="IOR25" s="877"/>
      <c r="IOS25" s="877"/>
      <c r="IOT25" s="877"/>
      <c r="IOU25" s="877"/>
      <c r="IOV25" s="877"/>
      <c r="IOW25" s="877"/>
      <c r="IOX25" s="877"/>
      <c r="IOY25" s="877"/>
      <c r="IOZ25" s="877"/>
      <c r="IPA25" s="877"/>
      <c r="IPB25" s="877"/>
      <c r="IPC25" s="877"/>
      <c r="IPD25" s="877"/>
      <c r="IPE25" s="877"/>
      <c r="IPF25" s="877"/>
      <c r="IPG25" s="877"/>
      <c r="IPH25" s="877"/>
      <c r="IPI25" s="877"/>
      <c r="IPJ25" s="877"/>
      <c r="IPK25" s="877"/>
      <c r="IPL25" s="877"/>
      <c r="IPM25" s="877"/>
      <c r="IPN25" s="877"/>
      <c r="IPO25" s="877"/>
      <c r="IPP25" s="877"/>
      <c r="IPQ25" s="877"/>
      <c r="IPR25" s="877"/>
      <c r="IPS25" s="877"/>
      <c r="IPT25" s="877"/>
      <c r="IPU25" s="877"/>
      <c r="IPV25" s="877"/>
      <c r="IPW25" s="877"/>
      <c r="IPX25" s="877"/>
      <c r="IPY25" s="877"/>
      <c r="IPZ25" s="877"/>
      <c r="IQA25" s="877"/>
      <c r="IQB25" s="877"/>
      <c r="IQC25" s="877"/>
      <c r="IQD25" s="877"/>
      <c r="IQE25" s="877"/>
      <c r="IQF25" s="877"/>
      <c r="IQG25" s="877"/>
      <c r="IQH25" s="877"/>
      <c r="IQI25" s="877"/>
      <c r="IQJ25" s="877"/>
      <c r="IQK25" s="877"/>
      <c r="IQL25" s="877"/>
      <c r="IQM25" s="877"/>
      <c r="IQN25" s="877"/>
      <c r="IQO25" s="877"/>
      <c r="IQP25" s="877"/>
      <c r="IQQ25" s="877"/>
      <c r="IQR25" s="877"/>
      <c r="IQS25" s="877"/>
      <c r="IQT25" s="877"/>
      <c r="IQU25" s="877"/>
      <c r="IQV25" s="877"/>
      <c r="IQW25" s="877"/>
      <c r="IQX25" s="877"/>
      <c r="IQY25" s="877"/>
      <c r="IQZ25" s="877"/>
      <c r="IRA25" s="877"/>
      <c r="IRB25" s="877"/>
      <c r="IRC25" s="877"/>
      <c r="IRD25" s="877"/>
      <c r="IRE25" s="877"/>
      <c r="IRF25" s="877"/>
      <c r="IRG25" s="877"/>
      <c r="IRH25" s="877"/>
      <c r="IRI25" s="877"/>
      <c r="IRJ25" s="877"/>
      <c r="IRK25" s="877"/>
      <c r="IRL25" s="877"/>
      <c r="IRM25" s="877"/>
      <c r="IRN25" s="877"/>
      <c r="IRO25" s="877"/>
      <c r="IRP25" s="877"/>
      <c r="IRQ25" s="877"/>
      <c r="IRR25" s="877"/>
      <c r="IRS25" s="877"/>
      <c r="IRT25" s="877"/>
      <c r="IRU25" s="877"/>
      <c r="IRV25" s="877"/>
      <c r="IRW25" s="877"/>
      <c r="IRX25" s="877"/>
      <c r="IRY25" s="877"/>
      <c r="IRZ25" s="877"/>
      <c r="ISA25" s="877"/>
      <c r="ISB25" s="877"/>
      <c r="ISC25" s="877"/>
      <c r="ISD25" s="877"/>
      <c r="ISE25" s="877"/>
      <c r="ISF25" s="877"/>
      <c r="ISG25" s="877"/>
      <c r="ISH25" s="877"/>
      <c r="ISI25" s="877"/>
      <c r="ISJ25" s="877"/>
      <c r="ISK25" s="877"/>
      <c r="ISL25" s="877"/>
      <c r="ISM25" s="877"/>
      <c r="ISN25" s="877"/>
      <c r="ISO25" s="877"/>
      <c r="ISP25" s="877"/>
      <c r="ISQ25" s="877"/>
      <c r="ISR25" s="877"/>
      <c r="ISS25" s="877"/>
      <c r="IST25" s="877"/>
      <c r="ISU25" s="877"/>
      <c r="ISV25" s="877"/>
      <c r="ISW25" s="877"/>
      <c r="ISX25" s="877"/>
      <c r="ISY25" s="877"/>
      <c r="ISZ25" s="877"/>
      <c r="ITA25" s="877"/>
      <c r="ITB25" s="877"/>
      <c r="ITC25" s="877"/>
      <c r="ITD25" s="877"/>
      <c r="ITE25" s="877"/>
      <c r="ITF25" s="877"/>
      <c r="ITG25" s="877"/>
      <c r="ITH25" s="877"/>
      <c r="ITI25" s="877"/>
      <c r="ITJ25" s="877"/>
      <c r="ITK25" s="877"/>
      <c r="ITL25" s="877"/>
      <c r="ITM25" s="877"/>
      <c r="ITN25" s="877"/>
      <c r="ITO25" s="877"/>
      <c r="ITP25" s="877"/>
      <c r="ITQ25" s="877"/>
      <c r="ITR25" s="877"/>
      <c r="ITS25" s="877"/>
      <c r="ITT25" s="877"/>
      <c r="ITU25" s="877"/>
      <c r="ITV25" s="877"/>
      <c r="ITW25" s="877"/>
      <c r="ITX25" s="877"/>
      <c r="ITY25" s="877"/>
      <c r="ITZ25" s="877"/>
      <c r="IUA25" s="877"/>
      <c r="IUB25" s="877"/>
      <c r="IUC25" s="877"/>
      <c r="IUD25" s="877"/>
      <c r="IUE25" s="877"/>
      <c r="IUF25" s="877"/>
      <c r="IUG25" s="877"/>
      <c r="IUH25" s="877"/>
      <c r="IUI25" s="877"/>
      <c r="IUJ25" s="877"/>
      <c r="IUK25" s="877"/>
      <c r="IUL25" s="877"/>
      <c r="IUM25" s="877"/>
      <c r="IUN25" s="877"/>
      <c r="IUO25" s="877"/>
      <c r="IUP25" s="877"/>
      <c r="IUQ25" s="877"/>
      <c r="IUR25" s="877"/>
      <c r="IUS25" s="877"/>
      <c r="IUT25" s="877"/>
      <c r="IUU25" s="877"/>
      <c r="IUV25" s="877"/>
      <c r="IUW25" s="877"/>
      <c r="IUX25" s="877"/>
      <c r="IUY25" s="877"/>
      <c r="IUZ25" s="877"/>
      <c r="IVA25" s="877"/>
      <c r="IVB25" s="877"/>
      <c r="IVC25" s="877"/>
      <c r="IVD25" s="877"/>
      <c r="IVE25" s="877"/>
      <c r="IVF25" s="877"/>
      <c r="IVG25" s="877"/>
      <c r="IVH25" s="877"/>
      <c r="IVI25" s="877"/>
      <c r="IVJ25" s="877"/>
      <c r="IVK25" s="877"/>
      <c r="IVL25" s="877"/>
      <c r="IVM25" s="877"/>
      <c r="IVN25" s="877"/>
      <c r="IVO25" s="877"/>
      <c r="IVP25" s="877"/>
      <c r="IVQ25" s="877"/>
      <c r="IVR25" s="877"/>
      <c r="IVS25" s="877"/>
      <c r="IVT25" s="877"/>
      <c r="IVU25" s="877"/>
      <c r="IVV25" s="877"/>
      <c r="IVW25" s="877"/>
      <c r="IVX25" s="877"/>
      <c r="IVY25" s="877"/>
      <c r="IVZ25" s="877"/>
      <c r="IWA25" s="877"/>
      <c r="IWB25" s="877"/>
      <c r="IWC25" s="877"/>
      <c r="IWD25" s="877"/>
      <c r="IWE25" s="877"/>
      <c r="IWF25" s="877"/>
      <c r="IWG25" s="877"/>
      <c r="IWH25" s="877"/>
      <c r="IWI25" s="877"/>
      <c r="IWJ25" s="877"/>
      <c r="IWK25" s="877"/>
      <c r="IWL25" s="877"/>
      <c r="IWM25" s="877"/>
      <c r="IWN25" s="877"/>
      <c r="IWO25" s="877"/>
      <c r="IWP25" s="877"/>
      <c r="IWQ25" s="877"/>
      <c r="IWR25" s="877"/>
      <c r="IWS25" s="877"/>
      <c r="IWT25" s="877"/>
      <c r="IWU25" s="877"/>
      <c r="IWV25" s="877"/>
      <c r="IWW25" s="877"/>
      <c r="IWX25" s="877"/>
      <c r="IWY25" s="877"/>
      <c r="IWZ25" s="877"/>
      <c r="IXA25" s="877"/>
      <c r="IXB25" s="877"/>
      <c r="IXC25" s="877"/>
      <c r="IXD25" s="877"/>
      <c r="IXE25" s="877"/>
      <c r="IXF25" s="877"/>
      <c r="IXG25" s="877"/>
      <c r="IXH25" s="877"/>
      <c r="IXI25" s="877"/>
      <c r="IXJ25" s="877"/>
      <c r="IXK25" s="877"/>
      <c r="IXL25" s="877"/>
      <c r="IXM25" s="877"/>
      <c r="IXN25" s="877"/>
      <c r="IXO25" s="877"/>
      <c r="IXP25" s="877"/>
      <c r="IXQ25" s="877"/>
      <c r="IXR25" s="877"/>
      <c r="IXS25" s="877"/>
      <c r="IXT25" s="877"/>
      <c r="IXU25" s="877"/>
      <c r="IXV25" s="877"/>
      <c r="IXW25" s="877"/>
      <c r="IXX25" s="877"/>
      <c r="IXY25" s="877"/>
      <c r="IXZ25" s="877"/>
      <c r="IYA25" s="877"/>
      <c r="IYB25" s="877"/>
      <c r="IYC25" s="877"/>
      <c r="IYD25" s="877"/>
      <c r="IYE25" s="877"/>
      <c r="IYF25" s="877"/>
      <c r="IYG25" s="877"/>
      <c r="IYH25" s="877"/>
      <c r="IYI25" s="877"/>
      <c r="IYJ25" s="877"/>
      <c r="IYK25" s="877"/>
      <c r="IYL25" s="877"/>
      <c r="IYM25" s="877"/>
      <c r="IYN25" s="877"/>
      <c r="IYO25" s="877"/>
      <c r="IYP25" s="877"/>
      <c r="IYQ25" s="877"/>
      <c r="IYR25" s="877"/>
      <c r="IYS25" s="877"/>
      <c r="IYT25" s="877"/>
      <c r="IYU25" s="877"/>
      <c r="IYV25" s="877"/>
      <c r="IYW25" s="877"/>
      <c r="IYX25" s="877"/>
      <c r="IYY25" s="877"/>
      <c r="IYZ25" s="877"/>
      <c r="IZA25" s="877"/>
      <c r="IZB25" s="877"/>
      <c r="IZC25" s="877"/>
      <c r="IZD25" s="877"/>
      <c r="IZE25" s="877"/>
      <c r="IZF25" s="877"/>
      <c r="IZG25" s="877"/>
      <c r="IZH25" s="877"/>
      <c r="IZI25" s="877"/>
      <c r="IZJ25" s="877"/>
      <c r="IZK25" s="877"/>
      <c r="IZL25" s="877"/>
      <c r="IZM25" s="877"/>
      <c r="IZN25" s="877"/>
      <c r="IZO25" s="877"/>
      <c r="IZP25" s="877"/>
      <c r="IZQ25" s="877"/>
      <c r="IZR25" s="877"/>
      <c r="IZS25" s="877"/>
      <c r="IZT25" s="877"/>
      <c r="IZU25" s="877"/>
      <c r="IZV25" s="877"/>
      <c r="IZW25" s="877"/>
      <c r="IZX25" s="877"/>
      <c r="IZY25" s="877"/>
      <c r="IZZ25" s="877"/>
      <c r="JAA25" s="877"/>
      <c r="JAB25" s="877"/>
      <c r="JAC25" s="877"/>
      <c r="JAD25" s="877"/>
      <c r="JAE25" s="877"/>
      <c r="JAF25" s="877"/>
      <c r="JAG25" s="877"/>
      <c r="JAH25" s="877"/>
      <c r="JAI25" s="877"/>
      <c r="JAJ25" s="877"/>
      <c r="JAK25" s="877"/>
      <c r="JAL25" s="877"/>
      <c r="JAM25" s="877"/>
      <c r="JAN25" s="877"/>
      <c r="JAO25" s="877"/>
      <c r="JAP25" s="877"/>
      <c r="JAQ25" s="877"/>
      <c r="JAR25" s="877"/>
      <c r="JAS25" s="877"/>
      <c r="JAT25" s="877"/>
      <c r="JAU25" s="877"/>
      <c r="JAV25" s="877"/>
      <c r="JAW25" s="877"/>
      <c r="JAX25" s="877"/>
      <c r="JAY25" s="877"/>
      <c r="JAZ25" s="877"/>
      <c r="JBA25" s="877"/>
      <c r="JBB25" s="877"/>
      <c r="JBC25" s="877"/>
      <c r="JBD25" s="877"/>
      <c r="JBE25" s="877"/>
      <c r="JBF25" s="877"/>
      <c r="JBG25" s="877"/>
      <c r="JBH25" s="877"/>
      <c r="JBI25" s="877"/>
      <c r="JBJ25" s="877"/>
      <c r="JBK25" s="877"/>
      <c r="JBL25" s="877"/>
      <c r="JBM25" s="877"/>
      <c r="JBN25" s="877"/>
      <c r="JBO25" s="877"/>
      <c r="JBP25" s="877"/>
      <c r="JBQ25" s="877"/>
      <c r="JBR25" s="877"/>
      <c r="JBS25" s="877"/>
      <c r="JBT25" s="877"/>
      <c r="JBU25" s="877"/>
      <c r="JBV25" s="877"/>
      <c r="JBW25" s="877"/>
      <c r="JBX25" s="877"/>
      <c r="JBY25" s="877"/>
      <c r="JBZ25" s="877"/>
      <c r="JCA25" s="877"/>
      <c r="JCB25" s="877"/>
      <c r="JCC25" s="877"/>
      <c r="JCD25" s="877"/>
      <c r="JCE25" s="877"/>
      <c r="JCF25" s="877"/>
      <c r="JCG25" s="877"/>
      <c r="JCH25" s="877"/>
      <c r="JCI25" s="877"/>
      <c r="JCJ25" s="877"/>
      <c r="JCK25" s="877"/>
      <c r="JCL25" s="877"/>
      <c r="JCM25" s="877"/>
      <c r="JCN25" s="877"/>
      <c r="JCO25" s="877"/>
      <c r="JCP25" s="877"/>
      <c r="JCQ25" s="877"/>
      <c r="JCR25" s="877"/>
      <c r="JCS25" s="877"/>
      <c r="JCT25" s="877"/>
      <c r="JCU25" s="877"/>
      <c r="JCV25" s="877"/>
      <c r="JCW25" s="877"/>
      <c r="JCX25" s="877"/>
      <c r="JCY25" s="877"/>
      <c r="JCZ25" s="877"/>
      <c r="JDA25" s="877"/>
      <c r="JDB25" s="877"/>
      <c r="JDC25" s="877"/>
      <c r="JDD25" s="877"/>
      <c r="JDE25" s="877"/>
      <c r="JDF25" s="877"/>
      <c r="JDG25" s="877"/>
      <c r="JDH25" s="877"/>
      <c r="JDI25" s="877"/>
      <c r="JDJ25" s="877"/>
      <c r="JDK25" s="877"/>
      <c r="JDL25" s="877"/>
      <c r="JDM25" s="877"/>
      <c r="JDN25" s="877"/>
      <c r="JDO25" s="877"/>
      <c r="JDP25" s="877"/>
      <c r="JDQ25" s="877"/>
      <c r="JDR25" s="877"/>
      <c r="JDS25" s="877"/>
      <c r="JDT25" s="877"/>
      <c r="JDU25" s="877"/>
      <c r="JDV25" s="877"/>
      <c r="JDW25" s="877"/>
      <c r="JDX25" s="877"/>
      <c r="JDY25" s="877"/>
      <c r="JDZ25" s="877"/>
      <c r="JEA25" s="877"/>
      <c r="JEB25" s="877"/>
      <c r="JEC25" s="877"/>
      <c r="JED25" s="877"/>
      <c r="JEE25" s="877"/>
      <c r="JEF25" s="877"/>
      <c r="JEG25" s="877"/>
      <c r="JEH25" s="877"/>
      <c r="JEI25" s="877"/>
      <c r="JEJ25" s="877"/>
      <c r="JEK25" s="877"/>
      <c r="JEL25" s="877"/>
      <c r="JEM25" s="877"/>
      <c r="JEN25" s="877"/>
      <c r="JEO25" s="877"/>
      <c r="JEP25" s="877"/>
      <c r="JEQ25" s="877"/>
      <c r="JER25" s="877"/>
      <c r="JES25" s="877"/>
      <c r="JET25" s="877"/>
      <c r="JEU25" s="877"/>
      <c r="JEV25" s="877"/>
      <c r="JEW25" s="877"/>
      <c r="JEX25" s="877"/>
      <c r="JEY25" s="877"/>
      <c r="JEZ25" s="877"/>
      <c r="JFA25" s="877"/>
      <c r="JFB25" s="877"/>
      <c r="JFC25" s="877"/>
      <c r="JFD25" s="877"/>
      <c r="JFE25" s="877"/>
      <c r="JFF25" s="877"/>
      <c r="JFG25" s="877"/>
      <c r="JFH25" s="877"/>
      <c r="JFI25" s="877"/>
      <c r="JFJ25" s="877"/>
      <c r="JFK25" s="877"/>
      <c r="JFL25" s="877"/>
      <c r="JFM25" s="877"/>
      <c r="JFN25" s="877"/>
      <c r="JFO25" s="877"/>
      <c r="JFP25" s="877"/>
      <c r="JFQ25" s="877"/>
      <c r="JFR25" s="877"/>
      <c r="JFS25" s="877"/>
      <c r="JFT25" s="877"/>
      <c r="JFU25" s="877"/>
      <c r="JFV25" s="877"/>
      <c r="JFW25" s="877"/>
      <c r="JFX25" s="877"/>
      <c r="JFY25" s="877"/>
      <c r="JFZ25" s="877"/>
      <c r="JGA25" s="877"/>
      <c r="JGB25" s="877"/>
      <c r="JGC25" s="877"/>
      <c r="JGD25" s="877"/>
      <c r="JGE25" s="877"/>
      <c r="JGF25" s="877"/>
      <c r="JGG25" s="877"/>
      <c r="JGH25" s="877"/>
      <c r="JGI25" s="877"/>
      <c r="JGJ25" s="877"/>
      <c r="JGK25" s="877"/>
      <c r="JGL25" s="877"/>
      <c r="JGM25" s="877"/>
      <c r="JGN25" s="877"/>
      <c r="JGO25" s="877"/>
      <c r="JGP25" s="877"/>
      <c r="JGQ25" s="877"/>
      <c r="JGR25" s="877"/>
      <c r="JGS25" s="877"/>
      <c r="JGT25" s="877"/>
      <c r="JGU25" s="877"/>
      <c r="JGV25" s="877"/>
      <c r="JGW25" s="877"/>
      <c r="JGX25" s="877"/>
      <c r="JGY25" s="877"/>
      <c r="JGZ25" s="877"/>
      <c r="JHA25" s="877"/>
      <c r="JHB25" s="877"/>
      <c r="JHC25" s="877"/>
      <c r="JHD25" s="877"/>
      <c r="JHE25" s="877"/>
      <c r="JHF25" s="877"/>
      <c r="JHG25" s="877"/>
      <c r="JHH25" s="877"/>
      <c r="JHI25" s="877"/>
      <c r="JHJ25" s="877"/>
      <c r="JHK25" s="877"/>
      <c r="JHL25" s="877"/>
      <c r="JHM25" s="877"/>
      <c r="JHN25" s="877"/>
      <c r="JHO25" s="877"/>
      <c r="JHP25" s="877"/>
      <c r="JHQ25" s="877"/>
      <c r="JHR25" s="877"/>
      <c r="JHS25" s="877"/>
      <c r="JHT25" s="877"/>
      <c r="JHU25" s="877"/>
      <c r="JHV25" s="877"/>
      <c r="JHW25" s="877"/>
      <c r="JHX25" s="877"/>
      <c r="JHY25" s="877"/>
      <c r="JHZ25" s="877"/>
      <c r="JIA25" s="877"/>
      <c r="JIB25" s="877"/>
      <c r="JIC25" s="877"/>
      <c r="JID25" s="877"/>
      <c r="JIE25" s="877"/>
      <c r="JIF25" s="877"/>
      <c r="JIG25" s="877"/>
      <c r="JIH25" s="877"/>
      <c r="JII25" s="877"/>
      <c r="JIJ25" s="877"/>
      <c r="JIK25" s="877"/>
      <c r="JIL25" s="877"/>
      <c r="JIM25" s="877"/>
      <c r="JIN25" s="877"/>
      <c r="JIO25" s="877"/>
      <c r="JIP25" s="877"/>
      <c r="JIQ25" s="877"/>
      <c r="JIR25" s="877"/>
      <c r="JIS25" s="877"/>
      <c r="JIT25" s="877"/>
      <c r="JIU25" s="877"/>
      <c r="JIV25" s="877"/>
      <c r="JIW25" s="877"/>
      <c r="JIX25" s="877"/>
      <c r="JIY25" s="877"/>
      <c r="JIZ25" s="877"/>
      <c r="JJA25" s="877"/>
      <c r="JJB25" s="877"/>
      <c r="JJC25" s="877"/>
      <c r="JJD25" s="877"/>
      <c r="JJE25" s="877"/>
      <c r="JJF25" s="877"/>
      <c r="JJG25" s="877"/>
      <c r="JJH25" s="877"/>
      <c r="JJI25" s="877"/>
      <c r="JJJ25" s="877"/>
      <c r="JJK25" s="877"/>
      <c r="JJL25" s="877"/>
      <c r="JJM25" s="877"/>
      <c r="JJN25" s="877"/>
      <c r="JJO25" s="877"/>
      <c r="JJP25" s="877"/>
      <c r="JJQ25" s="877"/>
      <c r="JJR25" s="877"/>
      <c r="JJS25" s="877"/>
      <c r="JJT25" s="877"/>
      <c r="JJU25" s="877"/>
      <c r="JJV25" s="877"/>
      <c r="JJW25" s="877"/>
      <c r="JJX25" s="877"/>
      <c r="JJY25" s="877"/>
      <c r="JJZ25" s="877"/>
      <c r="JKA25" s="877"/>
      <c r="JKB25" s="877"/>
      <c r="JKC25" s="877"/>
      <c r="JKD25" s="877"/>
      <c r="JKE25" s="877"/>
      <c r="JKF25" s="877"/>
      <c r="JKG25" s="877"/>
      <c r="JKH25" s="877"/>
      <c r="JKI25" s="877"/>
      <c r="JKJ25" s="877"/>
      <c r="JKK25" s="877"/>
      <c r="JKL25" s="877"/>
      <c r="JKM25" s="877"/>
      <c r="JKN25" s="877"/>
      <c r="JKO25" s="877"/>
      <c r="JKP25" s="877"/>
      <c r="JKQ25" s="877"/>
      <c r="JKR25" s="877"/>
      <c r="JKS25" s="877"/>
      <c r="JKT25" s="877"/>
      <c r="JKU25" s="877"/>
      <c r="JKV25" s="877"/>
      <c r="JKW25" s="877"/>
      <c r="JKX25" s="877"/>
      <c r="JKY25" s="877"/>
      <c r="JKZ25" s="877"/>
      <c r="JLA25" s="877"/>
      <c r="JLB25" s="877"/>
      <c r="JLC25" s="877"/>
      <c r="JLD25" s="877"/>
      <c r="JLE25" s="877"/>
      <c r="JLF25" s="877"/>
      <c r="JLG25" s="877"/>
      <c r="JLH25" s="877"/>
      <c r="JLI25" s="877"/>
      <c r="JLJ25" s="877"/>
      <c r="JLK25" s="877"/>
      <c r="JLL25" s="877"/>
      <c r="JLM25" s="877"/>
      <c r="JLN25" s="877"/>
      <c r="JLO25" s="877"/>
      <c r="JLP25" s="877"/>
      <c r="JLQ25" s="877"/>
      <c r="JLR25" s="877"/>
      <c r="JLS25" s="877"/>
      <c r="JLT25" s="877"/>
      <c r="JLU25" s="877"/>
      <c r="JLV25" s="877"/>
      <c r="JLW25" s="877"/>
      <c r="JLX25" s="877"/>
      <c r="JLY25" s="877"/>
      <c r="JLZ25" s="877"/>
      <c r="JMA25" s="877"/>
      <c r="JMB25" s="877"/>
      <c r="JMC25" s="877"/>
      <c r="JMD25" s="877"/>
      <c r="JME25" s="877"/>
      <c r="JMF25" s="877"/>
      <c r="JMG25" s="877"/>
      <c r="JMH25" s="877"/>
      <c r="JMI25" s="877"/>
      <c r="JMJ25" s="877"/>
      <c r="JMK25" s="877"/>
      <c r="JML25" s="877"/>
      <c r="JMM25" s="877"/>
      <c r="JMN25" s="877"/>
      <c r="JMO25" s="877"/>
      <c r="JMP25" s="877"/>
      <c r="JMQ25" s="877"/>
      <c r="JMR25" s="877"/>
      <c r="JMS25" s="877"/>
      <c r="JMT25" s="877"/>
      <c r="JMU25" s="877"/>
      <c r="JMV25" s="877"/>
      <c r="JMW25" s="877"/>
      <c r="JMX25" s="877"/>
      <c r="JMY25" s="877"/>
      <c r="JMZ25" s="877"/>
      <c r="JNA25" s="877"/>
      <c r="JNB25" s="877"/>
      <c r="JNC25" s="877"/>
      <c r="JND25" s="877"/>
      <c r="JNE25" s="877"/>
      <c r="JNF25" s="877"/>
      <c r="JNG25" s="877"/>
      <c r="JNH25" s="877"/>
      <c r="JNI25" s="877"/>
      <c r="JNJ25" s="877"/>
      <c r="JNK25" s="877"/>
      <c r="JNL25" s="877"/>
      <c r="JNM25" s="877"/>
      <c r="JNN25" s="877"/>
      <c r="JNO25" s="877"/>
      <c r="JNP25" s="877"/>
      <c r="JNQ25" s="877"/>
      <c r="JNR25" s="877"/>
      <c r="JNS25" s="877"/>
      <c r="JNT25" s="877"/>
      <c r="JNU25" s="877"/>
      <c r="JNV25" s="877"/>
      <c r="JNW25" s="877"/>
      <c r="JNX25" s="877"/>
      <c r="JNY25" s="877"/>
      <c r="JNZ25" s="877"/>
      <c r="JOA25" s="877"/>
      <c r="JOB25" s="877"/>
      <c r="JOC25" s="877"/>
      <c r="JOD25" s="877"/>
      <c r="JOE25" s="877"/>
      <c r="JOF25" s="877"/>
      <c r="JOG25" s="877"/>
      <c r="JOH25" s="877"/>
      <c r="JOI25" s="877"/>
      <c r="JOJ25" s="877"/>
      <c r="JOK25" s="877"/>
      <c r="JOL25" s="877"/>
      <c r="JOM25" s="877"/>
      <c r="JON25" s="877"/>
      <c r="JOO25" s="877"/>
      <c r="JOP25" s="877"/>
      <c r="JOQ25" s="877"/>
      <c r="JOR25" s="877"/>
      <c r="JOS25" s="877"/>
      <c r="JOT25" s="877"/>
      <c r="JOU25" s="877"/>
      <c r="JOV25" s="877"/>
      <c r="JOW25" s="877"/>
      <c r="JOX25" s="877"/>
      <c r="JOY25" s="877"/>
      <c r="JOZ25" s="877"/>
      <c r="JPA25" s="877"/>
      <c r="JPB25" s="877"/>
      <c r="JPC25" s="877"/>
      <c r="JPD25" s="877"/>
      <c r="JPE25" s="877"/>
      <c r="JPF25" s="877"/>
      <c r="JPG25" s="877"/>
      <c r="JPH25" s="877"/>
      <c r="JPI25" s="877"/>
      <c r="JPJ25" s="877"/>
      <c r="JPK25" s="877"/>
      <c r="JPL25" s="877"/>
      <c r="JPM25" s="877"/>
      <c r="JPN25" s="877"/>
      <c r="JPO25" s="877"/>
      <c r="JPP25" s="877"/>
      <c r="JPQ25" s="877"/>
      <c r="JPR25" s="877"/>
      <c r="JPS25" s="877"/>
      <c r="JPT25" s="877"/>
      <c r="JPU25" s="877"/>
      <c r="JPV25" s="877"/>
      <c r="JPW25" s="877"/>
      <c r="JPX25" s="877"/>
      <c r="JPY25" s="877"/>
      <c r="JPZ25" s="877"/>
      <c r="JQA25" s="877"/>
      <c r="JQB25" s="877"/>
      <c r="JQC25" s="877"/>
      <c r="JQD25" s="877"/>
      <c r="JQE25" s="877"/>
      <c r="JQF25" s="877"/>
      <c r="JQG25" s="877"/>
      <c r="JQH25" s="877"/>
      <c r="JQI25" s="877"/>
      <c r="JQJ25" s="877"/>
      <c r="JQK25" s="877"/>
      <c r="JQL25" s="877"/>
      <c r="JQM25" s="877"/>
      <c r="JQN25" s="877"/>
      <c r="JQO25" s="877"/>
      <c r="JQP25" s="877"/>
      <c r="JQQ25" s="877"/>
      <c r="JQR25" s="877"/>
      <c r="JQS25" s="877"/>
      <c r="JQT25" s="877"/>
      <c r="JQU25" s="877"/>
      <c r="JQV25" s="877"/>
      <c r="JQW25" s="877"/>
      <c r="JQX25" s="877"/>
      <c r="JQY25" s="877"/>
      <c r="JQZ25" s="877"/>
      <c r="JRA25" s="877"/>
      <c r="JRB25" s="877"/>
      <c r="JRC25" s="877"/>
      <c r="JRD25" s="877"/>
      <c r="JRE25" s="877"/>
      <c r="JRF25" s="877"/>
      <c r="JRG25" s="877"/>
      <c r="JRH25" s="877"/>
      <c r="JRI25" s="877"/>
      <c r="JRJ25" s="877"/>
      <c r="JRK25" s="877"/>
      <c r="JRL25" s="877"/>
      <c r="JRM25" s="877"/>
      <c r="JRN25" s="877"/>
      <c r="JRO25" s="877"/>
      <c r="JRP25" s="877"/>
      <c r="JRQ25" s="877"/>
      <c r="JRR25" s="877"/>
      <c r="JRS25" s="877"/>
      <c r="JRT25" s="877"/>
      <c r="JRU25" s="877"/>
      <c r="JRV25" s="877"/>
      <c r="JRW25" s="877"/>
      <c r="JRX25" s="877"/>
      <c r="JRY25" s="877"/>
      <c r="JRZ25" s="877"/>
      <c r="JSA25" s="877"/>
      <c r="JSB25" s="877"/>
      <c r="JSC25" s="877"/>
      <c r="JSD25" s="877"/>
      <c r="JSE25" s="877"/>
      <c r="JSF25" s="877"/>
      <c r="JSG25" s="877"/>
      <c r="JSH25" s="877"/>
      <c r="JSI25" s="877"/>
      <c r="JSJ25" s="877"/>
      <c r="JSK25" s="877"/>
      <c r="JSL25" s="877"/>
      <c r="JSM25" s="877"/>
      <c r="JSN25" s="877"/>
      <c r="JSO25" s="877"/>
      <c r="JSP25" s="877"/>
      <c r="JSQ25" s="877"/>
      <c r="JSR25" s="877"/>
      <c r="JSS25" s="877"/>
      <c r="JST25" s="877"/>
      <c r="JSU25" s="877"/>
      <c r="JSV25" s="877"/>
      <c r="JSW25" s="877"/>
      <c r="JSX25" s="877"/>
      <c r="JSY25" s="877"/>
      <c r="JSZ25" s="877"/>
      <c r="JTA25" s="877"/>
      <c r="JTB25" s="877"/>
      <c r="JTC25" s="877"/>
      <c r="JTD25" s="877"/>
      <c r="JTE25" s="877"/>
      <c r="JTF25" s="877"/>
      <c r="JTG25" s="877"/>
      <c r="JTH25" s="877"/>
      <c r="JTI25" s="877"/>
      <c r="JTJ25" s="877"/>
      <c r="JTK25" s="877"/>
      <c r="JTL25" s="877"/>
      <c r="JTM25" s="877"/>
      <c r="JTN25" s="877"/>
      <c r="JTO25" s="877"/>
      <c r="JTP25" s="877"/>
      <c r="JTQ25" s="877"/>
      <c r="JTR25" s="877"/>
      <c r="JTS25" s="877"/>
      <c r="JTT25" s="877"/>
      <c r="JTU25" s="877"/>
      <c r="JTV25" s="877"/>
      <c r="JTW25" s="877"/>
      <c r="JTX25" s="877"/>
      <c r="JTY25" s="877"/>
      <c r="JTZ25" s="877"/>
      <c r="JUA25" s="877"/>
      <c r="JUB25" s="877"/>
      <c r="JUC25" s="877"/>
      <c r="JUD25" s="877"/>
      <c r="JUE25" s="877"/>
      <c r="JUF25" s="877"/>
      <c r="JUG25" s="877"/>
      <c r="JUH25" s="877"/>
      <c r="JUI25" s="877"/>
      <c r="JUJ25" s="877"/>
      <c r="JUK25" s="877"/>
      <c r="JUL25" s="877"/>
      <c r="JUM25" s="877"/>
      <c r="JUN25" s="877"/>
      <c r="JUO25" s="877"/>
      <c r="JUP25" s="877"/>
      <c r="JUQ25" s="877"/>
      <c r="JUR25" s="877"/>
      <c r="JUS25" s="877"/>
      <c r="JUT25" s="877"/>
      <c r="JUU25" s="877"/>
      <c r="JUV25" s="877"/>
      <c r="JUW25" s="877"/>
      <c r="JUX25" s="877"/>
      <c r="JUY25" s="877"/>
      <c r="JUZ25" s="877"/>
      <c r="JVA25" s="877"/>
      <c r="JVB25" s="877"/>
      <c r="JVC25" s="877"/>
      <c r="JVD25" s="877"/>
      <c r="JVE25" s="877"/>
      <c r="JVF25" s="877"/>
      <c r="JVG25" s="877"/>
      <c r="JVH25" s="877"/>
      <c r="JVI25" s="877"/>
      <c r="JVJ25" s="877"/>
      <c r="JVK25" s="877"/>
      <c r="JVL25" s="877"/>
      <c r="JVM25" s="877"/>
      <c r="JVN25" s="877"/>
      <c r="JVO25" s="877"/>
      <c r="JVP25" s="877"/>
      <c r="JVQ25" s="877"/>
      <c r="JVR25" s="877"/>
      <c r="JVS25" s="877"/>
      <c r="JVT25" s="877"/>
      <c r="JVU25" s="877"/>
      <c r="JVV25" s="877"/>
      <c r="JVW25" s="877"/>
      <c r="JVX25" s="877"/>
      <c r="JVY25" s="877"/>
      <c r="JVZ25" s="877"/>
      <c r="JWA25" s="877"/>
      <c r="JWB25" s="877"/>
      <c r="JWC25" s="877"/>
      <c r="JWD25" s="877"/>
      <c r="JWE25" s="877"/>
      <c r="JWF25" s="877"/>
      <c r="JWG25" s="877"/>
      <c r="JWH25" s="877"/>
      <c r="JWI25" s="877"/>
      <c r="JWJ25" s="877"/>
      <c r="JWK25" s="877"/>
      <c r="JWL25" s="877"/>
      <c r="JWM25" s="877"/>
      <c r="JWN25" s="877"/>
      <c r="JWO25" s="877"/>
      <c r="JWP25" s="877"/>
      <c r="JWQ25" s="877"/>
      <c r="JWR25" s="877"/>
      <c r="JWS25" s="877"/>
      <c r="JWT25" s="877"/>
      <c r="JWU25" s="877"/>
      <c r="JWV25" s="877"/>
      <c r="JWW25" s="877"/>
      <c r="JWX25" s="877"/>
      <c r="JWY25" s="877"/>
      <c r="JWZ25" s="877"/>
      <c r="JXA25" s="877"/>
      <c r="JXB25" s="877"/>
      <c r="JXC25" s="877"/>
      <c r="JXD25" s="877"/>
      <c r="JXE25" s="877"/>
      <c r="JXF25" s="877"/>
      <c r="JXG25" s="877"/>
      <c r="JXH25" s="877"/>
      <c r="JXI25" s="877"/>
      <c r="JXJ25" s="877"/>
      <c r="JXK25" s="877"/>
      <c r="JXL25" s="877"/>
      <c r="JXM25" s="877"/>
      <c r="JXN25" s="877"/>
      <c r="JXO25" s="877"/>
      <c r="JXP25" s="877"/>
      <c r="JXQ25" s="877"/>
      <c r="JXR25" s="877"/>
      <c r="JXS25" s="877"/>
      <c r="JXT25" s="877"/>
      <c r="JXU25" s="877"/>
      <c r="JXV25" s="877"/>
      <c r="JXW25" s="877"/>
      <c r="JXX25" s="877"/>
      <c r="JXY25" s="877"/>
      <c r="JXZ25" s="877"/>
      <c r="JYA25" s="877"/>
      <c r="JYB25" s="877"/>
      <c r="JYC25" s="877"/>
      <c r="JYD25" s="877"/>
      <c r="JYE25" s="877"/>
      <c r="JYF25" s="877"/>
      <c r="JYG25" s="877"/>
      <c r="JYH25" s="877"/>
      <c r="JYI25" s="877"/>
      <c r="JYJ25" s="877"/>
      <c r="JYK25" s="877"/>
      <c r="JYL25" s="877"/>
      <c r="JYM25" s="877"/>
      <c r="JYN25" s="877"/>
      <c r="JYO25" s="877"/>
      <c r="JYP25" s="877"/>
      <c r="JYQ25" s="877"/>
      <c r="JYR25" s="877"/>
      <c r="JYS25" s="877"/>
      <c r="JYT25" s="877"/>
      <c r="JYU25" s="877"/>
      <c r="JYV25" s="877"/>
      <c r="JYW25" s="877"/>
      <c r="JYX25" s="877"/>
      <c r="JYY25" s="877"/>
      <c r="JYZ25" s="877"/>
      <c r="JZA25" s="877"/>
      <c r="JZB25" s="877"/>
      <c r="JZC25" s="877"/>
      <c r="JZD25" s="877"/>
      <c r="JZE25" s="877"/>
      <c r="JZF25" s="877"/>
      <c r="JZG25" s="877"/>
      <c r="JZH25" s="877"/>
      <c r="JZI25" s="877"/>
      <c r="JZJ25" s="877"/>
      <c r="JZK25" s="877"/>
      <c r="JZL25" s="877"/>
      <c r="JZM25" s="877"/>
      <c r="JZN25" s="877"/>
      <c r="JZO25" s="877"/>
      <c r="JZP25" s="877"/>
      <c r="JZQ25" s="877"/>
      <c r="JZR25" s="877"/>
      <c r="JZS25" s="877"/>
      <c r="JZT25" s="877"/>
      <c r="JZU25" s="877"/>
      <c r="JZV25" s="877"/>
      <c r="JZW25" s="877"/>
      <c r="JZX25" s="877"/>
      <c r="JZY25" s="877"/>
      <c r="JZZ25" s="877"/>
      <c r="KAA25" s="877"/>
      <c r="KAB25" s="877"/>
      <c r="KAC25" s="877"/>
      <c r="KAD25" s="877"/>
      <c r="KAE25" s="877"/>
      <c r="KAF25" s="877"/>
      <c r="KAG25" s="877"/>
      <c r="KAH25" s="877"/>
      <c r="KAI25" s="877"/>
      <c r="KAJ25" s="877"/>
      <c r="KAK25" s="877"/>
      <c r="KAL25" s="877"/>
      <c r="KAM25" s="877"/>
      <c r="KAN25" s="877"/>
      <c r="KAO25" s="877"/>
      <c r="KAP25" s="877"/>
      <c r="KAQ25" s="877"/>
      <c r="KAR25" s="877"/>
      <c r="KAS25" s="877"/>
      <c r="KAT25" s="877"/>
      <c r="KAU25" s="877"/>
      <c r="KAV25" s="877"/>
      <c r="KAW25" s="877"/>
      <c r="KAX25" s="877"/>
      <c r="KAY25" s="877"/>
      <c r="KAZ25" s="877"/>
      <c r="KBA25" s="877"/>
      <c r="KBB25" s="877"/>
      <c r="KBC25" s="877"/>
      <c r="KBD25" s="877"/>
      <c r="KBE25" s="877"/>
      <c r="KBF25" s="877"/>
      <c r="KBG25" s="877"/>
      <c r="KBH25" s="877"/>
      <c r="KBI25" s="877"/>
      <c r="KBJ25" s="877"/>
      <c r="KBK25" s="877"/>
      <c r="KBL25" s="877"/>
      <c r="KBM25" s="877"/>
      <c r="KBN25" s="877"/>
      <c r="KBO25" s="877"/>
      <c r="KBP25" s="877"/>
      <c r="KBQ25" s="877"/>
      <c r="KBR25" s="877"/>
      <c r="KBS25" s="877"/>
      <c r="KBT25" s="877"/>
      <c r="KBU25" s="877"/>
      <c r="KBV25" s="877"/>
      <c r="KBW25" s="877"/>
      <c r="KBX25" s="877"/>
      <c r="KBY25" s="877"/>
      <c r="KBZ25" s="877"/>
      <c r="KCA25" s="877"/>
      <c r="KCB25" s="877"/>
      <c r="KCC25" s="877"/>
      <c r="KCD25" s="877"/>
      <c r="KCE25" s="877"/>
      <c r="KCF25" s="877"/>
      <c r="KCG25" s="877"/>
      <c r="KCH25" s="877"/>
      <c r="KCI25" s="877"/>
      <c r="KCJ25" s="877"/>
      <c r="KCK25" s="877"/>
      <c r="KCL25" s="877"/>
      <c r="KCM25" s="877"/>
      <c r="KCN25" s="877"/>
      <c r="KCO25" s="877"/>
      <c r="KCP25" s="877"/>
      <c r="KCQ25" s="877"/>
      <c r="KCR25" s="877"/>
      <c r="KCS25" s="877"/>
      <c r="KCT25" s="877"/>
      <c r="KCU25" s="877"/>
      <c r="KCV25" s="877"/>
      <c r="KCW25" s="877"/>
      <c r="KCX25" s="877"/>
      <c r="KCY25" s="877"/>
      <c r="KCZ25" s="877"/>
      <c r="KDA25" s="877"/>
      <c r="KDB25" s="877"/>
      <c r="KDC25" s="877"/>
      <c r="KDD25" s="877"/>
      <c r="KDE25" s="877"/>
      <c r="KDF25" s="877"/>
      <c r="KDG25" s="877"/>
      <c r="KDH25" s="877"/>
      <c r="KDI25" s="877"/>
      <c r="KDJ25" s="877"/>
      <c r="KDK25" s="877"/>
      <c r="KDL25" s="877"/>
      <c r="KDM25" s="877"/>
      <c r="KDN25" s="877"/>
      <c r="KDO25" s="877"/>
      <c r="KDP25" s="877"/>
      <c r="KDQ25" s="877"/>
      <c r="KDR25" s="877"/>
      <c r="KDS25" s="877"/>
      <c r="KDT25" s="877"/>
      <c r="KDU25" s="877"/>
      <c r="KDV25" s="877"/>
      <c r="KDW25" s="877"/>
      <c r="KDX25" s="877"/>
      <c r="KDY25" s="877"/>
      <c r="KDZ25" s="877"/>
      <c r="KEA25" s="877"/>
      <c r="KEB25" s="877"/>
      <c r="KEC25" s="877"/>
      <c r="KED25" s="877"/>
      <c r="KEE25" s="877"/>
      <c r="KEF25" s="877"/>
      <c r="KEG25" s="877"/>
      <c r="KEH25" s="877"/>
      <c r="KEI25" s="877"/>
      <c r="KEJ25" s="877"/>
      <c r="KEK25" s="877"/>
      <c r="KEL25" s="877"/>
      <c r="KEM25" s="877"/>
      <c r="KEN25" s="877"/>
      <c r="KEO25" s="877"/>
      <c r="KEP25" s="877"/>
      <c r="KEQ25" s="877"/>
      <c r="KER25" s="877"/>
      <c r="KES25" s="877"/>
      <c r="KET25" s="877"/>
      <c r="KEU25" s="877"/>
      <c r="KEV25" s="877"/>
      <c r="KEW25" s="877"/>
      <c r="KEX25" s="877"/>
      <c r="KEY25" s="877"/>
      <c r="KEZ25" s="877"/>
      <c r="KFA25" s="877"/>
      <c r="KFB25" s="877"/>
      <c r="KFC25" s="877"/>
      <c r="KFD25" s="877"/>
      <c r="KFE25" s="877"/>
      <c r="KFF25" s="877"/>
      <c r="KFG25" s="877"/>
      <c r="KFH25" s="877"/>
      <c r="KFI25" s="877"/>
      <c r="KFJ25" s="877"/>
      <c r="KFK25" s="877"/>
      <c r="KFL25" s="877"/>
      <c r="KFM25" s="877"/>
      <c r="KFN25" s="877"/>
      <c r="KFO25" s="877"/>
      <c r="KFP25" s="877"/>
      <c r="KFQ25" s="877"/>
      <c r="KFR25" s="877"/>
      <c r="KFS25" s="877"/>
      <c r="KFT25" s="877"/>
      <c r="KFU25" s="877"/>
      <c r="KFV25" s="877"/>
      <c r="KFW25" s="877"/>
      <c r="KFX25" s="877"/>
      <c r="KFY25" s="877"/>
      <c r="KFZ25" s="877"/>
      <c r="KGA25" s="877"/>
      <c r="KGB25" s="877"/>
      <c r="KGC25" s="877"/>
      <c r="KGD25" s="877"/>
      <c r="KGE25" s="877"/>
      <c r="KGF25" s="877"/>
      <c r="KGG25" s="877"/>
      <c r="KGH25" s="877"/>
      <c r="KGI25" s="877"/>
      <c r="KGJ25" s="877"/>
      <c r="KGK25" s="877"/>
      <c r="KGL25" s="877"/>
      <c r="KGM25" s="877"/>
      <c r="KGN25" s="877"/>
      <c r="KGO25" s="877"/>
      <c r="KGP25" s="877"/>
      <c r="KGQ25" s="877"/>
      <c r="KGR25" s="877"/>
      <c r="KGS25" s="877"/>
      <c r="KGT25" s="877"/>
      <c r="KGU25" s="877"/>
      <c r="KGV25" s="877"/>
      <c r="KGW25" s="877"/>
      <c r="KGX25" s="877"/>
      <c r="KGY25" s="877"/>
      <c r="KGZ25" s="877"/>
      <c r="KHA25" s="877"/>
      <c r="KHB25" s="877"/>
      <c r="KHC25" s="877"/>
      <c r="KHD25" s="877"/>
      <c r="KHE25" s="877"/>
      <c r="KHF25" s="877"/>
      <c r="KHG25" s="877"/>
      <c r="KHH25" s="877"/>
      <c r="KHI25" s="877"/>
      <c r="KHJ25" s="877"/>
      <c r="KHK25" s="877"/>
      <c r="KHL25" s="877"/>
      <c r="KHM25" s="877"/>
      <c r="KHN25" s="877"/>
      <c r="KHO25" s="877"/>
      <c r="KHP25" s="877"/>
      <c r="KHQ25" s="877"/>
      <c r="KHR25" s="877"/>
      <c r="KHS25" s="877"/>
      <c r="KHT25" s="877"/>
      <c r="KHU25" s="877"/>
      <c r="KHV25" s="877"/>
      <c r="KHW25" s="877"/>
      <c r="KHX25" s="877"/>
      <c r="KHY25" s="877"/>
      <c r="KHZ25" s="877"/>
      <c r="KIA25" s="877"/>
      <c r="KIB25" s="877"/>
      <c r="KIC25" s="877"/>
      <c r="KID25" s="877"/>
      <c r="KIE25" s="877"/>
      <c r="KIF25" s="877"/>
      <c r="KIG25" s="877"/>
      <c r="KIH25" s="877"/>
      <c r="KII25" s="877"/>
      <c r="KIJ25" s="877"/>
      <c r="KIK25" s="877"/>
      <c r="KIL25" s="877"/>
      <c r="KIM25" s="877"/>
      <c r="KIN25" s="877"/>
      <c r="KIO25" s="877"/>
      <c r="KIP25" s="877"/>
      <c r="KIQ25" s="877"/>
      <c r="KIR25" s="877"/>
      <c r="KIS25" s="877"/>
      <c r="KIT25" s="877"/>
      <c r="KIU25" s="877"/>
      <c r="KIV25" s="877"/>
      <c r="KIW25" s="877"/>
      <c r="KIX25" s="877"/>
      <c r="KIY25" s="877"/>
      <c r="KIZ25" s="877"/>
      <c r="KJA25" s="877"/>
      <c r="KJB25" s="877"/>
      <c r="KJC25" s="877"/>
      <c r="KJD25" s="877"/>
      <c r="KJE25" s="877"/>
      <c r="KJF25" s="877"/>
      <c r="KJG25" s="877"/>
      <c r="KJH25" s="877"/>
      <c r="KJI25" s="877"/>
      <c r="KJJ25" s="877"/>
      <c r="KJK25" s="877"/>
      <c r="KJL25" s="877"/>
      <c r="KJM25" s="877"/>
      <c r="KJN25" s="877"/>
      <c r="KJO25" s="877"/>
      <c r="KJP25" s="877"/>
      <c r="KJQ25" s="877"/>
      <c r="KJR25" s="877"/>
      <c r="KJS25" s="877"/>
      <c r="KJT25" s="877"/>
      <c r="KJU25" s="877"/>
      <c r="KJV25" s="877"/>
      <c r="KJW25" s="877"/>
      <c r="KJX25" s="877"/>
      <c r="KJY25" s="877"/>
      <c r="KJZ25" s="877"/>
      <c r="KKA25" s="877"/>
      <c r="KKB25" s="877"/>
      <c r="KKC25" s="877"/>
      <c r="KKD25" s="877"/>
      <c r="KKE25" s="877"/>
      <c r="KKF25" s="877"/>
      <c r="KKG25" s="877"/>
      <c r="KKH25" s="877"/>
      <c r="KKI25" s="877"/>
      <c r="KKJ25" s="877"/>
      <c r="KKK25" s="877"/>
      <c r="KKL25" s="877"/>
      <c r="KKM25" s="877"/>
      <c r="KKN25" s="877"/>
      <c r="KKO25" s="877"/>
      <c r="KKP25" s="877"/>
      <c r="KKQ25" s="877"/>
      <c r="KKR25" s="877"/>
      <c r="KKS25" s="877"/>
      <c r="KKT25" s="877"/>
      <c r="KKU25" s="877"/>
      <c r="KKV25" s="877"/>
      <c r="KKW25" s="877"/>
      <c r="KKX25" s="877"/>
      <c r="KKY25" s="877"/>
      <c r="KKZ25" s="877"/>
      <c r="KLA25" s="877"/>
      <c r="KLB25" s="877"/>
      <c r="KLC25" s="877"/>
      <c r="KLD25" s="877"/>
      <c r="KLE25" s="877"/>
      <c r="KLF25" s="877"/>
      <c r="KLG25" s="877"/>
      <c r="KLH25" s="877"/>
      <c r="KLI25" s="877"/>
      <c r="KLJ25" s="877"/>
      <c r="KLK25" s="877"/>
      <c r="KLL25" s="877"/>
      <c r="KLM25" s="877"/>
      <c r="KLN25" s="877"/>
      <c r="KLO25" s="877"/>
      <c r="KLP25" s="877"/>
      <c r="KLQ25" s="877"/>
      <c r="KLR25" s="877"/>
      <c r="KLS25" s="877"/>
      <c r="KLT25" s="877"/>
      <c r="KLU25" s="877"/>
      <c r="KLV25" s="877"/>
      <c r="KLW25" s="877"/>
      <c r="KLX25" s="877"/>
      <c r="KLY25" s="877"/>
      <c r="KLZ25" s="877"/>
      <c r="KMA25" s="877"/>
      <c r="KMB25" s="877"/>
      <c r="KMC25" s="877"/>
      <c r="KMD25" s="877"/>
      <c r="KME25" s="877"/>
      <c r="KMF25" s="877"/>
      <c r="KMG25" s="877"/>
      <c r="KMH25" s="877"/>
      <c r="KMI25" s="877"/>
      <c r="KMJ25" s="877"/>
      <c r="KMK25" s="877"/>
      <c r="KML25" s="877"/>
      <c r="KMM25" s="877"/>
      <c r="KMN25" s="877"/>
      <c r="KMO25" s="877"/>
      <c r="KMP25" s="877"/>
      <c r="KMQ25" s="877"/>
      <c r="KMR25" s="877"/>
      <c r="KMS25" s="877"/>
      <c r="KMT25" s="877"/>
      <c r="KMU25" s="877"/>
      <c r="KMV25" s="877"/>
      <c r="KMW25" s="877"/>
      <c r="KMX25" s="877"/>
      <c r="KMY25" s="877"/>
      <c r="KMZ25" s="877"/>
      <c r="KNA25" s="877"/>
      <c r="KNB25" s="877"/>
      <c r="KNC25" s="877"/>
      <c r="KND25" s="877"/>
      <c r="KNE25" s="877"/>
      <c r="KNF25" s="877"/>
      <c r="KNG25" s="877"/>
      <c r="KNH25" s="877"/>
      <c r="KNI25" s="877"/>
      <c r="KNJ25" s="877"/>
      <c r="KNK25" s="877"/>
      <c r="KNL25" s="877"/>
      <c r="KNM25" s="877"/>
      <c r="KNN25" s="877"/>
      <c r="KNO25" s="877"/>
      <c r="KNP25" s="877"/>
      <c r="KNQ25" s="877"/>
      <c r="KNR25" s="877"/>
      <c r="KNS25" s="877"/>
      <c r="KNT25" s="877"/>
      <c r="KNU25" s="877"/>
      <c r="KNV25" s="877"/>
      <c r="KNW25" s="877"/>
      <c r="KNX25" s="877"/>
      <c r="KNY25" s="877"/>
      <c r="KNZ25" s="877"/>
      <c r="KOA25" s="877"/>
      <c r="KOB25" s="877"/>
      <c r="KOC25" s="877"/>
      <c r="KOD25" s="877"/>
      <c r="KOE25" s="877"/>
      <c r="KOF25" s="877"/>
      <c r="KOG25" s="877"/>
      <c r="KOH25" s="877"/>
      <c r="KOI25" s="877"/>
      <c r="KOJ25" s="877"/>
      <c r="KOK25" s="877"/>
      <c r="KOL25" s="877"/>
      <c r="KOM25" s="877"/>
      <c r="KON25" s="877"/>
      <c r="KOO25" s="877"/>
      <c r="KOP25" s="877"/>
      <c r="KOQ25" s="877"/>
      <c r="KOR25" s="877"/>
      <c r="KOS25" s="877"/>
      <c r="KOT25" s="877"/>
      <c r="KOU25" s="877"/>
      <c r="KOV25" s="877"/>
      <c r="KOW25" s="877"/>
      <c r="KOX25" s="877"/>
      <c r="KOY25" s="877"/>
      <c r="KOZ25" s="877"/>
      <c r="KPA25" s="877"/>
      <c r="KPB25" s="877"/>
      <c r="KPC25" s="877"/>
      <c r="KPD25" s="877"/>
      <c r="KPE25" s="877"/>
      <c r="KPF25" s="877"/>
      <c r="KPG25" s="877"/>
      <c r="KPH25" s="877"/>
      <c r="KPI25" s="877"/>
      <c r="KPJ25" s="877"/>
      <c r="KPK25" s="877"/>
      <c r="KPL25" s="877"/>
      <c r="KPM25" s="877"/>
      <c r="KPN25" s="877"/>
      <c r="KPO25" s="877"/>
      <c r="KPP25" s="877"/>
      <c r="KPQ25" s="877"/>
      <c r="KPR25" s="877"/>
      <c r="KPS25" s="877"/>
      <c r="KPT25" s="877"/>
      <c r="KPU25" s="877"/>
      <c r="KPV25" s="877"/>
      <c r="KPW25" s="877"/>
      <c r="KPX25" s="877"/>
      <c r="KPY25" s="877"/>
      <c r="KPZ25" s="877"/>
      <c r="KQA25" s="877"/>
      <c r="KQB25" s="877"/>
      <c r="KQC25" s="877"/>
      <c r="KQD25" s="877"/>
      <c r="KQE25" s="877"/>
      <c r="KQF25" s="877"/>
      <c r="KQG25" s="877"/>
      <c r="KQH25" s="877"/>
      <c r="KQI25" s="877"/>
      <c r="KQJ25" s="877"/>
      <c r="KQK25" s="877"/>
      <c r="KQL25" s="877"/>
      <c r="KQM25" s="877"/>
      <c r="KQN25" s="877"/>
      <c r="KQO25" s="877"/>
      <c r="KQP25" s="877"/>
      <c r="KQQ25" s="877"/>
      <c r="KQR25" s="877"/>
      <c r="KQS25" s="877"/>
      <c r="KQT25" s="877"/>
      <c r="KQU25" s="877"/>
      <c r="KQV25" s="877"/>
      <c r="KQW25" s="877"/>
      <c r="KQX25" s="877"/>
      <c r="KQY25" s="877"/>
      <c r="KQZ25" s="877"/>
      <c r="KRA25" s="877"/>
      <c r="KRB25" s="877"/>
      <c r="KRC25" s="877"/>
      <c r="KRD25" s="877"/>
      <c r="KRE25" s="877"/>
      <c r="KRF25" s="877"/>
      <c r="KRG25" s="877"/>
      <c r="KRH25" s="877"/>
      <c r="KRI25" s="877"/>
      <c r="KRJ25" s="877"/>
      <c r="KRK25" s="877"/>
      <c r="KRL25" s="877"/>
      <c r="KRM25" s="877"/>
      <c r="KRN25" s="877"/>
      <c r="KRO25" s="877"/>
      <c r="KRP25" s="877"/>
      <c r="KRQ25" s="877"/>
      <c r="KRR25" s="877"/>
      <c r="KRS25" s="877"/>
      <c r="KRT25" s="877"/>
      <c r="KRU25" s="877"/>
      <c r="KRV25" s="877"/>
      <c r="KRW25" s="877"/>
      <c r="KRX25" s="877"/>
      <c r="KRY25" s="877"/>
      <c r="KRZ25" s="877"/>
      <c r="KSA25" s="877"/>
      <c r="KSB25" s="877"/>
      <c r="KSC25" s="877"/>
      <c r="KSD25" s="877"/>
      <c r="KSE25" s="877"/>
      <c r="KSF25" s="877"/>
      <c r="KSG25" s="877"/>
      <c r="KSH25" s="877"/>
      <c r="KSI25" s="877"/>
      <c r="KSJ25" s="877"/>
      <c r="KSK25" s="877"/>
      <c r="KSL25" s="877"/>
      <c r="KSM25" s="877"/>
      <c r="KSN25" s="877"/>
      <c r="KSO25" s="877"/>
      <c r="KSP25" s="877"/>
      <c r="KSQ25" s="877"/>
      <c r="KSR25" s="877"/>
      <c r="KSS25" s="877"/>
      <c r="KST25" s="877"/>
      <c r="KSU25" s="877"/>
      <c r="KSV25" s="877"/>
      <c r="KSW25" s="877"/>
      <c r="KSX25" s="877"/>
      <c r="KSY25" s="877"/>
      <c r="KSZ25" s="877"/>
      <c r="KTA25" s="877"/>
      <c r="KTB25" s="877"/>
      <c r="KTC25" s="877"/>
      <c r="KTD25" s="877"/>
      <c r="KTE25" s="877"/>
      <c r="KTF25" s="877"/>
      <c r="KTG25" s="877"/>
      <c r="KTH25" s="877"/>
      <c r="KTI25" s="877"/>
      <c r="KTJ25" s="877"/>
      <c r="KTK25" s="877"/>
      <c r="KTL25" s="877"/>
      <c r="KTM25" s="877"/>
      <c r="KTN25" s="877"/>
      <c r="KTO25" s="877"/>
      <c r="KTP25" s="877"/>
      <c r="KTQ25" s="877"/>
      <c r="KTR25" s="877"/>
      <c r="KTS25" s="877"/>
      <c r="KTT25" s="877"/>
      <c r="KTU25" s="877"/>
      <c r="KTV25" s="877"/>
      <c r="KTW25" s="877"/>
      <c r="KTX25" s="877"/>
      <c r="KTY25" s="877"/>
      <c r="KTZ25" s="877"/>
      <c r="KUA25" s="877"/>
      <c r="KUB25" s="877"/>
      <c r="KUC25" s="877"/>
      <c r="KUD25" s="877"/>
      <c r="KUE25" s="877"/>
      <c r="KUF25" s="877"/>
      <c r="KUG25" s="877"/>
      <c r="KUH25" s="877"/>
      <c r="KUI25" s="877"/>
      <c r="KUJ25" s="877"/>
      <c r="KUK25" s="877"/>
      <c r="KUL25" s="877"/>
      <c r="KUM25" s="877"/>
      <c r="KUN25" s="877"/>
      <c r="KUO25" s="877"/>
      <c r="KUP25" s="877"/>
      <c r="KUQ25" s="877"/>
      <c r="KUR25" s="877"/>
      <c r="KUS25" s="877"/>
      <c r="KUT25" s="877"/>
      <c r="KUU25" s="877"/>
      <c r="KUV25" s="877"/>
      <c r="KUW25" s="877"/>
      <c r="KUX25" s="877"/>
      <c r="KUY25" s="877"/>
      <c r="KUZ25" s="877"/>
      <c r="KVA25" s="877"/>
      <c r="KVB25" s="877"/>
      <c r="KVC25" s="877"/>
      <c r="KVD25" s="877"/>
      <c r="KVE25" s="877"/>
      <c r="KVF25" s="877"/>
      <c r="KVG25" s="877"/>
      <c r="KVH25" s="877"/>
      <c r="KVI25" s="877"/>
      <c r="KVJ25" s="877"/>
      <c r="KVK25" s="877"/>
      <c r="KVL25" s="877"/>
      <c r="KVM25" s="877"/>
      <c r="KVN25" s="877"/>
      <c r="KVO25" s="877"/>
      <c r="KVP25" s="877"/>
      <c r="KVQ25" s="877"/>
      <c r="KVR25" s="877"/>
      <c r="KVS25" s="877"/>
      <c r="KVT25" s="877"/>
      <c r="KVU25" s="877"/>
      <c r="KVV25" s="877"/>
      <c r="KVW25" s="877"/>
      <c r="KVX25" s="877"/>
      <c r="KVY25" s="877"/>
      <c r="KVZ25" s="877"/>
      <c r="KWA25" s="877"/>
      <c r="KWB25" s="877"/>
      <c r="KWC25" s="877"/>
      <c r="KWD25" s="877"/>
      <c r="KWE25" s="877"/>
      <c r="KWF25" s="877"/>
      <c r="KWG25" s="877"/>
      <c r="KWH25" s="877"/>
      <c r="KWI25" s="877"/>
      <c r="KWJ25" s="877"/>
      <c r="KWK25" s="877"/>
      <c r="KWL25" s="877"/>
      <c r="KWM25" s="877"/>
      <c r="KWN25" s="877"/>
      <c r="KWO25" s="877"/>
      <c r="KWP25" s="877"/>
      <c r="KWQ25" s="877"/>
      <c r="KWR25" s="877"/>
      <c r="KWS25" s="877"/>
      <c r="KWT25" s="877"/>
      <c r="KWU25" s="877"/>
      <c r="KWV25" s="877"/>
      <c r="KWW25" s="877"/>
      <c r="KWX25" s="877"/>
      <c r="KWY25" s="877"/>
      <c r="KWZ25" s="877"/>
      <c r="KXA25" s="877"/>
      <c r="KXB25" s="877"/>
      <c r="KXC25" s="877"/>
      <c r="KXD25" s="877"/>
      <c r="KXE25" s="877"/>
      <c r="KXF25" s="877"/>
      <c r="KXG25" s="877"/>
      <c r="KXH25" s="877"/>
      <c r="KXI25" s="877"/>
      <c r="KXJ25" s="877"/>
      <c r="KXK25" s="877"/>
      <c r="KXL25" s="877"/>
      <c r="KXM25" s="877"/>
      <c r="KXN25" s="877"/>
      <c r="KXO25" s="877"/>
      <c r="KXP25" s="877"/>
      <c r="KXQ25" s="877"/>
      <c r="KXR25" s="877"/>
      <c r="KXS25" s="877"/>
      <c r="KXT25" s="877"/>
      <c r="KXU25" s="877"/>
      <c r="KXV25" s="877"/>
      <c r="KXW25" s="877"/>
      <c r="KXX25" s="877"/>
      <c r="KXY25" s="877"/>
      <c r="KXZ25" s="877"/>
      <c r="KYA25" s="877"/>
      <c r="KYB25" s="877"/>
      <c r="KYC25" s="877"/>
      <c r="KYD25" s="877"/>
      <c r="KYE25" s="877"/>
      <c r="KYF25" s="877"/>
      <c r="KYG25" s="877"/>
      <c r="KYH25" s="877"/>
      <c r="KYI25" s="877"/>
      <c r="KYJ25" s="877"/>
      <c r="KYK25" s="877"/>
      <c r="KYL25" s="877"/>
      <c r="KYM25" s="877"/>
      <c r="KYN25" s="877"/>
      <c r="KYO25" s="877"/>
      <c r="KYP25" s="877"/>
      <c r="KYQ25" s="877"/>
      <c r="KYR25" s="877"/>
      <c r="KYS25" s="877"/>
      <c r="KYT25" s="877"/>
      <c r="KYU25" s="877"/>
      <c r="KYV25" s="877"/>
      <c r="KYW25" s="877"/>
      <c r="KYX25" s="877"/>
      <c r="KYY25" s="877"/>
      <c r="KYZ25" s="877"/>
      <c r="KZA25" s="877"/>
      <c r="KZB25" s="877"/>
      <c r="KZC25" s="877"/>
      <c r="KZD25" s="877"/>
      <c r="KZE25" s="877"/>
      <c r="KZF25" s="877"/>
      <c r="KZG25" s="877"/>
      <c r="KZH25" s="877"/>
      <c r="KZI25" s="877"/>
      <c r="KZJ25" s="877"/>
      <c r="KZK25" s="877"/>
      <c r="KZL25" s="877"/>
      <c r="KZM25" s="877"/>
      <c r="KZN25" s="877"/>
      <c r="KZO25" s="877"/>
      <c r="KZP25" s="877"/>
      <c r="KZQ25" s="877"/>
      <c r="KZR25" s="877"/>
      <c r="KZS25" s="877"/>
      <c r="KZT25" s="877"/>
      <c r="KZU25" s="877"/>
      <c r="KZV25" s="877"/>
      <c r="KZW25" s="877"/>
      <c r="KZX25" s="877"/>
      <c r="KZY25" s="877"/>
      <c r="KZZ25" s="877"/>
      <c r="LAA25" s="877"/>
      <c r="LAB25" s="877"/>
      <c r="LAC25" s="877"/>
      <c r="LAD25" s="877"/>
      <c r="LAE25" s="877"/>
      <c r="LAF25" s="877"/>
      <c r="LAG25" s="877"/>
      <c r="LAH25" s="877"/>
      <c r="LAI25" s="877"/>
      <c r="LAJ25" s="877"/>
      <c r="LAK25" s="877"/>
      <c r="LAL25" s="877"/>
      <c r="LAM25" s="877"/>
      <c r="LAN25" s="877"/>
      <c r="LAO25" s="877"/>
      <c r="LAP25" s="877"/>
      <c r="LAQ25" s="877"/>
      <c r="LAR25" s="877"/>
      <c r="LAS25" s="877"/>
      <c r="LAT25" s="877"/>
      <c r="LAU25" s="877"/>
      <c r="LAV25" s="877"/>
      <c r="LAW25" s="877"/>
      <c r="LAX25" s="877"/>
      <c r="LAY25" s="877"/>
      <c r="LAZ25" s="877"/>
      <c r="LBA25" s="877"/>
      <c r="LBB25" s="877"/>
      <c r="LBC25" s="877"/>
      <c r="LBD25" s="877"/>
      <c r="LBE25" s="877"/>
      <c r="LBF25" s="877"/>
      <c r="LBG25" s="877"/>
      <c r="LBH25" s="877"/>
      <c r="LBI25" s="877"/>
      <c r="LBJ25" s="877"/>
      <c r="LBK25" s="877"/>
      <c r="LBL25" s="877"/>
      <c r="LBM25" s="877"/>
      <c r="LBN25" s="877"/>
      <c r="LBO25" s="877"/>
      <c r="LBP25" s="877"/>
      <c r="LBQ25" s="877"/>
      <c r="LBR25" s="877"/>
      <c r="LBS25" s="877"/>
      <c r="LBT25" s="877"/>
      <c r="LBU25" s="877"/>
      <c r="LBV25" s="877"/>
      <c r="LBW25" s="877"/>
      <c r="LBX25" s="877"/>
      <c r="LBY25" s="877"/>
      <c r="LBZ25" s="877"/>
      <c r="LCA25" s="877"/>
      <c r="LCB25" s="877"/>
      <c r="LCC25" s="877"/>
      <c r="LCD25" s="877"/>
      <c r="LCE25" s="877"/>
      <c r="LCF25" s="877"/>
      <c r="LCG25" s="877"/>
      <c r="LCH25" s="877"/>
      <c r="LCI25" s="877"/>
      <c r="LCJ25" s="877"/>
      <c r="LCK25" s="877"/>
      <c r="LCL25" s="877"/>
      <c r="LCM25" s="877"/>
      <c r="LCN25" s="877"/>
      <c r="LCO25" s="877"/>
      <c r="LCP25" s="877"/>
      <c r="LCQ25" s="877"/>
      <c r="LCR25" s="877"/>
      <c r="LCS25" s="877"/>
      <c r="LCT25" s="877"/>
      <c r="LCU25" s="877"/>
      <c r="LCV25" s="877"/>
      <c r="LCW25" s="877"/>
      <c r="LCX25" s="877"/>
      <c r="LCY25" s="877"/>
      <c r="LCZ25" s="877"/>
      <c r="LDA25" s="877"/>
      <c r="LDB25" s="877"/>
      <c r="LDC25" s="877"/>
      <c r="LDD25" s="877"/>
      <c r="LDE25" s="877"/>
      <c r="LDF25" s="877"/>
      <c r="LDG25" s="877"/>
      <c r="LDH25" s="877"/>
      <c r="LDI25" s="877"/>
      <c r="LDJ25" s="877"/>
      <c r="LDK25" s="877"/>
      <c r="LDL25" s="877"/>
      <c r="LDM25" s="877"/>
      <c r="LDN25" s="877"/>
      <c r="LDO25" s="877"/>
      <c r="LDP25" s="877"/>
      <c r="LDQ25" s="877"/>
      <c r="LDR25" s="877"/>
      <c r="LDS25" s="877"/>
      <c r="LDT25" s="877"/>
      <c r="LDU25" s="877"/>
      <c r="LDV25" s="877"/>
      <c r="LDW25" s="877"/>
      <c r="LDX25" s="877"/>
      <c r="LDY25" s="877"/>
      <c r="LDZ25" s="877"/>
      <c r="LEA25" s="877"/>
      <c r="LEB25" s="877"/>
      <c r="LEC25" s="877"/>
      <c r="LED25" s="877"/>
      <c r="LEE25" s="877"/>
      <c r="LEF25" s="877"/>
      <c r="LEG25" s="877"/>
      <c r="LEH25" s="877"/>
      <c r="LEI25" s="877"/>
      <c r="LEJ25" s="877"/>
      <c r="LEK25" s="877"/>
      <c r="LEL25" s="877"/>
      <c r="LEM25" s="877"/>
      <c r="LEN25" s="877"/>
      <c r="LEO25" s="877"/>
      <c r="LEP25" s="877"/>
      <c r="LEQ25" s="877"/>
      <c r="LER25" s="877"/>
      <c r="LES25" s="877"/>
      <c r="LET25" s="877"/>
      <c r="LEU25" s="877"/>
      <c r="LEV25" s="877"/>
      <c r="LEW25" s="877"/>
      <c r="LEX25" s="877"/>
      <c r="LEY25" s="877"/>
      <c r="LEZ25" s="877"/>
      <c r="LFA25" s="877"/>
      <c r="LFB25" s="877"/>
      <c r="LFC25" s="877"/>
      <c r="LFD25" s="877"/>
      <c r="LFE25" s="877"/>
      <c r="LFF25" s="877"/>
      <c r="LFG25" s="877"/>
      <c r="LFH25" s="877"/>
      <c r="LFI25" s="877"/>
      <c r="LFJ25" s="877"/>
      <c r="LFK25" s="877"/>
      <c r="LFL25" s="877"/>
      <c r="LFM25" s="877"/>
      <c r="LFN25" s="877"/>
      <c r="LFO25" s="877"/>
      <c r="LFP25" s="877"/>
      <c r="LFQ25" s="877"/>
      <c r="LFR25" s="877"/>
      <c r="LFS25" s="877"/>
      <c r="LFT25" s="877"/>
      <c r="LFU25" s="877"/>
      <c r="LFV25" s="877"/>
      <c r="LFW25" s="877"/>
      <c r="LFX25" s="877"/>
      <c r="LFY25" s="877"/>
      <c r="LFZ25" s="877"/>
      <c r="LGA25" s="877"/>
      <c r="LGB25" s="877"/>
      <c r="LGC25" s="877"/>
      <c r="LGD25" s="877"/>
      <c r="LGE25" s="877"/>
      <c r="LGF25" s="877"/>
      <c r="LGG25" s="877"/>
      <c r="LGH25" s="877"/>
      <c r="LGI25" s="877"/>
      <c r="LGJ25" s="877"/>
      <c r="LGK25" s="877"/>
      <c r="LGL25" s="877"/>
      <c r="LGM25" s="877"/>
      <c r="LGN25" s="877"/>
      <c r="LGO25" s="877"/>
      <c r="LGP25" s="877"/>
      <c r="LGQ25" s="877"/>
      <c r="LGR25" s="877"/>
      <c r="LGS25" s="877"/>
      <c r="LGT25" s="877"/>
      <c r="LGU25" s="877"/>
      <c r="LGV25" s="877"/>
      <c r="LGW25" s="877"/>
      <c r="LGX25" s="877"/>
      <c r="LGY25" s="877"/>
      <c r="LGZ25" s="877"/>
      <c r="LHA25" s="877"/>
      <c r="LHB25" s="877"/>
      <c r="LHC25" s="877"/>
      <c r="LHD25" s="877"/>
      <c r="LHE25" s="877"/>
      <c r="LHF25" s="877"/>
      <c r="LHG25" s="877"/>
      <c r="LHH25" s="877"/>
      <c r="LHI25" s="877"/>
      <c r="LHJ25" s="877"/>
      <c r="LHK25" s="877"/>
      <c r="LHL25" s="877"/>
      <c r="LHM25" s="877"/>
      <c r="LHN25" s="877"/>
      <c r="LHO25" s="877"/>
      <c r="LHP25" s="877"/>
      <c r="LHQ25" s="877"/>
      <c r="LHR25" s="877"/>
      <c r="LHS25" s="877"/>
      <c r="LHT25" s="877"/>
      <c r="LHU25" s="877"/>
      <c r="LHV25" s="877"/>
      <c r="LHW25" s="877"/>
      <c r="LHX25" s="877"/>
      <c r="LHY25" s="877"/>
      <c r="LHZ25" s="877"/>
      <c r="LIA25" s="877"/>
      <c r="LIB25" s="877"/>
      <c r="LIC25" s="877"/>
      <c r="LID25" s="877"/>
      <c r="LIE25" s="877"/>
      <c r="LIF25" s="877"/>
      <c r="LIG25" s="877"/>
      <c r="LIH25" s="877"/>
      <c r="LII25" s="877"/>
      <c r="LIJ25" s="877"/>
      <c r="LIK25" s="877"/>
      <c r="LIL25" s="877"/>
      <c r="LIM25" s="877"/>
      <c r="LIN25" s="877"/>
      <c r="LIO25" s="877"/>
      <c r="LIP25" s="877"/>
      <c r="LIQ25" s="877"/>
      <c r="LIR25" s="877"/>
      <c r="LIS25" s="877"/>
      <c r="LIT25" s="877"/>
      <c r="LIU25" s="877"/>
      <c r="LIV25" s="877"/>
      <c r="LIW25" s="877"/>
      <c r="LIX25" s="877"/>
      <c r="LIY25" s="877"/>
      <c r="LIZ25" s="877"/>
      <c r="LJA25" s="877"/>
      <c r="LJB25" s="877"/>
      <c r="LJC25" s="877"/>
      <c r="LJD25" s="877"/>
      <c r="LJE25" s="877"/>
      <c r="LJF25" s="877"/>
      <c r="LJG25" s="877"/>
      <c r="LJH25" s="877"/>
      <c r="LJI25" s="877"/>
      <c r="LJJ25" s="877"/>
      <c r="LJK25" s="877"/>
      <c r="LJL25" s="877"/>
      <c r="LJM25" s="877"/>
      <c r="LJN25" s="877"/>
      <c r="LJO25" s="877"/>
      <c r="LJP25" s="877"/>
      <c r="LJQ25" s="877"/>
      <c r="LJR25" s="877"/>
      <c r="LJS25" s="877"/>
      <c r="LJT25" s="877"/>
      <c r="LJU25" s="877"/>
      <c r="LJV25" s="877"/>
      <c r="LJW25" s="877"/>
      <c r="LJX25" s="877"/>
      <c r="LJY25" s="877"/>
      <c r="LJZ25" s="877"/>
      <c r="LKA25" s="877"/>
      <c r="LKB25" s="877"/>
      <c r="LKC25" s="877"/>
      <c r="LKD25" s="877"/>
      <c r="LKE25" s="877"/>
      <c r="LKF25" s="877"/>
      <c r="LKG25" s="877"/>
      <c r="LKH25" s="877"/>
      <c r="LKI25" s="877"/>
      <c r="LKJ25" s="877"/>
      <c r="LKK25" s="877"/>
      <c r="LKL25" s="877"/>
      <c r="LKM25" s="877"/>
      <c r="LKN25" s="877"/>
      <c r="LKO25" s="877"/>
      <c r="LKP25" s="877"/>
      <c r="LKQ25" s="877"/>
      <c r="LKR25" s="877"/>
      <c r="LKS25" s="877"/>
      <c r="LKT25" s="877"/>
      <c r="LKU25" s="877"/>
      <c r="LKV25" s="877"/>
      <c r="LKW25" s="877"/>
      <c r="LKX25" s="877"/>
      <c r="LKY25" s="877"/>
      <c r="LKZ25" s="877"/>
      <c r="LLA25" s="877"/>
      <c r="LLB25" s="877"/>
      <c r="LLC25" s="877"/>
      <c r="LLD25" s="877"/>
      <c r="LLE25" s="877"/>
      <c r="LLF25" s="877"/>
      <c r="LLG25" s="877"/>
      <c r="LLH25" s="877"/>
      <c r="LLI25" s="877"/>
      <c r="LLJ25" s="877"/>
      <c r="LLK25" s="877"/>
      <c r="LLL25" s="877"/>
      <c r="LLM25" s="877"/>
      <c r="LLN25" s="877"/>
      <c r="LLO25" s="877"/>
      <c r="LLP25" s="877"/>
      <c r="LLQ25" s="877"/>
      <c r="LLR25" s="877"/>
      <c r="LLS25" s="877"/>
      <c r="LLT25" s="877"/>
      <c r="LLU25" s="877"/>
      <c r="LLV25" s="877"/>
      <c r="LLW25" s="877"/>
      <c r="LLX25" s="877"/>
      <c r="LLY25" s="877"/>
      <c r="LLZ25" s="877"/>
      <c r="LMA25" s="877"/>
      <c r="LMB25" s="877"/>
      <c r="LMC25" s="877"/>
      <c r="LMD25" s="877"/>
      <c r="LME25" s="877"/>
      <c r="LMF25" s="877"/>
      <c r="LMG25" s="877"/>
      <c r="LMH25" s="877"/>
      <c r="LMI25" s="877"/>
      <c r="LMJ25" s="877"/>
      <c r="LMK25" s="877"/>
      <c r="LML25" s="877"/>
      <c r="LMM25" s="877"/>
      <c r="LMN25" s="877"/>
      <c r="LMO25" s="877"/>
      <c r="LMP25" s="877"/>
      <c r="LMQ25" s="877"/>
      <c r="LMR25" s="877"/>
      <c r="LMS25" s="877"/>
      <c r="LMT25" s="877"/>
      <c r="LMU25" s="877"/>
      <c r="LMV25" s="877"/>
      <c r="LMW25" s="877"/>
      <c r="LMX25" s="877"/>
      <c r="LMY25" s="877"/>
      <c r="LMZ25" s="877"/>
      <c r="LNA25" s="877"/>
      <c r="LNB25" s="877"/>
      <c r="LNC25" s="877"/>
      <c r="LND25" s="877"/>
      <c r="LNE25" s="877"/>
      <c r="LNF25" s="877"/>
      <c r="LNG25" s="877"/>
      <c r="LNH25" s="877"/>
      <c r="LNI25" s="877"/>
      <c r="LNJ25" s="877"/>
      <c r="LNK25" s="877"/>
      <c r="LNL25" s="877"/>
      <c r="LNM25" s="877"/>
      <c r="LNN25" s="877"/>
      <c r="LNO25" s="877"/>
      <c r="LNP25" s="877"/>
      <c r="LNQ25" s="877"/>
      <c r="LNR25" s="877"/>
      <c r="LNS25" s="877"/>
      <c r="LNT25" s="877"/>
      <c r="LNU25" s="877"/>
      <c r="LNV25" s="877"/>
      <c r="LNW25" s="877"/>
      <c r="LNX25" s="877"/>
      <c r="LNY25" s="877"/>
      <c r="LNZ25" s="877"/>
      <c r="LOA25" s="877"/>
      <c r="LOB25" s="877"/>
      <c r="LOC25" s="877"/>
      <c r="LOD25" s="877"/>
      <c r="LOE25" s="877"/>
      <c r="LOF25" s="877"/>
      <c r="LOG25" s="877"/>
      <c r="LOH25" s="877"/>
      <c r="LOI25" s="877"/>
      <c r="LOJ25" s="877"/>
      <c r="LOK25" s="877"/>
      <c r="LOL25" s="877"/>
      <c r="LOM25" s="877"/>
      <c r="LON25" s="877"/>
      <c r="LOO25" s="877"/>
      <c r="LOP25" s="877"/>
      <c r="LOQ25" s="877"/>
      <c r="LOR25" s="877"/>
      <c r="LOS25" s="877"/>
      <c r="LOT25" s="877"/>
      <c r="LOU25" s="877"/>
      <c r="LOV25" s="877"/>
      <c r="LOW25" s="877"/>
      <c r="LOX25" s="877"/>
      <c r="LOY25" s="877"/>
      <c r="LOZ25" s="877"/>
      <c r="LPA25" s="877"/>
      <c r="LPB25" s="877"/>
      <c r="LPC25" s="877"/>
      <c r="LPD25" s="877"/>
      <c r="LPE25" s="877"/>
      <c r="LPF25" s="877"/>
      <c r="LPG25" s="877"/>
      <c r="LPH25" s="877"/>
      <c r="LPI25" s="877"/>
      <c r="LPJ25" s="877"/>
      <c r="LPK25" s="877"/>
      <c r="LPL25" s="877"/>
      <c r="LPM25" s="877"/>
      <c r="LPN25" s="877"/>
      <c r="LPO25" s="877"/>
      <c r="LPP25" s="877"/>
      <c r="LPQ25" s="877"/>
      <c r="LPR25" s="877"/>
      <c r="LPS25" s="877"/>
      <c r="LPT25" s="877"/>
      <c r="LPU25" s="877"/>
      <c r="LPV25" s="877"/>
      <c r="LPW25" s="877"/>
      <c r="LPX25" s="877"/>
      <c r="LPY25" s="877"/>
      <c r="LPZ25" s="877"/>
      <c r="LQA25" s="877"/>
      <c r="LQB25" s="877"/>
      <c r="LQC25" s="877"/>
      <c r="LQD25" s="877"/>
      <c r="LQE25" s="877"/>
      <c r="LQF25" s="877"/>
      <c r="LQG25" s="877"/>
      <c r="LQH25" s="877"/>
      <c r="LQI25" s="877"/>
      <c r="LQJ25" s="877"/>
      <c r="LQK25" s="877"/>
      <c r="LQL25" s="877"/>
      <c r="LQM25" s="877"/>
      <c r="LQN25" s="877"/>
      <c r="LQO25" s="877"/>
      <c r="LQP25" s="877"/>
      <c r="LQQ25" s="877"/>
      <c r="LQR25" s="877"/>
      <c r="LQS25" s="877"/>
      <c r="LQT25" s="877"/>
      <c r="LQU25" s="877"/>
      <c r="LQV25" s="877"/>
      <c r="LQW25" s="877"/>
      <c r="LQX25" s="877"/>
      <c r="LQY25" s="877"/>
      <c r="LQZ25" s="877"/>
      <c r="LRA25" s="877"/>
      <c r="LRB25" s="877"/>
      <c r="LRC25" s="877"/>
      <c r="LRD25" s="877"/>
      <c r="LRE25" s="877"/>
      <c r="LRF25" s="877"/>
      <c r="LRG25" s="877"/>
      <c r="LRH25" s="877"/>
      <c r="LRI25" s="877"/>
      <c r="LRJ25" s="877"/>
      <c r="LRK25" s="877"/>
      <c r="LRL25" s="877"/>
      <c r="LRM25" s="877"/>
      <c r="LRN25" s="877"/>
      <c r="LRO25" s="877"/>
      <c r="LRP25" s="877"/>
      <c r="LRQ25" s="877"/>
      <c r="LRR25" s="877"/>
      <c r="LRS25" s="877"/>
      <c r="LRT25" s="877"/>
      <c r="LRU25" s="877"/>
      <c r="LRV25" s="877"/>
      <c r="LRW25" s="877"/>
      <c r="LRX25" s="877"/>
      <c r="LRY25" s="877"/>
      <c r="LRZ25" s="877"/>
      <c r="LSA25" s="877"/>
      <c r="LSB25" s="877"/>
      <c r="LSC25" s="877"/>
      <c r="LSD25" s="877"/>
      <c r="LSE25" s="877"/>
      <c r="LSF25" s="877"/>
      <c r="LSG25" s="877"/>
      <c r="LSH25" s="877"/>
      <c r="LSI25" s="877"/>
      <c r="LSJ25" s="877"/>
      <c r="LSK25" s="877"/>
      <c r="LSL25" s="877"/>
      <c r="LSM25" s="877"/>
      <c r="LSN25" s="877"/>
      <c r="LSO25" s="877"/>
      <c r="LSP25" s="877"/>
      <c r="LSQ25" s="877"/>
      <c r="LSR25" s="877"/>
      <c r="LSS25" s="877"/>
      <c r="LST25" s="877"/>
      <c r="LSU25" s="877"/>
      <c r="LSV25" s="877"/>
      <c r="LSW25" s="877"/>
      <c r="LSX25" s="877"/>
      <c r="LSY25" s="877"/>
      <c r="LSZ25" s="877"/>
      <c r="LTA25" s="877"/>
      <c r="LTB25" s="877"/>
      <c r="LTC25" s="877"/>
      <c r="LTD25" s="877"/>
      <c r="LTE25" s="877"/>
      <c r="LTF25" s="877"/>
      <c r="LTG25" s="877"/>
      <c r="LTH25" s="877"/>
      <c r="LTI25" s="877"/>
      <c r="LTJ25" s="877"/>
      <c r="LTK25" s="877"/>
      <c r="LTL25" s="877"/>
      <c r="LTM25" s="877"/>
      <c r="LTN25" s="877"/>
      <c r="LTO25" s="877"/>
      <c r="LTP25" s="877"/>
      <c r="LTQ25" s="877"/>
      <c r="LTR25" s="877"/>
      <c r="LTS25" s="877"/>
      <c r="LTT25" s="877"/>
      <c r="LTU25" s="877"/>
      <c r="LTV25" s="877"/>
      <c r="LTW25" s="877"/>
      <c r="LTX25" s="877"/>
      <c r="LTY25" s="877"/>
      <c r="LTZ25" s="877"/>
      <c r="LUA25" s="877"/>
      <c r="LUB25" s="877"/>
      <c r="LUC25" s="877"/>
      <c r="LUD25" s="877"/>
      <c r="LUE25" s="877"/>
      <c r="LUF25" s="877"/>
      <c r="LUG25" s="877"/>
      <c r="LUH25" s="877"/>
      <c r="LUI25" s="877"/>
      <c r="LUJ25" s="877"/>
      <c r="LUK25" s="877"/>
      <c r="LUL25" s="877"/>
      <c r="LUM25" s="877"/>
      <c r="LUN25" s="877"/>
      <c r="LUO25" s="877"/>
      <c r="LUP25" s="877"/>
      <c r="LUQ25" s="877"/>
      <c r="LUR25" s="877"/>
      <c r="LUS25" s="877"/>
      <c r="LUT25" s="877"/>
      <c r="LUU25" s="877"/>
      <c r="LUV25" s="877"/>
      <c r="LUW25" s="877"/>
      <c r="LUX25" s="877"/>
      <c r="LUY25" s="877"/>
      <c r="LUZ25" s="877"/>
      <c r="LVA25" s="877"/>
      <c r="LVB25" s="877"/>
      <c r="LVC25" s="877"/>
      <c r="LVD25" s="877"/>
      <c r="LVE25" s="877"/>
      <c r="LVF25" s="877"/>
      <c r="LVG25" s="877"/>
      <c r="LVH25" s="877"/>
      <c r="LVI25" s="877"/>
      <c r="LVJ25" s="877"/>
      <c r="LVK25" s="877"/>
      <c r="LVL25" s="877"/>
      <c r="LVM25" s="877"/>
      <c r="LVN25" s="877"/>
      <c r="LVO25" s="877"/>
      <c r="LVP25" s="877"/>
      <c r="LVQ25" s="877"/>
      <c r="LVR25" s="877"/>
      <c r="LVS25" s="877"/>
      <c r="LVT25" s="877"/>
      <c r="LVU25" s="877"/>
      <c r="LVV25" s="877"/>
      <c r="LVW25" s="877"/>
      <c r="LVX25" s="877"/>
      <c r="LVY25" s="877"/>
      <c r="LVZ25" s="877"/>
      <c r="LWA25" s="877"/>
      <c r="LWB25" s="877"/>
      <c r="LWC25" s="877"/>
      <c r="LWD25" s="877"/>
      <c r="LWE25" s="877"/>
      <c r="LWF25" s="877"/>
      <c r="LWG25" s="877"/>
      <c r="LWH25" s="877"/>
      <c r="LWI25" s="877"/>
      <c r="LWJ25" s="877"/>
      <c r="LWK25" s="877"/>
      <c r="LWL25" s="877"/>
      <c r="LWM25" s="877"/>
      <c r="LWN25" s="877"/>
      <c r="LWO25" s="877"/>
      <c r="LWP25" s="877"/>
      <c r="LWQ25" s="877"/>
      <c r="LWR25" s="877"/>
      <c r="LWS25" s="877"/>
      <c r="LWT25" s="877"/>
      <c r="LWU25" s="877"/>
      <c r="LWV25" s="877"/>
      <c r="LWW25" s="877"/>
      <c r="LWX25" s="877"/>
      <c r="LWY25" s="877"/>
      <c r="LWZ25" s="877"/>
      <c r="LXA25" s="877"/>
      <c r="LXB25" s="877"/>
      <c r="LXC25" s="877"/>
      <c r="LXD25" s="877"/>
      <c r="LXE25" s="877"/>
      <c r="LXF25" s="877"/>
      <c r="LXG25" s="877"/>
      <c r="LXH25" s="877"/>
      <c r="LXI25" s="877"/>
      <c r="LXJ25" s="877"/>
      <c r="LXK25" s="877"/>
      <c r="LXL25" s="877"/>
      <c r="LXM25" s="877"/>
      <c r="LXN25" s="877"/>
      <c r="LXO25" s="877"/>
      <c r="LXP25" s="877"/>
      <c r="LXQ25" s="877"/>
      <c r="LXR25" s="877"/>
      <c r="LXS25" s="877"/>
      <c r="LXT25" s="877"/>
      <c r="LXU25" s="877"/>
      <c r="LXV25" s="877"/>
      <c r="LXW25" s="877"/>
      <c r="LXX25" s="877"/>
      <c r="LXY25" s="877"/>
      <c r="LXZ25" s="877"/>
      <c r="LYA25" s="877"/>
      <c r="LYB25" s="877"/>
      <c r="LYC25" s="877"/>
      <c r="LYD25" s="877"/>
      <c r="LYE25" s="877"/>
      <c r="LYF25" s="877"/>
      <c r="LYG25" s="877"/>
      <c r="LYH25" s="877"/>
      <c r="LYI25" s="877"/>
      <c r="LYJ25" s="877"/>
      <c r="LYK25" s="877"/>
      <c r="LYL25" s="877"/>
      <c r="LYM25" s="877"/>
      <c r="LYN25" s="877"/>
      <c r="LYO25" s="877"/>
      <c r="LYP25" s="877"/>
      <c r="LYQ25" s="877"/>
      <c r="LYR25" s="877"/>
      <c r="LYS25" s="877"/>
      <c r="LYT25" s="877"/>
      <c r="LYU25" s="877"/>
      <c r="LYV25" s="877"/>
      <c r="LYW25" s="877"/>
      <c r="LYX25" s="877"/>
      <c r="LYY25" s="877"/>
      <c r="LYZ25" s="877"/>
      <c r="LZA25" s="877"/>
      <c r="LZB25" s="877"/>
      <c r="LZC25" s="877"/>
      <c r="LZD25" s="877"/>
      <c r="LZE25" s="877"/>
      <c r="LZF25" s="877"/>
      <c r="LZG25" s="877"/>
      <c r="LZH25" s="877"/>
      <c r="LZI25" s="877"/>
      <c r="LZJ25" s="877"/>
      <c r="LZK25" s="877"/>
      <c r="LZL25" s="877"/>
      <c r="LZM25" s="877"/>
      <c r="LZN25" s="877"/>
      <c r="LZO25" s="877"/>
      <c r="LZP25" s="877"/>
      <c r="LZQ25" s="877"/>
      <c r="LZR25" s="877"/>
      <c r="LZS25" s="877"/>
      <c r="LZT25" s="877"/>
      <c r="LZU25" s="877"/>
      <c r="LZV25" s="877"/>
      <c r="LZW25" s="877"/>
      <c r="LZX25" s="877"/>
      <c r="LZY25" s="877"/>
      <c r="LZZ25" s="877"/>
      <c r="MAA25" s="877"/>
      <c r="MAB25" s="877"/>
      <c r="MAC25" s="877"/>
      <c r="MAD25" s="877"/>
      <c r="MAE25" s="877"/>
      <c r="MAF25" s="877"/>
      <c r="MAG25" s="877"/>
      <c r="MAH25" s="877"/>
      <c r="MAI25" s="877"/>
      <c r="MAJ25" s="877"/>
      <c r="MAK25" s="877"/>
      <c r="MAL25" s="877"/>
      <c r="MAM25" s="877"/>
      <c r="MAN25" s="877"/>
      <c r="MAO25" s="877"/>
      <c r="MAP25" s="877"/>
      <c r="MAQ25" s="877"/>
      <c r="MAR25" s="877"/>
      <c r="MAS25" s="877"/>
      <c r="MAT25" s="877"/>
      <c r="MAU25" s="877"/>
      <c r="MAV25" s="877"/>
      <c r="MAW25" s="877"/>
      <c r="MAX25" s="877"/>
      <c r="MAY25" s="877"/>
      <c r="MAZ25" s="877"/>
      <c r="MBA25" s="877"/>
      <c r="MBB25" s="877"/>
      <c r="MBC25" s="877"/>
      <c r="MBD25" s="877"/>
      <c r="MBE25" s="877"/>
      <c r="MBF25" s="877"/>
      <c r="MBG25" s="877"/>
      <c r="MBH25" s="877"/>
      <c r="MBI25" s="877"/>
      <c r="MBJ25" s="877"/>
      <c r="MBK25" s="877"/>
      <c r="MBL25" s="877"/>
      <c r="MBM25" s="877"/>
      <c r="MBN25" s="877"/>
      <c r="MBO25" s="877"/>
      <c r="MBP25" s="877"/>
      <c r="MBQ25" s="877"/>
      <c r="MBR25" s="877"/>
      <c r="MBS25" s="877"/>
      <c r="MBT25" s="877"/>
      <c r="MBU25" s="877"/>
      <c r="MBV25" s="877"/>
      <c r="MBW25" s="877"/>
      <c r="MBX25" s="877"/>
      <c r="MBY25" s="877"/>
      <c r="MBZ25" s="877"/>
      <c r="MCA25" s="877"/>
      <c r="MCB25" s="877"/>
      <c r="MCC25" s="877"/>
      <c r="MCD25" s="877"/>
      <c r="MCE25" s="877"/>
      <c r="MCF25" s="877"/>
      <c r="MCG25" s="877"/>
      <c r="MCH25" s="877"/>
      <c r="MCI25" s="877"/>
      <c r="MCJ25" s="877"/>
      <c r="MCK25" s="877"/>
      <c r="MCL25" s="877"/>
      <c r="MCM25" s="877"/>
      <c r="MCN25" s="877"/>
      <c r="MCO25" s="877"/>
      <c r="MCP25" s="877"/>
      <c r="MCQ25" s="877"/>
      <c r="MCR25" s="877"/>
      <c r="MCS25" s="877"/>
      <c r="MCT25" s="877"/>
      <c r="MCU25" s="877"/>
      <c r="MCV25" s="877"/>
      <c r="MCW25" s="877"/>
      <c r="MCX25" s="877"/>
      <c r="MCY25" s="877"/>
      <c r="MCZ25" s="877"/>
      <c r="MDA25" s="877"/>
      <c r="MDB25" s="877"/>
      <c r="MDC25" s="877"/>
      <c r="MDD25" s="877"/>
      <c r="MDE25" s="877"/>
      <c r="MDF25" s="877"/>
      <c r="MDG25" s="877"/>
      <c r="MDH25" s="877"/>
      <c r="MDI25" s="877"/>
      <c r="MDJ25" s="877"/>
      <c r="MDK25" s="877"/>
      <c r="MDL25" s="877"/>
      <c r="MDM25" s="877"/>
      <c r="MDN25" s="877"/>
      <c r="MDO25" s="877"/>
      <c r="MDP25" s="877"/>
      <c r="MDQ25" s="877"/>
      <c r="MDR25" s="877"/>
      <c r="MDS25" s="877"/>
      <c r="MDT25" s="877"/>
      <c r="MDU25" s="877"/>
      <c r="MDV25" s="877"/>
      <c r="MDW25" s="877"/>
      <c r="MDX25" s="877"/>
      <c r="MDY25" s="877"/>
      <c r="MDZ25" s="877"/>
      <c r="MEA25" s="877"/>
      <c r="MEB25" s="877"/>
      <c r="MEC25" s="877"/>
      <c r="MED25" s="877"/>
      <c r="MEE25" s="877"/>
      <c r="MEF25" s="877"/>
      <c r="MEG25" s="877"/>
      <c r="MEH25" s="877"/>
      <c r="MEI25" s="877"/>
      <c r="MEJ25" s="877"/>
      <c r="MEK25" s="877"/>
      <c r="MEL25" s="877"/>
      <c r="MEM25" s="877"/>
      <c r="MEN25" s="877"/>
      <c r="MEO25" s="877"/>
      <c r="MEP25" s="877"/>
      <c r="MEQ25" s="877"/>
      <c r="MER25" s="877"/>
      <c r="MES25" s="877"/>
      <c r="MET25" s="877"/>
      <c r="MEU25" s="877"/>
      <c r="MEV25" s="877"/>
      <c r="MEW25" s="877"/>
      <c r="MEX25" s="877"/>
      <c r="MEY25" s="877"/>
      <c r="MEZ25" s="877"/>
      <c r="MFA25" s="877"/>
      <c r="MFB25" s="877"/>
      <c r="MFC25" s="877"/>
      <c r="MFD25" s="877"/>
      <c r="MFE25" s="877"/>
      <c r="MFF25" s="877"/>
      <c r="MFG25" s="877"/>
      <c r="MFH25" s="877"/>
      <c r="MFI25" s="877"/>
      <c r="MFJ25" s="877"/>
      <c r="MFK25" s="877"/>
      <c r="MFL25" s="877"/>
      <c r="MFM25" s="877"/>
      <c r="MFN25" s="877"/>
      <c r="MFO25" s="877"/>
      <c r="MFP25" s="877"/>
      <c r="MFQ25" s="877"/>
      <c r="MFR25" s="877"/>
      <c r="MFS25" s="877"/>
      <c r="MFT25" s="877"/>
      <c r="MFU25" s="877"/>
      <c r="MFV25" s="877"/>
      <c r="MFW25" s="877"/>
      <c r="MFX25" s="877"/>
      <c r="MFY25" s="877"/>
      <c r="MFZ25" s="877"/>
      <c r="MGA25" s="877"/>
      <c r="MGB25" s="877"/>
      <c r="MGC25" s="877"/>
      <c r="MGD25" s="877"/>
      <c r="MGE25" s="877"/>
      <c r="MGF25" s="877"/>
      <c r="MGG25" s="877"/>
      <c r="MGH25" s="877"/>
      <c r="MGI25" s="877"/>
      <c r="MGJ25" s="877"/>
      <c r="MGK25" s="877"/>
      <c r="MGL25" s="877"/>
      <c r="MGM25" s="877"/>
      <c r="MGN25" s="877"/>
      <c r="MGO25" s="877"/>
      <c r="MGP25" s="877"/>
      <c r="MGQ25" s="877"/>
      <c r="MGR25" s="877"/>
      <c r="MGS25" s="877"/>
      <c r="MGT25" s="877"/>
      <c r="MGU25" s="877"/>
      <c r="MGV25" s="877"/>
      <c r="MGW25" s="877"/>
      <c r="MGX25" s="877"/>
      <c r="MGY25" s="877"/>
      <c r="MGZ25" s="877"/>
      <c r="MHA25" s="877"/>
      <c r="MHB25" s="877"/>
      <c r="MHC25" s="877"/>
      <c r="MHD25" s="877"/>
      <c r="MHE25" s="877"/>
      <c r="MHF25" s="877"/>
      <c r="MHG25" s="877"/>
      <c r="MHH25" s="877"/>
      <c r="MHI25" s="877"/>
      <c r="MHJ25" s="877"/>
      <c r="MHK25" s="877"/>
      <c r="MHL25" s="877"/>
      <c r="MHM25" s="877"/>
      <c r="MHN25" s="877"/>
      <c r="MHO25" s="877"/>
      <c r="MHP25" s="877"/>
      <c r="MHQ25" s="877"/>
      <c r="MHR25" s="877"/>
      <c r="MHS25" s="877"/>
      <c r="MHT25" s="877"/>
      <c r="MHU25" s="877"/>
      <c r="MHV25" s="877"/>
      <c r="MHW25" s="877"/>
      <c r="MHX25" s="877"/>
      <c r="MHY25" s="877"/>
      <c r="MHZ25" s="877"/>
      <c r="MIA25" s="877"/>
      <c r="MIB25" s="877"/>
      <c r="MIC25" s="877"/>
      <c r="MID25" s="877"/>
      <c r="MIE25" s="877"/>
      <c r="MIF25" s="877"/>
      <c r="MIG25" s="877"/>
      <c r="MIH25" s="877"/>
      <c r="MII25" s="877"/>
      <c r="MIJ25" s="877"/>
      <c r="MIK25" s="877"/>
      <c r="MIL25" s="877"/>
      <c r="MIM25" s="877"/>
      <c r="MIN25" s="877"/>
      <c r="MIO25" s="877"/>
      <c r="MIP25" s="877"/>
      <c r="MIQ25" s="877"/>
      <c r="MIR25" s="877"/>
      <c r="MIS25" s="877"/>
      <c r="MIT25" s="877"/>
      <c r="MIU25" s="877"/>
      <c r="MIV25" s="877"/>
      <c r="MIW25" s="877"/>
      <c r="MIX25" s="877"/>
      <c r="MIY25" s="877"/>
      <c r="MIZ25" s="877"/>
      <c r="MJA25" s="877"/>
      <c r="MJB25" s="877"/>
      <c r="MJC25" s="877"/>
      <c r="MJD25" s="877"/>
      <c r="MJE25" s="877"/>
      <c r="MJF25" s="877"/>
      <c r="MJG25" s="877"/>
      <c r="MJH25" s="877"/>
      <c r="MJI25" s="877"/>
      <c r="MJJ25" s="877"/>
      <c r="MJK25" s="877"/>
      <c r="MJL25" s="877"/>
      <c r="MJM25" s="877"/>
      <c r="MJN25" s="877"/>
      <c r="MJO25" s="877"/>
      <c r="MJP25" s="877"/>
      <c r="MJQ25" s="877"/>
      <c r="MJR25" s="877"/>
      <c r="MJS25" s="877"/>
      <c r="MJT25" s="877"/>
      <c r="MJU25" s="877"/>
      <c r="MJV25" s="877"/>
      <c r="MJW25" s="877"/>
      <c r="MJX25" s="877"/>
      <c r="MJY25" s="877"/>
      <c r="MJZ25" s="877"/>
      <c r="MKA25" s="877"/>
      <c r="MKB25" s="877"/>
      <c r="MKC25" s="877"/>
      <c r="MKD25" s="877"/>
      <c r="MKE25" s="877"/>
      <c r="MKF25" s="877"/>
      <c r="MKG25" s="877"/>
      <c r="MKH25" s="877"/>
      <c r="MKI25" s="877"/>
      <c r="MKJ25" s="877"/>
      <c r="MKK25" s="877"/>
      <c r="MKL25" s="877"/>
      <c r="MKM25" s="877"/>
      <c r="MKN25" s="877"/>
      <c r="MKO25" s="877"/>
      <c r="MKP25" s="877"/>
      <c r="MKQ25" s="877"/>
      <c r="MKR25" s="877"/>
      <c r="MKS25" s="877"/>
      <c r="MKT25" s="877"/>
      <c r="MKU25" s="877"/>
      <c r="MKV25" s="877"/>
      <c r="MKW25" s="877"/>
      <c r="MKX25" s="877"/>
      <c r="MKY25" s="877"/>
      <c r="MKZ25" s="877"/>
      <c r="MLA25" s="877"/>
      <c r="MLB25" s="877"/>
      <c r="MLC25" s="877"/>
      <c r="MLD25" s="877"/>
      <c r="MLE25" s="877"/>
      <c r="MLF25" s="877"/>
      <c r="MLG25" s="877"/>
      <c r="MLH25" s="877"/>
      <c r="MLI25" s="877"/>
      <c r="MLJ25" s="877"/>
      <c r="MLK25" s="877"/>
      <c r="MLL25" s="877"/>
      <c r="MLM25" s="877"/>
      <c r="MLN25" s="877"/>
      <c r="MLO25" s="877"/>
      <c r="MLP25" s="877"/>
      <c r="MLQ25" s="877"/>
      <c r="MLR25" s="877"/>
      <c r="MLS25" s="877"/>
      <c r="MLT25" s="877"/>
      <c r="MLU25" s="877"/>
      <c r="MLV25" s="877"/>
      <c r="MLW25" s="877"/>
      <c r="MLX25" s="877"/>
      <c r="MLY25" s="877"/>
      <c r="MLZ25" s="877"/>
      <c r="MMA25" s="877"/>
      <c r="MMB25" s="877"/>
      <c r="MMC25" s="877"/>
      <c r="MMD25" s="877"/>
      <c r="MME25" s="877"/>
      <c r="MMF25" s="877"/>
      <c r="MMG25" s="877"/>
      <c r="MMH25" s="877"/>
      <c r="MMI25" s="877"/>
      <c r="MMJ25" s="877"/>
      <c r="MMK25" s="877"/>
      <c r="MML25" s="877"/>
      <c r="MMM25" s="877"/>
      <c r="MMN25" s="877"/>
      <c r="MMO25" s="877"/>
      <c r="MMP25" s="877"/>
      <c r="MMQ25" s="877"/>
      <c r="MMR25" s="877"/>
      <c r="MMS25" s="877"/>
      <c r="MMT25" s="877"/>
      <c r="MMU25" s="877"/>
      <c r="MMV25" s="877"/>
      <c r="MMW25" s="877"/>
      <c r="MMX25" s="877"/>
      <c r="MMY25" s="877"/>
      <c r="MMZ25" s="877"/>
      <c r="MNA25" s="877"/>
      <c r="MNB25" s="877"/>
      <c r="MNC25" s="877"/>
      <c r="MND25" s="877"/>
      <c r="MNE25" s="877"/>
      <c r="MNF25" s="877"/>
      <c r="MNG25" s="877"/>
      <c r="MNH25" s="877"/>
      <c r="MNI25" s="877"/>
      <c r="MNJ25" s="877"/>
      <c r="MNK25" s="877"/>
      <c r="MNL25" s="877"/>
      <c r="MNM25" s="877"/>
      <c r="MNN25" s="877"/>
      <c r="MNO25" s="877"/>
      <c r="MNP25" s="877"/>
      <c r="MNQ25" s="877"/>
      <c r="MNR25" s="877"/>
      <c r="MNS25" s="877"/>
      <c r="MNT25" s="877"/>
      <c r="MNU25" s="877"/>
      <c r="MNV25" s="877"/>
      <c r="MNW25" s="877"/>
      <c r="MNX25" s="877"/>
      <c r="MNY25" s="877"/>
      <c r="MNZ25" s="877"/>
      <c r="MOA25" s="877"/>
      <c r="MOB25" s="877"/>
      <c r="MOC25" s="877"/>
      <c r="MOD25" s="877"/>
      <c r="MOE25" s="877"/>
      <c r="MOF25" s="877"/>
      <c r="MOG25" s="877"/>
      <c r="MOH25" s="877"/>
      <c r="MOI25" s="877"/>
      <c r="MOJ25" s="877"/>
      <c r="MOK25" s="877"/>
      <c r="MOL25" s="877"/>
      <c r="MOM25" s="877"/>
      <c r="MON25" s="877"/>
      <c r="MOO25" s="877"/>
      <c r="MOP25" s="877"/>
      <c r="MOQ25" s="877"/>
      <c r="MOR25" s="877"/>
      <c r="MOS25" s="877"/>
      <c r="MOT25" s="877"/>
      <c r="MOU25" s="877"/>
      <c r="MOV25" s="877"/>
      <c r="MOW25" s="877"/>
      <c r="MOX25" s="877"/>
      <c r="MOY25" s="877"/>
      <c r="MOZ25" s="877"/>
      <c r="MPA25" s="877"/>
      <c r="MPB25" s="877"/>
      <c r="MPC25" s="877"/>
      <c r="MPD25" s="877"/>
      <c r="MPE25" s="877"/>
      <c r="MPF25" s="877"/>
      <c r="MPG25" s="877"/>
      <c r="MPH25" s="877"/>
      <c r="MPI25" s="877"/>
      <c r="MPJ25" s="877"/>
      <c r="MPK25" s="877"/>
      <c r="MPL25" s="877"/>
      <c r="MPM25" s="877"/>
      <c r="MPN25" s="877"/>
      <c r="MPO25" s="877"/>
      <c r="MPP25" s="877"/>
      <c r="MPQ25" s="877"/>
      <c r="MPR25" s="877"/>
      <c r="MPS25" s="877"/>
      <c r="MPT25" s="877"/>
      <c r="MPU25" s="877"/>
      <c r="MPV25" s="877"/>
      <c r="MPW25" s="877"/>
      <c r="MPX25" s="877"/>
      <c r="MPY25" s="877"/>
      <c r="MPZ25" s="877"/>
      <c r="MQA25" s="877"/>
      <c r="MQB25" s="877"/>
      <c r="MQC25" s="877"/>
      <c r="MQD25" s="877"/>
      <c r="MQE25" s="877"/>
      <c r="MQF25" s="877"/>
      <c r="MQG25" s="877"/>
      <c r="MQH25" s="877"/>
      <c r="MQI25" s="877"/>
      <c r="MQJ25" s="877"/>
      <c r="MQK25" s="877"/>
      <c r="MQL25" s="877"/>
      <c r="MQM25" s="877"/>
      <c r="MQN25" s="877"/>
      <c r="MQO25" s="877"/>
      <c r="MQP25" s="877"/>
      <c r="MQQ25" s="877"/>
      <c r="MQR25" s="877"/>
      <c r="MQS25" s="877"/>
      <c r="MQT25" s="877"/>
      <c r="MQU25" s="877"/>
      <c r="MQV25" s="877"/>
      <c r="MQW25" s="877"/>
      <c r="MQX25" s="877"/>
      <c r="MQY25" s="877"/>
      <c r="MQZ25" s="877"/>
      <c r="MRA25" s="877"/>
      <c r="MRB25" s="877"/>
      <c r="MRC25" s="877"/>
      <c r="MRD25" s="877"/>
      <c r="MRE25" s="877"/>
      <c r="MRF25" s="877"/>
      <c r="MRG25" s="877"/>
      <c r="MRH25" s="877"/>
      <c r="MRI25" s="877"/>
      <c r="MRJ25" s="877"/>
      <c r="MRK25" s="877"/>
      <c r="MRL25" s="877"/>
      <c r="MRM25" s="877"/>
      <c r="MRN25" s="877"/>
      <c r="MRO25" s="877"/>
      <c r="MRP25" s="877"/>
      <c r="MRQ25" s="877"/>
      <c r="MRR25" s="877"/>
      <c r="MRS25" s="877"/>
      <c r="MRT25" s="877"/>
      <c r="MRU25" s="877"/>
      <c r="MRV25" s="877"/>
      <c r="MRW25" s="877"/>
      <c r="MRX25" s="877"/>
      <c r="MRY25" s="877"/>
      <c r="MRZ25" s="877"/>
      <c r="MSA25" s="877"/>
      <c r="MSB25" s="877"/>
      <c r="MSC25" s="877"/>
      <c r="MSD25" s="877"/>
      <c r="MSE25" s="877"/>
      <c r="MSF25" s="877"/>
      <c r="MSG25" s="877"/>
      <c r="MSH25" s="877"/>
      <c r="MSI25" s="877"/>
      <c r="MSJ25" s="877"/>
      <c r="MSK25" s="877"/>
      <c r="MSL25" s="877"/>
      <c r="MSM25" s="877"/>
      <c r="MSN25" s="877"/>
      <c r="MSO25" s="877"/>
      <c r="MSP25" s="877"/>
      <c r="MSQ25" s="877"/>
      <c r="MSR25" s="877"/>
      <c r="MSS25" s="877"/>
      <c r="MST25" s="877"/>
      <c r="MSU25" s="877"/>
      <c r="MSV25" s="877"/>
      <c r="MSW25" s="877"/>
      <c r="MSX25" s="877"/>
      <c r="MSY25" s="877"/>
      <c r="MSZ25" s="877"/>
      <c r="MTA25" s="877"/>
      <c r="MTB25" s="877"/>
      <c r="MTC25" s="877"/>
      <c r="MTD25" s="877"/>
      <c r="MTE25" s="877"/>
      <c r="MTF25" s="877"/>
      <c r="MTG25" s="877"/>
      <c r="MTH25" s="877"/>
      <c r="MTI25" s="877"/>
      <c r="MTJ25" s="877"/>
      <c r="MTK25" s="877"/>
      <c r="MTL25" s="877"/>
      <c r="MTM25" s="877"/>
      <c r="MTN25" s="877"/>
      <c r="MTO25" s="877"/>
      <c r="MTP25" s="877"/>
      <c r="MTQ25" s="877"/>
      <c r="MTR25" s="877"/>
      <c r="MTS25" s="877"/>
      <c r="MTT25" s="877"/>
      <c r="MTU25" s="877"/>
      <c r="MTV25" s="877"/>
      <c r="MTW25" s="877"/>
      <c r="MTX25" s="877"/>
      <c r="MTY25" s="877"/>
      <c r="MTZ25" s="877"/>
      <c r="MUA25" s="877"/>
      <c r="MUB25" s="877"/>
      <c r="MUC25" s="877"/>
      <c r="MUD25" s="877"/>
      <c r="MUE25" s="877"/>
      <c r="MUF25" s="877"/>
      <c r="MUG25" s="877"/>
      <c r="MUH25" s="877"/>
      <c r="MUI25" s="877"/>
      <c r="MUJ25" s="877"/>
      <c r="MUK25" s="877"/>
      <c r="MUL25" s="877"/>
      <c r="MUM25" s="877"/>
      <c r="MUN25" s="877"/>
      <c r="MUO25" s="877"/>
      <c r="MUP25" s="877"/>
      <c r="MUQ25" s="877"/>
      <c r="MUR25" s="877"/>
      <c r="MUS25" s="877"/>
      <c r="MUT25" s="877"/>
      <c r="MUU25" s="877"/>
      <c r="MUV25" s="877"/>
      <c r="MUW25" s="877"/>
      <c r="MUX25" s="877"/>
      <c r="MUY25" s="877"/>
      <c r="MUZ25" s="877"/>
      <c r="MVA25" s="877"/>
      <c r="MVB25" s="877"/>
      <c r="MVC25" s="877"/>
      <c r="MVD25" s="877"/>
      <c r="MVE25" s="877"/>
      <c r="MVF25" s="877"/>
      <c r="MVG25" s="877"/>
      <c r="MVH25" s="877"/>
      <c r="MVI25" s="877"/>
      <c r="MVJ25" s="877"/>
      <c r="MVK25" s="877"/>
      <c r="MVL25" s="877"/>
      <c r="MVM25" s="877"/>
      <c r="MVN25" s="877"/>
      <c r="MVO25" s="877"/>
      <c r="MVP25" s="877"/>
      <c r="MVQ25" s="877"/>
      <c r="MVR25" s="877"/>
      <c r="MVS25" s="877"/>
      <c r="MVT25" s="877"/>
      <c r="MVU25" s="877"/>
      <c r="MVV25" s="877"/>
      <c r="MVW25" s="877"/>
      <c r="MVX25" s="877"/>
      <c r="MVY25" s="877"/>
      <c r="MVZ25" s="877"/>
      <c r="MWA25" s="877"/>
      <c r="MWB25" s="877"/>
      <c r="MWC25" s="877"/>
      <c r="MWD25" s="877"/>
      <c r="MWE25" s="877"/>
      <c r="MWF25" s="877"/>
      <c r="MWG25" s="877"/>
      <c r="MWH25" s="877"/>
      <c r="MWI25" s="877"/>
      <c r="MWJ25" s="877"/>
      <c r="MWK25" s="877"/>
      <c r="MWL25" s="877"/>
      <c r="MWM25" s="877"/>
      <c r="MWN25" s="877"/>
      <c r="MWO25" s="877"/>
      <c r="MWP25" s="877"/>
      <c r="MWQ25" s="877"/>
      <c r="MWR25" s="877"/>
      <c r="MWS25" s="877"/>
      <c r="MWT25" s="877"/>
      <c r="MWU25" s="877"/>
      <c r="MWV25" s="877"/>
      <c r="MWW25" s="877"/>
      <c r="MWX25" s="877"/>
      <c r="MWY25" s="877"/>
      <c r="MWZ25" s="877"/>
      <c r="MXA25" s="877"/>
      <c r="MXB25" s="877"/>
      <c r="MXC25" s="877"/>
      <c r="MXD25" s="877"/>
      <c r="MXE25" s="877"/>
      <c r="MXF25" s="877"/>
      <c r="MXG25" s="877"/>
      <c r="MXH25" s="877"/>
      <c r="MXI25" s="877"/>
      <c r="MXJ25" s="877"/>
      <c r="MXK25" s="877"/>
      <c r="MXL25" s="877"/>
      <c r="MXM25" s="877"/>
      <c r="MXN25" s="877"/>
      <c r="MXO25" s="877"/>
      <c r="MXP25" s="877"/>
      <c r="MXQ25" s="877"/>
      <c r="MXR25" s="877"/>
      <c r="MXS25" s="877"/>
      <c r="MXT25" s="877"/>
      <c r="MXU25" s="877"/>
      <c r="MXV25" s="877"/>
      <c r="MXW25" s="877"/>
      <c r="MXX25" s="877"/>
      <c r="MXY25" s="877"/>
      <c r="MXZ25" s="877"/>
      <c r="MYA25" s="877"/>
      <c r="MYB25" s="877"/>
      <c r="MYC25" s="877"/>
      <c r="MYD25" s="877"/>
      <c r="MYE25" s="877"/>
      <c r="MYF25" s="877"/>
      <c r="MYG25" s="877"/>
      <c r="MYH25" s="877"/>
      <c r="MYI25" s="877"/>
      <c r="MYJ25" s="877"/>
      <c r="MYK25" s="877"/>
      <c r="MYL25" s="877"/>
      <c r="MYM25" s="877"/>
      <c r="MYN25" s="877"/>
      <c r="MYO25" s="877"/>
      <c r="MYP25" s="877"/>
      <c r="MYQ25" s="877"/>
      <c r="MYR25" s="877"/>
      <c r="MYS25" s="877"/>
      <c r="MYT25" s="877"/>
      <c r="MYU25" s="877"/>
      <c r="MYV25" s="877"/>
      <c r="MYW25" s="877"/>
      <c r="MYX25" s="877"/>
      <c r="MYY25" s="877"/>
      <c r="MYZ25" s="877"/>
      <c r="MZA25" s="877"/>
      <c r="MZB25" s="877"/>
      <c r="MZC25" s="877"/>
      <c r="MZD25" s="877"/>
      <c r="MZE25" s="877"/>
      <c r="MZF25" s="877"/>
      <c r="MZG25" s="877"/>
      <c r="MZH25" s="877"/>
      <c r="MZI25" s="877"/>
      <c r="MZJ25" s="877"/>
      <c r="MZK25" s="877"/>
      <c r="MZL25" s="877"/>
      <c r="MZM25" s="877"/>
      <c r="MZN25" s="877"/>
      <c r="MZO25" s="877"/>
      <c r="MZP25" s="877"/>
      <c r="MZQ25" s="877"/>
      <c r="MZR25" s="877"/>
      <c r="MZS25" s="877"/>
      <c r="MZT25" s="877"/>
      <c r="MZU25" s="877"/>
      <c r="MZV25" s="877"/>
      <c r="MZW25" s="877"/>
      <c r="MZX25" s="877"/>
      <c r="MZY25" s="877"/>
      <c r="MZZ25" s="877"/>
      <c r="NAA25" s="877"/>
      <c r="NAB25" s="877"/>
      <c r="NAC25" s="877"/>
      <c r="NAD25" s="877"/>
      <c r="NAE25" s="877"/>
      <c r="NAF25" s="877"/>
      <c r="NAG25" s="877"/>
      <c r="NAH25" s="877"/>
      <c r="NAI25" s="877"/>
      <c r="NAJ25" s="877"/>
      <c r="NAK25" s="877"/>
      <c r="NAL25" s="877"/>
      <c r="NAM25" s="877"/>
      <c r="NAN25" s="877"/>
      <c r="NAO25" s="877"/>
      <c r="NAP25" s="877"/>
      <c r="NAQ25" s="877"/>
      <c r="NAR25" s="877"/>
      <c r="NAS25" s="877"/>
      <c r="NAT25" s="877"/>
      <c r="NAU25" s="877"/>
      <c r="NAV25" s="877"/>
      <c r="NAW25" s="877"/>
      <c r="NAX25" s="877"/>
      <c r="NAY25" s="877"/>
      <c r="NAZ25" s="877"/>
      <c r="NBA25" s="877"/>
      <c r="NBB25" s="877"/>
      <c r="NBC25" s="877"/>
      <c r="NBD25" s="877"/>
      <c r="NBE25" s="877"/>
      <c r="NBF25" s="877"/>
      <c r="NBG25" s="877"/>
      <c r="NBH25" s="877"/>
      <c r="NBI25" s="877"/>
      <c r="NBJ25" s="877"/>
      <c r="NBK25" s="877"/>
      <c r="NBL25" s="877"/>
      <c r="NBM25" s="877"/>
      <c r="NBN25" s="877"/>
      <c r="NBO25" s="877"/>
      <c r="NBP25" s="877"/>
      <c r="NBQ25" s="877"/>
      <c r="NBR25" s="877"/>
      <c r="NBS25" s="877"/>
      <c r="NBT25" s="877"/>
      <c r="NBU25" s="877"/>
      <c r="NBV25" s="877"/>
      <c r="NBW25" s="877"/>
      <c r="NBX25" s="877"/>
      <c r="NBY25" s="877"/>
      <c r="NBZ25" s="877"/>
      <c r="NCA25" s="877"/>
      <c r="NCB25" s="877"/>
      <c r="NCC25" s="877"/>
      <c r="NCD25" s="877"/>
      <c r="NCE25" s="877"/>
      <c r="NCF25" s="877"/>
      <c r="NCG25" s="877"/>
      <c r="NCH25" s="877"/>
      <c r="NCI25" s="877"/>
      <c r="NCJ25" s="877"/>
      <c r="NCK25" s="877"/>
      <c r="NCL25" s="877"/>
      <c r="NCM25" s="877"/>
      <c r="NCN25" s="877"/>
      <c r="NCO25" s="877"/>
      <c r="NCP25" s="877"/>
      <c r="NCQ25" s="877"/>
      <c r="NCR25" s="877"/>
      <c r="NCS25" s="877"/>
      <c r="NCT25" s="877"/>
      <c r="NCU25" s="877"/>
      <c r="NCV25" s="877"/>
      <c r="NCW25" s="877"/>
      <c r="NCX25" s="877"/>
      <c r="NCY25" s="877"/>
      <c r="NCZ25" s="877"/>
      <c r="NDA25" s="877"/>
      <c r="NDB25" s="877"/>
      <c r="NDC25" s="877"/>
      <c r="NDD25" s="877"/>
      <c r="NDE25" s="877"/>
      <c r="NDF25" s="877"/>
      <c r="NDG25" s="877"/>
      <c r="NDH25" s="877"/>
      <c r="NDI25" s="877"/>
      <c r="NDJ25" s="877"/>
      <c r="NDK25" s="877"/>
      <c r="NDL25" s="877"/>
      <c r="NDM25" s="877"/>
      <c r="NDN25" s="877"/>
      <c r="NDO25" s="877"/>
      <c r="NDP25" s="877"/>
      <c r="NDQ25" s="877"/>
      <c r="NDR25" s="877"/>
      <c r="NDS25" s="877"/>
      <c r="NDT25" s="877"/>
      <c r="NDU25" s="877"/>
      <c r="NDV25" s="877"/>
      <c r="NDW25" s="877"/>
      <c r="NDX25" s="877"/>
      <c r="NDY25" s="877"/>
      <c r="NDZ25" s="877"/>
      <c r="NEA25" s="877"/>
      <c r="NEB25" s="877"/>
      <c r="NEC25" s="877"/>
      <c r="NED25" s="877"/>
      <c r="NEE25" s="877"/>
      <c r="NEF25" s="877"/>
      <c r="NEG25" s="877"/>
      <c r="NEH25" s="877"/>
      <c r="NEI25" s="877"/>
      <c r="NEJ25" s="877"/>
      <c r="NEK25" s="877"/>
      <c r="NEL25" s="877"/>
      <c r="NEM25" s="877"/>
      <c r="NEN25" s="877"/>
      <c r="NEO25" s="877"/>
      <c r="NEP25" s="877"/>
      <c r="NEQ25" s="877"/>
      <c r="NER25" s="877"/>
      <c r="NES25" s="877"/>
      <c r="NET25" s="877"/>
      <c r="NEU25" s="877"/>
      <c r="NEV25" s="877"/>
      <c r="NEW25" s="877"/>
      <c r="NEX25" s="877"/>
      <c r="NEY25" s="877"/>
      <c r="NEZ25" s="877"/>
      <c r="NFA25" s="877"/>
      <c r="NFB25" s="877"/>
      <c r="NFC25" s="877"/>
      <c r="NFD25" s="877"/>
      <c r="NFE25" s="877"/>
      <c r="NFF25" s="877"/>
      <c r="NFG25" s="877"/>
      <c r="NFH25" s="877"/>
      <c r="NFI25" s="877"/>
      <c r="NFJ25" s="877"/>
      <c r="NFK25" s="877"/>
      <c r="NFL25" s="877"/>
      <c r="NFM25" s="877"/>
      <c r="NFN25" s="877"/>
      <c r="NFO25" s="877"/>
      <c r="NFP25" s="877"/>
      <c r="NFQ25" s="877"/>
      <c r="NFR25" s="877"/>
      <c r="NFS25" s="877"/>
      <c r="NFT25" s="877"/>
      <c r="NFU25" s="877"/>
      <c r="NFV25" s="877"/>
      <c r="NFW25" s="877"/>
      <c r="NFX25" s="877"/>
      <c r="NFY25" s="877"/>
      <c r="NFZ25" s="877"/>
      <c r="NGA25" s="877"/>
      <c r="NGB25" s="877"/>
      <c r="NGC25" s="877"/>
      <c r="NGD25" s="877"/>
      <c r="NGE25" s="877"/>
      <c r="NGF25" s="877"/>
      <c r="NGG25" s="877"/>
      <c r="NGH25" s="877"/>
      <c r="NGI25" s="877"/>
      <c r="NGJ25" s="877"/>
      <c r="NGK25" s="877"/>
      <c r="NGL25" s="877"/>
      <c r="NGM25" s="877"/>
      <c r="NGN25" s="877"/>
      <c r="NGO25" s="877"/>
      <c r="NGP25" s="877"/>
      <c r="NGQ25" s="877"/>
      <c r="NGR25" s="877"/>
      <c r="NGS25" s="877"/>
      <c r="NGT25" s="877"/>
      <c r="NGU25" s="877"/>
      <c r="NGV25" s="877"/>
      <c r="NGW25" s="877"/>
      <c r="NGX25" s="877"/>
      <c r="NGY25" s="877"/>
      <c r="NGZ25" s="877"/>
      <c r="NHA25" s="877"/>
      <c r="NHB25" s="877"/>
      <c r="NHC25" s="877"/>
      <c r="NHD25" s="877"/>
      <c r="NHE25" s="877"/>
      <c r="NHF25" s="877"/>
      <c r="NHG25" s="877"/>
      <c r="NHH25" s="877"/>
      <c r="NHI25" s="877"/>
      <c r="NHJ25" s="877"/>
      <c r="NHK25" s="877"/>
      <c r="NHL25" s="877"/>
      <c r="NHM25" s="877"/>
      <c r="NHN25" s="877"/>
      <c r="NHO25" s="877"/>
      <c r="NHP25" s="877"/>
      <c r="NHQ25" s="877"/>
      <c r="NHR25" s="877"/>
      <c r="NHS25" s="877"/>
      <c r="NHT25" s="877"/>
      <c r="NHU25" s="877"/>
      <c r="NHV25" s="877"/>
      <c r="NHW25" s="877"/>
      <c r="NHX25" s="877"/>
      <c r="NHY25" s="877"/>
      <c r="NHZ25" s="877"/>
      <c r="NIA25" s="877"/>
      <c r="NIB25" s="877"/>
      <c r="NIC25" s="877"/>
      <c r="NID25" s="877"/>
      <c r="NIE25" s="877"/>
      <c r="NIF25" s="877"/>
      <c r="NIG25" s="877"/>
      <c r="NIH25" s="877"/>
      <c r="NII25" s="877"/>
      <c r="NIJ25" s="877"/>
      <c r="NIK25" s="877"/>
      <c r="NIL25" s="877"/>
      <c r="NIM25" s="877"/>
      <c r="NIN25" s="877"/>
      <c r="NIO25" s="877"/>
      <c r="NIP25" s="877"/>
      <c r="NIQ25" s="877"/>
      <c r="NIR25" s="877"/>
      <c r="NIS25" s="877"/>
      <c r="NIT25" s="877"/>
      <c r="NIU25" s="877"/>
      <c r="NIV25" s="877"/>
      <c r="NIW25" s="877"/>
      <c r="NIX25" s="877"/>
      <c r="NIY25" s="877"/>
      <c r="NIZ25" s="877"/>
      <c r="NJA25" s="877"/>
      <c r="NJB25" s="877"/>
      <c r="NJC25" s="877"/>
      <c r="NJD25" s="877"/>
      <c r="NJE25" s="877"/>
      <c r="NJF25" s="877"/>
      <c r="NJG25" s="877"/>
      <c r="NJH25" s="877"/>
      <c r="NJI25" s="877"/>
      <c r="NJJ25" s="877"/>
      <c r="NJK25" s="877"/>
      <c r="NJL25" s="877"/>
      <c r="NJM25" s="877"/>
      <c r="NJN25" s="877"/>
      <c r="NJO25" s="877"/>
      <c r="NJP25" s="877"/>
      <c r="NJQ25" s="877"/>
      <c r="NJR25" s="877"/>
      <c r="NJS25" s="877"/>
      <c r="NJT25" s="877"/>
      <c r="NJU25" s="877"/>
      <c r="NJV25" s="877"/>
      <c r="NJW25" s="877"/>
      <c r="NJX25" s="877"/>
      <c r="NJY25" s="877"/>
      <c r="NJZ25" s="877"/>
      <c r="NKA25" s="877"/>
      <c r="NKB25" s="877"/>
      <c r="NKC25" s="877"/>
      <c r="NKD25" s="877"/>
      <c r="NKE25" s="877"/>
      <c r="NKF25" s="877"/>
      <c r="NKG25" s="877"/>
      <c r="NKH25" s="877"/>
      <c r="NKI25" s="877"/>
      <c r="NKJ25" s="877"/>
      <c r="NKK25" s="877"/>
      <c r="NKL25" s="877"/>
      <c r="NKM25" s="877"/>
      <c r="NKN25" s="877"/>
      <c r="NKO25" s="877"/>
      <c r="NKP25" s="877"/>
      <c r="NKQ25" s="877"/>
      <c r="NKR25" s="877"/>
      <c r="NKS25" s="877"/>
      <c r="NKT25" s="877"/>
      <c r="NKU25" s="877"/>
      <c r="NKV25" s="877"/>
      <c r="NKW25" s="877"/>
      <c r="NKX25" s="877"/>
      <c r="NKY25" s="877"/>
      <c r="NKZ25" s="877"/>
      <c r="NLA25" s="877"/>
      <c r="NLB25" s="877"/>
      <c r="NLC25" s="877"/>
      <c r="NLD25" s="877"/>
      <c r="NLE25" s="877"/>
      <c r="NLF25" s="877"/>
      <c r="NLG25" s="877"/>
      <c r="NLH25" s="877"/>
      <c r="NLI25" s="877"/>
      <c r="NLJ25" s="877"/>
      <c r="NLK25" s="877"/>
      <c r="NLL25" s="877"/>
      <c r="NLM25" s="877"/>
      <c r="NLN25" s="877"/>
      <c r="NLO25" s="877"/>
      <c r="NLP25" s="877"/>
      <c r="NLQ25" s="877"/>
      <c r="NLR25" s="877"/>
      <c r="NLS25" s="877"/>
      <c r="NLT25" s="877"/>
      <c r="NLU25" s="877"/>
      <c r="NLV25" s="877"/>
      <c r="NLW25" s="877"/>
      <c r="NLX25" s="877"/>
      <c r="NLY25" s="877"/>
      <c r="NLZ25" s="877"/>
      <c r="NMA25" s="877"/>
      <c r="NMB25" s="877"/>
      <c r="NMC25" s="877"/>
      <c r="NMD25" s="877"/>
      <c r="NME25" s="877"/>
      <c r="NMF25" s="877"/>
      <c r="NMG25" s="877"/>
      <c r="NMH25" s="877"/>
      <c r="NMI25" s="877"/>
      <c r="NMJ25" s="877"/>
      <c r="NMK25" s="877"/>
      <c r="NML25" s="877"/>
      <c r="NMM25" s="877"/>
      <c r="NMN25" s="877"/>
      <c r="NMO25" s="877"/>
      <c r="NMP25" s="877"/>
      <c r="NMQ25" s="877"/>
      <c r="NMR25" s="877"/>
      <c r="NMS25" s="877"/>
      <c r="NMT25" s="877"/>
      <c r="NMU25" s="877"/>
      <c r="NMV25" s="877"/>
      <c r="NMW25" s="877"/>
      <c r="NMX25" s="877"/>
      <c r="NMY25" s="877"/>
      <c r="NMZ25" s="877"/>
      <c r="NNA25" s="877"/>
      <c r="NNB25" s="877"/>
      <c r="NNC25" s="877"/>
      <c r="NND25" s="877"/>
      <c r="NNE25" s="877"/>
      <c r="NNF25" s="877"/>
      <c r="NNG25" s="877"/>
      <c r="NNH25" s="877"/>
      <c r="NNI25" s="877"/>
      <c r="NNJ25" s="877"/>
      <c r="NNK25" s="877"/>
      <c r="NNL25" s="877"/>
      <c r="NNM25" s="877"/>
      <c r="NNN25" s="877"/>
      <c r="NNO25" s="877"/>
      <c r="NNP25" s="877"/>
      <c r="NNQ25" s="877"/>
      <c r="NNR25" s="877"/>
      <c r="NNS25" s="877"/>
      <c r="NNT25" s="877"/>
      <c r="NNU25" s="877"/>
      <c r="NNV25" s="877"/>
      <c r="NNW25" s="877"/>
      <c r="NNX25" s="877"/>
      <c r="NNY25" s="877"/>
      <c r="NNZ25" s="877"/>
      <c r="NOA25" s="877"/>
      <c r="NOB25" s="877"/>
      <c r="NOC25" s="877"/>
      <c r="NOD25" s="877"/>
      <c r="NOE25" s="877"/>
      <c r="NOF25" s="877"/>
      <c r="NOG25" s="877"/>
      <c r="NOH25" s="877"/>
      <c r="NOI25" s="877"/>
      <c r="NOJ25" s="877"/>
      <c r="NOK25" s="877"/>
      <c r="NOL25" s="877"/>
      <c r="NOM25" s="877"/>
      <c r="NON25" s="877"/>
      <c r="NOO25" s="877"/>
      <c r="NOP25" s="877"/>
      <c r="NOQ25" s="877"/>
      <c r="NOR25" s="877"/>
      <c r="NOS25" s="877"/>
      <c r="NOT25" s="877"/>
      <c r="NOU25" s="877"/>
      <c r="NOV25" s="877"/>
      <c r="NOW25" s="877"/>
      <c r="NOX25" s="877"/>
      <c r="NOY25" s="877"/>
      <c r="NOZ25" s="877"/>
      <c r="NPA25" s="877"/>
      <c r="NPB25" s="877"/>
      <c r="NPC25" s="877"/>
      <c r="NPD25" s="877"/>
      <c r="NPE25" s="877"/>
      <c r="NPF25" s="877"/>
      <c r="NPG25" s="877"/>
      <c r="NPH25" s="877"/>
      <c r="NPI25" s="877"/>
      <c r="NPJ25" s="877"/>
      <c r="NPK25" s="877"/>
      <c r="NPL25" s="877"/>
      <c r="NPM25" s="877"/>
      <c r="NPN25" s="877"/>
      <c r="NPO25" s="877"/>
      <c r="NPP25" s="877"/>
      <c r="NPQ25" s="877"/>
      <c r="NPR25" s="877"/>
      <c r="NPS25" s="877"/>
      <c r="NPT25" s="877"/>
      <c r="NPU25" s="877"/>
      <c r="NPV25" s="877"/>
      <c r="NPW25" s="877"/>
      <c r="NPX25" s="877"/>
      <c r="NPY25" s="877"/>
      <c r="NPZ25" s="877"/>
      <c r="NQA25" s="877"/>
      <c r="NQB25" s="877"/>
      <c r="NQC25" s="877"/>
      <c r="NQD25" s="877"/>
      <c r="NQE25" s="877"/>
      <c r="NQF25" s="877"/>
      <c r="NQG25" s="877"/>
      <c r="NQH25" s="877"/>
      <c r="NQI25" s="877"/>
      <c r="NQJ25" s="877"/>
      <c r="NQK25" s="877"/>
      <c r="NQL25" s="877"/>
      <c r="NQM25" s="877"/>
      <c r="NQN25" s="877"/>
      <c r="NQO25" s="877"/>
      <c r="NQP25" s="877"/>
      <c r="NQQ25" s="877"/>
      <c r="NQR25" s="877"/>
      <c r="NQS25" s="877"/>
      <c r="NQT25" s="877"/>
      <c r="NQU25" s="877"/>
      <c r="NQV25" s="877"/>
      <c r="NQW25" s="877"/>
      <c r="NQX25" s="877"/>
      <c r="NQY25" s="877"/>
      <c r="NQZ25" s="877"/>
      <c r="NRA25" s="877"/>
      <c r="NRB25" s="877"/>
      <c r="NRC25" s="877"/>
      <c r="NRD25" s="877"/>
      <c r="NRE25" s="877"/>
      <c r="NRF25" s="877"/>
      <c r="NRG25" s="877"/>
      <c r="NRH25" s="877"/>
      <c r="NRI25" s="877"/>
      <c r="NRJ25" s="877"/>
      <c r="NRK25" s="877"/>
      <c r="NRL25" s="877"/>
      <c r="NRM25" s="877"/>
      <c r="NRN25" s="877"/>
      <c r="NRO25" s="877"/>
      <c r="NRP25" s="877"/>
      <c r="NRQ25" s="877"/>
      <c r="NRR25" s="877"/>
      <c r="NRS25" s="877"/>
      <c r="NRT25" s="877"/>
      <c r="NRU25" s="877"/>
      <c r="NRV25" s="877"/>
      <c r="NRW25" s="877"/>
      <c r="NRX25" s="877"/>
      <c r="NRY25" s="877"/>
      <c r="NRZ25" s="877"/>
      <c r="NSA25" s="877"/>
      <c r="NSB25" s="877"/>
      <c r="NSC25" s="877"/>
      <c r="NSD25" s="877"/>
      <c r="NSE25" s="877"/>
      <c r="NSF25" s="877"/>
      <c r="NSG25" s="877"/>
      <c r="NSH25" s="877"/>
      <c r="NSI25" s="877"/>
      <c r="NSJ25" s="877"/>
      <c r="NSK25" s="877"/>
      <c r="NSL25" s="877"/>
      <c r="NSM25" s="877"/>
      <c r="NSN25" s="877"/>
      <c r="NSO25" s="877"/>
      <c r="NSP25" s="877"/>
      <c r="NSQ25" s="877"/>
      <c r="NSR25" s="877"/>
      <c r="NSS25" s="877"/>
      <c r="NST25" s="877"/>
      <c r="NSU25" s="877"/>
      <c r="NSV25" s="877"/>
      <c r="NSW25" s="877"/>
      <c r="NSX25" s="877"/>
      <c r="NSY25" s="877"/>
      <c r="NSZ25" s="877"/>
      <c r="NTA25" s="877"/>
      <c r="NTB25" s="877"/>
      <c r="NTC25" s="877"/>
      <c r="NTD25" s="877"/>
      <c r="NTE25" s="877"/>
      <c r="NTF25" s="877"/>
      <c r="NTG25" s="877"/>
      <c r="NTH25" s="877"/>
      <c r="NTI25" s="877"/>
      <c r="NTJ25" s="877"/>
      <c r="NTK25" s="877"/>
      <c r="NTL25" s="877"/>
      <c r="NTM25" s="877"/>
      <c r="NTN25" s="877"/>
      <c r="NTO25" s="877"/>
      <c r="NTP25" s="877"/>
      <c r="NTQ25" s="877"/>
      <c r="NTR25" s="877"/>
      <c r="NTS25" s="877"/>
      <c r="NTT25" s="877"/>
      <c r="NTU25" s="877"/>
      <c r="NTV25" s="877"/>
      <c r="NTW25" s="877"/>
      <c r="NTX25" s="877"/>
      <c r="NTY25" s="877"/>
      <c r="NTZ25" s="877"/>
      <c r="NUA25" s="877"/>
      <c r="NUB25" s="877"/>
      <c r="NUC25" s="877"/>
      <c r="NUD25" s="877"/>
      <c r="NUE25" s="877"/>
      <c r="NUF25" s="877"/>
      <c r="NUG25" s="877"/>
      <c r="NUH25" s="877"/>
      <c r="NUI25" s="877"/>
      <c r="NUJ25" s="877"/>
      <c r="NUK25" s="877"/>
      <c r="NUL25" s="877"/>
      <c r="NUM25" s="877"/>
      <c r="NUN25" s="877"/>
      <c r="NUO25" s="877"/>
      <c r="NUP25" s="877"/>
      <c r="NUQ25" s="877"/>
      <c r="NUR25" s="877"/>
      <c r="NUS25" s="877"/>
      <c r="NUT25" s="877"/>
      <c r="NUU25" s="877"/>
      <c r="NUV25" s="877"/>
      <c r="NUW25" s="877"/>
      <c r="NUX25" s="877"/>
      <c r="NUY25" s="877"/>
      <c r="NUZ25" s="877"/>
      <c r="NVA25" s="877"/>
      <c r="NVB25" s="877"/>
      <c r="NVC25" s="877"/>
      <c r="NVD25" s="877"/>
      <c r="NVE25" s="877"/>
      <c r="NVF25" s="877"/>
      <c r="NVG25" s="877"/>
      <c r="NVH25" s="877"/>
      <c r="NVI25" s="877"/>
      <c r="NVJ25" s="877"/>
      <c r="NVK25" s="877"/>
      <c r="NVL25" s="877"/>
      <c r="NVM25" s="877"/>
      <c r="NVN25" s="877"/>
      <c r="NVO25" s="877"/>
      <c r="NVP25" s="877"/>
      <c r="NVQ25" s="877"/>
      <c r="NVR25" s="877"/>
      <c r="NVS25" s="877"/>
      <c r="NVT25" s="877"/>
      <c r="NVU25" s="877"/>
      <c r="NVV25" s="877"/>
      <c r="NVW25" s="877"/>
      <c r="NVX25" s="877"/>
      <c r="NVY25" s="877"/>
      <c r="NVZ25" s="877"/>
      <c r="NWA25" s="877"/>
      <c r="NWB25" s="877"/>
      <c r="NWC25" s="877"/>
      <c r="NWD25" s="877"/>
      <c r="NWE25" s="877"/>
      <c r="NWF25" s="877"/>
      <c r="NWG25" s="877"/>
      <c r="NWH25" s="877"/>
      <c r="NWI25" s="877"/>
      <c r="NWJ25" s="877"/>
      <c r="NWK25" s="877"/>
      <c r="NWL25" s="877"/>
      <c r="NWM25" s="877"/>
      <c r="NWN25" s="877"/>
      <c r="NWO25" s="877"/>
      <c r="NWP25" s="877"/>
      <c r="NWQ25" s="877"/>
      <c r="NWR25" s="877"/>
      <c r="NWS25" s="877"/>
      <c r="NWT25" s="877"/>
      <c r="NWU25" s="877"/>
      <c r="NWV25" s="877"/>
      <c r="NWW25" s="877"/>
      <c r="NWX25" s="877"/>
      <c r="NWY25" s="877"/>
      <c r="NWZ25" s="877"/>
      <c r="NXA25" s="877"/>
      <c r="NXB25" s="877"/>
      <c r="NXC25" s="877"/>
      <c r="NXD25" s="877"/>
      <c r="NXE25" s="877"/>
      <c r="NXF25" s="877"/>
      <c r="NXG25" s="877"/>
      <c r="NXH25" s="877"/>
      <c r="NXI25" s="877"/>
      <c r="NXJ25" s="877"/>
      <c r="NXK25" s="877"/>
      <c r="NXL25" s="877"/>
      <c r="NXM25" s="877"/>
      <c r="NXN25" s="877"/>
      <c r="NXO25" s="877"/>
      <c r="NXP25" s="877"/>
      <c r="NXQ25" s="877"/>
      <c r="NXR25" s="877"/>
      <c r="NXS25" s="877"/>
      <c r="NXT25" s="877"/>
      <c r="NXU25" s="877"/>
      <c r="NXV25" s="877"/>
      <c r="NXW25" s="877"/>
      <c r="NXX25" s="877"/>
      <c r="NXY25" s="877"/>
      <c r="NXZ25" s="877"/>
      <c r="NYA25" s="877"/>
      <c r="NYB25" s="877"/>
      <c r="NYC25" s="877"/>
      <c r="NYD25" s="877"/>
      <c r="NYE25" s="877"/>
      <c r="NYF25" s="877"/>
      <c r="NYG25" s="877"/>
      <c r="NYH25" s="877"/>
      <c r="NYI25" s="877"/>
      <c r="NYJ25" s="877"/>
      <c r="NYK25" s="877"/>
      <c r="NYL25" s="877"/>
      <c r="NYM25" s="877"/>
      <c r="NYN25" s="877"/>
      <c r="NYO25" s="877"/>
      <c r="NYP25" s="877"/>
      <c r="NYQ25" s="877"/>
      <c r="NYR25" s="877"/>
      <c r="NYS25" s="877"/>
      <c r="NYT25" s="877"/>
      <c r="NYU25" s="877"/>
      <c r="NYV25" s="877"/>
      <c r="NYW25" s="877"/>
      <c r="NYX25" s="877"/>
      <c r="NYY25" s="877"/>
      <c r="NYZ25" s="877"/>
      <c r="NZA25" s="877"/>
      <c r="NZB25" s="877"/>
      <c r="NZC25" s="877"/>
      <c r="NZD25" s="877"/>
      <c r="NZE25" s="877"/>
      <c r="NZF25" s="877"/>
      <c r="NZG25" s="877"/>
      <c r="NZH25" s="877"/>
      <c r="NZI25" s="877"/>
      <c r="NZJ25" s="877"/>
      <c r="NZK25" s="877"/>
      <c r="NZL25" s="877"/>
      <c r="NZM25" s="877"/>
      <c r="NZN25" s="877"/>
      <c r="NZO25" s="877"/>
      <c r="NZP25" s="877"/>
      <c r="NZQ25" s="877"/>
      <c r="NZR25" s="877"/>
      <c r="NZS25" s="877"/>
      <c r="NZT25" s="877"/>
      <c r="NZU25" s="877"/>
      <c r="NZV25" s="877"/>
      <c r="NZW25" s="877"/>
      <c r="NZX25" s="877"/>
      <c r="NZY25" s="877"/>
      <c r="NZZ25" s="877"/>
      <c r="OAA25" s="877"/>
      <c r="OAB25" s="877"/>
      <c r="OAC25" s="877"/>
      <c r="OAD25" s="877"/>
      <c r="OAE25" s="877"/>
      <c r="OAF25" s="877"/>
      <c r="OAG25" s="877"/>
      <c r="OAH25" s="877"/>
      <c r="OAI25" s="877"/>
      <c r="OAJ25" s="877"/>
      <c r="OAK25" s="877"/>
      <c r="OAL25" s="877"/>
      <c r="OAM25" s="877"/>
      <c r="OAN25" s="877"/>
      <c r="OAO25" s="877"/>
      <c r="OAP25" s="877"/>
      <c r="OAQ25" s="877"/>
      <c r="OAR25" s="877"/>
      <c r="OAS25" s="877"/>
      <c r="OAT25" s="877"/>
      <c r="OAU25" s="877"/>
      <c r="OAV25" s="877"/>
      <c r="OAW25" s="877"/>
      <c r="OAX25" s="877"/>
      <c r="OAY25" s="877"/>
      <c r="OAZ25" s="877"/>
      <c r="OBA25" s="877"/>
      <c r="OBB25" s="877"/>
      <c r="OBC25" s="877"/>
      <c r="OBD25" s="877"/>
      <c r="OBE25" s="877"/>
      <c r="OBF25" s="877"/>
      <c r="OBG25" s="877"/>
      <c r="OBH25" s="877"/>
      <c r="OBI25" s="877"/>
      <c r="OBJ25" s="877"/>
      <c r="OBK25" s="877"/>
      <c r="OBL25" s="877"/>
      <c r="OBM25" s="877"/>
      <c r="OBN25" s="877"/>
      <c r="OBO25" s="877"/>
      <c r="OBP25" s="877"/>
      <c r="OBQ25" s="877"/>
      <c r="OBR25" s="877"/>
      <c r="OBS25" s="877"/>
      <c r="OBT25" s="877"/>
      <c r="OBU25" s="877"/>
      <c r="OBV25" s="877"/>
      <c r="OBW25" s="877"/>
      <c r="OBX25" s="877"/>
      <c r="OBY25" s="877"/>
      <c r="OBZ25" s="877"/>
      <c r="OCA25" s="877"/>
      <c r="OCB25" s="877"/>
      <c r="OCC25" s="877"/>
      <c r="OCD25" s="877"/>
      <c r="OCE25" s="877"/>
      <c r="OCF25" s="877"/>
      <c r="OCG25" s="877"/>
      <c r="OCH25" s="877"/>
      <c r="OCI25" s="877"/>
      <c r="OCJ25" s="877"/>
      <c r="OCK25" s="877"/>
      <c r="OCL25" s="877"/>
      <c r="OCM25" s="877"/>
      <c r="OCN25" s="877"/>
      <c r="OCO25" s="877"/>
      <c r="OCP25" s="877"/>
      <c r="OCQ25" s="877"/>
      <c r="OCR25" s="877"/>
      <c r="OCS25" s="877"/>
      <c r="OCT25" s="877"/>
      <c r="OCU25" s="877"/>
      <c r="OCV25" s="877"/>
      <c r="OCW25" s="877"/>
      <c r="OCX25" s="877"/>
      <c r="OCY25" s="877"/>
      <c r="OCZ25" s="877"/>
      <c r="ODA25" s="877"/>
      <c r="ODB25" s="877"/>
      <c r="ODC25" s="877"/>
      <c r="ODD25" s="877"/>
      <c r="ODE25" s="877"/>
      <c r="ODF25" s="877"/>
      <c r="ODG25" s="877"/>
      <c r="ODH25" s="877"/>
      <c r="ODI25" s="877"/>
      <c r="ODJ25" s="877"/>
      <c r="ODK25" s="877"/>
      <c r="ODL25" s="877"/>
      <c r="ODM25" s="877"/>
      <c r="ODN25" s="877"/>
      <c r="ODO25" s="877"/>
      <c r="ODP25" s="877"/>
      <c r="ODQ25" s="877"/>
      <c r="ODR25" s="877"/>
      <c r="ODS25" s="877"/>
      <c r="ODT25" s="877"/>
      <c r="ODU25" s="877"/>
      <c r="ODV25" s="877"/>
      <c r="ODW25" s="877"/>
      <c r="ODX25" s="877"/>
      <c r="ODY25" s="877"/>
      <c r="ODZ25" s="877"/>
      <c r="OEA25" s="877"/>
      <c r="OEB25" s="877"/>
      <c r="OEC25" s="877"/>
      <c r="OED25" s="877"/>
      <c r="OEE25" s="877"/>
      <c r="OEF25" s="877"/>
      <c r="OEG25" s="877"/>
      <c r="OEH25" s="877"/>
      <c r="OEI25" s="877"/>
      <c r="OEJ25" s="877"/>
      <c r="OEK25" s="877"/>
      <c r="OEL25" s="877"/>
      <c r="OEM25" s="877"/>
      <c r="OEN25" s="877"/>
      <c r="OEO25" s="877"/>
      <c r="OEP25" s="877"/>
      <c r="OEQ25" s="877"/>
      <c r="OER25" s="877"/>
      <c r="OES25" s="877"/>
      <c r="OET25" s="877"/>
      <c r="OEU25" s="877"/>
      <c r="OEV25" s="877"/>
      <c r="OEW25" s="877"/>
      <c r="OEX25" s="877"/>
      <c r="OEY25" s="877"/>
      <c r="OEZ25" s="877"/>
      <c r="OFA25" s="877"/>
      <c r="OFB25" s="877"/>
      <c r="OFC25" s="877"/>
      <c r="OFD25" s="877"/>
      <c r="OFE25" s="877"/>
      <c r="OFF25" s="877"/>
      <c r="OFG25" s="877"/>
      <c r="OFH25" s="877"/>
      <c r="OFI25" s="877"/>
      <c r="OFJ25" s="877"/>
      <c r="OFK25" s="877"/>
      <c r="OFL25" s="877"/>
      <c r="OFM25" s="877"/>
      <c r="OFN25" s="877"/>
      <c r="OFO25" s="877"/>
      <c r="OFP25" s="877"/>
      <c r="OFQ25" s="877"/>
      <c r="OFR25" s="877"/>
      <c r="OFS25" s="877"/>
      <c r="OFT25" s="877"/>
      <c r="OFU25" s="877"/>
      <c r="OFV25" s="877"/>
      <c r="OFW25" s="877"/>
      <c r="OFX25" s="877"/>
      <c r="OFY25" s="877"/>
      <c r="OFZ25" s="877"/>
      <c r="OGA25" s="877"/>
      <c r="OGB25" s="877"/>
      <c r="OGC25" s="877"/>
      <c r="OGD25" s="877"/>
      <c r="OGE25" s="877"/>
      <c r="OGF25" s="877"/>
      <c r="OGG25" s="877"/>
      <c r="OGH25" s="877"/>
      <c r="OGI25" s="877"/>
      <c r="OGJ25" s="877"/>
      <c r="OGK25" s="877"/>
      <c r="OGL25" s="877"/>
      <c r="OGM25" s="877"/>
      <c r="OGN25" s="877"/>
      <c r="OGO25" s="877"/>
      <c r="OGP25" s="877"/>
      <c r="OGQ25" s="877"/>
      <c r="OGR25" s="877"/>
      <c r="OGS25" s="877"/>
      <c r="OGT25" s="877"/>
      <c r="OGU25" s="877"/>
      <c r="OGV25" s="877"/>
      <c r="OGW25" s="877"/>
      <c r="OGX25" s="877"/>
      <c r="OGY25" s="877"/>
      <c r="OGZ25" s="877"/>
      <c r="OHA25" s="877"/>
      <c r="OHB25" s="877"/>
      <c r="OHC25" s="877"/>
      <c r="OHD25" s="877"/>
      <c r="OHE25" s="877"/>
      <c r="OHF25" s="877"/>
      <c r="OHG25" s="877"/>
      <c r="OHH25" s="877"/>
      <c r="OHI25" s="877"/>
      <c r="OHJ25" s="877"/>
      <c r="OHK25" s="877"/>
      <c r="OHL25" s="877"/>
      <c r="OHM25" s="877"/>
      <c r="OHN25" s="877"/>
      <c r="OHO25" s="877"/>
      <c r="OHP25" s="877"/>
      <c r="OHQ25" s="877"/>
      <c r="OHR25" s="877"/>
      <c r="OHS25" s="877"/>
      <c r="OHT25" s="877"/>
      <c r="OHU25" s="877"/>
      <c r="OHV25" s="877"/>
      <c r="OHW25" s="877"/>
      <c r="OHX25" s="877"/>
      <c r="OHY25" s="877"/>
      <c r="OHZ25" s="877"/>
      <c r="OIA25" s="877"/>
      <c r="OIB25" s="877"/>
      <c r="OIC25" s="877"/>
      <c r="OID25" s="877"/>
      <c r="OIE25" s="877"/>
      <c r="OIF25" s="877"/>
      <c r="OIG25" s="877"/>
      <c r="OIH25" s="877"/>
      <c r="OII25" s="877"/>
      <c r="OIJ25" s="877"/>
      <c r="OIK25" s="877"/>
      <c r="OIL25" s="877"/>
      <c r="OIM25" s="877"/>
      <c r="OIN25" s="877"/>
      <c r="OIO25" s="877"/>
      <c r="OIP25" s="877"/>
      <c r="OIQ25" s="877"/>
      <c r="OIR25" s="877"/>
      <c r="OIS25" s="877"/>
      <c r="OIT25" s="877"/>
      <c r="OIU25" s="877"/>
      <c r="OIV25" s="877"/>
      <c r="OIW25" s="877"/>
      <c r="OIX25" s="877"/>
      <c r="OIY25" s="877"/>
      <c r="OIZ25" s="877"/>
      <c r="OJA25" s="877"/>
      <c r="OJB25" s="877"/>
      <c r="OJC25" s="877"/>
      <c r="OJD25" s="877"/>
      <c r="OJE25" s="877"/>
      <c r="OJF25" s="877"/>
      <c r="OJG25" s="877"/>
      <c r="OJH25" s="877"/>
      <c r="OJI25" s="877"/>
      <c r="OJJ25" s="877"/>
      <c r="OJK25" s="877"/>
      <c r="OJL25" s="877"/>
      <c r="OJM25" s="877"/>
      <c r="OJN25" s="877"/>
      <c r="OJO25" s="877"/>
      <c r="OJP25" s="877"/>
      <c r="OJQ25" s="877"/>
      <c r="OJR25" s="877"/>
      <c r="OJS25" s="877"/>
      <c r="OJT25" s="877"/>
      <c r="OJU25" s="877"/>
      <c r="OJV25" s="877"/>
      <c r="OJW25" s="877"/>
      <c r="OJX25" s="877"/>
      <c r="OJY25" s="877"/>
      <c r="OJZ25" s="877"/>
      <c r="OKA25" s="877"/>
      <c r="OKB25" s="877"/>
      <c r="OKC25" s="877"/>
      <c r="OKD25" s="877"/>
      <c r="OKE25" s="877"/>
      <c r="OKF25" s="877"/>
      <c r="OKG25" s="877"/>
      <c r="OKH25" s="877"/>
      <c r="OKI25" s="877"/>
      <c r="OKJ25" s="877"/>
      <c r="OKK25" s="877"/>
      <c r="OKL25" s="877"/>
      <c r="OKM25" s="877"/>
      <c r="OKN25" s="877"/>
      <c r="OKO25" s="877"/>
      <c r="OKP25" s="877"/>
      <c r="OKQ25" s="877"/>
      <c r="OKR25" s="877"/>
      <c r="OKS25" s="877"/>
      <c r="OKT25" s="877"/>
      <c r="OKU25" s="877"/>
      <c r="OKV25" s="877"/>
      <c r="OKW25" s="877"/>
      <c r="OKX25" s="877"/>
      <c r="OKY25" s="877"/>
      <c r="OKZ25" s="877"/>
      <c r="OLA25" s="877"/>
      <c r="OLB25" s="877"/>
      <c r="OLC25" s="877"/>
      <c r="OLD25" s="877"/>
      <c r="OLE25" s="877"/>
      <c r="OLF25" s="877"/>
      <c r="OLG25" s="877"/>
      <c r="OLH25" s="877"/>
      <c r="OLI25" s="877"/>
      <c r="OLJ25" s="877"/>
      <c r="OLK25" s="877"/>
      <c r="OLL25" s="877"/>
      <c r="OLM25" s="877"/>
      <c r="OLN25" s="877"/>
      <c r="OLO25" s="877"/>
      <c r="OLP25" s="877"/>
      <c r="OLQ25" s="877"/>
      <c r="OLR25" s="877"/>
      <c r="OLS25" s="877"/>
      <c r="OLT25" s="877"/>
      <c r="OLU25" s="877"/>
      <c r="OLV25" s="877"/>
      <c r="OLW25" s="877"/>
      <c r="OLX25" s="877"/>
      <c r="OLY25" s="877"/>
      <c r="OLZ25" s="877"/>
      <c r="OMA25" s="877"/>
      <c r="OMB25" s="877"/>
      <c r="OMC25" s="877"/>
      <c r="OMD25" s="877"/>
      <c r="OME25" s="877"/>
      <c r="OMF25" s="877"/>
      <c r="OMG25" s="877"/>
      <c r="OMH25" s="877"/>
      <c r="OMI25" s="877"/>
      <c r="OMJ25" s="877"/>
      <c r="OMK25" s="877"/>
      <c r="OML25" s="877"/>
      <c r="OMM25" s="877"/>
      <c r="OMN25" s="877"/>
      <c r="OMO25" s="877"/>
      <c r="OMP25" s="877"/>
      <c r="OMQ25" s="877"/>
      <c r="OMR25" s="877"/>
      <c r="OMS25" s="877"/>
      <c r="OMT25" s="877"/>
      <c r="OMU25" s="877"/>
      <c r="OMV25" s="877"/>
      <c r="OMW25" s="877"/>
      <c r="OMX25" s="877"/>
      <c r="OMY25" s="877"/>
      <c r="OMZ25" s="877"/>
      <c r="ONA25" s="877"/>
      <c r="ONB25" s="877"/>
      <c r="ONC25" s="877"/>
      <c r="OND25" s="877"/>
      <c r="ONE25" s="877"/>
      <c r="ONF25" s="877"/>
      <c r="ONG25" s="877"/>
      <c r="ONH25" s="877"/>
      <c r="ONI25" s="877"/>
      <c r="ONJ25" s="877"/>
      <c r="ONK25" s="877"/>
      <c r="ONL25" s="877"/>
      <c r="ONM25" s="877"/>
      <c r="ONN25" s="877"/>
      <c r="ONO25" s="877"/>
      <c r="ONP25" s="877"/>
      <c r="ONQ25" s="877"/>
      <c r="ONR25" s="877"/>
      <c r="ONS25" s="877"/>
      <c r="ONT25" s="877"/>
      <c r="ONU25" s="877"/>
      <c r="ONV25" s="877"/>
      <c r="ONW25" s="877"/>
      <c r="ONX25" s="877"/>
      <c r="ONY25" s="877"/>
      <c r="ONZ25" s="877"/>
      <c r="OOA25" s="877"/>
      <c r="OOB25" s="877"/>
      <c r="OOC25" s="877"/>
      <c r="OOD25" s="877"/>
      <c r="OOE25" s="877"/>
      <c r="OOF25" s="877"/>
      <c r="OOG25" s="877"/>
      <c r="OOH25" s="877"/>
      <c r="OOI25" s="877"/>
      <c r="OOJ25" s="877"/>
      <c r="OOK25" s="877"/>
      <c r="OOL25" s="877"/>
      <c r="OOM25" s="877"/>
      <c r="OON25" s="877"/>
      <c r="OOO25" s="877"/>
      <c r="OOP25" s="877"/>
      <c r="OOQ25" s="877"/>
      <c r="OOR25" s="877"/>
      <c r="OOS25" s="877"/>
      <c r="OOT25" s="877"/>
      <c r="OOU25" s="877"/>
      <c r="OOV25" s="877"/>
      <c r="OOW25" s="877"/>
      <c r="OOX25" s="877"/>
      <c r="OOY25" s="877"/>
      <c r="OOZ25" s="877"/>
      <c r="OPA25" s="877"/>
      <c r="OPB25" s="877"/>
      <c r="OPC25" s="877"/>
      <c r="OPD25" s="877"/>
      <c r="OPE25" s="877"/>
      <c r="OPF25" s="877"/>
      <c r="OPG25" s="877"/>
      <c r="OPH25" s="877"/>
      <c r="OPI25" s="877"/>
      <c r="OPJ25" s="877"/>
      <c r="OPK25" s="877"/>
      <c r="OPL25" s="877"/>
      <c r="OPM25" s="877"/>
      <c r="OPN25" s="877"/>
      <c r="OPO25" s="877"/>
      <c r="OPP25" s="877"/>
      <c r="OPQ25" s="877"/>
      <c r="OPR25" s="877"/>
      <c r="OPS25" s="877"/>
      <c r="OPT25" s="877"/>
      <c r="OPU25" s="877"/>
      <c r="OPV25" s="877"/>
      <c r="OPW25" s="877"/>
      <c r="OPX25" s="877"/>
      <c r="OPY25" s="877"/>
      <c r="OPZ25" s="877"/>
      <c r="OQA25" s="877"/>
      <c r="OQB25" s="877"/>
      <c r="OQC25" s="877"/>
      <c r="OQD25" s="877"/>
      <c r="OQE25" s="877"/>
      <c r="OQF25" s="877"/>
      <c r="OQG25" s="877"/>
      <c r="OQH25" s="877"/>
      <c r="OQI25" s="877"/>
      <c r="OQJ25" s="877"/>
      <c r="OQK25" s="877"/>
      <c r="OQL25" s="877"/>
      <c r="OQM25" s="877"/>
      <c r="OQN25" s="877"/>
      <c r="OQO25" s="877"/>
      <c r="OQP25" s="877"/>
      <c r="OQQ25" s="877"/>
      <c r="OQR25" s="877"/>
      <c r="OQS25" s="877"/>
      <c r="OQT25" s="877"/>
      <c r="OQU25" s="877"/>
      <c r="OQV25" s="877"/>
      <c r="OQW25" s="877"/>
      <c r="OQX25" s="877"/>
      <c r="OQY25" s="877"/>
      <c r="OQZ25" s="877"/>
      <c r="ORA25" s="877"/>
      <c r="ORB25" s="877"/>
      <c r="ORC25" s="877"/>
      <c r="ORD25" s="877"/>
      <c r="ORE25" s="877"/>
      <c r="ORF25" s="877"/>
      <c r="ORG25" s="877"/>
      <c r="ORH25" s="877"/>
      <c r="ORI25" s="877"/>
      <c r="ORJ25" s="877"/>
      <c r="ORK25" s="877"/>
      <c r="ORL25" s="877"/>
      <c r="ORM25" s="877"/>
      <c r="ORN25" s="877"/>
      <c r="ORO25" s="877"/>
      <c r="ORP25" s="877"/>
      <c r="ORQ25" s="877"/>
      <c r="ORR25" s="877"/>
      <c r="ORS25" s="877"/>
      <c r="ORT25" s="877"/>
      <c r="ORU25" s="877"/>
      <c r="ORV25" s="877"/>
      <c r="ORW25" s="877"/>
      <c r="ORX25" s="877"/>
      <c r="ORY25" s="877"/>
      <c r="ORZ25" s="877"/>
      <c r="OSA25" s="877"/>
      <c r="OSB25" s="877"/>
      <c r="OSC25" s="877"/>
      <c r="OSD25" s="877"/>
      <c r="OSE25" s="877"/>
      <c r="OSF25" s="877"/>
      <c r="OSG25" s="877"/>
      <c r="OSH25" s="877"/>
      <c r="OSI25" s="877"/>
      <c r="OSJ25" s="877"/>
      <c r="OSK25" s="877"/>
      <c r="OSL25" s="877"/>
      <c r="OSM25" s="877"/>
      <c r="OSN25" s="877"/>
      <c r="OSO25" s="877"/>
      <c r="OSP25" s="877"/>
      <c r="OSQ25" s="877"/>
      <c r="OSR25" s="877"/>
      <c r="OSS25" s="877"/>
      <c r="OST25" s="877"/>
      <c r="OSU25" s="877"/>
      <c r="OSV25" s="877"/>
      <c r="OSW25" s="877"/>
      <c r="OSX25" s="877"/>
      <c r="OSY25" s="877"/>
      <c r="OSZ25" s="877"/>
      <c r="OTA25" s="877"/>
      <c r="OTB25" s="877"/>
      <c r="OTC25" s="877"/>
      <c r="OTD25" s="877"/>
      <c r="OTE25" s="877"/>
      <c r="OTF25" s="877"/>
      <c r="OTG25" s="877"/>
      <c r="OTH25" s="877"/>
      <c r="OTI25" s="877"/>
      <c r="OTJ25" s="877"/>
      <c r="OTK25" s="877"/>
      <c r="OTL25" s="877"/>
      <c r="OTM25" s="877"/>
      <c r="OTN25" s="877"/>
      <c r="OTO25" s="877"/>
      <c r="OTP25" s="877"/>
      <c r="OTQ25" s="877"/>
      <c r="OTR25" s="877"/>
      <c r="OTS25" s="877"/>
      <c r="OTT25" s="877"/>
      <c r="OTU25" s="877"/>
      <c r="OTV25" s="877"/>
      <c r="OTW25" s="877"/>
      <c r="OTX25" s="877"/>
      <c r="OTY25" s="877"/>
      <c r="OTZ25" s="877"/>
      <c r="OUA25" s="877"/>
      <c r="OUB25" s="877"/>
      <c r="OUC25" s="877"/>
      <c r="OUD25" s="877"/>
      <c r="OUE25" s="877"/>
      <c r="OUF25" s="877"/>
      <c r="OUG25" s="877"/>
      <c r="OUH25" s="877"/>
      <c r="OUI25" s="877"/>
      <c r="OUJ25" s="877"/>
      <c r="OUK25" s="877"/>
      <c r="OUL25" s="877"/>
      <c r="OUM25" s="877"/>
      <c r="OUN25" s="877"/>
      <c r="OUO25" s="877"/>
      <c r="OUP25" s="877"/>
      <c r="OUQ25" s="877"/>
      <c r="OUR25" s="877"/>
      <c r="OUS25" s="877"/>
      <c r="OUT25" s="877"/>
      <c r="OUU25" s="877"/>
      <c r="OUV25" s="877"/>
      <c r="OUW25" s="877"/>
      <c r="OUX25" s="877"/>
      <c r="OUY25" s="877"/>
      <c r="OUZ25" s="877"/>
      <c r="OVA25" s="877"/>
      <c r="OVB25" s="877"/>
      <c r="OVC25" s="877"/>
      <c r="OVD25" s="877"/>
      <c r="OVE25" s="877"/>
      <c r="OVF25" s="877"/>
      <c r="OVG25" s="877"/>
      <c r="OVH25" s="877"/>
      <c r="OVI25" s="877"/>
      <c r="OVJ25" s="877"/>
      <c r="OVK25" s="877"/>
      <c r="OVL25" s="877"/>
      <c r="OVM25" s="877"/>
      <c r="OVN25" s="877"/>
      <c r="OVO25" s="877"/>
      <c r="OVP25" s="877"/>
      <c r="OVQ25" s="877"/>
      <c r="OVR25" s="877"/>
      <c r="OVS25" s="877"/>
      <c r="OVT25" s="877"/>
      <c r="OVU25" s="877"/>
      <c r="OVV25" s="877"/>
      <c r="OVW25" s="877"/>
      <c r="OVX25" s="877"/>
      <c r="OVY25" s="877"/>
      <c r="OVZ25" s="877"/>
      <c r="OWA25" s="877"/>
      <c r="OWB25" s="877"/>
      <c r="OWC25" s="877"/>
      <c r="OWD25" s="877"/>
      <c r="OWE25" s="877"/>
      <c r="OWF25" s="877"/>
      <c r="OWG25" s="877"/>
      <c r="OWH25" s="877"/>
      <c r="OWI25" s="877"/>
      <c r="OWJ25" s="877"/>
      <c r="OWK25" s="877"/>
      <c r="OWL25" s="877"/>
      <c r="OWM25" s="877"/>
      <c r="OWN25" s="877"/>
      <c r="OWO25" s="877"/>
      <c r="OWP25" s="877"/>
      <c r="OWQ25" s="877"/>
      <c r="OWR25" s="877"/>
      <c r="OWS25" s="877"/>
      <c r="OWT25" s="877"/>
      <c r="OWU25" s="877"/>
      <c r="OWV25" s="877"/>
      <c r="OWW25" s="877"/>
      <c r="OWX25" s="877"/>
      <c r="OWY25" s="877"/>
      <c r="OWZ25" s="877"/>
      <c r="OXA25" s="877"/>
      <c r="OXB25" s="877"/>
      <c r="OXC25" s="877"/>
      <c r="OXD25" s="877"/>
      <c r="OXE25" s="877"/>
      <c r="OXF25" s="877"/>
      <c r="OXG25" s="877"/>
      <c r="OXH25" s="877"/>
      <c r="OXI25" s="877"/>
      <c r="OXJ25" s="877"/>
      <c r="OXK25" s="877"/>
      <c r="OXL25" s="877"/>
      <c r="OXM25" s="877"/>
      <c r="OXN25" s="877"/>
      <c r="OXO25" s="877"/>
      <c r="OXP25" s="877"/>
      <c r="OXQ25" s="877"/>
      <c r="OXR25" s="877"/>
      <c r="OXS25" s="877"/>
      <c r="OXT25" s="877"/>
      <c r="OXU25" s="877"/>
      <c r="OXV25" s="877"/>
      <c r="OXW25" s="877"/>
      <c r="OXX25" s="877"/>
      <c r="OXY25" s="877"/>
      <c r="OXZ25" s="877"/>
      <c r="OYA25" s="877"/>
      <c r="OYB25" s="877"/>
      <c r="OYC25" s="877"/>
      <c r="OYD25" s="877"/>
      <c r="OYE25" s="877"/>
      <c r="OYF25" s="877"/>
      <c r="OYG25" s="877"/>
      <c r="OYH25" s="877"/>
      <c r="OYI25" s="877"/>
      <c r="OYJ25" s="877"/>
      <c r="OYK25" s="877"/>
      <c r="OYL25" s="877"/>
      <c r="OYM25" s="877"/>
      <c r="OYN25" s="877"/>
      <c r="OYO25" s="877"/>
      <c r="OYP25" s="877"/>
      <c r="OYQ25" s="877"/>
      <c r="OYR25" s="877"/>
      <c r="OYS25" s="877"/>
      <c r="OYT25" s="877"/>
      <c r="OYU25" s="877"/>
      <c r="OYV25" s="877"/>
      <c r="OYW25" s="877"/>
      <c r="OYX25" s="877"/>
      <c r="OYY25" s="877"/>
      <c r="OYZ25" s="877"/>
      <c r="OZA25" s="877"/>
      <c r="OZB25" s="877"/>
      <c r="OZC25" s="877"/>
      <c r="OZD25" s="877"/>
      <c r="OZE25" s="877"/>
      <c r="OZF25" s="877"/>
      <c r="OZG25" s="877"/>
      <c r="OZH25" s="877"/>
      <c r="OZI25" s="877"/>
      <c r="OZJ25" s="877"/>
      <c r="OZK25" s="877"/>
      <c r="OZL25" s="877"/>
      <c r="OZM25" s="877"/>
      <c r="OZN25" s="877"/>
      <c r="OZO25" s="877"/>
      <c r="OZP25" s="877"/>
      <c r="OZQ25" s="877"/>
      <c r="OZR25" s="877"/>
      <c r="OZS25" s="877"/>
      <c r="OZT25" s="877"/>
      <c r="OZU25" s="877"/>
      <c r="OZV25" s="877"/>
      <c r="OZW25" s="877"/>
      <c r="OZX25" s="877"/>
      <c r="OZY25" s="877"/>
      <c r="OZZ25" s="877"/>
      <c r="PAA25" s="877"/>
      <c r="PAB25" s="877"/>
      <c r="PAC25" s="877"/>
      <c r="PAD25" s="877"/>
      <c r="PAE25" s="877"/>
      <c r="PAF25" s="877"/>
      <c r="PAG25" s="877"/>
      <c r="PAH25" s="877"/>
      <c r="PAI25" s="877"/>
      <c r="PAJ25" s="877"/>
      <c r="PAK25" s="877"/>
      <c r="PAL25" s="877"/>
      <c r="PAM25" s="877"/>
      <c r="PAN25" s="877"/>
      <c r="PAO25" s="877"/>
      <c r="PAP25" s="877"/>
      <c r="PAQ25" s="877"/>
      <c r="PAR25" s="877"/>
      <c r="PAS25" s="877"/>
      <c r="PAT25" s="877"/>
      <c r="PAU25" s="877"/>
      <c r="PAV25" s="877"/>
      <c r="PAW25" s="877"/>
      <c r="PAX25" s="877"/>
      <c r="PAY25" s="877"/>
      <c r="PAZ25" s="877"/>
      <c r="PBA25" s="877"/>
      <c r="PBB25" s="877"/>
      <c r="PBC25" s="877"/>
      <c r="PBD25" s="877"/>
      <c r="PBE25" s="877"/>
      <c r="PBF25" s="877"/>
      <c r="PBG25" s="877"/>
      <c r="PBH25" s="877"/>
      <c r="PBI25" s="877"/>
      <c r="PBJ25" s="877"/>
      <c r="PBK25" s="877"/>
      <c r="PBL25" s="877"/>
      <c r="PBM25" s="877"/>
      <c r="PBN25" s="877"/>
      <c r="PBO25" s="877"/>
      <c r="PBP25" s="877"/>
      <c r="PBQ25" s="877"/>
      <c r="PBR25" s="877"/>
      <c r="PBS25" s="877"/>
      <c r="PBT25" s="877"/>
      <c r="PBU25" s="877"/>
      <c r="PBV25" s="877"/>
      <c r="PBW25" s="877"/>
      <c r="PBX25" s="877"/>
      <c r="PBY25" s="877"/>
      <c r="PBZ25" s="877"/>
      <c r="PCA25" s="877"/>
      <c r="PCB25" s="877"/>
      <c r="PCC25" s="877"/>
      <c r="PCD25" s="877"/>
      <c r="PCE25" s="877"/>
      <c r="PCF25" s="877"/>
      <c r="PCG25" s="877"/>
      <c r="PCH25" s="877"/>
      <c r="PCI25" s="877"/>
      <c r="PCJ25" s="877"/>
      <c r="PCK25" s="877"/>
      <c r="PCL25" s="877"/>
      <c r="PCM25" s="877"/>
      <c r="PCN25" s="877"/>
      <c r="PCO25" s="877"/>
      <c r="PCP25" s="877"/>
      <c r="PCQ25" s="877"/>
      <c r="PCR25" s="877"/>
      <c r="PCS25" s="877"/>
      <c r="PCT25" s="877"/>
      <c r="PCU25" s="877"/>
      <c r="PCV25" s="877"/>
      <c r="PCW25" s="877"/>
      <c r="PCX25" s="877"/>
      <c r="PCY25" s="877"/>
      <c r="PCZ25" s="877"/>
      <c r="PDA25" s="877"/>
      <c r="PDB25" s="877"/>
      <c r="PDC25" s="877"/>
      <c r="PDD25" s="877"/>
      <c r="PDE25" s="877"/>
      <c r="PDF25" s="877"/>
      <c r="PDG25" s="877"/>
      <c r="PDH25" s="877"/>
      <c r="PDI25" s="877"/>
      <c r="PDJ25" s="877"/>
      <c r="PDK25" s="877"/>
      <c r="PDL25" s="877"/>
      <c r="PDM25" s="877"/>
      <c r="PDN25" s="877"/>
      <c r="PDO25" s="877"/>
      <c r="PDP25" s="877"/>
      <c r="PDQ25" s="877"/>
      <c r="PDR25" s="877"/>
      <c r="PDS25" s="877"/>
      <c r="PDT25" s="877"/>
      <c r="PDU25" s="877"/>
      <c r="PDV25" s="877"/>
      <c r="PDW25" s="877"/>
      <c r="PDX25" s="877"/>
      <c r="PDY25" s="877"/>
      <c r="PDZ25" s="877"/>
      <c r="PEA25" s="877"/>
      <c r="PEB25" s="877"/>
      <c r="PEC25" s="877"/>
      <c r="PED25" s="877"/>
      <c r="PEE25" s="877"/>
      <c r="PEF25" s="877"/>
      <c r="PEG25" s="877"/>
      <c r="PEH25" s="877"/>
      <c r="PEI25" s="877"/>
      <c r="PEJ25" s="877"/>
      <c r="PEK25" s="877"/>
      <c r="PEL25" s="877"/>
      <c r="PEM25" s="877"/>
      <c r="PEN25" s="877"/>
      <c r="PEO25" s="877"/>
      <c r="PEP25" s="877"/>
      <c r="PEQ25" s="877"/>
      <c r="PER25" s="877"/>
      <c r="PES25" s="877"/>
      <c r="PET25" s="877"/>
      <c r="PEU25" s="877"/>
      <c r="PEV25" s="877"/>
      <c r="PEW25" s="877"/>
      <c r="PEX25" s="877"/>
      <c r="PEY25" s="877"/>
      <c r="PEZ25" s="877"/>
      <c r="PFA25" s="877"/>
      <c r="PFB25" s="877"/>
      <c r="PFC25" s="877"/>
      <c r="PFD25" s="877"/>
      <c r="PFE25" s="877"/>
      <c r="PFF25" s="877"/>
      <c r="PFG25" s="877"/>
      <c r="PFH25" s="877"/>
      <c r="PFI25" s="877"/>
      <c r="PFJ25" s="877"/>
      <c r="PFK25" s="877"/>
      <c r="PFL25" s="877"/>
      <c r="PFM25" s="877"/>
      <c r="PFN25" s="877"/>
      <c r="PFO25" s="877"/>
      <c r="PFP25" s="877"/>
      <c r="PFQ25" s="877"/>
      <c r="PFR25" s="877"/>
      <c r="PFS25" s="877"/>
      <c r="PFT25" s="877"/>
      <c r="PFU25" s="877"/>
      <c r="PFV25" s="877"/>
      <c r="PFW25" s="877"/>
      <c r="PFX25" s="877"/>
      <c r="PFY25" s="877"/>
      <c r="PFZ25" s="877"/>
      <c r="PGA25" s="877"/>
      <c r="PGB25" s="877"/>
      <c r="PGC25" s="877"/>
      <c r="PGD25" s="877"/>
      <c r="PGE25" s="877"/>
      <c r="PGF25" s="877"/>
      <c r="PGG25" s="877"/>
      <c r="PGH25" s="877"/>
      <c r="PGI25" s="877"/>
      <c r="PGJ25" s="877"/>
      <c r="PGK25" s="877"/>
      <c r="PGL25" s="877"/>
      <c r="PGM25" s="877"/>
      <c r="PGN25" s="877"/>
      <c r="PGO25" s="877"/>
      <c r="PGP25" s="877"/>
      <c r="PGQ25" s="877"/>
      <c r="PGR25" s="877"/>
      <c r="PGS25" s="877"/>
      <c r="PGT25" s="877"/>
      <c r="PGU25" s="877"/>
      <c r="PGV25" s="877"/>
      <c r="PGW25" s="877"/>
      <c r="PGX25" s="877"/>
      <c r="PGY25" s="877"/>
      <c r="PGZ25" s="877"/>
      <c r="PHA25" s="877"/>
      <c r="PHB25" s="877"/>
      <c r="PHC25" s="877"/>
      <c r="PHD25" s="877"/>
      <c r="PHE25" s="877"/>
      <c r="PHF25" s="877"/>
      <c r="PHG25" s="877"/>
      <c r="PHH25" s="877"/>
      <c r="PHI25" s="877"/>
      <c r="PHJ25" s="877"/>
      <c r="PHK25" s="877"/>
      <c r="PHL25" s="877"/>
      <c r="PHM25" s="877"/>
      <c r="PHN25" s="877"/>
      <c r="PHO25" s="877"/>
      <c r="PHP25" s="877"/>
      <c r="PHQ25" s="877"/>
      <c r="PHR25" s="877"/>
      <c r="PHS25" s="877"/>
      <c r="PHT25" s="877"/>
      <c r="PHU25" s="877"/>
      <c r="PHV25" s="877"/>
      <c r="PHW25" s="877"/>
      <c r="PHX25" s="877"/>
      <c r="PHY25" s="877"/>
      <c r="PHZ25" s="877"/>
      <c r="PIA25" s="877"/>
      <c r="PIB25" s="877"/>
      <c r="PIC25" s="877"/>
      <c r="PID25" s="877"/>
      <c r="PIE25" s="877"/>
      <c r="PIF25" s="877"/>
      <c r="PIG25" s="877"/>
      <c r="PIH25" s="877"/>
      <c r="PII25" s="877"/>
      <c r="PIJ25" s="877"/>
      <c r="PIK25" s="877"/>
      <c r="PIL25" s="877"/>
      <c r="PIM25" s="877"/>
      <c r="PIN25" s="877"/>
      <c r="PIO25" s="877"/>
      <c r="PIP25" s="877"/>
      <c r="PIQ25" s="877"/>
      <c r="PIR25" s="877"/>
      <c r="PIS25" s="877"/>
      <c r="PIT25" s="877"/>
      <c r="PIU25" s="877"/>
      <c r="PIV25" s="877"/>
      <c r="PIW25" s="877"/>
      <c r="PIX25" s="877"/>
      <c r="PIY25" s="877"/>
      <c r="PIZ25" s="877"/>
      <c r="PJA25" s="877"/>
      <c r="PJB25" s="877"/>
      <c r="PJC25" s="877"/>
      <c r="PJD25" s="877"/>
      <c r="PJE25" s="877"/>
      <c r="PJF25" s="877"/>
      <c r="PJG25" s="877"/>
      <c r="PJH25" s="877"/>
      <c r="PJI25" s="877"/>
      <c r="PJJ25" s="877"/>
      <c r="PJK25" s="877"/>
      <c r="PJL25" s="877"/>
      <c r="PJM25" s="877"/>
      <c r="PJN25" s="877"/>
      <c r="PJO25" s="877"/>
      <c r="PJP25" s="877"/>
      <c r="PJQ25" s="877"/>
      <c r="PJR25" s="877"/>
      <c r="PJS25" s="877"/>
      <c r="PJT25" s="877"/>
      <c r="PJU25" s="877"/>
      <c r="PJV25" s="877"/>
      <c r="PJW25" s="877"/>
      <c r="PJX25" s="877"/>
      <c r="PJY25" s="877"/>
      <c r="PJZ25" s="877"/>
      <c r="PKA25" s="877"/>
      <c r="PKB25" s="877"/>
      <c r="PKC25" s="877"/>
      <c r="PKD25" s="877"/>
      <c r="PKE25" s="877"/>
      <c r="PKF25" s="877"/>
      <c r="PKG25" s="877"/>
      <c r="PKH25" s="877"/>
      <c r="PKI25" s="877"/>
      <c r="PKJ25" s="877"/>
      <c r="PKK25" s="877"/>
      <c r="PKL25" s="877"/>
      <c r="PKM25" s="877"/>
      <c r="PKN25" s="877"/>
      <c r="PKO25" s="877"/>
      <c r="PKP25" s="877"/>
      <c r="PKQ25" s="877"/>
      <c r="PKR25" s="877"/>
      <c r="PKS25" s="877"/>
      <c r="PKT25" s="877"/>
      <c r="PKU25" s="877"/>
      <c r="PKV25" s="877"/>
      <c r="PKW25" s="877"/>
      <c r="PKX25" s="877"/>
      <c r="PKY25" s="877"/>
      <c r="PKZ25" s="877"/>
      <c r="PLA25" s="877"/>
      <c r="PLB25" s="877"/>
      <c r="PLC25" s="877"/>
      <c r="PLD25" s="877"/>
      <c r="PLE25" s="877"/>
      <c r="PLF25" s="877"/>
      <c r="PLG25" s="877"/>
      <c r="PLH25" s="877"/>
      <c r="PLI25" s="877"/>
      <c r="PLJ25" s="877"/>
      <c r="PLK25" s="877"/>
      <c r="PLL25" s="877"/>
      <c r="PLM25" s="877"/>
      <c r="PLN25" s="877"/>
      <c r="PLO25" s="877"/>
      <c r="PLP25" s="877"/>
      <c r="PLQ25" s="877"/>
      <c r="PLR25" s="877"/>
      <c r="PLS25" s="877"/>
      <c r="PLT25" s="877"/>
      <c r="PLU25" s="877"/>
      <c r="PLV25" s="877"/>
      <c r="PLW25" s="877"/>
      <c r="PLX25" s="877"/>
      <c r="PLY25" s="877"/>
      <c r="PLZ25" s="877"/>
      <c r="PMA25" s="877"/>
      <c r="PMB25" s="877"/>
      <c r="PMC25" s="877"/>
      <c r="PMD25" s="877"/>
      <c r="PME25" s="877"/>
      <c r="PMF25" s="877"/>
      <c r="PMG25" s="877"/>
      <c r="PMH25" s="877"/>
      <c r="PMI25" s="877"/>
      <c r="PMJ25" s="877"/>
      <c r="PMK25" s="877"/>
      <c r="PML25" s="877"/>
      <c r="PMM25" s="877"/>
      <c r="PMN25" s="877"/>
      <c r="PMO25" s="877"/>
      <c r="PMP25" s="877"/>
      <c r="PMQ25" s="877"/>
      <c r="PMR25" s="877"/>
      <c r="PMS25" s="877"/>
      <c r="PMT25" s="877"/>
      <c r="PMU25" s="877"/>
      <c r="PMV25" s="877"/>
      <c r="PMW25" s="877"/>
      <c r="PMX25" s="877"/>
      <c r="PMY25" s="877"/>
      <c r="PMZ25" s="877"/>
      <c r="PNA25" s="877"/>
      <c r="PNB25" s="877"/>
      <c r="PNC25" s="877"/>
      <c r="PND25" s="877"/>
      <c r="PNE25" s="877"/>
      <c r="PNF25" s="877"/>
      <c r="PNG25" s="877"/>
      <c r="PNH25" s="877"/>
      <c r="PNI25" s="877"/>
      <c r="PNJ25" s="877"/>
      <c r="PNK25" s="877"/>
      <c r="PNL25" s="877"/>
      <c r="PNM25" s="877"/>
      <c r="PNN25" s="877"/>
      <c r="PNO25" s="877"/>
      <c r="PNP25" s="877"/>
      <c r="PNQ25" s="877"/>
      <c r="PNR25" s="877"/>
      <c r="PNS25" s="877"/>
      <c r="PNT25" s="877"/>
      <c r="PNU25" s="877"/>
      <c r="PNV25" s="877"/>
      <c r="PNW25" s="877"/>
      <c r="PNX25" s="877"/>
      <c r="PNY25" s="877"/>
      <c r="PNZ25" s="877"/>
      <c r="POA25" s="877"/>
      <c r="POB25" s="877"/>
      <c r="POC25" s="877"/>
      <c r="POD25" s="877"/>
      <c r="POE25" s="877"/>
      <c r="POF25" s="877"/>
      <c r="POG25" s="877"/>
      <c r="POH25" s="877"/>
      <c r="POI25" s="877"/>
      <c r="POJ25" s="877"/>
      <c r="POK25" s="877"/>
      <c r="POL25" s="877"/>
      <c r="POM25" s="877"/>
      <c r="PON25" s="877"/>
      <c r="POO25" s="877"/>
      <c r="POP25" s="877"/>
      <c r="POQ25" s="877"/>
      <c r="POR25" s="877"/>
      <c r="POS25" s="877"/>
      <c r="POT25" s="877"/>
      <c r="POU25" s="877"/>
      <c r="POV25" s="877"/>
      <c r="POW25" s="877"/>
      <c r="POX25" s="877"/>
      <c r="POY25" s="877"/>
      <c r="POZ25" s="877"/>
      <c r="PPA25" s="877"/>
      <c r="PPB25" s="877"/>
      <c r="PPC25" s="877"/>
      <c r="PPD25" s="877"/>
      <c r="PPE25" s="877"/>
      <c r="PPF25" s="877"/>
      <c r="PPG25" s="877"/>
      <c r="PPH25" s="877"/>
      <c r="PPI25" s="877"/>
      <c r="PPJ25" s="877"/>
      <c r="PPK25" s="877"/>
      <c r="PPL25" s="877"/>
      <c r="PPM25" s="877"/>
      <c r="PPN25" s="877"/>
      <c r="PPO25" s="877"/>
      <c r="PPP25" s="877"/>
      <c r="PPQ25" s="877"/>
      <c r="PPR25" s="877"/>
      <c r="PPS25" s="877"/>
      <c r="PPT25" s="877"/>
      <c r="PPU25" s="877"/>
      <c r="PPV25" s="877"/>
      <c r="PPW25" s="877"/>
      <c r="PPX25" s="877"/>
      <c r="PPY25" s="877"/>
      <c r="PPZ25" s="877"/>
      <c r="PQA25" s="877"/>
      <c r="PQB25" s="877"/>
      <c r="PQC25" s="877"/>
      <c r="PQD25" s="877"/>
      <c r="PQE25" s="877"/>
      <c r="PQF25" s="877"/>
      <c r="PQG25" s="877"/>
      <c r="PQH25" s="877"/>
      <c r="PQI25" s="877"/>
      <c r="PQJ25" s="877"/>
      <c r="PQK25" s="877"/>
      <c r="PQL25" s="877"/>
      <c r="PQM25" s="877"/>
      <c r="PQN25" s="877"/>
      <c r="PQO25" s="877"/>
      <c r="PQP25" s="877"/>
      <c r="PQQ25" s="877"/>
      <c r="PQR25" s="877"/>
      <c r="PQS25" s="877"/>
      <c r="PQT25" s="877"/>
      <c r="PQU25" s="877"/>
      <c r="PQV25" s="877"/>
      <c r="PQW25" s="877"/>
      <c r="PQX25" s="877"/>
      <c r="PQY25" s="877"/>
      <c r="PQZ25" s="877"/>
      <c r="PRA25" s="877"/>
      <c r="PRB25" s="877"/>
      <c r="PRC25" s="877"/>
      <c r="PRD25" s="877"/>
      <c r="PRE25" s="877"/>
      <c r="PRF25" s="877"/>
      <c r="PRG25" s="877"/>
      <c r="PRH25" s="877"/>
      <c r="PRI25" s="877"/>
      <c r="PRJ25" s="877"/>
      <c r="PRK25" s="877"/>
      <c r="PRL25" s="877"/>
      <c r="PRM25" s="877"/>
      <c r="PRN25" s="877"/>
      <c r="PRO25" s="877"/>
      <c r="PRP25" s="877"/>
      <c r="PRQ25" s="877"/>
      <c r="PRR25" s="877"/>
      <c r="PRS25" s="877"/>
      <c r="PRT25" s="877"/>
      <c r="PRU25" s="877"/>
      <c r="PRV25" s="877"/>
      <c r="PRW25" s="877"/>
      <c r="PRX25" s="877"/>
      <c r="PRY25" s="877"/>
      <c r="PRZ25" s="877"/>
      <c r="PSA25" s="877"/>
      <c r="PSB25" s="877"/>
      <c r="PSC25" s="877"/>
      <c r="PSD25" s="877"/>
      <c r="PSE25" s="877"/>
      <c r="PSF25" s="877"/>
      <c r="PSG25" s="877"/>
      <c r="PSH25" s="877"/>
      <c r="PSI25" s="877"/>
      <c r="PSJ25" s="877"/>
      <c r="PSK25" s="877"/>
      <c r="PSL25" s="877"/>
      <c r="PSM25" s="877"/>
      <c r="PSN25" s="877"/>
      <c r="PSO25" s="877"/>
      <c r="PSP25" s="877"/>
      <c r="PSQ25" s="877"/>
      <c r="PSR25" s="877"/>
      <c r="PSS25" s="877"/>
      <c r="PST25" s="877"/>
      <c r="PSU25" s="877"/>
      <c r="PSV25" s="877"/>
      <c r="PSW25" s="877"/>
      <c r="PSX25" s="877"/>
      <c r="PSY25" s="877"/>
      <c r="PSZ25" s="877"/>
      <c r="PTA25" s="877"/>
      <c r="PTB25" s="877"/>
      <c r="PTC25" s="877"/>
      <c r="PTD25" s="877"/>
      <c r="PTE25" s="877"/>
      <c r="PTF25" s="877"/>
      <c r="PTG25" s="877"/>
      <c r="PTH25" s="877"/>
      <c r="PTI25" s="877"/>
      <c r="PTJ25" s="877"/>
      <c r="PTK25" s="877"/>
      <c r="PTL25" s="877"/>
      <c r="PTM25" s="877"/>
      <c r="PTN25" s="877"/>
      <c r="PTO25" s="877"/>
      <c r="PTP25" s="877"/>
      <c r="PTQ25" s="877"/>
      <c r="PTR25" s="877"/>
      <c r="PTS25" s="877"/>
      <c r="PTT25" s="877"/>
      <c r="PTU25" s="877"/>
      <c r="PTV25" s="877"/>
      <c r="PTW25" s="877"/>
      <c r="PTX25" s="877"/>
      <c r="PTY25" s="877"/>
      <c r="PTZ25" s="877"/>
      <c r="PUA25" s="877"/>
      <c r="PUB25" s="877"/>
      <c r="PUC25" s="877"/>
      <c r="PUD25" s="877"/>
      <c r="PUE25" s="877"/>
      <c r="PUF25" s="877"/>
      <c r="PUG25" s="877"/>
      <c r="PUH25" s="877"/>
      <c r="PUI25" s="877"/>
      <c r="PUJ25" s="877"/>
      <c r="PUK25" s="877"/>
      <c r="PUL25" s="877"/>
      <c r="PUM25" s="877"/>
      <c r="PUN25" s="877"/>
      <c r="PUO25" s="877"/>
      <c r="PUP25" s="877"/>
      <c r="PUQ25" s="877"/>
      <c r="PUR25" s="877"/>
      <c r="PUS25" s="877"/>
      <c r="PUT25" s="877"/>
      <c r="PUU25" s="877"/>
      <c r="PUV25" s="877"/>
      <c r="PUW25" s="877"/>
      <c r="PUX25" s="877"/>
      <c r="PUY25" s="877"/>
      <c r="PUZ25" s="877"/>
      <c r="PVA25" s="877"/>
      <c r="PVB25" s="877"/>
      <c r="PVC25" s="877"/>
      <c r="PVD25" s="877"/>
      <c r="PVE25" s="877"/>
      <c r="PVF25" s="877"/>
      <c r="PVG25" s="877"/>
      <c r="PVH25" s="877"/>
      <c r="PVI25" s="877"/>
      <c r="PVJ25" s="877"/>
      <c r="PVK25" s="877"/>
      <c r="PVL25" s="877"/>
      <c r="PVM25" s="877"/>
      <c r="PVN25" s="877"/>
      <c r="PVO25" s="877"/>
      <c r="PVP25" s="877"/>
      <c r="PVQ25" s="877"/>
      <c r="PVR25" s="877"/>
      <c r="PVS25" s="877"/>
      <c r="PVT25" s="877"/>
      <c r="PVU25" s="877"/>
      <c r="PVV25" s="877"/>
      <c r="PVW25" s="877"/>
      <c r="PVX25" s="877"/>
      <c r="PVY25" s="877"/>
      <c r="PVZ25" s="877"/>
      <c r="PWA25" s="877"/>
      <c r="PWB25" s="877"/>
      <c r="PWC25" s="877"/>
      <c r="PWD25" s="877"/>
      <c r="PWE25" s="877"/>
      <c r="PWF25" s="877"/>
      <c r="PWG25" s="877"/>
      <c r="PWH25" s="877"/>
      <c r="PWI25" s="877"/>
      <c r="PWJ25" s="877"/>
      <c r="PWK25" s="877"/>
      <c r="PWL25" s="877"/>
      <c r="PWM25" s="877"/>
      <c r="PWN25" s="877"/>
      <c r="PWO25" s="877"/>
      <c r="PWP25" s="877"/>
      <c r="PWQ25" s="877"/>
      <c r="PWR25" s="877"/>
      <c r="PWS25" s="877"/>
      <c r="PWT25" s="877"/>
      <c r="PWU25" s="877"/>
      <c r="PWV25" s="877"/>
      <c r="PWW25" s="877"/>
      <c r="PWX25" s="877"/>
      <c r="PWY25" s="877"/>
      <c r="PWZ25" s="877"/>
      <c r="PXA25" s="877"/>
      <c r="PXB25" s="877"/>
      <c r="PXC25" s="877"/>
      <c r="PXD25" s="877"/>
      <c r="PXE25" s="877"/>
      <c r="PXF25" s="877"/>
      <c r="PXG25" s="877"/>
      <c r="PXH25" s="877"/>
      <c r="PXI25" s="877"/>
      <c r="PXJ25" s="877"/>
      <c r="PXK25" s="877"/>
      <c r="PXL25" s="877"/>
      <c r="PXM25" s="877"/>
      <c r="PXN25" s="877"/>
      <c r="PXO25" s="877"/>
      <c r="PXP25" s="877"/>
      <c r="PXQ25" s="877"/>
      <c r="PXR25" s="877"/>
      <c r="PXS25" s="877"/>
      <c r="PXT25" s="877"/>
      <c r="PXU25" s="877"/>
      <c r="PXV25" s="877"/>
      <c r="PXW25" s="877"/>
      <c r="PXX25" s="877"/>
      <c r="PXY25" s="877"/>
      <c r="PXZ25" s="877"/>
      <c r="PYA25" s="877"/>
      <c r="PYB25" s="877"/>
      <c r="PYC25" s="877"/>
      <c r="PYD25" s="877"/>
      <c r="PYE25" s="877"/>
      <c r="PYF25" s="877"/>
      <c r="PYG25" s="877"/>
      <c r="PYH25" s="877"/>
      <c r="PYI25" s="877"/>
      <c r="PYJ25" s="877"/>
      <c r="PYK25" s="877"/>
      <c r="PYL25" s="877"/>
      <c r="PYM25" s="877"/>
      <c r="PYN25" s="877"/>
      <c r="PYO25" s="877"/>
      <c r="PYP25" s="877"/>
      <c r="PYQ25" s="877"/>
      <c r="PYR25" s="877"/>
      <c r="PYS25" s="877"/>
      <c r="PYT25" s="877"/>
      <c r="PYU25" s="877"/>
      <c r="PYV25" s="877"/>
      <c r="PYW25" s="877"/>
      <c r="PYX25" s="877"/>
      <c r="PYY25" s="877"/>
      <c r="PYZ25" s="877"/>
      <c r="PZA25" s="877"/>
      <c r="PZB25" s="877"/>
      <c r="PZC25" s="877"/>
      <c r="PZD25" s="877"/>
      <c r="PZE25" s="877"/>
      <c r="PZF25" s="877"/>
      <c r="PZG25" s="877"/>
      <c r="PZH25" s="877"/>
      <c r="PZI25" s="877"/>
      <c r="PZJ25" s="877"/>
      <c r="PZK25" s="877"/>
      <c r="PZL25" s="877"/>
      <c r="PZM25" s="877"/>
      <c r="PZN25" s="877"/>
      <c r="PZO25" s="877"/>
      <c r="PZP25" s="877"/>
      <c r="PZQ25" s="877"/>
      <c r="PZR25" s="877"/>
      <c r="PZS25" s="877"/>
      <c r="PZT25" s="877"/>
      <c r="PZU25" s="877"/>
      <c r="PZV25" s="877"/>
      <c r="PZW25" s="877"/>
      <c r="PZX25" s="877"/>
      <c r="PZY25" s="877"/>
      <c r="PZZ25" s="877"/>
      <c r="QAA25" s="877"/>
      <c r="QAB25" s="877"/>
      <c r="QAC25" s="877"/>
      <c r="QAD25" s="877"/>
      <c r="QAE25" s="877"/>
      <c r="QAF25" s="877"/>
      <c r="QAG25" s="877"/>
      <c r="QAH25" s="877"/>
      <c r="QAI25" s="877"/>
      <c r="QAJ25" s="877"/>
      <c r="QAK25" s="877"/>
      <c r="QAL25" s="877"/>
      <c r="QAM25" s="877"/>
      <c r="QAN25" s="877"/>
      <c r="QAO25" s="877"/>
      <c r="QAP25" s="877"/>
      <c r="QAQ25" s="877"/>
      <c r="QAR25" s="877"/>
      <c r="QAS25" s="877"/>
      <c r="QAT25" s="877"/>
      <c r="QAU25" s="877"/>
      <c r="QAV25" s="877"/>
      <c r="QAW25" s="877"/>
      <c r="QAX25" s="877"/>
      <c r="QAY25" s="877"/>
      <c r="QAZ25" s="877"/>
      <c r="QBA25" s="877"/>
      <c r="QBB25" s="877"/>
      <c r="QBC25" s="877"/>
      <c r="QBD25" s="877"/>
      <c r="QBE25" s="877"/>
      <c r="QBF25" s="877"/>
      <c r="QBG25" s="877"/>
      <c r="QBH25" s="877"/>
      <c r="QBI25" s="877"/>
      <c r="QBJ25" s="877"/>
      <c r="QBK25" s="877"/>
      <c r="QBL25" s="877"/>
      <c r="QBM25" s="877"/>
      <c r="QBN25" s="877"/>
      <c r="QBO25" s="877"/>
      <c r="QBP25" s="877"/>
      <c r="QBQ25" s="877"/>
      <c r="QBR25" s="877"/>
      <c r="QBS25" s="877"/>
      <c r="QBT25" s="877"/>
      <c r="QBU25" s="877"/>
      <c r="QBV25" s="877"/>
      <c r="QBW25" s="877"/>
      <c r="QBX25" s="877"/>
      <c r="QBY25" s="877"/>
      <c r="QBZ25" s="877"/>
      <c r="QCA25" s="877"/>
      <c r="QCB25" s="877"/>
      <c r="QCC25" s="877"/>
      <c r="QCD25" s="877"/>
      <c r="QCE25" s="877"/>
      <c r="QCF25" s="877"/>
      <c r="QCG25" s="877"/>
      <c r="QCH25" s="877"/>
      <c r="QCI25" s="877"/>
      <c r="QCJ25" s="877"/>
      <c r="QCK25" s="877"/>
      <c r="QCL25" s="877"/>
      <c r="QCM25" s="877"/>
      <c r="QCN25" s="877"/>
      <c r="QCO25" s="877"/>
      <c r="QCP25" s="877"/>
      <c r="QCQ25" s="877"/>
      <c r="QCR25" s="877"/>
      <c r="QCS25" s="877"/>
      <c r="QCT25" s="877"/>
      <c r="QCU25" s="877"/>
      <c r="QCV25" s="877"/>
      <c r="QCW25" s="877"/>
      <c r="QCX25" s="877"/>
      <c r="QCY25" s="877"/>
      <c r="QCZ25" s="877"/>
      <c r="QDA25" s="877"/>
      <c r="QDB25" s="877"/>
      <c r="QDC25" s="877"/>
      <c r="QDD25" s="877"/>
      <c r="QDE25" s="877"/>
      <c r="QDF25" s="877"/>
      <c r="QDG25" s="877"/>
      <c r="QDH25" s="877"/>
      <c r="QDI25" s="877"/>
      <c r="QDJ25" s="877"/>
      <c r="QDK25" s="877"/>
      <c r="QDL25" s="877"/>
      <c r="QDM25" s="877"/>
      <c r="QDN25" s="877"/>
      <c r="QDO25" s="877"/>
      <c r="QDP25" s="877"/>
      <c r="QDQ25" s="877"/>
      <c r="QDR25" s="877"/>
      <c r="QDS25" s="877"/>
      <c r="QDT25" s="877"/>
      <c r="QDU25" s="877"/>
      <c r="QDV25" s="877"/>
      <c r="QDW25" s="877"/>
      <c r="QDX25" s="877"/>
      <c r="QDY25" s="877"/>
      <c r="QDZ25" s="877"/>
      <c r="QEA25" s="877"/>
      <c r="QEB25" s="877"/>
      <c r="QEC25" s="877"/>
      <c r="QED25" s="877"/>
      <c r="QEE25" s="877"/>
      <c r="QEF25" s="877"/>
      <c r="QEG25" s="877"/>
      <c r="QEH25" s="877"/>
      <c r="QEI25" s="877"/>
      <c r="QEJ25" s="877"/>
      <c r="QEK25" s="877"/>
      <c r="QEL25" s="877"/>
      <c r="QEM25" s="877"/>
      <c r="QEN25" s="877"/>
      <c r="QEO25" s="877"/>
      <c r="QEP25" s="877"/>
      <c r="QEQ25" s="877"/>
      <c r="QER25" s="877"/>
      <c r="QES25" s="877"/>
      <c r="QET25" s="877"/>
      <c r="QEU25" s="877"/>
      <c r="QEV25" s="877"/>
      <c r="QEW25" s="877"/>
      <c r="QEX25" s="877"/>
      <c r="QEY25" s="877"/>
      <c r="QEZ25" s="877"/>
      <c r="QFA25" s="877"/>
      <c r="QFB25" s="877"/>
      <c r="QFC25" s="877"/>
      <c r="QFD25" s="877"/>
      <c r="QFE25" s="877"/>
      <c r="QFF25" s="877"/>
      <c r="QFG25" s="877"/>
      <c r="QFH25" s="877"/>
      <c r="QFI25" s="877"/>
      <c r="QFJ25" s="877"/>
      <c r="QFK25" s="877"/>
      <c r="QFL25" s="877"/>
      <c r="QFM25" s="877"/>
      <c r="QFN25" s="877"/>
      <c r="QFO25" s="877"/>
      <c r="QFP25" s="877"/>
      <c r="QFQ25" s="877"/>
      <c r="QFR25" s="877"/>
      <c r="QFS25" s="877"/>
      <c r="QFT25" s="877"/>
      <c r="QFU25" s="877"/>
      <c r="QFV25" s="877"/>
      <c r="QFW25" s="877"/>
      <c r="QFX25" s="877"/>
      <c r="QFY25" s="877"/>
      <c r="QFZ25" s="877"/>
      <c r="QGA25" s="877"/>
      <c r="QGB25" s="877"/>
      <c r="QGC25" s="877"/>
      <c r="QGD25" s="877"/>
      <c r="QGE25" s="877"/>
      <c r="QGF25" s="877"/>
      <c r="QGG25" s="877"/>
      <c r="QGH25" s="877"/>
      <c r="QGI25" s="877"/>
      <c r="QGJ25" s="877"/>
      <c r="QGK25" s="877"/>
      <c r="QGL25" s="877"/>
      <c r="QGM25" s="877"/>
      <c r="QGN25" s="877"/>
      <c r="QGO25" s="877"/>
      <c r="QGP25" s="877"/>
      <c r="QGQ25" s="877"/>
      <c r="QGR25" s="877"/>
      <c r="QGS25" s="877"/>
      <c r="QGT25" s="877"/>
      <c r="QGU25" s="877"/>
      <c r="QGV25" s="877"/>
      <c r="QGW25" s="877"/>
      <c r="QGX25" s="877"/>
      <c r="QGY25" s="877"/>
      <c r="QGZ25" s="877"/>
      <c r="QHA25" s="877"/>
      <c r="QHB25" s="877"/>
      <c r="QHC25" s="877"/>
      <c r="QHD25" s="877"/>
      <c r="QHE25" s="877"/>
      <c r="QHF25" s="877"/>
      <c r="QHG25" s="877"/>
      <c r="QHH25" s="877"/>
      <c r="QHI25" s="877"/>
      <c r="QHJ25" s="877"/>
      <c r="QHK25" s="877"/>
      <c r="QHL25" s="877"/>
      <c r="QHM25" s="877"/>
      <c r="QHN25" s="877"/>
      <c r="QHO25" s="877"/>
      <c r="QHP25" s="877"/>
      <c r="QHQ25" s="877"/>
      <c r="QHR25" s="877"/>
      <c r="QHS25" s="877"/>
      <c r="QHT25" s="877"/>
      <c r="QHU25" s="877"/>
      <c r="QHV25" s="877"/>
      <c r="QHW25" s="877"/>
      <c r="QHX25" s="877"/>
      <c r="QHY25" s="877"/>
      <c r="QHZ25" s="877"/>
      <c r="QIA25" s="877"/>
      <c r="QIB25" s="877"/>
      <c r="QIC25" s="877"/>
      <c r="QID25" s="877"/>
      <c r="QIE25" s="877"/>
      <c r="QIF25" s="877"/>
      <c r="QIG25" s="877"/>
      <c r="QIH25" s="877"/>
      <c r="QII25" s="877"/>
      <c r="QIJ25" s="877"/>
      <c r="QIK25" s="877"/>
      <c r="QIL25" s="877"/>
      <c r="QIM25" s="877"/>
      <c r="QIN25" s="877"/>
      <c r="QIO25" s="877"/>
      <c r="QIP25" s="877"/>
      <c r="QIQ25" s="877"/>
      <c r="QIR25" s="877"/>
      <c r="QIS25" s="877"/>
      <c r="QIT25" s="877"/>
      <c r="QIU25" s="877"/>
      <c r="QIV25" s="877"/>
      <c r="QIW25" s="877"/>
      <c r="QIX25" s="877"/>
      <c r="QIY25" s="877"/>
      <c r="QIZ25" s="877"/>
      <c r="QJA25" s="877"/>
      <c r="QJB25" s="877"/>
      <c r="QJC25" s="877"/>
      <c r="QJD25" s="877"/>
      <c r="QJE25" s="877"/>
      <c r="QJF25" s="877"/>
      <c r="QJG25" s="877"/>
      <c r="QJH25" s="877"/>
      <c r="QJI25" s="877"/>
      <c r="QJJ25" s="877"/>
      <c r="QJK25" s="877"/>
      <c r="QJL25" s="877"/>
      <c r="QJM25" s="877"/>
      <c r="QJN25" s="877"/>
      <c r="QJO25" s="877"/>
      <c r="QJP25" s="877"/>
      <c r="QJQ25" s="877"/>
      <c r="QJR25" s="877"/>
      <c r="QJS25" s="877"/>
      <c r="QJT25" s="877"/>
      <c r="QJU25" s="877"/>
      <c r="QJV25" s="877"/>
      <c r="QJW25" s="877"/>
      <c r="QJX25" s="877"/>
      <c r="QJY25" s="877"/>
      <c r="QJZ25" s="877"/>
      <c r="QKA25" s="877"/>
      <c r="QKB25" s="877"/>
      <c r="QKC25" s="877"/>
      <c r="QKD25" s="877"/>
      <c r="QKE25" s="877"/>
      <c r="QKF25" s="877"/>
      <c r="QKG25" s="877"/>
      <c r="QKH25" s="877"/>
      <c r="QKI25" s="877"/>
      <c r="QKJ25" s="877"/>
      <c r="QKK25" s="877"/>
      <c r="QKL25" s="877"/>
      <c r="QKM25" s="877"/>
      <c r="QKN25" s="877"/>
      <c r="QKO25" s="877"/>
      <c r="QKP25" s="877"/>
      <c r="QKQ25" s="877"/>
      <c r="QKR25" s="877"/>
      <c r="QKS25" s="877"/>
      <c r="QKT25" s="877"/>
      <c r="QKU25" s="877"/>
      <c r="QKV25" s="877"/>
      <c r="QKW25" s="877"/>
      <c r="QKX25" s="877"/>
      <c r="QKY25" s="877"/>
      <c r="QKZ25" s="877"/>
      <c r="QLA25" s="877"/>
      <c r="QLB25" s="877"/>
      <c r="QLC25" s="877"/>
      <c r="QLD25" s="877"/>
      <c r="QLE25" s="877"/>
      <c r="QLF25" s="877"/>
      <c r="QLG25" s="877"/>
      <c r="QLH25" s="877"/>
      <c r="QLI25" s="877"/>
      <c r="QLJ25" s="877"/>
      <c r="QLK25" s="877"/>
      <c r="QLL25" s="877"/>
      <c r="QLM25" s="877"/>
      <c r="QLN25" s="877"/>
      <c r="QLO25" s="877"/>
      <c r="QLP25" s="877"/>
      <c r="QLQ25" s="877"/>
      <c r="QLR25" s="877"/>
      <c r="QLS25" s="877"/>
      <c r="QLT25" s="877"/>
      <c r="QLU25" s="877"/>
      <c r="QLV25" s="877"/>
      <c r="QLW25" s="877"/>
      <c r="QLX25" s="877"/>
      <c r="QLY25" s="877"/>
      <c r="QLZ25" s="877"/>
      <c r="QMA25" s="877"/>
      <c r="QMB25" s="877"/>
      <c r="QMC25" s="877"/>
      <c r="QMD25" s="877"/>
      <c r="QME25" s="877"/>
      <c r="QMF25" s="877"/>
      <c r="QMG25" s="877"/>
      <c r="QMH25" s="877"/>
      <c r="QMI25" s="877"/>
      <c r="QMJ25" s="877"/>
      <c r="QMK25" s="877"/>
      <c r="QML25" s="877"/>
      <c r="QMM25" s="877"/>
      <c r="QMN25" s="877"/>
      <c r="QMO25" s="877"/>
      <c r="QMP25" s="877"/>
      <c r="QMQ25" s="877"/>
      <c r="QMR25" s="877"/>
      <c r="QMS25" s="877"/>
      <c r="QMT25" s="877"/>
      <c r="QMU25" s="877"/>
      <c r="QMV25" s="877"/>
      <c r="QMW25" s="877"/>
      <c r="QMX25" s="877"/>
      <c r="QMY25" s="877"/>
      <c r="QMZ25" s="877"/>
      <c r="QNA25" s="877"/>
      <c r="QNB25" s="877"/>
      <c r="QNC25" s="877"/>
      <c r="QND25" s="877"/>
      <c r="QNE25" s="877"/>
      <c r="QNF25" s="877"/>
      <c r="QNG25" s="877"/>
      <c r="QNH25" s="877"/>
      <c r="QNI25" s="877"/>
      <c r="QNJ25" s="877"/>
      <c r="QNK25" s="877"/>
      <c r="QNL25" s="877"/>
      <c r="QNM25" s="877"/>
      <c r="QNN25" s="877"/>
      <c r="QNO25" s="877"/>
      <c r="QNP25" s="877"/>
      <c r="QNQ25" s="877"/>
      <c r="QNR25" s="877"/>
      <c r="QNS25" s="877"/>
      <c r="QNT25" s="877"/>
      <c r="QNU25" s="877"/>
      <c r="QNV25" s="877"/>
      <c r="QNW25" s="877"/>
      <c r="QNX25" s="877"/>
      <c r="QNY25" s="877"/>
      <c r="QNZ25" s="877"/>
      <c r="QOA25" s="877"/>
      <c r="QOB25" s="877"/>
      <c r="QOC25" s="877"/>
      <c r="QOD25" s="877"/>
      <c r="QOE25" s="877"/>
      <c r="QOF25" s="877"/>
      <c r="QOG25" s="877"/>
      <c r="QOH25" s="877"/>
      <c r="QOI25" s="877"/>
      <c r="QOJ25" s="877"/>
      <c r="QOK25" s="877"/>
      <c r="QOL25" s="877"/>
      <c r="QOM25" s="877"/>
      <c r="QON25" s="877"/>
      <c r="QOO25" s="877"/>
      <c r="QOP25" s="877"/>
      <c r="QOQ25" s="877"/>
      <c r="QOR25" s="877"/>
      <c r="QOS25" s="877"/>
      <c r="QOT25" s="877"/>
      <c r="QOU25" s="877"/>
      <c r="QOV25" s="877"/>
      <c r="QOW25" s="877"/>
      <c r="QOX25" s="877"/>
      <c r="QOY25" s="877"/>
      <c r="QOZ25" s="877"/>
      <c r="QPA25" s="877"/>
      <c r="QPB25" s="877"/>
      <c r="QPC25" s="877"/>
      <c r="QPD25" s="877"/>
      <c r="QPE25" s="877"/>
      <c r="QPF25" s="877"/>
      <c r="QPG25" s="877"/>
      <c r="QPH25" s="877"/>
      <c r="QPI25" s="877"/>
      <c r="QPJ25" s="877"/>
      <c r="QPK25" s="877"/>
      <c r="QPL25" s="877"/>
      <c r="QPM25" s="877"/>
      <c r="QPN25" s="877"/>
      <c r="QPO25" s="877"/>
      <c r="QPP25" s="877"/>
      <c r="QPQ25" s="877"/>
      <c r="QPR25" s="877"/>
      <c r="QPS25" s="877"/>
      <c r="QPT25" s="877"/>
      <c r="QPU25" s="877"/>
      <c r="QPV25" s="877"/>
      <c r="QPW25" s="877"/>
      <c r="QPX25" s="877"/>
      <c r="QPY25" s="877"/>
      <c r="QPZ25" s="877"/>
      <c r="QQA25" s="877"/>
      <c r="QQB25" s="877"/>
      <c r="QQC25" s="877"/>
      <c r="QQD25" s="877"/>
      <c r="QQE25" s="877"/>
      <c r="QQF25" s="877"/>
      <c r="QQG25" s="877"/>
      <c r="QQH25" s="877"/>
      <c r="QQI25" s="877"/>
      <c r="QQJ25" s="877"/>
      <c r="QQK25" s="877"/>
      <c r="QQL25" s="877"/>
      <c r="QQM25" s="877"/>
      <c r="QQN25" s="877"/>
      <c r="QQO25" s="877"/>
      <c r="QQP25" s="877"/>
      <c r="QQQ25" s="877"/>
      <c r="QQR25" s="877"/>
      <c r="QQS25" s="877"/>
      <c r="QQT25" s="877"/>
      <c r="QQU25" s="877"/>
      <c r="QQV25" s="877"/>
      <c r="QQW25" s="877"/>
      <c r="QQX25" s="877"/>
      <c r="QQY25" s="877"/>
      <c r="QQZ25" s="877"/>
      <c r="QRA25" s="877"/>
      <c r="QRB25" s="877"/>
      <c r="QRC25" s="877"/>
      <c r="QRD25" s="877"/>
      <c r="QRE25" s="877"/>
      <c r="QRF25" s="877"/>
      <c r="QRG25" s="877"/>
      <c r="QRH25" s="877"/>
      <c r="QRI25" s="877"/>
      <c r="QRJ25" s="877"/>
      <c r="QRK25" s="877"/>
      <c r="QRL25" s="877"/>
      <c r="QRM25" s="877"/>
      <c r="QRN25" s="877"/>
      <c r="QRO25" s="877"/>
      <c r="QRP25" s="877"/>
      <c r="QRQ25" s="877"/>
      <c r="QRR25" s="877"/>
      <c r="QRS25" s="877"/>
      <c r="QRT25" s="877"/>
      <c r="QRU25" s="877"/>
      <c r="QRV25" s="877"/>
      <c r="QRW25" s="877"/>
      <c r="QRX25" s="877"/>
      <c r="QRY25" s="877"/>
      <c r="QRZ25" s="877"/>
      <c r="QSA25" s="877"/>
      <c r="QSB25" s="877"/>
      <c r="QSC25" s="877"/>
      <c r="QSD25" s="877"/>
      <c r="QSE25" s="877"/>
      <c r="QSF25" s="877"/>
      <c r="QSG25" s="877"/>
      <c r="QSH25" s="877"/>
      <c r="QSI25" s="877"/>
      <c r="QSJ25" s="877"/>
      <c r="QSK25" s="877"/>
      <c r="QSL25" s="877"/>
      <c r="QSM25" s="877"/>
      <c r="QSN25" s="877"/>
      <c r="QSO25" s="877"/>
      <c r="QSP25" s="877"/>
      <c r="QSQ25" s="877"/>
      <c r="QSR25" s="877"/>
      <c r="QSS25" s="877"/>
      <c r="QST25" s="877"/>
      <c r="QSU25" s="877"/>
      <c r="QSV25" s="877"/>
      <c r="QSW25" s="877"/>
      <c r="QSX25" s="877"/>
      <c r="QSY25" s="877"/>
      <c r="QSZ25" s="877"/>
      <c r="QTA25" s="877"/>
      <c r="QTB25" s="877"/>
      <c r="QTC25" s="877"/>
      <c r="QTD25" s="877"/>
      <c r="QTE25" s="877"/>
      <c r="QTF25" s="877"/>
      <c r="QTG25" s="877"/>
      <c r="QTH25" s="877"/>
      <c r="QTI25" s="877"/>
      <c r="QTJ25" s="877"/>
      <c r="QTK25" s="877"/>
      <c r="QTL25" s="877"/>
      <c r="QTM25" s="877"/>
      <c r="QTN25" s="877"/>
      <c r="QTO25" s="877"/>
      <c r="QTP25" s="877"/>
      <c r="QTQ25" s="877"/>
      <c r="QTR25" s="877"/>
      <c r="QTS25" s="877"/>
      <c r="QTT25" s="877"/>
      <c r="QTU25" s="877"/>
      <c r="QTV25" s="877"/>
      <c r="QTW25" s="877"/>
      <c r="QTX25" s="877"/>
      <c r="QTY25" s="877"/>
      <c r="QTZ25" s="877"/>
      <c r="QUA25" s="877"/>
      <c r="QUB25" s="877"/>
      <c r="QUC25" s="877"/>
      <c r="QUD25" s="877"/>
      <c r="QUE25" s="877"/>
      <c r="QUF25" s="877"/>
      <c r="QUG25" s="877"/>
      <c r="QUH25" s="877"/>
      <c r="QUI25" s="877"/>
      <c r="QUJ25" s="877"/>
      <c r="QUK25" s="877"/>
      <c r="QUL25" s="877"/>
      <c r="QUM25" s="877"/>
      <c r="QUN25" s="877"/>
      <c r="QUO25" s="877"/>
      <c r="QUP25" s="877"/>
      <c r="QUQ25" s="877"/>
      <c r="QUR25" s="877"/>
      <c r="QUS25" s="877"/>
      <c r="QUT25" s="877"/>
      <c r="QUU25" s="877"/>
      <c r="QUV25" s="877"/>
      <c r="QUW25" s="877"/>
      <c r="QUX25" s="877"/>
      <c r="QUY25" s="877"/>
      <c r="QUZ25" s="877"/>
      <c r="QVA25" s="877"/>
      <c r="QVB25" s="877"/>
      <c r="QVC25" s="877"/>
      <c r="QVD25" s="877"/>
      <c r="QVE25" s="877"/>
      <c r="QVF25" s="877"/>
      <c r="QVG25" s="877"/>
      <c r="QVH25" s="877"/>
      <c r="QVI25" s="877"/>
      <c r="QVJ25" s="877"/>
      <c r="QVK25" s="877"/>
      <c r="QVL25" s="877"/>
      <c r="QVM25" s="877"/>
      <c r="QVN25" s="877"/>
      <c r="QVO25" s="877"/>
      <c r="QVP25" s="877"/>
      <c r="QVQ25" s="877"/>
      <c r="QVR25" s="877"/>
      <c r="QVS25" s="877"/>
      <c r="QVT25" s="877"/>
      <c r="QVU25" s="877"/>
      <c r="QVV25" s="877"/>
      <c r="QVW25" s="877"/>
      <c r="QVX25" s="877"/>
      <c r="QVY25" s="877"/>
      <c r="QVZ25" s="877"/>
      <c r="QWA25" s="877"/>
      <c r="QWB25" s="877"/>
      <c r="QWC25" s="877"/>
      <c r="QWD25" s="877"/>
      <c r="QWE25" s="877"/>
      <c r="QWF25" s="877"/>
      <c r="QWG25" s="877"/>
      <c r="QWH25" s="877"/>
      <c r="QWI25" s="877"/>
      <c r="QWJ25" s="877"/>
      <c r="QWK25" s="877"/>
      <c r="QWL25" s="877"/>
      <c r="QWM25" s="877"/>
      <c r="QWN25" s="877"/>
      <c r="QWO25" s="877"/>
      <c r="QWP25" s="877"/>
      <c r="QWQ25" s="877"/>
      <c r="QWR25" s="877"/>
      <c r="QWS25" s="877"/>
      <c r="QWT25" s="877"/>
      <c r="QWU25" s="877"/>
      <c r="QWV25" s="877"/>
      <c r="QWW25" s="877"/>
      <c r="QWX25" s="877"/>
      <c r="QWY25" s="877"/>
      <c r="QWZ25" s="877"/>
      <c r="QXA25" s="877"/>
      <c r="QXB25" s="877"/>
      <c r="QXC25" s="877"/>
      <c r="QXD25" s="877"/>
      <c r="QXE25" s="877"/>
      <c r="QXF25" s="877"/>
      <c r="QXG25" s="877"/>
      <c r="QXH25" s="877"/>
      <c r="QXI25" s="877"/>
      <c r="QXJ25" s="877"/>
      <c r="QXK25" s="877"/>
      <c r="QXL25" s="877"/>
      <c r="QXM25" s="877"/>
      <c r="QXN25" s="877"/>
      <c r="QXO25" s="877"/>
      <c r="QXP25" s="877"/>
      <c r="QXQ25" s="877"/>
      <c r="QXR25" s="877"/>
      <c r="QXS25" s="877"/>
      <c r="QXT25" s="877"/>
      <c r="QXU25" s="877"/>
      <c r="QXV25" s="877"/>
      <c r="QXW25" s="877"/>
      <c r="QXX25" s="877"/>
      <c r="QXY25" s="877"/>
      <c r="QXZ25" s="877"/>
      <c r="QYA25" s="877"/>
      <c r="QYB25" s="877"/>
      <c r="QYC25" s="877"/>
      <c r="QYD25" s="877"/>
      <c r="QYE25" s="877"/>
      <c r="QYF25" s="877"/>
      <c r="QYG25" s="877"/>
      <c r="QYH25" s="877"/>
      <c r="QYI25" s="877"/>
      <c r="QYJ25" s="877"/>
      <c r="QYK25" s="877"/>
      <c r="QYL25" s="877"/>
      <c r="QYM25" s="877"/>
      <c r="QYN25" s="877"/>
      <c r="QYO25" s="877"/>
      <c r="QYP25" s="877"/>
      <c r="QYQ25" s="877"/>
      <c r="QYR25" s="877"/>
      <c r="QYS25" s="877"/>
      <c r="QYT25" s="877"/>
      <c r="QYU25" s="877"/>
      <c r="QYV25" s="877"/>
      <c r="QYW25" s="877"/>
      <c r="QYX25" s="877"/>
      <c r="QYY25" s="877"/>
      <c r="QYZ25" s="877"/>
      <c r="QZA25" s="877"/>
      <c r="QZB25" s="877"/>
      <c r="QZC25" s="877"/>
      <c r="QZD25" s="877"/>
      <c r="QZE25" s="877"/>
      <c r="QZF25" s="877"/>
      <c r="QZG25" s="877"/>
      <c r="QZH25" s="877"/>
      <c r="QZI25" s="877"/>
      <c r="QZJ25" s="877"/>
      <c r="QZK25" s="877"/>
      <c r="QZL25" s="877"/>
      <c r="QZM25" s="877"/>
      <c r="QZN25" s="877"/>
      <c r="QZO25" s="877"/>
      <c r="QZP25" s="877"/>
      <c r="QZQ25" s="877"/>
      <c r="QZR25" s="877"/>
      <c r="QZS25" s="877"/>
      <c r="QZT25" s="877"/>
      <c r="QZU25" s="877"/>
      <c r="QZV25" s="877"/>
      <c r="QZW25" s="877"/>
      <c r="QZX25" s="877"/>
      <c r="QZY25" s="877"/>
      <c r="QZZ25" s="877"/>
      <c r="RAA25" s="877"/>
      <c r="RAB25" s="877"/>
      <c r="RAC25" s="877"/>
      <c r="RAD25" s="877"/>
      <c r="RAE25" s="877"/>
      <c r="RAF25" s="877"/>
      <c r="RAG25" s="877"/>
      <c r="RAH25" s="877"/>
      <c r="RAI25" s="877"/>
      <c r="RAJ25" s="877"/>
      <c r="RAK25" s="877"/>
      <c r="RAL25" s="877"/>
      <c r="RAM25" s="877"/>
      <c r="RAN25" s="877"/>
      <c r="RAO25" s="877"/>
      <c r="RAP25" s="877"/>
      <c r="RAQ25" s="877"/>
      <c r="RAR25" s="877"/>
      <c r="RAS25" s="877"/>
      <c r="RAT25" s="877"/>
      <c r="RAU25" s="877"/>
      <c r="RAV25" s="877"/>
      <c r="RAW25" s="877"/>
      <c r="RAX25" s="877"/>
      <c r="RAY25" s="877"/>
      <c r="RAZ25" s="877"/>
      <c r="RBA25" s="877"/>
      <c r="RBB25" s="877"/>
      <c r="RBC25" s="877"/>
      <c r="RBD25" s="877"/>
      <c r="RBE25" s="877"/>
      <c r="RBF25" s="877"/>
      <c r="RBG25" s="877"/>
      <c r="RBH25" s="877"/>
      <c r="RBI25" s="877"/>
      <c r="RBJ25" s="877"/>
      <c r="RBK25" s="877"/>
      <c r="RBL25" s="877"/>
      <c r="RBM25" s="877"/>
      <c r="RBN25" s="877"/>
      <c r="RBO25" s="877"/>
      <c r="RBP25" s="877"/>
      <c r="RBQ25" s="877"/>
      <c r="RBR25" s="877"/>
      <c r="RBS25" s="877"/>
      <c r="RBT25" s="877"/>
      <c r="RBU25" s="877"/>
      <c r="RBV25" s="877"/>
      <c r="RBW25" s="877"/>
      <c r="RBX25" s="877"/>
      <c r="RBY25" s="877"/>
      <c r="RBZ25" s="877"/>
      <c r="RCA25" s="877"/>
      <c r="RCB25" s="877"/>
      <c r="RCC25" s="877"/>
      <c r="RCD25" s="877"/>
      <c r="RCE25" s="877"/>
      <c r="RCF25" s="877"/>
      <c r="RCG25" s="877"/>
      <c r="RCH25" s="877"/>
      <c r="RCI25" s="877"/>
      <c r="RCJ25" s="877"/>
      <c r="RCK25" s="877"/>
      <c r="RCL25" s="877"/>
      <c r="RCM25" s="877"/>
      <c r="RCN25" s="877"/>
      <c r="RCO25" s="877"/>
      <c r="RCP25" s="877"/>
      <c r="RCQ25" s="877"/>
      <c r="RCR25" s="877"/>
      <c r="RCS25" s="877"/>
      <c r="RCT25" s="877"/>
      <c r="RCU25" s="877"/>
      <c r="RCV25" s="877"/>
      <c r="RCW25" s="877"/>
      <c r="RCX25" s="877"/>
      <c r="RCY25" s="877"/>
      <c r="RCZ25" s="877"/>
      <c r="RDA25" s="877"/>
      <c r="RDB25" s="877"/>
      <c r="RDC25" s="877"/>
      <c r="RDD25" s="877"/>
      <c r="RDE25" s="877"/>
      <c r="RDF25" s="877"/>
      <c r="RDG25" s="877"/>
      <c r="RDH25" s="877"/>
      <c r="RDI25" s="877"/>
      <c r="RDJ25" s="877"/>
      <c r="RDK25" s="877"/>
      <c r="RDL25" s="877"/>
      <c r="RDM25" s="877"/>
      <c r="RDN25" s="877"/>
      <c r="RDO25" s="877"/>
      <c r="RDP25" s="877"/>
      <c r="RDQ25" s="877"/>
      <c r="RDR25" s="877"/>
      <c r="RDS25" s="877"/>
      <c r="RDT25" s="877"/>
      <c r="RDU25" s="877"/>
      <c r="RDV25" s="877"/>
      <c r="RDW25" s="877"/>
      <c r="RDX25" s="877"/>
      <c r="RDY25" s="877"/>
      <c r="RDZ25" s="877"/>
      <c r="REA25" s="877"/>
      <c r="REB25" s="877"/>
      <c r="REC25" s="877"/>
      <c r="RED25" s="877"/>
      <c r="REE25" s="877"/>
      <c r="REF25" s="877"/>
      <c r="REG25" s="877"/>
      <c r="REH25" s="877"/>
      <c r="REI25" s="877"/>
      <c r="REJ25" s="877"/>
      <c r="REK25" s="877"/>
      <c r="REL25" s="877"/>
      <c r="REM25" s="877"/>
      <c r="REN25" s="877"/>
      <c r="REO25" s="877"/>
      <c r="REP25" s="877"/>
      <c r="REQ25" s="877"/>
      <c r="RER25" s="877"/>
      <c r="RES25" s="877"/>
      <c r="RET25" s="877"/>
      <c r="REU25" s="877"/>
      <c r="REV25" s="877"/>
      <c r="REW25" s="877"/>
      <c r="REX25" s="877"/>
      <c r="REY25" s="877"/>
      <c r="REZ25" s="877"/>
      <c r="RFA25" s="877"/>
      <c r="RFB25" s="877"/>
      <c r="RFC25" s="877"/>
      <c r="RFD25" s="877"/>
      <c r="RFE25" s="877"/>
      <c r="RFF25" s="877"/>
      <c r="RFG25" s="877"/>
      <c r="RFH25" s="877"/>
      <c r="RFI25" s="877"/>
      <c r="RFJ25" s="877"/>
      <c r="RFK25" s="877"/>
      <c r="RFL25" s="877"/>
      <c r="RFM25" s="877"/>
      <c r="RFN25" s="877"/>
      <c r="RFO25" s="877"/>
      <c r="RFP25" s="877"/>
      <c r="RFQ25" s="877"/>
      <c r="RFR25" s="877"/>
      <c r="RFS25" s="877"/>
      <c r="RFT25" s="877"/>
      <c r="RFU25" s="877"/>
      <c r="RFV25" s="877"/>
      <c r="RFW25" s="877"/>
      <c r="RFX25" s="877"/>
      <c r="RFY25" s="877"/>
      <c r="RFZ25" s="877"/>
      <c r="RGA25" s="877"/>
      <c r="RGB25" s="877"/>
      <c r="RGC25" s="877"/>
      <c r="RGD25" s="877"/>
      <c r="RGE25" s="877"/>
      <c r="RGF25" s="877"/>
      <c r="RGG25" s="877"/>
      <c r="RGH25" s="877"/>
      <c r="RGI25" s="877"/>
      <c r="RGJ25" s="877"/>
      <c r="RGK25" s="877"/>
      <c r="RGL25" s="877"/>
      <c r="RGM25" s="877"/>
      <c r="RGN25" s="877"/>
      <c r="RGO25" s="877"/>
      <c r="RGP25" s="877"/>
      <c r="RGQ25" s="877"/>
      <c r="RGR25" s="877"/>
      <c r="RGS25" s="877"/>
      <c r="RGT25" s="877"/>
      <c r="RGU25" s="877"/>
      <c r="RGV25" s="877"/>
      <c r="RGW25" s="877"/>
      <c r="RGX25" s="877"/>
      <c r="RGY25" s="877"/>
      <c r="RGZ25" s="877"/>
      <c r="RHA25" s="877"/>
      <c r="RHB25" s="877"/>
      <c r="RHC25" s="877"/>
      <c r="RHD25" s="877"/>
      <c r="RHE25" s="877"/>
      <c r="RHF25" s="877"/>
      <c r="RHG25" s="877"/>
      <c r="RHH25" s="877"/>
      <c r="RHI25" s="877"/>
      <c r="RHJ25" s="877"/>
      <c r="RHK25" s="877"/>
      <c r="RHL25" s="877"/>
      <c r="RHM25" s="877"/>
      <c r="RHN25" s="877"/>
      <c r="RHO25" s="877"/>
      <c r="RHP25" s="877"/>
      <c r="RHQ25" s="877"/>
      <c r="RHR25" s="877"/>
      <c r="RHS25" s="877"/>
      <c r="RHT25" s="877"/>
      <c r="RHU25" s="877"/>
      <c r="RHV25" s="877"/>
      <c r="RHW25" s="877"/>
      <c r="RHX25" s="877"/>
      <c r="RHY25" s="877"/>
      <c r="RHZ25" s="877"/>
      <c r="RIA25" s="877"/>
      <c r="RIB25" s="877"/>
      <c r="RIC25" s="877"/>
      <c r="RID25" s="877"/>
      <c r="RIE25" s="877"/>
      <c r="RIF25" s="877"/>
      <c r="RIG25" s="877"/>
      <c r="RIH25" s="877"/>
      <c r="RII25" s="877"/>
      <c r="RIJ25" s="877"/>
      <c r="RIK25" s="877"/>
      <c r="RIL25" s="877"/>
      <c r="RIM25" s="877"/>
      <c r="RIN25" s="877"/>
      <c r="RIO25" s="877"/>
      <c r="RIP25" s="877"/>
      <c r="RIQ25" s="877"/>
      <c r="RIR25" s="877"/>
      <c r="RIS25" s="877"/>
      <c r="RIT25" s="877"/>
      <c r="RIU25" s="877"/>
      <c r="RIV25" s="877"/>
      <c r="RIW25" s="877"/>
      <c r="RIX25" s="877"/>
      <c r="RIY25" s="877"/>
      <c r="RIZ25" s="877"/>
      <c r="RJA25" s="877"/>
      <c r="RJB25" s="877"/>
      <c r="RJC25" s="877"/>
      <c r="RJD25" s="877"/>
      <c r="RJE25" s="877"/>
      <c r="RJF25" s="877"/>
      <c r="RJG25" s="877"/>
      <c r="RJH25" s="877"/>
      <c r="RJI25" s="877"/>
      <c r="RJJ25" s="877"/>
      <c r="RJK25" s="877"/>
      <c r="RJL25" s="877"/>
      <c r="RJM25" s="877"/>
      <c r="RJN25" s="877"/>
      <c r="RJO25" s="877"/>
      <c r="RJP25" s="877"/>
      <c r="RJQ25" s="877"/>
      <c r="RJR25" s="877"/>
      <c r="RJS25" s="877"/>
      <c r="RJT25" s="877"/>
      <c r="RJU25" s="877"/>
      <c r="RJV25" s="877"/>
      <c r="RJW25" s="877"/>
      <c r="RJX25" s="877"/>
      <c r="RJY25" s="877"/>
      <c r="RJZ25" s="877"/>
      <c r="RKA25" s="877"/>
      <c r="RKB25" s="877"/>
      <c r="RKC25" s="877"/>
      <c r="RKD25" s="877"/>
      <c r="RKE25" s="877"/>
      <c r="RKF25" s="877"/>
      <c r="RKG25" s="877"/>
      <c r="RKH25" s="877"/>
      <c r="RKI25" s="877"/>
      <c r="RKJ25" s="877"/>
      <c r="RKK25" s="877"/>
      <c r="RKL25" s="877"/>
      <c r="RKM25" s="877"/>
      <c r="RKN25" s="877"/>
      <c r="RKO25" s="877"/>
      <c r="RKP25" s="877"/>
      <c r="RKQ25" s="877"/>
      <c r="RKR25" s="877"/>
      <c r="RKS25" s="877"/>
      <c r="RKT25" s="877"/>
      <c r="RKU25" s="877"/>
      <c r="RKV25" s="877"/>
      <c r="RKW25" s="877"/>
      <c r="RKX25" s="877"/>
      <c r="RKY25" s="877"/>
      <c r="RKZ25" s="877"/>
      <c r="RLA25" s="877"/>
      <c r="RLB25" s="877"/>
      <c r="RLC25" s="877"/>
      <c r="RLD25" s="877"/>
      <c r="RLE25" s="877"/>
      <c r="RLF25" s="877"/>
      <c r="RLG25" s="877"/>
      <c r="RLH25" s="877"/>
      <c r="RLI25" s="877"/>
      <c r="RLJ25" s="877"/>
      <c r="RLK25" s="877"/>
      <c r="RLL25" s="877"/>
      <c r="RLM25" s="877"/>
      <c r="RLN25" s="877"/>
      <c r="RLO25" s="877"/>
      <c r="RLP25" s="877"/>
      <c r="RLQ25" s="877"/>
      <c r="RLR25" s="877"/>
      <c r="RLS25" s="877"/>
      <c r="RLT25" s="877"/>
      <c r="RLU25" s="877"/>
      <c r="RLV25" s="877"/>
      <c r="RLW25" s="877"/>
      <c r="RLX25" s="877"/>
      <c r="RLY25" s="877"/>
      <c r="RLZ25" s="877"/>
      <c r="RMA25" s="877"/>
      <c r="RMB25" s="877"/>
      <c r="RMC25" s="877"/>
      <c r="RMD25" s="877"/>
      <c r="RME25" s="877"/>
      <c r="RMF25" s="877"/>
      <c r="RMG25" s="877"/>
      <c r="RMH25" s="877"/>
      <c r="RMI25" s="877"/>
      <c r="RMJ25" s="877"/>
      <c r="RMK25" s="877"/>
      <c r="RML25" s="877"/>
      <c r="RMM25" s="877"/>
      <c r="RMN25" s="877"/>
      <c r="RMO25" s="877"/>
      <c r="RMP25" s="877"/>
      <c r="RMQ25" s="877"/>
      <c r="RMR25" s="877"/>
      <c r="RMS25" s="877"/>
      <c r="RMT25" s="877"/>
      <c r="RMU25" s="877"/>
      <c r="RMV25" s="877"/>
      <c r="RMW25" s="877"/>
      <c r="RMX25" s="877"/>
      <c r="RMY25" s="877"/>
      <c r="RMZ25" s="877"/>
      <c r="RNA25" s="877"/>
      <c r="RNB25" s="877"/>
      <c r="RNC25" s="877"/>
      <c r="RND25" s="877"/>
      <c r="RNE25" s="877"/>
      <c r="RNF25" s="877"/>
      <c r="RNG25" s="877"/>
      <c r="RNH25" s="877"/>
      <c r="RNI25" s="877"/>
      <c r="RNJ25" s="877"/>
      <c r="RNK25" s="877"/>
      <c r="RNL25" s="877"/>
      <c r="RNM25" s="877"/>
      <c r="RNN25" s="877"/>
      <c r="RNO25" s="877"/>
      <c r="RNP25" s="877"/>
      <c r="RNQ25" s="877"/>
      <c r="RNR25" s="877"/>
      <c r="RNS25" s="877"/>
      <c r="RNT25" s="877"/>
      <c r="RNU25" s="877"/>
      <c r="RNV25" s="877"/>
      <c r="RNW25" s="877"/>
      <c r="RNX25" s="877"/>
      <c r="RNY25" s="877"/>
      <c r="RNZ25" s="877"/>
      <c r="ROA25" s="877"/>
      <c r="ROB25" s="877"/>
      <c r="ROC25" s="877"/>
      <c r="ROD25" s="877"/>
      <c r="ROE25" s="877"/>
      <c r="ROF25" s="877"/>
      <c r="ROG25" s="877"/>
      <c r="ROH25" s="877"/>
      <c r="ROI25" s="877"/>
      <c r="ROJ25" s="877"/>
      <c r="ROK25" s="877"/>
      <c r="ROL25" s="877"/>
      <c r="ROM25" s="877"/>
      <c r="RON25" s="877"/>
      <c r="ROO25" s="877"/>
      <c r="ROP25" s="877"/>
      <c r="ROQ25" s="877"/>
      <c r="ROR25" s="877"/>
      <c r="ROS25" s="877"/>
      <c r="ROT25" s="877"/>
      <c r="ROU25" s="877"/>
      <c r="ROV25" s="877"/>
      <c r="ROW25" s="877"/>
      <c r="ROX25" s="877"/>
      <c r="ROY25" s="877"/>
      <c r="ROZ25" s="877"/>
      <c r="RPA25" s="877"/>
      <c r="RPB25" s="877"/>
      <c r="RPC25" s="877"/>
      <c r="RPD25" s="877"/>
      <c r="RPE25" s="877"/>
      <c r="RPF25" s="877"/>
      <c r="RPG25" s="877"/>
      <c r="RPH25" s="877"/>
      <c r="RPI25" s="877"/>
      <c r="RPJ25" s="877"/>
      <c r="RPK25" s="877"/>
      <c r="RPL25" s="877"/>
      <c r="RPM25" s="877"/>
      <c r="RPN25" s="877"/>
      <c r="RPO25" s="877"/>
      <c r="RPP25" s="877"/>
      <c r="RPQ25" s="877"/>
      <c r="RPR25" s="877"/>
      <c r="RPS25" s="877"/>
      <c r="RPT25" s="877"/>
      <c r="RPU25" s="877"/>
      <c r="RPV25" s="877"/>
      <c r="RPW25" s="877"/>
      <c r="RPX25" s="877"/>
      <c r="RPY25" s="877"/>
      <c r="RPZ25" s="877"/>
      <c r="RQA25" s="877"/>
      <c r="RQB25" s="877"/>
      <c r="RQC25" s="877"/>
      <c r="RQD25" s="877"/>
      <c r="RQE25" s="877"/>
      <c r="RQF25" s="877"/>
      <c r="RQG25" s="877"/>
      <c r="RQH25" s="877"/>
      <c r="RQI25" s="877"/>
      <c r="RQJ25" s="877"/>
      <c r="RQK25" s="877"/>
      <c r="RQL25" s="877"/>
      <c r="RQM25" s="877"/>
      <c r="RQN25" s="877"/>
      <c r="RQO25" s="877"/>
      <c r="RQP25" s="877"/>
      <c r="RQQ25" s="877"/>
      <c r="RQR25" s="877"/>
      <c r="RQS25" s="877"/>
      <c r="RQT25" s="877"/>
      <c r="RQU25" s="877"/>
      <c r="RQV25" s="877"/>
      <c r="RQW25" s="877"/>
      <c r="RQX25" s="877"/>
      <c r="RQY25" s="877"/>
      <c r="RQZ25" s="877"/>
      <c r="RRA25" s="877"/>
      <c r="RRB25" s="877"/>
      <c r="RRC25" s="877"/>
      <c r="RRD25" s="877"/>
      <c r="RRE25" s="877"/>
      <c r="RRF25" s="877"/>
      <c r="RRG25" s="877"/>
      <c r="RRH25" s="877"/>
      <c r="RRI25" s="877"/>
      <c r="RRJ25" s="877"/>
      <c r="RRK25" s="877"/>
      <c r="RRL25" s="877"/>
      <c r="RRM25" s="877"/>
      <c r="RRN25" s="877"/>
      <c r="RRO25" s="877"/>
      <c r="RRP25" s="877"/>
      <c r="RRQ25" s="877"/>
      <c r="RRR25" s="877"/>
      <c r="RRS25" s="877"/>
      <c r="RRT25" s="877"/>
      <c r="RRU25" s="877"/>
      <c r="RRV25" s="877"/>
      <c r="RRW25" s="877"/>
      <c r="RRX25" s="877"/>
      <c r="RRY25" s="877"/>
      <c r="RRZ25" s="877"/>
      <c r="RSA25" s="877"/>
      <c r="RSB25" s="877"/>
      <c r="RSC25" s="877"/>
      <c r="RSD25" s="877"/>
      <c r="RSE25" s="877"/>
      <c r="RSF25" s="877"/>
      <c r="RSG25" s="877"/>
      <c r="RSH25" s="877"/>
      <c r="RSI25" s="877"/>
      <c r="RSJ25" s="877"/>
      <c r="RSK25" s="877"/>
      <c r="RSL25" s="877"/>
      <c r="RSM25" s="877"/>
      <c r="RSN25" s="877"/>
      <c r="RSO25" s="877"/>
      <c r="RSP25" s="877"/>
      <c r="RSQ25" s="877"/>
      <c r="RSR25" s="877"/>
      <c r="RSS25" s="877"/>
      <c r="RST25" s="877"/>
      <c r="RSU25" s="877"/>
      <c r="RSV25" s="877"/>
      <c r="RSW25" s="877"/>
      <c r="RSX25" s="877"/>
      <c r="RSY25" s="877"/>
      <c r="RSZ25" s="877"/>
      <c r="RTA25" s="877"/>
      <c r="RTB25" s="877"/>
      <c r="RTC25" s="877"/>
      <c r="RTD25" s="877"/>
      <c r="RTE25" s="877"/>
      <c r="RTF25" s="877"/>
      <c r="RTG25" s="877"/>
      <c r="RTH25" s="877"/>
      <c r="RTI25" s="877"/>
      <c r="RTJ25" s="877"/>
      <c r="RTK25" s="877"/>
      <c r="RTL25" s="877"/>
      <c r="RTM25" s="877"/>
      <c r="RTN25" s="877"/>
      <c r="RTO25" s="877"/>
      <c r="RTP25" s="877"/>
      <c r="RTQ25" s="877"/>
      <c r="RTR25" s="877"/>
      <c r="RTS25" s="877"/>
      <c r="RTT25" s="877"/>
      <c r="RTU25" s="877"/>
      <c r="RTV25" s="877"/>
      <c r="RTW25" s="877"/>
      <c r="RTX25" s="877"/>
      <c r="RTY25" s="877"/>
      <c r="RTZ25" s="877"/>
      <c r="RUA25" s="877"/>
      <c r="RUB25" s="877"/>
      <c r="RUC25" s="877"/>
      <c r="RUD25" s="877"/>
      <c r="RUE25" s="877"/>
      <c r="RUF25" s="877"/>
      <c r="RUG25" s="877"/>
      <c r="RUH25" s="877"/>
      <c r="RUI25" s="877"/>
      <c r="RUJ25" s="877"/>
      <c r="RUK25" s="877"/>
      <c r="RUL25" s="877"/>
      <c r="RUM25" s="877"/>
      <c r="RUN25" s="877"/>
      <c r="RUO25" s="877"/>
      <c r="RUP25" s="877"/>
      <c r="RUQ25" s="877"/>
      <c r="RUR25" s="877"/>
      <c r="RUS25" s="877"/>
      <c r="RUT25" s="877"/>
      <c r="RUU25" s="877"/>
      <c r="RUV25" s="877"/>
      <c r="RUW25" s="877"/>
      <c r="RUX25" s="877"/>
      <c r="RUY25" s="877"/>
      <c r="RUZ25" s="877"/>
      <c r="RVA25" s="877"/>
      <c r="RVB25" s="877"/>
      <c r="RVC25" s="877"/>
      <c r="RVD25" s="877"/>
      <c r="RVE25" s="877"/>
      <c r="RVF25" s="877"/>
      <c r="RVG25" s="877"/>
      <c r="RVH25" s="877"/>
      <c r="RVI25" s="877"/>
      <c r="RVJ25" s="877"/>
      <c r="RVK25" s="877"/>
      <c r="RVL25" s="877"/>
      <c r="RVM25" s="877"/>
      <c r="RVN25" s="877"/>
      <c r="RVO25" s="877"/>
      <c r="RVP25" s="877"/>
      <c r="RVQ25" s="877"/>
      <c r="RVR25" s="877"/>
      <c r="RVS25" s="877"/>
      <c r="RVT25" s="877"/>
      <c r="RVU25" s="877"/>
      <c r="RVV25" s="877"/>
      <c r="RVW25" s="877"/>
      <c r="RVX25" s="877"/>
      <c r="RVY25" s="877"/>
      <c r="RVZ25" s="877"/>
      <c r="RWA25" s="877"/>
      <c r="RWB25" s="877"/>
      <c r="RWC25" s="877"/>
      <c r="RWD25" s="877"/>
      <c r="RWE25" s="877"/>
      <c r="RWF25" s="877"/>
      <c r="RWG25" s="877"/>
      <c r="RWH25" s="877"/>
      <c r="RWI25" s="877"/>
      <c r="RWJ25" s="877"/>
      <c r="RWK25" s="877"/>
      <c r="RWL25" s="877"/>
      <c r="RWM25" s="877"/>
      <c r="RWN25" s="877"/>
      <c r="RWO25" s="877"/>
      <c r="RWP25" s="877"/>
      <c r="RWQ25" s="877"/>
      <c r="RWR25" s="877"/>
      <c r="RWS25" s="877"/>
      <c r="RWT25" s="877"/>
      <c r="RWU25" s="877"/>
      <c r="RWV25" s="877"/>
      <c r="RWW25" s="877"/>
      <c r="RWX25" s="877"/>
      <c r="RWY25" s="877"/>
      <c r="RWZ25" s="877"/>
      <c r="RXA25" s="877"/>
      <c r="RXB25" s="877"/>
      <c r="RXC25" s="877"/>
      <c r="RXD25" s="877"/>
      <c r="RXE25" s="877"/>
      <c r="RXF25" s="877"/>
      <c r="RXG25" s="877"/>
      <c r="RXH25" s="877"/>
      <c r="RXI25" s="877"/>
      <c r="RXJ25" s="877"/>
      <c r="RXK25" s="877"/>
      <c r="RXL25" s="877"/>
      <c r="RXM25" s="877"/>
      <c r="RXN25" s="877"/>
      <c r="RXO25" s="877"/>
      <c r="RXP25" s="877"/>
      <c r="RXQ25" s="877"/>
      <c r="RXR25" s="877"/>
      <c r="RXS25" s="877"/>
      <c r="RXT25" s="877"/>
      <c r="RXU25" s="877"/>
      <c r="RXV25" s="877"/>
      <c r="RXW25" s="877"/>
      <c r="RXX25" s="877"/>
      <c r="RXY25" s="877"/>
      <c r="RXZ25" s="877"/>
      <c r="RYA25" s="877"/>
      <c r="RYB25" s="877"/>
      <c r="RYC25" s="877"/>
      <c r="RYD25" s="877"/>
      <c r="RYE25" s="877"/>
      <c r="RYF25" s="877"/>
      <c r="RYG25" s="877"/>
      <c r="RYH25" s="877"/>
      <c r="RYI25" s="877"/>
      <c r="RYJ25" s="877"/>
      <c r="RYK25" s="877"/>
      <c r="RYL25" s="877"/>
      <c r="RYM25" s="877"/>
      <c r="RYN25" s="877"/>
      <c r="RYO25" s="877"/>
      <c r="RYP25" s="877"/>
      <c r="RYQ25" s="877"/>
      <c r="RYR25" s="877"/>
      <c r="RYS25" s="877"/>
      <c r="RYT25" s="877"/>
      <c r="RYU25" s="877"/>
      <c r="RYV25" s="877"/>
      <c r="RYW25" s="877"/>
      <c r="RYX25" s="877"/>
      <c r="RYY25" s="877"/>
      <c r="RYZ25" s="877"/>
      <c r="RZA25" s="877"/>
      <c r="RZB25" s="877"/>
      <c r="RZC25" s="877"/>
      <c r="RZD25" s="877"/>
      <c r="RZE25" s="877"/>
      <c r="RZF25" s="877"/>
      <c r="RZG25" s="877"/>
      <c r="RZH25" s="877"/>
      <c r="RZI25" s="877"/>
      <c r="RZJ25" s="877"/>
      <c r="RZK25" s="877"/>
      <c r="RZL25" s="877"/>
      <c r="RZM25" s="877"/>
      <c r="RZN25" s="877"/>
      <c r="RZO25" s="877"/>
      <c r="RZP25" s="877"/>
      <c r="RZQ25" s="877"/>
      <c r="RZR25" s="877"/>
      <c r="RZS25" s="877"/>
      <c r="RZT25" s="877"/>
      <c r="RZU25" s="877"/>
      <c r="RZV25" s="877"/>
      <c r="RZW25" s="877"/>
      <c r="RZX25" s="877"/>
      <c r="RZY25" s="877"/>
      <c r="RZZ25" s="877"/>
      <c r="SAA25" s="877"/>
      <c r="SAB25" s="877"/>
      <c r="SAC25" s="877"/>
      <c r="SAD25" s="877"/>
      <c r="SAE25" s="877"/>
      <c r="SAF25" s="877"/>
      <c r="SAG25" s="877"/>
      <c r="SAH25" s="877"/>
      <c r="SAI25" s="877"/>
      <c r="SAJ25" s="877"/>
      <c r="SAK25" s="877"/>
      <c r="SAL25" s="877"/>
      <c r="SAM25" s="877"/>
      <c r="SAN25" s="877"/>
      <c r="SAO25" s="877"/>
      <c r="SAP25" s="877"/>
      <c r="SAQ25" s="877"/>
      <c r="SAR25" s="877"/>
      <c r="SAS25" s="877"/>
      <c r="SAT25" s="877"/>
      <c r="SAU25" s="877"/>
      <c r="SAV25" s="877"/>
      <c r="SAW25" s="877"/>
      <c r="SAX25" s="877"/>
      <c r="SAY25" s="877"/>
      <c r="SAZ25" s="877"/>
      <c r="SBA25" s="877"/>
      <c r="SBB25" s="877"/>
      <c r="SBC25" s="877"/>
      <c r="SBD25" s="877"/>
      <c r="SBE25" s="877"/>
      <c r="SBF25" s="877"/>
      <c r="SBG25" s="877"/>
      <c r="SBH25" s="877"/>
      <c r="SBI25" s="877"/>
      <c r="SBJ25" s="877"/>
      <c r="SBK25" s="877"/>
      <c r="SBL25" s="877"/>
      <c r="SBM25" s="877"/>
      <c r="SBN25" s="877"/>
      <c r="SBO25" s="877"/>
      <c r="SBP25" s="877"/>
      <c r="SBQ25" s="877"/>
      <c r="SBR25" s="877"/>
      <c r="SBS25" s="877"/>
      <c r="SBT25" s="877"/>
      <c r="SBU25" s="877"/>
      <c r="SBV25" s="877"/>
      <c r="SBW25" s="877"/>
      <c r="SBX25" s="877"/>
      <c r="SBY25" s="877"/>
      <c r="SBZ25" s="877"/>
      <c r="SCA25" s="877"/>
      <c r="SCB25" s="877"/>
      <c r="SCC25" s="877"/>
      <c r="SCD25" s="877"/>
      <c r="SCE25" s="877"/>
      <c r="SCF25" s="877"/>
      <c r="SCG25" s="877"/>
      <c r="SCH25" s="877"/>
      <c r="SCI25" s="877"/>
      <c r="SCJ25" s="877"/>
      <c r="SCK25" s="877"/>
      <c r="SCL25" s="877"/>
      <c r="SCM25" s="877"/>
      <c r="SCN25" s="877"/>
      <c r="SCO25" s="877"/>
      <c r="SCP25" s="877"/>
      <c r="SCQ25" s="877"/>
      <c r="SCR25" s="877"/>
      <c r="SCS25" s="877"/>
      <c r="SCT25" s="877"/>
      <c r="SCU25" s="877"/>
      <c r="SCV25" s="877"/>
      <c r="SCW25" s="877"/>
      <c r="SCX25" s="877"/>
      <c r="SCY25" s="877"/>
      <c r="SCZ25" s="877"/>
      <c r="SDA25" s="877"/>
      <c r="SDB25" s="877"/>
      <c r="SDC25" s="877"/>
      <c r="SDD25" s="877"/>
      <c r="SDE25" s="877"/>
      <c r="SDF25" s="877"/>
      <c r="SDG25" s="877"/>
      <c r="SDH25" s="877"/>
      <c r="SDI25" s="877"/>
      <c r="SDJ25" s="877"/>
      <c r="SDK25" s="877"/>
      <c r="SDL25" s="877"/>
      <c r="SDM25" s="877"/>
      <c r="SDN25" s="877"/>
      <c r="SDO25" s="877"/>
      <c r="SDP25" s="877"/>
      <c r="SDQ25" s="877"/>
      <c r="SDR25" s="877"/>
      <c r="SDS25" s="877"/>
      <c r="SDT25" s="877"/>
      <c r="SDU25" s="877"/>
      <c r="SDV25" s="877"/>
      <c r="SDW25" s="877"/>
      <c r="SDX25" s="877"/>
      <c r="SDY25" s="877"/>
      <c r="SDZ25" s="877"/>
      <c r="SEA25" s="877"/>
      <c r="SEB25" s="877"/>
      <c r="SEC25" s="877"/>
      <c r="SED25" s="877"/>
      <c r="SEE25" s="877"/>
      <c r="SEF25" s="877"/>
      <c r="SEG25" s="877"/>
      <c r="SEH25" s="877"/>
      <c r="SEI25" s="877"/>
      <c r="SEJ25" s="877"/>
      <c r="SEK25" s="877"/>
      <c r="SEL25" s="877"/>
      <c r="SEM25" s="877"/>
      <c r="SEN25" s="877"/>
      <c r="SEO25" s="877"/>
      <c r="SEP25" s="877"/>
      <c r="SEQ25" s="877"/>
      <c r="SER25" s="877"/>
      <c r="SES25" s="877"/>
      <c r="SET25" s="877"/>
      <c r="SEU25" s="877"/>
      <c r="SEV25" s="877"/>
      <c r="SEW25" s="877"/>
      <c r="SEX25" s="877"/>
      <c r="SEY25" s="877"/>
      <c r="SEZ25" s="877"/>
      <c r="SFA25" s="877"/>
      <c r="SFB25" s="877"/>
      <c r="SFC25" s="877"/>
      <c r="SFD25" s="877"/>
      <c r="SFE25" s="877"/>
      <c r="SFF25" s="877"/>
      <c r="SFG25" s="877"/>
      <c r="SFH25" s="877"/>
      <c r="SFI25" s="877"/>
      <c r="SFJ25" s="877"/>
      <c r="SFK25" s="877"/>
      <c r="SFL25" s="877"/>
      <c r="SFM25" s="877"/>
      <c r="SFN25" s="877"/>
      <c r="SFO25" s="877"/>
      <c r="SFP25" s="877"/>
      <c r="SFQ25" s="877"/>
      <c r="SFR25" s="877"/>
      <c r="SFS25" s="877"/>
      <c r="SFT25" s="877"/>
      <c r="SFU25" s="877"/>
      <c r="SFV25" s="877"/>
      <c r="SFW25" s="877"/>
      <c r="SFX25" s="877"/>
      <c r="SFY25" s="877"/>
      <c r="SFZ25" s="877"/>
      <c r="SGA25" s="877"/>
      <c r="SGB25" s="877"/>
      <c r="SGC25" s="877"/>
      <c r="SGD25" s="877"/>
      <c r="SGE25" s="877"/>
      <c r="SGF25" s="877"/>
      <c r="SGG25" s="877"/>
      <c r="SGH25" s="877"/>
      <c r="SGI25" s="877"/>
      <c r="SGJ25" s="877"/>
      <c r="SGK25" s="877"/>
      <c r="SGL25" s="877"/>
      <c r="SGM25" s="877"/>
      <c r="SGN25" s="877"/>
      <c r="SGO25" s="877"/>
      <c r="SGP25" s="877"/>
      <c r="SGQ25" s="877"/>
      <c r="SGR25" s="877"/>
      <c r="SGS25" s="877"/>
      <c r="SGT25" s="877"/>
      <c r="SGU25" s="877"/>
      <c r="SGV25" s="877"/>
      <c r="SGW25" s="877"/>
      <c r="SGX25" s="877"/>
      <c r="SGY25" s="877"/>
      <c r="SGZ25" s="877"/>
      <c r="SHA25" s="877"/>
      <c r="SHB25" s="877"/>
      <c r="SHC25" s="877"/>
      <c r="SHD25" s="877"/>
      <c r="SHE25" s="877"/>
      <c r="SHF25" s="877"/>
      <c r="SHG25" s="877"/>
      <c r="SHH25" s="877"/>
      <c r="SHI25" s="877"/>
      <c r="SHJ25" s="877"/>
      <c r="SHK25" s="877"/>
      <c r="SHL25" s="877"/>
      <c r="SHM25" s="877"/>
      <c r="SHN25" s="877"/>
      <c r="SHO25" s="877"/>
      <c r="SHP25" s="877"/>
      <c r="SHQ25" s="877"/>
      <c r="SHR25" s="877"/>
      <c r="SHS25" s="877"/>
      <c r="SHT25" s="877"/>
      <c r="SHU25" s="877"/>
      <c r="SHV25" s="877"/>
      <c r="SHW25" s="877"/>
      <c r="SHX25" s="877"/>
      <c r="SHY25" s="877"/>
      <c r="SHZ25" s="877"/>
      <c r="SIA25" s="877"/>
      <c r="SIB25" s="877"/>
      <c r="SIC25" s="877"/>
      <c r="SID25" s="877"/>
      <c r="SIE25" s="877"/>
      <c r="SIF25" s="877"/>
      <c r="SIG25" s="877"/>
      <c r="SIH25" s="877"/>
      <c r="SII25" s="877"/>
      <c r="SIJ25" s="877"/>
      <c r="SIK25" s="877"/>
      <c r="SIL25" s="877"/>
      <c r="SIM25" s="877"/>
      <c r="SIN25" s="877"/>
      <c r="SIO25" s="877"/>
      <c r="SIP25" s="877"/>
      <c r="SIQ25" s="877"/>
      <c r="SIR25" s="877"/>
      <c r="SIS25" s="877"/>
      <c r="SIT25" s="877"/>
      <c r="SIU25" s="877"/>
      <c r="SIV25" s="877"/>
      <c r="SIW25" s="877"/>
      <c r="SIX25" s="877"/>
      <c r="SIY25" s="877"/>
      <c r="SIZ25" s="877"/>
      <c r="SJA25" s="877"/>
      <c r="SJB25" s="877"/>
      <c r="SJC25" s="877"/>
      <c r="SJD25" s="877"/>
      <c r="SJE25" s="877"/>
      <c r="SJF25" s="877"/>
      <c r="SJG25" s="877"/>
      <c r="SJH25" s="877"/>
      <c r="SJI25" s="877"/>
      <c r="SJJ25" s="877"/>
      <c r="SJK25" s="877"/>
      <c r="SJL25" s="877"/>
      <c r="SJM25" s="877"/>
      <c r="SJN25" s="877"/>
      <c r="SJO25" s="877"/>
      <c r="SJP25" s="877"/>
      <c r="SJQ25" s="877"/>
      <c r="SJR25" s="877"/>
      <c r="SJS25" s="877"/>
      <c r="SJT25" s="877"/>
      <c r="SJU25" s="877"/>
      <c r="SJV25" s="877"/>
      <c r="SJW25" s="877"/>
      <c r="SJX25" s="877"/>
      <c r="SJY25" s="877"/>
      <c r="SJZ25" s="877"/>
      <c r="SKA25" s="877"/>
      <c r="SKB25" s="877"/>
      <c r="SKC25" s="877"/>
      <c r="SKD25" s="877"/>
      <c r="SKE25" s="877"/>
      <c r="SKF25" s="877"/>
      <c r="SKG25" s="877"/>
      <c r="SKH25" s="877"/>
      <c r="SKI25" s="877"/>
      <c r="SKJ25" s="877"/>
      <c r="SKK25" s="877"/>
      <c r="SKL25" s="877"/>
      <c r="SKM25" s="877"/>
      <c r="SKN25" s="877"/>
      <c r="SKO25" s="877"/>
      <c r="SKP25" s="877"/>
      <c r="SKQ25" s="877"/>
      <c r="SKR25" s="877"/>
      <c r="SKS25" s="877"/>
      <c r="SKT25" s="877"/>
      <c r="SKU25" s="877"/>
      <c r="SKV25" s="877"/>
      <c r="SKW25" s="877"/>
      <c r="SKX25" s="877"/>
      <c r="SKY25" s="877"/>
      <c r="SKZ25" s="877"/>
      <c r="SLA25" s="877"/>
      <c r="SLB25" s="877"/>
      <c r="SLC25" s="877"/>
      <c r="SLD25" s="877"/>
      <c r="SLE25" s="877"/>
      <c r="SLF25" s="877"/>
      <c r="SLG25" s="877"/>
      <c r="SLH25" s="877"/>
      <c r="SLI25" s="877"/>
      <c r="SLJ25" s="877"/>
      <c r="SLK25" s="877"/>
      <c r="SLL25" s="877"/>
      <c r="SLM25" s="877"/>
      <c r="SLN25" s="877"/>
      <c r="SLO25" s="877"/>
      <c r="SLP25" s="877"/>
      <c r="SLQ25" s="877"/>
      <c r="SLR25" s="877"/>
      <c r="SLS25" s="877"/>
      <c r="SLT25" s="877"/>
      <c r="SLU25" s="877"/>
      <c r="SLV25" s="877"/>
      <c r="SLW25" s="877"/>
      <c r="SLX25" s="877"/>
      <c r="SLY25" s="877"/>
      <c r="SLZ25" s="877"/>
      <c r="SMA25" s="877"/>
      <c r="SMB25" s="877"/>
      <c r="SMC25" s="877"/>
      <c r="SMD25" s="877"/>
      <c r="SME25" s="877"/>
      <c r="SMF25" s="877"/>
      <c r="SMG25" s="877"/>
      <c r="SMH25" s="877"/>
      <c r="SMI25" s="877"/>
      <c r="SMJ25" s="877"/>
      <c r="SMK25" s="877"/>
      <c r="SML25" s="877"/>
      <c r="SMM25" s="877"/>
      <c r="SMN25" s="877"/>
      <c r="SMO25" s="877"/>
      <c r="SMP25" s="877"/>
      <c r="SMQ25" s="877"/>
      <c r="SMR25" s="877"/>
      <c r="SMS25" s="877"/>
      <c r="SMT25" s="877"/>
      <c r="SMU25" s="877"/>
      <c r="SMV25" s="877"/>
      <c r="SMW25" s="877"/>
      <c r="SMX25" s="877"/>
      <c r="SMY25" s="877"/>
      <c r="SMZ25" s="877"/>
      <c r="SNA25" s="877"/>
      <c r="SNB25" s="877"/>
      <c r="SNC25" s="877"/>
      <c r="SND25" s="877"/>
      <c r="SNE25" s="877"/>
      <c r="SNF25" s="877"/>
      <c r="SNG25" s="877"/>
      <c r="SNH25" s="877"/>
      <c r="SNI25" s="877"/>
      <c r="SNJ25" s="877"/>
      <c r="SNK25" s="877"/>
      <c r="SNL25" s="877"/>
      <c r="SNM25" s="877"/>
      <c r="SNN25" s="877"/>
      <c r="SNO25" s="877"/>
      <c r="SNP25" s="877"/>
      <c r="SNQ25" s="877"/>
      <c r="SNR25" s="877"/>
      <c r="SNS25" s="877"/>
      <c r="SNT25" s="877"/>
      <c r="SNU25" s="877"/>
      <c r="SNV25" s="877"/>
      <c r="SNW25" s="877"/>
      <c r="SNX25" s="877"/>
      <c r="SNY25" s="877"/>
      <c r="SNZ25" s="877"/>
      <c r="SOA25" s="877"/>
      <c r="SOB25" s="877"/>
      <c r="SOC25" s="877"/>
      <c r="SOD25" s="877"/>
      <c r="SOE25" s="877"/>
      <c r="SOF25" s="877"/>
      <c r="SOG25" s="877"/>
      <c r="SOH25" s="877"/>
      <c r="SOI25" s="877"/>
      <c r="SOJ25" s="877"/>
      <c r="SOK25" s="877"/>
      <c r="SOL25" s="877"/>
      <c r="SOM25" s="877"/>
      <c r="SON25" s="877"/>
      <c r="SOO25" s="877"/>
      <c r="SOP25" s="877"/>
      <c r="SOQ25" s="877"/>
      <c r="SOR25" s="877"/>
      <c r="SOS25" s="877"/>
      <c r="SOT25" s="877"/>
      <c r="SOU25" s="877"/>
      <c r="SOV25" s="877"/>
      <c r="SOW25" s="877"/>
      <c r="SOX25" s="877"/>
      <c r="SOY25" s="877"/>
      <c r="SOZ25" s="877"/>
      <c r="SPA25" s="877"/>
      <c r="SPB25" s="877"/>
      <c r="SPC25" s="877"/>
      <c r="SPD25" s="877"/>
      <c r="SPE25" s="877"/>
      <c r="SPF25" s="877"/>
      <c r="SPG25" s="877"/>
      <c r="SPH25" s="877"/>
      <c r="SPI25" s="877"/>
      <c r="SPJ25" s="877"/>
      <c r="SPK25" s="877"/>
      <c r="SPL25" s="877"/>
      <c r="SPM25" s="877"/>
      <c r="SPN25" s="877"/>
      <c r="SPO25" s="877"/>
      <c r="SPP25" s="877"/>
      <c r="SPQ25" s="877"/>
      <c r="SPR25" s="877"/>
      <c r="SPS25" s="877"/>
      <c r="SPT25" s="877"/>
      <c r="SPU25" s="877"/>
      <c r="SPV25" s="877"/>
      <c r="SPW25" s="877"/>
      <c r="SPX25" s="877"/>
      <c r="SPY25" s="877"/>
      <c r="SPZ25" s="877"/>
      <c r="SQA25" s="877"/>
      <c r="SQB25" s="877"/>
      <c r="SQC25" s="877"/>
      <c r="SQD25" s="877"/>
      <c r="SQE25" s="877"/>
      <c r="SQF25" s="877"/>
      <c r="SQG25" s="877"/>
      <c r="SQH25" s="877"/>
      <c r="SQI25" s="877"/>
      <c r="SQJ25" s="877"/>
      <c r="SQK25" s="877"/>
      <c r="SQL25" s="877"/>
      <c r="SQM25" s="877"/>
      <c r="SQN25" s="877"/>
      <c r="SQO25" s="877"/>
      <c r="SQP25" s="877"/>
      <c r="SQQ25" s="877"/>
      <c r="SQR25" s="877"/>
      <c r="SQS25" s="877"/>
      <c r="SQT25" s="877"/>
      <c r="SQU25" s="877"/>
      <c r="SQV25" s="877"/>
      <c r="SQW25" s="877"/>
      <c r="SQX25" s="877"/>
      <c r="SQY25" s="877"/>
      <c r="SQZ25" s="877"/>
      <c r="SRA25" s="877"/>
      <c r="SRB25" s="877"/>
      <c r="SRC25" s="877"/>
      <c r="SRD25" s="877"/>
      <c r="SRE25" s="877"/>
      <c r="SRF25" s="877"/>
      <c r="SRG25" s="877"/>
      <c r="SRH25" s="877"/>
      <c r="SRI25" s="877"/>
      <c r="SRJ25" s="877"/>
      <c r="SRK25" s="877"/>
      <c r="SRL25" s="877"/>
      <c r="SRM25" s="877"/>
      <c r="SRN25" s="877"/>
      <c r="SRO25" s="877"/>
      <c r="SRP25" s="877"/>
      <c r="SRQ25" s="877"/>
      <c r="SRR25" s="877"/>
      <c r="SRS25" s="877"/>
      <c r="SRT25" s="877"/>
      <c r="SRU25" s="877"/>
      <c r="SRV25" s="877"/>
      <c r="SRW25" s="877"/>
      <c r="SRX25" s="877"/>
      <c r="SRY25" s="877"/>
      <c r="SRZ25" s="877"/>
      <c r="SSA25" s="877"/>
      <c r="SSB25" s="877"/>
      <c r="SSC25" s="877"/>
      <c r="SSD25" s="877"/>
      <c r="SSE25" s="877"/>
      <c r="SSF25" s="877"/>
      <c r="SSG25" s="877"/>
      <c r="SSH25" s="877"/>
      <c r="SSI25" s="877"/>
      <c r="SSJ25" s="877"/>
      <c r="SSK25" s="877"/>
      <c r="SSL25" s="877"/>
      <c r="SSM25" s="877"/>
      <c r="SSN25" s="877"/>
      <c r="SSO25" s="877"/>
      <c r="SSP25" s="877"/>
      <c r="SSQ25" s="877"/>
      <c r="SSR25" s="877"/>
      <c r="SSS25" s="877"/>
      <c r="SST25" s="877"/>
      <c r="SSU25" s="877"/>
      <c r="SSV25" s="877"/>
      <c r="SSW25" s="877"/>
      <c r="SSX25" s="877"/>
      <c r="SSY25" s="877"/>
      <c r="SSZ25" s="877"/>
      <c r="STA25" s="877"/>
      <c r="STB25" s="877"/>
      <c r="STC25" s="877"/>
      <c r="STD25" s="877"/>
      <c r="STE25" s="877"/>
      <c r="STF25" s="877"/>
      <c r="STG25" s="877"/>
      <c r="STH25" s="877"/>
      <c r="STI25" s="877"/>
      <c r="STJ25" s="877"/>
      <c r="STK25" s="877"/>
      <c r="STL25" s="877"/>
      <c r="STM25" s="877"/>
      <c r="STN25" s="877"/>
      <c r="STO25" s="877"/>
      <c r="STP25" s="877"/>
      <c r="STQ25" s="877"/>
      <c r="STR25" s="877"/>
      <c r="STS25" s="877"/>
      <c r="STT25" s="877"/>
      <c r="STU25" s="877"/>
      <c r="STV25" s="877"/>
      <c r="STW25" s="877"/>
      <c r="STX25" s="877"/>
      <c r="STY25" s="877"/>
      <c r="STZ25" s="877"/>
      <c r="SUA25" s="877"/>
      <c r="SUB25" s="877"/>
      <c r="SUC25" s="877"/>
      <c r="SUD25" s="877"/>
      <c r="SUE25" s="877"/>
      <c r="SUF25" s="877"/>
      <c r="SUG25" s="877"/>
      <c r="SUH25" s="877"/>
      <c r="SUI25" s="877"/>
      <c r="SUJ25" s="877"/>
      <c r="SUK25" s="877"/>
      <c r="SUL25" s="877"/>
      <c r="SUM25" s="877"/>
      <c r="SUN25" s="877"/>
      <c r="SUO25" s="877"/>
      <c r="SUP25" s="877"/>
      <c r="SUQ25" s="877"/>
      <c r="SUR25" s="877"/>
      <c r="SUS25" s="877"/>
      <c r="SUT25" s="877"/>
      <c r="SUU25" s="877"/>
      <c r="SUV25" s="877"/>
      <c r="SUW25" s="877"/>
      <c r="SUX25" s="877"/>
      <c r="SUY25" s="877"/>
      <c r="SUZ25" s="877"/>
      <c r="SVA25" s="877"/>
      <c r="SVB25" s="877"/>
      <c r="SVC25" s="877"/>
      <c r="SVD25" s="877"/>
      <c r="SVE25" s="877"/>
      <c r="SVF25" s="877"/>
      <c r="SVG25" s="877"/>
      <c r="SVH25" s="877"/>
      <c r="SVI25" s="877"/>
      <c r="SVJ25" s="877"/>
      <c r="SVK25" s="877"/>
      <c r="SVL25" s="877"/>
      <c r="SVM25" s="877"/>
      <c r="SVN25" s="877"/>
      <c r="SVO25" s="877"/>
      <c r="SVP25" s="877"/>
      <c r="SVQ25" s="877"/>
      <c r="SVR25" s="877"/>
      <c r="SVS25" s="877"/>
      <c r="SVT25" s="877"/>
      <c r="SVU25" s="877"/>
      <c r="SVV25" s="877"/>
      <c r="SVW25" s="877"/>
      <c r="SVX25" s="877"/>
      <c r="SVY25" s="877"/>
      <c r="SVZ25" s="877"/>
      <c r="SWA25" s="877"/>
      <c r="SWB25" s="877"/>
      <c r="SWC25" s="877"/>
      <c r="SWD25" s="877"/>
      <c r="SWE25" s="877"/>
      <c r="SWF25" s="877"/>
      <c r="SWG25" s="877"/>
      <c r="SWH25" s="877"/>
      <c r="SWI25" s="877"/>
      <c r="SWJ25" s="877"/>
      <c r="SWK25" s="877"/>
      <c r="SWL25" s="877"/>
      <c r="SWM25" s="877"/>
      <c r="SWN25" s="877"/>
      <c r="SWO25" s="877"/>
      <c r="SWP25" s="877"/>
      <c r="SWQ25" s="877"/>
      <c r="SWR25" s="877"/>
      <c r="SWS25" s="877"/>
      <c r="SWT25" s="877"/>
      <c r="SWU25" s="877"/>
      <c r="SWV25" s="877"/>
      <c r="SWW25" s="877"/>
      <c r="SWX25" s="877"/>
      <c r="SWY25" s="877"/>
      <c r="SWZ25" s="877"/>
      <c r="SXA25" s="877"/>
      <c r="SXB25" s="877"/>
      <c r="SXC25" s="877"/>
      <c r="SXD25" s="877"/>
      <c r="SXE25" s="877"/>
      <c r="SXF25" s="877"/>
      <c r="SXG25" s="877"/>
      <c r="SXH25" s="877"/>
      <c r="SXI25" s="877"/>
      <c r="SXJ25" s="877"/>
      <c r="SXK25" s="877"/>
      <c r="SXL25" s="877"/>
      <c r="SXM25" s="877"/>
      <c r="SXN25" s="877"/>
      <c r="SXO25" s="877"/>
      <c r="SXP25" s="877"/>
      <c r="SXQ25" s="877"/>
      <c r="SXR25" s="877"/>
      <c r="SXS25" s="877"/>
      <c r="SXT25" s="877"/>
      <c r="SXU25" s="877"/>
      <c r="SXV25" s="877"/>
      <c r="SXW25" s="877"/>
      <c r="SXX25" s="877"/>
      <c r="SXY25" s="877"/>
      <c r="SXZ25" s="877"/>
      <c r="SYA25" s="877"/>
      <c r="SYB25" s="877"/>
      <c r="SYC25" s="877"/>
      <c r="SYD25" s="877"/>
      <c r="SYE25" s="877"/>
      <c r="SYF25" s="877"/>
      <c r="SYG25" s="877"/>
      <c r="SYH25" s="877"/>
      <c r="SYI25" s="877"/>
      <c r="SYJ25" s="877"/>
      <c r="SYK25" s="877"/>
      <c r="SYL25" s="877"/>
      <c r="SYM25" s="877"/>
      <c r="SYN25" s="877"/>
      <c r="SYO25" s="877"/>
      <c r="SYP25" s="877"/>
      <c r="SYQ25" s="877"/>
      <c r="SYR25" s="877"/>
      <c r="SYS25" s="877"/>
      <c r="SYT25" s="877"/>
      <c r="SYU25" s="877"/>
      <c r="SYV25" s="877"/>
      <c r="SYW25" s="877"/>
      <c r="SYX25" s="877"/>
      <c r="SYY25" s="877"/>
      <c r="SYZ25" s="877"/>
      <c r="SZA25" s="877"/>
      <c r="SZB25" s="877"/>
      <c r="SZC25" s="877"/>
      <c r="SZD25" s="877"/>
      <c r="SZE25" s="877"/>
      <c r="SZF25" s="877"/>
      <c r="SZG25" s="877"/>
      <c r="SZH25" s="877"/>
      <c r="SZI25" s="877"/>
      <c r="SZJ25" s="877"/>
      <c r="SZK25" s="877"/>
      <c r="SZL25" s="877"/>
      <c r="SZM25" s="877"/>
      <c r="SZN25" s="877"/>
      <c r="SZO25" s="877"/>
      <c r="SZP25" s="877"/>
      <c r="SZQ25" s="877"/>
      <c r="SZR25" s="877"/>
      <c r="SZS25" s="877"/>
      <c r="SZT25" s="877"/>
      <c r="SZU25" s="877"/>
      <c r="SZV25" s="877"/>
      <c r="SZW25" s="877"/>
      <c r="SZX25" s="877"/>
      <c r="SZY25" s="877"/>
      <c r="SZZ25" s="877"/>
      <c r="TAA25" s="877"/>
      <c r="TAB25" s="877"/>
      <c r="TAC25" s="877"/>
      <c r="TAD25" s="877"/>
      <c r="TAE25" s="877"/>
      <c r="TAF25" s="877"/>
      <c r="TAG25" s="877"/>
      <c r="TAH25" s="877"/>
      <c r="TAI25" s="877"/>
      <c r="TAJ25" s="877"/>
      <c r="TAK25" s="877"/>
      <c r="TAL25" s="877"/>
      <c r="TAM25" s="877"/>
      <c r="TAN25" s="877"/>
      <c r="TAO25" s="877"/>
      <c r="TAP25" s="877"/>
      <c r="TAQ25" s="877"/>
      <c r="TAR25" s="877"/>
      <c r="TAS25" s="877"/>
      <c r="TAT25" s="877"/>
      <c r="TAU25" s="877"/>
      <c r="TAV25" s="877"/>
      <c r="TAW25" s="877"/>
      <c r="TAX25" s="877"/>
      <c r="TAY25" s="877"/>
      <c r="TAZ25" s="877"/>
      <c r="TBA25" s="877"/>
      <c r="TBB25" s="877"/>
      <c r="TBC25" s="877"/>
      <c r="TBD25" s="877"/>
      <c r="TBE25" s="877"/>
      <c r="TBF25" s="877"/>
      <c r="TBG25" s="877"/>
      <c r="TBH25" s="877"/>
      <c r="TBI25" s="877"/>
      <c r="TBJ25" s="877"/>
      <c r="TBK25" s="877"/>
      <c r="TBL25" s="877"/>
      <c r="TBM25" s="877"/>
      <c r="TBN25" s="877"/>
      <c r="TBO25" s="877"/>
      <c r="TBP25" s="877"/>
      <c r="TBQ25" s="877"/>
      <c r="TBR25" s="877"/>
      <c r="TBS25" s="877"/>
      <c r="TBT25" s="877"/>
      <c r="TBU25" s="877"/>
      <c r="TBV25" s="877"/>
      <c r="TBW25" s="877"/>
      <c r="TBX25" s="877"/>
      <c r="TBY25" s="877"/>
      <c r="TBZ25" s="877"/>
      <c r="TCA25" s="877"/>
      <c r="TCB25" s="877"/>
      <c r="TCC25" s="877"/>
      <c r="TCD25" s="877"/>
      <c r="TCE25" s="877"/>
      <c r="TCF25" s="877"/>
      <c r="TCG25" s="877"/>
      <c r="TCH25" s="877"/>
      <c r="TCI25" s="877"/>
      <c r="TCJ25" s="877"/>
      <c r="TCK25" s="877"/>
      <c r="TCL25" s="877"/>
      <c r="TCM25" s="877"/>
      <c r="TCN25" s="877"/>
      <c r="TCO25" s="877"/>
      <c r="TCP25" s="877"/>
      <c r="TCQ25" s="877"/>
      <c r="TCR25" s="877"/>
      <c r="TCS25" s="877"/>
      <c r="TCT25" s="877"/>
      <c r="TCU25" s="877"/>
      <c r="TCV25" s="877"/>
      <c r="TCW25" s="877"/>
      <c r="TCX25" s="877"/>
      <c r="TCY25" s="877"/>
      <c r="TCZ25" s="877"/>
      <c r="TDA25" s="877"/>
      <c r="TDB25" s="877"/>
      <c r="TDC25" s="877"/>
      <c r="TDD25" s="877"/>
      <c r="TDE25" s="877"/>
      <c r="TDF25" s="877"/>
      <c r="TDG25" s="877"/>
      <c r="TDH25" s="877"/>
      <c r="TDI25" s="877"/>
      <c r="TDJ25" s="877"/>
      <c r="TDK25" s="877"/>
      <c r="TDL25" s="877"/>
      <c r="TDM25" s="877"/>
      <c r="TDN25" s="877"/>
      <c r="TDO25" s="877"/>
      <c r="TDP25" s="877"/>
      <c r="TDQ25" s="877"/>
      <c r="TDR25" s="877"/>
      <c r="TDS25" s="877"/>
      <c r="TDT25" s="877"/>
      <c r="TDU25" s="877"/>
      <c r="TDV25" s="877"/>
      <c r="TDW25" s="877"/>
      <c r="TDX25" s="877"/>
      <c r="TDY25" s="877"/>
      <c r="TDZ25" s="877"/>
      <c r="TEA25" s="877"/>
      <c r="TEB25" s="877"/>
      <c r="TEC25" s="877"/>
      <c r="TED25" s="877"/>
      <c r="TEE25" s="877"/>
      <c r="TEF25" s="877"/>
      <c r="TEG25" s="877"/>
      <c r="TEH25" s="877"/>
      <c r="TEI25" s="877"/>
      <c r="TEJ25" s="877"/>
      <c r="TEK25" s="877"/>
      <c r="TEL25" s="877"/>
      <c r="TEM25" s="877"/>
      <c r="TEN25" s="877"/>
      <c r="TEO25" s="877"/>
      <c r="TEP25" s="877"/>
      <c r="TEQ25" s="877"/>
      <c r="TER25" s="877"/>
      <c r="TES25" s="877"/>
      <c r="TET25" s="877"/>
      <c r="TEU25" s="877"/>
      <c r="TEV25" s="877"/>
      <c r="TEW25" s="877"/>
      <c r="TEX25" s="877"/>
      <c r="TEY25" s="877"/>
      <c r="TEZ25" s="877"/>
      <c r="TFA25" s="877"/>
      <c r="TFB25" s="877"/>
      <c r="TFC25" s="877"/>
      <c r="TFD25" s="877"/>
      <c r="TFE25" s="877"/>
      <c r="TFF25" s="877"/>
      <c r="TFG25" s="877"/>
      <c r="TFH25" s="877"/>
      <c r="TFI25" s="877"/>
      <c r="TFJ25" s="877"/>
      <c r="TFK25" s="877"/>
      <c r="TFL25" s="877"/>
      <c r="TFM25" s="877"/>
      <c r="TFN25" s="877"/>
      <c r="TFO25" s="877"/>
      <c r="TFP25" s="877"/>
      <c r="TFQ25" s="877"/>
      <c r="TFR25" s="877"/>
      <c r="TFS25" s="877"/>
      <c r="TFT25" s="877"/>
      <c r="TFU25" s="877"/>
      <c r="TFV25" s="877"/>
      <c r="TFW25" s="877"/>
      <c r="TFX25" s="877"/>
      <c r="TFY25" s="877"/>
      <c r="TFZ25" s="877"/>
      <c r="TGA25" s="877"/>
      <c r="TGB25" s="877"/>
      <c r="TGC25" s="877"/>
      <c r="TGD25" s="877"/>
      <c r="TGE25" s="877"/>
      <c r="TGF25" s="877"/>
      <c r="TGG25" s="877"/>
      <c r="TGH25" s="877"/>
      <c r="TGI25" s="877"/>
      <c r="TGJ25" s="877"/>
      <c r="TGK25" s="877"/>
      <c r="TGL25" s="877"/>
      <c r="TGM25" s="877"/>
      <c r="TGN25" s="877"/>
      <c r="TGO25" s="877"/>
      <c r="TGP25" s="877"/>
      <c r="TGQ25" s="877"/>
      <c r="TGR25" s="877"/>
      <c r="TGS25" s="877"/>
      <c r="TGT25" s="877"/>
      <c r="TGU25" s="877"/>
      <c r="TGV25" s="877"/>
      <c r="TGW25" s="877"/>
      <c r="TGX25" s="877"/>
      <c r="TGY25" s="877"/>
      <c r="TGZ25" s="877"/>
      <c r="THA25" s="877"/>
      <c r="THB25" s="877"/>
      <c r="THC25" s="877"/>
      <c r="THD25" s="877"/>
      <c r="THE25" s="877"/>
      <c r="THF25" s="877"/>
      <c r="THG25" s="877"/>
      <c r="THH25" s="877"/>
      <c r="THI25" s="877"/>
      <c r="THJ25" s="877"/>
      <c r="THK25" s="877"/>
      <c r="THL25" s="877"/>
      <c r="THM25" s="877"/>
      <c r="THN25" s="877"/>
      <c r="THO25" s="877"/>
      <c r="THP25" s="877"/>
      <c r="THQ25" s="877"/>
      <c r="THR25" s="877"/>
      <c r="THS25" s="877"/>
      <c r="THT25" s="877"/>
      <c r="THU25" s="877"/>
      <c r="THV25" s="877"/>
      <c r="THW25" s="877"/>
      <c r="THX25" s="877"/>
      <c r="THY25" s="877"/>
      <c r="THZ25" s="877"/>
      <c r="TIA25" s="877"/>
      <c r="TIB25" s="877"/>
      <c r="TIC25" s="877"/>
      <c r="TID25" s="877"/>
      <c r="TIE25" s="877"/>
      <c r="TIF25" s="877"/>
      <c r="TIG25" s="877"/>
      <c r="TIH25" s="877"/>
      <c r="TII25" s="877"/>
      <c r="TIJ25" s="877"/>
      <c r="TIK25" s="877"/>
      <c r="TIL25" s="877"/>
      <c r="TIM25" s="877"/>
      <c r="TIN25" s="877"/>
      <c r="TIO25" s="877"/>
      <c r="TIP25" s="877"/>
      <c r="TIQ25" s="877"/>
      <c r="TIR25" s="877"/>
      <c r="TIS25" s="877"/>
      <c r="TIT25" s="877"/>
      <c r="TIU25" s="877"/>
      <c r="TIV25" s="877"/>
      <c r="TIW25" s="877"/>
      <c r="TIX25" s="877"/>
      <c r="TIY25" s="877"/>
      <c r="TIZ25" s="877"/>
      <c r="TJA25" s="877"/>
      <c r="TJB25" s="877"/>
      <c r="TJC25" s="877"/>
      <c r="TJD25" s="877"/>
      <c r="TJE25" s="877"/>
      <c r="TJF25" s="877"/>
      <c r="TJG25" s="877"/>
      <c r="TJH25" s="877"/>
      <c r="TJI25" s="877"/>
      <c r="TJJ25" s="877"/>
      <c r="TJK25" s="877"/>
      <c r="TJL25" s="877"/>
      <c r="TJM25" s="877"/>
      <c r="TJN25" s="877"/>
      <c r="TJO25" s="877"/>
      <c r="TJP25" s="877"/>
      <c r="TJQ25" s="877"/>
      <c r="TJR25" s="877"/>
      <c r="TJS25" s="877"/>
      <c r="TJT25" s="877"/>
      <c r="TJU25" s="877"/>
      <c r="TJV25" s="877"/>
      <c r="TJW25" s="877"/>
      <c r="TJX25" s="877"/>
      <c r="TJY25" s="877"/>
      <c r="TJZ25" s="877"/>
      <c r="TKA25" s="877"/>
      <c r="TKB25" s="877"/>
      <c r="TKC25" s="877"/>
      <c r="TKD25" s="877"/>
      <c r="TKE25" s="877"/>
      <c r="TKF25" s="877"/>
      <c r="TKG25" s="877"/>
      <c r="TKH25" s="877"/>
      <c r="TKI25" s="877"/>
      <c r="TKJ25" s="877"/>
      <c r="TKK25" s="877"/>
      <c r="TKL25" s="877"/>
      <c r="TKM25" s="877"/>
      <c r="TKN25" s="877"/>
      <c r="TKO25" s="877"/>
      <c r="TKP25" s="877"/>
      <c r="TKQ25" s="877"/>
      <c r="TKR25" s="877"/>
      <c r="TKS25" s="877"/>
      <c r="TKT25" s="877"/>
      <c r="TKU25" s="877"/>
      <c r="TKV25" s="877"/>
      <c r="TKW25" s="877"/>
      <c r="TKX25" s="877"/>
      <c r="TKY25" s="877"/>
      <c r="TKZ25" s="877"/>
      <c r="TLA25" s="877"/>
      <c r="TLB25" s="877"/>
      <c r="TLC25" s="877"/>
      <c r="TLD25" s="877"/>
      <c r="TLE25" s="877"/>
      <c r="TLF25" s="877"/>
      <c r="TLG25" s="877"/>
      <c r="TLH25" s="877"/>
      <c r="TLI25" s="877"/>
      <c r="TLJ25" s="877"/>
      <c r="TLK25" s="877"/>
      <c r="TLL25" s="877"/>
      <c r="TLM25" s="877"/>
      <c r="TLN25" s="877"/>
      <c r="TLO25" s="877"/>
      <c r="TLP25" s="877"/>
      <c r="TLQ25" s="877"/>
      <c r="TLR25" s="877"/>
      <c r="TLS25" s="877"/>
      <c r="TLT25" s="877"/>
      <c r="TLU25" s="877"/>
      <c r="TLV25" s="877"/>
      <c r="TLW25" s="877"/>
      <c r="TLX25" s="877"/>
      <c r="TLY25" s="877"/>
      <c r="TLZ25" s="877"/>
      <c r="TMA25" s="877"/>
      <c r="TMB25" s="877"/>
      <c r="TMC25" s="877"/>
      <c r="TMD25" s="877"/>
      <c r="TME25" s="877"/>
      <c r="TMF25" s="877"/>
      <c r="TMG25" s="877"/>
      <c r="TMH25" s="877"/>
      <c r="TMI25" s="877"/>
      <c r="TMJ25" s="877"/>
      <c r="TMK25" s="877"/>
      <c r="TML25" s="877"/>
      <c r="TMM25" s="877"/>
      <c r="TMN25" s="877"/>
      <c r="TMO25" s="877"/>
      <c r="TMP25" s="877"/>
      <c r="TMQ25" s="877"/>
      <c r="TMR25" s="877"/>
      <c r="TMS25" s="877"/>
      <c r="TMT25" s="877"/>
      <c r="TMU25" s="877"/>
      <c r="TMV25" s="877"/>
      <c r="TMW25" s="877"/>
      <c r="TMX25" s="877"/>
      <c r="TMY25" s="877"/>
      <c r="TMZ25" s="877"/>
      <c r="TNA25" s="877"/>
      <c r="TNB25" s="877"/>
      <c r="TNC25" s="877"/>
      <c r="TND25" s="877"/>
      <c r="TNE25" s="877"/>
      <c r="TNF25" s="877"/>
      <c r="TNG25" s="877"/>
      <c r="TNH25" s="877"/>
      <c r="TNI25" s="877"/>
      <c r="TNJ25" s="877"/>
      <c r="TNK25" s="877"/>
      <c r="TNL25" s="877"/>
      <c r="TNM25" s="877"/>
      <c r="TNN25" s="877"/>
      <c r="TNO25" s="877"/>
      <c r="TNP25" s="877"/>
      <c r="TNQ25" s="877"/>
      <c r="TNR25" s="877"/>
      <c r="TNS25" s="877"/>
      <c r="TNT25" s="877"/>
      <c r="TNU25" s="877"/>
      <c r="TNV25" s="877"/>
      <c r="TNW25" s="877"/>
      <c r="TNX25" s="877"/>
      <c r="TNY25" s="877"/>
      <c r="TNZ25" s="877"/>
      <c r="TOA25" s="877"/>
      <c r="TOB25" s="877"/>
      <c r="TOC25" s="877"/>
      <c r="TOD25" s="877"/>
      <c r="TOE25" s="877"/>
      <c r="TOF25" s="877"/>
      <c r="TOG25" s="877"/>
      <c r="TOH25" s="877"/>
      <c r="TOI25" s="877"/>
      <c r="TOJ25" s="877"/>
      <c r="TOK25" s="877"/>
      <c r="TOL25" s="877"/>
      <c r="TOM25" s="877"/>
      <c r="TON25" s="877"/>
      <c r="TOO25" s="877"/>
      <c r="TOP25" s="877"/>
      <c r="TOQ25" s="877"/>
      <c r="TOR25" s="877"/>
      <c r="TOS25" s="877"/>
      <c r="TOT25" s="877"/>
      <c r="TOU25" s="877"/>
      <c r="TOV25" s="877"/>
      <c r="TOW25" s="877"/>
      <c r="TOX25" s="877"/>
      <c r="TOY25" s="877"/>
      <c r="TOZ25" s="877"/>
      <c r="TPA25" s="877"/>
      <c r="TPB25" s="877"/>
      <c r="TPC25" s="877"/>
      <c r="TPD25" s="877"/>
      <c r="TPE25" s="877"/>
      <c r="TPF25" s="877"/>
      <c r="TPG25" s="877"/>
      <c r="TPH25" s="877"/>
      <c r="TPI25" s="877"/>
      <c r="TPJ25" s="877"/>
      <c r="TPK25" s="877"/>
      <c r="TPL25" s="877"/>
      <c r="TPM25" s="877"/>
      <c r="TPN25" s="877"/>
      <c r="TPO25" s="877"/>
      <c r="TPP25" s="877"/>
      <c r="TPQ25" s="877"/>
      <c r="TPR25" s="877"/>
      <c r="TPS25" s="877"/>
      <c r="TPT25" s="877"/>
      <c r="TPU25" s="877"/>
      <c r="TPV25" s="877"/>
      <c r="TPW25" s="877"/>
      <c r="TPX25" s="877"/>
      <c r="TPY25" s="877"/>
      <c r="TPZ25" s="877"/>
      <c r="TQA25" s="877"/>
      <c r="TQB25" s="877"/>
      <c r="TQC25" s="877"/>
      <c r="TQD25" s="877"/>
      <c r="TQE25" s="877"/>
      <c r="TQF25" s="877"/>
      <c r="TQG25" s="877"/>
      <c r="TQH25" s="877"/>
      <c r="TQI25" s="877"/>
      <c r="TQJ25" s="877"/>
      <c r="TQK25" s="877"/>
      <c r="TQL25" s="877"/>
      <c r="TQM25" s="877"/>
      <c r="TQN25" s="877"/>
      <c r="TQO25" s="877"/>
      <c r="TQP25" s="877"/>
      <c r="TQQ25" s="877"/>
      <c r="TQR25" s="877"/>
      <c r="TQS25" s="877"/>
      <c r="TQT25" s="877"/>
      <c r="TQU25" s="877"/>
      <c r="TQV25" s="877"/>
      <c r="TQW25" s="877"/>
      <c r="TQX25" s="877"/>
      <c r="TQY25" s="877"/>
      <c r="TQZ25" s="877"/>
      <c r="TRA25" s="877"/>
      <c r="TRB25" s="877"/>
      <c r="TRC25" s="877"/>
      <c r="TRD25" s="877"/>
      <c r="TRE25" s="877"/>
      <c r="TRF25" s="877"/>
      <c r="TRG25" s="877"/>
      <c r="TRH25" s="877"/>
      <c r="TRI25" s="877"/>
      <c r="TRJ25" s="877"/>
      <c r="TRK25" s="877"/>
      <c r="TRL25" s="877"/>
      <c r="TRM25" s="877"/>
      <c r="TRN25" s="877"/>
      <c r="TRO25" s="877"/>
      <c r="TRP25" s="877"/>
      <c r="TRQ25" s="877"/>
      <c r="TRR25" s="877"/>
      <c r="TRS25" s="877"/>
      <c r="TRT25" s="877"/>
      <c r="TRU25" s="877"/>
      <c r="TRV25" s="877"/>
      <c r="TRW25" s="877"/>
      <c r="TRX25" s="877"/>
      <c r="TRY25" s="877"/>
      <c r="TRZ25" s="877"/>
      <c r="TSA25" s="877"/>
      <c r="TSB25" s="877"/>
      <c r="TSC25" s="877"/>
      <c r="TSD25" s="877"/>
      <c r="TSE25" s="877"/>
      <c r="TSF25" s="877"/>
      <c r="TSG25" s="877"/>
      <c r="TSH25" s="877"/>
      <c r="TSI25" s="877"/>
      <c r="TSJ25" s="877"/>
      <c r="TSK25" s="877"/>
      <c r="TSL25" s="877"/>
      <c r="TSM25" s="877"/>
      <c r="TSN25" s="877"/>
      <c r="TSO25" s="877"/>
      <c r="TSP25" s="877"/>
      <c r="TSQ25" s="877"/>
      <c r="TSR25" s="877"/>
      <c r="TSS25" s="877"/>
      <c r="TST25" s="877"/>
      <c r="TSU25" s="877"/>
      <c r="TSV25" s="877"/>
      <c r="TSW25" s="877"/>
      <c r="TSX25" s="877"/>
      <c r="TSY25" s="877"/>
      <c r="TSZ25" s="877"/>
      <c r="TTA25" s="877"/>
      <c r="TTB25" s="877"/>
      <c r="TTC25" s="877"/>
      <c r="TTD25" s="877"/>
      <c r="TTE25" s="877"/>
      <c r="TTF25" s="877"/>
      <c r="TTG25" s="877"/>
      <c r="TTH25" s="877"/>
      <c r="TTI25" s="877"/>
      <c r="TTJ25" s="877"/>
      <c r="TTK25" s="877"/>
      <c r="TTL25" s="877"/>
      <c r="TTM25" s="877"/>
      <c r="TTN25" s="877"/>
      <c r="TTO25" s="877"/>
      <c r="TTP25" s="877"/>
      <c r="TTQ25" s="877"/>
      <c r="TTR25" s="877"/>
      <c r="TTS25" s="877"/>
      <c r="TTT25" s="877"/>
      <c r="TTU25" s="877"/>
      <c r="TTV25" s="877"/>
      <c r="TTW25" s="877"/>
      <c r="TTX25" s="877"/>
      <c r="TTY25" s="877"/>
      <c r="TTZ25" s="877"/>
      <c r="TUA25" s="877"/>
      <c r="TUB25" s="877"/>
      <c r="TUC25" s="877"/>
      <c r="TUD25" s="877"/>
      <c r="TUE25" s="877"/>
      <c r="TUF25" s="877"/>
      <c r="TUG25" s="877"/>
      <c r="TUH25" s="877"/>
      <c r="TUI25" s="877"/>
      <c r="TUJ25" s="877"/>
      <c r="TUK25" s="877"/>
      <c r="TUL25" s="877"/>
      <c r="TUM25" s="877"/>
      <c r="TUN25" s="877"/>
      <c r="TUO25" s="877"/>
      <c r="TUP25" s="877"/>
      <c r="TUQ25" s="877"/>
      <c r="TUR25" s="877"/>
      <c r="TUS25" s="877"/>
      <c r="TUT25" s="877"/>
      <c r="TUU25" s="877"/>
      <c r="TUV25" s="877"/>
      <c r="TUW25" s="877"/>
      <c r="TUX25" s="877"/>
      <c r="TUY25" s="877"/>
      <c r="TUZ25" s="877"/>
      <c r="TVA25" s="877"/>
      <c r="TVB25" s="877"/>
      <c r="TVC25" s="877"/>
      <c r="TVD25" s="877"/>
      <c r="TVE25" s="877"/>
      <c r="TVF25" s="877"/>
      <c r="TVG25" s="877"/>
      <c r="TVH25" s="877"/>
      <c r="TVI25" s="877"/>
      <c r="TVJ25" s="877"/>
      <c r="TVK25" s="877"/>
      <c r="TVL25" s="877"/>
      <c r="TVM25" s="877"/>
      <c r="TVN25" s="877"/>
      <c r="TVO25" s="877"/>
      <c r="TVP25" s="877"/>
      <c r="TVQ25" s="877"/>
      <c r="TVR25" s="877"/>
      <c r="TVS25" s="877"/>
      <c r="TVT25" s="877"/>
      <c r="TVU25" s="877"/>
      <c r="TVV25" s="877"/>
      <c r="TVW25" s="877"/>
      <c r="TVX25" s="877"/>
      <c r="TVY25" s="877"/>
      <c r="TVZ25" s="877"/>
      <c r="TWA25" s="877"/>
      <c r="TWB25" s="877"/>
      <c r="TWC25" s="877"/>
      <c r="TWD25" s="877"/>
      <c r="TWE25" s="877"/>
      <c r="TWF25" s="877"/>
      <c r="TWG25" s="877"/>
      <c r="TWH25" s="877"/>
      <c r="TWI25" s="877"/>
      <c r="TWJ25" s="877"/>
      <c r="TWK25" s="877"/>
      <c r="TWL25" s="877"/>
      <c r="TWM25" s="877"/>
      <c r="TWN25" s="877"/>
      <c r="TWO25" s="877"/>
      <c r="TWP25" s="877"/>
      <c r="TWQ25" s="877"/>
      <c r="TWR25" s="877"/>
      <c r="TWS25" s="877"/>
      <c r="TWT25" s="877"/>
      <c r="TWU25" s="877"/>
      <c r="TWV25" s="877"/>
      <c r="TWW25" s="877"/>
      <c r="TWX25" s="877"/>
      <c r="TWY25" s="877"/>
      <c r="TWZ25" s="877"/>
      <c r="TXA25" s="877"/>
      <c r="TXB25" s="877"/>
      <c r="TXC25" s="877"/>
      <c r="TXD25" s="877"/>
      <c r="TXE25" s="877"/>
      <c r="TXF25" s="877"/>
      <c r="TXG25" s="877"/>
      <c r="TXH25" s="877"/>
      <c r="TXI25" s="877"/>
      <c r="TXJ25" s="877"/>
      <c r="TXK25" s="877"/>
      <c r="TXL25" s="877"/>
      <c r="TXM25" s="877"/>
      <c r="TXN25" s="877"/>
      <c r="TXO25" s="877"/>
      <c r="TXP25" s="877"/>
      <c r="TXQ25" s="877"/>
      <c r="TXR25" s="877"/>
      <c r="TXS25" s="877"/>
      <c r="TXT25" s="877"/>
      <c r="TXU25" s="877"/>
      <c r="TXV25" s="877"/>
      <c r="TXW25" s="877"/>
      <c r="TXX25" s="877"/>
      <c r="TXY25" s="877"/>
      <c r="TXZ25" s="877"/>
      <c r="TYA25" s="877"/>
      <c r="TYB25" s="877"/>
      <c r="TYC25" s="877"/>
      <c r="TYD25" s="877"/>
      <c r="TYE25" s="877"/>
      <c r="TYF25" s="877"/>
      <c r="TYG25" s="877"/>
      <c r="TYH25" s="877"/>
      <c r="TYI25" s="877"/>
      <c r="TYJ25" s="877"/>
      <c r="TYK25" s="877"/>
      <c r="TYL25" s="877"/>
      <c r="TYM25" s="877"/>
      <c r="TYN25" s="877"/>
      <c r="TYO25" s="877"/>
      <c r="TYP25" s="877"/>
      <c r="TYQ25" s="877"/>
      <c r="TYR25" s="877"/>
      <c r="TYS25" s="877"/>
      <c r="TYT25" s="877"/>
      <c r="TYU25" s="877"/>
      <c r="TYV25" s="877"/>
      <c r="TYW25" s="877"/>
      <c r="TYX25" s="877"/>
      <c r="TYY25" s="877"/>
      <c r="TYZ25" s="877"/>
      <c r="TZA25" s="877"/>
      <c r="TZB25" s="877"/>
      <c r="TZC25" s="877"/>
      <c r="TZD25" s="877"/>
      <c r="TZE25" s="877"/>
      <c r="TZF25" s="877"/>
      <c r="TZG25" s="877"/>
      <c r="TZH25" s="877"/>
      <c r="TZI25" s="877"/>
      <c r="TZJ25" s="877"/>
      <c r="TZK25" s="877"/>
      <c r="TZL25" s="877"/>
      <c r="TZM25" s="877"/>
      <c r="TZN25" s="877"/>
      <c r="TZO25" s="877"/>
      <c r="TZP25" s="877"/>
      <c r="TZQ25" s="877"/>
      <c r="TZR25" s="877"/>
      <c r="TZS25" s="877"/>
      <c r="TZT25" s="877"/>
      <c r="TZU25" s="877"/>
      <c r="TZV25" s="877"/>
      <c r="TZW25" s="877"/>
      <c r="TZX25" s="877"/>
      <c r="TZY25" s="877"/>
      <c r="TZZ25" s="877"/>
      <c r="UAA25" s="877"/>
      <c r="UAB25" s="877"/>
      <c r="UAC25" s="877"/>
      <c r="UAD25" s="877"/>
      <c r="UAE25" s="877"/>
      <c r="UAF25" s="877"/>
      <c r="UAG25" s="877"/>
      <c r="UAH25" s="877"/>
      <c r="UAI25" s="877"/>
      <c r="UAJ25" s="877"/>
      <c r="UAK25" s="877"/>
      <c r="UAL25" s="877"/>
      <c r="UAM25" s="877"/>
      <c r="UAN25" s="877"/>
      <c r="UAO25" s="877"/>
      <c r="UAP25" s="877"/>
      <c r="UAQ25" s="877"/>
      <c r="UAR25" s="877"/>
      <c r="UAS25" s="877"/>
      <c r="UAT25" s="877"/>
      <c r="UAU25" s="877"/>
      <c r="UAV25" s="877"/>
      <c r="UAW25" s="877"/>
      <c r="UAX25" s="877"/>
      <c r="UAY25" s="877"/>
      <c r="UAZ25" s="877"/>
      <c r="UBA25" s="877"/>
      <c r="UBB25" s="877"/>
      <c r="UBC25" s="877"/>
      <c r="UBD25" s="877"/>
      <c r="UBE25" s="877"/>
      <c r="UBF25" s="877"/>
      <c r="UBG25" s="877"/>
      <c r="UBH25" s="877"/>
      <c r="UBI25" s="877"/>
      <c r="UBJ25" s="877"/>
      <c r="UBK25" s="877"/>
      <c r="UBL25" s="877"/>
      <c r="UBM25" s="877"/>
      <c r="UBN25" s="877"/>
      <c r="UBO25" s="877"/>
      <c r="UBP25" s="877"/>
      <c r="UBQ25" s="877"/>
      <c r="UBR25" s="877"/>
      <c r="UBS25" s="877"/>
      <c r="UBT25" s="877"/>
      <c r="UBU25" s="877"/>
      <c r="UBV25" s="877"/>
      <c r="UBW25" s="877"/>
      <c r="UBX25" s="877"/>
      <c r="UBY25" s="877"/>
      <c r="UBZ25" s="877"/>
      <c r="UCA25" s="877"/>
      <c r="UCB25" s="877"/>
      <c r="UCC25" s="877"/>
      <c r="UCD25" s="877"/>
      <c r="UCE25" s="877"/>
      <c r="UCF25" s="877"/>
      <c r="UCG25" s="877"/>
      <c r="UCH25" s="877"/>
      <c r="UCI25" s="877"/>
      <c r="UCJ25" s="877"/>
      <c r="UCK25" s="877"/>
      <c r="UCL25" s="877"/>
      <c r="UCM25" s="877"/>
      <c r="UCN25" s="877"/>
      <c r="UCO25" s="877"/>
      <c r="UCP25" s="877"/>
      <c r="UCQ25" s="877"/>
      <c r="UCR25" s="877"/>
      <c r="UCS25" s="877"/>
      <c r="UCT25" s="877"/>
      <c r="UCU25" s="877"/>
      <c r="UCV25" s="877"/>
      <c r="UCW25" s="877"/>
      <c r="UCX25" s="877"/>
      <c r="UCY25" s="877"/>
      <c r="UCZ25" s="877"/>
      <c r="UDA25" s="877"/>
      <c r="UDB25" s="877"/>
      <c r="UDC25" s="877"/>
      <c r="UDD25" s="877"/>
      <c r="UDE25" s="877"/>
      <c r="UDF25" s="877"/>
      <c r="UDG25" s="877"/>
      <c r="UDH25" s="877"/>
      <c r="UDI25" s="877"/>
      <c r="UDJ25" s="877"/>
      <c r="UDK25" s="877"/>
      <c r="UDL25" s="877"/>
      <c r="UDM25" s="877"/>
      <c r="UDN25" s="877"/>
      <c r="UDO25" s="877"/>
      <c r="UDP25" s="877"/>
      <c r="UDQ25" s="877"/>
      <c r="UDR25" s="877"/>
      <c r="UDS25" s="877"/>
      <c r="UDT25" s="877"/>
      <c r="UDU25" s="877"/>
      <c r="UDV25" s="877"/>
      <c r="UDW25" s="877"/>
      <c r="UDX25" s="877"/>
      <c r="UDY25" s="877"/>
      <c r="UDZ25" s="877"/>
      <c r="UEA25" s="877"/>
      <c r="UEB25" s="877"/>
      <c r="UEC25" s="877"/>
      <c r="UED25" s="877"/>
      <c r="UEE25" s="877"/>
      <c r="UEF25" s="877"/>
      <c r="UEG25" s="877"/>
      <c r="UEH25" s="877"/>
      <c r="UEI25" s="877"/>
      <c r="UEJ25" s="877"/>
      <c r="UEK25" s="877"/>
      <c r="UEL25" s="877"/>
      <c r="UEM25" s="877"/>
      <c r="UEN25" s="877"/>
      <c r="UEO25" s="877"/>
      <c r="UEP25" s="877"/>
      <c r="UEQ25" s="877"/>
      <c r="UER25" s="877"/>
      <c r="UES25" s="877"/>
      <c r="UET25" s="877"/>
      <c r="UEU25" s="877"/>
      <c r="UEV25" s="877"/>
      <c r="UEW25" s="877"/>
      <c r="UEX25" s="877"/>
      <c r="UEY25" s="877"/>
      <c r="UEZ25" s="877"/>
      <c r="UFA25" s="877"/>
      <c r="UFB25" s="877"/>
      <c r="UFC25" s="877"/>
      <c r="UFD25" s="877"/>
      <c r="UFE25" s="877"/>
      <c r="UFF25" s="877"/>
      <c r="UFG25" s="877"/>
      <c r="UFH25" s="877"/>
      <c r="UFI25" s="877"/>
      <c r="UFJ25" s="877"/>
      <c r="UFK25" s="877"/>
      <c r="UFL25" s="877"/>
      <c r="UFM25" s="877"/>
      <c r="UFN25" s="877"/>
      <c r="UFO25" s="877"/>
      <c r="UFP25" s="877"/>
      <c r="UFQ25" s="877"/>
      <c r="UFR25" s="877"/>
      <c r="UFS25" s="877"/>
      <c r="UFT25" s="877"/>
      <c r="UFU25" s="877"/>
      <c r="UFV25" s="877"/>
      <c r="UFW25" s="877"/>
      <c r="UFX25" s="877"/>
      <c r="UFY25" s="877"/>
      <c r="UFZ25" s="877"/>
      <c r="UGA25" s="877"/>
      <c r="UGB25" s="877"/>
      <c r="UGC25" s="877"/>
      <c r="UGD25" s="877"/>
      <c r="UGE25" s="877"/>
      <c r="UGF25" s="877"/>
      <c r="UGG25" s="877"/>
      <c r="UGH25" s="877"/>
      <c r="UGI25" s="877"/>
      <c r="UGJ25" s="877"/>
      <c r="UGK25" s="877"/>
      <c r="UGL25" s="877"/>
      <c r="UGM25" s="877"/>
      <c r="UGN25" s="877"/>
      <c r="UGO25" s="877"/>
      <c r="UGP25" s="877"/>
      <c r="UGQ25" s="877"/>
      <c r="UGR25" s="877"/>
      <c r="UGS25" s="877"/>
      <c r="UGT25" s="877"/>
      <c r="UGU25" s="877"/>
      <c r="UGV25" s="877"/>
      <c r="UGW25" s="877"/>
      <c r="UGX25" s="877"/>
      <c r="UGY25" s="877"/>
      <c r="UGZ25" s="877"/>
      <c r="UHA25" s="877"/>
      <c r="UHB25" s="877"/>
      <c r="UHC25" s="877"/>
      <c r="UHD25" s="877"/>
      <c r="UHE25" s="877"/>
      <c r="UHF25" s="877"/>
      <c r="UHG25" s="877"/>
      <c r="UHH25" s="877"/>
      <c r="UHI25" s="877"/>
      <c r="UHJ25" s="877"/>
      <c r="UHK25" s="877"/>
      <c r="UHL25" s="877"/>
      <c r="UHM25" s="877"/>
      <c r="UHN25" s="877"/>
      <c r="UHO25" s="877"/>
      <c r="UHP25" s="877"/>
      <c r="UHQ25" s="877"/>
      <c r="UHR25" s="877"/>
      <c r="UHS25" s="877"/>
      <c r="UHT25" s="877"/>
      <c r="UHU25" s="877"/>
      <c r="UHV25" s="877"/>
      <c r="UHW25" s="877"/>
      <c r="UHX25" s="877"/>
      <c r="UHY25" s="877"/>
      <c r="UHZ25" s="877"/>
      <c r="UIA25" s="877"/>
      <c r="UIB25" s="877"/>
      <c r="UIC25" s="877"/>
      <c r="UID25" s="877"/>
      <c r="UIE25" s="877"/>
      <c r="UIF25" s="877"/>
      <c r="UIG25" s="877"/>
      <c r="UIH25" s="877"/>
      <c r="UII25" s="877"/>
      <c r="UIJ25" s="877"/>
      <c r="UIK25" s="877"/>
      <c r="UIL25" s="877"/>
      <c r="UIM25" s="877"/>
      <c r="UIN25" s="877"/>
      <c r="UIO25" s="877"/>
      <c r="UIP25" s="877"/>
      <c r="UIQ25" s="877"/>
      <c r="UIR25" s="877"/>
      <c r="UIS25" s="877"/>
      <c r="UIT25" s="877"/>
      <c r="UIU25" s="877"/>
      <c r="UIV25" s="877"/>
      <c r="UIW25" s="877"/>
      <c r="UIX25" s="877"/>
      <c r="UIY25" s="877"/>
      <c r="UIZ25" s="877"/>
      <c r="UJA25" s="877"/>
      <c r="UJB25" s="877"/>
      <c r="UJC25" s="877"/>
      <c r="UJD25" s="877"/>
      <c r="UJE25" s="877"/>
      <c r="UJF25" s="877"/>
      <c r="UJG25" s="877"/>
      <c r="UJH25" s="877"/>
      <c r="UJI25" s="877"/>
      <c r="UJJ25" s="877"/>
      <c r="UJK25" s="877"/>
      <c r="UJL25" s="877"/>
      <c r="UJM25" s="877"/>
      <c r="UJN25" s="877"/>
      <c r="UJO25" s="877"/>
      <c r="UJP25" s="877"/>
      <c r="UJQ25" s="877"/>
      <c r="UJR25" s="877"/>
      <c r="UJS25" s="877"/>
      <c r="UJT25" s="877"/>
      <c r="UJU25" s="877"/>
      <c r="UJV25" s="877"/>
      <c r="UJW25" s="877"/>
      <c r="UJX25" s="877"/>
      <c r="UJY25" s="877"/>
      <c r="UJZ25" s="877"/>
      <c r="UKA25" s="877"/>
      <c r="UKB25" s="877"/>
      <c r="UKC25" s="877"/>
      <c r="UKD25" s="877"/>
      <c r="UKE25" s="877"/>
      <c r="UKF25" s="877"/>
      <c r="UKG25" s="877"/>
      <c r="UKH25" s="877"/>
      <c r="UKI25" s="877"/>
      <c r="UKJ25" s="877"/>
      <c r="UKK25" s="877"/>
      <c r="UKL25" s="877"/>
      <c r="UKM25" s="877"/>
      <c r="UKN25" s="877"/>
      <c r="UKO25" s="877"/>
      <c r="UKP25" s="877"/>
      <c r="UKQ25" s="877"/>
      <c r="UKR25" s="877"/>
      <c r="UKS25" s="877"/>
      <c r="UKT25" s="877"/>
      <c r="UKU25" s="877"/>
      <c r="UKV25" s="877"/>
      <c r="UKW25" s="877"/>
      <c r="UKX25" s="877"/>
      <c r="UKY25" s="877"/>
      <c r="UKZ25" s="877"/>
      <c r="ULA25" s="877"/>
      <c r="ULB25" s="877"/>
      <c r="ULC25" s="877"/>
      <c r="ULD25" s="877"/>
      <c r="ULE25" s="877"/>
      <c r="ULF25" s="877"/>
      <c r="ULG25" s="877"/>
      <c r="ULH25" s="877"/>
      <c r="ULI25" s="877"/>
      <c r="ULJ25" s="877"/>
      <c r="ULK25" s="877"/>
      <c r="ULL25" s="877"/>
      <c r="ULM25" s="877"/>
      <c r="ULN25" s="877"/>
      <c r="ULO25" s="877"/>
      <c r="ULP25" s="877"/>
      <c r="ULQ25" s="877"/>
      <c r="ULR25" s="877"/>
      <c r="ULS25" s="877"/>
      <c r="ULT25" s="877"/>
      <c r="ULU25" s="877"/>
      <c r="ULV25" s="877"/>
      <c r="ULW25" s="877"/>
      <c r="ULX25" s="877"/>
      <c r="ULY25" s="877"/>
      <c r="ULZ25" s="877"/>
      <c r="UMA25" s="877"/>
      <c r="UMB25" s="877"/>
      <c r="UMC25" s="877"/>
      <c r="UMD25" s="877"/>
      <c r="UME25" s="877"/>
      <c r="UMF25" s="877"/>
      <c r="UMG25" s="877"/>
      <c r="UMH25" s="877"/>
      <c r="UMI25" s="877"/>
      <c r="UMJ25" s="877"/>
      <c r="UMK25" s="877"/>
      <c r="UML25" s="877"/>
      <c r="UMM25" s="877"/>
      <c r="UMN25" s="877"/>
      <c r="UMO25" s="877"/>
      <c r="UMP25" s="877"/>
      <c r="UMQ25" s="877"/>
      <c r="UMR25" s="877"/>
      <c r="UMS25" s="877"/>
      <c r="UMT25" s="877"/>
      <c r="UMU25" s="877"/>
      <c r="UMV25" s="877"/>
      <c r="UMW25" s="877"/>
      <c r="UMX25" s="877"/>
      <c r="UMY25" s="877"/>
      <c r="UMZ25" s="877"/>
      <c r="UNA25" s="877"/>
      <c r="UNB25" s="877"/>
      <c r="UNC25" s="877"/>
      <c r="UND25" s="877"/>
      <c r="UNE25" s="877"/>
      <c r="UNF25" s="877"/>
      <c r="UNG25" s="877"/>
      <c r="UNH25" s="877"/>
      <c r="UNI25" s="877"/>
      <c r="UNJ25" s="877"/>
      <c r="UNK25" s="877"/>
      <c r="UNL25" s="877"/>
      <c r="UNM25" s="877"/>
      <c r="UNN25" s="877"/>
      <c r="UNO25" s="877"/>
      <c r="UNP25" s="877"/>
      <c r="UNQ25" s="877"/>
      <c r="UNR25" s="877"/>
      <c r="UNS25" s="877"/>
      <c r="UNT25" s="877"/>
      <c r="UNU25" s="877"/>
      <c r="UNV25" s="877"/>
      <c r="UNW25" s="877"/>
      <c r="UNX25" s="877"/>
      <c r="UNY25" s="877"/>
      <c r="UNZ25" s="877"/>
      <c r="UOA25" s="877"/>
      <c r="UOB25" s="877"/>
      <c r="UOC25" s="877"/>
      <c r="UOD25" s="877"/>
      <c r="UOE25" s="877"/>
      <c r="UOF25" s="877"/>
      <c r="UOG25" s="877"/>
      <c r="UOH25" s="877"/>
      <c r="UOI25" s="877"/>
      <c r="UOJ25" s="877"/>
      <c r="UOK25" s="877"/>
      <c r="UOL25" s="877"/>
      <c r="UOM25" s="877"/>
      <c r="UON25" s="877"/>
      <c r="UOO25" s="877"/>
      <c r="UOP25" s="877"/>
      <c r="UOQ25" s="877"/>
      <c r="UOR25" s="877"/>
      <c r="UOS25" s="877"/>
      <c r="UOT25" s="877"/>
      <c r="UOU25" s="877"/>
      <c r="UOV25" s="877"/>
      <c r="UOW25" s="877"/>
      <c r="UOX25" s="877"/>
      <c r="UOY25" s="877"/>
      <c r="UOZ25" s="877"/>
      <c r="UPA25" s="877"/>
      <c r="UPB25" s="877"/>
      <c r="UPC25" s="877"/>
      <c r="UPD25" s="877"/>
      <c r="UPE25" s="877"/>
      <c r="UPF25" s="877"/>
      <c r="UPG25" s="877"/>
      <c r="UPH25" s="877"/>
      <c r="UPI25" s="877"/>
      <c r="UPJ25" s="877"/>
      <c r="UPK25" s="877"/>
      <c r="UPL25" s="877"/>
      <c r="UPM25" s="877"/>
      <c r="UPN25" s="877"/>
      <c r="UPO25" s="877"/>
      <c r="UPP25" s="877"/>
      <c r="UPQ25" s="877"/>
      <c r="UPR25" s="877"/>
      <c r="UPS25" s="877"/>
      <c r="UPT25" s="877"/>
      <c r="UPU25" s="877"/>
      <c r="UPV25" s="877"/>
      <c r="UPW25" s="877"/>
      <c r="UPX25" s="877"/>
      <c r="UPY25" s="877"/>
      <c r="UPZ25" s="877"/>
      <c r="UQA25" s="877"/>
      <c r="UQB25" s="877"/>
      <c r="UQC25" s="877"/>
      <c r="UQD25" s="877"/>
      <c r="UQE25" s="877"/>
      <c r="UQF25" s="877"/>
      <c r="UQG25" s="877"/>
      <c r="UQH25" s="877"/>
      <c r="UQI25" s="877"/>
      <c r="UQJ25" s="877"/>
      <c r="UQK25" s="877"/>
      <c r="UQL25" s="877"/>
      <c r="UQM25" s="877"/>
      <c r="UQN25" s="877"/>
      <c r="UQO25" s="877"/>
      <c r="UQP25" s="877"/>
      <c r="UQQ25" s="877"/>
      <c r="UQR25" s="877"/>
      <c r="UQS25" s="877"/>
      <c r="UQT25" s="877"/>
      <c r="UQU25" s="877"/>
      <c r="UQV25" s="877"/>
      <c r="UQW25" s="877"/>
      <c r="UQX25" s="877"/>
      <c r="UQY25" s="877"/>
      <c r="UQZ25" s="877"/>
      <c r="URA25" s="877"/>
      <c r="URB25" s="877"/>
      <c r="URC25" s="877"/>
      <c r="URD25" s="877"/>
      <c r="URE25" s="877"/>
      <c r="URF25" s="877"/>
      <c r="URG25" s="877"/>
      <c r="URH25" s="877"/>
      <c r="URI25" s="877"/>
      <c r="URJ25" s="877"/>
      <c r="URK25" s="877"/>
      <c r="URL25" s="877"/>
      <c r="URM25" s="877"/>
      <c r="URN25" s="877"/>
      <c r="URO25" s="877"/>
      <c r="URP25" s="877"/>
      <c r="URQ25" s="877"/>
      <c r="URR25" s="877"/>
      <c r="URS25" s="877"/>
      <c r="URT25" s="877"/>
      <c r="URU25" s="877"/>
      <c r="URV25" s="877"/>
      <c r="URW25" s="877"/>
      <c r="URX25" s="877"/>
      <c r="URY25" s="877"/>
      <c r="URZ25" s="877"/>
      <c r="USA25" s="877"/>
      <c r="USB25" s="877"/>
      <c r="USC25" s="877"/>
      <c r="USD25" s="877"/>
      <c r="USE25" s="877"/>
      <c r="USF25" s="877"/>
      <c r="USG25" s="877"/>
      <c r="USH25" s="877"/>
      <c r="USI25" s="877"/>
      <c r="USJ25" s="877"/>
      <c r="USK25" s="877"/>
      <c r="USL25" s="877"/>
      <c r="USM25" s="877"/>
      <c r="USN25" s="877"/>
      <c r="USO25" s="877"/>
      <c r="USP25" s="877"/>
      <c r="USQ25" s="877"/>
      <c r="USR25" s="877"/>
      <c r="USS25" s="877"/>
      <c r="UST25" s="877"/>
      <c r="USU25" s="877"/>
      <c r="USV25" s="877"/>
      <c r="USW25" s="877"/>
      <c r="USX25" s="877"/>
      <c r="USY25" s="877"/>
      <c r="USZ25" s="877"/>
      <c r="UTA25" s="877"/>
      <c r="UTB25" s="877"/>
      <c r="UTC25" s="877"/>
      <c r="UTD25" s="877"/>
      <c r="UTE25" s="877"/>
      <c r="UTF25" s="877"/>
      <c r="UTG25" s="877"/>
      <c r="UTH25" s="877"/>
      <c r="UTI25" s="877"/>
      <c r="UTJ25" s="877"/>
      <c r="UTK25" s="877"/>
      <c r="UTL25" s="877"/>
      <c r="UTM25" s="877"/>
      <c r="UTN25" s="877"/>
      <c r="UTO25" s="877"/>
      <c r="UTP25" s="877"/>
      <c r="UTQ25" s="877"/>
      <c r="UTR25" s="877"/>
      <c r="UTS25" s="877"/>
      <c r="UTT25" s="877"/>
      <c r="UTU25" s="877"/>
      <c r="UTV25" s="877"/>
      <c r="UTW25" s="877"/>
      <c r="UTX25" s="877"/>
      <c r="UTY25" s="877"/>
      <c r="UTZ25" s="877"/>
      <c r="UUA25" s="877"/>
      <c r="UUB25" s="877"/>
      <c r="UUC25" s="877"/>
      <c r="UUD25" s="877"/>
      <c r="UUE25" s="877"/>
      <c r="UUF25" s="877"/>
      <c r="UUG25" s="877"/>
      <c r="UUH25" s="877"/>
      <c r="UUI25" s="877"/>
      <c r="UUJ25" s="877"/>
      <c r="UUK25" s="877"/>
      <c r="UUL25" s="877"/>
      <c r="UUM25" s="877"/>
      <c r="UUN25" s="877"/>
      <c r="UUO25" s="877"/>
      <c r="UUP25" s="877"/>
      <c r="UUQ25" s="877"/>
      <c r="UUR25" s="877"/>
      <c r="UUS25" s="877"/>
      <c r="UUT25" s="877"/>
      <c r="UUU25" s="877"/>
      <c r="UUV25" s="877"/>
      <c r="UUW25" s="877"/>
      <c r="UUX25" s="877"/>
      <c r="UUY25" s="877"/>
      <c r="UUZ25" s="877"/>
      <c r="UVA25" s="877"/>
      <c r="UVB25" s="877"/>
      <c r="UVC25" s="877"/>
      <c r="UVD25" s="877"/>
      <c r="UVE25" s="877"/>
      <c r="UVF25" s="877"/>
      <c r="UVG25" s="877"/>
      <c r="UVH25" s="877"/>
      <c r="UVI25" s="877"/>
      <c r="UVJ25" s="877"/>
      <c r="UVK25" s="877"/>
      <c r="UVL25" s="877"/>
      <c r="UVM25" s="877"/>
      <c r="UVN25" s="877"/>
      <c r="UVO25" s="877"/>
      <c r="UVP25" s="877"/>
      <c r="UVQ25" s="877"/>
      <c r="UVR25" s="877"/>
      <c r="UVS25" s="877"/>
      <c r="UVT25" s="877"/>
      <c r="UVU25" s="877"/>
      <c r="UVV25" s="877"/>
      <c r="UVW25" s="877"/>
      <c r="UVX25" s="877"/>
      <c r="UVY25" s="877"/>
      <c r="UVZ25" s="877"/>
      <c r="UWA25" s="877"/>
      <c r="UWB25" s="877"/>
      <c r="UWC25" s="877"/>
      <c r="UWD25" s="877"/>
      <c r="UWE25" s="877"/>
      <c r="UWF25" s="877"/>
      <c r="UWG25" s="877"/>
      <c r="UWH25" s="877"/>
      <c r="UWI25" s="877"/>
      <c r="UWJ25" s="877"/>
      <c r="UWK25" s="877"/>
      <c r="UWL25" s="877"/>
      <c r="UWM25" s="877"/>
      <c r="UWN25" s="877"/>
      <c r="UWO25" s="877"/>
      <c r="UWP25" s="877"/>
      <c r="UWQ25" s="877"/>
      <c r="UWR25" s="877"/>
      <c r="UWS25" s="877"/>
      <c r="UWT25" s="877"/>
      <c r="UWU25" s="877"/>
      <c r="UWV25" s="877"/>
      <c r="UWW25" s="877"/>
      <c r="UWX25" s="877"/>
      <c r="UWY25" s="877"/>
      <c r="UWZ25" s="877"/>
      <c r="UXA25" s="877"/>
      <c r="UXB25" s="877"/>
      <c r="UXC25" s="877"/>
      <c r="UXD25" s="877"/>
      <c r="UXE25" s="877"/>
      <c r="UXF25" s="877"/>
      <c r="UXG25" s="877"/>
      <c r="UXH25" s="877"/>
      <c r="UXI25" s="877"/>
      <c r="UXJ25" s="877"/>
      <c r="UXK25" s="877"/>
      <c r="UXL25" s="877"/>
      <c r="UXM25" s="877"/>
      <c r="UXN25" s="877"/>
      <c r="UXO25" s="877"/>
      <c r="UXP25" s="877"/>
      <c r="UXQ25" s="877"/>
      <c r="UXR25" s="877"/>
      <c r="UXS25" s="877"/>
      <c r="UXT25" s="877"/>
      <c r="UXU25" s="877"/>
      <c r="UXV25" s="877"/>
      <c r="UXW25" s="877"/>
      <c r="UXX25" s="877"/>
      <c r="UXY25" s="877"/>
      <c r="UXZ25" s="877"/>
      <c r="UYA25" s="877"/>
      <c r="UYB25" s="877"/>
      <c r="UYC25" s="877"/>
      <c r="UYD25" s="877"/>
      <c r="UYE25" s="877"/>
      <c r="UYF25" s="877"/>
      <c r="UYG25" s="877"/>
      <c r="UYH25" s="877"/>
      <c r="UYI25" s="877"/>
      <c r="UYJ25" s="877"/>
      <c r="UYK25" s="877"/>
      <c r="UYL25" s="877"/>
      <c r="UYM25" s="877"/>
      <c r="UYN25" s="877"/>
      <c r="UYO25" s="877"/>
      <c r="UYP25" s="877"/>
      <c r="UYQ25" s="877"/>
      <c r="UYR25" s="877"/>
      <c r="UYS25" s="877"/>
      <c r="UYT25" s="877"/>
      <c r="UYU25" s="877"/>
      <c r="UYV25" s="877"/>
      <c r="UYW25" s="877"/>
      <c r="UYX25" s="877"/>
      <c r="UYY25" s="877"/>
      <c r="UYZ25" s="877"/>
      <c r="UZA25" s="877"/>
      <c r="UZB25" s="877"/>
      <c r="UZC25" s="877"/>
      <c r="UZD25" s="877"/>
      <c r="UZE25" s="877"/>
      <c r="UZF25" s="877"/>
      <c r="UZG25" s="877"/>
      <c r="UZH25" s="877"/>
      <c r="UZI25" s="877"/>
      <c r="UZJ25" s="877"/>
      <c r="UZK25" s="877"/>
      <c r="UZL25" s="877"/>
      <c r="UZM25" s="877"/>
      <c r="UZN25" s="877"/>
      <c r="UZO25" s="877"/>
      <c r="UZP25" s="877"/>
      <c r="UZQ25" s="877"/>
      <c r="UZR25" s="877"/>
      <c r="UZS25" s="877"/>
      <c r="UZT25" s="877"/>
      <c r="UZU25" s="877"/>
      <c r="UZV25" s="877"/>
      <c r="UZW25" s="877"/>
      <c r="UZX25" s="877"/>
      <c r="UZY25" s="877"/>
      <c r="UZZ25" s="877"/>
      <c r="VAA25" s="877"/>
      <c r="VAB25" s="877"/>
      <c r="VAC25" s="877"/>
      <c r="VAD25" s="877"/>
      <c r="VAE25" s="877"/>
      <c r="VAF25" s="877"/>
      <c r="VAG25" s="877"/>
      <c r="VAH25" s="877"/>
      <c r="VAI25" s="877"/>
      <c r="VAJ25" s="877"/>
      <c r="VAK25" s="877"/>
      <c r="VAL25" s="877"/>
      <c r="VAM25" s="877"/>
      <c r="VAN25" s="877"/>
      <c r="VAO25" s="877"/>
      <c r="VAP25" s="877"/>
      <c r="VAQ25" s="877"/>
      <c r="VAR25" s="877"/>
      <c r="VAS25" s="877"/>
      <c r="VAT25" s="877"/>
      <c r="VAU25" s="877"/>
      <c r="VAV25" s="877"/>
      <c r="VAW25" s="877"/>
      <c r="VAX25" s="877"/>
      <c r="VAY25" s="877"/>
      <c r="VAZ25" s="877"/>
      <c r="VBA25" s="877"/>
      <c r="VBB25" s="877"/>
      <c r="VBC25" s="877"/>
      <c r="VBD25" s="877"/>
      <c r="VBE25" s="877"/>
      <c r="VBF25" s="877"/>
      <c r="VBG25" s="877"/>
      <c r="VBH25" s="877"/>
      <c r="VBI25" s="877"/>
      <c r="VBJ25" s="877"/>
      <c r="VBK25" s="877"/>
      <c r="VBL25" s="877"/>
      <c r="VBM25" s="877"/>
      <c r="VBN25" s="877"/>
      <c r="VBO25" s="877"/>
      <c r="VBP25" s="877"/>
      <c r="VBQ25" s="877"/>
      <c r="VBR25" s="877"/>
      <c r="VBS25" s="877"/>
      <c r="VBT25" s="877"/>
      <c r="VBU25" s="877"/>
      <c r="VBV25" s="877"/>
      <c r="VBW25" s="877"/>
      <c r="VBX25" s="877"/>
      <c r="VBY25" s="877"/>
      <c r="VBZ25" s="877"/>
      <c r="VCA25" s="877"/>
      <c r="VCB25" s="877"/>
      <c r="VCC25" s="877"/>
      <c r="VCD25" s="877"/>
      <c r="VCE25" s="877"/>
      <c r="VCF25" s="877"/>
      <c r="VCG25" s="877"/>
      <c r="VCH25" s="877"/>
      <c r="VCI25" s="877"/>
      <c r="VCJ25" s="877"/>
      <c r="VCK25" s="877"/>
      <c r="VCL25" s="877"/>
      <c r="VCM25" s="877"/>
      <c r="VCN25" s="877"/>
      <c r="VCO25" s="877"/>
      <c r="VCP25" s="877"/>
      <c r="VCQ25" s="877"/>
      <c r="VCR25" s="877"/>
      <c r="VCS25" s="877"/>
      <c r="VCT25" s="877"/>
      <c r="VCU25" s="877"/>
      <c r="VCV25" s="877"/>
      <c r="VCW25" s="877"/>
      <c r="VCX25" s="877"/>
      <c r="VCY25" s="877"/>
      <c r="VCZ25" s="877"/>
      <c r="VDA25" s="877"/>
      <c r="VDB25" s="877"/>
      <c r="VDC25" s="877"/>
      <c r="VDD25" s="877"/>
      <c r="VDE25" s="877"/>
      <c r="VDF25" s="877"/>
      <c r="VDG25" s="877"/>
      <c r="VDH25" s="877"/>
      <c r="VDI25" s="877"/>
      <c r="VDJ25" s="877"/>
      <c r="VDK25" s="877"/>
      <c r="VDL25" s="877"/>
      <c r="VDM25" s="877"/>
      <c r="VDN25" s="877"/>
      <c r="VDO25" s="877"/>
      <c r="VDP25" s="877"/>
      <c r="VDQ25" s="877"/>
      <c r="VDR25" s="877"/>
      <c r="VDS25" s="877"/>
      <c r="VDT25" s="877"/>
      <c r="VDU25" s="877"/>
      <c r="VDV25" s="877"/>
      <c r="VDW25" s="877"/>
      <c r="VDX25" s="877"/>
      <c r="VDY25" s="877"/>
      <c r="VDZ25" s="877"/>
      <c r="VEA25" s="877"/>
      <c r="VEB25" s="877"/>
      <c r="VEC25" s="877"/>
      <c r="VED25" s="877"/>
      <c r="VEE25" s="877"/>
      <c r="VEF25" s="877"/>
      <c r="VEG25" s="877"/>
      <c r="VEH25" s="877"/>
      <c r="VEI25" s="877"/>
      <c r="VEJ25" s="877"/>
      <c r="VEK25" s="877"/>
      <c r="VEL25" s="877"/>
      <c r="VEM25" s="877"/>
      <c r="VEN25" s="877"/>
      <c r="VEO25" s="877"/>
      <c r="VEP25" s="877"/>
      <c r="VEQ25" s="877"/>
      <c r="VER25" s="877"/>
      <c r="VES25" s="877"/>
      <c r="VET25" s="877"/>
      <c r="VEU25" s="877"/>
      <c r="VEV25" s="877"/>
      <c r="VEW25" s="877"/>
      <c r="VEX25" s="877"/>
      <c r="VEY25" s="877"/>
      <c r="VEZ25" s="877"/>
      <c r="VFA25" s="877"/>
      <c r="VFB25" s="877"/>
      <c r="VFC25" s="877"/>
      <c r="VFD25" s="877"/>
      <c r="VFE25" s="877"/>
      <c r="VFF25" s="877"/>
      <c r="VFG25" s="877"/>
      <c r="VFH25" s="877"/>
      <c r="VFI25" s="877"/>
      <c r="VFJ25" s="877"/>
      <c r="VFK25" s="877"/>
      <c r="VFL25" s="877"/>
      <c r="VFM25" s="877"/>
      <c r="VFN25" s="877"/>
      <c r="VFO25" s="877"/>
      <c r="VFP25" s="877"/>
      <c r="VFQ25" s="877"/>
      <c r="VFR25" s="877"/>
      <c r="VFS25" s="877"/>
      <c r="VFT25" s="877"/>
      <c r="VFU25" s="877"/>
      <c r="VFV25" s="877"/>
      <c r="VFW25" s="877"/>
      <c r="VFX25" s="877"/>
      <c r="VFY25" s="877"/>
      <c r="VFZ25" s="877"/>
      <c r="VGA25" s="877"/>
      <c r="VGB25" s="877"/>
      <c r="VGC25" s="877"/>
      <c r="VGD25" s="877"/>
      <c r="VGE25" s="877"/>
      <c r="VGF25" s="877"/>
      <c r="VGG25" s="877"/>
      <c r="VGH25" s="877"/>
      <c r="VGI25" s="877"/>
      <c r="VGJ25" s="877"/>
      <c r="VGK25" s="877"/>
      <c r="VGL25" s="877"/>
      <c r="VGM25" s="877"/>
      <c r="VGN25" s="877"/>
      <c r="VGO25" s="877"/>
      <c r="VGP25" s="877"/>
      <c r="VGQ25" s="877"/>
      <c r="VGR25" s="877"/>
      <c r="VGS25" s="877"/>
      <c r="VGT25" s="877"/>
      <c r="VGU25" s="877"/>
      <c r="VGV25" s="877"/>
      <c r="VGW25" s="877"/>
      <c r="VGX25" s="877"/>
      <c r="VGY25" s="877"/>
      <c r="VGZ25" s="877"/>
      <c r="VHA25" s="877"/>
      <c r="VHB25" s="877"/>
      <c r="VHC25" s="877"/>
      <c r="VHD25" s="877"/>
      <c r="VHE25" s="877"/>
      <c r="VHF25" s="877"/>
      <c r="VHG25" s="877"/>
      <c r="VHH25" s="877"/>
      <c r="VHI25" s="877"/>
      <c r="VHJ25" s="877"/>
      <c r="VHK25" s="877"/>
      <c r="VHL25" s="877"/>
      <c r="VHM25" s="877"/>
      <c r="VHN25" s="877"/>
      <c r="VHO25" s="877"/>
      <c r="VHP25" s="877"/>
      <c r="VHQ25" s="877"/>
      <c r="VHR25" s="877"/>
      <c r="VHS25" s="877"/>
      <c r="VHT25" s="877"/>
      <c r="VHU25" s="877"/>
      <c r="VHV25" s="877"/>
      <c r="VHW25" s="877"/>
      <c r="VHX25" s="877"/>
      <c r="VHY25" s="877"/>
      <c r="VHZ25" s="877"/>
      <c r="VIA25" s="877"/>
      <c r="VIB25" s="877"/>
      <c r="VIC25" s="877"/>
      <c r="VID25" s="877"/>
      <c r="VIE25" s="877"/>
      <c r="VIF25" s="877"/>
      <c r="VIG25" s="877"/>
      <c r="VIH25" s="877"/>
      <c r="VII25" s="877"/>
      <c r="VIJ25" s="877"/>
      <c r="VIK25" s="877"/>
      <c r="VIL25" s="877"/>
      <c r="VIM25" s="877"/>
      <c r="VIN25" s="877"/>
      <c r="VIO25" s="877"/>
      <c r="VIP25" s="877"/>
      <c r="VIQ25" s="877"/>
      <c r="VIR25" s="877"/>
      <c r="VIS25" s="877"/>
      <c r="VIT25" s="877"/>
      <c r="VIU25" s="877"/>
      <c r="VIV25" s="877"/>
      <c r="VIW25" s="877"/>
      <c r="VIX25" s="877"/>
      <c r="VIY25" s="877"/>
      <c r="VIZ25" s="877"/>
      <c r="VJA25" s="877"/>
      <c r="VJB25" s="877"/>
      <c r="VJC25" s="877"/>
      <c r="VJD25" s="877"/>
      <c r="VJE25" s="877"/>
      <c r="VJF25" s="877"/>
      <c r="VJG25" s="877"/>
      <c r="VJH25" s="877"/>
      <c r="VJI25" s="877"/>
      <c r="VJJ25" s="877"/>
      <c r="VJK25" s="877"/>
      <c r="VJL25" s="877"/>
      <c r="VJM25" s="877"/>
      <c r="VJN25" s="877"/>
      <c r="VJO25" s="877"/>
      <c r="VJP25" s="877"/>
      <c r="VJQ25" s="877"/>
      <c r="VJR25" s="877"/>
      <c r="VJS25" s="877"/>
      <c r="VJT25" s="877"/>
      <c r="VJU25" s="877"/>
      <c r="VJV25" s="877"/>
      <c r="VJW25" s="877"/>
      <c r="VJX25" s="877"/>
      <c r="VJY25" s="877"/>
      <c r="VJZ25" s="877"/>
      <c r="VKA25" s="877"/>
      <c r="VKB25" s="877"/>
      <c r="VKC25" s="877"/>
      <c r="VKD25" s="877"/>
      <c r="VKE25" s="877"/>
      <c r="VKF25" s="877"/>
      <c r="VKG25" s="877"/>
      <c r="VKH25" s="877"/>
      <c r="VKI25" s="877"/>
      <c r="VKJ25" s="877"/>
      <c r="VKK25" s="877"/>
      <c r="VKL25" s="877"/>
      <c r="VKM25" s="877"/>
      <c r="VKN25" s="877"/>
      <c r="VKO25" s="877"/>
      <c r="VKP25" s="877"/>
      <c r="VKQ25" s="877"/>
      <c r="VKR25" s="877"/>
      <c r="VKS25" s="877"/>
      <c r="VKT25" s="877"/>
      <c r="VKU25" s="877"/>
      <c r="VKV25" s="877"/>
      <c r="VKW25" s="877"/>
      <c r="VKX25" s="877"/>
      <c r="VKY25" s="877"/>
      <c r="VKZ25" s="877"/>
      <c r="VLA25" s="877"/>
      <c r="VLB25" s="877"/>
      <c r="VLC25" s="877"/>
      <c r="VLD25" s="877"/>
      <c r="VLE25" s="877"/>
      <c r="VLF25" s="877"/>
      <c r="VLG25" s="877"/>
      <c r="VLH25" s="877"/>
      <c r="VLI25" s="877"/>
      <c r="VLJ25" s="877"/>
      <c r="VLK25" s="877"/>
      <c r="VLL25" s="877"/>
      <c r="VLM25" s="877"/>
      <c r="VLN25" s="877"/>
      <c r="VLO25" s="877"/>
      <c r="VLP25" s="877"/>
      <c r="VLQ25" s="877"/>
      <c r="VLR25" s="877"/>
      <c r="VLS25" s="877"/>
      <c r="VLT25" s="877"/>
      <c r="VLU25" s="877"/>
      <c r="VLV25" s="877"/>
      <c r="VLW25" s="877"/>
      <c r="VLX25" s="877"/>
      <c r="VLY25" s="877"/>
      <c r="VLZ25" s="877"/>
      <c r="VMA25" s="877"/>
      <c r="VMB25" s="877"/>
      <c r="VMC25" s="877"/>
      <c r="VMD25" s="877"/>
      <c r="VME25" s="877"/>
      <c r="VMF25" s="877"/>
      <c r="VMG25" s="877"/>
      <c r="VMH25" s="877"/>
      <c r="VMI25" s="877"/>
      <c r="VMJ25" s="877"/>
      <c r="VMK25" s="877"/>
      <c r="VML25" s="877"/>
      <c r="VMM25" s="877"/>
      <c r="VMN25" s="877"/>
      <c r="VMO25" s="877"/>
      <c r="VMP25" s="877"/>
      <c r="VMQ25" s="877"/>
      <c r="VMR25" s="877"/>
      <c r="VMS25" s="877"/>
      <c r="VMT25" s="877"/>
      <c r="VMU25" s="877"/>
      <c r="VMV25" s="877"/>
      <c r="VMW25" s="877"/>
      <c r="VMX25" s="877"/>
      <c r="VMY25" s="877"/>
      <c r="VMZ25" s="877"/>
      <c r="VNA25" s="877"/>
      <c r="VNB25" s="877"/>
      <c r="VNC25" s="877"/>
      <c r="VND25" s="877"/>
      <c r="VNE25" s="877"/>
      <c r="VNF25" s="877"/>
      <c r="VNG25" s="877"/>
      <c r="VNH25" s="877"/>
      <c r="VNI25" s="877"/>
      <c r="VNJ25" s="877"/>
      <c r="VNK25" s="877"/>
      <c r="VNL25" s="877"/>
      <c r="VNM25" s="877"/>
      <c r="VNN25" s="877"/>
      <c r="VNO25" s="877"/>
      <c r="VNP25" s="877"/>
      <c r="VNQ25" s="877"/>
      <c r="VNR25" s="877"/>
      <c r="VNS25" s="877"/>
      <c r="VNT25" s="877"/>
      <c r="VNU25" s="877"/>
      <c r="VNV25" s="877"/>
      <c r="VNW25" s="877"/>
      <c r="VNX25" s="877"/>
      <c r="VNY25" s="877"/>
      <c r="VNZ25" s="877"/>
      <c r="VOA25" s="877"/>
      <c r="VOB25" s="877"/>
      <c r="VOC25" s="877"/>
      <c r="VOD25" s="877"/>
      <c r="VOE25" s="877"/>
      <c r="VOF25" s="877"/>
      <c r="VOG25" s="877"/>
      <c r="VOH25" s="877"/>
      <c r="VOI25" s="877"/>
      <c r="VOJ25" s="877"/>
      <c r="VOK25" s="877"/>
      <c r="VOL25" s="877"/>
      <c r="VOM25" s="877"/>
      <c r="VON25" s="877"/>
      <c r="VOO25" s="877"/>
      <c r="VOP25" s="877"/>
      <c r="VOQ25" s="877"/>
      <c r="VOR25" s="877"/>
      <c r="VOS25" s="877"/>
      <c r="VOT25" s="877"/>
      <c r="VOU25" s="877"/>
      <c r="VOV25" s="877"/>
      <c r="VOW25" s="877"/>
      <c r="VOX25" s="877"/>
      <c r="VOY25" s="877"/>
      <c r="VOZ25" s="877"/>
      <c r="VPA25" s="877"/>
      <c r="VPB25" s="877"/>
      <c r="VPC25" s="877"/>
      <c r="VPD25" s="877"/>
      <c r="VPE25" s="877"/>
      <c r="VPF25" s="877"/>
      <c r="VPG25" s="877"/>
      <c r="VPH25" s="877"/>
      <c r="VPI25" s="877"/>
      <c r="VPJ25" s="877"/>
      <c r="VPK25" s="877"/>
      <c r="VPL25" s="877"/>
      <c r="VPM25" s="877"/>
      <c r="VPN25" s="877"/>
      <c r="VPO25" s="877"/>
      <c r="VPP25" s="877"/>
      <c r="VPQ25" s="877"/>
      <c r="VPR25" s="877"/>
      <c r="VPS25" s="877"/>
      <c r="VPT25" s="877"/>
      <c r="VPU25" s="877"/>
      <c r="VPV25" s="877"/>
      <c r="VPW25" s="877"/>
      <c r="VPX25" s="877"/>
      <c r="VPY25" s="877"/>
      <c r="VPZ25" s="877"/>
      <c r="VQA25" s="877"/>
      <c r="VQB25" s="877"/>
      <c r="VQC25" s="877"/>
      <c r="VQD25" s="877"/>
      <c r="VQE25" s="877"/>
      <c r="VQF25" s="877"/>
      <c r="VQG25" s="877"/>
      <c r="VQH25" s="877"/>
      <c r="VQI25" s="877"/>
      <c r="VQJ25" s="877"/>
      <c r="VQK25" s="877"/>
      <c r="VQL25" s="877"/>
      <c r="VQM25" s="877"/>
      <c r="VQN25" s="877"/>
      <c r="VQO25" s="877"/>
      <c r="VQP25" s="877"/>
      <c r="VQQ25" s="877"/>
      <c r="VQR25" s="877"/>
      <c r="VQS25" s="877"/>
      <c r="VQT25" s="877"/>
      <c r="VQU25" s="877"/>
      <c r="VQV25" s="877"/>
      <c r="VQW25" s="877"/>
      <c r="VQX25" s="877"/>
      <c r="VQY25" s="877"/>
      <c r="VQZ25" s="877"/>
      <c r="VRA25" s="877"/>
      <c r="VRB25" s="877"/>
      <c r="VRC25" s="877"/>
      <c r="VRD25" s="877"/>
      <c r="VRE25" s="877"/>
      <c r="VRF25" s="877"/>
      <c r="VRG25" s="877"/>
      <c r="VRH25" s="877"/>
      <c r="VRI25" s="877"/>
      <c r="VRJ25" s="877"/>
      <c r="VRK25" s="877"/>
      <c r="VRL25" s="877"/>
      <c r="VRM25" s="877"/>
      <c r="VRN25" s="877"/>
      <c r="VRO25" s="877"/>
      <c r="VRP25" s="877"/>
      <c r="VRQ25" s="877"/>
      <c r="VRR25" s="877"/>
      <c r="VRS25" s="877"/>
      <c r="VRT25" s="877"/>
      <c r="VRU25" s="877"/>
      <c r="VRV25" s="877"/>
      <c r="VRW25" s="877"/>
      <c r="VRX25" s="877"/>
      <c r="VRY25" s="877"/>
      <c r="VRZ25" s="877"/>
      <c r="VSA25" s="877"/>
      <c r="VSB25" s="877"/>
      <c r="VSC25" s="877"/>
      <c r="VSD25" s="877"/>
      <c r="VSE25" s="877"/>
      <c r="VSF25" s="877"/>
      <c r="VSG25" s="877"/>
      <c r="VSH25" s="877"/>
      <c r="VSI25" s="877"/>
      <c r="VSJ25" s="877"/>
      <c r="VSK25" s="877"/>
      <c r="VSL25" s="877"/>
      <c r="VSM25" s="877"/>
      <c r="VSN25" s="877"/>
      <c r="VSO25" s="877"/>
      <c r="VSP25" s="877"/>
      <c r="VSQ25" s="877"/>
      <c r="VSR25" s="877"/>
      <c r="VSS25" s="877"/>
      <c r="VST25" s="877"/>
      <c r="VSU25" s="877"/>
      <c r="VSV25" s="877"/>
      <c r="VSW25" s="877"/>
      <c r="VSX25" s="877"/>
      <c r="VSY25" s="877"/>
      <c r="VSZ25" s="877"/>
      <c r="VTA25" s="877"/>
      <c r="VTB25" s="877"/>
      <c r="VTC25" s="877"/>
      <c r="VTD25" s="877"/>
      <c r="VTE25" s="877"/>
      <c r="VTF25" s="877"/>
      <c r="VTG25" s="877"/>
      <c r="VTH25" s="877"/>
      <c r="VTI25" s="877"/>
      <c r="VTJ25" s="877"/>
      <c r="VTK25" s="877"/>
      <c r="VTL25" s="877"/>
      <c r="VTM25" s="877"/>
      <c r="VTN25" s="877"/>
      <c r="VTO25" s="877"/>
      <c r="VTP25" s="877"/>
      <c r="VTQ25" s="877"/>
      <c r="VTR25" s="877"/>
      <c r="VTS25" s="877"/>
      <c r="VTT25" s="877"/>
      <c r="VTU25" s="877"/>
      <c r="VTV25" s="877"/>
      <c r="VTW25" s="877"/>
      <c r="VTX25" s="877"/>
      <c r="VTY25" s="877"/>
      <c r="VTZ25" s="877"/>
      <c r="VUA25" s="877"/>
      <c r="VUB25" s="877"/>
      <c r="VUC25" s="877"/>
      <c r="VUD25" s="877"/>
      <c r="VUE25" s="877"/>
      <c r="VUF25" s="877"/>
      <c r="VUG25" s="877"/>
      <c r="VUH25" s="877"/>
      <c r="VUI25" s="877"/>
      <c r="VUJ25" s="877"/>
      <c r="VUK25" s="877"/>
      <c r="VUL25" s="877"/>
      <c r="VUM25" s="877"/>
      <c r="VUN25" s="877"/>
      <c r="VUO25" s="877"/>
      <c r="VUP25" s="877"/>
      <c r="VUQ25" s="877"/>
      <c r="VUR25" s="877"/>
      <c r="VUS25" s="877"/>
      <c r="VUT25" s="877"/>
      <c r="VUU25" s="877"/>
      <c r="VUV25" s="877"/>
      <c r="VUW25" s="877"/>
      <c r="VUX25" s="877"/>
      <c r="VUY25" s="877"/>
      <c r="VUZ25" s="877"/>
      <c r="VVA25" s="877"/>
      <c r="VVB25" s="877"/>
      <c r="VVC25" s="877"/>
      <c r="VVD25" s="877"/>
      <c r="VVE25" s="877"/>
      <c r="VVF25" s="877"/>
      <c r="VVG25" s="877"/>
      <c r="VVH25" s="877"/>
      <c r="VVI25" s="877"/>
      <c r="VVJ25" s="877"/>
      <c r="VVK25" s="877"/>
      <c r="VVL25" s="877"/>
      <c r="VVM25" s="877"/>
      <c r="VVN25" s="877"/>
      <c r="VVO25" s="877"/>
      <c r="VVP25" s="877"/>
      <c r="VVQ25" s="877"/>
      <c r="VVR25" s="877"/>
      <c r="VVS25" s="877"/>
      <c r="VVT25" s="877"/>
      <c r="VVU25" s="877"/>
      <c r="VVV25" s="877"/>
      <c r="VVW25" s="877"/>
      <c r="VVX25" s="877"/>
      <c r="VVY25" s="877"/>
      <c r="VVZ25" s="877"/>
      <c r="VWA25" s="877"/>
      <c r="VWB25" s="877"/>
      <c r="VWC25" s="877"/>
      <c r="VWD25" s="877"/>
      <c r="VWE25" s="877"/>
      <c r="VWF25" s="877"/>
      <c r="VWG25" s="877"/>
      <c r="VWH25" s="877"/>
      <c r="VWI25" s="877"/>
      <c r="VWJ25" s="877"/>
      <c r="VWK25" s="877"/>
      <c r="VWL25" s="877"/>
      <c r="VWM25" s="877"/>
      <c r="VWN25" s="877"/>
      <c r="VWO25" s="877"/>
      <c r="VWP25" s="877"/>
      <c r="VWQ25" s="877"/>
      <c r="VWR25" s="877"/>
      <c r="VWS25" s="877"/>
      <c r="VWT25" s="877"/>
      <c r="VWU25" s="877"/>
      <c r="VWV25" s="877"/>
      <c r="VWW25" s="877"/>
      <c r="VWX25" s="877"/>
      <c r="VWY25" s="877"/>
      <c r="VWZ25" s="877"/>
      <c r="VXA25" s="877"/>
      <c r="VXB25" s="877"/>
      <c r="VXC25" s="877"/>
      <c r="VXD25" s="877"/>
      <c r="VXE25" s="877"/>
      <c r="VXF25" s="877"/>
      <c r="VXG25" s="877"/>
      <c r="VXH25" s="877"/>
      <c r="VXI25" s="877"/>
      <c r="VXJ25" s="877"/>
      <c r="VXK25" s="877"/>
      <c r="VXL25" s="877"/>
      <c r="VXM25" s="877"/>
      <c r="VXN25" s="877"/>
      <c r="VXO25" s="877"/>
      <c r="VXP25" s="877"/>
      <c r="VXQ25" s="877"/>
      <c r="VXR25" s="877"/>
      <c r="VXS25" s="877"/>
      <c r="VXT25" s="877"/>
      <c r="VXU25" s="877"/>
      <c r="VXV25" s="877"/>
      <c r="VXW25" s="877"/>
      <c r="VXX25" s="877"/>
      <c r="VXY25" s="877"/>
      <c r="VXZ25" s="877"/>
      <c r="VYA25" s="877"/>
      <c r="VYB25" s="877"/>
      <c r="VYC25" s="877"/>
      <c r="VYD25" s="877"/>
      <c r="VYE25" s="877"/>
      <c r="VYF25" s="877"/>
      <c r="VYG25" s="877"/>
      <c r="VYH25" s="877"/>
      <c r="VYI25" s="877"/>
      <c r="VYJ25" s="877"/>
      <c r="VYK25" s="877"/>
      <c r="VYL25" s="877"/>
      <c r="VYM25" s="877"/>
      <c r="VYN25" s="877"/>
      <c r="VYO25" s="877"/>
      <c r="VYP25" s="877"/>
      <c r="VYQ25" s="877"/>
      <c r="VYR25" s="877"/>
      <c r="VYS25" s="877"/>
      <c r="VYT25" s="877"/>
      <c r="VYU25" s="877"/>
      <c r="VYV25" s="877"/>
      <c r="VYW25" s="877"/>
      <c r="VYX25" s="877"/>
      <c r="VYY25" s="877"/>
      <c r="VYZ25" s="877"/>
      <c r="VZA25" s="877"/>
      <c r="VZB25" s="877"/>
      <c r="VZC25" s="877"/>
      <c r="VZD25" s="877"/>
      <c r="VZE25" s="877"/>
      <c r="VZF25" s="877"/>
      <c r="VZG25" s="877"/>
      <c r="VZH25" s="877"/>
      <c r="VZI25" s="877"/>
      <c r="VZJ25" s="877"/>
      <c r="VZK25" s="877"/>
      <c r="VZL25" s="877"/>
      <c r="VZM25" s="877"/>
      <c r="VZN25" s="877"/>
      <c r="VZO25" s="877"/>
      <c r="VZP25" s="877"/>
      <c r="VZQ25" s="877"/>
      <c r="VZR25" s="877"/>
      <c r="VZS25" s="877"/>
      <c r="VZT25" s="877"/>
      <c r="VZU25" s="877"/>
      <c r="VZV25" s="877"/>
      <c r="VZW25" s="877"/>
      <c r="VZX25" s="877"/>
      <c r="VZY25" s="877"/>
      <c r="VZZ25" s="877"/>
      <c r="WAA25" s="877"/>
      <c r="WAB25" s="877"/>
      <c r="WAC25" s="877"/>
      <c r="WAD25" s="877"/>
      <c r="WAE25" s="877"/>
      <c r="WAF25" s="877"/>
      <c r="WAG25" s="877"/>
      <c r="WAH25" s="877"/>
      <c r="WAI25" s="877"/>
      <c r="WAJ25" s="877"/>
      <c r="WAK25" s="877"/>
      <c r="WAL25" s="877"/>
      <c r="WAM25" s="877"/>
      <c r="WAN25" s="877"/>
      <c r="WAO25" s="877"/>
      <c r="WAP25" s="877"/>
      <c r="WAQ25" s="877"/>
      <c r="WAR25" s="877"/>
      <c r="WAS25" s="877"/>
      <c r="WAT25" s="877"/>
      <c r="WAU25" s="877"/>
      <c r="WAV25" s="877"/>
      <c r="WAW25" s="877"/>
      <c r="WAX25" s="877"/>
      <c r="WAY25" s="877"/>
      <c r="WAZ25" s="877"/>
      <c r="WBA25" s="877"/>
      <c r="WBB25" s="877"/>
      <c r="WBC25" s="877"/>
      <c r="WBD25" s="877"/>
      <c r="WBE25" s="877"/>
      <c r="WBF25" s="877"/>
      <c r="WBG25" s="877"/>
      <c r="WBH25" s="877"/>
      <c r="WBI25" s="877"/>
      <c r="WBJ25" s="877"/>
      <c r="WBK25" s="877"/>
      <c r="WBL25" s="877"/>
      <c r="WBM25" s="877"/>
      <c r="WBN25" s="877"/>
      <c r="WBO25" s="877"/>
      <c r="WBP25" s="877"/>
      <c r="WBQ25" s="877"/>
      <c r="WBR25" s="877"/>
      <c r="WBS25" s="877"/>
      <c r="WBT25" s="877"/>
      <c r="WBU25" s="877"/>
      <c r="WBV25" s="877"/>
      <c r="WBW25" s="877"/>
      <c r="WBX25" s="877"/>
      <c r="WBY25" s="877"/>
      <c r="WBZ25" s="877"/>
      <c r="WCA25" s="877"/>
      <c r="WCB25" s="877"/>
      <c r="WCC25" s="877"/>
      <c r="WCD25" s="877"/>
      <c r="WCE25" s="877"/>
      <c r="WCF25" s="877"/>
      <c r="WCG25" s="877"/>
      <c r="WCH25" s="877"/>
      <c r="WCI25" s="877"/>
      <c r="WCJ25" s="877"/>
      <c r="WCK25" s="877"/>
      <c r="WCL25" s="877"/>
      <c r="WCM25" s="877"/>
      <c r="WCN25" s="877"/>
      <c r="WCO25" s="877"/>
      <c r="WCP25" s="877"/>
      <c r="WCQ25" s="877"/>
      <c r="WCR25" s="877"/>
      <c r="WCS25" s="877"/>
      <c r="WCT25" s="877"/>
      <c r="WCU25" s="877"/>
      <c r="WCV25" s="877"/>
      <c r="WCW25" s="877"/>
      <c r="WCX25" s="877"/>
      <c r="WCY25" s="877"/>
      <c r="WCZ25" s="877"/>
      <c r="WDA25" s="877"/>
      <c r="WDB25" s="877"/>
      <c r="WDC25" s="877"/>
      <c r="WDD25" s="877"/>
      <c r="WDE25" s="877"/>
      <c r="WDF25" s="877"/>
      <c r="WDG25" s="877"/>
      <c r="WDH25" s="877"/>
      <c r="WDI25" s="877"/>
      <c r="WDJ25" s="877"/>
      <c r="WDK25" s="877"/>
      <c r="WDL25" s="877"/>
      <c r="WDM25" s="877"/>
      <c r="WDN25" s="877"/>
      <c r="WDO25" s="877"/>
      <c r="WDP25" s="877"/>
      <c r="WDQ25" s="877"/>
      <c r="WDR25" s="877"/>
      <c r="WDS25" s="877"/>
      <c r="WDT25" s="877"/>
      <c r="WDU25" s="877"/>
      <c r="WDV25" s="877"/>
      <c r="WDW25" s="877"/>
      <c r="WDX25" s="877"/>
      <c r="WDY25" s="877"/>
      <c r="WDZ25" s="877"/>
      <c r="WEA25" s="877"/>
      <c r="WEB25" s="877"/>
      <c r="WEC25" s="877"/>
      <c r="WED25" s="877"/>
      <c r="WEE25" s="877"/>
      <c r="WEF25" s="877"/>
      <c r="WEG25" s="877"/>
      <c r="WEH25" s="877"/>
      <c r="WEI25" s="877"/>
      <c r="WEJ25" s="877"/>
      <c r="WEK25" s="877"/>
      <c r="WEL25" s="877"/>
      <c r="WEM25" s="877"/>
      <c r="WEN25" s="877"/>
      <c r="WEO25" s="877"/>
      <c r="WEP25" s="877"/>
      <c r="WEQ25" s="877"/>
      <c r="WER25" s="877"/>
      <c r="WES25" s="877"/>
      <c r="WET25" s="877"/>
      <c r="WEU25" s="877"/>
      <c r="WEV25" s="877"/>
      <c r="WEW25" s="877"/>
      <c r="WEX25" s="877"/>
      <c r="WEY25" s="877"/>
      <c r="WEZ25" s="877"/>
      <c r="WFA25" s="877"/>
      <c r="WFB25" s="877"/>
      <c r="WFC25" s="877"/>
      <c r="WFD25" s="877"/>
      <c r="WFE25" s="877"/>
      <c r="WFF25" s="877"/>
      <c r="WFG25" s="877"/>
      <c r="WFH25" s="877"/>
      <c r="WFI25" s="877"/>
      <c r="WFJ25" s="877"/>
      <c r="WFK25" s="877"/>
      <c r="WFL25" s="877"/>
      <c r="WFM25" s="877"/>
      <c r="WFN25" s="877"/>
      <c r="WFO25" s="877"/>
      <c r="WFP25" s="877"/>
      <c r="WFQ25" s="877"/>
      <c r="WFR25" s="877"/>
      <c r="WFS25" s="877"/>
      <c r="WFT25" s="877"/>
      <c r="WFU25" s="877"/>
      <c r="WFV25" s="877"/>
      <c r="WFW25" s="877"/>
      <c r="WFX25" s="877"/>
      <c r="WFY25" s="877"/>
      <c r="WFZ25" s="877"/>
      <c r="WGA25" s="877"/>
      <c r="WGB25" s="877"/>
      <c r="WGC25" s="877"/>
      <c r="WGD25" s="877"/>
      <c r="WGE25" s="877"/>
      <c r="WGF25" s="877"/>
      <c r="WGG25" s="877"/>
      <c r="WGH25" s="877"/>
      <c r="WGI25" s="877"/>
      <c r="WGJ25" s="877"/>
      <c r="WGK25" s="877"/>
      <c r="WGL25" s="877"/>
      <c r="WGM25" s="877"/>
      <c r="WGN25" s="877"/>
      <c r="WGO25" s="877"/>
      <c r="WGP25" s="877"/>
      <c r="WGQ25" s="877"/>
      <c r="WGR25" s="877"/>
      <c r="WGS25" s="877"/>
      <c r="WGT25" s="877"/>
      <c r="WGU25" s="877"/>
      <c r="WGV25" s="877"/>
      <c r="WGW25" s="877"/>
      <c r="WGX25" s="877"/>
      <c r="WGY25" s="877"/>
      <c r="WGZ25" s="877"/>
      <c r="WHA25" s="877"/>
      <c r="WHB25" s="877"/>
      <c r="WHC25" s="877"/>
      <c r="WHD25" s="877"/>
      <c r="WHE25" s="877"/>
      <c r="WHF25" s="877"/>
      <c r="WHG25" s="877"/>
      <c r="WHH25" s="877"/>
      <c r="WHI25" s="877"/>
      <c r="WHJ25" s="877"/>
      <c r="WHK25" s="877"/>
      <c r="WHL25" s="877"/>
      <c r="WHM25" s="877"/>
      <c r="WHN25" s="877"/>
      <c r="WHO25" s="877"/>
      <c r="WHP25" s="877"/>
      <c r="WHQ25" s="877"/>
      <c r="WHR25" s="877"/>
      <c r="WHS25" s="877"/>
      <c r="WHT25" s="877"/>
      <c r="WHU25" s="877"/>
      <c r="WHV25" s="877"/>
      <c r="WHW25" s="877"/>
      <c r="WHX25" s="877"/>
      <c r="WHY25" s="877"/>
      <c r="WHZ25" s="877"/>
      <c r="WIA25" s="877"/>
      <c r="WIB25" s="877"/>
      <c r="WIC25" s="877"/>
      <c r="WID25" s="877"/>
      <c r="WIE25" s="877"/>
      <c r="WIF25" s="877"/>
      <c r="WIG25" s="877"/>
      <c r="WIH25" s="877"/>
      <c r="WII25" s="877"/>
      <c r="WIJ25" s="877"/>
      <c r="WIK25" s="877"/>
      <c r="WIL25" s="877"/>
      <c r="WIM25" s="877"/>
      <c r="WIN25" s="877"/>
      <c r="WIO25" s="877"/>
      <c r="WIP25" s="877"/>
      <c r="WIQ25" s="877"/>
      <c r="WIR25" s="877"/>
      <c r="WIS25" s="877"/>
      <c r="WIT25" s="877"/>
      <c r="WIU25" s="877"/>
      <c r="WIV25" s="877"/>
      <c r="WIW25" s="877"/>
      <c r="WIX25" s="877"/>
      <c r="WIY25" s="877"/>
      <c r="WIZ25" s="877"/>
      <c r="WJA25" s="877"/>
      <c r="WJB25" s="877"/>
      <c r="WJC25" s="877"/>
      <c r="WJD25" s="877"/>
      <c r="WJE25" s="877"/>
      <c r="WJF25" s="877"/>
      <c r="WJG25" s="877"/>
      <c r="WJH25" s="877"/>
      <c r="WJI25" s="877"/>
      <c r="WJJ25" s="877"/>
      <c r="WJK25" s="877"/>
      <c r="WJL25" s="877"/>
      <c r="WJM25" s="877"/>
      <c r="WJN25" s="877"/>
      <c r="WJO25" s="877"/>
      <c r="WJP25" s="877"/>
      <c r="WJQ25" s="877"/>
      <c r="WJR25" s="877"/>
      <c r="WJS25" s="877"/>
      <c r="WJT25" s="877"/>
      <c r="WJU25" s="877"/>
      <c r="WJV25" s="877"/>
      <c r="WJW25" s="877"/>
      <c r="WJX25" s="877"/>
      <c r="WJY25" s="877"/>
      <c r="WJZ25" s="877"/>
      <c r="WKA25" s="877"/>
      <c r="WKB25" s="877"/>
      <c r="WKC25" s="877"/>
      <c r="WKD25" s="877"/>
      <c r="WKE25" s="877"/>
      <c r="WKF25" s="877"/>
      <c r="WKG25" s="877"/>
      <c r="WKH25" s="877"/>
      <c r="WKI25" s="877"/>
      <c r="WKJ25" s="877"/>
      <c r="WKK25" s="877"/>
      <c r="WKL25" s="877"/>
      <c r="WKM25" s="877"/>
      <c r="WKN25" s="877"/>
      <c r="WKO25" s="877"/>
      <c r="WKP25" s="877"/>
      <c r="WKQ25" s="877"/>
      <c r="WKR25" s="877"/>
      <c r="WKS25" s="877"/>
      <c r="WKT25" s="877"/>
      <c r="WKU25" s="877"/>
      <c r="WKV25" s="877"/>
      <c r="WKW25" s="877"/>
      <c r="WKX25" s="877"/>
      <c r="WKY25" s="877"/>
      <c r="WKZ25" s="877"/>
      <c r="WLA25" s="877"/>
      <c r="WLB25" s="877"/>
      <c r="WLC25" s="877"/>
      <c r="WLD25" s="877"/>
      <c r="WLE25" s="877"/>
      <c r="WLF25" s="877"/>
      <c r="WLG25" s="877"/>
      <c r="WLH25" s="877"/>
      <c r="WLI25" s="877"/>
      <c r="WLJ25" s="877"/>
      <c r="WLK25" s="877"/>
      <c r="WLL25" s="877"/>
      <c r="WLM25" s="877"/>
      <c r="WLN25" s="877"/>
      <c r="WLO25" s="877"/>
      <c r="WLP25" s="877"/>
      <c r="WLQ25" s="877"/>
      <c r="WLR25" s="877"/>
      <c r="WLS25" s="877"/>
      <c r="WLT25" s="877"/>
      <c r="WLU25" s="877"/>
      <c r="WLV25" s="877"/>
      <c r="WLW25" s="877"/>
      <c r="WLX25" s="877"/>
      <c r="WLY25" s="877"/>
      <c r="WLZ25" s="877"/>
      <c r="WMA25" s="877"/>
      <c r="WMB25" s="877"/>
      <c r="WMC25" s="877"/>
      <c r="WMD25" s="877"/>
      <c r="WME25" s="877"/>
      <c r="WMF25" s="877"/>
      <c r="WMG25" s="877"/>
      <c r="WMH25" s="877"/>
      <c r="WMI25" s="877"/>
      <c r="WMJ25" s="877"/>
      <c r="WMK25" s="877"/>
      <c r="WML25" s="877"/>
      <c r="WMM25" s="877"/>
      <c r="WMN25" s="877"/>
      <c r="WMO25" s="877"/>
      <c r="WMP25" s="877"/>
      <c r="WMQ25" s="877"/>
      <c r="WMR25" s="877"/>
      <c r="WMS25" s="877"/>
      <c r="WMT25" s="877"/>
      <c r="WMU25" s="877"/>
      <c r="WMV25" s="877"/>
      <c r="WMW25" s="877"/>
      <c r="WMX25" s="877"/>
      <c r="WMY25" s="877"/>
      <c r="WMZ25" s="877"/>
      <c r="WNA25" s="877"/>
      <c r="WNB25" s="877"/>
      <c r="WNC25" s="877"/>
      <c r="WND25" s="877"/>
      <c r="WNE25" s="877"/>
      <c r="WNF25" s="877"/>
      <c r="WNG25" s="877"/>
      <c r="WNH25" s="877"/>
      <c r="WNI25" s="877"/>
      <c r="WNJ25" s="877"/>
      <c r="WNK25" s="877"/>
      <c r="WNL25" s="877"/>
      <c r="WNM25" s="877"/>
      <c r="WNN25" s="877"/>
      <c r="WNO25" s="877"/>
      <c r="WNP25" s="877"/>
      <c r="WNQ25" s="877"/>
      <c r="WNR25" s="877"/>
      <c r="WNS25" s="877"/>
      <c r="WNT25" s="877"/>
      <c r="WNU25" s="877"/>
      <c r="WNV25" s="877"/>
      <c r="WNW25" s="877"/>
      <c r="WNX25" s="877"/>
      <c r="WNY25" s="877"/>
      <c r="WNZ25" s="877"/>
      <c r="WOA25" s="877"/>
      <c r="WOB25" s="877"/>
      <c r="WOC25" s="877"/>
      <c r="WOD25" s="877"/>
      <c r="WOE25" s="877"/>
      <c r="WOF25" s="877"/>
      <c r="WOG25" s="877"/>
      <c r="WOH25" s="877"/>
      <c r="WOI25" s="877"/>
      <c r="WOJ25" s="877"/>
      <c r="WOK25" s="877"/>
      <c r="WOL25" s="877"/>
      <c r="WOM25" s="877"/>
      <c r="WON25" s="877"/>
      <c r="WOO25" s="877"/>
      <c r="WOP25" s="877"/>
      <c r="WOQ25" s="877"/>
      <c r="WOR25" s="877"/>
      <c r="WOS25" s="877"/>
      <c r="WOT25" s="877"/>
      <c r="WOU25" s="877"/>
      <c r="WOV25" s="877"/>
      <c r="WOW25" s="877"/>
      <c r="WOX25" s="877"/>
      <c r="WOY25" s="877"/>
      <c r="WOZ25" s="877"/>
      <c r="WPA25" s="877"/>
      <c r="WPB25" s="877"/>
      <c r="WPC25" s="877"/>
      <c r="WPD25" s="877"/>
      <c r="WPE25" s="877"/>
      <c r="WPF25" s="877"/>
      <c r="WPG25" s="877"/>
      <c r="WPH25" s="877"/>
      <c r="WPI25" s="877"/>
      <c r="WPJ25" s="877"/>
      <c r="WPK25" s="877"/>
      <c r="WPL25" s="877"/>
      <c r="WPM25" s="877"/>
      <c r="WPN25" s="877"/>
      <c r="WPO25" s="877"/>
      <c r="WPP25" s="877"/>
      <c r="WPQ25" s="877"/>
      <c r="WPR25" s="877"/>
      <c r="WPS25" s="877"/>
      <c r="WPT25" s="877"/>
      <c r="WPU25" s="877"/>
      <c r="WPV25" s="877"/>
      <c r="WPW25" s="877"/>
      <c r="WPX25" s="877"/>
      <c r="WPY25" s="877"/>
      <c r="WPZ25" s="877"/>
      <c r="WQA25" s="877"/>
      <c r="WQB25" s="877"/>
      <c r="WQC25" s="877"/>
      <c r="WQD25" s="877"/>
      <c r="WQE25" s="877"/>
      <c r="WQF25" s="877"/>
      <c r="WQG25" s="877"/>
      <c r="WQH25" s="877"/>
      <c r="WQI25" s="877"/>
      <c r="WQJ25" s="877"/>
      <c r="WQK25" s="877"/>
      <c r="WQL25" s="877"/>
      <c r="WQM25" s="877"/>
      <c r="WQN25" s="877"/>
      <c r="WQO25" s="877"/>
      <c r="WQP25" s="877"/>
      <c r="WQQ25" s="877"/>
      <c r="WQR25" s="877"/>
      <c r="WQS25" s="877"/>
      <c r="WQT25" s="877"/>
      <c r="WQU25" s="877"/>
      <c r="WQV25" s="877"/>
      <c r="WQW25" s="877"/>
      <c r="WQX25" s="877"/>
      <c r="WQY25" s="877"/>
      <c r="WQZ25" s="877"/>
      <c r="WRA25" s="877"/>
      <c r="WRB25" s="877"/>
      <c r="WRC25" s="877"/>
      <c r="WRD25" s="877"/>
      <c r="WRE25" s="877"/>
      <c r="WRF25" s="877"/>
      <c r="WRG25" s="877"/>
      <c r="WRH25" s="877"/>
      <c r="WRI25" s="877"/>
      <c r="WRJ25" s="877"/>
      <c r="WRK25" s="877"/>
      <c r="WRL25" s="877"/>
      <c r="WRM25" s="877"/>
      <c r="WRN25" s="877"/>
      <c r="WRO25" s="877"/>
      <c r="WRP25" s="877"/>
      <c r="WRQ25" s="877"/>
      <c r="WRR25" s="877"/>
      <c r="WRS25" s="877"/>
      <c r="WRT25" s="877"/>
      <c r="WRU25" s="877"/>
      <c r="WRV25" s="877"/>
      <c r="WRW25" s="877"/>
      <c r="WRX25" s="877"/>
      <c r="WRY25" s="877"/>
      <c r="WRZ25" s="877"/>
      <c r="WSA25" s="877"/>
      <c r="WSB25" s="877"/>
      <c r="WSC25" s="877"/>
      <c r="WSD25" s="877"/>
      <c r="WSE25" s="877"/>
      <c r="WSF25" s="877"/>
      <c r="WSG25" s="877"/>
      <c r="WSH25" s="877"/>
      <c r="WSI25" s="877"/>
      <c r="WSJ25" s="877"/>
      <c r="WSK25" s="877"/>
      <c r="WSL25" s="877"/>
      <c r="WSM25" s="877"/>
      <c r="WSN25" s="877"/>
      <c r="WSO25" s="877"/>
      <c r="WSP25" s="877"/>
      <c r="WSQ25" s="877"/>
      <c r="WSR25" s="877"/>
      <c r="WSS25" s="877"/>
      <c r="WST25" s="877"/>
      <c r="WSU25" s="877"/>
      <c r="WSV25" s="877"/>
      <c r="WSW25" s="877"/>
      <c r="WSX25" s="877"/>
      <c r="WSY25" s="877"/>
      <c r="WSZ25" s="877"/>
      <c r="WTA25" s="877"/>
      <c r="WTB25" s="877"/>
      <c r="WTC25" s="877"/>
      <c r="WTD25" s="877"/>
      <c r="WTE25" s="877"/>
      <c r="WTF25" s="877"/>
      <c r="WTG25" s="877"/>
      <c r="WTH25" s="877"/>
      <c r="WTI25" s="877"/>
      <c r="WTJ25" s="877"/>
      <c r="WTK25" s="877"/>
      <c r="WTL25" s="877"/>
      <c r="WTM25" s="877"/>
      <c r="WTN25" s="877"/>
      <c r="WTO25" s="877"/>
      <c r="WTP25" s="877"/>
      <c r="WTQ25" s="877"/>
      <c r="WTR25" s="877"/>
      <c r="WTS25" s="877"/>
      <c r="WTT25" s="877"/>
      <c r="WTU25" s="877"/>
      <c r="WTV25" s="877"/>
      <c r="WTW25" s="877"/>
      <c r="WTX25" s="877"/>
      <c r="WTY25" s="877"/>
      <c r="WTZ25" s="877"/>
      <c r="WUA25" s="877"/>
      <c r="WUB25" s="877"/>
      <c r="WUC25" s="877"/>
      <c r="WUD25" s="877"/>
      <c r="WUE25" s="877"/>
      <c r="WUF25" s="877"/>
      <c r="WUG25" s="877"/>
      <c r="WUH25" s="877"/>
      <c r="WUI25" s="877"/>
      <c r="WUJ25" s="877"/>
      <c r="WUK25" s="877"/>
      <c r="WUL25" s="877"/>
      <c r="WUM25" s="877"/>
      <c r="WUN25" s="877"/>
      <c r="WUO25" s="877"/>
      <c r="WUP25" s="877"/>
      <c r="WUQ25" s="877"/>
      <c r="WUR25" s="877"/>
      <c r="WUS25" s="877"/>
      <c r="WUT25" s="877"/>
      <c r="WUU25" s="877"/>
      <c r="WUV25" s="877"/>
      <c r="WUW25" s="877"/>
      <c r="WUX25" s="877"/>
      <c r="WUY25" s="877"/>
      <c r="WUZ25" s="877"/>
      <c r="WVA25" s="877"/>
      <c r="WVB25" s="877"/>
      <c r="WVC25" s="877"/>
      <c r="WVD25" s="877"/>
      <c r="WVE25" s="877"/>
      <c r="WVF25" s="877"/>
      <c r="WVG25" s="877"/>
      <c r="WVH25" s="877"/>
      <c r="WVI25" s="877"/>
      <c r="WVJ25" s="877"/>
      <c r="WVK25" s="877"/>
      <c r="WVL25" s="877"/>
      <c r="WVM25" s="877"/>
      <c r="WVN25" s="877"/>
      <c r="WVO25" s="877"/>
      <c r="WVP25" s="877"/>
      <c r="WVQ25" s="877"/>
      <c r="WVR25" s="877"/>
      <c r="WVS25" s="877"/>
      <c r="WVT25" s="877"/>
      <c r="WVU25" s="877"/>
      <c r="WVV25" s="877"/>
      <c r="WVW25" s="877"/>
      <c r="WVX25" s="877"/>
      <c r="WVY25" s="877"/>
      <c r="WVZ25" s="877"/>
      <c r="WWA25" s="877"/>
      <c r="WWB25" s="877"/>
      <c r="WWC25" s="877"/>
      <c r="WWD25" s="877"/>
      <c r="WWE25" s="877"/>
      <c r="WWF25" s="877"/>
      <c r="WWG25" s="877"/>
      <c r="WWH25" s="877"/>
      <c r="WWI25" s="877"/>
      <c r="WWJ25" s="877"/>
      <c r="WWK25" s="877"/>
      <c r="WWL25" s="877"/>
      <c r="WWM25" s="877"/>
      <c r="WWN25" s="877"/>
      <c r="WWO25" s="877"/>
      <c r="WWP25" s="877"/>
      <c r="WWQ25" s="877"/>
      <c r="WWR25" s="877"/>
      <c r="WWS25" s="877"/>
      <c r="WWT25" s="877"/>
      <c r="WWU25" s="877"/>
      <c r="WWV25" s="877"/>
      <c r="WWW25" s="877"/>
      <c r="WWX25" s="877"/>
      <c r="WWY25" s="877"/>
      <c r="WWZ25" s="877"/>
      <c r="WXA25" s="877"/>
      <c r="WXB25" s="877"/>
      <c r="WXC25" s="877"/>
      <c r="WXD25" s="877"/>
      <c r="WXE25" s="877"/>
      <c r="WXF25" s="877"/>
      <c r="WXG25" s="877"/>
      <c r="WXH25" s="877"/>
      <c r="WXI25" s="877"/>
      <c r="WXJ25" s="877"/>
      <c r="WXK25" s="877"/>
      <c r="WXL25" s="877"/>
      <c r="WXM25" s="877"/>
      <c r="WXN25" s="877"/>
      <c r="WXO25" s="877"/>
      <c r="WXP25" s="877"/>
      <c r="WXQ25" s="877"/>
      <c r="WXR25" s="877"/>
      <c r="WXS25" s="877"/>
      <c r="WXT25" s="877"/>
      <c r="WXU25" s="877"/>
      <c r="WXV25" s="877"/>
      <c r="WXW25" s="877"/>
      <c r="WXX25" s="877"/>
      <c r="WXY25" s="877"/>
      <c r="WXZ25" s="877"/>
      <c r="WYA25" s="877"/>
      <c r="WYB25" s="877"/>
      <c r="WYC25" s="877"/>
      <c r="WYD25" s="877"/>
      <c r="WYE25" s="877"/>
      <c r="WYF25" s="877"/>
      <c r="WYG25" s="877"/>
      <c r="WYH25" s="877"/>
      <c r="WYI25" s="877"/>
      <c r="WYJ25" s="877"/>
      <c r="WYK25" s="877"/>
      <c r="WYL25" s="877"/>
      <c r="WYM25" s="877"/>
      <c r="WYN25" s="877"/>
      <c r="WYO25" s="877"/>
      <c r="WYP25" s="877"/>
      <c r="WYQ25" s="877"/>
      <c r="WYR25" s="877"/>
      <c r="WYS25" s="877"/>
      <c r="WYT25" s="877"/>
      <c r="WYU25" s="877"/>
      <c r="WYV25" s="877"/>
      <c r="WYW25" s="877"/>
      <c r="WYX25" s="877"/>
      <c r="WYY25" s="877"/>
      <c r="WYZ25" s="877"/>
      <c r="WZA25" s="877"/>
      <c r="WZB25" s="877"/>
      <c r="WZC25" s="877"/>
      <c r="WZD25" s="877"/>
      <c r="WZE25" s="877"/>
      <c r="WZF25" s="877"/>
      <c r="WZG25" s="877"/>
      <c r="WZH25" s="877"/>
      <c r="WZI25" s="877"/>
      <c r="WZJ25" s="877"/>
      <c r="WZK25" s="877"/>
      <c r="WZL25" s="877"/>
      <c r="WZM25" s="877"/>
      <c r="WZN25" s="877"/>
      <c r="WZO25" s="877"/>
      <c r="WZP25" s="877"/>
      <c r="WZQ25" s="877"/>
      <c r="WZR25" s="877"/>
      <c r="WZS25" s="877"/>
      <c r="WZT25" s="877"/>
      <c r="WZU25" s="877"/>
      <c r="WZV25" s="877"/>
      <c r="WZW25" s="877"/>
      <c r="WZX25" s="877"/>
      <c r="WZY25" s="877"/>
      <c r="WZZ25" s="877"/>
      <c r="XAA25" s="877"/>
      <c r="XAB25" s="877"/>
      <c r="XAC25" s="877"/>
      <c r="XAD25" s="877"/>
      <c r="XAE25" s="877"/>
      <c r="XAF25" s="877"/>
      <c r="XAG25" s="877"/>
      <c r="XAH25" s="877"/>
      <c r="XAI25" s="877"/>
      <c r="XAJ25" s="877"/>
      <c r="XAK25" s="877"/>
      <c r="XAL25" s="877"/>
      <c r="XAM25" s="877"/>
      <c r="XAN25" s="877"/>
      <c r="XAO25" s="877"/>
      <c r="XAP25" s="877"/>
      <c r="XAQ25" s="877"/>
      <c r="XAR25" s="877"/>
      <c r="XAS25" s="877"/>
      <c r="XAT25" s="877"/>
      <c r="XAU25" s="877"/>
      <c r="XAV25" s="877"/>
      <c r="XAW25" s="877"/>
      <c r="XAX25" s="877"/>
      <c r="XAY25" s="877"/>
      <c r="XAZ25" s="877"/>
      <c r="XBA25" s="877"/>
      <c r="XBB25" s="877"/>
      <c r="XBC25" s="877"/>
      <c r="XBD25" s="877"/>
      <c r="XBE25" s="877"/>
      <c r="XBF25" s="877"/>
      <c r="XBG25" s="877"/>
      <c r="XBH25" s="877"/>
      <c r="XBI25" s="877"/>
      <c r="XBJ25" s="877"/>
      <c r="XBK25" s="877"/>
      <c r="XBL25" s="877"/>
      <c r="XBM25" s="877"/>
      <c r="XBN25" s="877"/>
      <c r="XBO25" s="877"/>
      <c r="XBP25" s="877"/>
      <c r="XBQ25" s="877"/>
      <c r="XBR25" s="877"/>
      <c r="XBS25" s="877"/>
      <c r="XBT25" s="877"/>
      <c r="XBU25" s="877"/>
      <c r="XBV25" s="877"/>
      <c r="XBW25" s="877"/>
      <c r="XBX25" s="877"/>
      <c r="XBY25" s="877"/>
      <c r="XBZ25" s="877"/>
      <c r="XCA25" s="877"/>
      <c r="XCB25" s="877"/>
      <c r="XCC25" s="877"/>
      <c r="XCD25" s="877"/>
      <c r="XCE25" s="877"/>
      <c r="XCF25" s="877"/>
      <c r="XCG25" s="877"/>
      <c r="XCH25" s="877"/>
      <c r="XCI25" s="877"/>
      <c r="XCJ25" s="877"/>
      <c r="XCK25" s="877"/>
      <c r="XCL25" s="877"/>
      <c r="XCM25" s="877"/>
      <c r="XCN25" s="877"/>
      <c r="XCO25" s="877"/>
      <c r="XCP25" s="877"/>
      <c r="XCQ25" s="877"/>
      <c r="XCR25" s="877"/>
      <c r="XCS25" s="877"/>
      <c r="XCT25" s="877"/>
      <c r="XCU25" s="877"/>
      <c r="XCV25" s="877"/>
      <c r="XCW25" s="877"/>
      <c r="XCX25" s="877"/>
      <c r="XCY25" s="877"/>
      <c r="XCZ25" s="877"/>
      <c r="XDA25" s="877"/>
      <c r="XDB25" s="877"/>
      <c r="XDC25" s="877"/>
      <c r="XDD25" s="877"/>
      <c r="XDE25" s="877"/>
      <c r="XDF25" s="877"/>
      <c r="XDG25" s="877"/>
      <c r="XDH25" s="877"/>
      <c r="XDI25" s="877"/>
      <c r="XDJ25" s="877"/>
      <c r="XDK25" s="877"/>
      <c r="XDL25" s="877"/>
      <c r="XDM25" s="877"/>
      <c r="XDN25" s="877"/>
      <c r="XDO25" s="877"/>
      <c r="XDP25" s="877"/>
      <c r="XDQ25" s="877"/>
      <c r="XDR25" s="877"/>
      <c r="XDS25" s="877"/>
      <c r="XDT25" s="877"/>
      <c r="XDU25" s="877"/>
      <c r="XDV25" s="877"/>
      <c r="XDW25" s="877"/>
      <c r="XDX25" s="877"/>
      <c r="XDY25" s="877"/>
      <c r="XDZ25" s="877"/>
      <c r="XEA25" s="877"/>
      <c r="XEB25" s="877"/>
      <c r="XEC25" s="877"/>
      <c r="XED25" s="877"/>
      <c r="XEE25" s="877"/>
      <c r="XEF25" s="877"/>
      <c r="XEG25" s="877"/>
      <c r="XEH25" s="877"/>
      <c r="XEI25" s="877"/>
      <c r="XEJ25" s="877"/>
      <c r="XEK25" s="877"/>
      <c r="XEL25" s="877"/>
      <c r="XEM25" s="877"/>
      <c r="XEN25" s="877"/>
      <c r="XEO25" s="877"/>
      <c r="XEP25" s="877"/>
      <c r="XEQ25" s="877"/>
      <c r="XER25" s="877"/>
      <c r="XES25" s="877"/>
      <c r="XET25" s="877"/>
      <c r="XEU25" s="877"/>
      <c r="XEV25" s="877"/>
      <c r="XEW25" s="877"/>
      <c r="XEX25" s="877"/>
      <c r="XEY25" s="877"/>
      <c r="XEZ25" s="877"/>
      <c r="XFA25" s="877"/>
      <c r="XFB25" s="877"/>
      <c r="XFC25" s="877"/>
      <c r="XFD25" s="877"/>
    </row>
    <row r="26" spans="1:16384" s="878" customFormat="1">
      <c r="A26" s="966" t="s">
        <v>532</v>
      </c>
      <c r="B26" s="962" t="s">
        <v>533</v>
      </c>
      <c r="C26" s="979" t="s">
        <v>534</v>
      </c>
      <c r="D26" s="977" t="s">
        <v>520</v>
      </c>
      <c r="E26" s="980">
        <v>34</v>
      </c>
      <c r="F26" s="915">
        <v>0</v>
      </c>
      <c r="G26" s="916">
        <f>G25</f>
        <v>0.19600000000000001</v>
      </c>
      <c r="H26" s="915">
        <f t="shared" si="1"/>
        <v>0</v>
      </c>
      <c r="I26" s="915">
        <f t="shared" si="2"/>
        <v>0</v>
      </c>
      <c r="J26" s="950">
        <f t="shared" si="3"/>
        <v>0</v>
      </c>
      <c r="K26" s="877"/>
      <c r="L26" s="877"/>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7"/>
      <c r="AK26" s="877"/>
      <c r="AL26" s="877"/>
      <c r="AM26" s="877"/>
      <c r="AN26" s="877"/>
      <c r="AO26" s="877"/>
      <c r="AP26" s="877"/>
      <c r="AQ26" s="877"/>
      <c r="AR26" s="877"/>
      <c r="AS26" s="877"/>
      <c r="AT26" s="877"/>
      <c r="AU26" s="877"/>
      <c r="AV26" s="877"/>
      <c r="AW26" s="877"/>
      <c r="AX26" s="877"/>
      <c r="AY26" s="877"/>
      <c r="AZ26" s="877"/>
      <c r="BA26" s="877"/>
      <c r="BB26" s="877"/>
      <c r="BC26" s="877"/>
      <c r="BD26" s="877"/>
      <c r="BE26" s="877"/>
      <c r="BF26" s="877"/>
      <c r="BG26" s="877"/>
      <c r="BH26" s="877"/>
      <c r="BI26" s="877"/>
      <c r="BJ26" s="877"/>
      <c r="BK26" s="877"/>
      <c r="BL26" s="877"/>
      <c r="BM26" s="877"/>
      <c r="BN26" s="877"/>
      <c r="BO26" s="877"/>
      <c r="BP26" s="877"/>
      <c r="BQ26" s="877"/>
      <c r="BR26" s="877"/>
      <c r="BS26" s="877"/>
      <c r="BT26" s="877"/>
      <c r="BU26" s="877"/>
      <c r="BV26" s="877"/>
      <c r="BW26" s="877"/>
      <c r="BX26" s="877"/>
      <c r="BY26" s="877"/>
      <c r="BZ26" s="877"/>
      <c r="CA26" s="877"/>
      <c r="CB26" s="877"/>
      <c r="CC26" s="877"/>
      <c r="CD26" s="877"/>
      <c r="CE26" s="877"/>
      <c r="CF26" s="877"/>
      <c r="CG26" s="877"/>
      <c r="CH26" s="877"/>
      <c r="CI26" s="877"/>
      <c r="CJ26" s="877"/>
      <c r="CK26" s="877"/>
      <c r="CL26" s="877"/>
      <c r="CM26" s="877"/>
      <c r="CN26" s="877"/>
      <c r="CO26" s="877"/>
      <c r="CP26" s="877"/>
      <c r="CQ26" s="877"/>
      <c r="CR26" s="877"/>
      <c r="CS26" s="877"/>
      <c r="CT26" s="877"/>
      <c r="CU26" s="877"/>
      <c r="CV26" s="877"/>
      <c r="CW26" s="877"/>
      <c r="CX26" s="877"/>
      <c r="CY26" s="877"/>
      <c r="CZ26" s="877"/>
      <c r="DA26" s="877"/>
      <c r="DB26" s="877"/>
      <c r="DC26" s="877"/>
      <c r="DD26" s="877"/>
      <c r="DE26" s="877"/>
      <c r="DF26" s="877"/>
      <c r="DG26" s="877"/>
      <c r="DH26" s="877"/>
      <c r="DI26" s="877"/>
      <c r="DJ26" s="877"/>
      <c r="DK26" s="877"/>
      <c r="DL26" s="877"/>
      <c r="DM26" s="877"/>
      <c r="DN26" s="877"/>
      <c r="DO26" s="877"/>
      <c r="DP26" s="877"/>
      <c r="DQ26" s="877"/>
      <c r="DR26" s="877"/>
      <c r="DS26" s="877"/>
      <c r="DT26" s="877"/>
      <c r="DU26" s="877"/>
      <c r="DV26" s="877"/>
      <c r="DW26" s="877"/>
      <c r="DX26" s="877"/>
      <c r="DY26" s="877"/>
      <c r="DZ26" s="877"/>
      <c r="EA26" s="877"/>
      <c r="EB26" s="877"/>
      <c r="EC26" s="877"/>
      <c r="ED26" s="877"/>
      <c r="EE26" s="877"/>
      <c r="EF26" s="877"/>
      <c r="EG26" s="877"/>
      <c r="EH26" s="877"/>
      <c r="EI26" s="877"/>
      <c r="EJ26" s="877"/>
      <c r="EK26" s="877"/>
      <c r="EL26" s="877"/>
      <c r="EM26" s="877"/>
      <c r="EN26" s="877"/>
      <c r="EO26" s="877"/>
      <c r="EP26" s="877"/>
      <c r="EQ26" s="877"/>
      <c r="ER26" s="877"/>
      <c r="ES26" s="877"/>
      <c r="ET26" s="877"/>
      <c r="EU26" s="877"/>
      <c r="EV26" s="877"/>
      <c r="EW26" s="877"/>
      <c r="EX26" s="877"/>
      <c r="EY26" s="877"/>
      <c r="EZ26" s="877"/>
      <c r="FA26" s="877"/>
      <c r="FB26" s="877"/>
      <c r="FC26" s="877"/>
      <c r="FD26" s="877"/>
      <c r="FE26" s="877"/>
      <c r="FF26" s="877"/>
      <c r="FG26" s="877"/>
      <c r="FH26" s="877"/>
      <c r="FI26" s="877"/>
      <c r="FJ26" s="877"/>
      <c r="FK26" s="877"/>
      <c r="FL26" s="877"/>
      <c r="FM26" s="877"/>
      <c r="FN26" s="877"/>
      <c r="FO26" s="877"/>
      <c r="FP26" s="877"/>
      <c r="FQ26" s="877"/>
      <c r="FR26" s="877"/>
      <c r="FS26" s="877"/>
      <c r="FT26" s="877"/>
      <c r="FU26" s="877"/>
      <c r="FV26" s="877"/>
      <c r="FW26" s="877"/>
      <c r="FX26" s="877"/>
      <c r="FY26" s="877"/>
      <c r="FZ26" s="877"/>
      <c r="GA26" s="877"/>
      <c r="GB26" s="877"/>
      <c r="GC26" s="877"/>
      <c r="GD26" s="877"/>
      <c r="GE26" s="877"/>
      <c r="GF26" s="877"/>
      <c r="GG26" s="877"/>
      <c r="GH26" s="877"/>
      <c r="GI26" s="877"/>
      <c r="GJ26" s="877"/>
      <c r="GK26" s="877"/>
      <c r="GL26" s="877"/>
      <c r="GM26" s="877"/>
      <c r="GN26" s="877"/>
      <c r="GO26" s="877"/>
      <c r="GP26" s="877"/>
      <c r="GQ26" s="877"/>
      <c r="GR26" s="877"/>
      <c r="GS26" s="877"/>
      <c r="GT26" s="877"/>
      <c r="GU26" s="877"/>
      <c r="GV26" s="877"/>
      <c r="GW26" s="877"/>
      <c r="GX26" s="877"/>
      <c r="GY26" s="877"/>
      <c r="GZ26" s="877"/>
      <c r="HA26" s="877"/>
      <c r="HB26" s="877"/>
      <c r="HC26" s="877"/>
      <c r="HD26" s="877"/>
      <c r="HE26" s="877"/>
      <c r="HF26" s="877"/>
      <c r="HG26" s="877"/>
      <c r="HH26" s="877"/>
      <c r="HI26" s="877"/>
      <c r="HJ26" s="877"/>
      <c r="HK26" s="877"/>
      <c r="HL26" s="877"/>
      <c r="HM26" s="877"/>
      <c r="HN26" s="877"/>
      <c r="HO26" s="877"/>
      <c r="HP26" s="877"/>
      <c r="HQ26" s="877"/>
      <c r="HR26" s="877"/>
      <c r="HS26" s="877"/>
      <c r="HT26" s="877"/>
      <c r="HU26" s="877"/>
      <c r="HV26" s="877"/>
      <c r="HW26" s="877"/>
      <c r="HX26" s="877"/>
      <c r="HY26" s="877"/>
      <c r="HZ26" s="877"/>
      <c r="IA26" s="877"/>
      <c r="IB26" s="877"/>
      <c r="IC26" s="877"/>
      <c r="ID26" s="877"/>
      <c r="IE26" s="877"/>
      <c r="IF26" s="877"/>
      <c r="IG26" s="877"/>
      <c r="IH26" s="877"/>
      <c r="II26" s="877"/>
      <c r="IJ26" s="877"/>
      <c r="IK26" s="877"/>
      <c r="IL26" s="877"/>
      <c r="IM26" s="877"/>
      <c r="IN26" s="877"/>
      <c r="IO26" s="877"/>
      <c r="IP26" s="877"/>
      <c r="IQ26" s="877"/>
      <c r="IR26" s="877"/>
      <c r="IS26" s="877"/>
      <c r="IT26" s="877"/>
      <c r="IU26" s="877"/>
      <c r="IV26" s="877"/>
      <c r="IW26" s="877"/>
      <c r="IX26" s="877"/>
      <c r="IY26" s="877"/>
      <c r="IZ26" s="877"/>
      <c r="JA26" s="877"/>
      <c r="JB26" s="877"/>
      <c r="JC26" s="877"/>
      <c r="JD26" s="877"/>
      <c r="JE26" s="877"/>
      <c r="JF26" s="877"/>
      <c r="JG26" s="877"/>
      <c r="JH26" s="877"/>
      <c r="JI26" s="877"/>
      <c r="JJ26" s="877"/>
      <c r="JK26" s="877"/>
      <c r="JL26" s="877"/>
      <c r="JM26" s="877"/>
      <c r="JN26" s="877"/>
      <c r="JO26" s="877"/>
      <c r="JP26" s="877"/>
      <c r="JQ26" s="877"/>
      <c r="JR26" s="877"/>
      <c r="JS26" s="877"/>
      <c r="JT26" s="877"/>
      <c r="JU26" s="877"/>
      <c r="JV26" s="877"/>
      <c r="JW26" s="877"/>
      <c r="JX26" s="877"/>
      <c r="JY26" s="877"/>
      <c r="JZ26" s="877"/>
      <c r="KA26" s="877"/>
      <c r="KB26" s="877"/>
      <c r="KC26" s="877"/>
      <c r="KD26" s="877"/>
      <c r="KE26" s="877"/>
      <c r="KF26" s="877"/>
      <c r="KG26" s="877"/>
      <c r="KH26" s="877"/>
      <c r="KI26" s="877"/>
      <c r="KJ26" s="877"/>
      <c r="KK26" s="877"/>
      <c r="KL26" s="877"/>
      <c r="KM26" s="877"/>
      <c r="KN26" s="877"/>
      <c r="KO26" s="877"/>
      <c r="KP26" s="877"/>
      <c r="KQ26" s="877"/>
      <c r="KR26" s="877"/>
      <c r="KS26" s="877"/>
      <c r="KT26" s="877"/>
      <c r="KU26" s="877"/>
      <c r="KV26" s="877"/>
      <c r="KW26" s="877"/>
      <c r="KX26" s="877"/>
      <c r="KY26" s="877"/>
      <c r="KZ26" s="877"/>
      <c r="LA26" s="877"/>
      <c r="LB26" s="877"/>
      <c r="LC26" s="877"/>
      <c r="LD26" s="877"/>
      <c r="LE26" s="877"/>
      <c r="LF26" s="877"/>
      <c r="LG26" s="877"/>
      <c r="LH26" s="877"/>
      <c r="LI26" s="877"/>
      <c r="LJ26" s="877"/>
      <c r="LK26" s="877"/>
      <c r="LL26" s="877"/>
      <c r="LM26" s="877"/>
      <c r="LN26" s="877"/>
      <c r="LO26" s="877"/>
      <c r="LP26" s="877"/>
      <c r="LQ26" s="877"/>
      <c r="LR26" s="877"/>
      <c r="LS26" s="877"/>
      <c r="LT26" s="877"/>
      <c r="LU26" s="877"/>
      <c r="LV26" s="877"/>
      <c r="LW26" s="877"/>
      <c r="LX26" s="877"/>
      <c r="LY26" s="877"/>
      <c r="LZ26" s="877"/>
      <c r="MA26" s="877"/>
      <c r="MB26" s="877"/>
      <c r="MC26" s="877"/>
      <c r="MD26" s="877"/>
      <c r="ME26" s="877"/>
      <c r="MF26" s="877"/>
      <c r="MG26" s="877"/>
      <c r="MH26" s="877"/>
      <c r="MI26" s="877"/>
      <c r="MJ26" s="877"/>
      <c r="MK26" s="877"/>
      <c r="ML26" s="877"/>
      <c r="MM26" s="877"/>
      <c r="MN26" s="877"/>
      <c r="MO26" s="877"/>
      <c r="MP26" s="877"/>
      <c r="MQ26" s="877"/>
      <c r="MR26" s="877"/>
      <c r="MS26" s="877"/>
      <c r="MT26" s="877"/>
      <c r="MU26" s="877"/>
      <c r="MV26" s="877"/>
      <c r="MW26" s="877"/>
      <c r="MX26" s="877"/>
      <c r="MY26" s="877"/>
      <c r="MZ26" s="877"/>
      <c r="NA26" s="877"/>
      <c r="NB26" s="877"/>
      <c r="NC26" s="877"/>
      <c r="ND26" s="877"/>
      <c r="NE26" s="877"/>
      <c r="NF26" s="877"/>
      <c r="NG26" s="877"/>
      <c r="NH26" s="877"/>
      <c r="NI26" s="877"/>
      <c r="NJ26" s="877"/>
      <c r="NK26" s="877"/>
      <c r="NL26" s="877"/>
      <c r="NM26" s="877"/>
      <c r="NN26" s="877"/>
      <c r="NO26" s="877"/>
      <c r="NP26" s="877"/>
      <c r="NQ26" s="877"/>
      <c r="NR26" s="877"/>
      <c r="NS26" s="877"/>
      <c r="NT26" s="877"/>
      <c r="NU26" s="877"/>
      <c r="NV26" s="877"/>
      <c r="NW26" s="877"/>
      <c r="NX26" s="877"/>
      <c r="NY26" s="877"/>
      <c r="NZ26" s="877"/>
      <c r="OA26" s="877"/>
      <c r="OB26" s="877"/>
      <c r="OC26" s="877"/>
      <c r="OD26" s="877"/>
      <c r="OE26" s="877"/>
      <c r="OF26" s="877"/>
      <c r="OG26" s="877"/>
      <c r="OH26" s="877"/>
      <c r="OI26" s="877"/>
      <c r="OJ26" s="877"/>
      <c r="OK26" s="877"/>
      <c r="OL26" s="877"/>
      <c r="OM26" s="877"/>
      <c r="ON26" s="877"/>
      <c r="OO26" s="877"/>
      <c r="OP26" s="877"/>
      <c r="OQ26" s="877"/>
      <c r="OR26" s="877"/>
      <c r="OS26" s="877"/>
      <c r="OT26" s="877"/>
      <c r="OU26" s="877"/>
      <c r="OV26" s="877"/>
      <c r="OW26" s="877"/>
      <c r="OX26" s="877"/>
      <c r="OY26" s="877"/>
      <c r="OZ26" s="877"/>
      <c r="PA26" s="877"/>
      <c r="PB26" s="877"/>
      <c r="PC26" s="877"/>
      <c r="PD26" s="877"/>
      <c r="PE26" s="877"/>
      <c r="PF26" s="877"/>
      <c r="PG26" s="877"/>
      <c r="PH26" s="877"/>
      <c r="PI26" s="877"/>
      <c r="PJ26" s="877"/>
      <c r="PK26" s="877"/>
      <c r="PL26" s="877"/>
      <c r="PM26" s="877"/>
      <c r="PN26" s="877"/>
      <c r="PO26" s="877"/>
      <c r="PP26" s="877"/>
      <c r="PQ26" s="877"/>
      <c r="PR26" s="877"/>
      <c r="PS26" s="877"/>
      <c r="PT26" s="877"/>
      <c r="PU26" s="877"/>
      <c r="PV26" s="877"/>
      <c r="PW26" s="877"/>
      <c r="PX26" s="877"/>
      <c r="PY26" s="877"/>
      <c r="PZ26" s="877"/>
      <c r="QA26" s="877"/>
      <c r="QB26" s="877"/>
      <c r="QC26" s="877"/>
      <c r="QD26" s="877"/>
      <c r="QE26" s="877"/>
      <c r="QF26" s="877"/>
      <c r="QG26" s="877"/>
      <c r="QH26" s="877"/>
      <c r="QI26" s="877"/>
      <c r="QJ26" s="877"/>
      <c r="QK26" s="877"/>
      <c r="QL26" s="877"/>
      <c r="QM26" s="877"/>
      <c r="QN26" s="877"/>
      <c r="QO26" s="877"/>
      <c r="QP26" s="877"/>
      <c r="QQ26" s="877"/>
      <c r="QR26" s="877"/>
      <c r="QS26" s="877"/>
      <c r="QT26" s="877"/>
      <c r="QU26" s="877"/>
      <c r="QV26" s="877"/>
      <c r="QW26" s="877"/>
      <c r="QX26" s="877"/>
      <c r="QY26" s="877"/>
      <c r="QZ26" s="877"/>
      <c r="RA26" s="877"/>
      <c r="RB26" s="877"/>
      <c r="RC26" s="877"/>
      <c r="RD26" s="877"/>
      <c r="RE26" s="877"/>
      <c r="RF26" s="877"/>
      <c r="RG26" s="877"/>
      <c r="RH26" s="877"/>
      <c r="RI26" s="877"/>
      <c r="RJ26" s="877"/>
      <c r="RK26" s="877"/>
      <c r="RL26" s="877"/>
      <c r="RM26" s="877"/>
      <c r="RN26" s="877"/>
      <c r="RO26" s="877"/>
      <c r="RP26" s="877"/>
      <c r="RQ26" s="877"/>
      <c r="RR26" s="877"/>
      <c r="RS26" s="877"/>
      <c r="RT26" s="877"/>
      <c r="RU26" s="877"/>
      <c r="RV26" s="877"/>
      <c r="RW26" s="877"/>
      <c r="RX26" s="877"/>
      <c r="RY26" s="877"/>
      <c r="RZ26" s="877"/>
      <c r="SA26" s="877"/>
      <c r="SB26" s="877"/>
      <c r="SC26" s="877"/>
      <c r="SD26" s="877"/>
      <c r="SE26" s="877"/>
      <c r="SF26" s="877"/>
      <c r="SG26" s="877"/>
      <c r="SH26" s="877"/>
      <c r="SI26" s="877"/>
      <c r="SJ26" s="877"/>
      <c r="SK26" s="877"/>
      <c r="SL26" s="877"/>
      <c r="SM26" s="877"/>
      <c r="SN26" s="877"/>
      <c r="SO26" s="877"/>
      <c r="SP26" s="877"/>
      <c r="SQ26" s="877"/>
      <c r="SR26" s="877"/>
      <c r="SS26" s="877"/>
      <c r="ST26" s="877"/>
      <c r="SU26" s="877"/>
      <c r="SV26" s="877"/>
      <c r="SW26" s="877"/>
      <c r="SX26" s="877"/>
      <c r="SY26" s="877"/>
      <c r="SZ26" s="877"/>
      <c r="TA26" s="877"/>
      <c r="TB26" s="877"/>
      <c r="TC26" s="877"/>
      <c r="TD26" s="877"/>
      <c r="TE26" s="877"/>
      <c r="TF26" s="877"/>
      <c r="TG26" s="877"/>
      <c r="TH26" s="877"/>
      <c r="TI26" s="877"/>
      <c r="TJ26" s="877"/>
      <c r="TK26" s="877"/>
      <c r="TL26" s="877"/>
      <c r="TM26" s="877"/>
      <c r="TN26" s="877"/>
      <c r="TO26" s="877"/>
      <c r="TP26" s="877"/>
      <c r="TQ26" s="877"/>
      <c r="TR26" s="877"/>
      <c r="TS26" s="877"/>
      <c r="TT26" s="877"/>
      <c r="TU26" s="877"/>
      <c r="TV26" s="877"/>
      <c r="TW26" s="877"/>
      <c r="TX26" s="877"/>
      <c r="TY26" s="877"/>
      <c r="TZ26" s="877"/>
      <c r="UA26" s="877"/>
      <c r="UB26" s="877"/>
      <c r="UC26" s="877"/>
      <c r="UD26" s="877"/>
      <c r="UE26" s="877"/>
      <c r="UF26" s="877"/>
      <c r="UG26" s="877"/>
      <c r="UH26" s="877"/>
      <c r="UI26" s="877"/>
      <c r="UJ26" s="877"/>
      <c r="UK26" s="877"/>
      <c r="UL26" s="877"/>
      <c r="UM26" s="877"/>
      <c r="UN26" s="877"/>
      <c r="UO26" s="877"/>
      <c r="UP26" s="877"/>
      <c r="UQ26" s="877"/>
      <c r="UR26" s="877"/>
      <c r="US26" s="877"/>
      <c r="UT26" s="877"/>
      <c r="UU26" s="877"/>
      <c r="UV26" s="877"/>
      <c r="UW26" s="877"/>
      <c r="UX26" s="877"/>
      <c r="UY26" s="877"/>
      <c r="UZ26" s="877"/>
      <c r="VA26" s="877"/>
      <c r="VB26" s="877"/>
      <c r="VC26" s="877"/>
      <c r="VD26" s="877"/>
      <c r="VE26" s="877"/>
      <c r="VF26" s="877"/>
      <c r="VG26" s="877"/>
      <c r="VH26" s="877"/>
      <c r="VI26" s="877"/>
      <c r="VJ26" s="877"/>
      <c r="VK26" s="877"/>
      <c r="VL26" s="877"/>
      <c r="VM26" s="877"/>
      <c r="VN26" s="877"/>
      <c r="VO26" s="877"/>
      <c r="VP26" s="877"/>
      <c r="VQ26" s="877"/>
      <c r="VR26" s="877"/>
      <c r="VS26" s="877"/>
      <c r="VT26" s="877"/>
      <c r="VU26" s="877"/>
      <c r="VV26" s="877"/>
      <c r="VW26" s="877"/>
      <c r="VX26" s="877"/>
      <c r="VY26" s="877"/>
      <c r="VZ26" s="877"/>
      <c r="WA26" s="877"/>
      <c r="WB26" s="877"/>
      <c r="WC26" s="877"/>
      <c r="WD26" s="877"/>
      <c r="WE26" s="877"/>
      <c r="WF26" s="877"/>
      <c r="WG26" s="877"/>
      <c r="WH26" s="877"/>
      <c r="WI26" s="877"/>
      <c r="WJ26" s="877"/>
      <c r="WK26" s="877"/>
      <c r="WL26" s="877"/>
      <c r="WM26" s="877"/>
      <c r="WN26" s="877"/>
      <c r="WO26" s="877"/>
      <c r="WP26" s="877"/>
      <c r="WQ26" s="877"/>
      <c r="WR26" s="877"/>
      <c r="WS26" s="877"/>
      <c r="WT26" s="877"/>
      <c r="WU26" s="877"/>
      <c r="WV26" s="877"/>
      <c r="WW26" s="877"/>
      <c r="WX26" s="877"/>
      <c r="WY26" s="877"/>
      <c r="WZ26" s="877"/>
      <c r="XA26" s="877"/>
      <c r="XB26" s="877"/>
      <c r="XC26" s="877"/>
      <c r="XD26" s="877"/>
      <c r="XE26" s="877"/>
      <c r="XF26" s="877"/>
      <c r="XG26" s="877"/>
      <c r="XH26" s="877"/>
      <c r="XI26" s="877"/>
      <c r="XJ26" s="877"/>
      <c r="XK26" s="877"/>
      <c r="XL26" s="877"/>
      <c r="XM26" s="877"/>
      <c r="XN26" s="877"/>
      <c r="XO26" s="877"/>
      <c r="XP26" s="877"/>
      <c r="XQ26" s="877"/>
      <c r="XR26" s="877"/>
      <c r="XS26" s="877"/>
      <c r="XT26" s="877"/>
      <c r="XU26" s="877"/>
      <c r="XV26" s="877"/>
      <c r="XW26" s="877"/>
      <c r="XX26" s="877"/>
      <c r="XY26" s="877"/>
      <c r="XZ26" s="877"/>
      <c r="YA26" s="877"/>
      <c r="YB26" s="877"/>
      <c r="YC26" s="877"/>
      <c r="YD26" s="877"/>
      <c r="YE26" s="877"/>
      <c r="YF26" s="877"/>
      <c r="YG26" s="877"/>
      <c r="YH26" s="877"/>
      <c r="YI26" s="877"/>
      <c r="YJ26" s="877"/>
      <c r="YK26" s="877"/>
      <c r="YL26" s="877"/>
      <c r="YM26" s="877"/>
      <c r="YN26" s="877"/>
      <c r="YO26" s="877"/>
      <c r="YP26" s="877"/>
      <c r="YQ26" s="877"/>
      <c r="YR26" s="877"/>
      <c r="YS26" s="877"/>
      <c r="YT26" s="877"/>
      <c r="YU26" s="877"/>
      <c r="YV26" s="877"/>
      <c r="YW26" s="877"/>
      <c r="YX26" s="877"/>
      <c r="YY26" s="877"/>
      <c r="YZ26" s="877"/>
      <c r="ZA26" s="877"/>
      <c r="ZB26" s="877"/>
      <c r="ZC26" s="877"/>
      <c r="ZD26" s="877"/>
      <c r="ZE26" s="877"/>
      <c r="ZF26" s="877"/>
      <c r="ZG26" s="877"/>
      <c r="ZH26" s="877"/>
      <c r="ZI26" s="877"/>
      <c r="ZJ26" s="877"/>
      <c r="ZK26" s="877"/>
      <c r="ZL26" s="877"/>
      <c r="ZM26" s="877"/>
      <c r="ZN26" s="877"/>
      <c r="ZO26" s="877"/>
      <c r="ZP26" s="877"/>
      <c r="ZQ26" s="877"/>
      <c r="ZR26" s="877"/>
      <c r="ZS26" s="877"/>
      <c r="ZT26" s="877"/>
      <c r="ZU26" s="877"/>
      <c r="ZV26" s="877"/>
      <c r="ZW26" s="877"/>
      <c r="ZX26" s="877"/>
      <c r="ZY26" s="877"/>
      <c r="ZZ26" s="877"/>
      <c r="AAA26" s="877"/>
      <c r="AAB26" s="877"/>
      <c r="AAC26" s="877"/>
      <c r="AAD26" s="877"/>
      <c r="AAE26" s="877"/>
      <c r="AAF26" s="877"/>
      <c r="AAG26" s="877"/>
      <c r="AAH26" s="877"/>
      <c r="AAI26" s="877"/>
      <c r="AAJ26" s="877"/>
      <c r="AAK26" s="877"/>
      <c r="AAL26" s="877"/>
      <c r="AAM26" s="877"/>
      <c r="AAN26" s="877"/>
      <c r="AAO26" s="877"/>
      <c r="AAP26" s="877"/>
      <c r="AAQ26" s="877"/>
      <c r="AAR26" s="877"/>
      <c r="AAS26" s="877"/>
      <c r="AAT26" s="877"/>
      <c r="AAU26" s="877"/>
      <c r="AAV26" s="877"/>
      <c r="AAW26" s="877"/>
      <c r="AAX26" s="877"/>
      <c r="AAY26" s="877"/>
      <c r="AAZ26" s="877"/>
      <c r="ABA26" s="877"/>
      <c r="ABB26" s="877"/>
      <c r="ABC26" s="877"/>
      <c r="ABD26" s="877"/>
      <c r="ABE26" s="877"/>
      <c r="ABF26" s="877"/>
      <c r="ABG26" s="877"/>
      <c r="ABH26" s="877"/>
      <c r="ABI26" s="877"/>
      <c r="ABJ26" s="877"/>
      <c r="ABK26" s="877"/>
      <c r="ABL26" s="877"/>
      <c r="ABM26" s="877"/>
      <c r="ABN26" s="877"/>
      <c r="ABO26" s="877"/>
      <c r="ABP26" s="877"/>
      <c r="ABQ26" s="877"/>
      <c r="ABR26" s="877"/>
      <c r="ABS26" s="877"/>
      <c r="ABT26" s="877"/>
      <c r="ABU26" s="877"/>
      <c r="ABV26" s="877"/>
      <c r="ABW26" s="877"/>
      <c r="ABX26" s="877"/>
      <c r="ABY26" s="877"/>
      <c r="ABZ26" s="877"/>
      <c r="ACA26" s="877"/>
      <c r="ACB26" s="877"/>
      <c r="ACC26" s="877"/>
      <c r="ACD26" s="877"/>
      <c r="ACE26" s="877"/>
      <c r="ACF26" s="877"/>
      <c r="ACG26" s="877"/>
      <c r="ACH26" s="877"/>
      <c r="ACI26" s="877"/>
      <c r="ACJ26" s="877"/>
      <c r="ACK26" s="877"/>
      <c r="ACL26" s="877"/>
      <c r="ACM26" s="877"/>
      <c r="ACN26" s="877"/>
      <c r="ACO26" s="877"/>
      <c r="ACP26" s="877"/>
      <c r="ACQ26" s="877"/>
      <c r="ACR26" s="877"/>
      <c r="ACS26" s="877"/>
      <c r="ACT26" s="877"/>
      <c r="ACU26" s="877"/>
      <c r="ACV26" s="877"/>
      <c r="ACW26" s="877"/>
      <c r="ACX26" s="877"/>
      <c r="ACY26" s="877"/>
      <c r="ACZ26" s="877"/>
      <c r="ADA26" s="877"/>
      <c r="ADB26" s="877"/>
      <c r="ADC26" s="877"/>
      <c r="ADD26" s="877"/>
      <c r="ADE26" s="877"/>
      <c r="ADF26" s="877"/>
      <c r="ADG26" s="877"/>
      <c r="ADH26" s="877"/>
      <c r="ADI26" s="877"/>
      <c r="ADJ26" s="877"/>
      <c r="ADK26" s="877"/>
      <c r="ADL26" s="877"/>
      <c r="ADM26" s="877"/>
      <c r="ADN26" s="877"/>
      <c r="ADO26" s="877"/>
      <c r="ADP26" s="877"/>
      <c r="ADQ26" s="877"/>
      <c r="ADR26" s="877"/>
      <c r="ADS26" s="877"/>
      <c r="ADT26" s="877"/>
      <c r="ADU26" s="877"/>
      <c r="ADV26" s="877"/>
      <c r="ADW26" s="877"/>
      <c r="ADX26" s="877"/>
      <c r="ADY26" s="877"/>
      <c r="ADZ26" s="877"/>
      <c r="AEA26" s="877"/>
      <c r="AEB26" s="877"/>
      <c r="AEC26" s="877"/>
      <c r="AED26" s="877"/>
      <c r="AEE26" s="877"/>
      <c r="AEF26" s="877"/>
      <c r="AEG26" s="877"/>
      <c r="AEH26" s="877"/>
      <c r="AEI26" s="877"/>
      <c r="AEJ26" s="877"/>
      <c r="AEK26" s="877"/>
      <c r="AEL26" s="877"/>
      <c r="AEM26" s="877"/>
      <c r="AEN26" s="877"/>
      <c r="AEO26" s="877"/>
      <c r="AEP26" s="877"/>
      <c r="AEQ26" s="877"/>
      <c r="AER26" s="877"/>
      <c r="AES26" s="877"/>
      <c r="AET26" s="877"/>
      <c r="AEU26" s="877"/>
      <c r="AEV26" s="877"/>
      <c r="AEW26" s="877"/>
      <c r="AEX26" s="877"/>
      <c r="AEY26" s="877"/>
      <c r="AEZ26" s="877"/>
      <c r="AFA26" s="877"/>
      <c r="AFB26" s="877"/>
      <c r="AFC26" s="877"/>
      <c r="AFD26" s="877"/>
      <c r="AFE26" s="877"/>
      <c r="AFF26" s="877"/>
      <c r="AFG26" s="877"/>
      <c r="AFH26" s="877"/>
      <c r="AFI26" s="877"/>
      <c r="AFJ26" s="877"/>
      <c r="AFK26" s="877"/>
      <c r="AFL26" s="877"/>
      <c r="AFM26" s="877"/>
      <c r="AFN26" s="877"/>
      <c r="AFO26" s="877"/>
      <c r="AFP26" s="877"/>
      <c r="AFQ26" s="877"/>
      <c r="AFR26" s="877"/>
      <c r="AFS26" s="877"/>
      <c r="AFT26" s="877"/>
      <c r="AFU26" s="877"/>
      <c r="AFV26" s="877"/>
      <c r="AFW26" s="877"/>
      <c r="AFX26" s="877"/>
      <c r="AFY26" s="877"/>
      <c r="AFZ26" s="877"/>
      <c r="AGA26" s="877"/>
      <c r="AGB26" s="877"/>
      <c r="AGC26" s="877"/>
      <c r="AGD26" s="877"/>
      <c r="AGE26" s="877"/>
      <c r="AGF26" s="877"/>
      <c r="AGG26" s="877"/>
      <c r="AGH26" s="877"/>
      <c r="AGI26" s="877"/>
      <c r="AGJ26" s="877"/>
      <c r="AGK26" s="877"/>
      <c r="AGL26" s="877"/>
      <c r="AGM26" s="877"/>
      <c r="AGN26" s="877"/>
      <c r="AGO26" s="877"/>
      <c r="AGP26" s="877"/>
      <c r="AGQ26" s="877"/>
      <c r="AGR26" s="877"/>
      <c r="AGS26" s="877"/>
      <c r="AGT26" s="877"/>
      <c r="AGU26" s="877"/>
      <c r="AGV26" s="877"/>
      <c r="AGW26" s="877"/>
      <c r="AGX26" s="877"/>
      <c r="AGY26" s="877"/>
      <c r="AGZ26" s="877"/>
      <c r="AHA26" s="877"/>
      <c r="AHB26" s="877"/>
      <c r="AHC26" s="877"/>
      <c r="AHD26" s="877"/>
      <c r="AHE26" s="877"/>
      <c r="AHF26" s="877"/>
      <c r="AHG26" s="877"/>
      <c r="AHH26" s="877"/>
      <c r="AHI26" s="877"/>
      <c r="AHJ26" s="877"/>
      <c r="AHK26" s="877"/>
      <c r="AHL26" s="877"/>
      <c r="AHM26" s="877"/>
      <c r="AHN26" s="877"/>
      <c r="AHO26" s="877"/>
      <c r="AHP26" s="877"/>
      <c r="AHQ26" s="877"/>
      <c r="AHR26" s="877"/>
      <c r="AHS26" s="877"/>
      <c r="AHT26" s="877"/>
      <c r="AHU26" s="877"/>
      <c r="AHV26" s="877"/>
      <c r="AHW26" s="877"/>
      <c r="AHX26" s="877"/>
      <c r="AHY26" s="877"/>
      <c r="AHZ26" s="877"/>
      <c r="AIA26" s="877"/>
      <c r="AIB26" s="877"/>
      <c r="AIC26" s="877"/>
      <c r="AID26" s="877"/>
      <c r="AIE26" s="877"/>
      <c r="AIF26" s="877"/>
      <c r="AIG26" s="877"/>
      <c r="AIH26" s="877"/>
      <c r="AII26" s="877"/>
      <c r="AIJ26" s="877"/>
      <c r="AIK26" s="877"/>
      <c r="AIL26" s="877"/>
      <c r="AIM26" s="877"/>
      <c r="AIN26" s="877"/>
      <c r="AIO26" s="877"/>
      <c r="AIP26" s="877"/>
      <c r="AIQ26" s="877"/>
      <c r="AIR26" s="877"/>
      <c r="AIS26" s="877"/>
      <c r="AIT26" s="877"/>
      <c r="AIU26" s="877"/>
      <c r="AIV26" s="877"/>
      <c r="AIW26" s="877"/>
      <c r="AIX26" s="877"/>
      <c r="AIY26" s="877"/>
      <c r="AIZ26" s="877"/>
      <c r="AJA26" s="877"/>
      <c r="AJB26" s="877"/>
      <c r="AJC26" s="877"/>
      <c r="AJD26" s="877"/>
      <c r="AJE26" s="877"/>
      <c r="AJF26" s="877"/>
      <c r="AJG26" s="877"/>
      <c r="AJH26" s="877"/>
      <c r="AJI26" s="877"/>
      <c r="AJJ26" s="877"/>
      <c r="AJK26" s="877"/>
      <c r="AJL26" s="877"/>
      <c r="AJM26" s="877"/>
      <c r="AJN26" s="877"/>
      <c r="AJO26" s="877"/>
      <c r="AJP26" s="877"/>
      <c r="AJQ26" s="877"/>
      <c r="AJR26" s="877"/>
      <c r="AJS26" s="877"/>
      <c r="AJT26" s="877"/>
      <c r="AJU26" s="877"/>
      <c r="AJV26" s="877"/>
      <c r="AJW26" s="877"/>
      <c r="AJX26" s="877"/>
      <c r="AJY26" s="877"/>
      <c r="AJZ26" s="877"/>
      <c r="AKA26" s="877"/>
      <c r="AKB26" s="877"/>
      <c r="AKC26" s="877"/>
      <c r="AKD26" s="877"/>
      <c r="AKE26" s="877"/>
      <c r="AKF26" s="877"/>
      <c r="AKG26" s="877"/>
      <c r="AKH26" s="877"/>
      <c r="AKI26" s="877"/>
      <c r="AKJ26" s="877"/>
      <c r="AKK26" s="877"/>
      <c r="AKL26" s="877"/>
      <c r="AKM26" s="877"/>
      <c r="AKN26" s="877"/>
      <c r="AKO26" s="877"/>
      <c r="AKP26" s="877"/>
      <c r="AKQ26" s="877"/>
      <c r="AKR26" s="877"/>
      <c r="AKS26" s="877"/>
      <c r="AKT26" s="877"/>
      <c r="AKU26" s="877"/>
      <c r="AKV26" s="877"/>
      <c r="AKW26" s="877"/>
      <c r="AKX26" s="877"/>
      <c r="AKY26" s="877"/>
      <c r="AKZ26" s="877"/>
      <c r="ALA26" s="877"/>
      <c r="ALB26" s="877"/>
      <c r="ALC26" s="877"/>
      <c r="ALD26" s="877"/>
      <c r="ALE26" s="877"/>
      <c r="ALF26" s="877"/>
      <c r="ALG26" s="877"/>
      <c r="ALH26" s="877"/>
      <c r="ALI26" s="877"/>
      <c r="ALJ26" s="877"/>
      <c r="ALK26" s="877"/>
      <c r="ALL26" s="877"/>
      <c r="ALM26" s="877"/>
      <c r="ALN26" s="877"/>
      <c r="ALO26" s="877"/>
      <c r="ALP26" s="877"/>
      <c r="ALQ26" s="877"/>
      <c r="ALR26" s="877"/>
      <c r="ALS26" s="877"/>
      <c r="ALT26" s="877"/>
      <c r="ALU26" s="877"/>
      <c r="ALV26" s="877"/>
      <c r="ALW26" s="877"/>
      <c r="ALX26" s="877"/>
      <c r="ALY26" s="877"/>
      <c r="ALZ26" s="877"/>
      <c r="AMA26" s="877"/>
      <c r="AMB26" s="877"/>
      <c r="AMC26" s="877"/>
      <c r="AMD26" s="877"/>
      <c r="AME26" s="877"/>
      <c r="AMF26" s="877"/>
      <c r="AMG26" s="877"/>
      <c r="AMH26" s="877"/>
      <c r="AMI26" s="877"/>
      <c r="AMJ26" s="877"/>
      <c r="AMK26" s="877"/>
      <c r="AML26" s="877"/>
      <c r="AMM26" s="877"/>
      <c r="AMN26" s="877"/>
      <c r="AMO26" s="877"/>
      <c r="AMP26" s="877"/>
      <c r="AMQ26" s="877"/>
      <c r="AMR26" s="877"/>
      <c r="AMS26" s="877"/>
      <c r="AMT26" s="877"/>
      <c r="AMU26" s="877"/>
      <c r="AMV26" s="877"/>
      <c r="AMW26" s="877"/>
      <c r="AMX26" s="877"/>
      <c r="AMY26" s="877"/>
      <c r="AMZ26" s="877"/>
      <c r="ANA26" s="877"/>
      <c r="ANB26" s="877"/>
      <c r="ANC26" s="877"/>
      <c r="AND26" s="877"/>
      <c r="ANE26" s="877"/>
      <c r="ANF26" s="877"/>
      <c r="ANG26" s="877"/>
      <c r="ANH26" s="877"/>
      <c r="ANI26" s="877"/>
      <c r="ANJ26" s="877"/>
      <c r="ANK26" s="877"/>
      <c r="ANL26" s="877"/>
      <c r="ANM26" s="877"/>
      <c r="ANN26" s="877"/>
      <c r="ANO26" s="877"/>
      <c r="ANP26" s="877"/>
      <c r="ANQ26" s="877"/>
      <c r="ANR26" s="877"/>
      <c r="ANS26" s="877"/>
      <c r="ANT26" s="877"/>
      <c r="ANU26" s="877"/>
      <c r="ANV26" s="877"/>
      <c r="ANW26" s="877"/>
      <c r="ANX26" s="877"/>
      <c r="ANY26" s="877"/>
      <c r="ANZ26" s="877"/>
      <c r="AOA26" s="877"/>
      <c r="AOB26" s="877"/>
      <c r="AOC26" s="877"/>
      <c r="AOD26" s="877"/>
      <c r="AOE26" s="877"/>
      <c r="AOF26" s="877"/>
      <c r="AOG26" s="877"/>
      <c r="AOH26" s="877"/>
      <c r="AOI26" s="877"/>
      <c r="AOJ26" s="877"/>
      <c r="AOK26" s="877"/>
      <c r="AOL26" s="877"/>
      <c r="AOM26" s="877"/>
      <c r="AON26" s="877"/>
      <c r="AOO26" s="877"/>
      <c r="AOP26" s="877"/>
      <c r="AOQ26" s="877"/>
      <c r="AOR26" s="877"/>
      <c r="AOS26" s="877"/>
      <c r="AOT26" s="877"/>
      <c r="AOU26" s="877"/>
      <c r="AOV26" s="877"/>
      <c r="AOW26" s="877"/>
      <c r="AOX26" s="877"/>
      <c r="AOY26" s="877"/>
      <c r="AOZ26" s="877"/>
      <c r="APA26" s="877"/>
      <c r="APB26" s="877"/>
      <c r="APC26" s="877"/>
      <c r="APD26" s="877"/>
      <c r="APE26" s="877"/>
      <c r="APF26" s="877"/>
      <c r="APG26" s="877"/>
      <c r="APH26" s="877"/>
      <c r="API26" s="877"/>
      <c r="APJ26" s="877"/>
      <c r="APK26" s="877"/>
      <c r="APL26" s="877"/>
      <c r="APM26" s="877"/>
      <c r="APN26" s="877"/>
      <c r="APO26" s="877"/>
      <c r="APP26" s="877"/>
      <c r="APQ26" s="877"/>
      <c r="APR26" s="877"/>
      <c r="APS26" s="877"/>
      <c r="APT26" s="877"/>
      <c r="APU26" s="877"/>
      <c r="APV26" s="877"/>
      <c r="APW26" s="877"/>
      <c r="APX26" s="877"/>
      <c r="APY26" s="877"/>
      <c r="APZ26" s="877"/>
      <c r="AQA26" s="877"/>
      <c r="AQB26" s="877"/>
      <c r="AQC26" s="877"/>
      <c r="AQD26" s="877"/>
      <c r="AQE26" s="877"/>
      <c r="AQF26" s="877"/>
      <c r="AQG26" s="877"/>
      <c r="AQH26" s="877"/>
      <c r="AQI26" s="877"/>
      <c r="AQJ26" s="877"/>
      <c r="AQK26" s="877"/>
      <c r="AQL26" s="877"/>
      <c r="AQM26" s="877"/>
      <c r="AQN26" s="877"/>
      <c r="AQO26" s="877"/>
      <c r="AQP26" s="877"/>
      <c r="AQQ26" s="877"/>
      <c r="AQR26" s="877"/>
      <c r="AQS26" s="877"/>
      <c r="AQT26" s="877"/>
      <c r="AQU26" s="877"/>
      <c r="AQV26" s="877"/>
      <c r="AQW26" s="877"/>
      <c r="AQX26" s="877"/>
      <c r="AQY26" s="877"/>
      <c r="AQZ26" s="877"/>
      <c r="ARA26" s="877"/>
      <c r="ARB26" s="877"/>
      <c r="ARC26" s="877"/>
      <c r="ARD26" s="877"/>
      <c r="ARE26" s="877"/>
      <c r="ARF26" s="877"/>
      <c r="ARG26" s="877"/>
      <c r="ARH26" s="877"/>
      <c r="ARI26" s="877"/>
      <c r="ARJ26" s="877"/>
      <c r="ARK26" s="877"/>
      <c r="ARL26" s="877"/>
      <c r="ARM26" s="877"/>
      <c r="ARN26" s="877"/>
      <c r="ARO26" s="877"/>
      <c r="ARP26" s="877"/>
      <c r="ARQ26" s="877"/>
      <c r="ARR26" s="877"/>
      <c r="ARS26" s="877"/>
      <c r="ART26" s="877"/>
      <c r="ARU26" s="877"/>
      <c r="ARV26" s="877"/>
      <c r="ARW26" s="877"/>
      <c r="ARX26" s="877"/>
      <c r="ARY26" s="877"/>
      <c r="ARZ26" s="877"/>
      <c r="ASA26" s="877"/>
      <c r="ASB26" s="877"/>
      <c r="ASC26" s="877"/>
      <c r="ASD26" s="877"/>
      <c r="ASE26" s="877"/>
      <c r="ASF26" s="877"/>
      <c r="ASG26" s="877"/>
      <c r="ASH26" s="877"/>
      <c r="ASI26" s="877"/>
      <c r="ASJ26" s="877"/>
      <c r="ASK26" s="877"/>
      <c r="ASL26" s="877"/>
      <c r="ASM26" s="877"/>
      <c r="ASN26" s="877"/>
      <c r="ASO26" s="877"/>
      <c r="ASP26" s="877"/>
      <c r="ASQ26" s="877"/>
      <c r="ASR26" s="877"/>
      <c r="ASS26" s="877"/>
      <c r="AST26" s="877"/>
      <c r="ASU26" s="877"/>
      <c r="ASV26" s="877"/>
      <c r="ASW26" s="877"/>
      <c r="ASX26" s="877"/>
      <c r="ASY26" s="877"/>
      <c r="ASZ26" s="877"/>
      <c r="ATA26" s="877"/>
      <c r="ATB26" s="877"/>
      <c r="ATC26" s="877"/>
      <c r="ATD26" s="877"/>
      <c r="ATE26" s="877"/>
      <c r="ATF26" s="877"/>
      <c r="ATG26" s="877"/>
      <c r="ATH26" s="877"/>
      <c r="ATI26" s="877"/>
      <c r="ATJ26" s="877"/>
      <c r="ATK26" s="877"/>
      <c r="ATL26" s="877"/>
      <c r="ATM26" s="877"/>
      <c r="ATN26" s="877"/>
      <c r="ATO26" s="877"/>
      <c r="ATP26" s="877"/>
      <c r="ATQ26" s="877"/>
      <c r="ATR26" s="877"/>
      <c r="ATS26" s="877"/>
      <c r="ATT26" s="877"/>
      <c r="ATU26" s="877"/>
      <c r="ATV26" s="877"/>
      <c r="ATW26" s="877"/>
      <c r="ATX26" s="877"/>
      <c r="ATY26" s="877"/>
      <c r="ATZ26" s="877"/>
      <c r="AUA26" s="877"/>
      <c r="AUB26" s="877"/>
      <c r="AUC26" s="877"/>
      <c r="AUD26" s="877"/>
      <c r="AUE26" s="877"/>
      <c r="AUF26" s="877"/>
      <c r="AUG26" s="877"/>
      <c r="AUH26" s="877"/>
      <c r="AUI26" s="877"/>
      <c r="AUJ26" s="877"/>
      <c r="AUK26" s="877"/>
      <c r="AUL26" s="877"/>
      <c r="AUM26" s="877"/>
      <c r="AUN26" s="877"/>
      <c r="AUO26" s="877"/>
      <c r="AUP26" s="877"/>
      <c r="AUQ26" s="877"/>
      <c r="AUR26" s="877"/>
      <c r="AUS26" s="877"/>
      <c r="AUT26" s="877"/>
      <c r="AUU26" s="877"/>
      <c r="AUV26" s="877"/>
      <c r="AUW26" s="877"/>
      <c r="AUX26" s="877"/>
      <c r="AUY26" s="877"/>
      <c r="AUZ26" s="877"/>
      <c r="AVA26" s="877"/>
      <c r="AVB26" s="877"/>
      <c r="AVC26" s="877"/>
      <c r="AVD26" s="877"/>
      <c r="AVE26" s="877"/>
      <c r="AVF26" s="877"/>
      <c r="AVG26" s="877"/>
      <c r="AVH26" s="877"/>
      <c r="AVI26" s="877"/>
      <c r="AVJ26" s="877"/>
      <c r="AVK26" s="877"/>
      <c r="AVL26" s="877"/>
      <c r="AVM26" s="877"/>
      <c r="AVN26" s="877"/>
      <c r="AVO26" s="877"/>
      <c r="AVP26" s="877"/>
      <c r="AVQ26" s="877"/>
      <c r="AVR26" s="877"/>
      <c r="AVS26" s="877"/>
      <c r="AVT26" s="877"/>
      <c r="AVU26" s="877"/>
      <c r="AVV26" s="877"/>
      <c r="AVW26" s="877"/>
      <c r="AVX26" s="877"/>
      <c r="AVY26" s="877"/>
      <c r="AVZ26" s="877"/>
      <c r="AWA26" s="877"/>
      <c r="AWB26" s="877"/>
      <c r="AWC26" s="877"/>
      <c r="AWD26" s="877"/>
      <c r="AWE26" s="877"/>
      <c r="AWF26" s="877"/>
      <c r="AWG26" s="877"/>
      <c r="AWH26" s="877"/>
      <c r="AWI26" s="877"/>
      <c r="AWJ26" s="877"/>
      <c r="AWK26" s="877"/>
      <c r="AWL26" s="877"/>
      <c r="AWM26" s="877"/>
      <c r="AWN26" s="877"/>
      <c r="AWO26" s="877"/>
      <c r="AWP26" s="877"/>
      <c r="AWQ26" s="877"/>
      <c r="AWR26" s="877"/>
      <c r="AWS26" s="877"/>
      <c r="AWT26" s="877"/>
      <c r="AWU26" s="877"/>
      <c r="AWV26" s="877"/>
      <c r="AWW26" s="877"/>
      <c r="AWX26" s="877"/>
      <c r="AWY26" s="877"/>
      <c r="AWZ26" s="877"/>
      <c r="AXA26" s="877"/>
      <c r="AXB26" s="877"/>
      <c r="AXC26" s="877"/>
      <c r="AXD26" s="877"/>
      <c r="AXE26" s="877"/>
      <c r="AXF26" s="877"/>
      <c r="AXG26" s="877"/>
      <c r="AXH26" s="877"/>
      <c r="AXI26" s="877"/>
      <c r="AXJ26" s="877"/>
      <c r="AXK26" s="877"/>
      <c r="AXL26" s="877"/>
      <c r="AXM26" s="877"/>
      <c r="AXN26" s="877"/>
      <c r="AXO26" s="877"/>
      <c r="AXP26" s="877"/>
      <c r="AXQ26" s="877"/>
      <c r="AXR26" s="877"/>
      <c r="AXS26" s="877"/>
      <c r="AXT26" s="877"/>
      <c r="AXU26" s="877"/>
      <c r="AXV26" s="877"/>
      <c r="AXW26" s="877"/>
      <c r="AXX26" s="877"/>
      <c r="AXY26" s="877"/>
      <c r="AXZ26" s="877"/>
      <c r="AYA26" s="877"/>
      <c r="AYB26" s="877"/>
      <c r="AYC26" s="877"/>
      <c r="AYD26" s="877"/>
      <c r="AYE26" s="877"/>
      <c r="AYF26" s="877"/>
      <c r="AYG26" s="877"/>
      <c r="AYH26" s="877"/>
      <c r="AYI26" s="877"/>
      <c r="AYJ26" s="877"/>
      <c r="AYK26" s="877"/>
      <c r="AYL26" s="877"/>
      <c r="AYM26" s="877"/>
      <c r="AYN26" s="877"/>
      <c r="AYO26" s="877"/>
      <c r="AYP26" s="877"/>
      <c r="AYQ26" s="877"/>
      <c r="AYR26" s="877"/>
      <c r="AYS26" s="877"/>
      <c r="AYT26" s="877"/>
      <c r="AYU26" s="877"/>
      <c r="AYV26" s="877"/>
      <c r="AYW26" s="877"/>
      <c r="AYX26" s="877"/>
      <c r="AYY26" s="877"/>
      <c r="AYZ26" s="877"/>
      <c r="AZA26" s="877"/>
      <c r="AZB26" s="877"/>
      <c r="AZC26" s="877"/>
      <c r="AZD26" s="877"/>
      <c r="AZE26" s="877"/>
      <c r="AZF26" s="877"/>
      <c r="AZG26" s="877"/>
      <c r="AZH26" s="877"/>
      <c r="AZI26" s="877"/>
      <c r="AZJ26" s="877"/>
      <c r="AZK26" s="877"/>
      <c r="AZL26" s="877"/>
      <c r="AZM26" s="877"/>
      <c r="AZN26" s="877"/>
      <c r="AZO26" s="877"/>
      <c r="AZP26" s="877"/>
      <c r="AZQ26" s="877"/>
      <c r="AZR26" s="877"/>
      <c r="AZS26" s="877"/>
      <c r="AZT26" s="877"/>
      <c r="AZU26" s="877"/>
      <c r="AZV26" s="877"/>
      <c r="AZW26" s="877"/>
      <c r="AZX26" s="877"/>
      <c r="AZY26" s="877"/>
      <c r="AZZ26" s="877"/>
      <c r="BAA26" s="877"/>
      <c r="BAB26" s="877"/>
      <c r="BAC26" s="877"/>
      <c r="BAD26" s="877"/>
      <c r="BAE26" s="877"/>
      <c r="BAF26" s="877"/>
      <c r="BAG26" s="877"/>
      <c r="BAH26" s="877"/>
      <c r="BAI26" s="877"/>
      <c r="BAJ26" s="877"/>
      <c r="BAK26" s="877"/>
      <c r="BAL26" s="877"/>
      <c r="BAM26" s="877"/>
      <c r="BAN26" s="877"/>
      <c r="BAO26" s="877"/>
      <c r="BAP26" s="877"/>
      <c r="BAQ26" s="877"/>
      <c r="BAR26" s="877"/>
      <c r="BAS26" s="877"/>
      <c r="BAT26" s="877"/>
      <c r="BAU26" s="877"/>
      <c r="BAV26" s="877"/>
      <c r="BAW26" s="877"/>
      <c r="BAX26" s="877"/>
      <c r="BAY26" s="877"/>
      <c r="BAZ26" s="877"/>
      <c r="BBA26" s="877"/>
      <c r="BBB26" s="877"/>
      <c r="BBC26" s="877"/>
      <c r="BBD26" s="877"/>
      <c r="BBE26" s="877"/>
      <c r="BBF26" s="877"/>
      <c r="BBG26" s="877"/>
      <c r="BBH26" s="877"/>
      <c r="BBI26" s="877"/>
      <c r="BBJ26" s="877"/>
      <c r="BBK26" s="877"/>
      <c r="BBL26" s="877"/>
      <c r="BBM26" s="877"/>
      <c r="BBN26" s="877"/>
      <c r="BBO26" s="877"/>
      <c r="BBP26" s="877"/>
      <c r="BBQ26" s="877"/>
      <c r="BBR26" s="877"/>
      <c r="BBS26" s="877"/>
      <c r="BBT26" s="877"/>
      <c r="BBU26" s="877"/>
      <c r="BBV26" s="877"/>
      <c r="BBW26" s="877"/>
      <c r="BBX26" s="877"/>
      <c r="BBY26" s="877"/>
      <c r="BBZ26" s="877"/>
      <c r="BCA26" s="877"/>
      <c r="BCB26" s="877"/>
      <c r="BCC26" s="877"/>
      <c r="BCD26" s="877"/>
      <c r="BCE26" s="877"/>
      <c r="BCF26" s="877"/>
      <c r="BCG26" s="877"/>
      <c r="BCH26" s="877"/>
      <c r="BCI26" s="877"/>
      <c r="BCJ26" s="877"/>
      <c r="BCK26" s="877"/>
      <c r="BCL26" s="877"/>
      <c r="BCM26" s="877"/>
      <c r="BCN26" s="877"/>
      <c r="BCO26" s="877"/>
      <c r="BCP26" s="877"/>
      <c r="BCQ26" s="877"/>
      <c r="BCR26" s="877"/>
      <c r="BCS26" s="877"/>
      <c r="BCT26" s="877"/>
      <c r="BCU26" s="877"/>
      <c r="BCV26" s="877"/>
      <c r="BCW26" s="877"/>
      <c r="BCX26" s="877"/>
      <c r="BCY26" s="877"/>
      <c r="BCZ26" s="877"/>
      <c r="BDA26" s="877"/>
      <c r="BDB26" s="877"/>
      <c r="BDC26" s="877"/>
      <c r="BDD26" s="877"/>
      <c r="BDE26" s="877"/>
      <c r="BDF26" s="877"/>
      <c r="BDG26" s="877"/>
      <c r="BDH26" s="877"/>
      <c r="BDI26" s="877"/>
      <c r="BDJ26" s="877"/>
      <c r="BDK26" s="877"/>
      <c r="BDL26" s="877"/>
      <c r="BDM26" s="877"/>
      <c r="BDN26" s="877"/>
      <c r="BDO26" s="877"/>
      <c r="BDP26" s="877"/>
      <c r="BDQ26" s="877"/>
      <c r="BDR26" s="877"/>
      <c r="BDS26" s="877"/>
      <c r="BDT26" s="877"/>
      <c r="BDU26" s="877"/>
      <c r="BDV26" s="877"/>
      <c r="BDW26" s="877"/>
      <c r="BDX26" s="877"/>
      <c r="BDY26" s="877"/>
      <c r="BDZ26" s="877"/>
      <c r="BEA26" s="877"/>
      <c r="BEB26" s="877"/>
      <c r="BEC26" s="877"/>
      <c r="BED26" s="877"/>
      <c r="BEE26" s="877"/>
      <c r="BEF26" s="877"/>
      <c r="BEG26" s="877"/>
      <c r="BEH26" s="877"/>
      <c r="BEI26" s="877"/>
      <c r="BEJ26" s="877"/>
      <c r="BEK26" s="877"/>
      <c r="BEL26" s="877"/>
      <c r="BEM26" s="877"/>
      <c r="BEN26" s="877"/>
      <c r="BEO26" s="877"/>
      <c r="BEP26" s="877"/>
      <c r="BEQ26" s="877"/>
      <c r="BER26" s="877"/>
      <c r="BES26" s="877"/>
      <c r="BET26" s="877"/>
      <c r="BEU26" s="877"/>
      <c r="BEV26" s="877"/>
      <c r="BEW26" s="877"/>
      <c r="BEX26" s="877"/>
      <c r="BEY26" s="877"/>
      <c r="BEZ26" s="877"/>
      <c r="BFA26" s="877"/>
      <c r="BFB26" s="877"/>
      <c r="BFC26" s="877"/>
      <c r="BFD26" s="877"/>
      <c r="BFE26" s="877"/>
      <c r="BFF26" s="877"/>
      <c r="BFG26" s="877"/>
      <c r="BFH26" s="877"/>
      <c r="BFI26" s="877"/>
      <c r="BFJ26" s="877"/>
      <c r="BFK26" s="877"/>
      <c r="BFL26" s="877"/>
      <c r="BFM26" s="877"/>
      <c r="BFN26" s="877"/>
      <c r="BFO26" s="877"/>
      <c r="BFP26" s="877"/>
      <c r="BFQ26" s="877"/>
      <c r="BFR26" s="877"/>
      <c r="BFS26" s="877"/>
      <c r="BFT26" s="877"/>
      <c r="BFU26" s="877"/>
      <c r="BFV26" s="877"/>
      <c r="BFW26" s="877"/>
      <c r="BFX26" s="877"/>
      <c r="BFY26" s="877"/>
      <c r="BFZ26" s="877"/>
      <c r="BGA26" s="877"/>
      <c r="BGB26" s="877"/>
      <c r="BGC26" s="877"/>
      <c r="BGD26" s="877"/>
      <c r="BGE26" s="877"/>
      <c r="BGF26" s="877"/>
      <c r="BGG26" s="877"/>
      <c r="BGH26" s="877"/>
      <c r="BGI26" s="877"/>
      <c r="BGJ26" s="877"/>
      <c r="BGK26" s="877"/>
      <c r="BGL26" s="877"/>
      <c r="BGM26" s="877"/>
      <c r="BGN26" s="877"/>
      <c r="BGO26" s="877"/>
      <c r="BGP26" s="877"/>
      <c r="BGQ26" s="877"/>
      <c r="BGR26" s="877"/>
      <c r="BGS26" s="877"/>
      <c r="BGT26" s="877"/>
      <c r="BGU26" s="877"/>
      <c r="BGV26" s="877"/>
      <c r="BGW26" s="877"/>
      <c r="BGX26" s="877"/>
      <c r="BGY26" s="877"/>
      <c r="BGZ26" s="877"/>
      <c r="BHA26" s="877"/>
      <c r="BHB26" s="877"/>
      <c r="BHC26" s="877"/>
      <c r="BHD26" s="877"/>
      <c r="BHE26" s="877"/>
      <c r="BHF26" s="877"/>
      <c r="BHG26" s="877"/>
      <c r="BHH26" s="877"/>
      <c r="BHI26" s="877"/>
      <c r="BHJ26" s="877"/>
      <c r="BHK26" s="877"/>
      <c r="BHL26" s="877"/>
      <c r="BHM26" s="877"/>
      <c r="BHN26" s="877"/>
      <c r="BHO26" s="877"/>
      <c r="BHP26" s="877"/>
      <c r="BHQ26" s="877"/>
      <c r="BHR26" s="877"/>
      <c r="BHS26" s="877"/>
      <c r="BHT26" s="877"/>
      <c r="BHU26" s="877"/>
      <c r="BHV26" s="877"/>
      <c r="BHW26" s="877"/>
      <c r="BHX26" s="877"/>
      <c r="BHY26" s="877"/>
      <c r="BHZ26" s="877"/>
      <c r="BIA26" s="877"/>
      <c r="BIB26" s="877"/>
      <c r="BIC26" s="877"/>
      <c r="BID26" s="877"/>
      <c r="BIE26" s="877"/>
      <c r="BIF26" s="877"/>
      <c r="BIG26" s="877"/>
      <c r="BIH26" s="877"/>
      <c r="BII26" s="877"/>
      <c r="BIJ26" s="877"/>
      <c r="BIK26" s="877"/>
      <c r="BIL26" s="877"/>
      <c r="BIM26" s="877"/>
      <c r="BIN26" s="877"/>
      <c r="BIO26" s="877"/>
      <c r="BIP26" s="877"/>
      <c r="BIQ26" s="877"/>
      <c r="BIR26" s="877"/>
      <c r="BIS26" s="877"/>
      <c r="BIT26" s="877"/>
      <c r="BIU26" s="877"/>
      <c r="BIV26" s="877"/>
      <c r="BIW26" s="877"/>
      <c r="BIX26" s="877"/>
      <c r="BIY26" s="877"/>
      <c r="BIZ26" s="877"/>
      <c r="BJA26" s="877"/>
      <c r="BJB26" s="877"/>
      <c r="BJC26" s="877"/>
      <c r="BJD26" s="877"/>
      <c r="BJE26" s="877"/>
      <c r="BJF26" s="877"/>
      <c r="BJG26" s="877"/>
      <c r="BJH26" s="877"/>
      <c r="BJI26" s="877"/>
      <c r="BJJ26" s="877"/>
      <c r="BJK26" s="877"/>
      <c r="BJL26" s="877"/>
      <c r="BJM26" s="877"/>
      <c r="BJN26" s="877"/>
      <c r="BJO26" s="877"/>
      <c r="BJP26" s="877"/>
      <c r="BJQ26" s="877"/>
      <c r="BJR26" s="877"/>
      <c r="BJS26" s="877"/>
      <c r="BJT26" s="877"/>
      <c r="BJU26" s="877"/>
      <c r="BJV26" s="877"/>
      <c r="BJW26" s="877"/>
      <c r="BJX26" s="877"/>
      <c r="BJY26" s="877"/>
      <c r="BJZ26" s="877"/>
      <c r="BKA26" s="877"/>
      <c r="BKB26" s="877"/>
      <c r="BKC26" s="877"/>
      <c r="BKD26" s="877"/>
      <c r="BKE26" s="877"/>
      <c r="BKF26" s="877"/>
      <c r="BKG26" s="877"/>
      <c r="BKH26" s="877"/>
      <c r="BKI26" s="877"/>
      <c r="BKJ26" s="877"/>
      <c r="BKK26" s="877"/>
      <c r="BKL26" s="877"/>
      <c r="BKM26" s="877"/>
      <c r="BKN26" s="877"/>
      <c r="BKO26" s="877"/>
      <c r="BKP26" s="877"/>
      <c r="BKQ26" s="877"/>
      <c r="BKR26" s="877"/>
      <c r="BKS26" s="877"/>
      <c r="BKT26" s="877"/>
      <c r="BKU26" s="877"/>
      <c r="BKV26" s="877"/>
      <c r="BKW26" s="877"/>
      <c r="BKX26" s="877"/>
      <c r="BKY26" s="877"/>
      <c r="BKZ26" s="877"/>
      <c r="BLA26" s="877"/>
      <c r="BLB26" s="877"/>
      <c r="BLC26" s="877"/>
      <c r="BLD26" s="877"/>
      <c r="BLE26" s="877"/>
      <c r="BLF26" s="877"/>
      <c r="BLG26" s="877"/>
      <c r="BLH26" s="877"/>
      <c r="BLI26" s="877"/>
      <c r="BLJ26" s="877"/>
      <c r="BLK26" s="877"/>
      <c r="BLL26" s="877"/>
      <c r="BLM26" s="877"/>
      <c r="BLN26" s="877"/>
      <c r="BLO26" s="877"/>
      <c r="BLP26" s="877"/>
      <c r="BLQ26" s="877"/>
      <c r="BLR26" s="877"/>
      <c r="BLS26" s="877"/>
      <c r="BLT26" s="877"/>
      <c r="BLU26" s="877"/>
      <c r="BLV26" s="877"/>
      <c r="BLW26" s="877"/>
      <c r="BLX26" s="877"/>
      <c r="BLY26" s="877"/>
      <c r="BLZ26" s="877"/>
      <c r="BMA26" s="877"/>
      <c r="BMB26" s="877"/>
      <c r="BMC26" s="877"/>
      <c r="BMD26" s="877"/>
      <c r="BME26" s="877"/>
      <c r="BMF26" s="877"/>
      <c r="BMG26" s="877"/>
      <c r="BMH26" s="877"/>
      <c r="BMI26" s="877"/>
      <c r="BMJ26" s="877"/>
      <c r="BMK26" s="877"/>
      <c r="BML26" s="877"/>
      <c r="BMM26" s="877"/>
      <c r="BMN26" s="877"/>
      <c r="BMO26" s="877"/>
      <c r="BMP26" s="877"/>
      <c r="BMQ26" s="877"/>
      <c r="BMR26" s="877"/>
      <c r="BMS26" s="877"/>
      <c r="BMT26" s="877"/>
      <c r="BMU26" s="877"/>
      <c r="BMV26" s="877"/>
      <c r="BMW26" s="877"/>
      <c r="BMX26" s="877"/>
      <c r="BMY26" s="877"/>
      <c r="BMZ26" s="877"/>
      <c r="BNA26" s="877"/>
      <c r="BNB26" s="877"/>
      <c r="BNC26" s="877"/>
      <c r="BND26" s="877"/>
      <c r="BNE26" s="877"/>
      <c r="BNF26" s="877"/>
      <c r="BNG26" s="877"/>
      <c r="BNH26" s="877"/>
      <c r="BNI26" s="877"/>
      <c r="BNJ26" s="877"/>
      <c r="BNK26" s="877"/>
      <c r="BNL26" s="877"/>
      <c r="BNM26" s="877"/>
      <c r="BNN26" s="877"/>
      <c r="BNO26" s="877"/>
      <c r="BNP26" s="877"/>
      <c r="BNQ26" s="877"/>
      <c r="BNR26" s="877"/>
      <c r="BNS26" s="877"/>
      <c r="BNT26" s="877"/>
      <c r="BNU26" s="877"/>
      <c r="BNV26" s="877"/>
      <c r="BNW26" s="877"/>
      <c r="BNX26" s="877"/>
      <c r="BNY26" s="877"/>
      <c r="BNZ26" s="877"/>
      <c r="BOA26" s="877"/>
      <c r="BOB26" s="877"/>
      <c r="BOC26" s="877"/>
      <c r="BOD26" s="877"/>
      <c r="BOE26" s="877"/>
      <c r="BOF26" s="877"/>
      <c r="BOG26" s="877"/>
      <c r="BOH26" s="877"/>
      <c r="BOI26" s="877"/>
      <c r="BOJ26" s="877"/>
      <c r="BOK26" s="877"/>
      <c r="BOL26" s="877"/>
      <c r="BOM26" s="877"/>
      <c r="BON26" s="877"/>
      <c r="BOO26" s="877"/>
      <c r="BOP26" s="877"/>
      <c r="BOQ26" s="877"/>
      <c r="BOR26" s="877"/>
      <c r="BOS26" s="877"/>
      <c r="BOT26" s="877"/>
      <c r="BOU26" s="877"/>
      <c r="BOV26" s="877"/>
      <c r="BOW26" s="877"/>
      <c r="BOX26" s="877"/>
      <c r="BOY26" s="877"/>
      <c r="BOZ26" s="877"/>
      <c r="BPA26" s="877"/>
      <c r="BPB26" s="877"/>
      <c r="BPC26" s="877"/>
      <c r="BPD26" s="877"/>
      <c r="BPE26" s="877"/>
      <c r="BPF26" s="877"/>
      <c r="BPG26" s="877"/>
      <c r="BPH26" s="877"/>
      <c r="BPI26" s="877"/>
      <c r="BPJ26" s="877"/>
      <c r="BPK26" s="877"/>
      <c r="BPL26" s="877"/>
      <c r="BPM26" s="877"/>
      <c r="BPN26" s="877"/>
      <c r="BPO26" s="877"/>
      <c r="BPP26" s="877"/>
      <c r="BPQ26" s="877"/>
      <c r="BPR26" s="877"/>
      <c r="BPS26" s="877"/>
      <c r="BPT26" s="877"/>
      <c r="BPU26" s="877"/>
      <c r="BPV26" s="877"/>
      <c r="BPW26" s="877"/>
      <c r="BPX26" s="877"/>
      <c r="BPY26" s="877"/>
      <c r="BPZ26" s="877"/>
      <c r="BQA26" s="877"/>
      <c r="BQB26" s="877"/>
      <c r="BQC26" s="877"/>
      <c r="BQD26" s="877"/>
      <c r="BQE26" s="877"/>
      <c r="BQF26" s="877"/>
      <c r="BQG26" s="877"/>
      <c r="BQH26" s="877"/>
      <c r="BQI26" s="877"/>
      <c r="BQJ26" s="877"/>
      <c r="BQK26" s="877"/>
      <c r="BQL26" s="877"/>
      <c r="BQM26" s="877"/>
      <c r="BQN26" s="877"/>
      <c r="BQO26" s="877"/>
      <c r="BQP26" s="877"/>
      <c r="BQQ26" s="877"/>
      <c r="BQR26" s="877"/>
      <c r="BQS26" s="877"/>
      <c r="BQT26" s="877"/>
      <c r="BQU26" s="877"/>
      <c r="BQV26" s="877"/>
      <c r="BQW26" s="877"/>
      <c r="BQX26" s="877"/>
      <c r="BQY26" s="877"/>
      <c r="BQZ26" s="877"/>
      <c r="BRA26" s="877"/>
      <c r="BRB26" s="877"/>
      <c r="BRC26" s="877"/>
      <c r="BRD26" s="877"/>
      <c r="BRE26" s="877"/>
      <c r="BRF26" s="877"/>
      <c r="BRG26" s="877"/>
      <c r="BRH26" s="877"/>
      <c r="BRI26" s="877"/>
      <c r="BRJ26" s="877"/>
      <c r="BRK26" s="877"/>
      <c r="BRL26" s="877"/>
      <c r="BRM26" s="877"/>
      <c r="BRN26" s="877"/>
      <c r="BRO26" s="877"/>
      <c r="BRP26" s="877"/>
      <c r="BRQ26" s="877"/>
      <c r="BRR26" s="877"/>
      <c r="BRS26" s="877"/>
      <c r="BRT26" s="877"/>
      <c r="BRU26" s="877"/>
      <c r="BRV26" s="877"/>
      <c r="BRW26" s="877"/>
      <c r="BRX26" s="877"/>
      <c r="BRY26" s="877"/>
      <c r="BRZ26" s="877"/>
      <c r="BSA26" s="877"/>
      <c r="BSB26" s="877"/>
      <c r="BSC26" s="877"/>
      <c r="BSD26" s="877"/>
      <c r="BSE26" s="877"/>
      <c r="BSF26" s="877"/>
      <c r="BSG26" s="877"/>
      <c r="BSH26" s="877"/>
      <c r="BSI26" s="877"/>
      <c r="BSJ26" s="877"/>
      <c r="BSK26" s="877"/>
      <c r="BSL26" s="877"/>
      <c r="BSM26" s="877"/>
      <c r="BSN26" s="877"/>
      <c r="BSO26" s="877"/>
      <c r="BSP26" s="877"/>
      <c r="BSQ26" s="877"/>
      <c r="BSR26" s="877"/>
      <c r="BSS26" s="877"/>
      <c r="BST26" s="877"/>
      <c r="BSU26" s="877"/>
      <c r="BSV26" s="877"/>
      <c r="BSW26" s="877"/>
      <c r="BSX26" s="877"/>
      <c r="BSY26" s="877"/>
      <c r="BSZ26" s="877"/>
      <c r="BTA26" s="877"/>
      <c r="BTB26" s="877"/>
      <c r="BTC26" s="877"/>
      <c r="BTD26" s="877"/>
      <c r="BTE26" s="877"/>
      <c r="BTF26" s="877"/>
      <c r="BTG26" s="877"/>
      <c r="BTH26" s="877"/>
      <c r="BTI26" s="877"/>
      <c r="BTJ26" s="877"/>
      <c r="BTK26" s="877"/>
      <c r="BTL26" s="877"/>
      <c r="BTM26" s="877"/>
      <c r="BTN26" s="877"/>
      <c r="BTO26" s="877"/>
      <c r="BTP26" s="877"/>
      <c r="BTQ26" s="877"/>
      <c r="BTR26" s="877"/>
      <c r="BTS26" s="877"/>
      <c r="BTT26" s="877"/>
      <c r="BTU26" s="877"/>
      <c r="BTV26" s="877"/>
      <c r="BTW26" s="877"/>
      <c r="BTX26" s="877"/>
      <c r="BTY26" s="877"/>
      <c r="BTZ26" s="877"/>
      <c r="BUA26" s="877"/>
      <c r="BUB26" s="877"/>
      <c r="BUC26" s="877"/>
      <c r="BUD26" s="877"/>
      <c r="BUE26" s="877"/>
      <c r="BUF26" s="877"/>
      <c r="BUG26" s="877"/>
      <c r="BUH26" s="877"/>
      <c r="BUI26" s="877"/>
      <c r="BUJ26" s="877"/>
      <c r="BUK26" s="877"/>
      <c r="BUL26" s="877"/>
      <c r="BUM26" s="877"/>
      <c r="BUN26" s="877"/>
      <c r="BUO26" s="877"/>
      <c r="BUP26" s="877"/>
      <c r="BUQ26" s="877"/>
      <c r="BUR26" s="877"/>
      <c r="BUS26" s="877"/>
      <c r="BUT26" s="877"/>
      <c r="BUU26" s="877"/>
      <c r="BUV26" s="877"/>
      <c r="BUW26" s="877"/>
      <c r="BUX26" s="877"/>
      <c r="BUY26" s="877"/>
      <c r="BUZ26" s="877"/>
      <c r="BVA26" s="877"/>
      <c r="BVB26" s="877"/>
      <c r="BVC26" s="877"/>
      <c r="BVD26" s="877"/>
      <c r="BVE26" s="877"/>
      <c r="BVF26" s="877"/>
      <c r="BVG26" s="877"/>
      <c r="BVH26" s="877"/>
      <c r="BVI26" s="877"/>
      <c r="BVJ26" s="877"/>
      <c r="BVK26" s="877"/>
      <c r="BVL26" s="877"/>
      <c r="BVM26" s="877"/>
      <c r="BVN26" s="877"/>
      <c r="BVO26" s="877"/>
      <c r="BVP26" s="877"/>
      <c r="BVQ26" s="877"/>
      <c r="BVR26" s="877"/>
      <c r="BVS26" s="877"/>
      <c r="BVT26" s="877"/>
      <c r="BVU26" s="877"/>
      <c r="BVV26" s="877"/>
      <c r="BVW26" s="877"/>
      <c r="BVX26" s="877"/>
      <c r="BVY26" s="877"/>
      <c r="BVZ26" s="877"/>
      <c r="BWA26" s="877"/>
      <c r="BWB26" s="877"/>
      <c r="BWC26" s="877"/>
      <c r="BWD26" s="877"/>
      <c r="BWE26" s="877"/>
      <c r="BWF26" s="877"/>
      <c r="BWG26" s="877"/>
      <c r="BWH26" s="877"/>
      <c r="BWI26" s="877"/>
      <c r="BWJ26" s="877"/>
      <c r="BWK26" s="877"/>
      <c r="BWL26" s="877"/>
      <c r="BWM26" s="877"/>
      <c r="BWN26" s="877"/>
      <c r="BWO26" s="877"/>
      <c r="BWP26" s="877"/>
      <c r="BWQ26" s="877"/>
      <c r="BWR26" s="877"/>
      <c r="BWS26" s="877"/>
      <c r="BWT26" s="877"/>
      <c r="BWU26" s="877"/>
      <c r="BWV26" s="877"/>
      <c r="BWW26" s="877"/>
      <c r="BWX26" s="877"/>
      <c r="BWY26" s="877"/>
      <c r="BWZ26" s="877"/>
      <c r="BXA26" s="877"/>
      <c r="BXB26" s="877"/>
      <c r="BXC26" s="877"/>
      <c r="BXD26" s="877"/>
      <c r="BXE26" s="877"/>
      <c r="BXF26" s="877"/>
      <c r="BXG26" s="877"/>
      <c r="BXH26" s="877"/>
      <c r="BXI26" s="877"/>
      <c r="BXJ26" s="877"/>
      <c r="BXK26" s="877"/>
      <c r="BXL26" s="877"/>
      <c r="BXM26" s="877"/>
      <c r="BXN26" s="877"/>
      <c r="BXO26" s="877"/>
      <c r="BXP26" s="877"/>
      <c r="BXQ26" s="877"/>
      <c r="BXR26" s="877"/>
      <c r="BXS26" s="877"/>
      <c r="BXT26" s="877"/>
      <c r="BXU26" s="877"/>
      <c r="BXV26" s="877"/>
      <c r="BXW26" s="877"/>
      <c r="BXX26" s="877"/>
      <c r="BXY26" s="877"/>
      <c r="BXZ26" s="877"/>
      <c r="BYA26" s="877"/>
      <c r="BYB26" s="877"/>
      <c r="BYC26" s="877"/>
      <c r="BYD26" s="877"/>
      <c r="BYE26" s="877"/>
      <c r="BYF26" s="877"/>
      <c r="BYG26" s="877"/>
      <c r="BYH26" s="877"/>
      <c r="BYI26" s="877"/>
      <c r="BYJ26" s="877"/>
      <c r="BYK26" s="877"/>
      <c r="BYL26" s="877"/>
      <c r="BYM26" s="877"/>
      <c r="BYN26" s="877"/>
      <c r="BYO26" s="877"/>
      <c r="BYP26" s="877"/>
      <c r="BYQ26" s="877"/>
      <c r="BYR26" s="877"/>
      <c r="BYS26" s="877"/>
      <c r="BYT26" s="877"/>
      <c r="BYU26" s="877"/>
      <c r="BYV26" s="877"/>
      <c r="BYW26" s="877"/>
      <c r="BYX26" s="877"/>
      <c r="BYY26" s="877"/>
      <c r="BYZ26" s="877"/>
      <c r="BZA26" s="877"/>
      <c r="BZB26" s="877"/>
      <c r="BZC26" s="877"/>
      <c r="BZD26" s="877"/>
      <c r="BZE26" s="877"/>
      <c r="BZF26" s="877"/>
      <c r="BZG26" s="877"/>
      <c r="BZH26" s="877"/>
      <c r="BZI26" s="877"/>
      <c r="BZJ26" s="877"/>
      <c r="BZK26" s="877"/>
      <c r="BZL26" s="877"/>
      <c r="BZM26" s="877"/>
      <c r="BZN26" s="877"/>
      <c r="BZO26" s="877"/>
      <c r="BZP26" s="877"/>
      <c r="BZQ26" s="877"/>
      <c r="BZR26" s="877"/>
      <c r="BZS26" s="877"/>
      <c r="BZT26" s="877"/>
      <c r="BZU26" s="877"/>
      <c r="BZV26" s="877"/>
      <c r="BZW26" s="877"/>
      <c r="BZX26" s="877"/>
      <c r="BZY26" s="877"/>
      <c r="BZZ26" s="877"/>
      <c r="CAA26" s="877"/>
      <c r="CAB26" s="877"/>
      <c r="CAC26" s="877"/>
      <c r="CAD26" s="877"/>
      <c r="CAE26" s="877"/>
      <c r="CAF26" s="877"/>
      <c r="CAG26" s="877"/>
      <c r="CAH26" s="877"/>
      <c r="CAI26" s="877"/>
      <c r="CAJ26" s="877"/>
      <c r="CAK26" s="877"/>
      <c r="CAL26" s="877"/>
      <c r="CAM26" s="877"/>
      <c r="CAN26" s="877"/>
      <c r="CAO26" s="877"/>
      <c r="CAP26" s="877"/>
      <c r="CAQ26" s="877"/>
      <c r="CAR26" s="877"/>
      <c r="CAS26" s="877"/>
      <c r="CAT26" s="877"/>
      <c r="CAU26" s="877"/>
      <c r="CAV26" s="877"/>
      <c r="CAW26" s="877"/>
      <c r="CAX26" s="877"/>
      <c r="CAY26" s="877"/>
      <c r="CAZ26" s="877"/>
      <c r="CBA26" s="877"/>
      <c r="CBB26" s="877"/>
      <c r="CBC26" s="877"/>
      <c r="CBD26" s="877"/>
      <c r="CBE26" s="877"/>
      <c r="CBF26" s="877"/>
      <c r="CBG26" s="877"/>
      <c r="CBH26" s="877"/>
      <c r="CBI26" s="877"/>
      <c r="CBJ26" s="877"/>
      <c r="CBK26" s="877"/>
      <c r="CBL26" s="877"/>
      <c r="CBM26" s="877"/>
      <c r="CBN26" s="877"/>
      <c r="CBO26" s="877"/>
      <c r="CBP26" s="877"/>
      <c r="CBQ26" s="877"/>
      <c r="CBR26" s="877"/>
      <c r="CBS26" s="877"/>
      <c r="CBT26" s="877"/>
      <c r="CBU26" s="877"/>
      <c r="CBV26" s="877"/>
      <c r="CBW26" s="877"/>
      <c r="CBX26" s="877"/>
      <c r="CBY26" s="877"/>
      <c r="CBZ26" s="877"/>
      <c r="CCA26" s="877"/>
      <c r="CCB26" s="877"/>
      <c r="CCC26" s="877"/>
      <c r="CCD26" s="877"/>
      <c r="CCE26" s="877"/>
      <c r="CCF26" s="877"/>
      <c r="CCG26" s="877"/>
      <c r="CCH26" s="877"/>
      <c r="CCI26" s="877"/>
      <c r="CCJ26" s="877"/>
      <c r="CCK26" s="877"/>
      <c r="CCL26" s="877"/>
      <c r="CCM26" s="877"/>
      <c r="CCN26" s="877"/>
      <c r="CCO26" s="877"/>
      <c r="CCP26" s="877"/>
      <c r="CCQ26" s="877"/>
      <c r="CCR26" s="877"/>
      <c r="CCS26" s="877"/>
      <c r="CCT26" s="877"/>
      <c r="CCU26" s="877"/>
      <c r="CCV26" s="877"/>
      <c r="CCW26" s="877"/>
      <c r="CCX26" s="877"/>
      <c r="CCY26" s="877"/>
      <c r="CCZ26" s="877"/>
      <c r="CDA26" s="877"/>
      <c r="CDB26" s="877"/>
      <c r="CDC26" s="877"/>
      <c r="CDD26" s="877"/>
      <c r="CDE26" s="877"/>
      <c r="CDF26" s="877"/>
      <c r="CDG26" s="877"/>
      <c r="CDH26" s="877"/>
      <c r="CDI26" s="877"/>
      <c r="CDJ26" s="877"/>
      <c r="CDK26" s="877"/>
      <c r="CDL26" s="877"/>
      <c r="CDM26" s="877"/>
      <c r="CDN26" s="877"/>
      <c r="CDO26" s="877"/>
      <c r="CDP26" s="877"/>
      <c r="CDQ26" s="877"/>
      <c r="CDR26" s="877"/>
      <c r="CDS26" s="877"/>
      <c r="CDT26" s="877"/>
      <c r="CDU26" s="877"/>
      <c r="CDV26" s="877"/>
      <c r="CDW26" s="877"/>
      <c r="CDX26" s="877"/>
      <c r="CDY26" s="877"/>
      <c r="CDZ26" s="877"/>
      <c r="CEA26" s="877"/>
      <c r="CEB26" s="877"/>
      <c r="CEC26" s="877"/>
      <c r="CED26" s="877"/>
      <c r="CEE26" s="877"/>
      <c r="CEF26" s="877"/>
      <c r="CEG26" s="877"/>
      <c r="CEH26" s="877"/>
      <c r="CEI26" s="877"/>
      <c r="CEJ26" s="877"/>
      <c r="CEK26" s="877"/>
      <c r="CEL26" s="877"/>
      <c r="CEM26" s="877"/>
      <c r="CEN26" s="877"/>
      <c r="CEO26" s="877"/>
      <c r="CEP26" s="877"/>
      <c r="CEQ26" s="877"/>
      <c r="CER26" s="877"/>
      <c r="CES26" s="877"/>
      <c r="CET26" s="877"/>
      <c r="CEU26" s="877"/>
      <c r="CEV26" s="877"/>
      <c r="CEW26" s="877"/>
      <c r="CEX26" s="877"/>
      <c r="CEY26" s="877"/>
      <c r="CEZ26" s="877"/>
      <c r="CFA26" s="877"/>
      <c r="CFB26" s="877"/>
      <c r="CFC26" s="877"/>
      <c r="CFD26" s="877"/>
      <c r="CFE26" s="877"/>
      <c r="CFF26" s="877"/>
      <c r="CFG26" s="877"/>
      <c r="CFH26" s="877"/>
      <c r="CFI26" s="877"/>
      <c r="CFJ26" s="877"/>
      <c r="CFK26" s="877"/>
      <c r="CFL26" s="877"/>
      <c r="CFM26" s="877"/>
      <c r="CFN26" s="877"/>
      <c r="CFO26" s="877"/>
      <c r="CFP26" s="877"/>
      <c r="CFQ26" s="877"/>
      <c r="CFR26" s="877"/>
      <c r="CFS26" s="877"/>
      <c r="CFT26" s="877"/>
      <c r="CFU26" s="877"/>
      <c r="CFV26" s="877"/>
      <c r="CFW26" s="877"/>
      <c r="CFX26" s="877"/>
      <c r="CFY26" s="877"/>
      <c r="CFZ26" s="877"/>
      <c r="CGA26" s="877"/>
      <c r="CGB26" s="877"/>
      <c r="CGC26" s="877"/>
      <c r="CGD26" s="877"/>
      <c r="CGE26" s="877"/>
      <c r="CGF26" s="877"/>
      <c r="CGG26" s="877"/>
      <c r="CGH26" s="877"/>
      <c r="CGI26" s="877"/>
      <c r="CGJ26" s="877"/>
      <c r="CGK26" s="877"/>
      <c r="CGL26" s="877"/>
      <c r="CGM26" s="877"/>
      <c r="CGN26" s="877"/>
      <c r="CGO26" s="877"/>
      <c r="CGP26" s="877"/>
      <c r="CGQ26" s="877"/>
      <c r="CGR26" s="877"/>
      <c r="CGS26" s="877"/>
      <c r="CGT26" s="877"/>
      <c r="CGU26" s="877"/>
      <c r="CGV26" s="877"/>
      <c r="CGW26" s="877"/>
      <c r="CGX26" s="877"/>
      <c r="CGY26" s="877"/>
      <c r="CGZ26" s="877"/>
      <c r="CHA26" s="877"/>
      <c r="CHB26" s="877"/>
      <c r="CHC26" s="877"/>
      <c r="CHD26" s="877"/>
      <c r="CHE26" s="877"/>
      <c r="CHF26" s="877"/>
      <c r="CHG26" s="877"/>
      <c r="CHH26" s="877"/>
      <c r="CHI26" s="877"/>
      <c r="CHJ26" s="877"/>
      <c r="CHK26" s="877"/>
      <c r="CHL26" s="877"/>
      <c r="CHM26" s="877"/>
      <c r="CHN26" s="877"/>
      <c r="CHO26" s="877"/>
      <c r="CHP26" s="877"/>
      <c r="CHQ26" s="877"/>
      <c r="CHR26" s="877"/>
      <c r="CHS26" s="877"/>
      <c r="CHT26" s="877"/>
      <c r="CHU26" s="877"/>
      <c r="CHV26" s="877"/>
      <c r="CHW26" s="877"/>
      <c r="CHX26" s="877"/>
      <c r="CHY26" s="877"/>
      <c r="CHZ26" s="877"/>
      <c r="CIA26" s="877"/>
      <c r="CIB26" s="877"/>
      <c r="CIC26" s="877"/>
      <c r="CID26" s="877"/>
      <c r="CIE26" s="877"/>
      <c r="CIF26" s="877"/>
      <c r="CIG26" s="877"/>
      <c r="CIH26" s="877"/>
      <c r="CII26" s="877"/>
      <c r="CIJ26" s="877"/>
      <c r="CIK26" s="877"/>
      <c r="CIL26" s="877"/>
      <c r="CIM26" s="877"/>
      <c r="CIN26" s="877"/>
      <c r="CIO26" s="877"/>
      <c r="CIP26" s="877"/>
      <c r="CIQ26" s="877"/>
      <c r="CIR26" s="877"/>
      <c r="CIS26" s="877"/>
      <c r="CIT26" s="877"/>
      <c r="CIU26" s="877"/>
      <c r="CIV26" s="877"/>
      <c r="CIW26" s="877"/>
      <c r="CIX26" s="877"/>
      <c r="CIY26" s="877"/>
      <c r="CIZ26" s="877"/>
      <c r="CJA26" s="877"/>
      <c r="CJB26" s="877"/>
      <c r="CJC26" s="877"/>
      <c r="CJD26" s="877"/>
      <c r="CJE26" s="877"/>
      <c r="CJF26" s="877"/>
      <c r="CJG26" s="877"/>
      <c r="CJH26" s="877"/>
      <c r="CJI26" s="877"/>
      <c r="CJJ26" s="877"/>
      <c r="CJK26" s="877"/>
      <c r="CJL26" s="877"/>
      <c r="CJM26" s="877"/>
      <c r="CJN26" s="877"/>
      <c r="CJO26" s="877"/>
      <c r="CJP26" s="877"/>
      <c r="CJQ26" s="877"/>
      <c r="CJR26" s="877"/>
      <c r="CJS26" s="877"/>
      <c r="CJT26" s="877"/>
      <c r="CJU26" s="877"/>
      <c r="CJV26" s="877"/>
      <c r="CJW26" s="877"/>
      <c r="CJX26" s="877"/>
      <c r="CJY26" s="877"/>
      <c r="CJZ26" s="877"/>
      <c r="CKA26" s="877"/>
      <c r="CKB26" s="877"/>
      <c r="CKC26" s="877"/>
      <c r="CKD26" s="877"/>
      <c r="CKE26" s="877"/>
      <c r="CKF26" s="877"/>
      <c r="CKG26" s="877"/>
      <c r="CKH26" s="877"/>
      <c r="CKI26" s="877"/>
      <c r="CKJ26" s="877"/>
      <c r="CKK26" s="877"/>
      <c r="CKL26" s="877"/>
      <c r="CKM26" s="877"/>
      <c r="CKN26" s="877"/>
      <c r="CKO26" s="877"/>
      <c r="CKP26" s="877"/>
      <c r="CKQ26" s="877"/>
      <c r="CKR26" s="877"/>
      <c r="CKS26" s="877"/>
      <c r="CKT26" s="877"/>
      <c r="CKU26" s="877"/>
      <c r="CKV26" s="877"/>
      <c r="CKW26" s="877"/>
      <c r="CKX26" s="877"/>
      <c r="CKY26" s="877"/>
      <c r="CKZ26" s="877"/>
      <c r="CLA26" s="877"/>
      <c r="CLB26" s="877"/>
      <c r="CLC26" s="877"/>
      <c r="CLD26" s="877"/>
      <c r="CLE26" s="877"/>
      <c r="CLF26" s="877"/>
      <c r="CLG26" s="877"/>
      <c r="CLH26" s="877"/>
      <c r="CLI26" s="877"/>
      <c r="CLJ26" s="877"/>
      <c r="CLK26" s="877"/>
      <c r="CLL26" s="877"/>
      <c r="CLM26" s="877"/>
      <c r="CLN26" s="877"/>
      <c r="CLO26" s="877"/>
      <c r="CLP26" s="877"/>
      <c r="CLQ26" s="877"/>
      <c r="CLR26" s="877"/>
      <c r="CLS26" s="877"/>
      <c r="CLT26" s="877"/>
      <c r="CLU26" s="877"/>
      <c r="CLV26" s="877"/>
      <c r="CLW26" s="877"/>
      <c r="CLX26" s="877"/>
      <c r="CLY26" s="877"/>
      <c r="CLZ26" s="877"/>
      <c r="CMA26" s="877"/>
      <c r="CMB26" s="877"/>
      <c r="CMC26" s="877"/>
      <c r="CMD26" s="877"/>
      <c r="CME26" s="877"/>
      <c r="CMF26" s="877"/>
      <c r="CMG26" s="877"/>
      <c r="CMH26" s="877"/>
      <c r="CMI26" s="877"/>
      <c r="CMJ26" s="877"/>
      <c r="CMK26" s="877"/>
      <c r="CML26" s="877"/>
      <c r="CMM26" s="877"/>
      <c r="CMN26" s="877"/>
      <c r="CMO26" s="877"/>
      <c r="CMP26" s="877"/>
      <c r="CMQ26" s="877"/>
      <c r="CMR26" s="877"/>
      <c r="CMS26" s="877"/>
      <c r="CMT26" s="877"/>
      <c r="CMU26" s="877"/>
      <c r="CMV26" s="877"/>
      <c r="CMW26" s="877"/>
      <c r="CMX26" s="877"/>
      <c r="CMY26" s="877"/>
      <c r="CMZ26" s="877"/>
      <c r="CNA26" s="877"/>
      <c r="CNB26" s="877"/>
      <c r="CNC26" s="877"/>
      <c r="CND26" s="877"/>
      <c r="CNE26" s="877"/>
      <c r="CNF26" s="877"/>
      <c r="CNG26" s="877"/>
      <c r="CNH26" s="877"/>
      <c r="CNI26" s="877"/>
      <c r="CNJ26" s="877"/>
      <c r="CNK26" s="877"/>
      <c r="CNL26" s="877"/>
      <c r="CNM26" s="877"/>
      <c r="CNN26" s="877"/>
      <c r="CNO26" s="877"/>
      <c r="CNP26" s="877"/>
      <c r="CNQ26" s="877"/>
      <c r="CNR26" s="877"/>
      <c r="CNS26" s="877"/>
      <c r="CNT26" s="877"/>
      <c r="CNU26" s="877"/>
      <c r="CNV26" s="877"/>
      <c r="CNW26" s="877"/>
      <c r="CNX26" s="877"/>
      <c r="CNY26" s="877"/>
      <c r="CNZ26" s="877"/>
      <c r="COA26" s="877"/>
      <c r="COB26" s="877"/>
      <c r="COC26" s="877"/>
      <c r="COD26" s="877"/>
      <c r="COE26" s="877"/>
      <c r="COF26" s="877"/>
      <c r="COG26" s="877"/>
      <c r="COH26" s="877"/>
      <c r="COI26" s="877"/>
      <c r="COJ26" s="877"/>
      <c r="COK26" s="877"/>
      <c r="COL26" s="877"/>
      <c r="COM26" s="877"/>
      <c r="CON26" s="877"/>
      <c r="COO26" s="877"/>
      <c r="COP26" s="877"/>
      <c r="COQ26" s="877"/>
      <c r="COR26" s="877"/>
      <c r="COS26" s="877"/>
      <c r="COT26" s="877"/>
      <c r="COU26" s="877"/>
      <c r="COV26" s="877"/>
      <c r="COW26" s="877"/>
      <c r="COX26" s="877"/>
      <c r="COY26" s="877"/>
      <c r="COZ26" s="877"/>
      <c r="CPA26" s="877"/>
      <c r="CPB26" s="877"/>
      <c r="CPC26" s="877"/>
      <c r="CPD26" s="877"/>
      <c r="CPE26" s="877"/>
      <c r="CPF26" s="877"/>
      <c r="CPG26" s="877"/>
      <c r="CPH26" s="877"/>
      <c r="CPI26" s="877"/>
      <c r="CPJ26" s="877"/>
      <c r="CPK26" s="877"/>
      <c r="CPL26" s="877"/>
      <c r="CPM26" s="877"/>
      <c r="CPN26" s="877"/>
      <c r="CPO26" s="877"/>
      <c r="CPP26" s="877"/>
      <c r="CPQ26" s="877"/>
      <c r="CPR26" s="877"/>
      <c r="CPS26" s="877"/>
      <c r="CPT26" s="877"/>
      <c r="CPU26" s="877"/>
      <c r="CPV26" s="877"/>
      <c r="CPW26" s="877"/>
      <c r="CPX26" s="877"/>
      <c r="CPY26" s="877"/>
      <c r="CPZ26" s="877"/>
      <c r="CQA26" s="877"/>
      <c r="CQB26" s="877"/>
      <c r="CQC26" s="877"/>
      <c r="CQD26" s="877"/>
      <c r="CQE26" s="877"/>
      <c r="CQF26" s="877"/>
      <c r="CQG26" s="877"/>
      <c r="CQH26" s="877"/>
      <c r="CQI26" s="877"/>
      <c r="CQJ26" s="877"/>
      <c r="CQK26" s="877"/>
      <c r="CQL26" s="877"/>
      <c r="CQM26" s="877"/>
      <c r="CQN26" s="877"/>
      <c r="CQO26" s="877"/>
      <c r="CQP26" s="877"/>
      <c r="CQQ26" s="877"/>
      <c r="CQR26" s="877"/>
      <c r="CQS26" s="877"/>
      <c r="CQT26" s="877"/>
      <c r="CQU26" s="877"/>
      <c r="CQV26" s="877"/>
      <c r="CQW26" s="877"/>
      <c r="CQX26" s="877"/>
      <c r="CQY26" s="877"/>
      <c r="CQZ26" s="877"/>
      <c r="CRA26" s="877"/>
      <c r="CRB26" s="877"/>
      <c r="CRC26" s="877"/>
      <c r="CRD26" s="877"/>
      <c r="CRE26" s="877"/>
      <c r="CRF26" s="877"/>
      <c r="CRG26" s="877"/>
      <c r="CRH26" s="877"/>
      <c r="CRI26" s="877"/>
      <c r="CRJ26" s="877"/>
      <c r="CRK26" s="877"/>
      <c r="CRL26" s="877"/>
      <c r="CRM26" s="877"/>
      <c r="CRN26" s="877"/>
      <c r="CRO26" s="877"/>
      <c r="CRP26" s="877"/>
      <c r="CRQ26" s="877"/>
      <c r="CRR26" s="877"/>
      <c r="CRS26" s="877"/>
      <c r="CRT26" s="877"/>
      <c r="CRU26" s="877"/>
      <c r="CRV26" s="877"/>
      <c r="CRW26" s="877"/>
      <c r="CRX26" s="877"/>
      <c r="CRY26" s="877"/>
      <c r="CRZ26" s="877"/>
      <c r="CSA26" s="877"/>
      <c r="CSB26" s="877"/>
      <c r="CSC26" s="877"/>
      <c r="CSD26" s="877"/>
      <c r="CSE26" s="877"/>
      <c r="CSF26" s="877"/>
      <c r="CSG26" s="877"/>
      <c r="CSH26" s="877"/>
      <c r="CSI26" s="877"/>
      <c r="CSJ26" s="877"/>
      <c r="CSK26" s="877"/>
      <c r="CSL26" s="877"/>
      <c r="CSM26" s="877"/>
      <c r="CSN26" s="877"/>
      <c r="CSO26" s="877"/>
      <c r="CSP26" s="877"/>
      <c r="CSQ26" s="877"/>
      <c r="CSR26" s="877"/>
      <c r="CSS26" s="877"/>
      <c r="CST26" s="877"/>
      <c r="CSU26" s="877"/>
      <c r="CSV26" s="877"/>
      <c r="CSW26" s="877"/>
      <c r="CSX26" s="877"/>
      <c r="CSY26" s="877"/>
      <c r="CSZ26" s="877"/>
      <c r="CTA26" s="877"/>
      <c r="CTB26" s="877"/>
      <c r="CTC26" s="877"/>
      <c r="CTD26" s="877"/>
      <c r="CTE26" s="877"/>
      <c r="CTF26" s="877"/>
      <c r="CTG26" s="877"/>
      <c r="CTH26" s="877"/>
      <c r="CTI26" s="877"/>
      <c r="CTJ26" s="877"/>
      <c r="CTK26" s="877"/>
      <c r="CTL26" s="877"/>
      <c r="CTM26" s="877"/>
      <c r="CTN26" s="877"/>
      <c r="CTO26" s="877"/>
      <c r="CTP26" s="877"/>
      <c r="CTQ26" s="877"/>
      <c r="CTR26" s="877"/>
      <c r="CTS26" s="877"/>
      <c r="CTT26" s="877"/>
      <c r="CTU26" s="877"/>
      <c r="CTV26" s="877"/>
      <c r="CTW26" s="877"/>
      <c r="CTX26" s="877"/>
      <c r="CTY26" s="877"/>
      <c r="CTZ26" s="877"/>
      <c r="CUA26" s="877"/>
      <c r="CUB26" s="877"/>
      <c r="CUC26" s="877"/>
      <c r="CUD26" s="877"/>
      <c r="CUE26" s="877"/>
      <c r="CUF26" s="877"/>
      <c r="CUG26" s="877"/>
      <c r="CUH26" s="877"/>
      <c r="CUI26" s="877"/>
      <c r="CUJ26" s="877"/>
      <c r="CUK26" s="877"/>
      <c r="CUL26" s="877"/>
      <c r="CUM26" s="877"/>
      <c r="CUN26" s="877"/>
      <c r="CUO26" s="877"/>
      <c r="CUP26" s="877"/>
      <c r="CUQ26" s="877"/>
      <c r="CUR26" s="877"/>
      <c r="CUS26" s="877"/>
      <c r="CUT26" s="877"/>
      <c r="CUU26" s="877"/>
      <c r="CUV26" s="877"/>
      <c r="CUW26" s="877"/>
      <c r="CUX26" s="877"/>
      <c r="CUY26" s="877"/>
      <c r="CUZ26" s="877"/>
      <c r="CVA26" s="877"/>
      <c r="CVB26" s="877"/>
      <c r="CVC26" s="877"/>
      <c r="CVD26" s="877"/>
      <c r="CVE26" s="877"/>
      <c r="CVF26" s="877"/>
      <c r="CVG26" s="877"/>
      <c r="CVH26" s="877"/>
      <c r="CVI26" s="877"/>
      <c r="CVJ26" s="877"/>
      <c r="CVK26" s="877"/>
      <c r="CVL26" s="877"/>
      <c r="CVM26" s="877"/>
      <c r="CVN26" s="877"/>
      <c r="CVO26" s="877"/>
      <c r="CVP26" s="877"/>
      <c r="CVQ26" s="877"/>
      <c r="CVR26" s="877"/>
      <c r="CVS26" s="877"/>
      <c r="CVT26" s="877"/>
      <c r="CVU26" s="877"/>
      <c r="CVV26" s="877"/>
      <c r="CVW26" s="877"/>
      <c r="CVX26" s="877"/>
      <c r="CVY26" s="877"/>
      <c r="CVZ26" s="877"/>
      <c r="CWA26" s="877"/>
      <c r="CWB26" s="877"/>
      <c r="CWC26" s="877"/>
      <c r="CWD26" s="877"/>
      <c r="CWE26" s="877"/>
      <c r="CWF26" s="877"/>
      <c r="CWG26" s="877"/>
      <c r="CWH26" s="877"/>
      <c r="CWI26" s="877"/>
      <c r="CWJ26" s="877"/>
      <c r="CWK26" s="877"/>
      <c r="CWL26" s="877"/>
      <c r="CWM26" s="877"/>
      <c r="CWN26" s="877"/>
      <c r="CWO26" s="877"/>
      <c r="CWP26" s="877"/>
      <c r="CWQ26" s="877"/>
      <c r="CWR26" s="877"/>
      <c r="CWS26" s="877"/>
      <c r="CWT26" s="877"/>
      <c r="CWU26" s="877"/>
      <c r="CWV26" s="877"/>
      <c r="CWW26" s="877"/>
      <c r="CWX26" s="877"/>
      <c r="CWY26" s="877"/>
      <c r="CWZ26" s="877"/>
      <c r="CXA26" s="877"/>
      <c r="CXB26" s="877"/>
      <c r="CXC26" s="877"/>
      <c r="CXD26" s="877"/>
      <c r="CXE26" s="877"/>
      <c r="CXF26" s="877"/>
      <c r="CXG26" s="877"/>
      <c r="CXH26" s="877"/>
      <c r="CXI26" s="877"/>
      <c r="CXJ26" s="877"/>
      <c r="CXK26" s="877"/>
      <c r="CXL26" s="877"/>
      <c r="CXM26" s="877"/>
      <c r="CXN26" s="877"/>
      <c r="CXO26" s="877"/>
      <c r="CXP26" s="877"/>
      <c r="CXQ26" s="877"/>
      <c r="CXR26" s="877"/>
      <c r="CXS26" s="877"/>
      <c r="CXT26" s="877"/>
      <c r="CXU26" s="877"/>
      <c r="CXV26" s="877"/>
      <c r="CXW26" s="877"/>
      <c r="CXX26" s="877"/>
      <c r="CXY26" s="877"/>
      <c r="CXZ26" s="877"/>
      <c r="CYA26" s="877"/>
      <c r="CYB26" s="877"/>
      <c r="CYC26" s="877"/>
      <c r="CYD26" s="877"/>
      <c r="CYE26" s="877"/>
      <c r="CYF26" s="877"/>
      <c r="CYG26" s="877"/>
      <c r="CYH26" s="877"/>
      <c r="CYI26" s="877"/>
      <c r="CYJ26" s="877"/>
      <c r="CYK26" s="877"/>
      <c r="CYL26" s="877"/>
      <c r="CYM26" s="877"/>
      <c r="CYN26" s="877"/>
      <c r="CYO26" s="877"/>
      <c r="CYP26" s="877"/>
      <c r="CYQ26" s="877"/>
      <c r="CYR26" s="877"/>
      <c r="CYS26" s="877"/>
      <c r="CYT26" s="877"/>
      <c r="CYU26" s="877"/>
      <c r="CYV26" s="877"/>
      <c r="CYW26" s="877"/>
      <c r="CYX26" s="877"/>
      <c r="CYY26" s="877"/>
      <c r="CYZ26" s="877"/>
      <c r="CZA26" s="877"/>
      <c r="CZB26" s="877"/>
      <c r="CZC26" s="877"/>
      <c r="CZD26" s="877"/>
      <c r="CZE26" s="877"/>
      <c r="CZF26" s="877"/>
      <c r="CZG26" s="877"/>
      <c r="CZH26" s="877"/>
      <c r="CZI26" s="877"/>
      <c r="CZJ26" s="877"/>
      <c r="CZK26" s="877"/>
      <c r="CZL26" s="877"/>
      <c r="CZM26" s="877"/>
      <c r="CZN26" s="877"/>
      <c r="CZO26" s="877"/>
      <c r="CZP26" s="877"/>
      <c r="CZQ26" s="877"/>
      <c r="CZR26" s="877"/>
      <c r="CZS26" s="877"/>
      <c r="CZT26" s="877"/>
      <c r="CZU26" s="877"/>
      <c r="CZV26" s="877"/>
      <c r="CZW26" s="877"/>
      <c r="CZX26" s="877"/>
      <c r="CZY26" s="877"/>
      <c r="CZZ26" s="877"/>
      <c r="DAA26" s="877"/>
      <c r="DAB26" s="877"/>
      <c r="DAC26" s="877"/>
      <c r="DAD26" s="877"/>
      <c r="DAE26" s="877"/>
      <c r="DAF26" s="877"/>
      <c r="DAG26" s="877"/>
      <c r="DAH26" s="877"/>
      <c r="DAI26" s="877"/>
      <c r="DAJ26" s="877"/>
      <c r="DAK26" s="877"/>
      <c r="DAL26" s="877"/>
      <c r="DAM26" s="877"/>
      <c r="DAN26" s="877"/>
      <c r="DAO26" s="877"/>
      <c r="DAP26" s="877"/>
      <c r="DAQ26" s="877"/>
      <c r="DAR26" s="877"/>
      <c r="DAS26" s="877"/>
      <c r="DAT26" s="877"/>
      <c r="DAU26" s="877"/>
      <c r="DAV26" s="877"/>
      <c r="DAW26" s="877"/>
      <c r="DAX26" s="877"/>
      <c r="DAY26" s="877"/>
      <c r="DAZ26" s="877"/>
      <c r="DBA26" s="877"/>
      <c r="DBB26" s="877"/>
      <c r="DBC26" s="877"/>
      <c r="DBD26" s="877"/>
      <c r="DBE26" s="877"/>
      <c r="DBF26" s="877"/>
      <c r="DBG26" s="877"/>
      <c r="DBH26" s="877"/>
      <c r="DBI26" s="877"/>
      <c r="DBJ26" s="877"/>
      <c r="DBK26" s="877"/>
      <c r="DBL26" s="877"/>
      <c r="DBM26" s="877"/>
      <c r="DBN26" s="877"/>
      <c r="DBO26" s="877"/>
      <c r="DBP26" s="877"/>
      <c r="DBQ26" s="877"/>
      <c r="DBR26" s="877"/>
      <c r="DBS26" s="877"/>
      <c r="DBT26" s="877"/>
      <c r="DBU26" s="877"/>
      <c r="DBV26" s="877"/>
      <c r="DBW26" s="877"/>
      <c r="DBX26" s="877"/>
      <c r="DBY26" s="877"/>
      <c r="DBZ26" s="877"/>
      <c r="DCA26" s="877"/>
      <c r="DCB26" s="877"/>
      <c r="DCC26" s="877"/>
      <c r="DCD26" s="877"/>
      <c r="DCE26" s="877"/>
      <c r="DCF26" s="877"/>
      <c r="DCG26" s="877"/>
      <c r="DCH26" s="877"/>
      <c r="DCI26" s="877"/>
      <c r="DCJ26" s="877"/>
      <c r="DCK26" s="877"/>
      <c r="DCL26" s="877"/>
      <c r="DCM26" s="877"/>
      <c r="DCN26" s="877"/>
      <c r="DCO26" s="877"/>
      <c r="DCP26" s="877"/>
      <c r="DCQ26" s="877"/>
      <c r="DCR26" s="877"/>
      <c r="DCS26" s="877"/>
      <c r="DCT26" s="877"/>
      <c r="DCU26" s="877"/>
      <c r="DCV26" s="877"/>
      <c r="DCW26" s="877"/>
      <c r="DCX26" s="877"/>
      <c r="DCY26" s="877"/>
      <c r="DCZ26" s="877"/>
      <c r="DDA26" s="877"/>
      <c r="DDB26" s="877"/>
      <c r="DDC26" s="877"/>
      <c r="DDD26" s="877"/>
      <c r="DDE26" s="877"/>
      <c r="DDF26" s="877"/>
      <c r="DDG26" s="877"/>
      <c r="DDH26" s="877"/>
      <c r="DDI26" s="877"/>
      <c r="DDJ26" s="877"/>
      <c r="DDK26" s="877"/>
      <c r="DDL26" s="877"/>
      <c r="DDM26" s="877"/>
      <c r="DDN26" s="877"/>
      <c r="DDO26" s="877"/>
      <c r="DDP26" s="877"/>
      <c r="DDQ26" s="877"/>
      <c r="DDR26" s="877"/>
      <c r="DDS26" s="877"/>
      <c r="DDT26" s="877"/>
      <c r="DDU26" s="877"/>
      <c r="DDV26" s="877"/>
      <c r="DDW26" s="877"/>
      <c r="DDX26" s="877"/>
      <c r="DDY26" s="877"/>
      <c r="DDZ26" s="877"/>
      <c r="DEA26" s="877"/>
      <c r="DEB26" s="877"/>
      <c r="DEC26" s="877"/>
      <c r="DED26" s="877"/>
      <c r="DEE26" s="877"/>
      <c r="DEF26" s="877"/>
      <c r="DEG26" s="877"/>
      <c r="DEH26" s="877"/>
      <c r="DEI26" s="877"/>
      <c r="DEJ26" s="877"/>
      <c r="DEK26" s="877"/>
      <c r="DEL26" s="877"/>
      <c r="DEM26" s="877"/>
      <c r="DEN26" s="877"/>
      <c r="DEO26" s="877"/>
      <c r="DEP26" s="877"/>
      <c r="DEQ26" s="877"/>
      <c r="DER26" s="877"/>
      <c r="DES26" s="877"/>
      <c r="DET26" s="877"/>
      <c r="DEU26" s="877"/>
      <c r="DEV26" s="877"/>
      <c r="DEW26" s="877"/>
      <c r="DEX26" s="877"/>
      <c r="DEY26" s="877"/>
      <c r="DEZ26" s="877"/>
      <c r="DFA26" s="877"/>
      <c r="DFB26" s="877"/>
      <c r="DFC26" s="877"/>
      <c r="DFD26" s="877"/>
      <c r="DFE26" s="877"/>
      <c r="DFF26" s="877"/>
      <c r="DFG26" s="877"/>
      <c r="DFH26" s="877"/>
      <c r="DFI26" s="877"/>
      <c r="DFJ26" s="877"/>
      <c r="DFK26" s="877"/>
      <c r="DFL26" s="877"/>
      <c r="DFM26" s="877"/>
      <c r="DFN26" s="877"/>
      <c r="DFO26" s="877"/>
      <c r="DFP26" s="877"/>
      <c r="DFQ26" s="877"/>
      <c r="DFR26" s="877"/>
      <c r="DFS26" s="877"/>
      <c r="DFT26" s="877"/>
      <c r="DFU26" s="877"/>
      <c r="DFV26" s="877"/>
      <c r="DFW26" s="877"/>
      <c r="DFX26" s="877"/>
      <c r="DFY26" s="877"/>
      <c r="DFZ26" s="877"/>
      <c r="DGA26" s="877"/>
      <c r="DGB26" s="877"/>
      <c r="DGC26" s="877"/>
      <c r="DGD26" s="877"/>
      <c r="DGE26" s="877"/>
      <c r="DGF26" s="877"/>
      <c r="DGG26" s="877"/>
      <c r="DGH26" s="877"/>
      <c r="DGI26" s="877"/>
      <c r="DGJ26" s="877"/>
      <c r="DGK26" s="877"/>
      <c r="DGL26" s="877"/>
      <c r="DGM26" s="877"/>
      <c r="DGN26" s="877"/>
      <c r="DGO26" s="877"/>
      <c r="DGP26" s="877"/>
      <c r="DGQ26" s="877"/>
      <c r="DGR26" s="877"/>
      <c r="DGS26" s="877"/>
      <c r="DGT26" s="877"/>
      <c r="DGU26" s="877"/>
      <c r="DGV26" s="877"/>
      <c r="DGW26" s="877"/>
      <c r="DGX26" s="877"/>
      <c r="DGY26" s="877"/>
      <c r="DGZ26" s="877"/>
      <c r="DHA26" s="877"/>
      <c r="DHB26" s="877"/>
      <c r="DHC26" s="877"/>
      <c r="DHD26" s="877"/>
      <c r="DHE26" s="877"/>
      <c r="DHF26" s="877"/>
      <c r="DHG26" s="877"/>
      <c r="DHH26" s="877"/>
      <c r="DHI26" s="877"/>
      <c r="DHJ26" s="877"/>
      <c r="DHK26" s="877"/>
      <c r="DHL26" s="877"/>
      <c r="DHM26" s="877"/>
      <c r="DHN26" s="877"/>
      <c r="DHO26" s="877"/>
      <c r="DHP26" s="877"/>
      <c r="DHQ26" s="877"/>
      <c r="DHR26" s="877"/>
      <c r="DHS26" s="877"/>
      <c r="DHT26" s="877"/>
      <c r="DHU26" s="877"/>
      <c r="DHV26" s="877"/>
      <c r="DHW26" s="877"/>
      <c r="DHX26" s="877"/>
      <c r="DHY26" s="877"/>
      <c r="DHZ26" s="877"/>
      <c r="DIA26" s="877"/>
      <c r="DIB26" s="877"/>
      <c r="DIC26" s="877"/>
      <c r="DID26" s="877"/>
      <c r="DIE26" s="877"/>
      <c r="DIF26" s="877"/>
      <c r="DIG26" s="877"/>
      <c r="DIH26" s="877"/>
      <c r="DII26" s="877"/>
      <c r="DIJ26" s="877"/>
      <c r="DIK26" s="877"/>
      <c r="DIL26" s="877"/>
      <c r="DIM26" s="877"/>
      <c r="DIN26" s="877"/>
      <c r="DIO26" s="877"/>
      <c r="DIP26" s="877"/>
      <c r="DIQ26" s="877"/>
      <c r="DIR26" s="877"/>
      <c r="DIS26" s="877"/>
      <c r="DIT26" s="877"/>
      <c r="DIU26" s="877"/>
      <c r="DIV26" s="877"/>
      <c r="DIW26" s="877"/>
      <c r="DIX26" s="877"/>
      <c r="DIY26" s="877"/>
      <c r="DIZ26" s="877"/>
      <c r="DJA26" s="877"/>
      <c r="DJB26" s="877"/>
      <c r="DJC26" s="877"/>
      <c r="DJD26" s="877"/>
      <c r="DJE26" s="877"/>
      <c r="DJF26" s="877"/>
      <c r="DJG26" s="877"/>
      <c r="DJH26" s="877"/>
      <c r="DJI26" s="877"/>
      <c r="DJJ26" s="877"/>
      <c r="DJK26" s="877"/>
      <c r="DJL26" s="877"/>
      <c r="DJM26" s="877"/>
      <c r="DJN26" s="877"/>
      <c r="DJO26" s="877"/>
      <c r="DJP26" s="877"/>
      <c r="DJQ26" s="877"/>
      <c r="DJR26" s="877"/>
      <c r="DJS26" s="877"/>
      <c r="DJT26" s="877"/>
      <c r="DJU26" s="877"/>
      <c r="DJV26" s="877"/>
      <c r="DJW26" s="877"/>
      <c r="DJX26" s="877"/>
      <c r="DJY26" s="877"/>
      <c r="DJZ26" s="877"/>
      <c r="DKA26" s="877"/>
      <c r="DKB26" s="877"/>
      <c r="DKC26" s="877"/>
      <c r="DKD26" s="877"/>
      <c r="DKE26" s="877"/>
      <c r="DKF26" s="877"/>
      <c r="DKG26" s="877"/>
      <c r="DKH26" s="877"/>
      <c r="DKI26" s="877"/>
      <c r="DKJ26" s="877"/>
      <c r="DKK26" s="877"/>
      <c r="DKL26" s="877"/>
      <c r="DKM26" s="877"/>
      <c r="DKN26" s="877"/>
      <c r="DKO26" s="877"/>
      <c r="DKP26" s="877"/>
      <c r="DKQ26" s="877"/>
      <c r="DKR26" s="877"/>
      <c r="DKS26" s="877"/>
      <c r="DKT26" s="877"/>
      <c r="DKU26" s="877"/>
      <c r="DKV26" s="877"/>
      <c r="DKW26" s="877"/>
      <c r="DKX26" s="877"/>
      <c r="DKY26" s="877"/>
      <c r="DKZ26" s="877"/>
      <c r="DLA26" s="877"/>
      <c r="DLB26" s="877"/>
      <c r="DLC26" s="877"/>
      <c r="DLD26" s="877"/>
      <c r="DLE26" s="877"/>
      <c r="DLF26" s="877"/>
      <c r="DLG26" s="877"/>
      <c r="DLH26" s="877"/>
      <c r="DLI26" s="877"/>
      <c r="DLJ26" s="877"/>
      <c r="DLK26" s="877"/>
      <c r="DLL26" s="877"/>
      <c r="DLM26" s="877"/>
      <c r="DLN26" s="877"/>
      <c r="DLO26" s="877"/>
      <c r="DLP26" s="877"/>
      <c r="DLQ26" s="877"/>
      <c r="DLR26" s="877"/>
      <c r="DLS26" s="877"/>
      <c r="DLT26" s="877"/>
      <c r="DLU26" s="877"/>
      <c r="DLV26" s="877"/>
      <c r="DLW26" s="877"/>
      <c r="DLX26" s="877"/>
      <c r="DLY26" s="877"/>
      <c r="DLZ26" s="877"/>
      <c r="DMA26" s="877"/>
      <c r="DMB26" s="877"/>
      <c r="DMC26" s="877"/>
      <c r="DMD26" s="877"/>
      <c r="DME26" s="877"/>
      <c r="DMF26" s="877"/>
      <c r="DMG26" s="877"/>
      <c r="DMH26" s="877"/>
      <c r="DMI26" s="877"/>
      <c r="DMJ26" s="877"/>
      <c r="DMK26" s="877"/>
      <c r="DML26" s="877"/>
      <c r="DMM26" s="877"/>
      <c r="DMN26" s="877"/>
      <c r="DMO26" s="877"/>
      <c r="DMP26" s="877"/>
      <c r="DMQ26" s="877"/>
      <c r="DMR26" s="877"/>
      <c r="DMS26" s="877"/>
      <c r="DMT26" s="877"/>
      <c r="DMU26" s="877"/>
      <c r="DMV26" s="877"/>
      <c r="DMW26" s="877"/>
      <c r="DMX26" s="877"/>
      <c r="DMY26" s="877"/>
      <c r="DMZ26" s="877"/>
      <c r="DNA26" s="877"/>
      <c r="DNB26" s="877"/>
      <c r="DNC26" s="877"/>
      <c r="DND26" s="877"/>
      <c r="DNE26" s="877"/>
      <c r="DNF26" s="877"/>
      <c r="DNG26" s="877"/>
      <c r="DNH26" s="877"/>
      <c r="DNI26" s="877"/>
      <c r="DNJ26" s="877"/>
      <c r="DNK26" s="877"/>
      <c r="DNL26" s="877"/>
      <c r="DNM26" s="877"/>
      <c r="DNN26" s="877"/>
      <c r="DNO26" s="877"/>
      <c r="DNP26" s="877"/>
      <c r="DNQ26" s="877"/>
      <c r="DNR26" s="877"/>
      <c r="DNS26" s="877"/>
      <c r="DNT26" s="877"/>
      <c r="DNU26" s="877"/>
      <c r="DNV26" s="877"/>
      <c r="DNW26" s="877"/>
      <c r="DNX26" s="877"/>
      <c r="DNY26" s="877"/>
      <c r="DNZ26" s="877"/>
      <c r="DOA26" s="877"/>
      <c r="DOB26" s="877"/>
      <c r="DOC26" s="877"/>
      <c r="DOD26" s="877"/>
      <c r="DOE26" s="877"/>
      <c r="DOF26" s="877"/>
      <c r="DOG26" s="877"/>
      <c r="DOH26" s="877"/>
      <c r="DOI26" s="877"/>
      <c r="DOJ26" s="877"/>
      <c r="DOK26" s="877"/>
      <c r="DOL26" s="877"/>
      <c r="DOM26" s="877"/>
      <c r="DON26" s="877"/>
      <c r="DOO26" s="877"/>
      <c r="DOP26" s="877"/>
      <c r="DOQ26" s="877"/>
      <c r="DOR26" s="877"/>
      <c r="DOS26" s="877"/>
      <c r="DOT26" s="877"/>
      <c r="DOU26" s="877"/>
      <c r="DOV26" s="877"/>
      <c r="DOW26" s="877"/>
      <c r="DOX26" s="877"/>
      <c r="DOY26" s="877"/>
      <c r="DOZ26" s="877"/>
      <c r="DPA26" s="877"/>
      <c r="DPB26" s="877"/>
      <c r="DPC26" s="877"/>
      <c r="DPD26" s="877"/>
      <c r="DPE26" s="877"/>
      <c r="DPF26" s="877"/>
      <c r="DPG26" s="877"/>
      <c r="DPH26" s="877"/>
      <c r="DPI26" s="877"/>
      <c r="DPJ26" s="877"/>
      <c r="DPK26" s="877"/>
      <c r="DPL26" s="877"/>
      <c r="DPM26" s="877"/>
      <c r="DPN26" s="877"/>
      <c r="DPO26" s="877"/>
      <c r="DPP26" s="877"/>
      <c r="DPQ26" s="877"/>
      <c r="DPR26" s="877"/>
      <c r="DPS26" s="877"/>
      <c r="DPT26" s="877"/>
      <c r="DPU26" s="877"/>
      <c r="DPV26" s="877"/>
      <c r="DPW26" s="877"/>
      <c r="DPX26" s="877"/>
      <c r="DPY26" s="877"/>
      <c r="DPZ26" s="877"/>
      <c r="DQA26" s="877"/>
      <c r="DQB26" s="877"/>
      <c r="DQC26" s="877"/>
      <c r="DQD26" s="877"/>
      <c r="DQE26" s="877"/>
      <c r="DQF26" s="877"/>
      <c r="DQG26" s="877"/>
      <c r="DQH26" s="877"/>
      <c r="DQI26" s="877"/>
      <c r="DQJ26" s="877"/>
      <c r="DQK26" s="877"/>
      <c r="DQL26" s="877"/>
      <c r="DQM26" s="877"/>
      <c r="DQN26" s="877"/>
      <c r="DQO26" s="877"/>
      <c r="DQP26" s="877"/>
      <c r="DQQ26" s="877"/>
      <c r="DQR26" s="877"/>
      <c r="DQS26" s="877"/>
      <c r="DQT26" s="877"/>
      <c r="DQU26" s="877"/>
      <c r="DQV26" s="877"/>
      <c r="DQW26" s="877"/>
      <c r="DQX26" s="877"/>
      <c r="DQY26" s="877"/>
      <c r="DQZ26" s="877"/>
      <c r="DRA26" s="877"/>
      <c r="DRB26" s="877"/>
      <c r="DRC26" s="877"/>
      <c r="DRD26" s="877"/>
      <c r="DRE26" s="877"/>
      <c r="DRF26" s="877"/>
      <c r="DRG26" s="877"/>
      <c r="DRH26" s="877"/>
      <c r="DRI26" s="877"/>
      <c r="DRJ26" s="877"/>
      <c r="DRK26" s="877"/>
      <c r="DRL26" s="877"/>
      <c r="DRM26" s="877"/>
      <c r="DRN26" s="877"/>
      <c r="DRO26" s="877"/>
      <c r="DRP26" s="877"/>
      <c r="DRQ26" s="877"/>
      <c r="DRR26" s="877"/>
      <c r="DRS26" s="877"/>
      <c r="DRT26" s="877"/>
      <c r="DRU26" s="877"/>
      <c r="DRV26" s="877"/>
      <c r="DRW26" s="877"/>
      <c r="DRX26" s="877"/>
      <c r="DRY26" s="877"/>
      <c r="DRZ26" s="877"/>
      <c r="DSA26" s="877"/>
      <c r="DSB26" s="877"/>
      <c r="DSC26" s="877"/>
      <c r="DSD26" s="877"/>
      <c r="DSE26" s="877"/>
      <c r="DSF26" s="877"/>
      <c r="DSG26" s="877"/>
      <c r="DSH26" s="877"/>
      <c r="DSI26" s="877"/>
      <c r="DSJ26" s="877"/>
      <c r="DSK26" s="877"/>
      <c r="DSL26" s="877"/>
      <c r="DSM26" s="877"/>
      <c r="DSN26" s="877"/>
      <c r="DSO26" s="877"/>
      <c r="DSP26" s="877"/>
      <c r="DSQ26" s="877"/>
      <c r="DSR26" s="877"/>
      <c r="DSS26" s="877"/>
      <c r="DST26" s="877"/>
      <c r="DSU26" s="877"/>
      <c r="DSV26" s="877"/>
      <c r="DSW26" s="877"/>
      <c r="DSX26" s="877"/>
      <c r="DSY26" s="877"/>
      <c r="DSZ26" s="877"/>
      <c r="DTA26" s="877"/>
      <c r="DTB26" s="877"/>
      <c r="DTC26" s="877"/>
      <c r="DTD26" s="877"/>
      <c r="DTE26" s="877"/>
      <c r="DTF26" s="877"/>
      <c r="DTG26" s="877"/>
      <c r="DTH26" s="877"/>
      <c r="DTI26" s="877"/>
      <c r="DTJ26" s="877"/>
      <c r="DTK26" s="877"/>
      <c r="DTL26" s="877"/>
      <c r="DTM26" s="877"/>
      <c r="DTN26" s="877"/>
      <c r="DTO26" s="877"/>
      <c r="DTP26" s="877"/>
      <c r="DTQ26" s="877"/>
      <c r="DTR26" s="877"/>
      <c r="DTS26" s="877"/>
      <c r="DTT26" s="877"/>
      <c r="DTU26" s="877"/>
      <c r="DTV26" s="877"/>
      <c r="DTW26" s="877"/>
      <c r="DTX26" s="877"/>
      <c r="DTY26" s="877"/>
      <c r="DTZ26" s="877"/>
      <c r="DUA26" s="877"/>
      <c r="DUB26" s="877"/>
      <c r="DUC26" s="877"/>
      <c r="DUD26" s="877"/>
      <c r="DUE26" s="877"/>
      <c r="DUF26" s="877"/>
      <c r="DUG26" s="877"/>
      <c r="DUH26" s="877"/>
      <c r="DUI26" s="877"/>
      <c r="DUJ26" s="877"/>
      <c r="DUK26" s="877"/>
      <c r="DUL26" s="877"/>
      <c r="DUM26" s="877"/>
      <c r="DUN26" s="877"/>
      <c r="DUO26" s="877"/>
      <c r="DUP26" s="877"/>
      <c r="DUQ26" s="877"/>
      <c r="DUR26" s="877"/>
      <c r="DUS26" s="877"/>
      <c r="DUT26" s="877"/>
      <c r="DUU26" s="877"/>
      <c r="DUV26" s="877"/>
      <c r="DUW26" s="877"/>
      <c r="DUX26" s="877"/>
      <c r="DUY26" s="877"/>
      <c r="DUZ26" s="877"/>
      <c r="DVA26" s="877"/>
      <c r="DVB26" s="877"/>
      <c r="DVC26" s="877"/>
      <c r="DVD26" s="877"/>
      <c r="DVE26" s="877"/>
      <c r="DVF26" s="877"/>
      <c r="DVG26" s="877"/>
      <c r="DVH26" s="877"/>
      <c r="DVI26" s="877"/>
      <c r="DVJ26" s="877"/>
      <c r="DVK26" s="877"/>
      <c r="DVL26" s="877"/>
      <c r="DVM26" s="877"/>
      <c r="DVN26" s="877"/>
      <c r="DVO26" s="877"/>
      <c r="DVP26" s="877"/>
      <c r="DVQ26" s="877"/>
      <c r="DVR26" s="877"/>
      <c r="DVS26" s="877"/>
      <c r="DVT26" s="877"/>
      <c r="DVU26" s="877"/>
      <c r="DVV26" s="877"/>
      <c r="DVW26" s="877"/>
      <c r="DVX26" s="877"/>
      <c r="DVY26" s="877"/>
      <c r="DVZ26" s="877"/>
      <c r="DWA26" s="877"/>
      <c r="DWB26" s="877"/>
      <c r="DWC26" s="877"/>
      <c r="DWD26" s="877"/>
      <c r="DWE26" s="877"/>
      <c r="DWF26" s="877"/>
      <c r="DWG26" s="877"/>
      <c r="DWH26" s="877"/>
      <c r="DWI26" s="877"/>
      <c r="DWJ26" s="877"/>
      <c r="DWK26" s="877"/>
      <c r="DWL26" s="877"/>
      <c r="DWM26" s="877"/>
      <c r="DWN26" s="877"/>
      <c r="DWO26" s="877"/>
      <c r="DWP26" s="877"/>
      <c r="DWQ26" s="877"/>
      <c r="DWR26" s="877"/>
      <c r="DWS26" s="877"/>
      <c r="DWT26" s="877"/>
      <c r="DWU26" s="877"/>
      <c r="DWV26" s="877"/>
      <c r="DWW26" s="877"/>
      <c r="DWX26" s="877"/>
      <c r="DWY26" s="877"/>
      <c r="DWZ26" s="877"/>
      <c r="DXA26" s="877"/>
      <c r="DXB26" s="877"/>
      <c r="DXC26" s="877"/>
      <c r="DXD26" s="877"/>
      <c r="DXE26" s="877"/>
      <c r="DXF26" s="877"/>
      <c r="DXG26" s="877"/>
      <c r="DXH26" s="877"/>
      <c r="DXI26" s="877"/>
      <c r="DXJ26" s="877"/>
      <c r="DXK26" s="877"/>
      <c r="DXL26" s="877"/>
      <c r="DXM26" s="877"/>
      <c r="DXN26" s="877"/>
      <c r="DXO26" s="877"/>
      <c r="DXP26" s="877"/>
      <c r="DXQ26" s="877"/>
      <c r="DXR26" s="877"/>
      <c r="DXS26" s="877"/>
      <c r="DXT26" s="877"/>
      <c r="DXU26" s="877"/>
      <c r="DXV26" s="877"/>
      <c r="DXW26" s="877"/>
      <c r="DXX26" s="877"/>
      <c r="DXY26" s="877"/>
      <c r="DXZ26" s="877"/>
      <c r="DYA26" s="877"/>
      <c r="DYB26" s="877"/>
      <c r="DYC26" s="877"/>
      <c r="DYD26" s="877"/>
      <c r="DYE26" s="877"/>
      <c r="DYF26" s="877"/>
      <c r="DYG26" s="877"/>
      <c r="DYH26" s="877"/>
      <c r="DYI26" s="877"/>
      <c r="DYJ26" s="877"/>
      <c r="DYK26" s="877"/>
      <c r="DYL26" s="877"/>
      <c r="DYM26" s="877"/>
      <c r="DYN26" s="877"/>
      <c r="DYO26" s="877"/>
      <c r="DYP26" s="877"/>
      <c r="DYQ26" s="877"/>
      <c r="DYR26" s="877"/>
      <c r="DYS26" s="877"/>
      <c r="DYT26" s="877"/>
      <c r="DYU26" s="877"/>
      <c r="DYV26" s="877"/>
      <c r="DYW26" s="877"/>
      <c r="DYX26" s="877"/>
      <c r="DYY26" s="877"/>
      <c r="DYZ26" s="877"/>
      <c r="DZA26" s="877"/>
      <c r="DZB26" s="877"/>
      <c r="DZC26" s="877"/>
      <c r="DZD26" s="877"/>
      <c r="DZE26" s="877"/>
      <c r="DZF26" s="877"/>
      <c r="DZG26" s="877"/>
      <c r="DZH26" s="877"/>
      <c r="DZI26" s="877"/>
      <c r="DZJ26" s="877"/>
      <c r="DZK26" s="877"/>
      <c r="DZL26" s="877"/>
      <c r="DZM26" s="877"/>
      <c r="DZN26" s="877"/>
      <c r="DZO26" s="877"/>
      <c r="DZP26" s="877"/>
      <c r="DZQ26" s="877"/>
      <c r="DZR26" s="877"/>
      <c r="DZS26" s="877"/>
      <c r="DZT26" s="877"/>
      <c r="DZU26" s="877"/>
      <c r="DZV26" s="877"/>
      <c r="DZW26" s="877"/>
      <c r="DZX26" s="877"/>
      <c r="DZY26" s="877"/>
      <c r="DZZ26" s="877"/>
      <c r="EAA26" s="877"/>
      <c r="EAB26" s="877"/>
      <c r="EAC26" s="877"/>
      <c r="EAD26" s="877"/>
      <c r="EAE26" s="877"/>
      <c r="EAF26" s="877"/>
      <c r="EAG26" s="877"/>
      <c r="EAH26" s="877"/>
      <c r="EAI26" s="877"/>
      <c r="EAJ26" s="877"/>
      <c r="EAK26" s="877"/>
      <c r="EAL26" s="877"/>
      <c r="EAM26" s="877"/>
      <c r="EAN26" s="877"/>
      <c r="EAO26" s="877"/>
      <c r="EAP26" s="877"/>
      <c r="EAQ26" s="877"/>
      <c r="EAR26" s="877"/>
      <c r="EAS26" s="877"/>
      <c r="EAT26" s="877"/>
      <c r="EAU26" s="877"/>
      <c r="EAV26" s="877"/>
      <c r="EAW26" s="877"/>
      <c r="EAX26" s="877"/>
      <c r="EAY26" s="877"/>
      <c r="EAZ26" s="877"/>
      <c r="EBA26" s="877"/>
      <c r="EBB26" s="877"/>
      <c r="EBC26" s="877"/>
      <c r="EBD26" s="877"/>
      <c r="EBE26" s="877"/>
      <c r="EBF26" s="877"/>
      <c r="EBG26" s="877"/>
      <c r="EBH26" s="877"/>
      <c r="EBI26" s="877"/>
      <c r="EBJ26" s="877"/>
      <c r="EBK26" s="877"/>
      <c r="EBL26" s="877"/>
      <c r="EBM26" s="877"/>
      <c r="EBN26" s="877"/>
      <c r="EBO26" s="877"/>
      <c r="EBP26" s="877"/>
      <c r="EBQ26" s="877"/>
      <c r="EBR26" s="877"/>
      <c r="EBS26" s="877"/>
      <c r="EBT26" s="877"/>
      <c r="EBU26" s="877"/>
      <c r="EBV26" s="877"/>
      <c r="EBW26" s="877"/>
      <c r="EBX26" s="877"/>
      <c r="EBY26" s="877"/>
      <c r="EBZ26" s="877"/>
      <c r="ECA26" s="877"/>
      <c r="ECB26" s="877"/>
      <c r="ECC26" s="877"/>
      <c r="ECD26" s="877"/>
      <c r="ECE26" s="877"/>
      <c r="ECF26" s="877"/>
      <c r="ECG26" s="877"/>
      <c r="ECH26" s="877"/>
      <c r="ECI26" s="877"/>
      <c r="ECJ26" s="877"/>
      <c r="ECK26" s="877"/>
      <c r="ECL26" s="877"/>
      <c r="ECM26" s="877"/>
      <c r="ECN26" s="877"/>
      <c r="ECO26" s="877"/>
      <c r="ECP26" s="877"/>
      <c r="ECQ26" s="877"/>
      <c r="ECR26" s="877"/>
      <c r="ECS26" s="877"/>
      <c r="ECT26" s="877"/>
      <c r="ECU26" s="877"/>
      <c r="ECV26" s="877"/>
      <c r="ECW26" s="877"/>
      <c r="ECX26" s="877"/>
      <c r="ECY26" s="877"/>
      <c r="ECZ26" s="877"/>
      <c r="EDA26" s="877"/>
      <c r="EDB26" s="877"/>
      <c r="EDC26" s="877"/>
      <c r="EDD26" s="877"/>
      <c r="EDE26" s="877"/>
      <c r="EDF26" s="877"/>
      <c r="EDG26" s="877"/>
      <c r="EDH26" s="877"/>
      <c r="EDI26" s="877"/>
      <c r="EDJ26" s="877"/>
      <c r="EDK26" s="877"/>
      <c r="EDL26" s="877"/>
      <c r="EDM26" s="877"/>
      <c r="EDN26" s="877"/>
      <c r="EDO26" s="877"/>
      <c r="EDP26" s="877"/>
      <c r="EDQ26" s="877"/>
      <c r="EDR26" s="877"/>
      <c r="EDS26" s="877"/>
      <c r="EDT26" s="877"/>
      <c r="EDU26" s="877"/>
      <c r="EDV26" s="877"/>
      <c r="EDW26" s="877"/>
      <c r="EDX26" s="877"/>
      <c r="EDY26" s="877"/>
      <c r="EDZ26" s="877"/>
      <c r="EEA26" s="877"/>
      <c r="EEB26" s="877"/>
      <c r="EEC26" s="877"/>
      <c r="EED26" s="877"/>
      <c r="EEE26" s="877"/>
      <c r="EEF26" s="877"/>
      <c r="EEG26" s="877"/>
      <c r="EEH26" s="877"/>
      <c r="EEI26" s="877"/>
      <c r="EEJ26" s="877"/>
      <c r="EEK26" s="877"/>
      <c r="EEL26" s="877"/>
      <c r="EEM26" s="877"/>
      <c r="EEN26" s="877"/>
      <c r="EEO26" s="877"/>
      <c r="EEP26" s="877"/>
      <c r="EEQ26" s="877"/>
      <c r="EER26" s="877"/>
      <c r="EES26" s="877"/>
      <c r="EET26" s="877"/>
      <c r="EEU26" s="877"/>
      <c r="EEV26" s="877"/>
      <c r="EEW26" s="877"/>
      <c r="EEX26" s="877"/>
      <c r="EEY26" s="877"/>
      <c r="EEZ26" s="877"/>
      <c r="EFA26" s="877"/>
      <c r="EFB26" s="877"/>
      <c r="EFC26" s="877"/>
      <c r="EFD26" s="877"/>
      <c r="EFE26" s="877"/>
      <c r="EFF26" s="877"/>
      <c r="EFG26" s="877"/>
      <c r="EFH26" s="877"/>
      <c r="EFI26" s="877"/>
      <c r="EFJ26" s="877"/>
      <c r="EFK26" s="877"/>
      <c r="EFL26" s="877"/>
      <c r="EFM26" s="877"/>
      <c r="EFN26" s="877"/>
      <c r="EFO26" s="877"/>
      <c r="EFP26" s="877"/>
      <c r="EFQ26" s="877"/>
      <c r="EFR26" s="877"/>
      <c r="EFS26" s="877"/>
      <c r="EFT26" s="877"/>
      <c r="EFU26" s="877"/>
      <c r="EFV26" s="877"/>
      <c r="EFW26" s="877"/>
      <c r="EFX26" s="877"/>
      <c r="EFY26" s="877"/>
      <c r="EFZ26" s="877"/>
      <c r="EGA26" s="877"/>
      <c r="EGB26" s="877"/>
      <c r="EGC26" s="877"/>
      <c r="EGD26" s="877"/>
      <c r="EGE26" s="877"/>
      <c r="EGF26" s="877"/>
      <c r="EGG26" s="877"/>
      <c r="EGH26" s="877"/>
      <c r="EGI26" s="877"/>
      <c r="EGJ26" s="877"/>
      <c r="EGK26" s="877"/>
      <c r="EGL26" s="877"/>
      <c r="EGM26" s="877"/>
      <c r="EGN26" s="877"/>
      <c r="EGO26" s="877"/>
      <c r="EGP26" s="877"/>
      <c r="EGQ26" s="877"/>
      <c r="EGR26" s="877"/>
      <c r="EGS26" s="877"/>
      <c r="EGT26" s="877"/>
      <c r="EGU26" s="877"/>
      <c r="EGV26" s="877"/>
      <c r="EGW26" s="877"/>
      <c r="EGX26" s="877"/>
      <c r="EGY26" s="877"/>
      <c r="EGZ26" s="877"/>
      <c r="EHA26" s="877"/>
      <c r="EHB26" s="877"/>
      <c r="EHC26" s="877"/>
      <c r="EHD26" s="877"/>
      <c r="EHE26" s="877"/>
      <c r="EHF26" s="877"/>
      <c r="EHG26" s="877"/>
      <c r="EHH26" s="877"/>
      <c r="EHI26" s="877"/>
      <c r="EHJ26" s="877"/>
      <c r="EHK26" s="877"/>
      <c r="EHL26" s="877"/>
      <c r="EHM26" s="877"/>
      <c r="EHN26" s="877"/>
      <c r="EHO26" s="877"/>
      <c r="EHP26" s="877"/>
      <c r="EHQ26" s="877"/>
      <c r="EHR26" s="877"/>
      <c r="EHS26" s="877"/>
      <c r="EHT26" s="877"/>
      <c r="EHU26" s="877"/>
      <c r="EHV26" s="877"/>
      <c r="EHW26" s="877"/>
      <c r="EHX26" s="877"/>
      <c r="EHY26" s="877"/>
      <c r="EHZ26" s="877"/>
      <c r="EIA26" s="877"/>
      <c r="EIB26" s="877"/>
      <c r="EIC26" s="877"/>
      <c r="EID26" s="877"/>
      <c r="EIE26" s="877"/>
      <c r="EIF26" s="877"/>
      <c r="EIG26" s="877"/>
      <c r="EIH26" s="877"/>
      <c r="EII26" s="877"/>
      <c r="EIJ26" s="877"/>
      <c r="EIK26" s="877"/>
      <c r="EIL26" s="877"/>
      <c r="EIM26" s="877"/>
      <c r="EIN26" s="877"/>
      <c r="EIO26" s="877"/>
      <c r="EIP26" s="877"/>
      <c r="EIQ26" s="877"/>
      <c r="EIR26" s="877"/>
      <c r="EIS26" s="877"/>
      <c r="EIT26" s="877"/>
      <c r="EIU26" s="877"/>
      <c r="EIV26" s="877"/>
      <c r="EIW26" s="877"/>
      <c r="EIX26" s="877"/>
      <c r="EIY26" s="877"/>
      <c r="EIZ26" s="877"/>
      <c r="EJA26" s="877"/>
      <c r="EJB26" s="877"/>
      <c r="EJC26" s="877"/>
      <c r="EJD26" s="877"/>
      <c r="EJE26" s="877"/>
      <c r="EJF26" s="877"/>
      <c r="EJG26" s="877"/>
      <c r="EJH26" s="877"/>
      <c r="EJI26" s="877"/>
      <c r="EJJ26" s="877"/>
      <c r="EJK26" s="877"/>
      <c r="EJL26" s="877"/>
      <c r="EJM26" s="877"/>
      <c r="EJN26" s="877"/>
      <c r="EJO26" s="877"/>
      <c r="EJP26" s="877"/>
      <c r="EJQ26" s="877"/>
      <c r="EJR26" s="877"/>
      <c r="EJS26" s="877"/>
      <c r="EJT26" s="877"/>
      <c r="EJU26" s="877"/>
      <c r="EJV26" s="877"/>
      <c r="EJW26" s="877"/>
      <c r="EJX26" s="877"/>
      <c r="EJY26" s="877"/>
      <c r="EJZ26" s="877"/>
      <c r="EKA26" s="877"/>
      <c r="EKB26" s="877"/>
      <c r="EKC26" s="877"/>
      <c r="EKD26" s="877"/>
      <c r="EKE26" s="877"/>
      <c r="EKF26" s="877"/>
      <c r="EKG26" s="877"/>
      <c r="EKH26" s="877"/>
      <c r="EKI26" s="877"/>
      <c r="EKJ26" s="877"/>
      <c r="EKK26" s="877"/>
      <c r="EKL26" s="877"/>
      <c r="EKM26" s="877"/>
      <c r="EKN26" s="877"/>
      <c r="EKO26" s="877"/>
      <c r="EKP26" s="877"/>
      <c r="EKQ26" s="877"/>
      <c r="EKR26" s="877"/>
      <c r="EKS26" s="877"/>
      <c r="EKT26" s="877"/>
      <c r="EKU26" s="877"/>
      <c r="EKV26" s="877"/>
      <c r="EKW26" s="877"/>
      <c r="EKX26" s="877"/>
      <c r="EKY26" s="877"/>
      <c r="EKZ26" s="877"/>
      <c r="ELA26" s="877"/>
      <c r="ELB26" s="877"/>
      <c r="ELC26" s="877"/>
      <c r="ELD26" s="877"/>
      <c r="ELE26" s="877"/>
      <c r="ELF26" s="877"/>
      <c r="ELG26" s="877"/>
      <c r="ELH26" s="877"/>
      <c r="ELI26" s="877"/>
      <c r="ELJ26" s="877"/>
      <c r="ELK26" s="877"/>
      <c r="ELL26" s="877"/>
      <c r="ELM26" s="877"/>
      <c r="ELN26" s="877"/>
      <c r="ELO26" s="877"/>
      <c r="ELP26" s="877"/>
      <c r="ELQ26" s="877"/>
      <c r="ELR26" s="877"/>
      <c r="ELS26" s="877"/>
      <c r="ELT26" s="877"/>
      <c r="ELU26" s="877"/>
      <c r="ELV26" s="877"/>
      <c r="ELW26" s="877"/>
      <c r="ELX26" s="877"/>
      <c r="ELY26" s="877"/>
      <c r="ELZ26" s="877"/>
      <c r="EMA26" s="877"/>
      <c r="EMB26" s="877"/>
      <c r="EMC26" s="877"/>
      <c r="EMD26" s="877"/>
      <c r="EME26" s="877"/>
      <c r="EMF26" s="877"/>
      <c r="EMG26" s="877"/>
      <c r="EMH26" s="877"/>
      <c r="EMI26" s="877"/>
      <c r="EMJ26" s="877"/>
      <c r="EMK26" s="877"/>
      <c r="EML26" s="877"/>
      <c r="EMM26" s="877"/>
      <c r="EMN26" s="877"/>
      <c r="EMO26" s="877"/>
      <c r="EMP26" s="877"/>
      <c r="EMQ26" s="877"/>
      <c r="EMR26" s="877"/>
      <c r="EMS26" s="877"/>
      <c r="EMT26" s="877"/>
      <c r="EMU26" s="877"/>
      <c r="EMV26" s="877"/>
      <c r="EMW26" s="877"/>
      <c r="EMX26" s="877"/>
      <c r="EMY26" s="877"/>
      <c r="EMZ26" s="877"/>
      <c r="ENA26" s="877"/>
      <c r="ENB26" s="877"/>
      <c r="ENC26" s="877"/>
      <c r="END26" s="877"/>
      <c r="ENE26" s="877"/>
      <c r="ENF26" s="877"/>
      <c r="ENG26" s="877"/>
      <c r="ENH26" s="877"/>
      <c r="ENI26" s="877"/>
      <c r="ENJ26" s="877"/>
      <c r="ENK26" s="877"/>
      <c r="ENL26" s="877"/>
      <c r="ENM26" s="877"/>
      <c r="ENN26" s="877"/>
      <c r="ENO26" s="877"/>
      <c r="ENP26" s="877"/>
      <c r="ENQ26" s="877"/>
      <c r="ENR26" s="877"/>
      <c r="ENS26" s="877"/>
      <c r="ENT26" s="877"/>
      <c r="ENU26" s="877"/>
      <c r="ENV26" s="877"/>
      <c r="ENW26" s="877"/>
      <c r="ENX26" s="877"/>
      <c r="ENY26" s="877"/>
      <c r="ENZ26" s="877"/>
      <c r="EOA26" s="877"/>
      <c r="EOB26" s="877"/>
      <c r="EOC26" s="877"/>
      <c r="EOD26" s="877"/>
      <c r="EOE26" s="877"/>
      <c r="EOF26" s="877"/>
      <c r="EOG26" s="877"/>
      <c r="EOH26" s="877"/>
      <c r="EOI26" s="877"/>
      <c r="EOJ26" s="877"/>
      <c r="EOK26" s="877"/>
      <c r="EOL26" s="877"/>
      <c r="EOM26" s="877"/>
      <c r="EON26" s="877"/>
      <c r="EOO26" s="877"/>
      <c r="EOP26" s="877"/>
      <c r="EOQ26" s="877"/>
      <c r="EOR26" s="877"/>
      <c r="EOS26" s="877"/>
      <c r="EOT26" s="877"/>
      <c r="EOU26" s="877"/>
      <c r="EOV26" s="877"/>
      <c r="EOW26" s="877"/>
      <c r="EOX26" s="877"/>
      <c r="EOY26" s="877"/>
      <c r="EOZ26" s="877"/>
      <c r="EPA26" s="877"/>
      <c r="EPB26" s="877"/>
      <c r="EPC26" s="877"/>
      <c r="EPD26" s="877"/>
      <c r="EPE26" s="877"/>
      <c r="EPF26" s="877"/>
      <c r="EPG26" s="877"/>
      <c r="EPH26" s="877"/>
      <c r="EPI26" s="877"/>
      <c r="EPJ26" s="877"/>
      <c r="EPK26" s="877"/>
      <c r="EPL26" s="877"/>
      <c r="EPM26" s="877"/>
      <c r="EPN26" s="877"/>
      <c r="EPO26" s="877"/>
      <c r="EPP26" s="877"/>
      <c r="EPQ26" s="877"/>
      <c r="EPR26" s="877"/>
      <c r="EPS26" s="877"/>
      <c r="EPT26" s="877"/>
      <c r="EPU26" s="877"/>
      <c r="EPV26" s="877"/>
      <c r="EPW26" s="877"/>
      <c r="EPX26" s="877"/>
      <c r="EPY26" s="877"/>
      <c r="EPZ26" s="877"/>
      <c r="EQA26" s="877"/>
      <c r="EQB26" s="877"/>
      <c r="EQC26" s="877"/>
      <c r="EQD26" s="877"/>
      <c r="EQE26" s="877"/>
      <c r="EQF26" s="877"/>
      <c r="EQG26" s="877"/>
      <c r="EQH26" s="877"/>
      <c r="EQI26" s="877"/>
      <c r="EQJ26" s="877"/>
      <c r="EQK26" s="877"/>
      <c r="EQL26" s="877"/>
      <c r="EQM26" s="877"/>
      <c r="EQN26" s="877"/>
      <c r="EQO26" s="877"/>
      <c r="EQP26" s="877"/>
      <c r="EQQ26" s="877"/>
      <c r="EQR26" s="877"/>
      <c r="EQS26" s="877"/>
      <c r="EQT26" s="877"/>
      <c r="EQU26" s="877"/>
      <c r="EQV26" s="877"/>
      <c r="EQW26" s="877"/>
      <c r="EQX26" s="877"/>
      <c r="EQY26" s="877"/>
      <c r="EQZ26" s="877"/>
      <c r="ERA26" s="877"/>
      <c r="ERB26" s="877"/>
      <c r="ERC26" s="877"/>
      <c r="ERD26" s="877"/>
      <c r="ERE26" s="877"/>
      <c r="ERF26" s="877"/>
      <c r="ERG26" s="877"/>
      <c r="ERH26" s="877"/>
      <c r="ERI26" s="877"/>
      <c r="ERJ26" s="877"/>
      <c r="ERK26" s="877"/>
      <c r="ERL26" s="877"/>
      <c r="ERM26" s="877"/>
      <c r="ERN26" s="877"/>
      <c r="ERO26" s="877"/>
      <c r="ERP26" s="877"/>
      <c r="ERQ26" s="877"/>
      <c r="ERR26" s="877"/>
      <c r="ERS26" s="877"/>
      <c r="ERT26" s="877"/>
      <c r="ERU26" s="877"/>
      <c r="ERV26" s="877"/>
      <c r="ERW26" s="877"/>
      <c r="ERX26" s="877"/>
      <c r="ERY26" s="877"/>
      <c r="ERZ26" s="877"/>
      <c r="ESA26" s="877"/>
      <c r="ESB26" s="877"/>
      <c r="ESC26" s="877"/>
      <c r="ESD26" s="877"/>
      <c r="ESE26" s="877"/>
      <c r="ESF26" s="877"/>
      <c r="ESG26" s="877"/>
      <c r="ESH26" s="877"/>
      <c r="ESI26" s="877"/>
      <c r="ESJ26" s="877"/>
      <c r="ESK26" s="877"/>
      <c r="ESL26" s="877"/>
      <c r="ESM26" s="877"/>
      <c r="ESN26" s="877"/>
      <c r="ESO26" s="877"/>
      <c r="ESP26" s="877"/>
      <c r="ESQ26" s="877"/>
      <c r="ESR26" s="877"/>
      <c r="ESS26" s="877"/>
      <c r="EST26" s="877"/>
      <c r="ESU26" s="877"/>
      <c r="ESV26" s="877"/>
      <c r="ESW26" s="877"/>
      <c r="ESX26" s="877"/>
      <c r="ESY26" s="877"/>
      <c r="ESZ26" s="877"/>
      <c r="ETA26" s="877"/>
      <c r="ETB26" s="877"/>
      <c r="ETC26" s="877"/>
      <c r="ETD26" s="877"/>
      <c r="ETE26" s="877"/>
      <c r="ETF26" s="877"/>
      <c r="ETG26" s="877"/>
      <c r="ETH26" s="877"/>
      <c r="ETI26" s="877"/>
      <c r="ETJ26" s="877"/>
      <c r="ETK26" s="877"/>
      <c r="ETL26" s="877"/>
      <c r="ETM26" s="877"/>
      <c r="ETN26" s="877"/>
      <c r="ETO26" s="877"/>
      <c r="ETP26" s="877"/>
      <c r="ETQ26" s="877"/>
      <c r="ETR26" s="877"/>
      <c r="ETS26" s="877"/>
      <c r="ETT26" s="877"/>
      <c r="ETU26" s="877"/>
      <c r="ETV26" s="877"/>
      <c r="ETW26" s="877"/>
      <c r="ETX26" s="877"/>
      <c r="ETY26" s="877"/>
      <c r="ETZ26" s="877"/>
      <c r="EUA26" s="877"/>
      <c r="EUB26" s="877"/>
      <c r="EUC26" s="877"/>
      <c r="EUD26" s="877"/>
      <c r="EUE26" s="877"/>
      <c r="EUF26" s="877"/>
      <c r="EUG26" s="877"/>
      <c r="EUH26" s="877"/>
      <c r="EUI26" s="877"/>
      <c r="EUJ26" s="877"/>
      <c r="EUK26" s="877"/>
      <c r="EUL26" s="877"/>
      <c r="EUM26" s="877"/>
      <c r="EUN26" s="877"/>
      <c r="EUO26" s="877"/>
      <c r="EUP26" s="877"/>
      <c r="EUQ26" s="877"/>
      <c r="EUR26" s="877"/>
      <c r="EUS26" s="877"/>
      <c r="EUT26" s="877"/>
      <c r="EUU26" s="877"/>
      <c r="EUV26" s="877"/>
      <c r="EUW26" s="877"/>
      <c r="EUX26" s="877"/>
      <c r="EUY26" s="877"/>
      <c r="EUZ26" s="877"/>
      <c r="EVA26" s="877"/>
      <c r="EVB26" s="877"/>
      <c r="EVC26" s="877"/>
      <c r="EVD26" s="877"/>
      <c r="EVE26" s="877"/>
      <c r="EVF26" s="877"/>
      <c r="EVG26" s="877"/>
      <c r="EVH26" s="877"/>
      <c r="EVI26" s="877"/>
      <c r="EVJ26" s="877"/>
      <c r="EVK26" s="877"/>
      <c r="EVL26" s="877"/>
      <c r="EVM26" s="877"/>
      <c r="EVN26" s="877"/>
      <c r="EVO26" s="877"/>
      <c r="EVP26" s="877"/>
      <c r="EVQ26" s="877"/>
      <c r="EVR26" s="877"/>
      <c r="EVS26" s="877"/>
      <c r="EVT26" s="877"/>
      <c r="EVU26" s="877"/>
      <c r="EVV26" s="877"/>
      <c r="EVW26" s="877"/>
      <c r="EVX26" s="877"/>
      <c r="EVY26" s="877"/>
      <c r="EVZ26" s="877"/>
      <c r="EWA26" s="877"/>
      <c r="EWB26" s="877"/>
      <c r="EWC26" s="877"/>
      <c r="EWD26" s="877"/>
      <c r="EWE26" s="877"/>
      <c r="EWF26" s="877"/>
      <c r="EWG26" s="877"/>
      <c r="EWH26" s="877"/>
      <c r="EWI26" s="877"/>
      <c r="EWJ26" s="877"/>
      <c r="EWK26" s="877"/>
      <c r="EWL26" s="877"/>
      <c r="EWM26" s="877"/>
      <c r="EWN26" s="877"/>
      <c r="EWO26" s="877"/>
      <c r="EWP26" s="877"/>
      <c r="EWQ26" s="877"/>
      <c r="EWR26" s="877"/>
      <c r="EWS26" s="877"/>
      <c r="EWT26" s="877"/>
      <c r="EWU26" s="877"/>
      <c r="EWV26" s="877"/>
      <c r="EWW26" s="877"/>
      <c r="EWX26" s="877"/>
      <c r="EWY26" s="877"/>
      <c r="EWZ26" s="877"/>
      <c r="EXA26" s="877"/>
      <c r="EXB26" s="877"/>
      <c r="EXC26" s="877"/>
      <c r="EXD26" s="877"/>
      <c r="EXE26" s="877"/>
      <c r="EXF26" s="877"/>
      <c r="EXG26" s="877"/>
      <c r="EXH26" s="877"/>
      <c r="EXI26" s="877"/>
      <c r="EXJ26" s="877"/>
      <c r="EXK26" s="877"/>
      <c r="EXL26" s="877"/>
      <c r="EXM26" s="877"/>
      <c r="EXN26" s="877"/>
      <c r="EXO26" s="877"/>
      <c r="EXP26" s="877"/>
      <c r="EXQ26" s="877"/>
      <c r="EXR26" s="877"/>
      <c r="EXS26" s="877"/>
      <c r="EXT26" s="877"/>
      <c r="EXU26" s="877"/>
      <c r="EXV26" s="877"/>
      <c r="EXW26" s="877"/>
      <c r="EXX26" s="877"/>
      <c r="EXY26" s="877"/>
      <c r="EXZ26" s="877"/>
      <c r="EYA26" s="877"/>
      <c r="EYB26" s="877"/>
      <c r="EYC26" s="877"/>
      <c r="EYD26" s="877"/>
      <c r="EYE26" s="877"/>
      <c r="EYF26" s="877"/>
      <c r="EYG26" s="877"/>
      <c r="EYH26" s="877"/>
      <c r="EYI26" s="877"/>
      <c r="EYJ26" s="877"/>
      <c r="EYK26" s="877"/>
      <c r="EYL26" s="877"/>
      <c r="EYM26" s="877"/>
      <c r="EYN26" s="877"/>
      <c r="EYO26" s="877"/>
      <c r="EYP26" s="877"/>
      <c r="EYQ26" s="877"/>
      <c r="EYR26" s="877"/>
      <c r="EYS26" s="877"/>
      <c r="EYT26" s="877"/>
      <c r="EYU26" s="877"/>
      <c r="EYV26" s="877"/>
      <c r="EYW26" s="877"/>
      <c r="EYX26" s="877"/>
      <c r="EYY26" s="877"/>
      <c r="EYZ26" s="877"/>
      <c r="EZA26" s="877"/>
      <c r="EZB26" s="877"/>
      <c r="EZC26" s="877"/>
      <c r="EZD26" s="877"/>
      <c r="EZE26" s="877"/>
      <c r="EZF26" s="877"/>
      <c r="EZG26" s="877"/>
      <c r="EZH26" s="877"/>
      <c r="EZI26" s="877"/>
      <c r="EZJ26" s="877"/>
      <c r="EZK26" s="877"/>
      <c r="EZL26" s="877"/>
      <c r="EZM26" s="877"/>
      <c r="EZN26" s="877"/>
      <c r="EZO26" s="877"/>
      <c r="EZP26" s="877"/>
      <c r="EZQ26" s="877"/>
      <c r="EZR26" s="877"/>
      <c r="EZS26" s="877"/>
      <c r="EZT26" s="877"/>
      <c r="EZU26" s="877"/>
      <c r="EZV26" s="877"/>
      <c r="EZW26" s="877"/>
      <c r="EZX26" s="877"/>
      <c r="EZY26" s="877"/>
      <c r="EZZ26" s="877"/>
      <c r="FAA26" s="877"/>
      <c r="FAB26" s="877"/>
      <c r="FAC26" s="877"/>
      <c r="FAD26" s="877"/>
      <c r="FAE26" s="877"/>
      <c r="FAF26" s="877"/>
      <c r="FAG26" s="877"/>
      <c r="FAH26" s="877"/>
      <c r="FAI26" s="877"/>
      <c r="FAJ26" s="877"/>
      <c r="FAK26" s="877"/>
      <c r="FAL26" s="877"/>
      <c r="FAM26" s="877"/>
      <c r="FAN26" s="877"/>
      <c r="FAO26" s="877"/>
      <c r="FAP26" s="877"/>
      <c r="FAQ26" s="877"/>
      <c r="FAR26" s="877"/>
      <c r="FAS26" s="877"/>
      <c r="FAT26" s="877"/>
      <c r="FAU26" s="877"/>
      <c r="FAV26" s="877"/>
      <c r="FAW26" s="877"/>
      <c r="FAX26" s="877"/>
      <c r="FAY26" s="877"/>
      <c r="FAZ26" s="877"/>
      <c r="FBA26" s="877"/>
      <c r="FBB26" s="877"/>
      <c r="FBC26" s="877"/>
      <c r="FBD26" s="877"/>
      <c r="FBE26" s="877"/>
      <c r="FBF26" s="877"/>
      <c r="FBG26" s="877"/>
      <c r="FBH26" s="877"/>
      <c r="FBI26" s="877"/>
      <c r="FBJ26" s="877"/>
      <c r="FBK26" s="877"/>
      <c r="FBL26" s="877"/>
      <c r="FBM26" s="877"/>
      <c r="FBN26" s="877"/>
      <c r="FBO26" s="877"/>
      <c r="FBP26" s="877"/>
      <c r="FBQ26" s="877"/>
      <c r="FBR26" s="877"/>
      <c r="FBS26" s="877"/>
      <c r="FBT26" s="877"/>
      <c r="FBU26" s="877"/>
      <c r="FBV26" s="877"/>
      <c r="FBW26" s="877"/>
      <c r="FBX26" s="877"/>
      <c r="FBY26" s="877"/>
      <c r="FBZ26" s="877"/>
      <c r="FCA26" s="877"/>
      <c r="FCB26" s="877"/>
      <c r="FCC26" s="877"/>
      <c r="FCD26" s="877"/>
      <c r="FCE26" s="877"/>
      <c r="FCF26" s="877"/>
      <c r="FCG26" s="877"/>
      <c r="FCH26" s="877"/>
      <c r="FCI26" s="877"/>
      <c r="FCJ26" s="877"/>
      <c r="FCK26" s="877"/>
      <c r="FCL26" s="877"/>
      <c r="FCM26" s="877"/>
      <c r="FCN26" s="877"/>
      <c r="FCO26" s="877"/>
      <c r="FCP26" s="877"/>
      <c r="FCQ26" s="877"/>
      <c r="FCR26" s="877"/>
      <c r="FCS26" s="877"/>
      <c r="FCT26" s="877"/>
      <c r="FCU26" s="877"/>
      <c r="FCV26" s="877"/>
      <c r="FCW26" s="877"/>
      <c r="FCX26" s="877"/>
      <c r="FCY26" s="877"/>
      <c r="FCZ26" s="877"/>
      <c r="FDA26" s="877"/>
      <c r="FDB26" s="877"/>
      <c r="FDC26" s="877"/>
      <c r="FDD26" s="877"/>
      <c r="FDE26" s="877"/>
      <c r="FDF26" s="877"/>
      <c r="FDG26" s="877"/>
      <c r="FDH26" s="877"/>
      <c r="FDI26" s="877"/>
      <c r="FDJ26" s="877"/>
      <c r="FDK26" s="877"/>
      <c r="FDL26" s="877"/>
      <c r="FDM26" s="877"/>
      <c r="FDN26" s="877"/>
      <c r="FDO26" s="877"/>
      <c r="FDP26" s="877"/>
      <c r="FDQ26" s="877"/>
      <c r="FDR26" s="877"/>
      <c r="FDS26" s="877"/>
      <c r="FDT26" s="877"/>
      <c r="FDU26" s="877"/>
      <c r="FDV26" s="877"/>
      <c r="FDW26" s="877"/>
      <c r="FDX26" s="877"/>
      <c r="FDY26" s="877"/>
      <c r="FDZ26" s="877"/>
      <c r="FEA26" s="877"/>
      <c r="FEB26" s="877"/>
      <c r="FEC26" s="877"/>
      <c r="FED26" s="877"/>
      <c r="FEE26" s="877"/>
      <c r="FEF26" s="877"/>
      <c r="FEG26" s="877"/>
      <c r="FEH26" s="877"/>
      <c r="FEI26" s="877"/>
      <c r="FEJ26" s="877"/>
      <c r="FEK26" s="877"/>
      <c r="FEL26" s="877"/>
      <c r="FEM26" s="877"/>
      <c r="FEN26" s="877"/>
      <c r="FEO26" s="877"/>
      <c r="FEP26" s="877"/>
      <c r="FEQ26" s="877"/>
      <c r="FER26" s="877"/>
      <c r="FES26" s="877"/>
      <c r="FET26" s="877"/>
      <c r="FEU26" s="877"/>
      <c r="FEV26" s="877"/>
      <c r="FEW26" s="877"/>
      <c r="FEX26" s="877"/>
      <c r="FEY26" s="877"/>
      <c r="FEZ26" s="877"/>
      <c r="FFA26" s="877"/>
      <c r="FFB26" s="877"/>
      <c r="FFC26" s="877"/>
      <c r="FFD26" s="877"/>
      <c r="FFE26" s="877"/>
      <c r="FFF26" s="877"/>
      <c r="FFG26" s="877"/>
      <c r="FFH26" s="877"/>
      <c r="FFI26" s="877"/>
      <c r="FFJ26" s="877"/>
      <c r="FFK26" s="877"/>
      <c r="FFL26" s="877"/>
      <c r="FFM26" s="877"/>
      <c r="FFN26" s="877"/>
      <c r="FFO26" s="877"/>
      <c r="FFP26" s="877"/>
      <c r="FFQ26" s="877"/>
      <c r="FFR26" s="877"/>
      <c r="FFS26" s="877"/>
      <c r="FFT26" s="877"/>
      <c r="FFU26" s="877"/>
      <c r="FFV26" s="877"/>
      <c r="FFW26" s="877"/>
      <c r="FFX26" s="877"/>
      <c r="FFY26" s="877"/>
      <c r="FFZ26" s="877"/>
      <c r="FGA26" s="877"/>
      <c r="FGB26" s="877"/>
      <c r="FGC26" s="877"/>
      <c r="FGD26" s="877"/>
      <c r="FGE26" s="877"/>
      <c r="FGF26" s="877"/>
      <c r="FGG26" s="877"/>
      <c r="FGH26" s="877"/>
      <c r="FGI26" s="877"/>
      <c r="FGJ26" s="877"/>
      <c r="FGK26" s="877"/>
      <c r="FGL26" s="877"/>
      <c r="FGM26" s="877"/>
      <c r="FGN26" s="877"/>
      <c r="FGO26" s="877"/>
      <c r="FGP26" s="877"/>
      <c r="FGQ26" s="877"/>
      <c r="FGR26" s="877"/>
      <c r="FGS26" s="877"/>
      <c r="FGT26" s="877"/>
      <c r="FGU26" s="877"/>
      <c r="FGV26" s="877"/>
      <c r="FGW26" s="877"/>
      <c r="FGX26" s="877"/>
      <c r="FGY26" s="877"/>
      <c r="FGZ26" s="877"/>
      <c r="FHA26" s="877"/>
      <c r="FHB26" s="877"/>
      <c r="FHC26" s="877"/>
      <c r="FHD26" s="877"/>
      <c r="FHE26" s="877"/>
      <c r="FHF26" s="877"/>
      <c r="FHG26" s="877"/>
      <c r="FHH26" s="877"/>
      <c r="FHI26" s="877"/>
      <c r="FHJ26" s="877"/>
      <c r="FHK26" s="877"/>
      <c r="FHL26" s="877"/>
      <c r="FHM26" s="877"/>
      <c r="FHN26" s="877"/>
      <c r="FHO26" s="877"/>
      <c r="FHP26" s="877"/>
      <c r="FHQ26" s="877"/>
      <c r="FHR26" s="877"/>
      <c r="FHS26" s="877"/>
      <c r="FHT26" s="877"/>
      <c r="FHU26" s="877"/>
      <c r="FHV26" s="877"/>
      <c r="FHW26" s="877"/>
      <c r="FHX26" s="877"/>
      <c r="FHY26" s="877"/>
      <c r="FHZ26" s="877"/>
      <c r="FIA26" s="877"/>
      <c r="FIB26" s="877"/>
      <c r="FIC26" s="877"/>
      <c r="FID26" s="877"/>
      <c r="FIE26" s="877"/>
      <c r="FIF26" s="877"/>
      <c r="FIG26" s="877"/>
      <c r="FIH26" s="877"/>
      <c r="FII26" s="877"/>
      <c r="FIJ26" s="877"/>
      <c r="FIK26" s="877"/>
      <c r="FIL26" s="877"/>
      <c r="FIM26" s="877"/>
      <c r="FIN26" s="877"/>
      <c r="FIO26" s="877"/>
      <c r="FIP26" s="877"/>
      <c r="FIQ26" s="877"/>
      <c r="FIR26" s="877"/>
      <c r="FIS26" s="877"/>
      <c r="FIT26" s="877"/>
      <c r="FIU26" s="877"/>
      <c r="FIV26" s="877"/>
      <c r="FIW26" s="877"/>
      <c r="FIX26" s="877"/>
      <c r="FIY26" s="877"/>
      <c r="FIZ26" s="877"/>
      <c r="FJA26" s="877"/>
      <c r="FJB26" s="877"/>
      <c r="FJC26" s="877"/>
      <c r="FJD26" s="877"/>
      <c r="FJE26" s="877"/>
      <c r="FJF26" s="877"/>
      <c r="FJG26" s="877"/>
      <c r="FJH26" s="877"/>
      <c r="FJI26" s="877"/>
      <c r="FJJ26" s="877"/>
      <c r="FJK26" s="877"/>
      <c r="FJL26" s="877"/>
      <c r="FJM26" s="877"/>
      <c r="FJN26" s="877"/>
      <c r="FJO26" s="877"/>
      <c r="FJP26" s="877"/>
      <c r="FJQ26" s="877"/>
      <c r="FJR26" s="877"/>
      <c r="FJS26" s="877"/>
      <c r="FJT26" s="877"/>
      <c r="FJU26" s="877"/>
      <c r="FJV26" s="877"/>
      <c r="FJW26" s="877"/>
      <c r="FJX26" s="877"/>
      <c r="FJY26" s="877"/>
      <c r="FJZ26" s="877"/>
      <c r="FKA26" s="877"/>
      <c r="FKB26" s="877"/>
      <c r="FKC26" s="877"/>
      <c r="FKD26" s="877"/>
      <c r="FKE26" s="877"/>
      <c r="FKF26" s="877"/>
      <c r="FKG26" s="877"/>
      <c r="FKH26" s="877"/>
      <c r="FKI26" s="877"/>
      <c r="FKJ26" s="877"/>
      <c r="FKK26" s="877"/>
      <c r="FKL26" s="877"/>
      <c r="FKM26" s="877"/>
      <c r="FKN26" s="877"/>
      <c r="FKO26" s="877"/>
      <c r="FKP26" s="877"/>
      <c r="FKQ26" s="877"/>
      <c r="FKR26" s="877"/>
      <c r="FKS26" s="877"/>
      <c r="FKT26" s="877"/>
      <c r="FKU26" s="877"/>
      <c r="FKV26" s="877"/>
      <c r="FKW26" s="877"/>
      <c r="FKX26" s="877"/>
      <c r="FKY26" s="877"/>
      <c r="FKZ26" s="877"/>
      <c r="FLA26" s="877"/>
      <c r="FLB26" s="877"/>
      <c r="FLC26" s="877"/>
      <c r="FLD26" s="877"/>
      <c r="FLE26" s="877"/>
      <c r="FLF26" s="877"/>
      <c r="FLG26" s="877"/>
      <c r="FLH26" s="877"/>
      <c r="FLI26" s="877"/>
      <c r="FLJ26" s="877"/>
      <c r="FLK26" s="877"/>
      <c r="FLL26" s="877"/>
      <c r="FLM26" s="877"/>
      <c r="FLN26" s="877"/>
      <c r="FLO26" s="877"/>
      <c r="FLP26" s="877"/>
      <c r="FLQ26" s="877"/>
      <c r="FLR26" s="877"/>
      <c r="FLS26" s="877"/>
      <c r="FLT26" s="877"/>
      <c r="FLU26" s="877"/>
      <c r="FLV26" s="877"/>
      <c r="FLW26" s="877"/>
      <c r="FLX26" s="877"/>
      <c r="FLY26" s="877"/>
      <c r="FLZ26" s="877"/>
      <c r="FMA26" s="877"/>
      <c r="FMB26" s="877"/>
      <c r="FMC26" s="877"/>
      <c r="FMD26" s="877"/>
      <c r="FME26" s="877"/>
      <c r="FMF26" s="877"/>
      <c r="FMG26" s="877"/>
      <c r="FMH26" s="877"/>
      <c r="FMI26" s="877"/>
      <c r="FMJ26" s="877"/>
      <c r="FMK26" s="877"/>
      <c r="FML26" s="877"/>
      <c r="FMM26" s="877"/>
      <c r="FMN26" s="877"/>
      <c r="FMO26" s="877"/>
      <c r="FMP26" s="877"/>
      <c r="FMQ26" s="877"/>
      <c r="FMR26" s="877"/>
      <c r="FMS26" s="877"/>
      <c r="FMT26" s="877"/>
      <c r="FMU26" s="877"/>
      <c r="FMV26" s="877"/>
      <c r="FMW26" s="877"/>
      <c r="FMX26" s="877"/>
      <c r="FMY26" s="877"/>
      <c r="FMZ26" s="877"/>
      <c r="FNA26" s="877"/>
      <c r="FNB26" s="877"/>
      <c r="FNC26" s="877"/>
      <c r="FND26" s="877"/>
      <c r="FNE26" s="877"/>
      <c r="FNF26" s="877"/>
      <c r="FNG26" s="877"/>
      <c r="FNH26" s="877"/>
      <c r="FNI26" s="877"/>
      <c r="FNJ26" s="877"/>
      <c r="FNK26" s="877"/>
      <c r="FNL26" s="877"/>
      <c r="FNM26" s="877"/>
      <c r="FNN26" s="877"/>
      <c r="FNO26" s="877"/>
      <c r="FNP26" s="877"/>
      <c r="FNQ26" s="877"/>
      <c r="FNR26" s="877"/>
      <c r="FNS26" s="877"/>
      <c r="FNT26" s="877"/>
      <c r="FNU26" s="877"/>
      <c r="FNV26" s="877"/>
      <c r="FNW26" s="877"/>
      <c r="FNX26" s="877"/>
      <c r="FNY26" s="877"/>
      <c r="FNZ26" s="877"/>
      <c r="FOA26" s="877"/>
      <c r="FOB26" s="877"/>
      <c r="FOC26" s="877"/>
      <c r="FOD26" s="877"/>
      <c r="FOE26" s="877"/>
      <c r="FOF26" s="877"/>
      <c r="FOG26" s="877"/>
      <c r="FOH26" s="877"/>
      <c r="FOI26" s="877"/>
      <c r="FOJ26" s="877"/>
      <c r="FOK26" s="877"/>
      <c r="FOL26" s="877"/>
      <c r="FOM26" s="877"/>
      <c r="FON26" s="877"/>
      <c r="FOO26" s="877"/>
      <c r="FOP26" s="877"/>
      <c r="FOQ26" s="877"/>
      <c r="FOR26" s="877"/>
      <c r="FOS26" s="877"/>
      <c r="FOT26" s="877"/>
      <c r="FOU26" s="877"/>
      <c r="FOV26" s="877"/>
      <c r="FOW26" s="877"/>
      <c r="FOX26" s="877"/>
      <c r="FOY26" s="877"/>
      <c r="FOZ26" s="877"/>
      <c r="FPA26" s="877"/>
      <c r="FPB26" s="877"/>
      <c r="FPC26" s="877"/>
      <c r="FPD26" s="877"/>
      <c r="FPE26" s="877"/>
      <c r="FPF26" s="877"/>
      <c r="FPG26" s="877"/>
      <c r="FPH26" s="877"/>
      <c r="FPI26" s="877"/>
      <c r="FPJ26" s="877"/>
      <c r="FPK26" s="877"/>
      <c r="FPL26" s="877"/>
      <c r="FPM26" s="877"/>
      <c r="FPN26" s="877"/>
      <c r="FPO26" s="877"/>
      <c r="FPP26" s="877"/>
      <c r="FPQ26" s="877"/>
      <c r="FPR26" s="877"/>
      <c r="FPS26" s="877"/>
      <c r="FPT26" s="877"/>
      <c r="FPU26" s="877"/>
      <c r="FPV26" s="877"/>
      <c r="FPW26" s="877"/>
      <c r="FPX26" s="877"/>
      <c r="FPY26" s="877"/>
      <c r="FPZ26" s="877"/>
      <c r="FQA26" s="877"/>
      <c r="FQB26" s="877"/>
      <c r="FQC26" s="877"/>
      <c r="FQD26" s="877"/>
      <c r="FQE26" s="877"/>
      <c r="FQF26" s="877"/>
      <c r="FQG26" s="877"/>
      <c r="FQH26" s="877"/>
      <c r="FQI26" s="877"/>
      <c r="FQJ26" s="877"/>
      <c r="FQK26" s="877"/>
      <c r="FQL26" s="877"/>
      <c r="FQM26" s="877"/>
      <c r="FQN26" s="877"/>
      <c r="FQO26" s="877"/>
      <c r="FQP26" s="877"/>
      <c r="FQQ26" s="877"/>
      <c r="FQR26" s="877"/>
      <c r="FQS26" s="877"/>
      <c r="FQT26" s="877"/>
      <c r="FQU26" s="877"/>
      <c r="FQV26" s="877"/>
      <c r="FQW26" s="877"/>
      <c r="FQX26" s="877"/>
      <c r="FQY26" s="877"/>
      <c r="FQZ26" s="877"/>
      <c r="FRA26" s="877"/>
      <c r="FRB26" s="877"/>
      <c r="FRC26" s="877"/>
      <c r="FRD26" s="877"/>
      <c r="FRE26" s="877"/>
      <c r="FRF26" s="877"/>
      <c r="FRG26" s="877"/>
      <c r="FRH26" s="877"/>
      <c r="FRI26" s="877"/>
      <c r="FRJ26" s="877"/>
      <c r="FRK26" s="877"/>
      <c r="FRL26" s="877"/>
      <c r="FRM26" s="877"/>
      <c r="FRN26" s="877"/>
      <c r="FRO26" s="877"/>
      <c r="FRP26" s="877"/>
      <c r="FRQ26" s="877"/>
      <c r="FRR26" s="877"/>
      <c r="FRS26" s="877"/>
      <c r="FRT26" s="877"/>
      <c r="FRU26" s="877"/>
      <c r="FRV26" s="877"/>
      <c r="FRW26" s="877"/>
      <c r="FRX26" s="877"/>
      <c r="FRY26" s="877"/>
      <c r="FRZ26" s="877"/>
      <c r="FSA26" s="877"/>
      <c r="FSB26" s="877"/>
      <c r="FSC26" s="877"/>
      <c r="FSD26" s="877"/>
      <c r="FSE26" s="877"/>
      <c r="FSF26" s="877"/>
      <c r="FSG26" s="877"/>
      <c r="FSH26" s="877"/>
      <c r="FSI26" s="877"/>
      <c r="FSJ26" s="877"/>
      <c r="FSK26" s="877"/>
      <c r="FSL26" s="877"/>
      <c r="FSM26" s="877"/>
      <c r="FSN26" s="877"/>
      <c r="FSO26" s="877"/>
      <c r="FSP26" s="877"/>
      <c r="FSQ26" s="877"/>
      <c r="FSR26" s="877"/>
      <c r="FSS26" s="877"/>
      <c r="FST26" s="877"/>
      <c r="FSU26" s="877"/>
      <c r="FSV26" s="877"/>
      <c r="FSW26" s="877"/>
      <c r="FSX26" s="877"/>
      <c r="FSY26" s="877"/>
      <c r="FSZ26" s="877"/>
      <c r="FTA26" s="877"/>
      <c r="FTB26" s="877"/>
      <c r="FTC26" s="877"/>
      <c r="FTD26" s="877"/>
      <c r="FTE26" s="877"/>
      <c r="FTF26" s="877"/>
      <c r="FTG26" s="877"/>
      <c r="FTH26" s="877"/>
      <c r="FTI26" s="877"/>
      <c r="FTJ26" s="877"/>
      <c r="FTK26" s="877"/>
      <c r="FTL26" s="877"/>
      <c r="FTM26" s="877"/>
      <c r="FTN26" s="877"/>
      <c r="FTO26" s="877"/>
      <c r="FTP26" s="877"/>
      <c r="FTQ26" s="877"/>
      <c r="FTR26" s="877"/>
      <c r="FTS26" s="877"/>
      <c r="FTT26" s="877"/>
      <c r="FTU26" s="877"/>
      <c r="FTV26" s="877"/>
      <c r="FTW26" s="877"/>
      <c r="FTX26" s="877"/>
      <c r="FTY26" s="877"/>
      <c r="FTZ26" s="877"/>
      <c r="FUA26" s="877"/>
      <c r="FUB26" s="877"/>
      <c r="FUC26" s="877"/>
      <c r="FUD26" s="877"/>
      <c r="FUE26" s="877"/>
      <c r="FUF26" s="877"/>
      <c r="FUG26" s="877"/>
      <c r="FUH26" s="877"/>
      <c r="FUI26" s="877"/>
      <c r="FUJ26" s="877"/>
      <c r="FUK26" s="877"/>
      <c r="FUL26" s="877"/>
      <c r="FUM26" s="877"/>
      <c r="FUN26" s="877"/>
      <c r="FUO26" s="877"/>
      <c r="FUP26" s="877"/>
      <c r="FUQ26" s="877"/>
      <c r="FUR26" s="877"/>
      <c r="FUS26" s="877"/>
      <c r="FUT26" s="877"/>
      <c r="FUU26" s="877"/>
      <c r="FUV26" s="877"/>
      <c r="FUW26" s="877"/>
      <c r="FUX26" s="877"/>
      <c r="FUY26" s="877"/>
      <c r="FUZ26" s="877"/>
      <c r="FVA26" s="877"/>
      <c r="FVB26" s="877"/>
      <c r="FVC26" s="877"/>
      <c r="FVD26" s="877"/>
      <c r="FVE26" s="877"/>
      <c r="FVF26" s="877"/>
      <c r="FVG26" s="877"/>
      <c r="FVH26" s="877"/>
      <c r="FVI26" s="877"/>
      <c r="FVJ26" s="877"/>
      <c r="FVK26" s="877"/>
      <c r="FVL26" s="877"/>
      <c r="FVM26" s="877"/>
      <c r="FVN26" s="877"/>
      <c r="FVO26" s="877"/>
      <c r="FVP26" s="877"/>
      <c r="FVQ26" s="877"/>
      <c r="FVR26" s="877"/>
      <c r="FVS26" s="877"/>
      <c r="FVT26" s="877"/>
      <c r="FVU26" s="877"/>
      <c r="FVV26" s="877"/>
      <c r="FVW26" s="877"/>
      <c r="FVX26" s="877"/>
      <c r="FVY26" s="877"/>
      <c r="FVZ26" s="877"/>
      <c r="FWA26" s="877"/>
      <c r="FWB26" s="877"/>
      <c r="FWC26" s="877"/>
      <c r="FWD26" s="877"/>
      <c r="FWE26" s="877"/>
      <c r="FWF26" s="877"/>
      <c r="FWG26" s="877"/>
      <c r="FWH26" s="877"/>
      <c r="FWI26" s="877"/>
      <c r="FWJ26" s="877"/>
      <c r="FWK26" s="877"/>
      <c r="FWL26" s="877"/>
      <c r="FWM26" s="877"/>
      <c r="FWN26" s="877"/>
      <c r="FWO26" s="877"/>
      <c r="FWP26" s="877"/>
      <c r="FWQ26" s="877"/>
      <c r="FWR26" s="877"/>
      <c r="FWS26" s="877"/>
      <c r="FWT26" s="877"/>
      <c r="FWU26" s="877"/>
      <c r="FWV26" s="877"/>
      <c r="FWW26" s="877"/>
      <c r="FWX26" s="877"/>
      <c r="FWY26" s="877"/>
      <c r="FWZ26" s="877"/>
      <c r="FXA26" s="877"/>
      <c r="FXB26" s="877"/>
      <c r="FXC26" s="877"/>
      <c r="FXD26" s="877"/>
      <c r="FXE26" s="877"/>
      <c r="FXF26" s="877"/>
      <c r="FXG26" s="877"/>
      <c r="FXH26" s="877"/>
      <c r="FXI26" s="877"/>
      <c r="FXJ26" s="877"/>
      <c r="FXK26" s="877"/>
      <c r="FXL26" s="877"/>
      <c r="FXM26" s="877"/>
      <c r="FXN26" s="877"/>
      <c r="FXO26" s="877"/>
      <c r="FXP26" s="877"/>
      <c r="FXQ26" s="877"/>
      <c r="FXR26" s="877"/>
      <c r="FXS26" s="877"/>
      <c r="FXT26" s="877"/>
      <c r="FXU26" s="877"/>
      <c r="FXV26" s="877"/>
      <c r="FXW26" s="877"/>
      <c r="FXX26" s="877"/>
      <c r="FXY26" s="877"/>
      <c r="FXZ26" s="877"/>
      <c r="FYA26" s="877"/>
      <c r="FYB26" s="877"/>
      <c r="FYC26" s="877"/>
      <c r="FYD26" s="877"/>
      <c r="FYE26" s="877"/>
      <c r="FYF26" s="877"/>
      <c r="FYG26" s="877"/>
      <c r="FYH26" s="877"/>
      <c r="FYI26" s="877"/>
      <c r="FYJ26" s="877"/>
      <c r="FYK26" s="877"/>
      <c r="FYL26" s="877"/>
      <c r="FYM26" s="877"/>
      <c r="FYN26" s="877"/>
      <c r="FYO26" s="877"/>
      <c r="FYP26" s="877"/>
      <c r="FYQ26" s="877"/>
      <c r="FYR26" s="877"/>
      <c r="FYS26" s="877"/>
      <c r="FYT26" s="877"/>
      <c r="FYU26" s="877"/>
      <c r="FYV26" s="877"/>
      <c r="FYW26" s="877"/>
      <c r="FYX26" s="877"/>
      <c r="FYY26" s="877"/>
      <c r="FYZ26" s="877"/>
      <c r="FZA26" s="877"/>
      <c r="FZB26" s="877"/>
      <c r="FZC26" s="877"/>
      <c r="FZD26" s="877"/>
      <c r="FZE26" s="877"/>
      <c r="FZF26" s="877"/>
      <c r="FZG26" s="877"/>
      <c r="FZH26" s="877"/>
      <c r="FZI26" s="877"/>
      <c r="FZJ26" s="877"/>
      <c r="FZK26" s="877"/>
      <c r="FZL26" s="877"/>
      <c r="FZM26" s="877"/>
      <c r="FZN26" s="877"/>
      <c r="FZO26" s="877"/>
      <c r="FZP26" s="877"/>
      <c r="FZQ26" s="877"/>
      <c r="FZR26" s="877"/>
      <c r="FZS26" s="877"/>
      <c r="FZT26" s="877"/>
      <c r="FZU26" s="877"/>
      <c r="FZV26" s="877"/>
      <c r="FZW26" s="877"/>
      <c r="FZX26" s="877"/>
      <c r="FZY26" s="877"/>
      <c r="FZZ26" s="877"/>
      <c r="GAA26" s="877"/>
      <c r="GAB26" s="877"/>
      <c r="GAC26" s="877"/>
      <c r="GAD26" s="877"/>
      <c r="GAE26" s="877"/>
      <c r="GAF26" s="877"/>
      <c r="GAG26" s="877"/>
      <c r="GAH26" s="877"/>
      <c r="GAI26" s="877"/>
      <c r="GAJ26" s="877"/>
      <c r="GAK26" s="877"/>
      <c r="GAL26" s="877"/>
      <c r="GAM26" s="877"/>
      <c r="GAN26" s="877"/>
      <c r="GAO26" s="877"/>
      <c r="GAP26" s="877"/>
      <c r="GAQ26" s="877"/>
      <c r="GAR26" s="877"/>
      <c r="GAS26" s="877"/>
      <c r="GAT26" s="877"/>
      <c r="GAU26" s="877"/>
      <c r="GAV26" s="877"/>
      <c r="GAW26" s="877"/>
      <c r="GAX26" s="877"/>
      <c r="GAY26" s="877"/>
      <c r="GAZ26" s="877"/>
      <c r="GBA26" s="877"/>
      <c r="GBB26" s="877"/>
      <c r="GBC26" s="877"/>
      <c r="GBD26" s="877"/>
      <c r="GBE26" s="877"/>
      <c r="GBF26" s="877"/>
      <c r="GBG26" s="877"/>
      <c r="GBH26" s="877"/>
      <c r="GBI26" s="877"/>
      <c r="GBJ26" s="877"/>
      <c r="GBK26" s="877"/>
      <c r="GBL26" s="877"/>
      <c r="GBM26" s="877"/>
      <c r="GBN26" s="877"/>
      <c r="GBO26" s="877"/>
      <c r="GBP26" s="877"/>
      <c r="GBQ26" s="877"/>
      <c r="GBR26" s="877"/>
      <c r="GBS26" s="877"/>
      <c r="GBT26" s="877"/>
      <c r="GBU26" s="877"/>
      <c r="GBV26" s="877"/>
      <c r="GBW26" s="877"/>
      <c r="GBX26" s="877"/>
      <c r="GBY26" s="877"/>
      <c r="GBZ26" s="877"/>
      <c r="GCA26" s="877"/>
      <c r="GCB26" s="877"/>
      <c r="GCC26" s="877"/>
      <c r="GCD26" s="877"/>
      <c r="GCE26" s="877"/>
      <c r="GCF26" s="877"/>
      <c r="GCG26" s="877"/>
      <c r="GCH26" s="877"/>
      <c r="GCI26" s="877"/>
      <c r="GCJ26" s="877"/>
      <c r="GCK26" s="877"/>
      <c r="GCL26" s="877"/>
      <c r="GCM26" s="877"/>
      <c r="GCN26" s="877"/>
      <c r="GCO26" s="877"/>
      <c r="GCP26" s="877"/>
      <c r="GCQ26" s="877"/>
      <c r="GCR26" s="877"/>
      <c r="GCS26" s="877"/>
      <c r="GCT26" s="877"/>
      <c r="GCU26" s="877"/>
      <c r="GCV26" s="877"/>
      <c r="GCW26" s="877"/>
      <c r="GCX26" s="877"/>
      <c r="GCY26" s="877"/>
      <c r="GCZ26" s="877"/>
      <c r="GDA26" s="877"/>
      <c r="GDB26" s="877"/>
      <c r="GDC26" s="877"/>
      <c r="GDD26" s="877"/>
      <c r="GDE26" s="877"/>
      <c r="GDF26" s="877"/>
      <c r="GDG26" s="877"/>
      <c r="GDH26" s="877"/>
      <c r="GDI26" s="877"/>
      <c r="GDJ26" s="877"/>
      <c r="GDK26" s="877"/>
      <c r="GDL26" s="877"/>
      <c r="GDM26" s="877"/>
      <c r="GDN26" s="877"/>
      <c r="GDO26" s="877"/>
      <c r="GDP26" s="877"/>
      <c r="GDQ26" s="877"/>
      <c r="GDR26" s="877"/>
      <c r="GDS26" s="877"/>
      <c r="GDT26" s="877"/>
      <c r="GDU26" s="877"/>
      <c r="GDV26" s="877"/>
      <c r="GDW26" s="877"/>
      <c r="GDX26" s="877"/>
      <c r="GDY26" s="877"/>
      <c r="GDZ26" s="877"/>
      <c r="GEA26" s="877"/>
      <c r="GEB26" s="877"/>
      <c r="GEC26" s="877"/>
      <c r="GED26" s="877"/>
      <c r="GEE26" s="877"/>
      <c r="GEF26" s="877"/>
      <c r="GEG26" s="877"/>
      <c r="GEH26" s="877"/>
      <c r="GEI26" s="877"/>
      <c r="GEJ26" s="877"/>
      <c r="GEK26" s="877"/>
      <c r="GEL26" s="877"/>
      <c r="GEM26" s="877"/>
      <c r="GEN26" s="877"/>
      <c r="GEO26" s="877"/>
      <c r="GEP26" s="877"/>
      <c r="GEQ26" s="877"/>
      <c r="GER26" s="877"/>
      <c r="GES26" s="877"/>
      <c r="GET26" s="877"/>
      <c r="GEU26" s="877"/>
      <c r="GEV26" s="877"/>
      <c r="GEW26" s="877"/>
      <c r="GEX26" s="877"/>
      <c r="GEY26" s="877"/>
      <c r="GEZ26" s="877"/>
      <c r="GFA26" s="877"/>
      <c r="GFB26" s="877"/>
      <c r="GFC26" s="877"/>
      <c r="GFD26" s="877"/>
      <c r="GFE26" s="877"/>
      <c r="GFF26" s="877"/>
      <c r="GFG26" s="877"/>
      <c r="GFH26" s="877"/>
      <c r="GFI26" s="877"/>
      <c r="GFJ26" s="877"/>
      <c r="GFK26" s="877"/>
      <c r="GFL26" s="877"/>
      <c r="GFM26" s="877"/>
      <c r="GFN26" s="877"/>
      <c r="GFO26" s="877"/>
      <c r="GFP26" s="877"/>
      <c r="GFQ26" s="877"/>
      <c r="GFR26" s="877"/>
      <c r="GFS26" s="877"/>
      <c r="GFT26" s="877"/>
      <c r="GFU26" s="877"/>
      <c r="GFV26" s="877"/>
      <c r="GFW26" s="877"/>
      <c r="GFX26" s="877"/>
      <c r="GFY26" s="877"/>
      <c r="GFZ26" s="877"/>
      <c r="GGA26" s="877"/>
      <c r="GGB26" s="877"/>
      <c r="GGC26" s="877"/>
      <c r="GGD26" s="877"/>
      <c r="GGE26" s="877"/>
      <c r="GGF26" s="877"/>
      <c r="GGG26" s="877"/>
      <c r="GGH26" s="877"/>
      <c r="GGI26" s="877"/>
      <c r="GGJ26" s="877"/>
      <c r="GGK26" s="877"/>
      <c r="GGL26" s="877"/>
      <c r="GGM26" s="877"/>
      <c r="GGN26" s="877"/>
      <c r="GGO26" s="877"/>
      <c r="GGP26" s="877"/>
      <c r="GGQ26" s="877"/>
      <c r="GGR26" s="877"/>
      <c r="GGS26" s="877"/>
      <c r="GGT26" s="877"/>
      <c r="GGU26" s="877"/>
      <c r="GGV26" s="877"/>
      <c r="GGW26" s="877"/>
      <c r="GGX26" s="877"/>
      <c r="GGY26" s="877"/>
      <c r="GGZ26" s="877"/>
      <c r="GHA26" s="877"/>
      <c r="GHB26" s="877"/>
      <c r="GHC26" s="877"/>
      <c r="GHD26" s="877"/>
      <c r="GHE26" s="877"/>
      <c r="GHF26" s="877"/>
      <c r="GHG26" s="877"/>
      <c r="GHH26" s="877"/>
      <c r="GHI26" s="877"/>
      <c r="GHJ26" s="877"/>
      <c r="GHK26" s="877"/>
      <c r="GHL26" s="877"/>
      <c r="GHM26" s="877"/>
      <c r="GHN26" s="877"/>
      <c r="GHO26" s="877"/>
      <c r="GHP26" s="877"/>
      <c r="GHQ26" s="877"/>
      <c r="GHR26" s="877"/>
      <c r="GHS26" s="877"/>
      <c r="GHT26" s="877"/>
      <c r="GHU26" s="877"/>
      <c r="GHV26" s="877"/>
      <c r="GHW26" s="877"/>
      <c r="GHX26" s="877"/>
      <c r="GHY26" s="877"/>
      <c r="GHZ26" s="877"/>
      <c r="GIA26" s="877"/>
      <c r="GIB26" s="877"/>
      <c r="GIC26" s="877"/>
      <c r="GID26" s="877"/>
      <c r="GIE26" s="877"/>
      <c r="GIF26" s="877"/>
      <c r="GIG26" s="877"/>
      <c r="GIH26" s="877"/>
      <c r="GII26" s="877"/>
      <c r="GIJ26" s="877"/>
      <c r="GIK26" s="877"/>
      <c r="GIL26" s="877"/>
      <c r="GIM26" s="877"/>
      <c r="GIN26" s="877"/>
      <c r="GIO26" s="877"/>
      <c r="GIP26" s="877"/>
      <c r="GIQ26" s="877"/>
      <c r="GIR26" s="877"/>
      <c r="GIS26" s="877"/>
      <c r="GIT26" s="877"/>
      <c r="GIU26" s="877"/>
      <c r="GIV26" s="877"/>
      <c r="GIW26" s="877"/>
      <c r="GIX26" s="877"/>
      <c r="GIY26" s="877"/>
      <c r="GIZ26" s="877"/>
      <c r="GJA26" s="877"/>
      <c r="GJB26" s="877"/>
      <c r="GJC26" s="877"/>
      <c r="GJD26" s="877"/>
      <c r="GJE26" s="877"/>
      <c r="GJF26" s="877"/>
      <c r="GJG26" s="877"/>
      <c r="GJH26" s="877"/>
      <c r="GJI26" s="877"/>
      <c r="GJJ26" s="877"/>
      <c r="GJK26" s="877"/>
      <c r="GJL26" s="877"/>
      <c r="GJM26" s="877"/>
      <c r="GJN26" s="877"/>
      <c r="GJO26" s="877"/>
      <c r="GJP26" s="877"/>
      <c r="GJQ26" s="877"/>
      <c r="GJR26" s="877"/>
      <c r="GJS26" s="877"/>
      <c r="GJT26" s="877"/>
      <c r="GJU26" s="877"/>
      <c r="GJV26" s="877"/>
      <c r="GJW26" s="877"/>
      <c r="GJX26" s="877"/>
      <c r="GJY26" s="877"/>
      <c r="GJZ26" s="877"/>
      <c r="GKA26" s="877"/>
      <c r="GKB26" s="877"/>
      <c r="GKC26" s="877"/>
      <c r="GKD26" s="877"/>
      <c r="GKE26" s="877"/>
      <c r="GKF26" s="877"/>
      <c r="GKG26" s="877"/>
      <c r="GKH26" s="877"/>
      <c r="GKI26" s="877"/>
      <c r="GKJ26" s="877"/>
      <c r="GKK26" s="877"/>
      <c r="GKL26" s="877"/>
      <c r="GKM26" s="877"/>
      <c r="GKN26" s="877"/>
      <c r="GKO26" s="877"/>
      <c r="GKP26" s="877"/>
      <c r="GKQ26" s="877"/>
      <c r="GKR26" s="877"/>
      <c r="GKS26" s="877"/>
      <c r="GKT26" s="877"/>
      <c r="GKU26" s="877"/>
      <c r="GKV26" s="877"/>
      <c r="GKW26" s="877"/>
      <c r="GKX26" s="877"/>
      <c r="GKY26" s="877"/>
      <c r="GKZ26" s="877"/>
      <c r="GLA26" s="877"/>
      <c r="GLB26" s="877"/>
      <c r="GLC26" s="877"/>
      <c r="GLD26" s="877"/>
      <c r="GLE26" s="877"/>
      <c r="GLF26" s="877"/>
      <c r="GLG26" s="877"/>
      <c r="GLH26" s="877"/>
      <c r="GLI26" s="877"/>
      <c r="GLJ26" s="877"/>
      <c r="GLK26" s="877"/>
      <c r="GLL26" s="877"/>
      <c r="GLM26" s="877"/>
      <c r="GLN26" s="877"/>
      <c r="GLO26" s="877"/>
      <c r="GLP26" s="877"/>
      <c r="GLQ26" s="877"/>
      <c r="GLR26" s="877"/>
      <c r="GLS26" s="877"/>
      <c r="GLT26" s="877"/>
      <c r="GLU26" s="877"/>
      <c r="GLV26" s="877"/>
      <c r="GLW26" s="877"/>
      <c r="GLX26" s="877"/>
      <c r="GLY26" s="877"/>
      <c r="GLZ26" s="877"/>
      <c r="GMA26" s="877"/>
      <c r="GMB26" s="877"/>
      <c r="GMC26" s="877"/>
      <c r="GMD26" s="877"/>
      <c r="GME26" s="877"/>
      <c r="GMF26" s="877"/>
      <c r="GMG26" s="877"/>
      <c r="GMH26" s="877"/>
      <c r="GMI26" s="877"/>
      <c r="GMJ26" s="877"/>
      <c r="GMK26" s="877"/>
      <c r="GML26" s="877"/>
      <c r="GMM26" s="877"/>
      <c r="GMN26" s="877"/>
      <c r="GMO26" s="877"/>
      <c r="GMP26" s="877"/>
      <c r="GMQ26" s="877"/>
      <c r="GMR26" s="877"/>
      <c r="GMS26" s="877"/>
      <c r="GMT26" s="877"/>
      <c r="GMU26" s="877"/>
      <c r="GMV26" s="877"/>
      <c r="GMW26" s="877"/>
      <c r="GMX26" s="877"/>
      <c r="GMY26" s="877"/>
      <c r="GMZ26" s="877"/>
      <c r="GNA26" s="877"/>
      <c r="GNB26" s="877"/>
      <c r="GNC26" s="877"/>
      <c r="GND26" s="877"/>
      <c r="GNE26" s="877"/>
      <c r="GNF26" s="877"/>
      <c r="GNG26" s="877"/>
      <c r="GNH26" s="877"/>
      <c r="GNI26" s="877"/>
      <c r="GNJ26" s="877"/>
      <c r="GNK26" s="877"/>
      <c r="GNL26" s="877"/>
      <c r="GNM26" s="877"/>
      <c r="GNN26" s="877"/>
      <c r="GNO26" s="877"/>
      <c r="GNP26" s="877"/>
      <c r="GNQ26" s="877"/>
      <c r="GNR26" s="877"/>
      <c r="GNS26" s="877"/>
      <c r="GNT26" s="877"/>
      <c r="GNU26" s="877"/>
      <c r="GNV26" s="877"/>
      <c r="GNW26" s="877"/>
      <c r="GNX26" s="877"/>
      <c r="GNY26" s="877"/>
      <c r="GNZ26" s="877"/>
      <c r="GOA26" s="877"/>
      <c r="GOB26" s="877"/>
      <c r="GOC26" s="877"/>
      <c r="GOD26" s="877"/>
      <c r="GOE26" s="877"/>
      <c r="GOF26" s="877"/>
      <c r="GOG26" s="877"/>
      <c r="GOH26" s="877"/>
      <c r="GOI26" s="877"/>
      <c r="GOJ26" s="877"/>
      <c r="GOK26" s="877"/>
      <c r="GOL26" s="877"/>
      <c r="GOM26" s="877"/>
      <c r="GON26" s="877"/>
      <c r="GOO26" s="877"/>
      <c r="GOP26" s="877"/>
      <c r="GOQ26" s="877"/>
      <c r="GOR26" s="877"/>
      <c r="GOS26" s="877"/>
      <c r="GOT26" s="877"/>
      <c r="GOU26" s="877"/>
      <c r="GOV26" s="877"/>
      <c r="GOW26" s="877"/>
      <c r="GOX26" s="877"/>
      <c r="GOY26" s="877"/>
      <c r="GOZ26" s="877"/>
      <c r="GPA26" s="877"/>
      <c r="GPB26" s="877"/>
      <c r="GPC26" s="877"/>
      <c r="GPD26" s="877"/>
      <c r="GPE26" s="877"/>
      <c r="GPF26" s="877"/>
      <c r="GPG26" s="877"/>
      <c r="GPH26" s="877"/>
      <c r="GPI26" s="877"/>
      <c r="GPJ26" s="877"/>
      <c r="GPK26" s="877"/>
      <c r="GPL26" s="877"/>
      <c r="GPM26" s="877"/>
      <c r="GPN26" s="877"/>
      <c r="GPO26" s="877"/>
      <c r="GPP26" s="877"/>
      <c r="GPQ26" s="877"/>
      <c r="GPR26" s="877"/>
      <c r="GPS26" s="877"/>
      <c r="GPT26" s="877"/>
      <c r="GPU26" s="877"/>
      <c r="GPV26" s="877"/>
      <c r="GPW26" s="877"/>
      <c r="GPX26" s="877"/>
      <c r="GPY26" s="877"/>
      <c r="GPZ26" s="877"/>
      <c r="GQA26" s="877"/>
      <c r="GQB26" s="877"/>
      <c r="GQC26" s="877"/>
      <c r="GQD26" s="877"/>
      <c r="GQE26" s="877"/>
      <c r="GQF26" s="877"/>
      <c r="GQG26" s="877"/>
      <c r="GQH26" s="877"/>
      <c r="GQI26" s="877"/>
      <c r="GQJ26" s="877"/>
      <c r="GQK26" s="877"/>
      <c r="GQL26" s="877"/>
      <c r="GQM26" s="877"/>
      <c r="GQN26" s="877"/>
      <c r="GQO26" s="877"/>
      <c r="GQP26" s="877"/>
      <c r="GQQ26" s="877"/>
      <c r="GQR26" s="877"/>
      <c r="GQS26" s="877"/>
      <c r="GQT26" s="877"/>
      <c r="GQU26" s="877"/>
      <c r="GQV26" s="877"/>
      <c r="GQW26" s="877"/>
      <c r="GQX26" s="877"/>
      <c r="GQY26" s="877"/>
      <c r="GQZ26" s="877"/>
      <c r="GRA26" s="877"/>
      <c r="GRB26" s="877"/>
      <c r="GRC26" s="877"/>
      <c r="GRD26" s="877"/>
      <c r="GRE26" s="877"/>
      <c r="GRF26" s="877"/>
      <c r="GRG26" s="877"/>
      <c r="GRH26" s="877"/>
      <c r="GRI26" s="877"/>
      <c r="GRJ26" s="877"/>
      <c r="GRK26" s="877"/>
      <c r="GRL26" s="877"/>
      <c r="GRM26" s="877"/>
      <c r="GRN26" s="877"/>
      <c r="GRO26" s="877"/>
      <c r="GRP26" s="877"/>
      <c r="GRQ26" s="877"/>
      <c r="GRR26" s="877"/>
      <c r="GRS26" s="877"/>
      <c r="GRT26" s="877"/>
      <c r="GRU26" s="877"/>
      <c r="GRV26" s="877"/>
      <c r="GRW26" s="877"/>
      <c r="GRX26" s="877"/>
      <c r="GRY26" s="877"/>
      <c r="GRZ26" s="877"/>
      <c r="GSA26" s="877"/>
      <c r="GSB26" s="877"/>
      <c r="GSC26" s="877"/>
      <c r="GSD26" s="877"/>
      <c r="GSE26" s="877"/>
      <c r="GSF26" s="877"/>
      <c r="GSG26" s="877"/>
      <c r="GSH26" s="877"/>
      <c r="GSI26" s="877"/>
      <c r="GSJ26" s="877"/>
      <c r="GSK26" s="877"/>
      <c r="GSL26" s="877"/>
      <c r="GSM26" s="877"/>
      <c r="GSN26" s="877"/>
      <c r="GSO26" s="877"/>
      <c r="GSP26" s="877"/>
      <c r="GSQ26" s="877"/>
      <c r="GSR26" s="877"/>
      <c r="GSS26" s="877"/>
      <c r="GST26" s="877"/>
      <c r="GSU26" s="877"/>
      <c r="GSV26" s="877"/>
      <c r="GSW26" s="877"/>
      <c r="GSX26" s="877"/>
      <c r="GSY26" s="877"/>
      <c r="GSZ26" s="877"/>
      <c r="GTA26" s="877"/>
      <c r="GTB26" s="877"/>
      <c r="GTC26" s="877"/>
      <c r="GTD26" s="877"/>
      <c r="GTE26" s="877"/>
      <c r="GTF26" s="877"/>
      <c r="GTG26" s="877"/>
      <c r="GTH26" s="877"/>
      <c r="GTI26" s="877"/>
      <c r="GTJ26" s="877"/>
      <c r="GTK26" s="877"/>
      <c r="GTL26" s="877"/>
      <c r="GTM26" s="877"/>
      <c r="GTN26" s="877"/>
      <c r="GTO26" s="877"/>
      <c r="GTP26" s="877"/>
      <c r="GTQ26" s="877"/>
      <c r="GTR26" s="877"/>
      <c r="GTS26" s="877"/>
      <c r="GTT26" s="877"/>
      <c r="GTU26" s="877"/>
      <c r="GTV26" s="877"/>
      <c r="GTW26" s="877"/>
      <c r="GTX26" s="877"/>
      <c r="GTY26" s="877"/>
      <c r="GTZ26" s="877"/>
      <c r="GUA26" s="877"/>
      <c r="GUB26" s="877"/>
      <c r="GUC26" s="877"/>
      <c r="GUD26" s="877"/>
      <c r="GUE26" s="877"/>
      <c r="GUF26" s="877"/>
      <c r="GUG26" s="877"/>
      <c r="GUH26" s="877"/>
      <c r="GUI26" s="877"/>
      <c r="GUJ26" s="877"/>
      <c r="GUK26" s="877"/>
      <c r="GUL26" s="877"/>
      <c r="GUM26" s="877"/>
      <c r="GUN26" s="877"/>
      <c r="GUO26" s="877"/>
      <c r="GUP26" s="877"/>
      <c r="GUQ26" s="877"/>
      <c r="GUR26" s="877"/>
      <c r="GUS26" s="877"/>
      <c r="GUT26" s="877"/>
      <c r="GUU26" s="877"/>
      <c r="GUV26" s="877"/>
      <c r="GUW26" s="877"/>
      <c r="GUX26" s="877"/>
      <c r="GUY26" s="877"/>
      <c r="GUZ26" s="877"/>
      <c r="GVA26" s="877"/>
      <c r="GVB26" s="877"/>
      <c r="GVC26" s="877"/>
      <c r="GVD26" s="877"/>
      <c r="GVE26" s="877"/>
      <c r="GVF26" s="877"/>
      <c r="GVG26" s="877"/>
      <c r="GVH26" s="877"/>
      <c r="GVI26" s="877"/>
      <c r="GVJ26" s="877"/>
      <c r="GVK26" s="877"/>
      <c r="GVL26" s="877"/>
      <c r="GVM26" s="877"/>
      <c r="GVN26" s="877"/>
      <c r="GVO26" s="877"/>
      <c r="GVP26" s="877"/>
      <c r="GVQ26" s="877"/>
      <c r="GVR26" s="877"/>
      <c r="GVS26" s="877"/>
      <c r="GVT26" s="877"/>
      <c r="GVU26" s="877"/>
      <c r="GVV26" s="877"/>
      <c r="GVW26" s="877"/>
      <c r="GVX26" s="877"/>
      <c r="GVY26" s="877"/>
      <c r="GVZ26" s="877"/>
      <c r="GWA26" s="877"/>
      <c r="GWB26" s="877"/>
      <c r="GWC26" s="877"/>
      <c r="GWD26" s="877"/>
      <c r="GWE26" s="877"/>
      <c r="GWF26" s="877"/>
      <c r="GWG26" s="877"/>
      <c r="GWH26" s="877"/>
      <c r="GWI26" s="877"/>
      <c r="GWJ26" s="877"/>
      <c r="GWK26" s="877"/>
      <c r="GWL26" s="877"/>
      <c r="GWM26" s="877"/>
      <c r="GWN26" s="877"/>
      <c r="GWO26" s="877"/>
      <c r="GWP26" s="877"/>
      <c r="GWQ26" s="877"/>
      <c r="GWR26" s="877"/>
      <c r="GWS26" s="877"/>
      <c r="GWT26" s="877"/>
      <c r="GWU26" s="877"/>
      <c r="GWV26" s="877"/>
      <c r="GWW26" s="877"/>
      <c r="GWX26" s="877"/>
      <c r="GWY26" s="877"/>
      <c r="GWZ26" s="877"/>
      <c r="GXA26" s="877"/>
      <c r="GXB26" s="877"/>
      <c r="GXC26" s="877"/>
      <c r="GXD26" s="877"/>
      <c r="GXE26" s="877"/>
      <c r="GXF26" s="877"/>
      <c r="GXG26" s="877"/>
      <c r="GXH26" s="877"/>
      <c r="GXI26" s="877"/>
      <c r="GXJ26" s="877"/>
      <c r="GXK26" s="877"/>
      <c r="GXL26" s="877"/>
      <c r="GXM26" s="877"/>
      <c r="GXN26" s="877"/>
      <c r="GXO26" s="877"/>
      <c r="GXP26" s="877"/>
      <c r="GXQ26" s="877"/>
      <c r="GXR26" s="877"/>
      <c r="GXS26" s="877"/>
      <c r="GXT26" s="877"/>
      <c r="GXU26" s="877"/>
      <c r="GXV26" s="877"/>
      <c r="GXW26" s="877"/>
      <c r="GXX26" s="877"/>
      <c r="GXY26" s="877"/>
      <c r="GXZ26" s="877"/>
      <c r="GYA26" s="877"/>
      <c r="GYB26" s="877"/>
      <c r="GYC26" s="877"/>
      <c r="GYD26" s="877"/>
      <c r="GYE26" s="877"/>
      <c r="GYF26" s="877"/>
      <c r="GYG26" s="877"/>
      <c r="GYH26" s="877"/>
      <c r="GYI26" s="877"/>
      <c r="GYJ26" s="877"/>
      <c r="GYK26" s="877"/>
      <c r="GYL26" s="877"/>
      <c r="GYM26" s="877"/>
      <c r="GYN26" s="877"/>
      <c r="GYO26" s="877"/>
      <c r="GYP26" s="877"/>
      <c r="GYQ26" s="877"/>
      <c r="GYR26" s="877"/>
      <c r="GYS26" s="877"/>
      <c r="GYT26" s="877"/>
      <c r="GYU26" s="877"/>
      <c r="GYV26" s="877"/>
      <c r="GYW26" s="877"/>
      <c r="GYX26" s="877"/>
      <c r="GYY26" s="877"/>
      <c r="GYZ26" s="877"/>
      <c r="GZA26" s="877"/>
      <c r="GZB26" s="877"/>
      <c r="GZC26" s="877"/>
      <c r="GZD26" s="877"/>
      <c r="GZE26" s="877"/>
      <c r="GZF26" s="877"/>
      <c r="GZG26" s="877"/>
      <c r="GZH26" s="877"/>
      <c r="GZI26" s="877"/>
      <c r="GZJ26" s="877"/>
      <c r="GZK26" s="877"/>
      <c r="GZL26" s="877"/>
      <c r="GZM26" s="877"/>
      <c r="GZN26" s="877"/>
      <c r="GZO26" s="877"/>
      <c r="GZP26" s="877"/>
      <c r="GZQ26" s="877"/>
      <c r="GZR26" s="877"/>
      <c r="GZS26" s="877"/>
      <c r="GZT26" s="877"/>
      <c r="GZU26" s="877"/>
      <c r="GZV26" s="877"/>
      <c r="GZW26" s="877"/>
      <c r="GZX26" s="877"/>
      <c r="GZY26" s="877"/>
      <c r="GZZ26" s="877"/>
      <c r="HAA26" s="877"/>
      <c r="HAB26" s="877"/>
      <c r="HAC26" s="877"/>
      <c r="HAD26" s="877"/>
      <c r="HAE26" s="877"/>
      <c r="HAF26" s="877"/>
      <c r="HAG26" s="877"/>
      <c r="HAH26" s="877"/>
      <c r="HAI26" s="877"/>
      <c r="HAJ26" s="877"/>
      <c r="HAK26" s="877"/>
      <c r="HAL26" s="877"/>
      <c r="HAM26" s="877"/>
      <c r="HAN26" s="877"/>
      <c r="HAO26" s="877"/>
      <c r="HAP26" s="877"/>
      <c r="HAQ26" s="877"/>
      <c r="HAR26" s="877"/>
      <c r="HAS26" s="877"/>
      <c r="HAT26" s="877"/>
      <c r="HAU26" s="877"/>
      <c r="HAV26" s="877"/>
      <c r="HAW26" s="877"/>
      <c r="HAX26" s="877"/>
      <c r="HAY26" s="877"/>
      <c r="HAZ26" s="877"/>
      <c r="HBA26" s="877"/>
      <c r="HBB26" s="877"/>
      <c r="HBC26" s="877"/>
      <c r="HBD26" s="877"/>
      <c r="HBE26" s="877"/>
      <c r="HBF26" s="877"/>
      <c r="HBG26" s="877"/>
      <c r="HBH26" s="877"/>
      <c r="HBI26" s="877"/>
      <c r="HBJ26" s="877"/>
      <c r="HBK26" s="877"/>
      <c r="HBL26" s="877"/>
      <c r="HBM26" s="877"/>
      <c r="HBN26" s="877"/>
      <c r="HBO26" s="877"/>
      <c r="HBP26" s="877"/>
      <c r="HBQ26" s="877"/>
      <c r="HBR26" s="877"/>
      <c r="HBS26" s="877"/>
      <c r="HBT26" s="877"/>
      <c r="HBU26" s="877"/>
      <c r="HBV26" s="877"/>
      <c r="HBW26" s="877"/>
      <c r="HBX26" s="877"/>
      <c r="HBY26" s="877"/>
      <c r="HBZ26" s="877"/>
      <c r="HCA26" s="877"/>
      <c r="HCB26" s="877"/>
      <c r="HCC26" s="877"/>
      <c r="HCD26" s="877"/>
      <c r="HCE26" s="877"/>
      <c r="HCF26" s="877"/>
      <c r="HCG26" s="877"/>
      <c r="HCH26" s="877"/>
      <c r="HCI26" s="877"/>
      <c r="HCJ26" s="877"/>
      <c r="HCK26" s="877"/>
      <c r="HCL26" s="877"/>
      <c r="HCM26" s="877"/>
      <c r="HCN26" s="877"/>
      <c r="HCO26" s="877"/>
      <c r="HCP26" s="877"/>
      <c r="HCQ26" s="877"/>
      <c r="HCR26" s="877"/>
      <c r="HCS26" s="877"/>
      <c r="HCT26" s="877"/>
      <c r="HCU26" s="877"/>
      <c r="HCV26" s="877"/>
      <c r="HCW26" s="877"/>
      <c r="HCX26" s="877"/>
      <c r="HCY26" s="877"/>
      <c r="HCZ26" s="877"/>
      <c r="HDA26" s="877"/>
      <c r="HDB26" s="877"/>
      <c r="HDC26" s="877"/>
      <c r="HDD26" s="877"/>
      <c r="HDE26" s="877"/>
      <c r="HDF26" s="877"/>
      <c r="HDG26" s="877"/>
      <c r="HDH26" s="877"/>
      <c r="HDI26" s="877"/>
      <c r="HDJ26" s="877"/>
      <c r="HDK26" s="877"/>
      <c r="HDL26" s="877"/>
      <c r="HDM26" s="877"/>
      <c r="HDN26" s="877"/>
      <c r="HDO26" s="877"/>
      <c r="HDP26" s="877"/>
      <c r="HDQ26" s="877"/>
      <c r="HDR26" s="877"/>
      <c r="HDS26" s="877"/>
      <c r="HDT26" s="877"/>
      <c r="HDU26" s="877"/>
      <c r="HDV26" s="877"/>
      <c r="HDW26" s="877"/>
      <c r="HDX26" s="877"/>
      <c r="HDY26" s="877"/>
      <c r="HDZ26" s="877"/>
      <c r="HEA26" s="877"/>
      <c r="HEB26" s="877"/>
      <c r="HEC26" s="877"/>
      <c r="HED26" s="877"/>
      <c r="HEE26" s="877"/>
      <c r="HEF26" s="877"/>
      <c r="HEG26" s="877"/>
      <c r="HEH26" s="877"/>
      <c r="HEI26" s="877"/>
      <c r="HEJ26" s="877"/>
      <c r="HEK26" s="877"/>
      <c r="HEL26" s="877"/>
      <c r="HEM26" s="877"/>
      <c r="HEN26" s="877"/>
      <c r="HEO26" s="877"/>
      <c r="HEP26" s="877"/>
      <c r="HEQ26" s="877"/>
      <c r="HER26" s="877"/>
      <c r="HES26" s="877"/>
      <c r="HET26" s="877"/>
      <c r="HEU26" s="877"/>
      <c r="HEV26" s="877"/>
      <c r="HEW26" s="877"/>
      <c r="HEX26" s="877"/>
      <c r="HEY26" s="877"/>
      <c r="HEZ26" s="877"/>
      <c r="HFA26" s="877"/>
      <c r="HFB26" s="877"/>
      <c r="HFC26" s="877"/>
      <c r="HFD26" s="877"/>
      <c r="HFE26" s="877"/>
      <c r="HFF26" s="877"/>
      <c r="HFG26" s="877"/>
      <c r="HFH26" s="877"/>
      <c r="HFI26" s="877"/>
      <c r="HFJ26" s="877"/>
      <c r="HFK26" s="877"/>
      <c r="HFL26" s="877"/>
      <c r="HFM26" s="877"/>
      <c r="HFN26" s="877"/>
      <c r="HFO26" s="877"/>
      <c r="HFP26" s="877"/>
      <c r="HFQ26" s="877"/>
      <c r="HFR26" s="877"/>
      <c r="HFS26" s="877"/>
      <c r="HFT26" s="877"/>
      <c r="HFU26" s="877"/>
      <c r="HFV26" s="877"/>
      <c r="HFW26" s="877"/>
      <c r="HFX26" s="877"/>
      <c r="HFY26" s="877"/>
      <c r="HFZ26" s="877"/>
      <c r="HGA26" s="877"/>
      <c r="HGB26" s="877"/>
      <c r="HGC26" s="877"/>
      <c r="HGD26" s="877"/>
      <c r="HGE26" s="877"/>
      <c r="HGF26" s="877"/>
      <c r="HGG26" s="877"/>
      <c r="HGH26" s="877"/>
      <c r="HGI26" s="877"/>
      <c r="HGJ26" s="877"/>
      <c r="HGK26" s="877"/>
      <c r="HGL26" s="877"/>
      <c r="HGM26" s="877"/>
      <c r="HGN26" s="877"/>
      <c r="HGO26" s="877"/>
      <c r="HGP26" s="877"/>
      <c r="HGQ26" s="877"/>
      <c r="HGR26" s="877"/>
      <c r="HGS26" s="877"/>
      <c r="HGT26" s="877"/>
      <c r="HGU26" s="877"/>
      <c r="HGV26" s="877"/>
      <c r="HGW26" s="877"/>
      <c r="HGX26" s="877"/>
      <c r="HGY26" s="877"/>
      <c r="HGZ26" s="877"/>
      <c r="HHA26" s="877"/>
      <c r="HHB26" s="877"/>
      <c r="HHC26" s="877"/>
      <c r="HHD26" s="877"/>
      <c r="HHE26" s="877"/>
      <c r="HHF26" s="877"/>
      <c r="HHG26" s="877"/>
      <c r="HHH26" s="877"/>
      <c r="HHI26" s="877"/>
      <c r="HHJ26" s="877"/>
      <c r="HHK26" s="877"/>
      <c r="HHL26" s="877"/>
      <c r="HHM26" s="877"/>
      <c r="HHN26" s="877"/>
      <c r="HHO26" s="877"/>
      <c r="HHP26" s="877"/>
      <c r="HHQ26" s="877"/>
      <c r="HHR26" s="877"/>
      <c r="HHS26" s="877"/>
      <c r="HHT26" s="877"/>
      <c r="HHU26" s="877"/>
      <c r="HHV26" s="877"/>
      <c r="HHW26" s="877"/>
      <c r="HHX26" s="877"/>
      <c r="HHY26" s="877"/>
      <c r="HHZ26" s="877"/>
      <c r="HIA26" s="877"/>
      <c r="HIB26" s="877"/>
      <c r="HIC26" s="877"/>
      <c r="HID26" s="877"/>
      <c r="HIE26" s="877"/>
      <c r="HIF26" s="877"/>
      <c r="HIG26" s="877"/>
      <c r="HIH26" s="877"/>
      <c r="HII26" s="877"/>
      <c r="HIJ26" s="877"/>
      <c r="HIK26" s="877"/>
      <c r="HIL26" s="877"/>
      <c r="HIM26" s="877"/>
      <c r="HIN26" s="877"/>
      <c r="HIO26" s="877"/>
      <c r="HIP26" s="877"/>
      <c r="HIQ26" s="877"/>
      <c r="HIR26" s="877"/>
      <c r="HIS26" s="877"/>
      <c r="HIT26" s="877"/>
      <c r="HIU26" s="877"/>
      <c r="HIV26" s="877"/>
      <c r="HIW26" s="877"/>
      <c r="HIX26" s="877"/>
      <c r="HIY26" s="877"/>
      <c r="HIZ26" s="877"/>
      <c r="HJA26" s="877"/>
      <c r="HJB26" s="877"/>
      <c r="HJC26" s="877"/>
      <c r="HJD26" s="877"/>
      <c r="HJE26" s="877"/>
      <c r="HJF26" s="877"/>
      <c r="HJG26" s="877"/>
      <c r="HJH26" s="877"/>
      <c r="HJI26" s="877"/>
      <c r="HJJ26" s="877"/>
      <c r="HJK26" s="877"/>
      <c r="HJL26" s="877"/>
      <c r="HJM26" s="877"/>
      <c r="HJN26" s="877"/>
      <c r="HJO26" s="877"/>
      <c r="HJP26" s="877"/>
      <c r="HJQ26" s="877"/>
      <c r="HJR26" s="877"/>
      <c r="HJS26" s="877"/>
      <c r="HJT26" s="877"/>
      <c r="HJU26" s="877"/>
      <c r="HJV26" s="877"/>
      <c r="HJW26" s="877"/>
      <c r="HJX26" s="877"/>
      <c r="HJY26" s="877"/>
      <c r="HJZ26" s="877"/>
      <c r="HKA26" s="877"/>
      <c r="HKB26" s="877"/>
      <c r="HKC26" s="877"/>
      <c r="HKD26" s="877"/>
      <c r="HKE26" s="877"/>
      <c r="HKF26" s="877"/>
      <c r="HKG26" s="877"/>
      <c r="HKH26" s="877"/>
      <c r="HKI26" s="877"/>
      <c r="HKJ26" s="877"/>
      <c r="HKK26" s="877"/>
      <c r="HKL26" s="877"/>
      <c r="HKM26" s="877"/>
      <c r="HKN26" s="877"/>
      <c r="HKO26" s="877"/>
      <c r="HKP26" s="877"/>
      <c r="HKQ26" s="877"/>
      <c r="HKR26" s="877"/>
      <c r="HKS26" s="877"/>
      <c r="HKT26" s="877"/>
      <c r="HKU26" s="877"/>
      <c r="HKV26" s="877"/>
      <c r="HKW26" s="877"/>
      <c r="HKX26" s="877"/>
      <c r="HKY26" s="877"/>
      <c r="HKZ26" s="877"/>
      <c r="HLA26" s="877"/>
      <c r="HLB26" s="877"/>
      <c r="HLC26" s="877"/>
      <c r="HLD26" s="877"/>
      <c r="HLE26" s="877"/>
      <c r="HLF26" s="877"/>
      <c r="HLG26" s="877"/>
      <c r="HLH26" s="877"/>
      <c r="HLI26" s="877"/>
      <c r="HLJ26" s="877"/>
      <c r="HLK26" s="877"/>
      <c r="HLL26" s="877"/>
      <c r="HLM26" s="877"/>
      <c r="HLN26" s="877"/>
      <c r="HLO26" s="877"/>
      <c r="HLP26" s="877"/>
      <c r="HLQ26" s="877"/>
      <c r="HLR26" s="877"/>
      <c r="HLS26" s="877"/>
      <c r="HLT26" s="877"/>
      <c r="HLU26" s="877"/>
      <c r="HLV26" s="877"/>
      <c r="HLW26" s="877"/>
      <c r="HLX26" s="877"/>
      <c r="HLY26" s="877"/>
      <c r="HLZ26" s="877"/>
      <c r="HMA26" s="877"/>
      <c r="HMB26" s="877"/>
      <c r="HMC26" s="877"/>
      <c r="HMD26" s="877"/>
      <c r="HME26" s="877"/>
      <c r="HMF26" s="877"/>
      <c r="HMG26" s="877"/>
      <c r="HMH26" s="877"/>
      <c r="HMI26" s="877"/>
      <c r="HMJ26" s="877"/>
      <c r="HMK26" s="877"/>
      <c r="HML26" s="877"/>
      <c r="HMM26" s="877"/>
      <c r="HMN26" s="877"/>
      <c r="HMO26" s="877"/>
      <c r="HMP26" s="877"/>
      <c r="HMQ26" s="877"/>
      <c r="HMR26" s="877"/>
      <c r="HMS26" s="877"/>
      <c r="HMT26" s="877"/>
      <c r="HMU26" s="877"/>
      <c r="HMV26" s="877"/>
      <c r="HMW26" s="877"/>
      <c r="HMX26" s="877"/>
      <c r="HMY26" s="877"/>
      <c r="HMZ26" s="877"/>
      <c r="HNA26" s="877"/>
      <c r="HNB26" s="877"/>
      <c r="HNC26" s="877"/>
      <c r="HND26" s="877"/>
      <c r="HNE26" s="877"/>
      <c r="HNF26" s="877"/>
      <c r="HNG26" s="877"/>
      <c r="HNH26" s="877"/>
      <c r="HNI26" s="877"/>
      <c r="HNJ26" s="877"/>
      <c r="HNK26" s="877"/>
      <c r="HNL26" s="877"/>
      <c r="HNM26" s="877"/>
      <c r="HNN26" s="877"/>
      <c r="HNO26" s="877"/>
      <c r="HNP26" s="877"/>
      <c r="HNQ26" s="877"/>
      <c r="HNR26" s="877"/>
      <c r="HNS26" s="877"/>
      <c r="HNT26" s="877"/>
      <c r="HNU26" s="877"/>
      <c r="HNV26" s="877"/>
      <c r="HNW26" s="877"/>
      <c r="HNX26" s="877"/>
      <c r="HNY26" s="877"/>
      <c r="HNZ26" s="877"/>
      <c r="HOA26" s="877"/>
      <c r="HOB26" s="877"/>
      <c r="HOC26" s="877"/>
      <c r="HOD26" s="877"/>
      <c r="HOE26" s="877"/>
      <c r="HOF26" s="877"/>
      <c r="HOG26" s="877"/>
      <c r="HOH26" s="877"/>
      <c r="HOI26" s="877"/>
      <c r="HOJ26" s="877"/>
      <c r="HOK26" s="877"/>
      <c r="HOL26" s="877"/>
      <c r="HOM26" s="877"/>
      <c r="HON26" s="877"/>
      <c r="HOO26" s="877"/>
      <c r="HOP26" s="877"/>
      <c r="HOQ26" s="877"/>
      <c r="HOR26" s="877"/>
      <c r="HOS26" s="877"/>
      <c r="HOT26" s="877"/>
      <c r="HOU26" s="877"/>
      <c r="HOV26" s="877"/>
      <c r="HOW26" s="877"/>
      <c r="HOX26" s="877"/>
      <c r="HOY26" s="877"/>
      <c r="HOZ26" s="877"/>
      <c r="HPA26" s="877"/>
      <c r="HPB26" s="877"/>
      <c r="HPC26" s="877"/>
      <c r="HPD26" s="877"/>
      <c r="HPE26" s="877"/>
      <c r="HPF26" s="877"/>
      <c r="HPG26" s="877"/>
      <c r="HPH26" s="877"/>
      <c r="HPI26" s="877"/>
      <c r="HPJ26" s="877"/>
      <c r="HPK26" s="877"/>
      <c r="HPL26" s="877"/>
      <c r="HPM26" s="877"/>
      <c r="HPN26" s="877"/>
      <c r="HPO26" s="877"/>
      <c r="HPP26" s="877"/>
      <c r="HPQ26" s="877"/>
      <c r="HPR26" s="877"/>
      <c r="HPS26" s="877"/>
      <c r="HPT26" s="877"/>
      <c r="HPU26" s="877"/>
      <c r="HPV26" s="877"/>
      <c r="HPW26" s="877"/>
      <c r="HPX26" s="877"/>
      <c r="HPY26" s="877"/>
      <c r="HPZ26" s="877"/>
      <c r="HQA26" s="877"/>
      <c r="HQB26" s="877"/>
      <c r="HQC26" s="877"/>
      <c r="HQD26" s="877"/>
      <c r="HQE26" s="877"/>
      <c r="HQF26" s="877"/>
      <c r="HQG26" s="877"/>
      <c r="HQH26" s="877"/>
      <c r="HQI26" s="877"/>
      <c r="HQJ26" s="877"/>
      <c r="HQK26" s="877"/>
      <c r="HQL26" s="877"/>
      <c r="HQM26" s="877"/>
      <c r="HQN26" s="877"/>
      <c r="HQO26" s="877"/>
      <c r="HQP26" s="877"/>
      <c r="HQQ26" s="877"/>
      <c r="HQR26" s="877"/>
      <c r="HQS26" s="877"/>
      <c r="HQT26" s="877"/>
      <c r="HQU26" s="877"/>
      <c r="HQV26" s="877"/>
      <c r="HQW26" s="877"/>
      <c r="HQX26" s="877"/>
      <c r="HQY26" s="877"/>
      <c r="HQZ26" s="877"/>
      <c r="HRA26" s="877"/>
      <c r="HRB26" s="877"/>
      <c r="HRC26" s="877"/>
      <c r="HRD26" s="877"/>
      <c r="HRE26" s="877"/>
      <c r="HRF26" s="877"/>
      <c r="HRG26" s="877"/>
      <c r="HRH26" s="877"/>
      <c r="HRI26" s="877"/>
      <c r="HRJ26" s="877"/>
      <c r="HRK26" s="877"/>
      <c r="HRL26" s="877"/>
      <c r="HRM26" s="877"/>
      <c r="HRN26" s="877"/>
      <c r="HRO26" s="877"/>
      <c r="HRP26" s="877"/>
      <c r="HRQ26" s="877"/>
      <c r="HRR26" s="877"/>
      <c r="HRS26" s="877"/>
      <c r="HRT26" s="877"/>
      <c r="HRU26" s="877"/>
      <c r="HRV26" s="877"/>
      <c r="HRW26" s="877"/>
      <c r="HRX26" s="877"/>
      <c r="HRY26" s="877"/>
      <c r="HRZ26" s="877"/>
      <c r="HSA26" s="877"/>
      <c r="HSB26" s="877"/>
      <c r="HSC26" s="877"/>
      <c r="HSD26" s="877"/>
      <c r="HSE26" s="877"/>
      <c r="HSF26" s="877"/>
      <c r="HSG26" s="877"/>
      <c r="HSH26" s="877"/>
      <c r="HSI26" s="877"/>
      <c r="HSJ26" s="877"/>
      <c r="HSK26" s="877"/>
      <c r="HSL26" s="877"/>
      <c r="HSM26" s="877"/>
      <c r="HSN26" s="877"/>
      <c r="HSO26" s="877"/>
      <c r="HSP26" s="877"/>
      <c r="HSQ26" s="877"/>
      <c r="HSR26" s="877"/>
      <c r="HSS26" s="877"/>
      <c r="HST26" s="877"/>
      <c r="HSU26" s="877"/>
      <c r="HSV26" s="877"/>
      <c r="HSW26" s="877"/>
      <c r="HSX26" s="877"/>
      <c r="HSY26" s="877"/>
      <c r="HSZ26" s="877"/>
      <c r="HTA26" s="877"/>
      <c r="HTB26" s="877"/>
      <c r="HTC26" s="877"/>
      <c r="HTD26" s="877"/>
      <c r="HTE26" s="877"/>
      <c r="HTF26" s="877"/>
      <c r="HTG26" s="877"/>
      <c r="HTH26" s="877"/>
      <c r="HTI26" s="877"/>
      <c r="HTJ26" s="877"/>
      <c r="HTK26" s="877"/>
      <c r="HTL26" s="877"/>
      <c r="HTM26" s="877"/>
      <c r="HTN26" s="877"/>
      <c r="HTO26" s="877"/>
      <c r="HTP26" s="877"/>
      <c r="HTQ26" s="877"/>
      <c r="HTR26" s="877"/>
      <c r="HTS26" s="877"/>
      <c r="HTT26" s="877"/>
      <c r="HTU26" s="877"/>
      <c r="HTV26" s="877"/>
      <c r="HTW26" s="877"/>
      <c r="HTX26" s="877"/>
      <c r="HTY26" s="877"/>
      <c r="HTZ26" s="877"/>
      <c r="HUA26" s="877"/>
      <c r="HUB26" s="877"/>
      <c r="HUC26" s="877"/>
      <c r="HUD26" s="877"/>
      <c r="HUE26" s="877"/>
      <c r="HUF26" s="877"/>
      <c r="HUG26" s="877"/>
      <c r="HUH26" s="877"/>
      <c r="HUI26" s="877"/>
      <c r="HUJ26" s="877"/>
      <c r="HUK26" s="877"/>
      <c r="HUL26" s="877"/>
      <c r="HUM26" s="877"/>
      <c r="HUN26" s="877"/>
      <c r="HUO26" s="877"/>
      <c r="HUP26" s="877"/>
      <c r="HUQ26" s="877"/>
      <c r="HUR26" s="877"/>
      <c r="HUS26" s="877"/>
      <c r="HUT26" s="877"/>
      <c r="HUU26" s="877"/>
      <c r="HUV26" s="877"/>
      <c r="HUW26" s="877"/>
      <c r="HUX26" s="877"/>
      <c r="HUY26" s="877"/>
      <c r="HUZ26" s="877"/>
      <c r="HVA26" s="877"/>
      <c r="HVB26" s="877"/>
      <c r="HVC26" s="877"/>
      <c r="HVD26" s="877"/>
      <c r="HVE26" s="877"/>
      <c r="HVF26" s="877"/>
      <c r="HVG26" s="877"/>
      <c r="HVH26" s="877"/>
      <c r="HVI26" s="877"/>
      <c r="HVJ26" s="877"/>
      <c r="HVK26" s="877"/>
      <c r="HVL26" s="877"/>
      <c r="HVM26" s="877"/>
      <c r="HVN26" s="877"/>
      <c r="HVO26" s="877"/>
      <c r="HVP26" s="877"/>
      <c r="HVQ26" s="877"/>
      <c r="HVR26" s="877"/>
      <c r="HVS26" s="877"/>
      <c r="HVT26" s="877"/>
      <c r="HVU26" s="877"/>
      <c r="HVV26" s="877"/>
      <c r="HVW26" s="877"/>
      <c r="HVX26" s="877"/>
      <c r="HVY26" s="877"/>
      <c r="HVZ26" s="877"/>
      <c r="HWA26" s="877"/>
      <c r="HWB26" s="877"/>
      <c r="HWC26" s="877"/>
      <c r="HWD26" s="877"/>
      <c r="HWE26" s="877"/>
      <c r="HWF26" s="877"/>
      <c r="HWG26" s="877"/>
      <c r="HWH26" s="877"/>
      <c r="HWI26" s="877"/>
      <c r="HWJ26" s="877"/>
      <c r="HWK26" s="877"/>
      <c r="HWL26" s="877"/>
      <c r="HWM26" s="877"/>
      <c r="HWN26" s="877"/>
      <c r="HWO26" s="877"/>
      <c r="HWP26" s="877"/>
      <c r="HWQ26" s="877"/>
      <c r="HWR26" s="877"/>
      <c r="HWS26" s="877"/>
      <c r="HWT26" s="877"/>
      <c r="HWU26" s="877"/>
      <c r="HWV26" s="877"/>
      <c r="HWW26" s="877"/>
      <c r="HWX26" s="877"/>
      <c r="HWY26" s="877"/>
      <c r="HWZ26" s="877"/>
      <c r="HXA26" s="877"/>
      <c r="HXB26" s="877"/>
      <c r="HXC26" s="877"/>
      <c r="HXD26" s="877"/>
      <c r="HXE26" s="877"/>
      <c r="HXF26" s="877"/>
      <c r="HXG26" s="877"/>
      <c r="HXH26" s="877"/>
      <c r="HXI26" s="877"/>
      <c r="HXJ26" s="877"/>
      <c r="HXK26" s="877"/>
      <c r="HXL26" s="877"/>
      <c r="HXM26" s="877"/>
      <c r="HXN26" s="877"/>
      <c r="HXO26" s="877"/>
      <c r="HXP26" s="877"/>
      <c r="HXQ26" s="877"/>
      <c r="HXR26" s="877"/>
      <c r="HXS26" s="877"/>
      <c r="HXT26" s="877"/>
      <c r="HXU26" s="877"/>
      <c r="HXV26" s="877"/>
      <c r="HXW26" s="877"/>
      <c r="HXX26" s="877"/>
      <c r="HXY26" s="877"/>
      <c r="HXZ26" s="877"/>
      <c r="HYA26" s="877"/>
      <c r="HYB26" s="877"/>
      <c r="HYC26" s="877"/>
      <c r="HYD26" s="877"/>
      <c r="HYE26" s="877"/>
      <c r="HYF26" s="877"/>
      <c r="HYG26" s="877"/>
      <c r="HYH26" s="877"/>
      <c r="HYI26" s="877"/>
      <c r="HYJ26" s="877"/>
      <c r="HYK26" s="877"/>
      <c r="HYL26" s="877"/>
      <c r="HYM26" s="877"/>
      <c r="HYN26" s="877"/>
      <c r="HYO26" s="877"/>
      <c r="HYP26" s="877"/>
      <c r="HYQ26" s="877"/>
      <c r="HYR26" s="877"/>
      <c r="HYS26" s="877"/>
      <c r="HYT26" s="877"/>
      <c r="HYU26" s="877"/>
      <c r="HYV26" s="877"/>
      <c r="HYW26" s="877"/>
      <c r="HYX26" s="877"/>
      <c r="HYY26" s="877"/>
      <c r="HYZ26" s="877"/>
      <c r="HZA26" s="877"/>
      <c r="HZB26" s="877"/>
      <c r="HZC26" s="877"/>
      <c r="HZD26" s="877"/>
      <c r="HZE26" s="877"/>
      <c r="HZF26" s="877"/>
      <c r="HZG26" s="877"/>
      <c r="HZH26" s="877"/>
      <c r="HZI26" s="877"/>
      <c r="HZJ26" s="877"/>
      <c r="HZK26" s="877"/>
      <c r="HZL26" s="877"/>
      <c r="HZM26" s="877"/>
      <c r="HZN26" s="877"/>
      <c r="HZO26" s="877"/>
      <c r="HZP26" s="877"/>
      <c r="HZQ26" s="877"/>
      <c r="HZR26" s="877"/>
      <c r="HZS26" s="877"/>
      <c r="HZT26" s="877"/>
      <c r="HZU26" s="877"/>
      <c r="HZV26" s="877"/>
      <c r="HZW26" s="877"/>
      <c r="HZX26" s="877"/>
      <c r="HZY26" s="877"/>
      <c r="HZZ26" s="877"/>
      <c r="IAA26" s="877"/>
      <c r="IAB26" s="877"/>
      <c r="IAC26" s="877"/>
      <c r="IAD26" s="877"/>
      <c r="IAE26" s="877"/>
      <c r="IAF26" s="877"/>
      <c r="IAG26" s="877"/>
      <c r="IAH26" s="877"/>
      <c r="IAI26" s="877"/>
      <c r="IAJ26" s="877"/>
      <c r="IAK26" s="877"/>
      <c r="IAL26" s="877"/>
      <c r="IAM26" s="877"/>
      <c r="IAN26" s="877"/>
      <c r="IAO26" s="877"/>
      <c r="IAP26" s="877"/>
      <c r="IAQ26" s="877"/>
      <c r="IAR26" s="877"/>
      <c r="IAS26" s="877"/>
      <c r="IAT26" s="877"/>
      <c r="IAU26" s="877"/>
      <c r="IAV26" s="877"/>
      <c r="IAW26" s="877"/>
      <c r="IAX26" s="877"/>
      <c r="IAY26" s="877"/>
      <c r="IAZ26" s="877"/>
      <c r="IBA26" s="877"/>
      <c r="IBB26" s="877"/>
      <c r="IBC26" s="877"/>
      <c r="IBD26" s="877"/>
      <c r="IBE26" s="877"/>
      <c r="IBF26" s="877"/>
      <c r="IBG26" s="877"/>
      <c r="IBH26" s="877"/>
      <c r="IBI26" s="877"/>
      <c r="IBJ26" s="877"/>
      <c r="IBK26" s="877"/>
      <c r="IBL26" s="877"/>
      <c r="IBM26" s="877"/>
      <c r="IBN26" s="877"/>
      <c r="IBO26" s="877"/>
      <c r="IBP26" s="877"/>
      <c r="IBQ26" s="877"/>
      <c r="IBR26" s="877"/>
      <c r="IBS26" s="877"/>
      <c r="IBT26" s="877"/>
      <c r="IBU26" s="877"/>
      <c r="IBV26" s="877"/>
      <c r="IBW26" s="877"/>
      <c r="IBX26" s="877"/>
      <c r="IBY26" s="877"/>
      <c r="IBZ26" s="877"/>
      <c r="ICA26" s="877"/>
      <c r="ICB26" s="877"/>
      <c r="ICC26" s="877"/>
      <c r="ICD26" s="877"/>
      <c r="ICE26" s="877"/>
      <c r="ICF26" s="877"/>
      <c r="ICG26" s="877"/>
      <c r="ICH26" s="877"/>
      <c r="ICI26" s="877"/>
      <c r="ICJ26" s="877"/>
      <c r="ICK26" s="877"/>
      <c r="ICL26" s="877"/>
      <c r="ICM26" s="877"/>
      <c r="ICN26" s="877"/>
      <c r="ICO26" s="877"/>
      <c r="ICP26" s="877"/>
      <c r="ICQ26" s="877"/>
      <c r="ICR26" s="877"/>
      <c r="ICS26" s="877"/>
      <c r="ICT26" s="877"/>
      <c r="ICU26" s="877"/>
      <c r="ICV26" s="877"/>
      <c r="ICW26" s="877"/>
      <c r="ICX26" s="877"/>
      <c r="ICY26" s="877"/>
      <c r="ICZ26" s="877"/>
      <c r="IDA26" s="877"/>
      <c r="IDB26" s="877"/>
      <c r="IDC26" s="877"/>
      <c r="IDD26" s="877"/>
      <c r="IDE26" s="877"/>
      <c r="IDF26" s="877"/>
      <c r="IDG26" s="877"/>
      <c r="IDH26" s="877"/>
      <c r="IDI26" s="877"/>
      <c r="IDJ26" s="877"/>
      <c r="IDK26" s="877"/>
      <c r="IDL26" s="877"/>
      <c r="IDM26" s="877"/>
      <c r="IDN26" s="877"/>
      <c r="IDO26" s="877"/>
      <c r="IDP26" s="877"/>
      <c r="IDQ26" s="877"/>
      <c r="IDR26" s="877"/>
      <c r="IDS26" s="877"/>
      <c r="IDT26" s="877"/>
      <c r="IDU26" s="877"/>
      <c r="IDV26" s="877"/>
      <c r="IDW26" s="877"/>
      <c r="IDX26" s="877"/>
      <c r="IDY26" s="877"/>
      <c r="IDZ26" s="877"/>
      <c r="IEA26" s="877"/>
      <c r="IEB26" s="877"/>
      <c r="IEC26" s="877"/>
      <c r="IED26" s="877"/>
      <c r="IEE26" s="877"/>
      <c r="IEF26" s="877"/>
      <c r="IEG26" s="877"/>
      <c r="IEH26" s="877"/>
      <c r="IEI26" s="877"/>
      <c r="IEJ26" s="877"/>
      <c r="IEK26" s="877"/>
      <c r="IEL26" s="877"/>
      <c r="IEM26" s="877"/>
      <c r="IEN26" s="877"/>
      <c r="IEO26" s="877"/>
      <c r="IEP26" s="877"/>
      <c r="IEQ26" s="877"/>
      <c r="IER26" s="877"/>
      <c r="IES26" s="877"/>
      <c r="IET26" s="877"/>
      <c r="IEU26" s="877"/>
      <c r="IEV26" s="877"/>
      <c r="IEW26" s="877"/>
      <c r="IEX26" s="877"/>
      <c r="IEY26" s="877"/>
      <c r="IEZ26" s="877"/>
      <c r="IFA26" s="877"/>
      <c r="IFB26" s="877"/>
      <c r="IFC26" s="877"/>
      <c r="IFD26" s="877"/>
      <c r="IFE26" s="877"/>
      <c r="IFF26" s="877"/>
      <c r="IFG26" s="877"/>
      <c r="IFH26" s="877"/>
      <c r="IFI26" s="877"/>
      <c r="IFJ26" s="877"/>
      <c r="IFK26" s="877"/>
      <c r="IFL26" s="877"/>
      <c r="IFM26" s="877"/>
      <c r="IFN26" s="877"/>
      <c r="IFO26" s="877"/>
      <c r="IFP26" s="877"/>
      <c r="IFQ26" s="877"/>
      <c r="IFR26" s="877"/>
      <c r="IFS26" s="877"/>
      <c r="IFT26" s="877"/>
      <c r="IFU26" s="877"/>
      <c r="IFV26" s="877"/>
      <c r="IFW26" s="877"/>
      <c r="IFX26" s="877"/>
      <c r="IFY26" s="877"/>
      <c r="IFZ26" s="877"/>
      <c r="IGA26" s="877"/>
      <c r="IGB26" s="877"/>
      <c r="IGC26" s="877"/>
      <c r="IGD26" s="877"/>
      <c r="IGE26" s="877"/>
      <c r="IGF26" s="877"/>
      <c r="IGG26" s="877"/>
      <c r="IGH26" s="877"/>
      <c r="IGI26" s="877"/>
      <c r="IGJ26" s="877"/>
      <c r="IGK26" s="877"/>
      <c r="IGL26" s="877"/>
      <c r="IGM26" s="877"/>
      <c r="IGN26" s="877"/>
      <c r="IGO26" s="877"/>
      <c r="IGP26" s="877"/>
      <c r="IGQ26" s="877"/>
      <c r="IGR26" s="877"/>
      <c r="IGS26" s="877"/>
      <c r="IGT26" s="877"/>
      <c r="IGU26" s="877"/>
      <c r="IGV26" s="877"/>
      <c r="IGW26" s="877"/>
      <c r="IGX26" s="877"/>
      <c r="IGY26" s="877"/>
      <c r="IGZ26" s="877"/>
      <c r="IHA26" s="877"/>
      <c r="IHB26" s="877"/>
      <c r="IHC26" s="877"/>
      <c r="IHD26" s="877"/>
      <c r="IHE26" s="877"/>
      <c r="IHF26" s="877"/>
      <c r="IHG26" s="877"/>
      <c r="IHH26" s="877"/>
      <c r="IHI26" s="877"/>
      <c r="IHJ26" s="877"/>
      <c r="IHK26" s="877"/>
      <c r="IHL26" s="877"/>
      <c r="IHM26" s="877"/>
      <c r="IHN26" s="877"/>
      <c r="IHO26" s="877"/>
      <c r="IHP26" s="877"/>
      <c r="IHQ26" s="877"/>
      <c r="IHR26" s="877"/>
      <c r="IHS26" s="877"/>
      <c r="IHT26" s="877"/>
      <c r="IHU26" s="877"/>
      <c r="IHV26" s="877"/>
      <c r="IHW26" s="877"/>
      <c r="IHX26" s="877"/>
      <c r="IHY26" s="877"/>
      <c r="IHZ26" s="877"/>
      <c r="IIA26" s="877"/>
      <c r="IIB26" s="877"/>
      <c r="IIC26" s="877"/>
      <c r="IID26" s="877"/>
      <c r="IIE26" s="877"/>
      <c r="IIF26" s="877"/>
      <c r="IIG26" s="877"/>
      <c r="IIH26" s="877"/>
      <c r="III26" s="877"/>
      <c r="IIJ26" s="877"/>
      <c r="IIK26" s="877"/>
      <c r="IIL26" s="877"/>
      <c r="IIM26" s="877"/>
      <c r="IIN26" s="877"/>
      <c r="IIO26" s="877"/>
      <c r="IIP26" s="877"/>
      <c r="IIQ26" s="877"/>
      <c r="IIR26" s="877"/>
      <c r="IIS26" s="877"/>
      <c r="IIT26" s="877"/>
      <c r="IIU26" s="877"/>
      <c r="IIV26" s="877"/>
      <c r="IIW26" s="877"/>
      <c r="IIX26" s="877"/>
      <c r="IIY26" s="877"/>
      <c r="IIZ26" s="877"/>
      <c r="IJA26" s="877"/>
      <c r="IJB26" s="877"/>
      <c r="IJC26" s="877"/>
      <c r="IJD26" s="877"/>
      <c r="IJE26" s="877"/>
      <c r="IJF26" s="877"/>
      <c r="IJG26" s="877"/>
      <c r="IJH26" s="877"/>
      <c r="IJI26" s="877"/>
      <c r="IJJ26" s="877"/>
      <c r="IJK26" s="877"/>
      <c r="IJL26" s="877"/>
      <c r="IJM26" s="877"/>
      <c r="IJN26" s="877"/>
      <c r="IJO26" s="877"/>
      <c r="IJP26" s="877"/>
      <c r="IJQ26" s="877"/>
      <c r="IJR26" s="877"/>
      <c r="IJS26" s="877"/>
      <c r="IJT26" s="877"/>
      <c r="IJU26" s="877"/>
      <c r="IJV26" s="877"/>
      <c r="IJW26" s="877"/>
      <c r="IJX26" s="877"/>
      <c r="IJY26" s="877"/>
      <c r="IJZ26" s="877"/>
      <c r="IKA26" s="877"/>
      <c r="IKB26" s="877"/>
      <c r="IKC26" s="877"/>
      <c r="IKD26" s="877"/>
      <c r="IKE26" s="877"/>
      <c r="IKF26" s="877"/>
      <c r="IKG26" s="877"/>
      <c r="IKH26" s="877"/>
      <c r="IKI26" s="877"/>
      <c r="IKJ26" s="877"/>
      <c r="IKK26" s="877"/>
      <c r="IKL26" s="877"/>
      <c r="IKM26" s="877"/>
      <c r="IKN26" s="877"/>
      <c r="IKO26" s="877"/>
      <c r="IKP26" s="877"/>
      <c r="IKQ26" s="877"/>
      <c r="IKR26" s="877"/>
      <c r="IKS26" s="877"/>
      <c r="IKT26" s="877"/>
      <c r="IKU26" s="877"/>
      <c r="IKV26" s="877"/>
      <c r="IKW26" s="877"/>
      <c r="IKX26" s="877"/>
      <c r="IKY26" s="877"/>
      <c r="IKZ26" s="877"/>
      <c r="ILA26" s="877"/>
      <c r="ILB26" s="877"/>
      <c r="ILC26" s="877"/>
      <c r="ILD26" s="877"/>
      <c r="ILE26" s="877"/>
      <c r="ILF26" s="877"/>
      <c r="ILG26" s="877"/>
      <c r="ILH26" s="877"/>
      <c r="ILI26" s="877"/>
      <c r="ILJ26" s="877"/>
      <c r="ILK26" s="877"/>
      <c r="ILL26" s="877"/>
      <c r="ILM26" s="877"/>
      <c r="ILN26" s="877"/>
      <c r="ILO26" s="877"/>
      <c r="ILP26" s="877"/>
      <c r="ILQ26" s="877"/>
      <c r="ILR26" s="877"/>
      <c r="ILS26" s="877"/>
      <c r="ILT26" s="877"/>
      <c r="ILU26" s="877"/>
      <c r="ILV26" s="877"/>
      <c r="ILW26" s="877"/>
      <c r="ILX26" s="877"/>
      <c r="ILY26" s="877"/>
      <c r="ILZ26" s="877"/>
      <c r="IMA26" s="877"/>
      <c r="IMB26" s="877"/>
      <c r="IMC26" s="877"/>
      <c r="IMD26" s="877"/>
      <c r="IME26" s="877"/>
      <c r="IMF26" s="877"/>
      <c r="IMG26" s="877"/>
      <c r="IMH26" s="877"/>
      <c r="IMI26" s="877"/>
      <c r="IMJ26" s="877"/>
      <c r="IMK26" s="877"/>
      <c r="IML26" s="877"/>
      <c r="IMM26" s="877"/>
      <c r="IMN26" s="877"/>
      <c r="IMO26" s="877"/>
      <c r="IMP26" s="877"/>
      <c r="IMQ26" s="877"/>
      <c r="IMR26" s="877"/>
      <c r="IMS26" s="877"/>
      <c r="IMT26" s="877"/>
      <c r="IMU26" s="877"/>
      <c r="IMV26" s="877"/>
      <c r="IMW26" s="877"/>
      <c r="IMX26" s="877"/>
      <c r="IMY26" s="877"/>
      <c r="IMZ26" s="877"/>
      <c r="INA26" s="877"/>
      <c r="INB26" s="877"/>
      <c r="INC26" s="877"/>
      <c r="IND26" s="877"/>
      <c r="INE26" s="877"/>
      <c r="INF26" s="877"/>
      <c r="ING26" s="877"/>
      <c r="INH26" s="877"/>
      <c r="INI26" s="877"/>
      <c r="INJ26" s="877"/>
      <c r="INK26" s="877"/>
      <c r="INL26" s="877"/>
      <c r="INM26" s="877"/>
      <c r="INN26" s="877"/>
      <c r="INO26" s="877"/>
      <c r="INP26" s="877"/>
      <c r="INQ26" s="877"/>
      <c r="INR26" s="877"/>
      <c r="INS26" s="877"/>
      <c r="INT26" s="877"/>
      <c r="INU26" s="877"/>
      <c r="INV26" s="877"/>
      <c r="INW26" s="877"/>
      <c r="INX26" s="877"/>
      <c r="INY26" s="877"/>
      <c r="INZ26" s="877"/>
      <c r="IOA26" s="877"/>
      <c r="IOB26" s="877"/>
      <c r="IOC26" s="877"/>
      <c r="IOD26" s="877"/>
      <c r="IOE26" s="877"/>
      <c r="IOF26" s="877"/>
      <c r="IOG26" s="877"/>
      <c r="IOH26" s="877"/>
      <c r="IOI26" s="877"/>
      <c r="IOJ26" s="877"/>
      <c r="IOK26" s="877"/>
      <c r="IOL26" s="877"/>
      <c r="IOM26" s="877"/>
      <c r="ION26" s="877"/>
      <c r="IOO26" s="877"/>
      <c r="IOP26" s="877"/>
      <c r="IOQ26" s="877"/>
      <c r="IOR26" s="877"/>
      <c r="IOS26" s="877"/>
      <c r="IOT26" s="877"/>
      <c r="IOU26" s="877"/>
      <c r="IOV26" s="877"/>
      <c r="IOW26" s="877"/>
      <c r="IOX26" s="877"/>
      <c r="IOY26" s="877"/>
      <c r="IOZ26" s="877"/>
      <c r="IPA26" s="877"/>
      <c r="IPB26" s="877"/>
      <c r="IPC26" s="877"/>
      <c r="IPD26" s="877"/>
      <c r="IPE26" s="877"/>
      <c r="IPF26" s="877"/>
      <c r="IPG26" s="877"/>
      <c r="IPH26" s="877"/>
      <c r="IPI26" s="877"/>
      <c r="IPJ26" s="877"/>
      <c r="IPK26" s="877"/>
      <c r="IPL26" s="877"/>
      <c r="IPM26" s="877"/>
      <c r="IPN26" s="877"/>
      <c r="IPO26" s="877"/>
      <c r="IPP26" s="877"/>
      <c r="IPQ26" s="877"/>
      <c r="IPR26" s="877"/>
      <c r="IPS26" s="877"/>
      <c r="IPT26" s="877"/>
      <c r="IPU26" s="877"/>
      <c r="IPV26" s="877"/>
      <c r="IPW26" s="877"/>
      <c r="IPX26" s="877"/>
      <c r="IPY26" s="877"/>
      <c r="IPZ26" s="877"/>
      <c r="IQA26" s="877"/>
      <c r="IQB26" s="877"/>
      <c r="IQC26" s="877"/>
      <c r="IQD26" s="877"/>
      <c r="IQE26" s="877"/>
      <c r="IQF26" s="877"/>
      <c r="IQG26" s="877"/>
      <c r="IQH26" s="877"/>
      <c r="IQI26" s="877"/>
      <c r="IQJ26" s="877"/>
      <c r="IQK26" s="877"/>
      <c r="IQL26" s="877"/>
      <c r="IQM26" s="877"/>
      <c r="IQN26" s="877"/>
      <c r="IQO26" s="877"/>
      <c r="IQP26" s="877"/>
      <c r="IQQ26" s="877"/>
      <c r="IQR26" s="877"/>
      <c r="IQS26" s="877"/>
      <c r="IQT26" s="877"/>
      <c r="IQU26" s="877"/>
      <c r="IQV26" s="877"/>
      <c r="IQW26" s="877"/>
      <c r="IQX26" s="877"/>
      <c r="IQY26" s="877"/>
      <c r="IQZ26" s="877"/>
      <c r="IRA26" s="877"/>
      <c r="IRB26" s="877"/>
      <c r="IRC26" s="877"/>
      <c r="IRD26" s="877"/>
      <c r="IRE26" s="877"/>
      <c r="IRF26" s="877"/>
      <c r="IRG26" s="877"/>
      <c r="IRH26" s="877"/>
      <c r="IRI26" s="877"/>
      <c r="IRJ26" s="877"/>
      <c r="IRK26" s="877"/>
      <c r="IRL26" s="877"/>
      <c r="IRM26" s="877"/>
      <c r="IRN26" s="877"/>
      <c r="IRO26" s="877"/>
      <c r="IRP26" s="877"/>
      <c r="IRQ26" s="877"/>
      <c r="IRR26" s="877"/>
      <c r="IRS26" s="877"/>
      <c r="IRT26" s="877"/>
      <c r="IRU26" s="877"/>
      <c r="IRV26" s="877"/>
      <c r="IRW26" s="877"/>
      <c r="IRX26" s="877"/>
      <c r="IRY26" s="877"/>
      <c r="IRZ26" s="877"/>
      <c r="ISA26" s="877"/>
      <c r="ISB26" s="877"/>
      <c r="ISC26" s="877"/>
      <c r="ISD26" s="877"/>
      <c r="ISE26" s="877"/>
      <c r="ISF26" s="877"/>
      <c r="ISG26" s="877"/>
      <c r="ISH26" s="877"/>
      <c r="ISI26" s="877"/>
      <c r="ISJ26" s="877"/>
      <c r="ISK26" s="877"/>
      <c r="ISL26" s="877"/>
      <c r="ISM26" s="877"/>
      <c r="ISN26" s="877"/>
      <c r="ISO26" s="877"/>
      <c r="ISP26" s="877"/>
      <c r="ISQ26" s="877"/>
      <c r="ISR26" s="877"/>
      <c r="ISS26" s="877"/>
      <c r="IST26" s="877"/>
      <c r="ISU26" s="877"/>
      <c r="ISV26" s="877"/>
      <c r="ISW26" s="877"/>
      <c r="ISX26" s="877"/>
      <c r="ISY26" s="877"/>
      <c r="ISZ26" s="877"/>
      <c r="ITA26" s="877"/>
      <c r="ITB26" s="877"/>
      <c r="ITC26" s="877"/>
      <c r="ITD26" s="877"/>
      <c r="ITE26" s="877"/>
      <c r="ITF26" s="877"/>
      <c r="ITG26" s="877"/>
      <c r="ITH26" s="877"/>
      <c r="ITI26" s="877"/>
      <c r="ITJ26" s="877"/>
      <c r="ITK26" s="877"/>
      <c r="ITL26" s="877"/>
      <c r="ITM26" s="877"/>
      <c r="ITN26" s="877"/>
      <c r="ITO26" s="877"/>
      <c r="ITP26" s="877"/>
      <c r="ITQ26" s="877"/>
      <c r="ITR26" s="877"/>
      <c r="ITS26" s="877"/>
      <c r="ITT26" s="877"/>
      <c r="ITU26" s="877"/>
      <c r="ITV26" s="877"/>
      <c r="ITW26" s="877"/>
      <c r="ITX26" s="877"/>
      <c r="ITY26" s="877"/>
      <c r="ITZ26" s="877"/>
      <c r="IUA26" s="877"/>
      <c r="IUB26" s="877"/>
      <c r="IUC26" s="877"/>
      <c r="IUD26" s="877"/>
      <c r="IUE26" s="877"/>
      <c r="IUF26" s="877"/>
      <c r="IUG26" s="877"/>
      <c r="IUH26" s="877"/>
      <c r="IUI26" s="877"/>
      <c r="IUJ26" s="877"/>
      <c r="IUK26" s="877"/>
      <c r="IUL26" s="877"/>
      <c r="IUM26" s="877"/>
      <c r="IUN26" s="877"/>
      <c r="IUO26" s="877"/>
      <c r="IUP26" s="877"/>
      <c r="IUQ26" s="877"/>
      <c r="IUR26" s="877"/>
      <c r="IUS26" s="877"/>
      <c r="IUT26" s="877"/>
      <c r="IUU26" s="877"/>
      <c r="IUV26" s="877"/>
      <c r="IUW26" s="877"/>
      <c r="IUX26" s="877"/>
      <c r="IUY26" s="877"/>
      <c r="IUZ26" s="877"/>
      <c r="IVA26" s="877"/>
      <c r="IVB26" s="877"/>
      <c r="IVC26" s="877"/>
      <c r="IVD26" s="877"/>
      <c r="IVE26" s="877"/>
      <c r="IVF26" s="877"/>
      <c r="IVG26" s="877"/>
      <c r="IVH26" s="877"/>
      <c r="IVI26" s="877"/>
      <c r="IVJ26" s="877"/>
      <c r="IVK26" s="877"/>
      <c r="IVL26" s="877"/>
      <c r="IVM26" s="877"/>
      <c r="IVN26" s="877"/>
      <c r="IVO26" s="877"/>
      <c r="IVP26" s="877"/>
      <c r="IVQ26" s="877"/>
      <c r="IVR26" s="877"/>
      <c r="IVS26" s="877"/>
      <c r="IVT26" s="877"/>
      <c r="IVU26" s="877"/>
      <c r="IVV26" s="877"/>
      <c r="IVW26" s="877"/>
      <c r="IVX26" s="877"/>
      <c r="IVY26" s="877"/>
      <c r="IVZ26" s="877"/>
      <c r="IWA26" s="877"/>
      <c r="IWB26" s="877"/>
      <c r="IWC26" s="877"/>
      <c r="IWD26" s="877"/>
      <c r="IWE26" s="877"/>
      <c r="IWF26" s="877"/>
      <c r="IWG26" s="877"/>
      <c r="IWH26" s="877"/>
      <c r="IWI26" s="877"/>
      <c r="IWJ26" s="877"/>
      <c r="IWK26" s="877"/>
      <c r="IWL26" s="877"/>
      <c r="IWM26" s="877"/>
      <c r="IWN26" s="877"/>
      <c r="IWO26" s="877"/>
      <c r="IWP26" s="877"/>
      <c r="IWQ26" s="877"/>
      <c r="IWR26" s="877"/>
      <c r="IWS26" s="877"/>
      <c r="IWT26" s="877"/>
      <c r="IWU26" s="877"/>
      <c r="IWV26" s="877"/>
      <c r="IWW26" s="877"/>
      <c r="IWX26" s="877"/>
      <c r="IWY26" s="877"/>
      <c r="IWZ26" s="877"/>
      <c r="IXA26" s="877"/>
      <c r="IXB26" s="877"/>
      <c r="IXC26" s="877"/>
      <c r="IXD26" s="877"/>
      <c r="IXE26" s="877"/>
      <c r="IXF26" s="877"/>
      <c r="IXG26" s="877"/>
      <c r="IXH26" s="877"/>
      <c r="IXI26" s="877"/>
      <c r="IXJ26" s="877"/>
      <c r="IXK26" s="877"/>
      <c r="IXL26" s="877"/>
      <c r="IXM26" s="877"/>
      <c r="IXN26" s="877"/>
      <c r="IXO26" s="877"/>
      <c r="IXP26" s="877"/>
      <c r="IXQ26" s="877"/>
      <c r="IXR26" s="877"/>
      <c r="IXS26" s="877"/>
      <c r="IXT26" s="877"/>
      <c r="IXU26" s="877"/>
      <c r="IXV26" s="877"/>
      <c r="IXW26" s="877"/>
      <c r="IXX26" s="877"/>
      <c r="IXY26" s="877"/>
      <c r="IXZ26" s="877"/>
      <c r="IYA26" s="877"/>
      <c r="IYB26" s="877"/>
      <c r="IYC26" s="877"/>
      <c r="IYD26" s="877"/>
      <c r="IYE26" s="877"/>
      <c r="IYF26" s="877"/>
      <c r="IYG26" s="877"/>
      <c r="IYH26" s="877"/>
      <c r="IYI26" s="877"/>
      <c r="IYJ26" s="877"/>
      <c r="IYK26" s="877"/>
      <c r="IYL26" s="877"/>
      <c r="IYM26" s="877"/>
      <c r="IYN26" s="877"/>
      <c r="IYO26" s="877"/>
      <c r="IYP26" s="877"/>
      <c r="IYQ26" s="877"/>
      <c r="IYR26" s="877"/>
      <c r="IYS26" s="877"/>
      <c r="IYT26" s="877"/>
      <c r="IYU26" s="877"/>
      <c r="IYV26" s="877"/>
      <c r="IYW26" s="877"/>
      <c r="IYX26" s="877"/>
      <c r="IYY26" s="877"/>
      <c r="IYZ26" s="877"/>
      <c r="IZA26" s="877"/>
      <c r="IZB26" s="877"/>
      <c r="IZC26" s="877"/>
      <c r="IZD26" s="877"/>
      <c r="IZE26" s="877"/>
      <c r="IZF26" s="877"/>
      <c r="IZG26" s="877"/>
      <c r="IZH26" s="877"/>
      <c r="IZI26" s="877"/>
      <c r="IZJ26" s="877"/>
      <c r="IZK26" s="877"/>
      <c r="IZL26" s="877"/>
      <c r="IZM26" s="877"/>
      <c r="IZN26" s="877"/>
      <c r="IZO26" s="877"/>
      <c r="IZP26" s="877"/>
      <c r="IZQ26" s="877"/>
      <c r="IZR26" s="877"/>
      <c r="IZS26" s="877"/>
      <c r="IZT26" s="877"/>
      <c r="IZU26" s="877"/>
      <c r="IZV26" s="877"/>
      <c r="IZW26" s="877"/>
      <c r="IZX26" s="877"/>
      <c r="IZY26" s="877"/>
      <c r="IZZ26" s="877"/>
      <c r="JAA26" s="877"/>
      <c r="JAB26" s="877"/>
      <c r="JAC26" s="877"/>
      <c r="JAD26" s="877"/>
      <c r="JAE26" s="877"/>
      <c r="JAF26" s="877"/>
      <c r="JAG26" s="877"/>
      <c r="JAH26" s="877"/>
      <c r="JAI26" s="877"/>
      <c r="JAJ26" s="877"/>
      <c r="JAK26" s="877"/>
      <c r="JAL26" s="877"/>
      <c r="JAM26" s="877"/>
      <c r="JAN26" s="877"/>
      <c r="JAO26" s="877"/>
      <c r="JAP26" s="877"/>
      <c r="JAQ26" s="877"/>
      <c r="JAR26" s="877"/>
      <c r="JAS26" s="877"/>
      <c r="JAT26" s="877"/>
      <c r="JAU26" s="877"/>
      <c r="JAV26" s="877"/>
      <c r="JAW26" s="877"/>
      <c r="JAX26" s="877"/>
      <c r="JAY26" s="877"/>
      <c r="JAZ26" s="877"/>
      <c r="JBA26" s="877"/>
      <c r="JBB26" s="877"/>
      <c r="JBC26" s="877"/>
      <c r="JBD26" s="877"/>
      <c r="JBE26" s="877"/>
      <c r="JBF26" s="877"/>
      <c r="JBG26" s="877"/>
      <c r="JBH26" s="877"/>
      <c r="JBI26" s="877"/>
      <c r="JBJ26" s="877"/>
      <c r="JBK26" s="877"/>
      <c r="JBL26" s="877"/>
      <c r="JBM26" s="877"/>
      <c r="JBN26" s="877"/>
      <c r="JBO26" s="877"/>
      <c r="JBP26" s="877"/>
      <c r="JBQ26" s="877"/>
      <c r="JBR26" s="877"/>
      <c r="JBS26" s="877"/>
      <c r="JBT26" s="877"/>
      <c r="JBU26" s="877"/>
      <c r="JBV26" s="877"/>
      <c r="JBW26" s="877"/>
      <c r="JBX26" s="877"/>
      <c r="JBY26" s="877"/>
      <c r="JBZ26" s="877"/>
      <c r="JCA26" s="877"/>
      <c r="JCB26" s="877"/>
      <c r="JCC26" s="877"/>
      <c r="JCD26" s="877"/>
      <c r="JCE26" s="877"/>
      <c r="JCF26" s="877"/>
      <c r="JCG26" s="877"/>
      <c r="JCH26" s="877"/>
      <c r="JCI26" s="877"/>
      <c r="JCJ26" s="877"/>
      <c r="JCK26" s="877"/>
      <c r="JCL26" s="877"/>
      <c r="JCM26" s="877"/>
      <c r="JCN26" s="877"/>
      <c r="JCO26" s="877"/>
      <c r="JCP26" s="877"/>
      <c r="JCQ26" s="877"/>
      <c r="JCR26" s="877"/>
      <c r="JCS26" s="877"/>
      <c r="JCT26" s="877"/>
      <c r="JCU26" s="877"/>
      <c r="JCV26" s="877"/>
      <c r="JCW26" s="877"/>
      <c r="JCX26" s="877"/>
      <c r="JCY26" s="877"/>
      <c r="JCZ26" s="877"/>
      <c r="JDA26" s="877"/>
      <c r="JDB26" s="877"/>
      <c r="JDC26" s="877"/>
      <c r="JDD26" s="877"/>
      <c r="JDE26" s="877"/>
      <c r="JDF26" s="877"/>
      <c r="JDG26" s="877"/>
      <c r="JDH26" s="877"/>
      <c r="JDI26" s="877"/>
      <c r="JDJ26" s="877"/>
      <c r="JDK26" s="877"/>
      <c r="JDL26" s="877"/>
      <c r="JDM26" s="877"/>
      <c r="JDN26" s="877"/>
      <c r="JDO26" s="877"/>
      <c r="JDP26" s="877"/>
      <c r="JDQ26" s="877"/>
      <c r="JDR26" s="877"/>
      <c r="JDS26" s="877"/>
      <c r="JDT26" s="877"/>
      <c r="JDU26" s="877"/>
      <c r="JDV26" s="877"/>
      <c r="JDW26" s="877"/>
      <c r="JDX26" s="877"/>
      <c r="JDY26" s="877"/>
      <c r="JDZ26" s="877"/>
      <c r="JEA26" s="877"/>
      <c r="JEB26" s="877"/>
      <c r="JEC26" s="877"/>
      <c r="JED26" s="877"/>
      <c r="JEE26" s="877"/>
      <c r="JEF26" s="877"/>
      <c r="JEG26" s="877"/>
      <c r="JEH26" s="877"/>
      <c r="JEI26" s="877"/>
      <c r="JEJ26" s="877"/>
      <c r="JEK26" s="877"/>
      <c r="JEL26" s="877"/>
      <c r="JEM26" s="877"/>
      <c r="JEN26" s="877"/>
      <c r="JEO26" s="877"/>
      <c r="JEP26" s="877"/>
      <c r="JEQ26" s="877"/>
      <c r="JER26" s="877"/>
      <c r="JES26" s="877"/>
      <c r="JET26" s="877"/>
      <c r="JEU26" s="877"/>
      <c r="JEV26" s="877"/>
      <c r="JEW26" s="877"/>
      <c r="JEX26" s="877"/>
      <c r="JEY26" s="877"/>
      <c r="JEZ26" s="877"/>
      <c r="JFA26" s="877"/>
      <c r="JFB26" s="877"/>
      <c r="JFC26" s="877"/>
      <c r="JFD26" s="877"/>
      <c r="JFE26" s="877"/>
      <c r="JFF26" s="877"/>
      <c r="JFG26" s="877"/>
      <c r="JFH26" s="877"/>
      <c r="JFI26" s="877"/>
      <c r="JFJ26" s="877"/>
      <c r="JFK26" s="877"/>
      <c r="JFL26" s="877"/>
      <c r="JFM26" s="877"/>
      <c r="JFN26" s="877"/>
      <c r="JFO26" s="877"/>
      <c r="JFP26" s="877"/>
      <c r="JFQ26" s="877"/>
      <c r="JFR26" s="877"/>
      <c r="JFS26" s="877"/>
      <c r="JFT26" s="877"/>
      <c r="JFU26" s="877"/>
      <c r="JFV26" s="877"/>
      <c r="JFW26" s="877"/>
      <c r="JFX26" s="877"/>
      <c r="JFY26" s="877"/>
      <c r="JFZ26" s="877"/>
      <c r="JGA26" s="877"/>
      <c r="JGB26" s="877"/>
      <c r="JGC26" s="877"/>
      <c r="JGD26" s="877"/>
      <c r="JGE26" s="877"/>
      <c r="JGF26" s="877"/>
      <c r="JGG26" s="877"/>
      <c r="JGH26" s="877"/>
      <c r="JGI26" s="877"/>
      <c r="JGJ26" s="877"/>
      <c r="JGK26" s="877"/>
      <c r="JGL26" s="877"/>
      <c r="JGM26" s="877"/>
      <c r="JGN26" s="877"/>
      <c r="JGO26" s="877"/>
      <c r="JGP26" s="877"/>
      <c r="JGQ26" s="877"/>
      <c r="JGR26" s="877"/>
      <c r="JGS26" s="877"/>
      <c r="JGT26" s="877"/>
      <c r="JGU26" s="877"/>
      <c r="JGV26" s="877"/>
      <c r="JGW26" s="877"/>
      <c r="JGX26" s="877"/>
      <c r="JGY26" s="877"/>
      <c r="JGZ26" s="877"/>
      <c r="JHA26" s="877"/>
      <c r="JHB26" s="877"/>
      <c r="JHC26" s="877"/>
      <c r="JHD26" s="877"/>
      <c r="JHE26" s="877"/>
      <c r="JHF26" s="877"/>
      <c r="JHG26" s="877"/>
      <c r="JHH26" s="877"/>
      <c r="JHI26" s="877"/>
      <c r="JHJ26" s="877"/>
      <c r="JHK26" s="877"/>
      <c r="JHL26" s="877"/>
      <c r="JHM26" s="877"/>
      <c r="JHN26" s="877"/>
      <c r="JHO26" s="877"/>
      <c r="JHP26" s="877"/>
      <c r="JHQ26" s="877"/>
      <c r="JHR26" s="877"/>
      <c r="JHS26" s="877"/>
      <c r="JHT26" s="877"/>
      <c r="JHU26" s="877"/>
      <c r="JHV26" s="877"/>
      <c r="JHW26" s="877"/>
      <c r="JHX26" s="877"/>
      <c r="JHY26" s="877"/>
      <c r="JHZ26" s="877"/>
      <c r="JIA26" s="877"/>
      <c r="JIB26" s="877"/>
      <c r="JIC26" s="877"/>
      <c r="JID26" s="877"/>
      <c r="JIE26" s="877"/>
      <c r="JIF26" s="877"/>
      <c r="JIG26" s="877"/>
      <c r="JIH26" s="877"/>
      <c r="JII26" s="877"/>
      <c r="JIJ26" s="877"/>
      <c r="JIK26" s="877"/>
      <c r="JIL26" s="877"/>
      <c r="JIM26" s="877"/>
      <c r="JIN26" s="877"/>
      <c r="JIO26" s="877"/>
      <c r="JIP26" s="877"/>
      <c r="JIQ26" s="877"/>
      <c r="JIR26" s="877"/>
      <c r="JIS26" s="877"/>
      <c r="JIT26" s="877"/>
      <c r="JIU26" s="877"/>
      <c r="JIV26" s="877"/>
      <c r="JIW26" s="877"/>
      <c r="JIX26" s="877"/>
      <c r="JIY26" s="877"/>
      <c r="JIZ26" s="877"/>
      <c r="JJA26" s="877"/>
      <c r="JJB26" s="877"/>
      <c r="JJC26" s="877"/>
      <c r="JJD26" s="877"/>
      <c r="JJE26" s="877"/>
      <c r="JJF26" s="877"/>
      <c r="JJG26" s="877"/>
      <c r="JJH26" s="877"/>
      <c r="JJI26" s="877"/>
      <c r="JJJ26" s="877"/>
      <c r="JJK26" s="877"/>
      <c r="JJL26" s="877"/>
      <c r="JJM26" s="877"/>
      <c r="JJN26" s="877"/>
      <c r="JJO26" s="877"/>
      <c r="JJP26" s="877"/>
      <c r="JJQ26" s="877"/>
      <c r="JJR26" s="877"/>
      <c r="JJS26" s="877"/>
      <c r="JJT26" s="877"/>
      <c r="JJU26" s="877"/>
      <c r="JJV26" s="877"/>
      <c r="JJW26" s="877"/>
      <c r="JJX26" s="877"/>
      <c r="JJY26" s="877"/>
      <c r="JJZ26" s="877"/>
      <c r="JKA26" s="877"/>
      <c r="JKB26" s="877"/>
      <c r="JKC26" s="877"/>
      <c r="JKD26" s="877"/>
      <c r="JKE26" s="877"/>
      <c r="JKF26" s="877"/>
      <c r="JKG26" s="877"/>
      <c r="JKH26" s="877"/>
      <c r="JKI26" s="877"/>
      <c r="JKJ26" s="877"/>
      <c r="JKK26" s="877"/>
      <c r="JKL26" s="877"/>
      <c r="JKM26" s="877"/>
      <c r="JKN26" s="877"/>
      <c r="JKO26" s="877"/>
      <c r="JKP26" s="877"/>
      <c r="JKQ26" s="877"/>
      <c r="JKR26" s="877"/>
      <c r="JKS26" s="877"/>
      <c r="JKT26" s="877"/>
      <c r="JKU26" s="877"/>
      <c r="JKV26" s="877"/>
      <c r="JKW26" s="877"/>
      <c r="JKX26" s="877"/>
      <c r="JKY26" s="877"/>
      <c r="JKZ26" s="877"/>
      <c r="JLA26" s="877"/>
      <c r="JLB26" s="877"/>
      <c r="JLC26" s="877"/>
      <c r="JLD26" s="877"/>
      <c r="JLE26" s="877"/>
      <c r="JLF26" s="877"/>
      <c r="JLG26" s="877"/>
      <c r="JLH26" s="877"/>
      <c r="JLI26" s="877"/>
      <c r="JLJ26" s="877"/>
      <c r="JLK26" s="877"/>
      <c r="JLL26" s="877"/>
      <c r="JLM26" s="877"/>
      <c r="JLN26" s="877"/>
      <c r="JLO26" s="877"/>
      <c r="JLP26" s="877"/>
      <c r="JLQ26" s="877"/>
      <c r="JLR26" s="877"/>
      <c r="JLS26" s="877"/>
      <c r="JLT26" s="877"/>
      <c r="JLU26" s="877"/>
      <c r="JLV26" s="877"/>
      <c r="JLW26" s="877"/>
      <c r="JLX26" s="877"/>
      <c r="JLY26" s="877"/>
      <c r="JLZ26" s="877"/>
      <c r="JMA26" s="877"/>
      <c r="JMB26" s="877"/>
      <c r="JMC26" s="877"/>
      <c r="JMD26" s="877"/>
      <c r="JME26" s="877"/>
      <c r="JMF26" s="877"/>
      <c r="JMG26" s="877"/>
      <c r="JMH26" s="877"/>
      <c r="JMI26" s="877"/>
      <c r="JMJ26" s="877"/>
      <c r="JMK26" s="877"/>
      <c r="JML26" s="877"/>
      <c r="JMM26" s="877"/>
      <c r="JMN26" s="877"/>
      <c r="JMO26" s="877"/>
      <c r="JMP26" s="877"/>
      <c r="JMQ26" s="877"/>
      <c r="JMR26" s="877"/>
      <c r="JMS26" s="877"/>
      <c r="JMT26" s="877"/>
      <c r="JMU26" s="877"/>
      <c r="JMV26" s="877"/>
      <c r="JMW26" s="877"/>
      <c r="JMX26" s="877"/>
      <c r="JMY26" s="877"/>
      <c r="JMZ26" s="877"/>
      <c r="JNA26" s="877"/>
      <c r="JNB26" s="877"/>
      <c r="JNC26" s="877"/>
      <c r="JND26" s="877"/>
      <c r="JNE26" s="877"/>
      <c r="JNF26" s="877"/>
      <c r="JNG26" s="877"/>
      <c r="JNH26" s="877"/>
      <c r="JNI26" s="877"/>
      <c r="JNJ26" s="877"/>
      <c r="JNK26" s="877"/>
      <c r="JNL26" s="877"/>
      <c r="JNM26" s="877"/>
      <c r="JNN26" s="877"/>
      <c r="JNO26" s="877"/>
      <c r="JNP26" s="877"/>
      <c r="JNQ26" s="877"/>
      <c r="JNR26" s="877"/>
      <c r="JNS26" s="877"/>
      <c r="JNT26" s="877"/>
      <c r="JNU26" s="877"/>
      <c r="JNV26" s="877"/>
      <c r="JNW26" s="877"/>
      <c r="JNX26" s="877"/>
      <c r="JNY26" s="877"/>
      <c r="JNZ26" s="877"/>
      <c r="JOA26" s="877"/>
      <c r="JOB26" s="877"/>
      <c r="JOC26" s="877"/>
      <c r="JOD26" s="877"/>
      <c r="JOE26" s="877"/>
      <c r="JOF26" s="877"/>
      <c r="JOG26" s="877"/>
      <c r="JOH26" s="877"/>
      <c r="JOI26" s="877"/>
      <c r="JOJ26" s="877"/>
      <c r="JOK26" s="877"/>
      <c r="JOL26" s="877"/>
      <c r="JOM26" s="877"/>
      <c r="JON26" s="877"/>
      <c r="JOO26" s="877"/>
      <c r="JOP26" s="877"/>
      <c r="JOQ26" s="877"/>
      <c r="JOR26" s="877"/>
      <c r="JOS26" s="877"/>
      <c r="JOT26" s="877"/>
      <c r="JOU26" s="877"/>
      <c r="JOV26" s="877"/>
      <c r="JOW26" s="877"/>
      <c r="JOX26" s="877"/>
      <c r="JOY26" s="877"/>
      <c r="JOZ26" s="877"/>
      <c r="JPA26" s="877"/>
      <c r="JPB26" s="877"/>
      <c r="JPC26" s="877"/>
      <c r="JPD26" s="877"/>
      <c r="JPE26" s="877"/>
      <c r="JPF26" s="877"/>
      <c r="JPG26" s="877"/>
      <c r="JPH26" s="877"/>
      <c r="JPI26" s="877"/>
      <c r="JPJ26" s="877"/>
      <c r="JPK26" s="877"/>
      <c r="JPL26" s="877"/>
      <c r="JPM26" s="877"/>
      <c r="JPN26" s="877"/>
      <c r="JPO26" s="877"/>
      <c r="JPP26" s="877"/>
      <c r="JPQ26" s="877"/>
      <c r="JPR26" s="877"/>
      <c r="JPS26" s="877"/>
      <c r="JPT26" s="877"/>
      <c r="JPU26" s="877"/>
      <c r="JPV26" s="877"/>
      <c r="JPW26" s="877"/>
      <c r="JPX26" s="877"/>
      <c r="JPY26" s="877"/>
      <c r="JPZ26" s="877"/>
      <c r="JQA26" s="877"/>
      <c r="JQB26" s="877"/>
      <c r="JQC26" s="877"/>
      <c r="JQD26" s="877"/>
      <c r="JQE26" s="877"/>
      <c r="JQF26" s="877"/>
      <c r="JQG26" s="877"/>
      <c r="JQH26" s="877"/>
      <c r="JQI26" s="877"/>
      <c r="JQJ26" s="877"/>
      <c r="JQK26" s="877"/>
      <c r="JQL26" s="877"/>
      <c r="JQM26" s="877"/>
      <c r="JQN26" s="877"/>
      <c r="JQO26" s="877"/>
      <c r="JQP26" s="877"/>
      <c r="JQQ26" s="877"/>
      <c r="JQR26" s="877"/>
      <c r="JQS26" s="877"/>
      <c r="JQT26" s="877"/>
      <c r="JQU26" s="877"/>
      <c r="JQV26" s="877"/>
      <c r="JQW26" s="877"/>
      <c r="JQX26" s="877"/>
      <c r="JQY26" s="877"/>
      <c r="JQZ26" s="877"/>
      <c r="JRA26" s="877"/>
      <c r="JRB26" s="877"/>
      <c r="JRC26" s="877"/>
      <c r="JRD26" s="877"/>
      <c r="JRE26" s="877"/>
      <c r="JRF26" s="877"/>
      <c r="JRG26" s="877"/>
      <c r="JRH26" s="877"/>
      <c r="JRI26" s="877"/>
      <c r="JRJ26" s="877"/>
      <c r="JRK26" s="877"/>
      <c r="JRL26" s="877"/>
      <c r="JRM26" s="877"/>
      <c r="JRN26" s="877"/>
      <c r="JRO26" s="877"/>
      <c r="JRP26" s="877"/>
      <c r="JRQ26" s="877"/>
      <c r="JRR26" s="877"/>
      <c r="JRS26" s="877"/>
      <c r="JRT26" s="877"/>
      <c r="JRU26" s="877"/>
      <c r="JRV26" s="877"/>
      <c r="JRW26" s="877"/>
      <c r="JRX26" s="877"/>
      <c r="JRY26" s="877"/>
      <c r="JRZ26" s="877"/>
      <c r="JSA26" s="877"/>
      <c r="JSB26" s="877"/>
      <c r="JSC26" s="877"/>
      <c r="JSD26" s="877"/>
      <c r="JSE26" s="877"/>
      <c r="JSF26" s="877"/>
      <c r="JSG26" s="877"/>
      <c r="JSH26" s="877"/>
      <c r="JSI26" s="877"/>
      <c r="JSJ26" s="877"/>
      <c r="JSK26" s="877"/>
      <c r="JSL26" s="877"/>
      <c r="JSM26" s="877"/>
      <c r="JSN26" s="877"/>
      <c r="JSO26" s="877"/>
      <c r="JSP26" s="877"/>
      <c r="JSQ26" s="877"/>
      <c r="JSR26" s="877"/>
      <c r="JSS26" s="877"/>
      <c r="JST26" s="877"/>
      <c r="JSU26" s="877"/>
      <c r="JSV26" s="877"/>
      <c r="JSW26" s="877"/>
      <c r="JSX26" s="877"/>
      <c r="JSY26" s="877"/>
      <c r="JSZ26" s="877"/>
      <c r="JTA26" s="877"/>
      <c r="JTB26" s="877"/>
      <c r="JTC26" s="877"/>
      <c r="JTD26" s="877"/>
      <c r="JTE26" s="877"/>
      <c r="JTF26" s="877"/>
      <c r="JTG26" s="877"/>
      <c r="JTH26" s="877"/>
      <c r="JTI26" s="877"/>
      <c r="JTJ26" s="877"/>
      <c r="JTK26" s="877"/>
      <c r="JTL26" s="877"/>
      <c r="JTM26" s="877"/>
      <c r="JTN26" s="877"/>
      <c r="JTO26" s="877"/>
      <c r="JTP26" s="877"/>
      <c r="JTQ26" s="877"/>
      <c r="JTR26" s="877"/>
      <c r="JTS26" s="877"/>
      <c r="JTT26" s="877"/>
      <c r="JTU26" s="877"/>
      <c r="JTV26" s="877"/>
      <c r="JTW26" s="877"/>
      <c r="JTX26" s="877"/>
      <c r="JTY26" s="877"/>
      <c r="JTZ26" s="877"/>
      <c r="JUA26" s="877"/>
      <c r="JUB26" s="877"/>
      <c r="JUC26" s="877"/>
      <c r="JUD26" s="877"/>
      <c r="JUE26" s="877"/>
      <c r="JUF26" s="877"/>
      <c r="JUG26" s="877"/>
      <c r="JUH26" s="877"/>
      <c r="JUI26" s="877"/>
      <c r="JUJ26" s="877"/>
      <c r="JUK26" s="877"/>
      <c r="JUL26" s="877"/>
      <c r="JUM26" s="877"/>
      <c r="JUN26" s="877"/>
      <c r="JUO26" s="877"/>
      <c r="JUP26" s="877"/>
      <c r="JUQ26" s="877"/>
      <c r="JUR26" s="877"/>
      <c r="JUS26" s="877"/>
      <c r="JUT26" s="877"/>
      <c r="JUU26" s="877"/>
      <c r="JUV26" s="877"/>
      <c r="JUW26" s="877"/>
      <c r="JUX26" s="877"/>
      <c r="JUY26" s="877"/>
      <c r="JUZ26" s="877"/>
      <c r="JVA26" s="877"/>
      <c r="JVB26" s="877"/>
      <c r="JVC26" s="877"/>
      <c r="JVD26" s="877"/>
      <c r="JVE26" s="877"/>
      <c r="JVF26" s="877"/>
      <c r="JVG26" s="877"/>
      <c r="JVH26" s="877"/>
      <c r="JVI26" s="877"/>
      <c r="JVJ26" s="877"/>
      <c r="JVK26" s="877"/>
      <c r="JVL26" s="877"/>
      <c r="JVM26" s="877"/>
      <c r="JVN26" s="877"/>
      <c r="JVO26" s="877"/>
      <c r="JVP26" s="877"/>
      <c r="JVQ26" s="877"/>
      <c r="JVR26" s="877"/>
      <c r="JVS26" s="877"/>
      <c r="JVT26" s="877"/>
      <c r="JVU26" s="877"/>
      <c r="JVV26" s="877"/>
      <c r="JVW26" s="877"/>
      <c r="JVX26" s="877"/>
      <c r="JVY26" s="877"/>
      <c r="JVZ26" s="877"/>
      <c r="JWA26" s="877"/>
      <c r="JWB26" s="877"/>
      <c r="JWC26" s="877"/>
      <c r="JWD26" s="877"/>
      <c r="JWE26" s="877"/>
      <c r="JWF26" s="877"/>
      <c r="JWG26" s="877"/>
      <c r="JWH26" s="877"/>
      <c r="JWI26" s="877"/>
      <c r="JWJ26" s="877"/>
      <c r="JWK26" s="877"/>
      <c r="JWL26" s="877"/>
      <c r="JWM26" s="877"/>
      <c r="JWN26" s="877"/>
      <c r="JWO26" s="877"/>
      <c r="JWP26" s="877"/>
      <c r="JWQ26" s="877"/>
      <c r="JWR26" s="877"/>
      <c r="JWS26" s="877"/>
      <c r="JWT26" s="877"/>
      <c r="JWU26" s="877"/>
      <c r="JWV26" s="877"/>
      <c r="JWW26" s="877"/>
      <c r="JWX26" s="877"/>
      <c r="JWY26" s="877"/>
      <c r="JWZ26" s="877"/>
      <c r="JXA26" s="877"/>
      <c r="JXB26" s="877"/>
      <c r="JXC26" s="877"/>
      <c r="JXD26" s="877"/>
      <c r="JXE26" s="877"/>
      <c r="JXF26" s="877"/>
      <c r="JXG26" s="877"/>
      <c r="JXH26" s="877"/>
      <c r="JXI26" s="877"/>
      <c r="JXJ26" s="877"/>
      <c r="JXK26" s="877"/>
      <c r="JXL26" s="877"/>
      <c r="JXM26" s="877"/>
      <c r="JXN26" s="877"/>
      <c r="JXO26" s="877"/>
      <c r="JXP26" s="877"/>
      <c r="JXQ26" s="877"/>
      <c r="JXR26" s="877"/>
      <c r="JXS26" s="877"/>
      <c r="JXT26" s="877"/>
      <c r="JXU26" s="877"/>
      <c r="JXV26" s="877"/>
      <c r="JXW26" s="877"/>
      <c r="JXX26" s="877"/>
      <c r="JXY26" s="877"/>
      <c r="JXZ26" s="877"/>
      <c r="JYA26" s="877"/>
      <c r="JYB26" s="877"/>
      <c r="JYC26" s="877"/>
      <c r="JYD26" s="877"/>
      <c r="JYE26" s="877"/>
      <c r="JYF26" s="877"/>
      <c r="JYG26" s="877"/>
      <c r="JYH26" s="877"/>
      <c r="JYI26" s="877"/>
      <c r="JYJ26" s="877"/>
      <c r="JYK26" s="877"/>
      <c r="JYL26" s="877"/>
      <c r="JYM26" s="877"/>
      <c r="JYN26" s="877"/>
      <c r="JYO26" s="877"/>
      <c r="JYP26" s="877"/>
      <c r="JYQ26" s="877"/>
      <c r="JYR26" s="877"/>
      <c r="JYS26" s="877"/>
      <c r="JYT26" s="877"/>
      <c r="JYU26" s="877"/>
      <c r="JYV26" s="877"/>
      <c r="JYW26" s="877"/>
      <c r="JYX26" s="877"/>
      <c r="JYY26" s="877"/>
      <c r="JYZ26" s="877"/>
      <c r="JZA26" s="877"/>
      <c r="JZB26" s="877"/>
      <c r="JZC26" s="877"/>
      <c r="JZD26" s="877"/>
      <c r="JZE26" s="877"/>
      <c r="JZF26" s="877"/>
      <c r="JZG26" s="877"/>
      <c r="JZH26" s="877"/>
      <c r="JZI26" s="877"/>
      <c r="JZJ26" s="877"/>
      <c r="JZK26" s="877"/>
      <c r="JZL26" s="877"/>
      <c r="JZM26" s="877"/>
      <c r="JZN26" s="877"/>
      <c r="JZO26" s="877"/>
      <c r="JZP26" s="877"/>
      <c r="JZQ26" s="877"/>
      <c r="JZR26" s="877"/>
      <c r="JZS26" s="877"/>
      <c r="JZT26" s="877"/>
      <c r="JZU26" s="877"/>
      <c r="JZV26" s="877"/>
      <c r="JZW26" s="877"/>
      <c r="JZX26" s="877"/>
      <c r="JZY26" s="877"/>
      <c r="JZZ26" s="877"/>
      <c r="KAA26" s="877"/>
      <c r="KAB26" s="877"/>
      <c r="KAC26" s="877"/>
      <c r="KAD26" s="877"/>
      <c r="KAE26" s="877"/>
      <c r="KAF26" s="877"/>
      <c r="KAG26" s="877"/>
      <c r="KAH26" s="877"/>
      <c r="KAI26" s="877"/>
      <c r="KAJ26" s="877"/>
      <c r="KAK26" s="877"/>
      <c r="KAL26" s="877"/>
      <c r="KAM26" s="877"/>
      <c r="KAN26" s="877"/>
      <c r="KAO26" s="877"/>
      <c r="KAP26" s="877"/>
      <c r="KAQ26" s="877"/>
      <c r="KAR26" s="877"/>
      <c r="KAS26" s="877"/>
      <c r="KAT26" s="877"/>
      <c r="KAU26" s="877"/>
      <c r="KAV26" s="877"/>
      <c r="KAW26" s="877"/>
      <c r="KAX26" s="877"/>
      <c r="KAY26" s="877"/>
      <c r="KAZ26" s="877"/>
      <c r="KBA26" s="877"/>
      <c r="KBB26" s="877"/>
      <c r="KBC26" s="877"/>
      <c r="KBD26" s="877"/>
      <c r="KBE26" s="877"/>
      <c r="KBF26" s="877"/>
      <c r="KBG26" s="877"/>
      <c r="KBH26" s="877"/>
      <c r="KBI26" s="877"/>
      <c r="KBJ26" s="877"/>
      <c r="KBK26" s="877"/>
      <c r="KBL26" s="877"/>
      <c r="KBM26" s="877"/>
      <c r="KBN26" s="877"/>
      <c r="KBO26" s="877"/>
      <c r="KBP26" s="877"/>
      <c r="KBQ26" s="877"/>
      <c r="KBR26" s="877"/>
      <c r="KBS26" s="877"/>
      <c r="KBT26" s="877"/>
      <c r="KBU26" s="877"/>
      <c r="KBV26" s="877"/>
      <c r="KBW26" s="877"/>
      <c r="KBX26" s="877"/>
      <c r="KBY26" s="877"/>
      <c r="KBZ26" s="877"/>
      <c r="KCA26" s="877"/>
      <c r="KCB26" s="877"/>
      <c r="KCC26" s="877"/>
      <c r="KCD26" s="877"/>
      <c r="KCE26" s="877"/>
      <c r="KCF26" s="877"/>
      <c r="KCG26" s="877"/>
      <c r="KCH26" s="877"/>
      <c r="KCI26" s="877"/>
      <c r="KCJ26" s="877"/>
      <c r="KCK26" s="877"/>
      <c r="KCL26" s="877"/>
      <c r="KCM26" s="877"/>
      <c r="KCN26" s="877"/>
      <c r="KCO26" s="877"/>
      <c r="KCP26" s="877"/>
      <c r="KCQ26" s="877"/>
      <c r="KCR26" s="877"/>
      <c r="KCS26" s="877"/>
      <c r="KCT26" s="877"/>
      <c r="KCU26" s="877"/>
      <c r="KCV26" s="877"/>
      <c r="KCW26" s="877"/>
      <c r="KCX26" s="877"/>
      <c r="KCY26" s="877"/>
      <c r="KCZ26" s="877"/>
      <c r="KDA26" s="877"/>
      <c r="KDB26" s="877"/>
      <c r="KDC26" s="877"/>
      <c r="KDD26" s="877"/>
      <c r="KDE26" s="877"/>
      <c r="KDF26" s="877"/>
      <c r="KDG26" s="877"/>
      <c r="KDH26" s="877"/>
      <c r="KDI26" s="877"/>
      <c r="KDJ26" s="877"/>
      <c r="KDK26" s="877"/>
      <c r="KDL26" s="877"/>
      <c r="KDM26" s="877"/>
      <c r="KDN26" s="877"/>
      <c r="KDO26" s="877"/>
      <c r="KDP26" s="877"/>
      <c r="KDQ26" s="877"/>
      <c r="KDR26" s="877"/>
      <c r="KDS26" s="877"/>
      <c r="KDT26" s="877"/>
      <c r="KDU26" s="877"/>
      <c r="KDV26" s="877"/>
      <c r="KDW26" s="877"/>
      <c r="KDX26" s="877"/>
      <c r="KDY26" s="877"/>
      <c r="KDZ26" s="877"/>
      <c r="KEA26" s="877"/>
      <c r="KEB26" s="877"/>
      <c r="KEC26" s="877"/>
      <c r="KED26" s="877"/>
      <c r="KEE26" s="877"/>
      <c r="KEF26" s="877"/>
      <c r="KEG26" s="877"/>
      <c r="KEH26" s="877"/>
      <c r="KEI26" s="877"/>
      <c r="KEJ26" s="877"/>
      <c r="KEK26" s="877"/>
      <c r="KEL26" s="877"/>
      <c r="KEM26" s="877"/>
      <c r="KEN26" s="877"/>
      <c r="KEO26" s="877"/>
      <c r="KEP26" s="877"/>
      <c r="KEQ26" s="877"/>
      <c r="KER26" s="877"/>
      <c r="KES26" s="877"/>
      <c r="KET26" s="877"/>
      <c r="KEU26" s="877"/>
      <c r="KEV26" s="877"/>
      <c r="KEW26" s="877"/>
      <c r="KEX26" s="877"/>
      <c r="KEY26" s="877"/>
      <c r="KEZ26" s="877"/>
      <c r="KFA26" s="877"/>
      <c r="KFB26" s="877"/>
      <c r="KFC26" s="877"/>
      <c r="KFD26" s="877"/>
      <c r="KFE26" s="877"/>
      <c r="KFF26" s="877"/>
      <c r="KFG26" s="877"/>
      <c r="KFH26" s="877"/>
      <c r="KFI26" s="877"/>
      <c r="KFJ26" s="877"/>
      <c r="KFK26" s="877"/>
      <c r="KFL26" s="877"/>
      <c r="KFM26" s="877"/>
      <c r="KFN26" s="877"/>
      <c r="KFO26" s="877"/>
      <c r="KFP26" s="877"/>
      <c r="KFQ26" s="877"/>
      <c r="KFR26" s="877"/>
      <c r="KFS26" s="877"/>
      <c r="KFT26" s="877"/>
      <c r="KFU26" s="877"/>
      <c r="KFV26" s="877"/>
      <c r="KFW26" s="877"/>
      <c r="KFX26" s="877"/>
      <c r="KFY26" s="877"/>
      <c r="KFZ26" s="877"/>
      <c r="KGA26" s="877"/>
      <c r="KGB26" s="877"/>
      <c r="KGC26" s="877"/>
      <c r="KGD26" s="877"/>
      <c r="KGE26" s="877"/>
      <c r="KGF26" s="877"/>
      <c r="KGG26" s="877"/>
      <c r="KGH26" s="877"/>
      <c r="KGI26" s="877"/>
      <c r="KGJ26" s="877"/>
      <c r="KGK26" s="877"/>
      <c r="KGL26" s="877"/>
      <c r="KGM26" s="877"/>
      <c r="KGN26" s="877"/>
      <c r="KGO26" s="877"/>
      <c r="KGP26" s="877"/>
      <c r="KGQ26" s="877"/>
      <c r="KGR26" s="877"/>
      <c r="KGS26" s="877"/>
      <c r="KGT26" s="877"/>
      <c r="KGU26" s="877"/>
      <c r="KGV26" s="877"/>
      <c r="KGW26" s="877"/>
      <c r="KGX26" s="877"/>
      <c r="KGY26" s="877"/>
      <c r="KGZ26" s="877"/>
      <c r="KHA26" s="877"/>
      <c r="KHB26" s="877"/>
      <c r="KHC26" s="877"/>
      <c r="KHD26" s="877"/>
      <c r="KHE26" s="877"/>
      <c r="KHF26" s="877"/>
      <c r="KHG26" s="877"/>
      <c r="KHH26" s="877"/>
      <c r="KHI26" s="877"/>
      <c r="KHJ26" s="877"/>
      <c r="KHK26" s="877"/>
      <c r="KHL26" s="877"/>
      <c r="KHM26" s="877"/>
      <c r="KHN26" s="877"/>
      <c r="KHO26" s="877"/>
      <c r="KHP26" s="877"/>
      <c r="KHQ26" s="877"/>
      <c r="KHR26" s="877"/>
      <c r="KHS26" s="877"/>
      <c r="KHT26" s="877"/>
      <c r="KHU26" s="877"/>
      <c r="KHV26" s="877"/>
      <c r="KHW26" s="877"/>
      <c r="KHX26" s="877"/>
      <c r="KHY26" s="877"/>
      <c r="KHZ26" s="877"/>
      <c r="KIA26" s="877"/>
      <c r="KIB26" s="877"/>
      <c r="KIC26" s="877"/>
      <c r="KID26" s="877"/>
      <c r="KIE26" s="877"/>
      <c r="KIF26" s="877"/>
      <c r="KIG26" s="877"/>
      <c r="KIH26" s="877"/>
      <c r="KII26" s="877"/>
      <c r="KIJ26" s="877"/>
      <c r="KIK26" s="877"/>
      <c r="KIL26" s="877"/>
      <c r="KIM26" s="877"/>
      <c r="KIN26" s="877"/>
      <c r="KIO26" s="877"/>
      <c r="KIP26" s="877"/>
      <c r="KIQ26" s="877"/>
      <c r="KIR26" s="877"/>
      <c r="KIS26" s="877"/>
      <c r="KIT26" s="877"/>
      <c r="KIU26" s="877"/>
      <c r="KIV26" s="877"/>
      <c r="KIW26" s="877"/>
      <c r="KIX26" s="877"/>
      <c r="KIY26" s="877"/>
      <c r="KIZ26" s="877"/>
      <c r="KJA26" s="877"/>
      <c r="KJB26" s="877"/>
      <c r="KJC26" s="877"/>
      <c r="KJD26" s="877"/>
      <c r="KJE26" s="877"/>
      <c r="KJF26" s="877"/>
      <c r="KJG26" s="877"/>
      <c r="KJH26" s="877"/>
      <c r="KJI26" s="877"/>
      <c r="KJJ26" s="877"/>
      <c r="KJK26" s="877"/>
      <c r="KJL26" s="877"/>
      <c r="KJM26" s="877"/>
      <c r="KJN26" s="877"/>
      <c r="KJO26" s="877"/>
      <c r="KJP26" s="877"/>
      <c r="KJQ26" s="877"/>
      <c r="KJR26" s="877"/>
      <c r="KJS26" s="877"/>
      <c r="KJT26" s="877"/>
      <c r="KJU26" s="877"/>
      <c r="KJV26" s="877"/>
      <c r="KJW26" s="877"/>
      <c r="KJX26" s="877"/>
      <c r="KJY26" s="877"/>
      <c r="KJZ26" s="877"/>
      <c r="KKA26" s="877"/>
      <c r="KKB26" s="877"/>
      <c r="KKC26" s="877"/>
      <c r="KKD26" s="877"/>
      <c r="KKE26" s="877"/>
      <c r="KKF26" s="877"/>
      <c r="KKG26" s="877"/>
      <c r="KKH26" s="877"/>
      <c r="KKI26" s="877"/>
      <c r="KKJ26" s="877"/>
      <c r="KKK26" s="877"/>
      <c r="KKL26" s="877"/>
      <c r="KKM26" s="877"/>
      <c r="KKN26" s="877"/>
      <c r="KKO26" s="877"/>
      <c r="KKP26" s="877"/>
      <c r="KKQ26" s="877"/>
      <c r="KKR26" s="877"/>
      <c r="KKS26" s="877"/>
      <c r="KKT26" s="877"/>
      <c r="KKU26" s="877"/>
      <c r="KKV26" s="877"/>
      <c r="KKW26" s="877"/>
      <c r="KKX26" s="877"/>
      <c r="KKY26" s="877"/>
      <c r="KKZ26" s="877"/>
      <c r="KLA26" s="877"/>
      <c r="KLB26" s="877"/>
      <c r="KLC26" s="877"/>
      <c r="KLD26" s="877"/>
      <c r="KLE26" s="877"/>
      <c r="KLF26" s="877"/>
      <c r="KLG26" s="877"/>
      <c r="KLH26" s="877"/>
      <c r="KLI26" s="877"/>
      <c r="KLJ26" s="877"/>
      <c r="KLK26" s="877"/>
      <c r="KLL26" s="877"/>
      <c r="KLM26" s="877"/>
      <c r="KLN26" s="877"/>
      <c r="KLO26" s="877"/>
      <c r="KLP26" s="877"/>
      <c r="KLQ26" s="877"/>
      <c r="KLR26" s="877"/>
      <c r="KLS26" s="877"/>
      <c r="KLT26" s="877"/>
      <c r="KLU26" s="877"/>
      <c r="KLV26" s="877"/>
      <c r="KLW26" s="877"/>
      <c r="KLX26" s="877"/>
      <c r="KLY26" s="877"/>
      <c r="KLZ26" s="877"/>
      <c r="KMA26" s="877"/>
      <c r="KMB26" s="877"/>
      <c r="KMC26" s="877"/>
      <c r="KMD26" s="877"/>
      <c r="KME26" s="877"/>
      <c r="KMF26" s="877"/>
      <c r="KMG26" s="877"/>
      <c r="KMH26" s="877"/>
      <c r="KMI26" s="877"/>
      <c r="KMJ26" s="877"/>
      <c r="KMK26" s="877"/>
      <c r="KML26" s="877"/>
      <c r="KMM26" s="877"/>
      <c r="KMN26" s="877"/>
      <c r="KMO26" s="877"/>
      <c r="KMP26" s="877"/>
      <c r="KMQ26" s="877"/>
      <c r="KMR26" s="877"/>
      <c r="KMS26" s="877"/>
      <c r="KMT26" s="877"/>
      <c r="KMU26" s="877"/>
      <c r="KMV26" s="877"/>
      <c r="KMW26" s="877"/>
      <c r="KMX26" s="877"/>
      <c r="KMY26" s="877"/>
      <c r="KMZ26" s="877"/>
      <c r="KNA26" s="877"/>
      <c r="KNB26" s="877"/>
      <c r="KNC26" s="877"/>
      <c r="KND26" s="877"/>
      <c r="KNE26" s="877"/>
      <c r="KNF26" s="877"/>
      <c r="KNG26" s="877"/>
      <c r="KNH26" s="877"/>
      <c r="KNI26" s="877"/>
      <c r="KNJ26" s="877"/>
      <c r="KNK26" s="877"/>
      <c r="KNL26" s="877"/>
      <c r="KNM26" s="877"/>
      <c r="KNN26" s="877"/>
      <c r="KNO26" s="877"/>
      <c r="KNP26" s="877"/>
      <c r="KNQ26" s="877"/>
      <c r="KNR26" s="877"/>
      <c r="KNS26" s="877"/>
      <c r="KNT26" s="877"/>
      <c r="KNU26" s="877"/>
      <c r="KNV26" s="877"/>
      <c r="KNW26" s="877"/>
      <c r="KNX26" s="877"/>
      <c r="KNY26" s="877"/>
      <c r="KNZ26" s="877"/>
      <c r="KOA26" s="877"/>
      <c r="KOB26" s="877"/>
      <c r="KOC26" s="877"/>
      <c r="KOD26" s="877"/>
      <c r="KOE26" s="877"/>
      <c r="KOF26" s="877"/>
      <c r="KOG26" s="877"/>
      <c r="KOH26" s="877"/>
      <c r="KOI26" s="877"/>
      <c r="KOJ26" s="877"/>
      <c r="KOK26" s="877"/>
      <c r="KOL26" s="877"/>
      <c r="KOM26" s="877"/>
      <c r="KON26" s="877"/>
      <c r="KOO26" s="877"/>
      <c r="KOP26" s="877"/>
      <c r="KOQ26" s="877"/>
      <c r="KOR26" s="877"/>
      <c r="KOS26" s="877"/>
      <c r="KOT26" s="877"/>
      <c r="KOU26" s="877"/>
      <c r="KOV26" s="877"/>
      <c r="KOW26" s="877"/>
      <c r="KOX26" s="877"/>
      <c r="KOY26" s="877"/>
      <c r="KOZ26" s="877"/>
      <c r="KPA26" s="877"/>
      <c r="KPB26" s="877"/>
      <c r="KPC26" s="877"/>
      <c r="KPD26" s="877"/>
      <c r="KPE26" s="877"/>
      <c r="KPF26" s="877"/>
      <c r="KPG26" s="877"/>
      <c r="KPH26" s="877"/>
      <c r="KPI26" s="877"/>
      <c r="KPJ26" s="877"/>
      <c r="KPK26" s="877"/>
      <c r="KPL26" s="877"/>
      <c r="KPM26" s="877"/>
      <c r="KPN26" s="877"/>
      <c r="KPO26" s="877"/>
      <c r="KPP26" s="877"/>
      <c r="KPQ26" s="877"/>
      <c r="KPR26" s="877"/>
      <c r="KPS26" s="877"/>
      <c r="KPT26" s="877"/>
      <c r="KPU26" s="877"/>
      <c r="KPV26" s="877"/>
      <c r="KPW26" s="877"/>
      <c r="KPX26" s="877"/>
      <c r="KPY26" s="877"/>
      <c r="KPZ26" s="877"/>
      <c r="KQA26" s="877"/>
      <c r="KQB26" s="877"/>
      <c r="KQC26" s="877"/>
      <c r="KQD26" s="877"/>
      <c r="KQE26" s="877"/>
      <c r="KQF26" s="877"/>
      <c r="KQG26" s="877"/>
      <c r="KQH26" s="877"/>
      <c r="KQI26" s="877"/>
      <c r="KQJ26" s="877"/>
      <c r="KQK26" s="877"/>
      <c r="KQL26" s="877"/>
      <c r="KQM26" s="877"/>
      <c r="KQN26" s="877"/>
      <c r="KQO26" s="877"/>
      <c r="KQP26" s="877"/>
      <c r="KQQ26" s="877"/>
      <c r="KQR26" s="877"/>
      <c r="KQS26" s="877"/>
      <c r="KQT26" s="877"/>
      <c r="KQU26" s="877"/>
      <c r="KQV26" s="877"/>
      <c r="KQW26" s="877"/>
      <c r="KQX26" s="877"/>
      <c r="KQY26" s="877"/>
      <c r="KQZ26" s="877"/>
      <c r="KRA26" s="877"/>
      <c r="KRB26" s="877"/>
      <c r="KRC26" s="877"/>
      <c r="KRD26" s="877"/>
      <c r="KRE26" s="877"/>
      <c r="KRF26" s="877"/>
      <c r="KRG26" s="877"/>
      <c r="KRH26" s="877"/>
      <c r="KRI26" s="877"/>
      <c r="KRJ26" s="877"/>
      <c r="KRK26" s="877"/>
      <c r="KRL26" s="877"/>
      <c r="KRM26" s="877"/>
      <c r="KRN26" s="877"/>
      <c r="KRO26" s="877"/>
      <c r="KRP26" s="877"/>
      <c r="KRQ26" s="877"/>
      <c r="KRR26" s="877"/>
      <c r="KRS26" s="877"/>
      <c r="KRT26" s="877"/>
      <c r="KRU26" s="877"/>
      <c r="KRV26" s="877"/>
      <c r="KRW26" s="877"/>
      <c r="KRX26" s="877"/>
      <c r="KRY26" s="877"/>
      <c r="KRZ26" s="877"/>
      <c r="KSA26" s="877"/>
      <c r="KSB26" s="877"/>
      <c r="KSC26" s="877"/>
      <c r="KSD26" s="877"/>
      <c r="KSE26" s="877"/>
      <c r="KSF26" s="877"/>
      <c r="KSG26" s="877"/>
      <c r="KSH26" s="877"/>
      <c r="KSI26" s="877"/>
      <c r="KSJ26" s="877"/>
      <c r="KSK26" s="877"/>
      <c r="KSL26" s="877"/>
      <c r="KSM26" s="877"/>
      <c r="KSN26" s="877"/>
      <c r="KSO26" s="877"/>
      <c r="KSP26" s="877"/>
      <c r="KSQ26" s="877"/>
      <c r="KSR26" s="877"/>
      <c r="KSS26" s="877"/>
      <c r="KST26" s="877"/>
      <c r="KSU26" s="877"/>
      <c r="KSV26" s="877"/>
      <c r="KSW26" s="877"/>
      <c r="KSX26" s="877"/>
      <c r="KSY26" s="877"/>
      <c r="KSZ26" s="877"/>
      <c r="KTA26" s="877"/>
      <c r="KTB26" s="877"/>
      <c r="KTC26" s="877"/>
      <c r="KTD26" s="877"/>
      <c r="KTE26" s="877"/>
      <c r="KTF26" s="877"/>
      <c r="KTG26" s="877"/>
      <c r="KTH26" s="877"/>
      <c r="KTI26" s="877"/>
      <c r="KTJ26" s="877"/>
      <c r="KTK26" s="877"/>
      <c r="KTL26" s="877"/>
      <c r="KTM26" s="877"/>
      <c r="KTN26" s="877"/>
      <c r="KTO26" s="877"/>
      <c r="KTP26" s="877"/>
      <c r="KTQ26" s="877"/>
      <c r="KTR26" s="877"/>
      <c r="KTS26" s="877"/>
      <c r="KTT26" s="877"/>
      <c r="KTU26" s="877"/>
      <c r="KTV26" s="877"/>
      <c r="KTW26" s="877"/>
      <c r="KTX26" s="877"/>
      <c r="KTY26" s="877"/>
      <c r="KTZ26" s="877"/>
      <c r="KUA26" s="877"/>
      <c r="KUB26" s="877"/>
      <c r="KUC26" s="877"/>
      <c r="KUD26" s="877"/>
      <c r="KUE26" s="877"/>
      <c r="KUF26" s="877"/>
      <c r="KUG26" s="877"/>
      <c r="KUH26" s="877"/>
      <c r="KUI26" s="877"/>
      <c r="KUJ26" s="877"/>
      <c r="KUK26" s="877"/>
      <c r="KUL26" s="877"/>
      <c r="KUM26" s="877"/>
      <c r="KUN26" s="877"/>
      <c r="KUO26" s="877"/>
      <c r="KUP26" s="877"/>
      <c r="KUQ26" s="877"/>
      <c r="KUR26" s="877"/>
      <c r="KUS26" s="877"/>
      <c r="KUT26" s="877"/>
      <c r="KUU26" s="877"/>
      <c r="KUV26" s="877"/>
      <c r="KUW26" s="877"/>
      <c r="KUX26" s="877"/>
      <c r="KUY26" s="877"/>
      <c r="KUZ26" s="877"/>
      <c r="KVA26" s="877"/>
      <c r="KVB26" s="877"/>
      <c r="KVC26" s="877"/>
      <c r="KVD26" s="877"/>
      <c r="KVE26" s="877"/>
      <c r="KVF26" s="877"/>
      <c r="KVG26" s="877"/>
      <c r="KVH26" s="877"/>
      <c r="KVI26" s="877"/>
      <c r="KVJ26" s="877"/>
      <c r="KVK26" s="877"/>
      <c r="KVL26" s="877"/>
      <c r="KVM26" s="877"/>
      <c r="KVN26" s="877"/>
      <c r="KVO26" s="877"/>
      <c r="KVP26" s="877"/>
      <c r="KVQ26" s="877"/>
      <c r="KVR26" s="877"/>
      <c r="KVS26" s="877"/>
      <c r="KVT26" s="877"/>
      <c r="KVU26" s="877"/>
      <c r="KVV26" s="877"/>
      <c r="KVW26" s="877"/>
      <c r="KVX26" s="877"/>
      <c r="KVY26" s="877"/>
      <c r="KVZ26" s="877"/>
      <c r="KWA26" s="877"/>
      <c r="KWB26" s="877"/>
      <c r="KWC26" s="877"/>
      <c r="KWD26" s="877"/>
      <c r="KWE26" s="877"/>
      <c r="KWF26" s="877"/>
      <c r="KWG26" s="877"/>
      <c r="KWH26" s="877"/>
      <c r="KWI26" s="877"/>
      <c r="KWJ26" s="877"/>
      <c r="KWK26" s="877"/>
      <c r="KWL26" s="877"/>
      <c r="KWM26" s="877"/>
      <c r="KWN26" s="877"/>
      <c r="KWO26" s="877"/>
      <c r="KWP26" s="877"/>
      <c r="KWQ26" s="877"/>
      <c r="KWR26" s="877"/>
      <c r="KWS26" s="877"/>
      <c r="KWT26" s="877"/>
      <c r="KWU26" s="877"/>
      <c r="KWV26" s="877"/>
      <c r="KWW26" s="877"/>
      <c r="KWX26" s="877"/>
      <c r="KWY26" s="877"/>
      <c r="KWZ26" s="877"/>
      <c r="KXA26" s="877"/>
      <c r="KXB26" s="877"/>
      <c r="KXC26" s="877"/>
      <c r="KXD26" s="877"/>
      <c r="KXE26" s="877"/>
      <c r="KXF26" s="877"/>
      <c r="KXG26" s="877"/>
      <c r="KXH26" s="877"/>
      <c r="KXI26" s="877"/>
      <c r="KXJ26" s="877"/>
      <c r="KXK26" s="877"/>
      <c r="KXL26" s="877"/>
      <c r="KXM26" s="877"/>
      <c r="KXN26" s="877"/>
      <c r="KXO26" s="877"/>
      <c r="KXP26" s="877"/>
      <c r="KXQ26" s="877"/>
      <c r="KXR26" s="877"/>
      <c r="KXS26" s="877"/>
      <c r="KXT26" s="877"/>
      <c r="KXU26" s="877"/>
      <c r="KXV26" s="877"/>
      <c r="KXW26" s="877"/>
      <c r="KXX26" s="877"/>
      <c r="KXY26" s="877"/>
      <c r="KXZ26" s="877"/>
      <c r="KYA26" s="877"/>
      <c r="KYB26" s="877"/>
      <c r="KYC26" s="877"/>
      <c r="KYD26" s="877"/>
      <c r="KYE26" s="877"/>
      <c r="KYF26" s="877"/>
      <c r="KYG26" s="877"/>
      <c r="KYH26" s="877"/>
      <c r="KYI26" s="877"/>
      <c r="KYJ26" s="877"/>
      <c r="KYK26" s="877"/>
      <c r="KYL26" s="877"/>
      <c r="KYM26" s="877"/>
      <c r="KYN26" s="877"/>
      <c r="KYO26" s="877"/>
      <c r="KYP26" s="877"/>
      <c r="KYQ26" s="877"/>
      <c r="KYR26" s="877"/>
      <c r="KYS26" s="877"/>
      <c r="KYT26" s="877"/>
      <c r="KYU26" s="877"/>
      <c r="KYV26" s="877"/>
      <c r="KYW26" s="877"/>
      <c r="KYX26" s="877"/>
      <c r="KYY26" s="877"/>
      <c r="KYZ26" s="877"/>
      <c r="KZA26" s="877"/>
      <c r="KZB26" s="877"/>
      <c r="KZC26" s="877"/>
      <c r="KZD26" s="877"/>
      <c r="KZE26" s="877"/>
      <c r="KZF26" s="877"/>
      <c r="KZG26" s="877"/>
      <c r="KZH26" s="877"/>
      <c r="KZI26" s="877"/>
      <c r="KZJ26" s="877"/>
      <c r="KZK26" s="877"/>
      <c r="KZL26" s="877"/>
      <c r="KZM26" s="877"/>
      <c r="KZN26" s="877"/>
      <c r="KZO26" s="877"/>
      <c r="KZP26" s="877"/>
      <c r="KZQ26" s="877"/>
      <c r="KZR26" s="877"/>
      <c r="KZS26" s="877"/>
      <c r="KZT26" s="877"/>
      <c r="KZU26" s="877"/>
      <c r="KZV26" s="877"/>
      <c r="KZW26" s="877"/>
      <c r="KZX26" s="877"/>
      <c r="KZY26" s="877"/>
      <c r="KZZ26" s="877"/>
      <c r="LAA26" s="877"/>
      <c r="LAB26" s="877"/>
      <c r="LAC26" s="877"/>
      <c r="LAD26" s="877"/>
      <c r="LAE26" s="877"/>
      <c r="LAF26" s="877"/>
      <c r="LAG26" s="877"/>
      <c r="LAH26" s="877"/>
      <c r="LAI26" s="877"/>
      <c r="LAJ26" s="877"/>
      <c r="LAK26" s="877"/>
      <c r="LAL26" s="877"/>
      <c r="LAM26" s="877"/>
      <c r="LAN26" s="877"/>
      <c r="LAO26" s="877"/>
      <c r="LAP26" s="877"/>
      <c r="LAQ26" s="877"/>
      <c r="LAR26" s="877"/>
      <c r="LAS26" s="877"/>
      <c r="LAT26" s="877"/>
      <c r="LAU26" s="877"/>
      <c r="LAV26" s="877"/>
      <c r="LAW26" s="877"/>
      <c r="LAX26" s="877"/>
      <c r="LAY26" s="877"/>
      <c r="LAZ26" s="877"/>
      <c r="LBA26" s="877"/>
      <c r="LBB26" s="877"/>
      <c r="LBC26" s="877"/>
      <c r="LBD26" s="877"/>
      <c r="LBE26" s="877"/>
      <c r="LBF26" s="877"/>
      <c r="LBG26" s="877"/>
      <c r="LBH26" s="877"/>
      <c r="LBI26" s="877"/>
      <c r="LBJ26" s="877"/>
      <c r="LBK26" s="877"/>
      <c r="LBL26" s="877"/>
      <c r="LBM26" s="877"/>
      <c r="LBN26" s="877"/>
      <c r="LBO26" s="877"/>
      <c r="LBP26" s="877"/>
      <c r="LBQ26" s="877"/>
      <c r="LBR26" s="877"/>
      <c r="LBS26" s="877"/>
      <c r="LBT26" s="877"/>
      <c r="LBU26" s="877"/>
      <c r="LBV26" s="877"/>
      <c r="LBW26" s="877"/>
      <c r="LBX26" s="877"/>
      <c r="LBY26" s="877"/>
      <c r="LBZ26" s="877"/>
      <c r="LCA26" s="877"/>
      <c r="LCB26" s="877"/>
      <c r="LCC26" s="877"/>
      <c r="LCD26" s="877"/>
      <c r="LCE26" s="877"/>
      <c r="LCF26" s="877"/>
      <c r="LCG26" s="877"/>
      <c r="LCH26" s="877"/>
      <c r="LCI26" s="877"/>
      <c r="LCJ26" s="877"/>
      <c r="LCK26" s="877"/>
      <c r="LCL26" s="877"/>
      <c r="LCM26" s="877"/>
      <c r="LCN26" s="877"/>
      <c r="LCO26" s="877"/>
      <c r="LCP26" s="877"/>
      <c r="LCQ26" s="877"/>
      <c r="LCR26" s="877"/>
      <c r="LCS26" s="877"/>
      <c r="LCT26" s="877"/>
      <c r="LCU26" s="877"/>
      <c r="LCV26" s="877"/>
      <c r="LCW26" s="877"/>
      <c r="LCX26" s="877"/>
      <c r="LCY26" s="877"/>
      <c r="LCZ26" s="877"/>
      <c r="LDA26" s="877"/>
      <c r="LDB26" s="877"/>
      <c r="LDC26" s="877"/>
      <c r="LDD26" s="877"/>
      <c r="LDE26" s="877"/>
      <c r="LDF26" s="877"/>
      <c r="LDG26" s="877"/>
      <c r="LDH26" s="877"/>
      <c r="LDI26" s="877"/>
      <c r="LDJ26" s="877"/>
      <c r="LDK26" s="877"/>
      <c r="LDL26" s="877"/>
      <c r="LDM26" s="877"/>
      <c r="LDN26" s="877"/>
      <c r="LDO26" s="877"/>
      <c r="LDP26" s="877"/>
      <c r="LDQ26" s="877"/>
      <c r="LDR26" s="877"/>
      <c r="LDS26" s="877"/>
      <c r="LDT26" s="877"/>
      <c r="LDU26" s="877"/>
      <c r="LDV26" s="877"/>
      <c r="LDW26" s="877"/>
      <c r="LDX26" s="877"/>
      <c r="LDY26" s="877"/>
      <c r="LDZ26" s="877"/>
      <c r="LEA26" s="877"/>
      <c r="LEB26" s="877"/>
      <c r="LEC26" s="877"/>
      <c r="LED26" s="877"/>
      <c r="LEE26" s="877"/>
      <c r="LEF26" s="877"/>
      <c r="LEG26" s="877"/>
      <c r="LEH26" s="877"/>
      <c r="LEI26" s="877"/>
      <c r="LEJ26" s="877"/>
      <c r="LEK26" s="877"/>
      <c r="LEL26" s="877"/>
      <c r="LEM26" s="877"/>
      <c r="LEN26" s="877"/>
      <c r="LEO26" s="877"/>
      <c r="LEP26" s="877"/>
      <c r="LEQ26" s="877"/>
      <c r="LER26" s="877"/>
      <c r="LES26" s="877"/>
      <c r="LET26" s="877"/>
      <c r="LEU26" s="877"/>
      <c r="LEV26" s="877"/>
      <c r="LEW26" s="877"/>
      <c r="LEX26" s="877"/>
      <c r="LEY26" s="877"/>
      <c r="LEZ26" s="877"/>
      <c r="LFA26" s="877"/>
      <c r="LFB26" s="877"/>
      <c r="LFC26" s="877"/>
      <c r="LFD26" s="877"/>
      <c r="LFE26" s="877"/>
      <c r="LFF26" s="877"/>
      <c r="LFG26" s="877"/>
      <c r="LFH26" s="877"/>
      <c r="LFI26" s="877"/>
      <c r="LFJ26" s="877"/>
      <c r="LFK26" s="877"/>
      <c r="LFL26" s="877"/>
      <c r="LFM26" s="877"/>
      <c r="LFN26" s="877"/>
      <c r="LFO26" s="877"/>
      <c r="LFP26" s="877"/>
      <c r="LFQ26" s="877"/>
      <c r="LFR26" s="877"/>
      <c r="LFS26" s="877"/>
      <c r="LFT26" s="877"/>
      <c r="LFU26" s="877"/>
      <c r="LFV26" s="877"/>
      <c r="LFW26" s="877"/>
      <c r="LFX26" s="877"/>
      <c r="LFY26" s="877"/>
      <c r="LFZ26" s="877"/>
      <c r="LGA26" s="877"/>
      <c r="LGB26" s="877"/>
      <c r="LGC26" s="877"/>
      <c r="LGD26" s="877"/>
      <c r="LGE26" s="877"/>
      <c r="LGF26" s="877"/>
      <c r="LGG26" s="877"/>
      <c r="LGH26" s="877"/>
      <c r="LGI26" s="877"/>
      <c r="LGJ26" s="877"/>
      <c r="LGK26" s="877"/>
      <c r="LGL26" s="877"/>
      <c r="LGM26" s="877"/>
      <c r="LGN26" s="877"/>
      <c r="LGO26" s="877"/>
      <c r="LGP26" s="877"/>
      <c r="LGQ26" s="877"/>
      <c r="LGR26" s="877"/>
      <c r="LGS26" s="877"/>
      <c r="LGT26" s="877"/>
      <c r="LGU26" s="877"/>
      <c r="LGV26" s="877"/>
      <c r="LGW26" s="877"/>
      <c r="LGX26" s="877"/>
      <c r="LGY26" s="877"/>
      <c r="LGZ26" s="877"/>
      <c r="LHA26" s="877"/>
      <c r="LHB26" s="877"/>
      <c r="LHC26" s="877"/>
      <c r="LHD26" s="877"/>
      <c r="LHE26" s="877"/>
      <c r="LHF26" s="877"/>
      <c r="LHG26" s="877"/>
      <c r="LHH26" s="877"/>
      <c r="LHI26" s="877"/>
      <c r="LHJ26" s="877"/>
      <c r="LHK26" s="877"/>
      <c r="LHL26" s="877"/>
      <c r="LHM26" s="877"/>
      <c r="LHN26" s="877"/>
      <c r="LHO26" s="877"/>
      <c r="LHP26" s="877"/>
      <c r="LHQ26" s="877"/>
      <c r="LHR26" s="877"/>
      <c r="LHS26" s="877"/>
      <c r="LHT26" s="877"/>
      <c r="LHU26" s="877"/>
      <c r="LHV26" s="877"/>
      <c r="LHW26" s="877"/>
      <c r="LHX26" s="877"/>
      <c r="LHY26" s="877"/>
      <c r="LHZ26" s="877"/>
      <c r="LIA26" s="877"/>
      <c r="LIB26" s="877"/>
      <c r="LIC26" s="877"/>
      <c r="LID26" s="877"/>
      <c r="LIE26" s="877"/>
      <c r="LIF26" s="877"/>
      <c r="LIG26" s="877"/>
      <c r="LIH26" s="877"/>
      <c r="LII26" s="877"/>
      <c r="LIJ26" s="877"/>
      <c r="LIK26" s="877"/>
      <c r="LIL26" s="877"/>
      <c r="LIM26" s="877"/>
      <c r="LIN26" s="877"/>
      <c r="LIO26" s="877"/>
      <c r="LIP26" s="877"/>
      <c r="LIQ26" s="877"/>
      <c r="LIR26" s="877"/>
      <c r="LIS26" s="877"/>
      <c r="LIT26" s="877"/>
      <c r="LIU26" s="877"/>
      <c r="LIV26" s="877"/>
      <c r="LIW26" s="877"/>
      <c r="LIX26" s="877"/>
      <c r="LIY26" s="877"/>
      <c r="LIZ26" s="877"/>
      <c r="LJA26" s="877"/>
      <c r="LJB26" s="877"/>
      <c r="LJC26" s="877"/>
      <c r="LJD26" s="877"/>
      <c r="LJE26" s="877"/>
      <c r="LJF26" s="877"/>
      <c r="LJG26" s="877"/>
      <c r="LJH26" s="877"/>
      <c r="LJI26" s="877"/>
      <c r="LJJ26" s="877"/>
      <c r="LJK26" s="877"/>
      <c r="LJL26" s="877"/>
      <c r="LJM26" s="877"/>
      <c r="LJN26" s="877"/>
      <c r="LJO26" s="877"/>
      <c r="LJP26" s="877"/>
      <c r="LJQ26" s="877"/>
      <c r="LJR26" s="877"/>
      <c r="LJS26" s="877"/>
      <c r="LJT26" s="877"/>
      <c r="LJU26" s="877"/>
      <c r="LJV26" s="877"/>
      <c r="LJW26" s="877"/>
      <c r="LJX26" s="877"/>
      <c r="LJY26" s="877"/>
      <c r="LJZ26" s="877"/>
      <c r="LKA26" s="877"/>
      <c r="LKB26" s="877"/>
      <c r="LKC26" s="877"/>
      <c r="LKD26" s="877"/>
      <c r="LKE26" s="877"/>
      <c r="LKF26" s="877"/>
      <c r="LKG26" s="877"/>
      <c r="LKH26" s="877"/>
      <c r="LKI26" s="877"/>
      <c r="LKJ26" s="877"/>
      <c r="LKK26" s="877"/>
      <c r="LKL26" s="877"/>
      <c r="LKM26" s="877"/>
      <c r="LKN26" s="877"/>
      <c r="LKO26" s="877"/>
      <c r="LKP26" s="877"/>
      <c r="LKQ26" s="877"/>
      <c r="LKR26" s="877"/>
      <c r="LKS26" s="877"/>
      <c r="LKT26" s="877"/>
      <c r="LKU26" s="877"/>
      <c r="LKV26" s="877"/>
      <c r="LKW26" s="877"/>
      <c r="LKX26" s="877"/>
      <c r="LKY26" s="877"/>
      <c r="LKZ26" s="877"/>
      <c r="LLA26" s="877"/>
      <c r="LLB26" s="877"/>
      <c r="LLC26" s="877"/>
      <c r="LLD26" s="877"/>
      <c r="LLE26" s="877"/>
      <c r="LLF26" s="877"/>
      <c r="LLG26" s="877"/>
      <c r="LLH26" s="877"/>
      <c r="LLI26" s="877"/>
      <c r="LLJ26" s="877"/>
      <c r="LLK26" s="877"/>
      <c r="LLL26" s="877"/>
      <c r="LLM26" s="877"/>
      <c r="LLN26" s="877"/>
      <c r="LLO26" s="877"/>
      <c r="LLP26" s="877"/>
      <c r="LLQ26" s="877"/>
      <c r="LLR26" s="877"/>
      <c r="LLS26" s="877"/>
      <c r="LLT26" s="877"/>
      <c r="LLU26" s="877"/>
      <c r="LLV26" s="877"/>
      <c r="LLW26" s="877"/>
      <c r="LLX26" s="877"/>
      <c r="LLY26" s="877"/>
      <c r="LLZ26" s="877"/>
      <c r="LMA26" s="877"/>
      <c r="LMB26" s="877"/>
      <c r="LMC26" s="877"/>
      <c r="LMD26" s="877"/>
      <c r="LME26" s="877"/>
      <c r="LMF26" s="877"/>
      <c r="LMG26" s="877"/>
      <c r="LMH26" s="877"/>
      <c r="LMI26" s="877"/>
      <c r="LMJ26" s="877"/>
      <c r="LMK26" s="877"/>
      <c r="LML26" s="877"/>
      <c r="LMM26" s="877"/>
      <c r="LMN26" s="877"/>
      <c r="LMO26" s="877"/>
      <c r="LMP26" s="877"/>
      <c r="LMQ26" s="877"/>
      <c r="LMR26" s="877"/>
      <c r="LMS26" s="877"/>
      <c r="LMT26" s="877"/>
      <c r="LMU26" s="877"/>
      <c r="LMV26" s="877"/>
      <c r="LMW26" s="877"/>
      <c r="LMX26" s="877"/>
      <c r="LMY26" s="877"/>
      <c r="LMZ26" s="877"/>
      <c r="LNA26" s="877"/>
      <c r="LNB26" s="877"/>
      <c r="LNC26" s="877"/>
      <c r="LND26" s="877"/>
      <c r="LNE26" s="877"/>
      <c r="LNF26" s="877"/>
      <c r="LNG26" s="877"/>
      <c r="LNH26" s="877"/>
      <c r="LNI26" s="877"/>
      <c r="LNJ26" s="877"/>
      <c r="LNK26" s="877"/>
      <c r="LNL26" s="877"/>
      <c r="LNM26" s="877"/>
      <c r="LNN26" s="877"/>
      <c r="LNO26" s="877"/>
      <c r="LNP26" s="877"/>
      <c r="LNQ26" s="877"/>
      <c r="LNR26" s="877"/>
      <c r="LNS26" s="877"/>
      <c r="LNT26" s="877"/>
      <c r="LNU26" s="877"/>
      <c r="LNV26" s="877"/>
      <c r="LNW26" s="877"/>
      <c r="LNX26" s="877"/>
      <c r="LNY26" s="877"/>
      <c r="LNZ26" s="877"/>
      <c r="LOA26" s="877"/>
      <c r="LOB26" s="877"/>
      <c r="LOC26" s="877"/>
      <c r="LOD26" s="877"/>
      <c r="LOE26" s="877"/>
      <c r="LOF26" s="877"/>
      <c r="LOG26" s="877"/>
      <c r="LOH26" s="877"/>
      <c r="LOI26" s="877"/>
      <c r="LOJ26" s="877"/>
      <c r="LOK26" s="877"/>
      <c r="LOL26" s="877"/>
      <c r="LOM26" s="877"/>
      <c r="LON26" s="877"/>
      <c r="LOO26" s="877"/>
      <c r="LOP26" s="877"/>
      <c r="LOQ26" s="877"/>
      <c r="LOR26" s="877"/>
      <c r="LOS26" s="877"/>
      <c r="LOT26" s="877"/>
      <c r="LOU26" s="877"/>
      <c r="LOV26" s="877"/>
      <c r="LOW26" s="877"/>
      <c r="LOX26" s="877"/>
      <c r="LOY26" s="877"/>
      <c r="LOZ26" s="877"/>
      <c r="LPA26" s="877"/>
      <c r="LPB26" s="877"/>
      <c r="LPC26" s="877"/>
      <c r="LPD26" s="877"/>
      <c r="LPE26" s="877"/>
      <c r="LPF26" s="877"/>
      <c r="LPG26" s="877"/>
      <c r="LPH26" s="877"/>
      <c r="LPI26" s="877"/>
      <c r="LPJ26" s="877"/>
      <c r="LPK26" s="877"/>
      <c r="LPL26" s="877"/>
      <c r="LPM26" s="877"/>
      <c r="LPN26" s="877"/>
      <c r="LPO26" s="877"/>
      <c r="LPP26" s="877"/>
      <c r="LPQ26" s="877"/>
      <c r="LPR26" s="877"/>
      <c r="LPS26" s="877"/>
      <c r="LPT26" s="877"/>
      <c r="LPU26" s="877"/>
      <c r="LPV26" s="877"/>
      <c r="LPW26" s="877"/>
      <c r="LPX26" s="877"/>
      <c r="LPY26" s="877"/>
      <c r="LPZ26" s="877"/>
      <c r="LQA26" s="877"/>
      <c r="LQB26" s="877"/>
      <c r="LQC26" s="877"/>
      <c r="LQD26" s="877"/>
      <c r="LQE26" s="877"/>
      <c r="LQF26" s="877"/>
      <c r="LQG26" s="877"/>
      <c r="LQH26" s="877"/>
      <c r="LQI26" s="877"/>
      <c r="LQJ26" s="877"/>
      <c r="LQK26" s="877"/>
      <c r="LQL26" s="877"/>
      <c r="LQM26" s="877"/>
      <c r="LQN26" s="877"/>
      <c r="LQO26" s="877"/>
      <c r="LQP26" s="877"/>
      <c r="LQQ26" s="877"/>
      <c r="LQR26" s="877"/>
      <c r="LQS26" s="877"/>
      <c r="LQT26" s="877"/>
      <c r="LQU26" s="877"/>
      <c r="LQV26" s="877"/>
      <c r="LQW26" s="877"/>
      <c r="LQX26" s="877"/>
      <c r="LQY26" s="877"/>
      <c r="LQZ26" s="877"/>
      <c r="LRA26" s="877"/>
      <c r="LRB26" s="877"/>
      <c r="LRC26" s="877"/>
      <c r="LRD26" s="877"/>
      <c r="LRE26" s="877"/>
      <c r="LRF26" s="877"/>
      <c r="LRG26" s="877"/>
      <c r="LRH26" s="877"/>
      <c r="LRI26" s="877"/>
      <c r="LRJ26" s="877"/>
      <c r="LRK26" s="877"/>
      <c r="LRL26" s="877"/>
      <c r="LRM26" s="877"/>
      <c r="LRN26" s="877"/>
      <c r="LRO26" s="877"/>
      <c r="LRP26" s="877"/>
      <c r="LRQ26" s="877"/>
      <c r="LRR26" s="877"/>
      <c r="LRS26" s="877"/>
      <c r="LRT26" s="877"/>
      <c r="LRU26" s="877"/>
      <c r="LRV26" s="877"/>
      <c r="LRW26" s="877"/>
      <c r="LRX26" s="877"/>
      <c r="LRY26" s="877"/>
      <c r="LRZ26" s="877"/>
      <c r="LSA26" s="877"/>
      <c r="LSB26" s="877"/>
      <c r="LSC26" s="877"/>
      <c r="LSD26" s="877"/>
      <c r="LSE26" s="877"/>
      <c r="LSF26" s="877"/>
      <c r="LSG26" s="877"/>
      <c r="LSH26" s="877"/>
      <c r="LSI26" s="877"/>
      <c r="LSJ26" s="877"/>
      <c r="LSK26" s="877"/>
      <c r="LSL26" s="877"/>
      <c r="LSM26" s="877"/>
      <c r="LSN26" s="877"/>
      <c r="LSO26" s="877"/>
      <c r="LSP26" s="877"/>
      <c r="LSQ26" s="877"/>
      <c r="LSR26" s="877"/>
      <c r="LSS26" s="877"/>
      <c r="LST26" s="877"/>
      <c r="LSU26" s="877"/>
      <c r="LSV26" s="877"/>
      <c r="LSW26" s="877"/>
      <c r="LSX26" s="877"/>
      <c r="LSY26" s="877"/>
      <c r="LSZ26" s="877"/>
      <c r="LTA26" s="877"/>
      <c r="LTB26" s="877"/>
      <c r="LTC26" s="877"/>
      <c r="LTD26" s="877"/>
      <c r="LTE26" s="877"/>
      <c r="LTF26" s="877"/>
      <c r="LTG26" s="877"/>
      <c r="LTH26" s="877"/>
      <c r="LTI26" s="877"/>
      <c r="LTJ26" s="877"/>
      <c r="LTK26" s="877"/>
      <c r="LTL26" s="877"/>
      <c r="LTM26" s="877"/>
      <c r="LTN26" s="877"/>
      <c r="LTO26" s="877"/>
      <c r="LTP26" s="877"/>
      <c r="LTQ26" s="877"/>
      <c r="LTR26" s="877"/>
      <c r="LTS26" s="877"/>
      <c r="LTT26" s="877"/>
      <c r="LTU26" s="877"/>
      <c r="LTV26" s="877"/>
      <c r="LTW26" s="877"/>
      <c r="LTX26" s="877"/>
      <c r="LTY26" s="877"/>
      <c r="LTZ26" s="877"/>
      <c r="LUA26" s="877"/>
      <c r="LUB26" s="877"/>
      <c r="LUC26" s="877"/>
      <c r="LUD26" s="877"/>
      <c r="LUE26" s="877"/>
      <c r="LUF26" s="877"/>
      <c r="LUG26" s="877"/>
      <c r="LUH26" s="877"/>
      <c r="LUI26" s="877"/>
      <c r="LUJ26" s="877"/>
      <c r="LUK26" s="877"/>
      <c r="LUL26" s="877"/>
      <c r="LUM26" s="877"/>
      <c r="LUN26" s="877"/>
      <c r="LUO26" s="877"/>
      <c r="LUP26" s="877"/>
      <c r="LUQ26" s="877"/>
      <c r="LUR26" s="877"/>
      <c r="LUS26" s="877"/>
      <c r="LUT26" s="877"/>
      <c r="LUU26" s="877"/>
      <c r="LUV26" s="877"/>
      <c r="LUW26" s="877"/>
      <c r="LUX26" s="877"/>
      <c r="LUY26" s="877"/>
      <c r="LUZ26" s="877"/>
      <c r="LVA26" s="877"/>
      <c r="LVB26" s="877"/>
      <c r="LVC26" s="877"/>
      <c r="LVD26" s="877"/>
      <c r="LVE26" s="877"/>
      <c r="LVF26" s="877"/>
      <c r="LVG26" s="877"/>
      <c r="LVH26" s="877"/>
      <c r="LVI26" s="877"/>
      <c r="LVJ26" s="877"/>
      <c r="LVK26" s="877"/>
      <c r="LVL26" s="877"/>
      <c r="LVM26" s="877"/>
      <c r="LVN26" s="877"/>
      <c r="LVO26" s="877"/>
      <c r="LVP26" s="877"/>
      <c r="LVQ26" s="877"/>
      <c r="LVR26" s="877"/>
      <c r="LVS26" s="877"/>
      <c r="LVT26" s="877"/>
      <c r="LVU26" s="877"/>
      <c r="LVV26" s="877"/>
      <c r="LVW26" s="877"/>
      <c r="LVX26" s="877"/>
      <c r="LVY26" s="877"/>
      <c r="LVZ26" s="877"/>
      <c r="LWA26" s="877"/>
      <c r="LWB26" s="877"/>
      <c r="LWC26" s="877"/>
      <c r="LWD26" s="877"/>
      <c r="LWE26" s="877"/>
      <c r="LWF26" s="877"/>
      <c r="LWG26" s="877"/>
      <c r="LWH26" s="877"/>
      <c r="LWI26" s="877"/>
      <c r="LWJ26" s="877"/>
      <c r="LWK26" s="877"/>
      <c r="LWL26" s="877"/>
      <c r="LWM26" s="877"/>
      <c r="LWN26" s="877"/>
      <c r="LWO26" s="877"/>
      <c r="LWP26" s="877"/>
      <c r="LWQ26" s="877"/>
      <c r="LWR26" s="877"/>
      <c r="LWS26" s="877"/>
      <c r="LWT26" s="877"/>
      <c r="LWU26" s="877"/>
      <c r="LWV26" s="877"/>
      <c r="LWW26" s="877"/>
      <c r="LWX26" s="877"/>
      <c r="LWY26" s="877"/>
      <c r="LWZ26" s="877"/>
      <c r="LXA26" s="877"/>
      <c r="LXB26" s="877"/>
      <c r="LXC26" s="877"/>
      <c r="LXD26" s="877"/>
      <c r="LXE26" s="877"/>
      <c r="LXF26" s="877"/>
      <c r="LXG26" s="877"/>
      <c r="LXH26" s="877"/>
      <c r="LXI26" s="877"/>
      <c r="LXJ26" s="877"/>
      <c r="LXK26" s="877"/>
      <c r="LXL26" s="877"/>
      <c r="LXM26" s="877"/>
      <c r="LXN26" s="877"/>
      <c r="LXO26" s="877"/>
      <c r="LXP26" s="877"/>
      <c r="LXQ26" s="877"/>
      <c r="LXR26" s="877"/>
      <c r="LXS26" s="877"/>
      <c r="LXT26" s="877"/>
      <c r="LXU26" s="877"/>
      <c r="LXV26" s="877"/>
      <c r="LXW26" s="877"/>
      <c r="LXX26" s="877"/>
      <c r="LXY26" s="877"/>
      <c r="LXZ26" s="877"/>
      <c r="LYA26" s="877"/>
      <c r="LYB26" s="877"/>
      <c r="LYC26" s="877"/>
      <c r="LYD26" s="877"/>
      <c r="LYE26" s="877"/>
      <c r="LYF26" s="877"/>
      <c r="LYG26" s="877"/>
      <c r="LYH26" s="877"/>
      <c r="LYI26" s="877"/>
      <c r="LYJ26" s="877"/>
      <c r="LYK26" s="877"/>
      <c r="LYL26" s="877"/>
      <c r="LYM26" s="877"/>
      <c r="LYN26" s="877"/>
      <c r="LYO26" s="877"/>
      <c r="LYP26" s="877"/>
      <c r="LYQ26" s="877"/>
      <c r="LYR26" s="877"/>
      <c r="LYS26" s="877"/>
      <c r="LYT26" s="877"/>
      <c r="LYU26" s="877"/>
      <c r="LYV26" s="877"/>
      <c r="LYW26" s="877"/>
      <c r="LYX26" s="877"/>
      <c r="LYY26" s="877"/>
      <c r="LYZ26" s="877"/>
      <c r="LZA26" s="877"/>
      <c r="LZB26" s="877"/>
      <c r="LZC26" s="877"/>
      <c r="LZD26" s="877"/>
      <c r="LZE26" s="877"/>
      <c r="LZF26" s="877"/>
      <c r="LZG26" s="877"/>
      <c r="LZH26" s="877"/>
      <c r="LZI26" s="877"/>
      <c r="LZJ26" s="877"/>
      <c r="LZK26" s="877"/>
      <c r="LZL26" s="877"/>
      <c r="LZM26" s="877"/>
      <c r="LZN26" s="877"/>
      <c r="LZO26" s="877"/>
      <c r="LZP26" s="877"/>
      <c r="LZQ26" s="877"/>
      <c r="LZR26" s="877"/>
      <c r="LZS26" s="877"/>
      <c r="LZT26" s="877"/>
      <c r="LZU26" s="877"/>
      <c r="LZV26" s="877"/>
      <c r="LZW26" s="877"/>
      <c r="LZX26" s="877"/>
      <c r="LZY26" s="877"/>
      <c r="LZZ26" s="877"/>
      <c r="MAA26" s="877"/>
      <c r="MAB26" s="877"/>
      <c r="MAC26" s="877"/>
      <c r="MAD26" s="877"/>
      <c r="MAE26" s="877"/>
      <c r="MAF26" s="877"/>
      <c r="MAG26" s="877"/>
      <c r="MAH26" s="877"/>
      <c r="MAI26" s="877"/>
      <c r="MAJ26" s="877"/>
      <c r="MAK26" s="877"/>
      <c r="MAL26" s="877"/>
      <c r="MAM26" s="877"/>
      <c r="MAN26" s="877"/>
      <c r="MAO26" s="877"/>
      <c r="MAP26" s="877"/>
      <c r="MAQ26" s="877"/>
      <c r="MAR26" s="877"/>
      <c r="MAS26" s="877"/>
      <c r="MAT26" s="877"/>
      <c r="MAU26" s="877"/>
      <c r="MAV26" s="877"/>
      <c r="MAW26" s="877"/>
      <c r="MAX26" s="877"/>
      <c r="MAY26" s="877"/>
      <c r="MAZ26" s="877"/>
      <c r="MBA26" s="877"/>
      <c r="MBB26" s="877"/>
      <c r="MBC26" s="877"/>
      <c r="MBD26" s="877"/>
      <c r="MBE26" s="877"/>
      <c r="MBF26" s="877"/>
      <c r="MBG26" s="877"/>
      <c r="MBH26" s="877"/>
      <c r="MBI26" s="877"/>
      <c r="MBJ26" s="877"/>
      <c r="MBK26" s="877"/>
      <c r="MBL26" s="877"/>
      <c r="MBM26" s="877"/>
      <c r="MBN26" s="877"/>
      <c r="MBO26" s="877"/>
      <c r="MBP26" s="877"/>
      <c r="MBQ26" s="877"/>
      <c r="MBR26" s="877"/>
      <c r="MBS26" s="877"/>
      <c r="MBT26" s="877"/>
      <c r="MBU26" s="877"/>
      <c r="MBV26" s="877"/>
      <c r="MBW26" s="877"/>
      <c r="MBX26" s="877"/>
      <c r="MBY26" s="877"/>
      <c r="MBZ26" s="877"/>
      <c r="MCA26" s="877"/>
      <c r="MCB26" s="877"/>
      <c r="MCC26" s="877"/>
      <c r="MCD26" s="877"/>
      <c r="MCE26" s="877"/>
      <c r="MCF26" s="877"/>
      <c r="MCG26" s="877"/>
      <c r="MCH26" s="877"/>
      <c r="MCI26" s="877"/>
      <c r="MCJ26" s="877"/>
      <c r="MCK26" s="877"/>
      <c r="MCL26" s="877"/>
      <c r="MCM26" s="877"/>
      <c r="MCN26" s="877"/>
      <c r="MCO26" s="877"/>
      <c r="MCP26" s="877"/>
      <c r="MCQ26" s="877"/>
      <c r="MCR26" s="877"/>
      <c r="MCS26" s="877"/>
      <c r="MCT26" s="877"/>
      <c r="MCU26" s="877"/>
      <c r="MCV26" s="877"/>
      <c r="MCW26" s="877"/>
      <c r="MCX26" s="877"/>
      <c r="MCY26" s="877"/>
      <c r="MCZ26" s="877"/>
      <c r="MDA26" s="877"/>
      <c r="MDB26" s="877"/>
      <c r="MDC26" s="877"/>
      <c r="MDD26" s="877"/>
      <c r="MDE26" s="877"/>
      <c r="MDF26" s="877"/>
      <c r="MDG26" s="877"/>
      <c r="MDH26" s="877"/>
      <c r="MDI26" s="877"/>
      <c r="MDJ26" s="877"/>
      <c r="MDK26" s="877"/>
      <c r="MDL26" s="877"/>
      <c r="MDM26" s="877"/>
      <c r="MDN26" s="877"/>
      <c r="MDO26" s="877"/>
      <c r="MDP26" s="877"/>
      <c r="MDQ26" s="877"/>
      <c r="MDR26" s="877"/>
      <c r="MDS26" s="877"/>
      <c r="MDT26" s="877"/>
      <c r="MDU26" s="877"/>
      <c r="MDV26" s="877"/>
      <c r="MDW26" s="877"/>
      <c r="MDX26" s="877"/>
      <c r="MDY26" s="877"/>
      <c r="MDZ26" s="877"/>
      <c r="MEA26" s="877"/>
      <c r="MEB26" s="877"/>
      <c r="MEC26" s="877"/>
      <c r="MED26" s="877"/>
      <c r="MEE26" s="877"/>
      <c r="MEF26" s="877"/>
      <c r="MEG26" s="877"/>
      <c r="MEH26" s="877"/>
      <c r="MEI26" s="877"/>
      <c r="MEJ26" s="877"/>
      <c r="MEK26" s="877"/>
      <c r="MEL26" s="877"/>
      <c r="MEM26" s="877"/>
      <c r="MEN26" s="877"/>
      <c r="MEO26" s="877"/>
      <c r="MEP26" s="877"/>
      <c r="MEQ26" s="877"/>
      <c r="MER26" s="877"/>
      <c r="MES26" s="877"/>
      <c r="MET26" s="877"/>
      <c r="MEU26" s="877"/>
      <c r="MEV26" s="877"/>
      <c r="MEW26" s="877"/>
      <c r="MEX26" s="877"/>
      <c r="MEY26" s="877"/>
      <c r="MEZ26" s="877"/>
      <c r="MFA26" s="877"/>
      <c r="MFB26" s="877"/>
      <c r="MFC26" s="877"/>
      <c r="MFD26" s="877"/>
      <c r="MFE26" s="877"/>
      <c r="MFF26" s="877"/>
      <c r="MFG26" s="877"/>
      <c r="MFH26" s="877"/>
      <c r="MFI26" s="877"/>
      <c r="MFJ26" s="877"/>
      <c r="MFK26" s="877"/>
      <c r="MFL26" s="877"/>
      <c r="MFM26" s="877"/>
      <c r="MFN26" s="877"/>
      <c r="MFO26" s="877"/>
      <c r="MFP26" s="877"/>
      <c r="MFQ26" s="877"/>
      <c r="MFR26" s="877"/>
      <c r="MFS26" s="877"/>
      <c r="MFT26" s="877"/>
      <c r="MFU26" s="877"/>
      <c r="MFV26" s="877"/>
      <c r="MFW26" s="877"/>
      <c r="MFX26" s="877"/>
      <c r="MFY26" s="877"/>
      <c r="MFZ26" s="877"/>
      <c r="MGA26" s="877"/>
      <c r="MGB26" s="877"/>
      <c r="MGC26" s="877"/>
      <c r="MGD26" s="877"/>
      <c r="MGE26" s="877"/>
      <c r="MGF26" s="877"/>
      <c r="MGG26" s="877"/>
      <c r="MGH26" s="877"/>
      <c r="MGI26" s="877"/>
      <c r="MGJ26" s="877"/>
      <c r="MGK26" s="877"/>
      <c r="MGL26" s="877"/>
      <c r="MGM26" s="877"/>
      <c r="MGN26" s="877"/>
      <c r="MGO26" s="877"/>
      <c r="MGP26" s="877"/>
      <c r="MGQ26" s="877"/>
      <c r="MGR26" s="877"/>
      <c r="MGS26" s="877"/>
      <c r="MGT26" s="877"/>
      <c r="MGU26" s="877"/>
      <c r="MGV26" s="877"/>
      <c r="MGW26" s="877"/>
      <c r="MGX26" s="877"/>
      <c r="MGY26" s="877"/>
      <c r="MGZ26" s="877"/>
      <c r="MHA26" s="877"/>
      <c r="MHB26" s="877"/>
      <c r="MHC26" s="877"/>
      <c r="MHD26" s="877"/>
      <c r="MHE26" s="877"/>
      <c r="MHF26" s="877"/>
      <c r="MHG26" s="877"/>
      <c r="MHH26" s="877"/>
      <c r="MHI26" s="877"/>
      <c r="MHJ26" s="877"/>
      <c r="MHK26" s="877"/>
      <c r="MHL26" s="877"/>
      <c r="MHM26" s="877"/>
      <c r="MHN26" s="877"/>
      <c r="MHO26" s="877"/>
      <c r="MHP26" s="877"/>
      <c r="MHQ26" s="877"/>
      <c r="MHR26" s="877"/>
      <c r="MHS26" s="877"/>
      <c r="MHT26" s="877"/>
      <c r="MHU26" s="877"/>
      <c r="MHV26" s="877"/>
      <c r="MHW26" s="877"/>
      <c r="MHX26" s="877"/>
      <c r="MHY26" s="877"/>
      <c r="MHZ26" s="877"/>
      <c r="MIA26" s="877"/>
      <c r="MIB26" s="877"/>
      <c r="MIC26" s="877"/>
      <c r="MID26" s="877"/>
      <c r="MIE26" s="877"/>
      <c r="MIF26" s="877"/>
      <c r="MIG26" s="877"/>
      <c r="MIH26" s="877"/>
      <c r="MII26" s="877"/>
      <c r="MIJ26" s="877"/>
      <c r="MIK26" s="877"/>
      <c r="MIL26" s="877"/>
      <c r="MIM26" s="877"/>
      <c r="MIN26" s="877"/>
      <c r="MIO26" s="877"/>
      <c r="MIP26" s="877"/>
      <c r="MIQ26" s="877"/>
      <c r="MIR26" s="877"/>
      <c r="MIS26" s="877"/>
      <c r="MIT26" s="877"/>
      <c r="MIU26" s="877"/>
      <c r="MIV26" s="877"/>
      <c r="MIW26" s="877"/>
      <c r="MIX26" s="877"/>
      <c r="MIY26" s="877"/>
      <c r="MIZ26" s="877"/>
      <c r="MJA26" s="877"/>
      <c r="MJB26" s="877"/>
      <c r="MJC26" s="877"/>
      <c r="MJD26" s="877"/>
      <c r="MJE26" s="877"/>
      <c r="MJF26" s="877"/>
      <c r="MJG26" s="877"/>
      <c r="MJH26" s="877"/>
      <c r="MJI26" s="877"/>
      <c r="MJJ26" s="877"/>
      <c r="MJK26" s="877"/>
      <c r="MJL26" s="877"/>
      <c r="MJM26" s="877"/>
      <c r="MJN26" s="877"/>
      <c r="MJO26" s="877"/>
      <c r="MJP26" s="877"/>
      <c r="MJQ26" s="877"/>
      <c r="MJR26" s="877"/>
      <c r="MJS26" s="877"/>
      <c r="MJT26" s="877"/>
      <c r="MJU26" s="877"/>
      <c r="MJV26" s="877"/>
      <c r="MJW26" s="877"/>
      <c r="MJX26" s="877"/>
      <c r="MJY26" s="877"/>
      <c r="MJZ26" s="877"/>
      <c r="MKA26" s="877"/>
      <c r="MKB26" s="877"/>
      <c r="MKC26" s="877"/>
      <c r="MKD26" s="877"/>
      <c r="MKE26" s="877"/>
      <c r="MKF26" s="877"/>
      <c r="MKG26" s="877"/>
      <c r="MKH26" s="877"/>
      <c r="MKI26" s="877"/>
      <c r="MKJ26" s="877"/>
      <c r="MKK26" s="877"/>
      <c r="MKL26" s="877"/>
      <c r="MKM26" s="877"/>
      <c r="MKN26" s="877"/>
      <c r="MKO26" s="877"/>
      <c r="MKP26" s="877"/>
      <c r="MKQ26" s="877"/>
      <c r="MKR26" s="877"/>
      <c r="MKS26" s="877"/>
      <c r="MKT26" s="877"/>
      <c r="MKU26" s="877"/>
      <c r="MKV26" s="877"/>
      <c r="MKW26" s="877"/>
      <c r="MKX26" s="877"/>
      <c r="MKY26" s="877"/>
      <c r="MKZ26" s="877"/>
      <c r="MLA26" s="877"/>
      <c r="MLB26" s="877"/>
      <c r="MLC26" s="877"/>
      <c r="MLD26" s="877"/>
      <c r="MLE26" s="877"/>
      <c r="MLF26" s="877"/>
      <c r="MLG26" s="877"/>
      <c r="MLH26" s="877"/>
      <c r="MLI26" s="877"/>
      <c r="MLJ26" s="877"/>
      <c r="MLK26" s="877"/>
      <c r="MLL26" s="877"/>
      <c r="MLM26" s="877"/>
      <c r="MLN26" s="877"/>
      <c r="MLO26" s="877"/>
      <c r="MLP26" s="877"/>
      <c r="MLQ26" s="877"/>
      <c r="MLR26" s="877"/>
      <c r="MLS26" s="877"/>
      <c r="MLT26" s="877"/>
      <c r="MLU26" s="877"/>
      <c r="MLV26" s="877"/>
      <c r="MLW26" s="877"/>
      <c r="MLX26" s="877"/>
      <c r="MLY26" s="877"/>
      <c r="MLZ26" s="877"/>
      <c r="MMA26" s="877"/>
      <c r="MMB26" s="877"/>
      <c r="MMC26" s="877"/>
      <c r="MMD26" s="877"/>
      <c r="MME26" s="877"/>
      <c r="MMF26" s="877"/>
      <c r="MMG26" s="877"/>
      <c r="MMH26" s="877"/>
      <c r="MMI26" s="877"/>
      <c r="MMJ26" s="877"/>
      <c r="MMK26" s="877"/>
      <c r="MML26" s="877"/>
      <c r="MMM26" s="877"/>
      <c r="MMN26" s="877"/>
      <c r="MMO26" s="877"/>
      <c r="MMP26" s="877"/>
      <c r="MMQ26" s="877"/>
      <c r="MMR26" s="877"/>
      <c r="MMS26" s="877"/>
      <c r="MMT26" s="877"/>
      <c r="MMU26" s="877"/>
      <c r="MMV26" s="877"/>
      <c r="MMW26" s="877"/>
      <c r="MMX26" s="877"/>
      <c r="MMY26" s="877"/>
      <c r="MMZ26" s="877"/>
      <c r="MNA26" s="877"/>
      <c r="MNB26" s="877"/>
      <c r="MNC26" s="877"/>
      <c r="MND26" s="877"/>
      <c r="MNE26" s="877"/>
      <c r="MNF26" s="877"/>
      <c r="MNG26" s="877"/>
      <c r="MNH26" s="877"/>
      <c r="MNI26" s="877"/>
      <c r="MNJ26" s="877"/>
      <c r="MNK26" s="877"/>
      <c r="MNL26" s="877"/>
      <c r="MNM26" s="877"/>
      <c r="MNN26" s="877"/>
      <c r="MNO26" s="877"/>
      <c r="MNP26" s="877"/>
      <c r="MNQ26" s="877"/>
      <c r="MNR26" s="877"/>
      <c r="MNS26" s="877"/>
      <c r="MNT26" s="877"/>
      <c r="MNU26" s="877"/>
      <c r="MNV26" s="877"/>
      <c r="MNW26" s="877"/>
      <c r="MNX26" s="877"/>
      <c r="MNY26" s="877"/>
      <c r="MNZ26" s="877"/>
      <c r="MOA26" s="877"/>
      <c r="MOB26" s="877"/>
      <c r="MOC26" s="877"/>
      <c r="MOD26" s="877"/>
      <c r="MOE26" s="877"/>
      <c r="MOF26" s="877"/>
      <c r="MOG26" s="877"/>
      <c r="MOH26" s="877"/>
      <c r="MOI26" s="877"/>
      <c r="MOJ26" s="877"/>
      <c r="MOK26" s="877"/>
      <c r="MOL26" s="877"/>
      <c r="MOM26" s="877"/>
      <c r="MON26" s="877"/>
      <c r="MOO26" s="877"/>
      <c r="MOP26" s="877"/>
      <c r="MOQ26" s="877"/>
      <c r="MOR26" s="877"/>
      <c r="MOS26" s="877"/>
      <c r="MOT26" s="877"/>
      <c r="MOU26" s="877"/>
      <c r="MOV26" s="877"/>
      <c r="MOW26" s="877"/>
      <c r="MOX26" s="877"/>
      <c r="MOY26" s="877"/>
      <c r="MOZ26" s="877"/>
      <c r="MPA26" s="877"/>
      <c r="MPB26" s="877"/>
      <c r="MPC26" s="877"/>
      <c r="MPD26" s="877"/>
      <c r="MPE26" s="877"/>
      <c r="MPF26" s="877"/>
      <c r="MPG26" s="877"/>
      <c r="MPH26" s="877"/>
      <c r="MPI26" s="877"/>
      <c r="MPJ26" s="877"/>
      <c r="MPK26" s="877"/>
      <c r="MPL26" s="877"/>
      <c r="MPM26" s="877"/>
      <c r="MPN26" s="877"/>
      <c r="MPO26" s="877"/>
      <c r="MPP26" s="877"/>
      <c r="MPQ26" s="877"/>
      <c r="MPR26" s="877"/>
      <c r="MPS26" s="877"/>
      <c r="MPT26" s="877"/>
      <c r="MPU26" s="877"/>
      <c r="MPV26" s="877"/>
      <c r="MPW26" s="877"/>
      <c r="MPX26" s="877"/>
      <c r="MPY26" s="877"/>
      <c r="MPZ26" s="877"/>
      <c r="MQA26" s="877"/>
      <c r="MQB26" s="877"/>
      <c r="MQC26" s="877"/>
      <c r="MQD26" s="877"/>
      <c r="MQE26" s="877"/>
      <c r="MQF26" s="877"/>
      <c r="MQG26" s="877"/>
      <c r="MQH26" s="877"/>
      <c r="MQI26" s="877"/>
      <c r="MQJ26" s="877"/>
      <c r="MQK26" s="877"/>
      <c r="MQL26" s="877"/>
      <c r="MQM26" s="877"/>
      <c r="MQN26" s="877"/>
      <c r="MQO26" s="877"/>
      <c r="MQP26" s="877"/>
      <c r="MQQ26" s="877"/>
      <c r="MQR26" s="877"/>
      <c r="MQS26" s="877"/>
      <c r="MQT26" s="877"/>
      <c r="MQU26" s="877"/>
      <c r="MQV26" s="877"/>
      <c r="MQW26" s="877"/>
      <c r="MQX26" s="877"/>
      <c r="MQY26" s="877"/>
      <c r="MQZ26" s="877"/>
      <c r="MRA26" s="877"/>
      <c r="MRB26" s="877"/>
      <c r="MRC26" s="877"/>
      <c r="MRD26" s="877"/>
      <c r="MRE26" s="877"/>
      <c r="MRF26" s="877"/>
      <c r="MRG26" s="877"/>
      <c r="MRH26" s="877"/>
      <c r="MRI26" s="877"/>
      <c r="MRJ26" s="877"/>
      <c r="MRK26" s="877"/>
      <c r="MRL26" s="877"/>
      <c r="MRM26" s="877"/>
      <c r="MRN26" s="877"/>
      <c r="MRO26" s="877"/>
      <c r="MRP26" s="877"/>
      <c r="MRQ26" s="877"/>
      <c r="MRR26" s="877"/>
      <c r="MRS26" s="877"/>
      <c r="MRT26" s="877"/>
      <c r="MRU26" s="877"/>
      <c r="MRV26" s="877"/>
      <c r="MRW26" s="877"/>
      <c r="MRX26" s="877"/>
      <c r="MRY26" s="877"/>
      <c r="MRZ26" s="877"/>
      <c r="MSA26" s="877"/>
      <c r="MSB26" s="877"/>
      <c r="MSC26" s="877"/>
      <c r="MSD26" s="877"/>
      <c r="MSE26" s="877"/>
      <c r="MSF26" s="877"/>
      <c r="MSG26" s="877"/>
      <c r="MSH26" s="877"/>
      <c r="MSI26" s="877"/>
      <c r="MSJ26" s="877"/>
      <c r="MSK26" s="877"/>
      <c r="MSL26" s="877"/>
      <c r="MSM26" s="877"/>
      <c r="MSN26" s="877"/>
      <c r="MSO26" s="877"/>
      <c r="MSP26" s="877"/>
      <c r="MSQ26" s="877"/>
      <c r="MSR26" s="877"/>
      <c r="MSS26" s="877"/>
      <c r="MST26" s="877"/>
      <c r="MSU26" s="877"/>
      <c r="MSV26" s="877"/>
      <c r="MSW26" s="877"/>
      <c r="MSX26" s="877"/>
      <c r="MSY26" s="877"/>
      <c r="MSZ26" s="877"/>
      <c r="MTA26" s="877"/>
      <c r="MTB26" s="877"/>
      <c r="MTC26" s="877"/>
      <c r="MTD26" s="877"/>
      <c r="MTE26" s="877"/>
      <c r="MTF26" s="877"/>
      <c r="MTG26" s="877"/>
      <c r="MTH26" s="877"/>
      <c r="MTI26" s="877"/>
      <c r="MTJ26" s="877"/>
      <c r="MTK26" s="877"/>
      <c r="MTL26" s="877"/>
      <c r="MTM26" s="877"/>
      <c r="MTN26" s="877"/>
      <c r="MTO26" s="877"/>
      <c r="MTP26" s="877"/>
      <c r="MTQ26" s="877"/>
      <c r="MTR26" s="877"/>
      <c r="MTS26" s="877"/>
      <c r="MTT26" s="877"/>
      <c r="MTU26" s="877"/>
      <c r="MTV26" s="877"/>
      <c r="MTW26" s="877"/>
      <c r="MTX26" s="877"/>
      <c r="MTY26" s="877"/>
      <c r="MTZ26" s="877"/>
      <c r="MUA26" s="877"/>
      <c r="MUB26" s="877"/>
      <c r="MUC26" s="877"/>
      <c r="MUD26" s="877"/>
      <c r="MUE26" s="877"/>
      <c r="MUF26" s="877"/>
      <c r="MUG26" s="877"/>
      <c r="MUH26" s="877"/>
      <c r="MUI26" s="877"/>
      <c r="MUJ26" s="877"/>
      <c r="MUK26" s="877"/>
      <c r="MUL26" s="877"/>
      <c r="MUM26" s="877"/>
      <c r="MUN26" s="877"/>
      <c r="MUO26" s="877"/>
      <c r="MUP26" s="877"/>
      <c r="MUQ26" s="877"/>
      <c r="MUR26" s="877"/>
      <c r="MUS26" s="877"/>
      <c r="MUT26" s="877"/>
      <c r="MUU26" s="877"/>
      <c r="MUV26" s="877"/>
      <c r="MUW26" s="877"/>
      <c r="MUX26" s="877"/>
      <c r="MUY26" s="877"/>
      <c r="MUZ26" s="877"/>
      <c r="MVA26" s="877"/>
      <c r="MVB26" s="877"/>
      <c r="MVC26" s="877"/>
      <c r="MVD26" s="877"/>
      <c r="MVE26" s="877"/>
      <c r="MVF26" s="877"/>
      <c r="MVG26" s="877"/>
      <c r="MVH26" s="877"/>
      <c r="MVI26" s="877"/>
      <c r="MVJ26" s="877"/>
      <c r="MVK26" s="877"/>
      <c r="MVL26" s="877"/>
      <c r="MVM26" s="877"/>
      <c r="MVN26" s="877"/>
      <c r="MVO26" s="877"/>
      <c r="MVP26" s="877"/>
      <c r="MVQ26" s="877"/>
      <c r="MVR26" s="877"/>
      <c r="MVS26" s="877"/>
      <c r="MVT26" s="877"/>
      <c r="MVU26" s="877"/>
      <c r="MVV26" s="877"/>
      <c r="MVW26" s="877"/>
      <c r="MVX26" s="877"/>
      <c r="MVY26" s="877"/>
      <c r="MVZ26" s="877"/>
      <c r="MWA26" s="877"/>
      <c r="MWB26" s="877"/>
      <c r="MWC26" s="877"/>
      <c r="MWD26" s="877"/>
      <c r="MWE26" s="877"/>
      <c r="MWF26" s="877"/>
      <c r="MWG26" s="877"/>
      <c r="MWH26" s="877"/>
      <c r="MWI26" s="877"/>
      <c r="MWJ26" s="877"/>
      <c r="MWK26" s="877"/>
      <c r="MWL26" s="877"/>
      <c r="MWM26" s="877"/>
      <c r="MWN26" s="877"/>
      <c r="MWO26" s="877"/>
      <c r="MWP26" s="877"/>
      <c r="MWQ26" s="877"/>
      <c r="MWR26" s="877"/>
      <c r="MWS26" s="877"/>
      <c r="MWT26" s="877"/>
      <c r="MWU26" s="877"/>
      <c r="MWV26" s="877"/>
      <c r="MWW26" s="877"/>
      <c r="MWX26" s="877"/>
      <c r="MWY26" s="877"/>
      <c r="MWZ26" s="877"/>
      <c r="MXA26" s="877"/>
      <c r="MXB26" s="877"/>
      <c r="MXC26" s="877"/>
      <c r="MXD26" s="877"/>
      <c r="MXE26" s="877"/>
      <c r="MXF26" s="877"/>
      <c r="MXG26" s="877"/>
      <c r="MXH26" s="877"/>
      <c r="MXI26" s="877"/>
      <c r="MXJ26" s="877"/>
      <c r="MXK26" s="877"/>
      <c r="MXL26" s="877"/>
      <c r="MXM26" s="877"/>
      <c r="MXN26" s="877"/>
      <c r="MXO26" s="877"/>
      <c r="MXP26" s="877"/>
      <c r="MXQ26" s="877"/>
      <c r="MXR26" s="877"/>
      <c r="MXS26" s="877"/>
      <c r="MXT26" s="877"/>
      <c r="MXU26" s="877"/>
      <c r="MXV26" s="877"/>
      <c r="MXW26" s="877"/>
      <c r="MXX26" s="877"/>
      <c r="MXY26" s="877"/>
      <c r="MXZ26" s="877"/>
      <c r="MYA26" s="877"/>
      <c r="MYB26" s="877"/>
      <c r="MYC26" s="877"/>
      <c r="MYD26" s="877"/>
      <c r="MYE26" s="877"/>
      <c r="MYF26" s="877"/>
      <c r="MYG26" s="877"/>
      <c r="MYH26" s="877"/>
      <c r="MYI26" s="877"/>
      <c r="MYJ26" s="877"/>
      <c r="MYK26" s="877"/>
      <c r="MYL26" s="877"/>
      <c r="MYM26" s="877"/>
      <c r="MYN26" s="877"/>
      <c r="MYO26" s="877"/>
      <c r="MYP26" s="877"/>
      <c r="MYQ26" s="877"/>
      <c r="MYR26" s="877"/>
      <c r="MYS26" s="877"/>
      <c r="MYT26" s="877"/>
      <c r="MYU26" s="877"/>
      <c r="MYV26" s="877"/>
      <c r="MYW26" s="877"/>
      <c r="MYX26" s="877"/>
      <c r="MYY26" s="877"/>
      <c r="MYZ26" s="877"/>
      <c r="MZA26" s="877"/>
      <c r="MZB26" s="877"/>
      <c r="MZC26" s="877"/>
      <c r="MZD26" s="877"/>
      <c r="MZE26" s="877"/>
      <c r="MZF26" s="877"/>
      <c r="MZG26" s="877"/>
      <c r="MZH26" s="877"/>
      <c r="MZI26" s="877"/>
      <c r="MZJ26" s="877"/>
      <c r="MZK26" s="877"/>
      <c r="MZL26" s="877"/>
      <c r="MZM26" s="877"/>
      <c r="MZN26" s="877"/>
      <c r="MZO26" s="877"/>
      <c r="MZP26" s="877"/>
      <c r="MZQ26" s="877"/>
      <c r="MZR26" s="877"/>
      <c r="MZS26" s="877"/>
      <c r="MZT26" s="877"/>
      <c r="MZU26" s="877"/>
      <c r="MZV26" s="877"/>
      <c r="MZW26" s="877"/>
      <c r="MZX26" s="877"/>
      <c r="MZY26" s="877"/>
      <c r="MZZ26" s="877"/>
      <c r="NAA26" s="877"/>
      <c r="NAB26" s="877"/>
      <c r="NAC26" s="877"/>
      <c r="NAD26" s="877"/>
      <c r="NAE26" s="877"/>
      <c r="NAF26" s="877"/>
      <c r="NAG26" s="877"/>
      <c r="NAH26" s="877"/>
      <c r="NAI26" s="877"/>
      <c r="NAJ26" s="877"/>
      <c r="NAK26" s="877"/>
      <c r="NAL26" s="877"/>
      <c r="NAM26" s="877"/>
      <c r="NAN26" s="877"/>
      <c r="NAO26" s="877"/>
      <c r="NAP26" s="877"/>
      <c r="NAQ26" s="877"/>
      <c r="NAR26" s="877"/>
      <c r="NAS26" s="877"/>
      <c r="NAT26" s="877"/>
      <c r="NAU26" s="877"/>
      <c r="NAV26" s="877"/>
      <c r="NAW26" s="877"/>
      <c r="NAX26" s="877"/>
      <c r="NAY26" s="877"/>
      <c r="NAZ26" s="877"/>
      <c r="NBA26" s="877"/>
      <c r="NBB26" s="877"/>
      <c r="NBC26" s="877"/>
      <c r="NBD26" s="877"/>
      <c r="NBE26" s="877"/>
      <c r="NBF26" s="877"/>
      <c r="NBG26" s="877"/>
      <c r="NBH26" s="877"/>
      <c r="NBI26" s="877"/>
      <c r="NBJ26" s="877"/>
      <c r="NBK26" s="877"/>
      <c r="NBL26" s="877"/>
      <c r="NBM26" s="877"/>
      <c r="NBN26" s="877"/>
      <c r="NBO26" s="877"/>
      <c r="NBP26" s="877"/>
      <c r="NBQ26" s="877"/>
      <c r="NBR26" s="877"/>
      <c r="NBS26" s="877"/>
      <c r="NBT26" s="877"/>
      <c r="NBU26" s="877"/>
      <c r="NBV26" s="877"/>
      <c r="NBW26" s="877"/>
      <c r="NBX26" s="877"/>
      <c r="NBY26" s="877"/>
      <c r="NBZ26" s="877"/>
      <c r="NCA26" s="877"/>
      <c r="NCB26" s="877"/>
      <c r="NCC26" s="877"/>
      <c r="NCD26" s="877"/>
      <c r="NCE26" s="877"/>
      <c r="NCF26" s="877"/>
      <c r="NCG26" s="877"/>
      <c r="NCH26" s="877"/>
      <c r="NCI26" s="877"/>
      <c r="NCJ26" s="877"/>
      <c r="NCK26" s="877"/>
      <c r="NCL26" s="877"/>
      <c r="NCM26" s="877"/>
      <c r="NCN26" s="877"/>
      <c r="NCO26" s="877"/>
      <c r="NCP26" s="877"/>
      <c r="NCQ26" s="877"/>
      <c r="NCR26" s="877"/>
      <c r="NCS26" s="877"/>
      <c r="NCT26" s="877"/>
      <c r="NCU26" s="877"/>
      <c r="NCV26" s="877"/>
      <c r="NCW26" s="877"/>
      <c r="NCX26" s="877"/>
      <c r="NCY26" s="877"/>
      <c r="NCZ26" s="877"/>
      <c r="NDA26" s="877"/>
      <c r="NDB26" s="877"/>
      <c r="NDC26" s="877"/>
      <c r="NDD26" s="877"/>
      <c r="NDE26" s="877"/>
      <c r="NDF26" s="877"/>
      <c r="NDG26" s="877"/>
      <c r="NDH26" s="877"/>
      <c r="NDI26" s="877"/>
      <c r="NDJ26" s="877"/>
      <c r="NDK26" s="877"/>
      <c r="NDL26" s="877"/>
      <c r="NDM26" s="877"/>
      <c r="NDN26" s="877"/>
      <c r="NDO26" s="877"/>
      <c r="NDP26" s="877"/>
      <c r="NDQ26" s="877"/>
      <c r="NDR26" s="877"/>
      <c r="NDS26" s="877"/>
      <c r="NDT26" s="877"/>
      <c r="NDU26" s="877"/>
      <c r="NDV26" s="877"/>
      <c r="NDW26" s="877"/>
      <c r="NDX26" s="877"/>
      <c r="NDY26" s="877"/>
      <c r="NDZ26" s="877"/>
      <c r="NEA26" s="877"/>
      <c r="NEB26" s="877"/>
      <c r="NEC26" s="877"/>
      <c r="NED26" s="877"/>
      <c r="NEE26" s="877"/>
      <c r="NEF26" s="877"/>
      <c r="NEG26" s="877"/>
      <c r="NEH26" s="877"/>
      <c r="NEI26" s="877"/>
      <c r="NEJ26" s="877"/>
      <c r="NEK26" s="877"/>
      <c r="NEL26" s="877"/>
      <c r="NEM26" s="877"/>
      <c r="NEN26" s="877"/>
      <c r="NEO26" s="877"/>
      <c r="NEP26" s="877"/>
      <c r="NEQ26" s="877"/>
      <c r="NER26" s="877"/>
      <c r="NES26" s="877"/>
      <c r="NET26" s="877"/>
      <c r="NEU26" s="877"/>
      <c r="NEV26" s="877"/>
      <c r="NEW26" s="877"/>
      <c r="NEX26" s="877"/>
      <c r="NEY26" s="877"/>
      <c r="NEZ26" s="877"/>
      <c r="NFA26" s="877"/>
      <c r="NFB26" s="877"/>
      <c r="NFC26" s="877"/>
      <c r="NFD26" s="877"/>
      <c r="NFE26" s="877"/>
      <c r="NFF26" s="877"/>
      <c r="NFG26" s="877"/>
      <c r="NFH26" s="877"/>
      <c r="NFI26" s="877"/>
      <c r="NFJ26" s="877"/>
      <c r="NFK26" s="877"/>
      <c r="NFL26" s="877"/>
      <c r="NFM26" s="877"/>
      <c r="NFN26" s="877"/>
      <c r="NFO26" s="877"/>
      <c r="NFP26" s="877"/>
      <c r="NFQ26" s="877"/>
      <c r="NFR26" s="877"/>
      <c r="NFS26" s="877"/>
      <c r="NFT26" s="877"/>
      <c r="NFU26" s="877"/>
      <c r="NFV26" s="877"/>
      <c r="NFW26" s="877"/>
      <c r="NFX26" s="877"/>
      <c r="NFY26" s="877"/>
      <c r="NFZ26" s="877"/>
      <c r="NGA26" s="877"/>
      <c r="NGB26" s="877"/>
      <c r="NGC26" s="877"/>
      <c r="NGD26" s="877"/>
      <c r="NGE26" s="877"/>
      <c r="NGF26" s="877"/>
      <c r="NGG26" s="877"/>
      <c r="NGH26" s="877"/>
      <c r="NGI26" s="877"/>
      <c r="NGJ26" s="877"/>
      <c r="NGK26" s="877"/>
      <c r="NGL26" s="877"/>
      <c r="NGM26" s="877"/>
      <c r="NGN26" s="877"/>
      <c r="NGO26" s="877"/>
      <c r="NGP26" s="877"/>
      <c r="NGQ26" s="877"/>
      <c r="NGR26" s="877"/>
      <c r="NGS26" s="877"/>
      <c r="NGT26" s="877"/>
      <c r="NGU26" s="877"/>
      <c r="NGV26" s="877"/>
      <c r="NGW26" s="877"/>
      <c r="NGX26" s="877"/>
      <c r="NGY26" s="877"/>
      <c r="NGZ26" s="877"/>
      <c r="NHA26" s="877"/>
      <c r="NHB26" s="877"/>
      <c r="NHC26" s="877"/>
      <c r="NHD26" s="877"/>
      <c r="NHE26" s="877"/>
      <c r="NHF26" s="877"/>
      <c r="NHG26" s="877"/>
      <c r="NHH26" s="877"/>
      <c r="NHI26" s="877"/>
      <c r="NHJ26" s="877"/>
      <c r="NHK26" s="877"/>
      <c r="NHL26" s="877"/>
      <c r="NHM26" s="877"/>
      <c r="NHN26" s="877"/>
      <c r="NHO26" s="877"/>
      <c r="NHP26" s="877"/>
      <c r="NHQ26" s="877"/>
      <c r="NHR26" s="877"/>
      <c r="NHS26" s="877"/>
      <c r="NHT26" s="877"/>
      <c r="NHU26" s="877"/>
      <c r="NHV26" s="877"/>
      <c r="NHW26" s="877"/>
      <c r="NHX26" s="877"/>
      <c r="NHY26" s="877"/>
      <c r="NHZ26" s="877"/>
      <c r="NIA26" s="877"/>
      <c r="NIB26" s="877"/>
      <c r="NIC26" s="877"/>
      <c r="NID26" s="877"/>
      <c r="NIE26" s="877"/>
      <c r="NIF26" s="877"/>
      <c r="NIG26" s="877"/>
      <c r="NIH26" s="877"/>
      <c r="NII26" s="877"/>
      <c r="NIJ26" s="877"/>
      <c r="NIK26" s="877"/>
      <c r="NIL26" s="877"/>
      <c r="NIM26" s="877"/>
      <c r="NIN26" s="877"/>
      <c r="NIO26" s="877"/>
      <c r="NIP26" s="877"/>
      <c r="NIQ26" s="877"/>
      <c r="NIR26" s="877"/>
      <c r="NIS26" s="877"/>
      <c r="NIT26" s="877"/>
      <c r="NIU26" s="877"/>
      <c r="NIV26" s="877"/>
      <c r="NIW26" s="877"/>
      <c r="NIX26" s="877"/>
      <c r="NIY26" s="877"/>
      <c r="NIZ26" s="877"/>
      <c r="NJA26" s="877"/>
      <c r="NJB26" s="877"/>
      <c r="NJC26" s="877"/>
      <c r="NJD26" s="877"/>
      <c r="NJE26" s="877"/>
      <c r="NJF26" s="877"/>
      <c r="NJG26" s="877"/>
      <c r="NJH26" s="877"/>
      <c r="NJI26" s="877"/>
      <c r="NJJ26" s="877"/>
      <c r="NJK26" s="877"/>
      <c r="NJL26" s="877"/>
      <c r="NJM26" s="877"/>
      <c r="NJN26" s="877"/>
      <c r="NJO26" s="877"/>
      <c r="NJP26" s="877"/>
      <c r="NJQ26" s="877"/>
      <c r="NJR26" s="877"/>
      <c r="NJS26" s="877"/>
      <c r="NJT26" s="877"/>
      <c r="NJU26" s="877"/>
      <c r="NJV26" s="877"/>
      <c r="NJW26" s="877"/>
      <c r="NJX26" s="877"/>
      <c r="NJY26" s="877"/>
      <c r="NJZ26" s="877"/>
      <c r="NKA26" s="877"/>
      <c r="NKB26" s="877"/>
      <c r="NKC26" s="877"/>
      <c r="NKD26" s="877"/>
      <c r="NKE26" s="877"/>
      <c r="NKF26" s="877"/>
      <c r="NKG26" s="877"/>
      <c r="NKH26" s="877"/>
      <c r="NKI26" s="877"/>
      <c r="NKJ26" s="877"/>
      <c r="NKK26" s="877"/>
      <c r="NKL26" s="877"/>
      <c r="NKM26" s="877"/>
      <c r="NKN26" s="877"/>
      <c r="NKO26" s="877"/>
      <c r="NKP26" s="877"/>
      <c r="NKQ26" s="877"/>
      <c r="NKR26" s="877"/>
      <c r="NKS26" s="877"/>
      <c r="NKT26" s="877"/>
      <c r="NKU26" s="877"/>
      <c r="NKV26" s="877"/>
      <c r="NKW26" s="877"/>
      <c r="NKX26" s="877"/>
      <c r="NKY26" s="877"/>
      <c r="NKZ26" s="877"/>
      <c r="NLA26" s="877"/>
      <c r="NLB26" s="877"/>
      <c r="NLC26" s="877"/>
      <c r="NLD26" s="877"/>
      <c r="NLE26" s="877"/>
      <c r="NLF26" s="877"/>
      <c r="NLG26" s="877"/>
      <c r="NLH26" s="877"/>
      <c r="NLI26" s="877"/>
      <c r="NLJ26" s="877"/>
      <c r="NLK26" s="877"/>
      <c r="NLL26" s="877"/>
      <c r="NLM26" s="877"/>
      <c r="NLN26" s="877"/>
      <c r="NLO26" s="877"/>
      <c r="NLP26" s="877"/>
      <c r="NLQ26" s="877"/>
      <c r="NLR26" s="877"/>
      <c r="NLS26" s="877"/>
      <c r="NLT26" s="877"/>
      <c r="NLU26" s="877"/>
      <c r="NLV26" s="877"/>
      <c r="NLW26" s="877"/>
      <c r="NLX26" s="877"/>
      <c r="NLY26" s="877"/>
      <c r="NLZ26" s="877"/>
      <c r="NMA26" s="877"/>
      <c r="NMB26" s="877"/>
      <c r="NMC26" s="877"/>
      <c r="NMD26" s="877"/>
      <c r="NME26" s="877"/>
      <c r="NMF26" s="877"/>
      <c r="NMG26" s="877"/>
      <c r="NMH26" s="877"/>
      <c r="NMI26" s="877"/>
      <c r="NMJ26" s="877"/>
      <c r="NMK26" s="877"/>
      <c r="NML26" s="877"/>
      <c r="NMM26" s="877"/>
      <c r="NMN26" s="877"/>
      <c r="NMO26" s="877"/>
      <c r="NMP26" s="877"/>
      <c r="NMQ26" s="877"/>
      <c r="NMR26" s="877"/>
      <c r="NMS26" s="877"/>
      <c r="NMT26" s="877"/>
      <c r="NMU26" s="877"/>
      <c r="NMV26" s="877"/>
      <c r="NMW26" s="877"/>
      <c r="NMX26" s="877"/>
      <c r="NMY26" s="877"/>
      <c r="NMZ26" s="877"/>
      <c r="NNA26" s="877"/>
      <c r="NNB26" s="877"/>
      <c r="NNC26" s="877"/>
      <c r="NND26" s="877"/>
      <c r="NNE26" s="877"/>
      <c r="NNF26" s="877"/>
      <c r="NNG26" s="877"/>
      <c r="NNH26" s="877"/>
      <c r="NNI26" s="877"/>
      <c r="NNJ26" s="877"/>
      <c r="NNK26" s="877"/>
      <c r="NNL26" s="877"/>
      <c r="NNM26" s="877"/>
      <c r="NNN26" s="877"/>
      <c r="NNO26" s="877"/>
      <c r="NNP26" s="877"/>
      <c r="NNQ26" s="877"/>
      <c r="NNR26" s="877"/>
      <c r="NNS26" s="877"/>
      <c r="NNT26" s="877"/>
      <c r="NNU26" s="877"/>
      <c r="NNV26" s="877"/>
      <c r="NNW26" s="877"/>
      <c r="NNX26" s="877"/>
      <c r="NNY26" s="877"/>
      <c r="NNZ26" s="877"/>
      <c r="NOA26" s="877"/>
      <c r="NOB26" s="877"/>
      <c r="NOC26" s="877"/>
      <c r="NOD26" s="877"/>
      <c r="NOE26" s="877"/>
      <c r="NOF26" s="877"/>
      <c r="NOG26" s="877"/>
      <c r="NOH26" s="877"/>
      <c r="NOI26" s="877"/>
      <c r="NOJ26" s="877"/>
      <c r="NOK26" s="877"/>
      <c r="NOL26" s="877"/>
      <c r="NOM26" s="877"/>
      <c r="NON26" s="877"/>
      <c r="NOO26" s="877"/>
      <c r="NOP26" s="877"/>
      <c r="NOQ26" s="877"/>
      <c r="NOR26" s="877"/>
      <c r="NOS26" s="877"/>
      <c r="NOT26" s="877"/>
      <c r="NOU26" s="877"/>
      <c r="NOV26" s="877"/>
      <c r="NOW26" s="877"/>
      <c r="NOX26" s="877"/>
      <c r="NOY26" s="877"/>
      <c r="NOZ26" s="877"/>
      <c r="NPA26" s="877"/>
      <c r="NPB26" s="877"/>
      <c r="NPC26" s="877"/>
      <c r="NPD26" s="877"/>
      <c r="NPE26" s="877"/>
      <c r="NPF26" s="877"/>
      <c r="NPG26" s="877"/>
      <c r="NPH26" s="877"/>
      <c r="NPI26" s="877"/>
      <c r="NPJ26" s="877"/>
      <c r="NPK26" s="877"/>
      <c r="NPL26" s="877"/>
      <c r="NPM26" s="877"/>
      <c r="NPN26" s="877"/>
      <c r="NPO26" s="877"/>
      <c r="NPP26" s="877"/>
      <c r="NPQ26" s="877"/>
      <c r="NPR26" s="877"/>
      <c r="NPS26" s="877"/>
      <c r="NPT26" s="877"/>
      <c r="NPU26" s="877"/>
      <c r="NPV26" s="877"/>
      <c r="NPW26" s="877"/>
      <c r="NPX26" s="877"/>
      <c r="NPY26" s="877"/>
      <c r="NPZ26" s="877"/>
      <c r="NQA26" s="877"/>
      <c r="NQB26" s="877"/>
      <c r="NQC26" s="877"/>
      <c r="NQD26" s="877"/>
      <c r="NQE26" s="877"/>
      <c r="NQF26" s="877"/>
      <c r="NQG26" s="877"/>
      <c r="NQH26" s="877"/>
      <c r="NQI26" s="877"/>
      <c r="NQJ26" s="877"/>
      <c r="NQK26" s="877"/>
      <c r="NQL26" s="877"/>
      <c r="NQM26" s="877"/>
      <c r="NQN26" s="877"/>
      <c r="NQO26" s="877"/>
      <c r="NQP26" s="877"/>
      <c r="NQQ26" s="877"/>
      <c r="NQR26" s="877"/>
      <c r="NQS26" s="877"/>
      <c r="NQT26" s="877"/>
      <c r="NQU26" s="877"/>
      <c r="NQV26" s="877"/>
      <c r="NQW26" s="877"/>
      <c r="NQX26" s="877"/>
      <c r="NQY26" s="877"/>
      <c r="NQZ26" s="877"/>
      <c r="NRA26" s="877"/>
      <c r="NRB26" s="877"/>
      <c r="NRC26" s="877"/>
      <c r="NRD26" s="877"/>
      <c r="NRE26" s="877"/>
      <c r="NRF26" s="877"/>
      <c r="NRG26" s="877"/>
      <c r="NRH26" s="877"/>
      <c r="NRI26" s="877"/>
      <c r="NRJ26" s="877"/>
      <c r="NRK26" s="877"/>
      <c r="NRL26" s="877"/>
      <c r="NRM26" s="877"/>
      <c r="NRN26" s="877"/>
      <c r="NRO26" s="877"/>
      <c r="NRP26" s="877"/>
      <c r="NRQ26" s="877"/>
      <c r="NRR26" s="877"/>
      <c r="NRS26" s="877"/>
      <c r="NRT26" s="877"/>
      <c r="NRU26" s="877"/>
      <c r="NRV26" s="877"/>
      <c r="NRW26" s="877"/>
      <c r="NRX26" s="877"/>
      <c r="NRY26" s="877"/>
      <c r="NRZ26" s="877"/>
      <c r="NSA26" s="877"/>
      <c r="NSB26" s="877"/>
      <c r="NSC26" s="877"/>
      <c r="NSD26" s="877"/>
      <c r="NSE26" s="877"/>
      <c r="NSF26" s="877"/>
      <c r="NSG26" s="877"/>
      <c r="NSH26" s="877"/>
      <c r="NSI26" s="877"/>
      <c r="NSJ26" s="877"/>
      <c r="NSK26" s="877"/>
      <c r="NSL26" s="877"/>
      <c r="NSM26" s="877"/>
      <c r="NSN26" s="877"/>
      <c r="NSO26" s="877"/>
      <c r="NSP26" s="877"/>
      <c r="NSQ26" s="877"/>
      <c r="NSR26" s="877"/>
      <c r="NSS26" s="877"/>
      <c r="NST26" s="877"/>
      <c r="NSU26" s="877"/>
      <c r="NSV26" s="877"/>
      <c r="NSW26" s="877"/>
      <c r="NSX26" s="877"/>
      <c r="NSY26" s="877"/>
      <c r="NSZ26" s="877"/>
      <c r="NTA26" s="877"/>
      <c r="NTB26" s="877"/>
      <c r="NTC26" s="877"/>
      <c r="NTD26" s="877"/>
      <c r="NTE26" s="877"/>
      <c r="NTF26" s="877"/>
      <c r="NTG26" s="877"/>
      <c r="NTH26" s="877"/>
      <c r="NTI26" s="877"/>
      <c r="NTJ26" s="877"/>
      <c r="NTK26" s="877"/>
      <c r="NTL26" s="877"/>
      <c r="NTM26" s="877"/>
      <c r="NTN26" s="877"/>
      <c r="NTO26" s="877"/>
      <c r="NTP26" s="877"/>
      <c r="NTQ26" s="877"/>
      <c r="NTR26" s="877"/>
      <c r="NTS26" s="877"/>
      <c r="NTT26" s="877"/>
      <c r="NTU26" s="877"/>
      <c r="NTV26" s="877"/>
      <c r="NTW26" s="877"/>
      <c r="NTX26" s="877"/>
      <c r="NTY26" s="877"/>
      <c r="NTZ26" s="877"/>
      <c r="NUA26" s="877"/>
      <c r="NUB26" s="877"/>
      <c r="NUC26" s="877"/>
      <c r="NUD26" s="877"/>
      <c r="NUE26" s="877"/>
      <c r="NUF26" s="877"/>
      <c r="NUG26" s="877"/>
      <c r="NUH26" s="877"/>
      <c r="NUI26" s="877"/>
      <c r="NUJ26" s="877"/>
      <c r="NUK26" s="877"/>
      <c r="NUL26" s="877"/>
      <c r="NUM26" s="877"/>
      <c r="NUN26" s="877"/>
      <c r="NUO26" s="877"/>
      <c r="NUP26" s="877"/>
      <c r="NUQ26" s="877"/>
      <c r="NUR26" s="877"/>
      <c r="NUS26" s="877"/>
      <c r="NUT26" s="877"/>
      <c r="NUU26" s="877"/>
      <c r="NUV26" s="877"/>
      <c r="NUW26" s="877"/>
      <c r="NUX26" s="877"/>
      <c r="NUY26" s="877"/>
      <c r="NUZ26" s="877"/>
      <c r="NVA26" s="877"/>
      <c r="NVB26" s="877"/>
      <c r="NVC26" s="877"/>
      <c r="NVD26" s="877"/>
      <c r="NVE26" s="877"/>
      <c r="NVF26" s="877"/>
      <c r="NVG26" s="877"/>
      <c r="NVH26" s="877"/>
      <c r="NVI26" s="877"/>
      <c r="NVJ26" s="877"/>
      <c r="NVK26" s="877"/>
      <c r="NVL26" s="877"/>
      <c r="NVM26" s="877"/>
      <c r="NVN26" s="877"/>
      <c r="NVO26" s="877"/>
      <c r="NVP26" s="877"/>
      <c r="NVQ26" s="877"/>
      <c r="NVR26" s="877"/>
      <c r="NVS26" s="877"/>
      <c r="NVT26" s="877"/>
      <c r="NVU26" s="877"/>
      <c r="NVV26" s="877"/>
      <c r="NVW26" s="877"/>
      <c r="NVX26" s="877"/>
      <c r="NVY26" s="877"/>
      <c r="NVZ26" s="877"/>
      <c r="NWA26" s="877"/>
      <c r="NWB26" s="877"/>
      <c r="NWC26" s="877"/>
      <c r="NWD26" s="877"/>
      <c r="NWE26" s="877"/>
      <c r="NWF26" s="877"/>
      <c r="NWG26" s="877"/>
      <c r="NWH26" s="877"/>
      <c r="NWI26" s="877"/>
      <c r="NWJ26" s="877"/>
      <c r="NWK26" s="877"/>
      <c r="NWL26" s="877"/>
      <c r="NWM26" s="877"/>
      <c r="NWN26" s="877"/>
      <c r="NWO26" s="877"/>
      <c r="NWP26" s="877"/>
      <c r="NWQ26" s="877"/>
      <c r="NWR26" s="877"/>
      <c r="NWS26" s="877"/>
      <c r="NWT26" s="877"/>
      <c r="NWU26" s="877"/>
      <c r="NWV26" s="877"/>
      <c r="NWW26" s="877"/>
      <c r="NWX26" s="877"/>
      <c r="NWY26" s="877"/>
      <c r="NWZ26" s="877"/>
      <c r="NXA26" s="877"/>
      <c r="NXB26" s="877"/>
      <c r="NXC26" s="877"/>
      <c r="NXD26" s="877"/>
      <c r="NXE26" s="877"/>
      <c r="NXF26" s="877"/>
      <c r="NXG26" s="877"/>
      <c r="NXH26" s="877"/>
      <c r="NXI26" s="877"/>
      <c r="NXJ26" s="877"/>
      <c r="NXK26" s="877"/>
      <c r="NXL26" s="877"/>
      <c r="NXM26" s="877"/>
      <c r="NXN26" s="877"/>
      <c r="NXO26" s="877"/>
      <c r="NXP26" s="877"/>
      <c r="NXQ26" s="877"/>
      <c r="NXR26" s="877"/>
      <c r="NXS26" s="877"/>
      <c r="NXT26" s="877"/>
      <c r="NXU26" s="877"/>
      <c r="NXV26" s="877"/>
      <c r="NXW26" s="877"/>
      <c r="NXX26" s="877"/>
      <c r="NXY26" s="877"/>
      <c r="NXZ26" s="877"/>
      <c r="NYA26" s="877"/>
      <c r="NYB26" s="877"/>
      <c r="NYC26" s="877"/>
      <c r="NYD26" s="877"/>
      <c r="NYE26" s="877"/>
      <c r="NYF26" s="877"/>
      <c r="NYG26" s="877"/>
      <c r="NYH26" s="877"/>
      <c r="NYI26" s="877"/>
      <c r="NYJ26" s="877"/>
      <c r="NYK26" s="877"/>
      <c r="NYL26" s="877"/>
      <c r="NYM26" s="877"/>
      <c r="NYN26" s="877"/>
      <c r="NYO26" s="877"/>
      <c r="NYP26" s="877"/>
      <c r="NYQ26" s="877"/>
      <c r="NYR26" s="877"/>
      <c r="NYS26" s="877"/>
      <c r="NYT26" s="877"/>
      <c r="NYU26" s="877"/>
      <c r="NYV26" s="877"/>
      <c r="NYW26" s="877"/>
      <c r="NYX26" s="877"/>
      <c r="NYY26" s="877"/>
      <c r="NYZ26" s="877"/>
      <c r="NZA26" s="877"/>
      <c r="NZB26" s="877"/>
      <c r="NZC26" s="877"/>
      <c r="NZD26" s="877"/>
      <c r="NZE26" s="877"/>
      <c r="NZF26" s="877"/>
      <c r="NZG26" s="877"/>
      <c r="NZH26" s="877"/>
      <c r="NZI26" s="877"/>
      <c r="NZJ26" s="877"/>
      <c r="NZK26" s="877"/>
      <c r="NZL26" s="877"/>
      <c r="NZM26" s="877"/>
      <c r="NZN26" s="877"/>
      <c r="NZO26" s="877"/>
      <c r="NZP26" s="877"/>
      <c r="NZQ26" s="877"/>
      <c r="NZR26" s="877"/>
      <c r="NZS26" s="877"/>
      <c r="NZT26" s="877"/>
      <c r="NZU26" s="877"/>
      <c r="NZV26" s="877"/>
      <c r="NZW26" s="877"/>
      <c r="NZX26" s="877"/>
      <c r="NZY26" s="877"/>
      <c r="NZZ26" s="877"/>
      <c r="OAA26" s="877"/>
      <c r="OAB26" s="877"/>
      <c r="OAC26" s="877"/>
      <c r="OAD26" s="877"/>
      <c r="OAE26" s="877"/>
      <c r="OAF26" s="877"/>
      <c r="OAG26" s="877"/>
      <c r="OAH26" s="877"/>
      <c r="OAI26" s="877"/>
      <c r="OAJ26" s="877"/>
      <c r="OAK26" s="877"/>
      <c r="OAL26" s="877"/>
      <c r="OAM26" s="877"/>
      <c r="OAN26" s="877"/>
      <c r="OAO26" s="877"/>
      <c r="OAP26" s="877"/>
      <c r="OAQ26" s="877"/>
      <c r="OAR26" s="877"/>
      <c r="OAS26" s="877"/>
      <c r="OAT26" s="877"/>
      <c r="OAU26" s="877"/>
      <c r="OAV26" s="877"/>
      <c r="OAW26" s="877"/>
      <c r="OAX26" s="877"/>
      <c r="OAY26" s="877"/>
      <c r="OAZ26" s="877"/>
      <c r="OBA26" s="877"/>
      <c r="OBB26" s="877"/>
      <c r="OBC26" s="877"/>
      <c r="OBD26" s="877"/>
      <c r="OBE26" s="877"/>
      <c r="OBF26" s="877"/>
      <c r="OBG26" s="877"/>
      <c r="OBH26" s="877"/>
      <c r="OBI26" s="877"/>
      <c r="OBJ26" s="877"/>
      <c r="OBK26" s="877"/>
      <c r="OBL26" s="877"/>
      <c r="OBM26" s="877"/>
      <c r="OBN26" s="877"/>
      <c r="OBO26" s="877"/>
      <c r="OBP26" s="877"/>
      <c r="OBQ26" s="877"/>
      <c r="OBR26" s="877"/>
      <c r="OBS26" s="877"/>
      <c r="OBT26" s="877"/>
      <c r="OBU26" s="877"/>
      <c r="OBV26" s="877"/>
      <c r="OBW26" s="877"/>
      <c r="OBX26" s="877"/>
      <c r="OBY26" s="877"/>
      <c r="OBZ26" s="877"/>
      <c r="OCA26" s="877"/>
      <c r="OCB26" s="877"/>
      <c r="OCC26" s="877"/>
      <c r="OCD26" s="877"/>
      <c r="OCE26" s="877"/>
      <c r="OCF26" s="877"/>
      <c r="OCG26" s="877"/>
      <c r="OCH26" s="877"/>
      <c r="OCI26" s="877"/>
      <c r="OCJ26" s="877"/>
      <c r="OCK26" s="877"/>
      <c r="OCL26" s="877"/>
      <c r="OCM26" s="877"/>
      <c r="OCN26" s="877"/>
      <c r="OCO26" s="877"/>
      <c r="OCP26" s="877"/>
      <c r="OCQ26" s="877"/>
      <c r="OCR26" s="877"/>
      <c r="OCS26" s="877"/>
      <c r="OCT26" s="877"/>
      <c r="OCU26" s="877"/>
      <c r="OCV26" s="877"/>
      <c r="OCW26" s="877"/>
      <c r="OCX26" s="877"/>
      <c r="OCY26" s="877"/>
      <c r="OCZ26" s="877"/>
      <c r="ODA26" s="877"/>
      <c r="ODB26" s="877"/>
      <c r="ODC26" s="877"/>
      <c r="ODD26" s="877"/>
      <c r="ODE26" s="877"/>
      <c r="ODF26" s="877"/>
      <c r="ODG26" s="877"/>
      <c r="ODH26" s="877"/>
      <c r="ODI26" s="877"/>
      <c r="ODJ26" s="877"/>
      <c r="ODK26" s="877"/>
      <c r="ODL26" s="877"/>
      <c r="ODM26" s="877"/>
      <c r="ODN26" s="877"/>
      <c r="ODO26" s="877"/>
      <c r="ODP26" s="877"/>
      <c r="ODQ26" s="877"/>
      <c r="ODR26" s="877"/>
      <c r="ODS26" s="877"/>
      <c r="ODT26" s="877"/>
      <c r="ODU26" s="877"/>
      <c r="ODV26" s="877"/>
      <c r="ODW26" s="877"/>
      <c r="ODX26" s="877"/>
      <c r="ODY26" s="877"/>
      <c r="ODZ26" s="877"/>
      <c r="OEA26" s="877"/>
      <c r="OEB26" s="877"/>
      <c r="OEC26" s="877"/>
      <c r="OED26" s="877"/>
      <c r="OEE26" s="877"/>
      <c r="OEF26" s="877"/>
      <c r="OEG26" s="877"/>
      <c r="OEH26" s="877"/>
      <c r="OEI26" s="877"/>
      <c r="OEJ26" s="877"/>
      <c r="OEK26" s="877"/>
      <c r="OEL26" s="877"/>
      <c r="OEM26" s="877"/>
      <c r="OEN26" s="877"/>
      <c r="OEO26" s="877"/>
      <c r="OEP26" s="877"/>
      <c r="OEQ26" s="877"/>
      <c r="OER26" s="877"/>
      <c r="OES26" s="877"/>
      <c r="OET26" s="877"/>
      <c r="OEU26" s="877"/>
      <c r="OEV26" s="877"/>
      <c r="OEW26" s="877"/>
      <c r="OEX26" s="877"/>
      <c r="OEY26" s="877"/>
      <c r="OEZ26" s="877"/>
      <c r="OFA26" s="877"/>
      <c r="OFB26" s="877"/>
      <c r="OFC26" s="877"/>
      <c r="OFD26" s="877"/>
      <c r="OFE26" s="877"/>
      <c r="OFF26" s="877"/>
      <c r="OFG26" s="877"/>
      <c r="OFH26" s="877"/>
      <c r="OFI26" s="877"/>
      <c r="OFJ26" s="877"/>
      <c r="OFK26" s="877"/>
      <c r="OFL26" s="877"/>
      <c r="OFM26" s="877"/>
      <c r="OFN26" s="877"/>
      <c r="OFO26" s="877"/>
      <c r="OFP26" s="877"/>
      <c r="OFQ26" s="877"/>
      <c r="OFR26" s="877"/>
      <c r="OFS26" s="877"/>
      <c r="OFT26" s="877"/>
      <c r="OFU26" s="877"/>
      <c r="OFV26" s="877"/>
      <c r="OFW26" s="877"/>
      <c r="OFX26" s="877"/>
      <c r="OFY26" s="877"/>
      <c r="OFZ26" s="877"/>
      <c r="OGA26" s="877"/>
      <c r="OGB26" s="877"/>
      <c r="OGC26" s="877"/>
      <c r="OGD26" s="877"/>
      <c r="OGE26" s="877"/>
      <c r="OGF26" s="877"/>
      <c r="OGG26" s="877"/>
      <c r="OGH26" s="877"/>
      <c r="OGI26" s="877"/>
      <c r="OGJ26" s="877"/>
      <c r="OGK26" s="877"/>
      <c r="OGL26" s="877"/>
      <c r="OGM26" s="877"/>
      <c r="OGN26" s="877"/>
      <c r="OGO26" s="877"/>
      <c r="OGP26" s="877"/>
      <c r="OGQ26" s="877"/>
      <c r="OGR26" s="877"/>
      <c r="OGS26" s="877"/>
      <c r="OGT26" s="877"/>
      <c r="OGU26" s="877"/>
      <c r="OGV26" s="877"/>
      <c r="OGW26" s="877"/>
      <c r="OGX26" s="877"/>
      <c r="OGY26" s="877"/>
      <c r="OGZ26" s="877"/>
      <c r="OHA26" s="877"/>
      <c r="OHB26" s="877"/>
      <c r="OHC26" s="877"/>
      <c r="OHD26" s="877"/>
      <c r="OHE26" s="877"/>
      <c r="OHF26" s="877"/>
      <c r="OHG26" s="877"/>
      <c r="OHH26" s="877"/>
      <c r="OHI26" s="877"/>
      <c r="OHJ26" s="877"/>
      <c r="OHK26" s="877"/>
      <c r="OHL26" s="877"/>
      <c r="OHM26" s="877"/>
      <c r="OHN26" s="877"/>
      <c r="OHO26" s="877"/>
      <c r="OHP26" s="877"/>
      <c r="OHQ26" s="877"/>
      <c r="OHR26" s="877"/>
      <c r="OHS26" s="877"/>
      <c r="OHT26" s="877"/>
      <c r="OHU26" s="877"/>
      <c r="OHV26" s="877"/>
      <c r="OHW26" s="877"/>
      <c r="OHX26" s="877"/>
      <c r="OHY26" s="877"/>
      <c r="OHZ26" s="877"/>
      <c r="OIA26" s="877"/>
      <c r="OIB26" s="877"/>
      <c r="OIC26" s="877"/>
      <c r="OID26" s="877"/>
      <c r="OIE26" s="877"/>
      <c r="OIF26" s="877"/>
      <c r="OIG26" s="877"/>
      <c r="OIH26" s="877"/>
      <c r="OII26" s="877"/>
      <c r="OIJ26" s="877"/>
      <c r="OIK26" s="877"/>
      <c r="OIL26" s="877"/>
      <c r="OIM26" s="877"/>
      <c r="OIN26" s="877"/>
      <c r="OIO26" s="877"/>
      <c r="OIP26" s="877"/>
      <c r="OIQ26" s="877"/>
      <c r="OIR26" s="877"/>
      <c r="OIS26" s="877"/>
      <c r="OIT26" s="877"/>
      <c r="OIU26" s="877"/>
      <c r="OIV26" s="877"/>
      <c r="OIW26" s="877"/>
      <c r="OIX26" s="877"/>
      <c r="OIY26" s="877"/>
      <c r="OIZ26" s="877"/>
      <c r="OJA26" s="877"/>
      <c r="OJB26" s="877"/>
      <c r="OJC26" s="877"/>
      <c r="OJD26" s="877"/>
      <c r="OJE26" s="877"/>
      <c r="OJF26" s="877"/>
      <c r="OJG26" s="877"/>
      <c r="OJH26" s="877"/>
      <c r="OJI26" s="877"/>
      <c r="OJJ26" s="877"/>
      <c r="OJK26" s="877"/>
      <c r="OJL26" s="877"/>
      <c r="OJM26" s="877"/>
      <c r="OJN26" s="877"/>
      <c r="OJO26" s="877"/>
      <c r="OJP26" s="877"/>
      <c r="OJQ26" s="877"/>
      <c r="OJR26" s="877"/>
      <c r="OJS26" s="877"/>
      <c r="OJT26" s="877"/>
      <c r="OJU26" s="877"/>
      <c r="OJV26" s="877"/>
      <c r="OJW26" s="877"/>
      <c r="OJX26" s="877"/>
      <c r="OJY26" s="877"/>
      <c r="OJZ26" s="877"/>
      <c r="OKA26" s="877"/>
      <c r="OKB26" s="877"/>
      <c r="OKC26" s="877"/>
      <c r="OKD26" s="877"/>
      <c r="OKE26" s="877"/>
      <c r="OKF26" s="877"/>
      <c r="OKG26" s="877"/>
      <c r="OKH26" s="877"/>
      <c r="OKI26" s="877"/>
      <c r="OKJ26" s="877"/>
      <c r="OKK26" s="877"/>
      <c r="OKL26" s="877"/>
      <c r="OKM26" s="877"/>
      <c r="OKN26" s="877"/>
      <c r="OKO26" s="877"/>
      <c r="OKP26" s="877"/>
      <c r="OKQ26" s="877"/>
      <c r="OKR26" s="877"/>
      <c r="OKS26" s="877"/>
      <c r="OKT26" s="877"/>
      <c r="OKU26" s="877"/>
      <c r="OKV26" s="877"/>
      <c r="OKW26" s="877"/>
      <c r="OKX26" s="877"/>
      <c r="OKY26" s="877"/>
      <c r="OKZ26" s="877"/>
      <c r="OLA26" s="877"/>
      <c r="OLB26" s="877"/>
      <c r="OLC26" s="877"/>
      <c r="OLD26" s="877"/>
      <c r="OLE26" s="877"/>
      <c r="OLF26" s="877"/>
      <c r="OLG26" s="877"/>
      <c r="OLH26" s="877"/>
      <c r="OLI26" s="877"/>
      <c r="OLJ26" s="877"/>
      <c r="OLK26" s="877"/>
      <c r="OLL26" s="877"/>
      <c r="OLM26" s="877"/>
      <c r="OLN26" s="877"/>
      <c r="OLO26" s="877"/>
      <c r="OLP26" s="877"/>
      <c r="OLQ26" s="877"/>
      <c r="OLR26" s="877"/>
      <c r="OLS26" s="877"/>
      <c r="OLT26" s="877"/>
      <c r="OLU26" s="877"/>
      <c r="OLV26" s="877"/>
      <c r="OLW26" s="877"/>
      <c r="OLX26" s="877"/>
      <c r="OLY26" s="877"/>
      <c r="OLZ26" s="877"/>
      <c r="OMA26" s="877"/>
      <c r="OMB26" s="877"/>
      <c r="OMC26" s="877"/>
      <c r="OMD26" s="877"/>
      <c r="OME26" s="877"/>
      <c r="OMF26" s="877"/>
      <c r="OMG26" s="877"/>
      <c r="OMH26" s="877"/>
      <c r="OMI26" s="877"/>
      <c r="OMJ26" s="877"/>
      <c r="OMK26" s="877"/>
      <c r="OML26" s="877"/>
      <c r="OMM26" s="877"/>
      <c r="OMN26" s="877"/>
      <c r="OMO26" s="877"/>
      <c r="OMP26" s="877"/>
      <c r="OMQ26" s="877"/>
      <c r="OMR26" s="877"/>
      <c r="OMS26" s="877"/>
      <c r="OMT26" s="877"/>
      <c r="OMU26" s="877"/>
      <c r="OMV26" s="877"/>
      <c r="OMW26" s="877"/>
      <c r="OMX26" s="877"/>
      <c r="OMY26" s="877"/>
      <c r="OMZ26" s="877"/>
      <c r="ONA26" s="877"/>
      <c r="ONB26" s="877"/>
      <c r="ONC26" s="877"/>
      <c r="OND26" s="877"/>
      <c r="ONE26" s="877"/>
      <c r="ONF26" s="877"/>
      <c r="ONG26" s="877"/>
      <c r="ONH26" s="877"/>
      <c r="ONI26" s="877"/>
      <c r="ONJ26" s="877"/>
      <c r="ONK26" s="877"/>
      <c r="ONL26" s="877"/>
      <c r="ONM26" s="877"/>
      <c r="ONN26" s="877"/>
      <c r="ONO26" s="877"/>
      <c r="ONP26" s="877"/>
      <c r="ONQ26" s="877"/>
      <c r="ONR26" s="877"/>
      <c r="ONS26" s="877"/>
      <c r="ONT26" s="877"/>
      <c r="ONU26" s="877"/>
      <c r="ONV26" s="877"/>
      <c r="ONW26" s="877"/>
      <c r="ONX26" s="877"/>
      <c r="ONY26" s="877"/>
      <c r="ONZ26" s="877"/>
      <c r="OOA26" s="877"/>
      <c r="OOB26" s="877"/>
      <c r="OOC26" s="877"/>
      <c r="OOD26" s="877"/>
      <c r="OOE26" s="877"/>
      <c r="OOF26" s="877"/>
      <c r="OOG26" s="877"/>
      <c r="OOH26" s="877"/>
      <c r="OOI26" s="877"/>
      <c r="OOJ26" s="877"/>
      <c r="OOK26" s="877"/>
      <c r="OOL26" s="877"/>
      <c r="OOM26" s="877"/>
      <c r="OON26" s="877"/>
      <c r="OOO26" s="877"/>
      <c r="OOP26" s="877"/>
      <c r="OOQ26" s="877"/>
      <c r="OOR26" s="877"/>
      <c r="OOS26" s="877"/>
      <c r="OOT26" s="877"/>
      <c r="OOU26" s="877"/>
      <c r="OOV26" s="877"/>
      <c r="OOW26" s="877"/>
      <c r="OOX26" s="877"/>
      <c r="OOY26" s="877"/>
      <c r="OOZ26" s="877"/>
      <c r="OPA26" s="877"/>
      <c r="OPB26" s="877"/>
      <c r="OPC26" s="877"/>
      <c r="OPD26" s="877"/>
      <c r="OPE26" s="877"/>
      <c r="OPF26" s="877"/>
      <c r="OPG26" s="877"/>
      <c r="OPH26" s="877"/>
      <c r="OPI26" s="877"/>
      <c r="OPJ26" s="877"/>
      <c r="OPK26" s="877"/>
      <c r="OPL26" s="877"/>
      <c r="OPM26" s="877"/>
      <c r="OPN26" s="877"/>
      <c r="OPO26" s="877"/>
      <c r="OPP26" s="877"/>
      <c r="OPQ26" s="877"/>
      <c r="OPR26" s="877"/>
      <c r="OPS26" s="877"/>
      <c r="OPT26" s="877"/>
      <c r="OPU26" s="877"/>
      <c r="OPV26" s="877"/>
      <c r="OPW26" s="877"/>
      <c r="OPX26" s="877"/>
      <c r="OPY26" s="877"/>
      <c r="OPZ26" s="877"/>
      <c r="OQA26" s="877"/>
      <c r="OQB26" s="877"/>
      <c r="OQC26" s="877"/>
      <c r="OQD26" s="877"/>
      <c r="OQE26" s="877"/>
      <c r="OQF26" s="877"/>
      <c r="OQG26" s="877"/>
      <c r="OQH26" s="877"/>
      <c r="OQI26" s="877"/>
      <c r="OQJ26" s="877"/>
      <c r="OQK26" s="877"/>
      <c r="OQL26" s="877"/>
      <c r="OQM26" s="877"/>
      <c r="OQN26" s="877"/>
      <c r="OQO26" s="877"/>
      <c r="OQP26" s="877"/>
      <c r="OQQ26" s="877"/>
      <c r="OQR26" s="877"/>
      <c r="OQS26" s="877"/>
      <c r="OQT26" s="877"/>
      <c r="OQU26" s="877"/>
      <c r="OQV26" s="877"/>
      <c r="OQW26" s="877"/>
      <c r="OQX26" s="877"/>
      <c r="OQY26" s="877"/>
      <c r="OQZ26" s="877"/>
      <c r="ORA26" s="877"/>
      <c r="ORB26" s="877"/>
      <c r="ORC26" s="877"/>
      <c r="ORD26" s="877"/>
      <c r="ORE26" s="877"/>
      <c r="ORF26" s="877"/>
      <c r="ORG26" s="877"/>
      <c r="ORH26" s="877"/>
      <c r="ORI26" s="877"/>
      <c r="ORJ26" s="877"/>
      <c r="ORK26" s="877"/>
      <c r="ORL26" s="877"/>
      <c r="ORM26" s="877"/>
      <c r="ORN26" s="877"/>
      <c r="ORO26" s="877"/>
      <c r="ORP26" s="877"/>
      <c r="ORQ26" s="877"/>
      <c r="ORR26" s="877"/>
      <c r="ORS26" s="877"/>
      <c r="ORT26" s="877"/>
      <c r="ORU26" s="877"/>
      <c r="ORV26" s="877"/>
      <c r="ORW26" s="877"/>
      <c r="ORX26" s="877"/>
      <c r="ORY26" s="877"/>
      <c r="ORZ26" s="877"/>
      <c r="OSA26" s="877"/>
      <c r="OSB26" s="877"/>
      <c r="OSC26" s="877"/>
      <c r="OSD26" s="877"/>
      <c r="OSE26" s="877"/>
      <c r="OSF26" s="877"/>
      <c r="OSG26" s="877"/>
      <c r="OSH26" s="877"/>
      <c r="OSI26" s="877"/>
      <c r="OSJ26" s="877"/>
      <c r="OSK26" s="877"/>
      <c r="OSL26" s="877"/>
      <c r="OSM26" s="877"/>
      <c r="OSN26" s="877"/>
      <c r="OSO26" s="877"/>
      <c r="OSP26" s="877"/>
      <c r="OSQ26" s="877"/>
      <c r="OSR26" s="877"/>
      <c r="OSS26" s="877"/>
      <c r="OST26" s="877"/>
      <c r="OSU26" s="877"/>
      <c r="OSV26" s="877"/>
      <c r="OSW26" s="877"/>
      <c r="OSX26" s="877"/>
      <c r="OSY26" s="877"/>
      <c r="OSZ26" s="877"/>
      <c r="OTA26" s="877"/>
      <c r="OTB26" s="877"/>
      <c r="OTC26" s="877"/>
      <c r="OTD26" s="877"/>
      <c r="OTE26" s="877"/>
      <c r="OTF26" s="877"/>
      <c r="OTG26" s="877"/>
      <c r="OTH26" s="877"/>
      <c r="OTI26" s="877"/>
      <c r="OTJ26" s="877"/>
      <c r="OTK26" s="877"/>
      <c r="OTL26" s="877"/>
      <c r="OTM26" s="877"/>
      <c r="OTN26" s="877"/>
      <c r="OTO26" s="877"/>
      <c r="OTP26" s="877"/>
      <c r="OTQ26" s="877"/>
      <c r="OTR26" s="877"/>
      <c r="OTS26" s="877"/>
      <c r="OTT26" s="877"/>
      <c r="OTU26" s="877"/>
      <c r="OTV26" s="877"/>
      <c r="OTW26" s="877"/>
      <c r="OTX26" s="877"/>
      <c r="OTY26" s="877"/>
      <c r="OTZ26" s="877"/>
      <c r="OUA26" s="877"/>
      <c r="OUB26" s="877"/>
      <c r="OUC26" s="877"/>
      <c r="OUD26" s="877"/>
      <c r="OUE26" s="877"/>
      <c r="OUF26" s="877"/>
      <c r="OUG26" s="877"/>
      <c r="OUH26" s="877"/>
      <c r="OUI26" s="877"/>
      <c r="OUJ26" s="877"/>
      <c r="OUK26" s="877"/>
      <c r="OUL26" s="877"/>
      <c r="OUM26" s="877"/>
      <c r="OUN26" s="877"/>
      <c r="OUO26" s="877"/>
      <c r="OUP26" s="877"/>
      <c r="OUQ26" s="877"/>
      <c r="OUR26" s="877"/>
      <c r="OUS26" s="877"/>
      <c r="OUT26" s="877"/>
      <c r="OUU26" s="877"/>
      <c r="OUV26" s="877"/>
      <c r="OUW26" s="877"/>
      <c r="OUX26" s="877"/>
      <c r="OUY26" s="877"/>
      <c r="OUZ26" s="877"/>
      <c r="OVA26" s="877"/>
      <c r="OVB26" s="877"/>
      <c r="OVC26" s="877"/>
      <c r="OVD26" s="877"/>
      <c r="OVE26" s="877"/>
      <c r="OVF26" s="877"/>
      <c r="OVG26" s="877"/>
      <c r="OVH26" s="877"/>
      <c r="OVI26" s="877"/>
      <c r="OVJ26" s="877"/>
      <c r="OVK26" s="877"/>
      <c r="OVL26" s="877"/>
      <c r="OVM26" s="877"/>
      <c r="OVN26" s="877"/>
      <c r="OVO26" s="877"/>
      <c r="OVP26" s="877"/>
      <c r="OVQ26" s="877"/>
      <c r="OVR26" s="877"/>
      <c r="OVS26" s="877"/>
      <c r="OVT26" s="877"/>
      <c r="OVU26" s="877"/>
      <c r="OVV26" s="877"/>
      <c r="OVW26" s="877"/>
      <c r="OVX26" s="877"/>
      <c r="OVY26" s="877"/>
      <c r="OVZ26" s="877"/>
      <c r="OWA26" s="877"/>
      <c r="OWB26" s="877"/>
      <c r="OWC26" s="877"/>
      <c r="OWD26" s="877"/>
      <c r="OWE26" s="877"/>
      <c r="OWF26" s="877"/>
      <c r="OWG26" s="877"/>
      <c r="OWH26" s="877"/>
      <c r="OWI26" s="877"/>
      <c r="OWJ26" s="877"/>
      <c r="OWK26" s="877"/>
      <c r="OWL26" s="877"/>
      <c r="OWM26" s="877"/>
      <c r="OWN26" s="877"/>
      <c r="OWO26" s="877"/>
      <c r="OWP26" s="877"/>
      <c r="OWQ26" s="877"/>
      <c r="OWR26" s="877"/>
      <c r="OWS26" s="877"/>
      <c r="OWT26" s="877"/>
      <c r="OWU26" s="877"/>
      <c r="OWV26" s="877"/>
      <c r="OWW26" s="877"/>
      <c r="OWX26" s="877"/>
      <c r="OWY26" s="877"/>
      <c r="OWZ26" s="877"/>
      <c r="OXA26" s="877"/>
      <c r="OXB26" s="877"/>
      <c r="OXC26" s="877"/>
      <c r="OXD26" s="877"/>
      <c r="OXE26" s="877"/>
      <c r="OXF26" s="877"/>
      <c r="OXG26" s="877"/>
      <c r="OXH26" s="877"/>
      <c r="OXI26" s="877"/>
      <c r="OXJ26" s="877"/>
      <c r="OXK26" s="877"/>
      <c r="OXL26" s="877"/>
      <c r="OXM26" s="877"/>
      <c r="OXN26" s="877"/>
      <c r="OXO26" s="877"/>
      <c r="OXP26" s="877"/>
      <c r="OXQ26" s="877"/>
      <c r="OXR26" s="877"/>
      <c r="OXS26" s="877"/>
      <c r="OXT26" s="877"/>
      <c r="OXU26" s="877"/>
      <c r="OXV26" s="877"/>
      <c r="OXW26" s="877"/>
      <c r="OXX26" s="877"/>
      <c r="OXY26" s="877"/>
      <c r="OXZ26" s="877"/>
      <c r="OYA26" s="877"/>
      <c r="OYB26" s="877"/>
      <c r="OYC26" s="877"/>
      <c r="OYD26" s="877"/>
      <c r="OYE26" s="877"/>
      <c r="OYF26" s="877"/>
      <c r="OYG26" s="877"/>
      <c r="OYH26" s="877"/>
      <c r="OYI26" s="877"/>
      <c r="OYJ26" s="877"/>
      <c r="OYK26" s="877"/>
      <c r="OYL26" s="877"/>
      <c r="OYM26" s="877"/>
      <c r="OYN26" s="877"/>
      <c r="OYO26" s="877"/>
      <c r="OYP26" s="877"/>
      <c r="OYQ26" s="877"/>
      <c r="OYR26" s="877"/>
      <c r="OYS26" s="877"/>
      <c r="OYT26" s="877"/>
      <c r="OYU26" s="877"/>
      <c r="OYV26" s="877"/>
      <c r="OYW26" s="877"/>
      <c r="OYX26" s="877"/>
      <c r="OYY26" s="877"/>
      <c r="OYZ26" s="877"/>
      <c r="OZA26" s="877"/>
      <c r="OZB26" s="877"/>
      <c r="OZC26" s="877"/>
      <c r="OZD26" s="877"/>
      <c r="OZE26" s="877"/>
      <c r="OZF26" s="877"/>
      <c r="OZG26" s="877"/>
      <c r="OZH26" s="877"/>
      <c r="OZI26" s="877"/>
      <c r="OZJ26" s="877"/>
      <c r="OZK26" s="877"/>
      <c r="OZL26" s="877"/>
      <c r="OZM26" s="877"/>
      <c r="OZN26" s="877"/>
      <c r="OZO26" s="877"/>
      <c r="OZP26" s="877"/>
      <c r="OZQ26" s="877"/>
      <c r="OZR26" s="877"/>
      <c r="OZS26" s="877"/>
      <c r="OZT26" s="877"/>
      <c r="OZU26" s="877"/>
      <c r="OZV26" s="877"/>
      <c r="OZW26" s="877"/>
      <c r="OZX26" s="877"/>
      <c r="OZY26" s="877"/>
      <c r="OZZ26" s="877"/>
      <c r="PAA26" s="877"/>
      <c r="PAB26" s="877"/>
      <c r="PAC26" s="877"/>
      <c r="PAD26" s="877"/>
      <c r="PAE26" s="877"/>
      <c r="PAF26" s="877"/>
      <c r="PAG26" s="877"/>
      <c r="PAH26" s="877"/>
      <c r="PAI26" s="877"/>
      <c r="PAJ26" s="877"/>
      <c r="PAK26" s="877"/>
      <c r="PAL26" s="877"/>
      <c r="PAM26" s="877"/>
      <c r="PAN26" s="877"/>
      <c r="PAO26" s="877"/>
      <c r="PAP26" s="877"/>
      <c r="PAQ26" s="877"/>
      <c r="PAR26" s="877"/>
      <c r="PAS26" s="877"/>
      <c r="PAT26" s="877"/>
      <c r="PAU26" s="877"/>
      <c r="PAV26" s="877"/>
      <c r="PAW26" s="877"/>
      <c r="PAX26" s="877"/>
      <c r="PAY26" s="877"/>
      <c r="PAZ26" s="877"/>
      <c r="PBA26" s="877"/>
      <c r="PBB26" s="877"/>
      <c r="PBC26" s="877"/>
      <c r="PBD26" s="877"/>
      <c r="PBE26" s="877"/>
      <c r="PBF26" s="877"/>
      <c r="PBG26" s="877"/>
      <c r="PBH26" s="877"/>
      <c r="PBI26" s="877"/>
      <c r="PBJ26" s="877"/>
      <c r="PBK26" s="877"/>
      <c r="PBL26" s="877"/>
      <c r="PBM26" s="877"/>
      <c r="PBN26" s="877"/>
      <c r="PBO26" s="877"/>
      <c r="PBP26" s="877"/>
      <c r="PBQ26" s="877"/>
      <c r="PBR26" s="877"/>
      <c r="PBS26" s="877"/>
      <c r="PBT26" s="877"/>
      <c r="PBU26" s="877"/>
      <c r="PBV26" s="877"/>
      <c r="PBW26" s="877"/>
      <c r="PBX26" s="877"/>
      <c r="PBY26" s="877"/>
      <c r="PBZ26" s="877"/>
      <c r="PCA26" s="877"/>
      <c r="PCB26" s="877"/>
      <c r="PCC26" s="877"/>
      <c r="PCD26" s="877"/>
      <c r="PCE26" s="877"/>
      <c r="PCF26" s="877"/>
      <c r="PCG26" s="877"/>
      <c r="PCH26" s="877"/>
      <c r="PCI26" s="877"/>
      <c r="PCJ26" s="877"/>
      <c r="PCK26" s="877"/>
      <c r="PCL26" s="877"/>
      <c r="PCM26" s="877"/>
      <c r="PCN26" s="877"/>
      <c r="PCO26" s="877"/>
      <c r="PCP26" s="877"/>
      <c r="PCQ26" s="877"/>
      <c r="PCR26" s="877"/>
      <c r="PCS26" s="877"/>
      <c r="PCT26" s="877"/>
      <c r="PCU26" s="877"/>
      <c r="PCV26" s="877"/>
      <c r="PCW26" s="877"/>
      <c r="PCX26" s="877"/>
      <c r="PCY26" s="877"/>
      <c r="PCZ26" s="877"/>
      <c r="PDA26" s="877"/>
      <c r="PDB26" s="877"/>
      <c r="PDC26" s="877"/>
      <c r="PDD26" s="877"/>
      <c r="PDE26" s="877"/>
      <c r="PDF26" s="877"/>
      <c r="PDG26" s="877"/>
      <c r="PDH26" s="877"/>
      <c r="PDI26" s="877"/>
      <c r="PDJ26" s="877"/>
      <c r="PDK26" s="877"/>
      <c r="PDL26" s="877"/>
      <c r="PDM26" s="877"/>
      <c r="PDN26" s="877"/>
      <c r="PDO26" s="877"/>
      <c r="PDP26" s="877"/>
      <c r="PDQ26" s="877"/>
      <c r="PDR26" s="877"/>
      <c r="PDS26" s="877"/>
      <c r="PDT26" s="877"/>
      <c r="PDU26" s="877"/>
      <c r="PDV26" s="877"/>
      <c r="PDW26" s="877"/>
      <c r="PDX26" s="877"/>
      <c r="PDY26" s="877"/>
      <c r="PDZ26" s="877"/>
      <c r="PEA26" s="877"/>
      <c r="PEB26" s="877"/>
      <c r="PEC26" s="877"/>
      <c r="PED26" s="877"/>
      <c r="PEE26" s="877"/>
      <c r="PEF26" s="877"/>
      <c r="PEG26" s="877"/>
      <c r="PEH26" s="877"/>
      <c r="PEI26" s="877"/>
      <c r="PEJ26" s="877"/>
      <c r="PEK26" s="877"/>
      <c r="PEL26" s="877"/>
      <c r="PEM26" s="877"/>
      <c r="PEN26" s="877"/>
      <c r="PEO26" s="877"/>
      <c r="PEP26" s="877"/>
      <c r="PEQ26" s="877"/>
      <c r="PER26" s="877"/>
      <c r="PES26" s="877"/>
      <c r="PET26" s="877"/>
      <c r="PEU26" s="877"/>
      <c r="PEV26" s="877"/>
      <c r="PEW26" s="877"/>
      <c r="PEX26" s="877"/>
      <c r="PEY26" s="877"/>
      <c r="PEZ26" s="877"/>
      <c r="PFA26" s="877"/>
      <c r="PFB26" s="877"/>
      <c r="PFC26" s="877"/>
      <c r="PFD26" s="877"/>
      <c r="PFE26" s="877"/>
      <c r="PFF26" s="877"/>
      <c r="PFG26" s="877"/>
      <c r="PFH26" s="877"/>
      <c r="PFI26" s="877"/>
      <c r="PFJ26" s="877"/>
      <c r="PFK26" s="877"/>
      <c r="PFL26" s="877"/>
      <c r="PFM26" s="877"/>
      <c r="PFN26" s="877"/>
      <c r="PFO26" s="877"/>
      <c r="PFP26" s="877"/>
      <c r="PFQ26" s="877"/>
      <c r="PFR26" s="877"/>
      <c r="PFS26" s="877"/>
      <c r="PFT26" s="877"/>
      <c r="PFU26" s="877"/>
      <c r="PFV26" s="877"/>
      <c r="PFW26" s="877"/>
      <c r="PFX26" s="877"/>
      <c r="PFY26" s="877"/>
      <c r="PFZ26" s="877"/>
      <c r="PGA26" s="877"/>
      <c r="PGB26" s="877"/>
      <c r="PGC26" s="877"/>
      <c r="PGD26" s="877"/>
      <c r="PGE26" s="877"/>
      <c r="PGF26" s="877"/>
      <c r="PGG26" s="877"/>
      <c r="PGH26" s="877"/>
      <c r="PGI26" s="877"/>
      <c r="PGJ26" s="877"/>
      <c r="PGK26" s="877"/>
      <c r="PGL26" s="877"/>
      <c r="PGM26" s="877"/>
      <c r="PGN26" s="877"/>
      <c r="PGO26" s="877"/>
      <c r="PGP26" s="877"/>
      <c r="PGQ26" s="877"/>
      <c r="PGR26" s="877"/>
      <c r="PGS26" s="877"/>
      <c r="PGT26" s="877"/>
      <c r="PGU26" s="877"/>
      <c r="PGV26" s="877"/>
      <c r="PGW26" s="877"/>
      <c r="PGX26" s="877"/>
      <c r="PGY26" s="877"/>
      <c r="PGZ26" s="877"/>
      <c r="PHA26" s="877"/>
      <c r="PHB26" s="877"/>
      <c r="PHC26" s="877"/>
      <c r="PHD26" s="877"/>
      <c r="PHE26" s="877"/>
      <c r="PHF26" s="877"/>
      <c r="PHG26" s="877"/>
      <c r="PHH26" s="877"/>
      <c r="PHI26" s="877"/>
      <c r="PHJ26" s="877"/>
      <c r="PHK26" s="877"/>
      <c r="PHL26" s="877"/>
      <c r="PHM26" s="877"/>
      <c r="PHN26" s="877"/>
      <c r="PHO26" s="877"/>
      <c r="PHP26" s="877"/>
      <c r="PHQ26" s="877"/>
      <c r="PHR26" s="877"/>
      <c r="PHS26" s="877"/>
      <c r="PHT26" s="877"/>
      <c r="PHU26" s="877"/>
      <c r="PHV26" s="877"/>
      <c r="PHW26" s="877"/>
      <c r="PHX26" s="877"/>
      <c r="PHY26" s="877"/>
      <c r="PHZ26" s="877"/>
      <c r="PIA26" s="877"/>
      <c r="PIB26" s="877"/>
      <c r="PIC26" s="877"/>
      <c r="PID26" s="877"/>
      <c r="PIE26" s="877"/>
      <c r="PIF26" s="877"/>
      <c r="PIG26" s="877"/>
      <c r="PIH26" s="877"/>
      <c r="PII26" s="877"/>
      <c r="PIJ26" s="877"/>
      <c r="PIK26" s="877"/>
      <c r="PIL26" s="877"/>
      <c r="PIM26" s="877"/>
      <c r="PIN26" s="877"/>
      <c r="PIO26" s="877"/>
      <c r="PIP26" s="877"/>
      <c r="PIQ26" s="877"/>
      <c r="PIR26" s="877"/>
      <c r="PIS26" s="877"/>
      <c r="PIT26" s="877"/>
      <c r="PIU26" s="877"/>
      <c r="PIV26" s="877"/>
      <c r="PIW26" s="877"/>
      <c r="PIX26" s="877"/>
      <c r="PIY26" s="877"/>
      <c r="PIZ26" s="877"/>
      <c r="PJA26" s="877"/>
      <c r="PJB26" s="877"/>
      <c r="PJC26" s="877"/>
      <c r="PJD26" s="877"/>
      <c r="PJE26" s="877"/>
      <c r="PJF26" s="877"/>
      <c r="PJG26" s="877"/>
      <c r="PJH26" s="877"/>
      <c r="PJI26" s="877"/>
      <c r="PJJ26" s="877"/>
      <c r="PJK26" s="877"/>
      <c r="PJL26" s="877"/>
      <c r="PJM26" s="877"/>
      <c r="PJN26" s="877"/>
      <c r="PJO26" s="877"/>
      <c r="PJP26" s="877"/>
      <c r="PJQ26" s="877"/>
      <c r="PJR26" s="877"/>
      <c r="PJS26" s="877"/>
      <c r="PJT26" s="877"/>
      <c r="PJU26" s="877"/>
      <c r="PJV26" s="877"/>
      <c r="PJW26" s="877"/>
      <c r="PJX26" s="877"/>
      <c r="PJY26" s="877"/>
      <c r="PJZ26" s="877"/>
      <c r="PKA26" s="877"/>
      <c r="PKB26" s="877"/>
      <c r="PKC26" s="877"/>
      <c r="PKD26" s="877"/>
      <c r="PKE26" s="877"/>
      <c r="PKF26" s="877"/>
      <c r="PKG26" s="877"/>
      <c r="PKH26" s="877"/>
      <c r="PKI26" s="877"/>
      <c r="PKJ26" s="877"/>
      <c r="PKK26" s="877"/>
      <c r="PKL26" s="877"/>
      <c r="PKM26" s="877"/>
      <c r="PKN26" s="877"/>
      <c r="PKO26" s="877"/>
      <c r="PKP26" s="877"/>
      <c r="PKQ26" s="877"/>
      <c r="PKR26" s="877"/>
      <c r="PKS26" s="877"/>
      <c r="PKT26" s="877"/>
      <c r="PKU26" s="877"/>
      <c r="PKV26" s="877"/>
      <c r="PKW26" s="877"/>
      <c r="PKX26" s="877"/>
      <c r="PKY26" s="877"/>
      <c r="PKZ26" s="877"/>
      <c r="PLA26" s="877"/>
      <c r="PLB26" s="877"/>
      <c r="PLC26" s="877"/>
      <c r="PLD26" s="877"/>
      <c r="PLE26" s="877"/>
      <c r="PLF26" s="877"/>
      <c r="PLG26" s="877"/>
      <c r="PLH26" s="877"/>
      <c r="PLI26" s="877"/>
      <c r="PLJ26" s="877"/>
      <c r="PLK26" s="877"/>
      <c r="PLL26" s="877"/>
      <c r="PLM26" s="877"/>
      <c r="PLN26" s="877"/>
      <c r="PLO26" s="877"/>
      <c r="PLP26" s="877"/>
      <c r="PLQ26" s="877"/>
      <c r="PLR26" s="877"/>
      <c r="PLS26" s="877"/>
      <c r="PLT26" s="877"/>
      <c r="PLU26" s="877"/>
      <c r="PLV26" s="877"/>
      <c r="PLW26" s="877"/>
      <c r="PLX26" s="877"/>
      <c r="PLY26" s="877"/>
      <c r="PLZ26" s="877"/>
      <c r="PMA26" s="877"/>
      <c r="PMB26" s="877"/>
      <c r="PMC26" s="877"/>
      <c r="PMD26" s="877"/>
      <c r="PME26" s="877"/>
      <c r="PMF26" s="877"/>
      <c r="PMG26" s="877"/>
      <c r="PMH26" s="877"/>
      <c r="PMI26" s="877"/>
      <c r="PMJ26" s="877"/>
      <c r="PMK26" s="877"/>
      <c r="PML26" s="877"/>
      <c r="PMM26" s="877"/>
      <c r="PMN26" s="877"/>
      <c r="PMO26" s="877"/>
      <c r="PMP26" s="877"/>
      <c r="PMQ26" s="877"/>
      <c r="PMR26" s="877"/>
      <c r="PMS26" s="877"/>
      <c r="PMT26" s="877"/>
      <c r="PMU26" s="877"/>
      <c r="PMV26" s="877"/>
      <c r="PMW26" s="877"/>
      <c r="PMX26" s="877"/>
      <c r="PMY26" s="877"/>
      <c r="PMZ26" s="877"/>
      <c r="PNA26" s="877"/>
      <c r="PNB26" s="877"/>
      <c r="PNC26" s="877"/>
      <c r="PND26" s="877"/>
      <c r="PNE26" s="877"/>
      <c r="PNF26" s="877"/>
      <c r="PNG26" s="877"/>
      <c r="PNH26" s="877"/>
      <c r="PNI26" s="877"/>
      <c r="PNJ26" s="877"/>
      <c r="PNK26" s="877"/>
      <c r="PNL26" s="877"/>
      <c r="PNM26" s="877"/>
      <c r="PNN26" s="877"/>
      <c r="PNO26" s="877"/>
      <c r="PNP26" s="877"/>
      <c r="PNQ26" s="877"/>
      <c r="PNR26" s="877"/>
      <c r="PNS26" s="877"/>
      <c r="PNT26" s="877"/>
      <c r="PNU26" s="877"/>
      <c r="PNV26" s="877"/>
      <c r="PNW26" s="877"/>
      <c r="PNX26" s="877"/>
      <c r="PNY26" s="877"/>
      <c r="PNZ26" s="877"/>
      <c r="POA26" s="877"/>
      <c r="POB26" s="877"/>
      <c r="POC26" s="877"/>
      <c r="POD26" s="877"/>
      <c r="POE26" s="877"/>
      <c r="POF26" s="877"/>
      <c r="POG26" s="877"/>
      <c r="POH26" s="877"/>
      <c r="POI26" s="877"/>
      <c r="POJ26" s="877"/>
      <c r="POK26" s="877"/>
      <c r="POL26" s="877"/>
      <c r="POM26" s="877"/>
      <c r="PON26" s="877"/>
      <c r="POO26" s="877"/>
      <c r="POP26" s="877"/>
      <c r="POQ26" s="877"/>
      <c r="POR26" s="877"/>
      <c r="POS26" s="877"/>
      <c r="POT26" s="877"/>
      <c r="POU26" s="877"/>
      <c r="POV26" s="877"/>
      <c r="POW26" s="877"/>
      <c r="POX26" s="877"/>
      <c r="POY26" s="877"/>
      <c r="POZ26" s="877"/>
      <c r="PPA26" s="877"/>
      <c r="PPB26" s="877"/>
      <c r="PPC26" s="877"/>
      <c r="PPD26" s="877"/>
      <c r="PPE26" s="877"/>
      <c r="PPF26" s="877"/>
      <c r="PPG26" s="877"/>
      <c r="PPH26" s="877"/>
      <c r="PPI26" s="877"/>
      <c r="PPJ26" s="877"/>
      <c r="PPK26" s="877"/>
      <c r="PPL26" s="877"/>
      <c r="PPM26" s="877"/>
      <c r="PPN26" s="877"/>
      <c r="PPO26" s="877"/>
      <c r="PPP26" s="877"/>
      <c r="PPQ26" s="877"/>
      <c r="PPR26" s="877"/>
      <c r="PPS26" s="877"/>
      <c r="PPT26" s="877"/>
      <c r="PPU26" s="877"/>
      <c r="PPV26" s="877"/>
      <c r="PPW26" s="877"/>
      <c r="PPX26" s="877"/>
      <c r="PPY26" s="877"/>
      <c r="PPZ26" s="877"/>
      <c r="PQA26" s="877"/>
      <c r="PQB26" s="877"/>
      <c r="PQC26" s="877"/>
      <c r="PQD26" s="877"/>
      <c r="PQE26" s="877"/>
      <c r="PQF26" s="877"/>
      <c r="PQG26" s="877"/>
      <c r="PQH26" s="877"/>
      <c r="PQI26" s="877"/>
      <c r="PQJ26" s="877"/>
      <c r="PQK26" s="877"/>
      <c r="PQL26" s="877"/>
      <c r="PQM26" s="877"/>
      <c r="PQN26" s="877"/>
      <c r="PQO26" s="877"/>
      <c r="PQP26" s="877"/>
      <c r="PQQ26" s="877"/>
      <c r="PQR26" s="877"/>
      <c r="PQS26" s="877"/>
      <c r="PQT26" s="877"/>
      <c r="PQU26" s="877"/>
      <c r="PQV26" s="877"/>
      <c r="PQW26" s="877"/>
      <c r="PQX26" s="877"/>
      <c r="PQY26" s="877"/>
      <c r="PQZ26" s="877"/>
      <c r="PRA26" s="877"/>
      <c r="PRB26" s="877"/>
      <c r="PRC26" s="877"/>
      <c r="PRD26" s="877"/>
      <c r="PRE26" s="877"/>
      <c r="PRF26" s="877"/>
      <c r="PRG26" s="877"/>
      <c r="PRH26" s="877"/>
      <c r="PRI26" s="877"/>
      <c r="PRJ26" s="877"/>
      <c r="PRK26" s="877"/>
      <c r="PRL26" s="877"/>
      <c r="PRM26" s="877"/>
      <c r="PRN26" s="877"/>
      <c r="PRO26" s="877"/>
      <c r="PRP26" s="877"/>
      <c r="PRQ26" s="877"/>
      <c r="PRR26" s="877"/>
      <c r="PRS26" s="877"/>
      <c r="PRT26" s="877"/>
      <c r="PRU26" s="877"/>
      <c r="PRV26" s="877"/>
      <c r="PRW26" s="877"/>
      <c r="PRX26" s="877"/>
      <c r="PRY26" s="877"/>
      <c r="PRZ26" s="877"/>
      <c r="PSA26" s="877"/>
      <c r="PSB26" s="877"/>
      <c r="PSC26" s="877"/>
      <c r="PSD26" s="877"/>
      <c r="PSE26" s="877"/>
      <c r="PSF26" s="877"/>
      <c r="PSG26" s="877"/>
      <c r="PSH26" s="877"/>
      <c r="PSI26" s="877"/>
      <c r="PSJ26" s="877"/>
      <c r="PSK26" s="877"/>
      <c r="PSL26" s="877"/>
      <c r="PSM26" s="877"/>
      <c r="PSN26" s="877"/>
      <c r="PSO26" s="877"/>
      <c r="PSP26" s="877"/>
      <c r="PSQ26" s="877"/>
      <c r="PSR26" s="877"/>
      <c r="PSS26" s="877"/>
      <c r="PST26" s="877"/>
      <c r="PSU26" s="877"/>
      <c r="PSV26" s="877"/>
      <c r="PSW26" s="877"/>
      <c r="PSX26" s="877"/>
      <c r="PSY26" s="877"/>
      <c r="PSZ26" s="877"/>
      <c r="PTA26" s="877"/>
      <c r="PTB26" s="877"/>
      <c r="PTC26" s="877"/>
      <c r="PTD26" s="877"/>
      <c r="PTE26" s="877"/>
      <c r="PTF26" s="877"/>
      <c r="PTG26" s="877"/>
      <c r="PTH26" s="877"/>
      <c r="PTI26" s="877"/>
      <c r="PTJ26" s="877"/>
      <c r="PTK26" s="877"/>
      <c r="PTL26" s="877"/>
      <c r="PTM26" s="877"/>
      <c r="PTN26" s="877"/>
      <c r="PTO26" s="877"/>
      <c r="PTP26" s="877"/>
      <c r="PTQ26" s="877"/>
      <c r="PTR26" s="877"/>
      <c r="PTS26" s="877"/>
      <c r="PTT26" s="877"/>
      <c r="PTU26" s="877"/>
      <c r="PTV26" s="877"/>
      <c r="PTW26" s="877"/>
      <c r="PTX26" s="877"/>
      <c r="PTY26" s="877"/>
      <c r="PTZ26" s="877"/>
      <c r="PUA26" s="877"/>
      <c r="PUB26" s="877"/>
      <c r="PUC26" s="877"/>
      <c r="PUD26" s="877"/>
      <c r="PUE26" s="877"/>
      <c r="PUF26" s="877"/>
      <c r="PUG26" s="877"/>
      <c r="PUH26" s="877"/>
      <c r="PUI26" s="877"/>
      <c r="PUJ26" s="877"/>
      <c r="PUK26" s="877"/>
      <c r="PUL26" s="877"/>
      <c r="PUM26" s="877"/>
      <c r="PUN26" s="877"/>
      <c r="PUO26" s="877"/>
      <c r="PUP26" s="877"/>
      <c r="PUQ26" s="877"/>
      <c r="PUR26" s="877"/>
      <c r="PUS26" s="877"/>
      <c r="PUT26" s="877"/>
      <c r="PUU26" s="877"/>
      <c r="PUV26" s="877"/>
      <c r="PUW26" s="877"/>
      <c r="PUX26" s="877"/>
      <c r="PUY26" s="877"/>
      <c r="PUZ26" s="877"/>
      <c r="PVA26" s="877"/>
      <c r="PVB26" s="877"/>
      <c r="PVC26" s="877"/>
      <c r="PVD26" s="877"/>
      <c r="PVE26" s="877"/>
      <c r="PVF26" s="877"/>
      <c r="PVG26" s="877"/>
      <c r="PVH26" s="877"/>
      <c r="PVI26" s="877"/>
      <c r="PVJ26" s="877"/>
      <c r="PVK26" s="877"/>
      <c r="PVL26" s="877"/>
      <c r="PVM26" s="877"/>
      <c r="PVN26" s="877"/>
      <c r="PVO26" s="877"/>
      <c r="PVP26" s="877"/>
      <c r="PVQ26" s="877"/>
      <c r="PVR26" s="877"/>
      <c r="PVS26" s="877"/>
      <c r="PVT26" s="877"/>
      <c r="PVU26" s="877"/>
      <c r="PVV26" s="877"/>
      <c r="PVW26" s="877"/>
      <c r="PVX26" s="877"/>
      <c r="PVY26" s="877"/>
      <c r="PVZ26" s="877"/>
      <c r="PWA26" s="877"/>
      <c r="PWB26" s="877"/>
      <c r="PWC26" s="877"/>
      <c r="PWD26" s="877"/>
      <c r="PWE26" s="877"/>
      <c r="PWF26" s="877"/>
      <c r="PWG26" s="877"/>
      <c r="PWH26" s="877"/>
      <c r="PWI26" s="877"/>
      <c r="PWJ26" s="877"/>
      <c r="PWK26" s="877"/>
      <c r="PWL26" s="877"/>
      <c r="PWM26" s="877"/>
      <c r="PWN26" s="877"/>
      <c r="PWO26" s="877"/>
      <c r="PWP26" s="877"/>
      <c r="PWQ26" s="877"/>
      <c r="PWR26" s="877"/>
      <c r="PWS26" s="877"/>
      <c r="PWT26" s="877"/>
      <c r="PWU26" s="877"/>
      <c r="PWV26" s="877"/>
      <c r="PWW26" s="877"/>
      <c r="PWX26" s="877"/>
      <c r="PWY26" s="877"/>
      <c r="PWZ26" s="877"/>
      <c r="PXA26" s="877"/>
      <c r="PXB26" s="877"/>
      <c r="PXC26" s="877"/>
      <c r="PXD26" s="877"/>
      <c r="PXE26" s="877"/>
      <c r="PXF26" s="877"/>
      <c r="PXG26" s="877"/>
      <c r="PXH26" s="877"/>
      <c r="PXI26" s="877"/>
      <c r="PXJ26" s="877"/>
      <c r="PXK26" s="877"/>
      <c r="PXL26" s="877"/>
      <c r="PXM26" s="877"/>
      <c r="PXN26" s="877"/>
      <c r="PXO26" s="877"/>
      <c r="PXP26" s="877"/>
      <c r="PXQ26" s="877"/>
      <c r="PXR26" s="877"/>
      <c r="PXS26" s="877"/>
      <c r="PXT26" s="877"/>
      <c r="PXU26" s="877"/>
      <c r="PXV26" s="877"/>
      <c r="PXW26" s="877"/>
      <c r="PXX26" s="877"/>
      <c r="PXY26" s="877"/>
      <c r="PXZ26" s="877"/>
      <c r="PYA26" s="877"/>
      <c r="PYB26" s="877"/>
      <c r="PYC26" s="877"/>
      <c r="PYD26" s="877"/>
      <c r="PYE26" s="877"/>
      <c r="PYF26" s="877"/>
      <c r="PYG26" s="877"/>
      <c r="PYH26" s="877"/>
      <c r="PYI26" s="877"/>
      <c r="PYJ26" s="877"/>
      <c r="PYK26" s="877"/>
      <c r="PYL26" s="877"/>
      <c r="PYM26" s="877"/>
      <c r="PYN26" s="877"/>
      <c r="PYO26" s="877"/>
      <c r="PYP26" s="877"/>
      <c r="PYQ26" s="877"/>
      <c r="PYR26" s="877"/>
      <c r="PYS26" s="877"/>
      <c r="PYT26" s="877"/>
      <c r="PYU26" s="877"/>
      <c r="PYV26" s="877"/>
      <c r="PYW26" s="877"/>
      <c r="PYX26" s="877"/>
      <c r="PYY26" s="877"/>
      <c r="PYZ26" s="877"/>
      <c r="PZA26" s="877"/>
      <c r="PZB26" s="877"/>
      <c r="PZC26" s="877"/>
      <c r="PZD26" s="877"/>
      <c r="PZE26" s="877"/>
      <c r="PZF26" s="877"/>
      <c r="PZG26" s="877"/>
      <c r="PZH26" s="877"/>
      <c r="PZI26" s="877"/>
      <c r="PZJ26" s="877"/>
      <c r="PZK26" s="877"/>
      <c r="PZL26" s="877"/>
      <c r="PZM26" s="877"/>
      <c r="PZN26" s="877"/>
      <c r="PZO26" s="877"/>
      <c r="PZP26" s="877"/>
      <c r="PZQ26" s="877"/>
      <c r="PZR26" s="877"/>
      <c r="PZS26" s="877"/>
      <c r="PZT26" s="877"/>
      <c r="PZU26" s="877"/>
      <c r="PZV26" s="877"/>
      <c r="PZW26" s="877"/>
      <c r="PZX26" s="877"/>
      <c r="PZY26" s="877"/>
      <c r="PZZ26" s="877"/>
      <c r="QAA26" s="877"/>
      <c r="QAB26" s="877"/>
      <c r="QAC26" s="877"/>
      <c r="QAD26" s="877"/>
      <c r="QAE26" s="877"/>
      <c r="QAF26" s="877"/>
      <c r="QAG26" s="877"/>
      <c r="QAH26" s="877"/>
      <c r="QAI26" s="877"/>
      <c r="QAJ26" s="877"/>
      <c r="QAK26" s="877"/>
      <c r="QAL26" s="877"/>
      <c r="QAM26" s="877"/>
      <c r="QAN26" s="877"/>
      <c r="QAO26" s="877"/>
      <c r="QAP26" s="877"/>
      <c r="QAQ26" s="877"/>
      <c r="QAR26" s="877"/>
      <c r="QAS26" s="877"/>
      <c r="QAT26" s="877"/>
      <c r="QAU26" s="877"/>
      <c r="QAV26" s="877"/>
      <c r="QAW26" s="877"/>
      <c r="QAX26" s="877"/>
      <c r="QAY26" s="877"/>
      <c r="QAZ26" s="877"/>
      <c r="QBA26" s="877"/>
      <c r="QBB26" s="877"/>
      <c r="QBC26" s="877"/>
      <c r="QBD26" s="877"/>
      <c r="QBE26" s="877"/>
      <c r="QBF26" s="877"/>
      <c r="QBG26" s="877"/>
      <c r="QBH26" s="877"/>
      <c r="QBI26" s="877"/>
      <c r="QBJ26" s="877"/>
      <c r="QBK26" s="877"/>
      <c r="QBL26" s="877"/>
      <c r="QBM26" s="877"/>
      <c r="QBN26" s="877"/>
      <c r="QBO26" s="877"/>
      <c r="QBP26" s="877"/>
      <c r="QBQ26" s="877"/>
      <c r="QBR26" s="877"/>
      <c r="QBS26" s="877"/>
      <c r="QBT26" s="877"/>
      <c r="QBU26" s="877"/>
      <c r="QBV26" s="877"/>
      <c r="QBW26" s="877"/>
      <c r="QBX26" s="877"/>
      <c r="QBY26" s="877"/>
      <c r="QBZ26" s="877"/>
      <c r="QCA26" s="877"/>
      <c r="QCB26" s="877"/>
      <c r="QCC26" s="877"/>
      <c r="QCD26" s="877"/>
      <c r="QCE26" s="877"/>
      <c r="QCF26" s="877"/>
      <c r="QCG26" s="877"/>
      <c r="QCH26" s="877"/>
      <c r="QCI26" s="877"/>
      <c r="QCJ26" s="877"/>
      <c r="QCK26" s="877"/>
      <c r="QCL26" s="877"/>
      <c r="QCM26" s="877"/>
      <c r="QCN26" s="877"/>
      <c r="QCO26" s="877"/>
      <c r="QCP26" s="877"/>
      <c r="QCQ26" s="877"/>
      <c r="QCR26" s="877"/>
      <c r="QCS26" s="877"/>
      <c r="QCT26" s="877"/>
      <c r="QCU26" s="877"/>
      <c r="QCV26" s="877"/>
      <c r="QCW26" s="877"/>
      <c r="QCX26" s="877"/>
      <c r="QCY26" s="877"/>
      <c r="QCZ26" s="877"/>
      <c r="QDA26" s="877"/>
      <c r="QDB26" s="877"/>
      <c r="QDC26" s="877"/>
      <c r="QDD26" s="877"/>
      <c r="QDE26" s="877"/>
      <c r="QDF26" s="877"/>
      <c r="QDG26" s="877"/>
      <c r="QDH26" s="877"/>
      <c r="QDI26" s="877"/>
      <c r="QDJ26" s="877"/>
      <c r="QDK26" s="877"/>
      <c r="QDL26" s="877"/>
      <c r="QDM26" s="877"/>
      <c r="QDN26" s="877"/>
      <c r="QDO26" s="877"/>
      <c r="QDP26" s="877"/>
      <c r="QDQ26" s="877"/>
      <c r="QDR26" s="877"/>
      <c r="QDS26" s="877"/>
      <c r="QDT26" s="877"/>
      <c r="QDU26" s="877"/>
      <c r="QDV26" s="877"/>
      <c r="QDW26" s="877"/>
      <c r="QDX26" s="877"/>
      <c r="QDY26" s="877"/>
      <c r="QDZ26" s="877"/>
      <c r="QEA26" s="877"/>
      <c r="QEB26" s="877"/>
      <c r="QEC26" s="877"/>
      <c r="QED26" s="877"/>
      <c r="QEE26" s="877"/>
      <c r="QEF26" s="877"/>
      <c r="QEG26" s="877"/>
      <c r="QEH26" s="877"/>
      <c r="QEI26" s="877"/>
      <c r="QEJ26" s="877"/>
      <c r="QEK26" s="877"/>
      <c r="QEL26" s="877"/>
      <c r="QEM26" s="877"/>
      <c r="QEN26" s="877"/>
      <c r="QEO26" s="877"/>
      <c r="QEP26" s="877"/>
      <c r="QEQ26" s="877"/>
      <c r="QER26" s="877"/>
      <c r="QES26" s="877"/>
      <c r="QET26" s="877"/>
      <c r="QEU26" s="877"/>
      <c r="QEV26" s="877"/>
      <c r="QEW26" s="877"/>
      <c r="QEX26" s="877"/>
      <c r="QEY26" s="877"/>
      <c r="QEZ26" s="877"/>
      <c r="QFA26" s="877"/>
      <c r="QFB26" s="877"/>
      <c r="QFC26" s="877"/>
      <c r="QFD26" s="877"/>
      <c r="QFE26" s="877"/>
      <c r="QFF26" s="877"/>
      <c r="QFG26" s="877"/>
      <c r="QFH26" s="877"/>
      <c r="QFI26" s="877"/>
      <c r="QFJ26" s="877"/>
      <c r="QFK26" s="877"/>
      <c r="QFL26" s="877"/>
      <c r="QFM26" s="877"/>
      <c r="QFN26" s="877"/>
      <c r="QFO26" s="877"/>
      <c r="QFP26" s="877"/>
      <c r="QFQ26" s="877"/>
      <c r="QFR26" s="877"/>
      <c r="QFS26" s="877"/>
      <c r="QFT26" s="877"/>
      <c r="QFU26" s="877"/>
      <c r="QFV26" s="877"/>
      <c r="QFW26" s="877"/>
      <c r="QFX26" s="877"/>
      <c r="QFY26" s="877"/>
      <c r="QFZ26" s="877"/>
      <c r="QGA26" s="877"/>
      <c r="QGB26" s="877"/>
      <c r="QGC26" s="877"/>
      <c r="QGD26" s="877"/>
      <c r="QGE26" s="877"/>
      <c r="QGF26" s="877"/>
      <c r="QGG26" s="877"/>
      <c r="QGH26" s="877"/>
      <c r="QGI26" s="877"/>
      <c r="QGJ26" s="877"/>
      <c r="QGK26" s="877"/>
      <c r="QGL26" s="877"/>
      <c r="QGM26" s="877"/>
      <c r="QGN26" s="877"/>
      <c r="QGO26" s="877"/>
      <c r="QGP26" s="877"/>
      <c r="QGQ26" s="877"/>
      <c r="QGR26" s="877"/>
      <c r="QGS26" s="877"/>
      <c r="QGT26" s="877"/>
      <c r="QGU26" s="877"/>
      <c r="QGV26" s="877"/>
      <c r="QGW26" s="877"/>
      <c r="QGX26" s="877"/>
      <c r="QGY26" s="877"/>
      <c r="QGZ26" s="877"/>
      <c r="QHA26" s="877"/>
      <c r="QHB26" s="877"/>
      <c r="QHC26" s="877"/>
      <c r="QHD26" s="877"/>
      <c r="QHE26" s="877"/>
      <c r="QHF26" s="877"/>
      <c r="QHG26" s="877"/>
      <c r="QHH26" s="877"/>
      <c r="QHI26" s="877"/>
      <c r="QHJ26" s="877"/>
      <c r="QHK26" s="877"/>
      <c r="QHL26" s="877"/>
      <c r="QHM26" s="877"/>
      <c r="QHN26" s="877"/>
      <c r="QHO26" s="877"/>
      <c r="QHP26" s="877"/>
      <c r="QHQ26" s="877"/>
      <c r="QHR26" s="877"/>
      <c r="QHS26" s="877"/>
      <c r="QHT26" s="877"/>
      <c r="QHU26" s="877"/>
      <c r="QHV26" s="877"/>
      <c r="QHW26" s="877"/>
      <c r="QHX26" s="877"/>
      <c r="QHY26" s="877"/>
      <c r="QHZ26" s="877"/>
      <c r="QIA26" s="877"/>
      <c r="QIB26" s="877"/>
      <c r="QIC26" s="877"/>
      <c r="QID26" s="877"/>
      <c r="QIE26" s="877"/>
      <c r="QIF26" s="877"/>
      <c r="QIG26" s="877"/>
      <c r="QIH26" s="877"/>
      <c r="QII26" s="877"/>
      <c r="QIJ26" s="877"/>
      <c r="QIK26" s="877"/>
      <c r="QIL26" s="877"/>
      <c r="QIM26" s="877"/>
      <c r="QIN26" s="877"/>
      <c r="QIO26" s="877"/>
      <c r="QIP26" s="877"/>
      <c r="QIQ26" s="877"/>
      <c r="QIR26" s="877"/>
      <c r="QIS26" s="877"/>
      <c r="QIT26" s="877"/>
      <c r="QIU26" s="877"/>
      <c r="QIV26" s="877"/>
      <c r="QIW26" s="877"/>
      <c r="QIX26" s="877"/>
      <c r="QIY26" s="877"/>
      <c r="QIZ26" s="877"/>
      <c r="QJA26" s="877"/>
      <c r="QJB26" s="877"/>
      <c r="QJC26" s="877"/>
      <c r="QJD26" s="877"/>
      <c r="QJE26" s="877"/>
      <c r="QJF26" s="877"/>
      <c r="QJG26" s="877"/>
      <c r="QJH26" s="877"/>
      <c r="QJI26" s="877"/>
      <c r="QJJ26" s="877"/>
      <c r="QJK26" s="877"/>
      <c r="QJL26" s="877"/>
      <c r="QJM26" s="877"/>
      <c r="QJN26" s="877"/>
      <c r="QJO26" s="877"/>
      <c r="QJP26" s="877"/>
      <c r="QJQ26" s="877"/>
      <c r="QJR26" s="877"/>
      <c r="QJS26" s="877"/>
      <c r="QJT26" s="877"/>
      <c r="QJU26" s="877"/>
      <c r="QJV26" s="877"/>
      <c r="QJW26" s="877"/>
      <c r="QJX26" s="877"/>
      <c r="QJY26" s="877"/>
      <c r="QJZ26" s="877"/>
      <c r="QKA26" s="877"/>
      <c r="QKB26" s="877"/>
      <c r="QKC26" s="877"/>
      <c r="QKD26" s="877"/>
      <c r="QKE26" s="877"/>
      <c r="QKF26" s="877"/>
      <c r="QKG26" s="877"/>
      <c r="QKH26" s="877"/>
      <c r="QKI26" s="877"/>
      <c r="QKJ26" s="877"/>
      <c r="QKK26" s="877"/>
      <c r="QKL26" s="877"/>
      <c r="QKM26" s="877"/>
      <c r="QKN26" s="877"/>
      <c r="QKO26" s="877"/>
      <c r="QKP26" s="877"/>
      <c r="QKQ26" s="877"/>
      <c r="QKR26" s="877"/>
      <c r="QKS26" s="877"/>
      <c r="QKT26" s="877"/>
      <c r="QKU26" s="877"/>
      <c r="QKV26" s="877"/>
      <c r="QKW26" s="877"/>
      <c r="QKX26" s="877"/>
      <c r="QKY26" s="877"/>
      <c r="QKZ26" s="877"/>
      <c r="QLA26" s="877"/>
      <c r="QLB26" s="877"/>
      <c r="QLC26" s="877"/>
      <c r="QLD26" s="877"/>
      <c r="QLE26" s="877"/>
      <c r="QLF26" s="877"/>
      <c r="QLG26" s="877"/>
      <c r="QLH26" s="877"/>
      <c r="QLI26" s="877"/>
      <c r="QLJ26" s="877"/>
      <c r="QLK26" s="877"/>
      <c r="QLL26" s="877"/>
      <c r="QLM26" s="877"/>
      <c r="QLN26" s="877"/>
      <c r="QLO26" s="877"/>
      <c r="QLP26" s="877"/>
      <c r="QLQ26" s="877"/>
      <c r="QLR26" s="877"/>
      <c r="QLS26" s="877"/>
      <c r="QLT26" s="877"/>
      <c r="QLU26" s="877"/>
      <c r="QLV26" s="877"/>
      <c r="QLW26" s="877"/>
      <c r="QLX26" s="877"/>
      <c r="QLY26" s="877"/>
      <c r="QLZ26" s="877"/>
      <c r="QMA26" s="877"/>
      <c r="QMB26" s="877"/>
      <c r="QMC26" s="877"/>
      <c r="QMD26" s="877"/>
      <c r="QME26" s="877"/>
      <c r="QMF26" s="877"/>
      <c r="QMG26" s="877"/>
      <c r="QMH26" s="877"/>
      <c r="QMI26" s="877"/>
      <c r="QMJ26" s="877"/>
      <c r="QMK26" s="877"/>
      <c r="QML26" s="877"/>
      <c r="QMM26" s="877"/>
      <c r="QMN26" s="877"/>
      <c r="QMO26" s="877"/>
      <c r="QMP26" s="877"/>
      <c r="QMQ26" s="877"/>
      <c r="QMR26" s="877"/>
      <c r="QMS26" s="877"/>
      <c r="QMT26" s="877"/>
      <c r="QMU26" s="877"/>
      <c r="QMV26" s="877"/>
      <c r="QMW26" s="877"/>
      <c r="QMX26" s="877"/>
      <c r="QMY26" s="877"/>
      <c r="QMZ26" s="877"/>
      <c r="QNA26" s="877"/>
      <c r="QNB26" s="877"/>
      <c r="QNC26" s="877"/>
      <c r="QND26" s="877"/>
      <c r="QNE26" s="877"/>
      <c r="QNF26" s="877"/>
      <c r="QNG26" s="877"/>
      <c r="QNH26" s="877"/>
      <c r="QNI26" s="877"/>
      <c r="QNJ26" s="877"/>
      <c r="QNK26" s="877"/>
      <c r="QNL26" s="877"/>
      <c r="QNM26" s="877"/>
      <c r="QNN26" s="877"/>
      <c r="QNO26" s="877"/>
      <c r="QNP26" s="877"/>
      <c r="QNQ26" s="877"/>
      <c r="QNR26" s="877"/>
      <c r="QNS26" s="877"/>
      <c r="QNT26" s="877"/>
      <c r="QNU26" s="877"/>
      <c r="QNV26" s="877"/>
      <c r="QNW26" s="877"/>
      <c r="QNX26" s="877"/>
      <c r="QNY26" s="877"/>
      <c r="QNZ26" s="877"/>
      <c r="QOA26" s="877"/>
      <c r="QOB26" s="877"/>
      <c r="QOC26" s="877"/>
      <c r="QOD26" s="877"/>
      <c r="QOE26" s="877"/>
      <c r="QOF26" s="877"/>
      <c r="QOG26" s="877"/>
      <c r="QOH26" s="877"/>
      <c r="QOI26" s="877"/>
      <c r="QOJ26" s="877"/>
      <c r="QOK26" s="877"/>
      <c r="QOL26" s="877"/>
      <c r="QOM26" s="877"/>
      <c r="QON26" s="877"/>
      <c r="QOO26" s="877"/>
      <c r="QOP26" s="877"/>
      <c r="QOQ26" s="877"/>
      <c r="QOR26" s="877"/>
      <c r="QOS26" s="877"/>
      <c r="QOT26" s="877"/>
      <c r="QOU26" s="877"/>
      <c r="QOV26" s="877"/>
      <c r="QOW26" s="877"/>
      <c r="QOX26" s="877"/>
      <c r="QOY26" s="877"/>
      <c r="QOZ26" s="877"/>
      <c r="QPA26" s="877"/>
      <c r="QPB26" s="877"/>
      <c r="QPC26" s="877"/>
      <c r="QPD26" s="877"/>
      <c r="QPE26" s="877"/>
      <c r="QPF26" s="877"/>
      <c r="QPG26" s="877"/>
      <c r="QPH26" s="877"/>
      <c r="QPI26" s="877"/>
      <c r="QPJ26" s="877"/>
      <c r="QPK26" s="877"/>
      <c r="QPL26" s="877"/>
      <c r="QPM26" s="877"/>
      <c r="QPN26" s="877"/>
      <c r="QPO26" s="877"/>
      <c r="QPP26" s="877"/>
      <c r="QPQ26" s="877"/>
      <c r="QPR26" s="877"/>
      <c r="QPS26" s="877"/>
      <c r="QPT26" s="877"/>
      <c r="QPU26" s="877"/>
      <c r="QPV26" s="877"/>
      <c r="QPW26" s="877"/>
      <c r="QPX26" s="877"/>
      <c r="QPY26" s="877"/>
      <c r="QPZ26" s="877"/>
      <c r="QQA26" s="877"/>
      <c r="QQB26" s="877"/>
      <c r="QQC26" s="877"/>
      <c r="QQD26" s="877"/>
      <c r="QQE26" s="877"/>
      <c r="QQF26" s="877"/>
      <c r="QQG26" s="877"/>
      <c r="QQH26" s="877"/>
      <c r="QQI26" s="877"/>
      <c r="QQJ26" s="877"/>
      <c r="QQK26" s="877"/>
      <c r="QQL26" s="877"/>
      <c r="QQM26" s="877"/>
      <c r="QQN26" s="877"/>
      <c r="QQO26" s="877"/>
      <c r="QQP26" s="877"/>
      <c r="QQQ26" s="877"/>
      <c r="QQR26" s="877"/>
      <c r="QQS26" s="877"/>
      <c r="QQT26" s="877"/>
      <c r="QQU26" s="877"/>
      <c r="QQV26" s="877"/>
      <c r="QQW26" s="877"/>
      <c r="QQX26" s="877"/>
      <c r="QQY26" s="877"/>
      <c r="QQZ26" s="877"/>
      <c r="QRA26" s="877"/>
      <c r="QRB26" s="877"/>
      <c r="QRC26" s="877"/>
      <c r="QRD26" s="877"/>
      <c r="QRE26" s="877"/>
      <c r="QRF26" s="877"/>
      <c r="QRG26" s="877"/>
      <c r="QRH26" s="877"/>
      <c r="QRI26" s="877"/>
      <c r="QRJ26" s="877"/>
      <c r="QRK26" s="877"/>
      <c r="QRL26" s="877"/>
      <c r="QRM26" s="877"/>
      <c r="QRN26" s="877"/>
      <c r="QRO26" s="877"/>
      <c r="QRP26" s="877"/>
      <c r="QRQ26" s="877"/>
      <c r="QRR26" s="877"/>
      <c r="QRS26" s="877"/>
      <c r="QRT26" s="877"/>
      <c r="QRU26" s="877"/>
      <c r="QRV26" s="877"/>
      <c r="QRW26" s="877"/>
      <c r="QRX26" s="877"/>
      <c r="QRY26" s="877"/>
      <c r="QRZ26" s="877"/>
      <c r="QSA26" s="877"/>
      <c r="QSB26" s="877"/>
      <c r="QSC26" s="877"/>
      <c r="QSD26" s="877"/>
      <c r="QSE26" s="877"/>
      <c r="QSF26" s="877"/>
      <c r="QSG26" s="877"/>
      <c r="QSH26" s="877"/>
      <c r="QSI26" s="877"/>
      <c r="QSJ26" s="877"/>
      <c r="QSK26" s="877"/>
      <c r="QSL26" s="877"/>
      <c r="QSM26" s="877"/>
      <c r="QSN26" s="877"/>
      <c r="QSO26" s="877"/>
      <c r="QSP26" s="877"/>
      <c r="QSQ26" s="877"/>
      <c r="QSR26" s="877"/>
      <c r="QSS26" s="877"/>
      <c r="QST26" s="877"/>
      <c r="QSU26" s="877"/>
      <c r="QSV26" s="877"/>
      <c r="QSW26" s="877"/>
      <c r="QSX26" s="877"/>
      <c r="QSY26" s="877"/>
      <c r="QSZ26" s="877"/>
      <c r="QTA26" s="877"/>
      <c r="QTB26" s="877"/>
      <c r="QTC26" s="877"/>
      <c r="QTD26" s="877"/>
      <c r="QTE26" s="877"/>
      <c r="QTF26" s="877"/>
      <c r="QTG26" s="877"/>
      <c r="QTH26" s="877"/>
      <c r="QTI26" s="877"/>
      <c r="QTJ26" s="877"/>
      <c r="QTK26" s="877"/>
      <c r="QTL26" s="877"/>
      <c r="QTM26" s="877"/>
      <c r="QTN26" s="877"/>
      <c r="QTO26" s="877"/>
      <c r="QTP26" s="877"/>
      <c r="QTQ26" s="877"/>
      <c r="QTR26" s="877"/>
      <c r="QTS26" s="877"/>
      <c r="QTT26" s="877"/>
      <c r="QTU26" s="877"/>
      <c r="QTV26" s="877"/>
      <c r="QTW26" s="877"/>
      <c r="QTX26" s="877"/>
      <c r="QTY26" s="877"/>
      <c r="QTZ26" s="877"/>
      <c r="QUA26" s="877"/>
      <c r="QUB26" s="877"/>
      <c r="QUC26" s="877"/>
      <c r="QUD26" s="877"/>
      <c r="QUE26" s="877"/>
      <c r="QUF26" s="877"/>
      <c r="QUG26" s="877"/>
      <c r="QUH26" s="877"/>
      <c r="QUI26" s="877"/>
      <c r="QUJ26" s="877"/>
      <c r="QUK26" s="877"/>
      <c r="QUL26" s="877"/>
      <c r="QUM26" s="877"/>
      <c r="QUN26" s="877"/>
      <c r="QUO26" s="877"/>
      <c r="QUP26" s="877"/>
      <c r="QUQ26" s="877"/>
      <c r="QUR26" s="877"/>
      <c r="QUS26" s="877"/>
      <c r="QUT26" s="877"/>
      <c r="QUU26" s="877"/>
      <c r="QUV26" s="877"/>
      <c r="QUW26" s="877"/>
      <c r="QUX26" s="877"/>
      <c r="QUY26" s="877"/>
      <c r="QUZ26" s="877"/>
      <c r="QVA26" s="877"/>
      <c r="QVB26" s="877"/>
      <c r="QVC26" s="877"/>
      <c r="QVD26" s="877"/>
      <c r="QVE26" s="877"/>
      <c r="QVF26" s="877"/>
      <c r="QVG26" s="877"/>
      <c r="QVH26" s="877"/>
      <c r="QVI26" s="877"/>
      <c r="QVJ26" s="877"/>
      <c r="QVK26" s="877"/>
      <c r="QVL26" s="877"/>
      <c r="QVM26" s="877"/>
      <c r="QVN26" s="877"/>
      <c r="QVO26" s="877"/>
      <c r="QVP26" s="877"/>
      <c r="QVQ26" s="877"/>
      <c r="QVR26" s="877"/>
      <c r="QVS26" s="877"/>
      <c r="QVT26" s="877"/>
      <c r="QVU26" s="877"/>
      <c r="QVV26" s="877"/>
      <c r="QVW26" s="877"/>
      <c r="QVX26" s="877"/>
      <c r="QVY26" s="877"/>
      <c r="QVZ26" s="877"/>
      <c r="QWA26" s="877"/>
      <c r="QWB26" s="877"/>
      <c r="QWC26" s="877"/>
      <c r="QWD26" s="877"/>
      <c r="QWE26" s="877"/>
      <c r="QWF26" s="877"/>
      <c r="QWG26" s="877"/>
      <c r="QWH26" s="877"/>
      <c r="QWI26" s="877"/>
      <c r="QWJ26" s="877"/>
      <c r="QWK26" s="877"/>
      <c r="QWL26" s="877"/>
      <c r="QWM26" s="877"/>
      <c r="QWN26" s="877"/>
      <c r="QWO26" s="877"/>
      <c r="QWP26" s="877"/>
      <c r="QWQ26" s="877"/>
      <c r="QWR26" s="877"/>
      <c r="QWS26" s="877"/>
      <c r="QWT26" s="877"/>
      <c r="QWU26" s="877"/>
      <c r="QWV26" s="877"/>
      <c r="QWW26" s="877"/>
      <c r="QWX26" s="877"/>
      <c r="QWY26" s="877"/>
      <c r="QWZ26" s="877"/>
      <c r="QXA26" s="877"/>
      <c r="QXB26" s="877"/>
      <c r="QXC26" s="877"/>
      <c r="QXD26" s="877"/>
      <c r="QXE26" s="877"/>
      <c r="QXF26" s="877"/>
      <c r="QXG26" s="877"/>
      <c r="QXH26" s="877"/>
      <c r="QXI26" s="877"/>
      <c r="QXJ26" s="877"/>
      <c r="QXK26" s="877"/>
      <c r="QXL26" s="877"/>
      <c r="QXM26" s="877"/>
      <c r="QXN26" s="877"/>
      <c r="QXO26" s="877"/>
      <c r="QXP26" s="877"/>
      <c r="QXQ26" s="877"/>
      <c r="QXR26" s="877"/>
      <c r="QXS26" s="877"/>
      <c r="QXT26" s="877"/>
      <c r="QXU26" s="877"/>
      <c r="QXV26" s="877"/>
      <c r="QXW26" s="877"/>
      <c r="QXX26" s="877"/>
      <c r="QXY26" s="877"/>
      <c r="QXZ26" s="877"/>
      <c r="QYA26" s="877"/>
      <c r="QYB26" s="877"/>
      <c r="QYC26" s="877"/>
      <c r="QYD26" s="877"/>
      <c r="QYE26" s="877"/>
      <c r="QYF26" s="877"/>
      <c r="QYG26" s="877"/>
      <c r="QYH26" s="877"/>
      <c r="QYI26" s="877"/>
      <c r="QYJ26" s="877"/>
      <c r="QYK26" s="877"/>
      <c r="QYL26" s="877"/>
      <c r="QYM26" s="877"/>
      <c r="QYN26" s="877"/>
      <c r="QYO26" s="877"/>
      <c r="QYP26" s="877"/>
      <c r="QYQ26" s="877"/>
      <c r="QYR26" s="877"/>
      <c r="QYS26" s="877"/>
      <c r="QYT26" s="877"/>
      <c r="QYU26" s="877"/>
      <c r="QYV26" s="877"/>
      <c r="QYW26" s="877"/>
      <c r="QYX26" s="877"/>
      <c r="QYY26" s="877"/>
      <c r="QYZ26" s="877"/>
      <c r="QZA26" s="877"/>
      <c r="QZB26" s="877"/>
      <c r="QZC26" s="877"/>
      <c r="QZD26" s="877"/>
      <c r="QZE26" s="877"/>
      <c r="QZF26" s="877"/>
      <c r="QZG26" s="877"/>
      <c r="QZH26" s="877"/>
      <c r="QZI26" s="877"/>
      <c r="QZJ26" s="877"/>
      <c r="QZK26" s="877"/>
      <c r="QZL26" s="877"/>
      <c r="QZM26" s="877"/>
      <c r="QZN26" s="877"/>
      <c r="QZO26" s="877"/>
      <c r="QZP26" s="877"/>
      <c r="QZQ26" s="877"/>
      <c r="QZR26" s="877"/>
      <c r="QZS26" s="877"/>
      <c r="QZT26" s="877"/>
      <c r="QZU26" s="877"/>
      <c r="QZV26" s="877"/>
      <c r="QZW26" s="877"/>
      <c r="QZX26" s="877"/>
      <c r="QZY26" s="877"/>
      <c r="QZZ26" s="877"/>
      <c r="RAA26" s="877"/>
      <c r="RAB26" s="877"/>
      <c r="RAC26" s="877"/>
      <c r="RAD26" s="877"/>
      <c r="RAE26" s="877"/>
      <c r="RAF26" s="877"/>
      <c r="RAG26" s="877"/>
      <c r="RAH26" s="877"/>
      <c r="RAI26" s="877"/>
      <c r="RAJ26" s="877"/>
      <c r="RAK26" s="877"/>
      <c r="RAL26" s="877"/>
      <c r="RAM26" s="877"/>
      <c r="RAN26" s="877"/>
      <c r="RAO26" s="877"/>
      <c r="RAP26" s="877"/>
      <c r="RAQ26" s="877"/>
      <c r="RAR26" s="877"/>
      <c r="RAS26" s="877"/>
      <c r="RAT26" s="877"/>
      <c r="RAU26" s="877"/>
      <c r="RAV26" s="877"/>
      <c r="RAW26" s="877"/>
      <c r="RAX26" s="877"/>
      <c r="RAY26" s="877"/>
      <c r="RAZ26" s="877"/>
      <c r="RBA26" s="877"/>
      <c r="RBB26" s="877"/>
      <c r="RBC26" s="877"/>
      <c r="RBD26" s="877"/>
      <c r="RBE26" s="877"/>
      <c r="RBF26" s="877"/>
      <c r="RBG26" s="877"/>
      <c r="RBH26" s="877"/>
      <c r="RBI26" s="877"/>
      <c r="RBJ26" s="877"/>
      <c r="RBK26" s="877"/>
      <c r="RBL26" s="877"/>
      <c r="RBM26" s="877"/>
      <c r="RBN26" s="877"/>
      <c r="RBO26" s="877"/>
      <c r="RBP26" s="877"/>
      <c r="RBQ26" s="877"/>
      <c r="RBR26" s="877"/>
      <c r="RBS26" s="877"/>
      <c r="RBT26" s="877"/>
      <c r="RBU26" s="877"/>
      <c r="RBV26" s="877"/>
      <c r="RBW26" s="877"/>
      <c r="RBX26" s="877"/>
      <c r="RBY26" s="877"/>
      <c r="RBZ26" s="877"/>
      <c r="RCA26" s="877"/>
      <c r="RCB26" s="877"/>
      <c r="RCC26" s="877"/>
      <c r="RCD26" s="877"/>
      <c r="RCE26" s="877"/>
      <c r="RCF26" s="877"/>
      <c r="RCG26" s="877"/>
      <c r="RCH26" s="877"/>
      <c r="RCI26" s="877"/>
      <c r="RCJ26" s="877"/>
      <c r="RCK26" s="877"/>
      <c r="RCL26" s="877"/>
      <c r="RCM26" s="877"/>
      <c r="RCN26" s="877"/>
      <c r="RCO26" s="877"/>
      <c r="RCP26" s="877"/>
      <c r="RCQ26" s="877"/>
      <c r="RCR26" s="877"/>
      <c r="RCS26" s="877"/>
      <c r="RCT26" s="877"/>
      <c r="RCU26" s="877"/>
      <c r="RCV26" s="877"/>
      <c r="RCW26" s="877"/>
      <c r="RCX26" s="877"/>
      <c r="RCY26" s="877"/>
      <c r="RCZ26" s="877"/>
      <c r="RDA26" s="877"/>
      <c r="RDB26" s="877"/>
      <c r="RDC26" s="877"/>
      <c r="RDD26" s="877"/>
      <c r="RDE26" s="877"/>
      <c r="RDF26" s="877"/>
      <c r="RDG26" s="877"/>
      <c r="RDH26" s="877"/>
      <c r="RDI26" s="877"/>
      <c r="RDJ26" s="877"/>
      <c r="RDK26" s="877"/>
      <c r="RDL26" s="877"/>
      <c r="RDM26" s="877"/>
      <c r="RDN26" s="877"/>
      <c r="RDO26" s="877"/>
      <c r="RDP26" s="877"/>
      <c r="RDQ26" s="877"/>
      <c r="RDR26" s="877"/>
      <c r="RDS26" s="877"/>
      <c r="RDT26" s="877"/>
      <c r="RDU26" s="877"/>
      <c r="RDV26" s="877"/>
      <c r="RDW26" s="877"/>
      <c r="RDX26" s="877"/>
      <c r="RDY26" s="877"/>
      <c r="RDZ26" s="877"/>
      <c r="REA26" s="877"/>
      <c r="REB26" s="877"/>
      <c r="REC26" s="877"/>
      <c r="RED26" s="877"/>
      <c r="REE26" s="877"/>
      <c r="REF26" s="877"/>
      <c r="REG26" s="877"/>
      <c r="REH26" s="877"/>
      <c r="REI26" s="877"/>
      <c r="REJ26" s="877"/>
      <c r="REK26" s="877"/>
      <c r="REL26" s="877"/>
      <c r="REM26" s="877"/>
      <c r="REN26" s="877"/>
      <c r="REO26" s="877"/>
      <c r="REP26" s="877"/>
      <c r="REQ26" s="877"/>
      <c r="RER26" s="877"/>
      <c r="RES26" s="877"/>
      <c r="RET26" s="877"/>
      <c r="REU26" s="877"/>
      <c r="REV26" s="877"/>
      <c r="REW26" s="877"/>
      <c r="REX26" s="877"/>
      <c r="REY26" s="877"/>
      <c r="REZ26" s="877"/>
      <c r="RFA26" s="877"/>
      <c r="RFB26" s="877"/>
      <c r="RFC26" s="877"/>
      <c r="RFD26" s="877"/>
      <c r="RFE26" s="877"/>
      <c r="RFF26" s="877"/>
      <c r="RFG26" s="877"/>
      <c r="RFH26" s="877"/>
      <c r="RFI26" s="877"/>
      <c r="RFJ26" s="877"/>
      <c r="RFK26" s="877"/>
      <c r="RFL26" s="877"/>
      <c r="RFM26" s="877"/>
      <c r="RFN26" s="877"/>
      <c r="RFO26" s="877"/>
      <c r="RFP26" s="877"/>
      <c r="RFQ26" s="877"/>
      <c r="RFR26" s="877"/>
      <c r="RFS26" s="877"/>
      <c r="RFT26" s="877"/>
      <c r="RFU26" s="877"/>
      <c r="RFV26" s="877"/>
      <c r="RFW26" s="877"/>
      <c r="RFX26" s="877"/>
      <c r="RFY26" s="877"/>
      <c r="RFZ26" s="877"/>
      <c r="RGA26" s="877"/>
      <c r="RGB26" s="877"/>
      <c r="RGC26" s="877"/>
      <c r="RGD26" s="877"/>
      <c r="RGE26" s="877"/>
      <c r="RGF26" s="877"/>
      <c r="RGG26" s="877"/>
      <c r="RGH26" s="877"/>
      <c r="RGI26" s="877"/>
      <c r="RGJ26" s="877"/>
      <c r="RGK26" s="877"/>
      <c r="RGL26" s="877"/>
      <c r="RGM26" s="877"/>
      <c r="RGN26" s="877"/>
      <c r="RGO26" s="877"/>
      <c r="RGP26" s="877"/>
      <c r="RGQ26" s="877"/>
      <c r="RGR26" s="877"/>
      <c r="RGS26" s="877"/>
      <c r="RGT26" s="877"/>
      <c r="RGU26" s="877"/>
      <c r="RGV26" s="877"/>
      <c r="RGW26" s="877"/>
      <c r="RGX26" s="877"/>
      <c r="RGY26" s="877"/>
      <c r="RGZ26" s="877"/>
      <c r="RHA26" s="877"/>
      <c r="RHB26" s="877"/>
      <c r="RHC26" s="877"/>
      <c r="RHD26" s="877"/>
      <c r="RHE26" s="877"/>
      <c r="RHF26" s="877"/>
      <c r="RHG26" s="877"/>
      <c r="RHH26" s="877"/>
      <c r="RHI26" s="877"/>
      <c r="RHJ26" s="877"/>
      <c r="RHK26" s="877"/>
      <c r="RHL26" s="877"/>
      <c r="RHM26" s="877"/>
      <c r="RHN26" s="877"/>
      <c r="RHO26" s="877"/>
      <c r="RHP26" s="877"/>
      <c r="RHQ26" s="877"/>
      <c r="RHR26" s="877"/>
      <c r="RHS26" s="877"/>
      <c r="RHT26" s="877"/>
      <c r="RHU26" s="877"/>
      <c r="RHV26" s="877"/>
      <c r="RHW26" s="877"/>
      <c r="RHX26" s="877"/>
      <c r="RHY26" s="877"/>
      <c r="RHZ26" s="877"/>
      <c r="RIA26" s="877"/>
      <c r="RIB26" s="877"/>
      <c r="RIC26" s="877"/>
      <c r="RID26" s="877"/>
      <c r="RIE26" s="877"/>
      <c r="RIF26" s="877"/>
      <c r="RIG26" s="877"/>
      <c r="RIH26" s="877"/>
      <c r="RII26" s="877"/>
      <c r="RIJ26" s="877"/>
      <c r="RIK26" s="877"/>
      <c r="RIL26" s="877"/>
      <c r="RIM26" s="877"/>
      <c r="RIN26" s="877"/>
      <c r="RIO26" s="877"/>
      <c r="RIP26" s="877"/>
      <c r="RIQ26" s="877"/>
      <c r="RIR26" s="877"/>
      <c r="RIS26" s="877"/>
      <c r="RIT26" s="877"/>
      <c r="RIU26" s="877"/>
      <c r="RIV26" s="877"/>
      <c r="RIW26" s="877"/>
      <c r="RIX26" s="877"/>
      <c r="RIY26" s="877"/>
      <c r="RIZ26" s="877"/>
      <c r="RJA26" s="877"/>
      <c r="RJB26" s="877"/>
      <c r="RJC26" s="877"/>
      <c r="RJD26" s="877"/>
      <c r="RJE26" s="877"/>
      <c r="RJF26" s="877"/>
      <c r="RJG26" s="877"/>
      <c r="RJH26" s="877"/>
      <c r="RJI26" s="877"/>
      <c r="RJJ26" s="877"/>
      <c r="RJK26" s="877"/>
      <c r="RJL26" s="877"/>
      <c r="RJM26" s="877"/>
      <c r="RJN26" s="877"/>
      <c r="RJO26" s="877"/>
      <c r="RJP26" s="877"/>
      <c r="RJQ26" s="877"/>
      <c r="RJR26" s="877"/>
      <c r="RJS26" s="877"/>
      <c r="RJT26" s="877"/>
      <c r="RJU26" s="877"/>
      <c r="RJV26" s="877"/>
      <c r="RJW26" s="877"/>
      <c r="RJX26" s="877"/>
      <c r="RJY26" s="877"/>
      <c r="RJZ26" s="877"/>
      <c r="RKA26" s="877"/>
      <c r="RKB26" s="877"/>
      <c r="RKC26" s="877"/>
      <c r="RKD26" s="877"/>
      <c r="RKE26" s="877"/>
      <c r="RKF26" s="877"/>
      <c r="RKG26" s="877"/>
      <c r="RKH26" s="877"/>
      <c r="RKI26" s="877"/>
      <c r="RKJ26" s="877"/>
      <c r="RKK26" s="877"/>
      <c r="RKL26" s="877"/>
      <c r="RKM26" s="877"/>
      <c r="RKN26" s="877"/>
      <c r="RKO26" s="877"/>
      <c r="RKP26" s="877"/>
      <c r="RKQ26" s="877"/>
      <c r="RKR26" s="877"/>
      <c r="RKS26" s="877"/>
      <c r="RKT26" s="877"/>
      <c r="RKU26" s="877"/>
      <c r="RKV26" s="877"/>
      <c r="RKW26" s="877"/>
      <c r="RKX26" s="877"/>
      <c r="RKY26" s="877"/>
      <c r="RKZ26" s="877"/>
      <c r="RLA26" s="877"/>
      <c r="RLB26" s="877"/>
      <c r="RLC26" s="877"/>
      <c r="RLD26" s="877"/>
      <c r="RLE26" s="877"/>
      <c r="RLF26" s="877"/>
      <c r="RLG26" s="877"/>
      <c r="RLH26" s="877"/>
      <c r="RLI26" s="877"/>
      <c r="RLJ26" s="877"/>
      <c r="RLK26" s="877"/>
      <c r="RLL26" s="877"/>
      <c r="RLM26" s="877"/>
      <c r="RLN26" s="877"/>
      <c r="RLO26" s="877"/>
      <c r="RLP26" s="877"/>
      <c r="RLQ26" s="877"/>
      <c r="RLR26" s="877"/>
      <c r="RLS26" s="877"/>
      <c r="RLT26" s="877"/>
      <c r="RLU26" s="877"/>
      <c r="RLV26" s="877"/>
      <c r="RLW26" s="877"/>
      <c r="RLX26" s="877"/>
      <c r="RLY26" s="877"/>
      <c r="RLZ26" s="877"/>
      <c r="RMA26" s="877"/>
      <c r="RMB26" s="877"/>
      <c r="RMC26" s="877"/>
      <c r="RMD26" s="877"/>
      <c r="RME26" s="877"/>
      <c r="RMF26" s="877"/>
      <c r="RMG26" s="877"/>
      <c r="RMH26" s="877"/>
      <c r="RMI26" s="877"/>
      <c r="RMJ26" s="877"/>
      <c r="RMK26" s="877"/>
      <c r="RML26" s="877"/>
      <c r="RMM26" s="877"/>
      <c r="RMN26" s="877"/>
      <c r="RMO26" s="877"/>
      <c r="RMP26" s="877"/>
      <c r="RMQ26" s="877"/>
      <c r="RMR26" s="877"/>
      <c r="RMS26" s="877"/>
      <c r="RMT26" s="877"/>
      <c r="RMU26" s="877"/>
      <c r="RMV26" s="877"/>
      <c r="RMW26" s="877"/>
      <c r="RMX26" s="877"/>
      <c r="RMY26" s="877"/>
      <c r="RMZ26" s="877"/>
      <c r="RNA26" s="877"/>
      <c r="RNB26" s="877"/>
      <c r="RNC26" s="877"/>
      <c r="RND26" s="877"/>
      <c r="RNE26" s="877"/>
      <c r="RNF26" s="877"/>
      <c r="RNG26" s="877"/>
      <c r="RNH26" s="877"/>
      <c r="RNI26" s="877"/>
      <c r="RNJ26" s="877"/>
      <c r="RNK26" s="877"/>
      <c r="RNL26" s="877"/>
      <c r="RNM26" s="877"/>
      <c r="RNN26" s="877"/>
      <c r="RNO26" s="877"/>
      <c r="RNP26" s="877"/>
      <c r="RNQ26" s="877"/>
      <c r="RNR26" s="877"/>
      <c r="RNS26" s="877"/>
      <c r="RNT26" s="877"/>
      <c r="RNU26" s="877"/>
      <c r="RNV26" s="877"/>
      <c r="RNW26" s="877"/>
      <c r="RNX26" s="877"/>
      <c r="RNY26" s="877"/>
      <c r="RNZ26" s="877"/>
      <c r="ROA26" s="877"/>
      <c r="ROB26" s="877"/>
      <c r="ROC26" s="877"/>
      <c r="ROD26" s="877"/>
      <c r="ROE26" s="877"/>
      <c r="ROF26" s="877"/>
      <c r="ROG26" s="877"/>
      <c r="ROH26" s="877"/>
      <c r="ROI26" s="877"/>
      <c r="ROJ26" s="877"/>
      <c r="ROK26" s="877"/>
      <c r="ROL26" s="877"/>
      <c r="ROM26" s="877"/>
      <c r="RON26" s="877"/>
      <c r="ROO26" s="877"/>
      <c r="ROP26" s="877"/>
      <c r="ROQ26" s="877"/>
      <c r="ROR26" s="877"/>
      <c r="ROS26" s="877"/>
      <c r="ROT26" s="877"/>
      <c r="ROU26" s="877"/>
      <c r="ROV26" s="877"/>
      <c r="ROW26" s="877"/>
      <c r="ROX26" s="877"/>
      <c r="ROY26" s="877"/>
      <c r="ROZ26" s="877"/>
      <c r="RPA26" s="877"/>
      <c r="RPB26" s="877"/>
      <c r="RPC26" s="877"/>
      <c r="RPD26" s="877"/>
      <c r="RPE26" s="877"/>
      <c r="RPF26" s="877"/>
      <c r="RPG26" s="877"/>
      <c r="RPH26" s="877"/>
      <c r="RPI26" s="877"/>
      <c r="RPJ26" s="877"/>
      <c r="RPK26" s="877"/>
      <c r="RPL26" s="877"/>
      <c r="RPM26" s="877"/>
      <c r="RPN26" s="877"/>
      <c r="RPO26" s="877"/>
      <c r="RPP26" s="877"/>
      <c r="RPQ26" s="877"/>
      <c r="RPR26" s="877"/>
      <c r="RPS26" s="877"/>
      <c r="RPT26" s="877"/>
      <c r="RPU26" s="877"/>
      <c r="RPV26" s="877"/>
      <c r="RPW26" s="877"/>
      <c r="RPX26" s="877"/>
      <c r="RPY26" s="877"/>
      <c r="RPZ26" s="877"/>
      <c r="RQA26" s="877"/>
      <c r="RQB26" s="877"/>
      <c r="RQC26" s="877"/>
      <c r="RQD26" s="877"/>
      <c r="RQE26" s="877"/>
      <c r="RQF26" s="877"/>
      <c r="RQG26" s="877"/>
      <c r="RQH26" s="877"/>
      <c r="RQI26" s="877"/>
      <c r="RQJ26" s="877"/>
      <c r="RQK26" s="877"/>
      <c r="RQL26" s="877"/>
      <c r="RQM26" s="877"/>
      <c r="RQN26" s="877"/>
      <c r="RQO26" s="877"/>
      <c r="RQP26" s="877"/>
      <c r="RQQ26" s="877"/>
      <c r="RQR26" s="877"/>
      <c r="RQS26" s="877"/>
      <c r="RQT26" s="877"/>
      <c r="RQU26" s="877"/>
      <c r="RQV26" s="877"/>
      <c r="RQW26" s="877"/>
      <c r="RQX26" s="877"/>
      <c r="RQY26" s="877"/>
      <c r="RQZ26" s="877"/>
      <c r="RRA26" s="877"/>
      <c r="RRB26" s="877"/>
      <c r="RRC26" s="877"/>
      <c r="RRD26" s="877"/>
      <c r="RRE26" s="877"/>
      <c r="RRF26" s="877"/>
      <c r="RRG26" s="877"/>
      <c r="RRH26" s="877"/>
      <c r="RRI26" s="877"/>
      <c r="RRJ26" s="877"/>
      <c r="RRK26" s="877"/>
      <c r="RRL26" s="877"/>
      <c r="RRM26" s="877"/>
      <c r="RRN26" s="877"/>
      <c r="RRO26" s="877"/>
      <c r="RRP26" s="877"/>
      <c r="RRQ26" s="877"/>
      <c r="RRR26" s="877"/>
      <c r="RRS26" s="877"/>
      <c r="RRT26" s="877"/>
      <c r="RRU26" s="877"/>
      <c r="RRV26" s="877"/>
      <c r="RRW26" s="877"/>
      <c r="RRX26" s="877"/>
      <c r="RRY26" s="877"/>
      <c r="RRZ26" s="877"/>
      <c r="RSA26" s="877"/>
      <c r="RSB26" s="877"/>
      <c r="RSC26" s="877"/>
      <c r="RSD26" s="877"/>
      <c r="RSE26" s="877"/>
      <c r="RSF26" s="877"/>
      <c r="RSG26" s="877"/>
      <c r="RSH26" s="877"/>
      <c r="RSI26" s="877"/>
      <c r="RSJ26" s="877"/>
      <c r="RSK26" s="877"/>
      <c r="RSL26" s="877"/>
      <c r="RSM26" s="877"/>
      <c r="RSN26" s="877"/>
      <c r="RSO26" s="877"/>
      <c r="RSP26" s="877"/>
      <c r="RSQ26" s="877"/>
      <c r="RSR26" s="877"/>
      <c r="RSS26" s="877"/>
      <c r="RST26" s="877"/>
      <c r="RSU26" s="877"/>
      <c r="RSV26" s="877"/>
      <c r="RSW26" s="877"/>
      <c r="RSX26" s="877"/>
      <c r="RSY26" s="877"/>
      <c r="RSZ26" s="877"/>
      <c r="RTA26" s="877"/>
      <c r="RTB26" s="877"/>
      <c r="RTC26" s="877"/>
      <c r="RTD26" s="877"/>
      <c r="RTE26" s="877"/>
      <c r="RTF26" s="877"/>
      <c r="RTG26" s="877"/>
      <c r="RTH26" s="877"/>
      <c r="RTI26" s="877"/>
      <c r="RTJ26" s="877"/>
      <c r="RTK26" s="877"/>
      <c r="RTL26" s="877"/>
      <c r="RTM26" s="877"/>
      <c r="RTN26" s="877"/>
      <c r="RTO26" s="877"/>
      <c r="RTP26" s="877"/>
      <c r="RTQ26" s="877"/>
      <c r="RTR26" s="877"/>
      <c r="RTS26" s="877"/>
      <c r="RTT26" s="877"/>
      <c r="RTU26" s="877"/>
      <c r="RTV26" s="877"/>
      <c r="RTW26" s="877"/>
      <c r="RTX26" s="877"/>
      <c r="RTY26" s="877"/>
      <c r="RTZ26" s="877"/>
      <c r="RUA26" s="877"/>
      <c r="RUB26" s="877"/>
      <c r="RUC26" s="877"/>
      <c r="RUD26" s="877"/>
      <c r="RUE26" s="877"/>
      <c r="RUF26" s="877"/>
      <c r="RUG26" s="877"/>
      <c r="RUH26" s="877"/>
      <c r="RUI26" s="877"/>
      <c r="RUJ26" s="877"/>
      <c r="RUK26" s="877"/>
      <c r="RUL26" s="877"/>
      <c r="RUM26" s="877"/>
      <c r="RUN26" s="877"/>
      <c r="RUO26" s="877"/>
      <c r="RUP26" s="877"/>
      <c r="RUQ26" s="877"/>
      <c r="RUR26" s="877"/>
      <c r="RUS26" s="877"/>
      <c r="RUT26" s="877"/>
      <c r="RUU26" s="877"/>
      <c r="RUV26" s="877"/>
      <c r="RUW26" s="877"/>
      <c r="RUX26" s="877"/>
      <c r="RUY26" s="877"/>
      <c r="RUZ26" s="877"/>
      <c r="RVA26" s="877"/>
      <c r="RVB26" s="877"/>
      <c r="RVC26" s="877"/>
      <c r="RVD26" s="877"/>
      <c r="RVE26" s="877"/>
      <c r="RVF26" s="877"/>
      <c r="RVG26" s="877"/>
      <c r="RVH26" s="877"/>
      <c r="RVI26" s="877"/>
      <c r="RVJ26" s="877"/>
      <c r="RVK26" s="877"/>
      <c r="RVL26" s="877"/>
      <c r="RVM26" s="877"/>
      <c r="RVN26" s="877"/>
      <c r="RVO26" s="877"/>
      <c r="RVP26" s="877"/>
      <c r="RVQ26" s="877"/>
      <c r="RVR26" s="877"/>
      <c r="RVS26" s="877"/>
      <c r="RVT26" s="877"/>
      <c r="RVU26" s="877"/>
      <c r="RVV26" s="877"/>
      <c r="RVW26" s="877"/>
      <c r="RVX26" s="877"/>
      <c r="RVY26" s="877"/>
      <c r="RVZ26" s="877"/>
      <c r="RWA26" s="877"/>
      <c r="RWB26" s="877"/>
      <c r="RWC26" s="877"/>
      <c r="RWD26" s="877"/>
      <c r="RWE26" s="877"/>
      <c r="RWF26" s="877"/>
      <c r="RWG26" s="877"/>
      <c r="RWH26" s="877"/>
      <c r="RWI26" s="877"/>
      <c r="RWJ26" s="877"/>
      <c r="RWK26" s="877"/>
      <c r="RWL26" s="877"/>
      <c r="RWM26" s="877"/>
      <c r="RWN26" s="877"/>
      <c r="RWO26" s="877"/>
      <c r="RWP26" s="877"/>
      <c r="RWQ26" s="877"/>
      <c r="RWR26" s="877"/>
      <c r="RWS26" s="877"/>
      <c r="RWT26" s="877"/>
      <c r="RWU26" s="877"/>
      <c r="RWV26" s="877"/>
      <c r="RWW26" s="877"/>
      <c r="RWX26" s="877"/>
      <c r="RWY26" s="877"/>
      <c r="RWZ26" s="877"/>
      <c r="RXA26" s="877"/>
      <c r="RXB26" s="877"/>
      <c r="RXC26" s="877"/>
      <c r="RXD26" s="877"/>
      <c r="RXE26" s="877"/>
      <c r="RXF26" s="877"/>
      <c r="RXG26" s="877"/>
      <c r="RXH26" s="877"/>
      <c r="RXI26" s="877"/>
      <c r="RXJ26" s="877"/>
      <c r="RXK26" s="877"/>
      <c r="RXL26" s="877"/>
      <c r="RXM26" s="877"/>
      <c r="RXN26" s="877"/>
      <c r="RXO26" s="877"/>
      <c r="RXP26" s="877"/>
      <c r="RXQ26" s="877"/>
      <c r="RXR26" s="877"/>
      <c r="RXS26" s="877"/>
      <c r="RXT26" s="877"/>
      <c r="RXU26" s="877"/>
      <c r="RXV26" s="877"/>
      <c r="RXW26" s="877"/>
      <c r="RXX26" s="877"/>
      <c r="RXY26" s="877"/>
      <c r="RXZ26" s="877"/>
      <c r="RYA26" s="877"/>
      <c r="RYB26" s="877"/>
      <c r="RYC26" s="877"/>
      <c r="RYD26" s="877"/>
      <c r="RYE26" s="877"/>
      <c r="RYF26" s="877"/>
      <c r="RYG26" s="877"/>
      <c r="RYH26" s="877"/>
      <c r="RYI26" s="877"/>
      <c r="RYJ26" s="877"/>
      <c r="RYK26" s="877"/>
      <c r="RYL26" s="877"/>
      <c r="RYM26" s="877"/>
      <c r="RYN26" s="877"/>
      <c r="RYO26" s="877"/>
      <c r="RYP26" s="877"/>
      <c r="RYQ26" s="877"/>
      <c r="RYR26" s="877"/>
      <c r="RYS26" s="877"/>
      <c r="RYT26" s="877"/>
      <c r="RYU26" s="877"/>
      <c r="RYV26" s="877"/>
      <c r="RYW26" s="877"/>
      <c r="RYX26" s="877"/>
      <c r="RYY26" s="877"/>
      <c r="RYZ26" s="877"/>
      <c r="RZA26" s="877"/>
      <c r="RZB26" s="877"/>
      <c r="RZC26" s="877"/>
      <c r="RZD26" s="877"/>
      <c r="RZE26" s="877"/>
      <c r="RZF26" s="877"/>
      <c r="RZG26" s="877"/>
      <c r="RZH26" s="877"/>
      <c r="RZI26" s="877"/>
      <c r="RZJ26" s="877"/>
      <c r="RZK26" s="877"/>
      <c r="RZL26" s="877"/>
      <c r="RZM26" s="877"/>
      <c r="RZN26" s="877"/>
      <c r="RZO26" s="877"/>
      <c r="RZP26" s="877"/>
      <c r="RZQ26" s="877"/>
      <c r="RZR26" s="877"/>
      <c r="RZS26" s="877"/>
      <c r="RZT26" s="877"/>
      <c r="RZU26" s="877"/>
      <c r="RZV26" s="877"/>
      <c r="RZW26" s="877"/>
      <c r="RZX26" s="877"/>
      <c r="RZY26" s="877"/>
      <c r="RZZ26" s="877"/>
      <c r="SAA26" s="877"/>
      <c r="SAB26" s="877"/>
      <c r="SAC26" s="877"/>
      <c r="SAD26" s="877"/>
      <c r="SAE26" s="877"/>
      <c r="SAF26" s="877"/>
      <c r="SAG26" s="877"/>
      <c r="SAH26" s="877"/>
      <c r="SAI26" s="877"/>
      <c r="SAJ26" s="877"/>
      <c r="SAK26" s="877"/>
      <c r="SAL26" s="877"/>
      <c r="SAM26" s="877"/>
      <c r="SAN26" s="877"/>
      <c r="SAO26" s="877"/>
      <c r="SAP26" s="877"/>
      <c r="SAQ26" s="877"/>
      <c r="SAR26" s="877"/>
      <c r="SAS26" s="877"/>
      <c r="SAT26" s="877"/>
      <c r="SAU26" s="877"/>
      <c r="SAV26" s="877"/>
      <c r="SAW26" s="877"/>
      <c r="SAX26" s="877"/>
      <c r="SAY26" s="877"/>
      <c r="SAZ26" s="877"/>
      <c r="SBA26" s="877"/>
      <c r="SBB26" s="877"/>
      <c r="SBC26" s="877"/>
      <c r="SBD26" s="877"/>
      <c r="SBE26" s="877"/>
      <c r="SBF26" s="877"/>
      <c r="SBG26" s="877"/>
      <c r="SBH26" s="877"/>
      <c r="SBI26" s="877"/>
      <c r="SBJ26" s="877"/>
      <c r="SBK26" s="877"/>
      <c r="SBL26" s="877"/>
      <c r="SBM26" s="877"/>
      <c r="SBN26" s="877"/>
      <c r="SBO26" s="877"/>
      <c r="SBP26" s="877"/>
      <c r="SBQ26" s="877"/>
      <c r="SBR26" s="877"/>
      <c r="SBS26" s="877"/>
      <c r="SBT26" s="877"/>
      <c r="SBU26" s="877"/>
      <c r="SBV26" s="877"/>
      <c r="SBW26" s="877"/>
      <c r="SBX26" s="877"/>
      <c r="SBY26" s="877"/>
      <c r="SBZ26" s="877"/>
      <c r="SCA26" s="877"/>
      <c r="SCB26" s="877"/>
      <c r="SCC26" s="877"/>
      <c r="SCD26" s="877"/>
      <c r="SCE26" s="877"/>
      <c r="SCF26" s="877"/>
      <c r="SCG26" s="877"/>
      <c r="SCH26" s="877"/>
      <c r="SCI26" s="877"/>
      <c r="SCJ26" s="877"/>
      <c r="SCK26" s="877"/>
      <c r="SCL26" s="877"/>
      <c r="SCM26" s="877"/>
      <c r="SCN26" s="877"/>
      <c r="SCO26" s="877"/>
      <c r="SCP26" s="877"/>
      <c r="SCQ26" s="877"/>
      <c r="SCR26" s="877"/>
      <c r="SCS26" s="877"/>
      <c r="SCT26" s="877"/>
      <c r="SCU26" s="877"/>
      <c r="SCV26" s="877"/>
      <c r="SCW26" s="877"/>
      <c r="SCX26" s="877"/>
      <c r="SCY26" s="877"/>
      <c r="SCZ26" s="877"/>
      <c r="SDA26" s="877"/>
      <c r="SDB26" s="877"/>
      <c r="SDC26" s="877"/>
      <c r="SDD26" s="877"/>
      <c r="SDE26" s="877"/>
      <c r="SDF26" s="877"/>
      <c r="SDG26" s="877"/>
      <c r="SDH26" s="877"/>
      <c r="SDI26" s="877"/>
      <c r="SDJ26" s="877"/>
      <c r="SDK26" s="877"/>
      <c r="SDL26" s="877"/>
      <c r="SDM26" s="877"/>
      <c r="SDN26" s="877"/>
      <c r="SDO26" s="877"/>
      <c r="SDP26" s="877"/>
      <c r="SDQ26" s="877"/>
      <c r="SDR26" s="877"/>
      <c r="SDS26" s="877"/>
      <c r="SDT26" s="877"/>
      <c r="SDU26" s="877"/>
      <c r="SDV26" s="877"/>
      <c r="SDW26" s="877"/>
      <c r="SDX26" s="877"/>
      <c r="SDY26" s="877"/>
      <c r="SDZ26" s="877"/>
      <c r="SEA26" s="877"/>
      <c r="SEB26" s="877"/>
      <c r="SEC26" s="877"/>
      <c r="SED26" s="877"/>
      <c r="SEE26" s="877"/>
      <c r="SEF26" s="877"/>
      <c r="SEG26" s="877"/>
      <c r="SEH26" s="877"/>
      <c r="SEI26" s="877"/>
      <c r="SEJ26" s="877"/>
      <c r="SEK26" s="877"/>
      <c r="SEL26" s="877"/>
      <c r="SEM26" s="877"/>
      <c r="SEN26" s="877"/>
      <c r="SEO26" s="877"/>
      <c r="SEP26" s="877"/>
      <c r="SEQ26" s="877"/>
      <c r="SER26" s="877"/>
      <c r="SES26" s="877"/>
      <c r="SET26" s="877"/>
      <c r="SEU26" s="877"/>
      <c r="SEV26" s="877"/>
      <c r="SEW26" s="877"/>
      <c r="SEX26" s="877"/>
      <c r="SEY26" s="877"/>
      <c r="SEZ26" s="877"/>
      <c r="SFA26" s="877"/>
      <c r="SFB26" s="877"/>
      <c r="SFC26" s="877"/>
      <c r="SFD26" s="877"/>
      <c r="SFE26" s="877"/>
      <c r="SFF26" s="877"/>
      <c r="SFG26" s="877"/>
      <c r="SFH26" s="877"/>
      <c r="SFI26" s="877"/>
      <c r="SFJ26" s="877"/>
      <c r="SFK26" s="877"/>
      <c r="SFL26" s="877"/>
      <c r="SFM26" s="877"/>
      <c r="SFN26" s="877"/>
      <c r="SFO26" s="877"/>
      <c r="SFP26" s="877"/>
      <c r="SFQ26" s="877"/>
      <c r="SFR26" s="877"/>
      <c r="SFS26" s="877"/>
      <c r="SFT26" s="877"/>
      <c r="SFU26" s="877"/>
      <c r="SFV26" s="877"/>
      <c r="SFW26" s="877"/>
      <c r="SFX26" s="877"/>
      <c r="SFY26" s="877"/>
      <c r="SFZ26" s="877"/>
      <c r="SGA26" s="877"/>
      <c r="SGB26" s="877"/>
      <c r="SGC26" s="877"/>
      <c r="SGD26" s="877"/>
      <c r="SGE26" s="877"/>
      <c r="SGF26" s="877"/>
      <c r="SGG26" s="877"/>
      <c r="SGH26" s="877"/>
      <c r="SGI26" s="877"/>
      <c r="SGJ26" s="877"/>
      <c r="SGK26" s="877"/>
      <c r="SGL26" s="877"/>
      <c r="SGM26" s="877"/>
      <c r="SGN26" s="877"/>
      <c r="SGO26" s="877"/>
      <c r="SGP26" s="877"/>
      <c r="SGQ26" s="877"/>
      <c r="SGR26" s="877"/>
      <c r="SGS26" s="877"/>
      <c r="SGT26" s="877"/>
      <c r="SGU26" s="877"/>
      <c r="SGV26" s="877"/>
      <c r="SGW26" s="877"/>
      <c r="SGX26" s="877"/>
      <c r="SGY26" s="877"/>
      <c r="SGZ26" s="877"/>
      <c r="SHA26" s="877"/>
      <c r="SHB26" s="877"/>
      <c r="SHC26" s="877"/>
      <c r="SHD26" s="877"/>
      <c r="SHE26" s="877"/>
      <c r="SHF26" s="877"/>
      <c r="SHG26" s="877"/>
      <c r="SHH26" s="877"/>
      <c r="SHI26" s="877"/>
      <c r="SHJ26" s="877"/>
      <c r="SHK26" s="877"/>
      <c r="SHL26" s="877"/>
      <c r="SHM26" s="877"/>
      <c r="SHN26" s="877"/>
      <c r="SHO26" s="877"/>
      <c r="SHP26" s="877"/>
      <c r="SHQ26" s="877"/>
      <c r="SHR26" s="877"/>
      <c r="SHS26" s="877"/>
      <c r="SHT26" s="877"/>
      <c r="SHU26" s="877"/>
      <c r="SHV26" s="877"/>
      <c r="SHW26" s="877"/>
      <c r="SHX26" s="877"/>
      <c r="SHY26" s="877"/>
      <c r="SHZ26" s="877"/>
      <c r="SIA26" s="877"/>
      <c r="SIB26" s="877"/>
      <c r="SIC26" s="877"/>
      <c r="SID26" s="877"/>
      <c r="SIE26" s="877"/>
      <c r="SIF26" s="877"/>
      <c r="SIG26" s="877"/>
      <c r="SIH26" s="877"/>
      <c r="SII26" s="877"/>
      <c r="SIJ26" s="877"/>
      <c r="SIK26" s="877"/>
      <c r="SIL26" s="877"/>
      <c r="SIM26" s="877"/>
      <c r="SIN26" s="877"/>
      <c r="SIO26" s="877"/>
      <c r="SIP26" s="877"/>
      <c r="SIQ26" s="877"/>
      <c r="SIR26" s="877"/>
      <c r="SIS26" s="877"/>
      <c r="SIT26" s="877"/>
      <c r="SIU26" s="877"/>
      <c r="SIV26" s="877"/>
      <c r="SIW26" s="877"/>
      <c r="SIX26" s="877"/>
      <c r="SIY26" s="877"/>
      <c r="SIZ26" s="877"/>
      <c r="SJA26" s="877"/>
      <c r="SJB26" s="877"/>
      <c r="SJC26" s="877"/>
      <c r="SJD26" s="877"/>
      <c r="SJE26" s="877"/>
      <c r="SJF26" s="877"/>
      <c r="SJG26" s="877"/>
      <c r="SJH26" s="877"/>
      <c r="SJI26" s="877"/>
      <c r="SJJ26" s="877"/>
      <c r="SJK26" s="877"/>
      <c r="SJL26" s="877"/>
      <c r="SJM26" s="877"/>
      <c r="SJN26" s="877"/>
      <c r="SJO26" s="877"/>
      <c r="SJP26" s="877"/>
      <c r="SJQ26" s="877"/>
      <c r="SJR26" s="877"/>
      <c r="SJS26" s="877"/>
      <c r="SJT26" s="877"/>
      <c r="SJU26" s="877"/>
      <c r="SJV26" s="877"/>
      <c r="SJW26" s="877"/>
      <c r="SJX26" s="877"/>
      <c r="SJY26" s="877"/>
      <c r="SJZ26" s="877"/>
      <c r="SKA26" s="877"/>
      <c r="SKB26" s="877"/>
      <c r="SKC26" s="877"/>
      <c r="SKD26" s="877"/>
      <c r="SKE26" s="877"/>
      <c r="SKF26" s="877"/>
      <c r="SKG26" s="877"/>
      <c r="SKH26" s="877"/>
      <c r="SKI26" s="877"/>
      <c r="SKJ26" s="877"/>
      <c r="SKK26" s="877"/>
      <c r="SKL26" s="877"/>
      <c r="SKM26" s="877"/>
      <c r="SKN26" s="877"/>
      <c r="SKO26" s="877"/>
      <c r="SKP26" s="877"/>
      <c r="SKQ26" s="877"/>
      <c r="SKR26" s="877"/>
      <c r="SKS26" s="877"/>
      <c r="SKT26" s="877"/>
      <c r="SKU26" s="877"/>
      <c r="SKV26" s="877"/>
      <c r="SKW26" s="877"/>
      <c r="SKX26" s="877"/>
      <c r="SKY26" s="877"/>
      <c r="SKZ26" s="877"/>
      <c r="SLA26" s="877"/>
      <c r="SLB26" s="877"/>
      <c r="SLC26" s="877"/>
      <c r="SLD26" s="877"/>
      <c r="SLE26" s="877"/>
      <c r="SLF26" s="877"/>
      <c r="SLG26" s="877"/>
      <c r="SLH26" s="877"/>
      <c r="SLI26" s="877"/>
      <c r="SLJ26" s="877"/>
      <c r="SLK26" s="877"/>
      <c r="SLL26" s="877"/>
      <c r="SLM26" s="877"/>
      <c r="SLN26" s="877"/>
      <c r="SLO26" s="877"/>
      <c r="SLP26" s="877"/>
      <c r="SLQ26" s="877"/>
      <c r="SLR26" s="877"/>
      <c r="SLS26" s="877"/>
      <c r="SLT26" s="877"/>
      <c r="SLU26" s="877"/>
      <c r="SLV26" s="877"/>
      <c r="SLW26" s="877"/>
      <c r="SLX26" s="877"/>
      <c r="SLY26" s="877"/>
      <c r="SLZ26" s="877"/>
      <c r="SMA26" s="877"/>
      <c r="SMB26" s="877"/>
      <c r="SMC26" s="877"/>
      <c r="SMD26" s="877"/>
      <c r="SME26" s="877"/>
      <c r="SMF26" s="877"/>
      <c r="SMG26" s="877"/>
      <c r="SMH26" s="877"/>
      <c r="SMI26" s="877"/>
      <c r="SMJ26" s="877"/>
      <c r="SMK26" s="877"/>
      <c r="SML26" s="877"/>
      <c r="SMM26" s="877"/>
      <c r="SMN26" s="877"/>
      <c r="SMO26" s="877"/>
      <c r="SMP26" s="877"/>
      <c r="SMQ26" s="877"/>
      <c r="SMR26" s="877"/>
      <c r="SMS26" s="877"/>
      <c r="SMT26" s="877"/>
      <c r="SMU26" s="877"/>
      <c r="SMV26" s="877"/>
      <c r="SMW26" s="877"/>
      <c r="SMX26" s="877"/>
      <c r="SMY26" s="877"/>
      <c r="SMZ26" s="877"/>
      <c r="SNA26" s="877"/>
      <c r="SNB26" s="877"/>
      <c r="SNC26" s="877"/>
      <c r="SND26" s="877"/>
      <c r="SNE26" s="877"/>
      <c r="SNF26" s="877"/>
      <c r="SNG26" s="877"/>
      <c r="SNH26" s="877"/>
      <c r="SNI26" s="877"/>
      <c r="SNJ26" s="877"/>
      <c r="SNK26" s="877"/>
      <c r="SNL26" s="877"/>
      <c r="SNM26" s="877"/>
      <c r="SNN26" s="877"/>
      <c r="SNO26" s="877"/>
      <c r="SNP26" s="877"/>
      <c r="SNQ26" s="877"/>
      <c r="SNR26" s="877"/>
      <c r="SNS26" s="877"/>
      <c r="SNT26" s="877"/>
      <c r="SNU26" s="877"/>
      <c r="SNV26" s="877"/>
      <c r="SNW26" s="877"/>
      <c r="SNX26" s="877"/>
      <c r="SNY26" s="877"/>
      <c r="SNZ26" s="877"/>
      <c r="SOA26" s="877"/>
      <c r="SOB26" s="877"/>
      <c r="SOC26" s="877"/>
      <c r="SOD26" s="877"/>
      <c r="SOE26" s="877"/>
      <c r="SOF26" s="877"/>
      <c r="SOG26" s="877"/>
      <c r="SOH26" s="877"/>
      <c r="SOI26" s="877"/>
      <c r="SOJ26" s="877"/>
      <c r="SOK26" s="877"/>
      <c r="SOL26" s="877"/>
      <c r="SOM26" s="877"/>
      <c r="SON26" s="877"/>
      <c r="SOO26" s="877"/>
      <c r="SOP26" s="877"/>
      <c r="SOQ26" s="877"/>
      <c r="SOR26" s="877"/>
      <c r="SOS26" s="877"/>
      <c r="SOT26" s="877"/>
      <c r="SOU26" s="877"/>
      <c r="SOV26" s="877"/>
      <c r="SOW26" s="877"/>
      <c r="SOX26" s="877"/>
      <c r="SOY26" s="877"/>
      <c r="SOZ26" s="877"/>
      <c r="SPA26" s="877"/>
      <c r="SPB26" s="877"/>
      <c r="SPC26" s="877"/>
      <c r="SPD26" s="877"/>
      <c r="SPE26" s="877"/>
      <c r="SPF26" s="877"/>
      <c r="SPG26" s="877"/>
      <c r="SPH26" s="877"/>
      <c r="SPI26" s="877"/>
      <c r="SPJ26" s="877"/>
      <c r="SPK26" s="877"/>
      <c r="SPL26" s="877"/>
      <c r="SPM26" s="877"/>
      <c r="SPN26" s="877"/>
      <c r="SPO26" s="877"/>
      <c r="SPP26" s="877"/>
      <c r="SPQ26" s="877"/>
      <c r="SPR26" s="877"/>
      <c r="SPS26" s="877"/>
      <c r="SPT26" s="877"/>
      <c r="SPU26" s="877"/>
      <c r="SPV26" s="877"/>
      <c r="SPW26" s="877"/>
      <c r="SPX26" s="877"/>
      <c r="SPY26" s="877"/>
      <c r="SPZ26" s="877"/>
      <c r="SQA26" s="877"/>
      <c r="SQB26" s="877"/>
      <c r="SQC26" s="877"/>
      <c r="SQD26" s="877"/>
      <c r="SQE26" s="877"/>
      <c r="SQF26" s="877"/>
      <c r="SQG26" s="877"/>
      <c r="SQH26" s="877"/>
      <c r="SQI26" s="877"/>
      <c r="SQJ26" s="877"/>
      <c r="SQK26" s="877"/>
      <c r="SQL26" s="877"/>
      <c r="SQM26" s="877"/>
      <c r="SQN26" s="877"/>
      <c r="SQO26" s="877"/>
      <c r="SQP26" s="877"/>
      <c r="SQQ26" s="877"/>
      <c r="SQR26" s="877"/>
      <c r="SQS26" s="877"/>
      <c r="SQT26" s="877"/>
      <c r="SQU26" s="877"/>
      <c r="SQV26" s="877"/>
      <c r="SQW26" s="877"/>
      <c r="SQX26" s="877"/>
      <c r="SQY26" s="877"/>
      <c r="SQZ26" s="877"/>
      <c r="SRA26" s="877"/>
      <c r="SRB26" s="877"/>
      <c r="SRC26" s="877"/>
      <c r="SRD26" s="877"/>
      <c r="SRE26" s="877"/>
      <c r="SRF26" s="877"/>
      <c r="SRG26" s="877"/>
      <c r="SRH26" s="877"/>
      <c r="SRI26" s="877"/>
      <c r="SRJ26" s="877"/>
      <c r="SRK26" s="877"/>
      <c r="SRL26" s="877"/>
      <c r="SRM26" s="877"/>
      <c r="SRN26" s="877"/>
      <c r="SRO26" s="877"/>
      <c r="SRP26" s="877"/>
      <c r="SRQ26" s="877"/>
      <c r="SRR26" s="877"/>
      <c r="SRS26" s="877"/>
      <c r="SRT26" s="877"/>
      <c r="SRU26" s="877"/>
      <c r="SRV26" s="877"/>
      <c r="SRW26" s="877"/>
      <c r="SRX26" s="877"/>
      <c r="SRY26" s="877"/>
      <c r="SRZ26" s="877"/>
      <c r="SSA26" s="877"/>
      <c r="SSB26" s="877"/>
      <c r="SSC26" s="877"/>
      <c r="SSD26" s="877"/>
      <c r="SSE26" s="877"/>
      <c r="SSF26" s="877"/>
      <c r="SSG26" s="877"/>
      <c r="SSH26" s="877"/>
      <c r="SSI26" s="877"/>
      <c r="SSJ26" s="877"/>
      <c r="SSK26" s="877"/>
      <c r="SSL26" s="877"/>
      <c r="SSM26" s="877"/>
      <c r="SSN26" s="877"/>
      <c r="SSO26" s="877"/>
      <c r="SSP26" s="877"/>
      <c r="SSQ26" s="877"/>
      <c r="SSR26" s="877"/>
      <c r="SSS26" s="877"/>
      <c r="SST26" s="877"/>
      <c r="SSU26" s="877"/>
      <c r="SSV26" s="877"/>
      <c r="SSW26" s="877"/>
      <c r="SSX26" s="877"/>
      <c r="SSY26" s="877"/>
      <c r="SSZ26" s="877"/>
      <c r="STA26" s="877"/>
      <c r="STB26" s="877"/>
      <c r="STC26" s="877"/>
      <c r="STD26" s="877"/>
      <c r="STE26" s="877"/>
      <c r="STF26" s="877"/>
      <c r="STG26" s="877"/>
      <c r="STH26" s="877"/>
      <c r="STI26" s="877"/>
      <c r="STJ26" s="877"/>
      <c r="STK26" s="877"/>
      <c r="STL26" s="877"/>
      <c r="STM26" s="877"/>
      <c r="STN26" s="877"/>
      <c r="STO26" s="877"/>
      <c r="STP26" s="877"/>
      <c r="STQ26" s="877"/>
      <c r="STR26" s="877"/>
      <c r="STS26" s="877"/>
      <c r="STT26" s="877"/>
      <c r="STU26" s="877"/>
      <c r="STV26" s="877"/>
      <c r="STW26" s="877"/>
      <c r="STX26" s="877"/>
      <c r="STY26" s="877"/>
      <c r="STZ26" s="877"/>
      <c r="SUA26" s="877"/>
      <c r="SUB26" s="877"/>
      <c r="SUC26" s="877"/>
      <c r="SUD26" s="877"/>
      <c r="SUE26" s="877"/>
      <c r="SUF26" s="877"/>
      <c r="SUG26" s="877"/>
      <c r="SUH26" s="877"/>
      <c r="SUI26" s="877"/>
      <c r="SUJ26" s="877"/>
      <c r="SUK26" s="877"/>
      <c r="SUL26" s="877"/>
      <c r="SUM26" s="877"/>
      <c r="SUN26" s="877"/>
      <c r="SUO26" s="877"/>
      <c r="SUP26" s="877"/>
      <c r="SUQ26" s="877"/>
      <c r="SUR26" s="877"/>
      <c r="SUS26" s="877"/>
      <c r="SUT26" s="877"/>
      <c r="SUU26" s="877"/>
      <c r="SUV26" s="877"/>
      <c r="SUW26" s="877"/>
      <c r="SUX26" s="877"/>
      <c r="SUY26" s="877"/>
      <c r="SUZ26" s="877"/>
      <c r="SVA26" s="877"/>
      <c r="SVB26" s="877"/>
      <c r="SVC26" s="877"/>
      <c r="SVD26" s="877"/>
      <c r="SVE26" s="877"/>
      <c r="SVF26" s="877"/>
      <c r="SVG26" s="877"/>
      <c r="SVH26" s="877"/>
      <c r="SVI26" s="877"/>
      <c r="SVJ26" s="877"/>
      <c r="SVK26" s="877"/>
      <c r="SVL26" s="877"/>
      <c r="SVM26" s="877"/>
      <c r="SVN26" s="877"/>
      <c r="SVO26" s="877"/>
      <c r="SVP26" s="877"/>
      <c r="SVQ26" s="877"/>
      <c r="SVR26" s="877"/>
      <c r="SVS26" s="877"/>
      <c r="SVT26" s="877"/>
      <c r="SVU26" s="877"/>
      <c r="SVV26" s="877"/>
      <c r="SVW26" s="877"/>
      <c r="SVX26" s="877"/>
      <c r="SVY26" s="877"/>
      <c r="SVZ26" s="877"/>
      <c r="SWA26" s="877"/>
      <c r="SWB26" s="877"/>
      <c r="SWC26" s="877"/>
      <c r="SWD26" s="877"/>
      <c r="SWE26" s="877"/>
      <c r="SWF26" s="877"/>
      <c r="SWG26" s="877"/>
      <c r="SWH26" s="877"/>
      <c r="SWI26" s="877"/>
      <c r="SWJ26" s="877"/>
      <c r="SWK26" s="877"/>
      <c r="SWL26" s="877"/>
      <c r="SWM26" s="877"/>
      <c r="SWN26" s="877"/>
      <c r="SWO26" s="877"/>
      <c r="SWP26" s="877"/>
      <c r="SWQ26" s="877"/>
      <c r="SWR26" s="877"/>
      <c r="SWS26" s="877"/>
      <c r="SWT26" s="877"/>
      <c r="SWU26" s="877"/>
      <c r="SWV26" s="877"/>
      <c r="SWW26" s="877"/>
      <c r="SWX26" s="877"/>
      <c r="SWY26" s="877"/>
      <c r="SWZ26" s="877"/>
      <c r="SXA26" s="877"/>
      <c r="SXB26" s="877"/>
      <c r="SXC26" s="877"/>
      <c r="SXD26" s="877"/>
      <c r="SXE26" s="877"/>
      <c r="SXF26" s="877"/>
      <c r="SXG26" s="877"/>
      <c r="SXH26" s="877"/>
      <c r="SXI26" s="877"/>
      <c r="SXJ26" s="877"/>
      <c r="SXK26" s="877"/>
      <c r="SXL26" s="877"/>
      <c r="SXM26" s="877"/>
      <c r="SXN26" s="877"/>
      <c r="SXO26" s="877"/>
      <c r="SXP26" s="877"/>
      <c r="SXQ26" s="877"/>
      <c r="SXR26" s="877"/>
      <c r="SXS26" s="877"/>
      <c r="SXT26" s="877"/>
      <c r="SXU26" s="877"/>
      <c r="SXV26" s="877"/>
      <c r="SXW26" s="877"/>
      <c r="SXX26" s="877"/>
      <c r="SXY26" s="877"/>
      <c r="SXZ26" s="877"/>
      <c r="SYA26" s="877"/>
      <c r="SYB26" s="877"/>
      <c r="SYC26" s="877"/>
      <c r="SYD26" s="877"/>
      <c r="SYE26" s="877"/>
      <c r="SYF26" s="877"/>
      <c r="SYG26" s="877"/>
      <c r="SYH26" s="877"/>
      <c r="SYI26" s="877"/>
      <c r="SYJ26" s="877"/>
      <c r="SYK26" s="877"/>
      <c r="SYL26" s="877"/>
      <c r="SYM26" s="877"/>
      <c r="SYN26" s="877"/>
      <c r="SYO26" s="877"/>
      <c r="SYP26" s="877"/>
      <c r="SYQ26" s="877"/>
      <c r="SYR26" s="877"/>
      <c r="SYS26" s="877"/>
      <c r="SYT26" s="877"/>
      <c r="SYU26" s="877"/>
      <c r="SYV26" s="877"/>
      <c r="SYW26" s="877"/>
      <c r="SYX26" s="877"/>
      <c r="SYY26" s="877"/>
      <c r="SYZ26" s="877"/>
      <c r="SZA26" s="877"/>
      <c r="SZB26" s="877"/>
      <c r="SZC26" s="877"/>
      <c r="SZD26" s="877"/>
      <c r="SZE26" s="877"/>
      <c r="SZF26" s="877"/>
      <c r="SZG26" s="877"/>
      <c r="SZH26" s="877"/>
      <c r="SZI26" s="877"/>
      <c r="SZJ26" s="877"/>
      <c r="SZK26" s="877"/>
      <c r="SZL26" s="877"/>
      <c r="SZM26" s="877"/>
      <c r="SZN26" s="877"/>
      <c r="SZO26" s="877"/>
      <c r="SZP26" s="877"/>
      <c r="SZQ26" s="877"/>
      <c r="SZR26" s="877"/>
      <c r="SZS26" s="877"/>
      <c r="SZT26" s="877"/>
      <c r="SZU26" s="877"/>
      <c r="SZV26" s="877"/>
      <c r="SZW26" s="877"/>
      <c r="SZX26" s="877"/>
      <c r="SZY26" s="877"/>
      <c r="SZZ26" s="877"/>
      <c r="TAA26" s="877"/>
      <c r="TAB26" s="877"/>
      <c r="TAC26" s="877"/>
      <c r="TAD26" s="877"/>
      <c r="TAE26" s="877"/>
      <c r="TAF26" s="877"/>
      <c r="TAG26" s="877"/>
      <c r="TAH26" s="877"/>
      <c r="TAI26" s="877"/>
      <c r="TAJ26" s="877"/>
      <c r="TAK26" s="877"/>
      <c r="TAL26" s="877"/>
      <c r="TAM26" s="877"/>
      <c r="TAN26" s="877"/>
      <c r="TAO26" s="877"/>
      <c r="TAP26" s="877"/>
      <c r="TAQ26" s="877"/>
      <c r="TAR26" s="877"/>
      <c r="TAS26" s="877"/>
      <c r="TAT26" s="877"/>
      <c r="TAU26" s="877"/>
      <c r="TAV26" s="877"/>
      <c r="TAW26" s="877"/>
      <c r="TAX26" s="877"/>
      <c r="TAY26" s="877"/>
      <c r="TAZ26" s="877"/>
      <c r="TBA26" s="877"/>
      <c r="TBB26" s="877"/>
      <c r="TBC26" s="877"/>
      <c r="TBD26" s="877"/>
      <c r="TBE26" s="877"/>
      <c r="TBF26" s="877"/>
      <c r="TBG26" s="877"/>
      <c r="TBH26" s="877"/>
      <c r="TBI26" s="877"/>
      <c r="TBJ26" s="877"/>
      <c r="TBK26" s="877"/>
      <c r="TBL26" s="877"/>
      <c r="TBM26" s="877"/>
      <c r="TBN26" s="877"/>
      <c r="TBO26" s="877"/>
      <c r="TBP26" s="877"/>
      <c r="TBQ26" s="877"/>
      <c r="TBR26" s="877"/>
      <c r="TBS26" s="877"/>
      <c r="TBT26" s="877"/>
      <c r="TBU26" s="877"/>
      <c r="TBV26" s="877"/>
      <c r="TBW26" s="877"/>
      <c r="TBX26" s="877"/>
      <c r="TBY26" s="877"/>
      <c r="TBZ26" s="877"/>
      <c r="TCA26" s="877"/>
      <c r="TCB26" s="877"/>
      <c r="TCC26" s="877"/>
      <c r="TCD26" s="877"/>
      <c r="TCE26" s="877"/>
      <c r="TCF26" s="877"/>
      <c r="TCG26" s="877"/>
      <c r="TCH26" s="877"/>
      <c r="TCI26" s="877"/>
      <c r="TCJ26" s="877"/>
      <c r="TCK26" s="877"/>
      <c r="TCL26" s="877"/>
      <c r="TCM26" s="877"/>
      <c r="TCN26" s="877"/>
      <c r="TCO26" s="877"/>
      <c r="TCP26" s="877"/>
      <c r="TCQ26" s="877"/>
      <c r="TCR26" s="877"/>
      <c r="TCS26" s="877"/>
      <c r="TCT26" s="877"/>
      <c r="TCU26" s="877"/>
      <c r="TCV26" s="877"/>
      <c r="TCW26" s="877"/>
      <c r="TCX26" s="877"/>
      <c r="TCY26" s="877"/>
      <c r="TCZ26" s="877"/>
      <c r="TDA26" s="877"/>
      <c r="TDB26" s="877"/>
      <c r="TDC26" s="877"/>
      <c r="TDD26" s="877"/>
      <c r="TDE26" s="877"/>
      <c r="TDF26" s="877"/>
      <c r="TDG26" s="877"/>
      <c r="TDH26" s="877"/>
      <c r="TDI26" s="877"/>
      <c r="TDJ26" s="877"/>
      <c r="TDK26" s="877"/>
      <c r="TDL26" s="877"/>
      <c r="TDM26" s="877"/>
      <c r="TDN26" s="877"/>
      <c r="TDO26" s="877"/>
      <c r="TDP26" s="877"/>
      <c r="TDQ26" s="877"/>
      <c r="TDR26" s="877"/>
      <c r="TDS26" s="877"/>
      <c r="TDT26" s="877"/>
      <c r="TDU26" s="877"/>
      <c r="TDV26" s="877"/>
      <c r="TDW26" s="877"/>
      <c r="TDX26" s="877"/>
      <c r="TDY26" s="877"/>
      <c r="TDZ26" s="877"/>
      <c r="TEA26" s="877"/>
      <c r="TEB26" s="877"/>
      <c r="TEC26" s="877"/>
      <c r="TED26" s="877"/>
      <c r="TEE26" s="877"/>
      <c r="TEF26" s="877"/>
      <c r="TEG26" s="877"/>
      <c r="TEH26" s="877"/>
      <c r="TEI26" s="877"/>
      <c r="TEJ26" s="877"/>
      <c r="TEK26" s="877"/>
      <c r="TEL26" s="877"/>
      <c r="TEM26" s="877"/>
      <c r="TEN26" s="877"/>
      <c r="TEO26" s="877"/>
      <c r="TEP26" s="877"/>
      <c r="TEQ26" s="877"/>
      <c r="TER26" s="877"/>
      <c r="TES26" s="877"/>
      <c r="TET26" s="877"/>
      <c r="TEU26" s="877"/>
      <c r="TEV26" s="877"/>
      <c r="TEW26" s="877"/>
      <c r="TEX26" s="877"/>
      <c r="TEY26" s="877"/>
      <c r="TEZ26" s="877"/>
      <c r="TFA26" s="877"/>
      <c r="TFB26" s="877"/>
      <c r="TFC26" s="877"/>
      <c r="TFD26" s="877"/>
      <c r="TFE26" s="877"/>
      <c r="TFF26" s="877"/>
      <c r="TFG26" s="877"/>
      <c r="TFH26" s="877"/>
      <c r="TFI26" s="877"/>
      <c r="TFJ26" s="877"/>
      <c r="TFK26" s="877"/>
      <c r="TFL26" s="877"/>
      <c r="TFM26" s="877"/>
      <c r="TFN26" s="877"/>
      <c r="TFO26" s="877"/>
      <c r="TFP26" s="877"/>
      <c r="TFQ26" s="877"/>
      <c r="TFR26" s="877"/>
      <c r="TFS26" s="877"/>
      <c r="TFT26" s="877"/>
      <c r="TFU26" s="877"/>
      <c r="TFV26" s="877"/>
      <c r="TFW26" s="877"/>
      <c r="TFX26" s="877"/>
      <c r="TFY26" s="877"/>
      <c r="TFZ26" s="877"/>
      <c r="TGA26" s="877"/>
      <c r="TGB26" s="877"/>
      <c r="TGC26" s="877"/>
      <c r="TGD26" s="877"/>
      <c r="TGE26" s="877"/>
      <c r="TGF26" s="877"/>
      <c r="TGG26" s="877"/>
      <c r="TGH26" s="877"/>
      <c r="TGI26" s="877"/>
      <c r="TGJ26" s="877"/>
      <c r="TGK26" s="877"/>
      <c r="TGL26" s="877"/>
      <c r="TGM26" s="877"/>
      <c r="TGN26" s="877"/>
      <c r="TGO26" s="877"/>
      <c r="TGP26" s="877"/>
      <c r="TGQ26" s="877"/>
      <c r="TGR26" s="877"/>
      <c r="TGS26" s="877"/>
      <c r="TGT26" s="877"/>
      <c r="TGU26" s="877"/>
      <c r="TGV26" s="877"/>
      <c r="TGW26" s="877"/>
      <c r="TGX26" s="877"/>
      <c r="TGY26" s="877"/>
      <c r="TGZ26" s="877"/>
      <c r="THA26" s="877"/>
      <c r="THB26" s="877"/>
      <c r="THC26" s="877"/>
      <c r="THD26" s="877"/>
      <c r="THE26" s="877"/>
      <c r="THF26" s="877"/>
      <c r="THG26" s="877"/>
      <c r="THH26" s="877"/>
      <c r="THI26" s="877"/>
      <c r="THJ26" s="877"/>
      <c r="THK26" s="877"/>
      <c r="THL26" s="877"/>
      <c r="THM26" s="877"/>
      <c r="THN26" s="877"/>
      <c r="THO26" s="877"/>
      <c r="THP26" s="877"/>
      <c r="THQ26" s="877"/>
      <c r="THR26" s="877"/>
      <c r="THS26" s="877"/>
      <c r="THT26" s="877"/>
      <c r="THU26" s="877"/>
      <c r="THV26" s="877"/>
      <c r="THW26" s="877"/>
      <c r="THX26" s="877"/>
      <c r="THY26" s="877"/>
      <c r="THZ26" s="877"/>
      <c r="TIA26" s="877"/>
      <c r="TIB26" s="877"/>
      <c r="TIC26" s="877"/>
      <c r="TID26" s="877"/>
      <c r="TIE26" s="877"/>
      <c r="TIF26" s="877"/>
      <c r="TIG26" s="877"/>
      <c r="TIH26" s="877"/>
      <c r="TII26" s="877"/>
      <c r="TIJ26" s="877"/>
      <c r="TIK26" s="877"/>
      <c r="TIL26" s="877"/>
      <c r="TIM26" s="877"/>
      <c r="TIN26" s="877"/>
      <c r="TIO26" s="877"/>
      <c r="TIP26" s="877"/>
      <c r="TIQ26" s="877"/>
      <c r="TIR26" s="877"/>
      <c r="TIS26" s="877"/>
      <c r="TIT26" s="877"/>
      <c r="TIU26" s="877"/>
      <c r="TIV26" s="877"/>
      <c r="TIW26" s="877"/>
      <c r="TIX26" s="877"/>
      <c r="TIY26" s="877"/>
      <c r="TIZ26" s="877"/>
      <c r="TJA26" s="877"/>
      <c r="TJB26" s="877"/>
      <c r="TJC26" s="877"/>
      <c r="TJD26" s="877"/>
      <c r="TJE26" s="877"/>
      <c r="TJF26" s="877"/>
      <c r="TJG26" s="877"/>
      <c r="TJH26" s="877"/>
      <c r="TJI26" s="877"/>
      <c r="TJJ26" s="877"/>
      <c r="TJK26" s="877"/>
      <c r="TJL26" s="877"/>
      <c r="TJM26" s="877"/>
      <c r="TJN26" s="877"/>
      <c r="TJO26" s="877"/>
      <c r="TJP26" s="877"/>
      <c r="TJQ26" s="877"/>
      <c r="TJR26" s="877"/>
      <c r="TJS26" s="877"/>
      <c r="TJT26" s="877"/>
      <c r="TJU26" s="877"/>
      <c r="TJV26" s="877"/>
      <c r="TJW26" s="877"/>
      <c r="TJX26" s="877"/>
      <c r="TJY26" s="877"/>
      <c r="TJZ26" s="877"/>
      <c r="TKA26" s="877"/>
      <c r="TKB26" s="877"/>
      <c r="TKC26" s="877"/>
      <c r="TKD26" s="877"/>
      <c r="TKE26" s="877"/>
      <c r="TKF26" s="877"/>
      <c r="TKG26" s="877"/>
      <c r="TKH26" s="877"/>
      <c r="TKI26" s="877"/>
      <c r="TKJ26" s="877"/>
      <c r="TKK26" s="877"/>
      <c r="TKL26" s="877"/>
      <c r="TKM26" s="877"/>
      <c r="TKN26" s="877"/>
      <c r="TKO26" s="877"/>
      <c r="TKP26" s="877"/>
      <c r="TKQ26" s="877"/>
      <c r="TKR26" s="877"/>
      <c r="TKS26" s="877"/>
      <c r="TKT26" s="877"/>
      <c r="TKU26" s="877"/>
      <c r="TKV26" s="877"/>
      <c r="TKW26" s="877"/>
      <c r="TKX26" s="877"/>
      <c r="TKY26" s="877"/>
      <c r="TKZ26" s="877"/>
      <c r="TLA26" s="877"/>
      <c r="TLB26" s="877"/>
      <c r="TLC26" s="877"/>
      <c r="TLD26" s="877"/>
      <c r="TLE26" s="877"/>
      <c r="TLF26" s="877"/>
      <c r="TLG26" s="877"/>
      <c r="TLH26" s="877"/>
      <c r="TLI26" s="877"/>
      <c r="TLJ26" s="877"/>
      <c r="TLK26" s="877"/>
      <c r="TLL26" s="877"/>
      <c r="TLM26" s="877"/>
      <c r="TLN26" s="877"/>
      <c r="TLO26" s="877"/>
      <c r="TLP26" s="877"/>
      <c r="TLQ26" s="877"/>
      <c r="TLR26" s="877"/>
      <c r="TLS26" s="877"/>
      <c r="TLT26" s="877"/>
      <c r="TLU26" s="877"/>
      <c r="TLV26" s="877"/>
      <c r="TLW26" s="877"/>
      <c r="TLX26" s="877"/>
      <c r="TLY26" s="877"/>
      <c r="TLZ26" s="877"/>
      <c r="TMA26" s="877"/>
      <c r="TMB26" s="877"/>
      <c r="TMC26" s="877"/>
      <c r="TMD26" s="877"/>
      <c r="TME26" s="877"/>
      <c r="TMF26" s="877"/>
      <c r="TMG26" s="877"/>
      <c r="TMH26" s="877"/>
      <c r="TMI26" s="877"/>
      <c r="TMJ26" s="877"/>
      <c r="TMK26" s="877"/>
      <c r="TML26" s="877"/>
      <c r="TMM26" s="877"/>
      <c r="TMN26" s="877"/>
      <c r="TMO26" s="877"/>
      <c r="TMP26" s="877"/>
      <c r="TMQ26" s="877"/>
      <c r="TMR26" s="877"/>
      <c r="TMS26" s="877"/>
      <c r="TMT26" s="877"/>
      <c r="TMU26" s="877"/>
      <c r="TMV26" s="877"/>
      <c r="TMW26" s="877"/>
      <c r="TMX26" s="877"/>
      <c r="TMY26" s="877"/>
      <c r="TMZ26" s="877"/>
      <c r="TNA26" s="877"/>
      <c r="TNB26" s="877"/>
      <c r="TNC26" s="877"/>
      <c r="TND26" s="877"/>
      <c r="TNE26" s="877"/>
      <c r="TNF26" s="877"/>
      <c r="TNG26" s="877"/>
      <c r="TNH26" s="877"/>
      <c r="TNI26" s="877"/>
      <c r="TNJ26" s="877"/>
      <c r="TNK26" s="877"/>
      <c r="TNL26" s="877"/>
      <c r="TNM26" s="877"/>
      <c r="TNN26" s="877"/>
      <c r="TNO26" s="877"/>
      <c r="TNP26" s="877"/>
      <c r="TNQ26" s="877"/>
      <c r="TNR26" s="877"/>
      <c r="TNS26" s="877"/>
      <c r="TNT26" s="877"/>
      <c r="TNU26" s="877"/>
      <c r="TNV26" s="877"/>
      <c r="TNW26" s="877"/>
      <c r="TNX26" s="877"/>
      <c r="TNY26" s="877"/>
      <c r="TNZ26" s="877"/>
      <c r="TOA26" s="877"/>
      <c r="TOB26" s="877"/>
      <c r="TOC26" s="877"/>
      <c r="TOD26" s="877"/>
      <c r="TOE26" s="877"/>
      <c r="TOF26" s="877"/>
      <c r="TOG26" s="877"/>
      <c r="TOH26" s="877"/>
      <c r="TOI26" s="877"/>
      <c r="TOJ26" s="877"/>
      <c r="TOK26" s="877"/>
      <c r="TOL26" s="877"/>
      <c r="TOM26" s="877"/>
      <c r="TON26" s="877"/>
      <c r="TOO26" s="877"/>
      <c r="TOP26" s="877"/>
      <c r="TOQ26" s="877"/>
      <c r="TOR26" s="877"/>
      <c r="TOS26" s="877"/>
      <c r="TOT26" s="877"/>
      <c r="TOU26" s="877"/>
      <c r="TOV26" s="877"/>
      <c r="TOW26" s="877"/>
      <c r="TOX26" s="877"/>
      <c r="TOY26" s="877"/>
      <c r="TOZ26" s="877"/>
      <c r="TPA26" s="877"/>
      <c r="TPB26" s="877"/>
      <c r="TPC26" s="877"/>
      <c r="TPD26" s="877"/>
      <c r="TPE26" s="877"/>
      <c r="TPF26" s="877"/>
      <c r="TPG26" s="877"/>
      <c r="TPH26" s="877"/>
      <c r="TPI26" s="877"/>
      <c r="TPJ26" s="877"/>
      <c r="TPK26" s="877"/>
      <c r="TPL26" s="877"/>
      <c r="TPM26" s="877"/>
      <c r="TPN26" s="877"/>
      <c r="TPO26" s="877"/>
      <c r="TPP26" s="877"/>
      <c r="TPQ26" s="877"/>
      <c r="TPR26" s="877"/>
      <c r="TPS26" s="877"/>
      <c r="TPT26" s="877"/>
      <c r="TPU26" s="877"/>
      <c r="TPV26" s="877"/>
      <c r="TPW26" s="877"/>
      <c r="TPX26" s="877"/>
      <c r="TPY26" s="877"/>
      <c r="TPZ26" s="877"/>
      <c r="TQA26" s="877"/>
      <c r="TQB26" s="877"/>
      <c r="TQC26" s="877"/>
      <c r="TQD26" s="877"/>
      <c r="TQE26" s="877"/>
      <c r="TQF26" s="877"/>
      <c r="TQG26" s="877"/>
      <c r="TQH26" s="877"/>
      <c r="TQI26" s="877"/>
      <c r="TQJ26" s="877"/>
      <c r="TQK26" s="877"/>
      <c r="TQL26" s="877"/>
      <c r="TQM26" s="877"/>
      <c r="TQN26" s="877"/>
      <c r="TQO26" s="877"/>
      <c r="TQP26" s="877"/>
      <c r="TQQ26" s="877"/>
      <c r="TQR26" s="877"/>
      <c r="TQS26" s="877"/>
      <c r="TQT26" s="877"/>
      <c r="TQU26" s="877"/>
      <c r="TQV26" s="877"/>
      <c r="TQW26" s="877"/>
      <c r="TQX26" s="877"/>
      <c r="TQY26" s="877"/>
      <c r="TQZ26" s="877"/>
      <c r="TRA26" s="877"/>
      <c r="TRB26" s="877"/>
      <c r="TRC26" s="877"/>
      <c r="TRD26" s="877"/>
      <c r="TRE26" s="877"/>
      <c r="TRF26" s="877"/>
      <c r="TRG26" s="877"/>
      <c r="TRH26" s="877"/>
      <c r="TRI26" s="877"/>
      <c r="TRJ26" s="877"/>
      <c r="TRK26" s="877"/>
      <c r="TRL26" s="877"/>
      <c r="TRM26" s="877"/>
      <c r="TRN26" s="877"/>
      <c r="TRO26" s="877"/>
      <c r="TRP26" s="877"/>
      <c r="TRQ26" s="877"/>
      <c r="TRR26" s="877"/>
      <c r="TRS26" s="877"/>
      <c r="TRT26" s="877"/>
      <c r="TRU26" s="877"/>
      <c r="TRV26" s="877"/>
      <c r="TRW26" s="877"/>
      <c r="TRX26" s="877"/>
      <c r="TRY26" s="877"/>
      <c r="TRZ26" s="877"/>
      <c r="TSA26" s="877"/>
      <c r="TSB26" s="877"/>
      <c r="TSC26" s="877"/>
      <c r="TSD26" s="877"/>
      <c r="TSE26" s="877"/>
      <c r="TSF26" s="877"/>
      <c r="TSG26" s="877"/>
      <c r="TSH26" s="877"/>
      <c r="TSI26" s="877"/>
      <c r="TSJ26" s="877"/>
      <c r="TSK26" s="877"/>
      <c r="TSL26" s="877"/>
      <c r="TSM26" s="877"/>
      <c r="TSN26" s="877"/>
      <c r="TSO26" s="877"/>
      <c r="TSP26" s="877"/>
      <c r="TSQ26" s="877"/>
      <c r="TSR26" s="877"/>
      <c r="TSS26" s="877"/>
      <c r="TST26" s="877"/>
      <c r="TSU26" s="877"/>
      <c r="TSV26" s="877"/>
      <c r="TSW26" s="877"/>
      <c r="TSX26" s="877"/>
      <c r="TSY26" s="877"/>
      <c r="TSZ26" s="877"/>
      <c r="TTA26" s="877"/>
      <c r="TTB26" s="877"/>
      <c r="TTC26" s="877"/>
      <c r="TTD26" s="877"/>
      <c r="TTE26" s="877"/>
      <c r="TTF26" s="877"/>
      <c r="TTG26" s="877"/>
      <c r="TTH26" s="877"/>
      <c r="TTI26" s="877"/>
      <c r="TTJ26" s="877"/>
      <c r="TTK26" s="877"/>
      <c r="TTL26" s="877"/>
      <c r="TTM26" s="877"/>
      <c r="TTN26" s="877"/>
      <c r="TTO26" s="877"/>
      <c r="TTP26" s="877"/>
      <c r="TTQ26" s="877"/>
      <c r="TTR26" s="877"/>
      <c r="TTS26" s="877"/>
      <c r="TTT26" s="877"/>
      <c r="TTU26" s="877"/>
      <c r="TTV26" s="877"/>
      <c r="TTW26" s="877"/>
      <c r="TTX26" s="877"/>
      <c r="TTY26" s="877"/>
      <c r="TTZ26" s="877"/>
      <c r="TUA26" s="877"/>
      <c r="TUB26" s="877"/>
      <c r="TUC26" s="877"/>
      <c r="TUD26" s="877"/>
      <c r="TUE26" s="877"/>
      <c r="TUF26" s="877"/>
      <c r="TUG26" s="877"/>
      <c r="TUH26" s="877"/>
      <c r="TUI26" s="877"/>
      <c r="TUJ26" s="877"/>
      <c r="TUK26" s="877"/>
      <c r="TUL26" s="877"/>
      <c r="TUM26" s="877"/>
      <c r="TUN26" s="877"/>
      <c r="TUO26" s="877"/>
      <c r="TUP26" s="877"/>
      <c r="TUQ26" s="877"/>
      <c r="TUR26" s="877"/>
      <c r="TUS26" s="877"/>
      <c r="TUT26" s="877"/>
      <c r="TUU26" s="877"/>
      <c r="TUV26" s="877"/>
      <c r="TUW26" s="877"/>
      <c r="TUX26" s="877"/>
      <c r="TUY26" s="877"/>
      <c r="TUZ26" s="877"/>
      <c r="TVA26" s="877"/>
      <c r="TVB26" s="877"/>
      <c r="TVC26" s="877"/>
      <c r="TVD26" s="877"/>
      <c r="TVE26" s="877"/>
      <c r="TVF26" s="877"/>
      <c r="TVG26" s="877"/>
      <c r="TVH26" s="877"/>
      <c r="TVI26" s="877"/>
      <c r="TVJ26" s="877"/>
      <c r="TVK26" s="877"/>
      <c r="TVL26" s="877"/>
      <c r="TVM26" s="877"/>
      <c r="TVN26" s="877"/>
      <c r="TVO26" s="877"/>
      <c r="TVP26" s="877"/>
      <c r="TVQ26" s="877"/>
      <c r="TVR26" s="877"/>
      <c r="TVS26" s="877"/>
      <c r="TVT26" s="877"/>
      <c r="TVU26" s="877"/>
      <c r="TVV26" s="877"/>
      <c r="TVW26" s="877"/>
      <c r="TVX26" s="877"/>
      <c r="TVY26" s="877"/>
      <c r="TVZ26" s="877"/>
      <c r="TWA26" s="877"/>
      <c r="TWB26" s="877"/>
      <c r="TWC26" s="877"/>
      <c r="TWD26" s="877"/>
      <c r="TWE26" s="877"/>
      <c r="TWF26" s="877"/>
      <c r="TWG26" s="877"/>
      <c r="TWH26" s="877"/>
      <c r="TWI26" s="877"/>
      <c r="TWJ26" s="877"/>
      <c r="TWK26" s="877"/>
      <c r="TWL26" s="877"/>
      <c r="TWM26" s="877"/>
      <c r="TWN26" s="877"/>
      <c r="TWO26" s="877"/>
      <c r="TWP26" s="877"/>
      <c r="TWQ26" s="877"/>
      <c r="TWR26" s="877"/>
      <c r="TWS26" s="877"/>
      <c r="TWT26" s="877"/>
      <c r="TWU26" s="877"/>
      <c r="TWV26" s="877"/>
      <c r="TWW26" s="877"/>
      <c r="TWX26" s="877"/>
      <c r="TWY26" s="877"/>
      <c r="TWZ26" s="877"/>
      <c r="TXA26" s="877"/>
      <c r="TXB26" s="877"/>
      <c r="TXC26" s="877"/>
      <c r="TXD26" s="877"/>
      <c r="TXE26" s="877"/>
      <c r="TXF26" s="877"/>
      <c r="TXG26" s="877"/>
      <c r="TXH26" s="877"/>
      <c r="TXI26" s="877"/>
      <c r="TXJ26" s="877"/>
      <c r="TXK26" s="877"/>
      <c r="TXL26" s="877"/>
      <c r="TXM26" s="877"/>
      <c r="TXN26" s="877"/>
      <c r="TXO26" s="877"/>
      <c r="TXP26" s="877"/>
      <c r="TXQ26" s="877"/>
      <c r="TXR26" s="877"/>
      <c r="TXS26" s="877"/>
      <c r="TXT26" s="877"/>
      <c r="TXU26" s="877"/>
      <c r="TXV26" s="877"/>
      <c r="TXW26" s="877"/>
      <c r="TXX26" s="877"/>
      <c r="TXY26" s="877"/>
      <c r="TXZ26" s="877"/>
      <c r="TYA26" s="877"/>
      <c r="TYB26" s="877"/>
      <c r="TYC26" s="877"/>
      <c r="TYD26" s="877"/>
      <c r="TYE26" s="877"/>
      <c r="TYF26" s="877"/>
      <c r="TYG26" s="877"/>
      <c r="TYH26" s="877"/>
      <c r="TYI26" s="877"/>
      <c r="TYJ26" s="877"/>
      <c r="TYK26" s="877"/>
      <c r="TYL26" s="877"/>
      <c r="TYM26" s="877"/>
      <c r="TYN26" s="877"/>
      <c r="TYO26" s="877"/>
      <c r="TYP26" s="877"/>
      <c r="TYQ26" s="877"/>
      <c r="TYR26" s="877"/>
      <c r="TYS26" s="877"/>
      <c r="TYT26" s="877"/>
      <c r="TYU26" s="877"/>
      <c r="TYV26" s="877"/>
      <c r="TYW26" s="877"/>
      <c r="TYX26" s="877"/>
      <c r="TYY26" s="877"/>
      <c r="TYZ26" s="877"/>
      <c r="TZA26" s="877"/>
      <c r="TZB26" s="877"/>
      <c r="TZC26" s="877"/>
      <c r="TZD26" s="877"/>
      <c r="TZE26" s="877"/>
      <c r="TZF26" s="877"/>
      <c r="TZG26" s="877"/>
      <c r="TZH26" s="877"/>
      <c r="TZI26" s="877"/>
      <c r="TZJ26" s="877"/>
      <c r="TZK26" s="877"/>
      <c r="TZL26" s="877"/>
      <c r="TZM26" s="877"/>
      <c r="TZN26" s="877"/>
      <c r="TZO26" s="877"/>
      <c r="TZP26" s="877"/>
      <c r="TZQ26" s="877"/>
      <c r="TZR26" s="877"/>
      <c r="TZS26" s="877"/>
      <c r="TZT26" s="877"/>
      <c r="TZU26" s="877"/>
      <c r="TZV26" s="877"/>
      <c r="TZW26" s="877"/>
      <c r="TZX26" s="877"/>
      <c r="TZY26" s="877"/>
      <c r="TZZ26" s="877"/>
      <c r="UAA26" s="877"/>
      <c r="UAB26" s="877"/>
      <c r="UAC26" s="877"/>
      <c r="UAD26" s="877"/>
      <c r="UAE26" s="877"/>
      <c r="UAF26" s="877"/>
      <c r="UAG26" s="877"/>
      <c r="UAH26" s="877"/>
      <c r="UAI26" s="877"/>
      <c r="UAJ26" s="877"/>
      <c r="UAK26" s="877"/>
      <c r="UAL26" s="877"/>
      <c r="UAM26" s="877"/>
      <c r="UAN26" s="877"/>
      <c r="UAO26" s="877"/>
      <c r="UAP26" s="877"/>
      <c r="UAQ26" s="877"/>
      <c r="UAR26" s="877"/>
      <c r="UAS26" s="877"/>
      <c r="UAT26" s="877"/>
      <c r="UAU26" s="877"/>
      <c r="UAV26" s="877"/>
      <c r="UAW26" s="877"/>
      <c r="UAX26" s="877"/>
      <c r="UAY26" s="877"/>
      <c r="UAZ26" s="877"/>
      <c r="UBA26" s="877"/>
      <c r="UBB26" s="877"/>
      <c r="UBC26" s="877"/>
      <c r="UBD26" s="877"/>
      <c r="UBE26" s="877"/>
      <c r="UBF26" s="877"/>
      <c r="UBG26" s="877"/>
      <c r="UBH26" s="877"/>
      <c r="UBI26" s="877"/>
      <c r="UBJ26" s="877"/>
      <c r="UBK26" s="877"/>
      <c r="UBL26" s="877"/>
      <c r="UBM26" s="877"/>
      <c r="UBN26" s="877"/>
      <c r="UBO26" s="877"/>
      <c r="UBP26" s="877"/>
      <c r="UBQ26" s="877"/>
      <c r="UBR26" s="877"/>
      <c r="UBS26" s="877"/>
      <c r="UBT26" s="877"/>
      <c r="UBU26" s="877"/>
      <c r="UBV26" s="877"/>
      <c r="UBW26" s="877"/>
      <c r="UBX26" s="877"/>
      <c r="UBY26" s="877"/>
      <c r="UBZ26" s="877"/>
      <c r="UCA26" s="877"/>
      <c r="UCB26" s="877"/>
      <c r="UCC26" s="877"/>
      <c r="UCD26" s="877"/>
      <c r="UCE26" s="877"/>
      <c r="UCF26" s="877"/>
      <c r="UCG26" s="877"/>
      <c r="UCH26" s="877"/>
      <c r="UCI26" s="877"/>
      <c r="UCJ26" s="877"/>
      <c r="UCK26" s="877"/>
      <c r="UCL26" s="877"/>
      <c r="UCM26" s="877"/>
      <c r="UCN26" s="877"/>
      <c r="UCO26" s="877"/>
      <c r="UCP26" s="877"/>
      <c r="UCQ26" s="877"/>
      <c r="UCR26" s="877"/>
      <c r="UCS26" s="877"/>
      <c r="UCT26" s="877"/>
      <c r="UCU26" s="877"/>
      <c r="UCV26" s="877"/>
      <c r="UCW26" s="877"/>
      <c r="UCX26" s="877"/>
      <c r="UCY26" s="877"/>
      <c r="UCZ26" s="877"/>
      <c r="UDA26" s="877"/>
      <c r="UDB26" s="877"/>
      <c r="UDC26" s="877"/>
      <c r="UDD26" s="877"/>
      <c r="UDE26" s="877"/>
      <c r="UDF26" s="877"/>
      <c r="UDG26" s="877"/>
      <c r="UDH26" s="877"/>
      <c r="UDI26" s="877"/>
      <c r="UDJ26" s="877"/>
      <c r="UDK26" s="877"/>
      <c r="UDL26" s="877"/>
      <c r="UDM26" s="877"/>
      <c r="UDN26" s="877"/>
      <c r="UDO26" s="877"/>
      <c r="UDP26" s="877"/>
      <c r="UDQ26" s="877"/>
      <c r="UDR26" s="877"/>
      <c r="UDS26" s="877"/>
      <c r="UDT26" s="877"/>
      <c r="UDU26" s="877"/>
      <c r="UDV26" s="877"/>
      <c r="UDW26" s="877"/>
      <c r="UDX26" s="877"/>
      <c r="UDY26" s="877"/>
      <c r="UDZ26" s="877"/>
      <c r="UEA26" s="877"/>
      <c r="UEB26" s="877"/>
      <c r="UEC26" s="877"/>
      <c r="UED26" s="877"/>
      <c r="UEE26" s="877"/>
      <c r="UEF26" s="877"/>
      <c r="UEG26" s="877"/>
      <c r="UEH26" s="877"/>
      <c r="UEI26" s="877"/>
      <c r="UEJ26" s="877"/>
      <c r="UEK26" s="877"/>
      <c r="UEL26" s="877"/>
      <c r="UEM26" s="877"/>
      <c r="UEN26" s="877"/>
      <c r="UEO26" s="877"/>
      <c r="UEP26" s="877"/>
      <c r="UEQ26" s="877"/>
      <c r="UER26" s="877"/>
      <c r="UES26" s="877"/>
      <c r="UET26" s="877"/>
      <c r="UEU26" s="877"/>
      <c r="UEV26" s="877"/>
      <c r="UEW26" s="877"/>
      <c r="UEX26" s="877"/>
      <c r="UEY26" s="877"/>
      <c r="UEZ26" s="877"/>
      <c r="UFA26" s="877"/>
      <c r="UFB26" s="877"/>
      <c r="UFC26" s="877"/>
      <c r="UFD26" s="877"/>
      <c r="UFE26" s="877"/>
      <c r="UFF26" s="877"/>
      <c r="UFG26" s="877"/>
      <c r="UFH26" s="877"/>
      <c r="UFI26" s="877"/>
      <c r="UFJ26" s="877"/>
      <c r="UFK26" s="877"/>
      <c r="UFL26" s="877"/>
      <c r="UFM26" s="877"/>
      <c r="UFN26" s="877"/>
      <c r="UFO26" s="877"/>
      <c r="UFP26" s="877"/>
      <c r="UFQ26" s="877"/>
      <c r="UFR26" s="877"/>
      <c r="UFS26" s="877"/>
      <c r="UFT26" s="877"/>
      <c r="UFU26" s="877"/>
      <c r="UFV26" s="877"/>
      <c r="UFW26" s="877"/>
      <c r="UFX26" s="877"/>
      <c r="UFY26" s="877"/>
      <c r="UFZ26" s="877"/>
      <c r="UGA26" s="877"/>
      <c r="UGB26" s="877"/>
      <c r="UGC26" s="877"/>
      <c r="UGD26" s="877"/>
      <c r="UGE26" s="877"/>
      <c r="UGF26" s="877"/>
      <c r="UGG26" s="877"/>
      <c r="UGH26" s="877"/>
      <c r="UGI26" s="877"/>
      <c r="UGJ26" s="877"/>
      <c r="UGK26" s="877"/>
      <c r="UGL26" s="877"/>
      <c r="UGM26" s="877"/>
      <c r="UGN26" s="877"/>
      <c r="UGO26" s="877"/>
      <c r="UGP26" s="877"/>
      <c r="UGQ26" s="877"/>
      <c r="UGR26" s="877"/>
      <c r="UGS26" s="877"/>
      <c r="UGT26" s="877"/>
      <c r="UGU26" s="877"/>
      <c r="UGV26" s="877"/>
      <c r="UGW26" s="877"/>
      <c r="UGX26" s="877"/>
      <c r="UGY26" s="877"/>
      <c r="UGZ26" s="877"/>
      <c r="UHA26" s="877"/>
      <c r="UHB26" s="877"/>
      <c r="UHC26" s="877"/>
      <c r="UHD26" s="877"/>
      <c r="UHE26" s="877"/>
      <c r="UHF26" s="877"/>
      <c r="UHG26" s="877"/>
      <c r="UHH26" s="877"/>
      <c r="UHI26" s="877"/>
      <c r="UHJ26" s="877"/>
      <c r="UHK26" s="877"/>
      <c r="UHL26" s="877"/>
      <c r="UHM26" s="877"/>
      <c r="UHN26" s="877"/>
      <c r="UHO26" s="877"/>
      <c r="UHP26" s="877"/>
      <c r="UHQ26" s="877"/>
      <c r="UHR26" s="877"/>
      <c r="UHS26" s="877"/>
      <c r="UHT26" s="877"/>
      <c r="UHU26" s="877"/>
      <c r="UHV26" s="877"/>
      <c r="UHW26" s="877"/>
      <c r="UHX26" s="877"/>
      <c r="UHY26" s="877"/>
      <c r="UHZ26" s="877"/>
      <c r="UIA26" s="877"/>
      <c r="UIB26" s="877"/>
      <c r="UIC26" s="877"/>
      <c r="UID26" s="877"/>
      <c r="UIE26" s="877"/>
      <c r="UIF26" s="877"/>
      <c r="UIG26" s="877"/>
      <c r="UIH26" s="877"/>
      <c r="UII26" s="877"/>
      <c r="UIJ26" s="877"/>
      <c r="UIK26" s="877"/>
      <c r="UIL26" s="877"/>
      <c r="UIM26" s="877"/>
      <c r="UIN26" s="877"/>
      <c r="UIO26" s="877"/>
      <c r="UIP26" s="877"/>
      <c r="UIQ26" s="877"/>
      <c r="UIR26" s="877"/>
      <c r="UIS26" s="877"/>
      <c r="UIT26" s="877"/>
      <c r="UIU26" s="877"/>
      <c r="UIV26" s="877"/>
      <c r="UIW26" s="877"/>
      <c r="UIX26" s="877"/>
      <c r="UIY26" s="877"/>
      <c r="UIZ26" s="877"/>
      <c r="UJA26" s="877"/>
      <c r="UJB26" s="877"/>
      <c r="UJC26" s="877"/>
      <c r="UJD26" s="877"/>
      <c r="UJE26" s="877"/>
      <c r="UJF26" s="877"/>
      <c r="UJG26" s="877"/>
      <c r="UJH26" s="877"/>
      <c r="UJI26" s="877"/>
      <c r="UJJ26" s="877"/>
      <c r="UJK26" s="877"/>
      <c r="UJL26" s="877"/>
      <c r="UJM26" s="877"/>
      <c r="UJN26" s="877"/>
      <c r="UJO26" s="877"/>
      <c r="UJP26" s="877"/>
      <c r="UJQ26" s="877"/>
      <c r="UJR26" s="877"/>
      <c r="UJS26" s="877"/>
      <c r="UJT26" s="877"/>
      <c r="UJU26" s="877"/>
      <c r="UJV26" s="877"/>
      <c r="UJW26" s="877"/>
      <c r="UJX26" s="877"/>
      <c r="UJY26" s="877"/>
      <c r="UJZ26" s="877"/>
      <c r="UKA26" s="877"/>
      <c r="UKB26" s="877"/>
      <c r="UKC26" s="877"/>
      <c r="UKD26" s="877"/>
      <c r="UKE26" s="877"/>
      <c r="UKF26" s="877"/>
      <c r="UKG26" s="877"/>
      <c r="UKH26" s="877"/>
      <c r="UKI26" s="877"/>
      <c r="UKJ26" s="877"/>
      <c r="UKK26" s="877"/>
      <c r="UKL26" s="877"/>
      <c r="UKM26" s="877"/>
      <c r="UKN26" s="877"/>
      <c r="UKO26" s="877"/>
      <c r="UKP26" s="877"/>
      <c r="UKQ26" s="877"/>
      <c r="UKR26" s="877"/>
      <c r="UKS26" s="877"/>
      <c r="UKT26" s="877"/>
      <c r="UKU26" s="877"/>
      <c r="UKV26" s="877"/>
      <c r="UKW26" s="877"/>
      <c r="UKX26" s="877"/>
      <c r="UKY26" s="877"/>
      <c r="UKZ26" s="877"/>
      <c r="ULA26" s="877"/>
      <c r="ULB26" s="877"/>
      <c r="ULC26" s="877"/>
      <c r="ULD26" s="877"/>
      <c r="ULE26" s="877"/>
      <c r="ULF26" s="877"/>
      <c r="ULG26" s="877"/>
      <c r="ULH26" s="877"/>
      <c r="ULI26" s="877"/>
      <c r="ULJ26" s="877"/>
      <c r="ULK26" s="877"/>
      <c r="ULL26" s="877"/>
      <c r="ULM26" s="877"/>
      <c r="ULN26" s="877"/>
      <c r="ULO26" s="877"/>
      <c r="ULP26" s="877"/>
      <c r="ULQ26" s="877"/>
      <c r="ULR26" s="877"/>
      <c r="ULS26" s="877"/>
      <c r="ULT26" s="877"/>
      <c r="ULU26" s="877"/>
      <c r="ULV26" s="877"/>
      <c r="ULW26" s="877"/>
      <c r="ULX26" s="877"/>
      <c r="ULY26" s="877"/>
      <c r="ULZ26" s="877"/>
      <c r="UMA26" s="877"/>
      <c r="UMB26" s="877"/>
      <c r="UMC26" s="877"/>
      <c r="UMD26" s="877"/>
      <c r="UME26" s="877"/>
      <c r="UMF26" s="877"/>
      <c r="UMG26" s="877"/>
      <c r="UMH26" s="877"/>
      <c r="UMI26" s="877"/>
      <c r="UMJ26" s="877"/>
      <c r="UMK26" s="877"/>
      <c r="UML26" s="877"/>
      <c r="UMM26" s="877"/>
      <c r="UMN26" s="877"/>
      <c r="UMO26" s="877"/>
      <c r="UMP26" s="877"/>
      <c r="UMQ26" s="877"/>
      <c r="UMR26" s="877"/>
      <c r="UMS26" s="877"/>
      <c r="UMT26" s="877"/>
      <c r="UMU26" s="877"/>
      <c r="UMV26" s="877"/>
      <c r="UMW26" s="877"/>
      <c r="UMX26" s="877"/>
      <c r="UMY26" s="877"/>
      <c r="UMZ26" s="877"/>
      <c r="UNA26" s="877"/>
      <c r="UNB26" s="877"/>
      <c r="UNC26" s="877"/>
      <c r="UND26" s="877"/>
      <c r="UNE26" s="877"/>
      <c r="UNF26" s="877"/>
      <c r="UNG26" s="877"/>
      <c r="UNH26" s="877"/>
      <c r="UNI26" s="877"/>
      <c r="UNJ26" s="877"/>
      <c r="UNK26" s="877"/>
      <c r="UNL26" s="877"/>
      <c r="UNM26" s="877"/>
      <c r="UNN26" s="877"/>
      <c r="UNO26" s="877"/>
      <c r="UNP26" s="877"/>
      <c r="UNQ26" s="877"/>
      <c r="UNR26" s="877"/>
      <c r="UNS26" s="877"/>
      <c r="UNT26" s="877"/>
      <c r="UNU26" s="877"/>
      <c r="UNV26" s="877"/>
      <c r="UNW26" s="877"/>
      <c r="UNX26" s="877"/>
      <c r="UNY26" s="877"/>
      <c r="UNZ26" s="877"/>
      <c r="UOA26" s="877"/>
      <c r="UOB26" s="877"/>
      <c r="UOC26" s="877"/>
      <c r="UOD26" s="877"/>
      <c r="UOE26" s="877"/>
      <c r="UOF26" s="877"/>
      <c r="UOG26" s="877"/>
      <c r="UOH26" s="877"/>
      <c r="UOI26" s="877"/>
      <c r="UOJ26" s="877"/>
      <c r="UOK26" s="877"/>
      <c r="UOL26" s="877"/>
      <c r="UOM26" s="877"/>
      <c r="UON26" s="877"/>
      <c r="UOO26" s="877"/>
      <c r="UOP26" s="877"/>
      <c r="UOQ26" s="877"/>
      <c r="UOR26" s="877"/>
      <c r="UOS26" s="877"/>
      <c r="UOT26" s="877"/>
      <c r="UOU26" s="877"/>
      <c r="UOV26" s="877"/>
      <c r="UOW26" s="877"/>
      <c r="UOX26" s="877"/>
      <c r="UOY26" s="877"/>
      <c r="UOZ26" s="877"/>
      <c r="UPA26" s="877"/>
      <c r="UPB26" s="877"/>
      <c r="UPC26" s="877"/>
      <c r="UPD26" s="877"/>
      <c r="UPE26" s="877"/>
      <c r="UPF26" s="877"/>
      <c r="UPG26" s="877"/>
      <c r="UPH26" s="877"/>
      <c r="UPI26" s="877"/>
      <c r="UPJ26" s="877"/>
      <c r="UPK26" s="877"/>
      <c r="UPL26" s="877"/>
      <c r="UPM26" s="877"/>
      <c r="UPN26" s="877"/>
      <c r="UPO26" s="877"/>
      <c r="UPP26" s="877"/>
      <c r="UPQ26" s="877"/>
      <c r="UPR26" s="877"/>
      <c r="UPS26" s="877"/>
      <c r="UPT26" s="877"/>
      <c r="UPU26" s="877"/>
      <c r="UPV26" s="877"/>
      <c r="UPW26" s="877"/>
      <c r="UPX26" s="877"/>
      <c r="UPY26" s="877"/>
      <c r="UPZ26" s="877"/>
      <c r="UQA26" s="877"/>
      <c r="UQB26" s="877"/>
      <c r="UQC26" s="877"/>
      <c r="UQD26" s="877"/>
      <c r="UQE26" s="877"/>
      <c r="UQF26" s="877"/>
      <c r="UQG26" s="877"/>
      <c r="UQH26" s="877"/>
      <c r="UQI26" s="877"/>
      <c r="UQJ26" s="877"/>
      <c r="UQK26" s="877"/>
      <c r="UQL26" s="877"/>
      <c r="UQM26" s="877"/>
      <c r="UQN26" s="877"/>
      <c r="UQO26" s="877"/>
      <c r="UQP26" s="877"/>
      <c r="UQQ26" s="877"/>
      <c r="UQR26" s="877"/>
      <c r="UQS26" s="877"/>
      <c r="UQT26" s="877"/>
      <c r="UQU26" s="877"/>
      <c r="UQV26" s="877"/>
      <c r="UQW26" s="877"/>
      <c r="UQX26" s="877"/>
      <c r="UQY26" s="877"/>
      <c r="UQZ26" s="877"/>
      <c r="URA26" s="877"/>
      <c r="URB26" s="877"/>
      <c r="URC26" s="877"/>
      <c r="URD26" s="877"/>
      <c r="URE26" s="877"/>
      <c r="URF26" s="877"/>
      <c r="URG26" s="877"/>
      <c r="URH26" s="877"/>
      <c r="URI26" s="877"/>
      <c r="URJ26" s="877"/>
      <c r="URK26" s="877"/>
      <c r="URL26" s="877"/>
      <c r="URM26" s="877"/>
      <c r="URN26" s="877"/>
      <c r="URO26" s="877"/>
      <c r="URP26" s="877"/>
      <c r="URQ26" s="877"/>
      <c r="URR26" s="877"/>
      <c r="URS26" s="877"/>
      <c r="URT26" s="877"/>
      <c r="URU26" s="877"/>
      <c r="URV26" s="877"/>
      <c r="URW26" s="877"/>
      <c r="URX26" s="877"/>
      <c r="URY26" s="877"/>
      <c r="URZ26" s="877"/>
      <c r="USA26" s="877"/>
      <c r="USB26" s="877"/>
      <c r="USC26" s="877"/>
      <c r="USD26" s="877"/>
      <c r="USE26" s="877"/>
      <c r="USF26" s="877"/>
      <c r="USG26" s="877"/>
      <c r="USH26" s="877"/>
      <c r="USI26" s="877"/>
      <c r="USJ26" s="877"/>
      <c r="USK26" s="877"/>
      <c r="USL26" s="877"/>
      <c r="USM26" s="877"/>
      <c r="USN26" s="877"/>
      <c r="USO26" s="877"/>
      <c r="USP26" s="877"/>
      <c r="USQ26" s="877"/>
      <c r="USR26" s="877"/>
      <c r="USS26" s="877"/>
      <c r="UST26" s="877"/>
      <c r="USU26" s="877"/>
      <c r="USV26" s="877"/>
      <c r="USW26" s="877"/>
      <c r="USX26" s="877"/>
      <c r="USY26" s="877"/>
      <c r="USZ26" s="877"/>
      <c r="UTA26" s="877"/>
      <c r="UTB26" s="877"/>
      <c r="UTC26" s="877"/>
      <c r="UTD26" s="877"/>
      <c r="UTE26" s="877"/>
      <c r="UTF26" s="877"/>
      <c r="UTG26" s="877"/>
      <c r="UTH26" s="877"/>
      <c r="UTI26" s="877"/>
      <c r="UTJ26" s="877"/>
      <c r="UTK26" s="877"/>
      <c r="UTL26" s="877"/>
      <c r="UTM26" s="877"/>
      <c r="UTN26" s="877"/>
      <c r="UTO26" s="877"/>
      <c r="UTP26" s="877"/>
      <c r="UTQ26" s="877"/>
      <c r="UTR26" s="877"/>
      <c r="UTS26" s="877"/>
      <c r="UTT26" s="877"/>
      <c r="UTU26" s="877"/>
      <c r="UTV26" s="877"/>
      <c r="UTW26" s="877"/>
      <c r="UTX26" s="877"/>
      <c r="UTY26" s="877"/>
      <c r="UTZ26" s="877"/>
      <c r="UUA26" s="877"/>
      <c r="UUB26" s="877"/>
      <c r="UUC26" s="877"/>
      <c r="UUD26" s="877"/>
      <c r="UUE26" s="877"/>
      <c r="UUF26" s="877"/>
      <c r="UUG26" s="877"/>
      <c r="UUH26" s="877"/>
      <c r="UUI26" s="877"/>
      <c r="UUJ26" s="877"/>
      <c r="UUK26" s="877"/>
      <c r="UUL26" s="877"/>
      <c r="UUM26" s="877"/>
      <c r="UUN26" s="877"/>
      <c r="UUO26" s="877"/>
      <c r="UUP26" s="877"/>
      <c r="UUQ26" s="877"/>
      <c r="UUR26" s="877"/>
      <c r="UUS26" s="877"/>
      <c r="UUT26" s="877"/>
      <c r="UUU26" s="877"/>
      <c r="UUV26" s="877"/>
      <c r="UUW26" s="877"/>
      <c r="UUX26" s="877"/>
      <c r="UUY26" s="877"/>
      <c r="UUZ26" s="877"/>
      <c r="UVA26" s="877"/>
      <c r="UVB26" s="877"/>
      <c r="UVC26" s="877"/>
      <c r="UVD26" s="877"/>
      <c r="UVE26" s="877"/>
      <c r="UVF26" s="877"/>
      <c r="UVG26" s="877"/>
      <c r="UVH26" s="877"/>
      <c r="UVI26" s="877"/>
      <c r="UVJ26" s="877"/>
      <c r="UVK26" s="877"/>
      <c r="UVL26" s="877"/>
      <c r="UVM26" s="877"/>
      <c r="UVN26" s="877"/>
      <c r="UVO26" s="877"/>
      <c r="UVP26" s="877"/>
      <c r="UVQ26" s="877"/>
      <c r="UVR26" s="877"/>
      <c r="UVS26" s="877"/>
      <c r="UVT26" s="877"/>
      <c r="UVU26" s="877"/>
      <c r="UVV26" s="877"/>
      <c r="UVW26" s="877"/>
      <c r="UVX26" s="877"/>
      <c r="UVY26" s="877"/>
      <c r="UVZ26" s="877"/>
      <c r="UWA26" s="877"/>
      <c r="UWB26" s="877"/>
      <c r="UWC26" s="877"/>
      <c r="UWD26" s="877"/>
      <c r="UWE26" s="877"/>
      <c r="UWF26" s="877"/>
      <c r="UWG26" s="877"/>
      <c r="UWH26" s="877"/>
      <c r="UWI26" s="877"/>
      <c r="UWJ26" s="877"/>
      <c r="UWK26" s="877"/>
      <c r="UWL26" s="877"/>
      <c r="UWM26" s="877"/>
      <c r="UWN26" s="877"/>
      <c r="UWO26" s="877"/>
      <c r="UWP26" s="877"/>
      <c r="UWQ26" s="877"/>
      <c r="UWR26" s="877"/>
      <c r="UWS26" s="877"/>
      <c r="UWT26" s="877"/>
      <c r="UWU26" s="877"/>
      <c r="UWV26" s="877"/>
      <c r="UWW26" s="877"/>
      <c r="UWX26" s="877"/>
      <c r="UWY26" s="877"/>
      <c r="UWZ26" s="877"/>
      <c r="UXA26" s="877"/>
      <c r="UXB26" s="877"/>
      <c r="UXC26" s="877"/>
      <c r="UXD26" s="877"/>
      <c r="UXE26" s="877"/>
      <c r="UXF26" s="877"/>
      <c r="UXG26" s="877"/>
      <c r="UXH26" s="877"/>
      <c r="UXI26" s="877"/>
      <c r="UXJ26" s="877"/>
      <c r="UXK26" s="877"/>
      <c r="UXL26" s="877"/>
      <c r="UXM26" s="877"/>
      <c r="UXN26" s="877"/>
      <c r="UXO26" s="877"/>
      <c r="UXP26" s="877"/>
      <c r="UXQ26" s="877"/>
      <c r="UXR26" s="877"/>
      <c r="UXS26" s="877"/>
      <c r="UXT26" s="877"/>
      <c r="UXU26" s="877"/>
      <c r="UXV26" s="877"/>
      <c r="UXW26" s="877"/>
      <c r="UXX26" s="877"/>
      <c r="UXY26" s="877"/>
      <c r="UXZ26" s="877"/>
      <c r="UYA26" s="877"/>
      <c r="UYB26" s="877"/>
      <c r="UYC26" s="877"/>
      <c r="UYD26" s="877"/>
      <c r="UYE26" s="877"/>
      <c r="UYF26" s="877"/>
      <c r="UYG26" s="877"/>
      <c r="UYH26" s="877"/>
      <c r="UYI26" s="877"/>
      <c r="UYJ26" s="877"/>
      <c r="UYK26" s="877"/>
      <c r="UYL26" s="877"/>
      <c r="UYM26" s="877"/>
      <c r="UYN26" s="877"/>
      <c r="UYO26" s="877"/>
      <c r="UYP26" s="877"/>
      <c r="UYQ26" s="877"/>
      <c r="UYR26" s="877"/>
      <c r="UYS26" s="877"/>
      <c r="UYT26" s="877"/>
      <c r="UYU26" s="877"/>
      <c r="UYV26" s="877"/>
      <c r="UYW26" s="877"/>
      <c r="UYX26" s="877"/>
      <c r="UYY26" s="877"/>
      <c r="UYZ26" s="877"/>
      <c r="UZA26" s="877"/>
      <c r="UZB26" s="877"/>
      <c r="UZC26" s="877"/>
      <c r="UZD26" s="877"/>
      <c r="UZE26" s="877"/>
      <c r="UZF26" s="877"/>
      <c r="UZG26" s="877"/>
      <c r="UZH26" s="877"/>
      <c r="UZI26" s="877"/>
      <c r="UZJ26" s="877"/>
      <c r="UZK26" s="877"/>
      <c r="UZL26" s="877"/>
      <c r="UZM26" s="877"/>
      <c r="UZN26" s="877"/>
      <c r="UZO26" s="877"/>
      <c r="UZP26" s="877"/>
      <c r="UZQ26" s="877"/>
      <c r="UZR26" s="877"/>
      <c r="UZS26" s="877"/>
      <c r="UZT26" s="877"/>
      <c r="UZU26" s="877"/>
      <c r="UZV26" s="877"/>
      <c r="UZW26" s="877"/>
      <c r="UZX26" s="877"/>
      <c r="UZY26" s="877"/>
      <c r="UZZ26" s="877"/>
      <c r="VAA26" s="877"/>
      <c r="VAB26" s="877"/>
      <c r="VAC26" s="877"/>
      <c r="VAD26" s="877"/>
      <c r="VAE26" s="877"/>
      <c r="VAF26" s="877"/>
      <c r="VAG26" s="877"/>
      <c r="VAH26" s="877"/>
      <c r="VAI26" s="877"/>
      <c r="VAJ26" s="877"/>
      <c r="VAK26" s="877"/>
      <c r="VAL26" s="877"/>
      <c r="VAM26" s="877"/>
      <c r="VAN26" s="877"/>
      <c r="VAO26" s="877"/>
      <c r="VAP26" s="877"/>
      <c r="VAQ26" s="877"/>
      <c r="VAR26" s="877"/>
      <c r="VAS26" s="877"/>
      <c r="VAT26" s="877"/>
      <c r="VAU26" s="877"/>
      <c r="VAV26" s="877"/>
      <c r="VAW26" s="877"/>
      <c r="VAX26" s="877"/>
      <c r="VAY26" s="877"/>
      <c r="VAZ26" s="877"/>
      <c r="VBA26" s="877"/>
      <c r="VBB26" s="877"/>
      <c r="VBC26" s="877"/>
      <c r="VBD26" s="877"/>
      <c r="VBE26" s="877"/>
      <c r="VBF26" s="877"/>
      <c r="VBG26" s="877"/>
      <c r="VBH26" s="877"/>
      <c r="VBI26" s="877"/>
      <c r="VBJ26" s="877"/>
      <c r="VBK26" s="877"/>
      <c r="VBL26" s="877"/>
      <c r="VBM26" s="877"/>
      <c r="VBN26" s="877"/>
      <c r="VBO26" s="877"/>
      <c r="VBP26" s="877"/>
      <c r="VBQ26" s="877"/>
      <c r="VBR26" s="877"/>
      <c r="VBS26" s="877"/>
      <c r="VBT26" s="877"/>
      <c r="VBU26" s="877"/>
      <c r="VBV26" s="877"/>
      <c r="VBW26" s="877"/>
      <c r="VBX26" s="877"/>
      <c r="VBY26" s="877"/>
      <c r="VBZ26" s="877"/>
      <c r="VCA26" s="877"/>
      <c r="VCB26" s="877"/>
      <c r="VCC26" s="877"/>
      <c r="VCD26" s="877"/>
      <c r="VCE26" s="877"/>
      <c r="VCF26" s="877"/>
      <c r="VCG26" s="877"/>
      <c r="VCH26" s="877"/>
      <c r="VCI26" s="877"/>
      <c r="VCJ26" s="877"/>
      <c r="VCK26" s="877"/>
      <c r="VCL26" s="877"/>
      <c r="VCM26" s="877"/>
      <c r="VCN26" s="877"/>
      <c r="VCO26" s="877"/>
      <c r="VCP26" s="877"/>
      <c r="VCQ26" s="877"/>
      <c r="VCR26" s="877"/>
      <c r="VCS26" s="877"/>
      <c r="VCT26" s="877"/>
      <c r="VCU26" s="877"/>
      <c r="VCV26" s="877"/>
      <c r="VCW26" s="877"/>
      <c r="VCX26" s="877"/>
      <c r="VCY26" s="877"/>
      <c r="VCZ26" s="877"/>
      <c r="VDA26" s="877"/>
      <c r="VDB26" s="877"/>
      <c r="VDC26" s="877"/>
      <c r="VDD26" s="877"/>
      <c r="VDE26" s="877"/>
      <c r="VDF26" s="877"/>
      <c r="VDG26" s="877"/>
      <c r="VDH26" s="877"/>
      <c r="VDI26" s="877"/>
      <c r="VDJ26" s="877"/>
      <c r="VDK26" s="877"/>
      <c r="VDL26" s="877"/>
      <c r="VDM26" s="877"/>
      <c r="VDN26" s="877"/>
      <c r="VDO26" s="877"/>
      <c r="VDP26" s="877"/>
      <c r="VDQ26" s="877"/>
      <c r="VDR26" s="877"/>
      <c r="VDS26" s="877"/>
      <c r="VDT26" s="877"/>
      <c r="VDU26" s="877"/>
      <c r="VDV26" s="877"/>
      <c r="VDW26" s="877"/>
      <c r="VDX26" s="877"/>
      <c r="VDY26" s="877"/>
      <c r="VDZ26" s="877"/>
      <c r="VEA26" s="877"/>
      <c r="VEB26" s="877"/>
      <c r="VEC26" s="877"/>
      <c r="VED26" s="877"/>
      <c r="VEE26" s="877"/>
      <c r="VEF26" s="877"/>
      <c r="VEG26" s="877"/>
      <c r="VEH26" s="877"/>
      <c r="VEI26" s="877"/>
      <c r="VEJ26" s="877"/>
      <c r="VEK26" s="877"/>
      <c r="VEL26" s="877"/>
      <c r="VEM26" s="877"/>
      <c r="VEN26" s="877"/>
      <c r="VEO26" s="877"/>
      <c r="VEP26" s="877"/>
      <c r="VEQ26" s="877"/>
      <c r="VER26" s="877"/>
      <c r="VES26" s="877"/>
      <c r="VET26" s="877"/>
      <c r="VEU26" s="877"/>
      <c r="VEV26" s="877"/>
      <c r="VEW26" s="877"/>
      <c r="VEX26" s="877"/>
      <c r="VEY26" s="877"/>
      <c r="VEZ26" s="877"/>
      <c r="VFA26" s="877"/>
      <c r="VFB26" s="877"/>
      <c r="VFC26" s="877"/>
      <c r="VFD26" s="877"/>
      <c r="VFE26" s="877"/>
      <c r="VFF26" s="877"/>
      <c r="VFG26" s="877"/>
      <c r="VFH26" s="877"/>
      <c r="VFI26" s="877"/>
      <c r="VFJ26" s="877"/>
      <c r="VFK26" s="877"/>
      <c r="VFL26" s="877"/>
      <c r="VFM26" s="877"/>
      <c r="VFN26" s="877"/>
      <c r="VFO26" s="877"/>
      <c r="VFP26" s="877"/>
      <c r="VFQ26" s="877"/>
      <c r="VFR26" s="877"/>
      <c r="VFS26" s="877"/>
      <c r="VFT26" s="877"/>
      <c r="VFU26" s="877"/>
      <c r="VFV26" s="877"/>
      <c r="VFW26" s="877"/>
      <c r="VFX26" s="877"/>
      <c r="VFY26" s="877"/>
      <c r="VFZ26" s="877"/>
      <c r="VGA26" s="877"/>
      <c r="VGB26" s="877"/>
      <c r="VGC26" s="877"/>
      <c r="VGD26" s="877"/>
      <c r="VGE26" s="877"/>
      <c r="VGF26" s="877"/>
      <c r="VGG26" s="877"/>
      <c r="VGH26" s="877"/>
      <c r="VGI26" s="877"/>
      <c r="VGJ26" s="877"/>
      <c r="VGK26" s="877"/>
      <c r="VGL26" s="877"/>
      <c r="VGM26" s="877"/>
      <c r="VGN26" s="877"/>
      <c r="VGO26" s="877"/>
      <c r="VGP26" s="877"/>
      <c r="VGQ26" s="877"/>
      <c r="VGR26" s="877"/>
      <c r="VGS26" s="877"/>
      <c r="VGT26" s="877"/>
      <c r="VGU26" s="877"/>
      <c r="VGV26" s="877"/>
      <c r="VGW26" s="877"/>
      <c r="VGX26" s="877"/>
      <c r="VGY26" s="877"/>
      <c r="VGZ26" s="877"/>
      <c r="VHA26" s="877"/>
      <c r="VHB26" s="877"/>
      <c r="VHC26" s="877"/>
      <c r="VHD26" s="877"/>
      <c r="VHE26" s="877"/>
      <c r="VHF26" s="877"/>
      <c r="VHG26" s="877"/>
      <c r="VHH26" s="877"/>
      <c r="VHI26" s="877"/>
      <c r="VHJ26" s="877"/>
      <c r="VHK26" s="877"/>
      <c r="VHL26" s="877"/>
      <c r="VHM26" s="877"/>
      <c r="VHN26" s="877"/>
      <c r="VHO26" s="877"/>
      <c r="VHP26" s="877"/>
      <c r="VHQ26" s="877"/>
      <c r="VHR26" s="877"/>
      <c r="VHS26" s="877"/>
      <c r="VHT26" s="877"/>
      <c r="VHU26" s="877"/>
      <c r="VHV26" s="877"/>
      <c r="VHW26" s="877"/>
      <c r="VHX26" s="877"/>
      <c r="VHY26" s="877"/>
      <c r="VHZ26" s="877"/>
      <c r="VIA26" s="877"/>
      <c r="VIB26" s="877"/>
      <c r="VIC26" s="877"/>
      <c r="VID26" s="877"/>
      <c r="VIE26" s="877"/>
      <c r="VIF26" s="877"/>
      <c r="VIG26" s="877"/>
      <c r="VIH26" s="877"/>
      <c r="VII26" s="877"/>
      <c r="VIJ26" s="877"/>
      <c r="VIK26" s="877"/>
      <c r="VIL26" s="877"/>
      <c r="VIM26" s="877"/>
      <c r="VIN26" s="877"/>
      <c r="VIO26" s="877"/>
      <c r="VIP26" s="877"/>
      <c r="VIQ26" s="877"/>
      <c r="VIR26" s="877"/>
      <c r="VIS26" s="877"/>
      <c r="VIT26" s="877"/>
      <c r="VIU26" s="877"/>
      <c r="VIV26" s="877"/>
      <c r="VIW26" s="877"/>
      <c r="VIX26" s="877"/>
      <c r="VIY26" s="877"/>
      <c r="VIZ26" s="877"/>
      <c r="VJA26" s="877"/>
      <c r="VJB26" s="877"/>
      <c r="VJC26" s="877"/>
      <c r="VJD26" s="877"/>
      <c r="VJE26" s="877"/>
      <c r="VJF26" s="877"/>
      <c r="VJG26" s="877"/>
      <c r="VJH26" s="877"/>
      <c r="VJI26" s="877"/>
      <c r="VJJ26" s="877"/>
      <c r="VJK26" s="877"/>
      <c r="VJL26" s="877"/>
      <c r="VJM26" s="877"/>
      <c r="VJN26" s="877"/>
      <c r="VJO26" s="877"/>
      <c r="VJP26" s="877"/>
      <c r="VJQ26" s="877"/>
      <c r="VJR26" s="877"/>
      <c r="VJS26" s="877"/>
      <c r="VJT26" s="877"/>
      <c r="VJU26" s="877"/>
      <c r="VJV26" s="877"/>
      <c r="VJW26" s="877"/>
      <c r="VJX26" s="877"/>
      <c r="VJY26" s="877"/>
      <c r="VJZ26" s="877"/>
      <c r="VKA26" s="877"/>
      <c r="VKB26" s="877"/>
      <c r="VKC26" s="877"/>
      <c r="VKD26" s="877"/>
      <c r="VKE26" s="877"/>
      <c r="VKF26" s="877"/>
      <c r="VKG26" s="877"/>
      <c r="VKH26" s="877"/>
      <c r="VKI26" s="877"/>
      <c r="VKJ26" s="877"/>
      <c r="VKK26" s="877"/>
      <c r="VKL26" s="877"/>
      <c r="VKM26" s="877"/>
      <c r="VKN26" s="877"/>
      <c r="VKO26" s="877"/>
      <c r="VKP26" s="877"/>
      <c r="VKQ26" s="877"/>
      <c r="VKR26" s="877"/>
      <c r="VKS26" s="877"/>
      <c r="VKT26" s="877"/>
      <c r="VKU26" s="877"/>
      <c r="VKV26" s="877"/>
      <c r="VKW26" s="877"/>
      <c r="VKX26" s="877"/>
      <c r="VKY26" s="877"/>
      <c r="VKZ26" s="877"/>
      <c r="VLA26" s="877"/>
      <c r="VLB26" s="877"/>
      <c r="VLC26" s="877"/>
      <c r="VLD26" s="877"/>
      <c r="VLE26" s="877"/>
      <c r="VLF26" s="877"/>
      <c r="VLG26" s="877"/>
      <c r="VLH26" s="877"/>
      <c r="VLI26" s="877"/>
      <c r="VLJ26" s="877"/>
      <c r="VLK26" s="877"/>
      <c r="VLL26" s="877"/>
      <c r="VLM26" s="877"/>
      <c r="VLN26" s="877"/>
      <c r="VLO26" s="877"/>
      <c r="VLP26" s="877"/>
      <c r="VLQ26" s="877"/>
      <c r="VLR26" s="877"/>
      <c r="VLS26" s="877"/>
      <c r="VLT26" s="877"/>
      <c r="VLU26" s="877"/>
      <c r="VLV26" s="877"/>
      <c r="VLW26" s="877"/>
      <c r="VLX26" s="877"/>
      <c r="VLY26" s="877"/>
      <c r="VLZ26" s="877"/>
      <c r="VMA26" s="877"/>
      <c r="VMB26" s="877"/>
      <c r="VMC26" s="877"/>
      <c r="VMD26" s="877"/>
      <c r="VME26" s="877"/>
      <c r="VMF26" s="877"/>
      <c r="VMG26" s="877"/>
      <c r="VMH26" s="877"/>
      <c r="VMI26" s="877"/>
      <c r="VMJ26" s="877"/>
      <c r="VMK26" s="877"/>
      <c r="VML26" s="877"/>
      <c r="VMM26" s="877"/>
      <c r="VMN26" s="877"/>
      <c r="VMO26" s="877"/>
      <c r="VMP26" s="877"/>
      <c r="VMQ26" s="877"/>
      <c r="VMR26" s="877"/>
      <c r="VMS26" s="877"/>
      <c r="VMT26" s="877"/>
      <c r="VMU26" s="877"/>
      <c r="VMV26" s="877"/>
      <c r="VMW26" s="877"/>
      <c r="VMX26" s="877"/>
      <c r="VMY26" s="877"/>
      <c r="VMZ26" s="877"/>
      <c r="VNA26" s="877"/>
      <c r="VNB26" s="877"/>
      <c r="VNC26" s="877"/>
      <c r="VND26" s="877"/>
      <c r="VNE26" s="877"/>
      <c r="VNF26" s="877"/>
      <c r="VNG26" s="877"/>
      <c r="VNH26" s="877"/>
      <c r="VNI26" s="877"/>
      <c r="VNJ26" s="877"/>
      <c r="VNK26" s="877"/>
      <c r="VNL26" s="877"/>
      <c r="VNM26" s="877"/>
      <c r="VNN26" s="877"/>
      <c r="VNO26" s="877"/>
      <c r="VNP26" s="877"/>
      <c r="VNQ26" s="877"/>
      <c r="VNR26" s="877"/>
      <c r="VNS26" s="877"/>
      <c r="VNT26" s="877"/>
      <c r="VNU26" s="877"/>
      <c r="VNV26" s="877"/>
      <c r="VNW26" s="877"/>
      <c r="VNX26" s="877"/>
      <c r="VNY26" s="877"/>
      <c r="VNZ26" s="877"/>
      <c r="VOA26" s="877"/>
      <c r="VOB26" s="877"/>
      <c r="VOC26" s="877"/>
      <c r="VOD26" s="877"/>
      <c r="VOE26" s="877"/>
      <c r="VOF26" s="877"/>
      <c r="VOG26" s="877"/>
      <c r="VOH26" s="877"/>
      <c r="VOI26" s="877"/>
      <c r="VOJ26" s="877"/>
      <c r="VOK26" s="877"/>
      <c r="VOL26" s="877"/>
      <c r="VOM26" s="877"/>
      <c r="VON26" s="877"/>
      <c r="VOO26" s="877"/>
      <c r="VOP26" s="877"/>
      <c r="VOQ26" s="877"/>
      <c r="VOR26" s="877"/>
      <c r="VOS26" s="877"/>
      <c r="VOT26" s="877"/>
      <c r="VOU26" s="877"/>
      <c r="VOV26" s="877"/>
      <c r="VOW26" s="877"/>
      <c r="VOX26" s="877"/>
      <c r="VOY26" s="877"/>
      <c r="VOZ26" s="877"/>
      <c r="VPA26" s="877"/>
      <c r="VPB26" s="877"/>
      <c r="VPC26" s="877"/>
      <c r="VPD26" s="877"/>
      <c r="VPE26" s="877"/>
      <c r="VPF26" s="877"/>
      <c r="VPG26" s="877"/>
      <c r="VPH26" s="877"/>
      <c r="VPI26" s="877"/>
      <c r="VPJ26" s="877"/>
      <c r="VPK26" s="877"/>
      <c r="VPL26" s="877"/>
      <c r="VPM26" s="877"/>
      <c r="VPN26" s="877"/>
      <c r="VPO26" s="877"/>
      <c r="VPP26" s="877"/>
      <c r="VPQ26" s="877"/>
      <c r="VPR26" s="877"/>
      <c r="VPS26" s="877"/>
      <c r="VPT26" s="877"/>
      <c r="VPU26" s="877"/>
      <c r="VPV26" s="877"/>
      <c r="VPW26" s="877"/>
      <c r="VPX26" s="877"/>
      <c r="VPY26" s="877"/>
      <c r="VPZ26" s="877"/>
      <c r="VQA26" s="877"/>
      <c r="VQB26" s="877"/>
      <c r="VQC26" s="877"/>
      <c r="VQD26" s="877"/>
      <c r="VQE26" s="877"/>
      <c r="VQF26" s="877"/>
      <c r="VQG26" s="877"/>
      <c r="VQH26" s="877"/>
      <c r="VQI26" s="877"/>
      <c r="VQJ26" s="877"/>
      <c r="VQK26" s="877"/>
      <c r="VQL26" s="877"/>
      <c r="VQM26" s="877"/>
      <c r="VQN26" s="877"/>
      <c r="VQO26" s="877"/>
      <c r="VQP26" s="877"/>
      <c r="VQQ26" s="877"/>
      <c r="VQR26" s="877"/>
      <c r="VQS26" s="877"/>
      <c r="VQT26" s="877"/>
      <c r="VQU26" s="877"/>
      <c r="VQV26" s="877"/>
      <c r="VQW26" s="877"/>
      <c r="VQX26" s="877"/>
      <c r="VQY26" s="877"/>
      <c r="VQZ26" s="877"/>
      <c r="VRA26" s="877"/>
      <c r="VRB26" s="877"/>
      <c r="VRC26" s="877"/>
      <c r="VRD26" s="877"/>
      <c r="VRE26" s="877"/>
      <c r="VRF26" s="877"/>
      <c r="VRG26" s="877"/>
      <c r="VRH26" s="877"/>
      <c r="VRI26" s="877"/>
      <c r="VRJ26" s="877"/>
      <c r="VRK26" s="877"/>
      <c r="VRL26" s="877"/>
      <c r="VRM26" s="877"/>
      <c r="VRN26" s="877"/>
      <c r="VRO26" s="877"/>
      <c r="VRP26" s="877"/>
      <c r="VRQ26" s="877"/>
      <c r="VRR26" s="877"/>
      <c r="VRS26" s="877"/>
      <c r="VRT26" s="877"/>
      <c r="VRU26" s="877"/>
      <c r="VRV26" s="877"/>
      <c r="VRW26" s="877"/>
      <c r="VRX26" s="877"/>
      <c r="VRY26" s="877"/>
      <c r="VRZ26" s="877"/>
      <c r="VSA26" s="877"/>
      <c r="VSB26" s="877"/>
      <c r="VSC26" s="877"/>
      <c r="VSD26" s="877"/>
      <c r="VSE26" s="877"/>
      <c r="VSF26" s="877"/>
      <c r="VSG26" s="877"/>
      <c r="VSH26" s="877"/>
      <c r="VSI26" s="877"/>
      <c r="VSJ26" s="877"/>
      <c r="VSK26" s="877"/>
      <c r="VSL26" s="877"/>
      <c r="VSM26" s="877"/>
      <c r="VSN26" s="877"/>
      <c r="VSO26" s="877"/>
      <c r="VSP26" s="877"/>
      <c r="VSQ26" s="877"/>
      <c r="VSR26" s="877"/>
      <c r="VSS26" s="877"/>
      <c r="VST26" s="877"/>
      <c r="VSU26" s="877"/>
      <c r="VSV26" s="877"/>
      <c r="VSW26" s="877"/>
      <c r="VSX26" s="877"/>
      <c r="VSY26" s="877"/>
      <c r="VSZ26" s="877"/>
      <c r="VTA26" s="877"/>
      <c r="VTB26" s="877"/>
      <c r="VTC26" s="877"/>
      <c r="VTD26" s="877"/>
      <c r="VTE26" s="877"/>
      <c r="VTF26" s="877"/>
      <c r="VTG26" s="877"/>
      <c r="VTH26" s="877"/>
      <c r="VTI26" s="877"/>
      <c r="VTJ26" s="877"/>
      <c r="VTK26" s="877"/>
      <c r="VTL26" s="877"/>
      <c r="VTM26" s="877"/>
      <c r="VTN26" s="877"/>
      <c r="VTO26" s="877"/>
      <c r="VTP26" s="877"/>
      <c r="VTQ26" s="877"/>
      <c r="VTR26" s="877"/>
      <c r="VTS26" s="877"/>
      <c r="VTT26" s="877"/>
      <c r="VTU26" s="877"/>
      <c r="VTV26" s="877"/>
      <c r="VTW26" s="877"/>
      <c r="VTX26" s="877"/>
      <c r="VTY26" s="877"/>
      <c r="VTZ26" s="877"/>
      <c r="VUA26" s="877"/>
      <c r="VUB26" s="877"/>
      <c r="VUC26" s="877"/>
      <c r="VUD26" s="877"/>
      <c r="VUE26" s="877"/>
      <c r="VUF26" s="877"/>
      <c r="VUG26" s="877"/>
      <c r="VUH26" s="877"/>
      <c r="VUI26" s="877"/>
      <c r="VUJ26" s="877"/>
      <c r="VUK26" s="877"/>
      <c r="VUL26" s="877"/>
      <c r="VUM26" s="877"/>
      <c r="VUN26" s="877"/>
      <c r="VUO26" s="877"/>
      <c r="VUP26" s="877"/>
      <c r="VUQ26" s="877"/>
      <c r="VUR26" s="877"/>
      <c r="VUS26" s="877"/>
      <c r="VUT26" s="877"/>
      <c r="VUU26" s="877"/>
      <c r="VUV26" s="877"/>
      <c r="VUW26" s="877"/>
      <c r="VUX26" s="877"/>
      <c r="VUY26" s="877"/>
      <c r="VUZ26" s="877"/>
      <c r="VVA26" s="877"/>
      <c r="VVB26" s="877"/>
      <c r="VVC26" s="877"/>
      <c r="VVD26" s="877"/>
      <c r="VVE26" s="877"/>
      <c r="VVF26" s="877"/>
      <c r="VVG26" s="877"/>
      <c r="VVH26" s="877"/>
      <c r="VVI26" s="877"/>
      <c r="VVJ26" s="877"/>
      <c r="VVK26" s="877"/>
      <c r="VVL26" s="877"/>
      <c r="VVM26" s="877"/>
      <c r="VVN26" s="877"/>
      <c r="VVO26" s="877"/>
      <c r="VVP26" s="877"/>
      <c r="VVQ26" s="877"/>
      <c r="VVR26" s="877"/>
      <c r="VVS26" s="877"/>
      <c r="VVT26" s="877"/>
      <c r="VVU26" s="877"/>
      <c r="VVV26" s="877"/>
      <c r="VVW26" s="877"/>
      <c r="VVX26" s="877"/>
      <c r="VVY26" s="877"/>
      <c r="VVZ26" s="877"/>
      <c r="VWA26" s="877"/>
      <c r="VWB26" s="877"/>
      <c r="VWC26" s="877"/>
      <c r="VWD26" s="877"/>
      <c r="VWE26" s="877"/>
      <c r="VWF26" s="877"/>
      <c r="VWG26" s="877"/>
      <c r="VWH26" s="877"/>
      <c r="VWI26" s="877"/>
      <c r="VWJ26" s="877"/>
      <c r="VWK26" s="877"/>
      <c r="VWL26" s="877"/>
      <c r="VWM26" s="877"/>
      <c r="VWN26" s="877"/>
      <c r="VWO26" s="877"/>
      <c r="VWP26" s="877"/>
      <c r="VWQ26" s="877"/>
      <c r="VWR26" s="877"/>
      <c r="VWS26" s="877"/>
      <c r="VWT26" s="877"/>
      <c r="VWU26" s="877"/>
      <c r="VWV26" s="877"/>
      <c r="VWW26" s="877"/>
      <c r="VWX26" s="877"/>
      <c r="VWY26" s="877"/>
      <c r="VWZ26" s="877"/>
      <c r="VXA26" s="877"/>
      <c r="VXB26" s="877"/>
      <c r="VXC26" s="877"/>
      <c r="VXD26" s="877"/>
      <c r="VXE26" s="877"/>
      <c r="VXF26" s="877"/>
      <c r="VXG26" s="877"/>
      <c r="VXH26" s="877"/>
      <c r="VXI26" s="877"/>
      <c r="VXJ26" s="877"/>
      <c r="VXK26" s="877"/>
      <c r="VXL26" s="877"/>
      <c r="VXM26" s="877"/>
      <c r="VXN26" s="877"/>
      <c r="VXO26" s="877"/>
      <c r="VXP26" s="877"/>
      <c r="VXQ26" s="877"/>
      <c r="VXR26" s="877"/>
      <c r="VXS26" s="877"/>
      <c r="VXT26" s="877"/>
      <c r="VXU26" s="877"/>
      <c r="VXV26" s="877"/>
      <c r="VXW26" s="877"/>
      <c r="VXX26" s="877"/>
      <c r="VXY26" s="877"/>
      <c r="VXZ26" s="877"/>
      <c r="VYA26" s="877"/>
      <c r="VYB26" s="877"/>
      <c r="VYC26" s="877"/>
      <c r="VYD26" s="877"/>
      <c r="VYE26" s="877"/>
      <c r="VYF26" s="877"/>
      <c r="VYG26" s="877"/>
      <c r="VYH26" s="877"/>
      <c r="VYI26" s="877"/>
      <c r="VYJ26" s="877"/>
      <c r="VYK26" s="877"/>
      <c r="VYL26" s="877"/>
      <c r="VYM26" s="877"/>
      <c r="VYN26" s="877"/>
      <c r="VYO26" s="877"/>
      <c r="VYP26" s="877"/>
      <c r="VYQ26" s="877"/>
      <c r="VYR26" s="877"/>
      <c r="VYS26" s="877"/>
      <c r="VYT26" s="877"/>
      <c r="VYU26" s="877"/>
      <c r="VYV26" s="877"/>
      <c r="VYW26" s="877"/>
      <c r="VYX26" s="877"/>
      <c r="VYY26" s="877"/>
      <c r="VYZ26" s="877"/>
      <c r="VZA26" s="877"/>
      <c r="VZB26" s="877"/>
      <c r="VZC26" s="877"/>
      <c r="VZD26" s="877"/>
      <c r="VZE26" s="877"/>
      <c r="VZF26" s="877"/>
      <c r="VZG26" s="877"/>
      <c r="VZH26" s="877"/>
      <c r="VZI26" s="877"/>
      <c r="VZJ26" s="877"/>
      <c r="VZK26" s="877"/>
      <c r="VZL26" s="877"/>
      <c r="VZM26" s="877"/>
      <c r="VZN26" s="877"/>
      <c r="VZO26" s="877"/>
      <c r="VZP26" s="877"/>
      <c r="VZQ26" s="877"/>
      <c r="VZR26" s="877"/>
      <c r="VZS26" s="877"/>
      <c r="VZT26" s="877"/>
      <c r="VZU26" s="877"/>
      <c r="VZV26" s="877"/>
      <c r="VZW26" s="877"/>
      <c r="VZX26" s="877"/>
      <c r="VZY26" s="877"/>
      <c r="VZZ26" s="877"/>
      <c r="WAA26" s="877"/>
      <c r="WAB26" s="877"/>
      <c r="WAC26" s="877"/>
      <c r="WAD26" s="877"/>
      <c r="WAE26" s="877"/>
      <c r="WAF26" s="877"/>
      <c r="WAG26" s="877"/>
      <c r="WAH26" s="877"/>
      <c r="WAI26" s="877"/>
      <c r="WAJ26" s="877"/>
      <c r="WAK26" s="877"/>
      <c r="WAL26" s="877"/>
      <c r="WAM26" s="877"/>
      <c r="WAN26" s="877"/>
      <c r="WAO26" s="877"/>
      <c r="WAP26" s="877"/>
      <c r="WAQ26" s="877"/>
      <c r="WAR26" s="877"/>
      <c r="WAS26" s="877"/>
      <c r="WAT26" s="877"/>
      <c r="WAU26" s="877"/>
      <c r="WAV26" s="877"/>
      <c r="WAW26" s="877"/>
      <c r="WAX26" s="877"/>
      <c r="WAY26" s="877"/>
      <c r="WAZ26" s="877"/>
      <c r="WBA26" s="877"/>
      <c r="WBB26" s="877"/>
      <c r="WBC26" s="877"/>
      <c r="WBD26" s="877"/>
      <c r="WBE26" s="877"/>
      <c r="WBF26" s="877"/>
      <c r="WBG26" s="877"/>
      <c r="WBH26" s="877"/>
      <c r="WBI26" s="877"/>
      <c r="WBJ26" s="877"/>
      <c r="WBK26" s="877"/>
      <c r="WBL26" s="877"/>
      <c r="WBM26" s="877"/>
      <c r="WBN26" s="877"/>
      <c r="WBO26" s="877"/>
      <c r="WBP26" s="877"/>
      <c r="WBQ26" s="877"/>
      <c r="WBR26" s="877"/>
      <c r="WBS26" s="877"/>
      <c r="WBT26" s="877"/>
      <c r="WBU26" s="877"/>
      <c r="WBV26" s="877"/>
      <c r="WBW26" s="877"/>
      <c r="WBX26" s="877"/>
      <c r="WBY26" s="877"/>
      <c r="WBZ26" s="877"/>
      <c r="WCA26" s="877"/>
      <c r="WCB26" s="877"/>
      <c r="WCC26" s="877"/>
      <c r="WCD26" s="877"/>
      <c r="WCE26" s="877"/>
      <c r="WCF26" s="877"/>
      <c r="WCG26" s="877"/>
      <c r="WCH26" s="877"/>
      <c r="WCI26" s="877"/>
      <c r="WCJ26" s="877"/>
      <c r="WCK26" s="877"/>
      <c r="WCL26" s="877"/>
      <c r="WCM26" s="877"/>
      <c r="WCN26" s="877"/>
      <c r="WCO26" s="877"/>
      <c r="WCP26" s="877"/>
      <c r="WCQ26" s="877"/>
      <c r="WCR26" s="877"/>
      <c r="WCS26" s="877"/>
      <c r="WCT26" s="877"/>
      <c r="WCU26" s="877"/>
      <c r="WCV26" s="877"/>
      <c r="WCW26" s="877"/>
      <c r="WCX26" s="877"/>
      <c r="WCY26" s="877"/>
      <c r="WCZ26" s="877"/>
      <c r="WDA26" s="877"/>
      <c r="WDB26" s="877"/>
      <c r="WDC26" s="877"/>
      <c r="WDD26" s="877"/>
      <c r="WDE26" s="877"/>
      <c r="WDF26" s="877"/>
      <c r="WDG26" s="877"/>
      <c r="WDH26" s="877"/>
      <c r="WDI26" s="877"/>
      <c r="WDJ26" s="877"/>
      <c r="WDK26" s="877"/>
      <c r="WDL26" s="877"/>
      <c r="WDM26" s="877"/>
      <c r="WDN26" s="877"/>
      <c r="WDO26" s="877"/>
      <c r="WDP26" s="877"/>
      <c r="WDQ26" s="877"/>
      <c r="WDR26" s="877"/>
      <c r="WDS26" s="877"/>
      <c r="WDT26" s="877"/>
      <c r="WDU26" s="877"/>
      <c r="WDV26" s="877"/>
      <c r="WDW26" s="877"/>
      <c r="WDX26" s="877"/>
      <c r="WDY26" s="877"/>
      <c r="WDZ26" s="877"/>
      <c r="WEA26" s="877"/>
      <c r="WEB26" s="877"/>
      <c r="WEC26" s="877"/>
      <c r="WED26" s="877"/>
      <c r="WEE26" s="877"/>
      <c r="WEF26" s="877"/>
      <c r="WEG26" s="877"/>
      <c r="WEH26" s="877"/>
      <c r="WEI26" s="877"/>
      <c r="WEJ26" s="877"/>
      <c r="WEK26" s="877"/>
      <c r="WEL26" s="877"/>
      <c r="WEM26" s="877"/>
      <c r="WEN26" s="877"/>
      <c r="WEO26" s="877"/>
      <c r="WEP26" s="877"/>
      <c r="WEQ26" s="877"/>
      <c r="WER26" s="877"/>
      <c r="WES26" s="877"/>
      <c r="WET26" s="877"/>
      <c r="WEU26" s="877"/>
      <c r="WEV26" s="877"/>
      <c r="WEW26" s="877"/>
      <c r="WEX26" s="877"/>
      <c r="WEY26" s="877"/>
      <c r="WEZ26" s="877"/>
      <c r="WFA26" s="877"/>
      <c r="WFB26" s="877"/>
      <c r="WFC26" s="877"/>
      <c r="WFD26" s="877"/>
      <c r="WFE26" s="877"/>
      <c r="WFF26" s="877"/>
      <c r="WFG26" s="877"/>
      <c r="WFH26" s="877"/>
      <c r="WFI26" s="877"/>
      <c r="WFJ26" s="877"/>
      <c r="WFK26" s="877"/>
      <c r="WFL26" s="877"/>
      <c r="WFM26" s="877"/>
      <c r="WFN26" s="877"/>
      <c r="WFO26" s="877"/>
      <c r="WFP26" s="877"/>
      <c r="WFQ26" s="877"/>
      <c r="WFR26" s="877"/>
      <c r="WFS26" s="877"/>
      <c r="WFT26" s="877"/>
      <c r="WFU26" s="877"/>
      <c r="WFV26" s="877"/>
      <c r="WFW26" s="877"/>
      <c r="WFX26" s="877"/>
      <c r="WFY26" s="877"/>
      <c r="WFZ26" s="877"/>
      <c r="WGA26" s="877"/>
      <c r="WGB26" s="877"/>
      <c r="WGC26" s="877"/>
      <c r="WGD26" s="877"/>
      <c r="WGE26" s="877"/>
      <c r="WGF26" s="877"/>
      <c r="WGG26" s="877"/>
      <c r="WGH26" s="877"/>
      <c r="WGI26" s="877"/>
      <c r="WGJ26" s="877"/>
      <c r="WGK26" s="877"/>
      <c r="WGL26" s="877"/>
      <c r="WGM26" s="877"/>
      <c r="WGN26" s="877"/>
      <c r="WGO26" s="877"/>
      <c r="WGP26" s="877"/>
      <c r="WGQ26" s="877"/>
      <c r="WGR26" s="877"/>
      <c r="WGS26" s="877"/>
      <c r="WGT26" s="877"/>
      <c r="WGU26" s="877"/>
      <c r="WGV26" s="877"/>
      <c r="WGW26" s="877"/>
      <c r="WGX26" s="877"/>
      <c r="WGY26" s="877"/>
      <c r="WGZ26" s="877"/>
      <c r="WHA26" s="877"/>
      <c r="WHB26" s="877"/>
      <c r="WHC26" s="877"/>
      <c r="WHD26" s="877"/>
      <c r="WHE26" s="877"/>
      <c r="WHF26" s="877"/>
      <c r="WHG26" s="877"/>
      <c r="WHH26" s="877"/>
      <c r="WHI26" s="877"/>
      <c r="WHJ26" s="877"/>
      <c r="WHK26" s="877"/>
      <c r="WHL26" s="877"/>
      <c r="WHM26" s="877"/>
      <c r="WHN26" s="877"/>
      <c r="WHO26" s="877"/>
      <c r="WHP26" s="877"/>
      <c r="WHQ26" s="877"/>
      <c r="WHR26" s="877"/>
      <c r="WHS26" s="877"/>
      <c r="WHT26" s="877"/>
      <c r="WHU26" s="877"/>
      <c r="WHV26" s="877"/>
      <c r="WHW26" s="877"/>
      <c r="WHX26" s="877"/>
      <c r="WHY26" s="877"/>
      <c r="WHZ26" s="877"/>
      <c r="WIA26" s="877"/>
      <c r="WIB26" s="877"/>
      <c r="WIC26" s="877"/>
      <c r="WID26" s="877"/>
      <c r="WIE26" s="877"/>
      <c r="WIF26" s="877"/>
      <c r="WIG26" s="877"/>
      <c r="WIH26" s="877"/>
      <c r="WII26" s="877"/>
      <c r="WIJ26" s="877"/>
      <c r="WIK26" s="877"/>
      <c r="WIL26" s="877"/>
      <c r="WIM26" s="877"/>
      <c r="WIN26" s="877"/>
      <c r="WIO26" s="877"/>
      <c r="WIP26" s="877"/>
      <c r="WIQ26" s="877"/>
      <c r="WIR26" s="877"/>
      <c r="WIS26" s="877"/>
      <c r="WIT26" s="877"/>
      <c r="WIU26" s="877"/>
      <c r="WIV26" s="877"/>
      <c r="WIW26" s="877"/>
      <c r="WIX26" s="877"/>
      <c r="WIY26" s="877"/>
      <c r="WIZ26" s="877"/>
      <c r="WJA26" s="877"/>
      <c r="WJB26" s="877"/>
      <c r="WJC26" s="877"/>
      <c r="WJD26" s="877"/>
      <c r="WJE26" s="877"/>
      <c r="WJF26" s="877"/>
      <c r="WJG26" s="877"/>
      <c r="WJH26" s="877"/>
      <c r="WJI26" s="877"/>
      <c r="WJJ26" s="877"/>
      <c r="WJK26" s="877"/>
      <c r="WJL26" s="877"/>
      <c r="WJM26" s="877"/>
      <c r="WJN26" s="877"/>
      <c r="WJO26" s="877"/>
      <c r="WJP26" s="877"/>
      <c r="WJQ26" s="877"/>
      <c r="WJR26" s="877"/>
      <c r="WJS26" s="877"/>
      <c r="WJT26" s="877"/>
      <c r="WJU26" s="877"/>
      <c r="WJV26" s="877"/>
      <c r="WJW26" s="877"/>
      <c r="WJX26" s="877"/>
      <c r="WJY26" s="877"/>
      <c r="WJZ26" s="877"/>
      <c r="WKA26" s="877"/>
      <c r="WKB26" s="877"/>
      <c r="WKC26" s="877"/>
      <c r="WKD26" s="877"/>
      <c r="WKE26" s="877"/>
      <c r="WKF26" s="877"/>
      <c r="WKG26" s="877"/>
      <c r="WKH26" s="877"/>
      <c r="WKI26" s="877"/>
      <c r="WKJ26" s="877"/>
      <c r="WKK26" s="877"/>
      <c r="WKL26" s="877"/>
      <c r="WKM26" s="877"/>
      <c r="WKN26" s="877"/>
      <c r="WKO26" s="877"/>
      <c r="WKP26" s="877"/>
      <c r="WKQ26" s="877"/>
      <c r="WKR26" s="877"/>
      <c r="WKS26" s="877"/>
      <c r="WKT26" s="877"/>
      <c r="WKU26" s="877"/>
      <c r="WKV26" s="877"/>
      <c r="WKW26" s="877"/>
      <c r="WKX26" s="877"/>
      <c r="WKY26" s="877"/>
      <c r="WKZ26" s="877"/>
      <c r="WLA26" s="877"/>
      <c r="WLB26" s="877"/>
      <c r="WLC26" s="877"/>
      <c r="WLD26" s="877"/>
      <c r="WLE26" s="877"/>
      <c r="WLF26" s="877"/>
      <c r="WLG26" s="877"/>
      <c r="WLH26" s="877"/>
      <c r="WLI26" s="877"/>
      <c r="WLJ26" s="877"/>
      <c r="WLK26" s="877"/>
      <c r="WLL26" s="877"/>
      <c r="WLM26" s="877"/>
      <c r="WLN26" s="877"/>
      <c r="WLO26" s="877"/>
      <c r="WLP26" s="877"/>
      <c r="WLQ26" s="877"/>
      <c r="WLR26" s="877"/>
      <c r="WLS26" s="877"/>
      <c r="WLT26" s="877"/>
      <c r="WLU26" s="877"/>
      <c r="WLV26" s="877"/>
      <c r="WLW26" s="877"/>
      <c r="WLX26" s="877"/>
      <c r="WLY26" s="877"/>
      <c r="WLZ26" s="877"/>
      <c r="WMA26" s="877"/>
      <c r="WMB26" s="877"/>
      <c r="WMC26" s="877"/>
      <c r="WMD26" s="877"/>
      <c r="WME26" s="877"/>
      <c r="WMF26" s="877"/>
      <c r="WMG26" s="877"/>
      <c r="WMH26" s="877"/>
      <c r="WMI26" s="877"/>
      <c r="WMJ26" s="877"/>
      <c r="WMK26" s="877"/>
      <c r="WML26" s="877"/>
      <c r="WMM26" s="877"/>
      <c r="WMN26" s="877"/>
      <c r="WMO26" s="877"/>
      <c r="WMP26" s="877"/>
      <c r="WMQ26" s="877"/>
      <c r="WMR26" s="877"/>
      <c r="WMS26" s="877"/>
      <c r="WMT26" s="877"/>
      <c r="WMU26" s="877"/>
      <c r="WMV26" s="877"/>
      <c r="WMW26" s="877"/>
      <c r="WMX26" s="877"/>
      <c r="WMY26" s="877"/>
      <c r="WMZ26" s="877"/>
      <c r="WNA26" s="877"/>
      <c r="WNB26" s="877"/>
      <c r="WNC26" s="877"/>
      <c r="WND26" s="877"/>
      <c r="WNE26" s="877"/>
      <c r="WNF26" s="877"/>
      <c r="WNG26" s="877"/>
      <c r="WNH26" s="877"/>
      <c r="WNI26" s="877"/>
      <c r="WNJ26" s="877"/>
      <c r="WNK26" s="877"/>
      <c r="WNL26" s="877"/>
      <c r="WNM26" s="877"/>
      <c r="WNN26" s="877"/>
      <c r="WNO26" s="877"/>
      <c r="WNP26" s="877"/>
      <c r="WNQ26" s="877"/>
      <c r="WNR26" s="877"/>
      <c r="WNS26" s="877"/>
      <c r="WNT26" s="877"/>
      <c r="WNU26" s="877"/>
      <c r="WNV26" s="877"/>
      <c r="WNW26" s="877"/>
      <c r="WNX26" s="877"/>
      <c r="WNY26" s="877"/>
      <c r="WNZ26" s="877"/>
      <c r="WOA26" s="877"/>
      <c r="WOB26" s="877"/>
      <c r="WOC26" s="877"/>
      <c r="WOD26" s="877"/>
      <c r="WOE26" s="877"/>
      <c r="WOF26" s="877"/>
      <c r="WOG26" s="877"/>
      <c r="WOH26" s="877"/>
      <c r="WOI26" s="877"/>
      <c r="WOJ26" s="877"/>
      <c r="WOK26" s="877"/>
      <c r="WOL26" s="877"/>
      <c r="WOM26" s="877"/>
      <c r="WON26" s="877"/>
      <c r="WOO26" s="877"/>
      <c r="WOP26" s="877"/>
      <c r="WOQ26" s="877"/>
      <c r="WOR26" s="877"/>
      <c r="WOS26" s="877"/>
      <c r="WOT26" s="877"/>
      <c r="WOU26" s="877"/>
      <c r="WOV26" s="877"/>
      <c r="WOW26" s="877"/>
      <c r="WOX26" s="877"/>
      <c r="WOY26" s="877"/>
      <c r="WOZ26" s="877"/>
      <c r="WPA26" s="877"/>
      <c r="WPB26" s="877"/>
      <c r="WPC26" s="877"/>
      <c r="WPD26" s="877"/>
      <c r="WPE26" s="877"/>
      <c r="WPF26" s="877"/>
      <c r="WPG26" s="877"/>
      <c r="WPH26" s="877"/>
      <c r="WPI26" s="877"/>
      <c r="WPJ26" s="877"/>
      <c r="WPK26" s="877"/>
      <c r="WPL26" s="877"/>
      <c r="WPM26" s="877"/>
      <c r="WPN26" s="877"/>
      <c r="WPO26" s="877"/>
      <c r="WPP26" s="877"/>
      <c r="WPQ26" s="877"/>
      <c r="WPR26" s="877"/>
      <c r="WPS26" s="877"/>
      <c r="WPT26" s="877"/>
      <c r="WPU26" s="877"/>
      <c r="WPV26" s="877"/>
      <c r="WPW26" s="877"/>
      <c r="WPX26" s="877"/>
      <c r="WPY26" s="877"/>
      <c r="WPZ26" s="877"/>
      <c r="WQA26" s="877"/>
      <c r="WQB26" s="877"/>
      <c r="WQC26" s="877"/>
      <c r="WQD26" s="877"/>
      <c r="WQE26" s="877"/>
      <c r="WQF26" s="877"/>
      <c r="WQG26" s="877"/>
      <c r="WQH26" s="877"/>
      <c r="WQI26" s="877"/>
      <c r="WQJ26" s="877"/>
      <c r="WQK26" s="877"/>
      <c r="WQL26" s="877"/>
      <c r="WQM26" s="877"/>
      <c r="WQN26" s="877"/>
      <c r="WQO26" s="877"/>
      <c r="WQP26" s="877"/>
      <c r="WQQ26" s="877"/>
      <c r="WQR26" s="877"/>
      <c r="WQS26" s="877"/>
      <c r="WQT26" s="877"/>
      <c r="WQU26" s="877"/>
      <c r="WQV26" s="877"/>
      <c r="WQW26" s="877"/>
      <c r="WQX26" s="877"/>
      <c r="WQY26" s="877"/>
      <c r="WQZ26" s="877"/>
      <c r="WRA26" s="877"/>
      <c r="WRB26" s="877"/>
      <c r="WRC26" s="877"/>
      <c r="WRD26" s="877"/>
      <c r="WRE26" s="877"/>
      <c r="WRF26" s="877"/>
      <c r="WRG26" s="877"/>
      <c r="WRH26" s="877"/>
      <c r="WRI26" s="877"/>
      <c r="WRJ26" s="877"/>
      <c r="WRK26" s="877"/>
      <c r="WRL26" s="877"/>
      <c r="WRM26" s="877"/>
      <c r="WRN26" s="877"/>
      <c r="WRO26" s="877"/>
      <c r="WRP26" s="877"/>
      <c r="WRQ26" s="877"/>
      <c r="WRR26" s="877"/>
      <c r="WRS26" s="877"/>
      <c r="WRT26" s="877"/>
      <c r="WRU26" s="877"/>
      <c r="WRV26" s="877"/>
      <c r="WRW26" s="877"/>
      <c r="WRX26" s="877"/>
      <c r="WRY26" s="877"/>
      <c r="WRZ26" s="877"/>
      <c r="WSA26" s="877"/>
      <c r="WSB26" s="877"/>
      <c r="WSC26" s="877"/>
      <c r="WSD26" s="877"/>
      <c r="WSE26" s="877"/>
      <c r="WSF26" s="877"/>
      <c r="WSG26" s="877"/>
      <c r="WSH26" s="877"/>
      <c r="WSI26" s="877"/>
      <c r="WSJ26" s="877"/>
      <c r="WSK26" s="877"/>
      <c r="WSL26" s="877"/>
      <c r="WSM26" s="877"/>
      <c r="WSN26" s="877"/>
      <c r="WSO26" s="877"/>
      <c r="WSP26" s="877"/>
      <c r="WSQ26" s="877"/>
      <c r="WSR26" s="877"/>
      <c r="WSS26" s="877"/>
      <c r="WST26" s="877"/>
      <c r="WSU26" s="877"/>
      <c r="WSV26" s="877"/>
      <c r="WSW26" s="877"/>
      <c r="WSX26" s="877"/>
      <c r="WSY26" s="877"/>
      <c r="WSZ26" s="877"/>
      <c r="WTA26" s="877"/>
      <c r="WTB26" s="877"/>
      <c r="WTC26" s="877"/>
      <c r="WTD26" s="877"/>
      <c r="WTE26" s="877"/>
      <c r="WTF26" s="877"/>
      <c r="WTG26" s="877"/>
      <c r="WTH26" s="877"/>
      <c r="WTI26" s="877"/>
      <c r="WTJ26" s="877"/>
      <c r="WTK26" s="877"/>
      <c r="WTL26" s="877"/>
      <c r="WTM26" s="877"/>
      <c r="WTN26" s="877"/>
      <c r="WTO26" s="877"/>
      <c r="WTP26" s="877"/>
      <c r="WTQ26" s="877"/>
      <c r="WTR26" s="877"/>
      <c r="WTS26" s="877"/>
      <c r="WTT26" s="877"/>
      <c r="WTU26" s="877"/>
      <c r="WTV26" s="877"/>
      <c r="WTW26" s="877"/>
      <c r="WTX26" s="877"/>
      <c r="WTY26" s="877"/>
      <c r="WTZ26" s="877"/>
      <c r="WUA26" s="877"/>
      <c r="WUB26" s="877"/>
      <c r="WUC26" s="877"/>
      <c r="WUD26" s="877"/>
      <c r="WUE26" s="877"/>
      <c r="WUF26" s="877"/>
      <c r="WUG26" s="877"/>
      <c r="WUH26" s="877"/>
      <c r="WUI26" s="877"/>
      <c r="WUJ26" s="877"/>
      <c r="WUK26" s="877"/>
      <c r="WUL26" s="877"/>
      <c r="WUM26" s="877"/>
      <c r="WUN26" s="877"/>
      <c r="WUO26" s="877"/>
      <c r="WUP26" s="877"/>
      <c r="WUQ26" s="877"/>
      <c r="WUR26" s="877"/>
      <c r="WUS26" s="877"/>
      <c r="WUT26" s="877"/>
      <c r="WUU26" s="877"/>
      <c r="WUV26" s="877"/>
      <c r="WUW26" s="877"/>
      <c r="WUX26" s="877"/>
      <c r="WUY26" s="877"/>
      <c r="WUZ26" s="877"/>
      <c r="WVA26" s="877"/>
      <c r="WVB26" s="877"/>
      <c r="WVC26" s="877"/>
      <c r="WVD26" s="877"/>
      <c r="WVE26" s="877"/>
      <c r="WVF26" s="877"/>
      <c r="WVG26" s="877"/>
      <c r="WVH26" s="877"/>
      <c r="WVI26" s="877"/>
      <c r="WVJ26" s="877"/>
      <c r="WVK26" s="877"/>
      <c r="WVL26" s="877"/>
      <c r="WVM26" s="877"/>
      <c r="WVN26" s="877"/>
      <c r="WVO26" s="877"/>
      <c r="WVP26" s="877"/>
      <c r="WVQ26" s="877"/>
      <c r="WVR26" s="877"/>
      <c r="WVS26" s="877"/>
      <c r="WVT26" s="877"/>
      <c r="WVU26" s="877"/>
      <c r="WVV26" s="877"/>
      <c r="WVW26" s="877"/>
      <c r="WVX26" s="877"/>
      <c r="WVY26" s="877"/>
      <c r="WVZ26" s="877"/>
      <c r="WWA26" s="877"/>
      <c r="WWB26" s="877"/>
      <c r="WWC26" s="877"/>
      <c r="WWD26" s="877"/>
      <c r="WWE26" s="877"/>
      <c r="WWF26" s="877"/>
      <c r="WWG26" s="877"/>
      <c r="WWH26" s="877"/>
      <c r="WWI26" s="877"/>
      <c r="WWJ26" s="877"/>
      <c r="WWK26" s="877"/>
      <c r="WWL26" s="877"/>
      <c r="WWM26" s="877"/>
      <c r="WWN26" s="877"/>
      <c r="WWO26" s="877"/>
      <c r="WWP26" s="877"/>
      <c r="WWQ26" s="877"/>
      <c r="WWR26" s="877"/>
      <c r="WWS26" s="877"/>
      <c r="WWT26" s="877"/>
      <c r="WWU26" s="877"/>
      <c r="WWV26" s="877"/>
      <c r="WWW26" s="877"/>
      <c r="WWX26" s="877"/>
      <c r="WWY26" s="877"/>
      <c r="WWZ26" s="877"/>
      <c r="WXA26" s="877"/>
      <c r="WXB26" s="877"/>
      <c r="WXC26" s="877"/>
      <c r="WXD26" s="877"/>
      <c r="WXE26" s="877"/>
      <c r="WXF26" s="877"/>
      <c r="WXG26" s="877"/>
      <c r="WXH26" s="877"/>
      <c r="WXI26" s="877"/>
      <c r="WXJ26" s="877"/>
      <c r="WXK26" s="877"/>
      <c r="WXL26" s="877"/>
      <c r="WXM26" s="877"/>
      <c r="WXN26" s="877"/>
      <c r="WXO26" s="877"/>
      <c r="WXP26" s="877"/>
      <c r="WXQ26" s="877"/>
      <c r="WXR26" s="877"/>
      <c r="WXS26" s="877"/>
      <c r="WXT26" s="877"/>
      <c r="WXU26" s="877"/>
      <c r="WXV26" s="877"/>
      <c r="WXW26" s="877"/>
      <c r="WXX26" s="877"/>
      <c r="WXY26" s="877"/>
      <c r="WXZ26" s="877"/>
      <c r="WYA26" s="877"/>
      <c r="WYB26" s="877"/>
      <c r="WYC26" s="877"/>
      <c r="WYD26" s="877"/>
      <c r="WYE26" s="877"/>
      <c r="WYF26" s="877"/>
      <c r="WYG26" s="877"/>
      <c r="WYH26" s="877"/>
      <c r="WYI26" s="877"/>
      <c r="WYJ26" s="877"/>
      <c r="WYK26" s="877"/>
      <c r="WYL26" s="877"/>
      <c r="WYM26" s="877"/>
      <c r="WYN26" s="877"/>
      <c r="WYO26" s="877"/>
      <c r="WYP26" s="877"/>
      <c r="WYQ26" s="877"/>
      <c r="WYR26" s="877"/>
      <c r="WYS26" s="877"/>
      <c r="WYT26" s="877"/>
      <c r="WYU26" s="877"/>
      <c r="WYV26" s="877"/>
      <c r="WYW26" s="877"/>
      <c r="WYX26" s="877"/>
      <c r="WYY26" s="877"/>
      <c r="WYZ26" s="877"/>
      <c r="WZA26" s="877"/>
      <c r="WZB26" s="877"/>
      <c r="WZC26" s="877"/>
      <c r="WZD26" s="877"/>
      <c r="WZE26" s="877"/>
      <c r="WZF26" s="877"/>
      <c r="WZG26" s="877"/>
      <c r="WZH26" s="877"/>
      <c r="WZI26" s="877"/>
      <c r="WZJ26" s="877"/>
      <c r="WZK26" s="877"/>
      <c r="WZL26" s="877"/>
      <c r="WZM26" s="877"/>
      <c r="WZN26" s="877"/>
      <c r="WZO26" s="877"/>
      <c r="WZP26" s="877"/>
      <c r="WZQ26" s="877"/>
      <c r="WZR26" s="877"/>
      <c r="WZS26" s="877"/>
      <c r="WZT26" s="877"/>
      <c r="WZU26" s="877"/>
      <c r="WZV26" s="877"/>
      <c r="WZW26" s="877"/>
      <c r="WZX26" s="877"/>
      <c r="WZY26" s="877"/>
      <c r="WZZ26" s="877"/>
      <c r="XAA26" s="877"/>
      <c r="XAB26" s="877"/>
      <c r="XAC26" s="877"/>
      <c r="XAD26" s="877"/>
      <c r="XAE26" s="877"/>
      <c r="XAF26" s="877"/>
      <c r="XAG26" s="877"/>
      <c r="XAH26" s="877"/>
      <c r="XAI26" s="877"/>
      <c r="XAJ26" s="877"/>
      <c r="XAK26" s="877"/>
      <c r="XAL26" s="877"/>
      <c r="XAM26" s="877"/>
      <c r="XAN26" s="877"/>
      <c r="XAO26" s="877"/>
      <c r="XAP26" s="877"/>
      <c r="XAQ26" s="877"/>
      <c r="XAR26" s="877"/>
      <c r="XAS26" s="877"/>
      <c r="XAT26" s="877"/>
      <c r="XAU26" s="877"/>
      <c r="XAV26" s="877"/>
      <c r="XAW26" s="877"/>
      <c r="XAX26" s="877"/>
      <c r="XAY26" s="877"/>
      <c r="XAZ26" s="877"/>
      <c r="XBA26" s="877"/>
      <c r="XBB26" s="877"/>
      <c r="XBC26" s="877"/>
      <c r="XBD26" s="877"/>
      <c r="XBE26" s="877"/>
      <c r="XBF26" s="877"/>
      <c r="XBG26" s="877"/>
      <c r="XBH26" s="877"/>
      <c r="XBI26" s="877"/>
      <c r="XBJ26" s="877"/>
      <c r="XBK26" s="877"/>
      <c r="XBL26" s="877"/>
      <c r="XBM26" s="877"/>
      <c r="XBN26" s="877"/>
      <c r="XBO26" s="877"/>
      <c r="XBP26" s="877"/>
      <c r="XBQ26" s="877"/>
      <c r="XBR26" s="877"/>
      <c r="XBS26" s="877"/>
      <c r="XBT26" s="877"/>
      <c r="XBU26" s="877"/>
      <c r="XBV26" s="877"/>
      <c r="XBW26" s="877"/>
      <c r="XBX26" s="877"/>
      <c r="XBY26" s="877"/>
      <c r="XBZ26" s="877"/>
      <c r="XCA26" s="877"/>
      <c r="XCB26" s="877"/>
      <c r="XCC26" s="877"/>
      <c r="XCD26" s="877"/>
      <c r="XCE26" s="877"/>
      <c r="XCF26" s="877"/>
      <c r="XCG26" s="877"/>
      <c r="XCH26" s="877"/>
      <c r="XCI26" s="877"/>
      <c r="XCJ26" s="877"/>
      <c r="XCK26" s="877"/>
      <c r="XCL26" s="877"/>
      <c r="XCM26" s="877"/>
      <c r="XCN26" s="877"/>
      <c r="XCO26" s="877"/>
      <c r="XCP26" s="877"/>
      <c r="XCQ26" s="877"/>
      <c r="XCR26" s="877"/>
      <c r="XCS26" s="877"/>
      <c r="XCT26" s="877"/>
      <c r="XCU26" s="877"/>
      <c r="XCV26" s="877"/>
      <c r="XCW26" s="877"/>
      <c r="XCX26" s="877"/>
      <c r="XCY26" s="877"/>
      <c r="XCZ26" s="877"/>
      <c r="XDA26" s="877"/>
      <c r="XDB26" s="877"/>
      <c r="XDC26" s="877"/>
      <c r="XDD26" s="877"/>
      <c r="XDE26" s="877"/>
      <c r="XDF26" s="877"/>
      <c r="XDG26" s="877"/>
      <c r="XDH26" s="877"/>
      <c r="XDI26" s="877"/>
      <c r="XDJ26" s="877"/>
      <c r="XDK26" s="877"/>
      <c r="XDL26" s="877"/>
      <c r="XDM26" s="877"/>
      <c r="XDN26" s="877"/>
      <c r="XDO26" s="877"/>
      <c r="XDP26" s="877"/>
      <c r="XDQ26" s="877"/>
      <c r="XDR26" s="877"/>
      <c r="XDS26" s="877"/>
      <c r="XDT26" s="877"/>
      <c r="XDU26" s="877"/>
      <c r="XDV26" s="877"/>
      <c r="XDW26" s="877"/>
      <c r="XDX26" s="877"/>
      <c r="XDY26" s="877"/>
      <c r="XDZ26" s="877"/>
      <c r="XEA26" s="877"/>
      <c r="XEB26" s="877"/>
      <c r="XEC26" s="877"/>
      <c r="XED26" s="877"/>
      <c r="XEE26" s="877"/>
      <c r="XEF26" s="877"/>
      <c r="XEG26" s="877"/>
      <c r="XEH26" s="877"/>
      <c r="XEI26" s="877"/>
      <c r="XEJ26" s="877"/>
      <c r="XEK26" s="877"/>
      <c r="XEL26" s="877"/>
      <c r="XEM26" s="877"/>
      <c r="XEN26" s="877"/>
      <c r="XEO26" s="877"/>
      <c r="XEP26" s="877"/>
      <c r="XEQ26" s="877"/>
      <c r="XER26" s="877"/>
      <c r="XES26" s="877"/>
      <c r="XET26" s="877"/>
      <c r="XEU26" s="877"/>
      <c r="XEV26" s="877"/>
      <c r="XEW26" s="877"/>
      <c r="XEX26" s="877"/>
      <c r="XEY26" s="877"/>
      <c r="XEZ26" s="877"/>
      <c r="XFA26" s="877"/>
      <c r="XFB26" s="877"/>
      <c r="XFC26" s="877"/>
      <c r="XFD26" s="877"/>
    </row>
    <row r="27" spans="1:16384" s="878" customFormat="1" ht="26.25" thickBot="1">
      <c r="A27" s="981" t="s">
        <v>535</v>
      </c>
      <c r="B27" s="982" t="s">
        <v>536</v>
      </c>
      <c r="C27" s="983" t="s">
        <v>552</v>
      </c>
      <c r="D27" s="984" t="s">
        <v>520</v>
      </c>
      <c r="E27" s="985">
        <v>0</v>
      </c>
      <c r="F27" s="917">
        <v>0</v>
      </c>
      <c r="G27" s="918">
        <f>G25</f>
        <v>0.19600000000000001</v>
      </c>
      <c r="H27" s="917">
        <f t="shared" si="1"/>
        <v>0</v>
      </c>
      <c r="I27" s="917">
        <f t="shared" si="2"/>
        <v>0</v>
      </c>
      <c r="J27" s="952">
        <f t="shared" si="3"/>
        <v>0</v>
      </c>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877"/>
      <c r="AO27" s="877"/>
      <c r="AP27" s="877"/>
      <c r="AQ27" s="877"/>
      <c r="AR27" s="877"/>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c r="BP27" s="877"/>
      <c r="BQ27" s="877"/>
      <c r="BR27" s="877"/>
      <c r="BS27" s="877"/>
      <c r="BT27" s="877"/>
      <c r="BU27" s="877"/>
      <c r="BV27" s="877"/>
      <c r="BW27" s="877"/>
      <c r="BX27" s="877"/>
      <c r="BY27" s="877"/>
      <c r="BZ27" s="877"/>
      <c r="CA27" s="877"/>
      <c r="CB27" s="877"/>
      <c r="CC27" s="877"/>
      <c r="CD27" s="877"/>
      <c r="CE27" s="877"/>
      <c r="CF27" s="877"/>
      <c r="CG27" s="877"/>
      <c r="CH27" s="877"/>
      <c r="CI27" s="877"/>
      <c r="CJ27" s="877"/>
      <c r="CK27" s="877"/>
      <c r="CL27" s="877"/>
      <c r="CM27" s="877"/>
      <c r="CN27" s="877"/>
      <c r="CO27" s="877"/>
      <c r="CP27" s="877"/>
      <c r="CQ27" s="877"/>
      <c r="CR27" s="877"/>
      <c r="CS27" s="877"/>
      <c r="CT27" s="877"/>
      <c r="CU27" s="877"/>
      <c r="CV27" s="877"/>
      <c r="CW27" s="877"/>
      <c r="CX27" s="877"/>
      <c r="CY27" s="877"/>
      <c r="CZ27" s="877"/>
      <c r="DA27" s="877"/>
      <c r="DB27" s="877"/>
      <c r="DC27" s="877"/>
      <c r="DD27" s="877"/>
      <c r="DE27" s="877"/>
      <c r="DF27" s="877"/>
      <c r="DG27" s="877"/>
      <c r="DH27" s="877"/>
      <c r="DI27" s="877"/>
      <c r="DJ27" s="877"/>
      <c r="DK27" s="877"/>
      <c r="DL27" s="877"/>
      <c r="DM27" s="877"/>
      <c r="DN27" s="877"/>
      <c r="DO27" s="877"/>
      <c r="DP27" s="877"/>
      <c r="DQ27" s="877"/>
      <c r="DR27" s="877"/>
      <c r="DS27" s="877"/>
      <c r="DT27" s="877"/>
      <c r="DU27" s="877"/>
      <c r="DV27" s="877"/>
      <c r="DW27" s="877"/>
      <c r="DX27" s="877"/>
      <c r="DY27" s="877"/>
      <c r="DZ27" s="877"/>
      <c r="EA27" s="877"/>
      <c r="EB27" s="877"/>
      <c r="EC27" s="877"/>
      <c r="ED27" s="877"/>
      <c r="EE27" s="877"/>
      <c r="EF27" s="877"/>
      <c r="EG27" s="877"/>
      <c r="EH27" s="877"/>
      <c r="EI27" s="877"/>
      <c r="EJ27" s="877"/>
      <c r="EK27" s="877"/>
      <c r="EL27" s="877"/>
      <c r="EM27" s="877"/>
      <c r="EN27" s="877"/>
      <c r="EO27" s="877"/>
      <c r="EP27" s="877"/>
      <c r="EQ27" s="877"/>
      <c r="ER27" s="877"/>
      <c r="ES27" s="877"/>
      <c r="ET27" s="877"/>
      <c r="EU27" s="877"/>
      <c r="EV27" s="877"/>
      <c r="EW27" s="877"/>
      <c r="EX27" s="877"/>
      <c r="EY27" s="877"/>
      <c r="EZ27" s="877"/>
      <c r="FA27" s="877"/>
      <c r="FB27" s="877"/>
      <c r="FC27" s="877"/>
      <c r="FD27" s="877"/>
      <c r="FE27" s="877"/>
      <c r="FF27" s="877"/>
      <c r="FG27" s="877"/>
      <c r="FH27" s="877"/>
      <c r="FI27" s="877"/>
      <c r="FJ27" s="877"/>
      <c r="FK27" s="877"/>
      <c r="FL27" s="877"/>
      <c r="FM27" s="877"/>
      <c r="FN27" s="877"/>
      <c r="FO27" s="877"/>
      <c r="FP27" s="877"/>
      <c r="FQ27" s="877"/>
      <c r="FR27" s="877"/>
      <c r="FS27" s="877"/>
      <c r="FT27" s="877"/>
      <c r="FU27" s="877"/>
      <c r="FV27" s="877"/>
      <c r="FW27" s="877"/>
      <c r="FX27" s="877"/>
      <c r="FY27" s="877"/>
      <c r="FZ27" s="877"/>
      <c r="GA27" s="877"/>
      <c r="GB27" s="877"/>
      <c r="GC27" s="877"/>
      <c r="GD27" s="877"/>
      <c r="GE27" s="877"/>
      <c r="GF27" s="877"/>
      <c r="GG27" s="877"/>
      <c r="GH27" s="877"/>
      <c r="GI27" s="877"/>
      <c r="GJ27" s="877"/>
      <c r="GK27" s="877"/>
      <c r="GL27" s="877"/>
      <c r="GM27" s="877"/>
      <c r="GN27" s="877"/>
      <c r="GO27" s="877"/>
      <c r="GP27" s="877"/>
      <c r="GQ27" s="877"/>
      <c r="GR27" s="877"/>
      <c r="GS27" s="877"/>
      <c r="GT27" s="877"/>
      <c r="GU27" s="877"/>
      <c r="GV27" s="877"/>
      <c r="GW27" s="877"/>
      <c r="GX27" s="877"/>
      <c r="GY27" s="877"/>
      <c r="GZ27" s="877"/>
      <c r="HA27" s="877"/>
      <c r="HB27" s="877"/>
      <c r="HC27" s="877"/>
      <c r="HD27" s="877"/>
      <c r="HE27" s="877"/>
      <c r="HF27" s="877"/>
      <c r="HG27" s="877"/>
      <c r="HH27" s="877"/>
      <c r="HI27" s="877"/>
      <c r="HJ27" s="877"/>
      <c r="HK27" s="877"/>
      <c r="HL27" s="877"/>
      <c r="HM27" s="877"/>
      <c r="HN27" s="877"/>
      <c r="HO27" s="877"/>
      <c r="HP27" s="877"/>
      <c r="HQ27" s="877"/>
      <c r="HR27" s="877"/>
      <c r="HS27" s="877"/>
      <c r="HT27" s="877"/>
      <c r="HU27" s="877"/>
      <c r="HV27" s="877"/>
      <c r="HW27" s="877"/>
      <c r="HX27" s="877"/>
      <c r="HY27" s="877"/>
      <c r="HZ27" s="877"/>
      <c r="IA27" s="877"/>
      <c r="IB27" s="877"/>
      <c r="IC27" s="877"/>
      <c r="ID27" s="877"/>
      <c r="IE27" s="877"/>
      <c r="IF27" s="877"/>
      <c r="IG27" s="877"/>
      <c r="IH27" s="877"/>
      <c r="II27" s="877"/>
      <c r="IJ27" s="877"/>
      <c r="IK27" s="877"/>
      <c r="IL27" s="877"/>
      <c r="IM27" s="877"/>
      <c r="IN27" s="877"/>
      <c r="IO27" s="877"/>
      <c r="IP27" s="877"/>
      <c r="IQ27" s="877"/>
      <c r="IR27" s="877"/>
      <c r="IS27" s="877"/>
      <c r="IT27" s="877"/>
      <c r="IU27" s="877"/>
      <c r="IV27" s="877"/>
      <c r="IW27" s="877"/>
      <c r="IX27" s="877"/>
      <c r="IY27" s="877"/>
      <c r="IZ27" s="877"/>
      <c r="JA27" s="877"/>
      <c r="JB27" s="877"/>
      <c r="JC27" s="877"/>
      <c r="JD27" s="877"/>
      <c r="JE27" s="877"/>
      <c r="JF27" s="877"/>
      <c r="JG27" s="877"/>
      <c r="JH27" s="877"/>
      <c r="JI27" s="877"/>
      <c r="JJ27" s="877"/>
      <c r="JK27" s="877"/>
      <c r="JL27" s="877"/>
      <c r="JM27" s="877"/>
      <c r="JN27" s="877"/>
      <c r="JO27" s="877"/>
      <c r="JP27" s="877"/>
      <c r="JQ27" s="877"/>
      <c r="JR27" s="877"/>
      <c r="JS27" s="877"/>
      <c r="JT27" s="877"/>
      <c r="JU27" s="877"/>
      <c r="JV27" s="877"/>
      <c r="JW27" s="877"/>
      <c r="JX27" s="877"/>
      <c r="JY27" s="877"/>
      <c r="JZ27" s="877"/>
      <c r="KA27" s="877"/>
      <c r="KB27" s="877"/>
      <c r="KC27" s="877"/>
      <c r="KD27" s="877"/>
      <c r="KE27" s="877"/>
      <c r="KF27" s="877"/>
      <c r="KG27" s="877"/>
      <c r="KH27" s="877"/>
      <c r="KI27" s="877"/>
      <c r="KJ27" s="877"/>
      <c r="KK27" s="877"/>
      <c r="KL27" s="877"/>
      <c r="KM27" s="877"/>
      <c r="KN27" s="877"/>
      <c r="KO27" s="877"/>
      <c r="KP27" s="877"/>
      <c r="KQ27" s="877"/>
      <c r="KR27" s="877"/>
      <c r="KS27" s="877"/>
      <c r="KT27" s="877"/>
      <c r="KU27" s="877"/>
      <c r="KV27" s="877"/>
      <c r="KW27" s="877"/>
      <c r="KX27" s="877"/>
      <c r="KY27" s="877"/>
      <c r="KZ27" s="877"/>
      <c r="LA27" s="877"/>
      <c r="LB27" s="877"/>
      <c r="LC27" s="877"/>
      <c r="LD27" s="877"/>
      <c r="LE27" s="877"/>
      <c r="LF27" s="877"/>
      <c r="LG27" s="877"/>
      <c r="LH27" s="877"/>
      <c r="LI27" s="877"/>
      <c r="LJ27" s="877"/>
      <c r="LK27" s="877"/>
      <c r="LL27" s="877"/>
      <c r="LM27" s="877"/>
      <c r="LN27" s="877"/>
      <c r="LO27" s="877"/>
      <c r="LP27" s="877"/>
      <c r="LQ27" s="877"/>
      <c r="LR27" s="877"/>
      <c r="LS27" s="877"/>
      <c r="LT27" s="877"/>
      <c r="LU27" s="877"/>
      <c r="LV27" s="877"/>
      <c r="LW27" s="877"/>
      <c r="LX27" s="877"/>
      <c r="LY27" s="877"/>
      <c r="LZ27" s="877"/>
      <c r="MA27" s="877"/>
      <c r="MB27" s="877"/>
      <c r="MC27" s="877"/>
      <c r="MD27" s="877"/>
      <c r="ME27" s="877"/>
      <c r="MF27" s="877"/>
      <c r="MG27" s="877"/>
      <c r="MH27" s="877"/>
      <c r="MI27" s="877"/>
      <c r="MJ27" s="877"/>
      <c r="MK27" s="877"/>
      <c r="ML27" s="877"/>
      <c r="MM27" s="877"/>
      <c r="MN27" s="877"/>
      <c r="MO27" s="877"/>
      <c r="MP27" s="877"/>
      <c r="MQ27" s="877"/>
      <c r="MR27" s="877"/>
      <c r="MS27" s="877"/>
      <c r="MT27" s="877"/>
      <c r="MU27" s="877"/>
      <c r="MV27" s="877"/>
      <c r="MW27" s="877"/>
      <c r="MX27" s="877"/>
      <c r="MY27" s="877"/>
      <c r="MZ27" s="877"/>
      <c r="NA27" s="877"/>
      <c r="NB27" s="877"/>
      <c r="NC27" s="877"/>
      <c r="ND27" s="877"/>
      <c r="NE27" s="877"/>
      <c r="NF27" s="877"/>
      <c r="NG27" s="877"/>
      <c r="NH27" s="877"/>
      <c r="NI27" s="877"/>
      <c r="NJ27" s="877"/>
      <c r="NK27" s="877"/>
      <c r="NL27" s="877"/>
      <c r="NM27" s="877"/>
      <c r="NN27" s="877"/>
      <c r="NO27" s="877"/>
      <c r="NP27" s="877"/>
      <c r="NQ27" s="877"/>
      <c r="NR27" s="877"/>
      <c r="NS27" s="877"/>
      <c r="NT27" s="877"/>
      <c r="NU27" s="877"/>
      <c r="NV27" s="877"/>
      <c r="NW27" s="877"/>
      <c r="NX27" s="877"/>
      <c r="NY27" s="877"/>
      <c r="NZ27" s="877"/>
      <c r="OA27" s="877"/>
      <c r="OB27" s="877"/>
      <c r="OC27" s="877"/>
      <c r="OD27" s="877"/>
      <c r="OE27" s="877"/>
      <c r="OF27" s="877"/>
      <c r="OG27" s="877"/>
      <c r="OH27" s="877"/>
      <c r="OI27" s="877"/>
      <c r="OJ27" s="877"/>
      <c r="OK27" s="877"/>
      <c r="OL27" s="877"/>
      <c r="OM27" s="877"/>
      <c r="ON27" s="877"/>
      <c r="OO27" s="877"/>
      <c r="OP27" s="877"/>
      <c r="OQ27" s="877"/>
      <c r="OR27" s="877"/>
      <c r="OS27" s="877"/>
      <c r="OT27" s="877"/>
      <c r="OU27" s="877"/>
      <c r="OV27" s="877"/>
      <c r="OW27" s="877"/>
      <c r="OX27" s="877"/>
      <c r="OY27" s="877"/>
      <c r="OZ27" s="877"/>
      <c r="PA27" s="877"/>
      <c r="PB27" s="877"/>
      <c r="PC27" s="877"/>
      <c r="PD27" s="877"/>
      <c r="PE27" s="877"/>
      <c r="PF27" s="877"/>
      <c r="PG27" s="877"/>
      <c r="PH27" s="877"/>
      <c r="PI27" s="877"/>
      <c r="PJ27" s="877"/>
      <c r="PK27" s="877"/>
      <c r="PL27" s="877"/>
      <c r="PM27" s="877"/>
      <c r="PN27" s="877"/>
      <c r="PO27" s="877"/>
      <c r="PP27" s="877"/>
      <c r="PQ27" s="877"/>
      <c r="PR27" s="877"/>
      <c r="PS27" s="877"/>
      <c r="PT27" s="877"/>
      <c r="PU27" s="877"/>
      <c r="PV27" s="877"/>
      <c r="PW27" s="877"/>
      <c r="PX27" s="877"/>
      <c r="PY27" s="877"/>
      <c r="PZ27" s="877"/>
      <c r="QA27" s="877"/>
      <c r="QB27" s="877"/>
      <c r="QC27" s="877"/>
      <c r="QD27" s="877"/>
      <c r="QE27" s="877"/>
      <c r="QF27" s="877"/>
      <c r="QG27" s="877"/>
      <c r="QH27" s="877"/>
      <c r="QI27" s="877"/>
      <c r="QJ27" s="877"/>
      <c r="QK27" s="877"/>
      <c r="QL27" s="877"/>
      <c r="QM27" s="877"/>
      <c r="QN27" s="877"/>
      <c r="QO27" s="877"/>
      <c r="QP27" s="877"/>
      <c r="QQ27" s="877"/>
      <c r="QR27" s="877"/>
      <c r="QS27" s="877"/>
      <c r="QT27" s="877"/>
      <c r="QU27" s="877"/>
      <c r="QV27" s="877"/>
      <c r="QW27" s="877"/>
      <c r="QX27" s="877"/>
      <c r="QY27" s="877"/>
      <c r="QZ27" s="877"/>
      <c r="RA27" s="877"/>
      <c r="RB27" s="877"/>
      <c r="RC27" s="877"/>
      <c r="RD27" s="877"/>
      <c r="RE27" s="877"/>
      <c r="RF27" s="877"/>
      <c r="RG27" s="877"/>
      <c r="RH27" s="877"/>
      <c r="RI27" s="877"/>
      <c r="RJ27" s="877"/>
      <c r="RK27" s="877"/>
      <c r="RL27" s="877"/>
      <c r="RM27" s="877"/>
      <c r="RN27" s="877"/>
      <c r="RO27" s="877"/>
      <c r="RP27" s="877"/>
      <c r="RQ27" s="877"/>
      <c r="RR27" s="877"/>
      <c r="RS27" s="877"/>
      <c r="RT27" s="877"/>
      <c r="RU27" s="877"/>
      <c r="RV27" s="877"/>
      <c r="RW27" s="877"/>
      <c r="RX27" s="877"/>
      <c r="RY27" s="877"/>
      <c r="RZ27" s="877"/>
      <c r="SA27" s="877"/>
      <c r="SB27" s="877"/>
      <c r="SC27" s="877"/>
      <c r="SD27" s="877"/>
      <c r="SE27" s="877"/>
      <c r="SF27" s="877"/>
      <c r="SG27" s="877"/>
      <c r="SH27" s="877"/>
      <c r="SI27" s="877"/>
      <c r="SJ27" s="877"/>
      <c r="SK27" s="877"/>
      <c r="SL27" s="877"/>
      <c r="SM27" s="877"/>
      <c r="SN27" s="877"/>
      <c r="SO27" s="877"/>
      <c r="SP27" s="877"/>
      <c r="SQ27" s="877"/>
      <c r="SR27" s="877"/>
      <c r="SS27" s="877"/>
      <c r="ST27" s="877"/>
      <c r="SU27" s="877"/>
      <c r="SV27" s="877"/>
      <c r="SW27" s="877"/>
      <c r="SX27" s="877"/>
      <c r="SY27" s="877"/>
      <c r="SZ27" s="877"/>
      <c r="TA27" s="877"/>
      <c r="TB27" s="877"/>
      <c r="TC27" s="877"/>
      <c r="TD27" s="877"/>
      <c r="TE27" s="877"/>
      <c r="TF27" s="877"/>
      <c r="TG27" s="877"/>
      <c r="TH27" s="877"/>
      <c r="TI27" s="877"/>
      <c r="TJ27" s="877"/>
      <c r="TK27" s="877"/>
      <c r="TL27" s="877"/>
      <c r="TM27" s="877"/>
      <c r="TN27" s="877"/>
      <c r="TO27" s="877"/>
      <c r="TP27" s="877"/>
      <c r="TQ27" s="877"/>
      <c r="TR27" s="877"/>
      <c r="TS27" s="877"/>
      <c r="TT27" s="877"/>
      <c r="TU27" s="877"/>
      <c r="TV27" s="877"/>
      <c r="TW27" s="877"/>
      <c r="TX27" s="877"/>
      <c r="TY27" s="877"/>
      <c r="TZ27" s="877"/>
      <c r="UA27" s="877"/>
      <c r="UB27" s="877"/>
      <c r="UC27" s="877"/>
      <c r="UD27" s="877"/>
      <c r="UE27" s="877"/>
      <c r="UF27" s="877"/>
      <c r="UG27" s="877"/>
      <c r="UH27" s="877"/>
      <c r="UI27" s="877"/>
      <c r="UJ27" s="877"/>
      <c r="UK27" s="877"/>
      <c r="UL27" s="877"/>
      <c r="UM27" s="877"/>
      <c r="UN27" s="877"/>
      <c r="UO27" s="877"/>
      <c r="UP27" s="877"/>
      <c r="UQ27" s="877"/>
      <c r="UR27" s="877"/>
      <c r="US27" s="877"/>
      <c r="UT27" s="877"/>
      <c r="UU27" s="877"/>
      <c r="UV27" s="877"/>
      <c r="UW27" s="877"/>
      <c r="UX27" s="877"/>
      <c r="UY27" s="877"/>
      <c r="UZ27" s="877"/>
      <c r="VA27" s="877"/>
      <c r="VB27" s="877"/>
      <c r="VC27" s="877"/>
      <c r="VD27" s="877"/>
      <c r="VE27" s="877"/>
      <c r="VF27" s="877"/>
      <c r="VG27" s="877"/>
      <c r="VH27" s="877"/>
      <c r="VI27" s="877"/>
      <c r="VJ27" s="877"/>
      <c r="VK27" s="877"/>
      <c r="VL27" s="877"/>
      <c r="VM27" s="877"/>
      <c r="VN27" s="877"/>
      <c r="VO27" s="877"/>
      <c r="VP27" s="877"/>
      <c r="VQ27" s="877"/>
      <c r="VR27" s="877"/>
      <c r="VS27" s="877"/>
      <c r="VT27" s="877"/>
      <c r="VU27" s="877"/>
      <c r="VV27" s="877"/>
      <c r="VW27" s="877"/>
      <c r="VX27" s="877"/>
      <c r="VY27" s="877"/>
      <c r="VZ27" s="877"/>
      <c r="WA27" s="877"/>
      <c r="WB27" s="877"/>
      <c r="WC27" s="877"/>
      <c r="WD27" s="877"/>
      <c r="WE27" s="877"/>
      <c r="WF27" s="877"/>
      <c r="WG27" s="877"/>
      <c r="WH27" s="877"/>
      <c r="WI27" s="877"/>
      <c r="WJ27" s="877"/>
      <c r="WK27" s="877"/>
      <c r="WL27" s="877"/>
      <c r="WM27" s="877"/>
      <c r="WN27" s="877"/>
      <c r="WO27" s="877"/>
      <c r="WP27" s="877"/>
      <c r="WQ27" s="877"/>
      <c r="WR27" s="877"/>
      <c r="WS27" s="877"/>
      <c r="WT27" s="877"/>
      <c r="WU27" s="877"/>
      <c r="WV27" s="877"/>
      <c r="WW27" s="877"/>
      <c r="WX27" s="877"/>
      <c r="WY27" s="877"/>
      <c r="WZ27" s="877"/>
      <c r="XA27" s="877"/>
      <c r="XB27" s="877"/>
      <c r="XC27" s="877"/>
      <c r="XD27" s="877"/>
      <c r="XE27" s="877"/>
      <c r="XF27" s="877"/>
      <c r="XG27" s="877"/>
      <c r="XH27" s="877"/>
      <c r="XI27" s="877"/>
      <c r="XJ27" s="877"/>
      <c r="XK27" s="877"/>
      <c r="XL27" s="877"/>
      <c r="XM27" s="877"/>
      <c r="XN27" s="877"/>
      <c r="XO27" s="877"/>
      <c r="XP27" s="877"/>
      <c r="XQ27" s="877"/>
      <c r="XR27" s="877"/>
      <c r="XS27" s="877"/>
      <c r="XT27" s="877"/>
      <c r="XU27" s="877"/>
      <c r="XV27" s="877"/>
      <c r="XW27" s="877"/>
      <c r="XX27" s="877"/>
      <c r="XY27" s="877"/>
      <c r="XZ27" s="877"/>
      <c r="YA27" s="877"/>
      <c r="YB27" s="877"/>
      <c r="YC27" s="877"/>
      <c r="YD27" s="877"/>
      <c r="YE27" s="877"/>
      <c r="YF27" s="877"/>
      <c r="YG27" s="877"/>
      <c r="YH27" s="877"/>
      <c r="YI27" s="877"/>
      <c r="YJ27" s="877"/>
      <c r="YK27" s="877"/>
      <c r="YL27" s="877"/>
      <c r="YM27" s="877"/>
      <c r="YN27" s="877"/>
      <c r="YO27" s="877"/>
      <c r="YP27" s="877"/>
      <c r="YQ27" s="877"/>
      <c r="YR27" s="877"/>
      <c r="YS27" s="877"/>
      <c r="YT27" s="877"/>
      <c r="YU27" s="877"/>
      <c r="YV27" s="877"/>
      <c r="YW27" s="877"/>
      <c r="YX27" s="877"/>
      <c r="YY27" s="877"/>
      <c r="YZ27" s="877"/>
      <c r="ZA27" s="877"/>
      <c r="ZB27" s="877"/>
      <c r="ZC27" s="877"/>
      <c r="ZD27" s="877"/>
      <c r="ZE27" s="877"/>
      <c r="ZF27" s="877"/>
      <c r="ZG27" s="877"/>
      <c r="ZH27" s="877"/>
      <c r="ZI27" s="877"/>
      <c r="ZJ27" s="877"/>
      <c r="ZK27" s="877"/>
      <c r="ZL27" s="877"/>
      <c r="ZM27" s="877"/>
      <c r="ZN27" s="877"/>
      <c r="ZO27" s="877"/>
      <c r="ZP27" s="877"/>
      <c r="ZQ27" s="877"/>
      <c r="ZR27" s="877"/>
      <c r="ZS27" s="877"/>
      <c r="ZT27" s="877"/>
      <c r="ZU27" s="877"/>
      <c r="ZV27" s="877"/>
      <c r="ZW27" s="877"/>
      <c r="ZX27" s="877"/>
      <c r="ZY27" s="877"/>
      <c r="ZZ27" s="877"/>
      <c r="AAA27" s="877"/>
      <c r="AAB27" s="877"/>
      <c r="AAC27" s="877"/>
      <c r="AAD27" s="877"/>
      <c r="AAE27" s="877"/>
      <c r="AAF27" s="877"/>
      <c r="AAG27" s="877"/>
      <c r="AAH27" s="877"/>
      <c r="AAI27" s="877"/>
      <c r="AAJ27" s="877"/>
      <c r="AAK27" s="877"/>
      <c r="AAL27" s="877"/>
      <c r="AAM27" s="877"/>
      <c r="AAN27" s="877"/>
      <c r="AAO27" s="877"/>
      <c r="AAP27" s="877"/>
      <c r="AAQ27" s="877"/>
      <c r="AAR27" s="877"/>
      <c r="AAS27" s="877"/>
      <c r="AAT27" s="877"/>
      <c r="AAU27" s="877"/>
      <c r="AAV27" s="877"/>
      <c r="AAW27" s="877"/>
      <c r="AAX27" s="877"/>
      <c r="AAY27" s="877"/>
      <c r="AAZ27" s="877"/>
      <c r="ABA27" s="877"/>
      <c r="ABB27" s="877"/>
      <c r="ABC27" s="877"/>
      <c r="ABD27" s="877"/>
      <c r="ABE27" s="877"/>
      <c r="ABF27" s="877"/>
      <c r="ABG27" s="877"/>
      <c r="ABH27" s="877"/>
      <c r="ABI27" s="877"/>
      <c r="ABJ27" s="877"/>
      <c r="ABK27" s="877"/>
      <c r="ABL27" s="877"/>
      <c r="ABM27" s="877"/>
      <c r="ABN27" s="877"/>
      <c r="ABO27" s="877"/>
      <c r="ABP27" s="877"/>
      <c r="ABQ27" s="877"/>
      <c r="ABR27" s="877"/>
      <c r="ABS27" s="877"/>
      <c r="ABT27" s="877"/>
      <c r="ABU27" s="877"/>
      <c r="ABV27" s="877"/>
      <c r="ABW27" s="877"/>
      <c r="ABX27" s="877"/>
      <c r="ABY27" s="877"/>
      <c r="ABZ27" s="877"/>
      <c r="ACA27" s="877"/>
      <c r="ACB27" s="877"/>
      <c r="ACC27" s="877"/>
      <c r="ACD27" s="877"/>
      <c r="ACE27" s="877"/>
      <c r="ACF27" s="877"/>
      <c r="ACG27" s="877"/>
      <c r="ACH27" s="877"/>
      <c r="ACI27" s="877"/>
      <c r="ACJ27" s="877"/>
      <c r="ACK27" s="877"/>
      <c r="ACL27" s="877"/>
      <c r="ACM27" s="877"/>
      <c r="ACN27" s="877"/>
      <c r="ACO27" s="877"/>
      <c r="ACP27" s="877"/>
      <c r="ACQ27" s="877"/>
      <c r="ACR27" s="877"/>
      <c r="ACS27" s="877"/>
      <c r="ACT27" s="877"/>
      <c r="ACU27" s="877"/>
      <c r="ACV27" s="877"/>
      <c r="ACW27" s="877"/>
      <c r="ACX27" s="877"/>
      <c r="ACY27" s="877"/>
      <c r="ACZ27" s="877"/>
      <c r="ADA27" s="877"/>
      <c r="ADB27" s="877"/>
      <c r="ADC27" s="877"/>
      <c r="ADD27" s="877"/>
      <c r="ADE27" s="877"/>
      <c r="ADF27" s="877"/>
      <c r="ADG27" s="877"/>
      <c r="ADH27" s="877"/>
      <c r="ADI27" s="877"/>
      <c r="ADJ27" s="877"/>
      <c r="ADK27" s="877"/>
      <c r="ADL27" s="877"/>
      <c r="ADM27" s="877"/>
      <c r="ADN27" s="877"/>
      <c r="ADO27" s="877"/>
      <c r="ADP27" s="877"/>
      <c r="ADQ27" s="877"/>
      <c r="ADR27" s="877"/>
      <c r="ADS27" s="877"/>
      <c r="ADT27" s="877"/>
      <c r="ADU27" s="877"/>
      <c r="ADV27" s="877"/>
      <c r="ADW27" s="877"/>
      <c r="ADX27" s="877"/>
      <c r="ADY27" s="877"/>
      <c r="ADZ27" s="877"/>
      <c r="AEA27" s="877"/>
      <c r="AEB27" s="877"/>
      <c r="AEC27" s="877"/>
      <c r="AED27" s="877"/>
      <c r="AEE27" s="877"/>
      <c r="AEF27" s="877"/>
      <c r="AEG27" s="877"/>
      <c r="AEH27" s="877"/>
      <c r="AEI27" s="877"/>
      <c r="AEJ27" s="877"/>
      <c r="AEK27" s="877"/>
      <c r="AEL27" s="877"/>
      <c r="AEM27" s="877"/>
      <c r="AEN27" s="877"/>
      <c r="AEO27" s="877"/>
      <c r="AEP27" s="877"/>
      <c r="AEQ27" s="877"/>
      <c r="AER27" s="877"/>
      <c r="AES27" s="877"/>
      <c r="AET27" s="877"/>
      <c r="AEU27" s="877"/>
      <c r="AEV27" s="877"/>
      <c r="AEW27" s="877"/>
      <c r="AEX27" s="877"/>
      <c r="AEY27" s="877"/>
      <c r="AEZ27" s="877"/>
      <c r="AFA27" s="877"/>
      <c r="AFB27" s="877"/>
      <c r="AFC27" s="877"/>
      <c r="AFD27" s="877"/>
      <c r="AFE27" s="877"/>
      <c r="AFF27" s="877"/>
      <c r="AFG27" s="877"/>
      <c r="AFH27" s="877"/>
      <c r="AFI27" s="877"/>
      <c r="AFJ27" s="877"/>
      <c r="AFK27" s="877"/>
      <c r="AFL27" s="877"/>
      <c r="AFM27" s="877"/>
      <c r="AFN27" s="877"/>
      <c r="AFO27" s="877"/>
      <c r="AFP27" s="877"/>
      <c r="AFQ27" s="877"/>
      <c r="AFR27" s="877"/>
      <c r="AFS27" s="877"/>
      <c r="AFT27" s="877"/>
      <c r="AFU27" s="877"/>
      <c r="AFV27" s="877"/>
      <c r="AFW27" s="877"/>
      <c r="AFX27" s="877"/>
      <c r="AFY27" s="877"/>
      <c r="AFZ27" s="877"/>
      <c r="AGA27" s="877"/>
      <c r="AGB27" s="877"/>
      <c r="AGC27" s="877"/>
      <c r="AGD27" s="877"/>
      <c r="AGE27" s="877"/>
      <c r="AGF27" s="877"/>
      <c r="AGG27" s="877"/>
      <c r="AGH27" s="877"/>
      <c r="AGI27" s="877"/>
      <c r="AGJ27" s="877"/>
      <c r="AGK27" s="877"/>
      <c r="AGL27" s="877"/>
      <c r="AGM27" s="877"/>
      <c r="AGN27" s="877"/>
      <c r="AGO27" s="877"/>
      <c r="AGP27" s="877"/>
      <c r="AGQ27" s="877"/>
      <c r="AGR27" s="877"/>
      <c r="AGS27" s="877"/>
      <c r="AGT27" s="877"/>
      <c r="AGU27" s="877"/>
      <c r="AGV27" s="877"/>
      <c r="AGW27" s="877"/>
      <c r="AGX27" s="877"/>
      <c r="AGY27" s="877"/>
      <c r="AGZ27" s="877"/>
      <c r="AHA27" s="877"/>
      <c r="AHB27" s="877"/>
      <c r="AHC27" s="877"/>
      <c r="AHD27" s="877"/>
      <c r="AHE27" s="877"/>
      <c r="AHF27" s="877"/>
      <c r="AHG27" s="877"/>
      <c r="AHH27" s="877"/>
      <c r="AHI27" s="877"/>
      <c r="AHJ27" s="877"/>
      <c r="AHK27" s="877"/>
      <c r="AHL27" s="877"/>
      <c r="AHM27" s="877"/>
      <c r="AHN27" s="877"/>
      <c r="AHO27" s="877"/>
      <c r="AHP27" s="877"/>
      <c r="AHQ27" s="877"/>
      <c r="AHR27" s="877"/>
      <c r="AHS27" s="877"/>
      <c r="AHT27" s="877"/>
      <c r="AHU27" s="877"/>
      <c r="AHV27" s="877"/>
      <c r="AHW27" s="877"/>
      <c r="AHX27" s="877"/>
      <c r="AHY27" s="877"/>
      <c r="AHZ27" s="877"/>
      <c r="AIA27" s="877"/>
      <c r="AIB27" s="877"/>
      <c r="AIC27" s="877"/>
      <c r="AID27" s="877"/>
      <c r="AIE27" s="877"/>
      <c r="AIF27" s="877"/>
      <c r="AIG27" s="877"/>
      <c r="AIH27" s="877"/>
      <c r="AII27" s="877"/>
      <c r="AIJ27" s="877"/>
      <c r="AIK27" s="877"/>
      <c r="AIL27" s="877"/>
      <c r="AIM27" s="877"/>
      <c r="AIN27" s="877"/>
      <c r="AIO27" s="877"/>
      <c r="AIP27" s="877"/>
      <c r="AIQ27" s="877"/>
      <c r="AIR27" s="877"/>
      <c r="AIS27" s="877"/>
      <c r="AIT27" s="877"/>
      <c r="AIU27" s="877"/>
      <c r="AIV27" s="877"/>
      <c r="AIW27" s="877"/>
      <c r="AIX27" s="877"/>
      <c r="AIY27" s="877"/>
      <c r="AIZ27" s="877"/>
      <c r="AJA27" s="877"/>
      <c r="AJB27" s="877"/>
      <c r="AJC27" s="877"/>
      <c r="AJD27" s="877"/>
      <c r="AJE27" s="877"/>
      <c r="AJF27" s="877"/>
      <c r="AJG27" s="877"/>
      <c r="AJH27" s="877"/>
      <c r="AJI27" s="877"/>
      <c r="AJJ27" s="877"/>
      <c r="AJK27" s="877"/>
      <c r="AJL27" s="877"/>
      <c r="AJM27" s="877"/>
      <c r="AJN27" s="877"/>
      <c r="AJO27" s="877"/>
      <c r="AJP27" s="877"/>
      <c r="AJQ27" s="877"/>
      <c r="AJR27" s="877"/>
      <c r="AJS27" s="877"/>
      <c r="AJT27" s="877"/>
      <c r="AJU27" s="877"/>
      <c r="AJV27" s="877"/>
      <c r="AJW27" s="877"/>
      <c r="AJX27" s="877"/>
      <c r="AJY27" s="877"/>
      <c r="AJZ27" s="877"/>
      <c r="AKA27" s="877"/>
      <c r="AKB27" s="877"/>
      <c r="AKC27" s="877"/>
      <c r="AKD27" s="877"/>
      <c r="AKE27" s="877"/>
      <c r="AKF27" s="877"/>
      <c r="AKG27" s="877"/>
      <c r="AKH27" s="877"/>
      <c r="AKI27" s="877"/>
      <c r="AKJ27" s="877"/>
      <c r="AKK27" s="877"/>
      <c r="AKL27" s="877"/>
      <c r="AKM27" s="877"/>
      <c r="AKN27" s="877"/>
      <c r="AKO27" s="877"/>
      <c r="AKP27" s="877"/>
      <c r="AKQ27" s="877"/>
      <c r="AKR27" s="877"/>
      <c r="AKS27" s="877"/>
      <c r="AKT27" s="877"/>
      <c r="AKU27" s="877"/>
      <c r="AKV27" s="877"/>
      <c r="AKW27" s="877"/>
      <c r="AKX27" s="877"/>
      <c r="AKY27" s="877"/>
      <c r="AKZ27" s="877"/>
      <c r="ALA27" s="877"/>
      <c r="ALB27" s="877"/>
      <c r="ALC27" s="877"/>
      <c r="ALD27" s="877"/>
      <c r="ALE27" s="877"/>
      <c r="ALF27" s="877"/>
      <c r="ALG27" s="877"/>
      <c r="ALH27" s="877"/>
      <c r="ALI27" s="877"/>
      <c r="ALJ27" s="877"/>
      <c r="ALK27" s="877"/>
      <c r="ALL27" s="877"/>
      <c r="ALM27" s="877"/>
      <c r="ALN27" s="877"/>
      <c r="ALO27" s="877"/>
      <c r="ALP27" s="877"/>
      <c r="ALQ27" s="877"/>
      <c r="ALR27" s="877"/>
      <c r="ALS27" s="877"/>
      <c r="ALT27" s="877"/>
      <c r="ALU27" s="877"/>
      <c r="ALV27" s="877"/>
      <c r="ALW27" s="877"/>
      <c r="ALX27" s="877"/>
      <c r="ALY27" s="877"/>
      <c r="ALZ27" s="877"/>
      <c r="AMA27" s="877"/>
      <c r="AMB27" s="877"/>
      <c r="AMC27" s="877"/>
      <c r="AMD27" s="877"/>
      <c r="AME27" s="877"/>
      <c r="AMF27" s="877"/>
      <c r="AMG27" s="877"/>
      <c r="AMH27" s="877"/>
      <c r="AMI27" s="877"/>
      <c r="AMJ27" s="877"/>
      <c r="AMK27" s="877"/>
      <c r="AML27" s="877"/>
      <c r="AMM27" s="877"/>
      <c r="AMN27" s="877"/>
      <c r="AMO27" s="877"/>
      <c r="AMP27" s="877"/>
      <c r="AMQ27" s="877"/>
      <c r="AMR27" s="877"/>
      <c r="AMS27" s="877"/>
      <c r="AMT27" s="877"/>
      <c r="AMU27" s="877"/>
      <c r="AMV27" s="877"/>
      <c r="AMW27" s="877"/>
      <c r="AMX27" s="877"/>
      <c r="AMY27" s="877"/>
      <c r="AMZ27" s="877"/>
      <c r="ANA27" s="877"/>
      <c r="ANB27" s="877"/>
      <c r="ANC27" s="877"/>
      <c r="AND27" s="877"/>
      <c r="ANE27" s="877"/>
      <c r="ANF27" s="877"/>
      <c r="ANG27" s="877"/>
      <c r="ANH27" s="877"/>
      <c r="ANI27" s="877"/>
      <c r="ANJ27" s="877"/>
      <c r="ANK27" s="877"/>
      <c r="ANL27" s="877"/>
      <c r="ANM27" s="877"/>
      <c r="ANN27" s="877"/>
      <c r="ANO27" s="877"/>
      <c r="ANP27" s="877"/>
      <c r="ANQ27" s="877"/>
      <c r="ANR27" s="877"/>
      <c r="ANS27" s="877"/>
      <c r="ANT27" s="877"/>
      <c r="ANU27" s="877"/>
      <c r="ANV27" s="877"/>
      <c r="ANW27" s="877"/>
      <c r="ANX27" s="877"/>
      <c r="ANY27" s="877"/>
      <c r="ANZ27" s="877"/>
      <c r="AOA27" s="877"/>
      <c r="AOB27" s="877"/>
      <c r="AOC27" s="877"/>
      <c r="AOD27" s="877"/>
      <c r="AOE27" s="877"/>
      <c r="AOF27" s="877"/>
      <c r="AOG27" s="877"/>
      <c r="AOH27" s="877"/>
      <c r="AOI27" s="877"/>
      <c r="AOJ27" s="877"/>
      <c r="AOK27" s="877"/>
      <c r="AOL27" s="877"/>
      <c r="AOM27" s="877"/>
      <c r="AON27" s="877"/>
      <c r="AOO27" s="877"/>
      <c r="AOP27" s="877"/>
      <c r="AOQ27" s="877"/>
      <c r="AOR27" s="877"/>
      <c r="AOS27" s="877"/>
      <c r="AOT27" s="877"/>
      <c r="AOU27" s="877"/>
      <c r="AOV27" s="877"/>
      <c r="AOW27" s="877"/>
      <c r="AOX27" s="877"/>
      <c r="AOY27" s="877"/>
      <c r="AOZ27" s="877"/>
      <c r="APA27" s="877"/>
      <c r="APB27" s="877"/>
      <c r="APC27" s="877"/>
      <c r="APD27" s="877"/>
      <c r="APE27" s="877"/>
      <c r="APF27" s="877"/>
      <c r="APG27" s="877"/>
      <c r="APH27" s="877"/>
      <c r="API27" s="877"/>
      <c r="APJ27" s="877"/>
      <c r="APK27" s="877"/>
      <c r="APL27" s="877"/>
      <c r="APM27" s="877"/>
      <c r="APN27" s="877"/>
      <c r="APO27" s="877"/>
      <c r="APP27" s="877"/>
      <c r="APQ27" s="877"/>
      <c r="APR27" s="877"/>
      <c r="APS27" s="877"/>
      <c r="APT27" s="877"/>
      <c r="APU27" s="877"/>
      <c r="APV27" s="877"/>
      <c r="APW27" s="877"/>
      <c r="APX27" s="877"/>
      <c r="APY27" s="877"/>
      <c r="APZ27" s="877"/>
      <c r="AQA27" s="877"/>
      <c r="AQB27" s="877"/>
      <c r="AQC27" s="877"/>
      <c r="AQD27" s="877"/>
      <c r="AQE27" s="877"/>
      <c r="AQF27" s="877"/>
      <c r="AQG27" s="877"/>
      <c r="AQH27" s="877"/>
      <c r="AQI27" s="877"/>
      <c r="AQJ27" s="877"/>
      <c r="AQK27" s="877"/>
      <c r="AQL27" s="877"/>
      <c r="AQM27" s="877"/>
      <c r="AQN27" s="877"/>
      <c r="AQO27" s="877"/>
      <c r="AQP27" s="877"/>
      <c r="AQQ27" s="877"/>
      <c r="AQR27" s="877"/>
      <c r="AQS27" s="877"/>
      <c r="AQT27" s="877"/>
      <c r="AQU27" s="877"/>
      <c r="AQV27" s="877"/>
      <c r="AQW27" s="877"/>
      <c r="AQX27" s="877"/>
      <c r="AQY27" s="877"/>
      <c r="AQZ27" s="877"/>
      <c r="ARA27" s="877"/>
      <c r="ARB27" s="877"/>
      <c r="ARC27" s="877"/>
      <c r="ARD27" s="877"/>
      <c r="ARE27" s="877"/>
      <c r="ARF27" s="877"/>
      <c r="ARG27" s="877"/>
      <c r="ARH27" s="877"/>
      <c r="ARI27" s="877"/>
      <c r="ARJ27" s="877"/>
      <c r="ARK27" s="877"/>
      <c r="ARL27" s="877"/>
      <c r="ARM27" s="877"/>
      <c r="ARN27" s="877"/>
      <c r="ARO27" s="877"/>
      <c r="ARP27" s="877"/>
      <c r="ARQ27" s="877"/>
      <c r="ARR27" s="877"/>
      <c r="ARS27" s="877"/>
      <c r="ART27" s="877"/>
      <c r="ARU27" s="877"/>
      <c r="ARV27" s="877"/>
      <c r="ARW27" s="877"/>
      <c r="ARX27" s="877"/>
      <c r="ARY27" s="877"/>
      <c r="ARZ27" s="877"/>
      <c r="ASA27" s="877"/>
      <c r="ASB27" s="877"/>
      <c r="ASC27" s="877"/>
      <c r="ASD27" s="877"/>
      <c r="ASE27" s="877"/>
      <c r="ASF27" s="877"/>
      <c r="ASG27" s="877"/>
      <c r="ASH27" s="877"/>
      <c r="ASI27" s="877"/>
      <c r="ASJ27" s="877"/>
      <c r="ASK27" s="877"/>
      <c r="ASL27" s="877"/>
      <c r="ASM27" s="877"/>
      <c r="ASN27" s="877"/>
      <c r="ASO27" s="877"/>
      <c r="ASP27" s="877"/>
      <c r="ASQ27" s="877"/>
      <c r="ASR27" s="877"/>
      <c r="ASS27" s="877"/>
      <c r="AST27" s="877"/>
      <c r="ASU27" s="877"/>
      <c r="ASV27" s="877"/>
      <c r="ASW27" s="877"/>
      <c r="ASX27" s="877"/>
      <c r="ASY27" s="877"/>
      <c r="ASZ27" s="877"/>
      <c r="ATA27" s="877"/>
      <c r="ATB27" s="877"/>
      <c r="ATC27" s="877"/>
      <c r="ATD27" s="877"/>
      <c r="ATE27" s="877"/>
      <c r="ATF27" s="877"/>
      <c r="ATG27" s="877"/>
      <c r="ATH27" s="877"/>
      <c r="ATI27" s="877"/>
      <c r="ATJ27" s="877"/>
      <c r="ATK27" s="877"/>
      <c r="ATL27" s="877"/>
      <c r="ATM27" s="877"/>
      <c r="ATN27" s="877"/>
      <c r="ATO27" s="877"/>
      <c r="ATP27" s="877"/>
      <c r="ATQ27" s="877"/>
      <c r="ATR27" s="877"/>
      <c r="ATS27" s="877"/>
      <c r="ATT27" s="877"/>
      <c r="ATU27" s="877"/>
      <c r="ATV27" s="877"/>
      <c r="ATW27" s="877"/>
      <c r="ATX27" s="877"/>
      <c r="ATY27" s="877"/>
      <c r="ATZ27" s="877"/>
      <c r="AUA27" s="877"/>
      <c r="AUB27" s="877"/>
      <c r="AUC27" s="877"/>
      <c r="AUD27" s="877"/>
      <c r="AUE27" s="877"/>
      <c r="AUF27" s="877"/>
      <c r="AUG27" s="877"/>
      <c r="AUH27" s="877"/>
      <c r="AUI27" s="877"/>
      <c r="AUJ27" s="877"/>
      <c r="AUK27" s="877"/>
      <c r="AUL27" s="877"/>
      <c r="AUM27" s="877"/>
      <c r="AUN27" s="877"/>
      <c r="AUO27" s="877"/>
      <c r="AUP27" s="877"/>
      <c r="AUQ27" s="877"/>
      <c r="AUR27" s="877"/>
      <c r="AUS27" s="877"/>
      <c r="AUT27" s="877"/>
      <c r="AUU27" s="877"/>
      <c r="AUV27" s="877"/>
      <c r="AUW27" s="877"/>
      <c r="AUX27" s="877"/>
      <c r="AUY27" s="877"/>
      <c r="AUZ27" s="877"/>
      <c r="AVA27" s="877"/>
      <c r="AVB27" s="877"/>
      <c r="AVC27" s="877"/>
      <c r="AVD27" s="877"/>
      <c r="AVE27" s="877"/>
      <c r="AVF27" s="877"/>
      <c r="AVG27" s="877"/>
      <c r="AVH27" s="877"/>
      <c r="AVI27" s="877"/>
      <c r="AVJ27" s="877"/>
      <c r="AVK27" s="877"/>
      <c r="AVL27" s="877"/>
      <c r="AVM27" s="877"/>
      <c r="AVN27" s="877"/>
      <c r="AVO27" s="877"/>
      <c r="AVP27" s="877"/>
      <c r="AVQ27" s="877"/>
      <c r="AVR27" s="877"/>
      <c r="AVS27" s="877"/>
      <c r="AVT27" s="877"/>
      <c r="AVU27" s="877"/>
      <c r="AVV27" s="877"/>
      <c r="AVW27" s="877"/>
      <c r="AVX27" s="877"/>
      <c r="AVY27" s="877"/>
      <c r="AVZ27" s="877"/>
      <c r="AWA27" s="877"/>
      <c r="AWB27" s="877"/>
      <c r="AWC27" s="877"/>
      <c r="AWD27" s="877"/>
      <c r="AWE27" s="877"/>
      <c r="AWF27" s="877"/>
      <c r="AWG27" s="877"/>
      <c r="AWH27" s="877"/>
      <c r="AWI27" s="877"/>
      <c r="AWJ27" s="877"/>
      <c r="AWK27" s="877"/>
      <c r="AWL27" s="877"/>
      <c r="AWM27" s="877"/>
      <c r="AWN27" s="877"/>
      <c r="AWO27" s="877"/>
      <c r="AWP27" s="877"/>
      <c r="AWQ27" s="877"/>
      <c r="AWR27" s="877"/>
      <c r="AWS27" s="877"/>
      <c r="AWT27" s="877"/>
      <c r="AWU27" s="877"/>
      <c r="AWV27" s="877"/>
      <c r="AWW27" s="877"/>
      <c r="AWX27" s="877"/>
      <c r="AWY27" s="877"/>
      <c r="AWZ27" s="877"/>
      <c r="AXA27" s="877"/>
      <c r="AXB27" s="877"/>
      <c r="AXC27" s="877"/>
      <c r="AXD27" s="877"/>
      <c r="AXE27" s="877"/>
      <c r="AXF27" s="877"/>
      <c r="AXG27" s="877"/>
      <c r="AXH27" s="877"/>
      <c r="AXI27" s="877"/>
      <c r="AXJ27" s="877"/>
      <c r="AXK27" s="877"/>
      <c r="AXL27" s="877"/>
      <c r="AXM27" s="877"/>
      <c r="AXN27" s="877"/>
      <c r="AXO27" s="877"/>
      <c r="AXP27" s="877"/>
      <c r="AXQ27" s="877"/>
      <c r="AXR27" s="877"/>
      <c r="AXS27" s="877"/>
      <c r="AXT27" s="877"/>
      <c r="AXU27" s="877"/>
      <c r="AXV27" s="877"/>
      <c r="AXW27" s="877"/>
      <c r="AXX27" s="877"/>
      <c r="AXY27" s="877"/>
      <c r="AXZ27" s="877"/>
      <c r="AYA27" s="877"/>
      <c r="AYB27" s="877"/>
      <c r="AYC27" s="877"/>
      <c r="AYD27" s="877"/>
      <c r="AYE27" s="877"/>
      <c r="AYF27" s="877"/>
      <c r="AYG27" s="877"/>
      <c r="AYH27" s="877"/>
      <c r="AYI27" s="877"/>
      <c r="AYJ27" s="877"/>
      <c r="AYK27" s="877"/>
      <c r="AYL27" s="877"/>
      <c r="AYM27" s="877"/>
      <c r="AYN27" s="877"/>
      <c r="AYO27" s="877"/>
      <c r="AYP27" s="877"/>
      <c r="AYQ27" s="877"/>
      <c r="AYR27" s="877"/>
      <c r="AYS27" s="877"/>
      <c r="AYT27" s="877"/>
      <c r="AYU27" s="877"/>
      <c r="AYV27" s="877"/>
      <c r="AYW27" s="877"/>
      <c r="AYX27" s="877"/>
      <c r="AYY27" s="877"/>
      <c r="AYZ27" s="877"/>
      <c r="AZA27" s="877"/>
      <c r="AZB27" s="877"/>
      <c r="AZC27" s="877"/>
      <c r="AZD27" s="877"/>
      <c r="AZE27" s="877"/>
      <c r="AZF27" s="877"/>
      <c r="AZG27" s="877"/>
      <c r="AZH27" s="877"/>
      <c r="AZI27" s="877"/>
      <c r="AZJ27" s="877"/>
      <c r="AZK27" s="877"/>
      <c r="AZL27" s="877"/>
      <c r="AZM27" s="877"/>
      <c r="AZN27" s="877"/>
      <c r="AZO27" s="877"/>
      <c r="AZP27" s="877"/>
      <c r="AZQ27" s="877"/>
      <c r="AZR27" s="877"/>
      <c r="AZS27" s="877"/>
      <c r="AZT27" s="877"/>
      <c r="AZU27" s="877"/>
      <c r="AZV27" s="877"/>
      <c r="AZW27" s="877"/>
      <c r="AZX27" s="877"/>
      <c r="AZY27" s="877"/>
      <c r="AZZ27" s="877"/>
      <c r="BAA27" s="877"/>
      <c r="BAB27" s="877"/>
      <c r="BAC27" s="877"/>
      <c r="BAD27" s="877"/>
      <c r="BAE27" s="877"/>
      <c r="BAF27" s="877"/>
      <c r="BAG27" s="877"/>
      <c r="BAH27" s="877"/>
      <c r="BAI27" s="877"/>
      <c r="BAJ27" s="877"/>
      <c r="BAK27" s="877"/>
      <c r="BAL27" s="877"/>
      <c r="BAM27" s="877"/>
      <c r="BAN27" s="877"/>
      <c r="BAO27" s="877"/>
      <c r="BAP27" s="877"/>
      <c r="BAQ27" s="877"/>
      <c r="BAR27" s="877"/>
      <c r="BAS27" s="877"/>
      <c r="BAT27" s="877"/>
      <c r="BAU27" s="877"/>
      <c r="BAV27" s="877"/>
      <c r="BAW27" s="877"/>
      <c r="BAX27" s="877"/>
      <c r="BAY27" s="877"/>
      <c r="BAZ27" s="877"/>
      <c r="BBA27" s="877"/>
      <c r="BBB27" s="877"/>
      <c r="BBC27" s="877"/>
      <c r="BBD27" s="877"/>
      <c r="BBE27" s="877"/>
      <c r="BBF27" s="877"/>
      <c r="BBG27" s="877"/>
      <c r="BBH27" s="877"/>
      <c r="BBI27" s="877"/>
      <c r="BBJ27" s="877"/>
      <c r="BBK27" s="877"/>
      <c r="BBL27" s="877"/>
      <c r="BBM27" s="877"/>
      <c r="BBN27" s="877"/>
      <c r="BBO27" s="877"/>
      <c r="BBP27" s="877"/>
      <c r="BBQ27" s="877"/>
      <c r="BBR27" s="877"/>
      <c r="BBS27" s="877"/>
      <c r="BBT27" s="877"/>
      <c r="BBU27" s="877"/>
      <c r="BBV27" s="877"/>
      <c r="BBW27" s="877"/>
      <c r="BBX27" s="877"/>
      <c r="BBY27" s="877"/>
      <c r="BBZ27" s="877"/>
      <c r="BCA27" s="877"/>
      <c r="BCB27" s="877"/>
      <c r="BCC27" s="877"/>
      <c r="BCD27" s="877"/>
      <c r="BCE27" s="877"/>
      <c r="BCF27" s="877"/>
      <c r="BCG27" s="877"/>
      <c r="BCH27" s="877"/>
      <c r="BCI27" s="877"/>
      <c r="BCJ27" s="877"/>
      <c r="BCK27" s="877"/>
      <c r="BCL27" s="877"/>
      <c r="BCM27" s="877"/>
      <c r="BCN27" s="877"/>
      <c r="BCO27" s="877"/>
      <c r="BCP27" s="877"/>
      <c r="BCQ27" s="877"/>
      <c r="BCR27" s="877"/>
      <c r="BCS27" s="877"/>
      <c r="BCT27" s="877"/>
      <c r="BCU27" s="877"/>
      <c r="BCV27" s="877"/>
      <c r="BCW27" s="877"/>
      <c r="BCX27" s="877"/>
      <c r="BCY27" s="877"/>
      <c r="BCZ27" s="877"/>
      <c r="BDA27" s="877"/>
      <c r="BDB27" s="877"/>
      <c r="BDC27" s="877"/>
      <c r="BDD27" s="877"/>
      <c r="BDE27" s="877"/>
      <c r="BDF27" s="877"/>
      <c r="BDG27" s="877"/>
      <c r="BDH27" s="877"/>
      <c r="BDI27" s="877"/>
      <c r="BDJ27" s="877"/>
      <c r="BDK27" s="877"/>
      <c r="BDL27" s="877"/>
      <c r="BDM27" s="877"/>
      <c r="BDN27" s="877"/>
      <c r="BDO27" s="877"/>
      <c r="BDP27" s="877"/>
      <c r="BDQ27" s="877"/>
      <c r="BDR27" s="877"/>
      <c r="BDS27" s="877"/>
      <c r="BDT27" s="877"/>
      <c r="BDU27" s="877"/>
      <c r="BDV27" s="877"/>
      <c r="BDW27" s="877"/>
      <c r="BDX27" s="877"/>
      <c r="BDY27" s="877"/>
      <c r="BDZ27" s="877"/>
      <c r="BEA27" s="877"/>
      <c r="BEB27" s="877"/>
      <c r="BEC27" s="877"/>
      <c r="BED27" s="877"/>
      <c r="BEE27" s="877"/>
      <c r="BEF27" s="877"/>
      <c r="BEG27" s="877"/>
      <c r="BEH27" s="877"/>
      <c r="BEI27" s="877"/>
      <c r="BEJ27" s="877"/>
      <c r="BEK27" s="877"/>
      <c r="BEL27" s="877"/>
      <c r="BEM27" s="877"/>
      <c r="BEN27" s="877"/>
      <c r="BEO27" s="877"/>
      <c r="BEP27" s="877"/>
      <c r="BEQ27" s="877"/>
      <c r="BER27" s="877"/>
      <c r="BES27" s="877"/>
      <c r="BET27" s="877"/>
      <c r="BEU27" s="877"/>
      <c r="BEV27" s="877"/>
      <c r="BEW27" s="877"/>
      <c r="BEX27" s="877"/>
      <c r="BEY27" s="877"/>
      <c r="BEZ27" s="877"/>
      <c r="BFA27" s="877"/>
      <c r="BFB27" s="877"/>
      <c r="BFC27" s="877"/>
      <c r="BFD27" s="877"/>
      <c r="BFE27" s="877"/>
      <c r="BFF27" s="877"/>
      <c r="BFG27" s="877"/>
      <c r="BFH27" s="877"/>
      <c r="BFI27" s="877"/>
      <c r="BFJ27" s="877"/>
      <c r="BFK27" s="877"/>
      <c r="BFL27" s="877"/>
      <c r="BFM27" s="877"/>
      <c r="BFN27" s="877"/>
      <c r="BFO27" s="877"/>
      <c r="BFP27" s="877"/>
      <c r="BFQ27" s="877"/>
      <c r="BFR27" s="877"/>
      <c r="BFS27" s="877"/>
      <c r="BFT27" s="877"/>
      <c r="BFU27" s="877"/>
      <c r="BFV27" s="877"/>
      <c r="BFW27" s="877"/>
      <c r="BFX27" s="877"/>
      <c r="BFY27" s="877"/>
      <c r="BFZ27" s="877"/>
      <c r="BGA27" s="877"/>
      <c r="BGB27" s="877"/>
      <c r="BGC27" s="877"/>
      <c r="BGD27" s="877"/>
      <c r="BGE27" s="877"/>
      <c r="BGF27" s="877"/>
      <c r="BGG27" s="877"/>
      <c r="BGH27" s="877"/>
      <c r="BGI27" s="877"/>
      <c r="BGJ27" s="877"/>
      <c r="BGK27" s="877"/>
      <c r="BGL27" s="877"/>
      <c r="BGM27" s="877"/>
      <c r="BGN27" s="877"/>
      <c r="BGO27" s="877"/>
      <c r="BGP27" s="877"/>
      <c r="BGQ27" s="877"/>
      <c r="BGR27" s="877"/>
      <c r="BGS27" s="877"/>
      <c r="BGT27" s="877"/>
      <c r="BGU27" s="877"/>
      <c r="BGV27" s="877"/>
      <c r="BGW27" s="877"/>
      <c r="BGX27" s="877"/>
      <c r="BGY27" s="877"/>
      <c r="BGZ27" s="877"/>
      <c r="BHA27" s="877"/>
      <c r="BHB27" s="877"/>
      <c r="BHC27" s="877"/>
      <c r="BHD27" s="877"/>
      <c r="BHE27" s="877"/>
      <c r="BHF27" s="877"/>
      <c r="BHG27" s="877"/>
      <c r="BHH27" s="877"/>
      <c r="BHI27" s="877"/>
      <c r="BHJ27" s="877"/>
      <c r="BHK27" s="877"/>
      <c r="BHL27" s="877"/>
      <c r="BHM27" s="877"/>
      <c r="BHN27" s="877"/>
      <c r="BHO27" s="877"/>
      <c r="BHP27" s="877"/>
      <c r="BHQ27" s="877"/>
      <c r="BHR27" s="877"/>
      <c r="BHS27" s="877"/>
      <c r="BHT27" s="877"/>
      <c r="BHU27" s="877"/>
      <c r="BHV27" s="877"/>
      <c r="BHW27" s="877"/>
      <c r="BHX27" s="877"/>
      <c r="BHY27" s="877"/>
      <c r="BHZ27" s="877"/>
      <c r="BIA27" s="877"/>
      <c r="BIB27" s="877"/>
      <c r="BIC27" s="877"/>
      <c r="BID27" s="877"/>
      <c r="BIE27" s="877"/>
      <c r="BIF27" s="877"/>
      <c r="BIG27" s="877"/>
      <c r="BIH27" s="877"/>
      <c r="BII27" s="877"/>
      <c r="BIJ27" s="877"/>
      <c r="BIK27" s="877"/>
      <c r="BIL27" s="877"/>
      <c r="BIM27" s="877"/>
      <c r="BIN27" s="877"/>
      <c r="BIO27" s="877"/>
      <c r="BIP27" s="877"/>
      <c r="BIQ27" s="877"/>
      <c r="BIR27" s="877"/>
      <c r="BIS27" s="877"/>
      <c r="BIT27" s="877"/>
      <c r="BIU27" s="877"/>
      <c r="BIV27" s="877"/>
      <c r="BIW27" s="877"/>
      <c r="BIX27" s="877"/>
      <c r="BIY27" s="877"/>
      <c r="BIZ27" s="877"/>
      <c r="BJA27" s="877"/>
      <c r="BJB27" s="877"/>
      <c r="BJC27" s="877"/>
      <c r="BJD27" s="877"/>
      <c r="BJE27" s="877"/>
      <c r="BJF27" s="877"/>
      <c r="BJG27" s="877"/>
      <c r="BJH27" s="877"/>
      <c r="BJI27" s="877"/>
      <c r="BJJ27" s="877"/>
      <c r="BJK27" s="877"/>
      <c r="BJL27" s="877"/>
      <c r="BJM27" s="877"/>
      <c r="BJN27" s="877"/>
      <c r="BJO27" s="877"/>
      <c r="BJP27" s="877"/>
      <c r="BJQ27" s="877"/>
      <c r="BJR27" s="877"/>
      <c r="BJS27" s="877"/>
      <c r="BJT27" s="877"/>
      <c r="BJU27" s="877"/>
      <c r="BJV27" s="877"/>
      <c r="BJW27" s="877"/>
      <c r="BJX27" s="877"/>
      <c r="BJY27" s="877"/>
      <c r="BJZ27" s="877"/>
      <c r="BKA27" s="877"/>
      <c r="BKB27" s="877"/>
      <c r="BKC27" s="877"/>
      <c r="BKD27" s="877"/>
      <c r="BKE27" s="877"/>
      <c r="BKF27" s="877"/>
      <c r="BKG27" s="877"/>
      <c r="BKH27" s="877"/>
      <c r="BKI27" s="877"/>
      <c r="BKJ27" s="877"/>
      <c r="BKK27" s="877"/>
      <c r="BKL27" s="877"/>
      <c r="BKM27" s="877"/>
      <c r="BKN27" s="877"/>
      <c r="BKO27" s="877"/>
      <c r="BKP27" s="877"/>
      <c r="BKQ27" s="877"/>
      <c r="BKR27" s="877"/>
      <c r="BKS27" s="877"/>
      <c r="BKT27" s="877"/>
      <c r="BKU27" s="877"/>
      <c r="BKV27" s="877"/>
      <c r="BKW27" s="877"/>
      <c r="BKX27" s="877"/>
      <c r="BKY27" s="877"/>
      <c r="BKZ27" s="877"/>
      <c r="BLA27" s="877"/>
      <c r="BLB27" s="877"/>
      <c r="BLC27" s="877"/>
      <c r="BLD27" s="877"/>
      <c r="BLE27" s="877"/>
      <c r="BLF27" s="877"/>
      <c r="BLG27" s="877"/>
      <c r="BLH27" s="877"/>
      <c r="BLI27" s="877"/>
      <c r="BLJ27" s="877"/>
      <c r="BLK27" s="877"/>
      <c r="BLL27" s="877"/>
      <c r="BLM27" s="877"/>
      <c r="BLN27" s="877"/>
      <c r="BLO27" s="877"/>
      <c r="BLP27" s="877"/>
      <c r="BLQ27" s="877"/>
      <c r="BLR27" s="877"/>
      <c r="BLS27" s="877"/>
      <c r="BLT27" s="877"/>
      <c r="BLU27" s="877"/>
      <c r="BLV27" s="877"/>
      <c r="BLW27" s="877"/>
      <c r="BLX27" s="877"/>
      <c r="BLY27" s="877"/>
      <c r="BLZ27" s="877"/>
      <c r="BMA27" s="877"/>
      <c r="BMB27" s="877"/>
      <c r="BMC27" s="877"/>
      <c r="BMD27" s="877"/>
      <c r="BME27" s="877"/>
      <c r="BMF27" s="877"/>
      <c r="BMG27" s="877"/>
      <c r="BMH27" s="877"/>
      <c r="BMI27" s="877"/>
      <c r="BMJ27" s="877"/>
      <c r="BMK27" s="877"/>
      <c r="BML27" s="877"/>
      <c r="BMM27" s="877"/>
      <c r="BMN27" s="877"/>
      <c r="BMO27" s="877"/>
      <c r="BMP27" s="877"/>
      <c r="BMQ27" s="877"/>
      <c r="BMR27" s="877"/>
      <c r="BMS27" s="877"/>
      <c r="BMT27" s="877"/>
      <c r="BMU27" s="877"/>
      <c r="BMV27" s="877"/>
      <c r="BMW27" s="877"/>
      <c r="BMX27" s="877"/>
      <c r="BMY27" s="877"/>
      <c r="BMZ27" s="877"/>
      <c r="BNA27" s="877"/>
      <c r="BNB27" s="877"/>
      <c r="BNC27" s="877"/>
      <c r="BND27" s="877"/>
      <c r="BNE27" s="877"/>
      <c r="BNF27" s="877"/>
      <c r="BNG27" s="877"/>
      <c r="BNH27" s="877"/>
      <c r="BNI27" s="877"/>
      <c r="BNJ27" s="877"/>
      <c r="BNK27" s="877"/>
      <c r="BNL27" s="877"/>
      <c r="BNM27" s="877"/>
      <c r="BNN27" s="877"/>
      <c r="BNO27" s="877"/>
      <c r="BNP27" s="877"/>
      <c r="BNQ27" s="877"/>
      <c r="BNR27" s="877"/>
      <c r="BNS27" s="877"/>
      <c r="BNT27" s="877"/>
      <c r="BNU27" s="877"/>
      <c r="BNV27" s="877"/>
      <c r="BNW27" s="877"/>
      <c r="BNX27" s="877"/>
      <c r="BNY27" s="877"/>
      <c r="BNZ27" s="877"/>
      <c r="BOA27" s="877"/>
      <c r="BOB27" s="877"/>
      <c r="BOC27" s="877"/>
      <c r="BOD27" s="877"/>
      <c r="BOE27" s="877"/>
      <c r="BOF27" s="877"/>
      <c r="BOG27" s="877"/>
      <c r="BOH27" s="877"/>
      <c r="BOI27" s="877"/>
      <c r="BOJ27" s="877"/>
      <c r="BOK27" s="877"/>
      <c r="BOL27" s="877"/>
      <c r="BOM27" s="877"/>
      <c r="BON27" s="877"/>
      <c r="BOO27" s="877"/>
      <c r="BOP27" s="877"/>
      <c r="BOQ27" s="877"/>
      <c r="BOR27" s="877"/>
      <c r="BOS27" s="877"/>
      <c r="BOT27" s="877"/>
      <c r="BOU27" s="877"/>
      <c r="BOV27" s="877"/>
      <c r="BOW27" s="877"/>
      <c r="BOX27" s="877"/>
      <c r="BOY27" s="877"/>
      <c r="BOZ27" s="877"/>
      <c r="BPA27" s="877"/>
      <c r="BPB27" s="877"/>
      <c r="BPC27" s="877"/>
      <c r="BPD27" s="877"/>
      <c r="BPE27" s="877"/>
      <c r="BPF27" s="877"/>
      <c r="BPG27" s="877"/>
      <c r="BPH27" s="877"/>
      <c r="BPI27" s="877"/>
      <c r="BPJ27" s="877"/>
      <c r="BPK27" s="877"/>
      <c r="BPL27" s="877"/>
      <c r="BPM27" s="877"/>
      <c r="BPN27" s="877"/>
      <c r="BPO27" s="877"/>
      <c r="BPP27" s="877"/>
      <c r="BPQ27" s="877"/>
      <c r="BPR27" s="877"/>
      <c r="BPS27" s="877"/>
      <c r="BPT27" s="877"/>
      <c r="BPU27" s="877"/>
      <c r="BPV27" s="877"/>
      <c r="BPW27" s="877"/>
      <c r="BPX27" s="877"/>
      <c r="BPY27" s="877"/>
      <c r="BPZ27" s="877"/>
      <c r="BQA27" s="877"/>
      <c r="BQB27" s="877"/>
      <c r="BQC27" s="877"/>
      <c r="BQD27" s="877"/>
      <c r="BQE27" s="877"/>
      <c r="BQF27" s="877"/>
      <c r="BQG27" s="877"/>
      <c r="BQH27" s="877"/>
      <c r="BQI27" s="877"/>
      <c r="BQJ27" s="877"/>
      <c r="BQK27" s="877"/>
      <c r="BQL27" s="877"/>
      <c r="BQM27" s="877"/>
      <c r="BQN27" s="877"/>
      <c r="BQO27" s="877"/>
      <c r="BQP27" s="877"/>
      <c r="BQQ27" s="877"/>
      <c r="BQR27" s="877"/>
      <c r="BQS27" s="877"/>
      <c r="BQT27" s="877"/>
      <c r="BQU27" s="877"/>
      <c r="BQV27" s="877"/>
      <c r="BQW27" s="877"/>
      <c r="BQX27" s="877"/>
      <c r="BQY27" s="877"/>
      <c r="BQZ27" s="877"/>
      <c r="BRA27" s="877"/>
      <c r="BRB27" s="877"/>
      <c r="BRC27" s="877"/>
      <c r="BRD27" s="877"/>
      <c r="BRE27" s="877"/>
      <c r="BRF27" s="877"/>
      <c r="BRG27" s="877"/>
      <c r="BRH27" s="877"/>
      <c r="BRI27" s="877"/>
      <c r="BRJ27" s="877"/>
      <c r="BRK27" s="877"/>
      <c r="BRL27" s="877"/>
      <c r="BRM27" s="877"/>
      <c r="BRN27" s="877"/>
      <c r="BRO27" s="877"/>
      <c r="BRP27" s="877"/>
      <c r="BRQ27" s="877"/>
      <c r="BRR27" s="877"/>
      <c r="BRS27" s="877"/>
      <c r="BRT27" s="877"/>
      <c r="BRU27" s="877"/>
      <c r="BRV27" s="877"/>
      <c r="BRW27" s="877"/>
      <c r="BRX27" s="877"/>
      <c r="BRY27" s="877"/>
      <c r="BRZ27" s="877"/>
      <c r="BSA27" s="877"/>
      <c r="BSB27" s="877"/>
      <c r="BSC27" s="877"/>
      <c r="BSD27" s="877"/>
      <c r="BSE27" s="877"/>
      <c r="BSF27" s="877"/>
      <c r="BSG27" s="877"/>
      <c r="BSH27" s="877"/>
      <c r="BSI27" s="877"/>
      <c r="BSJ27" s="877"/>
      <c r="BSK27" s="877"/>
      <c r="BSL27" s="877"/>
      <c r="BSM27" s="877"/>
      <c r="BSN27" s="877"/>
      <c r="BSO27" s="877"/>
      <c r="BSP27" s="877"/>
      <c r="BSQ27" s="877"/>
      <c r="BSR27" s="877"/>
      <c r="BSS27" s="877"/>
      <c r="BST27" s="877"/>
      <c r="BSU27" s="877"/>
      <c r="BSV27" s="877"/>
      <c r="BSW27" s="877"/>
      <c r="BSX27" s="877"/>
      <c r="BSY27" s="877"/>
      <c r="BSZ27" s="877"/>
      <c r="BTA27" s="877"/>
      <c r="BTB27" s="877"/>
      <c r="BTC27" s="877"/>
      <c r="BTD27" s="877"/>
      <c r="BTE27" s="877"/>
      <c r="BTF27" s="877"/>
      <c r="BTG27" s="877"/>
      <c r="BTH27" s="877"/>
      <c r="BTI27" s="877"/>
      <c r="BTJ27" s="877"/>
      <c r="BTK27" s="877"/>
      <c r="BTL27" s="877"/>
      <c r="BTM27" s="877"/>
      <c r="BTN27" s="877"/>
      <c r="BTO27" s="877"/>
      <c r="BTP27" s="877"/>
      <c r="BTQ27" s="877"/>
      <c r="BTR27" s="877"/>
      <c r="BTS27" s="877"/>
      <c r="BTT27" s="877"/>
      <c r="BTU27" s="877"/>
      <c r="BTV27" s="877"/>
      <c r="BTW27" s="877"/>
      <c r="BTX27" s="877"/>
      <c r="BTY27" s="877"/>
      <c r="BTZ27" s="877"/>
      <c r="BUA27" s="877"/>
      <c r="BUB27" s="877"/>
      <c r="BUC27" s="877"/>
      <c r="BUD27" s="877"/>
      <c r="BUE27" s="877"/>
      <c r="BUF27" s="877"/>
      <c r="BUG27" s="877"/>
      <c r="BUH27" s="877"/>
      <c r="BUI27" s="877"/>
      <c r="BUJ27" s="877"/>
      <c r="BUK27" s="877"/>
      <c r="BUL27" s="877"/>
      <c r="BUM27" s="877"/>
      <c r="BUN27" s="877"/>
      <c r="BUO27" s="877"/>
      <c r="BUP27" s="877"/>
      <c r="BUQ27" s="877"/>
      <c r="BUR27" s="877"/>
      <c r="BUS27" s="877"/>
      <c r="BUT27" s="877"/>
      <c r="BUU27" s="877"/>
      <c r="BUV27" s="877"/>
      <c r="BUW27" s="877"/>
      <c r="BUX27" s="877"/>
      <c r="BUY27" s="877"/>
      <c r="BUZ27" s="877"/>
      <c r="BVA27" s="877"/>
      <c r="BVB27" s="877"/>
      <c r="BVC27" s="877"/>
      <c r="BVD27" s="877"/>
      <c r="BVE27" s="877"/>
      <c r="BVF27" s="877"/>
      <c r="BVG27" s="877"/>
      <c r="BVH27" s="877"/>
      <c r="BVI27" s="877"/>
      <c r="BVJ27" s="877"/>
      <c r="BVK27" s="877"/>
      <c r="BVL27" s="877"/>
      <c r="BVM27" s="877"/>
      <c r="BVN27" s="877"/>
      <c r="BVO27" s="877"/>
      <c r="BVP27" s="877"/>
      <c r="BVQ27" s="877"/>
      <c r="BVR27" s="877"/>
      <c r="BVS27" s="877"/>
      <c r="BVT27" s="877"/>
      <c r="BVU27" s="877"/>
      <c r="BVV27" s="877"/>
      <c r="BVW27" s="877"/>
      <c r="BVX27" s="877"/>
      <c r="BVY27" s="877"/>
      <c r="BVZ27" s="877"/>
      <c r="BWA27" s="877"/>
      <c r="BWB27" s="877"/>
      <c r="BWC27" s="877"/>
      <c r="BWD27" s="877"/>
      <c r="BWE27" s="877"/>
      <c r="BWF27" s="877"/>
      <c r="BWG27" s="877"/>
      <c r="BWH27" s="877"/>
      <c r="BWI27" s="877"/>
      <c r="BWJ27" s="877"/>
      <c r="BWK27" s="877"/>
      <c r="BWL27" s="877"/>
      <c r="BWM27" s="877"/>
      <c r="BWN27" s="877"/>
      <c r="BWO27" s="877"/>
      <c r="BWP27" s="877"/>
      <c r="BWQ27" s="877"/>
      <c r="BWR27" s="877"/>
      <c r="BWS27" s="877"/>
      <c r="BWT27" s="877"/>
      <c r="BWU27" s="877"/>
      <c r="BWV27" s="877"/>
      <c r="BWW27" s="877"/>
      <c r="BWX27" s="877"/>
      <c r="BWY27" s="877"/>
      <c r="BWZ27" s="877"/>
      <c r="BXA27" s="877"/>
      <c r="BXB27" s="877"/>
      <c r="BXC27" s="877"/>
      <c r="BXD27" s="877"/>
      <c r="BXE27" s="877"/>
      <c r="BXF27" s="877"/>
      <c r="BXG27" s="877"/>
      <c r="BXH27" s="877"/>
      <c r="BXI27" s="877"/>
      <c r="BXJ27" s="877"/>
      <c r="BXK27" s="877"/>
      <c r="BXL27" s="877"/>
      <c r="BXM27" s="877"/>
      <c r="BXN27" s="877"/>
      <c r="BXO27" s="877"/>
      <c r="BXP27" s="877"/>
      <c r="BXQ27" s="877"/>
      <c r="BXR27" s="877"/>
      <c r="BXS27" s="877"/>
      <c r="BXT27" s="877"/>
      <c r="BXU27" s="877"/>
      <c r="BXV27" s="877"/>
      <c r="BXW27" s="877"/>
      <c r="BXX27" s="877"/>
      <c r="BXY27" s="877"/>
      <c r="BXZ27" s="877"/>
      <c r="BYA27" s="877"/>
      <c r="BYB27" s="877"/>
      <c r="BYC27" s="877"/>
      <c r="BYD27" s="877"/>
      <c r="BYE27" s="877"/>
      <c r="BYF27" s="877"/>
      <c r="BYG27" s="877"/>
      <c r="BYH27" s="877"/>
      <c r="BYI27" s="877"/>
      <c r="BYJ27" s="877"/>
      <c r="BYK27" s="877"/>
      <c r="BYL27" s="877"/>
      <c r="BYM27" s="877"/>
      <c r="BYN27" s="877"/>
      <c r="BYO27" s="877"/>
      <c r="BYP27" s="877"/>
      <c r="BYQ27" s="877"/>
      <c r="BYR27" s="877"/>
      <c r="BYS27" s="877"/>
      <c r="BYT27" s="877"/>
      <c r="BYU27" s="877"/>
      <c r="BYV27" s="877"/>
      <c r="BYW27" s="877"/>
      <c r="BYX27" s="877"/>
      <c r="BYY27" s="877"/>
      <c r="BYZ27" s="877"/>
      <c r="BZA27" s="877"/>
      <c r="BZB27" s="877"/>
      <c r="BZC27" s="877"/>
      <c r="BZD27" s="877"/>
      <c r="BZE27" s="877"/>
      <c r="BZF27" s="877"/>
      <c r="BZG27" s="877"/>
      <c r="BZH27" s="877"/>
      <c r="BZI27" s="877"/>
      <c r="BZJ27" s="877"/>
      <c r="BZK27" s="877"/>
      <c r="BZL27" s="877"/>
      <c r="BZM27" s="877"/>
      <c r="BZN27" s="877"/>
      <c r="BZO27" s="877"/>
      <c r="BZP27" s="877"/>
      <c r="BZQ27" s="877"/>
      <c r="BZR27" s="877"/>
      <c r="BZS27" s="877"/>
      <c r="BZT27" s="877"/>
      <c r="BZU27" s="877"/>
      <c r="BZV27" s="877"/>
      <c r="BZW27" s="877"/>
      <c r="BZX27" s="877"/>
      <c r="BZY27" s="877"/>
      <c r="BZZ27" s="877"/>
      <c r="CAA27" s="877"/>
      <c r="CAB27" s="877"/>
      <c r="CAC27" s="877"/>
      <c r="CAD27" s="877"/>
      <c r="CAE27" s="877"/>
      <c r="CAF27" s="877"/>
      <c r="CAG27" s="877"/>
      <c r="CAH27" s="877"/>
      <c r="CAI27" s="877"/>
      <c r="CAJ27" s="877"/>
      <c r="CAK27" s="877"/>
      <c r="CAL27" s="877"/>
      <c r="CAM27" s="877"/>
      <c r="CAN27" s="877"/>
      <c r="CAO27" s="877"/>
      <c r="CAP27" s="877"/>
      <c r="CAQ27" s="877"/>
      <c r="CAR27" s="877"/>
      <c r="CAS27" s="877"/>
      <c r="CAT27" s="877"/>
      <c r="CAU27" s="877"/>
      <c r="CAV27" s="877"/>
      <c r="CAW27" s="877"/>
      <c r="CAX27" s="877"/>
      <c r="CAY27" s="877"/>
      <c r="CAZ27" s="877"/>
      <c r="CBA27" s="877"/>
      <c r="CBB27" s="877"/>
      <c r="CBC27" s="877"/>
      <c r="CBD27" s="877"/>
      <c r="CBE27" s="877"/>
      <c r="CBF27" s="877"/>
      <c r="CBG27" s="877"/>
      <c r="CBH27" s="877"/>
      <c r="CBI27" s="877"/>
      <c r="CBJ27" s="877"/>
      <c r="CBK27" s="877"/>
      <c r="CBL27" s="877"/>
      <c r="CBM27" s="877"/>
      <c r="CBN27" s="877"/>
      <c r="CBO27" s="877"/>
      <c r="CBP27" s="877"/>
      <c r="CBQ27" s="877"/>
      <c r="CBR27" s="877"/>
      <c r="CBS27" s="877"/>
      <c r="CBT27" s="877"/>
      <c r="CBU27" s="877"/>
      <c r="CBV27" s="877"/>
      <c r="CBW27" s="877"/>
      <c r="CBX27" s="877"/>
      <c r="CBY27" s="877"/>
      <c r="CBZ27" s="877"/>
      <c r="CCA27" s="877"/>
      <c r="CCB27" s="877"/>
      <c r="CCC27" s="877"/>
      <c r="CCD27" s="877"/>
      <c r="CCE27" s="877"/>
      <c r="CCF27" s="877"/>
      <c r="CCG27" s="877"/>
      <c r="CCH27" s="877"/>
      <c r="CCI27" s="877"/>
      <c r="CCJ27" s="877"/>
      <c r="CCK27" s="877"/>
      <c r="CCL27" s="877"/>
      <c r="CCM27" s="877"/>
      <c r="CCN27" s="877"/>
      <c r="CCO27" s="877"/>
      <c r="CCP27" s="877"/>
      <c r="CCQ27" s="877"/>
      <c r="CCR27" s="877"/>
      <c r="CCS27" s="877"/>
      <c r="CCT27" s="877"/>
      <c r="CCU27" s="877"/>
      <c r="CCV27" s="877"/>
      <c r="CCW27" s="877"/>
      <c r="CCX27" s="877"/>
      <c r="CCY27" s="877"/>
      <c r="CCZ27" s="877"/>
      <c r="CDA27" s="877"/>
      <c r="CDB27" s="877"/>
      <c r="CDC27" s="877"/>
      <c r="CDD27" s="877"/>
      <c r="CDE27" s="877"/>
      <c r="CDF27" s="877"/>
      <c r="CDG27" s="877"/>
      <c r="CDH27" s="877"/>
      <c r="CDI27" s="877"/>
      <c r="CDJ27" s="877"/>
      <c r="CDK27" s="877"/>
      <c r="CDL27" s="877"/>
      <c r="CDM27" s="877"/>
      <c r="CDN27" s="877"/>
      <c r="CDO27" s="877"/>
      <c r="CDP27" s="877"/>
      <c r="CDQ27" s="877"/>
      <c r="CDR27" s="877"/>
      <c r="CDS27" s="877"/>
      <c r="CDT27" s="877"/>
      <c r="CDU27" s="877"/>
      <c r="CDV27" s="877"/>
      <c r="CDW27" s="877"/>
      <c r="CDX27" s="877"/>
      <c r="CDY27" s="877"/>
      <c r="CDZ27" s="877"/>
      <c r="CEA27" s="877"/>
      <c r="CEB27" s="877"/>
      <c r="CEC27" s="877"/>
      <c r="CED27" s="877"/>
      <c r="CEE27" s="877"/>
      <c r="CEF27" s="877"/>
      <c r="CEG27" s="877"/>
      <c r="CEH27" s="877"/>
      <c r="CEI27" s="877"/>
      <c r="CEJ27" s="877"/>
      <c r="CEK27" s="877"/>
      <c r="CEL27" s="877"/>
      <c r="CEM27" s="877"/>
      <c r="CEN27" s="877"/>
      <c r="CEO27" s="877"/>
      <c r="CEP27" s="877"/>
      <c r="CEQ27" s="877"/>
      <c r="CER27" s="877"/>
      <c r="CES27" s="877"/>
      <c r="CET27" s="877"/>
      <c r="CEU27" s="877"/>
      <c r="CEV27" s="877"/>
      <c r="CEW27" s="877"/>
      <c r="CEX27" s="877"/>
      <c r="CEY27" s="877"/>
      <c r="CEZ27" s="877"/>
      <c r="CFA27" s="877"/>
      <c r="CFB27" s="877"/>
      <c r="CFC27" s="877"/>
      <c r="CFD27" s="877"/>
      <c r="CFE27" s="877"/>
      <c r="CFF27" s="877"/>
      <c r="CFG27" s="877"/>
      <c r="CFH27" s="877"/>
      <c r="CFI27" s="877"/>
      <c r="CFJ27" s="877"/>
      <c r="CFK27" s="877"/>
      <c r="CFL27" s="877"/>
      <c r="CFM27" s="877"/>
      <c r="CFN27" s="877"/>
      <c r="CFO27" s="877"/>
      <c r="CFP27" s="877"/>
      <c r="CFQ27" s="877"/>
      <c r="CFR27" s="877"/>
      <c r="CFS27" s="877"/>
      <c r="CFT27" s="877"/>
      <c r="CFU27" s="877"/>
      <c r="CFV27" s="877"/>
      <c r="CFW27" s="877"/>
      <c r="CFX27" s="877"/>
      <c r="CFY27" s="877"/>
      <c r="CFZ27" s="877"/>
      <c r="CGA27" s="877"/>
      <c r="CGB27" s="877"/>
      <c r="CGC27" s="877"/>
      <c r="CGD27" s="877"/>
      <c r="CGE27" s="877"/>
      <c r="CGF27" s="877"/>
      <c r="CGG27" s="877"/>
      <c r="CGH27" s="877"/>
      <c r="CGI27" s="877"/>
      <c r="CGJ27" s="877"/>
      <c r="CGK27" s="877"/>
      <c r="CGL27" s="877"/>
      <c r="CGM27" s="877"/>
      <c r="CGN27" s="877"/>
      <c r="CGO27" s="877"/>
      <c r="CGP27" s="877"/>
      <c r="CGQ27" s="877"/>
      <c r="CGR27" s="877"/>
      <c r="CGS27" s="877"/>
      <c r="CGT27" s="877"/>
      <c r="CGU27" s="877"/>
      <c r="CGV27" s="877"/>
      <c r="CGW27" s="877"/>
      <c r="CGX27" s="877"/>
      <c r="CGY27" s="877"/>
      <c r="CGZ27" s="877"/>
      <c r="CHA27" s="877"/>
      <c r="CHB27" s="877"/>
      <c r="CHC27" s="877"/>
      <c r="CHD27" s="877"/>
      <c r="CHE27" s="877"/>
      <c r="CHF27" s="877"/>
      <c r="CHG27" s="877"/>
      <c r="CHH27" s="877"/>
      <c r="CHI27" s="877"/>
      <c r="CHJ27" s="877"/>
      <c r="CHK27" s="877"/>
      <c r="CHL27" s="877"/>
      <c r="CHM27" s="877"/>
      <c r="CHN27" s="877"/>
      <c r="CHO27" s="877"/>
      <c r="CHP27" s="877"/>
      <c r="CHQ27" s="877"/>
      <c r="CHR27" s="877"/>
      <c r="CHS27" s="877"/>
      <c r="CHT27" s="877"/>
      <c r="CHU27" s="877"/>
      <c r="CHV27" s="877"/>
      <c r="CHW27" s="877"/>
      <c r="CHX27" s="877"/>
      <c r="CHY27" s="877"/>
      <c r="CHZ27" s="877"/>
      <c r="CIA27" s="877"/>
      <c r="CIB27" s="877"/>
      <c r="CIC27" s="877"/>
      <c r="CID27" s="877"/>
      <c r="CIE27" s="877"/>
      <c r="CIF27" s="877"/>
      <c r="CIG27" s="877"/>
      <c r="CIH27" s="877"/>
      <c r="CII27" s="877"/>
      <c r="CIJ27" s="877"/>
      <c r="CIK27" s="877"/>
      <c r="CIL27" s="877"/>
      <c r="CIM27" s="877"/>
      <c r="CIN27" s="877"/>
      <c r="CIO27" s="877"/>
      <c r="CIP27" s="877"/>
      <c r="CIQ27" s="877"/>
      <c r="CIR27" s="877"/>
      <c r="CIS27" s="877"/>
      <c r="CIT27" s="877"/>
      <c r="CIU27" s="877"/>
      <c r="CIV27" s="877"/>
      <c r="CIW27" s="877"/>
      <c r="CIX27" s="877"/>
      <c r="CIY27" s="877"/>
      <c r="CIZ27" s="877"/>
      <c r="CJA27" s="877"/>
      <c r="CJB27" s="877"/>
      <c r="CJC27" s="877"/>
      <c r="CJD27" s="877"/>
      <c r="CJE27" s="877"/>
      <c r="CJF27" s="877"/>
      <c r="CJG27" s="877"/>
      <c r="CJH27" s="877"/>
      <c r="CJI27" s="877"/>
      <c r="CJJ27" s="877"/>
      <c r="CJK27" s="877"/>
      <c r="CJL27" s="877"/>
      <c r="CJM27" s="877"/>
      <c r="CJN27" s="877"/>
      <c r="CJO27" s="877"/>
      <c r="CJP27" s="877"/>
      <c r="CJQ27" s="877"/>
      <c r="CJR27" s="877"/>
      <c r="CJS27" s="877"/>
      <c r="CJT27" s="877"/>
      <c r="CJU27" s="877"/>
      <c r="CJV27" s="877"/>
      <c r="CJW27" s="877"/>
      <c r="CJX27" s="877"/>
      <c r="CJY27" s="877"/>
      <c r="CJZ27" s="877"/>
      <c r="CKA27" s="877"/>
      <c r="CKB27" s="877"/>
      <c r="CKC27" s="877"/>
      <c r="CKD27" s="877"/>
      <c r="CKE27" s="877"/>
      <c r="CKF27" s="877"/>
      <c r="CKG27" s="877"/>
      <c r="CKH27" s="877"/>
      <c r="CKI27" s="877"/>
      <c r="CKJ27" s="877"/>
      <c r="CKK27" s="877"/>
      <c r="CKL27" s="877"/>
      <c r="CKM27" s="877"/>
      <c r="CKN27" s="877"/>
      <c r="CKO27" s="877"/>
      <c r="CKP27" s="877"/>
      <c r="CKQ27" s="877"/>
      <c r="CKR27" s="877"/>
      <c r="CKS27" s="877"/>
      <c r="CKT27" s="877"/>
      <c r="CKU27" s="877"/>
      <c r="CKV27" s="877"/>
      <c r="CKW27" s="877"/>
      <c r="CKX27" s="877"/>
      <c r="CKY27" s="877"/>
      <c r="CKZ27" s="877"/>
      <c r="CLA27" s="877"/>
      <c r="CLB27" s="877"/>
      <c r="CLC27" s="877"/>
      <c r="CLD27" s="877"/>
      <c r="CLE27" s="877"/>
      <c r="CLF27" s="877"/>
      <c r="CLG27" s="877"/>
      <c r="CLH27" s="877"/>
      <c r="CLI27" s="877"/>
      <c r="CLJ27" s="877"/>
      <c r="CLK27" s="877"/>
      <c r="CLL27" s="877"/>
      <c r="CLM27" s="877"/>
      <c r="CLN27" s="877"/>
      <c r="CLO27" s="877"/>
      <c r="CLP27" s="877"/>
      <c r="CLQ27" s="877"/>
      <c r="CLR27" s="877"/>
      <c r="CLS27" s="877"/>
      <c r="CLT27" s="877"/>
      <c r="CLU27" s="877"/>
      <c r="CLV27" s="877"/>
      <c r="CLW27" s="877"/>
      <c r="CLX27" s="877"/>
      <c r="CLY27" s="877"/>
      <c r="CLZ27" s="877"/>
      <c r="CMA27" s="877"/>
      <c r="CMB27" s="877"/>
      <c r="CMC27" s="877"/>
      <c r="CMD27" s="877"/>
      <c r="CME27" s="877"/>
      <c r="CMF27" s="877"/>
      <c r="CMG27" s="877"/>
      <c r="CMH27" s="877"/>
      <c r="CMI27" s="877"/>
      <c r="CMJ27" s="877"/>
      <c r="CMK27" s="877"/>
      <c r="CML27" s="877"/>
      <c r="CMM27" s="877"/>
      <c r="CMN27" s="877"/>
      <c r="CMO27" s="877"/>
      <c r="CMP27" s="877"/>
      <c r="CMQ27" s="877"/>
      <c r="CMR27" s="877"/>
      <c r="CMS27" s="877"/>
      <c r="CMT27" s="877"/>
      <c r="CMU27" s="877"/>
      <c r="CMV27" s="877"/>
      <c r="CMW27" s="877"/>
      <c r="CMX27" s="877"/>
      <c r="CMY27" s="877"/>
      <c r="CMZ27" s="877"/>
      <c r="CNA27" s="877"/>
      <c r="CNB27" s="877"/>
      <c r="CNC27" s="877"/>
      <c r="CND27" s="877"/>
      <c r="CNE27" s="877"/>
      <c r="CNF27" s="877"/>
      <c r="CNG27" s="877"/>
      <c r="CNH27" s="877"/>
      <c r="CNI27" s="877"/>
      <c r="CNJ27" s="877"/>
      <c r="CNK27" s="877"/>
      <c r="CNL27" s="877"/>
      <c r="CNM27" s="877"/>
      <c r="CNN27" s="877"/>
      <c r="CNO27" s="877"/>
      <c r="CNP27" s="877"/>
      <c r="CNQ27" s="877"/>
      <c r="CNR27" s="877"/>
      <c r="CNS27" s="877"/>
      <c r="CNT27" s="877"/>
      <c r="CNU27" s="877"/>
      <c r="CNV27" s="877"/>
      <c r="CNW27" s="877"/>
      <c r="CNX27" s="877"/>
      <c r="CNY27" s="877"/>
      <c r="CNZ27" s="877"/>
      <c r="COA27" s="877"/>
      <c r="COB27" s="877"/>
      <c r="COC27" s="877"/>
      <c r="COD27" s="877"/>
      <c r="COE27" s="877"/>
      <c r="COF27" s="877"/>
      <c r="COG27" s="877"/>
      <c r="COH27" s="877"/>
      <c r="COI27" s="877"/>
      <c r="COJ27" s="877"/>
      <c r="COK27" s="877"/>
      <c r="COL27" s="877"/>
      <c r="COM27" s="877"/>
      <c r="CON27" s="877"/>
      <c r="COO27" s="877"/>
      <c r="COP27" s="877"/>
      <c r="COQ27" s="877"/>
      <c r="COR27" s="877"/>
      <c r="COS27" s="877"/>
      <c r="COT27" s="877"/>
      <c r="COU27" s="877"/>
      <c r="COV27" s="877"/>
      <c r="COW27" s="877"/>
      <c r="COX27" s="877"/>
      <c r="COY27" s="877"/>
      <c r="COZ27" s="877"/>
      <c r="CPA27" s="877"/>
      <c r="CPB27" s="877"/>
      <c r="CPC27" s="877"/>
      <c r="CPD27" s="877"/>
      <c r="CPE27" s="877"/>
      <c r="CPF27" s="877"/>
      <c r="CPG27" s="877"/>
      <c r="CPH27" s="877"/>
      <c r="CPI27" s="877"/>
      <c r="CPJ27" s="877"/>
      <c r="CPK27" s="877"/>
      <c r="CPL27" s="877"/>
      <c r="CPM27" s="877"/>
      <c r="CPN27" s="877"/>
      <c r="CPO27" s="877"/>
      <c r="CPP27" s="877"/>
      <c r="CPQ27" s="877"/>
      <c r="CPR27" s="877"/>
      <c r="CPS27" s="877"/>
      <c r="CPT27" s="877"/>
      <c r="CPU27" s="877"/>
      <c r="CPV27" s="877"/>
      <c r="CPW27" s="877"/>
      <c r="CPX27" s="877"/>
      <c r="CPY27" s="877"/>
      <c r="CPZ27" s="877"/>
      <c r="CQA27" s="877"/>
      <c r="CQB27" s="877"/>
      <c r="CQC27" s="877"/>
      <c r="CQD27" s="877"/>
      <c r="CQE27" s="877"/>
      <c r="CQF27" s="877"/>
      <c r="CQG27" s="877"/>
      <c r="CQH27" s="877"/>
      <c r="CQI27" s="877"/>
      <c r="CQJ27" s="877"/>
      <c r="CQK27" s="877"/>
      <c r="CQL27" s="877"/>
      <c r="CQM27" s="877"/>
      <c r="CQN27" s="877"/>
      <c r="CQO27" s="877"/>
      <c r="CQP27" s="877"/>
      <c r="CQQ27" s="877"/>
      <c r="CQR27" s="877"/>
      <c r="CQS27" s="877"/>
      <c r="CQT27" s="877"/>
      <c r="CQU27" s="877"/>
      <c r="CQV27" s="877"/>
      <c r="CQW27" s="877"/>
      <c r="CQX27" s="877"/>
      <c r="CQY27" s="877"/>
      <c r="CQZ27" s="877"/>
      <c r="CRA27" s="877"/>
      <c r="CRB27" s="877"/>
      <c r="CRC27" s="877"/>
      <c r="CRD27" s="877"/>
      <c r="CRE27" s="877"/>
      <c r="CRF27" s="877"/>
      <c r="CRG27" s="877"/>
      <c r="CRH27" s="877"/>
      <c r="CRI27" s="877"/>
      <c r="CRJ27" s="877"/>
      <c r="CRK27" s="877"/>
      <c r="CRL27" s="877"/>
      <c r="CRM27" s="877"/>
      <c r="CRN27" s="877"/>
      <c r="CRO27" s="877"/>
      <c r="CRP27" s="877"/>
      <c r="CRQ27" s="877"/>
      <c r="CRR27" s="877"/>
      <c r="CRS27" s="877"/>
      <c r="CRT27" s="877"/>
      <c r="CRU27" s="877"/>
      <c r="CRV27" s="877"/>
      <c r="CRW27" s="877"/>
      <c r="CRX27" s="877"/>
      <c r="CRY27" s="877"/>
      <c r="CRZ27" s="877"/>
      <c r="CSA27" s="877"/>
      <c r="CSB27" s="877"/>
      <c r="CSC27" s="877"/>
      <c r="CSD27" s="877"/>
      <c r="CSE27" s="877"/>
      <c r="CSF27" s="877"/>
      <c r="CSG27" s="877"/>
      <c r="CSH27" s="877"/>
      <c r="CSI27" s="877"/>
      <c r="CSJ27" s="877"/>
      <c r="CSK27" s="877"/>
      <c r="CSL27" s="877"/>
      <c r="CSM27" s="877"/>
      <c r="CSN27" s="877"/>
      <c r="CSO27" s="877"/>
      <c r="CSP27" s="877"/>
      <c r="CSQ27" s="877"/>
      <c r="CSR27" s="877"/>
      <c r="CSS27" s="877"/>
      <c r="CST27" s="877"/>
      <c r="CSU27" s="877"/>
      <c r="CSV27" s="877"/>
      <c r="CSW27" s="877"/>
      <c r="CSX27" s="877"/>
      <c r="CSY27" s="877"/>
      <c r="CSZ27" s="877"/>
      <c r="CTA27" s="877"/>
      <c r="CTB27" s="877"/>
      <c r="CTC27" s="877"/>
      <c r="CTD27" s="877"/>
      <c r="CTE27" s="877"/>
      <c r="CTF27" s="877"/>
      <c r="CTG27" s="877"/>
      <c r="CTH27" s="877"/>
      <c r="CTI27" s="877"/>
      <c r="CTJ27" s="877"/>
      <c r="CTK27" s="877"/>
      <c r="CTL27" s="877"/>
      <c r="CTM27" s="877"/>
      <c r="CTN27" s="877"/>
      <c r="CTO27" s="877"/>
      <c r="CTP27" s="877"/>
      <c r="CTQ27" s="877"/>
      <c r="CTR27" s="877"/>
      <c r="CTS27" s="877"/>
      <c r="CTT27" s="877"/>
      <c r="CTU27" s="877"/>
      <c r="CTV27" s="877"/>
      <c r="CTW27" s="877"/>
      <c r="CTX27" s="877"/>
      <c r="CTY27" s="877"/>
      <c r="CTZ27" s="877"/>
      <c r="CUA27" s="877"/>
      <c r="CUB27" s="877"/>
      <c r="CUC27" s="877"/>
      <c r="CUD27" s="877"/>
      <c r="CUE27" s="877"/>
      <c r="CUF27" s="877"/>
      <c r="CUG27" s="877"/>
      <c r="CUH27" s="877"/>
      <c r="CUI27" s="877"/>
      <c r="CUJ27" s="877"/>
      <c r="CUK27" s="877"/>
      <c r="CUL27" s="877"/>
      <c r="CUM27" s="877"/>
      <c r="CUN27" s="877"/>
      <c r="CUO27" s="877"/>
      <c r="CUP27" s="877"/>
      <c r="CUQ27" s="877"/>
      <c r="CUR27" s="877"/>
      <c r="CUS27" s="877"/>
      <c r="CUT27" s="877"/>
      <c r="CUU27" s="877"/>
      <c r="CUV27" s="877"/>
      <c r="CUW27" s="877"/>
      <c r="CUX27" s="877"/>
      <c r="CUY27" s="877"/>
      <c r="CUZ27" s="877"/>
      <c r="CVA27" s="877"/>
      <c r="CVB27" s="877"/>
      <c r="CVC27" s="877"/>
      <c r="CVD27" s="877"/>
      <c r="CVE27" s="877"/>
      <c r="CVF27" s="877"/>
      <c r="CVG27" s="877"/>
      <c r="CVH27" s="877"/>
      <c r="CVI27" s="877"/>
      <c r="CVJ27" s="877"/>
      <c r="CVK27" s="877"/>
      <c r="CVL27" s="877"/>
      <c r="CVM27" s="877"/>
      <c r="CVN27" s="877"/>
      <c r="CVO27" s="877"/>
      <c r="CVP27" s="877"/>
      <c r="CVQ27" s="877"/>
      <c r="CVR27" s="877"/>
      <c r="CVS27" s="877"/>
      <c r="CVT27" s="877"/>
      <c r="CVU27" s="877"/>
      <c r="CVV27" s="877"/>
      <c r="CVW27" s="877"/>
      <c r="CVX27" s="877"/>
      <c r="CVY27" s="877"/>
      <c r="CVZ27" s="877"/>
      <c r="CWA27" s="877"/>
      <c r="CWB27" s="877"/>
      <c r="CWC27" s="877"/>
      <c r="CWD27" s="877"/>
      <c r="CWE27" s="877"/>
      <c r="CWF27" s="877"/>
      <c r="CWG27" s="877"/>
      <c r="CWH27" s="877"/>
      <c r="CWI27" s="877"/>
      <c r="CWJ27" s="877"/>
      <c r="CWK27" s="877"/>
      <c r="CWL27" s="877"/>
      <c r="CWM27" s="877"/>
      <c r="CWN27" s="877"/>
      <c r="CWO27" s="877"/>
      <c r="CWP27" s="877"/>
      <c r="CWQ27" s="877"/>
      <c r="CWR27" s="877"/>
      <c r="CWS27" s="877"/>
      <c r="CWT27" s="877"/>
      <c r="CWU27" s="877"/>
      <c r="CWV27" s="877"/>
      <c r="CWW27" s="877"/>
      <c r="CWX27" s="877"/>
      <c r="CWY27" s="877"/>
      <c r="CWZ27" s="877"/>
      <c r="CXA27" s="877"/>
      <c r="CXB27" s="877"/>
      <c r="CXC27" s="877"/>
      <c r="CXD27" s="877"/>
      <c r="CXE27" s="877"/>
      <c r="CXF27" s="877"/>
      <c r="CXG27" s="877"/>
      <c r="CXH27" s="877"/>
      <c r="CXI27" s="877"/>
      <c r="CXJ27" s="877"/>
      <c r="CXK27" s="877"/>
      <c r="CXL27" s="877"/>
      <c r="CXM27" s="877"/>
      <c r="CXN27" s="877"/>
      <c r="CXO27" s="877"/>
      <c r="CXP27" s="877"/>
      <c r="CXQ27" s="877"/>
      <c r="CXR27" s="877"/>
      <c r="CXS27" s="877"/>
      <c r="CXT27" s="877"/>
      <c r="CXU27" s="877"/>
      <c r="CXV27" s="877"/>
      <c r="CXW27" s="877"/>
      <c r="CXX27" s="877"/>
      <c r="CXY27" s="877"/>
      <c r="CXZ27" s="877"/>
      <c r="CYA27" s="877"/>
      <c r="CYB27" s="877"/>
      <c r="CYC27" s="877"/>
      <c r="CYD27" s="877"/>
      <c r="CYE27" s="877"/>
      <c r="CYF27" s="877"/>
      <c r="CYG27" s="877"/>
      <c r="CYH27" s="877"/>
      <c r="CYI27" s="877"/>
      <c r="CYJ27" s="877"/>
      <c r="CYK27" s="877"/>
      <c r="CYL27" s="877"/>
      <c r="CYM27" s="877"/>
      <c r="CYN27" s="877"/>
      <c r="CYO27" s="877"/>
      <c r="CYP27" s="877"/>
      <c r="CYQ27" s="877"/>
      <c r="CYR27" s="877"/>
      <c r="CYS27" s="877"/>
      <c r="CYT27" s="877"/>
      <c r="CYU27" s="877"/>
      <c r="CYV27" s="877"/>
      <c r="CYW27" s="877"/>
      <c r="CYX27" s="877"/>
      <c r="CYY27" s="877"/>
      <c r="CYZ27" s="877"/>
      <c r="CZA27" s="877"/>
      <c r="CZB27" s="877"/>
      <c r="CZC27" s="877"/>
      <c r="CZD27" s="877"/>
      <c r="CZE27" s="877"/>
      <c r="CZF27" s="877"/>
      <c r="CZG27" s="877"/>
      <c r="CZH27" s="877"/>
      <c r="CZI27" s="877"/>
      <c r="CZJ27" s="877"/>
      <c r="CZK27" s="877"/>
      <c r="CZL27" s="877"/>
      <c r="CZM27" s="877"/>
      <c r="CZN27" s="877"/>
      <c r="CZO27" s="877"/>
      <c r="CZP27" s="877"/>
      <c r="CZQ27" s="877"/>
      <c r="CZR27" s="877"/>
      <c r="CZS27" s="877"/>
      <c r="CZT27" s="877"/>
      <c r="CZU27" s="877"/>
      <c r="CZV27" s="877"/>
      <c r="CZW27" s="877"/>
      <c r="CZX27" s="877"/>
      <c r="CZY27" s="877"/>
      <c r="CZZ27" s="877"/>
      <c r="DAA27" s="877"/>
      <c r="DAB27" s="877"/>
      <c r="DAC27" s="877"/>
      <c r="DAD27" s="877"/>
      <c r="DAE27" s="877"/>
      <c r="DAF27" s="877"/>
      <c r="DAG27" s="877"/>
      <c r="DAH27" s="877"/>
      <c r="DAI27" s="877"/>
      <c r="DAJ27" s="877"/>
      <c r="DAK27" s="877"/>
      <c r="DAL27" s="877"/>
      <c r="DAM27" s="877"/>
      <c r="DAN27" s="877"/>
      <c r="DAO27" s="877"/>
      <c r="DAP27" s="877"/>
      <c r="DAQ27" s="877"/>
      <c r="DAR27" s="877"/>
      <c r="DAS27" s="877"/>
      <c r="DAT27" s="877"/>
      <c r="DAU27" s="877"/>
      <c r="DAV27" s="877"/>
      <c r="DAW27" s="877"/>
      <c r="DAX27" s="877"/>
      <c r="DAY27" s="877"/>
      <c r="DAZ27" s="877"/>
      <c r="DBA27" s="877"/>
      <c r="DBB27" s="877"/>
      <c r="DBC27" s="877"/>
      <c r="DBD27" s="877"/>
      <c r="DBE27" s="877"/>
      <c r="DBF27" s="877"/>
      <c r="DBG27" s="877"/>
      <c r="DBH27" s="877"/>
      <c r="DBI27" s="877"/>
      <c r="DBJ27" s="877"/>
      <c r="DBK27" s="877"/>
      <c r="DBL27" s="877"/>
      <c r="DBM27" s="877"/>
      <c r="DBN27" s="877"/>
      <c r="DBO27" s="877"/>
      <c r="DBP27" s="877"/>
      <c r="DBQ27" s="877"/>
      <c r="DBR27" s="877"/>
      <c r="DBS27" s="877"/>
      <c r="DBT27" s="877"/>
      <c r="DBU27" s="877"/>
      <c r="DBV27" s="877"/>
      <c r="DBW27" s="877"/>
      <c r="DBX27" s="877"/>
      <c r="DBY27" s="877"/>
      <c r="DBZ27" s="877"/>
      <c r="DCA27" s="877"/>
      <c r="DCB27" s="877"/>
      <c r="DCC27" s="877"/>
      <c r="DCD27" s="877"/>
      <c r="DCE27" s="877"/>
      <c r="DCF27" s="877"/>
      <c r="DCG27" s="877"/>
      <c r="DCH27" s="877"/>
      <c r="DCI27" s="877"/>
      <c r="DCJ27" s="877"/>
      <c r="DCK27" s="877"/>
      <c r="DCL27" s="877"/>
      <c r="DCM27" s="877"/>
      <c r="DCN27" s="877"/>
      <c r="DCO27" s="877"/>
      <c r="DCP27" s="877"/>
      <c r="DCQ27" s="877"/>
      <c r="DCR27" s="877"/>
      <c r="DCS27" s="877"/>
      <c r="DCT27" s="877"/>
      <c r="DCU27" s="877"/>
      <c r="DCV27" s="877"/>
      <c r="DCW27" s="877"/>
      <c r="DCX27" s="877"/>
      <c r="DCY27" s="877"/>
      <c r="DCZ27" s="877"/>
      <c r="DDA27" s="877"/>
      <c r="DDB27" s="877"/>
      <c r="DDC27" s="877"/>
      <c r="DDD27" s="877"/>
      <c r="DDE27" s="877"/>
      <c r="DDF27" s="877"/>
      <c r="DDG27" s="877"/>
      <c r="DDH27" s="877"/>
      <c r="DDI27" s="877"/>
      <c r="DDJ27" s="877"/>
      <c r="DDK27" s="877"/>
      <c r="DDL27" s="877"/>
      <c r="DDM27" s="877"/>
      <c r="DDN27" s="877"/>
      <c r="DDO27" s="877"/>
      <c r="DDP27" s="877"/>
      <c r="DDQ27" s="877"/>
      <c r="DDR27" s="877"/>
      <c r="DDS27" s="877"/>
      <c r="DDT27" s="877"/>
      <c r="DDU27" s="877"/>
      <c r="DDV27" s="877"/>
      <c r="DDW27" s="877"/>
      <c r="DDX27" s="877"/>
      <c r="DDY27" s="877"/>
      <c r="DDZ27" s="877"/>
      <c r="DEA27" s="877"/>
      <c r="DEB27" s="877"/>
      <c r="DEC27" s="877"/>
      <c r="DED27" s="877"/>
      <c r="DEE27" s="877"/>
      <c r="DEF27" s="877"/>
      <c r="DEG27" s="877"/>
      <c r="DEH27" s="877"/>
      <c r="DEI27" s="877"/>
      <c r="DEJ27" s="877"/>
      <c r="DEK27" s="877"/>
      <c r="DEL27" s="877"/>
      <c r="DEM27" s="877"/>
      <c r="DEN27" s="877"/>
      <c r="DEO27" s="877"/>
      <c r="DEP27" s="877"/>
      <c r="DEQ27" s="877"/>
      <c r="DER27" s="877"/>
      <c r="DES27" s="877"/>
      <c r="DET27" s="877"/>
      <c r="DEU27" s="877"/>
      <c r="DEV27" s="877"/>
      <c r="DEW27" s="877"/>
      <c r="DEX27" s="877"/>
      <c r="DEY27" s="877"/>
      <c r="DEZ27" s="877"/>
      <c r="DFA27" s="877"/>
      <c r="DFB27" s="877"/>
      <c r="DFC27" s="877"/>
      <c r="DFD27" s="877"/>
      <c r="DFE27" s="877"/>
      <c r="DFF27" s="877"/>
      <c r="DFG27" s="877"/>
      <c r="DFH27" s="877"/>
      <c r="DFI27" s="877"/>
      <c r="DFJ27" s="877"/>
      <c r="DFK27" s="877"/>
      <c r="DFL27" s="877"/>
      <c r="DFM27" s="877"/>
      <c r="DFN27" s="877"/>
      <c r="DFO27" s="877"/>
      <c r="DFP27" s="877"/>
      <c r="DFQ27" s="877"/>
      <c r="DFR27" s="877"/>
      <c r="DFS27" s="877"/>
      <c r="DFT27" s="877"/>
      <c r="DFU27" s="877"/>
      <c r="DFV27" s="877"/>
      <c r="DFW27" s="877"/>
      <c r="DFX27" s="877"/>
      <c r="DFY27" s="877"/>
      <c r="DFZ27" s="877"/>
      <c r="DGA27" s="877"/>
      <c r="DGB27" s="877"/>
      <c r="DGC27" s="877"/>
      <c r="DGD27" s="877"/>
      <c r="DGE27" s="877"/>
      <c r="DGF27" s="877"/>
      <c r="DGG27" s="877"/>
      <c r="DGH27" s="877"/>
      <c r="DGI27" s="877"/>
      <c r="DGJ27" s="877"/>
      <c r="DGK27" s="877"/>
      <c r="DGL27" s="877"/>
      <c r="DGM27" s="877"/>
      <c r="DGN27" s="877"/>
      <c r="DGO27" s="877"/>
      <c r="DGP27" s="877"/>
      <c r="DGQ27" s="877"/>
      <c r="DGR27" s="877"/>
      <c r="DGS27" s="877"/>
      <c r="DGT27" s="877"/>
      <c r="DGU27" s="877"/>
      <c r="DGV27" s="877"/>
      <c r="DGW27" s="877"/>
      <c r="DGX27" s="877"/>
      <c r="DGY27" s="877"/>
      <c r="DGZ27" s="877"/>
      <c r="DHA27" s="877"/>
      <c r="DHB27" s="877"/>
      <c r="DHC27" s="877"/>
      <c r="DHD27" s="877"/>
      <c r="DHE27" s="877"/>
      <c r="DHF27" s="877"/>
      <c r="DHG27" s="877"/>
      <c r="DHH27" s="877"/>
      <c r="DHI27" s="877"/>
      <c r="DHJ27" s="877"/>
      <c r="DHK27" s="877"/>
      <c r="DHL27" s="877"/>
      <c r="DHM27" s="877"/>
      <c r="DHN27" s="877"/>
      <c r="DHO27" s="877"/>
      <c r="DHP27" s="877"/>
      <c r="DHQ27" s="877"/>
      <c r="DHR27" s="877"/>
      <c r="DHS27" s="877"/>
      <c r="DHT27" s="877"/>
      <c r="DHU27" s="877"/>
      <c r="DHV27" s="877"/>
      <c r="DHW27" s="877"/>
      <c r="DHX27" s="877"/>
      <c r="DHY27" s="877"/>
      <c r="DHZ27" s="877"/>
      <c r="DIA27" s="877"/>
      <c r="DIB27" s="877"/>
      <c r="DIC27" s="877"/>
      <c r="DID27" s="877"/>
      <c r="DIE27" s="877"/>
      <c r="DIF27" s="877"/>
      <c r="DIG27" s="877"/>
      <c r="DIH27" s="877"/>
      <c r="DII27" s="877"/>
      <c r="DIJ27" s="877"/>
      <c r="DIK27" s="877"/>
      <c r="DIL27" s="877"/>
      <c r="DIM27" s="877"/>
      <c r="DIN27" s="877"/>
      <c r="DIO27" s="877"/>
      <c r="DIP27" s="877"/>
      <c r="DIQ27" s="877"/>
      <c r="DIR27" s="877"/>
      <c r="DIS27" s="877"/>
      <c r="DIT27" s="877"/>
      <c r="DIU27" s="877"/>
      <c r="DIV27" s="877"/>
      <c r="DIW27" s="877"/>
      <c r="DIX27" s="877"/>
      <c r="DIY27" s="877"/>
      <c r="DIZ27" s="877"/>
      <c r="DJA27" s="877"/>
      <c r="DJB27" s="877"/>
      <c r="DJC27" s="877"/>
      <c r="DJD27" s="877"/>
      <c r="DJE27" s="877"/>
      <c r="DJF27" s="877"/>
      <c r="DJG27" s="877"/>
      <c r="DJH27" s="877"/>
      <c r="DJI27" s="877"/>
      <c r="DJJ27" s="877"/>
      <c r="DJK27" s="877"/>
      <c r="DJL27" s="877"/>
      <c r="DJM27" s="877"/>
      <c r="DJN27" s="877"/>
      <c r="DJO27" s="877"/>
      <c r="DJP27" s="877"/>
      <c r="DJQ27" s="877"/>
      <c r="DJR27" s="877"/>
      <c r="DJS27" s="877"/>
      <c r="DJT27" s="877"/>
      <c r="DJU27" s="877"/>
      <c r="DJV27" s="877"/>
      <c r="DJW27" s="877"/>
      <c r="DJX27" s="877"/>
      <c r="DJY27" s="877"/>
      <c r="DJZ27" s="877"/>
      <c r="DKA27" s="877"/>
      <c r="DKB27" s="877"/>
      <c r="DKC27" s="877"/>
      <c r="DKD27" s="877"/>
      <c r="DKE27" s="877"/>
      <c r="DKF27" s="877"/>
      <c r="DKG27" s="877"/>
      <c r="DKH27" s="877"/>
      <c r="DKI27" s="877"/>
      <c r="DKJ27" s="877"/>
      <c r="DKK27" s="877"/>
      <c r="DKL27" s="877"/>
      <c r="DKM27" s="877"/>
      <c r="DKN27" s="877"/>
      <c r="DKO27" s="877"/>
      <c r="DKP27" s="877"/>
      <c r="DKQ27" s="877"/>
      <c r="DKR27" s="877"/>
      <c r="DKS27" s="877"/>
      <c r="DKT27" s="877"/>
      <c r="DKU27" s="877"/>
      <c r="DKV27" s="877"/>
      <c r="DKW27" s="877"/>
      <c r="DKX27" s="877"/>
      <c r="DKY27" s="877"/>
      <c r="DKZ27" s="877"/>
      <c r="DLA27" s="877"/>
      <c r="DLB27" s="877"/>
      <c r="DLC27" s="877"/>
      <c r="DLD27" s="877"/>
      <c r="DLE27" s="877"/>
      <c r="DLF27" s="877"/>
      <c r="DLG27" s="877"/>
      <c r="DLH27" s="877"/>
      <c r="DLI27" s="877"/>
      <c r="DLJ27" s="877"/>
      <c r="DLK27" s="877"/>
      <c r="DLL27" s="877"/>
      <c r="DLM27" s="877"/>
      <c r="DLN27" s="877"/>
      <c r="DLO27" s="877"/>
      <c r="DLP27" s="877"/>
      <c r="DLQ27" s="877"/>
      <c r="DLR27" s="877"/>
      <c r="DLS27" s="877"/>
      <c r="DLT27" s="877"/>
      <c r="DLU27" s="877"/>
      <c r="DLV27" s="877"/>
      <c r="DLW27" s="877"/>
      <c r="DLX27" s="877"/>
      <c r="DLY27" s="877"/>
      <c r="DLZ27" s="877"/>
      <c r="DMA27" s="877"/>
      <c r="DMB27" s="877"/>
      <c r="DMC27" s="877"/>
      <c r="DMD27" s="877"/>
      <c r="DME27" s="877"/>
      <c r="DMF27" s="877"/>
      <c r="DMG27" s="877"/>
      <c r="DMH27" s="877"/>
      <c r="DMI27" s="877"/>
      <c r="DMJ27" s="877"/>
      <c r="DMK27" s="877"/>
      <c r="DML27" s="877"/>
      <c r="DMM27" s="877"/>
      <c r="DMN27" s="877"/>
      <c r="DMO27" s="877"/>
      <c r="DMP27" s="877"/>
      <c r="DMQ27" s="877"/>
      <c r="DMR27" s="877"/>
      <c r="DMS27" s="877"/>
      <c r="DMT27" s="877"/>
      <c r="DMU27" s="877"/>
      <c r="DMV27" s="877"/>
      <c r="DMW27" s="877"/>
      <c r="DMX27" s="877"/>
      <c r="DMY27" s="877"/>
      <c r="DMZ27" s="877"/>
      <c r="DNA27" s="877"/>
      <c r="DNB27" s="877"/>
      <c r="DNC27" s="877"/>
      <c r="DND27" s="877"/>
      <c r="DNE27" s="877"/>
      <c r="DNF27" s="877"/>
      <c r="DNG27" s="877"/>
      <c r="DNH27" s="877"/>
      <c r="DNI27" s="877"/>
      <c r="DNJ27" s="877"/>
      <c r="DNK27" s="877"/>
      <c r="DNL27" s="877"/>
      <c r="DNM27" s="877"/>
      <c r="DNN27" s="877"/>
      <c r="DNO27" s="877"/>
      <c r="DNP27" s="877"/>
      <c r="DNQ27" s="877"/>
      <c r="DNR27" s="877"/>
      <c r="DNS27" s="877"/>
      <c r="DNT27" s="877"/>
      <c r="DNU27" s="877"/>
      <c r="DNV27" s="877"/>
      <c r="DNW27" s="877"/>
      <c r="DNX27" s="877"/>
      <c r="DNY27" s="877"/>
      <c r="DNZ27" s="877"/>
      <c r="DOA27" s="877"/>
      <c r="DOB27" s="877"/>
      <c r="DOC27" s="877"/>
      <c r="DOD27" s="877"/>
      <c r="DOE27" s="877"/>
      <c r="DOF27" s="877"/>
      <c r="DOG27" s="877"/>
      <c r="DOH27" s="877"/>
      <c r="DOI27" s="877"/>
      <c r="DOJ27" s="877"/>
      <c r="DOK27" s="877"/>
      <c r="DOL27" s="877"/>
      <c r="DOM27" s="877"/>
      <c r="DON27" s="877"/>
      <c r="DOO27" s="877"/>
      <c r="DOP27" s="877"/>
      <c r="DOQ27" s="877"/>
      <c r="DOR27" s="877"/>
      <c r="DOS27" s="877"/>
      <c r="DOT27" s="877"/>
      <c r="DOU27" s="877"/>
      <c r="DOV27" s="877"/>
      <c r="DOW27" s="877"/>
      <c r="DOX27" s="877"/>
      <c r="DOY27" s="877"/>
      <c r="DOZ27" s="877"/>
      <c r="DPA27" s="877"/>
      <c r="DPB27" s="877"/>
      <c r="DPC27" s="877"/>
      <c r="DPD27" s="877"/>
      <c r="DPE27" s="877"/>
      <c r="DPF27" s="877"/>
      <c r="DPG27" s="877"/>
      <c r="DPH27" s="877"/>
      <c r="DPI27" s="877"/>
      <c r="DPJ27" s="877"/>
      <c r="DPK27" s="877"/>
      <c r="DPL27" s="877"/>
      <c r="DPM27" s="877"/>
      <c r="DPN27" s="877"/>
      <c r="DPO27" s="877"/>
      <c r="DPP27" s="877"/>
      <c r="DPQ27" s="877"/>
      <c r="DPR27" s="877"/>
      <c r="DPS27" s="877"/>
      <c r="DPT27" s="877"/>
      <c r="DPU27" s="877"/>
      <c r="DPV27" s="877"/>
      <c r="DPW27" s="877"/>
      <c r="DPX27" s="877"/>
      <c r="DPY27" s="877"/>
      <c r="DPZ27" s="877"/>
      <c r="DQA27" s="877"/>
      <c r="DQB27" s="877"/>
      <c r="DQC27" s="877"/>
      <c r="DQD27" s="877"/>
      <c r="DQE27" s="877"/>
      <c r="DQF27" s="877"/>
      <c r="DQG27" s="877"/>
      <c r="DQH27" s="877"/>
      <c r="DQI27" s="877"/>
      <c r="DQJ27" s="877"/>
      <c r="DQK27" s="877"/>
      <c r="DQL27" s="877"/>
      <c r="DQM27" s="877"/>
      <c r="DQN27" s="877"/>
      <c r="DQO27" s="877"/>
      <c r="DQP27" s="877"/>
      <c r="DQQ27" s="877"/>
      <c r="DQR27" s="877"/>
      <c r="DQS27" s="877"/>
      <c r="DQT27" s="877"/>
      <c r="DQU27" s="877"/>
      <c r="DQV27" s="877"/>
      <c r="DQW27" s="877"/>
      <c r="DQX27" s="877"/>
      <c r="DQY27" s="877"/>
      <c r="DQZ27" s="877"/>
      <c r="DRA27" s="877"/>
      <c r="DRB27" s="877"/>
      <c r="DRC27" s="877"/>
      <c r="DRD27" s="877"/>
      <c r="DRE27" s="877"/>
      <c r="DRF27" s="877"/>
      <c r="DRG27" s="877"/>
      <c r="DRH27" s="877"/>
      <c r="DRI27" s="877"/>
      <c r="DRJ27" s="877"/>
      <c r="DRK27" s="877"/>
      <c r="DRL27" s="877"/>
      <c r="DRM27" s="877"/>
      <c r="DRN27" s="877"/>
      <c r="DRO27" s="877"/>
      <c r="DRP27" s="877"/>
      <c r="DRQ27" s="877"/>
      <c r="DRR27" s="877"/>
      <c r="DRS27" s="877"/>
      <c r="DRT27" s="877"/>
      <c r="DRU27" s="877"/>
      <c r="DRV27" s="877"/>
      <c r="DRW27" s="877"/>
      <c r="DRX27" s="877"/>
      <c r="DRY27" s="877"/>
      <c r="DRZ27" s="877"/>
      <c r="DSA27" s="877"/>
      <c r="DSB27" s="877"/>
      <c r="DSC27" s="877"/>
      <c r="DSD27" s="877"/>
      <c r="DSE27" s="877"/>
      <c r="DSF27" s="877"/>
      <c r="DSG27" s="877"/>
      <c r="DSH27" s="877"/>
      <c r="DSI27" s="877"/>
      <c r="DSJ27" s="877"/>
      <c r="DSK27" s="877"/>
      <c r="DSL27" s="877"/>
      <c r="DSM27" s="877"/>
      <c r="DSN27" s="877"/>
      <c r="DSO27" s="877"/>
      <c r="DSP27" s="877"/>
      <c r="DSQ27" s="877"/>
      <c r="DSR27" s="877"/>
      <c r="DSS27" s="877"/>
      <c r="DST27" s="877"/>
      <c r="DSU27" s="877"/>
      <c r="DSV27" s="877"/>
      <c r="DSW27" s="877"/>
      <c r="DSX27" s="877"/>
      <c r="DSY27" s="877"/>
      <c r="DSZ27" s="877"/>
      <c r="DTA27" s="877"/>
      <c r="DTB27" s="877"/>
      <c r="DTC27" s="877"/>
      <c r="DTD27" s="877"/>
      <c r="DTE27" s="877"/>
      <c r="DTF27" s="877"/>
      <c r="DTG27" s="877"/>
      <c r="DTH27" s="877"/>
      <c r="DTI27" s="877"/>
      <c r="DTJ27" s="877"/>
      <c r="DTK27" s="877"/>
      <c r="DTL27" s="877"/>
      <c r="DTM27" s="877"/>
      <c r="DTN27" s="877"/>
      <c r="DTO27" s="877"/>
      <c r="DTP27" s="877"/>
      <c r="DTQ27" s="877"/>
      <c r="DTR27" s="877"/>
      <c r="DTS27" s="877"/>
      <c r="DTT27" s="877"/>
      <c r="DTU27" s="877"/>
      <c r="DTV27" s="877"/>
      <c r="DTW27" s="877"/>
      <c r="DTX27" s="877"/>
      <c r="DTY27" s="877"/>
      <c r="DTZ27" s="877"/>
      <c r="DUA27" s="877"/>
      <c r="DUB27" s="877"/>
      <c r="DUC27" s="877"/>
      <c r="DUD27" s="877"/>
      <c r="DUE27" s="877"/>
      <c r="DUF27" s="877"/>
      <c r="DUG27" s="877"/>
      <c r="DUH27" s="877"/>
      <c r="DUI27" s="877"/>
      <c r="DUJ27" s="877"/>
      <c r="DUK27" s="877"/>
      <c r="DUL27" s="877"/>
      <c r="DUM27" s="877"/>
      <c r="DUN27" s="877"/>
      <c r="DUO27" s="877"/>
      <c r="DUP27" s="877"/>
      <c r="DUQ27" s="877"/>
      <c r="DUR27" s="877"/>
      <c r="DUS27" s="877"/>
      <c r="DUT27" s="877"/>
      <c r="DUU27" s="877"/>
      <c r="DUV27" s="877"/>
      <c r="DUW27" s="877"/>
      <c r="DUX27" s="877"/>
      <c r="DUY27" s="877"/>
      <c r="DUZ27" s="877"/>
      <c r="DVA27" s="877"/>
      <c r="DVB27" s="877"/>
      <c r="DVC27" s="877"/>
      <c r="DVD27" s="877"/>
      <c r="DVE27" s="877"/>
      <c r="DVF27" s="877"/>
      <c r="DVG27" s="877"/>
      <c r="DVH27" s="877"/>
      <c r="DVI27" s="877"/>
      <c r="DVJ27" s="877"/>
      <c r="DVK27" s="877"/>
      <c r="DVL27" s="877"/>
      <c r="DVM27" s="877"/>
      <c r="DVN27" s="877"/>
      <c r="DVO27" s="877"/>
      <c r="DVP27" s="877"/>
      <c r="DVQ27" s="877"/>
      <c r="DVR27" s="877"/>
      <c r="DVS27" s="877"/>
      <c r="DVT27" s="877"/>
      <c r="DVU27" s="877"/>
      <c r="DVV27" s="877"/>
      <c r="DVW27" s="877"/>
      <c r="DVX27" s="877"/>
      <c r="DVY27" s="877"/>
      <c r="DVZ27" s="877"/>
      <c r="DWA27" s="877"/>
      <c r="DWB27" s="877"/>
      <c r="DWC27" s="877"/>
      <c r="DWD27" s="877"/>
      <c r="DWE27" s="877"/>
      <c r="DWF27" s="877"/>
      <c r="DWG27" s="877"/>
      <c r="DWH27" s="877"/>
      <c r="DWI27" s="877"/>
      <c r="DWJ27" s="877"/>
      <c r="DWK27" s="877"/>
      <c r="DWL27" s="877"/>
      <c r="DWM27" s="877"/>
      <c r="DWN27" s="877"/>
      <c r="DWO27" s="877"/>
      <c r="DWP27" s="877"/>
      <c r="DWQ27" s="877"/>
      <c r="DWR27" s="877"/>
      <c r="DWS27" s="877"/>
      <c r="DWT27" s="877"/>
      <c r="DWU27" s="877"/>
      <c r="DWV27" s="877"/>
      <c r="DWW27" s="877"/>
      <c r="DWX27" s="877"/>
      <c r="DWY27" s="877"/>
      <c r="DWZ27" s="877"/>
      <c r="DXA27" s="877"/>
      <c r="DXB27" s="877"/>
      <c r="DXC27" s="877"/>
      <c r="DXD27" s="877"/>
      <c r="DXE27" s="877"/>
      <c r="DXF27" s="877"/>
      <c r="DXG27" s="877"/>
      <c r="DXH27" s="877"/>
      <c r="DXI27" s="877"/>
      <c r="DXJ27" s="877"/>
      <c r="DXK27" s="877"/>
      <c r="DXL27" s="877"/>
      <c r="DXM27" s="877"/>
      <c r="DXN27" s="877"/>
      <c r="DXO27" s="877"/>
      <c r="DXP27" s="877"/>
      <c r="DXQ27" s="877"/>
      <c r="DXR27" s="877"/>
      <c r="DXS27" s="877"/>
      <c r="DXT27" s="877"/>
      <c r="DXU27" s="877"/>
      <c r="DXV27" s="877"/>
      <c r="DXW27" s="877"/>
      <c r="DXX27" s="877"/>
      <c r="DXY27" s="877"/>
      <c r="DXZ27" s="877"/>
      <c r="DYA27" s="877"/>
      <c r="DYB27" s="877"/>
      <c r="DYC27" s="877"/>
      <c r="DYD27" s="877"/>
      <c r="DYE27" s="877"/>
      <c r="DYF27" s="877"/>
      <c r="DYG27" s="877"/>
      <c r="DYH27" s="877"/>
      <c r="DYI27" s="877"/>
      <c r="DYJ27" s="877"/>
      <c r="DYK27" s="877"/>
      <c r="DYL27" s="877"/>
      <c r="DYM27" s="877"/>
      <c r="DYN27" s="877"/>
      <c r="DYO27" s="877"/>
      <c r="DYP27" s="877"/>
      <c r="DYQ27" s="877"/>
      <c r="DYR27" s="877"/>
      <c r="DYS27" s="877"/>
      <c r="DYT27" s="877"/>
      <c r="DYU27" s="877"/>
      <c r="DYV27" s="877"/>
      <c r="DYW27" s="877"/>
      <c r="DYX27" s="877"/>
      <c r="DYY27" s="877"/>
      <c r="DYZ27" s="877"/>
      <c r="DZA27" s="877"/>
      <c r="DZB27" s="877"/>
      <c r="DZC27" s="877"/>
      <c r="DZD27" s="877"/>
      <c r="DZE27" s="877"/>
      <c r="DZF27" s="877"/>
      <c r="DZG27" s="877"/>
      <c r="DZH27" s="877"/>
      <c r="DZI27" s="877"/>
      <c r="DZJ27" s="877"/>
      <c r="DZK27" s="877"/>
      <c r="DZL27" s="877"/>
      <c r="DZM27" s="877"/>
      <c r="DZN27" s="877"/>
      <c r="DZO27" s="877"/>
      <c r="DZP27" s="877"/>
      <c r="DZQ27" s="877"/>
      <c r="DZR27" s="877"/>
      <c r="DZS27" s="877"/>
      <c r="DZT27" s="877"/>
      <c r="DZU27" s="877"/>
      <c r="DZV27" s="877"/>
      <c r="DZW27" s="877"/>
      <c r="DZX27" s="877"/>
      <c r="DZY27" s="877"/>
      <c r="DZZ27" s="877"/>
      <c r="EAA27" s="877"/>
      <c r="EAB27" s="877"/>
      <c r="EAC27" s="877"/>
      <c r="EAD27" s="877"/>
      <c r="EAE27" s="877"/>
      <c r="EAF27" s="877"/>
      <c r="EAG27" s="877"/>
      <c r="EAH27" s="877"/>
      <c r="EAI27" s="877"/>
      <c r="EAJ27" s="877"/>
      <c r="EAK27" s="877"/>
      <c r="EAL27" s="877"/>
      <c r="EAM27" s="877"/>
      <c r="EAN27" s="877"/>
      <c r="EAO27" s="877"/>
      <c r="EAP27" s="877"/>
      <c r="EAQ27" s="877"/>
      <c r="EAR27" s="877"/>
      <c r="EAS27" s="877"/>
      <c r="EAT27" s="877"/>
      <c r="EAU27" s="877"/>
      <c r="EAV27" s="877"/>
      <c r="EAW27" s="877"/>
      <c r="EAX27" s="877"/>
      <c r="EAY27" s="877"/>
      <c r="EAZ27" s="877"/>
      <c r="EBA27" s="877"/>
      <c r="EBB27" s="877"/>
      <c r="EBC27" s="877"/>
      <c r="EBD27" s="877"/>
      <c r="EBE27" s="877"/>
      <c r="EBF27" s="877"/>
      <c r="EBG27" s="877"/>
      <c r="EBH27" s="877"/>
      <c r="EBI27" s="877"/>
      <c r="EBJ27" s="877"/>
      <c r="EBK27" s="877"/>
      <c r="EBL27" s="877"/>
      <c r="EBM27" s="877"/>
      <c r="EBN27" s="877"/>
      <c r="EBO27" s="877"/>
      <c r="EBP27" s="877"/>
      <c r="EBQ27" s="877"/>
      <c r="EBR27" s="877"/>
      <c r="EBS27" s="877"/>
      <c r="EBT27" s="877"/>
      <c r="EBU27" s="877"/>
      <c r="EBV27" s="877"/>
      <c r="EBW27" s="877"/>
      <c r="EBX27" s="877"/>
      <c r="EBY27" s="877"/>
      <c r="EBZ27" s="877"/>
      <c r="ECA27" s="877"/>
      <c r="ECB27" s="877"/>
      <c r="ECC27" s="877"/>
      <c r="ECD27" s="877"/>
      <c r="ECE27" s="877"/>
      <c r="ECF27" s="877"/>
      <c r="ECG27" s="877"/>
      <c r="ECH27" s="877"/>
      <c r="ECI27" s="877"/>
      <c r="ECJ27" s="877"/>
      <c r="ECK27" s="877"/>
      <c r="ECL27" s="877"/>
      <c r="ECM27" s="877"/>
      <c r="ECN27" s="877"/>
      <c r="ECO27" s="877"/>
      <c r="ECP27" s="877"/>
      <c r="ECQ27" s="877"/>
      <c r="ECR27" s="877"/>
      <c r="ECS27" s="877"/>
      <c r="ECT27" s="877"/>
      <c r="ECU27" s="877"/>
      <c r="ECV27" s="877"/>
      <c r="ECW27" s="877"/>
      <c r="ECX27" s="877"/>
      <c r="ECY27" s="877"/>
      <c r="ECZ27" s="877"/>
      <c r="EDA27" s="877"/>
      <c r="EDB27" s="877"/>
      <c r="EDC27" s="877"/>
      <c r="EDD27" s="877"/>
      <c r="EDE27" s="877"/>
      <c r="EDF27" s="877"/>
      <c r="EDG27" s="877"/>
      <c r="EDH27" s="877"/>
      <c r="EDI27" s="877"/>
      <c r="EDJ27" s="877"/>
      <c r="EDK27" s="877"/>
      <c r="EDL27" s="877"/>
      <c r="EDM27" s="877"/>
      <c r="EDN27" s="877"/>
      <c r="EDO27" s="877"/>
      <c r="EDP27" s="877"/>
      <c r="EDQ27" s="877"/>
      <c r="EDR27" s="877"/>
      <c r="EDS27" s="877"/>
      <c r="EDT27" s="877"/>
      <c r="EDU27" s="877"/>
      <c r="EDV27" s="877"/>
      <c r="EDW27" s="877"/>
      <c r="EDX27" s="877"/>
      <c r="EDY27" s="877"/>
      <c r="EDZ27" s="877"/>
      <c r="EEA27" s="877"/>
      <c r="EEB27" s="877"/>
      <c r="EEC27" s="877"/>
      <c r="EED27" s="877"/>
      <c r="EEE27" s="877"/>
      <c r="EEF27" s="877"/>
      <c r="EEG27" s="877"/>
      <c r="EEH27" s="877"/>
      <c r="EEI27" s="877"/>
      <c r="EEJ27" s="877"/>
      <c r="EEK27" s="877"/>
      <c r="EEL27" s="877"/>
      <c r="EEM27" s="877"/>
      <c r="EEN27" s="877"/>
      <c r="EEO27" s="877"/>
      <c r="EEP27" s="877"/>
      <c r="EEQ27" s="877"/>
      <c r="EER27" s="877"/>
      <c r="EES27" s="877"/>
      <c r="EET27" s="877"/>
      <c r="EEU27" s="877"/>
      <c r="EEV27" s="877"/>
      <c r="EEW27" s="877"/>
      <c r="EEX27" s="877"/>
      <c r="EEY27" s="877"/>
      <c r="EEZ27" s="877"/>
      <c r="EFA27" s="877"/>
      <c r="EFB27" s="877"/>
      <c r="EFC27" s="877"/>
      <c r="EFD27" s="877"/>
      <c r="EFE27" s="877"/>
      <c r="EFF27" s="877"/>
      <c r="EFG27" s="877"/>
      <c r="EFH27" s="877"/>
      <c r="EFI27" s="877"/>
      <c r="EFJ27" s="877"/>
      <c r="EFK27" s="877"/>
      <c r="EFL27" s="877"/>
      <c r="EFM27" s="877"/>
      <c r="EFN27" s="877"/>
      <c r="EFO27" s="877"/>
      <c r="EFP27" s="877"/>
      <c r="EFQ27" s="877"/>
      <c r="EFR27" s="877"/>
      <c r="EFS27" s="877"/>
      <c r="EFT27" s="877"/>
      <c r="EFU27" s="877"/>
      <c r="EFV27" s="877"/>
      <c r="EFW27" s="877"/>
      <c r="EFX27" s="877"/>
      <c r="EFY27" s="877"/>
      <c r="EFZ27" s="877"/>
      <c r="EGA27" s="877"/>
      <c r="EGB27" s="877"/>
      <c r="EGC27" s="877"/>
      <c r="EGD27" s="877"/>
      <c r="EGE27" s="877"/>
      <c r="EGF27" s="877"/>
      <c r="EGG27" s="877"/>
      <c r="EGH27" s="877"/>
      <c r="EGI27" s="877"/>
      <c r="EGJ27" s="877"/>
      <c r="EGK27" s="877"/>
      <c r="EGL27" s="877"/>
      <c r="EGM27" s="877"/>
      <c r="EGN27" s="877"/>
      <c r="EGO27" s="877"/>
      <c r="EGP27" s="877"/>
      <c r="EGQ27" s="877"/>
      <c r="EGR27" s="877"/>
      <c r="EGS27" s="877"/>
      <c r="EGT27" s="877"/>
      <c r="EGU27" s="877"/>
      <c r="EGV27" s="877"/>
      <c r="EGW27" s="877"/>
      <c r="EGX27" s="877"/>
      <c r="EGY27" s="877"/>
      <c r="EGZ27" s="877"/>
      <c r="EHA27" s="877"/>
      <c r="EHB27" s="877"/>
      <c r="EHC27" s="877"/>
      <c r="EHD27" s="877"/>
      <c r="EHE27" s="877"/>
      <c r="EHF27" s="877"/>
      <c r="EHG27" s="877"/>
      <c r="EHH27" s="877"/>
      <c r="EHI27" s="877"/>
      <c r="EHJ27" s="877"/>
      <c r="EHK27" s="877"/>
      <c r="EHL27" s="877"/>
      <c r="EHM27" s="877"/>
      <c r="EHN27" s="877"/>
      <c r="EHO27" s="877"/>
      <c r="EHP27" s="877"/>
      <c r="EHQ27" s="877"/>
      <c r="EHR27" s="877"/>
      <c r="EHS27" s="877"/>
      <c r="EHT27" s="877"/>
      <c r="EHU27" s="877"/>
      <c r="EHV27" s="877"/>
      <c r="EHW27" s="877"/>
      <c r="EHX27" s="877"/>
      <c r="EHY27" s="877"/>
      <c r="EHZ27" s="877"/>
      <c r="EIA27" s="877"/>
      <c r="EIB27" s="877"/>
      <c r="EIC27" s="877"/>
      <c r="EID27" s="877"/>
      <c r="EIE27" s="877"/>
      <c r="EIF27" s="877"/>
      <c r="EIG27" s="877"/>
      <c r="EIH27" s="877"/>
      <c r="EII27" s="877"/>
      <c r="EIJ27" s="877"/>
      <c r="EIK27" s="877"/>
      <c r="EIL27" s="877"/>
      <c r="EIM27" s="877"/>
      <c r="EIN27" s="877"/>
      <c r="EIO27" s="877"/>
      <c r="EIP27" s="877"/>
      <c r="EIQ27" s="877"/>
      <c r="EIR27" s="877"/>
      <c r="EIS27" s="877"/>
      <c r="EIT27" s="877"/>
      <c r="EIU27" s="877"/>
      <c r="EIV27" s="877"/>
      <c r="EIW27" s="877"/>
      <c r="EIX27" s="877"/>
      <c r="EIY27" s="877"/>
      <c r="EIZ27" s="877"/>
      <c r="EJA27" s="877"/>
      <c r="EJB27" s="877"/>
      <c r="EJC27" s="877"/>
      <c r="EJD27" s="877"/>
      <c r="EJE27" s="877"/>
      <c r="EJF27" s="877"/>
      <c r="EJG27" s="877"/>
      <c r="EJH27" s="877"/>
      <c r="EJI27" s="877"/>
      <c r="EJJ27" s="877"/>
      <c r="EJK27" s="877"/>
      <c r="EJL27" s="877"/>
      <c r="EJM27" s="877"/>
      <c r="EJN27" s="877"/>
      <c r="EJO27" s="877"/>
      <c r="EJP27" s="877"/>
      <c r="EJQ27" s="877"/>
      <c r="EJR27" s="877"/>
      <c r="EJS27" s="877"/>
      <c r="EJT27" s="877"/>
      <c r="EJU27" s="877"/>
      <c r="EJV27" s="877"/>
      <c r="EJW27" s="877"/>
      <c r="EJX27" s="877"/>
      <c r="EJY27" s="877"/>
      <c r="EJZ27" s="877"/>
      <c r="EKA27" s="877"/>
      <c r="EKB27" s="877"/>
      <c r="EKC27" s="877"/>
      <c r="EKD27" s="877"/>
      <c r="EKE27" s="877"/>
      <c r="EKF27" s="877"/>
      <c r="EKG27" s="877"/>
      <c r="EKH27" s="877"/>
      <c r="EKI27" s="877"/>
      <c r="EKJ27" s="877"/>
      <c r="EKK27" s="877"/>
      <c r="EKL27" s="877"/>
      <c r="EKM27" s="877"/>
      <c r="EKN27" s="877"/>
      <c r="EKO27" s="877"/>
      <c r="EKP27" s="877"/>
      <c r="EKQ27" s="877"/>
      <c r="EKR27" s="877"/>
      <c r="EKS27" s="877"/>
      <c r="EKT27" s="877"/>
      <c r="EKU27" s="877"/>
      <c r="EKV27" s="877"/>
      <c r="EKW27" s="877"/>
      <c r="EKX27" s="877"/>
      <c r="EKY27" s="877"/>
      <c r="EKZ27" s="877"/>
      <c r="ELA27" s="877"/>
      <c r="ELB27" s="877"/>
      <c r="ELC27" s="877"/>
      <c r="ELD27" s="877"/>
      <c r="ELE27" s="877"/>
      <c r="ELF27" s="877"/>
      <c r="ELG27" s="877"/>
      <c r="ELH27" s="877"/>
      <c r="ELI27" s="877"/>
      <c r="ELJ27" s="877"/>
      <c r="ELK27" s="877"/>
      <c r="ELL27" s="877"/>
      <c r="ELM27" s="877"/>
      <c r="ELN27" s="877"/>
      <c r="ELO27" s="877"/>
      <c r="ELP27" s="877"/>
      <c r="ELQ27" s="877"/>
      <c r="ELR27" s="877"/>
      <c r="ELS27" s="877"/>
      <c r="ELT27" s="877"/>
      <c r="ELU27" s="877"/>
      <c r="ELV27" s="877"/>
      <c r="ELW27" s="877"/>
      <c r="ELX27" s="877"/>
      <c r="ELY27" s="877"/>
      <c r="ELZ27" s="877"/>
      <c r="EMA27" s="877"/>
      <c r="EMB27" s="877"/>
      <c r="EMC27" s="877"/>
      <c r="EMD27" s="877"/>
      <c r="EME27" s="877"/>
      <c r="EMF27" s="877"/>
      <c r="EMG27" s="877"/>
      <c r="EMH27" s="877"/>
      <c r="EMI27" s="877"/>
      <c r="EMJ27" s="877"/>
      <c r="EMK27" s="877"/>
      <c r="EML27" s="877"/>
      <c r="EMM27" s="877"/>
      <c r="EMN27" s="877"/>
      <c r="EMO27" s="877"/>
      <c r="EMP27" s="877"/>
      <c r="EMQ27" s="877"/>
      <c r="EMR27" s="877"/>
      <c r="EMS27" s="877"/>
      <c r="EMT27" s="877"/>
      <c r="EMU27" s="877"/>
      <c r="EMV27" s="877"/>
      <c r="EMW27" s="877"/>
      <c r="EMX27" s="877"/>
      <c r="EMY27" s="877"/>
      <c r="EMZ27" s="877"/>
      <c r="ENA27" s="877"/>
      <c r="ENB27" s="877"/>
      <c r="ENC27" s="877"/>
      <c r="END27" s="877"/>
      <c r="ENE27" s="877"/>
      <c r="ENF27" s="877"/>
      <c r="ENG27" s="877"/>
      <c r="ENH27" s="877"/>
      <c r="ENI27" s="877"/>
      <c r="ENJ27" s="877"/>
      <c r="ENK27" s="877"/>
      <c r="ENL27" s="877"/>
      <c r="ENM27" s="877"/>
      <c r="ENN27" s="877"/>
      <c r="ENO27" s="877"/>
      <c r="ENP27" s="877"/>
      <c r="ENQ27" s="877"/>
      <c r="ENR27" s="877"/>
      <c r="ENS27" s="877"/>
      <c r="ENT27" s="877"/>
      <c r="ENU27" s="877"/>
      <c r="ENV27" s="877"/>
      <c r="ENW27" s="877"/>
      <c r="ENX27" s="877"/>
      <c r="ENY27" s="877"/>
      <c r="ENZ27" s="877"/>
      <c r="EOA27" s="877"/>
      <c r="EOB27" s="877"/>
      <c r="EOC27" s="877"/>
      <c r="EOD27" s="877"/>
      <c r="EOE27" s="877"/>
      <c r="EOF27" s="877"/>
      <c r="EOG27" s="877"/>
      <c r="EOH27" s="877"/>
      <c r="EOI27" s="877"/>
      <c r="EOJ27" s="877"/>
      <c r="EOK27" s="877"/>
      <c r="EOL27" s="877"/>
      <c r="EOM27" s="877"/>
      <c r="EON27" s="877"/>
      <c r="EOO27" s="877"/>
      <c r="EOP27" s="877"/>
      <c r="EOQ27" s="877"/>
      <c r="EOR27" s="877"/>
      <c r="EOS27" s="877"/>
      <c r="EOT27" s="877"/>
      <c r="EOU27" s="877"/>
      <c r="EOV27" s="877"/>
      <c r="EOW27" s="877"/>
      <c r="EOX27" s="877"/>
      <c r="EOY27" s="877"/>
      <c r="EOZ27" s="877"/>
      <c r="EPA27" s="877"/>
      <c r="EPB27" s="877"/>
      <c r="EPC27" s="877"/>
      <c r="EPD27" s="877"/>
      <c r="EPE27" s="877"/>
      <c r="EPF27" s="877"/>
      <c r="EPG27" s="877"/>
      <c r="EPH27" s="877"/>
      <c r="EPI27" s="877"/>
      <c r="EPJ27" s="877"/>
      <c r="EPK27" s="877"/>
      <c r="EPL27" s="877"/>
      <c r="EPM27" s="877"/>
      <c r="EPN27" s="877"/>
      <c r="EPO27" s="877"/>
      <c r="EPP27" s="877"/>
      <c r="EPQ27" s="877"/>
      <c r="EPR27" s="877"/>
      <c r="EPS27" s="877"/>
      <c r="EPT27" s="877"/>
      <c r="EPU27" s="877"/>
      <c r="EPV27" s="877"/>
      <c r="EPW27" s="877"/>
      <c r="EPX27" s="877"/>
      <c r="EPY27" s="877"/>
      <c r="EPZ27" s="877"/>
      <c r="EQA27" s="877"/>
      <c r="EQB27" s="877"/>
      <c r="EQC27" s="877"/>
      <c r="EQD27" s="877"/>
      <c r="EQE27" s="877"/>
      <c r="EQF27" s="877"/>
      <c r="EQG27" s="877"/>
      <c r="EQH27" s="877"/>
      <c r="EQI27" s="877"/>
      <c r="EQJ27" s="877"/>
      <c r="EQK27" s="877"/>
      <c r="EQL27" s="877"/>
      <c r="EQM27" s="877"/>
      <c r="EQN27" s="877"/>
      <c r="EQO27" s="877"/>
      <c r="EQP27" s="877"/>
      <c r="EQQ27" s="877"/>
      <c r="EQR27" s="877"/>
      <c r="EQS27" s="877"/>
      <c r="EQT27" s="877"/>
      <c r="EQU27" s="877"/>
      <c r="EQV27" s="877"/>
      <c r="EQW27" s="877"/>
      <c r="EQX27" s="877"/>
      <c r="EQY27" s="877"/>
      <c r="EQZ27" s="877"/>
      <c r="ERA27" s="877"/>
      <c r="ERB27" s="877"/>
      <c r="ERC27" s="877"/>
      <c r="ERD27" s="877"/>
      <c r="ERE27" s="877"/>
      <c r="ERF27" s="877"/>
      <c r="ERG27" s="877"/>
      <c r="ERH27" s="877"/>
      <c r="ERI27" s="877"/>
      <c r="ERJ27" s="877"/>
      <c r="ERK27" s="877"/>
      <c r="ERL27" s="877"/>
      <c r="ERM27" s="877"/>
      <c r="ERN27" s="877"/>
      <c r="ERO27" s="877"/>
      <c r="ERP27" s="877"/>
      <c r="ERQ27" s="877"/>
      <c r="ERR27" s="877"/>
      <c r="ERS27" s="877"/>
      <c r="ERT27" s="877"/>
      <c r="ERU27" s="877"/>
      <c r="ERV27" s="877"/>
      <c r="ERW27" s="877"/>
      <c r="ERX27" s="877"/>
      <c r="ERY27" s="877"/>
      <c r="ERZ27" s="877"/>
      <c r="ESA27" s="877"/>
      <c r="ESB27" s="877"/>
      <c r="ESC27" s="877"/>
      <c r="ESD27" s="877"/>
      <c r="ESE27" s="877"/>
      <c r="ESF27" s="877"/>
      <c r="ESG27" s="877"/>
      <c r="ESH27" s="877"/>
      <c r="ESI27" s="877"/>
      <c r="ESJ27" s="877"/>
      <c r="ESK27" s="877"/>
      <c r="ESL27" s="877"/>
      <c r="ESM27" s="877"/>
      <c r="ESN27" s="877"/>
      <c r="ESO27" s="877"/>
      <c r="ESP27" s="877"/>
      <c r="ESQ27" s="877"/>
      <c r="ESR27" s="877"/>
      <c r="ESS27" s="877"/>
      <c r="EST27" s="877"/>
      <c r="ESU27" s="877"/>
      <c r="ESV27" s="877"/>
      <c r="ESW27" s="877"/>
      <c r="ESX27" s="877"/>
      <c r="ESY27" s="877"/>
      <c r="ESZ27" s="877"/>
      <c r="ETA27" s="877"/>
      <c r="ETB27" s="877"/>
      <c r="ETC27" s="877"/>
      <c r="ETD27" s="877"/>
      <c r="ETE27" s="877"/>
      <c r="ETF27" s="877"/>
      <c r="ETG27" s="877"/>
      <c r="ETH27" s="877"/>
      <c r="ETI27" s="877"/>
      <c r="ETJ27" s="877"/>
      <c r="ETK27" s="877"/>
      <c r="ETL27" s="877"/>
      <c r="ETM27" s="877"/>
      <c r="ETN27" s="877"/>
      <c r="ETO27" s="877"/>
      <c r="ETP27" s="877"/>
      <c r="ETQ27" s="877"/>
      <c r="ETR27" s="877"/>
      <c r="ETS27" s="877"/>
      <c r="ETT27" s="877"/>
      <c r="ETU27" s="877"/>
      <c r="ETV27" s="877"/>
      <c r="ETW27" s="877"/>
      <c r="ETX27" s="877"/>
      <c r="ETY27" s="877"/>
      <c r="ETZ27" s="877"/>
      <c r="EUA27" s="877"/>
      <c r="EUB27" s="877"/>
      <c r="EUC27" s="877"/>
      <c r="EUD27" s="877"/>
      <c r="EUE27" s="877"/>
      <c r="EUF27" s="877"/>
      <c r="EUG27" s="877"/>
      <c r="EUH27" s="877"/>
      <c r="EUI27" s="877"/>
      <c r="EUJ27" s="877"/>
      <c r="EUK27" s="877"/>
      <c r="EUL27" s="877"/>
      <c r="EUM27" s="877"/>
      <c r="EUN27" s="877"/>
      <c r="EUO27" s="877"/>
      <c r="EUP27" s="877"/>
      <c r="EUQ27" s="877"/>
      <c r="EUR27" s="877"/>
      <c r="EUS27" s="877"/>
      <c r="EUT27" s="877"/>
      <c r="EUU27" s="877"/>
      <c r="EUV27" s="877"/>
      <c r="EUW27" s="877"/>
      <c r="EUX27" s="877"/>
      <c r="EUY27" s="877"/>
      <c r="EUZ27" s="877"/>
      <c r="EVA27" s="877"/>
      <c r="EVB27" s="877"/>
      <c r="EVC27" s="877"/>
      <c r="EVD27" s="877"/>
      <c r="EVE27" s="877"/>
      <c r="EVF27" s="877"/>
      <c r="EVG27" s="877"/>
      <c r="EVH27" s="877"/>
      <c r="EVI27" s="877"/>
      <c r="EVJ27" s="877"/>
      <c r="EVK27" s="877"/>
      <c r="EVL27" s="877"/>
      <c r="EVM27" s="877"/>
      <c r="EVN27" s="877"/>
      <c r="EVO27" s="877"/>
      <c r="EVP27" s="877"/>
      <c r="EVQ27" s="877"/>
      <c r="EVR27" s="877"/>
      <c r="EVS27" s="877"/>
      <c r="EVT27" s="877"/>
      <c r="EVU27" s="877"/>
      <c r="EVV27" s="877"/>
      <c r="EVW27" s="877"/>
      <c r="EVX27" s="877"/>
      <c r="EVY27" s="877"/>
      <c r="EVZ27" s="877"/>
      <c r="EWA27" s="877"/>
      <c r="EWB27" s="877"/>
      <c r="EWC27" s="877"/>
      <c r="EWD27" s="877"/>
      <c r="EWE27" s="877"/>
      <c r="EWF27" s="877"/>
      <c r="EWG27" s="877"/>
      <c r="EWH27" s="877"/>
      <c r="EWI27" s="877"/>
      <c r="EWJ27" s="877"/>
      <c r="EWK27" s="877"/>
      <c r="EWL27" s="877"/>
      <c r="EWM27" s="877"/>
      <c r="EWN27" s="877"/>
      <c r="EWO27" s="877"/>
      <c r="EWP27" s="877"/>
      <c r="EWQ27" s="877"/>
      <c r="EWR27" s="877"/>
      <c r="EWS27" s="877"/>
      <c r="EWT27" s="877"/>
      <c r="EWU27" s="877"/>
      <c r="EWV27" s="877"/>
      <c r="EWW27" s="877"/>
      <c r="EWX27" s="877"/>
      <c r="EWY27" s="877"/>
      <c r="EWZ27" s="877"/>
      <c r="EXA27" s="877"/>
      <c r="EXB27" s="877"/>
      <c r="EXC27" s="877"/>
      <c r="EXD27" s="877"/>
      <c r="EXE27" s="877"/>
      <c r="EXF27" s="877"/>
      <c r="EXG27" s="877"/>
      <c r="EXH27" s="877"/>
      <c r="EXI27" s="877"/>
      <c r="EXJ27" s="877"/>
      <c r="EXK27" s="877"/>
      <c r="EXL27" s="877"/>
      <c r="EXM27" s="877"/>
      <c r="EXN27" s="877"/>
      <c r="EXO27" s="877"/>
      <c r="EXP27" s="877"/>
      <c r="EXQ27" s="877"/>
      <c r="EXR27" s="877"/>
      <c r="EXS27" s="877"/>
      <c r="EXT27" s="877"/>
      <c r="EXU27" s="877"/>
      <c r="EXV27" s="877"/>
      <c r="EXW27" s="877"/>
      <c r="EXX27" s="877"/>
      <c r="EXY27" s="877"/>
      <c r="EXZ27" s="877"/>
      <c r="EYA27" s="877"/>
      <c r="EYB27" s="877"/>
      <c r="EYC27" s="877"/>
      <c r="EYD27" s="877"/>
      <c r="EYE27" s="877"/>
      <c r="EYF27" s="877"/>
      <c r="EYG27" s="877"/>
      <c r="EYH27" s="877"/>
      <c r="EYI27" s="877"/>
      <c r="EYJ27" s="877"/>
      <c r="EYK27" s="877"/>
      <c r="EYL27" s="877"/>
      <c r="EYM27" s="877"/>
      <c r="EYN27" s="877"/>
      <c r="EYO27" s="877"/>
      <c r="EYP27" s="877"/>
      <c r="EYQ27" s="877"/>
      <c r="EYR27" s="877"/>
      <c r="EYS27" s="877"/>
      <c r="EYT27" s="877"/>
      <c r="EYU27" s="877"/>
      <c r="EYV27" s="877"/>
      <c r="EYW27" s="877"/>
      <c r="EYX27" s="877"/>
      <c r="EYY27" s="877"/>
      <c r="EYZ27" s="877"/>
      <c r="EZA27" s="877"/>
      <c r="EZB27" s="877"/>
      <c r="EZC27" s="877"/>
      <c r="EZD27" s="877"/>
      <c r="EZE27" s="877"/>
      <c r="EZF27" s="877"/>
      <c r="EZG27" s="877"/>
      <c r="EZH27" s="877"/>
      <c r="EZI27" s="877"/>
      <c r="EZJ27" s="877"/>
      <c r="EZK27" s="877"/>
      <c r="EZL27" s="877"/>
      <c r="EZM27" s="877"/>
      <c r="EZN27" s="877"/>
      <c r="EZO27" s="877"/>
      <c r="EZP27" s="877"/>
      <c r="EZQ27" s="877"/>
      <c r="EZR27" s="877"/>
      <c r="EZS27" s="877"/>
      <c r="EZT27" s="877"/>
      <c r="EZU27" s="877"/>
      <c r="EZV27" s="877"/>
      <c r="EZW27" s="877"/>
      <c r="EZX27" s="877"/>
      <c r="EZY27" s="877"/>
      <c r="EZZ27" s="877"/>
      <c r="FAA27" s="877"/>
      <c r="FAB27" s="877"/>
      <c r="FAC27" s="877"/>
      <c r="FAD27" s="877"/>
      <c r="FAE27" s="877"/>
      <c r="FAF27" s="877"/>
      <c r="FAG27" s="877"/>
      <c r="FAH27" s="877"/>
      <c r="FAI27" s="877"/>
      <c r="FAJ27" s="877"/>
      <c r="FAK27" s="877"/>
      <c r="FAL27" s="877"/>
      <c r="FAM27" s="877"/>
      <c r="FAN27" s="877"/>
      <c r="FAO27" s="877"/>
      <c r="FAP27" s="877"/>
      <c r="FAQ27" s="877"/>
      <c r="FAR27" s="877"/>
      <c r="FAS27" s="877"/>
      <c r="FAT27" s="877"/>
      <c r="FAU27" s="877"/>
      <c r="FAV27" s="877"/>
      <c r="FAW27" s="877"/>
      <c r="FAX27" s="877"/>
      <c r="FAY27" s="877"/>
      <c r="FAZ27" s="877"/>
      <c r="FBA27" s="877"/>
      <c r="FBB27" s="877"/>
      <c r="FBC27" s="877"/>
      <c r="FBD27" s="877"/>
      <c r="FBE27" s="877"/>
      <c r="FBF27" s="877"/>
      <c r="FBG27" s="877"/>
      <c r="FBH27" s="877"/>
      <c r="FBI27" s="877"/>
      <c r="FBJ27" s="877"/>
      <c r="FBK27" s="877"/>
      <c r="FBL27" s="877"/>
      <c r="FBM27" s="877"/>
      <c r="FBN27" s="877"/>
      <c r="FBO27" s="877"/>
      <c r="FBP27" s="877"/>
      <c r="FBQ27" s="877"/>
      <c r="FBR27" s="877"/>
      <c r="FBS27" s="877"/>
      <c r="FBT27" s="877"/>
      <c r="FBU27" s="877"/>
      <c r="FBV27" s="877"/>
      <c r="FBW27" s="877"/>
      <c r="FBX27" s="877"/>
      <c r="FBY27" s="877"/>
      <c r="FBZ27" s="877"/>
      <c r="FCA27" s="877"/>
      <c r="FCB27" s="877"/>
      <c r="FCC27" s="877"/>
      <c r="FCD27" s="877"/>
      <c r="FCE27" s="877"/>
      <c r="FCF27" s="877"/>
      <c r="FCG27" s="877"/>
      <c r="FCH27" s="877"/>
      <c r="FCI27" s="877"/>
      <c r="FCJ27" s="877"/>
      <c r="FCK27" s="877"/>
      <c r="FCL27" s="877"/>
      <c r="FCM27" s="877"/>
      <c r="FCN27" s="877"/>
      <c r="FCO27" s="877"/>
      <c r="FCP27" s="877"/>
      <c r="FCQ27" s="877"/>
      <c r="FCR27" s="877"/>
      <c r="FCS27" s="877"/>
      <c r="FCT27" s="877"/>
      <c r="FCU27" s="877"/>
      <c r="FCV27" s="877"/>
      <c r="FCW27" s="877"/>
      <c r="FCX27" s="877"/>
      <c r="FCY27" s="877"/>
      <c r="FCZ27" s="877"/>
      <c r="FDA27" s="877"/>
      <c r="FDB27" s="877"/>
      <c r="FDC27" s="877"/>
      <c r="FDD27" s="877"/>
      <c r="FDE27" s="877"/>
      <c r="FDF27" s="877"/>
      <c r="FDG27" s="877"/>
      <c r="FDH27" s="877"/>
      <c r="FDI27" s="877"/>
      <c r="FDJ27" s="877"/>
      <c r="FDK27" s="877"/>
      <c r="FDL27" s="877"/>
      <c r="FDM27" s="877"/>
      <c r="FDN27" s="877"/>
      <c r="FDO27" s="877"/>
      <c r="FDP27" s="877"/>
      <c r="FDQ27" s="877"/>
      <c r="FDR27" s="877"/>
      <c r="FDS27" s="877"/>
      <c r="FDT27" s="877"/>
      <c r="FDU27" s="877"/>
      <c r="FDV27" s="877"/>
      <c r="FDW27" s="877"/>
      <c r="FDX27" s="877"/>
      <c r="FDY27" s="877"/>
      <c r="FDZ27" s="877"/>
      <c r="FEA27" s="877"/>
      <c r="FEB27" s="877"/>
      <c r="FEC27" s="877"/>
      <c r="FED27" s="877"/>
      <c r="FEE27" s="877"/>
      <c r="FEF27" s="877"/>
      <c r="FEG27" s="877"/>
      <c r="FEH27" s="877"/>
      <c r="FEI27" s="877"/>
      <c r="FEJ27" s="877"/>
      <c r="FEK27" s="877"/>
      <c r="FEL27" s="877"/>
      <c r="FEM27" s="877"/>
      <c r="FEN27" s="877"/>
      <c r="FEO27" s="877"/>
      <c r="FEP27" s="877"/>
      <c r="FEQ27" s="877"/>
      <c r="FER27" s="877"/>
      <c r="FES27" s="877"/>
      <c r="FET27" s="877"/>
      <c r="FEU27" s="877"/>
      <c r="FEV27" s="877"/>
      <c r="FEW27" s="877"/>
      <c r="FEX27" s="877"/>
      <c r="FEY27" s="877"/>
      <c r="FEZ27" s="877"/>
      <c r="FFA27" s="877"/>
      <c r="FFB27" s="877"/>
      <c r="FFC27" s="877"/>
      <c r="FFD27" s="877"/>
      <c r="FFE27" s="877"/>
      <c r="FFF27" s="877"/>
      <c r="FFG27" s="877"/>
      <c r="FFH27" s="877"/>
      <c r="FFI27" s="877"/>
      <c r="FFJ27" s="877"/>
      <c r="FFK27" s="877"/>
      <c r="FFL27" s="877"/>
      <c r="FFM27" s="877"/>
      <c r="FFN27" s="877"/>
      <c r="FFO27" s="877"/>
      <c r="FFP27" s="877"/>
      <c r="FFQ27" s="877"/>
      <c r="FFR27" s="877"/>
      <c r="FFS27" s="877"/>
      <c r="FFT27" s="877"/>
      <c r="FFU27" s="877"/>
      <c r="FFV27" s="877"/>
      <c r="FFW27" s="877"/>
      <c r="FFX27" s="877"/>
      <c r="FFY27" s="877"/>
      <c r="FFZ27" s="877"/>
      <c r="FGA27" s="877"/>
      <c r="FGB27" s="877"/>
      <c r="FGC27" s="877"/>
      <c r="FGD27" s="877"/>
      <c r="FGE27" s="877"/>
      <c r="FGF27" s="877"/>
      <c r="FGG27" s="877"/>
      <c r="FGH27" s="877"/>
      <c r="FGI27" s="877"/>
      <c r="FGJ27" s="877"/>
      <c r="FGK27" s="877"/>
      <c r="FGL27" s="877"/>
      <c r="FGM27" s="877"/>
      <c r="FGN27" s="877"/>
      <c r="FGO27" s="877"/>
      <c r="FGP27" s="877"/>
      <c r="FGQ27" s="877"/>
      <c r="FGR27" s="877"/>
      <c r="FGS27" s="877"/>
      <c r="FGT27" s="877"/>
      <c r="FGU27" s="877"/>
      <c r="FGV27" s="877"/>
      <c r="FGW27" s="877"/>
      <c r="FGX27" s="877"/>
      <c r="FGY27" s="877"/>
      <c r="FGZ27" s="877"/>
      <c r="FHA27" s="877"/>
      <c r="FHB27" s="877"/>
      <c r="FHC27" s="877"/>
      <c r="FHD27" s="877"/>
      <c r="FHE27" s="877"/>
      <c r="FHF27" s="877"/>
      <c r="FHG27" s="877"/>
      <c r="FHH27" s="877"/>
      <c r="FHI27" s="877"/>
      <c r="FHJ27" s="877"/>
      <c r="FHK27" s="877"/>
      <c r="FHL27" s="877"/>
      <c r="FHM27" s="877"/>
      <c r="FHN27" s="877"/>
      <c r="FHO27" s="877"/>
      <c r="FHP27" s="877"/>
      <c r="FHQ27" s="877"/>
      <c r="FHR27" s="877"/>
      <c r="FHS27" s="877"/>
      <c r="FHT27" s="877"/>
      <c r="FHU27" s="877"/>
      <c r="FHV27" s="877"/>
      <c r="FHW27" s="877"/>
      <c r="FHX27" s="877"/>
      <c r="FHY27" s="877"/>
      <c r="FHZ27" s="877"/>
      <c r="FIA27" s="877"/>
      <c r="FIB27" s="877"/>
      <c r="FIC27" s="877"/>
      <c r="FID27" s="877"/>
      <c r="FIE27" s="877"/>
      <c r="FIF27" s="877"/>
      <c r="FIG27" s="877"/>
      <c r="FIH27" s="877"/>
      <c r="FII27" s="877"/>
      <c r="FIJ27" s="877"/>
      <c r="FIK27" s="877"/>
      <c r="FIL27" s="877"/>
      <c r="FIM27" s="877"/>
      <c r="FIN27" s="877"/>
      <c r="FIO27" s="877"/>
      <c r="FIP27" s="877"/>
      <c r="FIQ27" s="877"/>
      <c r="FIR27" s="877"/>
      <c r="FIS27" s="877"/>
      <c r="FIT27" s="877"/>
      <c r="FIU27" s="877"/>
      <c r="FIV27" s="877"/>
      <c r="FIW27" s="877"/>
      <c r="FIX27" s="877"/>
      <c r="FIY27" s="877"/>
      <c r="FIZ27" s="877"/>
      <c r="FJA27" s="877"/>
      <c r="FJB27" s="877"/>
      <c r="FJC27" s="877"/>
      <c r="FJD27" s="877"/>
      <c r="FJE27" s="877"/>
      <c r="FJF27" s="877"/>
      <c r="FJG27" s="877"/>
      <c r="FJH27" s="877"/>
      <c r="FJI27" s="877"/>
      <c r="FJJ27" s="877"/>
      <c r="FJK27" s="877"/>
      <c r="FJL27" s="877"/>
      <c r="FJM27" s="877"/>
      <c r="FJN27" s="877"/>
      <c r="FJO27" s="877"/>
      <c r="FJP27" s="877"/>
      <c r="FJQ27" s="877"/>
      <c r="FJR27" s="877"/>
      <c r="FJS27" s="877"/>
      <c r="FJT27" s="877"/>
      <c r="FJU27" s="877"/>
      <c r="FJV27" s="877"/>
      <c r="FJW27" s="877"/>
      <c r="FJX27" s="877"/>
      <c r="FJY27" s="877"/>
      <c r="FJZ27" s="877"/>
      <c r="FKA27" s="877"/>
      <c r="FKB27" s="877"/>
      <c r="FKC27" s="877"/>
      <c r="FKD27" s="877"/>
      <c r="FKE27" s="877"/>
      <c r="FKF27" s="877"/>
      <c r="FKG27" s="877"/>
      <c r="FKH27" s="877"/>
      <c r="FKI27" s="877"/>
      <c r="FKJ27" s="877"/>
      <c r="FKK27" s="877"/>
      <c r="FKL27" s="877"/>
      <c r="FKM27" s="877"/>
      <c r="FKN27" s="877"/>
      <c r="FKO27" s="877"/>
      <c r="FKP27" s="877"/>
      <c r="FKQ27" s="877"/>
      <c r="FKR27" s="877"/>
      <c r="FKS27" s="877"/>
      <c r="FKT27" s="877"/>
      <c r="FKU27" s="877"/>
      <c r="FKV27" s="877"/>
      <c r="FKW27" s="877"/>
      <c r="FKX27" s="877"/>
      <c r="FKY27" s="877"/>
      <c r="FKZ27" s="877"/>
      <c r="FLA27" s="877"/>
      <c r="FLB27" s="877"/>
      <c r="FLC27" s="877"/>
      <c r="FLD27" s="877"/>
      <c r="FLE27" s="877"/>
      <c r="FLF27" s="877"/>
      <c r="FLG27" s="877"/>
      <c r="FLH27" s="877"/>
      <c r="FLI27" s="877"/>
      <c r="FLJ27" s="877"/>
      <c r="FLK27" s="877"/>
      <c r="FLL27" s="877"/>
      <c r="FLM27" s="877"/>
      <c r="FLN27" s="877"/>
      <c r="FLO27" s="877"/>
      <c r="FLP27" s="877"/>
      <c r="FLQ27" s="877"/>
      <c r="FLR27" s="877"/>
      <c r="FLS27" s="877"/>
      <c r="FLT27" s="877"/>
      <c r="FLU27" s="877"/>
      <c r="FLV27" s="877"/>
      <c r="FLW27" s="877"/>
      <c r="FLX27" s="877"/>
      <c r="FLY27" s="877"/>
      <c r="FLZ27" s="877"/>
      <c r="FMA27" s="877"/>
      <c r="FMB27" s="877"/>
      <c r="FMC27" s="877"/>
      <c r="FMD27" s="877"/>
      <c r="FME27" s="877"/>
      <c r="FMF27" s="877"/>
      <c r="FMG27" s="877"/>
      <c r="FMH27" s="877"/>
      <c r="FMI27" s="877"/>
      <c r="FMJ27" s="877"/>
      <c r="FMK27" s="877"/>
      <c r="FML27" s="877"/>
      <c r="FMM27" s="877"/>
      <c r="FMN27" s="877"/>
      <c r="FMO27" s="877"/>
      <c r="FMP27" s="877"/>
      <c r="FMQ27" s="877"/>
      <c r="FMR27" s="877"/>
      <c r="FMS27" s="877"/>
      <c r="FMT27" s="877"/>
      <c r="FMU27" s="877"/>
      <c r="FMV27" s="877"/>
      <c r="FMW27" s="877"/>
      <c r="FMX27" s="877"/>
      <c r="FMY27" s="877"/>
      <c r="FMZ27" s="877"/>
      <c r="FNA27" s="877"/>
      <c r="FNB27" s="877"/>
      <c r="FNC27" s="877"/>
      <c r="FND27" s="877"/>
      <c r="FNE27" s="877"/>
      <c r="FNF27" s="877"/>
      <c r="FNG27" s="877"/>
      <c r="FNH27" s="877"/>
      <c r="FNI27" s="877"/>
      <c r="FNJ27" s="877"/>
      <c r="FNK27" s="877"/>
      <c r="FNL27" s="877"/>
      <c r="FNM27" s="877"/>
      <c r="FNN27" s="877"/>
      <c r="FNO27" s="877"/>
      <c r="FNP27" s="877"/>
      <c r="FNQ27" s="877"/>
      <c r="FNR27" s="877"/>
      <c r="FNS27" s="877"/>
      <c r="FNT27" s="877"/>
      <c r="FNU27" s="877"/>
      <c r="FNV27" s="877"/>
      <c r="FNW27" s="877"/>
      <c r="FNX27" s="877"/>
      <c r="FNY27" s="877"/>
      <c r="FNZ27" s="877"/>
      <c r="FOA27" s="877"/>
      <c r="FOB27" s="877"/>
      <c r="FOC27" s="877"/>
      <c r="FOD27" s="877"/>
      <c r="FOE27" s="877"/>
      <c r="FOF27" s="877"/>
      <c r="FOG27" s="877"/>
      <c r="FOH27" s="877"/>
      <c r="FOI27" s="877"/>
      <c r="FOJ27" s="877"/>
      <c r="FOK27" s="877"/>
      <c r="FOL27" s="877"/>
      <c r="FOM27" s="877"/>
      <c r="FON27" s="877"/>
      <c r="FOO27" s="877"/>
      <c r="FOP27" s="877"/>
      <c r="FOQ27" s="877"/>
      <c r="FOR27" s="877"/>
      <c r="FOS27" s="877"/>
      <c r="FOT27" s="877"/>
      <c r="FOU27" s="877"/>
      <c r="FOV27" s="877"/>
      <c r="FOW27" s="877"/>
      <c r="FOX27" s="877"/>
      <c r="FOY27" s="877"/>
      <c r="FOZ27" s="877"/>
      <c r="FPA27" s="877"/>
      <c r="FPB27" s="877"/>
      <c r="FPC27" s="877"/>
      <c r="FPD27" s="877"/>
      <c r="FPE27" s="877"/>
      <c r="FPF27" s="877"/>
      <c r="FPG27" s="877"/>
      <c r="FPH27" s="877"/>
      <c r="FPI27" s="877"/>
      <c r="FPJ27" s="877"/>
      <c r="FPK27" s="877"/>
      <c r="FPL27" s="877"/>
      <c r="FPM27" s="877"/>
      <c r="FPN27" s="877"/>
      <c r="FPO27" s="877"/>
      <c r="FPP27" s="877"/>
      <c r="FPQ27" s="877"/>
      <c r="FPR27" s="877"/>
      <c r="FPS27" s="877"/>
      <c r="FPT27" s="877"/>
      <c r="FPU27" s="877"/>
      <c r="FPV27" s="877"/>
      <c r="FPW27" s="877"/>
      <c r="FPX27" s="877"/>
      <c r="FPY27" s="877"/>
      <c r="FPZ27" s="877"/>
      <c r="FQA27" s="877"/>
      <c r="FQB27" s="877"/>
      <c r="FQC27" s="877"/>
      <c r="FQD27" s="877"/>
      <c r="FQE27" s="877"/>
      <c r="FQF27" s="877"/>
      <c r="FQG27" s="877"/>
      <c r="FQH27" s="877"/>
      <c r="FQI27" s="877"/>
      <c r="FQJ27" s="877"/>
      <c r="FQK27" s="877"/>
      <c r="FQL27" s="877"/>
      <c r="FQM27" s="877"/>
      <c r="FQN27" s="877"/>
      <c r="FQO27" s="877"/>
      <c r="FQP27" s="877"/>
      <c r="FQQ27" s="877"/>
      <c r="FQR27" s="877"/>
      <c r="FQS27" s="877"/>
      <c r="FQT27" s="877"/>
      <c r="FQU27" s="877"/>
      <c r="FQV27" s="877"/>
      <c r="FQW27" s="877"/>
      <c r="FQX27" s="877"/>
      <c r="FQY27" s="877"/>
      <c r="FQZ27" s="877"/>
      <c r="FRA27" s="877"/>
      <c r="FRB27" s="877"/>
      <c r="FRC27" s="877"/>
      <c r="FRD27" s="877"/>
      <c r="FRE27" s="877"/>
      <c r="FRF27" s="877"/>
      <c r="FRG27" s="877"/>
      <c r="FRH27" s="877"/>
      <c r="FRI27" s="877"/>
      <c r="FRJ27" s="877"/>
      <c r="FRK27" s="877"/>
      <c r="FRL27" s="877"/>
      <c r="FRM27" s="877"/>
      <c r="FRN27" s="877"/>
      <c r="FRO27" s="877"/>
      <c r="FRP27" s="877"/>
      <c r="FRQ27" s="877"/>
      <c r="FRR27" s="877"/>
      <c r="FRS27" s="877"/>
      <c r="FRT27" s="877"/>
      <c r="FRU27" s="877"/>
      <c r="FRV27" s="877"/>
      <c r="FRW27" s="877"/>
      <c r="FRX27" s="877"/>
      <c r="FRY27" s="877"/>
      <c r="FRZ27" s="877"/>
      <c r="FSA27" s="877"/>
      <c r="FSB27" s="877"/>
      <c r="FSC27" s="877"/>
      <c r="FSD27" s="877"/>
      <c r="FSE27" s="877"/>
      <c r="FSF27" s="877"/>
      <c r="FSG27" s="877"/>
      <c r="FSH27" s="877"/>
      <c r="FSI27" s="877"/>
      <c r="FSJ27" s="877"/>
      <c r="FSK27" s="877"/>
      <c r="FSL27" s="877"/>
      <c r="FSM27" s="877"/>
      <c r="FSN27" s="877"/>
      <c r="FSO27" s="877"/>
      <c r="FSP27" s="877"/>
      <c r="FSQ27" s="877"/>
      <c r="FSR27" s="877"/>
      <c r="FSS27" s="877"/>
      <c r="FST27" s="877"/>
      <c r="FSU27" s="877"/>
      <c r="FSV27" s="877"/>
      <c r="FSW27" s="877"/>
      <c r="FSX27" s="877"/>
      <c r="FSY27" s="877"/>
      <c r="FSZ27" s="877"/>
      <c r="FTA27" s="877"/>
      <c r="FTB27" s="877"/>
      <c r="FTC27" s="877"/>
      <c r="FTD27" s="877"/>
      <c r="FTE27" s="877"/>
      <c r="FTF27" s="877"/>
      <c r="FTG27" s="877"/>
      <c r="FTH27" s="877"/>
      <c r="FTI27" s="877"/>
      <c r="FTJ27" s="877"/>
      <c r="FTK27" s="877"/>
      <c r="FTL27" s="877"/>
      <c r="FTM27" s="877"/>
      <c r="FTN27" s="877"/>
      <c r="FTO27" s="877"/>
      <c r="FTP27" s="877"/>
      <c r="FTQ27" s="877"/>
      <c r="FTR27" s="877"/>
      <c r="FTS27" s="877"/>
      <c r="FTT27" s="877"/>
      <c r="FTU27" s="877"/>
      <c r="FTV27" s="877"/>
      <c r="FTW27" s="877"/>
      <c r="FTX27" s="877"/>
      <c r="FTY27" s="877"/>
      <c r="FTZ27" s="877"/>
      <c r="FUA27" s="877"/>
      <c r="FUB27" s="877"/>
      <c r="FUC27" s="877"/>
      <c r="FUD27" s="877"/>
      <c r="FUE27" s="877"/>
      <c r="FUF27" s="877"/>
      <c r="FUG27" s="877"/>
      <c r="FUH27" s="877"/>
      <c r="FUI27" s="877"/>
      <c r="FUJ27" s="877"/>
      <c r="FUK27" s="877"/>
      <c r="FUL27" s="877"/>
      <c r="FUM27" s="877"/>
      <c r="FUN27" s="877"/>
      <c r="FUO27" s="877"/>
      <c r="FUP27" s="877"/>
      <c r="FUQ27" s="877"/>
      <c r="FUR27" s="877"/>
      <c r="FUS27" s="877"/>
      <c r="FUT27" s="877"/>
      <c r="FUU27" s="877"/>
      <c r="FUV27" s="877"/>
      <c r="FUW27" s="877"/>
      <c r="FUX27" s="877"/>
      <c r="FUY27" s="877"/>
      <c r="FUZ27" s="877"/>
      <c r="FVA27" s="877"/>
      <c r="FVB27" s="877"/>
      <c r="FVC27" s="877"/>
      <c r="FVD27" s="877"/>
      <c r="FVE27" s="877"/>
      <c r="FVF27" s="877"/>
      <c r="FVG27" s="877"/>
      <c r="FVH27" s="877"/>
      <c r="FVI27" s="877"/>
      <c r="FVJ27" s="877"/>
      <c r="FVK27" s="877"/>
      <c r="FVL27" s="877"/>
      <c r="FVM27" s="877"/>
      <c r="FVN27" s="877"/>
      <c r="FVO27" s="877"/>
      <c r="FVP27" s="877"/>
      <c r="FVQ27" s="877"/>
      <c r="FVR27" s="877"/>
      <c r="FVS27" s="877"/>
      <c r="FVT27" s="877"/>
      <c r="FVU27" s="877"/>
      <c r="FVV27" s="877"/>
      <c r="FVW27" s="877"/>
      <c r="FVX27" s="877"/>
      <c r="FVY27" s="877"/>
      <c r="FVZ27" s="877"/>
      <c r="FWA27" s="877"/>
      <c r="FWB27" s="877"/>
      <c r="FWC27" s="877"/>
      <c r="FWD27" s="877"/>
      <c r="FWE27" s="877"/>
      <c r="FWF27" s="877"/>
      <c r="FWG27" s="877"/>
      <c r="FWH27" s="877"/>
      <c r="FWI27" s="877"/>
      <c r="FWJ27" s="877"/>
      <c r="FWK27" s="877"/>
      <c r="FWL27" s="877"/>
      <c r="FWM27" s="877"/>
      <c r="FWN27" s="877"/>
      <c r="FWO27" s="877"/>
      <c r="FWP27" s="877"/>
      <c r="FWQ27" s="877"/>
      <c r="FWR27" s="877"/>
      <c r="FWS27" s="877"/>
      <c r="FWT27" s="877"/>
      <c r="FWU27" s="877"/>
      <c r="FWV27" s="877"/>
      <c r="FWW27" s="877"/>
      <c r="FWX27" s="877"/>
      <c r="FWY27" s="877"/>
      <c r="FWZ27" s="877"/>
      <c r="FXA27" s="877"/>
      <c r="FXB27" s="877"/>
      <c r="FXC27" s="877"/>
      <c r="FXD27" s="877"/>
      <c r="FXE27" s="877"/>
      <c r="FXF27" s="877"/>
      <c r="FXG27" s="877"/>
      <c r="FXH27" s="877"/>
      <c r="FXI27" s="877"/>
      <c r="FXJ27" s="877"/>
      <c r="FXK27" s="877"/>
      <c r="FXL27" s="877"/>
      <c r="FXM27" s="877"/>
      <c r="FXN27" s="877"/>
      <c r="FXO27" s="877"/>
      <c r="FXP27" s="877"/>
      <c r="FXQ27" s="877"/>
      <c r="FXR27" s="877"/>
      <c r="FXS27" s="877"/>
      <c r="FXT27" s="877"/>
      <c r="FXU27" s="877"/>
      <c r="FXV27" s="877"/>
      <c r="FXW27" s="877"/>
      <c r="FXX27" s="877"/>
      <c r="FXY27" s="877"/>
      <c r="FXZ27" s="877"/>
      <c r="FYA27" s="877"/>
      <c r="FYB27" s="877"/>
      <c r="FYC27" s="877"/>
      <c r="FYD27" s="877"/>
      <c r="FYE27" s="877"/>
      <c r="FYF27" s="877"/>
      <c r="FYG27" s="877"/>
      <c r="FYH27" s="877"/>
      <c r="FYI27" s="877"/>
      <c r="FYJ27" s="877"/>
      <c r="FYK27" s="877"/>
      <c r="FYL27" s="877"/>
      <c r="FYM27" s="877"/>
      <c r="FYN27" s="877"/>
      <c r="FYO27" s="877"/>
      <c r="FYP27" s="877"/>
      <c r="FYQ27" s="877"/>
      <c r="FYR27" s="877"/>
      <c r="FYS27" s="877"/>
      <c r="FYT27" s="877"/>
      <c r="FYU27" s="877"/>
      <c r="FYV27" s="877"/>
      <c r="FYW27" s="877"/>
      <c r="FYX27" s="877"/>
      <c r="FYY27" s="877"/>
      <c r="FYZ27" s="877"/>
      <c r="FZA27" s="877"/>
      <c r="FZB27" s="877"/>
      <c r="FZC27" s="877"/>
      <c r="FZD27" s="877"/>
      <c r="FZE27" s="877"/>
      <c r="FZF27" s="877"/>
      <c r="FZG27" s="877"/>
      <c r="FZH27" s="877"/>
      <c r="FZI27" s="877"/>
      <c r="FZJ27" s="877"/>
      <c r="FZK27" s="877"/>
      <c r="FZL27" s="877"/>
      <c r="FZM27" s="877"/>
      <c r="FZN27" s="877"/>
      <c r="FZO27" s="877"/>
      <c r="FZP27" s="877"/>
      <c r="FZQ27" s="877"/>
      <c r="FZR27" s="877"/>
      <c r="FZS27" s="877"/>
      <c r="FZT27" s="877"/>
      <c r="FZU27" s="877"/>
      <c r="FZV27" s="877"/>
      <c r="FZW27" s="877"/>
      <c r="FZX27" s="877"/>
      <c r="FZY27" s="877"/>
      <c r="FZZ27" s="877"/>
      <c r="GAA27" s="877"/>
      <c r="GAB27" s="877"/>
      <c r="GAC27" s="877"/>
      <c r="GAD27" s="877"/>
      <c r="GAE27" s="877"/>
      <c r="GAF27" s="877"/>
      <c r="GAG27" s="877"/>
      <c r="GAH27" s="877"/>
      <c r="GAI27" s="877"/>
      <c r="GAJ27" s="877"/>
      <c r="GAK27" s="877"/>
      <c r="GAL27" s="877"/>
      <c r="GAM27" s="877"/>
      <c r="GAN27" s="877"/>
      <c r="GAO27" s="877"/>
      <c r="GAP27" s="877"/>
      <c r="GAQ27" s="877"/>
      <c r="GAR27" s="877"/>
      <c r="GAS27" s="877"/>
      <c r="GAT27" s="877"/>
      <c r="GAU27" s="877"/>
      <c r="GAV27" s="877"/>
      <c r="GAW27" s="877"/>
      <c r="GAX27" s="877"/>
      <c r="GAY27" s="877"/>
      <c r="GAZ27" s="877"/>
      <c r="GBA27" s="877"/>
      <c r="GBB27" s="877"/>
      <c r="GBC27" s="877"/>
      <c r="GBD27" s="877"/>
      <c r="GBE27" s="877"/>
      <c r="GBF27" s="877"/>
      <c r="GBG27" s="877"/>
      <c r="GBH27" s="877"/>
      <c r="GBI27" s="877"/>
      <c r="GBJ27" s="877"/>
      <c r="GBK27" s="877"/>
      <c r="GBL27" s="877"/>
      <c r="GBM27" s="877"/>
      <c r="GBN27" s="877"/>
      <c r="GBO27" s="877"/>
      <c r="GBP27" s="877"/>
      <c r="GBQ27" s="877"/>
      <c r="GBR27" s="877"/>
      <c r="GBS27" s="877"/>
      <c r="GBT27" s="877"/>
      <c r="GBU27" s="877"/>
      <c r="GBV27" s="877"/>
      <c r="GBW27" s="877"/>
      <c r="GBX27" s="877"/>
      <c r="GBY27" s="877"/>
      <c r="GBZ27" s="877"/>
      <c r="GCA27" s="877"/>
      <c r="GCB27" s="877"/>
      <c r="GCC27" s="877"/>
      <c r="GCD27" s="877"/>
      <c r="GCE27" s="877"/>
      <c r="GCF27" s="877"/>
      <c r="GCG27" s="877"/>
      <c r="GCH27" s="877"/>
      <c r="GCI27" s="877"/>
      <c r="GCJ27" s="877"/>
      <c r="GCK27" s="877"/>
      <c r="GCL27" s="877"/>
      <c r="GCM27" s="877"/>
      <c r="GCN27" s="877"/>
      <c r="GCO27" s="877"/>
      <c r="GCP27" s="877"/>
      <c r="GCQ27" s="877"/>
      <c r="GCR27" s="877"/>
      <c r="GCS27" s="877"/>
      <c r="GCT27" s="877"/>
      <c r="GCU27" s="877"/>
      <c r="GCV27" s="877"/>
      <c r="GCW27" s="877"/>
      <c r="GCX27" s="877"/>
      <c r="GCY27" s="877"/>
      <c r="GCZ27" s="877"/>
      <c r="GDA27" s="877"/>
      <c r="GDB27" s="877"/>
      <c r="GDC27" s="877"/>
      <c r="GDD27" s="877"/>
      <c r="GDE27" s="877"/>
      <c r="GDF27" s="877"/>
      <c r="GDG27" s="877"/>
      <c r="GDH27" s="877"/>
      <c r="GDI27" s="877"/>
      <c r="GDJ27" s="877"/>
      <c r="GDK27" s="877"/>
      <c r="GDL27" s="877"/>
      <c r="GDM27" s="877"/>
      <c r="GDN27" s="877"/>
      <c r="GDO27" s="877"/>
      <c r="GDP27" s="877"/>
      <c r="GDQ27" s="877"/>
      <c r="GDR27" s="877"/>
      <c r="GDS27" s="877"/>
      <c r="GDT27" s="877"/>
      <c r="GDU27" s="877"/>
      <c r="GDV27" s="877"/>
      <c r="GDW27" s="877"/>
      <c r="GDX27" s="877"/>
      <c r="GDY27" s="877"/>
      <c r="GDZ27" s="877"/>
      <c r="GEA27" s="877"/>
      <c r="GEB27" s="877"/>
      <c r="GEC27" s="877"/>
      <c r="GED27" s="877"/>
      <c r="GEE27" s="877"/>
      <c r="GEF27" s="877"/>
      <c r="GEG27" s="877"/>
      <c r="GEH27" s="877"/>
      <c r="GEI27" s="877"/>
      <c r="GEJ27" s="877"/>
      <c r="GEK27" s="877"/>
      <c r="GEL27" s="877"/>
      <c r="GEM27" s="877"/>
      <c r="GEN27" s="877"/>
      <c r="GEO27" s="877"/>
      <c r="GEP27" s="877"/>
      <c r="GEQ27" s="877"/>
      <c r="GER27" s="877"/>
      <c r="GES27" s="877"/>
      <c r="GET27" s="877"/>
      <c r="GEU27" s="877"/>
      <c r="GEV27" s="877"/>
      <c r="GEW27" s="877"/>
      <c r="GEX27" s="877"/>
      <c r="GEY27" s="877"/>
      <c r="GEZ27" s="877"/>
      <c r="GFA27" s="877"/>
      <c r="GFB27" s="877"/>
      <c r="GFC27" s="877"/>
      <c r="GFD27" s="877"/>
      <c r="GFE27" s="877"/>
      <c r="GFF27" s="877"/>
      <c r="GFG27" s="877"/>
      <c r="GFH27" s="877"/>
      <c r="GFI27" s="877"/>
      <c r="GFJ27" s="877"/>
      <c r="GFK27" s="877"/>
      <c r="GFL27" s="877"/>
      <c r="GFM27" s="877"/>
      <c r="GFN27" s="877"/>
      <c r="GFO27" s="877"/>
      <c r="GFP27" s="877"/>
      <c r="GFQ27" s="877"/>
      <c r="GFR27" s="877"/>
      <c r="GFS27" s="877"/>
      <c r="GFT27" s="877"/>
      <c r="GFU27" s="877"/>
      <c r="GFV27" s="877"/>
      <c r="GFW27" s="877"/>
      <c r="GFX27" s="877"/>
      <c r="GFY27" s="877"/>
      <c r="GFZ27" s="877"/>
      <c r="GGA27" s="877"/>
      <c r="GGB27" s="877"/>
      <c r="GGC27" s="877"/>
      <c r="GGD27" s="877"/>
      <c r="GGE27" s="877"/>
      <c r="GGF27" s="877"/>
      <c r="GGG27" s="877"/>
      <c r="GGH27" s="877"/>
      <c r="GGI27" s="877"/>
      <c r="GGJ27" s="877"/>
      <c r="GGK27" s="877"/>
      <c r="GGL27" s="877"/>
      <c r="GGM27" s="877"/>
      <c r="GGN27" s="877"/>
      <c r="GGO27" s="877"/>
      <c r="GGP27" s="877"/>
      <c r="GGQ27" s="877"/>
      <c r="GGR27" s="877"/>
      <c r="GGS27" s="877"/>
      <c r="GGT27" s="877"/>
      <c r="GGU27" s="877"/>
      <c r="GGV27" s="877"/>
      <c r="GGW27" s="877"/>
      <c r="GGX27" s="877"/>
      <c r="GGY27" s="877"/>
      <c r="GGZ27" s="877"/>
      <c r="GHA27" s="877"/>
      <c r="GHB27" s="877"/>
      <c r="GHC27" s="877"/>
      <c r="GHD27" s="877"/>
      <c r="GHE27" s="877"/>
      <c r="GHF27" s="877"/>
      <c r="GHG27" s="877"/>
      <c r="GHH27" s="877"/>
      <c r="GHI27" s="877"/>
      <c r="GHJ27" s="877"/>
      <c r="GHK27" s="877"/>
      <c r="GHL27" s="877"/>
      <c r="GHM27" s="877"/>
      <c r="GHN27" s="877"/>
      <c r="GHO27" s="877"/>
      <c r="GHP27" s="877"/>
      <c r="GHQ27" s="877"/>
      <c r="GHR27" s="877"/>
      <c r="GHS27" s="877"/>
      <c r="GHT27" s="877"/>
      <c r="GHU27" s="877"/>
      <c r="GHV27" s="877"/>
      <c r="GHW27" s="877"/>
      <c r="GHX27" s="877"/>
      <c r="GHY27" s="877"/>
      <c r="GHZ27" s="877"/>
      <c r="GIA27" s="877"/>
      <c r="GIB27" s="877"/>
      <c r="GIC27" s="877"/>
      <c r="GID27" s="877"/>
      <c r="GIE27" s="877"/>
      <c r="GIF27" s="877"/>
      <c r="GIG27" s="877"/>
      <c r="GIH27" s="877"/>
      <c r="GII27" s="877"/>
      <c r="GIJ27" s="877"/>
      <c r="GIK27" s="877"/>
      <c r="GIL27" s="877"/>
      <c r="GIM27" s="877"/>
      <c r="GIN27" s="877"/>
      <c r="GIO27" s="877"/>
      <c r="GIP27" s="877"/>
      <c r="GIQ27" s="877"/>
      <c r="GIR27" s="877"/>
      <c r="GIS27" s="877"/>
      <c r="GIT27" s="877"/>
      <c r="GIU27" s="877"/>
      <c r="GIV27" s="877"/>
      <c r="GIW27" s="877"/>
      <c r="GIX27" s="877"/>
      <c r="GIY27" s="877"/>
      <c r="GIZ27" s="877"/>
      <c r="GJA27" s="877"/>
      <c r="GJB27" s="877"/>
      <c r="GJC27" s="877"/>
      <c r="GJD27" s="877"/>
      <c r="GJE27" s="877"/>
      <c r="GJF27" s="877"/>
      <c r="GJG27" s="877"/>
      <c r="GJH27" s="877"/>
      <c r="GJI27" s="877"/>
      <c r="GJJ27" s="877"/>
      <c r="GJK27" s="877"/>
      <c r="GJL27" s="877"/>
      <c r="GJM27" s="877"/>
      <c r="GJN27" s="877"/>
      <c r="GJO27" s="877"/>
      <c r="GJP27" s="877"/>
      <c r="GJQ27" s="877"/>
      <c r="GJR27" s="877"/>
      <c r="GJS27" s="877"/>
      <c r="GJT27" s="877"/>
      <c r="GJU27" s="877"/>
      <c r="GJV27" s="877"/>
      <c r="GJW27" s="877"/>
      <c r="GJX27" s="877"/>
      <c r="GJY27" s="877"/>
      <c r="GJZ27" s="877"/>
      <c r="GKA27" s="877"/>
      <c r="GKB27" s="877"/>
      <c r="GKC27" s="877"/>
      <c r="GKD27" s="877"/>
      <c r="GKE27" s="877"/>
      <c r="GKF27" s="877"/>
      <c r="GKG27" s="877"/>
      <c r="GKH27" s="877"/>
      <c r="GKI27" s="877"/>
      <c r="GKJ27" s="877"/>
      <c r="GKK27" s="877"/>
      <c r="GKL27" s="877"/>
      <c r="GKM27" s="877"/>
      <c r="GKN27" s="877"/>
      <c r="GKO27" s="877"/>
      <c r="GKP27" s="877"/>
      <c r="GKQ27" s="877"/>
      <c r="GKR27" s="877"/>
      <c r="GKS27" s="877"/>
      <c r="GKT27" s="877"/>
      <c r="GKU27" s="877"/>
      <c r="GKV27" s="877"/>
      <c r="GKW27" s="877"/>
      <c r="GKX27" s="877"/>
      <c r="GKY27" s="877"/>
      <c r="GKZ27" s="877"/>
      <c r="GLA27" s="877"/>
      <c r="GLB27" s="877"/>
      <c r="GLC27" s="877"/>
      <c r="GLD27" s="877"/>
      <c r="GLE27" s="877"/>
      <c r="GLF27" s="877"/>
      <c r="GLG27" s="877"/>
      <c r="GLH27" s="877"/>
      <c r="GLI27" s="877"/>
      <c r="GLJ27" s="877"/>
      <c r="GLK27" s="877"/>
      <c r="GLL27" s="877"/>
      <c r="GLM27" s="877"/>
      <c r="GLN27" s="877"/>
      <c r="GLO27" s="877"/>
      <c r="GLP27" s="877"/>
      <c r="GLQ27" s="877"/>
      <c r="GLR27" s="877"/>
      <c r="GLS27" s="877"/>
      <c r="GLT27" s="877"/>
      <c r="GLU27" s="877"/>
      <c r="GLV27" s="877"/>
      <c r="GLW27" s="877"/>
      <c r="GLX27" s="877"/>
      <c r="GLY27" s="877"/>
      <c r="GLZ27" s="877"/>
      <c r="GMA27" s="877"/>
      <c r="GMB27" s="877"/>
      <c r="GMC27" s="877"/>
      <c r="GMD27" s="877"/>
      <c r="GME27" s="877"/>
      <c r="GMF27" s="877"/>
      <c r="GMG27" s="877"/>
      <c r="GMH27" s="877"/>
      <c r="GMI27" s="877"/>
      <c r="GMJ27" s="877"/>
      <c r="GMK27" s="877"/>
      <c r="GML27" s="877"/>
      <c r="GMM27" s="877"/>
      <c r="GMN27" s="877"/>
      <c r="GMO27" s="877"/>
      <c r="GMP27" s="877"/>
      <c r="GMQ27" s="877"/>
      <c r="GMR27" s="877"/>
      <c r="GMS27" s="877"/>
      <c r="GMT27" s="877"/>
      <c r="GMU27" s="877"/>
      <c r="GMV27" s="877"/>
      <c r="GMW27" s="877"/>
      <c r="GMX27" s="877"/>
      <c r="GMY27" s="877"/>
      <c r="GMZ27" s="877"/>
      <c r="GNA27" s="877"/>
      <c r="GNB27" s="877"/>
      <c r="GNC27" s="877"/>
      <c r="GND27" s="877"/>
      <c r="GNE27" s="877"/>
      <c r="GNF27" s="877"/>
      <c r="GNG27" s="877"/>
      <c r="GNH27" s="877"/>
      <c r="GNI27" s="877"/>
      <c r="GNJ27" s="877"/>
      <c r="GNK27" s="877"/>
      <c r="GNL27" s="877"/>
      <c r="GNM27" s="877"/>
      <c r="GNN27" s="877"/>
      <c r="GNO27" s="877"/>
      <c r="GNP27" s="877"/>
      <c r="GNQ27" s="877"/>
      <c r="GNR27" s="877"/>
      <c r="GNS27" s="877"/>
      <c r="GNT27" s="877"/>
      <c r="GNU27" s="877"/>
      <c r="GNV27" s="877"/>
      <c r="GNW27" s="877"/>
      <c r="GNX27" s="877"/>
      <c r="GNY27" s="877"/>
      <c r="GNZ27" s="877"/>
      <c r="GOA27" s="877"/>
      <c r="GOB27" s="877"/>
      <c r="GOC27" s="877"/>
      <c r="GOD27" s="877"/>
      <c r="GOE27" s="877"/>
      <c r="GOF27" s="877"/>
      <c r="GOG27" s="877"/>
      <c r="GOH27" s="877"/>
      <c r="GOI27" s="877"/>
      <c r="GOJ27" s="877"/>
      <c r="GOK27" s="877"/>
      <c r="GOL27" s="877"/>
      <c r="GOM27" s="877"/>
      <c r="GON27" s="877"/>
      <c r="GOO27" s="877"/>
      <c r="GOP27" s="877"/>
      <c r="GOQ27" s="877"/>
      <c r="GOR27" s="877"/>
      <c r="GOS27" s="877"/>
      <c r="GOT27" s="877"/>
      <c r="GOU27" s="877"/>
      <c r="GOV27" s="877"/>
      <c r="GOW27" s="877"/>
      <c r="GOX27" s="877"/>
      <c r="GOY27" s="877"/>
      <c r="GOZ27" s="877"/>
      <c r="GPA27" s="877"/>
      <c r="GPB27" s="877"/>
      <c r="GPC27" s="877"/>
      <c r="GPD27" s="877"/>
      <c r="GPE27" s="877"/>
      <c r="GPF27" s="877"/>
      <c r="GPG27" s="877"/>
      <c r="GPH27" s="877"/>
      <c r="GPI27" s="877"/>
      <c r="GPJ27" s="877"/>
      <c r="GPK27" s="877"/>
      <c r="GPL27" s="877"/>
      <c r="GPM27" s="877"/>
      <c r="GPN27" s="877"/>
      <c r="GPO27" s="877"/>
      <c r="GPP27" s="877"/>
      <c r="GPQ27" s="877"/>
      <c r="GPR27" s="877"/>
      <c r="GPS27" s="877"/>
      <c r="GPT27" s="877"/>
      <c r="GPU27" s="877"/>
      <c r="GPV27" s="877"/>
      <c r="GPW27" s="877"/>
      <c r="GPX27" s="877"/>
      <c r="GPY27" s="877"/>
      <c r="GPZ27" s="877"/>
      <c r="GQA27" s="877"/>
      <c r="GQB27" s="877"/>
      <c r="GQC27" s="877"/>
      <c r="GQD27" s="877"/>
      <c r="GQE27" s="877"/>
      <c r="GQF27" s="877"/>
      <c r="GQG27" s="877"/>
      <c r="GQH27" s="877"/>
      <c r="GQI27" s="877"/>
      <c r="GQJ27" s="877"/>
      <c r="GQK27" s="877"/>
      <c r="GQL27" s="877"/>
      <c r="GQM27" s="877"/>
      <c r="GQN27" s="877"/>
      <c r="GQO27" s="877"/>
      <c r="GQP27" s="877"/>
      <c r="GQQ27" s="877"/>
      <c r="GQR27" s="877"/>
      <c r="GQS27" s="877"/>
      <c r="GQT27" s="877"/>
      <c r="GQU27" s="877"/>
      <c r="GQV27" s="877"/>
      <c r="GQW27" s="877"/>
      <c r="GQX27" s="877"/>
      <c r="GQY27" s="877"/>
      <c r="GQZ27" s="877"/>
      <c r="GRA27" s="877"/>
      <c r="GRB27" s="877"/>
      <c r="GRC27" s="877"/>
      <c r="GRD27" s="877"/>
      <c r="GRE27" s="877"/>
      <c r="GRF27" s="877"/>
      <c r="GRG27" s="877"/>
      <c r="GRH27" s="877"/>
      <c r="GRI27" s="877"/>
      <c r="GRJ27" s="877"/>
      <c r="GRK27" s="877"/>
      <c r="GRL27" s="877"/>
      <c r="GRM27" s="877"/>
      <c r="GRN27" s="877"/>
      <c r="GRO27" s="877"/>
      <c r="GRP27" s="877"/>
      <c r="GRQ27" s="877"/>
      <c r="GRR27" s="877"/>
      <c r="GRS27" s="877"/>
      <c r="GRT27" s="877"/>
      <c r="GRU27" s="877"/>
      <c r="GRV27" s="877"/>
      <c r="GRW27" s="877"/>
      <c r="GRX27" s="877"/>
      <c r="GRY27" s="877"/>
      <c r="GRZ27" s="877"/>
      <c r="GSA27" s="877"/>
      <c r="GSB27" s="877"/>
      <c r="GSC27" s="877"/>
      <c r="GSD27" s="877"/>
      <c r="GSE27" s="877"/>
      <c r="GSF27" s="877"/>
      <c r="GSG27" s="877"/>
      <c r="GSH27" s="877"/>
      <c r="GSI27" s="877"/>
      <c r="GSJ27" s="877"/>
      <c r="GSK27" s="877"/>
      <c r="GSL27" s="877"/>
      <c r="GSM27" s="877"/>
      <c r="GSN27" s="877"/>
      <c r="GSO27" s="877"/>
      <c r="GSP27" s="877"/>
      <c r="GSQ27" s="877"/>
      <c r="GSR27" s="877"/>
      <c r="GSS27" s="877"/>
      <c r="GST27" s="877"/>
      <c r="GSU27" s="877"/>
      <c r="GSV27" s="877"/>
      <c r="GSW27" s="877"/>
      <c r="GSX27" s="877"/>
      <c r="GSY27" s="877"/>
      <c r="GSZ27" s="877"/>
      <c r="GTA27" s="877"/>
      <c r="GTB27" s="877"/>
      <c r="GTC27" s="877"/>
      <c r="GTD27" s="877"/>
      <c r="GTE27" s="877"/>
      <c r="GTF27" s="877"/>
      <c r="GTG27" s="877"/>
      <c r="GTH27" s="877"/>
      <c r="GTI27" s="877"/>
      <c r="GTJ27" s="877"/>
      <c r="GTK27" s="877"/>
      <c r="GTL27" s="877"/>
      <c r="GTM27" s="877"/>
      <c r="GTN27" s="877"/>
      <c r="GTO27" s="877"/>
      <c r="GTP27" s="877"/>
      <c r="GTQ27" s="877"/>
      <c r="GTR27" s="877"/>
      <c r="GTS27" s="877"/>
      <c r="GTT27" s="877"/>
      <c r="GTU27" s="877"/>
      <c r="GTV27" s="877"/>
      <c r="GTW27" s="877"/>
      <c r="GTX27" s="877"/>
      <c r="GTY27" s="877"/>
      <c r="GTZ27" s="877"/>
      <c r="GUA27" s="877"/>
      <c r="GUB27" s="877"/>
      <c r="GUC27" s="877"/>
      <c r="GUD27" s="877"/>
      <c r="GUE27" s="877"/>
      <c r="GUF27" s="877"/>
      <c r="GUG27" s="877"/>
      <c r="GUH27" s="877"/>
      <c r="GUI27" s="877"/>
      <c r="GUJ27" s="877"/>
      <c r="GUK27" s="877"/>
      <c r="GUL27" s="877"/>
      <c r="GUM27" s="877"/>
      <c r="GUN27" s="877"/>
      <c r="GUO27" s="877"/>
      <c r="GUP27" s="877"/>
      <c r="GUQ27" s="877"/>
      <c r="GUR27" s="877"/>
      <c r="GUS27" s="877"/>
      <c r="GUT27" s="877"/>
      <c r="GUU27" s="877"/>
      <c r="GUV27" s="877"/>
      <c r="GUW27" s="877"/>
      <c r="GUX27" s="877"/>
      <c r="GUY27" s="877"/>
      <c r="GUZ27" s="877"/>
      <c r="GVA27" s="877"/>
      <c r="GVB27" s="877"/>
      <c r="GVC27" s="877"/>
      <c r="GVD27" s="877"/>
      <c r="GVE27" s="877"/>
      <c r="GVF27" s="877"/>
      <c r="GVG27" s="877"/>
      <c r="GVH27" s="877"/>
      <c r="GVI27" s="877"/>
      <c r="GVJ27" s="877"/>
      <c r="GVK27" s="877"/>
      <c r="GVL27" s="877"/>
      <c r="GVM27" s="877"/>
      <c r="GVN27" s="877"/>
      <c r="GVO27" s="877"/>
      <c r="GVP27" s="877"/>
      <c r="GVQ27" s="877"/>
      <c r="GVR27" s="877"/>
      <c r="GVS27" s="877"/>
      <c r="GVT27" s="877"/>
      <c r="GVU27" s="877"/>
      <c r="GVV27" s="877"/>
      <c r="GVW27" s="877"/>
      <c r="GVX27" s="877"/>
      <c r="GVY27" s="877"/>
      <c r="GVZ27" s="877"/>
      <c r="GWA27" s="877"/>
      <c r="GWB27" s="877"/>
      <c r="GWC27" s="877"/>
      <c r="GWD27" s="877"/>
      <c r="GWE27" s="877"/>
      <c r="GWF27" s="877"/>
      <c r="GWG27" s="877"/>
      <c r="GWH27" s="877"/>
      <c r="GWI27" s="877"/>
      <c r="GWJ27" s="877"/>
      <c r="GWK27" s="877"/>
      <c r="GWL27" s="877"/>
      <c r="GWM27" s="877"/>
      <c r="GWN27" s="877"/>
      <c r="GWO27" s="877"/>
      <c r="GWP27" s="877"/>
      <c r="GWQ27" s="877"/>
      <c r="GWR27" s="877"/>
      <c r="GWS27" s="877"/>
      <c r="GWT27" s="877"/>
      <c r="GWU27" s="877"/>
      <c r="GWV27" s="877"/>
      <c r="GWW27" s="877"/>
      <c r="GWX27" s="877"/>
      <c r="GWY27" s="877"/>
      <c r="GWZ27" s="877"/>
      <c r="GXA27" s="877"/>
      <c r="GXB27" s="877"/>
      <c r="GXC27" s="877"/>
      <c r="GXD27" s="877"/>
      <c r="GXE27" s="877"/>
      <c r="GXF27" s="877"/>
      <c r="GXG27" s="877"/>
      <c r="GXH27" s="877"/>
      <c r="GXI27" s="877"/>
      <c r="GXJ27" s="877"/>
      <c r="GXK27" s="877"/>
      <c r="GXL27" s="877"/>
      <c r="GXM27" s="877"/>
      <c r="GXN27" s="877"/>
      <c r="GXO27" s="877"/>
      <c r="GXP27" s="877"/>
      <c r="GXQ27" s="877"/>
      <c r="GXR27" s="877"/>
      <c r="GXS27" s="877"/>
      <c r="GXT27" s="877"/>
      <c r="GXU27" s="877"/>
      <c r="GXV27" s="877"/>
      <c r="GXW27" s="877"/>
      <c r="GXX27" s="877"/>
      <c r="GXY27" s="877"/>
      <c r="GXZ27" s="877"/>
      <c r="GYA27" s="877"/>
      <c r="GYB27" s="877"/>
      <c r="GYC27" s="877"/>
      <c r="GYD27" s="877"/>
      <c r="GYE27" s="877"/>
      <c r="GYF27" s="877"/>
      <c r="GYG27" s="877"/>
      <c r="GYH27" s="877"/>
      <c r="GYI27" s="877"/>
      <c r="GYJ27" s="877"/>
      <c r="GYK27" s="877"/>
      <c r="GYL27" s="877"/>
      <c r="GYM27" s="877"/>
      <c r="GYN27" s="877"/>
      <c r="GYO27" s="877"/>
      <c r="GYP27" s="877"/>
      <c r="GYQ27" s="877"/>
      <c r="GYR27" s="877"/>
      <c r="GYS27" s="877"/>
      <c r="GYT27" s="877"/>
      <c r="GYU27" s="877"/>
      <c r="GYV27" s="877"/>
      <c r="GYW27" s="877"/>
      <c r="GYX27" s="877"/>
      <c r="GYY27" s="877"/>
      <c r="GYZ27" s="877"/>
      <c r="GZA27" s="877"/>
      <c r="GZB27" s="877"/>
      <c r="GZC27" s="877"/>
      <c r="GZD27" s="877"/>
      <c r="GZE27" s="877"/>
      <c r="GZF27" s="877"/>
      <c r="GZG27" s="877"/>
      <c r="GZH27" s="877"/>
      <c r="GZI27" s="877"/>
      <c r="GZJ27" s="877"/>
      <c r="GZK27" s="877"/>
      <c r="GZL27" s="877"/>
      <c r="GZM27" s="877"/>
      <c r="GZN27" s="877"/>
      <c r="GZO27" s="877"/>
      <c r="GZP27" s="877"/>
      <c r="GZQ27" s="877"/>
      <c r="GZR27" s="877"/>
      <c r="GZS27" s="877"/>
      <c r="GZT27" s="877"/>
      <c r="GZU27" s="877"/>
      <c r="GZV27" s="877"/>
      <c r="GZW27" s="877"/>
      <c r="GZX27" s="877"/>
      <c r="GZY27" s="877"/>
      <c r="GZZ27" s="877"/>
      <c r="HAA27" s="877"/>
      <c r="HAB27" s="877"/>
      <c r="HAC27" s="877"/>
      <c r="HAD27" s="877"/>
      <c r="HAE27" s="877"/>
      <c r="HAF27" s="877"/>
      <c r="HAG27" s="877"/>
      <c r="HAH27" s="877"/>
      <c r="HAI27" s="877"/>
      <c r="HAJ27" s="877"/>
      <c r="HAK27" s="877"/>
      <c r="HAL27" s="877"/>
      <c r="HAM27" s="877"/>
      <c r="HAN27" s="877"/>
      <c r="HAO27" s="877"/>
      <c r="HAP27" s="877"/>
      <c r="HAQ27" s="877"/>
      <c r="HAR27" s="877"/>
      <c r="HAS27" s="877"/>
      <c r="HAT27" s="877"/>
      <c r="HAU27" s="877"/>
      <c r="HAV27" s="877"/>
      <c r="HAW27" s="877"/>
      <c r="HAX27" s="877"/>
      <c r="HAY27" s="877"/>
      <c r="HAZ27" s="877"/>
      <c r="HBA27" s="877"/>
      <c r="HBB27" s="877"/>
      <c r="HBC27" s="877"/>
      <c r="HBD27" s="877"/>
      <c r="HBE27" s="877"/>
      <c r="HBF27" s="877"/>
      <c r="HBG27" s="877"/>
      <c r="HBH27" s="877"/>
      <c r="HBI27" s="877"/>
      <c r="HBJ27" s="877"/>
      <c r="HBK27" s="877"/>
      <c r="HBL27" s="877"/>
      <c r="HBM27" s="877"/>
      <c r="HBN27" s="877"/>
      <c r="HBO27" s="877"/>
      <c r="HBP27" s="877"/>
      <c r="HBQ27" s="877"/>
      <c r="HBR27" s="877"/>
      <c r="HBS27" s="877"/>
      <c r="HBT27" s="877"/>
      <c r="HBU27" s="877"/>
      <c r="HBV27" s="877"/>
      <c r="HBW27" s="877"/>
      <c r="HBX27" s="877"/>
      <c r="HBY27" s="877"/>
      <c r="HBZ27" s="877"/>
      <c r="HCA27" s="877"/>
      <c r="HCB27" s="877"/>
      <c r="HCC27" s="877"/>
      <c r="HCD27" s="877"/>
      <c r="HCE27" s="877"/>
      <c r="HCF27" s="877"/>
      <c r="HCG27" s="877"/>
      <c r="HCH27" s="877"/>
      <c r="HCI27" s="877"/>
      <c r="HCJ27" s="877"/>
      <c r="HCK27" s="877"/>
      <c r="HCL27" s="877"/>
      <c r="HCM27" s="877"/>
      <c r="HCN27" s="877"/>
      <c r="HCO27" s="877"/>
      <c r="HCP27" s="877"/>
      <c r="HCQ27" s="877"/>
      <c r="HCR27" s="877"/>
      <c r="HCS27" s="877"/>
      <c r="HCT27" s="877"/>
      <c r="HCU27" s="877"/>
      <c r="HCV27" s="877"/>
      <c r="HCW27" s="877"/>
      <c r="HCX27" s="877"/>
      <c r="HCY27" s="877"/>
      <c r="HCZ27" s="877"/>
      <c r="HDA27" s="877"/>
      <c r="HDB27" s="877"/>
      <c r="HDC27" s="877"/>
      <c r="HDD27" s="877"/>
      <c r="HDE27" s="877"/>
      <c r="HDF27" s="877"/>
      <c r="HDG27" s="877"/>
      <c r="HDH27" s="877"/>
      <c r="HDI27" s="877"/>
      <c r="HDJ27" s="877"/>
      <c r="HDK27" s="877"/>
      <c r="HDL27" s="877"/>
      <c r="HDM27" s="877"/>
      <c r="HDN27" s="877"/>
      <c r="HDO27" s="877"/>
      <c r="HDP27" s="877"/>
      <c r="HDQ27" s="877"/>
      <c r="HDR27" s="877"/>
      <c r="HDS27" s="877"/>
      <c r="HDT27" s="877"/>
      <c r="HDU27" s="877"/>
      <c r="HDV27" s="877"/>
      <c r="HDW27" s="877"/>
      <c r="HDX27" s="877"/>
      <c r="HDY27" s="877"/>
      <c r="HDZ27" s="877"/>
      <c r="HEA27" s="877"/>
      <c r="HEB27" s="877"/>
      <c r="HEC27" s="877"/>
      <c r="HED27" s="877"/>
      <c r="HEE27" s="877"/>
      <c r="HEF27" s="877"/>
      <c r="HEG27" s="877"/>
      <c r="HEH27" s="877"/>
      <c r="HEI27" s="877"/>
      <c r="HEJ27" s="877"/>
      <c r="HEK27" s="877"/>
      <c r="HEL27" s="877"/>
      <c r="HEM27" s="877"/>
      <c r="HEN27" s="877"/>
      <c r="HEO27" s="877"/>
      <c r="HEP27" s="877"/>
      <c r="HEQ27" s="877"/>
      <c r="HER27" s="877"/>
      <c r="HES27" s="877"/>
      <c r="HET27" s="877"/>
      <c r="HEU27" s="877"/>
      <c r="HEV27" s="877"/>
      <c r="HEW27" s="877"/>
      <c r="HEX27" s="877"/>
      <c r="HEY27" s="877"/>
      <c r="HEZ27" s="877"/>
      <c r="HFA27" s="877"/>
      <c r="HFB27" s="877"/>
      <c r="HFC27" s="877"/>
      <c r="HFD27" s="877"/>
      <c r="HFE27" s="877"/>
      <c r="HFF27" s="877"/>
      <c r="HFG27" s="877"/>
      <c r="HFH27" s="877"/>
      <c r="HFI27" s="877"/>
      <c r="HFJ27" s="877"/>
      <c r="HFK27" s="877"/>
      <c r="HFL27" s="877"/>
      <c r="HFM27" s="877"/>
      <c r="HFN27" s="877"/>
      <c r="HFO27" s="877"/>
      <c r="HFP27" s="877"/>
      <c r="HFQ27" s="877"/>
      <c r="HFR27" s="877"/>
      <c r="HFS27" s="877"/>
      <c r="HFT27" s="877"/>
      <c r="HFU27" s="877"/>
      <c r="HFV27" s="877"/>
      <c r="HFW27" s="877"/>
      <c r="HFX27" s="877"/>
      <c r="HFY27" s="877"/>
      <c r="HFZ27" s="877"/>
      <c r="HGA27" s="877"/>
      <c r="HGB27" s="877"/>
      <c r="HGC27" s="877"/>
      <c r="HGD27" s="877"/>
      <c r="HGE27" s="877"/>
      <c r="HGF27" s="877"/>
      <c r="HGG27" s="877"/>
      <c r="HGH27" s="877"/>
      <c r="HGI27" s="877"/>
      <c r="HGJ27" s="877"/>
      <c r="HGK27" s="877"/>
      <c r="HGL27" s="877"/>
      <c r="HGM27" s="877"/>
      <c r="HGN27" s="877"/>
      <c r="HGO27" s="877"/>
      <c r="HGP27" s="877"/>
      <c r="HGQ27" s="877"/>
      <c r="HGR27" s="877"/>
      <c r="HGS27" s="877"/>
      <c r="HGT27" s="877"/>
      <c r="HGU27" s="877"/>
      <c r="HGV27" s="877"/>
      <c r="HGW27" s="877"/>
      <c r="HGX27" s="877"/>
      <c r="HGY27" s="877"/>
      <c r="HGZ27" s="877"/>
      <c r="HHA27" s="877"/>
      <c r="HHB27" s="877"/>
      <c r="HHC27" s="877"/>
      <c r="HHD27" s="877"/>
      <c r="HHE27" s="877"/>
      <c r="HHF27" s="877"/>
      <c r="HHG27" s="877"/>
      <c r="HHH27" s="877"/>
      <c r="HHI27" s="877"/>
      <c r="HHJ27" s="877"/>
      <c r="HHK27" s="877"/>
      <c r="HHL27" s="877"/>
      <c r="HHM27" s="877"/>
      <c r="HHN27" s="877"/>
      <c r="HHO27" s="877"/>
      <c r="HHP27" s="877"/>
      <c r="HHQ27" s="877"/>
      <c r="HHR27" s="877"/>
      <c r="HHS27" s="877"/>
      <c r="HHT27" s="877"/>
      <c r="HHU27" s="877"/>
      <c r="HHV27" s="877"/>
      <c r="HHW27" s="877"/>
      <c r="HHX27" s="877"/>
      <c r="HHY27" s="877"/>
      <c r="HHZ27" s="877"/>
      <c r="HIA27" s="877"/>
      <c r="HIB27" s="877"/>
      <c r="HIC27" s="877"/>
      <c r="HID27" s="877"/>
      <c r="HIE27" s="877"/>
      <c r="HIF27" s="877"/>
      <c r="HIG27" s="877"/>
      <c r="HIH27" s="877"/>
      <c r="HII27" s="877"/>
      <c r="HIJ27" s="877"/>
      <c r="HIK27" s="877"/>
      <c r="HIL27" s="877"/>
      <c r="HIM27" s="877"/>
      <c r="HIN27" s="877"/>
      <c r="HIO27" s="877"/>
      <c r="HIP27" s="877"/>
      <c r="HIQ27" s="877"/>
      <c r="HIR27" s="877"/>
      <c r="HIS27" s="877"/>
      <c r="HIT27" s="877"/>
      <c r="HIU27" s="877"/>
      <c r="HIV27" s="877"/>
      <c r="HIW27" s="877"/>
      <c r="HIX27" s="877"/>
      <c r="HIY27" s="877"/>
      <c r="HIZ27" s="877"/>
      <c r="HJA27" s="877"/>
      <c r="HJB27" s="877"/>
      <c r="HJC27" s="877"/>
      <c r="HJD27" s="877"/>
      <c r="HJE27" s="877"/>
      <c r="HJF27" s="877"/>
      <c r="HJG27" s="877"/>
      <c r="HJH27" s="877"/>
      <c r="HJI27" s="877"/>
      <c r="HJJ27" s="877"/>
      <c r="HJK27" s="877"/>
      <c r="HJL27" s="877"/>
      <c r="HJM27" s="877"/>
      <c r="HJN27" s="877"/>
      <c r="HJO27" s="877"/>
      <c r="HJP27" s="877"/>
      <c r="HJQ27" s="877"/>
      <c r="HJR27" s="877"/>
      <c r="HJS27" s="877"/>
      <c r="HJT27" s="877"/>
      <c r="HJU27" s="877"/>
      <c r="HJV27" s="877"/>
      <c r="HJW27" s="877"/>
      <c r="HJX27" s="877"/>
      <c r="HJY27" s="877"/>
      <c r="HJZ27" s="877"/>
      <c r="HKA27" s="877"/>
      <c r="HKB27" s="877"/>
      <c r="HKC27" s="877"/>
      <c r="HKD27" s="877"/>
      <c r="HKE27" s="877"/>
      <c r="HKF27" s="877"/>
      <c r="HKG27" s="877"/>
      <c r="HKH27" s="877"/>
      <c r="HKI27" s="877"/>
      <c r="HKJ27" s="877"/>
      <c r="HKK27" s="877"/>
      <c r="HKL27" s="877"/>
      <c r="HKM27" s="877"/>
      <c r="HKN27" s="877"/>
      <c r="HKO27" s="877"/>
      <c r="HKP27" s="877"/>
      <c r="HKQ27" s="877"/>
      <c r="HKR27" s="877"/>
      <c r="HKS27" s="877"/>
      <c r="HKT27" s="877"/>
      <c r="HKU27" s="877"/>
      <c r="HKV27" s="877"/>
      <c r="HKW27" s="877"/>
      <c r="HKX27" s="877"/>
      <c r="HKY27" s="877"/>
      <c r="HKZ27" s="877"/>
      <c r="HLA27" s="877"/>
      <c r="HLB27" s="877"/>
      <c r="HLC27" s="877"/>
      <c r="HLD27" s="877"/>
      <c r="HLE27" s="877"/>
      <c r="HLF27" s="877"/>
      <c r="HLG27" s="877"/>
      <c r="HLH27" s="877"/>
      <c r="HLI27" s="877"/>
      <c r="HLJ27" s="877"/>
      <c r="HLK27" s="877"/>
      <c r="HLL27" s="877"/>
      <c r="HLM27" s="877"/>
      <c r="HLN27" s="877"/>
      <c r="HLO27" s="877"/>
      <c r="HLP27" s="877"/>
      <c r="HLQ27" s="877"/>
      <c r="HLR27" s="877"/>
      <c r="HLS27" s="877"/>
      <c r="HLT27" s="877"/>
      <c r="HLU27" s="877"/>
      <c r="HLV27" s="877"/>
      <c r="HLW27" s="877"/>
      <c r="HLX27" s="877"/>
      <c r="HLY27" s="877"/>
      <c r="HLZ27" s="877"/>
      <c r="HMA27" s="877"/>
      <c r="HMB27" s="877"/>
      <c r="HMC27" s="877"/>
      <c r="HMD27" s="877"/>
      <c r="HME27" s="877"/>
      <c r="HMF27" s="877"/>
      <c r="HMG27" s="877"/>
      <c r="HMH27" s="877"/>
      <c r="HMI27" s="877"/>
      <c r="HMJ27" s="877"/>
      <c r="HMK27" s="877"/>
      <c r="HML27" s="877"/>
      <c r="HMM27" s="877"/>
      <c r="HMN27" s="877"/>
      <c r="HMO27" s="877"/>
      <c r="HMP27" s="877"/>
      <c r="HMQ27" s="877"/>
      <c r="HMR27" s="877"/>
      <c r="HMS27" s="877"/>
      <c r="HMT27" s="877"/>
      <c r="HMU27" s="877"/>
      <c r="HMV27" s="877"/>
      <c r="HMW27" s="877"/>
      <c r="HMX27" s="877"/>
      <c r="HMY27" s="877"/>
      <c r="HMZ27" s="877"/>
      <c r="HNA27" s="877"/>
      <c r="HNB27" s="877"/>
      <c r="HNC27" s="877"/>
      <c r="HND27" s="877"/>
      <c r="HNE27" s="877"/>
      <c r="HNF27" s="877"/>
      <c r="HNG27" s="877"/>
      <c r="HNH27" s="877"/>
      <c r="HNI27" s="877"/>
      <c r="HNJ27" s="877"/>
      <c r="HNK27" s="877"/>
      <c r="HNL27" s="877"/>
      <c r="HNM27" s="877"/>
      <c r="HNN27" s="877"/>
      <c r="HNO27" s="877"/>
      <c r="HNP27" s="877"/>
      <c r="HNQ27" s="877"/>
      <c r="HNR27" s="877"/>
      <c r="HNS27" s="877"/>
      <c r="HNT27" s="877"/>
      <c r="HNU27" s="877"/>
      <c r="HNV27" s="877"/>
      <c r="HNW27" s="877"/>
      <c r="HNX27" s="877"/>
      <c r="HNY27" s="877"/>
      <c r="HNZ27" s="877"/>
      <c r="HOA27" s="877"/>
      <c r="HOB27" s="877"/>
      <c r="HOC27" s="877"/>
      <c r="HOD27" s="877"/>
      <c r="HOE27" s="877"/>
      <c r="HOF27" s="877"/>
      <c r="HOG27" s="877"/>
      <c r="HOH27" s="877"/>
      <c r="HOI27" s="877"/>
      <c r="HOJ27" s="877"/>
      <c r="HOK27" s="877"/>
      <c r="HOL27" s="877"/>
      <c r="HOM27" s="877"/>
      <c r="HON27" s="877"/>
      <c r="HOO27" s="877"/>
      <c r="HOP27" s="877"/>
      <c r="HOQ27" s="877"/>
      <c r="HOR27" s="877"/>
      <c r="HOS27" s="877"/>
      <c r="HOT27" s="877"/>
      <c r="HOU27" s="877"/>
      <c r="HOV27" s="877"/>
      <c r="HOW27" s="877"/>
      <c r="HOX27" s="877"/>
      <c r="HOY27" s="877"/>
      <c r="HOZ27" s="877"/>
      <c r="HPA27" s="877"/>
      <c r="HPB27" s="877"/>
      <c r="HPC27" s="877"/>
      <c r="HPD27" s="877"/>
      <c r="HPE27" s="877"/>
      <c r="HPF27" s="877"/>
      <c r="HPG27" s="877"/>
      <c r="HPH27" s="877"/>
      <c r="HPI27" s="877"/>
      <c r="HPJ27" s="877"/>
      <c r="HPK27" s="877"/>
      <c r="HPL27" s="877"/>
      <c r="HPM27" s="877"/>
      <c r="HPN27" s="877"/>
      <c r="HPO27" s="877"/>
      <c r="HPP27" s="877"/>
      <c r="HPQ27" s="877"/>
      <c r="HPR27" s="877"/>
      <c r="HPS27" s="877"/>
      <c r="HPT27" s="877"/>
      <c r="HPU27" s="877"/>
      <c r="HPV27" s="877"/>
      <c r="HPW27" s="877"/>
      <c r="HPX27" s="877"/>
      <c r="HPY27" s="877"/>
      <c r="HPZ27" s="877"/>
      <c r="HQA27" s="877"/>
      <c r="HQB27" s="877"/>
      <c r="HQC27" s="877"/>
      <c r="HQD27" s="877"/>
      <c r="HQE27" s="877"/>
      <c r="HQF27" s="877"/>
      <c r="HQG27" s="877"/>
      <c r="HQH27" s="877"/>
      <c r="HQI27" s="877"/>
      <c r="HQJ27" s="877"/>
      <c r="HQK27" s="877"/>
      <c r="HQL27" s="877"/>
      <c r="HQM27" s="877"/>
      <c r="HQN27" s="877"/>
      <c r="HQO27" s="877"/>
      <c r="HQP27" s="877"/>
      <c r="HQQ27" s="877"/>
      <c r="HQR27" s="877"/>
      <c r="HQS27" s="877"/>
      <c r="HQT27" s="877"/>
      <c r="HQU27" s="877"/>
      <c r="HQV27" s="877"/>
      <c r="HQW27" s="877"/>
      <c r="HQX27" s="877"/>
      <c r="HQY27" s="877"/>
      <c r="HQZ27" s="877"/>
      <c r="HRA27" s="877"/>
      <c r="HRB27" s="877"/>
      <c r="HRC27" s="877"/>
      <c r="HRD27" s="877"/>
      <c r="HRE27" s="877"/>
      <c r="HRF27" s="877"/>
      <c r="HRG27" s="877"/>
      <c r="HRH27" s="877"/>
      <c r="HRI27" s="877"/>
      <c r="HRJ27" s="877"/>
      <c r="HRK27" s="877"/>
      <c r="HRL27" s="877"/>
      <c r="HRM27" s="877"/>
      <c r="HRN27" s="877"/>
      <c r="HRO27" s="877"/>
      <c r="HRP27" s="877"/>
      <c r="HRQ27" s="877"/>
      <c r="HRR27" s="877"/>
      <c r="HRS27" s="877"/>
      <c r="HRT27" s="877"/>
      <c r="HRU27" s="877"/>
      <c r="HRV27" s="877"/>
      <c r="HRW27" s="877"/>
      <c r="HRX27" s="877"/>
      <c r="HRY27" s="877"/>
      <c r="HRZ27" s="877"/>
      <c r="HSA27" s="877"/>
      <c r="HSB27" s="877"/>
      <c r="HSC27" s="877"/>
      <c r="HSD27" s="877"/>
      <c r="HSE27" s="877"/>
      <c r="HSF27" s="877"/>
      <c r="HSG27" s="877"/>
      <c r="HSH27" s="877"/>
      <c r="HSI27" s="877"/>
      <c r="HSJ27" s="877"/>
      <c r="HSK27" s="877"/>
      <c r="HSL27" s="877"/>
      <c r="HSM27" s="877"/>
      <c r="HSN27" s="877"/>
      <c r="HSO27" s="877"/>
      <c r="HSP27" s="877"/>
      <c r="HSQ27" s="877"/>
      <c r="HSR27" s="877"/>
      <c r="HSS27" s="877"/>
      <c r="HST27" s="877"/>
      <c r="HSU27" s="877"/>
      <c r="HSV27" s="877"/>
      <c r="HSW27" s="877"/>
      <c r="HSX27" s="877"/>
      <c r="HSY27" s="877"/>
      <c r="HSZ27" s="877"/>
      <c r="HTA27" s="877"/>
      <c r="HTB27" s="877"/>
      <c r="HTC27" s="877"/>
      <c r="HTD27" s="877"/>
      <c r="HTE27" s="877"/>
      <c r="HTF27" s="877"/>
      <c r="HTG27" s="877"/>
      <c r="HTH27" s="877"/>
      <c r="HTI27" s="877"/>
      <c r="HTJ27" s="877"/>
      <c r="HTK27" s="877"/>
      <c r="HTL27" s="877"/>
      <c r="HTM27" s="877"/>
      <c r="HTN27" s="877"/>
      <c r="HTO27" s="877"/>
      <c r="HTP27" s="877"/>
      <c r="HTQ27" s="877"/>
      <c r="HTR27" s="877"/>
      <c r="HTS27" s="877"/>
      <c r="HTT27" s="877"/>
      <c r="HTU27" s="877"/>
      <c r="HTV27" s="877"/>
      <c r="HTW27" s="877"/>
      <c r="HTX27" s="877"/>
      <c r="HTY27" s="877"/>
      <c r="HTZ27" s="877"/>
      <c r="HUA27" s="877"/>
      <c r="HUB27" s="877"/>
      <c r="HUC27" s="877"/>
      <c r="HUD27" s="877"/>
      <c r="HUE27" s="877"/>
      <c r="HUF27" s="877"/>
      <c r="HUG27" s="877"/>
      <c r="HUH27" s="877"/>
      <c r="HUI27" s="877"/>
      <c r="HUJ27" s="877"/>
      <c r="HUK27" s="877"/>
      <c r="HUL27" s="877"/>
      <c r="HUM27" s="877"/>
      <c r="HUN27" s="877"/>
      <c r="HUO27" s="877"/>
      <c r="HUP27" s="877"/>
      <c r="HUQ27" s="877"/>
      <c r="HUR27" s="877"/>
      <c r="HUS27" s="877"/>
      <c r="HUT27" s="877"/>
      <c r="HUU27" s="877"/>
      <c r="HUV27" s="877"/>
      <c r="HUW27" s="877"/>
      <c r="HUX27" s="877"/>
      <c r="HUY27" s="877"/>
      <c r="HUZ27" s="877"/>
      <c r="HVA27" s="877"/>
      <c r="HVB27" s="877"/>
      <c r="HVC27" s="877"/>
      <c r="HVD27" s="877"/>
      <c r="HVE27" s="877"/>
      <c r="HVF27" s="877"/>
      <c r="HVG27" s="877"/>
      <c r="HVH27" s="877"/>
      <c r="HVI27" s="877"/>
      <c r="HVJ27" s="877"/>
      <c r="HVK27" s="877"/>
      <c r="HVL27" s="877"/>
      <c r="HVM27" s="877"/>
      <c r="HVN27" s="877"/>
      <c r="HVO27" s="877"/>
      <c r="HVP27" s="877"/>
      <c r="HVQ27" s="877"/>
      <c r="HVR27" s="877"/>
      <c r="HVS27" s="877"/>
      <c r="HVT27" s="877"/>
      <c r="HVU27" s="877"/>
      <c r="HVV27" s="877"/>
      <c r="HVW27" s="877"/>
      <c r="HVX27" s="877"/>
      <c r="HVY27" s="877"/>
      <c r="HVZ27" s="877"/>
      <c r="HWA27" s="877"/>
      <c r="HWB27" s="877"/>
      <c r="HWC27" s="877"/>
      <c r="HWD27" s="877"/>
      <c r="HWE27" s="877"/>
      <c r="HWF27" s="877"/>
      <c r="HWG27" s="877"/>
      <c r="HWH27" s="877"/>
      <c r="HWI27" s="877"/>
      <c r="HWJ27" s="877"/>
      <c r="HWK27" s="877"/>
      <c r="HWL27" s="877"/>
      <c r="HWM27" s="877"/>
      <c r="HWN27" s="877"/>
      <c r="HWO27" s="877"/>
      <c r="HWP27" s="877"/>
      <c r="HWQ27" s="877"/>
      <c r="HWR27" s="877"/>
      <c r="HWS27" s="877"/>
      <c r="HWT27" s="877"/>
      <c r="HWU27" s="877"/>
      <c r="HWV27" s="877"/>
      <c r="HWW27" s="877"/>
      <c r="HWX27" s="877"/>
      <c r="HWY27" s="877"/>
      <c r="HWZ27" s="877"/>
      <c r="HXA27" s="877"/>
      <c r="HXB27" s="877"/>
      <c r="HXC27" s="877"/>
      <c r="HXD27" s="877"/>
      <c r="HXE27" s="877"/>
      <c r="HXF27" s="877"/>
      <c r="HXG27" s="877"/>
      <c r="HXH27" s="877"/>
      <c r="HXI27" s="877"/>
      <c r="HXJ27" s="877"/>
      <c r="HXK27" s="877"/>
      <c r="HXL27" s="877"/>
      <c r="HXM27" s="877"/>
      <c r="HXN27" s="877"/>
      <c r="HXO27" s="877"/>
      <c r="HXP27" s="877"/>
      <c r="HXQ27" s="877"/>
      <c r="HXR27" s="877"/>
      <c r="HXS27" s="877"/>
      <c r="HXT27" s="877"/>
      <c r="HXU27" s="877"/>
      <c r="HXV27" s="877"/>
      <c r="HXW27" s="877"/>
      <c r="HXX27" s="877"/>
      <c r="HXY27" s="877"/>
      <c r="HXZ27" s="877"/>
      <c r="HYA27" s="877"/>
      <c r="HYB27" s="877"/>
      <c r="HYC27" s="877"/>
      <c r="HYD27" s="877"/>
      <c r="HYE27" s="877"/>
      <c r="HYF27" s="877"/>
      <c r="HYG27" s="877"/>
      <c r="HYH27" s="877"/>
      <c r="HYI27" s="877"/>
      <c r="HYJ27" s="877"/>
      <c r="HYK27" s="877"/>
      <c r="HYL27" s="877"/>
      <c r="HYM27" s="877"/>
      <c r="HYN27" s="877"/>
      <c r="HYO27" s="877"/>
      <c r="HYP27" s="877"/>
      <c r="HYQ27" s="877"/>
      <c r="HYR27" s="877"/>
      <c r="HYS27" s="877"/>
      <c r="HYT27" s="877"/>
      <c r="HYU27" s="877"/>
      <c r="HYV27" s="877"/>
      <c r="HYW27" s="877"/>
      <c r="HYX27" s="877"/>
      <c r="HYY27" s="877"/>
      <c r="HYZ27" s="877"/>
      <c r="HZA27" s="877"/>
      <c r="HZB27" s="877"/>
      <c r="HZC27" s="877"/>
      <c r="HZD27" s="877"/>
      <c r="HZE27" s="877"/>
      <c r="HZF27" s="877"/>
      <c r="HZG27" s="877"/>
      <c r="HZH27" s="877"/>
      <c r="HZI27" s="877"/>
      <c r="HZJ27" s="877"/>
      <c r="HZK27" s="877"/>
      <c r="HZL27" s="877"/>
      <c r="HZM27" s="877"/>
      <c r="HZN27" s="877"/>
      <c r="HZO27" s="877"/>
      <c r="HZP27" s="877"/>
      <c r="HZQ27" s="877"/>
      <c r="HZR27" s="877"/>
      <c r="HZS27" s="877"/>
      <c r="HZT27" s="877"/>
      <c r="HZU27" s="877"/>
      <c r="HZV27" s="877"/>
      <c r="HZW27" s="877"/>
      <c r="HZX27" s="877"/>
      <c r="HZY27" s="877"/>
      <c r="HZZ27" s="877"/>
      <c r="IAA27" s="877"/>
      <c r="IAB27" s="877"/>
      <c r="IAC27" s="877"/>
      <c r="IAD27" s="877"/>
      <c r="IAE27" s="877"/>
      <c r="IAF27" s="877"/>
      <c r="IAG27" s="877"/>
      <c r="IAH27" s="877"/>
      <c r="IAI27" s="877"/>
      <c r="IAJ27" s="877"/>
      <c r="IAK27" s="877"/>
      <c r="IAL27" s="877"/>
      <c r="IAM27" s="877"/>
      <c r="IAN27" s="877"/>
      <c r="IAO27" s="877"/>
      <c r="IAP27" s="877"/>
      <c r="IAQ27" s="877"/>
      <c r="IAR27" s="877"/>
      <c r="IAS27" s="877"/>
      <c r="IAT27" s="877"/>
      <c r="IAU27" s="877"/>
      <c r="IAV27" s="877"/>
      <c r="IAW27" s="877"/>
      <c r="IAX27" s="877"/>
      <c r="IAY27" s="877"/>
      <c r="IAZ27" s="877"/>
      <c r="IBA27" s="877"/>
      <c r="IBB27" s="877"/>
      <c r="IBC27" s="877"/>
      <c r="IBD27" s="877"/>
      <c r="IBE27" s="877"/>
      <c r="IBF27" s="877"/>
      <c r="IBG27" s="877"/>
      <c r="IBH27" s="877"/>
      <c r="IBI27" s="877"/>
      <c r="IBJ27" s="877"/>
      <c r="IBK27" s="877"/>
      <c r="IBL27" s="877"/>
      <c r="IBM27" s="877"/>
      <c r="IBN27" s="877"/>
      <c r="IBO27" s="877"/>
      <c r="IBP27" s="877"/>
      <c r="IBQ27" s="877"/>
      <c r="IBR27" s="877"/>
      <c r="IBS27" s="877"/>
      <c r="IBT27" s="877"/>
      <c r="IBU27" s="877"/>
      <c r="IBV27" s="877"/>
      <c r="IBW27" s="877"/>
      <c r="IBX27" s="877"/>
      <c r="IBY27" s="877"/>
      <c r="IBZ27" s="877"/>
      <c r="ICA27" s="877"/>
      <c r="ICB27" s="877"/>
      <c r="ICC27" s="877"/>
      <c r="ICD27" s="877"/>
      <c r="ICE27" s="877"/>
      <c r="ICF27" s="877"/>
      <c r="ICG27" s="877"/>
      <c r="ICH27" s="877"/>
      <c r="ICI27" s="877"/>
      <c r="ICJ27" s="877"/>
      <c r="ICK27" s="877"/>
      <c r="ICL27" s="877"/>
      <c r="ICM27" s="877"/>
      <c r="ICN27" s="877"/>
      <c r="ICO27" s="877"/>
      <c r="ICP27" s="877"/>
      <c r="ICQ27" s="877"/>
      <c r="ICR27" s="877"/>
      <c r="ICS27" s="877"/>
      <c r="ICT27" s="877"/>
      <c r="ICU27" s="877"/>
      <c r="ICV27" s="877"/>
      <c r="ICW27" s="877"/>
      <c r="ICX27" s="877"/>
      <c r="ICY27" s="877"/>
      <c r="ICZ27" s="877"/>
      <c r="IDA27" s="877"/>
      <c r="IDB27" s="877"/>
      <c r="IDC27" s="877"/>
      <c r="IDD27" s="877"/>
      <c r="IDE27" s="877"/>
      <c r="IDF27" s="877"/>
      <c r="IDG27" s="877"/>
      <c r="IDH27" s="877"/>
      <c r="IDI27" s="877"/>
      <c r="IDJ27" s="877"/>
      <c r="IDK27" s="877"/>
      <c r="IDL27" s="877"/>
      <c r="IDM27" s="877"/>
      <c r="IDN27" s="877"/>
      <c r="IDO27" s="877"/>
      <c r="IDP27" s="877"/>
      <c r="IDQ27" s="877"/>
      <c r="IDR27" s="877"/>
      <c r="IDS27" s="877"/>
      <c r="IDT27" s="877"/>
      <c r="IDU27" s="877"/>
      <c r="IDV27" s="877"/>
      <c r="IDW27" s="877"/>
      <c r="IDX27" s="877"/>
      <c r="IDY27" s="877"/>
      <c r="IDZ27" s="877"/>
      <c r="IEA27" s="877"/>
      <c r="IEB27" s="877"/>
      <c r="IEC27" s="877"/>
      <c r="IED27" s="877"/>
      <c r="IEE27" s="877"/>
      <c r="IEF27" s="877"/>
      <c r="IEG27" s="877"/>
      <c r="IEH27" s="877"/>
      <c r="IEI27" s="877"/>
      <c r="IEJ27" s="877"/>
      <c r="IEK27" s="877"/>
      <c r="IEL27" s="877"/>
      <c r="IEM27" s="877"/>
      <c r="IEN27" s="877"/>
      <c r="IEO27" s="877"/>
      <c r="IEP27" s="877"/>
      <c r="IEQ27" s="877"/>
      <c r="IER27" s="877"/>
      <c r="IES27" s="877"/>
      <c r="IET27" s="877"/>
      <c r="IEU27" s="877"/>
      <c r="IEV27" s="877"/>
      <c r="IEW27" s="877"/>
      <c r="IEX27" s="877"/>
      <c r="IEY27" s="877"/>
      <c r="IEZ27" s="877"/>
      <c r="IFA27" s="877"/>
      <c r="IFB27" s="877"/>
      <c r="IFC27" s="877"/>
      <c r="IFD27" s="877"/>
      <c r="IFE27" s="877"/>
      <c r="IFF27" s="877"/>
      <c r="IFG27" s="877"/>
      <c r="IFH27" s="877"/>
      <c r="IFI27" s="877"/>
      <c r="IFJ27" s="877"/>
      <c r="IFK27" s="877"/>
      <c r="IFL27" s="877"/>
      <c r="IFM27" s="877"/>
      <c r="IFN27" s="877"/>
      <c r="IFO27" s="877"/>
      <c r="IFP27" s="877"/>
      <c r="IFQ27" s="877"/>
      <c r="IFR27" s="877"/>
      <c r="IFS27" s="877"/>
      <c r="IFT27" s="877"/>
      <c r="IFU27" s="877"/>
      <c r="IFV27" s="877"/>
      <c r="IFW27" s="877"/>
      <c r="IFX27" s="877"/>
      <c r="IFY27" s="877"/>
      <c r="IFZ27" s="877"/>
      <c r="IGA27" s="877"/>
      <c r="IGB27" s="877"/>
      <c r="IGC27" s="877"/>
      <c r="IGD27" s="877"/>
      <c r="IGE27" s="877"/>
      <c r="IGF27" s="877"/>
      <c r="IGG27" s="877"/>
      <c r="IGH27" s="877"/>
      <c r="IGI27" s="877"/>
      <c r="IGJ27" s="877"/>
      <c r="IGK27" s="877"/>
      <c r="IGL27" s="877"/>
      <c r="IGM27" s="877"/>
      <c r="IGN27" s="877"/>
      <c r="IGO27" s="877"/>
      <c r="IGP27" s="877"/>
      <c r="IGQ27" s="877"/>
      <c r="IGR27" s="877"/>
      <c r="IGS27" s="877"/>
      <c r="IGT27" s="877"/>
      <c r="IGU27" s="877"/>
      <c r="IGV27" s="877"/>
      <c r="IGW27" s="877"/>
      <c r="IGX27" s="877"/>
      <c r="IGY27" s="877"/>
      <c r="IGZ27" s="877"/>
      <c r="IHA27" s="877"/>
      <c r="IHB27" s="877"/>
      <c r="IHC27" s="877"/>
      <c r="IHD27" s="877"/>
      <c r="IHE27" s="877"/>
      <c r="IHF27" s="877"/>
      <c r="IHG27" s="877"/>
      <c r="IHH27" s="877"/>
      <c r="IHI27" s="877"/>
      <c r="IHJ27" s="877"/>
      <c r="IHK27" s="877"/>
      <c r="IHL27" s="877"/>
      <c r="IHM27" s="877"/>
      <c r="IHN27" s="877"/>
      <c r="IHO27" s="877"/>
      <c r="IHP27" s="877"/>
      <c r="IHQ27" s="877"/>
      <c r="IHR27" s="877"/>
      <c r="IHS27" s="877"/>
      <c r="IHT27" s="877"/>
      <c r="IHU27" s="877"/>
      <c r="IHV27" s="877"/>
      <c r="IHW27" s="877"/>
      <c r="IHX27" s="877"/>
      <c r="IHY27" s="877"/>
      <c r="IHZ27" s="877"/>
      <c r="IIA27" s="877"/>
      <c r="IIB27" s="877"/>
      <c r="IIC27" s="877"/>
      <c r="IID27" s="877"/>
      <c r="IIE27" s="877"/>
      <c r="IIF27" s="877"/>
      <c r="IIG27" s="877"/>
      <c r="IIH27" s="877"/>
      <c r="III27" s="877"/>
      <c r="IIJ27" s="877"/>
      <c r="IIK27" s="877"/>
      <c r="IIL27" s="877"/>
      <c r="IIM27" s="877"/>
      <c r="IIN27" s="877"/>
      <c r="IIO27" s="877"/>
      <c r="IIP27" s="877"/>
      <c r="IIQ27" s="877"/>
      <c r="IIR27" s="877"/>
      <c r="IIS27" s="877"/>
      <c r="IIT27" s="877"/>
      <c r="IIU27" s="877"/>
      <c r="IIV27" s="877"/>
      <c r="IIW27" s="877"/>
      <c r="IIX27" s="877"/>
      <c r="IIY27" s="877"/>
      <c r="IIZ27" s="877"/>
      <c r="IJA27" s="877"/>
      <c r="IJB27" s="877"/>
      <c r="IJC27" s="877"/>
      <c r="IJD27" s="877"/>
      <c r="IJE27" s="877"/>
      <c r="IJF27" s="877"/>
      <c r="IJG27" s="877"/>
      <c r="IJH27" s="877"/>
      <c r="IJI27" s="877"/>
      <c r="IJJ27" s="877"/>
      <c r="IJK27" s="877"/>
      <c r="IJL27" s="877"/>
      <c r="IJM27" s="877"/>
      <c r="IJN27" s="877"/>
      <c r="IJO27" s="877"/>
      <c r="IJP27" s="877"/>
      <c r="IJQ27" s="877"/>
      <c r="IJR27" s="877"/>
      <c r="IJS27" s="877"/>
      <c r="IJT27" s="877"/>
      <c r="IJU27" s="877"/>
      <c r="IJV27" s="877"/>
      <c r="IJW27" s="877"/>
      <c r="IJX27" s="877"/>
      <c r="IJY27" s="877"/>
      <c r="IJZ27" s="877"/>
      <c r="IKA27" s="877"/>
      <c r="IKB27" s="877"/>
      <c r="IKC27" s="877"/>
      <c r="IKD27" s="877"/>
      <c r="IKE27" s="877"/>
      <c r="IKF27" s="877"/>
      <c r="IKG27" s="877"/>
      <c r="IKH27" s="877"/>
      <c r="IKI27" s="877"/>
      <c r="IKJ27" s="877"/>
      <c r="IKK27" s="877"/>
      <c r="IKL27" s="877"/>
      <c r="IKM27" s="877"/>
      <c r="IKN27" s="877"/>
      <c r="IKO27" s="877"/>
      <c r="IKP27" s="877"/>
      <c r="IKQ27" s="877"/>
      <c r="IKR27" s="877"/>
      <c r="IKS27" s="877"/>
      <c r="IKT27" s="877"/>
      <c r="IKU27" s="877"/>
      <c r="IKV27" s="877"/>
      <c r="IKW27" s="877"/>
      <c r="IKX27" s="877"/>
      <c r="IKY27" s="877"/>
      <c r="IKZ27" s="877"/>
      <c r="ILA27" s="877"/>
      <c r="ILB27" s="877"/>
      <c r="ILC27" s="877"/>
      <c r="ILD27" s="877"/>
      <c r="ILE27" s="877"/>
      <c r="ILF27" s="877"/>
      <c r="ILG27" s="877"/>
      <c r="ILH27" s="877"/>
      <c r="ILI27" s="877"/>
      <c r="ILJ27" s="877"/>
      <c r="ILK27" s="877"/>
      <c r="ILL27" s="877"/>
      <c r="ILM27" s="877"/>
      <c r="ILN27" s="877"/>
      <c r="ILO27" s="877"/>
      <c r="ILP27" s="877"/>
      <c r="ILQ27" s="877"/>
      <c r="ILR27" s="877"/>
      <c r="ILS27" s="877"/>
      <c r="ILT27" s="877"/>
      <c r="ILU27" s="877"/>
      <c r="ILV27" s="877"/>
      <c r="ILW27" s="877"/>
      <c r="ILX27" s="877"/>
      <c r="ILY27" s="877"/>
      <c r="ILZ27" s="877"/>
      <c r="IMA27" s="877"/>
      <c r="IMB27" s="877"/>
      <c r="IMC27" s="877"/>
      <c r="IMD27" s="877"/>
      <c r="IME27" s="877"/>
      <c r="IMF27" s="877"/>
      <c r="IMG27" s="877"/>
      <c r="IMH27" s="877"/>
      <c r="IMI27" s="877"/>
      <c r="IMJ27" s="877"/>
      <c r="IMK27" s="877"/>
      <c r="IML27" s="877"/>
      <c r="IMM27" s="877"/>
      <c r="IMN27" s="877"/>
      <c r="IMO27" s="877"/>
      <c r="IMP27" s="877"/>
      <c r="IMQ27" s="877"/>
      <c r="IMR27" s="877"/>
      <c r="IMS27" s="877"/>
      <c r="IMT27" s="877"/>
      <c r="IMU27" s="877"/>
      <c r="IMV27" s="877"/>
      <c r="IMW27" s="877"/>
      <c r="IMX27" s="877"/>
      <c r="IMY27" s="877"/>
      <c r="IMZ27" s="877"/>
      <c r="INA27" s="877"/>
      <c r="INB27" s="877"/>
      <c r="INC27" s="877"/>
      <c r="IND27" s="877"/>
      <c r="INE27" s="877"/>
      <c r="INF27" s="877"/>
      <c r="ING27" s="877"/>
      <c r="INH27" s="877"/>
      <c r="INI27" s="877"/>
      <c r="INJ27" s="877"/>
      <c r="INK27" s="877"/>
      <c r="INL27" s="877"/>
      <c r="INM27" s="877"/>
      <c r="INN27" s="877"/>
      <c r="INO27" s="877"/>
      <c r="INP27" s="877"/>
      <c r="INQ27" s="877"/>
      <c r="INR27" s="877"/>
      <c r="INS27" s="877"/>
      <c r="INT27" s="877"/>
      <c r="INU27" s="877"/>
      <c r="INV27" s="877"/>
      <c r="INW27" s="877"/>
      <c r="INX27" s="877"/>
      <c r="INY27" s="877"/>
      <c r="INZ27" s="877"/>
      <c r="IOA27" s="877"/>
      <c r="IOB27" s="877"/>
      <c r="IOC27" s="877"/>
      <c r="IOD27" s="877"/>
      <c r="IOE27" s="877"/>
      <c r="IOF27" s="877"/>
      <c r="IOG27" s="877"/>
      <c r="IOH27" s="877"/>
      <c r="IOI27" s="877"/>
      <c r="IOJ27" s="877"/>
      <c r="IOK27" s="877"/>
      <c r="IOL27" s="877"/>
      <c r="IOM27" s="877"/>
      <c r="ION27" s="877"/>
      <c r="IOO27" s="877"/>
      <c r="IOP27" s="877"/>
      <c r="IOQ27" s="877"/>
      <c r="IOR27" s="877"/>
      <c r="IOS27" s="877"/>
      <c r="IOT27" s="877"/>
      <c r="IOU27" s="877"/>
      <c r="IOV27" s="877"/>
      <c r="IOW27" s="877"/>
      <c r="IOX27" s="877"/>
      <c r="IOY27" s="877"/>
      <c r="IOZ27" s="877"/>
      <c r="IPA27" s="877"/>
      <c r="IPB27" s="877"/>
      <c r="IPC27" s="877"/>
      <c r="IPD27" s="877"/>
      <c r="IPE27" s="877"/>
      <c r="IPF27" s="877"/>
      <c r="IPG27" s="877"/>
      <c r="IPH27" s="877"/>
      <c r="IPI27" s="877"/>
      <c r="IPJ27" s="877"/>
      <c r="IPK27" s="877"/>
      <c r="IPL27" s="877"/>
      <c r="IPM27" s="877"/>
      <c r="IPN27" s="877"/>
      <c r="IPO27" s="877"/>
      <c r="IPP27" s="877"/>
      <c r="IPQ27" s="877"/>
      <c r="IPR27" s="877"/>
      <c r="IPS27" s="877"/>
      <c r="IPT27" s="877"/>
      <c r="IPU27" s="877"/>
      <c r="IPV27" s="877"/>
      <c r="IPW27" s="877"/>
      <c r="IPX27" s="877"/>
      <c r="IPY27" s="877"/>
      <c r="IPZ27" s="877"/>
      <c r="IQA27" s="877"/>
      <c r="IQB27" s="877"/>
      <c r="IQC27" s="877"/>
      <c r="IQD27" s="877"/>
      <c r="IQE27" s="877"/>
      <c r="IQF27" s="877"/>
      <c r="IQG27" s="877"/>
      <c r="IQH27" s="877"/>
      <c r="IQI27" s="877"/>
      <c r="IQJ27" s="877"/>
      <c r="IQK27" s="877"/>
      <c r="IQL27" s="877"/>
      <c r="IQM27" s="877"/>
      <c r="IQN27" s="877"/>
      <c r="IQO27" s="877"/>
      <c r="IQP27" s="877"/>
      <c r="IQQ27" s="877"/>
      <c r="IQR27" s="877"/>
      <c r="IQS27" s="877"/>
      <c r="IQT27" s="877"/>
      <c r="IQU27" s="877"/>
      <c r="IQV27" s="877"/>
      <c r="IQW27" s="877"/>
      <c r="IQX27" s="877"/>
      <c r="IQY27" s="877"/>
      <c r="IQZ27" s="877"/>
      <c r="IRA27" s="877"/>
      <c r="IRB27" s="877"/>
      <c r="IRC27" s="877"/>
      <c r="IRD27" s="877"/>
      <c r="IRE27" s="877"/>
      <c r="IRF27" s="877"/>
      <c r="IRG27" s="877"/>
      <c r="IRH27" s="877"/>
      <c r="IRI27" s="877"/>
      <c r="IRJ27" s="877"/>
      <c r="IRK27" s="877"/>
      <c r="IRL27" s="877"/>
      <c r="IRM27" s="877"/>
      <c r="IRN27" s="877"/>
      <c r="IRO27" s="877"/>
      <c r="IRP27" s="877"/>
      <c r="IRQ27" s="877"/>
      <c r="IRR27" s="877"/>
      <c r="IRS27" s="877"/>
      <c r="IRT27" s="877"/>
      <c r="IRU27" s="877"/>
      <c r="IRV27" s="877"/>
      <c r="IRW27" s="877"/>
      <c r="IRX27" s="877"/>
      <c r="IRY27" s="877"/>
      <c r="IRZ27" s="877"/>
      <c r="ISA27" s="877"/>
      <c r="ISB27" s="877"/>
      <c r="ISC27" s="877"/>
      <c r="ISD27" s="877"/>
      <c r="ISE27" s="877"/>
      <c r="ISF27" s="877"/>
      <c r="ISG27" s="877"/>
      <c r="ISH27" s="877"/>
      <c r="ISI27" s="877"/>
      <c r="ISJ27" s="877"/>
      <c r="ISK27" s="877"/>
      <c r="ISL27" s="877"/>
      <c r="ISM27" s="877"/>
      <c r="ISN27" s="877"/>
      <c r="ISO27" s="877"/>
      <c r="ISP27" s="877"/>
      <c r="ISQ27" s="877"/>
      <c r="ISR27" s="877"/>
      <c r="ISS27" s="877"/>
      <c r="IST27" s="877"/>
      <c r="ISU27" s="877"/>
      <c r="ISV27" s="877"/>
      <c r="ISW27" s="877"/>
      <c r="ISX27" s="877"/>
      <c r="ISY27" s="877"/>
      <c r="ISZ27" s="877"/>
      <c r="ITA27" s="877"/>
      <c r="ITB27" s="877"/>
      <c r="ITC27" s="877"/>
      <c r="ITD27" s="877"/>
      <c r="ITE27" s="877"/>
      <c r="ITF27" s="877"/>
      <c r="ITG27" s="877"/>
      <c r="ITH27" s="877"/>
      <c r="ITI27" s="877"/>
      <c r="ITJ27" s="877"/>
      <c r="ITK27" s="877"/>
      <c r="ITL27" s="877"/>
      <c r="ITM27" s="877"/>
      <c r="ITN27" s="877"/>
      <c r="ITO27" s="877"/>
      <c r="ITP27" s="877"/>
      <c r="ITQ27" s="877"/>
      <c r="ITR27" s="877"/>
      <c r="ITS27" s="877"/>
      <c r="ITT27" s="877"/>
      <c r="ITU27" s="877"/>
      <c r="ITV27" s="877"/>
      <c r="ITW27" s="877"/>
      <c r="ITX27" s="877"/>
      <c r="ITY27" s="877"/>
      <c r="ITZ27" s="877"/>
      <c r="IUA27" s="877"/>
      <c r="IUB27" s="877"/>
      <c r="IUC27" s="877"/>
      <c r="IUD27" s="877"/>
      <c r="IUE27" s="877"/>
      <c r="IUF27" s="877"/>
      <c r="IUG27" s="877"/>
      <c r="IUH27" s="877"/>
      <c r="IUI27" s="877"/>
      <c r="IUJ27" s="877"/>
      <c r="IUK27" s="877"/>
      <c r="IUL27" s="877"/>
      <c r="IUM27" s="877"/>
      <c r="IUN27" s="877"/>
      <c r="IUO27" s="877"/>
      <c r="IUP27" s="877"/>
      <c r="IUQ27" s="877"/>
      <c r="IUR27" s="877"/>
      <c r="IUS27" s="877"/>
      <c r="IUT27" s="877"/>
      <c r="IUU27" s="877"/>
      <c r="IUV27" s="877"/>
      <c r="IUW27" s="877"/>
      <c r="IUX27" s="877"/>
      <c r="IUY27" s="877"/>
      <c r="IUZ27" s="877"/>
      <c r="IVA27" s="877"/>
      <c r="IVB27" s="877"/>
      <c r="IVC27" s="877"/>
      <c r="IVD27" s="877"/>
      <c r="IVE27" s="877"/>
      <c r="IVF27" s="877"/>
      <c r="IVG27" s="877"/>
      <c r="IVH27" s="877"/>
      <c r="IVI27" s="877"/>
      <c r="IVJ27" s="877"/>
      <c r="IVK27" s="877"/>
      <c r="IVL27" s="877"/>
      <c r="IVM27" s="877"/>
      <c r="IVN27" s="877"/>
      <c r="IVO27" s="877"/>
      <c r="IVP27" s="877"/>
      <c r="IVQ27" s="877"/>
      <c r="IVR27" s="877"/>
      <c r="IVS27" s="877"/>
      <c r="IVT27" s="877"/>
      <c r="IVU27" s="877"/>
      <c r="IVV27" s="877"/>
      <c r="IVW27" s="877"/>
      <c r="IVX27" s="877"/>
      <c r="IVY27" s="877"/>
      <c r="IVZ27" s="877"/>
      <c r="IWA27" s="877"/>
      <c r="IWB27" s="877"/>
      <c r="IWC27" s="877"/>
      <c r="IWD27" s="877"/>
      <c r="IWE27" s="877"/>
      <c r="IWF27" s="877"/>
      <c r="IWG27" s="877"/>
      <c r="IWH27" s="877"/>
      <c r="IWI27" s="877"/>
      <c r="IWJ27" s="877"/>
      <c r="IWK27" s="877"/>
      <c r="IWL27" s="877"/>
      <c r="IWM27" s="877"/>
      <c r="IWN27" s="877"/>
      <c r="IWO27" s="877"/>
      <c r="IWP27" s="877"/>
      <c r="IWQ27" s="877"/>
      <c r="IWR27" s="877"/>
      <c r="IWS27" s="877"/>
      <c r="IWT27" s="877"/>
      <c r="IWU27" s="877"/>
      <c r="IWV27" s="877"/>
      <c r="IWW27" s="877"/>
      <c r="IWX27" s="877"/>
      <c r="IWY27" s="877"/>
      <c r="IWZ27" s="877"/>
      <c r="IXA27" s="877"/>
      <c r="IXB27" s="877"/>
      <c r="IXC27" s="877"/>
      <c r="IXD27" s="877"/>
      <c r="IXE27" s="877"/>
      <c r="IXF27" s="877"/>
      <c r="IXG27" s="877"/>
      <c r="IXH27" s="877"/>
      <c r="IXI27" s="877"/>
      <c r="IXJ27" s="877"/>
      <c r="IXK27" s="877"/>
      <c r="IXL27" s="877"/>
      <c r="IXM27" s="877"/>
      <c r="IXN27" s="877"/>
      <c r="IXO27" s="877"/>
      <c r="IXP27" s="877"/>
      <c r="IXQ27" s="877"/>
      <c r="IXR27" s="877"/>
      <c r="IXS27" s="877"/>
      <c r="IXT27" s="877"/>
      <c r="IXU27" s="877"/>
      <c r="IXV27" s="877"/>
      <c r="IXW27" s="877"/>
      <c r="IXX27" s="877"/>
      <c r="IXY27" s="877"/>
      <c r="IXZ27" s="877"/>
      <c r="IYA27" s="877"/>
      <c r="IYB27" s="877"/>
      <c r="IYC27" s="877"/>
      <c r="IYD27" s="877"/>
      <c r="IYE27" s="877"/>
      <c r="IYF27" s="877"/>
      <c r="IYG27" s="877"/>
      <c r="IYH27" s="877"/>
      <c r="IYI27" s="877"/>
      <c r="IYJ27" s="877"/>
      <c r="IYK27" s="877"/>
      <c r="IYL27" s="877"/>
      <c r="IYM27" s="877"/>
      <c r="IYN27" s="877"/>
      <c r="IYO27" s="877"/>
      <c r="IYP27" s="877"/>
      <c r="IYQ27" s="877"/>
      <c r="IYR27" s="877"/>
      <c r="IYS27" s="877"/>
      <c r="IYT27" s="877"/>
      <c r="IYU27" s="877"/>
      <c r="IYV27" s="877"/>
      <c r="IYW27" s="877"/>
      <c r="IYX27" s="877"/>
      <c r="IYY27" s="877"/>
      <c r="IYZ27" s="877"/>
      <c r="IZA27" s="877"/>
      <c r="IZB27" s="877"/>
      <c r="IZC27" s="877"/>
      <c r="IZD27" s="877"/>
      <c r="IZE27" s="877"/>
      <c r="IZF27" s="877"/>
      <c r="IZG27" s="877"/>
      <c r="IZH27" s="877"/>
      <c r="IZI27" s="877"/>
      <c r="IZJ27" s="877"/>
      <c r="IZK27" s="877"/>
      <c r="IZL27" s="877"/>
      <c r="IZM27" s="877"/>
      <c r="IZN27" s="877"/>
      <c r="IZO27" s="877"/>
      <c r="IZP27" s="877"/>
      <c r="IZQ27" s="877"/>
      <c r="IZR27" s="877"/>
      <c r="IZS27" s="877"/>
      <c r="IZT27" s="877"/>
      <c r="IZU27" s="877"/>
      <c r="IZV27" s="877"/>
      <c r="IZW27" s="877"/>
      <c r="IZX27" s="877"/>
      <c r="IZY27" s="877"/>
      <c r="IZZ27" s="877"/>
      <c r="JAA27" s="877"/>
      <c r="JAB27" s="877"/>
      <c r="JAC27" s="877"/>
      <c r="JAD27" s="877"/>
      <c r="JAE27" s="877"/>
      <c r="JAF27" s="877"/>
      <c r="JAG27" s="877"/>
      <c r="JAH27" s="877"/>
      <c r="JAI27" s="877"/>
      <c r="JAJ27" s="877"/>
      <c r="JAK27" s="877"/>
      <c r="JAL27" s="877"/>
      <c r="JAM27" s="877"/>
      <c r="JAN27" s="877"/>
      <c r="JAO27" s="877"/>
      <c r="JAP27" s="877"/>
      <c r="JAQ27" s="877"/>
      <c r="JAR27" s="877"/>
      <c r="JAS27" s="877"/>
      <c r="JAT27" s="877"/>
      <c r="JAU27" s="877"/>
      <c r="JAV27" s="877"/>
      <c r="JAW27" s="877"/>
      <c r="JAX27" s="877"/>
      <c r="JAY27" s="877"/>
      <c r="JAZ27" s="877"/>
      <c r="JBA27" s="877"/>
      <c r="JBB27" s="877"/>
      <c r="JBC27" s="877"/>
      <c r="JBD27" s="877"/>
      <c r="JBE27" s="877"/>
      <c r="JBF27" s="877"/>
      <c r="JBG27" s="877"/>
      <c r="JBH27" s="877"/>
      <c r="JBI27" s="877"/>
      <c r="JBJ27" s="877"/>
      <c r="JBK27" s="877"/>
      <c r="JBL27" s="877"/>
      <c r="JBM27" s="877"/>
      <c r="JBN27" s="877"/>
      <c r="JBO27" s="877"/>
      <c r="JBP27" s="877"/>
      <c r="JBQ27" s="877"/>
      <c r="JBR27" s="877"/>
      <c r="JBS27" s="877"/>
      <c r="JBT27" s="877"/>
      <c r="JBU27" s="877"/>
      <c r="JBV27" s="877"/>
      <c r="JBW27" s="877"/>
      <c r="JBX27" s="877"/>
      <c r="JBY27" s="877"/>
      <c r="JBZ27" s="877"/>
      <c r="JCA27" s="877"/>
      <c r="JCB27" s="877"/>
      <c r="JCC27" s="877"/>
      <c r="JCD27" s="877"/>
      <c r="JCE27" s="877"/>
      <c r="JCF27" s="877"/>
      <c r="JCG27" s="877"/>
      <c r="JCH27" s="877"/>
      <c r="JCI27" s="877"/>
      <c r="JCJ27" s="877"/>
      <c r="JCK27" s="877"/>
      <c r="JCL27" s="877"/>
      <c r="JCM27" s="877"/>
      <c r="JCN27" s="877"/>
      <c r="JCO27" s="877"/>
      <c r="JCP27" s="877"/>
      <c r="JCQ27" s="877"/>
      <c r="JCR27" s="877"/>
      <c r="JCS27" s="877"/>
      <c r="JCT27" s="877"/>
      <c r="JCU27" s="877"/>
      <c r="JCV27" s="877"/>
      <c r="JCW27" s="877"/>
      <c r="JCX27" s="877"/>
      <c r="JCY27" s="877"/>
      <c r="JCZ27" s="877"/>
      <c r="JDA27" s="877"/>
      <c r="JDB27" s="877"/>
      <c r="JDC27" s="877"/>
      <c r="JDD27" s="877"/>
      <c r="JDE27" s="877"/>
      <c r="JDF27" s="877"/>
      <c r="JDG27" s="877"/>
      <c r="JDH27" s="877"/>
      <c r="JDI27" s="877"/>
      <c r="JDJ27" s="877"/>
      <c r="JDK27" s="877"/>
      <c r="JDL27" s="877"/>
      <c r="JDM27" s="877"/>
      <c r="JDN27" s="877"/>
      <c r="JDO27" s="877"/>
      <c r="JDP27" s="877"/>
      <c r="JDQ27" s="877"/>
      <c r="JDR27" s="877"/>
      <c r="JDS27" s="877"/>
      <c r="JDT27" s="877"/>
      <c r="JDU27" s="877"/>
      <c r="JDV27" s="877"/>
      <c r="JDW27" s="877"/>
      <c r="JDX27" s="877"/>
      <c r="JDY27" s="877"/>
      <c r="JDZ27" s="877"/>
      <c r="JEA27" s="877"/>
      <c r="JEB27" s="877"/>
      <c r="JEC27" s="877"/>
      <c r="JED27" s="877"/>
      <c r="JEE27" s="877"/>
      <c r="JEF27" s="877"/>
      <c r="JEG27" s="877"/>
      <c r="JEH27" s="877"/>
      <c r="JEI27" s="877"/>
      <c r="JEJ27" s="877"/>
      <c r="JEK27" s="877"/>
      <c r="JEL27" s="877"/>
      <c r="JEM27" s="877"/>
      <c r="JEN27" s="877"/>
      <c r="JEO27" s="877"/>
      <c r="JEP27" s="877"/>
      <c r="JEQ27" s="877"/>
      <c r="JER27" s="877"/>
      <c r="JES27" s="877"/>
      <c r="JET27" s="877"/>
      <c r="JEU27" s="877"/>
      <c r="JEV27" s="877"/>
      <c r="JEW27" s="877"/>
      <c r="JEX27" s="877"/>
      <c r="JEY27" s="877"/>
      <c r="JEZ27" s="877"/>
      <c r="JFA27" s="877"/>
      <c r="JFB27" s="877"/>
      <c r="JFC27" s="877"/>
      <c r="JFD27" s="877"/>
      <c r="JFE27" s="877"/>
      <c r="JFF27" s="877"/>
      <c r="JFG27" s="877"/>
      <c r="JFH27" s="877"/>
      <c r="JFI27" s="877"/>
      <c r="JFJ27" s="877"/>
      <c r="JFK27" s="877"/>
      <c r="JFL27" s="877"/>
      <c r="JFM27" s="877"/>
      <c r="JFN27" s="877"/>
      <c r="JFO27" s="877"/>
      <c r="JFP27" s="877"/>
      <c r="JFQ27" s="877"/>
      <c r="JFR27" s="877"/>
      <c r="JFS27" s="877"/>
      <c r="JFT27" s="877"/>
      <c r="JFU27" s="877"/>
      <c r="JFV27" s="877"/>
      <c r="JFW27" s="877"/>
      <c r="JFX27" s="877"/>
      <c r="JFY27" s="877"/>
      <c r="JFZ27" s="877"/>
      <c r="JGA27" s="877"/>
      <c r="JGB27" s="877"/>
      <c r="JGC27" s="877"/>
      <c r="JGD27" s="877"/>
      <c r="JGE27" s="877"/>
      <c r="JGF27" s="877"/>
      <c r="JGG27" s="877"/>
      <c r="JGH27" s="877"/>
      <c r="JGI27" s="877"/>
      <c r="JGJ27" s="877"/>
      <c r="JGK27" s="877"/>
      <c r="JGL27" s="877"/>
      <c r="JGM27" s="877"/>
      <c r="JGN27" s="877"/>
      <c r="JGO27" s="877"/>
      <c r="JGP27" s="877"/>
      <c r="JGQ27" s="877"/>
      <c r="JGR27" s="877"/>
      <c r="JGS27" s="877"/>
      <c r="JGT27" s="877"/>
      <c r="JGU27" s="877"/>
      <c r="JGV27" s="877"/>
      <c r="JGW27" s="877"/>
      <c r="JGX27" s="877"/>
      <c r="JGY27" s="877"/>
      <c r="JGZ27" s="877"/>
      <c r="JHA27" s="877"/>
      <c r="JHB27" s="877"/>
      <c r="JHC27" s="877"/>
      <c r="JHD27" s="877"/>
      <c r="JHE27" s="877"/>
      <c r="JHF27" s="877"/>
      <c r="JHG27" s="877"/>
      <c r="JHH27" s="877"/>
      <c r="JHI27" s="877"/>
      <c r="JHJ27" s="877"/>
      <c r="JHK27" s="877"/>
      <c r="JHL27" s="877"/>
      <c r="JHM27" s="877"/>
      <c r="JHN27" s="877"/>
      <c r="JHO27" s="877"/>
      <c r="JHP27" s="877"/>
      <c r="JHQ27" s="877"/>
      <c r="JHR27" s="877"/>
      <c r="JHS27" s="877"/>
      <c r="JHT27" s="877"/>
      <c r="JHU27" s="877"/>
      <c r="JHV27" s="877"/>
      <c r="JHW27" s="877"/>
      <c r="JHX27" s="877"/>
      <c r="JHY27" s="877"/>
      <c r="JHZ27" s="877"/>
      <c r="JIA27" s="877"/>
      <c r="JIB27" s="877"/>
      <c r="JIC27" s="877"/>
      <c r="JID27" s="877"/>
      <c r="JIE27" s="877"/>
      <c r="JIF27" s="877"/>
      <c r="JIG27" s="877"/>
      <c r="JIH27" s="877"/>
      <c r="JII27" s="877"/>
      <c r="JIJ27" s="877"/>
      <c r="JIK27" s="877"/>
      <c r="JIL27" s="877"/>
      <c r="JIM27" s="877"/>
      <c r="JIN27" s="877"/>
      <c r="JIO27" s="877"/>
      <c r="JIP27" s="877"/>
      <c r="JIQ27" s="877"/>
      <c r="JIR27" s="877"/>
      <c r="JIS27" s="877"/>
      <c r="JIT27" s="877"/>
      <c r="JIU27" s="877"/>
      <c r="JIV27" s="877"/>
      <c r="JIW27" s="877"/>
      <c r="JIX27" s="877"/>
      <c r="JIY27" s="877"/>
      <c r="JIZ27" s="877"/>
      <c r="JJA27" s="877"/>
      <c r="JJB27" s="877"/>
      <c r="JJC27" s="877"/>
      <c r="JJD27" s="877"/>
      <c r="JJE27" s="877"/>
      <c r="JJF27" s="877"/>
      <c r="JJG27" s="877"/>
      <c r="JJH27" s="877"/>
      <c r="JJI27" s="877"/>
      <c r="JJJ27" s="877"/>
      <c r="JJK27" s="877"/>
      <c r="JJL27" s="877"/>
      <c r="JJM27" s="877"/>
      <c r="JJN27" s="877"/>
      <c r="JJO27" s="877"/>
      <c r="JJP27" s="877"/>
      <c r="JJQ27" s="877"/>
      <c r="JJR27" s="877"/>
      <c r="JJS27" s="877"/>
      <c r="JJT27" s="877"/>
      <c r="JJU27" s="877"/>
      <c r="JJV27" s="877"/>
      <c r="JJW27" s="877"/>
      <c r="JJX27" s="877"/>
      <c r="JJY27" s="877"/>
      <c r="JJZ27" s="877"/>
      <c r="JKA27" s="877"/>
      <c r="JKB27" s="877"/>
      <c r="JKC27" s="877"/>
      <c r="JKD27" s="877"/>
      <c r="JKE27" s="877"/>
      <c r="JKF27" s="877"/>
      <c r="JKG27" s="877"/>
      <c r="JKH27" s="877"/>
      <c r="JKI27" s="877"/>
      <c r="JKJ27" s="877"/>
      <c r="JKK27" s="877"/>
      <c r="JKL27" s="877"/>
      <c r="JKM27" s="877"/>
      <c r="JKN27" s="877"/>
      <c r="JKO27" s="877"/>
      <c r="JKP27" s="877"/>
      <c r="JKQ27" s="877"/>
      <c r="JKR27" s="877"/>
      <c r="JKS27" s="877"/>
      <c r="JKT27" s="877"/>
      <c r="JKU27" s="877"/>
      <c r="JKV27" s="877"/>
      <c r="JKW27" s="877"/>
      <c r="JKX27" s="877"/>
      <c r="JKY27" s="877"/>
      <c r="JKZ27" s="877"/>
      <c r="JLA27" s="877"/>
      <c r="JLB27" s="877"/>
      <c r="JLC27" s="877"/>
      <c r="JLD27" s="877"/>
      <c r="JLE27" s="877"/>
      <c r="JLF27" s="877"/>
      <c r="JLG27" s="877"/>
      <c r="JLH27" s="877"/>
      <c r="JLI27" s="877"/>
      <c r="JLJ27" s="877"/>
      <c r="JLK27" s="877"/>
      <c r="JLL27" s="877"/>
      <c r="JLM27" s="877"/>
      <c r="JLN27" s="877"/>
      <c r="JLO27" s="877"/>
      <c r="JLP27" s="877"/>
      <c r="JLQ27" s="877"/>
      <c r="JLR27" s="877"/>
      <c r="JLS27" s="877"/>
      <c r="JLT27" s="877"/>
      <c r="JLU27" s="877"/>
      <c r="JLV27" s="877"/>
      <c r="JLW27" s="877"/>
      <c r="JLX27" s="877"/>
      <c r="JLY27" s="877"/>
      <c r="JLZ27" s="877"/>
      <c r="JMA27" s="877"/>
      <c r="JMB27" s="877"/>
      <c r="JMC27" s="877"/>
      <c r="JMD27" s="877"/>
      <c r="JME27" s="877"/>
      <c r="JMF27" s="877"/>
      <c r="JMG27" s="877"/>
      <c r="JMH27" s="877"/>
      <c r="JMI27" s="877"/>
      <c r="JMJ27" s="877"/>
      <c r="JMK27" s="877"/>
      <c r="JML27" s="877"/>
      <c r="JMM27" s="877"/>
      <c r="JMN27" s="877"/>
      <c r="JMO27" s="877"/>
      <c r="JMP27" s="877"/>
      <c r="JMQ27" s="877"/>
      <c r="JMR27" s="877"/>
      <c r="JMS27" s="877"/>
      <c r="JMT27" s="877"/>
      <c r="JMU27" s="877"/>
      <c r="JMV27" s="877"/>
      <c r="JMW27" s="877"/>
      <c r="JMX27" s="877"/>
      <c r="JMY27" s="877"/>
      <c r="JMZ27" s="877"/>
      <c r="JNA27" s="877"/>
      <c r="JNB27" s="877"/>
      <c r="JNC27" s="877"/>
      <c r="JND27" s="877"/>
      <c r="JNE27" s="877"/>
      <c r="JNF27" s="877"/>
      <c r="JNG27" s="877"/>
      <c r="JNH27" s="877"/>
      <c r="JNI27" s="877"/>
      <c r="JNJ27" s="877"/>
      <c r="JNK27" s="877"/>
      <c r="JNL27" s="877"/>
      <c r="JNM27" s="877"/>
      <c r="JNN27" s="877"/>
      <c r="JNO27" s="877"/>
      <c r="JNP27" s="877"/>
      <c r="JNQ27" s="877"/>
      <c r="JNR27" s="877"/>
      <c r="JNS27" s="877"/>
      <c r="JNT27" s="877"/>
      <c r="JNU27" s="877"/>
      <c r="JNV27" s="877"/>
      <c r="JNW27" s="877"/>
      <c r="JNX27" s="877"/>
      <c r="JNY27" s="877"/>
      <c r="JNZ27" s="877"/>
      <c r="JOA27" s="877"/>
      <c r="JOB27" s="877"/>
      <c r="JOC27" s="877"/>
      <c r="JOD27" s="877"/>
      <c r="JOE27" s="877"/>
      <c r="JOF27" s="877"/>
      <c r="JOG27" s="877"/>
      <c r="JOH27" s="877"/>
      <c r="JOI27" s="877"/>
      <c r="JOJ27" s="877"/>
      <c r="JOK27" s="877"/>
      <c r="JOL27" s="877"/>
      <c r="JOM27" s="877"/>
      <c r="JON27" s="877"/>
      <c r="JOO27" s="877"/>
      <c r="JOP27" s="877"/>
      <c r="JOQ27" s="877"/>
      <c r="JOR27" s="877"/>
      <c r="JOS27" s="877"/>
      <c r="JOT27" s="877"/>
      <c r="JOU27" s="877"/>
      <c r="JOV27" s="877"/>
      <c r="JOW27" s="877"/>
      <c r="JOX27" s="877"/>
      <c r="JOY27" s="877"/>
      <c r="JOZ27" s="877"/>
      <c r="JPA27" s="877"/>
      <c r="JPB27" s="877"/>
      <c r="JPC27" s="877"/>
      <c r="JPD27" s="877"/>
      <c r="JPE27" s="877"/>
      <c r="JPF27" s="877"/>
      <c r="JPG27" s="877"/>
      <c r="JPH27" s="877"/>
      <c r="JPI27" s="877"/>
      <c r="JPJ27" s="877"/>
      <c r="JPK27" s="877"/>
      <c r="JPL27" s="877"/>
      <c r="JPM27" s="877"/>
      <c r="JPN27" s="877"/>
      <c r="JPO27" s="877"/>
      <c r="JPP27" s="877"/>
      <c r="JPQ27" s="877"/>
      <c r="JPR27" s="877"/>
      <c r="JPS27" s="877"/>
      <c r="JPT27" s="877"/>
      <c r="JPU27" s="877"/>
      <c r="JPV27" s="877"/>
      <c r="JPW27" s="877"/>
      <c r="JPX27" s="877"/>
      <c r="JPY27" s="877"/>
      <c r="JPZ27" s="877"/>
      <c r="JQA27" s="877"/>
      <c r="JQB27" s="877"/>
      <c r="JQC27" s="877"/>
      <c r="JQD27" s="877"/>
      <c r="JQE27" s="877"/>
      <c r="JQF27" s="877"/>
      <c r="JQG27" s="877"/>
      <c r="JQH27" s="877"/>
      <c r="JQI27" s="877"/>
      <c r="JQJ27" s="877"/>
      <c r="JQK27" s="877"/>
      <c r="JQL27" s="877"/>
      <c r="JQM27" s="877"/>
      <c r="JQN27" s="877"/>
      <c r="JQO27" s="877"/>
      <c r="JQP27" s="877"/>
      <c r="JQQ27" s="877"/>
      <c r="JQR27" s="877"/>
      <c r="JQS27" s="877"/>
      <c r="JQT27" s="877"/>
      <c r="JQU27" s="877"/>
      <c r="JQV27" s="877"/>
      <c r="JQW27" s="877"/>
      <c r="JQX27" s="877"/>
      <c r="JQY27" s="877"/>
      <c r="JQZ27" s="877"/>
      <c r="JRA27" s="877"/>
      <c r="JRB27" s="877"/>
      <c r="JRC27" s="877"/>
      <c r="JRD27" s="877"/>
      <c r="JRE27" s="877"/>
      <c r="JRF27" s="877"/>
      <c r="JRG27" s="877"/>
      <c r="JRH27" s="877"/>
      <c r="JRI27" s="877"/>
      <c r="JRJ27" s="877"/>
      <c r="JRK27" s="877"/>
      <c r="JRL27" s="877"/>
      <c r="JRM27" s="877"/>
      <c r="JRN27" s="877"/>
      <c r="JRO27" s="877"/>
      <c r="JRP27" s="877"/>
      <c r="JRQ27" s="877"/>
      <c r="JRR27" s="877"/>
      <c r="JRS27" s="877"/>
      <c r="JRT27" s="877"/>
      <c r="JRU27" s="877"/>
      <c r="JRV27" s="877"/>
      <c r="JRW27" s="877"/>
      <c r="JRX27" s="877"/>
      <c r="JRY27" s="877"/>
      <c r="JRZ27" s="877"/>
      <c r="JSA27" s="877"/>
      <c r="JSB27" s="877"/>
      <c r="JSC27" s="877"/>
      <c r="JSD27" s="877"/>
      <c r="JSE27" s="877"/>
      <c r="JSF27" s="877"/>
      <c r="JSG27" s="877"/>
      <c r="JSH27" s="877"/>
      <c r="JSI27" s="877"/>
      <c r="JSJ27" s="877"/>
      <c r="JSK27" s="877"/>
      <c r="JSL27" s="877"/>
      <c r="JSM27" s="877"/>
      <c r="JSN27" s="877"/>
      <c r="JSO27" s="877"/>
      <c r="JSP27" s="877"/>
      <c r="JSQ27" s="877"/>
      <c r="JSR27" s="877"/>
      <c r="JSS27" s="877"/>
      <c r="JST27" s="877"/>
      <c r="JSU27" s="877"/>
      <c r="JSV27" s="877"/>
      <c r="JSW27" s="877"/>
      <c r="JSX27" s="877"/>
      <c r="JSY27" s="877"/>
      <c r="JSZ27" s="877"/>
      <c r="JTA27" s="877"/>
      <c r="JTB27" s="877"/>
      <c r="JTC27" s="877"/>
      <c r="JTD27" s="877"/>
      <c r="JTE27" s="877"/>
      <c r="JTF27" s="877"/>
      <c r="JTG27" s="877"/>
      <c r="JTH27" s="877"/>
      <c r="JTI27" s="877"/>
      <c r="JTJ27" s="877"/>
      <c r="JTK27" s="877"/>
      <c r="JTL27" s="877"/>
      <c r="JTM27" s="877"/>
      <c r="JTN27" s="877"/>
      <c r="JTO27" s="877"/>
      <c r="JTP27" s="877"/>
      <c r="JTQ27" s="877"/>
      <c r="JTR27" s="877"/>
      <c r="JTS27" s="877"/>
      <c r="JTT27" s="877"/>
      <c r="JTU27" s="877"/>
      <c r="JTV27" s="877"/>
      <c r="JTW27" s="877"/>
      <c r="JTX27" s="877"/>
      <c r="JTY27" s="877"/>
      <c r="JTZ27" s="877"/>
      <c r="JUA27" s="877"/>
      <c r="JUB27" s="877"/>
      <c r="JUC27" s="877"/>
      <c r="JUD27" s="877"/>
      <c r="JUE27" s="877"/>
      <c r="JUF27" s="877"/>
      <c r="JUG27" s="877"/>
      <c r="JUH27" s="877"/>
      <c r="JUI27" s="877"/>
      <c r="JUJ27" s="877"/>
      <c r="JUK27" s="877"/>
      <c r="JUL27" s="877"/>
      <c r="JUM27" s="877"/>
      <c r="JUN27" s="877"/>
      <c r="JUO27" s="877"/>
      <c r="JUP27" s="877"/>
      <c r="JUQ27" s="877"/>
      <c r="JUR27" s="877"/>
      <c r="JUS27" s="877"/>
      <c r="JUT27" s="877"/>
      <c r="JUU27" s="877"/>
      <c r="JUV27" s="877"/>
      <c r="JUW27" s="877"/>
      <c r="JUX27" s="877"/>
      <c r="JUY27" s="877"/>
      <c r="JUZ27" s="877"/>
      <c r="JVA27" s="877"/>
      <c r="JVB27" s="877"/>
      <c r="JVC27" s="877"/>
      <c r="JVD27" s="877"/>
      <c r="JVE27" s="877"/>
      <c r="JVF27" s="877"/>
      <c r="JVG27" s="877"/>
      <c r="JVH27" s="877"/>
      <c r="JVI27" s="877"/>
      <c r="JVJ27" s="877"/>
      <c r="JVK27" s="877"/>
      <c r="JVL27" s="877"/>
      <c r="JVM27" s="877"/>
      <c r="JVN27" s="877"/>
      <c r="JVO27" s="877"/>
      <c r="JVP27" s="877"/>
      <c r="JVQ27" s="877"/>
      <c r="JVR27" s="877"/>
      <c r="JVS27" s="877"/>
      <c r="JVT27" s="877"/>
      <c r="JVU27" s="877"/>
      <c r="JVV27" s="877"/>
      <c r="JVW27" s="877"/>
      <c r="JVX27" s="877"/>
      <c r="JVY27" s="877"/>
      <c r="JVZ27" s="877"/>
      <c r="JWA27" s="877"/>
      <c r="JWB27" s="877"/>
      <c r="JWC27" s="877"/>
      <c r="JWD27" s="877"/>
      <c r="JWE27" s="877"/>
      <c r="JWF27" s="877"/>
      <c r="JWG27" s="877"/>
      <c r="JWH27" s="877"/>
      <c r="JWI27" s="877"/>
      <c r="JWJ27" s="877"/>
      <c r="JWK27" s="877"/>
      <c r="JWL27" s="877"/>
      <c r="JWM27" s="877"/>
      <c r="JWN27" s="877"/>
      <c r="JWO27" s="877"/>
      <c r="JWP27" s="877"/>
      <c r="JWQ27" s="877"/>
      <c r="JWR27" s="877"/>
      <c r="JWS27" s="877"/>
      <c r="JWT27" s="877"/>
      <c r="JWU27" s="877"/>
      <c r="JWV27" s="877"/>
      <c r="JWW27" s="877"/>
      <c r="JWX27" s="877"/>
      <c r="JWY27" s="877"/>
      <c r="JWZ27" s="877"/>
      <c r="JXA27" s="877"/>
      <c r="JXB27" s="877"/>
      <c r="JXC27" s="877"/>
      <c r="JXD27" s="877"/>
      <c r="JXE27" s="877"/>
      <c r="JXF27" s="877"/>
      <c r="JXG27" s="877"/>
      <c r="JXH27" s="877"/>
      <c r="JXI27" s="877"/>
      <c r="JXJ27" s="877"/>
      <c r="JXK27" s="877"/>
      <c r="JXL27" s="877"/>
      <c r="JXM27" s="877"/>
      <c r="JXN27" s="877"/>
      <c r="JXO27" s="877"/>
      <c r="JXP27" s="877"/>
      <c r="JXQ27" s="877"/>
      <c r="JXR27" s="877"/>
      <c r="JXS27" s="877"/>
      <c r="JXT27" s="877"/>
      <c r="JXU27" s="877"/>
      <c r="JXV27" s="877"/>
      <c r="JXW27" s="877"/>
      <c r="JXX27" s="877"/>
      <c r="JXY27" s="877"/>
      <c r="JXZ27" s="877"/>
      <c r="JYA27" s="877"/>
      <c r="JYB27" s="877"/>
      <c r="JYC27" s="877"/>
      <c r="JYD27" s="877"/>
      <c r="JYE27" s="877"/>
      <c r="JYF27" s="877"/>
      <c r="JYG27" s="877"/>
      <c r="JYH27" s="877"/>
      <c r="JYI27" s="877"/>
      <c r="JYJ27" s="877"/>
      <c r="JYK27" s="877"/>
      <c r="JYL27" s="877"/>
      <c r="JYM27" s="877"/>
      <c r="JYN27" s="877"/>
      <c r="JYO27" s="877"/>
      <c r="JYP27" s="877"/>
      <c r="JYQ27" s="877"/>
      <c r="JYR27" s="877"/>
      <c r="JYS27" s="877"/>
      <c r="JYT27" s="877"/>
      <c r="JYU27" s="877"/>
      <c r="JYV27" s="877"/>
      <c r="JYW27" s="877"/>
      <c r="JYX27" s="877"/>
      <c r="JYY27" s="877"/>
      <c r="JYZ27" s="877"/>
      <c r="JZA27" s="877"/>
      <c r="JZB27" s="877"/>
      <c r="JZC27" s="877"/>
      <c r="JZD27" s="877"/>
      <c r="JZE27" s="877"/>
      <c r="JZF27" s="877"/>
      <c r="JZG27" s="877"/>
      <c r="JZH27" s="877"/>
      <c r="JZI27" s="877"/>
      <c r="JZJ27" s="877"/>
      <c r="JZK27" s="877"/>
      <c r="JZL27" s="877"/>
      <c r="JZM27" s="877"/>
      <c r="JZN27" s="877"/>
      <c r="JZO27" s="877"/>
      <c r="JZP27" s="877"/>
      <c r="JZQ27" s="877"/>
      <c r="JZR27" s="877"/>
      <c r="JZS27" s="877"/>
      <c r="JZT27" s="877"/>
      <c r="JZU27" s="877"/>
      <c r="JZV27" s="877"/>
      <c r="JZW27" s="877"/>
      <c r="JZX27" s="877"/>
      <c r="JZY27" s="877"/>
      <c r="JZZ27" s="877"/>
      <c r="KAA27" s="877"/>
      <c r="KAB27" s="877"/>
      <c r="KAC27" s="877"/>
      <c r="KAD27" s="877"/>
      <c r="KAE27" s="877"/>
      <c r="KAF27" s="877"/>
      <c r="KAG27" s="877"/>
      <c r="KAH27" s="877"/>
      <c r="KAI27" s="877"/>
      <c r="KAJ27" s="877"/>
      <c r="KAK27" s="877"/>
      <c r="KAL27" s="877"/>
      <c r="KAM27" s="877"/>
      <c r="KAN27" s="877"/>
      <c r="KAO27" s="877"/>
      <c r="KAP27" s="877"/>
      <c r="KAQ27" s="877"/>
      <c r="KAR27" s="877"/>
      <c r="KAS27" s="877"/>
      <c r="KAT27" s="877"/>
      <c r="KAU27" s="877"/>
      <c r="KAV27" s="877"/>
      <c r="KAW27" s="877"/>
      <c r="KAX27" s="877"/>
      <c r="KAY27" s="877"/>
      <c r="KAZ27" s="877"/>
      <c r="KBA27" s="877"/>
      <c r="KBB27" s="877"/>
      <c r="KBC27" s="877"/>
      <c r="KBD27" s="877"/>
      <c r="KBE27" s="877"/>
      <c r="KBF27" s="877"/>
      <c r="KBG27" s="877"/>
      <c r="KBH27" s="877"/>
      <c r="KBI27" s="877"/>
      <c r="KBJ27" s="877"/>
      <c r="KBK27" s="877"/>
      <c r="KBL27" s="877"/>
      <c r="KBM27" s="877"/>
      <c r="KBN27" s="877"/>
      <c r="KBO27" s="877"/>
      <c r="KBP27" s="877"/>
      <c r="KBQ27" s="877"/>
      <c r="KBR27" s="877"/>
      <c r="KBS27" s="877"/>
      <c r="KBT27" s="877"/>
      <c r="KBU27" s="877"/>
      <c r="KBV27" s="877"/>
      <c r="KBW27" s="877"/>
      <c r="KBX27" s="877"/>
      <c r="KBY27" s="877"/>
      <c r="KBZ27" s="877"/>
      <c r="KCA27" s="877"/>
      <c r="KCB27" s="877"/>
      <c r="KCC27" s="877"/>
      <c r="KCD27" s="877"/>
      <c r="KCE27" s="877"/>
      <c r="KCF27" s="877"/>
      <c r="KCG27" s="877"/>
      <c r="KCH27" s="877"/>
      <c r="KCI27" s="877"/>
      <c r="KCJ27" s="877"/>
      <c r="KCK27" s="877"/>
      <c r="KCL27" s="877"/>
      <c r="KCM27" s="877"/>
      <c r="KCN27" s="877"/>
      <c r="KCO27" s="877"/>
      <c r="KCP27" s="877"/>
      <c r="KCQ27" s="877"/>
      <c r="KCR27" s="877"/>
      <c r="KCS27" s="877"/>
      <c r="KCT27" s="877"/>
      <c r="KCU27" s="877"/>
      <c r="KCV27" s="877"/>
      <c r="KCW27" s="877"/>
      <c r="KCX27" s="877"/>
      <c r="KCY27" s="877"/>
      <c r="KCZ27" s="877"/>
      <c r="KDA27" s="877"/>
      <c r="KDB27" s="877"/>
      <c r="KDC27" s="877"/>
      <c r="KDD27" s="877"/>
      <c r="KDE27" s="877"/>
      <c r="KDF27" s="877"/>
      <c r="KDG27" s="877"/>
      <c r="KDH27" s="877"/>
      <c r="KDI27" s="877"/>
      <c r="KDJ27" s="877"/>
      <c r="KDK27" s="877"/>
      <c r="KDL27" s="877"/>
      <c r="KDM27" s="877"/>
      <c r="KDN27" s="877"/>
      <c r="KDO27" s="877"/>
      <c r="KDP27" s="877"/>
      <c r="KDQ27" s="877"/>
      <c r="KDR27" s="877"/>
      <c r="KDS27" s="877"/>
      <c r="KDT27" s="877"/>
      <c r="KDU27" s="877"/>
      <c r="KDV27" s="877"/>
      <c r="KDW27" s="877"/>
      <c r="KDX27" s="877"/>
      <c r="KDY27" s="877"/>
      <c r="KDZ27" s="877"/>
      <c r="KEA27" s="877"/>
      <c r="KEB27" s="877"/>
      <c r="KEC27" s="877"/>
      <c r="KED27" s="877"/>
      <c r="KEE27" s="877"/>
      <c r="KEF27" s="877"/>
      <c r="KEG27" s="877"/>
      <c r="KEH27" s="877"/>
      <c r="KEI27" s="877"/>
      <c r="KEJ27" s="877"/>
      <c r="KEK27" s="877"/>
      <c r="KEL27" s="877"/>
      <c r="KEM27" s="877"/>
      <c r="KEN27" s="877"/>
      <c r="KEO27" s="877"/>
      <c r="KEP27" s="877"/>
      <c r="KEQ27" s="877"/>
      <c r="KER27" s="877"/>
      <c r="KES27" s="877"/>
      <c r="KET27" s="877"/>
      <c r="KEU27" s="877"/>
      <c r="KEV27" s="877"/>
      <c r="KEW27" s="877"/>
      <c r="KEX27" s="877"/>
      <c r="KEY27" s="877"/>
      <c r="KEZ27" s="877"/>
      <c r="KFA27" s="877"/>
      <c r="KFB27" s="877"/>
      <c r="KFC27" s="877"/>
      <c r="KFD27" s="877"/>
      <c r="KFE27" s="877"/>
      <c r="KFF27" s="877"/>
      <c r="KFG27" s="877"/>
      <c r="KFH27" s="877"/>
      <c r="KFI27" s="877"/>
      <c r="KFJ27" s="877"/>
      <c r="KFK27" s="877"/>
      <c r="KFL27" s="877"/>
      <c r="KFM27" s="877"/>
      <c r="KFN27" s="877"/>
      <c r="KFO27" s="877"/>
      <c r="KFP27" s="877"/>
      <c r="KFQ27" s="877"/>
      <c r="KFR27" s="877"/>
      <c r="KFS27" s="877"/>
      <c r="KFT27" s="877"/>
      <c r="KFU27" s="877"/>
      <c r="KFV27" s="877"/>
      <c r="KFW27" s="877"/>
      <c r="KFX27" s="877"/>
      <c r="KFY27" s="877"/>
      <c r="KFZ27" s="877"/>
      <c r="KGA27" s="877"/>
      <c r="KGB27" s="877"/>
      <c r="KGC27" s="877"/>
      <c r="KGD27" s="877"/>
      <c r="KGE27" s="877"/>
      <c r="KGF27" s="877"/>
      <c r="KGG27" s="877"/>
      <c r="KGH27" s="877"/>
      <c r="KGI27" s="877"/>
      <c r="KGJ27" s="877"/>
      <c r="KGK27" s="877"/>
      <c r="KGL27" s="877"/>
      <c r="KGM27" s="877"/>
      <c r="KGN27" s="877"/>
      <c r="KGO27" s="877"/>
      <c r="KGP27" s="877"/>
      <c r="KGQ27" s="877"/>
      <c r="KGR27" s="877"/>
      <c r="KGS27" s="877"/>
      <c r="KGT27" s="877"/>
      <c r="KGU27" s="877"/>
      <c r="KGV27" s="877"/>
      <c r="KGW27" s="877"/>
      <c r="KGX27" s="877"/>
      <c r="KGY27" s="877"/>
      <c r="KGZ27" s="877"/>
      <c r="KHA27" s="877"/>
      <c r="KHB27" s="877"/>
      <c r="KHC27" s="877"/>
      <c r="KHD27" s="877"/>
      <c r="KHE27" s="877"/>
      <c r="KHF27" s="877"/>
      <c r="KHG27" s="877"/>
      <c r="KHH27" s="877"/>
      <c r="KHI27" s="877"/>
      <c r="KHJ27" s="877"/>
      <c r="KHK27" s="877"/>
      <c r="KHL27" s="877"/>
      <c r="KHM27" s="877"/>
      <c r="KHN27" s="877"/>
      <c r="KHO27" s="877"/>
      <c r="KHP27" s="877"/>
      <c r="KHQ27" s="877"/>
      <c r="KHR27" s="877"/>
      <c r="KHS27" s="877"/>
      <c r="KHT27" s="877"/>
      <c r="KHU27" s="877"/>
      <c r="KHV27" s="877"/>
      <c r="KHW27" s="877"/>
      <c r="KHX27" s="877"/>
      <c r="KHY27" s="877"/>
      <c r="KHZ27" s="877"/>
      <c r="KIA27" s="877"/>
      <c r="KIB27" s="877"/>
      <c r="KIC27" s="877"/>
      <c r="KID27" s="877"/>
      <c r="KIE27" s="877"/>
      <c r="KIF27" s="877"/>
      <c r="KIG27" s="877"/>
      <c r="KIH27" s="877"/>
      <c r="KII27" s="877"/>
      <c r="KIJ27" s="877"/>
      <c r="KIK27" s="877"/>
      <c r="KIL27" s="877"/>
      <c r="KIM27" s="877"/>
      <c r="KIN27" s="877"/>
      <c r="KIO27" s="877"/>
      <c r="KIP27" s="877"/>
      <c r="KIQ27" s="877"/>
      <c r="KIR27" s="877"/>
      <c r="KIS27" s="877"/>
      <c r="KIT27" s="877"/>
      <c r="KIU27" s="877"/>
      <c r="KIV27" s="877"/>
      <c r="KIW27" s="877"/>
      <c r="KIX27" s="877"/>
      <c r="KIY27" s="877"/>
      <c r="KIZ27" s="877"/>
      <c r="KJA27" s="877"/>
      <c r="KJB27" s="877"/>
      <c r="KJC27" s="877"/>
      <c r="KJD27" s="877"/>
      <c r="KJE27" s="877"/>
      <c r="KJF27" s="877"/>
      <c r="KJG27" s="877"/>
      <c r="KJH27" s="877"/>
      <c r="KJI27" s="877"/>
      <c r="KJJ27" s="877"/>
      <c r="KJK27" s="877"/>
      <c r="KJL27" s="877"/>
      <c r="KJM27" s="877"/>
      <c r="KJN27" s="877"/>
      <c r="KJO27" s="877"/>
      <c r="KJP27" s="877"/>
      <c r="KJQ27" s="877"/>
      <c r="KJR27" s="877"/>
      <c r="KJS27" s="877"/>
      <c r="KJT27" s="877"/>
      <c r="KJU27" s="877"/>
      <c r="KJV27" s="877"/>
      <c r="KJW27" s="877"/>
      <c r="KJX27" s="877"/>
      <c r="KJY27" s="877"/>
      <c r="KJZ27" s="877"/>
      <c r="KKA27" s="877"/>
      <c r="KKB27" s="877"/>
      <c r="KKC27" s="877"/>
      <c r="KKD27" s="877"/>
      <c r="KKE27" s="877"/>
      <c r="KKF27" s="877"/>
      <c r="KKG27" s="877"/>
      <c r="KKH27" s="877"/>
      <c r="KKI27" s="877"/>
      <c r="KKJ27" s="877"/>
      <c r="KKK27" s="877"/>
      <c r="KKL27" s="877"/>
      <c r="KKM27" s="877"/>
      <c r="KKN27" s="877"/>
      <c r="KKO27" s="877"/>
      <c r="KKP27" s="877"/>
      <c r="KKQ27" s="877"/>
      <c r="KKR27" s="877"/>
      <c r="KKS27" s="877"/>
      <c r="KKT27" s="877"/>
      <c r="KKU27" s="877"/>
      <c r="KKV27" s="877"/>
      <c r="KKW27" s="877"/>
      <c r="KKX27" s="877"/>
      <c r="KKY27" s="877"/>
      <c r="KKZ27" s="877"/>
      <c r="KLA27" s="877"/>
      <c r="KLB27" s="877"/>
      <c r="KLC27" s="877"/>
      <c r="KLD27" s="877"/>
      <c r="KLE27" s="877"/>
      <c r="KLF27" s="877"/>
      <c r="KLG27" s="877"/>
      <c r="KLH27" s="877"/>
      <c r="KLI27" s="877"/>
      <c r="KLJ27" s="877"/>
      <c r="KLK27" s="877"/>
      <c r="KLL27" s="877"/>
      <c r="KLM27" s="877"/>
      <c r="KLN27" s="877"/>
      <c r="KLO27" s="877"/>
      <c r="KLP27" s="877"/>
      <c r="KLQ27" s="877"/>
      <c r="KLR27" s="877"/>
      <c r="KLS27" s="877"/>
      <c r="KLT27" s="877"/>
      <c r="KLU27" s="877"/>
      <c r="KLV27" s="877"/>
      <c r="KLW27" s="877"/>
      <c r="KLX27" s="877"/>
      <c r="KLY27" s="877"/>
      <c r="KLZ27" s="877"/>
      <c r="KMA27" s="877"/>
      <c r="KMB27" s="877"/>
      <c r="KMC27" s="877"/>
      <c r="KMD27" s="877"/>
      <c r="KME27" s="877"/>
      <c r="KMF27" s="877"/>
      <c r="KMG27" s="877"/>
      <c r="KMH27" s="877"/>
      <c r="KMI27" s="877"/>
      <c r="KMJ27" s="877"/>
      <c r="KMK27" s="877"/>
      <c r="KML27" s="877"/>
      <c r="KMM27" s="877"/>
      <c r="KMN27" s="877"/>
      <c r="KMO27" s="877"/>
      <c r="KMP27" s="877"/>
      <c r="KMQ27" s="877"/>
      <c r="KMR27" s="877"/>
      <c r="KMS27" s="877"/>
      <c r="KMT27" s="877"/>
      <c r="KMU27" s="877"/>
      <c r="KMV27" s="877"/>
      <c r="KMW27" s="877"/>
      <c r="KMX27" s="877"/>
      <c r="KMY27" s="877"/>
      <c r="KMZ27" s="877"/>
      <c r="KNA27" s="877"/>
      <c r="KNB27" s="877"/>
      <c r="KNC27" s="877"/>
      <c r="KND27" s="877"/>
      <c r="KNE27" s="877"/>
      <c r="KNF27" s="877"/>
      <c r="KNG27" s="877"/>
      <c r="KNH27" s="877"/>
      <c r="KNI27" s="877"/>
      <c r="KNJ27" s="877"/>
      <c r="KNK27" s="877"/>
      <c r="KNL27" s="877"/>
      <c r="KNM27" s="877"/>
      <c r="KNN27" s="877"/>
      <c r="KNO27" s="877"/>
      <c r="KNP27" s="877"/>
      <c r="KNQ27" s="877"/>
      <c r="KNR27" s="877"/>
      <c r="KNS27" s="877"/>
      <c r="KNT27" s="877"/>
      <c r="KNU27" s="877"/>
      <c r="KNV27" s="877"/>
      <c r="KNW27" s="877"/>
      <c r="KNX27" s="877"/>
      <c r="KNY27" s="877"/>
      <c r="KNZ27" s="877"/>
      <c r="KOA27" s="877"/>
      <c r="KOB27" s="877"/>
      <c r="KOC27" s="877"/>
      <c r="KOD27" s="877"/>
      <c r="KOE27" s="877"/>
      <c r="KOF27" s="877"/>
      <c r="KOG27" s="877"/>
      <c r="KOH27" s="877"/>
      <c r="KOI27" s="877"/>
      <c r="KOJ27" s="877"/>
      <c r="KOK27" s="877"/>
      <c r="KOL27" s="877"/>
      <c r="KOM27" s="877"/>
      <c r="KON27" s="877"/>
      <c r="KOO27" s="877"/>
      <c r="KOP27" s="877"/>
      <c r="KOQ27" s="877"/>
      <c r="KOR27" s="877"/>
      <c r="KOS27" s="877"/>
      <c r="KOT27" s="877"/>
      <c r="KOU27" s="877"/>
      <c r="KOV27" s="877"/>
      <c r="KOW27" s="877"/>
      <c r="KOX27" s="877"/>
      <c r="KOY27" s="877"/>
      <c r="KOZ27" s="877"/>
      <c r="KPA27" s="877"/>
      <c r="KPB27" s="877"/>
      <c r="KPC27" s="877"/>
      <c r="KPD27" s="877"/>
      <c r="KPE27" s="877"/>
      <c r="KPF27" s="877"/>
      <c r="KPG27" s="877"/>
      <c r="KPH27" s="877"/>
      <c r="KPI27" s="877"/>
      <c r="KPJ27" s="877"/>
      <c r="KPK27" s="877"/>
      <c r="KPL27" s="877"/>
      <c r="KPM27" s="877"/>
      <c r="KPN27" s="877"/>
      <c r="KPO27" s="877"/>
      <c r="KPP27" s="877"/>
      <c r="KPQ27" s="877"/>
      <c r="KPR27" s="877"/>
      <c r="KPS27" s="877"/>
      <c r="KPT27" s="877"/>
      <c r="KPU27" s="877"/>
      <c r="KPV27" s="877"/>
      <c r="KPW27" s="877"/>
      <c r="KPX27" s="877"/>
      <c r="KPY27" s="877"/>
      <c r="KPZ27" s="877"/>
      <c r="KQA27" s="877"/>
      <c r="KQB27" s="877"/>
      <c r="KQC27" s="877"/>
      <c r="KQD27" s="877"/>
      <c r="KQE27" s="877"/>
      <c r="KQF27" s="877"/>
      <c r="KQG27" s="877"/>
      <c r="KQH27" s="877"/>
      <c r="KQI27" s="877"/>
      <c r="KQJ27" s="877"/>
      <c r="KQK27" s="877"/>
      <c r="KQL27" s="877"/>
      <c r="KQM27" s="877"/>
      <c r="KQN27" s="877"/>
      <c r="KQO27" s="877"/>
      <c r="KQP27" s="877"/>
      <c r="KQQ27" s="877"/>
      <c r="KQR27" s="877"/>
      <c r="KQS27" s="877"/>
      <c r="KQT27" s="877"/>
      <c r="KQU27" s="877"/>
      <c r="KQV27" s="877"/>
      <c r="KQW27" s="877"/>
      <c r="KQX27" s="877"/>
      <c r="KQY27" s="877"/>
      <c r="KQZ27" s="877"/>
      <c r="KRA27" s="877"/>
      <c r="KRB27" s="877"/>
      <c r="KRC27" s="877"/>
      <c r="KRD27" s="877"/>
      <c r="KRE27" s="877"/>
      <c r="KRF27" s="877"/>
      <c r="KRG27" s="877"/>
      <c r="KRH27" s="877"/>
      <c r="KRI27" s="877"/>
      <c r="KRJ27" s="877"/>
      <c r="KRK27" s="877"/>
      <c r="KRL27" s="877"/>
      <c r="KRM27" s="877"/>
      <c r="KRN27" s="877"/>
      <c r="KRO27" s="877"/>
      <c r="KRP27" s="877"/>
      <c r="KRQ27" s="877"/>
      <c r="KRR27" s="877"/>
      <c r="KRS27" s="877"/>
      <c r="KRT27" s="877"/>
      <c r="KRU27" s="877"/>
      <c r="KRV27" s="877"/>
      <c r="KRW27" s="877"/>
      <c r="KRX27" s="877"/>
      <c r="KRY27" s="877"/>
      <c r="KRZ27" s="877"/>
      <c r="KSA27" s="877"/>
      <c r="KSB27" s="877"/>
      <c r="KSC27" s="877"/>
      <c r="KSD27" s="877"/>
      <c r="KSE27" s="877"/>
      <c r="KSF27" s="877"/>
      <c r="KSG27" s="877"/>
      <c r="KSH27" s="877"/>
      <c r="KSI27" s="877"/>
      <c r="KSJ27" s="877"/>
      <c r="KSK27" s="877"/>
      <c r="KSL27" s="877"/>
      <c r="KSM27" s="877"/>
      <c r="KSN27" s="877"/>
      <c r="KSO27" s="877"/>
      <c r="KSP27" s="877"/>
      <c r="KSQ27" s="877"/>
      <c r="KSR27" s="877"/>
      <c r="KSS27" s="877"/>
      <c r="KST27" s="877"/>
      <c r="KSU27" s="877"/>
      <c r="KSV27" s="877"/>
      <c r="KSW27" s="877"/>
      <c r="KSX27" s="877"/>
      <c r="KSY27" s="877"/>
      <c r="KSZ27" s="877"/>
      <c r="KTA27" s="877"/>
      <c r="KTB27" s="877"/>
      <c r="KTC27" s="877"/>
      <c r="KTD27" s="877"/>
      <c r="KTE27" s="877"/>
      <c r="KTF27" s="877"/>
      <c r="KTG27" s="877"/>
      <c r="KTH27" s="877"/>
      <c r="KTI27" s="877"/>
      <c r="KTJ27" s="877"/>
      <c r="KTK27" s="877"/>
      <c r="KTL27" s="877"/>
      <c r="KTM27" s="877"/>
      <c r="KTN27" s="877"/>
      <c r="KTO27" s="877"/>
      <c r="KTP27" s="877"/>
      <c r="KTQ27" s="877"/>
      <c r="KTR27" s="877"/>
      <c r="KTS27" s="877"/>
      <c r="KTT27" s="877"/>
      <c r="KTU27" s="877"/>
      <c r="KTV27" s="877"/>
      <c r="KTW27" s="877"/>
      <c r="KTX27" s="877"/>
      <c r="KTY27" s="877"/>
      <c r="KTZ27" s="877"/>
      <c r="KUA27" s="877"/>
      <c r="KUB27" s="877"/>
      <c r="KUC27" s="877"/>
      <c r="KUD27" s="877"/>
      <c r="KUE27" s="877"/>
      <c r="KUF27" s="877"/>
      <c r="KUG27" s="877"/>
      <c r="KUH27" s="877"/>
      <c r="KUI27" s="877"/>
      <c r="KUJ27" s="877"/>
      <c r="KUK27" s="877"/>
      <c r="KUL27" s="877"/>
      <c r="KUM27" s="877"/>
      <c r="KUN27" s="877"/>
      <c r="KUO27" s="877"/>
      <c r="KUP27" s="877"/>
      <c r="KUQ27" s="877"/>
      <c r="KUR27" s="877"/>
      <c r="KUS27" s="877"/>
      <c r="KUT27" s="877"/>
      <c r="KUU27" s="877"/>
      <c r="KUV27" s="877"/>
      <c r="KUW27" s="877"/>
      <c r="KUX27" s="877"/>
      <c r="KUY27" s="877"/>
      <c r="KUZ27" s="877"/>
      <c r="KVA27" s="877"/>
      <c r="KVB27" s="877"/>
      <c r="KVC27" s="877"/>
      <c r="KVD27" s="877"/>
      <c r="KVE27" s="877"/>
      <c r="KVF27" s="877"/>
      <c r="KVG27" s="877"/>
      <c r="KVH27" s="877"/>
      <c r="KVI27" s="877"/>
      <c r="KVJ27" s="877"/>
      <c r="KVK27" s="877"/>
      <c r="KVL27" s="877"/>
      <c r="KVM27" s="877"/>
      <c r="KVN27" s="877"/>
      <c r="KVO27" s="877"/>
      <c r="KVP27" s="877"/>
      <c r="KVQ27" s="877"/>
      <c r="KVR27" s="877"/>
      <c r="KVS27" s="877"/>
      <c r="KVT27" s="877"/>
      <c r="KVU27" s="877"/>
      <c r="KVV27" s="877"/>
      <c r="KVW27" s="877"/>
      <c r="KVX27" s="877"/>
      <c r="KVY27" s="877"/>
      <c r="KVZ27" s="877"/>
      <c r="KWA27" s="877"/>
      <c r="KWB27" s="877"/>
      <c r="KWC27" s="877"/>
      <c r="KWD27" s="877"/>
      <c r="KWE27" s="877"/>
      <c r="KWF27" s="877"/>
      <c r="KWG27" s="877"/>
      <c r="KWH27" s="877"/>
      <c r="KWI27" s="877"/>
      <c r="KWJ27" s="877"/>
      <c r="KWK27" s="877"/>
      <c r="KWL27" s="877"/>
      <c r="KWM27" s="877"/>
      <c r="KWN27" s="877"/>
      <c r="KWO27" s="877"/>
      <c r="KWP27" s="877"/>
      <c r="KWQ27" s="877"/>
      <c r="KWR27" s="877"/>
      <c r="KWS27" s="877"/>
      <c r="KWT27" s="877"/>
      <c r="KWU27" s="877"/>
      <c r="KWV27" s="877"/>
      <c r="KWW27" s="877"/>
      <c r="KWX27" s="877"/>
      <c r="KWY27" s="877"/>
      <c r="KWZ27" s="877"/>
      <c r="KXA27" s="877"/>
      <c r="KXB27" s="877"/>
      <c r="KXC27" s="877"/>
      <c r="KXD27" s="877"/>
      <c r="KXE27" s="877"/>
      <c r="KXF27" s="877"/>
      <c r="KXG27" s="877"/>
      <c r="KXH27" s="877"/>
      <c r="KXI27" s="877"/>
      <c r="KXJ27" s="877"/>
      <c r="KXK27" s="877"/>
      <c r="KXL27" s="877"/>
      <c r="KXM27" s="877"/>
      <c r="KXN27" s="877"/>
      <c r="KXO27" s="877"/>
      <c r="KXP27" s="877"/>
      <c r="KXQ27" s="877"/>
      <c r="KXR27" s="877"/>
      <c r="KXS27" s="877"/>
      <c r="KXT27" s="877"/>
      <c r="KXU27" s="877"/>
      <c r="KXV27" s="877"/>
      <c r="KXW27" s="877"/>
      <c r="KXX27" s="877"/>
      <c r="KXY27" s="877"/>
      <c r="KXZ27" s="877"/>
      <c r="KYA27" s="877"/>
      <c r="KYB27" s="877"/>
      <c r="KYC27" s="877"/>
      <c r="KYD27" s="877"/>
      <c r="KYE27" s="877"/>
      <c r="KYF27" s="877"/>
      <c r="KYG27" s="877"/>
      <c r="KYH27" s="877"/>
      <c r="KYI27" s="877"/>
      <c r="KYJ27" s="877"/>
      <c r="KYK27" s="877"/>
      <c r="KYL27" s="877"/>
      <c r="KYM27" s="877"/>
      <c r="KYN27" s="877"/>
      <c r="KYO27" s="877"/>
      <c r="KYP27" s="877"/>
      <c r="KYQ27" s="877"/>
      <c r="KYR27" s="877"/>
      <c r="KYS27" s="877"/>
      <c r="KYT27" s="877"/>
      <c r="KYU27" s="877"/>
      <c r="KYV27" s="877"/>
      <c r="KYW27" s="877"/>
      <c r="KYX27" s="877"/>
      <c r="KYY27" s="877"/>
      <c r="KYZ27" s="877"/>
      <c r="KZA27" s="877"/>
      <c r="KZB27" s="877"/>
      <c r="KZC27" s="877"/>
      <c r="KZD27" s="877"/>
      <c r="KZE27" s="877"/>
      <c r="KZF27" s="877"/>
      <c r="KZG27" s="877"/>
      <c r="KZH27" s="877"/>
      <c r="KZI27" s="877"/>
      <c r="KZJ27" s="877"/>
      <c r="KZK27" s="877"/>
      <c r="KZL27" s="877"/>
      <c r="KZM27" s="877"/>
      <c r="KZN27" s="877"/>
      <c r="KZO27" s="877"/>
      <c r="KZP27" s="877"/>
      <c r="KZQ27" s="877"/>
      <c r="KZR27" s="877"/>
      <c r="KZS27" s="877"/>
      <c r="KZT27" s="877"/>
      <c r="KZU27" s="877"/>
      <c r="KZV27" s="877"/>
      <c r="KZW27" s="877"/>
      <c r="KZX27" s="877"/>
      <c r="KZY27" s="877"/>
      <c r="KZZ27" s="877"/>
      <c r="LAA27" s="877"/>
      <c r="LAB27" s="877"/>
      <c r="LAC27" s="877"/>
      <c r="LAD27" s="877"/>
      <c r="LAE27" s="877"/>
      <c r="LAF27" s="877"/>
      <c r="LAG27" s="877"/>
      <c r="LAH27" s="877"/>
      <c r="LAI27" s="877"/>
      <c r="LAJ27" s="877"/>
      <c r="LAK27" s="877"/>
      <c r="LAL27" s="877"/>
      <c r="LAM27" s="877"/>
      <c r="LAN27" s="877"/>
      <c r="LAO27" s="877"/>
      <c r="LAP27" s="877"/>
      <c r="LAQ27" s="877"/>
      <c r="LAR27" s="877"/>
      <c r="LAS27" s="877"/>
      <c r="LAT27" s="877"/>
      <c r="LAU27" s="877"/>
      <c r="LAV27" s="877"/>
      <c r="LAW27" s="877"/>
      <c r="LAX27" s="877"/>
      <c r="LAY27" s="877"/>
      <c r="LAZ27" s="877"/>
      <c r="LBA27" s="877"/>
      <c r="LBB27" s="877"/>
      <c r="LBC27" s="877"/>
      <c r="LBD27" s="877"/>
      <c r="LBE27" s="877"/>
      <c r="LBF27" s="877"/>
      <c r="LBG27" s="877"/>
      <c r="LBH27" s="877"/>
      <c r="LBI27" s="877"/>
      <c r="LBJ27" s="877"/>
      <c r="LBK27" s="877"/>
      <c r="LBL27" s="877"/>
      <c r="LBM27" s="877"/>
      <c r="LBN27" s="877"/>
      <c r="LBO27" s="877"/>
      <c r="LBP27" s="877"/>
      <c r="LBQ27" s="877"/>
      <c r="LBR27" s="877"/>
      <c r="LBS27" s="877"/>
      <c r="LBT27" s="877"/>
      <c r="LBU27" s="877"/>
      <c r="LBV27" s="877"/>
      <c r="LBW27" s="877"/>
      <c r="LBX27" s="877"/>
      <c r="LBY27" s="877"/>
      <c r="LBZ27" s="877"/>
      <c r="LCA27" s="877"/>
      <c r="LCB27" s="877"/>
      <c r="LCC27" s="877"/>
      <c r="LCD27" s="877"/>
      <c r="LCE27" s="877"/>
      <c r="LCF27" s="877"/>
      <c r="LCG27" s="877"/>
      <c r="LCH27" s="877"/>
      <c r="LCI27" s="877"/>
      <c r="LCJ27" s="877"/>
      <c r="LCK27" s="877"/>
      <c r="LCL27" s="877"/>
      <c r="LCM27" s="877"/>
      <c r="LCN27" s="877"/>
      <c r="LCO27" s="877"/>
      <c r="LCP27" s="877"/>
      <c r="LCQ27" s="877"/>
      <c r="LCR27" s="877"/>
      <c r="LCS27" s="877"/>
      <c r="LCT27" s="877"/>
      <c r="LCU27" s="877"/>
      <c r="LCV27" s="877"/>
      <c r="LCW27" s="877"/>
      <c r="LCX27" s="877"/>
      <c r="LCY27" s="877"/>
      <c r="LCZ27" s="877"/>
      <c r="LDA27" s="877"/>
      <c r="LDB27" s="877"/>
      <c r="LDC27" s="877"/>
      <c r="LDD27" s="877"/>
      <c r="LDE27" s="877"/>
      <c r="LDF27" s="877"/>
      <c r="LDG27" s="877"/>
      <c r="LDH27" s="877"/>
      <c r="LDI27" s="877"/>
      <c r="LDJ27" s="877"/>
      <c r="LDK27" s="877"/>
      <c r="LDL27" s="877"/>
      <c r="LDM27" s="877"/>
      <c r="LDN27" s="877"/>
      <c r="LDO27" s="877"/>
      <c r="LDP27" s="877"/>
      <c r="LDQ27" s="877"/>
      <c r="LDR27" s="877"/>
      <c r="LDS27" s="877"/>
      <c r="LDT27" s="877"/>
      <c r="LDU27" s="877"/>
      <c r="LDV27" s="877"/>
      <c r="LDW27" s="877"/>
      <c r="LDX27" s="877"/>
      <c r="LDY27" s="877"/>
      <c r="LDZ27" s="877"/>
      <c r="LEA27" s="877"/>
      <c r="LEB27" s="877"/>
      <c r="LEC27" s="877"/>
      <c r="LED27" s="877"/>
      <c r="LEE27" s="877"/>
      <c r="LEF27" s="877"/>
      <c r="LEG27" s="877"/>
      <c r="LEH27" s="877"/>
      <c r="LEI27" s="877"/>
      <c r="LEJ27" s="877"/>
      <c r="LEK27" s="877"/>
      <c r="LEL27" s="877"/>
      <c r="LEM27" s="877"/>
      <c r="LEN27" s="877"/>
      <c r="LEO27" s="877"/>
      <c r="LEP27" s="877"/>
      <c r="LEQ27" s="877"/>
      <c r="LER27" s="877"/>
      <c r="LES27" s="877"/>
      <c r="LET27" s="877"/>
      <c r="LEU27" s="877"/>
      <c r="LEV27" s="877"/>
      <c r="LEW27" s="877"/>
      <c r="LEX27" s="877"/>
      <c r="LEY27" s="877"/>
      <c r="LEZ27" s="877"/>
      <c r="LFA27" s="877"/>
      <c r="LFB27" s="877"/>
      <c r="LFC27" s="877"/>
      <c r="LFD27" s="877"/>
      <c r="LFE27" s="877"/>
      <c r="LFF27" s="877"/>
      <c r="LFG27" s="877"/>
      <c r="LFH27" s="877"/>
      <c r="LFI27" s="877"/>
      <c r="LFJ27" s="877"/>
      <c r="LFK27" s="877"/>
      <c r="LFL27" s="877"/>
      <c r="LFM27" s="877"/>
      <c r="LFN27" s="877"/>
      <c r="LFO27" s="877"/>
      <c r="LFP27" s="877"/>
      <c r="LFQ27" s="877"/>
      <c r="LFR27" s="877"/>
      <c r="LFS27" s="877"/>
      <c r="LFT27" s="877"/>
      <c r="LFU27" s="877"/>
      <c r="LFV27" s="877"/>
      <c r="LFW27" s="877"/>
      <c r="LFX27" s="877"/>
      <c r="LFY27" s="877"/>
      <c r="LFZ27" s="877"/>
      <c r="LGA27" s="877"/>
      <c r="LGB27" s="877"/>
      <c r="LGC27" s="877"/>
      <c r="LGD27" s="877"/>
      <c r="LGE27" s="877"/>
      <c r="LGF27" s="877"/>
      <c r="LGG27" s="877"/>
      <c r="LGH27" s="877"/>
      <c r="LGI27" s="877"/>
      <c r="LGJ27" s="877"/>
      <c r="LGK27" s="877"/>
      <c r="LGL27" s="877"/>
      <c r="LGM27" s="877"/>
      <c r="LGN27" s="877"/>
      <c r="LGO27" s="877"/>
      <c r="LGP27" s="877"/>
      <c r="LGQ27" s="877"/>
      <c r="LGR27" s="877"/>
      <c r="LGS27" s="877"/>
      <c r="LGT27" s="877"/>
      <c r="LGU27" s="877"/>
      <c r="LGV27" s="877"/>
      <c r="LGW27" s="877"/>
      <c r="LGX27" s="877"/>
      <c r="LGY27" s="877"/>
      <c r="LGZ27" s="877"/>
      <c r="LHA27" s="877"/>
      <c r="LHB27" s="877"/>
      <c r="LHC27" s="877"/>
      <c r="LHD27" s="877"/>
      <c r="LHE27" s="877"/>
      <c r="LHF27" s="877"/>
      <c r="LHG27" s="877"/>
      <c r="LHH27" s="877"/>
      <c r="LHI27" s="877"/>
      <c r="LHJ27" s="877"/>
      <c r="LHK27" s="877"/>
      <c r="LHL27" s="877"/>
      <c r="LHM27" s="877"/>
      <c r="LHN27" s="877"/>
      <c r="LHO27" s="877"/>
      <c r="LHP27" s="877"/>
      <c r="LHQ27" s="877"/>
      <c r="LHR27" s="877"/>
      <c r="LHS27" s="877"/>
      <c r="LHT27" s="877"/>
      <c r="LHU27" s="877"/>
      <c r="LHV27" s="877"/>
      <c r="LHW27" s="877"/>
      <c r="LHX27" s="877"/>
      <c r="LHY27" s="877"/>
      <c r="LHZ27" s="877"/>
      <c r="LIA27" s="877"/>
      <c r="LIB27" s="877"/>
      <c r="LIC27" s="877"/>
      <c r="LID27" s="877"/>
      <c r="LIE27" s="877"/>
      <c r="LIF27" s="877"/>
      <c r="LIG27" s="877"/>
      <c r="LIH27" s="877"/>
      <c r="LII27" s="877"/>
      <c r="LIJ27" s="877"/>
      <c r="LIK27" s="877"/>
      <c r="LIL27" s="877"/>
      <c r="LIM27" s="877"/>
      <c r="LIN27" s="877"/>
      <c r="LIO27" s="877"/>
      <c r="LIP27" s="877"/>
      <c r="LIQ27" s="877"/>
      <c r="LIR27" s="877"/>
      <c r="LIS27" s="877"/>
      <c r="LIT27" s="877"/>
      <c r="LIU27" s="877"/>
      <c r="LIV27" s="877"/>
      <c r="LIW27" s="877"/>
      <c r="LIX27" s="877"/>
      <c r="LIY27" s="877"/>
      <c r="LIZ27" s="877"/>
      <c r="LJA27" s="877"/>
      <c r="LJB27" s="877"/>
      <c r="LJC27" s="877"/>
      <c r="LJD27" s="877"/>
      <c r="LJE27" s="877"/>
      <c r="LJF27" s="877"/>
      <c r="LJG27" s="877"/>
      <c r="LJH27" s="877"/>
      <c r="LJI27" s="877"/>
      <c r="LJJ27" s="877"/>
      <c r="LJK27" s="877"/>
      <c r="LJL27" s="877"/>
      <c r="LJM27" s="877"/>
      <c r="LJN27" s="877"/>
      <c r="LJO27" s="877"/>
      <c r="LJP27" s="877"/>
      <c r="LJQ27" s="877"/>
      <c r="LJR27" s="877"/>
      <c r="LJS27" s="877"/>
      <c r="LJT27" s="877"/>
      <c r="LJU27" s="877"/>
      <c r="LJV27" s="877"/>
      <c r="LJW27" s="877"/>
      <c r="LJX27" s="877"/>
      <c r="LJY27" s="877"/>
      <c r="LJZ27" s="877"/>
      <c r="LKA27" s="877"/>
      <c r="LKB27" s="877"/>
      <c r="LKC27" s="877"/>
      <c r="LKD27" s="877"/>
      <c r="LKE27" s="877"/>
      <c r="LKF27" s="877"/>
      <c r="LKG27" s="877"/>
      <c r="LKH27" s="877"/>
      <c r="LKI27" s="877"/>
      <c r="LKJ27" s="877"/>
      <c r="LKK27" s="877"/>
      <c r="LKL27" s="877"/>
      <c r="LKM27" s="877"/>
      <c r="LKN27" s="877"/>
      <c r="LKO27" s="877"/>
      <c r="LKP27" s="877"/>
      <c r="LKQ27" s="877"/>
      <c r="LKR27" s="877"/>
      <c r="LKS27" s="877"/>
      <c r="LKT27" s="877"/>
      <c r="LKU27" s="877"/>
      <c r="LKV27" s="877"/>
      <c r="LKW27" s="877"/>
      <c r="LKX27" s="877"/>
      <c r="LKY27" s="877"/>
      <c r="LKZ27" s="877"/>
      <c r="LLA27" s="877"/>
      <c r="LLB27" s="877"/>
      <c r="LLC27" s="877"/>
      <c r="LLD27" s="877"/>
      <c r="LLE27" s="877"/>
      <c r="LLF27" s="877"/>
      <c r="LLG27" s="877"/>
      <c r="LLH27" s="877"/>
      <c r="LLI27" s="877"/>
      <c r="LLJ27" s="877"/>
      <c r="LLK27" s="877"/>
      <c r="LLL27" s="877"/>
      <c r="LLM27" s="877"/>
      <c r="LLN27" s="877"/>
      <c r="LLO27" s="877"/>
      <c r="LLP27" s="877"/>
      <c r="LLQ27" s="877"/>
      <c r="LLR27" s="877"/>
      <c r="LLS27" s="877"/>
      <c r="LLT27" s="877"/>
      <c r="LLU27" s="877"/>
      <c r="LLV27" s="877"/>
      <c r="LLW27" s="877"/>
      <c r="LLX27" s="877"/>
      <c r="LLY27" s="877"/>
      <c r="LLZ27" s="877"/>
      <c r="LMA27" s="877"/>
      <c r="LMB27" s="877"/>
      <c r="LMC27" s="877"/>
      <c r="LMD27" s="877"/>
      <c r="LME27" s="877"/>
      <c r="LMF27" s="877"/>
      <c r="LMG27" s="877"/>
      <c r="LMH27" s="877"/>
      <c r="LMI27" s="877"/>
      <c r="LMJ27" s="877"/>
      <c r="LMK27" s="877"/>
      <c r="LML27" s="877"/>
      <c r="LMM27" s="877"/>
      <c r="LMN27" s="877"/>
      <c r="LMO27" s="877"/>
      <c r="LMP27" s="877"/>
      <c r="LMQ27" s="877"/>
      <c r="LMR27" s="877"/>
      <c r="LMS27" s="877"/>
      <c r="LMT27" s="877"/>
      <c r="LMU27" s="877"/>
      <c r="LMV27" s="877"/>
      <c r="LMW27" s="877"/>
      <c r="LMX27" s="877"/>
      <c r="LMY27" s="877"/>
      <c r="LMZ27" s="877"/>
      <c r="LNA27" s="877"/>
      <c r="LNB27" s="877"/>
      <c r="LNC27" s="877"/>
      <c r="LND27" s="877"/>
      <c r="LNE27" s="877"/>
      <c r="LNF27" s="877"/>
      <c r="LNG27" s="877"/>
      <c r="LNH27" s="877"/>
      <c r="LNI27" s="877"/>
      <c r="LNJ27" s="877"/>
      <c r="LNK27" s="877"/>
      <c r="LNL27" s="877"/>
      <c r="LNM27" s="877"/>
      <c r="LNN27" s="877"/>
      <c r="LNO27" s="877"/>
      <c r="LNP27" s="877"/>
      <c r="LNQ27" s="877"/>
      <c r="LNR27" s="877"/>
      <c r="LNS27" s="877"/>
      <c r="LNT27" s="877"/>
      <c r="LNU27" s="877"/>
      <c r="LNV27" s="877"/>
      <c r="LNW27" s="877"/>
      <c r="LNX27" s="877"/>
      <c r="LNY27" s="877"/>
      <c r="LNZ27" s="877"/>
      <c r="LOA27" s="877"/>
      <c r="LOB27" s="877"/>
      <c r="LOC27" s="877"/>
      <c r="LOD27" s="877"/>
      <c r="LOE27" s="877"/>
      <c r="LOF27" s="877"/>
      <c r="LOG27" s="877"/>
      <c r="LOH27" s="877"/>
      <c r="LOI27" s="877"/>
      <c r="LOJ27" s="877"/>
      <c r="LOK27" s="877"/>
      <c r="LOL27" s="877"/>
      <c r="LOM27" s="877"/>
      <c r="LON27" s="877"/>
      <c r="LOO27" s="877"/>
      <c r="LOP27" s="877"/>
      <c r="LOQ27" s="877"/>
      <c r="LOR27" s="877"/>
      <c r="LOS27" s="877"/>
      <c r="LOT27" s="877"/>
      <c r="LOU27" s="877"/>
      <c r="LOV27" s="877"/>
      <c r="LOW27" s="877"/>
      <c r="LOX27" s="877"/>
      <c r="LOY27" s="877"/>
      <c r="LOZ27" s="877"/>
      <c r="LPA27" s="877"/>
      <c r="LPB27" s="877"/>
      <c r="LPC27" s="877"/>
      <c r="LPD27" s="877"/>
      <c r="LPE27" s="877"/>
      <c r="LPF27" s="877"/>
      <c r="LPG27" s="877"/>
      <c r="LPH27" s="877"/>
      <c r="LPI27" s="877"/>
      <c r="LPJ27" s="877"/>
      <c r="LPK27" s="877"/>
      <c r="LPL27" s="877"/>
      <c r="LPM27" s="877"/>
      <c r="LPN27" s="877"/>
      <c r="LPO27" s="877"/>
      <c r="LPP27" s="877"/>
      <c r="LPQ27" s="877"/>
      <c r="LPR27" s="877"/>
      <c r="LPS27" s="877"/>
      <c r="LPT27" s="877"/>
      <c r="LPU27" s="877"/>
      <c r="LPV27" s="877"/>
      <c r="LPW27" s="877"/>
      <c r="LPX27" s="877"/>
      <c r="LPY27" s="877"/>
      <c r="LPZ27" s="877"/>
      <c r="LQA27" s="877"/>
      <c r="LQB27" s="877"/>
      <c r="LQC27" s="877"/>
      <c r="LQD27" s="877"/>
      <c r="LQE27" s="877"/>
      <c r="LQF27" s="877"/>
      <c r="LQG27" s="877"/>
      <c r="LQH27" s="877"/>
      <c r="LQI27" s="877"/>
      <c r="LQJ27" s="877"/>
      <c r="LQK27" s="877"/>
      <c r="LQL27" s="877"/>
      <c r="LQM27" s="877"/>
      <c r="LQN27" s="877"/>
      <c r="LQO27" s="877"/>
      <c r="LQP27" s="877"/>
      <c r="LQQ27" s="877"/>
      <c r="LQR27" s="877"/>
      <c r="LQS27" s="877"/>
      <c r="LQT27" s="877"/>
      <c r="LQU27" s="877"/>
      <c r="LQV27" s="877"/>
      <c r="LQW27" s="877"/>
      <c r="LQX27" s="877"/>
      <c r="LQY27" s="877"/>
      <c r="LQZ27" s="877"/>
      <c r="LRA27" s="877"/>
      <c r="LRB27" s="877"/>
      <c r="LRC27" s="877"/>
      <c r="LRD27" s="877"/>
      <c r="LRE27" s="877"/>
      <c r="LRF27" s="877"/>
      <c r="LRG27" s="877"/>
      <c r="LRH27" s="877"/>
      <c r="LRI27" s="877"/>
      <c r="LRJ27" s="877"/>
      <c r="LRK27" s="877"/>
      <c r="LRL27" s="877"/>
      <c r="LRM27" s="877"/>
      <c r="LRN27" s="877"/>
      <c r="LRO27" s="877"/>
      <c r="LRP27" s="877"/>
      <c r="LRQ27" s="877"/>
      <c r="LRR27" s="877"/>
      <c r="LRS27" s="877"/>
      <c r="LRT27" s="877"/>
      <c r="LRU27" s="877"/>
      <c r="LRV27" s="877"/>
      <c r="LRW27" s="877"/>
      <c r="LRX27" s="877"/>
      <c r="LRY27" s="877"/>
      <c r="LRZ27" s="877"/>
      <c r="LSA27" s="877"/>
      <c r="LSB27" s="877"/>
      <c r="LSC27" s="877"/>
      <c r="LSD27" s="877"/>
      <c r="LSE27" s="877"/>
      <c r="LSF27" s="877"/>
      <c r="LSG27" s="877"/>
      <c r="LSH27" s="877"/>
      <c r="LSI27" s="877"/>
      <c r="LSJ27" s="877"/>
      <c r="LSK27" s="877"/>
      <c r="LSL27" s="877"/>
      <c r="LSM27" s="877"/>
      <c r="LSN27" s="877"/>
      <c r="LSO27" s="877"/>
      <c r="LSP27" s="877"/>
      <c r="LSQ27" s="877"/>
      <c r="LSR27" s="877"/>
      <c r="LSS27" s="877"/>
      <c r="LST27" s="877"/>
      <c r="LSU27" s="877"/>
      <c r="LSV27" s="877"/>
      <c r="LSW27" s="877"/>
      <c r="LSX27" s="877"/>
      <c r="LSY27" s="877"/>
      <c r="LSZ27" s="877"/>
      <c r="LTA27" s="877"/>
      <c r="LTB27" s="877"/>
      <c r="LTC27" s="877"/>
      <c r="LTD27" s="877"/>
      <c r="LTE27" s="877"/>
      <c r="LTF27" s="877"/>
      <c r="LTG27" s="877"/>
      <c r="LTH27" s="877"/>
      <c r="LTI27" s="877"/>
      <c r="LTJ27" s="877"/>
      <c r="LTK27" s="877"/>
      <c r="LTL27" s="877"/>
      <c r="LTM27" s="877"/>
      <c r="LTN27" s="877"/>
      <c r="LTO27" s="877"/>
      <c r="LTP27" s="877"/>
      <c r="LTQ27" s="877"/>
      <c r="LTR27" s="877"/>
      <c r="LTS27" s="877"/>
      <c r="LTT27" s="877"/>
      <c r="LTU27" s="877"/>
      <c r="LTV27" s="877"/>
      <c r="LTW27" s="877"/>
      <c r="LTX27" s="877"/>
      <c r="LTY27" s="877"/>
      <c r="LTZ27" s="877"/>
      <c r="LUA27" s="877"/>
      <c r="LUB27" s="877"/>
      <c r="LUC27" s="877"/>
      <c r="LUD27" s="877"/>
      <c r="LUE27" s="877"/>
      <c r="LUF27" s="877"/>
      <c r="LUG27" s="877"/>
      <c r="LUH27" s="877"/>
      <c r="LUI27" s="877"/>
      <c r="LUJ27" s="877"/>
      <c r="LUK27" s="877"/>
      <c r="LUL27" s="877"/>
      <c r="LUM27" s="877"/>
      <c r="LUN27" s="877"/>
      <c r="LUO27" s="877"/>
      <c r="LUP27" s="877"/>
      <c r="LUQ27" s="877"/>
      <c r="LUR27" s="877"/>
      <c r="LUS27" s="877"/>
      <c r="LUT27" s="877"/>
      <c r="LUU27" s="877"/>
      <c r="LUV27" s="877"/>
      <c r="LUW27" s="877"/>
      <c r="LUX27" s="877"/>
      <c r="LUY27" s="877"/>
      <c r="LUZ27" s="877"/>
      <c r="LVA27" s="877"/>
      <c r="LVB27" s="877"/>
      <c r="LVC27" s="877"/>
      <c r="LVD27" s="877"/>
      <c r="LVE27" s="877"/>
      <c r="LVF27" s="877"/>
      <c r="LVG27" s="877"/>
      <c r="LVH27" s="877"/>
      <c r="LVI27" s="877"/>
      <c r="LVJ27" s="877"/>
      <c r="LVK27" s="877"/>
      <c r="LVL27" s="877"/>
      <c r="LVM27" s="877"/>
      <c r="LVN27" s="877"/>
      <c r="LVO27" s="877"/>
      <c r="LVP27" s="877"/>
      <c r="LVQ27" s="877"/>
      <c r="LVR27" s="877"/>
      <c r="LVS27" s="877"/>
      <c r="LVT27" s="877"/>
      <c r="LVU27" s="877"/>
      <c r="LVV27" s="877"/>
      <c r="LVW27" s="877"/>
      <c r="LVX27" s="877"/>
      <c r="LVY27" s="877"/>
      <c r="LVZ27" s="877"/>
      <c r="LWA27" s="877"/>
      <c r="LWB27" s="877"/>
      <c r="LWC27" s="877"/>
      <c r="LWD27" s="877"/>
      <c r="LWE27" s="877"/>
      <c r="LWF27" s="877"/>
      <c r="LWG27" s="877"/>
      <c r="LWH27" s="877"/>
      <c r="LWI27" s="877"/>
      <c r="LWJ27" s="877"/>
      <c r="LWK27" s="877"/>
      <c r="LWL27" s="877"/>
      <c r="LWM27" s="877"/>
      <c r="LWN27" s="877"/>
      <c r="LWO27" s="877"/>
      <c r="LWP27" s="877"/>
      <c r="LWQ27" s="877"/>
      <c r="LWR27" s="877"/>
      <c r="LWS27" s="877"/>
      <c r="LWT27" s="877"/>
      <c r="LWU27" s="877"/>
      <c r="LWV27" s="877"/>
      <c r="LWW27" s="877"/>
      <c r="LWX27" s="877"/>
      <c r="LWY27" s="877"/>
      <c r="LWZ27" s="877"/>
      <c r="LXA27" s="877"/>
      <c r="LXB27" s="877"/>
      <c r="LXC27" s="877"/>
      <c r="LXD27" s="877"/>
      <c r="LXE27" s="877"/>
      <c r="LXF27" s="877"/>
      <c r="LXG27" s="877"/>
      <c r="LXH27" s="877"/>
      <c r="LXI27" s="877"/>
      <c r="LXJ27" s="877"/>
      <c r="LXK27" s="877"/>
      <c r="LXL27" s="877"/>
      <c r="LXM27" s="877"/>
      <c r="LXN27" s="877"/>
      <c r="LXO27" s="877"/>
      <c r="LXP27" s="877"/>
      <c r="LXQ27" s="877"/>
      <c r="LXR27" s="877"/>
      <c r="LXS27" s="877"/>
      <c r="LXT27" s="877"/>
      <c r="LXU27" s="877"/>
      <c r="LXV27" s="877"/>
      <c r="LXW27" s="877"/>
      <c r="LXX27" s="877"/>
      <c r="LXY27" s="877"/>
      <c r="LXZ27" s="877"/>
      <c r="LYA27" s="877"/>
      <c r="LYB27" s="877"/>
      <c r="LYC27" s="877"/>
      <c r="LYD27" s="877"/>
      <c r="LYE27" s="877"/>
      <c r="LYF27" s="877"/>
      <c r="LYG27" s="877"/>
      <c r="LYH27" s="877"/>
      <c r="LYI27" s="877"/>
      <c r="LYJ27" s="877"/>
      <c r="LYK27" s="877"/>
      <c r="LYL27" s="877"/>
      <c r="LYM27" s="877"/>
      <c r="LYN27" s="877"/>
      <c r="LYO27" s="877"/>
      <c r="LYP27" s="877"/>
      <c r="LYQ27" s="877"/>
      <c r="LYR27" s="877"/>
      <c r="LYS27" s="877"/>
      <c r="LYT27" s="877"/>
      <c r="LYU27" s="877"/>
      <c r="LYV27" s="877"/>
      <c r="LYW27" s="877"/>
      <c r="LYX27" s="877"/>
      <c r="LYY27" s="877"/>
      <c r="LYZ27" s="877"/>
      <c r="LZA27" s="877"/>
      <c r="LZB27" s="877"/>
      <c r="LZC27" s="877"/>
      <c r="LZD27" s="877"/>
      <c r="LZE27" s="877"/>
      <c r="LZF27" s="877"/>
      <c r="LZG27" s="877"/>
      <c r="LZH27" s="877"/>
      <c r="LZI27" s="877"/>
      <c r="LZJ27" s="877"/>
      <c r="LZK27" s="877"/>
      <c r="LZL27" s="877"/>
      <c r="LZM27" s="877"/>
      <c r="LZN27" s="877"/>
      <c r="LZO27" s="877"/>
      <c r="LZP27" s="877"/>
      <c r="LZQ27" s="877"/>
      <c r="LZR27" s="877"/>
      <c r="LZS27" s="877"/>
      <c r="LZT27" s="877"/>
      <c r="LZU27" s="877"/>
      <c r="LZV27" s="877"/>
      <c r="LZW27" s="877"/>
      <c r="LZX27" s="877"/>
      <c r="LZY27" s="877"/>
      <c r="LZZ27" s="877"/>
      <c r="MAA27" s="877"/>
      <c r="MAB27" s="877"/>
      <c r="MAC27" s="877"/>
      <c r="MAD27" s="877"/>
      <c r="MAE27" s="877"/>
      <c r="MAF27" s="877"/>
      <c r="MAG27" s="877"/>
      <c r="MAH27" s="877"/>
      <c r="MAI27" s="877"/>
      <c r="MAJ27" s="877"/>
      <c r="MAK27" s="877"/>
      <c r="MAL27" s="877"/>
      <c r="MAM27" s="877"/>
      <c r="MAN27" s="877"/>
      <c r="MAO27" s="877"/>
      <c r="MAP27" s="877"/>
      <c r="MAQ27" s="877"/>
      <c r="MAR27" s="877"/>
      <c r="MAS27" s="877"/>
      <c r="MAT27" s="877"/>
      <c r="MAU27" s="877"/>
      <c r="MAV27" s="877"/>
      <c r="MAW27" s="877"/>
      <c r="MAX27" s="877"/>
      <c r="MAY27" s="877"/>
      <c r="MAZ27" s="877"/>
      <c r="MBA27" s="877"/>
      <c r="MBB27" s="877"/>
      <c r="MBC27" s="877"/>
      <c r="MBD27" s="877"/>
      <c r="MBE27" s="877"/>
      <c r="MBF27" s="877"/>
      <c r="MBG27" s="877"/>
      <c r="MBH27" s="877"/>
      <c r="MBI27" s="877"/>
      <c r="MBJ27" s="877"/>
      <c r="MBK27" s="877"/>
      <c r="MBL27" s="877"/>
      <c r="MBM27" s="877"/>
      <c r="MBN27" s="877"/>
      <c r="MBO27" s="877"/>
      <c r="MBP27" s="877"/>
      <c r="MBQ27" s="877"/>
      <c r="MBR27" s="877"/>
      <c r="MBS27" s="877"/>
      <c r="MBT27" s="877"/>
      <c r="MBU27" s="877"/>
      <c r="MBV27" s="877"/>
      <c r="MBW27" s="877"/>
      <c r="MBX27" s="877"/>
      <c r="MBY27" s="877"/>
      <c r="MBZ27" s="877"/>
      <c r="MCA27" s="877"/>
      <c r="MCB27" s="877"/>
      <c r="MCC27" s="877"/>
      <c r="MCD27" s="877"/>
      <c r="MCE27" s="877"/>
      <c r="MCF27" s="877"/>
      <c r="MCG27" s="877"/>
      <c r="MCH27" s="877"/>
      <c r="MCI27" s="877"/>
      <c r="MCJ27" s="877"/>
      <c r="MCK27" s="877"/>
      <c r="MCL27" s="877"/>
      <c r="MCM27" s="877"/>
      <c r="MCN27" s="877"/>
      <c r="MCO27" s="877"/>
      <c r="MCP27" s="877"/>
      <c r="MCQ27" s="877"/>
      <c r="MCR27" s="877"/>
      <c r="MCS27" s="877"/>
      <c r="MCT27" s="877"/>
      <c r="MCU27" s="877"/>
      <c r="MCV27" s="877"/>
      <c r="MCW27" s="877"/>
      <c r="MCX27" s="877"/>
      <c r="MCY27" s="877"/>
      <c r="MCZ27" s="877"/>
      <c r="MDA27" s="877"/>
      <c r="MDB27" s="877"/>
      <c r="MDC27" s="877"/>
      <c r="MDD27" s="877"/>
      <c r="MDE27" s="877"/>
      <c r="MDF27" s="877"/>
      <c r="MDG27" s="877"/>
      <c r="MDH27" s="877"/>
      <c r="MDI27" s="877"/>
      <c r="MDJ27" s="877"/>
      <c r="MDK27" s="877"/>
      <c r="MDL27" s="877"/>
      <c r="MDM27" s="877"/>
      <c r="MDN27" s="877"/>
      <c r="MDO27" s="877"/>
      <c r="MDP27" s="877"/>
      <c r="MDQ27" s="877"/>
      <c r="MDR27" s="877"/>
      <c r="MDS27" s="877"/>
      <c r="MDT27" s="877"/>
      <c r="MDU27" s="877"/>
      <c r="MDV27" s="877"/>
      <c r="MDW27" s="877"/>
      <c r="MDX27" s="877"/>
      <c r="MDY27" s="877"/>
      <c r="MDZ27" s="877"/>
      <c r="MEA27" s="877"/>
      <c r="MEB27" s="877"/>
      <c r="MEC27" s="877"/>
      <c r="MED27" s="877"/>
      <c r="MEE27" s="877"/>
      <c r="MEF27" s="877"/>
      <c r="MEG27" s="877"/>
      <c r="MEH27" s="877"/>
      <c r="MEI27" s="877"/>
      <c r="MEJ27" s="877"/>
      <c r="MEK27" s="877"/>
      <c r="MEL27" s="877"/>
      <c r="MEM27" s="877"/>
      <c r="MEN27" s="877"/>
      <c r="MEO27" s="877"/>
      <c r="MEP27" s="877"/>
      <c r="MEQ27" s="877"/>
      <c r="MER27" s="877"/>
      <c r="MES27" s="877"/>
      <c r="MET27" s="877"/>
      <c r="MEU27" s="877"/>
      <c r="MEV27" s="877"/>
      <c r="MEW27" s="877"/>
      <c r="MEX27" s="877"/>
      <c r="MEY27" s="877"/>
      <c r="MEZ27" s="877"/>
      <c r="MFA27" s="877"/>
      <c r="MFB27" s="877"/>
      <c r="MFC27" s="877"/>
      <c r="MFD27" s="877"/>
      <c r="MFE27" s="877"/>
      <c r="MFF27" s="877"/>
      <c r="MFG27" s="877"/>
      <c r="MFH27" s="877"/>
      <c r="MFI27" s="877"/>
      <c r="MFJ27" s="877"/>
      <c r="MFK27" s="877"/>
      <c r="MFL27" s="877"/>
      <c r="MFM27" s="877"/>
      <c r="MFN27" s="877"/>
      <c r="MFO27" s="877"/>
      <c r="MFP27" s="877"/>
      <c r="MFQ27" s="877"/>
      <c r="MFR27" s="877"/>
      <c r="MFS27" s="877"/>
      <c r="MFT27" s="877"/>
      <c r="MFU27" s="877"/>
      <c r="MFV27" s="877"/>
      <c r="MFW27" s="877"/>
      <c r="MFX27" s="877"/>
      <c r="MFY27" s="877"/>
      <c r="MFZ27" s="877"/>
      <c r="MGA27" s="877"/>
      <c r="MGB27" s="877"/>
      <c r="MGC27" s="877"/>
      <c r="MGD27" s="877"/>
      <c r="MGE27" s="877"/>
      <c r="MGF27" s="877"/>
      <c r="MGG27" s="877"/>
      <c r="MGH27" s="877"/>
      <c r="MGI27" s="877"/>
      <c r="MGJ27" s="877"/>
      <c r="MGK27" s="877"/>
      <c r="MGL27" s="877"/>
      <c r="MGM27" s="877"/>
      <c r="MGN27" s="877"/>
      <c r="MGO27" s="877"/>
      <c r="MGP27" s="877"/>
      <c r="MGQ27" s="877"/>
      <c r="MGR27" s="877"/>
      <c r="MGS27" s="877"/>
      <c r="MGT27" s="877"/>
      <c r="MGU27" s="877"/>
      <c r="MGV27" s="877"/>
      <c r="MGW27" s="877"/>
      <c r="MGX27" s="877"/>
      <c r="MGY27" s="877"/>
      <c r="MGZ27" s="877"/>
      <c r="MHA27" s="877"/>
      <c r="MHB27" s="877"/>
      <c r="MHC27" s="877"/>
      <c r="MHD27" s="877"/>
      <c r="MHE27" s="877"/>
      <c r="MHF27" s="877"/>
      <c r="MHG27" s="877"/>
      <c r="MHH27" s="877"/>
      <c r="MHI27" s="877"/>
      <c r="MHJ27" s="877"/>
      <c r="MHK27" s="877"/>
      <c r="MHL27" s="877"/>
      <c r="MHM27" s="877"/>
      <c r="MHN27" s="877"/>
      <c r="MHO27" s="877"/>
      <c r="MHP27" s="877"/>
      <c r="MHQ27" s="877"/>
      <c r="MHR27" s="877"/>
      <c r="MHS27" s="877"/>
      <c r="MHT27" s="877"/>
      <c r="MHU27" s="877"/>
      <c r="MHV27" s="877"/>
      <c r="MHW27" s="877"/>
      <c r="MHX27" s="877"/>
      <c r="MHY27" s="877"/>
      <c r="MHZ27" s="877"/>
      <c r="MIA27" s="877"/>
      <c r="MIB27" s="877"/>
      <c r="MIC27" s="877"/>
      <c r="MID27" s="877"/>
      <c r="MIE27" s="877"/>
      <c r="MIF27" s="877"/>
      <c r="MIG27" s="877"/>
      <c r="MIH27" s="877"/>
      <c r="MII27" s="877"/>
      <c r="MIJ27" s="877"/>
      <c r="MIK27" s="877"/>
      <c r="MIL27" s="877"/>
      <c r="MIM27" s="877"/>
      <c r="MIN27" s="877"/>
      <c r="MIO27" s="877"/>
      <c r="MIP27" s="877"/>
      <c r="MIQ27" s="877"/>
      <c r="MIR27" s="877"/>
      <c r="MIS27" s="877"/>
      <c r="MIT27" s="877"/>
      <c r="MIU27" s="877"/>
      <c r="MIV27" s="877"/>
      <c r="MIW27" s="877"/>
      <c r="MIX27" s="877"/>
      <c r="MIY27" s="877"/>
      <c r="MIZ27" s="877"/>
      <c r="MJA27" s="877"/>
      <c r="MJB27" s="877"/>
      <c r="MJC27" s="877"/>
      <c r="MJD27" s="877"/>
      <c r="MJE27" s="877"/>
      <c r="MJF27" s="877"/>
      <c r="MJG27" s="877"/>
      <c r="MJH27" s="877"/>
      <c r="MJI27" s="877"/>
      <c r="MJJ27" s="877"/>
      <c r="MJK27" s="877"/>
      <c r="MJL27" s="877"/>
      <c r="MJM27" s="877"/>
      <c r="MJN27" s="877"/>
      <c r="MJO27" s="877"/>
      <c r="MJP27" s="877"/>
      <c r="MJQ27" s="877"/>
      <c r="MJR27" s="877"/>
      <c r="MJS27" s="877"/>
      <c r="MJT27" s="877"/>
      <c r="MJU27" s="877"/>
      <c r="MJV27" s="877"/>
      <c r="MJW27" s="877"/>
      <c r="MJX27" s="877"/>
      <c r="MJY27" s="877"/>
      <c r="MJZ27" s="877"/>
      <c r="MKA27" s="877"/>
      <c r="MKB27" s="877"/>
      <c r="MKC27" s="877"/>
      <c r="MKD27" s="877"/>
      <c r="MKE27" s="877"/>
      <c r="MKF27" s="877"/>
      <c r="MKG27" s="877"/>
      <c r="MKH27" s="877"/>
      <c r="MKI27" s="877"/>
      <c r="MKJ27" s="877"/>
      <c r="MKK27" s="877"/>
      <c r="MKL27" s="877"/>
      <c r="MKM27" s="877"/>
      <c r="MKN27" s="877"/>
      <c r="MKO27" s="877"/>
      <c r="MKP27" s="877"/>
      <c r="MKQ27" s="877"/>
      <c r="MKR27" s="877"/>
      <c r="MKS27" s="877"/>
      <c r="MKT27" s="877"/>
      <c r="MKU27" s="877"/>
      <c r="MKV27" s="877"/>
      <c r="MKW27" s="877"/>
      <c r="MKX27" s="877"/>
      <c r="MKY27" s="877"/>
      <c r="MKZ27" s="877"/>
      <c r="MLA27" s="877"/>
      <c r="MLB27" s="877"/>
      <c r="MLC27" s="877"/>
      <c r="MLD27" s="877"/>
      <c r="MLE27" s="877"/>
      <c r="MLF27" s="877"/>
      <c r="MLG27" s="877"/>
      <c r="MLH27" s="877"/>
      <c r="MLI27" s="877"/>
      <c r="MLJ27" s="877"/>
      <c r="MLK27" s="877"/>
      <c r="MLL27" s="877"/>
      <c r="MLM27" s="877"/>
      <c r="MLN27" s="877"/>
      <c r="MLO27" s="877"/>
      <c r="MLP27" s="877"/>
      <c r="MLQ27" s="877"/>
      <c r="MLR27" s="877"/>
      <c r="MLS27" s="877"/>
      <c r="MLT27" s="877"/>
      <c r="MLU27" s="877"/>
      <c r="MLV27" s="877"/>
      <c r="MLW27" s="877"/>
      <c r="MLX27" s="877"/>
      <c r="MLY27" s="877"/>
      <c r="MLZ27" s="877"/>
      <c r="MMA27" s="877"/>
      <c r="MMB27" s="877"/>
      <c r="MMC27" s="877"/>
      <c r="MMD27" s="877"/>
      <c r="MME27" s="877"/>
      <c r="MMF27" s="877"/>
      <c r="MMG27" s="877"/>
      <c r="MMH27" s="877"/>
      <c r="MMI27" s="877"/>
      <c r="MMJ27" s="877"/>
      <c r="MMK27" s="877"/>
      <c r="MML27" s="877"/>
      <c r="MMM27" s="877"/>
      <c r="MMN27" s="877"/>
      <c r="MMO27" s="877"/>
      <c r="MMP27" s="877"/>
      <c r="MMQ27" s="877"/>
      <c r="MMR27" s="877"/>
      <c r="MMS27" s="877"/>
      <c r="MMT27" s="877"/>
      <c r="MMU27" s="877"/>
      <c r="MMV27" s="877"/>
      <c r="MMW27" s="877"/>
      <c r="MMX27" s="877"/>
      <c r="MMY27" s="877"/>
      <c r="MMZ27" s="877"/>
      <c r="MNA27" s="877"/>
      <c r="MNB27" s="877"/>
      <c r="MNC27" s="877"/>
      <c r="MND27" s="877"/>
      <c r="MNE27" s="877"/>
      <c r="MNF27" s="877"/>
      <c r="MNG27" s="877"/>
      <c r="MNH27" s="877"/>
      <c r="MNI27" s="877"/>
      <c r="MNJ27" s="877"/>
      <c r="MNK27" s="877"/>
      <c r="MNL27" s="877"/>
      <c r="MNM27" s="877"/>
      <c r="MNN27" s="877"/>
      <c r="MNO27" s="877"/>
      <c r="MNP27" s="877"/>
      <c r="MNQ27" s="877"/>
      <c r="MNR27" s="877"/>
      <c r="MNS27" s="877"/>
      <c r="MNT27" s="877"/>
      <c r="MNU27" s="877"/>
      <c r="MNV27" s="877"/>
      <c r="MNW27" s="877"/>
      <c r="MNX27" s="877"/>
      <c r="MNY27" s="877"/>
      <c r="MNZ27" s="877"/>
      <c r="MOA27" s="877"/>
      <c r="MOB27" s="877"/>
      <c r="MOC27" s="877"/>
      <c r="MOD27" s="877"/>
      <c r="MOE27" s="877"/>
      <c r="MOF27" s="877"/>
      <c r="MOG27" s="877"/>
      <c r="MOH27" s="877"/>
      <c r="MOI27" s="877"/>
      <c r="MOJ27" s="877"/>
      <c r="MOK27" s="877"/>
      <c r="MOL27" s="877"/>
      <c r="MOM27" s="877"/>
      <c r="MON27" s="877"/>
      <c r="MOO27" s="877"/>
      <c r="MOP27" s="877"/>
      <c r="MOQ27" s="877"/>
      <c r="MOR27" s="877"/>
      <c r="MOS27" s="877"/>
      <c r="MOT27" s="877"/>
      <c r="MOU27" s="877"/>
      <c r="MOV27" s="877"/>
      <c r="MOW27" s="877"/>
      <c r="MOX27" s="877"/>
      <c r="MOY27" s="877"/>
      <c r="MOZ27" s="877"/>
      <c r="MPA27" s="877"/>
      <c r="MPB27" s="877"/>
      <c r="MPC27" s="877"/>
      <c r="MPD27" s="877"/>
      <c r="MPE27" s="877"/>
      <c r="MPF27" s="877"/>
      <c r="MPG27" s="877"/>
      <c r="MPH27" s="877"/>
      <c r="MPI27" s="877"/>
      <c r="MPJ27" s="877"/>
      <c r="MPK27" s="877"/>
      <c r="MPL27" s="877"/>
      <c r="MPM27" s="877"/>
      <c r="MPN27" s="877"/>
      <c r="MPO27" s="877"/>
      <c r="MPP27" s="877"/>
      <c r="MPQ27" s="877"/>
      <c r="MPR27" s="877"/>
      <c r="MPS27" s="877"/>
      <c r="MPT27" s="877"/>
      <c r="MPU27" s="877"/>
      <c r="MPV27" s="877"/>
      <c r="MPW27" s="877"/>
      <c r="MPX27" s="877"/>
      <c r="MPY27" s="877"/>
      <c r="MPZ27" s="877"/>
      <c r="MQA27" s="877"/>
      <c r="MQB27" s="877"/>
      <c r="MQC27" s="877"/>
      <c r="MQD27" s="877"/>
      <c r="MQE27" s="877"/>
      <c r="MQF27" s="877"/>
      <c r="MQG27" s="877"/>
      <c r="MQH27" s="877"/>
      <c r="MQI27" s="877"/>
      <c r="MQJ27" s="877"/>
      <c r="MQK27" s="877"/>
      <c r="MQL27" s="877"/>
      <c r="MQM27" s="877"/>
      <c r="MQN27" s="877"/>
      <c r="MQO27" s="877"/>
      <c r="MQP27" s="877"/>
      <c r="MQQ27" s="877"/>
      <c r="MQR27" s="877"/>
      <c r="MQS27" s="877"/>
      <c r="MQT27" s="877"/>
      <c r="MQU27" s="877"/>
      <c r="MQV27" s="877"/>
      <c r="MQW27" s="877"/>
      <c r="MQX27" s="877"/>
      <c r="MQY27" s="877"/>
      <c r="MQZ27" s="877"/>
      <c r="MRA27" s="877"/>
      <c r="MRB27" s="877"/>
      <c r="MRC27" s="877"/>
      <c r="MRD27" s="877"/>
      <c r="MRE27" s="877"/>
      <c r="MRF27" s="877"/>
      <c r="MRG27" s="877"/>
      <c r="MRH27" s="877"/>
      <c r="MRI27" s="877"/>
      <c r="MRJ27" s="877"/>
      <c r="MRK27" s="877"/>
      <c r="MRL27" s="877"/>
      <c r="MRM27" s="877"/>
      <c r="MRN27" s="877"/>
      <c r="MRO27" s="877"/>
      <c r="MRP27" s="877"/>
      <c r="MRQ27" s="877"/>
      <c r="MRR27" s="877"/>
      <c r="MRS27" s="877"/>
      <c r="MRT27" s="877"/>
      <c r="MRU27" s="877"/>
      <c r="MRV27" s="877"/>
      <c r="MRW27" s="877"/>
      <c r="MRX27" s="877"/>
      <c r="MRY27" s="877"/>
      <c r="MRZ27" s="877"/>
      <c r="MSA27" s="877"/>
      <c r="MSB27" s="877"/>
      <c r="MSC27" s="877"/>
      <c r="MSD27" s="877"/>
      <c r="MSE27" s="877"/>
      <c r="MSF27" s="877"/>
      <c r="MSG27" s="877"/>
      <c r="MSH27" s="877"/>
      <c r="MSI27" s="877"/>
      <c r="MSJ27" s="877"/>
      <c r="MSK27" s="877"/>
      <c r="MSL27" s="877"/>
      <c r="MSM27" s="877"/>
      <c r="MSN27" s="877"/>
      <c r="MSO27" s="877"/>
      <c r="MSP27" s="877"/>
      <c r="MSQ27" s="877"/>
      <c r="MSR27" s="877"/>
      <c r="MSS27" s="877"/>
      <c r="MST27" s="877"/>
      <c r="MSU27" s="877"/>
      <c r="MSV27" s="877"/>
      <c r="MSW27" s="877"/>
      <c r="MSX27" s="877"/>
      <c r="MSY27" s="877"/>
      <c r="MSZ27" s="877"/>
      <c r="MTA27" s="877"/>
      <c r="MTB27" s="877"/>
      <c r="MTC27" s="877"/>
      <c r="MTD27" s="877"/>
      <c r="MTE27" s="877"/>
      <c r="MTF27" s="877"/>
      <c r="MTG27" s="877"/>
      <c r="MTH27" s="877"/>
      <c r="MTI27" s="877"/>
      <c r="MTJ27" s="877"/>
      <c r="MTK27" s="877"/>
      <c r="MTL27" s="877"/>
      <c r="MTM27" s="877"/>
      <c r="MTN27" s="877"/>
      <c r="MTO27" s="877"/>
      <c r="MTP27" s="877"/>
      <c r="MTQ27" s="877"/>
      <c r="MTR27" s="877"/>
      <c r="MTS27" s="877"/>
      <c r="MTT27" s="877"/>
      <c r="MTU27" s="877"/>
      <c r="MTV27" s="877"/>
      <c r="MTW27" s="877"/>
      <c r="MTX27" s="877"/>
      <c r="MTY27" s="877"/>
      <c r="MTZ27" s="877"/>
      <c r="MUA27" s="877"/>
      <c r="MUB27" s="877"/>
      <c r="MUC27" s="877"/>
      <c r="MUD27" s="877"/>
      <c r="MUE27" s="877"/>
      <c r="MUF27" s="877"/>
      <c r="MUG27" s="877"/>
      <c r="MUH27" s="877"/>
      <c r="MUI27" s="877"/>
      <c r="MUJ27" s="877"/>
      <c r="MUK27" s="877"/>
      <c r="MUL27" s="877"/>
      <c r="MUM27" s="877"/>
      <c r="MUN27" s="877"/>
      <c r="MUO27" s="877"/>
      <c r="MUP27" s="877"/>
      <c r="MUQ27" s="877"/>
      <c r="MUR27" s="877"/>
      <c r="MUS27" s="877"/>
      <c r="MUT27" s="877"/>
      <c r="MUU27" s="877"/>
      <c r="MUV27" s="877"/>
      <c r="MUW27" s="877"/>
      <c r="MUX27" s="877"/>
      <c r="MUY27" s="877"/>
      <c r="MUZ27" s="877"/>
      <c r="MVA27" s="877"/>
      <c r="MVB27" s="877"/>
      <c r="MVC27" s="877"/>
      <c r="MVD27" s="877"/>
      <c r="MVE27" s="877"/>
      <c r="MVF27" s="877"/>
      <c r="MVG27" s="877"/>
      <c r="MVH27" s="877"/>
      <c r="MVI27" s="877"/>
      <c r="MVJ27" s="877"/>
      <c r="MVK27" s="877"/>
      <c r="MVL27" s="877"/>
      <c r="MVM27" s="877"/>
      <c r="MVN27" s="877"/>
      <c r="MVO27" s="877"/>
      <c r="MVP27" s="877"/>
      <c r="MVQ27" s="877"/>
      <c r="MVR27" s="877"/>
      <c r="MVS27" s="877"/>
      <c r="MVT27" s="877"/>
      <c r="MVU27" s="877"/>
      <c r="MVV27" s="877"/>
      <c r="MVW27" s="877"/>
      <c r="MVX27" s="877"/>
      <c r="MVY27" s="877"/>
      <c r="MVZ27" s="877"/>
      <c r="MWA27" s="877"/>
      <c r="MWB27" s="877"/>
      <c r="MWC27" s="877"/>
      <c r="MWD27" s="877"/>
      <c r="MWE27" s="877"/>
      <c r="MWF27" s="877"/>
      <c r="MWG27" s="877"/>
      <c r="MWH27" s="877"/>
      <c r="MWI27" s="877"/>
      <c r="MWJ27" s="877"/>
      <c r="MWK27" s="877"/>
      <c r="MWL27" s="877"/>
      <c r="MWM27" s="877"/>
      <c r="MWN27" s="877"/>
      <c r="MWO27" s="877"/>
      <c r="MWP27" s="877"/>
      <c r="MWQ27" s="877"/>
      <c r="MWR27" s="877"/>
      <c r="MWS27" s="877"/>
      <c r="MWT27" s="877"/>
      <c r="MWU27" s="877"/>
      <c r="MWV27" s="877"/>
      <c r="MWW27" s="877"/>
      <c r="MWX27" s="877"/>
      <c r="MWY27" s="877"/>
      <c r="MWZ27" s="877"/>
      <c r="MXA27" s="877"/>
      <c r="MXB27" s="877"/>
      <c r="MXC27" s="877"/>
      <c r="MXD27" s="877"/>
      <c r="MXE27" s="877"/>
      <c r="MXF27" s="877"/>
      <c r="MXG27" s="877"/>
      <c r="MXH27" s="877"/>
      <c r="MXI27" s="877"/>
      <c r="MXJ27" s="877"/>
      <c r="MXK27" s="877"/>
      <c r="MXL27" s="877"/>
      <c r="MXM27" s="877"/>
      <c r="MXN27" s="877"/>
      <c r="MXO27" s="877"/>
      <c r="MXP27" s="877"/>
      <c r="MXQ27" s="877"/>
      <c r="MXR27" s="877"/>
      <c r="MXS27" s="877"/>
      <c r="MXT27" s="877"/>
      <c r="MXU27" s="877"/>
      <c r="MXV27" s="877"/>
      <c r="MXW27" s="877"/>
      <c r="MXX27" s="877"/>
      <c r="MXY27" s="877"/>
      <c r="MXZ27" s="877"/>
      <c r="MYA27" s="877"/>
      <c r="MYB27" s="877"/>
      <c r="MYC27" s="877"/>
      <c r="MYD27" s="877"/>
      <c r="MYE27" s="877"/>
      <c r="MYF27" s="877"/>
      <c r="MYG27" s="877"/>
      <c r="MYH27" s="877"/>
      <c r="MYI27" s="877"/>
      <c r="MYJ27" s="877"/>
      <c r="MYK27" s="877"/>
      <c r="MYL27" s="877"/>
      <c r="MYM27" s="877"/>
      <c r="MYN27" s="877"/>
      <c r="MYO27" s="877"/>
      <c r="MYP27" s="877"/>
      <c r="MYQ27" s="877"/>
      <c r="MYR27" s="877"/>
      <c r="MYS27" s="877"/>
      <c r="MYT27" s="877"/>
      <c r="MYU27" s="877"/>
      <c r="MYV27" s="877"/>
      <c r="MYW27" s="877"/>
      <c r="MYX27" s="877"/>
      <c r="MYY27" s="877"/>
      <c r="MYZ27" s="877"/>
      <c r="MZA27" s="877"/>
      <c r="MZB27" s="877"/>
      <c r="MZC27" s="877"/>
      <c r="MZD27" s="877"/>
      <c r="MZE27" s="877"/>
      <c r="MZF27" s="877"/>
      <c r="MZG27" s="877"/>
      <c r="MZH27" s="877"/>
      <c r="MZI27" s="877"/>
      <c r="MZJ27" s="877"/>
      <c r="MZK27" s="877"/>
      <c r="MZL27" s="877"/>
      <c r="MZM27" s="877"/>
      <c r="MZN27" s="877"/>
      <c r="MZO27" s="877"/>
      <c r="MZP27" s="877"/>
      <c r="MZQ27" s="877"/>
      <c r="MZR27" s="877"/>
      <c r="MZS27" s="877"/>
      <c r="MZT27" s="877"/>
      <c r="MZU27" s="877"/>
      <c r="MZV27" s="877"/>
      <c r="MZW27" s="877"/>
      <c r="MZX27" s="877"/>
      <c r="MZY27" s="877"/>
      <c r="MZZ27" s="877"/>
      <c r="NAA27" s="877"/>
      <c r="NAB27" s="877"/>
      <c r="NAC27" s="877"/>
      <c r="NAD27" s="877"/>
      <c r="NAE27" s="877"/>
      <c r="NAF27" s="877"/>
      <c r="NAG27" s="877"/>
      <c r="NAH27" s="877"/>
      <c r="NAI27" s="877"/>
      <c r="NAJ27" s="877"/>
      <c r="NAK27" s="877"/>
      <c r="NAL27" s="877"/>
      <c r="NAM27" s="877"/>
      <c r="NAN27" s="877"/>
      <c r="NAO27" s="877"/>
      <c r="NAP27" s="877"/>
      <c r="NAQ27" s="877"/>
      <c r="NAR27" s="877"/>
      <c r="NAS27" s="877"/>
      <c r="NAT27" s="877"/>
      <c r="NAU27" s="877"/>
      <c r="NAV27" s="877"/>
      <c r="NAW27" s="877"/>
      <c r="NAX27" s="877"/>
      <c r="NAY27" s="877"/>
      <c r="NAZ27" s="877"/>
      <c r="NBA27" s="877"/>
      <c r="NBB27" s="877"/>
      <c r="NBC27" s="877"/>
      <c r="NBD27" s="877"/>
      <c r="NBE27" s="877"/>
      <c r="NBF27" s="877"/>
      <c r="NBG27" s="877"/>
      <c r="NBH27" s="877"/>
      <c r="NBI27" s="877"/>
      <c r="NBJ27" s="877"/>
      <c r="NBK27" s="877"/>
      <c r="NBL27" s="877"/>
      <c r="NBM27" s="877"/>
      <c r="NBN27" s="877"/>
      <c r="NBO27" s="877"/>
      <c r="NBP27" s="877"/>
      <c r="NBQ27" s="877"/>
      <c r="NBR27" s="877"/>
      <c r="NBS27" s="877"/>
      <c r="NBT27" s="877"/>
      <c r="NBU27" s="877"/>
      <c r="NBV27" s="877"/>
      <c r="NBW27" s="877"/>
      <c r="NBX27" s="877"/>
      <c r="NBY27" s="877"/>
      <c r="NBZ27" s="877"/>
      <c r="NCA27" s="877"/>
      <c r="NCB27" s="877"/>
      <c r="NCC27" s="877"/>
      <c r="NCD27" s="877"/>
      <c r="NCE27" s="877"/>
      <c r="NCF27" s="877"/>
      <c r="NCG27" s="877"/>
      <c r="NCH27" s="877"/>
      <c r="NCI27" s="877"/>
      <c r="NCJ27" s="877"/>
      <c r="NCK27" s="877"/>
      <c r="NCL27" s="877"/>
      <c r="NCM27" s="877"/>
      <c r="NCN27" s="877"/>
      <c r="NCO27" s="877"/>
      <c r="NCP27" s="877"/>
      <c r="NCQ27" s="877"/>
      <c r="NCR27" s="877"/>
      <c r="NCS27" s="877"/>
      <c r="NCT27" s="877"/>
      <c r="NCU27" s="877"/>
      <c r="NCV27" s="877"/>
      <c r="NCW27" s="877"/>
      <c r="NCX27" s="877"/>
      <c r="NCY27" s="877"/>
      <c r="NCZ27" s="877"/>
      <c r="NDA27" s="877"/>
      <c r="NDB27" s="877"/>
      <c r="NDC27" s="877"/>
      <c r="NDD27" s="877"/>
      <c r="NDE27" s="877"/>
      <c r="NDF27" s="877"/>
      <c r="NDG27" s="877"/>
      <c r="NDH27" s="877"/>
      <c r="NDI27" s="877"/>
      <c r="NDJ27" s="877"/>
      <c r="NDK27" s="877"/>
      <c r="NDL27" s="877"/>
      <c r="NDM27" s="877"/>
      <c r="NDN27" s="877"/>
      <c r="NDO27" s="877"/>
      <c r="NDP27" s="877"/>
      <c r="NDQ27" s="877"/>
      <c r="NDR27" s="877"/>
      <c r="NDS27" s="877"/>
      <c r="NDT27" s="877"/>
      <c r="NDU27" s="877"/>
      <c r="NDV27" s="877"/>
      <c r="NDW27" s="877"/>
      <c r="NDX27" s="877"/>
      <c r="NDY27" s="877"/>
      <c r="NDZ27" s="877"/>
      <c r="NEA27" s="877"/>
      <c r="NEB27" s="877"/>
      <c r="NEC27" s="877"/>
      <c r="NED27" s="877"/>
      <c r="NEE27" s="877"/>
      <c r="NEF27" s="877"/>
      <c r="NEG27" s="877"/>
      <c r="NEH27" s="877"/>
      <c r="NEI27" s="877"/>
      <c r="NEJ27" s="877"/>
      <c r="NEK27" s="877"/>
      <c r="NEL27" s="877"/>
      <c r="NEM27" s="877"/>
      <c r="NEN27" s="877"/>
      <c r="NEO27" s="877"/>
      <c r="NEP27" s="877"/>
      <c r="NEQ27" s="877"/>
      <c r="NER27" s="877"/>
      <c r="NES27" s="877"/>
      <c r="NET27" s="877"/>
      <c r="NEU27" s="877"/>
      <c r="NEV27" s="877"/>
      <c r="NEW27" s="877"/>
      <c r="NEX27" s="877"/>
      <c r="NEY27" s="877"/>
      <c r="NEZ27" s="877"/>
      <c r="NFA27" s="877"/>
      <c r="NFB27" s="877"/>
      <c r="NFC27" s="877"/>
      <c r="NFD27" s="877"/>
      <c r="NFE27" s="877"/>
      <c r="NFF27" s="877"/>
      <c r="NFG27" s="877"/>
      <c r="NFH27" s="877"/>
      <c r="NFI27" s="877"/>
      <c r="NFJ27" s="877"/>
      <c r="NFK27" s="877"/>
      <c r="NFL27" s="877"/>
      <c r="NFM27" s="877"/>
      <c r="NFN27" s="877"/>
      <c r="NFO27" s="877"/>
      <c r="NFP27" s="877"/>
      <c r="NFQ27" s="877"/>
      <c r="NFR27" s="877"/>
      <c r="NFS27" s="877"/>
      <c r="NFT27" s="877"/>
      <c r="NFU27" s="877"/>
      <c r="NFV27" s="877"/>
      <c r="NFW27" s="877"/>
      <c r="NFX27" s="877"/>
      <c r="NFY27" s="877"/>
      <c r="NFZ27" s="877"/>
      <c r="NGA27" s="877"/>
      <c r="NGB27" s="877"/>
      <c r="NGC27" s="877"/>
      <c r="NGD27" s="877"/>
      <c r="NGE27" s="877"/>
      <c r="NGF27" s="877"/>
      <c r="NGG27" s="877"/>
      <c r="NGH27" s="877"/>
      <c r="NGI27" s="877"/>
      <c r="NGJ27" s="877"/>
      <c r="NGK27" s="877"/>
      <c r="NGL27" s="877"/>
      <c r="NGM27" s="877"/>
      <c r="NGN27" s="877"/>
      <c r="NGO27" s="877"/>
      <c r="NGP27" s="877"/>
      <c r="NGQ27" s="877"/>
      <c r="NGR27" s="877"/>
      <c r="NGS27" s="877"/>
      <c r="NGT27" s="877"/>
      <c r="NGU27" s="877"/>
      <c r="NGV27" s="877"/>
      <c r="NGW27" s="877"/>
      <c r="NGX27" s="877"/>
      <c r="NGY27" s="877"/>
      <c r="NGZ27" s="877"/>
      <c r="NHA27" s="877"/>
      <c r="NHB27" s="877"/>
      <c r="NHC27" s="877"/>
      <c r="NHD27" s="877"/>
      <c r="NHE27" s="877"/>
      <c r="NHF27" s="877"/>
      <c r="NHG27" s="877"/>
      <c r="NHH27" s="877"/>
      <c r="NHI27" s="877"/>
      <c r="NHJ27" s="877"/>
      <c r="NHK27" s="877"/>
      <c r="NHL27" s="877"/>
      <c r="NHM27" s="877"/>
      <c r="NHN27" s="877"/>
      <c r="NHO27" s="877"/>
      <c r="NHP27" s="877"/>
      <c r="NHQ27" s="877"/>
      <c r="NHR27" s="877"/>
      <c r="NHS27" s="877"/>
      <c r="NHT27" s="877"/>
      <c r="NHU27" s="877"/>
      <c r="NHV27" s="877"/>
      <c r="NHW27" s="877"/>
      <c r="NHX27" s="877"/>
      <c r="NHY27" s="877"/>
      <c r="NHZ27" s="877"/>
      <c r="NIA27" s="877"/>
      <c r="NIB27" s="877"/>
      <c r="NIC27" s="877"/>
      <c r="NID27" s="877"/>
      <c r="NIE27" s="877"/>
      <c r="NIF27" s="877"/>
      <c r="NIG27" s="877"/>
      <c r="NIH27" s="877"/>
      <c r="NII27" s="877"/>
      <c r="NIJ27" s="877"/>
      <c r="NIK27" s="877"/>
      <c r="NIL27" s="877"/>
      <c r="NIM27" s="877"/>
      <c r="NIN27" s="877"/>
      <c r="NIO27" s="877"/>
      <c r="NIP27" s="877"/>
      <c r="NIQ27" s="877"/>
      <c r="NIR27" s="877"/>
      <c r="NIS27" s="877"/>
      <c r="NIT27" s="877"/>
      <c r="NIU27" s="877"/>
      <c r="NIV27" s="877"/>
      <c r="NIW27" s="877"/>
      <c r="NIX27" s="877"/>
      <c r="NIY27" s="877"/>
      <c r="NIZ27" s="877"/>
      <c r="NJA27" s="877"/>
      <c r="NJB27" s="877"/>
      <c r="NJC27" s="877"/>
      <c r="NJD27" s="877"/>
      <c r="NJE27" s="877"/>
      <c r="NJF27" s="877"/>
      <c r="NJG27" s="877"/>
      <c r="NJH27" s="877"/>
      <c r="NJI27" s="877"/>
      <c r="NJJ27" s="877"/>
      <c r="NJK27" s="877"/>
      <c r="NJL27" s="877"/>
      <c r="NJM27" s="877"/>
      <c r="NJN27" s="877"/>
      <c r="NJO27" s="877"/>
      <c r="NJP27" s="877"/>
      <c r="NJQ27" s="877"/>
      <c r="NJR27" s="877"/>
      <c r="NJS27" s="877"/>
      <c r="NJT27" s="877"/>
      <c r="NJU27" s="877"/>
      <c r="NJV27" s="877"/>
      <c r="NJW27" s="877"/>
      <c r="NJX27" s="877"/>
      <c r="NJY27" s="877"/>
      <c r="NJZ27" s="877"/>
      <c r="NKA27" s="877"/>
      <c r="NKB27" s="877"/>
      <c r="NKC27" s="877"/>
      <c r="NKD27" s="877"/>
      <c r="NKE27" s="877"/>
      <c r="NKF27" s="877"/>
      <c r="NKG27" s="877"/>
      <c r="NKH27" s="877"/>
      <c r="NKI27" s="877"/>
      <c r="NKJ27" s="877"/>
      <c r="NKK27" s="877"/>
      <c r="NKL27" s="877"/>
      <c r="NKM27" s="877"/>
      <c r="NKN27" s="877"/>
      <c r="NKO27" s="877"/>
      <c r="NKP27" s="877"/>
      <c r="NKQ27" s="877"/>
      <c r="NKR27" s="877"/>
      <c r="NKS27" s="877"/>
      <c r="NKT27" s="877"/>
      <c r="NKU27" s="877"/>
      <c r="NKV27" s="877"/>
      <c r="NKW27" s="877"/>
      <c r="NKX27" s="877"/>
      <c r="NKY27" s="877"/>
      <c r="NKZ27" s="877"/>
      <c r="NLA27" s="877"/>
      <c r="NLB27" s="877"/>
      <c r="NLC27" s="877"/>
      <c r="NLD27" s="877"/>
      <c r="NLE27" s="877"/>
      <c r="NLF27" s="877"/>
      <c r="NLG27" s="877"/>
      <c r="NLH27" s="877"/>
      <c r="NLI27" s="877"/>
      <c r="NLJ27" s="877"/>
      <c r="NLK27" s="877"/>
      <c r="NLL27" s="877"/>
      <c r="NLM27" s="877"/>
      <c r="NLN27" s="877"/>
      <c r="NLO27" s="877"/>
      <c r="NLP27" s="877"/>
      <c r="NLQ27" s="877"/>
      <c r="NLR27" s="877"/>
      <c r="NLS27" s="877"/>
      <c r="NLT27" s="877"/>
      <c r="NLU27" s="877"/>
      <c r="NLV27" s="877"/>
      <c r="NLW27" s="877"/>
      <c r="NLX27" s="877"/>
      <c r="NLY27" s="877"/>
      <c r="NLZ27" s="877"/>
      <c r="NMA27" s="877"/>
      <c r="NMB27" s="877"/>
      <c r="NMC27" s="877"/>
      <c r="NMD27" s="877"/>
      <c r="NME27" s="877"/>
      <c r="NMF27" s="877"/>
      <c r="NMG27" s="877"/>
      <c r="NMH27" s="877"/>
      <c r="NMI27" s="877"/>
      <c r="NMJ27" s="877"/>
      <c r="NMK27" s="877"/>
      <c r="NML27" s="877"/>
      <c r="NMM27" s="877"/>
      <c r="NMN27" s="877"/>
      <c r="NMO27" s="877"/>
      <c r="NMP27" s="877"/>
      <c r="NMQ27" s="877"/>
      <c r="NMR27" s="877"/>
      <c r="NMS27" s="877"/>
      <c r="NMT27" s="877"/>
      <c r="NMU27" s="877"/>
      <c r="NMV27" s="877"/>
      <c r="NMW27" s="877"/>
      <c r="NMX27" s="877"/>
      <c r="NMY27" s="877"/>
      <c r="NMZ27" s="877"/>
      <c r="NNA27" s="877"/>
      <c r="NNB27" s="877"/>
      <c r="NNC27" s="877"/>
      <c r="NND27" s="877"/>
      <c r="NNE27" s="877"/>
      <c r="NNF27" s="877"/>
      <c r="NNG27" s="877"/>
      <c r="NNH27" s="877"/>
      <c r="NNI27" s="877"/>
      <c r="NNJ27" s="877"/>
      <c r="NNK27" s="877"/>
      <c r="NNL27" s="877"/>
      <c r="NNM27" s="877"/>
      <c r="NNN27" s="877"/>
      <c r="NNO27" s="877"/>
      <c r="NNP27" s="877"/>
      <c r="NNQ27" s="877"/>
      <c r="NNR27" s="877"/>
      <c r="NNS27" s="877"/>
      <c r="NNT27" s="877"/>
      <c r="NNU27" s="877"/>
      <c r="NNV27" s="877"/>
      <c r="NNW27" s="877"/>
      <c r="NNX27" s="877"/>
      <c r="NNY27" s="877"/>
      <c r="NNZ27" s="877"/>
      <c r="NOA27" s="877"/>
      <c r="NOB27" s="877"/>
      <c r="NOC27" s="877"/>
      <c r="NOD27" s="877"/>
      <c r="NOE27" s="877"/>
      <c r="NOF27" s="877"/>
      <c r="NOG27" s="877"/>
      <c r="NOH27" s="877"/>
      <c r="NOI27" s="877"/>
      <c r="NOJ27" s="877"/>
      <c r="NOK27" s="877"/>
      <c r="NOL27" s="877"/>
      <c r="NOM27" s="877"/>
      <c r="NON27" s="877"/>
      <c r="NOO27" s="877"/>
      <c r="NOP27" s="877"/>
      <c r="NOQ27" s="877"/>
      <c r="NOR27" s="877"/>
      <c r="NOS27" s="877"/>
      <c r="NOT27" s="877"/>
      <c r="NOU27" s="877"/>
      <c r="NOV27" s="877"/>
      <c r="NOW27" s="877"/>
      <c r="NOX27" s="877"/>
      <c r="NOY27" s="877"/>
      <c r="NOZ27" s="877"/>
      <c r="NPA27" s="877"/>
      <c r="NPB27" s="877"/>
      <c r="NPC27" s="877"/>
      <c r="NPD27" s="877"/>
      <c r="NPE27" s="877"/>
      <c r="NPF27" s="877"/>
      <c r="NPG27" s="877"/>
      <c r="NPH27" s="877"/>
      <c r="NPI27" s="877"/>
      <c r="NPJ27" s="877"/>
      <c r="NPK27" s="877"/>
      <c r="NPL27" s="877"/>
      <c r="NPM27" s="877"/>
      <c r="NPN27" s="877"/>
      <c r="NPO27" s="877"/>
      <c r="NPP27" s="877"/>
      <c r="NPQ27" s="877"/>
      <c r="NPR27" s="877"/>
      <c r="NPS27" s="877"/>
      <c r="NPT27" s="877"/>
      <c r="NPU27" s="877"/>
      <c r="NPV27" s="877"/>
      <c r="NPW27" s="877"/>
      <c r="NPX27" s="877"/>
      <c r="NPY27" s="877"/>
      <c r="NPZ27" s="877"/>
      <c r="NQA27" s="877"/>
      <c r="NQB27" s="877"/>
      <c r="NQC27" s="877"/>
      <c r="NQD27" s="877"/>
      <c r="NQE27" s="877"/>
      <c r="NQF27" s="877"/>
      <c r="NQG27" s="877"/>
      <c r="NQH27" s="877"/>
      <c r="NQI27" s="877"/>
      <c r="NQJ27" s="877"/>
      <c r="NQK27" s="877"/>
      <c r="NQL27" s="877"/>
      <c r="NQM27" s="877"/>
      <c r="NQN27" s="877"/>
      <c r="NQO27" s="877"/>
      <c r="NQP27" s="877"/>
      <c r="NQQ27" s="877"/>
      <c r="NQR27" s="877"/>
      <c r="NQS27" s="877"/>
      <c r="NQT27" s="877"/>
      <c r="NQU27" s="877"/>
      <c r="NQV27" s="877"/>
      <c r="NQW27" s="877"/>
      <c r="NQX27" s="877"/>
      <c r="NQY27" s="877"/>
      <c r="NQZ27" s="877"/>
      <c r="NRA27" s="877"/>
      <c r="NRB27" s="877"/>
      <c r="NRC27" s="877"/>
      <c r="NRD27" s="877"/>
      <c r="NRE27" s="877"/>
      <c r="NRF27" s="877"/>
      <c r="NRG27" s="877"/>
      <c r="NRH27" s="877"/>
      <c r="NRI27" s="877"/>
      <c r="NRJ27" s="877"/>
      <c r="NRK27" s="877"/>
      <c r="NRL27" s="877"/>
      <c r="NRM27" s="877"/>
      <c r="NRN27" s="877"/>
      <c r="NRO27" s="877"/>
      <c r="NRP27" s="877"/>
      <c r="NRQ27" s="877"/>
      <c r="NRR27" s="877"/>
      <c r="NRS27" s="877"/>
      <c r="NRT27" s="877"/>
      <c r="NRU27" s="877"/>
      <c r="NRV27" s="877"/>
      <c r="NRW27" s="877"/>
      <c r="NRX27" s="877"/>
      <c r="NRY27" s="877"/>
      <c r="NRZ27" s="877"/>
      <c r="NSA27" s="877"/>
      <c r="NSB27" s="877"/>
      <c r="NSC27" s="877"/>
      <c r="NSD27" s="877"/>
      <c r="NSE27" s="877"/>
      <c r="NSF27" s="877"/>
      <c r="NSG27" s="877"/>
      <c r="NSH27" s="877"/>
      <c r="NSI27" s="877"/>
      <c r="NSJ27" s="877"/>
      <c r="NSK27" s="877"/>
      <c r="NSL27" s="877"/>
      <c r="NSM27" s="877"/>
      <c r="NSN27" s="877"/>
      <c r="NSO27" s="877"/>
      <c r="NSP27" s="877"/>
      <c r="NSQ27" s="877"/>
      <c r="NSR27" s="877"/>
      <c r="NSS27" s="877"/>
      <c r="NST27" s="877"/>
      <c r="NSU27" s="877"/>
      <c r="NSV27" s="877"/>
      <c r="NSW27" s="877"/>
      <c r="NSX27" s="877"/>
      <c r="NSY27" s="877"/>
      <c r="NSZ27" s="877"/>
      <c r="NTA27" s="877"/>
      <c r="NTB27" s="877"/>
      <c r="NTC27" s="877"/>
      <c r="NTD27" s="877"/>
      <c r="NTE27" s="877"/>
      <c r="NTF27" s="877"/>
      <c r="NTG27" s="877"/>
      <c r="NTH27" s="877"/>
      <c r="NTI27" s="877"/>
      <c r="NTJ27" s="877"/>
      <c r="NTK27" s="877"/>
      <c r="NTL27" s="877"/>
      <c r="NTM27" s="877"/>
      <c r="NTN27" s="877"/>
      <c r="NTO27" s="877"/>
      <c r="NTP27" s="877"/>
      <c r="NTQ27" s="877"/>
      <c r="NTR27" s="877"/>
      <c r="NTS27" s="877"/>
      <c r="NTT27" s="877"/>
      <c r="NTU27" s="877"/>
      <c r="NTV27" s="877"/>
      <c r="NTW27" s="877"/>
      <c r="NTX27" s="877"/>
      <c r="NTY27" s="877"/>
      <c r="NTZ27" s="877"/>
      <c r="NUA27" s="877"/>
      <c r="NUB27" s="877"/>
      <c r="NUC27" s="877"/>
      <c r="NUD27" s="877"/>
      <c r="NUE27" s="877"/>
      <c r="NUF27" s="877"/>
      <c r="NUG27" s="877"/>
      <c r="NUH27" s="877"/>
      <c r="NUI27" s="877"/>
      <c r="NUJ27" s="877"/>
      <c r="NUK27" s="877"/>
      <c r="NUL27" s="877"/>
      <c r="NUM27" s="877"/>
      <c r="NUN27" s="877"/>
      <c r="NUO27" s="877"/>
      <c r="NUP27" s="877"/>
      <c r="NUQ27" s="877"/>
      <c r="NUR27" s="877"/>
      <c r="NUS27" s="877"/>
      <c r="NUT27" s="877"/>
      <c r="NUU27" s="877"/>
      <c r="NUV27" s="877"/>
      <c r="NUW27" s="877"/>
      <c r="NUX27" s="877"/>
      <c r="NUY27" s="877"/>
      <c r="NUZ27" s="877"/>
      <c r="NVA27" s="877"/>
      <c r="NVB27" s="877"/>
      <c r="NVC27" s="877"/>
      <c r="NVD27" s="877"/>
      <c r="NVE27" s="877"/>
      <c r="NVF27" s="877"/>
      <c r="NVG27" s="877"/>
      <c r="NVH27" s="877"/>
      <c r="NVI27" s="877"/>
      <c r="NVJ27" s="877"/>
      <c r="NVK27" s="877"/>
      <c r="NVL27" s="877"/>
      <c r="NVM27" s="877"/>
      <c r="NVN27" s="877"/>
      <c r="NVO27" s="877"/>
      <c r="NVP27" s="877"/>
      <c r="NVQ27" s="877"/>
      <c r="NVR27" s="877"/>
      <c r="NVS27" s="877"/>
      <c r="NVT27" s="877"/>
      <c r="NVU27" s="877"/>
      <c r="NVV27" s="877"/>
      <c r="NVW27" s="877"/>
      <c r="NVX27" s="877"/>
      <c r="NVY27" s="877"/>
      <c r="NVZ27" s="877"/>
      <c r="NWA27" s="877"/>
      <c r="NWB27" s="877"/>
      <c r="NWC27" s="877"/>
      <c r="NWD27" s="877"/>
      <c r="NWE27" s="877"/>
      <c r="NWF27" s="877"/>
      <c r="NWG27" s="877"/>
      <c r="NWH27" s="877"/>
      <c r="NWI27" s="877"/>
      <c r="NWJ27" s="877"/>
      <c r="NWK27" s="877"/>
      <c r="NWL27" s="877"/>
      <c r="NWM27" s="877"/>
      <c r="NWN27" s="877"/>
      <c r="NWO27" s="877"/>
      <c r="NWP27" s="877"/>
      <c r="NWQ27" s="877"/>
      <c r="NWR27" s="877"/>
      <c r="NWS27" s="877"/>
      <c r="NWT27" s="877"/>
      <c r="NWU27" s="877"/>
      <c r="NWV27" s="877"/>
      <c r="NWW27" s="877"/>
      <c r="NWX27" s="877"/>
      <c r="NWY27" s="877"/>
      <c r="NWZ27" s="877"/>
      <c r="NXA27" s="877"/>
      <c r="NXB27" s="877"/>
      <c r="NXC27" s="877"/>
      <c r="NXD27" s="877"/>
      <c r="NXE27" s="877"/>
      <c r="NXF27" s="877"/>
      <c r="NXG27" s="877"/>
      <c r="NXH27" s="877"/>
      <c r="NXI27" s="877"/>
      <c r="NXJ27" s="877"/>
      <c r="NXK27" s="877"/>
      <c r="NXL27" s="877"/>
      <c r="NXM27" s="877"/>
      <c r="NXN27" s="877"/>
      <c r="NXO27" s="877"/>
      <c r="NXP27" s="877"/>
      <c r="NXQ27" s="877"/>
      <c r="NXR27" s="877"/>
      <c r="NXS27" s="877"/>
      <c r="NXT27" s="877"/>
      <c r="NXU27" s="877"/>
      <c r="NXV27" s="877"/>
      <c r="NXW27" s="877"/>
      <c r="NXX27" s="877"/>
      <c r="NXY27" s="877"/>
      <c r="NXZ27" s="877"/>
      <c r="NYA27" s="877"/>
      <c r="NYB27" s="877"/>
      <c r="NYC27" s="877"/>
      <c r="NYD27" s="877"/>
      <c r="NYE27" s="877"/>
      <c r="NYF27" s="877"/>
      <c r="NYG27" s="877"/>
      <c r="NYH27" s="877"/>
      <c r="NYI27" s="877"/>
      <c r="NYJ27" s="877"/>
      <c r="NYK27" s="877"/>
      <c r="NYL27" s="877"/>
      <c r="NYM27" s="877"/>
      <c r="NYN27" s="877"/>
      <c r="NYO27" s="877"/>
      <c r="NYP27" s="877"/>
      <c r="NYQ27" s="877"/>
      <c r="NYR27" s="877"/>
      <c r="NYS27" s="877"/>
      <c r="NYT27" s="877"/>
      <c r="NYU27" s="877"/>
      <c r="NYV27" s="877"/>
      <c r="NYW27" s="877"/>
      <c r="NYX27" s="877"/>
      <c r="NYY27" s="877"/>
      <c r="NYZ27" s="877"/>
      <c r="NZA27" s="877"/>
      <c r="NZB27" s="877"/>
      <c r="NZC27" s="877"/>
      <c r="NZD27" s="877"/>
      <c r="NZE27" s="877"/>
      <c r="NZF27" s="877"/>
      <c r="NZG27" s="877"/>
      <c r="NZH27" s="877"/>
      <c r="NZI27" s="877"/>
      <c r="NZJ27" s="877"/>
      <c r="NZK27" s="877"/>
      <c r="NZL27" s="877"/>
      <c r="NZM27" s="877"/>
      <c r="NZN27" s="877"/>
      <c r="NZO27" s="877"/>
      <c r="NZP27" s="877"/>
      <c r="NZQ27" s="877"/>
      <c r="NZR27" s="877"/>
      <c r="NZS27" s="877"/>
      <c r="NZT27" s="877"/>
      <c r="NZU27" s="877"/>
      <c r="NZV27" s="877"/>
      <c r="NZW27" s="877"/>
      <c r="NZX27" s="877"/>
      <c r="NZY27" s="877"/>
      <c r="NZZ27" s="877"/>
      <c r="OAA27" s="877"/>
      <c r="OAB27" s="877"/>
      <c r="OAC27" s="877"/>
      <c r="OAD27" s="877"/>
      <c r="OAE27" s="877"/>
      <c r="OAF27" s="877"/>
      <c r="OAG27" s="877"/>
      <c r="OAH27" s="877"/>
      <c r="OAI27" s="877"/>
      <c r="OAJ27" s="877"/>
      <c r="OAK27" s="877"/>
      <c r="OAL27" s="877"/>
      <c r="OAM27" s="877"/>
      <c r="OAN27" s="877"/>
      <c r="OAO27" s="877"/>
      <c r="OAP27" s="877"/>
      <c r="OAQ27" s="877"/>
      <c r="OAR27" s="877"/>
      <c r="OAS27" s="877"/>
      <c r="OAT27" s="877"/>
      <c r="OAU27" s="877"/>
      <c r="OAV27" s="877"/>
      <c r="OAW27" s="877"/>
      <c r="OAX27" s="877"/>
      <c r="OAY27" s="877"/>
      <c r="OAZ27" s="877"/>
      <c r="OBA27" s="877"/>
      <c r="OBB27" s="877"/>
      <c r="OBC27" s="877"/>
      <c r="OBD27" s="877"/>
      <c r="OBE27" s="877"/>
      <c r="OBF27" s="877"/>
      <c r="OBG27" s="877"/>
      <c r="OBH27" s="877"/>
      <c r="OBI27" s="877"/>
      <c r="OBJ27" s="877"/>
      <c r="OBK27" s="877"/>
      <c r="OBL27" s="877"/>
      <c r="OBM27" s="877"/>
      <c r="OBN27" s="877"/>
      <c r="OBO27" s="877"/>
      <c r="OBP27" s="877"/>
      <c r="OBQ27" s="877"/>
      <c r="OBR27" s="877"/>
      <c r="OBS27" s="877"/>
      <c r="OBT27" s="877"/>
      <c r="OBU27" s="877"/>
      <c r="OBV27" s="877"/>
      <c r="OBW27" s="877"/>
      <c r="OBX27" s="877"/>
      <c r="OBY27" s="877"/>
      <c r="OBZ27" s="877"/>
      <c r="OCA27" s="877"/>
      <c r="OCB27" s="877"/>
      <c r="OCC27" s="877"/>
      <c r="OCD27" s="877"/>
      <c r="OCE27" s="877"/>
      <c r="OCF27" s="877"/>
      <c r="OCG27" s="877"/>
      <c r="OCH27" s="877"/>
      <c r="OCI27" s="877"/>
      <c r="OCJ27" s="877"/>
      <c r="OCK27" s="877"/>
      <c r="OCL27" s="877"/>
      <c r="OCM27" s="877"/>
      <c r="OCN27" s="877"/>
      <c r="OCO27" s="877"/>
      <c r="OCP27" s="877"/>
      <c r="OCQ27" s="877"/>
      <c r="OCR27" s="877"/>
      <c r="OCS27" s="877"/>
      <c r="OCT27" s="877"/>
      <c r="OCU27" s="877"/>
      <c r="OCV27" s="877"/>
      <c r="OCW27" s="877"/>
      <c r="OCX27" s="877"/>
      <c r="OCY27" s="877"/>
      <c r="OCZ27" s="877"/>
      <c r="ODA27" s="877"/>
      <c r="ODB27" s="877"/>
      <c r="ODC27" s="877"/>
      <c r="ODD27" s="877"/>
      <c r="ODE27" s="877"/>
      <c r="ODF27" s="877"/>
      <c r="ODG27" s="877"/>
      <c r="ODH27" s="877"/>
      <c r="ODI27" s="877"/>
      <c r="ODJ27" s="877"/>
      <c r="ODK27" s="877"/>
      <c r="ODL27" s="877"/>
      <c r="ODM27" s="877"/>
      <c r="ODN27" s="877"/>
      <c r="ODO27" s="877"/>
      <c r="ODP27" s="877"/>
      <c r="ODQ27" s="877"/>
      <c r="ODR27" s="877"/>
      <c r="ODS27" s="877"/>
      <c r="ODT27" s="877"/>
      <c r="ODU27" s="877"/>
      <c r="ODV27" s="877"/>
      <c r="ODW27" s="877"/>
      <c r="ODX27" s="877"/>
      <c r="ODY27" s="877"/>
      <c r="ODZ27" s="877"/>
      <c r="OEA27" s="877"/>
      <c r="OEB27" s="877"/>
      <c r="OEC27" s="877"/>
      <c r="OED27" s="877"/>
      <c r="OEE27" s="877"/>
      <c r="OEF27" s="877"/>
      <c r="OEG27" s="877"/>
      <c r="OEH27" s="877"/>
      <c r="OEI27" s="877"/>
      <c r="OEJ27" s="877"/>
      <c r="OEK27" s="877"/>
      <c r="OEL27" s="877"/>
      <c r="OEM27" s="877"/>
      <c r="OEN27" s="877"/>
      <c r="OEO27" s="877"/>
      <c r="OEP27" s="877"/>
      <c r="OEQ27" s="877"/>
      <c r="OER27" s="877"/>
      <c r="OES27" s="877"/>
      <c r="OET27" s="877"/>
      <c r="OEU27" s="877"/>
      <c r="OEV27" s="877"/>
      <c r="OEW27" s="877"/>
      <c r="OEX27" s="877"/>
      <c r="OEY27" s="877"/>
      <c r="OEZ27" s="877"/>
      <c r="OFA27" s="877"/>
      <c r="OFB27" s="877"/>
      <c r="OFC27" s="877"/>
      <c r="OFD27" s="877"/>
      <c r="OFE27" s="877"/>
      <c r="OFF27" s="877"/>
      <c r="OFG27" s="877"/>
      <c r="OFH27" s="877"/>
      <c r="OFI27" s="877"/>
      <c r="OFJ27" s="877"/>
      <c r="OFK27" s="877"/>
      <c r="OFL27" s="877"/>
      <c r="OFM27" s="877"/>
      <c r="OFN27" s="877"/>
      <c r="OFO27" s="877"/>
      <c r="OFP27" s="877"/>
      <c r="OFQ27" s="877"/>
      <c r="OFR27" s="877"/>
      <c r="OFS27" s="877"/>
      <c r="OFT27" s="877"/>
      <c r="OFU27" s="877"/>
      <c r="OFV27" s="877"/>
      <c r="OFW27" s="877"/>
      <c r="OFX27" s="877"/>
      <c r="OFY27" s="877"/>
      <c r="OFZ27" s="877"/>
      <c r="OGA27" s="877"/>
      <c r="OGB27" s="877"/>
      <c r="OGC27" s="877"/>
      <c r="OGD27" s="877"/>
      <c r="OGE27" s="877"/>
      <c r="OGF27" s="877"/>
      <c r="OGG27" s="877"/>
      <c r="OGH27" s="877"/>
      <c r="OGI27" s="877"/>
      <c r="OGJ27" s="877"/>
      <c r="OGK27" s="877"/>
      <c r="OGL27" s="877"/>
      <c r="OGM27" s="877"/>
      <c r="OGN27" s="877"/>
      <c r="OGO27" s="877"/>
      <c r="OGP27" s="877"/>
      <c r="OGQ27" s="877"/>
      <c r="OGR27" s="877"/>
      <c r="OGS27" s="877"/>
      <c r="OGT27" s="877"/>
      <c r="OGU27" s="877"/>
      <c r="OGV27" s="877"/>
      <c r="OGW27" s="877"/>
      <c r="OGX27" s="877"/>
      <c r="OGY27" s="877"/>
      <c r="OGZ27" s="877"/>
      <c r="OHA27" s="877"/>
      <c r="OHB27" s="877"/>
      <c r="OHC27" s="877"/>
      <c r="OHD27" s="877"/>
      <c r="OHE27" s="877"/>
      <c r="OHF27" s="877"/>
      <c r="OHG27" s="877"/>
      <c r="OHH27" s="877"/>
      <c r="OHI27" s="877"/>
      <c r="OHJ27" s="877"/>
      <c r="OHK27" s="877"/>
      <c r="OHL27" s="877"/>
      <c r="OHM27" s="877"/>
      <c r="OHN27" s="877"/>
      <c r="OHO27" s="877"/>
      <c r="OHP27" s="877"/>
      <c r="OHQ27" s="877"/>
      <c r="OHR27" s="877"/>
      <c r="OHS27" s="877"/>
      <c r="OHT27" s="877"/>
      <c r="OHU27" s="877"/>
      <c r="OHV27" s="877"/>
      <c r="OHW27" s="877"/>
      <c r="OHX27" s="877"/>
      <c r="OHY27" s="877"/>
      <c r="OHZ27" s="877"/>
      <c r="OIA27" s="877"/>
      <c r="OIB27" s="877"/>
      <c r="OIC27" s="877"/>
      <c r="OID27" s="877"/>
      <c r="OIE27" s="877"/>
      <c r="OIF27" s="877"/>
      <c r="OIG27" s="877"/>
      <c r="OIH27" s="877"/>
      <c r="OII27" s="877"/>
      <c r="OIJ27" s="877"/>
      <c r="OIK27" s="877"/>
      <c r="OIL27" s="877"/>
      <c r="OIM27" s="877"/>
      <c r="OIN27" s="877"/>
      <c r="OIO27" s="877"/>
      <c r="OIP27" s="877"/>
      <c r="OIQ27" s="877"/>
      <c r="OIR27" s="877"/>
      <c r="OIS27" s="877"/>
      <c r="OIT27" s="877"/>
      <c r="OIU27" s="877"/>
      <c r="OIV27" s="877"/>
      <c r="OIW27" s="877"/>
      <c r="OIX27" s="877"/>
      <c r="OIY27" s="877"/>
      <c r="OIZ27" s="877"/>
      <c r="OJA27" s="877"/>
      <c r="OJB27" s="877"/>
      <c r="OJC27" s="877"/>
      <c r="OJD27" s="877"/>
      <c r="OJE27" s="877"/>
      <c r="OJF27" s="877"/>
      <c r="OJG27" s="877"/>
      <c r="OJH27" s="877"/>
      <c r="OJI27" s="877"/>
      <c r="OJJ27" s="877"/>
      <c r="OJK27" s="877"/>
      <c r="OJL27" s="877"/>
      <c r="OJM27" s="877"/>
      <c r="OJN27" s="877"/>
      <c r="OJO27" s="877"/>
      <c r="OJP27" s="877"/>
      <c r="OJQ27" s="877"/>
      <c r="OJR27" s="877"/>
      <c r="OJS27" s="877"/>
      <c r="OJT27" s="877"/>
      <c r="OJU27" s="877"/>
      <c r="OJV27" s="877"/>
      <c r="OJW27" s="877"/>
      <c r="OJX27" s="877"/>
      <c r="OJY27" s="877"/>
      <c r="OJZ27" s="877"/>
      <c r="OKA27" s="877"/>
      <c r="OKB27" s="877"/>
      <c r="OKC27" s="877"/>
      <c r="OKD27" s="877"/>
      <c r="OKE27" s="877"/>
      <c r="OKF27" s="877"/>
      <c r="OKG27" s="877"/>
      <c r="OKH27" s="877"/>
      <c r="OKI27" s="877"/>
      <c r="OKJ27" s="877"/>
      <c r="OKK27" s="877"/>
      <c r="OKL27" s="877"/>
      <c r="OKM27" s="877"/>
      <c r="OKN27" s="877"/>
      <c r="OKO27" s="877"/>
      <c r="OKP27" s="877"/>
      <c r="OKQ27" s="877"/>
      <c r="OKR27" s="877"/>
      <c r="OKS27" s="877"/>
      <c r="OKT27" s="877"/>
      <c r="OKU27" s="877"/>
      <c r="OKV27" s="877"/>
      <c r="OKW27" s="877"/>
      <c r="OKX27" s="877"/>
      <c r="OKY27" s="877"/>
      <c r="OKZ27" s="877"/>
      <c r="OLA27" s="877"/>
      <c r="OLB27" s="877"/>
      <c r="OLC27" s="877"/>
      <c r="OLD27" s="877"/>
      <c r="OLE27" s="877"/>
      <c r="OLF27" s="877"/>
      <c r="OLG27" s="877"/>
      <c r="OLH27" s="877"/>
      <c r="OLI27" s="877"/>
      <c r="OLJ27" s="877"/>
      <c r="OLK27" s="877"/>
      <c r="OLL27" s="877"/>
      <c r="OLM27" s="877"/>
      <c r="OLN27" s="877"/>
      <c r="OLO27" s="877"/>
      <c r="OLP27" s="877"/>
      <c r="OLQ27" s="877"/>
      <c r="OLR27" s="877"/>
      <c r="OLS27" s="877"/>
      <c r="OLT27" s="877"/>
      <c r="OLU27" s="877"/>
      <c r="OLV27" s="877"/>
      <c r="OLW27" s="877"/>
      <c r="OLX27" s="877"/>
      <c r="OLY27" s="877"/>
      <c r="OLZ27" s="877"/>
      <c r="OMA27" s="877"/>
      <c r="OMB27" s="877"/>
      <c r="OMC27" s="877"/>
      <c r="OMD27" s="877"/>
      <c r="OME27" s="877"/>
      <c r="OMF27" s="877"/>
      <c r="OMG27" s="877"/>
      <c r="OMH27" s="877"/>
      <c r="OMI27" s="877"/>
      <c r="OMJ27" s="877"/>
      <c r="OMK27" s="877"/>
      <c r="OML27" s="877"/>
      <c r="OMM27" s="877"/>
      <c r="OMN27" s="877"/>
      <c r="OMO27" s="877"/>
      <c r="OMP27" s="877"/>
      <c r="OMQ27" s="877"/>
      <c r="OMR27" s="877"/>
      <c r="OMS27" s="877"/>
      <c r="OMT27" s="877"/>
      <c r="OMU27" s="877"/>
      <c r="OMV27" s="877"/>
      <c r="OMW27" s="877"/>
      <c r="OMX27" s="877"/>
      <c r="OMY27" s="877"/>
      <c r="OMZ27" s="877"/>
      <c r="ONA27" s="877"/>
      <c r="ONB27" s="877"/>
      <c r="ONC27" s="877"/>
      <c r="OND27" s="877"/>
      <c r="ONE27" s="877"/>
      <c r="ONF27" s="877"/>
      <c r="ONG27" s="877"/>
      <c r="ONH27" s="877"/>
      <c r="ONI27" s="877"/>
      <c r="ONJ27" s="877"/>
      <c r="ONK27" s="877"/>
      <c r="ONL27" s="877"/>
      <c r="ONM27" s="877"/>
      <c r="ONN27" s="877"/>
      <c r="ONO27" s="877"/>
      <c r="ONP27" s="877"/>
      <c r="ONQ27" s="877"/>
      <c r="ONR27" s="877"/>
      <c r="ONS27" s="877"/>
      <c r="ONT27" s="877"/>
      <c r="ONU27" s="877"/>
      <c r="ONV27" s="877"/>
      <c r="ONW27" s="877"/>
      <c r="ONX27" s="877"/>
      <c r="ONY27" s="877"/>
      <c r="ONZ27" s="877"/>
      <c r="OOA27" s="877"/>
      <c r="OOB27" s="877"/>
      <c r="OOC27" s="877"/>
      <c r="OOD27" s="877"/>
      <c r="OOE27" s="877"/>
      <c r="OOF27" s="877"/>
      <c r="OOG27" s="877"/>
      <c r="OOH27" s="877"/>
      <c r="OOI27" s="877"/>
      <c r="OOJ27" s="877"/>
      <c r="OOK27" s="877"/>
      <c r="OOL27" s="877"/>
      <c r="OOM27" s="877"/>
      <c r="OON27" s="877"/>
      <c r="OOO27" s="877"/>
      <c r="OOP27" s="877"/>
      <c r="OOQ27" s="877"/>
      <c r="OOR27" s="877"/>
      <c r="OOS27" s="877"/>
      <c r="OOT27" s="877"/>
      <c r="OOU27" s="877"/>
      <c r="OOV27" s="877"/>
      <c r="OOW27" s="877"/>
      <c r="OOX27" s="877"/>
      <c r="OOY27" s="877"/>
      <c r="OOZ27" s="877"/>
      <c r="OPA27" s="877"/>
      <c r="OPB27" s="877"/>
      <c r="OPC27" s="877"/>
      <c r="OPD27" s="877"/>
      <c r="OPE27" s="877"/>
      <c r="OPF27" s="877"/>
      <c r="OPG27" s="877"/>
      <c r="OPH27" s="877"/>
      <c r="OPI27" s="877"/>
      <c r="OPJ27" s="877"/>
      <c r="OPK27" s="877"/>
      <c r="OPL27" s="877"/>
      <c r="OPM27" s="877"/>
      <c r="OPN27" s="877"/>
      <c r="OPO27" s="877"/>
      <c r="OPP27" s="877"/>
      <c r="OPQ27" s="877"/>
      <c r="OPR27" s="877"/>
      <c r="OPS27" s="877"/>
      <c r="OPT27" s="877"/>
      <c r="OPU27" s="877"/>
      <c r="OPV27" s="877"/>
      <c r="OPW27" s="877"/>
      <c r="OPX27" s="877"/>
      <c r="OPY27" s="877"/>
      <c r="OPZ27" s="877"/>
      <c r="OQA27" s="877"/>
      <c r="OQB27" s="877"/>
      <c r="OQC27" s="877"/>
      <c r="OQD27" s="877"/>
      <c r="OQE27" s="877"/>
      <c r="OQF27" s="877"/>
      <c r="OQG27" s="877"/>
      <c r="OQH27" s="877"/>
      <c r="OQI27" s="877"/>
      <c r="OQJ27" s="877"/>
      <c r="OQK27" s="877"/>
      <c r="OQL27" s="877"/>
      <c r="OQM27" s="877"/>
      <c r="OQN27" s="877"/>
      <c r="OQO27" s="877"/>
      <c r="OQP27" s="877"/>
      <c r="OQQ27" s="877"/>
      <c r="OQR27" s="877"/>
      <c r="OQS27" s="877"/>
      <c r="OQT27" s="877"/>
      <c r="OQU27" s="877"/>
      <c r="OQV27" s="877"/>
      <c r="OQW27" s="877"/>
      <c r="OQX27" s="877"/>
      <c r="OQY27" s="877"/>
      <c r="OQZ27" s="877"/>
      <c r="ORA27" s="877"/>
      <c r="ORB27" s="877"/>
      <c r="ORC27" s="877"/>
      <c r="ORD27" s="877"/>
      <c r="ORE27" s="877"/>
      <c r="ORF27" s="877"/>
      <c r="ORG27" s="877"/>
      <c r="ORH27" s="877"/>
      <c r="ORI27" s="877"/>
      <c r="ORJ27" s="877"/>
      <c r="ORK27" s="877"/>
      <c r="ORL27" s="877"/>
      <c r="ORM27" s="877"/>
      <c r="ORN27" s="877"/>
      <c r="ORO27" s="877"/>
      <c r="ORP27" s="877"/>
      <c r="ORQ27" s="877"/>
      <c r="ORR27" s="877"/>
      <c r="ORS27" s="877"/>
      <c r="ORT27" s="877"/>
      <c r="ORU27" s="877"/>
      <c r="ORV27" s="877"/>
      <c r="ORW27" s="877"/>
      <c r="ORX27" s="877"/>
      <c r="ORY27" s="877"/>
      <c r="ORZ27" s="877"/>
      <c r="OSA27" s="877"/>
      <c r="OSB27" s="877"/>
      <c r="OSC27" s="877"/>
      <c r="OSD27" s="877"/>
      <c r="OSE27" s="877"/>
      <c r="OSF27" s="877"/>
      <c r="OSG27" s="877"/>
      <c r="OSH27" s="877"/>
      <c r="OSI27" s="877"/>
      <c r="OSJ27" s="877"/>
      <c r="OSK27" s="877"/>
      <c r="OSL27" s="877"/>
      <c r="OSM27" s="877"/>
      <c r="OSN27" s="877"/>
      <c r="OSO27" s="877"/>
      <c r="OSP27" s="877"/>
      <c r="OSQ27" s="877"/>
      <c r="OSR27" s="877"/>
      <c r="OSS27" s="877"/>
      <c r="OST27" s="877"/>
      <c r="OSU27" s="877"/>
      <c r="OSV27" s="877"/>
      <c r="OSW27" s="877"/>
      <c r="OSX27" s="877"/>
      <c r="OSY27" s="877"/>
      <c r="OSZ27" s="877"/>
      <c r="OTA27" s="877"/>
      <c r="OTB27" s="877"/>
      <c r="OTC27" s="877"/>
      <c r="OTD27" s="877"/>
      <c r="OTE27" s="877"/>
      <c r="OTF27" s="877"/>
      <c r="OTG27" s="877"/>
      <c r="OTH27" s="877"/>
      <c r="OTI27" s="877"/>
      <c r="OTJ27" s="877"/>
      <c r="OTK27" s="877"/>
      <c r="OTL27" s="877"/>
      <c r="OTM27" s="877"/>
      <c r="OTN27" s="877"/>
      <c r="OTO27" s="877"/>
      <c r="OTP27" s="877"/>
      <c r="OTQ27" s="877"/>
      <c r="OTR27" s="877"/>
      <c r="OTS27" s="877"/>
      <c r="OTT27" s="877"/>
      <c r="OTU27" s="877"/>
      <c r="OTV27" s="877"/>
      <c r="OTW27" s="877"/>
      <c r="OTX27" s="877"/>
      <c r="OTY27" s="877"/>
      <c r="OTZ27" s="877"/>
      <c r="OUA27" s="877"/>
      <c r="OUB27" s="877"/>
      <c r="OUC27" s="877"/>
      <c r="OUD27" s="877"/>
      <c r="OUE27" s="877"/>
      <c r="OUF27" s="877"/>
      <c r="OUG27" s="877"/>
      <c r="OUH27" s="877"/>
      <c r="OUI27" s="877"/>
      <c r="OUJ27" s="877"/>
      <c r="OUK27" s="877"/>
      <c r="OUL27" s="877"/>
      <c r="OUM27" s="877"/>
      <c r="OUN27" s="877"/>
      <c r="OUO27" s="877"/>
      <c r="OUP27" s="877"/>
      <c r="OUQ27" s="877"/>
      <c r="OUR27" s="877"/>
      <c r="OUS27" s="877"/>
      <c r="OUT27" s="877"/>
      <c r="OUU27" s="877"/>
      <c r="OUV27" s="877"/>
      <c r="OUW27" s="877"/>
      <c r="OUX27" s="877"/>
      <c r="OUY27" s="877"/>
      <c r="OUZ27" s="877"/>
      <c r="OVA27" s="877"/>
      <c r="OVB27" s="877"/>
      <c r="OVC27" s="877"/>
      <c r="OVD27" s="877"/>
      <c r="OVE27" s="877"/>
      <c r="OVF27" s="877"/>
      <c r="OVG27" s="877"/>
      <c r="OVH27" s="877"/>
      <c r="OVI27" s="877"/>
      <c r="OVJ27" s="877"/>
      <c r="OVK27" s="877"/>
      <c r="OVL27" s="877"/>
      <c r="OVM27" s="877"/>
      <c r="OVN27" s="877"/>
      <c r="OVO27" s="877"/>
      <c r="OVP27" s="877"/>
      <c r="OVQ27" s="877"/>
      <c r="OVR27" s="877"/>
      <c r="OVS27" s="877"/>
      <c r="OVT27" s="877"/>
      <c r="OVU27" s="877"/>
      <c r="OVV27" s="877"/>
      <c r="OVW27" s="877"/>
      <c r="OVX27" s="877"/>
      <c r="OVY27" s="877"/>
      <c r="OVZ27" s="877"/>
      <c r="OWA27" s="877"/>
      <c r="OWB27" s="877"/>
      <c r="OWC27" s="877"/>
      <c r="OWD27" s="877"/>
      <c r="OWE27" s="877"/>
      <c r="OWF27" s="877"/>
      <c r="OWG27" s="877"/>
      <c r="OWH27" s="877"/>
      <c r="OWI27" s="877"/>
      <c r="OWJ27" s="877"/>
      <c r="OWK27" s="877"/>
      <c r="OWL27" s="877"/>
      <c r="OWM27" s="877"/>
      <c r="OWN27" s="877"/>
      <c r="OWO27" s="877"/>
      <c r="OWP27" s="877"/>
      <c r="OWQ27" s="877"/>
      <c r="OWR27" s="877"/>
      <c r="OWS27" s="877"/>
      <c r="OWT27" s="877"/>
      <c r="OWU27" s="877"/>
      <c r="OWV27" s="877"/>
      <c r="OWW27" s="877"/>
      <c r="OWX27" s="877"/>
      <c r="OWY27" s="877"/>
      <c r="OWZ27" s="877"/>
      <c r="OXA27" s="877"/>
      <c r="OXB27" s="877"/>
      <c r="OXC27" s="877"/>
      <c r="OXD27" s="877"/>
      <c r="OXE27" s="877"/>
      <c r="OXF27" s="877"/>
      <c r="OXG27" s="877"/>
      <c r="OXH27" s="877"/>
      <c r="OXI27" s="877"/>
      <c r="OXJ27" s="877"/>
      <c r="OXK27" s="877"/>
      <c r="OXL27" s="877"/>
      <c r="OXM27" s="877"/>
      <c r="OXN27" s="877"/>
      <c r="OXO27" s="877"/>
      <c r="OXP27" s="877"/>
      <c r="OXQ27" s="877"/>
      <c r="OXR27" s="877"/>
      <c r="OXS27" s="877"/>
      <c r="OXT27" s="877"/>
      <c r="OXU27" s="877"/>
      <c r="OXV27" s="877"/>
      <c r="OXW27" s="877"/>
      <c r="OXX27" s="877"/>
      <c r="OXY27" s="877"/>
      <c r="OXZ27" s="877"/>
      <c r="OYA27" s="877"/>
      <c r="OYB27" s="877"/>
      <c r="OYC27" s="877"/>
      <c r="OYD27" s="877"/>
      <c r="OYE27" s="877"/>
      <c r="OYF27" s="877"/>
      <c r="OYG27" s="877"/>
      <c r="OYH27" s="877"/>
      <c r="OYI27" s="877"/>
      <c r="OYJ27" s="877"/>
      <c r="OYK27" s="877"/>
      <c r="OYL27" s="877"/>
      <c r="OYM27" s="877"/>
      <c r="OYN27" s="877"/>
      <c r="OYO27" s="877"/>
      <c r="OYP27" s="877"/>
      <c r="OYQ27" s="877"/>
      <c r="OYR27" s="877"/>
      <c r="OYS27" s="877"/>
      <c r="OYT27" s="877"/>
      <c r="OYU27" s="877"/>
      <c r="OYV27" s="877"/>
      <c r="OYW27" s="877"/>
      <c r="OYX27" s="877"/>
      <c r="OYY27" s="877"/>
      <c r="OYZ27" s="877"/>
      <c r="OZA27" s="877"/>
      <c r="OZB27" s="877"/>
      <c r="OZC27" s="877"/>
      <c r="OZD27" s="877"/>
      <c r="OZE27" s="877"/>
      <c r="OZF27" s="877"/>
      <c r="OZG27" s="877"/>
      <c r="OZH27" s="877"/>
      <c r="OZI27" s="877"/>
      <c r="OZJ27" s="877"/>
      <c r="OZK27" s="877"/>
      <c r="OZL27" s="877"/>
      <c r="OZM27" s="877"/>
      <c r="OZN27" s="877"/>
      <c r="OZO27" s="877"/>
      <c r="OZP27" s="877"/>
      <c r="OZQ27" s="877"/>
      <c r="OZR27" s="877"/>
      <c r="OZS27" s="877"/>
      <c r="OZT27" s="877"/>
      <c r="OZU27" s="877"/>
      <c r="OZV27" s="877"/>
      <c r="OZW27" s="877"/>
      <c r="OZX27" s="877"/>
      <c r="OZY27" s="877"/>
      <c r="OZZ27" s="877"/>
      <c r="PAA27" s="877"/>
      <c r="PAB27" s="877"/>
      <c r="PAC27" s="877"/>
      <c r="PAD27" s="877"/>
      <c r="PAE27" s="877"/>
      <c r="PAF27" s="877"/>
      <c r="PAG27" s="877"/>
      <c r="PAH27" s="877"/>
      <c r="PAI27" s="877"/>
      <c r="PAJ27" s="877"/>
      <c r="PAK27" s="877"/>
      <c r="PAL27" s="877"/>
      <c r="PAM27" s="877"/>
      <c r="PAN27" s="877"/>
      <c r="PAO27" s="877"/>
      <c r="PAP27" s="877"/>
      <c r="PAQ27" s="877"/>
      <c r="PAR27" s="877"/>
      <c r="PAS27" s="877"/>
      <c r="PAT27" s="877"/>
      <c r="PAU27" s="877"/>
      <c r="PAV27" s="877"/>
      <c r="PAW27" s="877"/>
      <c r="PAX27" s="877"/>
      <c r="PAY27" s="877"/>
      <c r="PAZ27" s="877"/>
      <c r="PBA27" s="877"/>
      <c r="PBB27" s="877"/>
      <c r="PBC27" s="877"/>
      <c r="PBD27" s="877"/>
      <c r="PBE27" s="877"/>
      <c r="PBF27" s="877"/>
      <c r="PBG27" s="877"/>
      <c r="PBH27" s="877"/>
      <c r="PBI27" s="877"/>
      <c r="PBJ27" s="877"/>
      <c r="PBK27" s="877"/>
      <c r="PBL27" s="877"/>
      <c r="PBM27" s="877"/>
      <c r="PBN27" s="877"/>
      <c r="PBO27" s="877"/>
      <c r="PBP27" s="877"/>
      <c r="PBQ27" s="877"/>
      <c r="PBR27" s="877"/>
      <c r="PBS27" s="877"/>
      <c r="PBT27" s="877"/>
      <c r="PBU27" s="877"/>
      <c r="PBV27" s="877"/>
      <c r="PBW27" s="877"/>
      <c r="PBX27" s="877"/>
      <c r="PBY27" s="877"/>
      <c r="PBZ27" s="877"/>
      <c r="PCA27" s="877"/>
      <c r="PCB27" s="877"/>
      <c r="PCC27" s="877"/>
      <c r="PCD27" s="877"/>
      <c r="PCE27" s="877"/>
      <c r="PCF27" s="877"/>
      <c r="PCG27" s="877"/>
      <c r="PCH27" s="877"/>
      <c r="PCI27" s="877"/>
      <c r="PCJ27" s="877"/>
      <c r="PCK27" s="877"/>
      <c r="PCL27" s="877"/>
      <c r="PCM27" s="877"/>
      <c r="PCN27" s="877"/>
      <c r="PCO27" s="877"/>
      <c r="PCP27" s="877"/>
      <c r="PCQ27" s="877"/>
      <c r="PCR27" s="877"/>
      <c r="PCS27" s="877"/>
      <c r="PCT27" s="877"/>
      <c r="PCU27" s="877"/>
      <c r="PCV27" s="877"/>
      <c r="PCW27" s="877"/>
      <c r="PCX27" s="877"/>
      <c r="PCY27" s="877"/>
      <c r="PCZ27" s="877"/>
      <c r="PDA27" s="877"/>
      <c r="PDB27" s="877"/>
      <c r="PDC27" s="877"/>
      <c r="PDD27" s="877"/>
      <c r="PDE27" s="877"/>
      <c r="PDF27" s="877"/>
      <c r="PDG27" s="877"/>
      <c r="PDH27" s="877"/>
      <c r="PDI27" s="877"/>
      <c r="PDJ27" s="877"/>
      <c r="PDK27" s="877"/>
      <c r="PDL27" s="877"/>
      <c r="PDM27" s="877"/>
      <c r="PDN27" s="877"/>
      <c r="PDO27" s="877"/>
      <c r="PDP27" s="877"/>
      <c r="PDQ27" s="877"/>
      <c r="PDR27" s="877"/>
      <c r="PDS27" s="877"/>
      <c r="PDT27" s="877"/>
      <c r="PDU27" s="877"/>
      <c r="PDV27" s="877"/>
      <c r="PDW27" s="877"/>
      <c r="PDX27" s="877"/>
      <c r="PDY27" s="877"/>
      <c r="PDZ27" s="877"/>
      <c r="PEA27" s="877"/>
      <c r="PEB27" s="877"/>
      <c r="PEC27" s="877"/>
      <c r="PED27" s="877"/>
      <c r="PEE27" s="877"/>
      <c r="PEF27" s="877"/>
      <c r="PEG27" s="877"/>
      <c r="PEH27" s="877"/>
      <c r="PEI27" s="877"/>
      <c r="PEJ27" s="877"/>
      <c r="PEK27" s="877"/>
      <c r="PEL27" s="877"/>
      <c r="PEM27" s="877"/>
      <c r="PEN27" s="877"/>
      <c r="PEO27" s="877"/>
      <c r="PEP27" s="877"/>
      <c r="PEQ27" s="877"/>
      <c r="PER27" s="877"/>
      <c r="PES27" s="877"/>
      <c r="PET27" s="877"/>
      <c r="PEU27" s="877"/>
      <c r="PEV27" s="877"/>
      <c r="PEW27" s="877"/>
      <c r="PEX27" s="877"/>
      <c r="PEY27" s="877"/>
      <c r="PEZ27" s="877"/>
      <c r="PFA27" s="877"/>
      <c r="PFB27" s="877"/>
      <c r="PFC27" s="877"/>
      <c r="PFD27" s="877"/>
      <c r="PFE27" s="877"/>
      <c r="PFF27" s="877"/>
      <c r="PFG27" s="877"/>
      <c r="PFH27" s="877"/>
      <c r="PFI27" s="877"/>
      <c r="PFJ27" s="877"/>
      <c r="PFK27" s="877"/>
      <c r="PFL27" s="877"/>
      <c r="PFM27" s="877"/>
      <c r="PFN27" s="877"/>
      <c r="PFO27" s="877"/>
      <c r="PFP27" s="877"/>
      <c r="PFQ27" s="877"/>
      <c r="PFR27" s="877"/>
      <c r="PFS27" s="877"/>
      <c r="PFT27" s="877"/>
      <c r="PFU27" s="877"/>
      <c r="PFV27" s="877"/>
      <c r="PFW27" s="877"/>
      <c r="PFX27" s="877"/>
      <c r="PFY27" s="877"/>
      <c r="PFZ27" s="877"/>
      <c r="PGA27" s="877"/>
      <c r="PGB27" s="877"/>
      <c r="PGC27" s="877"/>
      <c r="PGD27" s="877"/>
      <c r="PGE27" s="877"/>
      <c r="PGF27" s="877"/>
      <c r="PGG27" s="877"/>
      <c r="PGH27" s="877"/>
      <c r="PGI27" s="877"/>
      <c r="PGJ27" s="877"/>
      <c r="PGK27" s="877"/>
      <c r="PGL27" s="877"/>
      <c r="PGM27" s="877"/>
      <c r="PGN27" s="877"/>
      <c r="PGO27" s="877"/>
      <c r="PGP27" s="877"/>
      <c r="PGQ27" s="877"/>
      <c r="PGR27" s="877"/>
      <c r="PGS27" s="877"/>
      <c r="PGT27" s="877"/>
      <c r="PGU27" s="877"/>
      <c r="PGV27" s="877"/>
      <c r="PGW27" s="877"/>
      <c r="PGX27" s="877"/>
      <c r="PGY27" s="877"/>
      <c r="PGZ27" s="877"/>
      <c r="PHA27" s="877"/>
      <c r="PHB27" s="877"/>
      <c r="PHC27" s="877"/>
      <c r="PHD27" s="877"/>
      <c r="PHE27" s="877"/>
      <c r="PHF27" s="877"/>
      <c r="PHG27" s="877"/>
      <c r="PHH27" s="877"/>
      <c r="PHI27" s="877"/>
      <c r="PHJ27" s="877"/>
      <c r="PHK27" s="877"/>
      <c r="PHL27" s="877"/>
      <c r="PHM27" s="877"/>
      <c r="PHN27" s="877"/>
      <c r="PHO27" s="877"/>
      <c r="PHP27" s="877"/>
      <c r="PHQ27" s="877"/>
      <c r="PHR27" s="877"/>
      <c r="PHS27" s="877"/>
      <c r="PHT27" s="877"/>
      <c r="PHU27" s="877"/>
      <c r="PHV27" s="877"/>
      <c r="PHW27" s="877"/>
      <c r="PHX27" s="877"/>
      <c r="PHY27" s="877"/>
      <c r="PHZ27" s="877"/>
      <c r="PIA27" s="877"/>
      <c r="PIB27" s="877"/>
      <c r="PIC27" s="877"/>
      <c r="PID27" s="877"/>
      <c r="PIE27" s="877"/>
      <c r="PIF27" s="877"/>
      <c r="PIG27" s="877"/>
      <c r="PIH27" s="877"/>
      <c r="PII27" s="877"/>
      <c r="PIJ27" s="877"/>
      <c r="PIK27" s="877"/>
      <c r="PIL27" s="877"/>
      <c r="PIM27" s="877"/>
      <c r="PIN27" s="877"/>
      <c r="PIO27" s="877"/>
      <c r="PIP27" s="877"/>
      <c r="PIQ27" s="877"/>
      <c r="PIR27" s="877"/>
      <c r="PIS27" s="877"/>
      <c r="PIT27" s="877"/>
      <c r="PIU27" s="877"/>
      <c r="PIV27" s="877"/>
      <c r="PIW27" s="877"/>
      <c r="PIX27" s="877"/>
      <c r="PIY27" s="877"/>
      <c r="PIZ27" s="877"/>
      <c r="PJA27" s="877"/>
      <c r="PJB27" s="877"/>
      <c r="PJC27" s="877"/>
      <c r="PJD27" s="877"/>
      <c r="PJE27" s="877"/>
      <c r="PJF27" s="877"/>
      <c r="PJG27" s="877"/>
      <c r="PJH27" s="877"/>
      <c r="PJI27" s="877"/>
      <c r="PJJ27" s="877"/>
      <c r="PJK27" s="877"/>
      <c r="PJL27" s="877"/>
      <c r="PJM27" s="877"/>
      <c r="PJN27" s="877"/>
      <c r="PJO27" s="877"/>
      <c r="PJP27" s="877"/>
      <c r="PJQ27" s="877"/>
      <c r="PJR27" s="877"/>
      <c r="PJS27" s="877"/>
      <c r="PJT27" s="877"/>
      <c r="PJU27" s="877"/>
      <c r="PJV27" s="877"/>
      <c r="PJW27" s="877"/>
      <c r="PJX27" s="877"/>
      <c r="PJY27" s="877"/>
      <c r="PJZ27" s="877"/>
      <c r="PKA27" s="877"/>
      <c r="PKB27" s="877"/>
      <c r="PKC27" s="877"/>
      <c r="PKD27" s="877"/>
      <c r="PKE27" s="877"/>
      <c r="PKF27" s="877"/>
      <c r="PKG27" s="877"/>
      <c r="PKH27" s="877"/>
      <c r="PKI27" s="877"/>
      <c r="PKJ27" s="877"/>
      <c r="PKK27" s="877"/>
      <c r="PKL27" s="877"/>
      <c r="PKM27" s="877"/>
      <c r="PKN27" s="877"/>
      <c r="PKO27" s="877"/>
      <c r="PKP27" s="877"/>
      <c r="PKQ27" s="877"/>
      <c r="PKR27" s="877"/>
      <c r="PKS27" s="877"/>
      <c r="PKT27" s="877"/>
      <c r="PKU27" s="877"/>
      <c r="PKV27" s="877"/>
      <c r="PKW27" s="877"/>
      <c r="PKX27" s="877"/>
      <c r="PKY27" s="877"/>
      <c r="PKZ27" s="877"/>
      <c r="PLA27" s="877"/>
      <c r="PLB27" s="877"/>
      <c r="PLC27" s="877"/>
      <c r="PLD27" s="877"/>
      <c r="PLE27" s="877"/>
      <c r="PLF27" s="877"/>
      <c r="PLG27" s="877"/>
      <c r="PLH27" s="877"/>
      <c r="PLI27" s="877"/>
      <c r="PLJ27" s="877"/>
      <c r="PLK27" s="877"/>
      <c r="PLL27" s="877"/>
      <c r="PLM27" s="877"/>
      <c r="PLN27" s="877"/>
      <c r="PLO27" s="877"/>
      <c r="PLP27" s="877"/>
      <c r="PLQ27" s="877"/>
      <c r="PLR27" s="877"/>
      <c r="PLS27" s="877"/>
      <c r="PLT27" s="877"/>
      <c r="PLU27" s="877"/>
      <c r="PLV27" s="877"/>
      <c r="PLW27" s="877"/>
      <c r="PLX27" s="877"/>
      <c r="PLY27" s="877"/>
      <c r="PLZ27" s="877"/>
      <c r="PMA27" s="877"/>
      <c r="PMB27" s="877"/>
      <c r="PMC27" s="877"/>
      <c r="PMD27" s="877"/>
      <c r="PME27" s="877"/>
      <c r="PMF27" s="877"/>
      <c r="PMG27" s="877"/>
      <c r="PMH27" s="877"/>
      <c r="PMI27" s="877"/>
      <c r="PMJ27" s="877"/>
      <c r="PMK27" s="877"/>
      <c r="PML27" s="877"/>
      <c r="PMM27" s="877"/>
      <c r="PMN27" s="877"/>
      <c r="PMO27" s="877"/>
      <c r="PMP27" s="877"/>
      <c r="PMQ27" s="877"/>
      <c r="PMR27" s="877"/>
      <c r="PMS27" s="877"/>
      <c r="PMT27" s="877"/>
      <c r="PMU27" s="877"/>
      <c r="PMV27" s="877"/>
      <c r="PMW27" s="877"/>
      <c r="PMX27" s="877"/>
      <c r="PMY27" s="877"/>
      <c r="PMZ27" s="877"/>
      <c r="PNA27" s="877"/>
      <c r="PNB27" s="877"/>
      <c r="PNC27" s="877"/>
      <c r="PND27" s="877"/>
      <c r="PNE27" s="877"/>
      <c r="PNF27" s="877"/>
      <c r="PNG27" s="877"/>
      <c r="PNH27" s="877"/>
      <c r="PNI27" s="877"/>
      <c r="PNJ27" s="877"/>
      <c r="PNK27" s="877"/>
      <c r="PNL27" s="877"/>
      <c r="PNM27" s="877"/>
      <c r="PNN27" s="877"/>
      <c r="PNO27" s="877"/>
      <c r="PNP27" s="877"/>
      <c r="PNQ27" s="877"/>
      <c r="PNR27" s="877"/>
      <c r="PNS27" s="877"/>
      <c r="PNT27" s="877"/>
      <c r="PNU27" s="877"/>
      <c r="PNV27" s="877"/>
      <c r="PNW27" s="877"/>
      <c r="PNX27" s="877"/>
      <c r="PNY27" s="877"/>
      <c r="PNZ27" s="877"/>
      <c r="POA27" s="877"/>
      <c r="POB27" s="877"/>
      <c r="POC27" s="877"/>
      <c r="POD27" s="877"/>
      <c r="POE27" s="877"/>
      <c r="POF27" s="877"/>
      <c r="POG27" s="877"/>
      <c r="POH27" s="877"/>
      <c r="POI27" s="877"/>
      <c r="POJ27" s="877"/>
      <c r="POK27" s="877"/>
      <c r="POL27" s="877"/>
      <c r="POM27" s="877"/>
      <c r="PON27" s="877"/>
      <c r="POO27" s="877"/>
      <c r="POP27" s="877"/>
      <c r="POQ27" s="877"/>
      <c r="POR27" s="877"/>
      <c r="POS27" s="877"/>
      <c r="POT27" s="877"/>
      <c r="POU27" s="877"/>
      <c r="POV27" s="877"/>
      <c r="POW27" s="877"/>
      <c r="POX27" s="877"/>
      <c r="POY27" s="877"/>
      <c r="POZ27" s="877"/>
      <c r="PPA27" s="877"/>
      <c r="PPB27" s="877"/>
      <c r="PPC27" s="877"/>
      <c r="PPD27" s="877"/>
      <c r="PPE27" s="877"/>
      <c r="PPF27" s="877"/>
      <c r="PPG27" s="877"/>
      <c r="PPH27" s="877"/>
      <c r="PPI27" s="877"/>
      <c r="PPJ27" s="877"/>
      <c r="PPK27" s="877"/>
      <c r="PPL27" s="877"/>
      <c r="PPM27" s="877"/>
      <c r="PPN27" s="877"/>
      <c r="PPO27" s="877"/>
      <c r="PPP27" s="877"/>
      <c r="PPQ27" s="877"/>
      <c r="PPR27" s="877"/>
      <c r="PPS27" s="877"/>
      <c r="PPT27" s="877"/>
      <c r="PPU27" s="877"/>
      <c r="PPV27" s="877"/>
      <c r="PPW27" s="877"/>
      <c r="PPX27" s="877"/>
      <c r="PPY27" s="877"/>
      <c r="PPZ27" s="877"/>
      <c r="PQA27" s="877"/>
      <c r="PQB27" s="877"/>
      <c r="PQC27" s="877"/>
      <c r="PQD27" s="877"/>
      <c r="PQE27" s="877"/>
      <c r="PQF27" s="877"/>
      <c r="PQG27" s="877"/>
      <c r="PQH27" s="877"/>
      <c r="PQI27" s="877"/>
      <c r="PQJ27" s="877"/>
      <c r="PQK27" s="877"/>
      <c r="PQL27" s="877"/>
      <c r="PQM27" s="877"/>
      <c r="PQN27" s="877"/>
      <c r="PQO27" s="877"/>
      <c r="PQP27" s="877"/>
      <c r="PQQ27" s="877"/>
      <c r="PQR27" s="877"/>
      <c r="PQS27" s="877"/>
      <c r="PQT27" s="877"/>
      <c r="PQU27" s="877"/>
      <c r="PQV27" s="877"/>
      <c r="PQW27" s="877"/>
      <c r="PQX27" s="877"/>
      <c r="PQY27" s="877"/>
      <c r="PQZ27" s="877"/>
      <c r="PRA27" s="877"/>
      <c r="PRB27" s="877"/>
      <c r="PRC27" s="877"/>
      <c r="PRD27" s="877"/>
      <c r="PRE27" s="877"/>
      <c r="PRF27" s="877"/>
      <c r="PRG27" s="877"/>
      <c r="PRH27" s="877"/>
      <c r="PRI27" s="877"/>
      <c r="PRJ27" s="877"/>
      <c r="PRK27" s="877"/>
      <c r="PRL27" s="877"/>
      <c r="PRM27" s="877"/>
      <c r="PRN27" s="877"/>
      <c r="PRO27" s="877"/>
      <c r="PRP27" s="877"/>
      <c r="PRQ27" s="877"/>
      <c r="PRR27" s="877"/>
      <c r="PRS27" s="877"/>
      <c r="PRT27" s="877"/>
      <c r="PRU27" s="877"/>
      <c r="PRV27" s="877"/>
      <c r="PRW27" s="877"/>
      <c r="PRX27" s="877"/>
      <c r="PRY27" s="877"/>
      <c r="PRZ27" s="877"/>
      <c r="PSA27" s="877"/>
      <c r="PSB27" s="877"/>
      <c r="PSC27" s="877"/>
      <c r="PSD27" s="877"/>
      <c r="PSE27" s="877"/>
      <c r="PSF27" s="877"/>
      <c r="PSG27" s="877"/>
      <c r="PSH27" s="877"/>
      <c r="PSI27" s="877"/>
      <c r="PSJ27" s="877"/>
      <c r="PSK27" s="877"/>
      <c r="PSL27" s="877"/>
      <c r="PSM27" s="877"/>
      <c r="PSN27" s="877"/>
      <c r="PSO27" s="877"/>
      <c r="PSP27" s="877"/>
      <c r="PSQ27" s="877"/>
      <c r="PSR27" s="877"/>
      <c r="PSS27" s="877"/>
      <c r="PST27" s="877"/>
      <c r="PSU27" s="877"/>
      <c r="PSV27" s="877"/>
      <c r="PSW27" s="877"/>
      <c r="PSX27" s="877"/>
      <c r="PSY27" s="877"/>
      <c r="PSZ27" s="877"/>
      <c r="PTA27" s="877"/>
      <c r="PTB27" s="877"/>
      <c r="PTC27" s="877"/>
      <c r="PTD27" s="877"/>
      <c r="PTE27" s="877"/>
      <c r="PTF27" s="877"/>
      <c r="PTG27" s="877"/>
      <c r="PTH27" s="877"/>
      <c r="PTI27" s="877"/>
      <c r="PTJ27" s="877"/>
      <c r="PTK27" s="877"/>
      <c r="PTL27" s="877"/>
      <c r="PTM27" s="877"/>
      <c r="PTN27" s="877"/>
      <c r="PTO27" s="877"/>
      <c r="PTP27" s="877"/>
      <c r="PTQ27" s="877"/>
      <c r="PTR27" s="877"/>
      <c r="PTS27" s="877"/>
      <c r="PTT27" s="877"/>
      <c r="PTU27" s="877"/>
      <c r="PTV27" s="877"/>
      <c r="PTW27" s="877"/>
      <c r="PTX27" s="877"/>
      <c r="PTY27" s="877"/>
      <c r="PTZ27" s="877"/>
      <c r="PUA27" s="877"/>
      <c r="PUB27" s="877"/>
      <c r="PUC27" s="877"/>
      <c r="PUD27" s="877"/>
      <c r="PUE27" s="877"/>
      <c r="PUF27" s="877"/>
      <c r="PUG27" s="877"/>
      <c r="PUH27" s="877"/>
      <c r="PUI27" s="877"/>
      <c r="PUJ27" s="877"/>
      <c r="PUK27" s="877"/>
      <c r="PUL27" s="877"/>
      <c r="PUM27" s="877"/>
      <c r="PUN27" s="877"/>
      <c r="PUO27" s="877"/>
      <c r="PUP27" s="877"/>
      <c r="PUQ27" s="877"/>
      <c r="PUR27" s="877"/>
      <c r="PUS27" s="877"/>
      <c r="PUT27" s="877"/>
      <c r="PUU27" s="877"/>
      <c r="PUV27" s="877"/>
      <c r="PUW27" s="877"/>
      <c r="PUX27" s="877"/>
      <c r="PUY27" s="877"/>
      <c r="PUZ27" s="877"/>
      <c r="PVA27" s="877"/>
      <c r="PVB27" s="877"/>
      <c r="PVC27" s="877"/>
      <c r="PVD27" s="877"/>
      <c r="PVE27" s="877"/>
      <c r="PVF27" s="877"/>
      <c r="PVG27" s="877"/>
      <c r="PVH27" s="877"/>
      <c r="PVI27" s="877"/>
      <c r="PVJ27" s="877"/>
      <c r="PVK27" s="877"/>
      <c r="PVL27" s="877"/>
      <c r="PVM27" s="877"/>
      <c r="PVN27" s="877"/>
      <c r="PVO27" s="877"/>
      <c r="PVP27" s="877"/>
      <c r="PVQ27" s="877"/>
      <c r="PVR27" s="877"/>
      <c r="PVS27" s="877"/>
      <c r="PVT27" s="877"/>
      <c r="PVU27" s="877"/>
      <c r="PVV27" s="877"/>
      <c r="PVW27" s="877"/>
      <c r="PVX27" s="877"/>
      <c r="PVY27" s="877"/>
      <c r="PVZ27" s="877"/>
      <c r="PWA27" s="877"/>
      <c r="PWB27" s="877"/>
      <c r="PWC27" s="877"/>
      <c r="PWD27" s="877"/>
      <c r="PWE27" s="877"/>
      <c r="PWF27" s="877"/>
      <c r="PWG27" s="877"/>
      <c r="PWH27" s="877"/>
      <c r="PWI27" s="877"/>
      <c r="PWJ27" s="877"/>
      <c r="PWK27" s="877"/>
      <c r="PWL27" s="877"/>
      <c r="PWM27" s="877"/>
      <c r="PWN27" s="877"/>
      <c r="PWO27" s="877"/>
      <c r="PWP27" s="877"/>
      <c r="PWQ27" s="877"/>
      <c r="PWR27" s="877"/>
      <c r="PWS27" s="877"/>
      <c r="PWT27" s="877"/>
      <c r="PWU27" s="877"/>
      <c r="PWV27" s="877"/>
      <c r="PWW27" s="877"/>
      <c r="PWX27" s="877"/>
      <c r="PWY27" s="877"/>
      <c r="PWZ27" s="877"/>
      <c r="PXA27" s="877"/>
      <c r="PXB27" s="877"/>
      <c r="PXC27" s="877"/>
      <c r="PXD27" s="877"/>
      <c r="PXE27" s="877"/>
      <c r="PXF27" s="877"/>
      <c r="PXG27" s="877"/>
      <c r="PXH27" s="877"/>
      <c r="PXI27" s="877"/>
      <c r="PXJ27" s="877"/>
      <c r="PXK27" s="877"/>
      <c r="PXL27" s="877"/>
      <c r="PXM27" s="877"/>
      <c r="PXN27" s="877"/>
      <c r="PXO27" s="877"/>
      <c r="PXP27" s="877"/>
      <c r="PXQ27" s="877"/>
      <c r="PXR27" s="877"/>
      <c r="PXS27" s="877"/>
      <c r="PXT27" s="877"/>
      <c r="PXU27" s="877"/>
      <c r="PXV27" s="877"/>
      <c r="PXW27" s="877"/>
      <c r="PXX27" s="877"/>
      <c r="PXY27" s="877"/>
      <c r="PXZ27" s="877"/>
      <c r="PYA27" s="877"/>
      <c r="PYB27" s="877"/>
      <c r="PYC27" s="877"/>
      <c r="PYD27" s="877"/>
      <c r="PYE27" s="877"/>
      <c r="PYF27" s="877"/>
      <c r="PYG27" s="877"/>
      <c r="PYH27" s="877"/>
      <c r="PYI27" s="877"/>
      <c r="PYJ27" s="877"/>
      <c r="PYK27" s="877"/>
      <c r="PYL27" s="877"/>
      <c r="PYM27" s="877"/>
      <c r="PYN27" s="877"/>
      <c r="PYO27" s="877"/>
      <c r="PYP27" s="877"/>
      <c r="PYQ27" s="877"/>
      <c r="PYR27" s="877"/>
      <c r="PYS27" s="877"/>
      <c r="PYT27" s="877"/>
      <c r="PYU27" s="877"/>
      <c r="PYV27" s="877"/>
      <c r="PYW27" s="877"/>
      <c r="PYX27" s="877"/>
      <c r="PYY27" s="877"/>
      <c r="PYZ27" s="877"/>
      <c r="PZA27" s="877"/>
      <c r="PZB27" s="877"/>
      <c r="PZC27" s="877"/>
      <c r="PZD27" s="877"/>
      <c r="PZE27" s="877"/>
      <c r="PZF27" s="877"/>
      <c r="PZG27" s="877"/>
      <c r="PZH27" s="877"/>
      <c r="PZI27" s="877"/>
      <c r="PZJ27" s="877"/>
      <c r="PZK27" s="877"/>
      <c r="PZL27" s="877"/>
      <c r="PZM27" s="877"/>
      <c r="PZN27" s="877"/>
      <c r="PZO27" s="877"/>
      <c r="PZP27" s="877"/>
      <c r="PZQ27" s="877"/>
      <c r="PZR27" s="877"/>
      <c r="PZS27" s="877"/>
      <c r="PZT27" s="877"/>
      <c r="PZU27" s="877"/>
      <c r="PZV27" s="877"/>
      <c r="PZW27" s="877"/>
      <c r="PZX27" s="877"/>
      <c r="PZY27" s="877"/>
      <c r="PZZ27" s="877"/>
      <c r="QAA27" s="877"/>
      <c r="QAB27" s="877"/>
      <c r="QAC27" s="877"/>
      <c r="QAD27" s="877"/>
      <c r="QAE27" s="877"/>
      <c r="QAF27" s="877"/>
      <c r="QAG27" s="877"/>
      <c r="QAH27" s="877"/>
      <c r="QAI27" s="877"/>
      <c r="QAJ27" s="877"/>
      <c r="QAK27" s="877"/>
      <c r="QAL27" s="877"/>
      <c r="QAM27" s="877"/>
      <c r="QAN27" s="877"/>
      <c r="QAO27" s="877"/>
      <c r="QAP27" s="877"/>
      <c r="QAQ27" s="877"/>
      <c r="QAR27" s="877"/>
      <c r="QAS27" s="877"/>
      <c r="QAT27" s="877"/>
      <c r="QAU27" s="877"/>
      <c r="QAV27" s="877"/>
      <c r="QAW27" s="877"/>
      <c r="QAX27" s="877"/>
      <c r="QAY27" s="877"/>
      <c r="QAZ27" s="877"/>
      <c r="QBA27" s="877"/>
      <c r="QBB27" s="877"/>
      <c r="QBC27" s="877"/>
      <c r="QBD27" s="877"/>
      <c r="QBE27" s="877"/>
      <c r="QBF27" s="877"/>
      <c r="QBG27" s="877"/>
      <c r="QBH27" s="877"/>
      <c r="QBI27" s="877"/>
      <c r="QBJ27" s="877"/>
      <c r="QBK27" s="877"/>
      <c r="QBL27" s="877"/>
      <c r="QBM27" s="877"/>
      <c r="QBN27" s="877"/>
      <c r="QBO27" s="877"/>
      <c r="QBP27" s="877"/>
      <c r="QBQ27" s="877"/>
      <c r="QBR27" s="877"/>
      <c r="QBS27" s="877"/>
      <c r="QBT27" s="877"/>
      <c r="QBU27" s="877"/>
      <c r="QBV27" s="877"/>
      <c r="QBW27" s="877"/>
      <c r="QBX27" s="877"/>
      <c r="QBY27" s="877"/>
      <c r="QBZ27" s="877"/>
      <c r="QCA27" s="877"/>
      <c r="QCB27" s="877"/>
      <c r="QCC27" s="877"/>
      <c r="QCD27" s="877"/>
      <c r="QCE27" s="877"/>
      <c r="QCF27" s="877"/>
      <c r="QCG27" s="877"/>
      <c r="QCH27" s="877"/>
      <c r="QCI27" s="877"/>
      <c r="QCJ27" s="877"/>
      <c r="QCK27" s="877"/>
      <c r="QCL27" s="877"/>
      <c r="QCM27" s="877"/>
      <c r="QCN27" s="877"/>
      <c r="QCO27" s="877"/>
      <c r="QCP27" s="877"/>
      <c r="QCQ27" s="877"/>
      <c r="QCR27" s="877"/>
      <c r="QCS27" s="877"/>
      <c r="QCT27" s="877"/>
      <c r="QCU27" s="877"/>
      <c r="QCV27" s="877"/>
      <c r="QCW27" s="877"/>
      <c r="QCX27" s="877"/>
      <c r="QCY27" s="877"/>
      <c r="QCZ27" s="877"/>
      <c r="QDA27" s="877"/>
      <c r="QDB27" s="877"/>
      <c r="QDC27" s="877"/>
      <c r="QDD27" s="877"/>
      <c r="QDE27" s="877"/>
      <c r="QDF27" s="877"/>
      <c r="QDG27" s="877"/>
      <c r="QDH27" s="877"/>
      <c r="QDI27" s="877"/>
      <c r="QDJ27" s="877"/>
      <c r="QDK27" s="877"/>
      <c r="QDL27" s="877"/>
      <c r="QDM27" s="877"/>
      <c r="QDN27" s="877"/>
      <c r="QDO27" s="877"/>
      <c r="QDP27" s="877"/>
      <c r="QDQ27" s="877"/>
      <c r="QDR27" s="877"/>
      <c r="QDS27" s="877"/>
      <c r="QDT27" s="877"/>
      <c r="QDU27" s="877"/>
      <c r="QDV27" s="877"/>
      <c r="QDW27" s="877"/>
      <c r="QDX27" s="877"/>
      <c r="QDY27" s="877"/>
      <c r="QDZ27" s="877"/>
      <c r="QEA27" s="877"/>
      <c r="QEB27" s="877"/>
      <c r="QEC27" s="877"/>
      <c r="QED27" s="877"/>
      <c r="QEE27" s="877"/>
      <c r="QEF27" s="877"/>
      <c r="QEG27" s="877"/>
      <c r="QEH27" s="877"/>
      <c r="QEI27" s="877"/>
      <c r="QEJ27" s="877"/>
      <c r="QEK27" s="877"/>
      <c r="QEL27" s="877"/>
      <c r="QEM27" s="877"/>
      <c r="QEN27" s="877"/>
      <c r="QEO27" s="877"/>
      <c r="QEP27" s="877"/>
      <c r="QEQ27" s="877"/>
      <c r="QER27" s="877"/>
      <c r="QES27" s="877"/>
      <c r="QET27" s="877"/>
      <c r="QEU27" s="877"/>
      <c r="QEV27" s="877"/>
      <c r="QEW27" s="877"/>
      <c r="QEX27" s="877"/>
      <c r="QEY27" s="877"/>
      <c r="QEZ27" s="877"/>
      <c r="QFA27" s="877"/>
      <c r="QFB27" s="877"/>
      <c r="QFC27" s="877"/>
      <c r="QFD27" s="877"/>
      <c r="QFE27" s="877"/>
      <c r="QFF27" s="877"/>
      <c r="QFG27" s="877"/>
      <c r="QFH27" s="877"/>
      <c r="QFI27" s="877"/>
      <c r="QFJ27" s="877"/>
      <c r="QFK27" s="877"/>
      <c r="QFL27" s="877"/>
      <c r="QFM27" s="877"/>
      <c r="QFN27" s="877"/>
      <c r="QFO27" s="877"/>
      <c r="QFP27" s="877"/>
      <c r="QFQ27" s="877"/>
      <c r="QFR27" s="877"/>
      <c r="QFS27" s="877"/>
      <c r="QFT27" s="877"/>
      <c r="QFU27" s="877"/>
      <c r="QFV27" s="877"/>
      <c r="QFW27" s="877"/>
      <c r="QFX27" s="877"/>
      <c r="QFY27" s="877"/>
      <c r="QFZ27" s="877"/>
      <c r="QGA27" s="877"/>
      <c r="QGB27" s="877"/>
      <c r="QGC27" s="877"/>
      <c r="QGD27" s="877"/>
      <c r="QGE27" s="877"/>
      <c r="QGF27" s="877"/>
      <c r="QGG27" s="877"/>
      <c r="QGH27" s="877"/>
      <c r="QGI27" s="877"/>
      <c r="QGJ27" s="877"/>
      <c r="QGK27" s="877"/>
      <c r="QGL27" s="877"/>
      <c r="QGM27" s="877"/>
      <c r="QGN27" s="877"/>
      <c r="QGO27" s="877"/>
      <c r="QGP27" s="877"/>
      <c r="QGQ27" s="877"/>
      <c r="QGR27" s="877"/>
      <c r="QGS27" s="877"/>
      <c r="QGT27" s="877"/>
      <c r="QGU27" s="877"/>
      <c r="QGV27" s="877"/>
      <c r="QGW27" s="877"/>
      <c r="QGX27" s="877"/>
      <c r="QGY27" s="877"/>
      <c r="QGZ27" s="877"/>
      <c r="QHA27" s="877"/>
      <c r="QHB27" s="877"/>
      <c r="QHC27" s="877"/>
      <c r="QHD27" s="877"/>
      <c r="QHE27" s="877"/>
      <c r="QHF27" s="877"/>
      <c r="QHG27" s="877"/>
      <c r="QHH27" s="877"/>
      <c r="QHI27" s="877"/>
      <c r="QHJ27" s="877"/>
      <c r="QHK27" s="877"/>
      <c r="QHL27" s="877"/>
      <c r="QHM27" s="877"/>
      <c r="QHN27" s="877"/>
      <c r="QHO27" s="877"/>
      <c r="QHP27" s="877"/>
      <c r="QHQ27" s="877"/>
      <c r="QHR27" s="877"/>
      <c r="QHS27" s="877"/>
      <c r="QHT27" s="877"/>
      <c r="QHU27" s="877"/>
      <c r="QHV27" s="877"/>
      <c r="QHW27" s="877"/>
      <c r="QHX27" s="877"/>
      <c r="QHY27" s="877"/>
      <c r="QHZ27" s="877"/>
      <c r="QIA27" s="877"/>
      <c r="QIB27" s="877"/>
      <c r="QIC27" s="877"/>
      <c r="QID27" s="877"/>
      <c r="QIE27" s="877"/>
      <c r="QIF27" s="877"/>
      <c r="QIG27" s="877"/>
      <c r="QIH27" s="877"/>
      <c r="QII27" s="877"/>
      <c r="QIJ27" s="877"/>
      <c r="QIK27" s="877"/>
      <c r="QIL27" s="877"/>
      <c r="QIM27" s="877"/>
      <c r="QIN27" s="877"/>
      <c r="QIO27" s="877"/>
      <c r="QIP27" s="877"/>
      <c r="QIQ27" s="877"/>
      <c r="QIR27" s="877"/>
      <c r="QIS27" s="877"/>
      <c r="QIT27" s="877"/>
      <c r="QIU27" s="877"/>
      <c r="QIV27" s="877"/>
      <c r="QIW27" s="877"/>
      <c r="QIX27" s="877"/>
      <c r="QIY27" s="877"/>
      <c r="QIZ27" s="877"/>
      <c r="QJA27" s="877"/>
      <c r="QJB27" s="877"/>
      <c r="QJC27" s="877"/>
      <c r="QJD27" s="877"/>
      <c r="QJE27" s="877"/>
      <c r="QJF27" s="877"/>
      <c r="QJG27" s="877"/>
      <c r="QJH27" s="877"/>
      <c r="QJI27" s="877"/>
      <c r="QJJ27" s="877"/>
      <c r="QJK27" s="877"/>
      <c r="QJL27" s="877"/>
      <c r="QJM27" s="877"/>
      <c r="QJN27" s="877"/>
      <c r="QJO27" s="877"/>
      <c r="QJP27" s="877"/>
      <c r="QJQ27" s="877"/>
      <c r="QJR27" s="877"/>
      <c r="QJS27" s="877"/>
      <c r="QJT27" s="877"/>
      <c r="QJU27" s="877"/>
      <c r="QJV27" s="877"/>
      <c r="QJW27" s="877"/>
      <c r="QJX27" s="877"/>
      <c r="QJY27" s="877"/>
      <c r="QJZ27" s="877"/>
      <c r="QKA27" s="877"/>
      <c r="QKB27" s="877"/>
      <c r="QKC27" s="877"/>
      <c r="QKD27" s="877"/>
      <c r="QKE27" s="877"/>
      <c r="QKF27" s="877"/>
      <c r="QKG27" s="877"/>
      <c r="QKH27" s="877"/>
      <c r="QKI27" s="877"/>
      <c r="QKJ27" s="877"/>
      <c r="QKK27" s="877"/>
      <c r="QKL27" s="877"/>
      <c r="QKM27" s="877"/>
      <c r="QKN27" s="877"/>
      <c r="QKO27" s="877"/>
      <c r="QKP27" s="877"/>
      <c r="QKQ27" s="877"/>
      <c r="QKR27" s="877"/>
      <c r="QKS27" s="877"/>
      <c r="QKT27" s="877"/>
      <c r="QKU27" s="877"/>
      <c r="QKV27" s="877"/>
      <c r="QKW27" s="877"/>
      <c r="QKX27" s="877"/>
      <c r="QKY27" s="877"/>
      <c r="QKZ27" s="877"/>
      <c r="QLA27" s="877"/>
      <c r="QLB27" s="877"/>
      <c r="QLC27" s="877"/>
      <c r="QLD27" s="877"/>
      <c r="QLE27" s="877"/>
      <c r="QLF27" s="877"/>
      <c r="QLG27" s="877"/>
      <c r="QLH27" s="877"/>
      <c r="QLI27" s="877"/>
      <c r="QLJ27" s="877"/>
      <c r="QLK27" s="877"/>
      <c r="QLL27" s="877"/>
      <c r="QLM27" s="877"/>
      <c r="QLN27" s="877"/>
      <c r="QLO27" s="877"/>
      <c r="QLP27" s="877"/>
      <c r="QLQ27" s="877"/>
      <c r="QLR27" s="877"/>
      <c r="QLS27" s="877"/>
      <c r="QLT27" s="877"/>
      <c r="QLU27" s="877"/>
      <c r="QLV27" s="877"/>
      <c r="QLW27" s="877"/>
      <c r="QLX27" s="877"/>
      <c r="QLY27" s="877"/>
      <c r="QLZ27" s="877"/>
      <c r="QMA27" s="877"/>
      <c r="QMB27" s="877"/>
      <c r="QMC27" s="877"/>
      <c r="QMD27" s="877"/>
      <c r="QME27" s="877"/>
      <c r="QMF27" s="877"/>
      <c r="QMG27" s="877"/>
      <c r="QMH27" s="877"/>
      <c r="QMI27" s="877"/>
      <c r="QMJ27" s="877"/>
      <c r="QMK27" s="877"/>
      <c r="QML27" s="877"/>
      <c r="QMM27" s="877"/>
      <c r="QMN27" s="877"/>
      <c r="QMO27" s="877"/>
      <c r="QMP27" s="877"/>
      <c r="QMQ27" s="877"/>
      <c r="QMR27" s="877"/>
      <c r="QMS27" s="877"/>
      <c r="QMT27" s="877"/>
      <c r="QMU27" s="877"/>
      <c r="QMV27" s="877"/>
      <c r="QMW27" s="877"/>
      <c r="QMX27" s="877"/>
      <c r="QMY27" s="877"/>
      <c r="QMZ27" s="877"/>
      <c r="QNA27" s="877"/>
      <c r="QNB27" s="877"/>
      <c r="QNC27" s="877"/>
      <c r="QND27" s="877"/>
      <c r="QNE27" s="877"/>
      <c r="QNF27" s="877"/>
      <c r="QNG27" s="877"/>
      <c r="QNH27" s="877"/>
      <c r="QNI27" s="877"/>
      <c r="QNJ27" s="877"/>
      <c r="QNK27" s="877"/>
      <c r="QNL27" s="877"/>
      <c r="QNM27" s="877"/>
      <c r="QNN27" s="877"/>
      <c r="QNO27" s="877"/>
      <c r="QNP27" s="877"/>
      <c r="QNQ27" s="877"/>
      <c r="QNR27" s="877"/>
      <c r="QNS27" s="877"/>
      <c r="QNT27" s="877"/>
      <c r="QNU27" s="877"/>
      <c r="QNV27" s="877"/>
      <c r="QNW27" s="877"/>
      <c r="QNX27" s="877"/>
      <c r="QNY27" s="877"/>
      <c r="QNZ27" s="877"/>
      <c r="QOA27" s="877"/>
      <c r="QOB27" s="877"/>
      <c r="QOC27" s="877"/>
      <c r="QOD27" s="877"/>
      <c r="QOE27" s="877"/>
      <c r="QOF27" s="877"/>
      <c r="QOG27" s="877"/>
      <c r="QOH27" s="877"/>
      <c r="QOI27" s="877"/>
      <c r="QOJ27" s="877"/>
      <c r="QOK27" s="877"/>
      <c r="QOL27" s="877"/>
      <c r="QOM27" s="877"/>
      <c r="QON27" s="877"/>
      <c r="QOO27" s="877"/>
      <c r="QOP27" s="877"/>
      <c r="QOQ27" s="877"/>
      <c r="QOR27" s="877"/>
      <c r="QOS27" s="877"/>
      <c r="QOT27" s="877"/>
      <c r="QOU27" s="877"/>
      <c r="QOV27" s="877"/>
      <c r="QOW27" s="877"/>
      <c r="QOX27" s="877"/>
      <c r="QOY27" s="877"/>
      <c r="QOZ27" s="877"/>
      <c r="QPA27" s="877"/>
      <c r="QPB27" s="877"/>
      <c r="QPC27" s="877"/>
      <c r="QPD27" s="877"/>
      <c r="QPE27" s="877"/>
      <c r="QPF27" s="877"/>
      <c r="QPG27" s="877"/>
      <c r="QPH27" s="877"/>
      <c r="QPI27" s="877"/>
      <c r="QPJ27" s="877"/>
      <c r="QPK27" s="877"/>
      <c r="QPL27" s="877"/>
      <c r="QPM27" s="877"/>
      <c r="QPN27" s="877"/>
      <c r="QPO27" s="877"/>
      <c r="QPP27" s="877"/>
      <c r="QPQ27" s="877"/>
      <c r="QPR27" s="877"/>
      <c r="QPS27" s="877"/>
      <c r="QPT27" s="877"/>
      <c r="QPU27" s="877"/>
      <c r="QPV27" s="877"/>
      <c r="QPW27" s="877"/>
      <c r="QPX27" s="877"/>
      <c r="QPY27" s="877"/>
      <c r="QPZ27" s="877"/>
      <c r="QQA27" s="877"/>
      <c r="QQB27" s="877"/>
      <c r="QQC27" s="877"/>
      <c r="QQD27" s="877"/>
      <c r="QQE27" s="877"/>
      <c r="QQF27" s="877"/>
      <c r="QQG27" s="877"/>
      <c r="QQH27" s="877"/>
      <c r="QQI27" s="877"/>
      <c r="QQJ27" s="877"/>
      <c r="QQK27" s="877"/>
      <c r="QQL27" s="877"/>
      <c r="QQM27" s="877"/>
      <c r="QQN27" s="877"/>
      <c r="QQO27" s="877"/>
      <c r="QQP27" s="877"/>
      <c r="QQQ27" s="877"/>
      <c r="QQR27" s="877"/>
      <c r="QQS27" s="877"/>
      <c r="QQT27" s="877"/>
      <c r="QQU27" s="877"/>
      <c r="QQV27" s="877"/>
      <c r="QQW27" s="877"/>
      <c r="QQX27" s="877"/>
      <c r="QQY27" s="877"/>
      <c r="QQZ27" s="877"/>
      <c r="QRA27" s="877"/>
      <c r="QRB27" s="877"/>
      <c r="QRC27" s="877"/>
      <c r="QRD27" s="877"/>
      <c r="QRE27" s="877"/>
      <c r="QRF27" s="877"/>
      <c r="QRG27" s="877"/>
      <c r="QRH27" s="877"/>
      <c r="QRI27" s="877"/>
      <c r="QRJ27" s="877"/>
      <c r="QRK27" s="877"/>
      <c r="QRL27" s="877"/>
      <c r="QRM27" s="877"/>
      <c r="QRN27" s="877"/>
      <c r="QRO27" s="877"/>
      <c r="QRP27" s="877"/>
      <c r="QRQ27" s="877"/>
      <c r="QRR27" s="877"/>
      <c r="QRS27" s="877"/>
      <c r="QRT27" s="877"/>
      <c r="QRU27" s="877"/>
      <c r="QRV27" s="877"/>
      <c r="QRW27" s="877"/>
      <c r="QRX27" s="877"/>
      <c r="QRY27" s="877"/>
      <c r="QRZ27" s="877"/>
      <c r="QSA27" s="877"/>
      <c r="QSB27" s="877"/>
      <c r="QSC27" s="877"/>
      <c r="QSD27" s="877"/>
      <c r="QSE27" s="877"/>
      <c r="QSF27" s="877"/>
      <c r="QSG27" s="877"/>
      <c r="QSH27" s="877"/>
      <c r="QSI27" s="877"/>
      <c r="QSJ27" s="877"/>
      <c r="QSK27" s="877"/>
      <c r="QSL27" s="877"/>
      <c r="QSM27" s="877"/>
      <c r="QSN27" s="877"/>
      <c r="QSO27" s="877"/>
      <c r="QSP27" s="877"/>
      <c r="QSQ27" s="877"/>
      <c r="QSR27" s="877"/>
      <c r="QSS27" s="877"/>
      <c r="QST27" s="877"/>
      <c r="QSU27" s="877"/>
      <c r="QSV27" s="877"/>
      <c r="QSW27" s="877"/>
      <c r="QSX27" s="877"/>
      <c r="QSY27" s="877"/>
      <c r="QSZ27" s="877"/>
      <c r="QTA27" s="877"/>
      <c r="QTB27" s="877"/>
      <c r="QTC27" s="877"/>
      <c r="QTD27" s="877"/>
      <c r="QTE27" s="877"/>
      <c r="QTF27" s="877"/>
      <c r="QTG27" s="877"/>
      <c r="QTH27" s="877"/>
      <c r="QTI27" s="877"/>
      <c r="QTJ27" s="877"/>
      <c r="QTK27" s="877"/>
      <c r="QTL27" s="877"/>
      <c r="QTM27" s="877"/>
      <c r="QTN27" s="877"/>
      <c r="QTO27" s="877"/>
      <c r="QTP27" s="877"/>
      <c r="QTQ27" s="877"/>
      <c r="QTR27" s="877"/>
      <c r="QTS27" s="877"/>
      <c r="QTT27" s="877"/>
      <c r="QTU27" s="877"/>
      <c r="QTV27" s="877"/>
      <c r="QTW27" s="877"/>
      <c r="QTX27" s="877"/>
      <c r="QTY27" s="877"/>
      <c r="QTZ27" s="877"/>
      <c r="QUA27" s="877"/>
      <c r="QUB27" s="877"/>
      <c r="QUC27" s="877"/>
      <c r="QUD27" s="877"/>
      <c r="QUE27" s="877"/>
      <c r="QUF27" s="877"/>
      <c r="QUG27" s="877"/>
      <c r="QUH27" s="877"/>
      <c r="QUI27" s="877"/>
      <c r="QUJ27" s="877"/>
      <c r="QUK27" s="877"/>
      <c r="QUL27" s="877"/>
      <c r="QUM27" s="877"/>
      <c r="QUN27" s="877"/>
      <c r="QUO27" s="877"/>
      <c r="QUP27" s="877"/>
      <c r="QUQ27" s="877"/>
      <c r="QUR27" s="877"/>
      <c r="QUS27" s="877"/>
      <c r="QUT27" s="877"/>
      <c r="QUU27" s="877"/>
      <c r="QUV27" s="877"/>
      <c r="QUW27" s="877"/>
      <c r="QUX27" s="877"/>
      <c r="QUY27" s="877"/>
      <c r="QUZ27" s="877"/>
      <c r="QVA27" s="877"/>
      <c r="QVB27" s="877"/>
      <c r="QVC27" s="877"/>
      <c r="QVD27" s="877"/>
      <c r="QVE27" s="877"/>
      <c r="QVF27" s="877"/>
      <c r="QVG27" s="877"/>
      <c r="QVH27" s="877"/>
      <c r="QVI27" s="877"/>
      <c r="QVJ27" s="877"/>
      <c r="QVK27" s="877"/>
      <c r="QVL27" s="877"/>
      <c r="QVM27" s="877"/>
      <c r="QVN27" s="877"/>
      <c r="QVO27" s="877"/>
      <c r="QVP27" s="877"/>
      <c r="QVQ27" s="877"/>
      <c r="QVR27" s="877"/>
      <c r="QVS27" s="877"/>
      <c r="QVT27" s="877"/>
      <c r="QVU27" s="877"/>
      <c r="QVV27" s="877"/>
      <c r="QVW27" s="877"/>
      <c r="QVX27" s="877"/>
      <c r="QVY27" s="877"/>
      <c r="QVZ27" s="877"/>
      <c r="QWA27" s="877"/>
      <c r="QWB27" s="877"/>
      <c r="QWC27" s="877"/>
      <c r="QWD27" s="877"/>
      <c r="QWE27" s="877"/>
      <c r="QWF27" s="877"/>
      <c r="QWG27" s="877"/>
      <c r="QWH27" s="877"/>
      <c r="QWI27" s="877"/>
      <c r="QWJ27" s="877"/>
      <c r="QWK27" s="877"/>
      <c r="QWL27" s="877"/>
      <c r="QWM27" s="877"/>
      <c r="QWN27" s="877"/>
      <c r="QWO27" s="877"/>
      <c r="QWP27" s="877"/>
      <c r="QWQ27" s="877"/>
      <c r="QWR27" s="877"/>
      <c r="QWS27" s="877"/>
      <c r="QWT27" s="877"/>
      <c r="QWU27" s="877"/>
      <c r="QWV27" s="877"/>
      <c r="QWW27" s="877"/>
      <c r="QWX27" s="877"/>
      <c r="QWY27" s="877"/>
      <c r="QWZ27" s="877"/>
      <c r="QXA27" s="877"/>
      <c r="QXB27" s="877"/>
      <c r="QXC27" s="877"/>
      <c r="QXD27" s="877"/>
      <c r="QXE27" s="877"/>
      <c r="QXF27" s="877"/>
      <c r="QXG27" s="877"/>
      <c r="QXH27" s="877"/>
      <c r="QXI27" s="877"/>
      <c r="QXJ27" s="877"/>
      <c r="QXK27" s="877"/>
      <c r="QXL27" s="877"/>
      <c r="QXM27" s="877"/>
      <c r="QXN27" s="877"/>
      <c r="QXO27" s="877"/>
      <c r="QXP27" s="877"/>
      <c r="QXQ27" s="877"/>
      <c r="QXR27" s="877"/>
      <c r="QXS27" s="877"/>
      <c r="QXT27" s="877"/>
      <c r="QXU27" s="877"/>
      <c r="QXV27" s="877"/>
      <c r="QXW27" s="877"/>
      <c r="QXX27" s="877"/>
      <c r="QXY27" s="877"/>
      <c r="QXZ27" s="877"/>
      <c r="QYA27" s="877"/>
      <c r="QYB27" s="877"/>
      <c r="QYC27" s="877"/>
      <c r="QYD27" s="877"/>
      <c r="QYE27" s="877"/>
      <c r="QYF27" s="877"/>
      <c r="QYG27" s="877"/>
      <c r="QYH27" s="877"/>
      <c r="QYI27" s="877"/>
      <c r="QYJ27" s="877"/>
      <c r="QYK27" s="877"/>
      <c r="QYL27" s="877"/>
      <c r="QYM27" s="877"/>
      <c r="QYN27" s="877"/>
      <c r="QYO27" s="877"/>
      <c r="QYP27" s="877"/>
      <c r="QYQ27" s="877"/>
      <c r="QYR27" s="877"/>
      <c r="QYS27" s="877"/>
      <c r="QYT27" s="877"/>
      <c r="QYU27" s="877"/>
      <c r="QYV27" s="877"/>
      <c r="QYW27" s="877"/>
      <c r="QYX27" s="877"/>
      <c r="QYY27" s="877"/>
      <c r="QYZ27" s="877"/>
      <c r="QZA27" s="877"/>
      <c r="QZB27" s="877"/>
      <c r="QZC27" s="877"/>
      <c r="QZD27" s="877"/>
      <c r="QZE27" s="877"/>
      <c r="QZF27" s="877"/>
      <c r="QZG27" s="877"/>
      <c r="QZH27" s="877"/>
      <c r="QZI27" s="877"/>
      <c r="QZJ27" s="877"/>
      <c r="QZK27" s="877"/>
      <c r="QZL27" s="877"/>
      <c r="QZM27" s="877"/>
      <c r="QZN27" s="877"/>
      <c r="QZO27" s="877"/>
      <c r="QZP27" s="877"/>
      <c r="QZQ27" s="877"/>
      <c r="QZR27" s="877"/>
      <c r="QZS27" s="877"/>
      <c r="QZT27" s="877"/>
      <c r="QZU27" s="877"/>
      <c r="QZV27" s="877"/>
      <c r="QZW27" s="877"/>
      <c r="QZX27" s="877"/>
      <c r="QZY27" s="877"/>
      <c r="QZZ27" s="877"/>
      <c r="RAA27" s="877"/>
      <c r="RAB27" s="877"/>
      <c r="RAC27" s="877"/>
      <c r="RAD27" s="877"/>
      <c r="RAE27" s="877"/>
      <c r="RAF27" s="877"/>
      <c r="RAG27" s="877"/>
      <c r="RAH27" s="877"/>
      <c r="RAI27" s="877"/>
      <c r="RAJ27" s="877"/>
      <c r="RAK27" s="877"/>
      <c r="RAL27" s="877"/>
      <c r="RAM27" s="877"/>
      <c r="RAN27" s="877"/>
      <c r="RAO27" s="877"/>
      <c r="RAP27" s="877"/>
      <c r="RAQ27" s="877"/>
      <c r="RAR27" s="877"/>
      <c r="RAS27" s="877"/>
      <c r="RAT27" s="877"/>
      <c r="RAU27" s="877"/>
      <c r="RAV27" s="877"/>
      <c r="RAW27" s="877"/>
      <c r="RAX27" s="877"/>
      <c r="RAY27" s="877"/>
      <c r="RAZ27" s="877"/>
      <c r="RBA27" s="877"/>
      <c r="RBB27" s="877"/>
      <c r="RBC27" s="877"/>
      <c r="RBD27" s="877"/>
      <c r="RBE27" s="877"/>
      <c r="RBF27" s="877"/>
      <c r="RBG27" s="877"/>
      <c r="RBH27" s="877"/>
      <c r="RBI27" s="877"/>
      <c r="RBJ27" s="877"/>
      <c r="RBK27" s="877"/>
      <c r="RBL27" s="877"/>
      <c r="RBM27" s="877"/>
      <c r="RBN27" s="877"/>
      <c r="RBO27" s="877"/>
      <c r="RBP27" s="877"/>
      <c r="RBQ27" s="877"/>
      <c r="RBR27" s="877"/>
      <c r="RBS27" s="877"/>
      <c r="RBT27" s="877"/>
      <c r="RBU27" s="877"/>
      <c r="RBV27" s="877"/>
      <c r="RBW27" s="877"/>
      <c r="RBX27" s="877"/>
      <c r="RBY27" s="877"/>
      <c r="RBZ27" s="877"/>
      <c r="RCA27" s="877"/>
      <c r="RCB27" s="877"/>
      <c r="RCC27" s="877"/>
      <c r="RCD27" s="877"/>
      <c r="RCE27" s="877"/>
      <c r="RCF27" s="877"/>
      <c r="RCG27" s="877"/>
      <c r="RCH27" s="877"/>
      <c r="RCI27" s="877"/>
      <c r="RCJ27" s="877"/>
      <c r="RCK27" s="877"/>
      <c r="RCL27" s="877"/>
      <c r="RCM27" s="877"/>
      <c r="RCN27" s="877"/>
      <c r="RCO27" s="877"/>
      <c r="RCP27" s="877"/>
      <c r="RCQ27" s="877"/>
      <c r="RCR27" s="877"/>
      <c r="RCS27" s="877"/>
      <c r="RCT27" s="877"/>
      <c r="RCU27" s="877"/>
      <c r="RCV27" s="877"/>
      <c r="RCW27" s="877"/>
      <c r="RCX27" s="877"/>
      <c r="RCY27" s="877"/>
      <c r="RCZ27" s="877"/>
      <c r="RDA27" s="877"/>
      <c r="RDB27" s="877"/>
      <c r="RDC27" s="877"/>
      <c r="RDD27" s="877"/>
      <c r="RDE27" s="877"/>
      <c r="RDF27" s="877"/>
      <c r="RDG27" s="877"/>
      <c r="RDH27" s="877"/>
      <c r="RDI27" s="877"/>
      <c r="RDJ27" s="877"/>
      <c r="RDK27" s="877"/>
      <c r="RDL27" s="877"/>
      <c r="RDM27" s="877"/>
      <c r="RDN27" s="877"/>
      <c r="RDO27" s="877"/>
      <c r="RDP27" s="877"/>
      <c r="RDQ27" s="877"/>
      <c r="RDR27" s="877"/>
      <c r="RDS27" s="877"/>
      <c r="RDT27" s="877"/>
      <c r="RDU27" s="877"/>
      <c r="RDV27" s="877"/>
      <c r="RDW27" s="877"/>
      <c r="RDX27" s="877"/>
      <c r="RDY27" s="877"/>
      <c r="RDZ27" s="877"/>
      <c r="REA27" s="877"/>
      <c r="REB27" s="877"/>
      <c r="REC27" s="877"/>
      <c r="RED27" s="877"/>
      <c r="REE27" s="877"/>
      <c r="REF27" s="877"/>
      <c r="REG27" s="877"/>
      <c r="REH27" s="877"/>
      <c r="REI27" s="877"/>
      <c r="REJ27" s="877"/>
      <c r="REK27" s="877"/>
      <c r="REL27" s="877"/>
      <c r="REM27" s="877"/>
      <c r="REN27" s="877"/>
      <c r="REO27" s="877"/>
      <c r="REP27" s="877"/>
      <c r="REQ27" s="877"/>
      <c r="RER27" s="877"/>
      <c r="RES27" s="877"/>
      <c r="RET27" s="877"/>
      <c r="REU27" s="877"/>
      <c r="REV27" s="877"/>
      <c r="REW27" s="877"/>
      <c r="REX27" s="877"/>
      <c r="REY27" s="877"/>
      <c r="REZ27" s="877"/>
      <c r="RFA27" s="877"/>
      <c r="RFB27" s="877"/>
      <c r="RFC27" s="877"/>
      <c r="RFD27" s="877"/>
      <c r="RFE27" s="877"/>
      <c r="RFF27" s="877"/>
      <c r="RFG27" s="877"/>
      <c r="RFH27" s="877"/>
      <c r="RFI27" s="877"/>
      <c r="RFJ27" s="877"/>
      <c r="RFK27" s="877"/>
      <c r="RFL27" s="877"/>
      <c r="RFM27" s="877"/>
      <c r="RFN27" s="877"/>
      <c r="RFO27" s="877"/>
      <c r="RFP27" s="877"/>
      <c r="RFQ27" s="877"/>
      <c r="RFR27" s="877"/>
      <c r="RFS27" s="877"/>
      <c r="RFT27" s="877"/>
      <c r="RFU27" s="877"/>
      <c r="RFV27" s="877"/>
      <c r="RFW27" s="877"/>
      <c r="RFX27" s="877"/>
      <c r="RFY27" s="877"/>
      <c r="RFZ27" s="877"/>
      <c r="RGA27" s="877"/>
      <c r="RGB27" s="877"/>
      <c r="RGC27" s="877"/>
      <c r="RGD27" s="877"/>
      <c r="RGE27" s="877"/>
      <c r="RGF27" s="877"/>
      <c r="RGG27" s="877"/>
      <c r="RGH27" s="877"/>
      <c r="RGI27" s="877"/>
      <c r="RGJ27" s="877"/>
      <c r="RGK27" s="877"/>
      <c r="RGL27" s="877"/>
      <c r="RGM27" s="877"/>
      <c r="RGN27" s="877"/>
      <c r="RGO27" s="877"/>
      <c r="RGP27" s="877"/>
      <c r="RGQ27" s="877"/>
      <c r="RGR27" s="877"/>
      <c r="RGS27" s="877"/>
      <c r="RGT27" s="877"/>
      <c r="RGU27" s="877"/>
      <c r="RGV27" s="877"/>
      <c r="RGW27" s="877"/>
      <c r="RGX27" s="877"/>
      <c r="RGY27" s="877"/>
      <c r="RGZ27" s="877"/>
      <c r="RHA27" s="877"/>
      <c r="RHB27" s="877"/>
      <c r="RHC27" s="877"/>
      <c r="RHD27" s="877"/>
      <c r="RHE27" s="877"/>
      <c r="RHF27" s="877"/>
      <c r="RHG27" s="877"/>
      <c r="RHH27" s="877"/>
      <c r="RHI27" s="877"/>
      <c r="RHJ27" s="877"/>
      <c r="RHK27" s="877"/>
      <c r="RHL27" s="877"/>
      <c r="RHM27" s="877"/>
      <c r="RHN27" s="877"/>
      <c r="RHO27" s="877"/>
      <c r="RHP27" s="877"/>
      <c r="RHQ27" s="877"/>
      <c r="RHR27" s="877"/>
      <c r="RHS27" s="877"/>
      <c r="RHT27" s="877"/>
      <c r="RHU27" s="877"/>
      <c r="RHV27" s="877"/>
      <c r="RHW27" s="877"/>
      <c r="RHX27" s="877"/>
      <c r="RHY27" s="877"/>
      <c r="RHZ27" s="877"/>
      <c r="RIA27" s="877"/>
      <c r="RIB27" s="877"/>
      <c r="RIC27" s="877"/>
      <c r="RID27" s="877"/>
      <c r="RIE27" s="877"/>
      <c r="RIF27" s="877"/>
      <c r="RIG27" s="877"/>
      <c r="RIH27" s="877"/>
      <c r="RII27" s="877"/>
      <c r="RIJ27" s="877"/>
      <c r="RIK27" s="877"/>
      <c r="RIL27" s="877"/>
      <c r="RIM27" s="877"/>
      <c r="RIN27" s="877"/>
      <c r="RIO27" s="877"/>
      <c r="RIP27" s="877"/>
      <c r="RIQ27" s="877"/>
      <c r="RIR27" s="877"/>
      <c r="RIS27" s="877"/>
      <c r="RIT27" s="877"/>
      <c r="RIU27" s="877"/>
      <c r="RIV27" s="877"/>
      <c r="RIW27" s="877"/>
      <c r="RIX27" s="877"/>
      <c r="RIY27" s="877"/>
      <c r="RIZ27" s="877"/>
      <c r="RJA27" s="877"/>
      <c r="RJB27" s="877"/>
      <c r="RJC27" s="877"/>
      <c r="RJD27" s="877"/>
      <c r="RJE27" s="877"/>
      <c r="RJF27" s="877"/>
      <c r="RJG27" s="877"/>
      <c r="RJH27" s="877"/>
      <c r="RJI27" s="877"/>
      <c r="RJJ27" s="877"/>
      <c r="RJK27" s="877"/>
      <c r="RJL27" s="877"/>
      <c r="RJM27" s="877"/>
      <c r="RJN27" s="877"/>
      <c r="RJO27" s="877"/>
      <c r="RJP27" s="877"/>
      <c r="RJQ27" s="877"/>
      <c r="RJR27" s="877"/>
      <c r="RJS27" s="877"/>
      <c r="RJT27" s="877"/>
      <c r="RJU27" s="877"/>
      <c r="RJV27" s="877"/>
      <c r="RJW27" s="877"/>
      <c r="RJX27" s="877"/>
      <c r="RJY27" s="877"/>
      <c r="RJZ27" s="877"/>
      <c r="RKA27" s="877"/>
      <c r="RKB27" s="877"/>
      <c r="RKC27" s="877"/>
      <c r="RKD27" s="877"/>
      <c r="RKE27" s="877"/>
      <c r="RKF27" s="877"/>
      <c r="RKG27" s="877"/>
      <c r="RKH27" s="877"/>
      <c r="RKI27" s="877"/>
      <c r="RKJ27" s="877"/>
      <c r="RKK27" s="877"/>
      <c r="RKL27" s="877"/>
      <c r="RKM27" s="877"/>
      <c r="RKN27" s="877"/>
      <c r="RKO27" s="877"/>
      <c r="RKP27" s="877"/>
      <c r="RKQ27" s="877"/>
      <c r="RKR27" s="877"/>
      <c r="RKS27" s="877"/>
      <c r="RKT27" s="877"/>
      <c r="RKU27" s="877"/>
      <c r="RKV27" s="877"/>
      <c r="RKW27" s="877"/>
      <c r="RKX27" s="877"/>
      <c r="RKY27" s="877"/>
      <c r="RKZ27" s="877"/>
      <c r="RLA27" s="877"/>
      <c r="RLB27" s="877"/>
      <c r="RLC27" s="877"/>
      <c r="RLD27" s="877"/>
      <c r="RLE27" s="877"/>
      <c r="RLF27" s="877"/>
      <c r="RLG27" s="877"/>
      <c r="RLH27" s="877"/>
      <c r="RLI27" s="877"/>
      <c r="RLJ27" s="877"/>
      <c r="RLK27" s="877"/>
      <c r="RLL27" s="877"/>
      <c r="RLM27" s="877"/>
      <c r="RLN27" s="877"/>
      <c r="RLO27" s="877"/>
      <c r="RLP27" s="877"/>
      <c r="RLQ27" s="877"/>
      <c r="RLR27" s="877"/>
      <c r="RLS27" s="877"/>
      <c r="RLT27" s="877"/>
      <c r="RLU27" s="877"/>
      <c r="RLV27" s="877"/>
      <c r="RLW27" s="877"/>
      <c r="RLX27" s="877"/>
      <c r="RLY27" s="877"/>
      <c r="RLZ27" s="877"/>
      <c r="RMA27" s="877"/>
      <c r="RMB27" s="877"/>
      <c r="RMC27" s="877"/>
      <c r="RMD27" s="877"/>
      <c r="RME27" s="877"/>
      <c r="RMF27" s="877"/>
      <c r="RMG27" s="877"/>
      <c r="RMH27" s="877"/>
      <c r="RMI27" s="877"/>
      <c r="RMJ27" s="877"/>
      <c r="RMK27" s="877"/>
      <c r="RML27" s="877"/>
      <c r="RMM27" s="877"/>
      <c r="RMN27" s="877"/>
      <c r="RMO27" s="877"/>
      <c r="RMP27" s="877"/>
      <c r="RMQ27" s="877"/>
      <c r="RMR27" s="877"/>
      <c r="RMS27" s="877"/>
      <c r="RMT27" s="877"/>
      <c r="RMU27" s="877"/>
      <c r="RMV27" s="877"/>
      <c r="RMW27" s="877"/>
      <c r="RMX27" s="877"/>
      <c r="RMY27" s="877"/>
      <c r="RMZ27" s="877"/>
      <c r="RNA27" s="877"/>
      <c r="RNB27" s="877"/>
      <c r="RNC27" s="877"/>
      <c r="RND27" s="877"/>
      <c r="RNE27" s="877"/>
      <c r="RNF27" s="877"/>
      <c r="RNG27" s="877"/>
      <c r="RNH27" s="877"/>
      <c r="RNI27" s="877"/>
      <c r="RNJ27" s="877"/>
      <c r="RNK27" s="877"/>
      <c r="RNL27" s="877"/>
      <c r="RNM27" s="877"/>
      <c r="RNN27" s="877"/>
      <c r="RNO27" s="877"/>
      <c r="RNP27" s="877"/>
      <c r="RNQ27" s="877"/>
      <c r="RNR27" s="877"/>
      <c r="RNS27" s="877"/>
      <c r="RNT27" s="877"/>
      <c r="RNU27" s="877"/>
      <c r="RNV27" s="877"/>
      <c r="RNW27" s="877"/>
      <c r="RNX27" s="877"/>
      <c r="RNY27" s="877"/>
      <c r="RNZ27" s="877"/>
      <c r="ROA27" s="877"/>
      <c r="ROB27" s="877"/>
      <c r="ROC27" s="877"/>
      <c r="ROD27" s="877"/>
      <c r="ROE27" s="877"/>
      <c r="ROF27" s="877"/>
      <c r="ROG27" s="877"/>
      <c r="ROH27" s="877"/>
      <c r="ROI27" s="877"/>
      <c r="ROJ27" s="877"/>
      <c r="ROK27" s="877"/>
      <c r="ROL27" s="877"/>
      <c r="ROM27" s="877"/>
      <c r="RON27" s="877"/>
      <c r="ROO27" s="877"/>
      <c r="ROP27" s="877"/>
      <c r="ROQ27" s="877"/>
      <c r="ROR27" s="877"/>
      <c r="ROS27" s="877"/>
      <c r="ROT27" s="877"/>
      <c r="ROU27" s="877"/>
      <c r="ROV27" s="877"/>
      <c r="ROW27" s="877"/>
      <c r="ROX27" s="877"/>
      <c r="ROY27" s="877"/>
      <c r="ROZ27" s="877"/>
      <c r="RPA27" s="877"/>
      <c r="RPB27" s="877"/>
      <c r="RPC27" s="877"/>
      <c r="RPD27" s="877"/>
      <c r="RPE27" s="877"/>
      <c r="RPF27" s="877"/>
      <c r="RPG27" s="877"/>
      <c r="RPH27" s="877"/>
      <c r="RPI27" s="877"/>
      <c r="RPJ27" s="877"/>
      <c r="RPK27" s="877"/>
      <c r="RPL27" s="877"/>
      <c r="RPM27" s="877"/>
      <c r="RPN27" s="877"/>
      <c r="RPO27" s="877"/>
      <c r="RPP27" s="877"/>
      <c r="RPQ27" s="877"/>
      <c r="RPR27" s="877"/>
      <c r="RPS27" s="877"/>
      <c r="RPT27" s="877"/>
      <c r="RPU27" s="877"/>
      <c r="RPV27" s="877"/>
      <c r="RPW27" s="877"/>
      <c r="RPX27" s="877"/>
      <c r="RPY27" s="877"/>
      <c r="RPZ27" s="877"/>
      <c r="RQA27" s="877"/>
      <c r="RQB27" s="877"/>
      <c r="RQC27" s="877"/>
      <c r="RQD27" s="877"/>
      <c r="RQE27" s="877"/>
      <c r="RQF27" s="877"/>
      <c r="RQG27" s="877"/>
      <c r="RQH27" s="877"/>
      <c r="RQI27" s="877"/>
      <c r="RQJ27" s="877"/>
      <c r="RQK27" s="877"/>
      <c r="RQL27" s="877"/>
      <c r="RQM27" s="877"/>
      <c r="RQN27" s="877"/>
      <c r="RQO27" s="877"/>
      <c r="RQP27" s="877"/>
      <c r="RQQ27" s="877"/>
      <c r="RQR27" s="877"/>
      <c r="RQS27" s="877"/>
      <c r="RQT27" s="877"/>
      <c r="RQU27" s="877"/>
      <c r="RQV27" s="877"/>
      <c r="RQW27" s="877"/>
      <c r="RQX27" s="877"/>
      <c r="RQY27" s="877"/>
      <c r="RQZ27" s="877"/>
      <c r="RRA27" s="877"/>
      <c r="RRB27" s="877"/>
      <c r="RRC27" s="877"/>
      <c r="RRD27" s="877"/>
      <c r="RRE27" s="877"/>
      <c r="RRF27" s="877"/>
      <c r="RRG27" s="877"/>
      <c r="RRH27" s="877"/>
      <c r="RRI27" s="877"/>
      <c r="RRJ27" s="877"/>
      <c r="RRK27" s="877"/>
      <c r="RRL27" s="877"/>
      <c r="RRM27" s="877"/>
      <c r="RRN27" s="877"/>
      <c r="RRO27" s="877"/>
      <c r="RRP27" s="877"/>
      <c r="RRQ27" s="877"/>
      <c r="RRR27" s="877"/>
      <c r="RRS27" s="877"/>
      <c r="RRT27" s="877"/>
      <c r="RRU27" s="877"/>
      <c r="RRV27" s="877"/>
      <c r="RRW27" s="877"/>
      <c r="RRX27" s="877"/>
      <c r="RRY27" s="877"/>
      <c r="RRZ27" s="877"/>
      <c r="RSA27" s="877"/>
      <c r="RSB27" s="877"/>
      <c r="RSC27" s="877"/>
      <c r="RSD27" s="877"/>
      <c r="RSE27" s="877"/>
      <c r="RSF27" s="877"/>
      <c r="RSG27" s="877"/>
      <c r="RSH27" s="877"/>
      <c r="RSI27" s="877"/>
      <c r="RSJ27" s="877"/>
      <c r="RSK27" s="877"/>
      <c r="RSL27" s="877"/>
      <c r="RSM27" s="877"/>
      <c r="RSN27" s="877"/>
      <c r="RSO27" s="877"/>
      <c r="RSP27" s="877"/>
      <c r="RSQ27" s="877"/>
      <c r="RSR27" s="877"/>
      <c r="RSS27" s="877"/>
      <c r="RST27" s="877"/>
      <c r="RSU27" s="877"/>
      <c r="RSV27" s="877"/>
      <c r="RSW27" s="877"/>
      <c r="RSX27" s="877"/>
      <c r="RSY27" s="877"/>
      <c r="RSZ27" s="877"/>
      <c r="RTA27" s="877"/>
      <c r="RTB27" s="877"/>
      <c r="RTC27" s="877"/>
      <c r="RTD27" s="877"/>
      <c r="RTE27" s="877"/>
      <c r="RTF27" s="877"/>
      <c r="RTG27" s="877"/>
      <c r="RTH27" s="877"/>
      <c r="RTI27" s="877"/>
      <c r="RTJ27" s="877"/>
      <c r="RTK27" s="877"/>
      <c r="RTL27" s="877"/>
      <c r="RTM27" s="877"/>
      <c r="RTN27" s="877"/>
      <c r="RTO27" s="877"/>
      <c r="RTP27" s="877"/>
      <c r="RTQ27" s="877"/>
      <c r="RTR27" s="877"/>
      <c r="RTS27" s="877"/>
      <c r="RTT27" s="877"/>
      <c r="RTU27" s="877"/>
      <c r="RTV27" s="877"/>
      <c r="RTW27" s="877"/>
      <c r="RTX27" s="877"/>
      <c r="RTY27" s="877"/>
      <c r="RTZ27" s="877"/>
      <c r="RUA27" s="877"/>
      <c r="RUB27" s="877"/>
      <c r="RUC27" s="877"/>
      <c r="RUD27" s="877"/>
      <c r="RUE27" s="877"/>
      <c r="RUF27" s="877"/>
      <c r="RUG27" s="877"/>
      <c r="RUH27" s="877"/>
      <c r="RUI27" s="877"/>
      <c r="RUJ27" s="877"/>
      <c r="RUK27" s="877"/>
      <c r="RUL27" s="877"/>
      <c r="RUM27" s="877"/>
      <c r="RUN27" s="877"/>
      <c r="RUO27" s="877"/>
      <c r="RUP27" s="877"/>
      <c r="RUQ27" s="877"/>
      <c r="RUR27" s="877"/>
      <c r="RUS27" s="877"/>
      <c r="RUT27" s="877"/>
      <c r="RUU27" s="877"/>
      <c r="RUV27" s="877"/>
      <c r="RUW27" s="877"/>
      <c r="RUX27" s="877"/>
      <c r="RUY27" s="877"/>
      <c r="RUZ27" s="877"/>
      <c r="RVA27" s="877"/>
      <c r="RVB27" s="877"/>
      <c r="RVC27" s="877"/>
      <c r="RVD27" s="877"/>
      <c r="RVE27" s="877"/>
      <c r="RVF27" s="877"/>
      <c r="RVG27" s="877"/>
      <c r="RVH27" s="877"/>
      <c r="RVI27" s="877"/>
      <c r="RVJ27" s="877"/>
      <c r="RVK27" s="877"/>
      <c r="RVL27" s="877"/>
      <c r="RVM27" s="877"/>
      <c r="RVN27" s="877"/>
      <c r="RVO27" s="877"/>
      <c r="RVP27" s="877"/>
      <c r="RVQ27" s="877"/>
      <c r="RVR27" s="877"/>
      <c r="RVS27" s="877"/>
      <c r="RVT27" s="877"/>
      <c r="RVU27" s="877"/>
      <c r="RVV27" s="877"/>
      <c r="RVW27" s="877"/>
      <c r="RVX27" s="877"/>
      <c r="RVY27" s="877"/>
      <c r="RVZ27" s="877"/>
      <c r="RWA27" s="877"/>
      <c r="RWB27" s="877"/>
      <c r="RWC27" s="877"/>
      <c r="RWD27" s="877"/>
      <c r="RWE27" s="877"/>
      <c r="RWF27" s="877"/>
      <c r="RWG27" s="877"/>
      <c r="RWH27" s="877"/>
      <c r="RWI27" s="877"/>
      <c r="RWJ27" s="877"/>
      <c r="RWK27" s="877"/>
      <c r="RWL27" s="877"/>
      <c r="RWM27" s="877"/>
      <c r="RWN27" s="877"/>
      <c r="RWO27" s="877"/>
      <c r="RWP27" s="877"/>
      <c r="RWQ27" s="877"/>
      <c r="RWR27" s="877"/>
      <c r="RWS27" s="877"/>
      <c r="RWT27" s="877"/>
      <c r="RWU27" s="877"/>
      <c r="RWV27" s="877"/>
      <c r="RWW27" s="877"/>
      <c r="RWX27" s="877"/>
      <c r="RWY27" s="877"/>
      <c r="RWZ27" s="877"/>
      <c r="RXA27" s="877"/>
      <c r="RXB27" s="877"/>
      <c r="RXC27" s="877"/>
      <c r="RXD27" s="877"/>
      <c r="RXE27" s="877"/>
      <c r="RXF27" s="877"/>
      <c r="RXG27" s="877"/>
      <c r="RXH27" s="877"/>
      <c r="RXI27" s="877"/>
      <c r="RXJ27" s="877"/>
      <c r="RXK27" s="877"/>
      <c r="RXL27" s="877"/>
      <c r="RXM27" s="877"/>
      <c r="RXN27" s="877"/>
      <c r="RXO27" s="877"/>
      <c r="RXP27" s="877"/>
      <c r="RXQ27" s="877"/>
      <c r="RXR27" s="877"/>
      <c r="RXS27" s="877"/>
      <c r="RXT27" s="877"/>
      <c r="RXU27" s="877"/>
      <c r="RXV27" s="877"/>
      <c r="RXW27" s="877"/>
      <c r="RXX27" s="877"/>
      <c r="RXY27" s="877"/>
      <c r="RXZ27" s="877"/>
      <c r="RYA27" s="877"/>
      <c r="RYB27" s="877"/>
      <c r="RYC27" s="877"/>
      <c r="RYD27" s="877"/>
      <c r="RYE27" s="877"/>
      <c r="RYF27" s="877"/>
      <c r="RYG27" s="877"/>
      <c r="RYH27" s="877"/>
      <c r="RYI27" s="877"/>
      <c r="RYJ27" s="877"/>
      <c r="RYK27" s="877"/>
      <c r="RYL27" s="877"/>
      <c r="RYM27" s="877"/>
      <c r="RYN27" s="877"/>
      <c r="RYO27" s="877"/>
      <c r="RYP27" s="877"/>
      <c r="RYQ27" s="877"/>
      <c r="RYR27" s="877"/>
      <c r="RYS27" s="877"/>
      <c r="RYT27" s="877"/>
      <c r="RYU27" s="877"/>
      <c r="RYV27" s="877"/>
      <c r="RYW27" s="877"/>
      <c r="RYX27" s="877"/>
      <c r="RYY27" s="877"/>
      <c r="RYZ27" s="877"/>
      <c r="RZA27" s="877"/>
      <c r="RZB27" s="877"/>
      <c r="RZC27" s="877"/>
      <c r="RZD27" s="877"/>
      <c r="RZE27" s="877"/>
      <c r="RZF27" s="877"/>
      <c r="RZG27" s="877"/>
      <c r="RZH27" s="877"/>
      <c r="RZI27" s="877"/>
      <c r="RZJ27" s="877"/>
      <c r="RZK27" s="877"/>
      <c r="RZL27" s="877"/>
      <c r="RZM27" s="877"/>
      <c r="RZN27" s="877"/>
      <c r="RZO27" s="877"/>
      <c r="RZP27" s="877"/>
      <c r="RZQ27" s="877"/>
      <c r="RZR27" s="877"/>
      <c r="RZS27" s="877"/>
      <c r="RZT27" s="877"/>
      <c r="RZU27" s="877"/>
      <c r="RZV27" s="877"/>
      <c r="RZW27" s="877"/>
      <c r="RZX27" s="877"/>
      <c r="RZY27" s="877"/>
      <c r="RZZ27" s="877"/>
      <c r="SAA27" s="877"/>
      <c r="SAB27" s="877"/>
      <c r="SAC27" s="877"/>
      <c r="SAD27" s="877"/>
      <c r="SAE27" s="877"/>
      <c r="SAF27" s="877"/>
      <c r="SAG27" s="877"/>
      <c r="SAH27" s="877"/>
      <c r="SAI27" s="877"/>
      <c r="SAJ27" s="877"/>
      <c r="SAK27" s="877"/>
      <c r="SAL27" s="877"/>
      <c r="SAM27" s="877"/>
      <c r="SAN27" s="877"/>
      <c r="SAO27" s="877"/>
      <c r="SAP27" s="877"/>
      <c r="SAQ27" s="877"/>
      <c r="SAR27" s="877"/>
      <c r="SAS27" s="877"/>
      <c r="SAT27" s="877"/>
      <c r="SAU27" s="877"/>
      <c r="SAV27" s="877"/>
      <c r="SAW27" s="877"/>
      <c r="SAX27" s="877"/>
      <c r="SAY27" s="877"/>
      <c r="SAZ27" s="877"/>
      <c r="SBA27" s="877"/>
      <c r="SBB27" s="877"/>
      <c r="SBC27" s="877"/>
      <c r="SBD27" s="877"/>
      <c r="SBE27" s="877"/>
      <c r="SBF27" s="877"/>
      <c r="SBG27" s="877"/>
      <c r="SBH27" s="877"/>
      <c r="SBI27" s="877"/>
      <c r="SBJ27" s="877"/>
      <c r="SBK27" s="877"/>
      <c r="SBL27" s="877"/>
      <c r="SBM27" s="877"/>
      <c r="SBN27" s="877"/>
      <c r="SBO27" s="877"/>
      <c r="SBP27" s="877"/>
      <c r="SBQ27" s="877"/>
      <c r="SBR27" s="877"/>
      <c r="SBS27" s="877"/>
      <c r="SBT27" s="877"/>
      <c r="SBU27" s="877"/>
      <c r="SBV27" s="877"/>
      <c r="SBW27" s="877"/>
      <c r="SBX27" s="877"/>
      <c r="SBY27" s="877"/>
      <c r="SBZ27" s="877"/>
      <c r="SCA27" s="877"/>
      <c r="SCB27" s="877"/>
      <c r="SCC27" s="877"/>
      <c r="SCD27" s="877"/>
      <c r="SCE27" s="877"/>
      <c r="SCF27" s="877"/>
      <c r="SCG27" s="877"/>
      <c r="SCH27" s="877"/>
      <c r="SCI27" s="877"/>
      <c r="SCJ27" s="877"/>
      <c r="SCK27" s="877"/>
      <c r="SCL27" s="877"/>
      <c r="SCM27" s="877"/>
      <c r="SCN27" s="877"/>
      <c r="SCO27" s="877"/>
      <c r="SCP27" s="877"/>
      <c r="SCQ27" s="877"/>
      <c r="SCR27" s="877"/>
      <c r="SCS27" s="877"/>
      <c r="SCT27" s="877"/>
      <c r="SCU27" s="877"/>
      <c r="SCV27" s="877"/>
      <c r="SCW27" s="877"/>
      <c r="SCX27" s="877"/>
      <c r="SCY27" s="877"/>
      <c r="SCZ27" s="877"/>
      <c r="SDA27" s="877"/>
      <c r="SDB27" s="877"/>
      <c r="SDC27" s="877"/>
      <c r="SDD27" s="877"/>
      <c r="SDE27" s="877"/>
      <c r="SDF27" s="877"/>
      <c r="SDG27" s="877"/>
      <c r="SDH27" s="877"/>
      <c r="SDI27" s="877"/>
      <c r="SDJ27" s="877"/>
      <c r="SDK27" s="877"/>
      <c r="SDL27" s="877"/>
      <c r="SDM27" s="877"/>
      <c r="SDN27" s="877"/>
      <c r="SDO27" s="877"/>
      <c r="SDP27" s="877"/>
      <c r="SDQ27" s="877"/>
      <c r="SDR27" s="877"/>
      <c r="SDS27" s="877"/>
      <c r="SDT27" s="877"/>
      <c r="SDU27" s="877"/>
      <c r="SDV27" s="877"/>
      <c r="SDW27" s="877"/>
      <c r="SDX27" s="877"/>
      <c r="SDY27" s="877"/>
      <c r="SDZ27" s="877"/>
      <c r="SEA27" s="877"/>
      <c r="SEB27" s="877"/>
      <c r="SEC27" s="877"/>
      <c r="SED27" s="877"/>
      <c r="SEE27" s="877"/>
      <c r="SEF27" s="877"/>
      <c r="SEG27" s="877"/>
      <c r="SEH27" s="877"/>
      <c r="SEI27" s="877"/>
      <c r="SEJ27" s="877"/>
      <c r="SEK27" s="877"/>
      <c r="SEL27" s="877"/>
      <c r="SEM27" s="877"/>
      <c r="SEN27" s="877"/>
      <c r="SEO27" s="877"/>
      <c r="SEP27" s="877"/>
      <c r="SEQ27" s="877"/>
      <c r="SER27" s="877"/>
      <c r="SES27" s="877"/>
      <c r="SET27" s="877"/>
      <c r="SEU27" s="877"/>
      <c r="SEV27" s="877"/>
      <c r="SEW27" s="877"/>
      <c r="SEX27" s="877"/>
      <c r="SEY27" s="877"/>
      <c r="SEZ27" s="877"/>
      <c r="SFA27" s="877"/>
      <c r="SFB27" s="877"/>
      <c r="SFC27" s="877"/>
      <c r="SFD27" s="877"/>
      <c r="SFE27" s="877"/>
      <c r="SFF27" s="877"/>
      <c r="SFG27" s="877"/>
      <c r="SFH27" s="877"/>
      <c r="SFI27" s="877"/>
      <c r="SFJ27" s="877"/>
      <c r="SFK27" s="877"/>
      <c r="SFL27" s="877"/>
      <c r="SFM27" s="877"/>
      <c r="SFN27" s="877"/>
      <c r="SFO27" s="877"/>
      <c r="SFP27" s="877"/>
      <c r="SFQ27" s="877"/>
      <c r="SFR27" s="877"/>
      <c r="SFS27" s="877"/>
      <c r="SFT27" s="877"/>
      <c r="SFU27" s="877"/>
      <c r="SFV27" s="877"/>
      <c r="SFW27" s="877"/>
      <c r="SFX27" s="877"/>
      <c r="SFY27" s="877"/>
      <c r="SFZ27" s="877"/>
      <c r="SGA27" s="877"/>
      <c r="SGB27" s="877"/>
      <c r="SGC27" s="877"/>
      <c r="SGD27" s="877"/>
      <c r="SGE27" s="877"/>
      <c r="SGF27" s="877"/>
      <c r="SGG27" s="877"/>
      <c r="SGH27" s="877"/>
      <c r="SGI27" s="877"/>
      <c r="SGJ27" s="877"/>
      <c r="SGK27" s="877"/>
      <c r="SGL27" s="877"/>
      <c r="SGM27" s="877"/>
      <c r="SGN27" s="877"/>
      <c r="SGO27" s="877"/>
      <c r="SGP27" s="877"/>
      <c r="SGQ27" s="877"/>
      <c r="SGR27" s="877"/>
      <c r="SGS27" s="877"/>
      <c r="SGT27" s="877"/>
      <c r="SGU27" s="877"/>
      <c r="SGV27" s="877"/>
      <c r="SGW27" s="877"/>
      <c r="SGX27" s="877"/>
      <c r="SGY27" s="877"/>
      <c r="SGZ27" s="877"/>
      <c r="SHA27" s="877"/>
      <c r="SHB27" s="877"/>
      <c r="SHC27" s="877"/>
      <c r="SHD27" s="877"/>
      <c r="SHE27" s="877"/>
      <c r="SHF27" s="877"/>
      <c r="SHG27" s="877"/>
      <c r="SHH27" s="877"/>
      <c r="SHI27" s="877"/>
      <c r="SHJ27" s="877"/>
      <c r="SHK27" s="877"/>
      <c r="SHL27" s="877"/>
      <c r="SHM27" s="877"/>
      <c r="SHN27" s="877"/>
      <c r="SHO27" s="877"/>
      <c r="SHP27" s="877"/>
      <c r="SHQ27" s="877"/>
      <c r="SHR27" s="877"/>
      <c r="SHS27" s="877"/>
      <c r="SHT27" s="877"/>
      <c r="SHU27" s="877"/>
      <c r="SHV27" s="877"/>
      <c r="SHW27" s="877"/>
      <c r="SHX27" s="877"/>
      <c r="SHY27" s="877"/>
      <c r="SHZ27" s="877"/>
      <c r="SIA27" s="877"/>
      <c r="SIB27" s="877"/>
      <c r="SIC27" s="877"/>
      <c r="SID27" s="877"/>
      <c r="SIE27" s="877"/>
      <c r="SIF27" s="877"/>
      <c r="SIG27" s="877"/>
      <c r="SIH27" s="877"/>
      <c r="SII27" s="877"/>
      <c r="SIJ27" s="877"/>
      <c r="SIK27" s="877"/>
      <c r="SIL27" s="877"/>
      <c r="SIM27" s="877"/>
      <c r="SIN27" s="877"/>
      <c r="SIO27" s="877"/>
      <c r="SIP27" s="877"/>
      <c r="SIQ27" s="877"/>
      <c r="SIR27" s="877"/>
      <c r="SIS27" s="877"/>
      <c r="SIT27" s="877"/>
      <c r="SIU27" s="877"/>
      <c r="SIV27" s="877"/>
      <c r="SIW27" s="877"/>
      <c r="SIX27" s="877"/>
      <c r="SIY27" s="877"/>
      <c r="SIZ27" s="877"/>
      <c r="SJA27" s="877"/>
      <c r="SJB27" s="877"/>
      <c r="SJC27" s="877"/>
      <c r="SJD27" s="877"/>
      <c r="SJE27" s="877"/>
      <c r="SJF27" s="877"/>
      <c r="SJG27" s="877"/>
      <c r="SJH27" s="877"/>
      <c r="SJI27" s="877"/>
      <c r="SJJ27" s="877"/>
      <c r="SJK27" s="877"/>
      <c r="SJL27" s="877"/>
      <c r="SJM27" s="877"/>
      <c r="SJN27" s="877"/>
      <c r="SJO27" s="877"/>
      <c r="SJP27" s="877"/>
      <c r="SJQ27" s="877"/>
      <c r="SJR27" s="877"/>
      <c r="SJS27" s="877"/>
      <c r="SJT27" s="877"/>
      <c r="SJU27" s="877"/>
      <c r="SJV27" s="877"/>
      <c r="SJW27" s="877"/>
      <c r="SJX27" s="877"/>
      <c r="SJY27" s="877"/>
      <c r="SJZ27" s="877"/>
      <c r="SKA27" s="877"/>
      <c r="SKB27" s="877"/>
      <c r="SKC27" s="877"/>
      <c r="SKD27" s="877"/>
      <c r="SKE27" s="877"/>
      <c r="SKF27" s="877"/>
      <c r="SKG27" s="877"/>
      <c r="SKH27" s="877"/>
      <c r="SKI27" s="877"/>
      <c r="SKJ27" s="877"/>
      <c r="SKK27" s="877"/>
      <c r="SKL27" s="877"/>
      <c r="SKM27" s="877"/>
      <c r="SKN27" s="877"/>
      <c r="SKO27" s="877"/>
      <c r="SKP27" s="877"/>
      <c r="SKQ27" s="877"/>
      <c r="SKR27" s="877"/>
      <c r="SKS27" s="877"/>
      <c r="SKT27" s="877"/>
      <c r="SKU27" s="877"/>
      <c r="SKV27" s="877"/>
      <c r="SKW27" s="877"/>
      <c r="SKX27" s="877"/>
      <c r="SKY27" s="877"/>
      <c r="SKZ27" s="877"/>
      <c r="SLA27" s="877"/>
      <c r="SLB27" s="877"/>
      <c r="SLC27" s="877"/>
      <c r="SLD27" s="877"/>
      <c r="SLE27" s="877"/>
      <c r="SLF27" s="877"/>
      <c r="SLG27" s="877"/>
      <c r="SLH27" s="877"/>
      <c r="SLI27" s="877"/>
      <c r="SLJ27" s="877"/>
      <c r="SLK27" s="877"/>
      <c r="SLL27" s="877"/>
      <c r="SLM27" s="877"/>
      <c r="SLN27" s="877"/>
      <c r="SLO27" s="877"/>
      <c r="SLP27" s="877"/>
      <c r="SLQ27" s="877"/>
      <c r="SLR27" s="877"/>
      <c r="SLS27" s="877"/>
      <c r="SLT27" s="877"/>
      <c r="SLU27" s="877"/>
      <c r="SLV27" s="877"/>
      <c r="SLW27" s="877"/>
      <c r="SLX27" s="877"/>
      <c r="SLY27" s="877"/>
      <c r="SLZ27" s="877"/>
      <c r="SMA27" s="877"/>
      <c r="SMB27" s="877"/>
      <c r="SMC27" s="877"/>
      <c r="SMD27" s="877"/>
      <c r="SME27" s="877"/>
      <c r="SMF27" s="877"/>
      <c r="SMG27" s="877"/>
      <c r="SMH27" s="877"/>
      <c r="SMI27" s="877"/>
      <c r="SMJ27" s="877"/>
      <c r="SMK27" s="877"/>
      <c r="SML27" s="877"/>
      <c r="SMM27" s="877"/>
      <c r="SMN27" s="877"/>
      <c r="SMO27" s="877"/>
      <c r="SMP27" s="877"/>
      <c r="SMQ27" s="877"/>
      <c r="SMR27" s="877"/>
      <c r="SMS27" s="877"/>
      <c r="SMT27" s="877"/>
      <c r="SMU27" s="877"/>
      <c r="SMV27" s="877"/>
      <c r="SMW27" s="877"/>
      <c r="SMX27" s="877"/>
      <c r="SMY27" s="877"/>
      <c r="SMZ27" s="877"/>
      <c r="SNA27" s="877"/>
      <c r="SNB27" s="877"/>
      <c r="SNC27" s="877"/>
      <c r="SND27" s="877"/>
      <c r="SNE27" s="877"/>
      <c r="SNF27" s="877"/>
      <c r="SNG27" s="877"/>
      <c r="SNH27" s="877"/>
      <c r="SNI27" s="877"/>
      <c r="SNJ27" s="877"/>
      <c r="SNK27" s="877"/>
      <c r="SNL27" s="877"/>
      <c r="SNM27" s="877"/>
      <c r="SNN27" s="877"/>
      <c r="SNO27" s="877"/>
      <c r="SNP27" s="877"/>
      <c r="SNQ27" s="877"/>
      <c r="SNR27" s="877"/>
      <c r="SNS27" s="877"/>
      <c r="SNT27" s="877"/>
      <c r="SNU27" s="877"/>
      <c r="SNV27" s="877"/>
      <c r="SNW27" s="877"/>
      <c r="SNX27" s="877"/>
      <c r="SNY27" s="877"/>
      <c r="SNZ27" s="877"/>
      <c r="SOA27" s="877"/>
      <c r="SOB27" s="877"/>
      <c r="SOC27" s="877"/>
      <c r="SOD27" s="877"/>
      <c r="SOE27" s="877"/>
      <c r="SOF27" s="877"/>
      <c r="SOG27" s="877"/>
      <c r="SOH27" s="877"/>
      <c r="SOI27" s="877"/>
      <c r="SOJ27" s="877"/>
      <c r="SOK27" s="877"/>
      <c r="SOL27" s="877"/>
      <c r="SOM27" s="877"/>
      <c r="SON27" s="877"/>
      <c r="SOO27" s="877"/>
      <c r="SOP27" s="877"/>
      <c r="SOQ27" s="877"/>
      <c r="SOR27" s="877"/>
      <c r="SOS27" s="877"/>
      <c r="SOT27" s="877"/>
      <c r="SOU27" s="877"/>
      <c r="SOV27" s="877"/>
      <c r="SOW27" s="877"/>
      <c r="SOX27" s="877"/>
      <c r="SOY27" s="877"/>
      <c r="SOZ27" s="877"/>
      <c r="SPA27" s="877"/>
      <c r="SPB27" s="877"/>
      <c r="SPC27" s="877"/>
      <c r="SPD27" s="877"/>
      <c r="SPE27" s="877"/>
      <c r="SPF27" s="877"/>
      <c r="SPG27" s="877"/>
      <c r="SPH27" s="877"/>
      <c r="SPI27" s="877"/>
      <c r="SPJ27" s="877"/>
      <c r="SPK27" s="877"/>
      <c r="SPL27" s="877"/>
      <c r="SPM27" s="877"/>
      <c r="SPN27" s="877"/>
      <c r="SPO27" s="877"/>
      <c r="SPP27" s="877"/>
      <c r="SPQ27" s="877"/>
      <c r="SPR27" s="877"/>
      <c r="SPS27" s="877"/>
      <c r="SPT27" s="877"/>
      <c r="SPU27" s="877"/>
      <c r="SPV27" s="877"/>
      <c r="SPW27" s="877"/>
      <c r="SPX27" s="877"/>
      <c r="SPY27" s="877"/>
      <c r="SPZ27" s="877"/>
      <c r="SQA27" s="877"/>
      <c r="SQB27" s="877"/>
      <c r="SQC27" s="877"/>
      <c r="SQD27" s="877"/>
      <c r="SQE27" s="877"/>
      <c r="SQF27" s="877"/>
      <c r="SQG27" s="877"/>
      <c r="SQH27" s="877"/>
      <c r="SQI27" s="877"/>
      <c r="SQJ27" s="877"/>
      <c r="SQK27" s="877"/>
      <c r="SQL27" s="877"/>
      <c r="SQM27" s="877"/>
      <c r="SQN27" s="877"/>
      <c r="SQO27" s="877"/>
      <c r="SQP27" s="877"/>
      <c r="SQQ27" s="877"/>
      <c r="SQR27" s="877"/>
      <c r="SQS27" s="877"/>
      <c r="SQT27" s="877"/>
      <c r="SQU27" s="877"/>
      <c r="SQV27" s="877"/>
      <c r="SQW27" s="877"/>
      <c r="SQX27" s="877"/>
      <c r="SQY27" s="877"/>
      <c r="SQZ27" s="877"/>
      <c r="SRA27" s="877"/>
      <c r="SRB27" s="877"/>
      <c r="SRC27" s="877"/>
      <c r="SRD27" s="877"/>
      <c r="SRE27" s="877"/>
      <c r="SRF27" s="877"/>
      <c r="SRG27" s="877"/>
      <c r="SRH27" s="877"/>
      <c r="SRI27" s="877"/>
      <c r="SRJ27" s="877"/>
      <c r="SRK27" s="877"/>
      <c r="SRL27" s="877"/>
      <c r="SRM27" s="877"/>
      <c r="SRN27" s="877"/>
      <c r="SRO27" s="877"/>
      <c r="SRP27" s="877"/>
      <c r="SRQ27" s="877"/>
      <c r="SRR27" s="877"/>
      <c r="SRS27" s="877"/>
      <c r="SRT27" s="877"/>
      <c r="SRU27" s="877"/>
      <c r="SRV27" s="877"/>
      <c r="SRW27" s="877"/>
      <c r="SRX27" s="877"/>
      <c r="SRY27" s="877"/>
      <c r="SRZ27" s="877"/>
      <c r="SSA27" s="877"/>
      <c r="SSB27" s="877"/>
      <c r="SSC27" s="877"/>
      <c r="SSD27" s="877"/>
      <c r="SSE27" s="877"/>
      <c r="SSF27" s="877"/>
      <c r="SSG27" s="877"/>
      <c r="SSH27" s="877"/>
      <c r="SSI27" s="877"/>
      <c r="SSJ27" s="877"/>
      <c r="SSK27" s="877"/>
      <c r="SSL27" s="877"/>
      <c r="SSM27" s="877"/>
      <c r="SSN27" s="877"/>
      <c r="SSO27" s="877"/>
      <c r="SSP27" s="877"/>
      <c r="SSQ27" s="877"/>
      <c r="SSR27" s="877"/>
      <c r="SSS27" s="877"/>
      <c r="SST27" s="877"/>
      <c r="SSU27" s="877"/>
      <c r="SSV27" s="877"/>
      <c r="SSW27" s="877"/>
      <c r="SSX27" s="877"/>
      <c r="SSY27" s="877"/>
      <c r="SSZ27" s="877"/>
      <c r="STA27" s="877"/>
      <c r="STB27" s="877"/>
      <c r="STC27" s="877"/>
      <c r="STD27" s="877"/>
      <c r="STE27" s="877"/>
      <c r="STF27" s="877"/>
      <c r="STG27" s="877"/>
      <c r="STH27" s="877"/>
      <c r="STI27" s="877"/>
      <c r="STJ27" s="877"/>
      <c r="STK27" s="877"/>
      <c r="STL27" s="877"/>
      <c r="STM27" s="877"/>
      <c r="STN27" s="877"/>
      <c r="STO27" s="877"/>
      <c r="STP27" s="877"/>
      <c r="STQ27" s="877"/>
      <c r="STR27" s="877"/>
      <c r="STS27" s="877"/>
      <c r="STT27" s="877"/>
      <c r="STU27" s="877"/>
      <c r="STV27" s="877"/>
      <c r="STW27" s="877"/>
      <c r="STX27" s="877"/>
      <c r="STY27" s="877"/>
      <c r="STZ27" s="877"/>
      <c r="SUA27" s="877"/>
      <c r="SUB27" s="877"/>
      <c r="SUC27" s="877"/>
      <c r="SUD27" s="877"/>
      <c r="SUE27" s="877"/>
      <c r="SUF27" s="877"/>
      <c r="SUG27" s="877"/>
      <c r="SUH27" s="877"/>
      <c r="SUI27" s="877"/>
      <c r="SUJ27" s="877"/>
      <c r="SUK27" s="877"/>
      <c r="SUL27" s="877"/>
      <c r="SUM27" s="877"/>
      <c r="SUN27" s="877"/>
      <c r="SUO27" s="877"/>
      <c r="SUP27" s="877"/>
      <c r="SUQ27" s="877"/>
      <c r="SUR27" s="877"/>
      <c r="SUS27" s="877"/>
      <c r="SUT27" s="877"/>
      <c r="SUU27" s="877"/>
      <c r="SUV27" s="877"/>
      <c r="SUW27" s="877"/>
      <c r="SUX27" s="877"/>
      <c r="SUY27" s="877"/>
      <c r="SUZ27" s="877"/>
      <c r="SVA27" s="877"/>
      <c r="SVB27" s="877"/>
      <c r="SVC27" s="877"/>
      <c r="SVD27" s="877"/>
      <c r="SVE27" s="877"/>
      <c r="SVF27" s="877"/>
      <c r="SVG27" s="877"/>
      <c r="SVH27" s="877"/>
      <c r="SVI27" s="877"/>
      <c r="SVJ27" s="877"/>
      <c r="SVK27" s="877"/>
      <c r="SVL27" s="877"/>
      <c r="SVM27" s="877"/>
      <c r="SVN27" s="877"/>
      <c r="SVO27" s="877"/>
      <c r="SVP27" s="877"/>
      <c r="SVQ27" s="877"/>
      <c r="SVR27" s="877"/>
      <c r="SVS27" s="877"/>
      <c r="SVT27" s="877"/>
      <c r="SVU27" s="877"/>
      <c r="SVV27" s="877"/>
      <c r="SVW27" s="877"/>
      <c r="SVX27" s="877"/>
      <c r="SVY27" s="877"/>
      <c r="SVZ27" s="877"/>
      <c r="SWA27" s="877"/>
      <c r="SWB27" s="877"/>
      <c r="SWC27" s="877"/>
      <c r="SWD27" s="877"/>
      <c r="SWE27" s="877"/>
      <c r="SWF27" s="877"/>
      <c r="SWG27" s="877"/>
      <c r="SWH27" s="877"/>
      <c r="SWI27" s="877"/>
      <c r="SWJ27" s="877"/>
      <c r="SWK27" s="877"/>
      <c r="SWL27" s="877"/>
      <c r="SWM27" s="877"/>
      <c r="SWN27" s="877"/>
      <c r="SWO27" s="877"/>
      <c r="SWP27" s="877"/>
      <c r="SWQ27" s="877"/>
      <c r="SWR27" s="877"/>
      <c r="SWS27" s="877"/>
      <c r="SWT27" s="877"/>
      <c r="SWU27" s="877"/>
      <c r="SWV27" s="877"/>
      <c r="SWW27" s="877"/>
      <c r="SWX27" s="877"/>
      <c r="SWY27" s="877"/>
      <c r="SWZ27" s="877"/>
      <c r="SXA27" s="877"/>
      <c r="SXB27" s="877"/>
      <c r="SXC27" s="877"/>
      <c r="SXD27" s="877"/>
      <c r="SXE27" s="877"/>
      <c r="SXF27" s="877"/>
      <c r="SXG27" s="877"/>
      <c r="SXH27" s="877"/>
      <c r="SXI27" s="877"/>
      <c r="SXJ27" s="877"/>
      <c r="SXK27" s="877"/>
      <c r="SXL27" s="877"/>
      <c r="SXM27" s="877"/>
      <c r="SXN27" s="877"/>
      <c r="SXO27" s="877"/>
      <c r="SXP27" s="877"/>
      <c r="SXQ27" s="877"/>
      <c r="SXR27" s="877"/>
      <c r="SXS27" s="877"/>
      <c r="SXT27" s="877"/>
      <c r="SXU27" s="877"/>
      <c r="SXV27" s="877"/>
      <c r="SXW27" s="877"/>
      <c r="SXX27" s="877"/>
      <c r="SXY27" s="877"/>
      <c r="SXZ27" s="877"/>
      <c r="SYA27" s="877"/>
      <c r="SYB27" s="877"/>
      <c r="SYC27" s="877"/>
      <c r="SYD27" s="877"/>
      <c r="SYE27" s="877"/>
      <c r="SYF27" s="877"/>
      <c r="SYG27" s="877"/>
      <c r="SYH27" s="877"/>
      <c r="SYI27" s="877"/>
      <c r="SYJ27" s="877"/>
      <c r="SYK27" s="877"/>
      <c r="SYL27" s="877"/>
      <c r="SYM27" s="877"/>
      <c r="SYN27" s="877"/>
      <c r="SYO27" s="877"/>
      <c r="SYP27" s="877"/>
      <c r="SYQ27" s="877"/>
      <c r="SYR27" s="877"/>
      <c r="SYS27" s="877"/>
      <c r="SYT27" s="877"/>
      <c r="SYU27" s="877"/>
      <c r="SYV27" s="877"/>
      <c r="SYW27" s="877"/>
      <c r="SYX27" s="877"/>
      <c r="SYY27" s="877"/>
      <c r="SYZ27" s="877"/>
      <c r="SZA27" s="877"/>
      <c r="SZB27" s="877"/>
      <c r="SZC27" s="877"/>
      <c r="SZD27" s="877"/>
      <c r="SZE27" s="877"/>
      <c r="SZF27" s="877"/>
      <c r="SZG27" s="877"/>
      <c r="SZH27" s="877"/>
      <c r="SZI27" s="877"/>
      <c r="SZJ27" s="877"/>
      <c r="SZK27" s="877"/>
      <c r="SZL27" s="877"/>
      <c r="SZM27" s="877"/>
      <c r="SZN27" s="877"/>
      <c r="SZO27" s="877"/>
      <c r="SZP27" s="877"/>
      <c r="SZQ27" s="877"/>
      <c r="SZR27" s="877"/>
      <c r="SZS27" s="877"/>
      <c r="SZT27" s="877"/>
      <c r="SZU27" s="877"/>
      <c r="SZV27" s="877"/>
      <c r="SZW27" s="877"/>
      <c r="SZX27" s="877"/>
      <c r="SZY27" s="877"/>
      <c r="SZZ27" s="877"/>
      <c r="TAA27" s="877"/>
      <c r="TAB27" s="877"/>
      <c r="TAC27" s="877"/>
      <c r="TAD27" s="877"/>
      <c r="TAE27" s="877"/>
      <c r="TAF27" s="877"/>
      <c r="TAG27" s="877"/>
      <c r="TAH27" s="877"/>
      <c r="TAI27" s="877"/>
      <c r="TAJ27" s="877"/>
      <c r="TAK27" s="877"/>
      <c r="TAL27" s="877"/>
      <c r="TAM27" s="877"/>
      <c r="TAN27" s="877"/>
      <c r="TAO27" s="877"/>
      <c r="TAP27" s="877"/>
      <c r="TAQ27" s="877"/>
      <c r="TAR27" s="877"/>
      <c r="TAS27" s="877"/>
      <c r="TAT27" s="877"/>
      <c r="TAU27" s="877"/>
      <c r="TAV27" s="877"/>
      <c r="TAW27" s="877"/>
      <c r="TAX27" s="877"/>
      <c r="TAY27" s="877"/>
      <c r="TAZ27" s="877"/>
      <c r="TBA27" s="877"/>
      <c r="TBB27" s="877"/>
      <c r="TBC27" s="877"/>
      <c r="TBD27" s="877"/>
      <c r="TBE27" s="877"/>
      <c r="TBF27" s="877"/>
      <c r="TBG27" s="877"/>
      <c r="TBH27" s="877"/>
      <c r="TBI27" s="877"/>
      <c r="TBJ27" s="877"/>
      <c r="TBK27" s="877"/>
      <c r="TBL27" s="877"/>
      <c r="TBM27" s="877"/>
      <c r="TBN27" s="877"/>
      <c r="TBO27" s="877"/>
      <c r="TBP27" s="877"/>
      <c r="TBQ27" s="877"/>
      <c r="TBR27" s="877"/>
      <c r="TBS27" s="877"/>
      <c r="TBT27" s="877"/>
      <c r="TBU27" s="877"/>
      <c r="TBV27" s="877"/>
      <c r="TBW27" s="877"/>
      <c r="TBX27" s="877"/>
      <c r="TBY27" s="877"/>
      <c r="TBZ27" s="877"/>
      <c r="TCA27" s="877"/>
      <c r="TCB27" s="877"/>
      <c r="TCC27" s="877"/>
      <c r="TCD27" s="877"/>
      <c r="TCE27" s="877"/>
      <c r="TCF27" s="877"/>
      <c r="TCG27" s="877"/>
      <c r="TCH27" s="877"/>
      <c r="TCI27" s="877"/>
      <c r="TCJ27" s="877"/>
      <c r="TCK27" s="877"/>
      <c r="TCL27" s="877"/>
      <c r="TCM27" s="877"/>
      <c r="TCN27" s="877"/>
      <c r="TCO27" s="877"/>
      <c r="TCP27" s="877"/>
      <c r="TCQ27" s="877"/>
      <c r="TCR27" s="877"/>
      <c r="TCS27" s="877"/>
      <c r="TCT27" s="877"/>
      <c r="TCU27" s="877"/>
      <c r="TCV27" s="877"/>
      <c r="TCW27" s="877"/>
      <c r="TCX27" s="877"/>
      <c r="TCY27" s="877"/>
      <c r="TCZ27" s="877"/>
      <c r="TDA27" s="877"/>
      <c r="TDB27" s="877"/>
      <c r="TDC27" s="877"/>
      <c r="TDD27" s="877"/>
      <c r="TDE27" s="877"/>
      <c r="TDF27" s="877"/>
      <c r="TDG27" s="877"/>
      <c r="TDH27" s="877"/>
      <c r="TDI27" s="877"/>
      <c r="TDJ27" s="877"/>
      <c r="TDK27" s="877"/>
      <c r="TDL27" s="877"/>
      <c r="TDM27" s="877"/>
      <c r="TDN27" s="877"/>
      <c r="TDO27" s="877"/>
      <c r="TDP27" s="877"/>
      <c r="TDQ27" s="877"/>
      <c r="TDR27" s="877"/>
      <c r="TDS27" s="877"/>
      <c r="TDT27" s="877"/>
      <c r="TDU27" s="877"/>
      <c r="TDV27" s="877"/>
      <c r="TDW27" s="877"/>
      <c r="TDX27" s="877"/>
      <c r="TDY27" s="877"/>
      <c r="TDZ27" s="877"/>
      <c r="TEA27" s="877"/>
      <c r="TEB27" s="877"/>
      <c r="TEC27" s="877"/>
      <c r="TED27" s="877"/>
      <c r="TEE27" s="877"/>
      <c r="TEF27" s="877"/>
      <c r="TEG27" s="877"/>
      <c r="TEH27" s="877"/>
      <c r="TEI27" s="877"/>
      <c r="TEJ27" s="877"/>
      <c r="TEK27" s="877"/>
      <c r="TEL27" s="877"/>
      <c r="TEM27" s="877"/>
      <c r="TEN27" s="877"/>
      <c r="TEO27" s="877"/>
      <c r="TEP27" s="877"/>
      <c r="TEQ27" s="877"/>
      <c r="TER27" s="877"/>
      <c r="TES27" s="877"/>
      <c r="TET27" s="877"/>
      <c r="TEU27" s="877"/>
      <c r="TEV27" s="877"/>
      <c r="TEW27" s="877"/>
      <c r="TEX27" s="877"/>
      <c r="TEY27" s="877"/>
      <c r="TEZ27" s="877"/>
      <c r="TFA27" s="877"/>
      <c r="TFB27" s="877"/>
      <c r="TFC27" s="877"/>
      <c r="TFD27" s="877"/>
      <c r="TFE27" s="877"/>
      <c r="TFF27" s="877"/>
      <c r="TFG27" s="877"/>
      <c r="TFH27" s="877"/>
      <c r="TFI27" s="877"/>
      <c r="TFJ27" s="877"/>
      <c r="TFK27" s="877"/>
      <c r="TFL27" s="877"/>
      <c r="TFM27" s="877"/>
      <c r="TFN27" s="877"/>
      <c r="TFO27" s="877"/>
      <c r="TFP27" s="877"/>
      <c r="TFQ27" s="877"/>
      <c r="TFR27" s="877"/>
      <c r="TFS27" s="877"/>
      <c r="TFT27" s="877"/>
      <c r="TFU27" s="877"/>
      <c r="TFV27" s="877"/>
      <c r="TFW27" s="877"/>
      <c r="TFX27" s="877"/>
      <c r="TFY27" s="877"/>
      <c r="TFZ27" s="877"/>
      <c r="TGA27" s="877"/>
      <c r="TGB27" s="877"/>
      <c r="TGC27" s="877"/>
      <c r="TGD27" s="877"/>
      <c r="TGE27" s="877"/>
      <c r="TGF27" s="877"/>
      <c r="TGG27" s="877"/>
      <c r="TGH27" s="877"/>
      <c r="TGI27" s="877"/>
      <c r="TGJ27" s="877"/>
      <c r="TGK27" s="877"/>
      <c r="TGL27" s="877"/>
      <c r="TGM27" s="877"/>
      <c r="TGN27" s="877"/>
      <c r="TGO27" s="877"/>
      <c r="TGP27" s="877"/>
      <c r="TGQ27" s="877"/>
      <c r="TGR27" s="877"/>
      <c r="TGS27" s="877"/>
      <c r="TGT27" s="877"/>
      <c r="TGU27" s="877"/>
      <c r="TGV27" s="877"/>
      <c r="TGW27" s="877"/>
      <c r="TGX27" s="877"/>
      <c r="TGY27" s="877"/>
      <c r="TGZ27" s="877"/>
      <c r="THA27" s="877"/>
      <c r="THB27" s="877"/>
      <c r="THC27" s="877"/>
      <c r="THD27" s="877"/>
      <c r="THE27" s="877"/>
      <c r="THF27" s="877"/>
      <c r="THG27" s="877"/>
      <c r="THH27" s="877"/>
      <c r="THI27" s="877"/>
      <c r="THJ27" s="877"/>
      <c r="THK27" s="877"/>
      <c r="THL27" s="877"/>
      <c r="THM27" s="877"/>
      <c r="THN27" s="877"/>
      <c r="THO27" s="877"/>
      <c r="THP27" s="877"/>
      <c r="THQ27" s="877"/>
      <c r="THR27" s="877"/>
      <c r="THS27" s="877"/>
      <c r="THT27" s="877"/>
      <c r="THU27" s="877"/>
      <c r="THV27" s="877"/>
      <c r="THW27" s="877"/>
      <c r="THX27" s="877"/>
      <c r="THY27" s="877"/>
      <c r="THZ27" s="877"/>
      <c r="TIA27" s="877"/>
      <c r="TIB27" s="877"/>
      <c r="TIC27" s="877"/>
      <c r="TID27" s="877"/>
      <c r="TIE27" s="877"/>
      <c r="TIF27" s="877"/>
      <c r="TIG27" s="877"/>
      <c r="TIH27" s="877"/>
      <c r="TII27" s="877"/>
      <c r="TIJ27" s="877"/>
      <c r="TIK27" s="877"/>
      <c r="TIL27" s="877"/>
      <c r="TIM27" s="877"/>
      <c r="TIN27" s="877"/>
      <c r="TIO27" s="877"/>
      <c r="TIP27" s="877"/>
      <c r="TIQ27" s="877"/>
      <c r="TIR27" s="877"/>
      <c r="TIS27" s="877"/>
      <c r="TIT27" s="877"/>
      <c r="TIU27" s="877"/>
      <c r="TIV27" s="877"/>
      <c r="TIW27" s="877"/>
      <c r="TIX27" s="877"/>
      <c r="TIY27" s="877"/>
      <c r="TIZ27" s="877"/>
      <c r="TJA27" s="877"/>
      <c r="TJB27" s="877"/>
      <c r="TJC27" s="877"/>
      <c r="TJD27" s="877"/>
      <c r="TJE27" s="877"/>
      <c r="TJF27" s="877"/>
      <c r="TJG27" s="877"/>
      <c r="TJH27" s="877"/>
      <c r="TJI27" s="877"/>
      <c r="TJJ27" s="877"/>
      <c r="TJK27" s="877"/>
      <c r="TJL27" s="877"/>
      <c r="TJM27" s="877"/>
      <c r="TJN27" s="877"/>
      <c r="TJO27" s="877"/>
      <c r="TJP27" s="877"/>
      <c r="TJQ27" s="877"/>
      <c r="TJR27" s="877"/>
      <c r="TJS27" s="877"/>
      <c r="TJT27" s="877"/>
      <c r="TJU27" s="877"/>
      <c r="TJV27" s="877"/>
      <c r="TJW27" s="877"/>
      <c r="TJX27" s="877"/>
      <c r="TJY27" s="877"/>
      <c r="TJZ27" s="877"/>
      <c r="TKA27" s="877"/>
      <c r="TKB27" s="877"/>
      <c r="TKC27" s="877"/>
      <c r="TKD27" s="877"/>
      <c r="TKE27" s="877"/>
      <c r="TKF27" s="877"/>
      <c r="TKG27" s="877"/>
      <c r="TKH27" s="877"/>
      <c r="TKI27" s="877"/>
      <c r="TKJ27" s="877"/>
      <c r="TKK27" s="877"/>
      <c r="TKL27" s="877"/>
      <c r="TKM27" s="877"/>
      <c r="TKN27" s="877"/>
      <c r="TKO27" s="877"/>
      <c r="TKP27" s="877"/>
      <c r="TKQ27" s="877"/>
      <c r="TKR27" s="877"/>
      <c r="TKS27" s="877"/>
      <c r="TKT27" s="877"/>
      <c r="TKU27" s="877"/>
      <c r="TKV27" s="877"/>
      <c r="TKW27" s="877"/>
      <c r="TKX27" s="877"/>
      <c r="TKY27" s="877"/>
      <c r="TKZ27" s="877"/>
      <c r="TLA27" s="877"/>
      <c r="TLB27" s="877"/>
      <c r="TLC27" s="877"/>
      <c r="TLD27" s="877"/>
      <c r="TLE27" s="877"/>
      <c r="TLF27" s="877"/>
      <c r="TLG27" s="877"/>
      <c r="TLH27" s="877"/>
      <c r="TLI27" s="877"/>
      <c r="TLJ27" s="877"/>
      <c r="TLK27" s="877"/>
      <c r="TLL27" s="877"/>
      <c r="TLM27" s="877"/>
      <c r="TLN27" s="877"/>
      <c r="TLO27" s="877"/>
      <c r="TLP27" s="877"/>
      <c r="TLQ27" s="877"/>
      <c r="TLR27" s="877"/>
      <c r="TLS27" s="877"/>
      <c r="TLT27" s="877"/>
      <c r="TLU27" s="877"/>
      <c r="TLV27" s="877"/>
      <c r="TLW27" s="877"/>
      <c r="TLX27" s="877"/>
      <c r="TLY27" s="877"/>
      <c r="TLZ27" s="877"/>
      <c r="TMA27" s="877"/>
      <c r="TMB27" s="877"/>
      <c r="TMC27" s="877"/>
      <c r="TMD27" s="877"/>
      <c r="TME27" s="877"/>
      <c r="TMF27" s="877"/>
      <c r="TMG27" s="877"/>
      <c r="TMH27" s="877"/>
      <c r="TMI27" s="877"/>
      <c r="TMJ27" s="877"/>
      <c r="TMK27" s="877"/>
      <c r="TML27" s="877"/>
      <c r="TMM27" s="877"/>
      <c r="TMN27" s="877"/>
      <c r="TMO27" s="877"/>
      <c r="TMP27" s="877"/>
      <c r="TMQ27" s="877"/>
      <c r="TMR27" s="877"/>
      <c r="TMS27" s="877"/>
      <c r="TMT27" s="877"/>
      <c r="TMU27" s="877"/>
      <c r="TMV27" s="877"/>
      <c r="TMW27" s="877"/>
      <c r="TMX27" s="877"/>
      <c r="TMY27" s="877"/>
      <c r="TMZ27" s="877"/>
      <c r="TNA27" s="877"/>
      <c r="TNB27" s="877"/>
      <c r="TNC27" s="877"/>
      <c r="TND27" s="877"/>
      <c r="TNE27" s="877"/>
      <c r="TNF27" s="877"/>
      <c r="TNG27" s="877"/>
      <c r="TNH27" s="877"/>
      <c r="TNI27" s="877"/>
      <c r="TNJ27" s="877"/>
      <c r="TNK27" s="877"/>
      <c r="TNL27" s="877"/>
      <c r="TNM27" s="877"/>
      <c r="TNN27" s="877"/>
      <c r="TNO27" s="877"/>
      <c r="TNP27" s="877"/>
      <c r="TNQ27" s="877"/>
      <c r="TNR27" s="877"/>
      <c r="TNS27" s="877"/>
      <c r="TNT27" s="877"/>
      <c r="TNU27" s="877"/>
      <c r="TNV27" s="877"/>
      <c r="TNW27" s="877"/>
      <c r="TNX27" s="877"/>
      <c r="TNY27" s="877"/>
      <c r="TNZ27" s="877"/>
      <c r="TOA27" s="877"/>
      <c r="TOB27" s="877"/>
      <c r="TOC27" s="877"/>
      <c r="TOD27" s="877"/>
      <c r="TOE27" s="877"/>
      <c r="TOF27" s="877"/>
      <c r="TOG27" s="877"/>
      <c r="TOH27" s="877"/>
      <c r="TOI27" s="877"/>
      <c r="TOJ27" s="877"/>
      <c r="TOK27" s="877"/>
      <c r="TOL27" s="877"/>
      <c r="TOM27" s="877"/>
      <c r="TON27" s="877"/>
      <c r="TOO27" s="877"/>
      <c r="TOP27" s="877"/>
      <c r="TOQ27" s="877"/>
      <c r="TOR27" s="877"/>
      <c r="TOS27" s="877"/>
      <c r="TOT27" s="877"/>
      <c r="TOU27" s="877"/>
      <c r="TOV27" s="877"/>
      <c r="TOW27" s="877"/>
      <c r="TOX27" s="877"/>
      <c r="TOY27" s="877"/>
      <c r="TOZ27" s="877"/>
      <c r="TPA27" s="877"/>
      <c r="TPB27" s="877"/>
      <c r="TPC27" s="877"/>
      <c r="TPD27" s="877"/>
      <c r="TPE27" s="877"/>
      <c r="TPF27" s="877"/>
      <c r="TPG27" s="877"/>
      <c r="TPH27" s="877"/>
      <c r="TPI27" s="877"/>
      <c r="TPJ27" s="877"/>
      <c r="TPK27" s="877"/>
      <c r="TPL27" s="877"/>
      <c r="TPM27" s="877"/>
      <c r="TPN27" s="877"/>
      <c r="TPO27" s="877"/>
      <c r="TPP27" s="877"/>
      <c r="TPQ27" s="877"/>
      <c r="TPR27" s="877"/>
      <c r="TPS27" s="877"/>
      <c r="TPT27" s="877"/>
      <c r="TPU27" s="877"/>
      <c r="TPV27" s="877"/>
      <c r="TPW27" s="877"/>
      <c r="TPX27" s="877"/>
      <c r="TPY27" s="877"/>
      <c r="TPZ27" s="877"/>
      <c r="TQA27" s="877"/>
      <c r="TQB27" s="877"/>
      <c r="TQC27" s="877"/>
      <c r="TQD27" s="877"/>
      <c r="TQE27" s="877"/>
      <c r="TQF27" s="877"/>
      <c r="TQG27" s="877"/>
      <c r="TQH27" s="877"/>
      <c r="TQI27" s="877"/>
      <c r="TQJ27" s="877"/>
      <c r="TQK27" s="877"/>
      <c r="TQL27" s="877"/>
      <c r="TQM27" s="877"/>
      <c r="TQN27" s="877"/>
      <c r="TQO27" s="877"/>
      <c r="TQP27" s="877"/>
      <c r="TQQ27" s="877"/>
      <c r="TQR27" s="877"/>
      <c r="TQS27" s="877"/>
      <c r="TQT27" s="877"/>
      <c r="TQU27" s="877"/>
      <c r="TQV27" s="877"/>
      <c r="TQW27" s="877"/>
      <c r="TQX27" s="877"/>
      <c r="TQY27" s="877"/>
      <c r="TQZ27" s="877"/>
      <c r="TRA27" s="877"/>
      <c r="TRB27" s="877"/>
      <c r="TRC27" s="877"/>
      <c r="TRD27" s="877"/>
      <c r="TRE27" s="877"/>
      <c r="TRF27" s="877"/>
      <c r="TRG27" s="877"/>
      <c r="TRH27" s="877"/>
      <c r="TRI27" s="877"/>
      <c r="TRJ27" s="877"/>
      <c r="TRK27" s="877"/>
      <c r="TRL27" s="877"/>
      <c r="TRM27" s="877"/>
      <c r="TRN27" s="877"/>
      <c r="TRO27" s="877"/>
      <c r="TRP27" s="877"/>
      <c r="TRQ27" s="877"/>
      <c r="TRR27" s="877"/>
      <c r="TRS27" s="877"/>
      <c r="TRT27" s="877"/>
      <c r="TRU27" s="877"/>
      <c r="TRV27" s="877"/>
      <c r="TRW27" s="877"/>
      <c r="TRX27" s="877"/>
      <c r="TRY27" s="877"/>
      <c r="TRZ27" s="877"/>
      <c r="TSA27" s="877"/>
      <c r="TSB27" s="877"/>
      <c r="TSC27" s="877"/>
      <c r="TSD27" s="877"/>
      <c r="TSE27" s="877"/>
      <c r="TSF27" s="877"/>
      <c r="TSG27" s="877"/>
      <c r="TSH27" s="877"/>
      <c r="TSI27" s="877"/>
      <c r="TSJ27" s="877"/>
      <c r="TSK27" s="877"/>
      <c r="TSL27" s="877"/>
      <c r="TSM27" s="877"/>
      <c r="TSN27" s="877"/>
      <c r="TSO27" s="877"/>
      <c r="TSP27" s="877"/>
      <c r="TSQ27" s="877"/>
      <c r="TSR27" s="877"/>
      <c r="TSS27" s="877"/>
      <c r="TST27" s="877"/>
      <c r="TSU27" s="877"/>
      <c r="TSV27" s="877"/>
      <c r="TSW27" s="877"/>
      <c r="TSX27" s="877"/>
      <c r="TSY27" s="877"/>
      <c r="TSZ27" s="877"/>
      <c r="TTA27" s="877"/>
      <c r="TTB27" s="877"/>
      <c r="TTC27" s="877"/>
      <c r="TTD27" s="877"/>
      <c r="TTE27" s="877"/>
      <c r="TTF27" s="877"/>
      <c r="TTG27" s="877"/>
      <c r="TTH27" s="877"/>
      <c r="TTI27" s="877"/>
      <c r="TTJ27" s="877"/>
      <c r="TTK27" s="877"/>
      <c r="TTL27" s="877"/>
      <c r="TTM27" s="877"/>
      <c r="TTN27" s="877"/>
      <c r="TTO27" s="877"/>
      <c r="TTP27" s="877"/>
      <c r="TTQ27" s="877"/>
      <c r="TTR27" s="877"/>
      <c r="TTS27" s="877"/>
      <c r="TTT27" s="877"/>
      <c r="TTU27" s="877"/>
      <c r="TTV27" s="877"/>
      <c r="TTW27" s="877"/>
      <c r="TTX27" s="877"/>
      <c r="TTY27" s="877"/>
      <c r="TTZ27" s="877"/>
      <c r="TUA27" s="877"/>
      <c r="TUB27" s="877"/>
      <c r="TUC27" s="877"/>
      <c r="TUD27" s="877"/>
      <c r="TUE27" s="877"/>
      <c r="TUF27" s="877"/>
      <c r="TUG27" s="877"/>
      <c r="TUH27" s="877"/>
      <c r="TUI27" s="877"/>
      <c r="TUJ27" s="877"/>
      <c r="TUK27" s="877"/>
      <c r="TUL27" s="877"/>
      <c r="TUM27" s="877"/>
      <c r="TUN27" s="877"/>
      <c r="TUO27" s="877"/>
      <c r="TUP27" s="877"/>
      <c r="TUQ27" s="877"/>
      <c r="TUR27" s="877"/>
      <c r="TUS27" s="877"/>
      <c r="TUT27" s="877"/>
      <c r="TUU27" s="877"/>
      <c r="TUV27" s="877"/>
      <c r="TUW27" s="877"/>
      <c r="TUX27" s="877"/>
      <c r="TUY27" s="877"/>
      <c r="TUZ27" s="877"/>
      <c r="TVA27" s="877"/>
      <c r="TVB27" s="877"/>
      <c r="TVC27" s="877"/>
      <c r="TVD27" s="877"/>
      <c r="TVE27" s="877"/>
      <c r="TVF27" s="877"/>
      <c r="TVG27" s="877"/>
      <c r="TVH27" s="877"/>
      <c r="TVI27" s="877"/>
      <c r="TVJ27" s="877"/>
      <c r="TVK27" s="877"/>
      <c r="TVL27" s="877"/>
      <c r="TVM27" s="877"/>
      <c r="TVN27" s="877"/>
      <c r="TVO27" s="877"/>
      <c r="TVP27" s="877"/>
      <c r="TVQ27" s="877"/>
      <c r="TVR27" s="877"/>
      <c r="TVS27" s="877"/>
      <c r="TVT27" s="877"/>
      <c r="TVU27" s="877"/>
      <c r="TVV27" s="877"/>
      <c r="TVW27" s="877"/>
      <c r="TVX27" s="877"/>
      <c r="TVY27" s="877"/>
      <c r="TVZ27" s="877"/>
      <c r="TWA27" s="877"/>
      <c r="TWB27" s="877"/>
      <c r="TWC27" s="877"/>
      <c r="TWD27" s="877"/>
      <c r="TWE27" s="877"/>
      <c r="TWF27" s="877"/>
      <c r="TWG27" s="877"/>
      <c r="TWH27" s="877"/>
      <c r="TWI27" s="877"/>
      <c r="TWJ27" s="877"/>
      <c r="TWK27" s="877"/>
      <c r="TWL27" s="877"/>
      <c r="TWM27" s="877"/>
      <c r="TWN27" s="877"/>
      <c r="TWO27" s="877"/>
      <c r="TWP27" s="877"/>
      <c r="TWQ27" s="877"/>
      <c r="TWR27" s="877"/>
      <c r="TWS27" s="877"/>
      <c r="TWT27" s="877"/>
      <c r="TWU27" s="877"/>
      <c r="TWV27" s="877"/>
      <c r="TWW27" s="877"/>
      <c r="TWX27" s="877"/>
      <c r="TWY27" s="877"/>
      <c r="TWZ27" s="877"/>
      <c r="TXA27" s="877"/>
      <c r="TXB27" s="877"/>
      <c r="TXC27" s="877"/>
      <c r="TXD27" s="877"/>
      <c r="TXE27" s="877"/>
      <c r="TXF27" s="877"/>
      <c r="TXG27" s="877"/>
      <c r="TXH27" s="877"/>
      <c r="TXI27" s="877"/>
      <c r="TXJ27" s="877"/>
      <c r="TXK27" s="877"/>
      <c r="TXL27" s="877"/>
      <c r="TXM27" s="877"/>
      <c r="TXN27" s="877"/>
      <c r="TXO27" s="877"/>
      <c r="TXP27" s="877"/>
      <c r="TXQ27" s="877"/>
      <c r="TXR27" s="877"/>
      <c r="TXS27" s="877"/>
      <c r="TXT27" s="877"/>
      <c r="TXU27" s="877"/>
      <c r="TXV27" s="877"/>
      <c r="TXW27" s="877"/>
      <c r="TXX27" s="877"/>
      <c r="TXY27" s="877"/>
      <c r="TXZ27" s="877"/>
      <c r="TYA27" s="877"/>
      <c r="TYB27" s="877"/>
      <c r="TYC27" s="877"/>
      <c r="TYD27" s="877"/>
      <c r="TYE27" s="877"/>
      <c r="TYF27" s="877"/>
      <c r="TYG27" s="877"/>
      <c r="TYH27" s="877"/>
      <c r="TYI27" s="877"/>
      <c r="TYJ27" s="877"/>
      <c r="TYK27" s="877"/>
      <c r="TYL27" s="877"/>
      <c r="TYM27" s="877"/>
      <c r="TYN27" s="877"/>
      <c r="TYO27" s="877"/>
      <c r="TYP27" s="877"/>
      <c r="TYQ27" s="877"/>
      <c r="TYR27" s="877"/>
      <c r="TYS27" s="877"/>
      <c r="TYT27" s="877"/>
      <c r="TYU27" s="877"/>
      <c r="TYV27" s="877"/>
      <c r="TYW27" s="877"/>
      <c r="TYX27" s="877"/>
      <c r="TYY27" s="877"/>
      <c r="TYZ27" s="877"/>
      <c r="TZA27" s="877"/>
      <c r="TZB27" s="877"/>
      <c r="TZC27" s="877"/>
      <c r="TZD27" s="877"/>
      <c r="TZE27" s="877"/>
      <c r="TZF27" s="877"/>
      <c r="TZG27" s="877"/>
      <c r="TZH27" s="877"/>
      <c r="TZI27" s="877"/>
      <c r="TZJ27" s="877"/>
      <c r="TZK27" s="877"/>
      <c r="TZL27" s="877"/>
      <c r="TZM27" s="877"/>
      <c r="TZN27" s="877"/>
      <c r="TZO27" s="877"/>
      <c r="TZP27" s="877"/>
      <c r="TZQ27" s="877"/>
      <c r="TZR27" s="877"/>
      <c r="TZS27" s="877"/>
      <c r="TZT27" s="877"/>
      <c r="TZU27" s="877"/>
      <c r="TZV27" s="877"/>
      <c r="TZW27" s="877"/>
      <c r="TZX27" s="877"/>
      <c r="TZY27" s="877"/>
      <c r="TZZ27" s="877"/>
      <c r="UAA27" s="877"/>
      <c r="UAB27" s="877"/>
      <c r="UAC27" s="877"/>
      <c r="UAD27" s="877"/>
      <c r="UAE27" s="877"/>
      <c r="UAF27" s="877"/>
      <c r="UAG27" s="877"/>
      <c r="UAH27" s="877"/>
      <c r="UAI27" s="877"/>
      <c r="UAJ27" s="877"/>
      <c r="UAK27" s="877"/>
      <c r="UAL27" s="877"/>
      <c r="UAM27" s="877"/>
      <c r="UAN27" s="877"/>
      <c r="UAO27" s="877"/>
      <c r="UAP27" s="877"/>
      <c r="UAQ27" s="877"/>
      <c r="UAR27" s="877"/>
      <c r="UAS27" s="877"/>
      <c r="UAT27" s="877"/>
      <c r="UAU27" s="877"/>
      <c r="UAV27" s="877"/>
      <c r="UAW27" s="877"/>
      <c r="UAX27" s="877"/>
      <c r="UAY27" s="877"/>
      <c r="UAZ27" s="877"/>
      <c r="UBA27" s="877"/>
      <c r="UBB27" s="877"/>
      <c r="UBC27" s="877"/>
      <c r="UBD27" s="877"/>
      <c r="UBE27" s="877"/>
      <c r="UBF27" s="877"/>
      <c r="UBG27" s="877"/>
      <c r="UBH27" s="877"/>
      <c r="UBI27" s="877"/>
      <c r="UBJ27" s="877"/>
      <c r="UBK27" s="877"/>
      <c r="UBL27" s="877"/>
      <c r="UBM27" s="877"/>
      <c r="UBN27" s="877"/>
      <c r="UBO27" s="877"/>
      <c r="UBP27" s="877"/>
      <c r="UBQ27" s="877"/>
      <c r="UBR27" s="877"/>
      <c r="UBS27" s="877"/>
      <c r="UBT27" s="877"/>
      <c r="UBU27" s="877"/>
      <c r="UBV27" s="877"/>
      <c r="UBW27" s="877"/>
      <c r="UBX27" s="877"/>
      <c r="UBY27" s="877"/>
      <c r="UBZ27" s="877"/>
      <c r="UCA27" s="877"/>
      <c r="UCB27" s="877"/>
      <c r="UCC27" s="877"/>
      <c r="UCD27" s="877"/>
      <c r="UCE27" s="877"/>
      <c r="UCF27" s="877"/>
      <c r="UCG27" s="877"/>
      <c r="UCH27" s="877"/>
      <c r="UCI27" s="877"/>
      <c r="UCJ27" s="877"/>
      <c r="UCK27" s="877"/>
      <c r="UCL27" s="877"/>
      <c r="UCM27" s="877"/>
      <c r="UCN27" s="877"/>
      <c r="UCO27" s="877"/>
      <c r="UCP27" s="877"/>
      <c r="UCQ27" s="877"/>
      <c r="UCR27" s="877"/>
      <c r="UCS27" s="877"/>
      <c r="UCT27" s="877"/>
      <c r="UCU27" s="877"/>
      <c r="UCV27" s="877"/>
      <c r="UCW27" s="877"/>
      <c r="UCX27" s="877"/>
      <c r="UCY27" s="877"/>
      <c r="UCZ27" s="877"/>
      <c r="UDA27" s="877"/>
      <c r="UDB27" s="877"/>
      <c r="UDC27" s="877"/>
      <c r="UDD27" s="877"/>
      <c r="UDE27" s="877"/>
      <c r="UDF27" s="877"/>
      <c r="UDG27" s="877"/>
      <c r="UDH27" s="877"/>
      <c r="UDI27" s="877"/>
      <c r="UDJ27" s="877"/>
      <c r="UDK27" s="877"/>
      <c r="UDL27" s="877"/>
      <c r="UDM27" s="877"/>
      <c r="UDN27" s="877"/>
      <c r="UDO27" s="877"/>
      <c r="UDP27" s="877"/>
      <c r="UDQ27" s="877"/>
      <c r="UDR27" s="877"/>
      <c r="UDS27" s="877"/>
      <c r="UDT27" s="877"/>
      <c r="UDU27" s="877"/>
      <c r="UDV27" s="877"/>
      <c r="UDW27" s="877"/>
      <c r="UDX27" s="877"/>
      <c r="UDY27" s="877"/>
      <c r="UDZ27" s="877"/>
      <c r="UEA27" s="877"/>
      <c r="UEB27" s="877"/>
      <c r="UEC27" s="877"/>
      <c r="UED27" s="877"/>
      <c r="UEE27" s="877"/>
      <c r="UEF27" s="877"/>
      <c r="UEG27" s="877"/>
      <c r="UEH27" s="877"/>
      <c r="UEI27" s="877"/>
      <c r="UEJ27" s="877"/>
      <c r="UEK27" s="877"/>
      <c r="UEL27" s="877"/>
      <c r="UEM27" s="877"/>
      <c r="UEN27" s="877"/>
      <c r="UEO27" s="877"/>
      <c r="UEP27" s="877"/>
      <c r="UEQ27" s="877"/>
      <c r="UER27" s="877"/>
      <c r="UES27" s="877"/>
      <c r="UET27" s="877"/>
      <c r="UEU27" s="877"/>
      <c r="UEV27" s="877"/>
      <c r="UEW27" s="877"/>
      <c r="UEX27" s="877"/>
      <c r="UEY27" s="877"/>
      <c r="UEZ27" s="877"/>
      <c r="UFA27" s="877"/>
      <c r="UFB27" s="877"/>
      <c r="UFC27" s="877"/>
      <c r="UFD27" s="877"/>
      <c r="UFE27" s="877"/>
      <c r="UFF27" s="877"/>
      <c r="UFG27" s="877"/>
      <c r="UFH27" s="877"/>
      <c r="UFI27" s="877"/>
      <c r="UFJ27" s="877"/>
      <c r="UFK27" s="877"/>
      <c r="UFL27" s="877"/>
      <c r="UFM27" s="877"/>
      <c r="UFN27" s="877"/>
      <c r="UFO27" s="877"/>
      <c r="UFP27" s="877"/>
      <c r="UFQ27" s="877"/>
      <c r="UFR27" s="877"/>
      <c r="UFS27" s="877"/>
      <c r="UFT27" s="877"/>
      <c r="UFU27" s="877"/>
      <c r="UFV27" s="877"/>
      <c r="UFW27" s="877"/>
      <c r="UFX27" s="877"/>
      <c r="UFY27" s="877"/>
      <c r="UFZ27" s="877"/>
      <c r="UGA27" s="877"/>
      <c r="UGB27" s="877"/>
      <c r="UGC27" s="877"/>
      <c r="UGD27" s="877"/>
      <c r="UGE27" s="877"/>
      <c r="UGF27" s="877"/>
      <c r="UGG27" s="877"/>
      <c r="UGH27" s="877"/>
      <c r="UGI27" s="877"/>
      <c r="UGJ27" s="877"/>
      <c r="UGK27" s="877"/>
      <c r="UGL27" s="877"/>
      <c r="UGM27" s="877"/>
      <c r="UGN27" s="877"/>
      <c r="UGO27" s="877"/>
      <c r="UGP27" s="877"/>
      <c r="UGQ27" s="877"/>
      <c r="UGR27" s="877"/>
      <c r="UGS27" s="877"/>
      <c r="UGT27" s="877"/>
      <c r="UGU27" s="877"/>
      <c r="UGV27" s="877"/>
      <c r="UGW27" s="877"/>
      <c r="UGX27" s="877"/>
      <c r="UGY27" s="877"/>
      <c r="UGZ27" s="877"/>
      <c r="UHA27" s="877"/>
      <c r="UHB27" s="877"/>
      <c r="UHC27" s="877"/>
      <c r="UHD27" s="877"/>
      <c r="UHE27" s="877"/>
      <c r="UHF27" s="877"/>
      <c r="UHG27" s="877"/>
      <c r="UHH27" s="877"/>
      <c r="UHI27" s="877"/>
      <c r="UHJ27" s="877"/>
      <c r="UHK27" s="877"/>
      <c r="UHL27" s="877"/>
      <c r="UHM27" s="877"/>
      <c r="UHN27" s="877"/>
      <c r="UHO27" s="877"/>
      <c r="UHP27" s="877"/>
      <c r="UHQ27" s="877"/>
      <c r="UHR27" s="877"/>
      <c r="UHS27" s="877"/>
      <c r="UHT27" s="877"/>
      <c r="UHU27" s="877"/>
      <c r="UHV27" s="877"/>
      <c r="UHW27" s="877"/>
      <c r="UHX27" s="877"/>
      <c r="UHY27" s="877"/>
      <c r="UHZ27" s="877"/>
      <c r="UIA27" s="877"/>
      <c r="UIB27" s="877"/>
      <c r="UIC27" s="877"/>
      <c r="UID27" s="877"/>
      <c r="UIE27" s="877"/>
      <c r="UIF27" s="877"/>
      <c r="UIG27" s="877"/>
      <c r="UIH27" s="877"/>
      <c r="UII27" s="877"/>
      <c r="UIJ27" s="877"/>
      <c r="UIK27" s="877"/>
      <c r="UIL27" s="877"/>
      <c r="UIM27" s="877"/>
      <c r="UIN27" s="877"/>
      <c r="UIO27" s="877"/>
      <c r="UIP27" s="877"/>
      <c r="UIQ27" s="877"/>
      <c r="UIR27" s="877"/>
      <c r="UIS27" s="877"/>
      <c r="UIT27" s="877"/>
      <c r="UIU27" s="877"/>
      <c r="UIV27" s="877"/>
      <c r="UIW27" s="877"/>
      <c r="UIX27" s="877"/>
      <c r="UIY27" s="877"/>
      <c r="UIZ27" s="877"/>
      <c r="UJA27" s="877"/>
      <c r="UJB27" s="877"/>
      <c r="UJC27" s="877"/>
      <c r="UJD27" s="877"/>
      <c r="UJE27" s="877"/>
      <c r="UJF27" s="877"/>
      <c r="UJG27" s="877"/>
      <c r="UJH27" s="877"/>
      <c r="UJI27" s="877"/>
      <c r="UJJ27" s="877"/>
      <c r="UJK27" s="877"/>
      <c r="UJL27" s="877"/>
      <c r="UJM27" s="877"/>
      <c r="UJN27" s="877"/>
      <c r="UJO27" s="877"/>
      <c r="UJP27" s="877"/>
      <c r="UJQ27" s="877"/>
      <c r="UJR27" s="877"/>
      <c r="UJS27" s="877"/>
      <c r="UJT27" s="877"/>
      <c r="UJU27" s="877"/>
      <c r="UJV27" s="877"/>
      <c r="UJW27" s="877"/>
      <c r="UJX27" s="877"/>
      <c r="UJY27" s="877"/>
      <c r="UJZ27" s="877"/>
      <c r="UKA27" s="877"/>
      <c r="UKB27" s="877"/>
      <c r="UKC27" s="877"/>
      <c r="UKD27" s="877"/>
      <c r="UKE27" s="877"/>
      <c r="UKF27" s="877"/>
      <c r="UKG27" s="877"/>
      <c r="UKH27" s="877"/>
      <c r="UKI27" s="877"/>
      <c r="UKJ27" s="877"/>
      <c r="UKK27" s="877"/>
      <c r="UKL27" s="877"/>
      <c r="UKM27" s="877"/>
      <c r="UKN27" s="877"/>
      <c r="UKO27" s="877"/>
      <c r="UKP27" s="877"/>
      <c r="UKQ27" s="877"/>
      <c r="UKR27" s="877"/>
      <c r="UKS27" s="877"/>
      <c r="UKT27" s="877"/>
      <c r="UKU27" s="877"/>
      <c r="UKV27" s="877"/>
      <c r="UKW27" s="877"/>
      <c r="UKX27" s="877"/>
      <c r="UKY27" s="877"/>
      <c r="UKZ27" s="877"/>
      <c r="ULA27" s="877"/>
      <c r="ULB27" s="877"/>
      <c r="ULC27" s="877"/>
      <c r="ULD27" s="877"/>
      <c r="ULE27" s="877"/>
      <c r="ULF27" s="877"/>
      <c r="ULG27" s="877"/>
      <c r="ULH27" s="877"/>
      <c r="ULI27" s="877"/>
      <c r="ULJ27" s="877"/>
      <c r="ULK27" s="877"/>
      <c r="ULL27" s="877"/>
      <c r="ULM27" s="877"/>
      <c r="ULN27" s="877"/>
      <c r="ULO27" s="877"/>
      <c r="ULP27" s="877"/>
      <c r="ULQ27" s="877"/>
      <c r="ULR27" s="877"/>
      <c r="ULS27" s="877"/>
      <c r="ULT27" s="877"/>
      <c r="ULU27" s="877"/>
      <c r="ULV27" s="877"/>
      <c r="ULW27" s="877"/>
      <c r="ULX27" s="877"/>
      <c r="ULY27" s="877"/>
      <c r="ULZ27" s="877"/>
      <c r="UMA27" s="877"/>
      <c r="UMB27" s="877"/>
      <c r="UMC27" s="877"/>
      <c r="UMD27" s="877"/>
      <c r="UME27" s="877"/>
      <c r="UMF27" s="877"/>
      <c r="UMG27" s="877"/>
      <c r="UMH27" s="877"/>
      <c r="UMI27" s="877"/>
      <c r="UMJ27" s="877"/>
      <c r="UMK27" s="877"/>
      <c r="UML27" s="877"/>
      <c r="UMM27" s="877"/>
      <c r="UMN27" s="877"/>
      <c r="UMO27" s="877"/>
      <c r="UMP27" s="877"/>
      <c r="UMQ27" s="877"/>
      <c r="UMR27" s="877"/>
      <c r="UMS27" s="877"/>
      <c r="UMT27" s="877"/>
      <c r="UMU27" s="877"/>
      <c r="UMV27" s="877"/>
      <c r="UMW27" s="877"/>
      <c r="UMX27" s="877"/>
      <c r="UMY27" s="877"/>
      <c r="UMZ27" s="877"/>
      <c r="UNA27" s="877"/>
      <c r="UNB27" s="877"/>
      <c r="UNC27" s="877"/>
      <c r="UND27" s="877"/>
      <c r="UNE27" s="877"/>
      <c r="UNF27" s="877"/>
      <c r="UNG27" s="877"/>
      <c r="UNH27" s="877"/>
      <c r="UNI27" s="877"/>
      <c r="UNJ27" s="877"/>
      <c r="UNK27" s="877"/>
      <c r="UNL27" s="877"/>
      <c r="UNM27" s="877"/>
      <c r="UNN27" s="877"/>
      <c r="UNO27" s="877"/>
      <c r="UNP27" s="877"/>
      <c r="UNQ27" s="877"/>
      <c r="UNR27" s="877"/>
      <c r="UNS27" s="877"/>
      <c r="UNT27" s="877"/>
      <c r="UNU27" s="877"/>
      <c r="UNV27" s="877"/>
      <c r="UNW27" s="877"/>
      <c r="UNX27" s="877"/>
      <c r="UNY27" s="877"/>
      <c r="UNZ27" s="877"/>
      <c r="UOA27" s="877"/>
      <c r="UOB27" s="877"/>
      <c r="UOC27" s="877"/>
      <c r="UOD27" s="877"/>
      <c r="UOE27" s="877"/>
      <c r="UOF27" s="877"/>
      <c r="UOG27" s="877"/>
      <c r="UOH27" s="877"/>
      <c r="UOI27" s="877"/>
      <c r="UOJ27" s="877"/>
      <c r="UOK27" s="877"/>
      <c r="UOL27" s="877"/>
      <c r="UOM27" s="877"/>
      <c r="UON27" s="877"/>
      <c r="UOO27" s="877"/>
      <c r="UOP27" s="877"/>
      <c r="UOQ27" s="877"/>
      <c r="UOR27" s="877"/>
      <c r="UOS27" s="877"/>
      <c r="UOT27" s="877"/>
      <c r="UOU27" s="877"/>
      <c r="UOV27" s="877"/>
      <c r="UOW27" s="877"/>
      <c r="UOX27" s="877"/>
      <c r="UOY27" s="877"/>
      <c r="UOZ27" s="877"/>
      <c r="UPA27" s="877"/>
      <c r="UPB27" s="877"/>
      <c r="UPC27" s="877"/>
      <c r="UPD27" s="877"/>
      <c r="UPE27" s="877"/>
      <c r="UPF27" s="877"/>
      <c r="UPG27" s="877"/>
      <c r="UPH27" s="877"/>
      <c r="UPI27" s="877"/>
      <c r="UPJ27" s="877"/>
      <c r="UPK27" s="877"/>
      <c r="UPL27" s="877"/>
      <c r="UPM27" s="877"/>
      <c r="UPN27" s="877"/>
      <c r="UPO27" s="877"/>
      <c r="UPP27" s="877"/>
      <c r="UPQ27" s="877"/>
      <c r="UPR27" s="877"/>
      <c r="UPS27" s="877"/>
      <c r="UPT27" s="877"/>
      <c r="UPU27" s="877"/>
      <c r="UPV27" s="877"/>
      <c r="UPW27" s="877"/>
      <c r="UPX27" s="877"/>
      <c r="UPY27" s="877"/>
      <c r="UPZ27" s="877"/>
      <c r="UQA27" s="877"/>
      <c r="UQB27" s="877"/>
      <c r="UQC27" s="877"/>
      <c r="UQD27" s="877"/>
      <c r="UQE27" s="877"/>
      <c r="UQF27" s="877"/>
      <c r="UQG27" s="877"/>
      <c r="UQH27" s="877"/>
      <c r="UQI27" s="877"/>
      <c r="UQJ27" s="877"/>
      <c r="UQK27" s="877"/>
      <c r="UQL27" s="877"/>
      <c r="UQM27" s="877"/>
      <c r="UQN27" s="877"/>
      <c r="UQO27" s="877"/>
      <c r="UQP27" s="877"/>
      <c r="UQQ27" s="877"/>
      <c r="UQR27" s="877"/>
      <c r="UQS27" s="877"/>
      <c r="UQT27" s="877"/>
      <c r="UQU27" s="877"/>
      <c r="UQV27" s="877"/>
      <c r="UQW27" s="877"/>
      <c r="UQX27" s="877"/>
      <c r="UQY27" s="877"/>
      <c r="UQZ27" s="877"/>
      <c r="URA27" s="877"/>
      <c r="URB27" s="877"/>
      <c r="URC27" s="877"/>
      <c r="URD27" s="877"/>
      <c r="URE27" s="877"/>
      <c r="URF27" s="877"/>
      <c r="URG27" s="877"/>
      <c r="URH27" s="877"/>
      <c r="URI27" s="877"/>
      <c r="URJ27" s="877"/>
      <c r="URK27" s="877"/>
      <c r="URL27" s="877"/>
      <c r="URM27" s="877"/>
      <c r="URN27" s="877"/>
      <c r="URO27" s="877"/>
      <c r="URP27" s="877"/>
      <c r="URQ27" s="877"/>
      <c r="URR27" s="877"/>
      <c r="URS27" s="877"/>
      <c r="URT27" s="877"/>
      <c r="URU27" s="877"/>
      <c r="URV27" s="877"/>
      <c r="URW27" s="877"/>
      <c r="URX27" s="877"/>
      <c r="URY27" s="877"/>
      <c r="URZ27" s="877"/>
      <c r="USA27" s="877"/>
      <c r="USB27" s="877"/>
      <c r="USC27" s="877"/>
      <c r="USD27" s="877"/>
      <c r="USE27" s="877"/>
      <c r="USF27" s="877"/>
      <c r="USG27" s="877"/>
      <c r="USH27" s="877"/>
      <c r="USI27" s="877"/>
      <c r="USJ27" s="877"/>
      <c r="USK27" s="877"/>
      <c r="USL27" s="877"/>
      <c r="USM27" s="877"/>
      <c r="USN27" s="877"/>
      <c r="USO27" s="877"/>
      <c r="USP27" s="877"/>
      <c r="USQ27" s="877"/>
      <c r="USR27" s="877"/>
      <c r="USS27" s="877"/>
      <c r="UST27" s="877"/>
      <c r="USU27" s="877"/>
      <c r="USV27" s="877"/>
      <c r="USW27" s="877"/>
      <c r="USX27" s="877"/>
      <c r="USY27" s="877"/>
      <c r="USZ27" s="877"/>
      <c r="UTA27" s="877"/>
      <c r="UTB27" s="877"/>
      <c r="UTC27" s="877"/>
      <c r="UTD27" s="877"/>
      <c r="UTE27" s="877"/>
      <c r="UTF27" s="877"/>
      <c r="UTG27" s="877"/>
      <c r="UTH27" s="877"/>
      <c r="UTI27" s="877"/>
      <c r="UTJ27" s="877"/>
      <c r="UTK27" s="877"/>
      <c r="UTL27" s="877"/>
      <c r="UTM27" s="877"/>
      <c r="UTN27" s="877"/>
      <c r="UTO27" s="877"/>
      <c r="UTP27" s="877"/>
      <c r="UTQ27" s="877"/>
      <c r="UTR27" s="877"/>
      <c r="UTS27" s="877"/>
      <c r="UTT27" s="877"/>
      <c r="UTU27" s="877"/>
      <c r="UTV27" s="877"/>
      <c r="UTW27" s="877"/>
      <c r="UTX27" s="877"/>
      <c r="UTY27" s="877"/>
      <c r="UTZ27" s="877"/>
      <c r="UUA27" s="877"/>
      <c r="UUB27" s="877"/>
      <c r="UUC27" s="877"/>
      <c r="UUD27" s="877"/>
      <c r="UUE27" s="877"/>
      <c r="UUF27" s="877"/>
      <c r="UUG27" s="877"/>
      <c r="UUH27" s="877"/>
      <c r="UUI27" s="877"/>
      <c r="UUJ27" s="877"/>
      <c r="UUK27" s="877"/>
      <c r="UUL27" s="877"/>
      <c r="UUM27" s="877"/>
      <c r="UUN27" s="877"/>
      <c r="UUO27" s="877"/>
      <c r="UUP27" s="877"/>
      <c r="UUQ27" s="877"/>
      <c r="UUR27" s="877"/>
      <c r="UUS27" s="877"/>
      <c r="UUT27" s="877"/>
      <c r="UUU27" s="877"/>
      <c r="UUV27" s="877"/>
      <c r="UUW27" s="877"/>
      <c r="UUX27" s="877"/>
      <c r="UUY27" s="877"/>
      <c r="UUZ27" s="877"/>
      <c r="UVA27" s="877"/>
      <c r="UVB27" s="877"/>
      <c r="UVC27" s="877"/>
      <c r="UVD27" s="877"/>
      <c r="UVE27" s="877"/>
      <c r="UVF27" s="877"/>
      <c r="UVG27" s="877"/>
      <c r="UVH27" s="877"/>
      <c r="UVI27" s="877"/>
      <c r="UVJ27" s="877"/>
      <c r="UVK27" s="877"/>
      <c r="UVL27" s="877"/>
      <c r="UVM27" s="877"/>
      <c r="UVN27" s="877"/>
      <c r="UVO27" s="877"/>
      <c r="UVP27" s="877"/>
      <c r="UVQ27" s="877"/>
      <c r="UVR27" s="877"/>
      <c r="UVS27" s="877"/>
      <c r="UVT27" s="877"/>
      <c r="UVU27" s="877"/>
      <c r="UVV27" s="877"/>
      <c r="UVW27" s="877"/>
      <c r="UVX27" s="877"/>
      <c r="UVY27" s="877"/>
      <c r="UVZ27" s="877"/>
      <c r="UWA27" s="877"/>
      <c r="UWB27" s="877"/>
      <c r="UWC27" s="877"/>
      <c r="UWD27" s="877"/>
      <c r="UWE27" s="877"/>
      <c r="UWF27" s="877"/>
      <c r="UWG27" s="877"/>
      <c r="UWH27" s="877"/>
      <c r="UWI27" s="877"/>
      <c r="UWJ27" s="877"/>
      <c r="UWK27" s="877"/>
      <c r="UWL27" s="877"/>
      <c r="UWM27" s="877"/>
      <c r="UWN27" s="877"/>
      <c r="UWO27" s="877"/>
      <c r="UWP27" s="877"/>
      <c r="UWQ27" s="877"/>
      <c r="UWR27" s="877"/>
      <c r="UWS27" s="877"/>
      <c r="UWT27" s="877"/>
      <c r="UWU27" s="877"/>
      <c r="UWV27" s="877"/>
      <c r="UWW27" s="877"/>
      <c r="UWX27" s="877"/>
      <c r="UWY27" s="877"/>
      <c r="UWZ27" s="877"/>
      <c r="UXA27" s="877"/>
      <c r="UXB27" s="877"/>
      <c r="UXC27" s="877"/>
      <c r="UXD27" s="877"/>
      <c r="UXE27" s="877"/>
      <c r="UXF27" s="877"/>
      <c r="UXG27" s="877"/>
      <c r="UXH27" s="877"/>
      <c r="UXI27" s="877"/>
      <c r="UXJ27" s="877"/>
      <c r="UXK27" s="877"/>
      <c r="UXL27" s="877"/>
      <c r="UXM27" s="877"/>
      <c r="UXN27" s="877"/>
      <c r="UXO27" s="877"/>
      <c r="UXP27" s="877"/>
      <c r="UXQ27" s="877"/>
      <c r="UXR27" s="877"/>
      <c r="UXS27" s="877"/>
      <c r="UXT27" s="877"/>
      <c r="UXU27" s="877"/>
      <c r="UXV27" s="877"/>
      <c r="UXW27" s="877"/>
      <c r="UXX27" s="877"/>
      <c r="UXY27" s="877"/>
      <c r="UXZ27" s="877"/>
      <c r="UYA27" s="877"/>
      <c r="UYB27" s="877"/>
      <c r="UYC27" s="877"/>
      <c r="UYD27" s="877"/>
      <c r="UYE27" s="877"/>
      <c r="UYF27" s="877"/>
      <c r="UYG27" s="877"/>
      <c r="UYH27" s="877"/>
      <c r="UYI27" s="877"/>
      <c r="UYJ27" s="877"/>
      <c r="UYK27" s="877"/>
      <c r="UYL27" s="877"/>
      <c r="UYM27" s="877"/>
      <c r="UYN27" s="877"/>
      <c r="UYO27" s="877"/>
      <c r="UYP27" s="877"/>
      <c r="UYQ27" s="877"/>
      <c r="UYR27" s="877"/>
      <c r="UYS27" s="877"/>
      <c r="UYT27" s="877"/>
      <c r="UYU27" s="877"/>
      <c r="UYV27" s="877"/>
      <c r="UYW27" s="877"/>
      <c r="UYX27" s="877"/>
      <c r="UYY27" s="877"/>
      <c r="UYZ27" s="877"/>
      <c r="UZA27" s="877"/>
      <c r="UZB27" s="877"/>
      <c r="UZC27" s="877"/>
      <c r="UZD27" s="877"/>
      <c r="UZE27" s="877"/>
      <c r="UZF27" s="877"/>
      <c r="UZG27" s="877"/>
      <c r="UZH27" s="877"/>
      <c r="UZI27" s="877"/>
      <c r="UZJ27" s="877"/>
      <c r="UZK27" s="877"/>
      <c r="UZL27" s="877"/>
      <c r="UZM27" s="877"/>
      <c r="UZN27" s="877"/>
      <c r="UZO27" s="877"/>
      <c r="UZP27" s="877"/>
      <c r="UZQ27" s="877"/>
      <c r="UZR27" s="877"/>
      <c r="UZS27" s="877"/>
      <c r="UZT27" s="877"/>
      <c r="UZU27" s="877"/>
      <c r="UZV27" s="877"/>
      <c r="UZW27" s="877"/>
      <c r="UZX27" s="877"/>
      <c r="UZY27" s="877"/>
      <c r="UZZ27" s="877"/>
      <c r="VAA27" s="877"/>
      <c r="VAB27" s="877"/>
      <c r="VAC27" s="877"/>
      <c r="VAD27" s="877"/>
      <c r="VAE27" s="877"/>
      <c r="VAF27" s="877"/>
      <c r="VAG27" s="877"/>
      <c r="VAH27" s="877"/>
      <c r="VAI27" s="877"/>
      <c r="VAJ27" s="877"/>
      <c r="VAK27" s="877"/>
      <c r="VAL27" s="877"/>
      <c r="VAM27" s="877"/>
      <c r="VAN27" s="877"/>
      <c r="VAO27" s="877"/>
      <c r="VAP27" s="877"/>
      <c r="VAQ27" s="877"/>
      <c r="VAR27" s="877"/>
      <c r="VAS27" s="877"/>
      <c r="VAT27" s="877"/>
      <c r="VAU27" s="877"/>
      <c r="VAV27" s="877"/>
      <c r="VAW27" s="877"/>
      <c r="VAX27" s="877"/>
      <c r="VAY27" s="877"/>
      <c r="VAZ27" s="877"/>
      <c r="VBA27" s="877"/>
      <c r="VBB27" s="877"/>
      <c r="VBC27" s="877"/>
      <c r="VBD27" s="877"/>
      <c r="VBE27" s="877"/>
      <c r="VBF27" s="877"/>
      <c r="VBG27" s="877"/>
      <c r="VBH27" s="877"/>
      <c r="VBI27" s="877"/>
      <c r="VBJ27" s="877"/>
      <c r="VBK27" s="877"/>
      <c r="VBL27" s="877"/>
      <c r="VBM27" s="877"/>
      <c r="VBN27" s="877"/>
      <c r="VBO27" s="877"/>
      <c r="VBP27" s="877"/>
      <c r="VBQ27" s="877"/>
      <c r="VBR27" s="877"/>
      <c r="VBS27" s="877"/>
      <c r="VBT27" s="877"/>
      <c r="VBU27" s="877"/>
      <c r="VBV27" s="877"/>
      <c r="VBW27" s="877"/>
      <c r="VBX27" s="877"/>
      <c r="VBY27" s="877"/>
      <c r="VBZ27" s="877"/>
      <c r="VCA27" s="877"/>
      <c r="VCB27" s="877"/>
      <c r="VCC27" s="877"/>
      <c r="VCD27" s="877"/>
      <c r="VCE27" s="877"/>
      <c r="VCF27" s="877"/>
      <c r="VCG27" s="877"/>
      <c r="VCH27" s="877"/>
      <c r="VCI27" s="877"/>
      <c r="VCJ27" s="877"/>
      <c r="VCK27" s="877"/>
      <c r="VCL27" s="877"/>
      <c r="VCM27" s="877"/>
      <c r="VCN27" s="877"/>
      <c r="VCO27" s="877"/>
      <c r="VCP27" s="877"/>
      <c r="VCQ27" s="877"/>
      <c r="VCR27" s="877"/>
      <c r="VCS27" s="877"/>
      <c r="VCT27" s="877"/>
      <c r="VCU27" s="877"/>
      <c r="VCV27" s="877"/>
      <c r="VCW27" s="877"/>
      <c r="VCX27" s="877"/>
      <c r="VCY27" s="877"/>
      <c r="VCZ27" s="877"/>
      <c r="VDA27" s="877"/>
      <c r="VDB27" s="877"/>
      <c r="VDC27" s="877"/>
      <c r="VDD27" s="877"/>
      <c r="VDE27" s="877"/>
      <c r="VDF27" s="877"/>
      <c r="VDG27" s="877"/>
      <c r="VDH27" s="877"/>
      <c r="VDI27" s="877"/>
      <c r="VDJ27" s="877"/>
      <c r="VDK27" s="877"/>
      <c r="VDL27" s="877"/>
      <c r="VDM27" s="877"/>
      <c r="VDN27" s="877"/>
      <c r="VDO27" s="877"/>
      <c r="VDP27" s="877"/>
      <c r="VDQ27" s="877"/>
      <c r="VDR27" s="877"/>
      <c r="VDS27" s="877"/>
      <c r="VDT27" s="877"/>
      <c r="VDU27" s="877"/>
      <c r="VDV27" s="877"/>
      <c r="VDW27" s="877"/>
      <c r="VDX27" s="877"/>
      <c r="VDY27" s="877"/>
      <c r="VDZ27" s="877"/>
      <c r="VEA27" s="877"/>
      <c r="VEB27" s="877"/>
      <c r="VEC27" s="877"/>
      <c r="VED27" s="877"/>
      <c r="VEE27" s="877"/>
      <c r="VEF27" s="877"/>
      <c r="VEG27" s="877"/>
      <c r="VEH27" s="877"/>
      <c r="VEI27" s="877"/>
      <c r="VEJ27" s="877"/>
      <c r="VEK27" s="877"/>
      <c r="VEL27" s="877"/>
      <c r="VEM27" s="877"/>
      <c r="VEN27" s="877"/>
      <c r="VEO27" s="877"/>
      <c r="VEP27" s="877"/>
      <c r="VEQ27" s="877"/>
      <c r="VER27" s="877"/>
      <c r="VES27" s="877"/>
      <c r="VET27" s="877"/>
      <c r="VEU27" s="877"/>
      <c r="VEV27" s="877"/>
      <c r="VEW27" s="877"/>
      <c r="VEX27" s="877"/>
      <c r="VEY27" s="877"/>
      <c r="VEZ27" s="877"/>
      <c r="VFA27" s="877"/>
      <c r="VFB27" s="877"/>
      <c r="VFC27" s="877"/>
      <c r="VFD27" s="877"/>
      <c r="VFE27" s="877"/>
      <c r="VFF27" s="877"/>
      <c r="VFG27" s="877"/>
      <c r="VFH27" s="877"/>
      <c r="VFI27" s="877"/>
      <c r="VFJ27" s="877"/>
      <c r="VFK27" s="877"/>
      <c r="VFL27" s="877"/>
      <c r="VFM27" s="877"/>
      <c r="VFN27" s="877"/>
      <c r="VFO27" s="877"/>
      <c r="VFP27" s="877"/>
      <c r="VFQ27" s="877"/>
      <c r="VFR27" s="877"/>
      <c r="VFS27" s="877"/>
      <c r="VFT27" s="877"/>
      <c r="VFU27" s="877"/>
      <c r="VFV27" s="877"/>
      <c r="VFW27" s="877"/>
      <c r="VFX27" s="877"/>
      <c r="VFY27" s="877"/>
      <c r="VFZ27" s="877"/>
      <c r="VGA27" s="877"/>
      <c r="VGB27" s="877"/>
      <c r="VGC27" s="877"/>
      <c r="VGD27" s="877"/>
      <c r="VGE27" s="877"/>
      <c r="VGF27" s="877"/>
      <c r="VGG27" s="877"/>
      <c r="VGH27" s="877"/>
      <c r="VGI27" s="877"/>
      <c r="VGJ27" s="877"/>
      <c r="VGK27" s="877"/>
      <c r="VGL27" s="877"/>
      <c r="VGM27" s="877"/>
      <c r="VGN27" s="877"/>
      <c r="VGO27" s="877"/>
      <c r="VGP27" s="877"/>
      <c r="VGQ27" s="877"/>
      <c r="VGR27" s="877"/>
      <c r="VGS27" s="877"/>
      <c r="VGT27" s="877"/>
      <c r="VGU27" s="877"/>
      <c r="VGV27" s="877"/>
      <c r="VGW27" s="877"/>
      <c r="VGX27" s="877"/>
      <c r="VGY27" s="877"/>
      <c r="VGZ27" s="877"/>
      <c r="VHA27" s="877"/>
      <c r="VHB27" s="877"/>
      <c r="VHC27" s="877"/>
      <c r="VHD27" s="877"/>
      <c r="VHE27" s="877"/>
      <c r="VHF27" s="877"/>
      <c r="VHG27" s="877"/>
      <c r="VHH27" s="877"/>
      <c r="VHI27" s="877"/>
      <c r="VHJ27" s="877"/>
      <c r="VHK27" s="877"/>
      <c r="VHL27" s="877"/>
      <c r="VHM27" s="877"/>
      <c r="VHN27" s="877"/>
      <c r="VHO27" s="877"/>
      <c r="VHP27" s="877"/>
      <c r="VHQ27" s="877"/>
      <c r="VHR27" s="877"/>
      <c r="VHS27" s="877"/>
      <c r="VHT27" s="877"/>
      <c r="VHU27" s="877"/>
      <c r="VHV27" s="877"/>
      <c r="VHW27" s="877"/>
      <c r="VHX27" s="877"/>
      <c r="VHY27" s="877"/>
      <c r="VHZ27" s="877"/>
      <c r="VIA27" s="877"/>
      <c r="VIB27" s="877"/>
      <c r="VIC27" s="877"/>
      <c r="VID27" s="877"/>
      <c r="VIE27" s="877"/>
      <c r="VIF27" s="877"/>
      <c r="VIG27" s="877"/>
      <c r="VIH27" s="877"/>
      <c r="VII27" s="877"/>
      <c r="VIJ27" s="877"/>
      <c r="VIK27" s="877"/>
      <c r="VIL27" s="877"/>
      <c r="VIM27" s="877"/>
      <c r="VIN27" s="877"/>
      <c r="VIO27" s="877"/>
      <c r="VIP27" s="877"/>
      <c r="VIQ27" s="877"/>
      <c r="VIR27" s="877"/>
      <c r="VIS27" s="877"/>
      <c r="VIT27" s="877"/>
      <c r="VIU27" s="877"/>
      <c r="VIV27" s="877"/>
      <c r="VIW27" s="877"/>
      <c r="VIX27" s="877"/>
      <c r="VIY27" s="877"/>
      <c r="VIZ27" s="877"/>
      <c r="VJA27" s="877"/>
      <c r="VJB27" s="877"/>
      <c r="VJC27" s="877"/>
      <c r="VJD27" s="877"/>
      <c r="VJE27" s="877"/>
      <c r="VJF27" s="877"/>
      <c r="VJG27" s="877"/>
      <c r="VJH27" s="877"/>
      <c r="VJI27" s="877"/>
      <c r="VJJ27" s="877"/>
      <c r="VJK27" s="877"/>
      <c r="VJL27" s="877"/>
      <c r="VJM27" s="877"/>
      <c r="VJN27" s="877"/>
      <c r="VJO27" s="877"/>
      <c r="VJP27" s="877"/>
      <c r="VJQ27" s="877"/>
      <c r="VJR27" s="877"/>
      <c r="VJS27" s="877"/>
      <c r="VJT27" s="877"/>
      <c r="VJU27" s="877"/>
      <c r="VJV27" s="877"/>
      <c r="VJW27" s="877"/>
      <c r="VJX27" s="877"/>
      <c r="VJY27" s="877"/>
      <c r="VJZ27" s="877"/>
      <c r="VKA27" s="877"/>
      <c r="VKB27" s="877"/>
      <c r="VKC27" s="877"/>
      <c r="VKD27" s="877"/>
      <c r="VKE27" s="877"/>
      <c r="VKF27" s="877"/>
      <c r="VKG27" s="877"/>
      <c r="VKH27" s="877"/>
      <c r="VKI27" s="877"/>
      <c r="VKJ27" s="877"/>
      <c r="VKK27" s="877"/>
      <c r="VKL27" s="877"/>
      <c r="VKM27" s="877"/>
      <c r="VKN27" s="877"/>
      <c r="VKO27" s="877"/>
      <c r="VKP27" s="877"/>
      <c r="VKQ27" s="877"/>
      <c r="VKR27" s="877"/>
      <c r="VKS27" s="877"/>
      <c r="VKT27" s="877"/>
      <c r="VKU27" s="877"/>
      <c r="VKV27" s="877"/>
      <c r="VKW27" s="877"/>
      <c r="VKX27" s="877"/>
      <c r="VKY27" s="877"/>
      <c r="VKZ27" s="877"/>
      <c r="VLA27" s="877"/>
      <c r="VLB27" s="877"/>
      <c r="VLC27" s="877"/>
      <c r="VLD27" s="877"/>
      <c r="VLE27" s="877"/>
      <c r="VLF27" s="877"/>
      <c r="VLG27" s="877"/>
      <c r="VLH27" s="877"/>
      <c r="VLI27" s="877"/>
      <c r="VLJ27" s="877"/>
      <c r="VLK27" s="877"/>
      <c r="VLL27" s="877"/>
      <c r="VLM27" s="877"/>
      <c r="VLN27" s="877"/>
      <c r="VLO27" s="877"/>
      <c r="VLP27" s="877"/>
      <c r="VLQ27" s="877"/>
      <c r="VLR27" s="877"/>
      <c r="VLS27" s="877"/>
      <c r="VLT27" s="877"/>
      <c r="VLU27" s="877"/>
      <c r="VLV27" s="877"/>
      <c r="VLW27" s="877"/>
      <c r="VLX27" s="877"/>
      <c r="VLY27" s="877"/>
      <c r="VLZ27" s="877"/>
      <c r="VMA27" s="877"/>
      <c r="VMB27" s="877"/>
      <c r="VMC27" s="877"/>
      <c r="VMD27" s="877"/>
      <c r="VME27" s="877"/>
      <c r="VMF27" s="877"/>
      <c r="VMG27" s="877"/>
      <c r="VMH27" s="877"/>
      <c r="VMI27" s="877"/>
      <c r="VMJ27" s="877"/>
      <c r="VMK27" s="877"/>
      <c r="VML27" s="877"/>
      <c r="VMM27" s="877"/>
      <c r="VMN27" s="877"/>
      <c r="VMO27" s="877"/>
      <c r="VMP27" s="877"/>
      <c r="VMQ27" s="877"/>
      <c r="VMR27" s="877"/>
      <c r="VMS27" s="877"/>
      <c r="VMT27" s="877"/>
      <c r="VMU27" s="877"/>
      <c r="VMV27" s="877"/>
      <c r="VMW27" s="877"/>
      <c r="VMX27" s="877"/>
      <c r="VMY27" s="877"/>
      <c r="VMZ27" s="877"/>
      <c r="VNA27" s="877"/>
      <c r="VNB27" s="877"/>
      <c r="VNC27" s="877"/>
      <c r="VND27" s="877"/>
      <c r="VNE27" s="877"/>
      <c r="VNF27" s="877"/>
      <c r="VNG27" s="877"/>
      <c r="VNH27" s="877"/>
      <c r="VNI27" s="877"/>
      <c r="VNJ27" s="877"/>
      <c r="VNK27" s="877"/>
      <c r="VNL27" s="877"/>
      <c r="VNM27" s="877"/>
      <c r="VNN27" s="877"/>
      <c r="VNO27" s="877"/>
      <c r="VNP27" s="877"/>
      <c r="VNQ27" s="877"/>
      <c r="VNR27" s="877"/>
      <c r="VNS27" s="877"/>
      <c r="VNT27" s="877"/>
      <c r="VNU27" s="877"/>
      <c r="VNV27" s="877"/>
      <c r="VNW27" s="877"/>
      <c r="VNX27" s="877"/>
      <c r="VNY27" s="877"/>
      <c r="VNZ27" s="877"/>
      <c r="VOA27" s="877"/>
      <c r="VOB27" s="877"/>
      <c r="VOC27" s="877"/>
      <c r="VOD27" s="877"/>
      <c r="VOE27" s="877"/>
      <c r="VOF27" s="877"/>
      <c r="VOG27" s="877"/>
      <c r="VOH27" s="877"/>
      <c r="VOI27" s="877"/>
      <c r="VOJ27" s="877"/>
      <c r="VOK27" s="877"/>
      <c r="VOL27" s="877"/>
      <c r="VOM27" s="877"/>
      <c r="VON27" s="877"/>
      <c r="VOO27" s="877"/>
      <c r="VOP27" s="877"/>
      <c r="VOQ27" s="877"/>
      <c r="VOR27" s="877"/>
      <c r="VOS27" s="877"/>
      <c r="VOT27" s="877"/>
      <c r="VOU27" s="877"/>
      <c r="VOV27" s="877"/>
      <c r="VOW27" s="877"/>
      <c r="VOX27" s="877"/>
      <c r="VOY27" s="877"/>
      <c r="VOZ27" s="877"/>
      <c r="VPA27" s="877"/>
      <c r="VPB27" s="877"/>
      <c r="VPC27" s="877"/>
      <c r="VPD27" s="877"/>
      <c r="VPE27" s="877"/>
      <c r="VPF27" s="877"/>
      <c r="VPG27" s="877"/>
      <c r="VPH27" s="877"/>
      <c r="VPI27" s="877"/>
      <c r="VPJ27" s="877"/>
      <c r="VPK27" s="877"/>
      <c r="VPL27" s="877"/>
      <c r="VPM27" s="877"/>
      <c r="VPN27" s="877"/>
      <c r="VPO27" s="877"/>
      <c r="VPP27" s="877"/>
      <c r="VPQ27" s="877"/>
      <c r="VPR27" s="877"/>
      <c r="VPS27" s="877"/>
      <c r="VPT27" s="877"/>
      <c r="VPU27" s="877"/>
      <c r="VPV27" s="877"/>
      <c r="VPW27" s="877"/>
      <c r="VPX27" s="877"/>
      <c r="VPY27" s="877"/>
      <c r="VPZ27" s="877"/>
      <c r="VQA27" s="877"/>
      <c r="VQB27" s="877"/>
      <c r="VQC27" s="877"/>
      <c r="VQD27" s="877"/>
      <c r="VQE27" s="877"/>
      <c r="VQF27" s="877"/>
      <c r="VQG27" s="877"/>
      <c r="VQH27" s="877"/>
      <c r="VQI27" s="877"/>
      <c r="VQJ27" s="877"/>
      <c r="VQK27" s="877"/>
      <c r="VQL27" s="877"/>
      <c r="VQM27" s="877"/>
      <c r="VQN27" s="877"/>
      <c r="VQO27" s="877"/>
      <c r="VQP27" s="877"/>
      <c r="VQQ27" s="877"/>
      <c r="VQR27" s="877"/>
      <c r="VQS27" s="877"/>
      <c r="VQT27" s="877"/>
      <c r="VQU27" s="877"/>
      <c r="VQV27" s="877"/>
      <c r="VQW27" s="877"/>
      <c r="VQX27" s="877"/>
      <c r="VQY27" s="877"/>
      <c r="VQZ27" s="877"/>
      <c r="VRA27" s="877"/>
      <c r="VRB27" s="877"/>
      <c r="VRC27" s="877"/>
      <c r="VRD27" s="877"/>
      <c r="VRE27" s="877"/>
      <c r="VRF27" s="877"/>
      <c r="VRG27" s="877"/>
      <c r="VRH27" s="877"/>
      <c r="VRI27" s="877"/>
      <c r="VRJ27" s="877"/>
      <c r="VRK27" s="877"/>
      <c r="VRL27" s="877"/>
      <c r="VRM27" s="877"/>
      <c r="VRN27" s="877"/>
      <c r="VRO27" s="877"/>
      <c r="VRP27" s="877"/>
      <c r="VRQ27" s="877"/>
      <c r="VRR27" s="877"/>
      <c r="VRS27" s="877"/>
      <c r="VRT27" s="877"/>
      <c r="VRU27" s="877"/>
      <c r="VRV27" s="877"/>
      <c r="VRW27" s="877"/>
      <c r="VRX27" s="877"/>
      <c r="VRY27" s="877"/>
      <c r="VRZ27" s="877"/>
      <c r="VSA27" s="877"/>
      <c r="VSB27" s="877"/>
      <c r="VSC27" s="877"/>
      <c r="VSD27" s="877"/>
      <c r="VSE27" s="877"/>
      <c r="VSF27" s="877"/>
      <c r="VSG27" s="877"/>
      <c r="VSH27" s="877"/>
      <c r="VSI27" s="877"/>
      <c r="VSJ27" s="877"/>
      <c r="VSK27" s="877"/>
      <c r="VSL27" s="877"/>
      <c r="VSM27" s="877"/>
      <c r="VSN27" s="877"/>
      <c r="VSO27" s="877"/>
      <c r="VSP27" s="877"/>
      <c r="VSQ27" s="877"/>
      <c r="VSR27" s="877"/>
      <c r="VSS27" s="877"/>
      <c r="VST27" s="877"/>
      <c r="VSU27" s="877"/>
      <c r="VSV27" s="877"/>
      <c r="VSW27" s="877"/>
      <c r="VSX27" s="877"/>
      <c r="VSY27" s="877"/>
      <c r="VSZ27" s="877"/>
      <c r="VTA27" s="877"/>
      <c r="VTB27" s="877"/>
      <c r="VTC27" s="877"/>
      <c r="VTD27" s="877"/>
      <c r="VTE27" s="877"/>
      <c r="VTF27" s="877"/>
      <c r="VTG27" s="877"/>
      <c r="VTH27" s="877"/>
      <c r="VTI27" s="877"/>
      <c r="VTJ27" s="877"/>
      <c r="VTK27" s="877"/>
      <c r="VTL27" s="877"/>
      <c r="VTM27" s="877"/>
      <c r="VTN27" s="877"/>
      <c r="VTO27" s="877"/>
      <c r="VTP27" s="877"/>
      <c r="VTQ27" s="877"/>
      <c r="VTR27" s="877"/>
      <c r="VTS27" s="877"/>
      <c r="VTT27" s="877"/>
      <c r="VTU27" s="877"/>
      <c r="VTV27" s="877"/>
      <c r="VTW27" s="877"/>
      <c r="VTX27" s="877"/>
      <c r="VTY27" s="877"/>
      <c r="VTZ27" s="877"/>
      <c r="VUA27" s="877"/>
      <c r="VUB27" s="877"/>
      <c r="VUC27" s="877"/>
      <c r="VUD27" s="877"/>
      <c r="VUE27" s="877"/>
      <c r="VUF27" s="877"/>
      <c r="VUG27" s="877"/>
      <c r="VUH27" s="877"/>
      <c r="VUI27" s="877"/>
      <c r="VUJ27" s="877"/>
      <c r="VUK27" s="877"/>
      <c r="VUL27" s="877"/>
      <c r="VUM27" s="877"/>
      <c r="VUN27" s="877"/>
      <c r="VUO27" s="877"/>
      <c r="VUP27" s="877"/>
      <c r="VUQ27" s="877"/>
      <c r="VUR27" s="877"/>
      <c r="VUS27" s="877"/>
      <c r="VUT27" s="877"/>
      <c r="VUU27" s="877"/>
      <c r="VUV27" s="877"/>
      <c r="VUW27" s="877"/>
      <c r="VUX27" s="877"/>
      <c r="VUY27" s="877"/>
      <c r="VUZ27" s="877"/>
      <c r="VVA27" s="877"/>
      <c r="VVB27" s="877"/>
      <c r="VVC27" s="877"/>
      <c r="VVD27" s="877"/>
      <c r="VVE27" s="877"/>
      <c r="VVF27" s="877"/>
      <c r="VVG27" s="877"/>
      <c r="VVH27" s="877"/>
      <c r="VVI27" s="877"/>
      <c r="VVJ27" s="877"/>
      <c r="VVK27" s="877"/>
      <c r="VVL27" s="877"/>
      <c r="VVM27" s="877"/>
      <c r="VVN27" s="877"/>
      <c r="VVO27" s="877"/>
      <c r="VVP27" s="877"/>
      <c r="VVQ27" s="877"/>
      <c r="VVR27" s="877"/>
      <c r="VVS27" s="877"/>
      <c r="VVT27" s="877"/>
      <c r="VVU27" s="877"/>
      <c r="VVV27" s="877"/>
      <c r="VVW27" s="877"/>
      <c r="VVX27" s="877"/>
      <c r="VVY27" s="877"/>
      <c r="VVZ27" s="877"/>
      <c r="VWA27" s="877"/>
      <c r="VWB27" s="877"/>
      <c r="VWC27" s="877"/>
      <c r="VWD27" s="877"/>
      <c r="VWE27" s="877"/>
      <c r="VWF27" s="877"/>
      <c r="VWG27" s="877"/>
      <c r="VWH27" s="877"/>
      <c r="VWI27" s="877"/>
      <c r="VWJ27" s="877"/>
      <c r="VWK27" s="877"/>
      <c r="VWL27" s="877"/>
      <c r="VWM27" s="877"/>
      <c r="VWN27" s="877"/>
      <c r="VWO27" s="877"/>
      <c r="VWP27" s="877"/>
      <c r="VWQ27" s="877"/>
      <c r="VWR27" s="877"/>
      <c r="VWS27" s="877"/>
      <c r="VWT27" s="877"/>
      <c r="VWU27" s="877"/>
      <c r="VWV27" s="877"/>
      <c r="VWW27" s="877"/>
      <c r="VWX27" s="877"/>
      <c r="VWY27" s="877"/>
      <c r="VWZ27" s="877"/>
      <c r="VXA27" s="877"/>
      <c r="VXB27" s="877"/>
      <c r="VXC27" s="877"/>
      <c r="VXD27" s="877"/>
      <c r="VXE27" s="877"/>
      <c r="VXF27" s="877"/>
      <c r="VXG27" s="877"/>
      <c r="VXH27" s="877"/>
      <c r="VXI27" s="877"/>
      <c r="VXJ27" s="877"/>
      <c r="VXK27" s="877"/>
      <c r="VXL27" s="877"/>
      <c r="VXM27" s="877"/>
      <c r="VXN27" s="877"/>
      <c r="VXO27" s="877"/>
      <c r="VXP27" s="877"/>
      <c r="VXQ27" s="877"/>
      <c r="VXR27" s="877"/>
      <c r="VXS27" s="877"/>
      <c r="VXT27" s="877"/>
      <c r="VXU27" s="877"/>
      <c r="VXV27" s="877"/>
      <c r="VXW27" s="877"/>
      <c r="VXX27" s="877"/>
      <c r="VXY27" s="877"/>
      <c r="VXZ27" s="877"/>
      <c r="VYA27" s="877"/>
      <c r="VYB27" s="877"/>
      <c r="VYC27" s="877"/>
      <c r="VYD27" s="877"/>
      <c r="VYE27" s="877"/>
      <c r="VYF27" s="877"/>
      <c r="VYG27" s="877"/>
      <c r="VYH27" s="877"/>
      <c r="VYI27" s="877"/>
      <c r="VYJ27" s="877"/>
      <c r="VYK27" s="877"/>
      <c r="VYL27" s="877"/>
      <c r="VYM27" s="877"/>
      <c r="VYN27" s="877"/>
      <c r="VYO27" s="877"/>
      <c r="VYP27" s="877"/>
      <c r="VYQ27" s="877"/>
      <c r="VYR27" s="877"/>
      <c r="VYS27" s="877"/>
      <c r="VYT27" s="877"/>
      <c r="VYU27" s="877"/>
      <c r="VYV27" s="877"/>
      <c r="VYW27" s="877"/>
      <c r="VYX27" s="877"/>
      <c r="VYY27" s="877"/>
      <c r="VYZ27" s="877"/>
      <c r="VZA27" s="877"/>
      <c r="VZB27" s="877"/>
      <c r="VZC27" s="877"/>
      <c r="VZD27" s="877"/>
      <c r="VZE27" s="877"/>
      <c r="VZF27" s="877"/>
      <c r="VZG27" s="877"/>
      <c r="VZH27" s="877"/>
      <c r="VZI27" s="877"/>
      <c r="VZJ27" s="877"/>
      <c r="VZK27" s="877"/>
      <c r="VZL27" s="877"/>
      <c r="VZM27" s="877"/>
      <c r="VZN27" s="877"/>
      <c r="VZO27" s="877"/>
      <c r="VZP27" s="877"/>
      <c r="VZQ27" s="877"/>
      <c r="VZR27" s="877"/>
      <c r="VZS27" s="877"/>
      <c r="VZT27" s="877"/>
      <c r="VZU27" s="877"/>
      <c r="VZV27" s="877"/>
      <c r="VZW27" s="877"/>
      <c r="VZX27" s="877"/>
      <c r="VZY27" s="877"/>
      <c r="VZZ27" s="877"/>
      <c r="WAA27" s="877"/>
      <c r="WAB27" s="877"/>
      <c r="WAC27" s="877"/>
      <c r="WAD27" s="877"/>
      <c r="WAE27" s="877"/>
      <c r="WAF27" s="877"/>
      <c r="WAG27" s="877"/>
      <c r="WAH27" s="877"/>
      <c r="WAI27" s="877"/>
      <c r="WAJ27" s="877"/>
      <c r="WAK27" s="877"/>
      <c r="WAL27" s="877"/>
      <c r="WAM27" s="877"/>
      <c r="WAN27" s="877"/>
      <c r="WAO27" s="877"/>
      <c r="WAP27" s="877"/>
      <c r="WAQ27" s="877"/>
      <c r="WAR27" s="877"/>
      <c r="WAS27" s="877"/>
      <c r="WAT27" s="877"/>
      <c r="WAU27" s="877"/>
      <c r="WAV27" s="877"/>
      <c r="WAW27" s="877"/>
      <c r="WAX27" s="877"/>
      <c r="WAY27" s="877"/>
      <c r="WAZ27" s="877"/>
      <c r="WBA27" s="877"/>
      <c r="WBB27" s="877"/>
      <c r="WBC27" s="877"/>
      <c r="WBD27" s="877"/>
      <c r="WBE27" s="877"/>
      <c r="WBF27" s="877"/>
      <c r="WBG27" s="877"/>
      <c r="WBH27" s="877"/>
      <c r="WBI27" s="877"/>
      <c r="WBJ27" s="877"/>
      <c r="WBK27" s="877"/>
      <c r="WBL27" s="877"/>
      <c r="WBM27" s="877"/>
      <c r="WBN27" s="877"/>
      <c r="WBO27" s="877"/>
      <c r="WBP27" s="877"/>
      <c r="WBQ27" s="877"/>
      <c r="WBR27" s="877"/>
      <c r="WBS27" s="877"/>
      <c r="WBT27" s="877"/>
      <c r="WBU27" s="877"/>
      <c r="WBV27" s="877"/>
      <c r="WBW27" s="877"/>
      <c r="WBX27" s="877"/>
      <c r="WBY27" s="877"/>
      <c r="WBZ27" s="877"/>
      <c r="WCA27" s="877"/>
      <c r="WCB27" s="877"/>
      <c r="WCC27" s="877"/>
      <c r="WCD27" s="877"/>
      <c r="WCE27" s="877"/>
      <c r="WCF27" s="877"/>
      <c r="WCG27" s="877"/>
      <c r="WCH27" s="877"/>
      <c r="WCI27" s="877"/>
      <c r="WCJ27" s="877"/>
      <c r="WCK27" s="877"/>
      <c r="WCL27" s="877"/>
      <c r="WCM27" s="877"/>
      <c r="WCN27" s="877"/>
      <c r="WCO27" s="877"/>
      <c r="WCP27" s="877"/>
      <c r="WCQ27" s="877"/>
      <c r="WCR27" s="877"/>
      <c r="WCS27" s="877"/>
      <c r="WCT27" s="877"/>
      <c r="WCU27" s="877"/>
      <c r="WCV27" s="877"/>
      <c r="WCW27" s="877"/>
      <c r="WCX27" s="877"/>
      <c r="WCY27" s="877"/>
      <c r="WCZ27" s="877"/>
      <c r="WDA27" s="877"/>
      <c r="WDB27" s="877"/>
      <c r="WDC27" s="877"/>
      <c r="WDD27" s="877"/>
      <c r="WDE27" s="877"/>
      <c r="WDF27" s="877"/>
      <c r="WDG27" s="877"/>
      <c r="WDH27" s="877"/>
      <c r="WDI27" s="877"/>
      <c r="WDJ27" s="877"/>
      <c r="WDK27" s="877"/>
      <c r="WDL27" s="877"/>
      <c r="WDM27" s="877"/>
      <c r="WDN27" s="877"/>
      <c r="WDO27" s="877"/>
      <c r="WDP27" s="877"/>
      <c r="WDQ27" s="877"/>
      <c r="WDR27" s="877"/>
      <c r="WDS27" s="877"/>
      <c r="WDT27" s="877"/>
      <c r="WDU27" s="877"/>
      <c r="WDV27" s="877"/>
      <c r="WDW27" s="877"/>
      <c r="WDX27" s="877"/>
      <c r="WDY27" s="877"/>
      <c r="WDZ27" s="877"/>
      <c r="WEA27" s="877"/>
      <c r="WEB27" s="877"/>
      <c r="WEC27" s="877"/>
      <c r="WED27" s="877"/>
      <c r="WEE27" s="877"/>
      <c r="WEF27" s="877"/>
      <c r="WEG27" s="877"/>
      <c r="WEH27" s="877"/>
      <c r="WEI27" s="877"/>
      <c r="WEJ27" s="877"/>
      <c r="WEK27" s="877"/>
      <c r="WEL27" s="877"/>
      <c r="WEM27" s="877"/>
      <c r="WEN27" s="877"/>
      <c r="WEO27" s="877"/>
      <c r="WEP27" s="877"/>
      <c r="WEQ27" s="877"/>
      <c r="WER27" s="877"/>
      <c r="WES27" s="877"/>
      <c r="WET27" s="877"/>
      <c r="WEU27" s="877"/>
      <c r="WEV27" s="877"/>
      <c r="WEW27" s="877"/>
      <c r="WEX27" s="877"/>
      <c r="WEY27" s="877"/>
      <c r="WEZ27" s="877"/>
      <c r="WFA27" s="877"/>
      <c r="WFB27" s="877"/>
      <c r="WFC27" s="877"/>
      <c r="WFD27" s="877"/>
      <c r="WFE27" s="877"/>
      <c r="WFF27" s="877"/>
      <c r="WFG27" s="877"/>
      <c r="WFH27" s="877"/>
      <c r="WFI27" s="877"/>
      <c r="WFJ27" s="877"/>
      <c r="WFK27" s="877"/>
      <c r="WFL27" s="877"/>
      <c r="WFM27" s="877"/>
      <c r="WFN27" s="877"/>
      <c r="WFO27" s="877"/>
      <c r="WFP27" s="877"/>
      <c r="WFQ27" s="877"/>
      <c r="WFR27" s="877"/>
      <c r="WFS27" s="877"/>
      <c r="WFT27" s="877"/>
      <c r="WFU27" s="877"/>
      <c r="WFV27" s="877"/>
      <c r="WFW27" s="877"/>
      <c r="WFX27" s="877"/>
      <c r="WFY27" s="877"/>
      <c r="WFZ27" s="877"/>
      <c r="WGA27" s="877"/>
      <c r="WGB27" s="877"/>
      <c r="WGC27" s="877"/>
      <c r="WGD27" s="877"/>
      <c r="WGE27" s="877"/>
      <c r="WGF27" s="877"/>
      <c r="WGG27" s="877"/>
      <c r="WGH27" s="877"/>
      <c r="WGI27" s="877"/>
      <c r="WGJ27" s="877"/>
      <c r="WGK27" s="877"/>
      <c r="WGL27" s="877"/>
      <c r="WGM27" s="877"/>
      <c r="WGN27" s="877"/>
      <c r="WGO27" s="877"/>
      <c r="WGP27" s="877"/>
      <c r="WGQ27" s="877"/>
      <c r="WGR27" s="877"/>
      <c r="WGS27" s="877"/>
      <c r="WGT27" s="877"/>
      <c r="WGU27" s="877"/>
      <c r="WGV27" s="877"/>
      <c r="WGW27" s="877"/>
      <c r="WGX27" s="877"/>
      <c r="WGY27" s="877"/>
      <c r="WGZ27" s="877"/>
      <c r="WHA27" s="877"/>
      <c r="WHB27" s="877"/>
      <c r="WHC27" s="877"/>
      <c r="WHD27" s="877"/>
      <c r="WHE27" s="877"/>
      <c r="WHF27" s="877"/>
      <c r="WHG27" s="877"/>
      <c r="WHH27" s="877"/>
      <c r="WHI27" s="877"/>
      <c r="WHJ27" s="877"/>
      <c r="WHK27" s="877"/>
      <c r="WHL27" s="877"/>
      <c r="WHM27" s="877"/>
      <c r="WHN27" s="877"/>
      <c r="WHO27" s="877"/>
      <c r="WHP27" s="877"/>
      <c r="WHQ27" s="877"/>
      <c r="WHR27" s="877"/>
      <c r="WHS27" s="877"/>
      <c r="WHT27" s="877"/>
      <c r="WHU27" s="877"/>
      <c r="WHV27" s="877"/>
      <c r="WHW27" s="877"/>
      <c r="WHX27" s="877"/>
      <c r="WHY27" s="877"/>
      <c r="WHZ27" s="877"/>
      <c r="WIA27" s="877"/>
      <c r="WIB27" s="877"/>
      <c r="WIC27" s="877"/>
      <c r="WID27" s="877"/>
      <c r="WIE27" s="877"/>
      <c r="WIF27" s="877"/>
      <c r="WIG27" s="877"/>
      <c r="WIH27" s="877"/>
      <c r="WII27" s="877"/>
      <c r="WIJ27" s="877"/>
      <c r="WIK27" s="877"/>
      <c r="WIL27" s="877"/>
      <c r="WIM27" s="877"/>
      <c r="WIN27" s="877"/>
      <c r="WIO27" s="877"/>
      <c r="WIP27" s="877"/>
      <c r="WIQ27" s="877"/>
      <c r="WIR27" s="877"/>
      <c r="WIS27" s="877"/>
      <c r="WIT27" s="877"/>
      <c r="WIU27" s="877"/>
      <c r="WIV27" s="877"/>
      <c r="WIW27" s="877"/>
      <c r="WIX27" s="877"/>
      <c r="WIY27" s="877"/>
      <c r="WIZ27" s="877"/>
      <c r="WJA27" s="877"/>
      <c r="WJB27" s="877"/>
      <c r="WJC27" s="877"/>
      <c r="WJD27" s="877"/>
      <c r="WJE27" s="877"/>
      <c r="WJF27" s="877"/>
      <c r="WJG27" s="877"/>
      <c r="WJH27" s="877"/>
      <c r="WJI27" s="877"/>
      <c r="WJJ27" s="877"/>
      <c r="WJK27" s="877"/>
      <c r="WJL27" s="877"/>
      <c r="WJM27" s="877"/>
      <c r="WJN27" s="877"/>
      <c r="WJO27" s="877"/>
      <c r="WJP27" s="877"/>
      <c r="WJQ27" s="877"/>
      <c r="WJR27" s="877"/>
      <c r="WJS27" s="877"/>
      <c r="WJT27" s="877"/>
      <c r="WJU27" s="877"/>
      <c r="WJV27" s="877"/>
      <c r="WJW27" s="877"/>
      <c r="WJX27" s="877"/>
      <c r="WJY27" s="877"/>
      <c r="WJZ27" s="877"/>
      <c r="WKA27" s="877"/>
      <c r="WKB27" s="877"/>
      <c r="WKC27" s="877"/>
      <c r="WKD27" s="877"/>
      <c r="WKE27" s="877"/>
      <c r="WKF27" s="877"/>
      <c r="WKG27" s="877"/>
      <c r="WKH27" s="877"/>
      <c r="WKI27" s="877"/>
      <c r="WKJ27" s="877"/>
      <c r="WKK27" s="877"/>
      <c r="WKL27" s="877"/>
      <c r="WKM27" s="877"/>
      <c r="WKN27" s="877"/>
      <c r="WKO27" s="877"/>
      <c r="WKP27" s="877"/>
      <c r="WKQ27" s="877"/>
      <c r="WKR27" s="877"/>
      <c r="WKS27" s="877"/>
      <c r="WKT27" s="877"/>
      <c r="WKU27" s="877"/>
      <c r="WKV27" s="877"/>
      <c r="WKW27" s="877"/>
      <c r="WKX27" s="877"/>
      <c r="WKY27" s="877"/>
      <c r="WKZ27" s="877"/>
      <c r="WLA27" s="877"/>
      <c r="WLB27" s="877"/>
      <c r="WLC27" s="877"/>
      <c r="WLD27" s="877"/>
      <c r="WLE27" s="877"/>
      <c r="WLF27" s="877"/>
      <c r="WLG27" s="877"/>
      <c r="WLH27" s="877"/>
      <c r="WLI27" s="877"/>
      <c r="WLJ27" s="877"/>
      <c r="WLK27" s="877"/>
      <c r="WLL27" s="877"/>
      <c r="WLM27" s="877"/>
      <c r="WLN27" s="877"/>
      <c r="WLO27" s="877"/>
      <c r="WLP27" s="877"/>
      <c r="WLQ27" s="877"/>
      <c r="WLR27" s="877"/>
      <c r="WLS27" s="877"/>
      <c r="WLT27" s="877"/>
      <c r="WLU27" s="877"/>
      <c r="WLV27" s="877"/>
      <c r="WLW27" s="877"/>
      <c r="WLX27" s="877"/>
      <c r="WLY27" s="877"/>
      <c r="WLZ27" s="877"/>
      <c r="WMA27" s="877"/>
      <c r="WMB27" s="877"/>
      <c r="WMC27" s="877"/>
      <c r="WMD27" s="877"/>
      <c r="WME27" s="877"/>
      <c r="WMF27" s="877"/>
      <c r="WMG27" s="877"/>
      <c r="WMH27" s="877"/>
      <c r="WMI27" s="877"/>
      <c r="WMJ27" s="877"/>
      <c r="WMK27" s="877"/>
      <c r="WML27" s="877"/>
      <c r="WMM27" s="877"/>
      <c r="WMN27" s="877"/>
      <c r="WMO27" s="877"/>
      <c r="WMP27" s="877"/>
      <c r="WMQ27" s="877"/>
      <c r="WMR27" s="877"/>
      <c r="WMS27" s="877"/>
      <c r="WMT27" s="877"/>
      <c r="WMU27" s="877"/>
      <c r="WMV27" s="877"/>
      <c r="WMW27" s="877"/>
      <c r="WMX27" s="877"/>
      <c r="WMY27" s="877"/>
      <c r="WMZ27" s="877"/>
      <c r="WNA27" s="877"/>
      <c r="WNB27" s="877"/>
      <c r="WNC27" s="877"/>
      <c r="WND27" s="877"/>
      <c r="WNE27" s="877"/>
      <c r="WNF27" s="877"/>
      <c r="WNG27" s="877"/>
      <c r="WNH27" s="877"/>
      <c r="WNI27" s="877"/>
      <c r="WNJ27" s="877"/>
      <c r="WNK27" s="877"/>
      <c r="WNL27" s="877"/>
      <c r="WNM27" s="877"/>
      <c r="WNN27" s="877"/>
      <c r="WNO27" s="877"/>
      <c r="WNP27" s="877"/>
      <c r="WNQ27" s="877"/>
      <c r="WNR27" s="877"/>
      <c r="WNS27" s="877"/>
      <c r="WNT27" s="877"/>
      <c r="WNU27" s="877"/>
      <c r="WNV27" s="877"/>
      <c r="WNW27" s="877"/>
      <c r="WNX27" s="877"/>
      <c r="WNY27" s="877"/>
      <c r="WNZ27" s="877"/>
      <c r="WOA27" s="877"/>
      <c r="WOB27" s="877"/>
      <c r="WOC27" s="877"/>
      <c r="WOD27" s="877"/>
      <c r="WOE27" s="877"/>
      <c r="WOF27" s="877"/>
      <c r="WOG27" s="877"/>
      <c r="WOH27" s="877"/>
      <c r="WOI27" s="877"/>
      <c r="WOJ27" s="877"/>
      <c r="WOK27" s="877"/>
      <c r="WOL27" s="877"/>
      <c r="WOM27" s="877"/>
      <c r="WON27" s="877"/>
      <c r="WOO27" s="877"/>
      <c r="WOP27" s="877"/>
      <c r="WOQ27" s="877"/>
      <c r="WOR27" s="877"/>
      <c r="WOS27" s="877"/>
      <c r="WOT27" s="877"/>
      <c r="WOU27" s="877"/>
      <c r="WOV27" s="877"/>
      <c r="WOW27" s="877"/>
      <c r="WOX27" s="877"/>
      <c r="WOY27" s="877"/>
      <c r="WOZ27" s="877"/>
      <c r="WPA27" s="877"/>
      <c r="WPB27" s="877"/>
      <c r="WPC27" s="877"/>
      <c r="WPD27" s="877"/>
      <c r="WPE27" s="877"/>
      <c r="WPF27" s="877"/>
      <c r="WPG27" s="877"/>
      <c r="WPH27" s="877"/>
      <c r="WPI27" s="877"/>
      <c r="WPJ27" s="877"/>
      <c r="WPK27" s="877"/>
      <c r="WPL27" s="877"/>
      <c r="WPM27" s="877"/>
      <c r="WPN27" s="877"/>
      <c r="WPO27" s="877"/>
      <c r="WPP27" s="877"/>
      <c r="WPQ27" s="877"/>
      <c r="WPR27" s="877"/>
      <c r="WPS27" s="877"/>
      <c r="WPT27" s="877"/>
      <c r="WPU27" s="877"/>
      <c r="WPV27" s="877"/>
      <c r="WPW27" s="877"/>
      <c r="WPX27" s="877"/>
      <c r="WPY27" s="877"/>
      <c r="WPZ27" s="877"/>
      <c r="WQA27" s="877"/>
      <c r="WQB27" s="877"/>
      <c r="WQC27" s="877"/>
      <c r="WQD27" s="877"/>
      <c r="WQE27" s="877"/>
      <c r="WQF27" s="877"/>
      <c r="WQG27" s="877"/>
      <c r="WQH27" s="877"/>
      <c r="WQI27" s="877"/>
      <c r="WQJ27" s="877"/>
      <c r="WQK27" s="877"/>
      <c r="WQL27" s="877"/>
      <c r="WQM27" s="877"/>
      <c r="WQN27" s="877"/>
      <c r="WQO27" s="877"/>
      <c r="WQP27" s="877"/>
      <c r="WQQ27" s="877"/>
      <c r="WQR27" s="877"/>
      <c r="WQS27" s="877"/>
      <c r="WQT27" s="877"/>
      <c r="WQU27" s="877"/>
      <c r="WQV27" s="877"/>
      <c r="WQW27" s="877"/>
      <c r="WQX27" s="877"/>
      <c r="WQY27" s="877"/>
      <c r="WQZ27" s="877"/>
      <c r="WRA27" s="877"/>
      <c r="WRB27" s="877"/>
      <c r="WRC27" s="877"/>
      <c r="WRD27" s="877"/>
      <c r="WRE27" s="877"/>
      <c r="WRF27" s="877"/>
      <c r="WRG27" s="877"/>
      <c r="WRH27" s="877"/>
      <c r="WRI27" s="877"/>
      <c r="WRJ27" s="877"/>
      <c r="WRK27" s="877"/>
      <c r="WRL27" s="877"/>
      <c r="WRM27" s="877"/>
      <c r="WRN27" s="877"/>
      <c r="WRO27" s="877"/>
      <c r="WRP27" s="877"/>
      <c r="WRQ27" s="877"/>
      <c r="WRR27" s="877"/>
      <c r="WRS27" s="877"/>
      <c r="WRT27" s="877"/>
      <c r="WRU27" s="877"/>
      <c r="WRV27" s="877"/>
      <c r="WRW27" s="877"/>
      <c r="WRX27" s="877"/>
      <c r="WRY27" s="877"/>
      <c r="WRZ27" s="877"/>
      <c r="WSA27" s="877"/>
      <c r="WSB27" s="877"/>
      <c r="WSC27" s="877"/>
      <c r="WSD27" s="877"/>
      <c r="WSE27" s="877"/>
      <c r="WSF27" s="877"/>
      <c r="WSG27" s="877"/>
      <c r="WSH27" s="877"/>
      <c r="WSI27" s="877"/>
      <c r="WSJ27" s="877"/>
      <c r="WSK27" s="877"/>
      <c r="WSL27" s="877"/>
      <c r="WSM27" s="877"/>
      <c r="WSN27" s="877"/>
      <c r="WSO27" s="877"/>
      <c r="WSP27" s="877"/>
      <c r="WSQ27" s="877"/>
      <c r="WSR27" s="877"/>
      <c r="WSS27" s="877"/>
      <c r="WST27" s="877"/>
      <c r="WSU27" s="877"/>
      <c r="WSV27" s="877"/>
      <c r="WSW27" s="877"/>
      <c r="WSX27" s="877"/>
      <c r="WSY27" s="877"/>
      <c r="WSZ27" s="877"/>
      <c r="WTA27" s="877"/>
      <c r="WTB27" s="877"/>
      <c r="WTC27" s="877"/>
      <c r="WTD27" s="877"/>
      <c r="WTE27" s="877"/>
      <c r="WTF27" s="877"/>
      <c r="WTG27" s="877"/>
      <c r="WTH27" s="877"/>
      <c r="WTI27" s="877"/>
      <c r="WTJ27" s="877"/>
      <c r="WTK27" s="877"/>
      <c r="WTL27" s="877"/>
      <c r="WTM27" s="877"/>
      <c r="WTN27" s="877"/>
      <c r="WTO27" s="877"/>
      <c r="WTP27" s="877"/>
      <c r="WTQ27" s="877"/>
      <c r="WTR27" s="877"/>
      <c r="WTS27" s="877"/>
      <c r="WTT27" s="877"/>
      <c r="WTU27" s="877"/>
      <c r="WTV27" s="877"/>
      <c r="WTW27" s="877"/>
      <c r="WTX27" s="877"/>
      <c r="WTY27" s="877"/>
      <c r="WTZ27" s="877"/>
      <c r="WUA27" s="877"/>
      <c r="WUB27" s="877"/>
      <c r="WUC27" s="877"/>
      <c r="WUD27" s="877"/>
      <c r="WUE27" s="877"/>
      <c r="WUF27" s="877"/>
      <c r="WUG27" s="877"/>
      <c r="WUH27" s="877"/>
      <c r="WUI27" s="877"/>
      <c r="WUJ27" s="877"/>
      <c r="WUK27" s="877"/>
      <c r="WUL27" s="877"/>
      <c r="WUM27" s="877"/>
      <c r="WUN27" s="877"/>
      <c r="WUO27" s="877"/>
      <c r="WUP27" s="877"/>
      <c r="WUQ27" s="877"/>
      <c r="WUR27" s="877"/>
      <c r="WUS27" s="877"/>
      <c r="WUT27" s="877"/>
      <c r="WUU27" s="877"/>
      <c r="WUV27" s="877"/>
      <c r="WUW27" s="877"/>
      <c r="WUX27" s="877"/>
      <c r="WUY27" s="877"/>
      <c r="WUZ27" s="877"/>
      <c r="WVA27" s="877"/>
      <c r="WVB27" s="877"/>
      <c r="WVC27" s="877"/>
      <c r="WVD27" s="877"/>
      <c r="WVE27" s="877"/>
      <c r="WVF27" s="877"/>
      <c r="WVG27" s="877"/>
      <c r="WVH27" s="877"/>
      <c r="WVI27" s="877"/>
      <c r="WVJ27" s="877"/>
      <c r="WVK27" s="877"/>
      <c r="WVL27" s="877"/>
      <c r="WVM27" s="877"/>
      <c r="WVN27" s="877"/>
      <c r="WVO27" s="877"/>
      <c r="WVP27" s="877"/>
      <c r="WVQ27" s="877"/>
      <c r="WVR27" s="877"/>
      <c r="WVS27" s="877"/>
      <c r="WVT27" s="877"/>
      <c r="WVU27" s="877"/>
      <c r="WVV27" s="877"/>
      <c r="WVW27" s="877"/>
      <c r="WVX27" s="877"/>
      <c r="WVY27" s="877"/>
      <c r="WVZ27" s="877"/>
      <c r="WWA27" s="877"/>
      <c r="WWB27" s="877"/>
      <c r="WWC27" s="877"/>
      <c r="WWD27" s="877"/>
      <c r="WWE27" s="877"/>
      <c r="WWF27" s="877"/>
      <c r="WWG27" s="877"/>
      <c r="WWH27" s="877"/>
      <c r="WWI27" s="877"/>
      <c r="WWJ27" s="877"/>
      <c r="WWK27" s="877"/>
      <c r="WWL27" s="877"/>
      <c r="WWM27" s="877"/>
      <c r="WWN27" s="877"/>
      <c r="WWO27" s="877"/>
      <c r="WWP27" s="877"/>
      <c r="WWQ27" s="877"/>
      <c r="WWR27" s="877"/>
      <c r="WWS27" s="877"/>
      <c r="WWT27" s="877"/>
      <c r="WWU27" s="877"/>
      <c r="WWV27" s="877"/>
      <c r="WWW27" s="877"/>
      <c r="WWX27" s="877"/>
      <c r="WWY27" s="877"/>
      <c r="WWZ27" s="877"/>
      <c r="WXA27" s="877"/>
      <c r="WXB27" s="877"/>
      <c r="WXC27" s="877"/>
      <c r="WXD27" s="877"/>
      <c r="WXE27" s="877"/>
      <c r="WXF27" s="877"/>
      <c r="WXG27" s="877"/>
      <c r="WXH27" s="877"/>
      <c r="WXI27" s="877"/>
      <c r="WXJ27" s="877"/>
      <c r="WXK27" s="877"/>
      <c r="WXL27" s="877"/>
      <c r="WXM27" s="877"/>
      <c r="WXN27" s="877"/>
      <c r="WXO27" s="877"/>
      <c r="WXP27" s="877"/>
      <c r="WXQ27" s="877"/>
      <c r="WXR27" s="877"/>
      <c r="WXS27" s="877"/>
      <c r="WXT27" s="877"/>
      <c r="WXU27" s="877"/>
      <c r="WXV27" s="877"/>
      <c r="WXW27" s="877"/>
      <c r="WXX27" s="877"/>
      <c r="WXY27" s="877"/>
      <c r="WXZ27" s="877"/>
      <c r="WYA27" s="877"/>
      <c r="WYB27" s="877"/>
      <c r="WYC27" s="877"/>
      <c r="WYD27" s="877"/>
      <c r="WYE27" s="877"/>
      <c r="WYF27" s="877"/>
      <c r="WYG27" s="877"/>
      <c r="WYH27" s="877"/>
      <c r="WYI27" s="877"/>
      <c r="WYJ27" s="877"/>
      <c r="WYK27" s="877"/>
      <c r="WYL27" s="877"/>
      <c r="WYM27" s="877"/>
      <c r="WYN27" s="877"/>
      <c r="WYO27" s="877"/>
      <c r="WYP27" s="877"/>
      <c r="WYQ27" s="877"/>
      <c r="WYR27" s="877"/>
      <c r="WYS27" s="877"/>
      <c r="WYT27" s="877"/>
      <c r="WYU27" s="877"/>
      <c r="WYV27" s="877"/>
      <c r="WYW27" s="877"/>
      <c r="WYX27" s="877"/>
      <c r="WYY27" s="877"/>
      <c r="WYZ27" s="877"/>
      <c r="WZA27" s="877"/>
      <c r="WZB27" s="877"/>
      <c r="WZC27" s="877"/>
      <c r="WZD27" s="877"/>
      <c r="WZE27" s="877"/>
      <c r="WZF27" s="877"/>
      <c r="WZG27" s="877"/>
      <c r="WZH27" s="877"/>
      <c r="WZI27" s="877"/>
      <c r="WZJ27" s="877"/>
      <c r="WZK27" s="877"/>
      <c r="WZL27" s="877"/>
      <c r="WZM27" s="877"/>
      <c r="WZN27" s="877"/>
      <c r="WZO27" s="877"/>
      <c r="WZP27" s="877"/>
      <c r="WZQ27" s="877"/>
      <c r="WZR27" s="877"/>
      <c r="WZS27" s="877"/>
      <c r="WZT27" s="877"/>
      <c r="WZU27" s="877"/>
      <c r="WZV27" s="877"/>
      <c r="WZW27" s="877"/>
      <c r="WZX27" s="877"/>
      <c r="WZY27" s="877"/>
      <c r="WZZ27" s="877"/>
      <c r="XAA27" s="877"/>
      <c r="XAB27" s="877"/>
      <c r="XAC27" s="877"/>
      <c r="XAD27" s="877"/>
      <c r="XAE27" s="877"/>
      <c r="XAF27" s="877"/>
      <c r="XAG27" s="877"/>
      <c r="XAH27" s="877"/>
      <c r="XAI27" s="877"/>
      <c r="XAJ27" s="877"/>
      <c r="XAK27" s="877"/>
      <c r="XAL27" s="877"/>
      <c r="XAM27" s="877"/>
      <c r="XAN27" s="877"/>
      <c r="XAO27" s="877"/>
      <c r="XAP27" s="877"/>
      <c r="XAQ27" s="877"/>
      <c r="XAR27" s="877"/>
      <c r="XAS27" s="877"/>
      <c r="XAT27" s="877"/>
      <c r="XAU27" s="877"/>
      <c r="XAV27" s="877"/>
      <c r="XAW27" s="877"/>
      <c r="XAX27" s="877"/>
      <c r="XAY27" s="877"/>
      <c r="XAZ27" s="877"/>
      <c r="XBA27" s="877"/>
      <c r="XBB27" s="877"/>
      <c r="XBC27" s="877"/>
      <c r="XBD27" s="877"/>
      <c r="XBE27" s="877"/>
      <c r="XBF27" s="877"/>
      <c r="XBG27" s="877"/>
      <c r="XBH27" s="877"/>
      <c r="XBI27" s="877"/>
      <c r="XBJ27" s="877"/>
      <c r="XBK27" s="877"/>
      <c r="XBL27" s="877"/>
      <c r="XBM27" s="877"/>
      <c r="XBN27" s="877"/>
      <c r="XBO27" s="877"/>
      <c r="XBP27" s="877"/>
      <c r="XBQ27" s="877"/>
      <c r="XBR27" s="877"/>
      <c r="XBS27" s="877"/>
      <c r="XBT27" s="877"/>
      <c r="XBU27" s="877"/>
      <c r="XBV27" s="877"/>
      <c r="XBW27" s="877"/>
      <c r="XBX27" s="877"/>
      <c r="XBY27" s="877"/>
      <c r="XBZ27" s="877"/>
      <c r="XCA27" s="877"/>
      <c r="XCB27" s="877"/>
      <c r="XCC27" s="877"/>
      <c r="XCD27" s="877"/>
      <c r="XCE27" s="877"/>
      <c r="XCF27" s="877"/>
      <c r="XCG27" s="877"/>
      <c r="XCH27" s="877"/>
      <c r="XCI27" s="877"/>
      <c r="XCJ27" s="877"/>
      <c r="XCK27" s="877"/>
      <c r="XCL27" s="877"/>
      <c r="XCM27" s="877"/>
      <c r="XCN27" s="877"/>
      <c r="XCO27" s="877"/>
      <c r="XCP27" s="877"/>
      <c r="XCQ27" s="877"/>
      <c r="XCR27" s="877"/>
      <c r="XCS27" s="877"/>
      <c r="XCT27" s="877"/>
      <c r="XCU27" s="877"/>
      <c r="XCV27" s="877"/>
      <c r="XCW27" s="877"/>
      <c r="XCX27" s="877"/>
      <c r="XCY27" s="877"/>
      <c r="XCZ27" s="877"/>
      <c r="XDA27" s="877"/>
      <c r="XDB27" s="877"/>
      <c r="XDC27" s="877"/>
      <c r="XDD27" s="877"/>
      <c r="XDE27" s="877"/>
      <c r="XDF27" s="877"/>
      <c r="XDG27" s="877"/>
      <c r="XDH27" s="877"/>
      <c r="XDI27" s="877"/>
      <c r="XDJ27" s="877"/>
      <c r="XDK27" s="877"/>
      <c r="XDL27" s="877"/>
      <c r="XDM27" s="877"/>
      <c r="XDN27" s="877"/>
      <c r="XDO27" s="877"/>
      <c r="XDP27" s="877"/>
      <c r="XDQ27" s="877"/>
      <c r="XDR27" s="877"/>
      <c r="XDS27" s="877"/>
      <c r="XDT27" s="877"/>
      <c r="XDU27" s="877"/>
      <c r="XDV27" s="877"/>
      <c r="XDW27" s="877"/>
      <c r="XDX27" s="877"/>
      <c r="XDY27" s="877"/>
      <c r="XDZ27" s="877"/>
      <c r="XEA27" s="877"/>
      <c r="XEB27" s="877"/>
      <c r="XEC27" s="877"/>
      <c r="XED27" s="877"/>
      <c r="XEE27" s="877"/>
      <c r="XEF27" s="877"/>
      <c r="XEG27" s="877"/>
      <c r="XEH27" s="877"/>
      <c r="XEI27" s="877"/>
      <c r="XEJ27" s="877"/>
      <c r="XEK27" s="877"/>
      <c r="XEL27" s="877"/>
      <c r="XEM27" s="877"/>
      <c r="XEN27" s="877"/>
      <c r="XEO27" s="877"/>
      <c r="XEP27" s="877"/>
      <c r="XEQ27" s="877"/>
      <c r="XER27" s="877"/>
      <c r="XES27" s="877"/>
      <c r="XET27" s="877"/>
      <c r="XEU27" s="877"/>
      <c r="XEV27" s="877"/>
      <c r="XEW27" s="877"/>
      <c r="XEX27" s="877"/>
      <c r="XEY27" s="877"/>
      <c r="XEZ27" s="877"/>
      <c r="XFA27" s="877"/>
      <c r="XFB27" s="877"/>
      <c r="XFC27" s="877"/>
      <c r="XFD27" s="877"/>
    </row>
    <row r="28" spans="1:16384" s="878" customFormat="1" ht="14.25" thickBot="1">
      <c r="A28" s="943"/>
      <c r="B28" s="944"/>
      <c r="C28" s="945"/>
      <c r="D28" s="946"/>
      <c r="E28" s="947"/>
      <c r="F28" s="948"/>
      <c r="G28" s="949"/>
      <c r="H28" s="948"/>
      <c r="I28" s="948"/>
      <c r="J28" s="946"/>
      <c r="K28" s="877"/>
      <c r="L28" s="877"/>
      <c r="M28" s="877"/>
      <c r="N28" s="877"/>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c r="AN28" s="877"/>
      <c r="AO28" s="877"/>
      <c r="AP28" s="877"/>
      <c r="AQ28" s="877"/>
      <c r="AR28" s="877"/>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c r="BP28" s="877"/>
      <c r="BQ28" s="877"/>
      <c r="BR28" s="877"/>
      <c r="BS28" s="877"/>
      <c r="BT28" s="877"/>
      <c r="BU28" s="877"/>
      <c r="BV28" s="877"/>
      <c r="BW28" s="877"/>
      <c r="BX28" s="877"/>
      <c r="BY28" s="877"/>
      <c r="BZ28" s="877"/>
      <c r="CA28" s="877"/>
      <c r="CB28" s="877"/>
      <c r="CC28" s="877"/>
      <c r="CD28" s="877"/>
      <c r="CE28" s="877"/>
      <c r="CF28" s="877"/>
      <c r="CG28" s="877"/>
      <c r="CH28" s="877"/>
      <c r="CI28" s="877"/>
      <c r="CJ28" s="877"/>
      <c r="CK28" s="877"/>
      <c r="CL28" s="877"/>
      <c r="CM28" s="877"/>
      <c r="CN28" s="877"/>
      <c r="CO28" s="877"/>
      <c r="CP28" s="877"/>
      <c r="CQ28" s="877"/>
      <c r="CR28" s="877"/>
      <c r="CS28" s="877"/>
      <c r="CT28" s="877"/>
      <c r="CU28" s="877"/>
      <c r="CV28" s="877"/>
      <c r="CW28" s="877"/>
      <c r="CX28" s="877"/>
      <c r="CY28" s="877"/>
      <c r="CZ28" s="877"/>
      <c r="DA28" s="877"/>
      <c r="DB28" s="877"/>
      <c r="DC28" s="877"/>
      <c r="DD28" s="877"/>
      <c r="DE28" s="877"/>
      <c r="DF28" s="877"/>
      <c r="DG28" s="877"/>
      <c r="DH28" s="877"/>
      <c r="DI28" s="877"/>
      <c r="DJ28" s="877"/>
      <c r="DK28" s="877"/>
      <c r="DL28" s="877"/>
      <c r="DM28" s="877"/>
      <c r="DN28" s="877"/>
      <c r="DO28" s="877"/>
      <c r="DP28" s="877"/>
      <c r="DQ28" s="877"/>
      <c r="DR28" s="877"/>
      <c r="DS28" s="877"/>
      <c r="DT28" s="877"/>
      <c r="DU28" s="877"/>
      <c r="DV28" s="877"/>
      <c r="DW28" s="877"/>
      <c r="DX28" s="877"/>
      <c r="DY28" s="877"/>
      <c r="DZ28" s="877"/>
      <c r="EA28" s="877"/>
      <c r="EB28" s="877"/>
      <c r="EC28" s="877"/>
      <c r="ED28" s="877"/>
      <c r="EE28" s="877"/>
      <c r="EF28" s="877"/>
      <c r="EG28" s="877"/>
      <c r="EH28" s="877"/>
      <c r="EI28" s="877"/>
      <c r="EJ28" s="877"/>
      <c r="EK28" s="877"/>
      <c r="EL28" s="877"/>
      <c r="EM28" s="877"/>
      <c r="EN28" s="877"/>
      <c r="EO28" s="877"/>
      <c r="EP28" s="877"/>
      <c r="EQ28" s="877"/>
      <c r="ER28" s="877"/>
      <c r="ES28" s="877"/>
      <c r="ET28" s="877"/>
      <c r="EU28" s="877"/>
      <c r="EV28" s="877"/>
      <c r="EW28" s="877"/>
      <c r="EX28" s="877"/>
      <c r="EY28" s="877"/>
      <c r="EZ28" s="877"/>
      <c r="FA28" s="877"/>
      <c r="FB28" s="877"/>
      <c r="FC28" s="877"/>
      <c r="FD28" s="877"/>
      <c r="FE28" s="877"/>
      <c r="FF28" s="877"/>
      <c r="FG28" s="877"/>
      <c r="FH28" s="877"/>
      <c r="FI28" s="877"/>
      <c r="FJ28" s="877"/>
      <c r="FK28" s="877"/>
      <c r="FL28" s="877"/>
      <c r="FM28" s="877"/>
      <c r="FN28" s="877"/>
      <c r="FO28" s="877"/>
      <c r="FP28" s="877"/>
      <c r="FQ28" s="877"/>
      <c r="FR28" s="877"/>
      <c r="FS28" s="877"/>
      <c r="FT28" s="877"/>
      <c r="FU28" s="877"/>
      <c r="FV28" s="877"/>
      <c r="FW28" s="877"/>
      <c r="FX28" s="877"/>
      <c r="FY28" s="877"/>
      <c r="FZ28" s="877"/>
      <c r="GA28" s="877"/>
      <c r="GB28" s="877"/>
      <c r="GC28" s="877"/>
      <c r="GD28" s="877"/>
      <c r="GE28" s="877"/>
      <c r="GF28" s="877"/>
      <c r="GG28" s="877"/>
      <c r="GH28" s="877"/>
      <c r="GI28" s="877"/>
      <c r="GJ28" s="877"/>
      <c r="GK28" s="877"/>
      <c r="GL28" s="877"/>
      <c r="GM28" s="877"/>
      <c r="GN28" s="877"/>
      <c r="GO28" s="877"/>
      <c r="GP28" s="877"/>
      <c r="GQ28" s="877"/>
      <c r="GR28" s="877"/>
      <c r="GS28" s="877"/>
      <c r="GT28" s="877"/>
      <c r="GU28" s="877"/>
      <c r="GV28" s="877"/>
      <c r="GW28" s="877"/>
      <c r="GX28" s="877"/>
      <c r="GY28" s="877"/>
      <c r="GZ28" s="877"/>
      <c r="HA28" s="877"/>
      <c r="HB28" s="877"/>
      <c r="HC28" s="877"/>
      <c r="HD28" s="877"/>
      <c r="HE28" s="877"/>
      <c r="HF28" s="877"/>
      <c r="HG28" s="877"/>
      <c r="HH28" s="877"/>
      <c r="HI28" s="877"/>
      <c r="HJ28" s="877"/>
      <c r="HK28" s="877"/>
      <c r="HL28" s="877"/>
      <c r="HM28" s="877"/>
      <c r="HN28" s="877"/>
      <c r="HO28" s="877"/>
      <c r="HP28" s="877"/>
      <c r="HQ28" s="877"/>
      <c r="HR28" s="877"/>
      <c r="HS28" s="877"/>
      <c r="HT28" s="877"/>
      <c r="HU28" s="877"/>
      <c r="HV28" s="877"/>
      <c r="HW28" s="877"/>
      <c r="HX28" s="877"/>
      <c r="HY28" s="877"/>
      <c r="HZ28" s="877"/>
      <c r="IA28" s="877"/>
      <c r="IB28" s="877"/>
      <c r="IC28" s="877"/>
      <c r="ID28" s="877"/>
      <c r="IE28" s="877"/>
      <c r="IF28" s="877"/>
      <c r="IG28" s="877"/>
      <c r="IH28" s="877"/>
      <c r="II28" s="877"/>
      <c r="IJ28" s="877"/>
      <c r="IK28" s="877"/>
      <c r="IL28" s="877"/>
      <c r="IM28" s="877"/>
      <c r="IN28" s="877"/>
      <c r="IO28" s="877"/>
      <c r="IP28" s="877"/>
      <c r="IQ28" s="877"/>
      <c r="IR28" s="877"/>
      <c r="IS28" s="877"/>
      <c r="IT28" s="877"/>
      <c r="IU28" s="877"/>
      <c r="IV28" s="877"/>
      <c r="IW28" s="877"/>
      <c r="IX28" s="877"/>
      <c r="IY28" s="877"/>
      <c r="IZ28" s="877"/>
      <c r="JA28" s="877"/>
      <c r="JB28" s="877"/>
      <c r="JC28" s="877"/>
      <c r="JD28" s="877"/>
      <c r="JE28" s="877"/>
      <c r="JF28" s="877"/>
      <c r="JG28" s="877"/>
      <c r="JH28" s="877"/>
      <c r="JI28" s="877"/>
      <c r="JJ28" s="877"/>
      <c r="JK28" s="877"/>
      <c r="JL28" s="877"/>
      <c r="JM28" s="877"/>
      <c r="JN28" s="877"/>
      <c r="JO28" s="877"/>
      <c r="JP28" s="877"/>
      <c r="JQ28" s="877"/>
      <c r="JR28" s="877"/>
      <c r="JS28" s="877"/>
      <c r="JT28" s="877"/>
      <c r="JU28" s="877"/>
      <c r="JV28" s="877"/>
      <c r="JW28" s="877"/>
      <c r="JX28" s="877"/>
      <c r="JY28" s="877"/>
      <c r="JZ28" s="877"/>
      <c r="KA28" s="877"/>
      <c r="KB28" s="877"/>
      <c r="KC28" s="877"/>
      <c r="KD28" s="877"/>
      <c r="KE28" s="877"/>
      <c r="KF28" s="877"/>
      <c r="KG28" s="877"/>
      <c r="KH28" s="877"/>
      <c r="KI28" s="877"/>
      <c r="KJ28" s="877"/>
      <c r="KK28" s="877"/>
      <c r="KL28" s="877"/>
      <c r="KM28" s="877"/>
      <c r="KN28" s="877"/>
      <c r="KO28" s="877"/>
      <c r="KP28" s="877"/>
      <c r="KQ28" s="877"/>
      <c r="KR28" s="877"/>
      <c r="KS28" s="877"/>
      <c r="KT28" s="877"/>
      <c r="KU28" s="877"/>
      <c r="KV28" s="877"/>
      <c r="KW28" s="877"/>
      <c r="KX28" s="877"/>
      <c r="KY28" s="877"/>
      <c r="KZ28" s="877"/>
      <c r="LA28" s="877"/>
      <c r="LB28" s="877"/>
      <c r="LC28" s="877"/>
      <c r="LD28" s="877"/>
      <c r="LE28" s="877"/>
      <c r="LF28" s="877"/>
      <c r="LG28" s="877"/>
      <c r="LH28" s="877"/>
      <c r="LI28" s="877"/>
      <c r="LJ28" s="877"/>
      <c r="LK28" s="877"/>
      <c r="LL28" s="877"/>
      <c r="LM28" s="877"/>
      <c r="LN28" s="877"/>
      <c r="LO28" s="877"/>
      <c r="LP28" s="877"/>
      <c r="LQ28" s="877"/>
      <c r="LR28" s="877"/>
      <c r="LS28" s="877"/>
      <c r="LT28" s="877"/>
      <c r="LU28" s="877"/>
      <c r="LV28" s="877"/>
      <c r="LW28" s="877"/>
      <c r="LX28" s="877"/>
      <c r="LY28" s="877"/>
      <c r="LZ28" s="877"/>
      <c r="MA28" s="877"/>
      <c r="MB28" s="877"/>
      <c r="MC28" s="877"/>
      <c r="MD28" s="877"/>
      <c r="ME28" s="877"/>
      <c r="MF28" s="877"/>
      <c r="MG28" s="877"/>
      <c r="MH28" s="877"/>
      <c r="MI28" s="877"/>
      <c r="MJ28" s="877"/>
      <c r="MK28" s="877"/>
      <c r="ML28" s="877"/>
      <c r="MM28" s="877"/>
      <c r="MN28" s="877"/>
      <c r="MO28" s="877"/>
      <c r="MP28" s="877"/>
      <c r="MQ28" s="877"/>
      <c r="MR28" s="877"/>
      <c r="MS28" s="877"/>
      <c r="MT28" s="877"/>
      <c r="MU28" s="877"/>
      <c r="MV28" s="877"/>
      <c r="MW28" s="877"/>
      <c r="MX28" s="877"/>
      <c r="MY28" s="877"/>
      <c r="MZ28" s="877"/>
      <c r="NA28" s="877"/>
      <c r="NB28" s="877"/>
      <c r="NC28" s="877"/>
      <c r="ND28" s="877"/>
      <c r="NE28" s="877"/>
      <c r="NF28" s="877"/>
      <c r="NG28" s="877"/>
      <c r="NH28" s="877"/>
      <c r="NI28" s="877"/>
      <c r="NJ28" s="877"/>
      <c r="NK28" s="877"/>
      <c r="NL28" s="877"/>
      <c r="NM28" s="877"/>
      <c r="NN28" s="877"/>
      <c r="NO28" s="877"/>
      <c r="NP28" s="877"/>
      <c r="NQ28" s="877"/>
      <c r="NR28" s="877"/>
      <c r="NS28" s="877"/>
      <c r="NT28" s="877"/>
      <c r="NU28" s="877"/>
      <c r="NV28" s="877"/>
      <c r="NW28" s="877"/>
      <c r="NX28" s="877"/>
      <c r="NY28" s="877"/>
      <c r="NZ28" s="877"/>
      <c r="OA28" s="877"/>
      <c r="OB28" s="877"/>
      <c r="OC28" s="877"/>
      <c r="OD28" s="877"/>
      <c r="OE28" s="877"/>
      <c r="OF28" s="877"/>
      <c r="OG28" s="877"/>
      <c r="OH28" s="877"/>
      <c r="OI28" s="877"/>
      <c r="OJ28" s="877"/>
      <c r="OK28" s="877"/>
      <c r="OL28" s="877"/>
      <c r="OM28" s="877"/>
      <c r="ON28" s="877"/>
      <c r="OO28" s="877"/>
      <c r="OP28" s="877"/>
      <c r="OQ28" s="877"/>
      <c r="OR28" s="877"/>
      <c r="OS28" s="877"/>
      <c r="OT28" s="877"/>
      <c r="OU28" s="877"/>
      <c r="OV28" s="877"/>
      <c r="OW28" s="877"/>
      <c r="OX28" s="877"/>
      <c r="OY28" s="877"/>
      <c r="OZ28" s="877"/>
      <c r="PA28" s="877"/>
      <c r="PB28" s="877"/>
      <c r="PC28" s="877"/>
      <c r="PD28" s="877"/>
      <c r="PE28" s="877"/>
      <c r="PF28" s="877"/>
      <c r="PG28" s="877"/>
      <c r="PH28" s="877"/>
      <c r="PI28" s="877"/>
      <c r="PJ28" s="877"/>
      <c r="PK28" s="877"/>
      <c r="PL28" s="877"/>
      <c r="PM28" s="877"/>
      <c r="PN28" s="877"/>
      <c r="PO28" s="877"/>
      <c r="PP28" s="877"/>
      <c r="PQ28" s="877"/>
      <c r="PR28" s="877"/>
      <c r="PS28" s="877"/>
      <c r="PT28" s="877"/>
      <c r="PU28" s="877"/>
      <c r="PV28" s="877"/>
      <c r="PW28" s="877"/>
      <c r="PX28" s="877"/>
      <c r="PY28" s="877"/>
      <c r="PZ28" s="877"/>
      <c r="QA28" s="877"/>
      <c r="QB28" s="877"/>
      <c r="QC28" s="877"/>
      <c r="QD28" s="877"/>
      <c r="QE28" s="877"/>
      <c r="QF28" s="877"/>
      <c r="QG28" s="877"/>
      <c r="QH28" s="877"/>
      <c r="QI28" s="877"/>
      <c r="QJ28" s="877"/>
      <c r="QK28" s="877"/>
      <c r="QL28" s="877"/>
      <c r="QM28" s="877"/>
      <c r="QN28" s="877"/>
      <c r="QO28" s="877"/>
      <c r="QP28" s="877"/>
      <c r="QQ28" s="877"/>
      <c r="QR28" s="877"/>
      <c r="QS28" s="877"/>
      <c r="QT28" s="877"/>
      <c r="QU28" s="877"/>
      <c r="QV28" s="877"/>
      <c r="QW28" s="877"/>
      <c r="QX28" s="877"/>
      <c r="QY28" s="877"/>
      <c r="QZ28" s="877"/>
      <c r="RA28" s="877"/>
      <c r="RB28" s="877"/>
      <c r="RC28" s="877"/>
      <c r="RD28" s="877"/>
      <c r="RE28" s="877"/>
      <c r="RF28" s="877"/>
      <c r="RG28" s="877"/>
      <c r="RH28" s="877"/>
      <c r="RI28" s="877"/>
      <c r="RJ28" s="877"/>
      <c r="RK28" s="877"/>
      <c r="RL28" s="877"/>
      <c r="RM28" s="877"/>
      <c r="RN28" s="877"/>
      <c r="RO28" s="877"/>
      <c r="RP28" s="877"/>
      <c r="RQ28" s="877"/>
      <c r="RR28" s="877"/>
      <c r="RS28" s="877"/>
      <c r="RT28" s="877"/>
      <c r="RU28" s="877"/>
      <c r="RV28" s="877"/>
      <c r="RW28" s="877"/>
      <c r="RX28" s="877"/>
      <c r="RY28" s="877"/>
      <c r="RZ28" s="877"/>
      <c r="SA28" s="877"/>
      <c r="SB28" s="877"/>
      <c r="SC28" s="877"/>
      <c r="SD28" s="877"/>
      <c r="SE28" s="877"/>
      <c r="SF28" s="877"/>
      <c r="SG28" s="877"/>
      <c r="SH28" s="877"/>
      <c r="SI28" s="877"/>
      <c r="SJ28" s="877"/>
      <c r="SK28" s="877"/>
      <c r="SL28" s="877"/>
      <c r="SM28" s="877"/>
      <c r="SN28" s="877"/>
      <c r="SO28" s="877"/>
      <c r="SP28" s="877"/>
      <c r="SQ28" s="877"/>
      <c r="SR28" s="877"/>
      <c r="SS28" s="877"/>
      <c r="ST28" s="877"/>
      <c r="SU28" s="877"/>
      <c r="SV28" s="877"/>
      <c r="SW28" s="877"/>
      <c r="SX28" s="877"/>
      <c r="SY28" s="877"/>
      <c r="SZ28" s="877"/>
      <c r="TA28" s="877"/>
      <c r="TB28" s="877"/>
      <c r="TC28" s="877"/>
      <c r="TD28" s="877"/>
      <c r="TE28" s="877"/>
      <c r="TF28" s="877"/>
      <c r="TG28" s="877"/>
      <c r="TH28" s="877"/>
      <c r="TI28" s="877"/>
      <c r="TJ28" s="877"/>
      <c r="TK28" s="877"/>
      <c r="TL28" s="877"/>
      <c r="TM28" s="877"/>
      <c r="TN28" s="877"/>
      <c r="TO28" s="877"/>
      <c r="TP28" s="877"/>
      <c r="TQ28" s="877"/>
      <c r="TR28" s="877"/>
      <c r="TS28" s="877"/>
      <c r="TT28" s="877"/>
      <c r="TU28" s="877"/>
      <c r="TV28" s="877"/>
      <c r="TW28" s="877"/>
      <c r="TX28" s="877"/>
      <c r="TY28" s="877"/>
      <c r="TZ28" s="877"/>
      <c r="UA28" s="877"/>
      <c r="UB28" s="877"/>
      <c r="UC28" s="877"/>
      <c r="UD28" s="877"/>
      <c r="UE28" s="877"/>
      <c r="UF28" s="877"/>
      <c r="UG28" s="877"/>
      <c r="UH28" s="877"/>
      <c r="UI28" s="877"/>
      <c r="UJ28" s="877"/>
      <c r="UK28" s="877"/>
      <c r="UL28" s="877"/>
      <c r="UM28" s="877"/>
      <c r="UN28" s="877"/>
      <c r="UO28" s="877"/>
      <c r="UP28" s="877"/>
      <c r="UQ28" s="877"/>
      <c r="UR28" s="877"/>
      <c r="US28" s="877"/>
      <c r="UT28" s="877"/>
      <c r="UU28" s="877"/>
      <c r="UV28" s="877"/>
      <c r="UW28" s="877"/>
      <c r="UX28" s="877"/>
      <c r="UY28" s="877"/>
      <c r="UZ28" s="877"/>
      <c r="VA28" s="877"/>
      <c r="VB28" s="877"/>
      <c r="VC28" s="877"/>
      <c r="VD28" s="877"/>
      <c r="VE28" s="877"/>
      <c r="VF28" s="877"/>
      <c r="VG28" s="877"/>
      <c r="VH28" s="877"/>
      <c r="VI28" s="877"/>
      <c r="VJ28" s="877"/>
      <c r="VK28" s="877"/>
      <c r="VL28" s="877"/>
      <c r="VM28" s="877"/>
      <c r="VN28" s="877"/>
      <c r="VO28" s="877"/>
      <c r="VP28" s="877"/>
      <c r="VQ28" s="877"/>
      <c r="VR28" s="877"/>
      <c r="VS28" s="877"/>
      <c r="VT28" s="877"/>
      <c r="VU28" s="877"/>
      <c r="VV28" s="877"/>
      <c r="VW28" s="877"/>
      <c r="VX28" s="877"/>
      <c r="VY28" s="877"/>
      <c r="VZ28" s="877"/>
      <c r="WA28" s="877"/>
      <c r="WB28" s="877"/>
      <c r="WC28" s="877"/>
      <c r="WD28" s="877"/>
      <c r="WE28" s="877"/>
      <c r="WF28" s="877"/>
      <c r="WG28" s="877"/>
      <c r="WH28" s="877"/>
      <c r="WI28" s="877"/>
      <c r="WJ28" s="877"/>
      <c r="WK28" s="877"/>
      <c r="WL28" s="877"/>
      <c r="WM28" s="877"/>
      <c r="WN28" s="877"/>
      <c r="WO28" s="877"/>
      <c r="WP28" s="877"/>
      <c r="WQ28" s="877"/>
      <c r="WR28" s="877"/>
      <c r="WS28" s="877"/>
      <c r="WT28" s="877"/>
      <c r="WU28" s="877"/>
      <c r="WV28" s="877"/>
      <c r="WW28" s="877"/>
      <c r="WX28" s="877"/>
      <c r="WY28" s="877"/>
      <c r="WZ28" s="877"/>
      <c r="XA28" s="877"/>
      <c r="XB28" s="877"/>
      <c r="XC28" s="877"/>
      <c r="XD28" s="877"/>
      <c r="XE28" s="877"/>
      <c r="XF28" s="877"/>
      <c r="XG28" s="877"/>
      <c r="XH28" s="877"/>
      <c r="XI28" s="877"/>
      <c r="XJ28" s="877"/>
      <c r="XK28" s="877"/>
      <c r="XL28" s="877"/>
      <c r="XM28" s="877"/>
      <c r="XN28" s="877"/>
      <c r="XO28" s="877"/>
      <c r="XP28" s="877"/>
      <c r="XQ28" s="877"/>
      <c r="XR28" s="877"/>
      <c r="XS28" s="877"/>
      <c r="XT28" s="877"/>
      <c r="XU28" s="877"/>
      <c r="XV28" s="877"/>
      <c r="XW28" s="877"/>
      <c r="XX28" s="877"/>
      <c r="XY28" s="877"/>
      <c r="XZ28" s="877"/>
      <c r="YA28" s="877"/>
      <c r="YB28" s="877"/>
      <c r="YC28" s="877"/>
      <c r="YD28" s="877"/>
      <c r="YE28" s="877"/>
      <c r="YF28" s="877"/>
      <c r="YG28" s="877"/>
      <c r="YH28" s="877"/>
      <c r="YI28" s="877"/>
      <c r="YJ28" s="877"/>
      <c r="YK28" s="877"/>
      <c r="YL28" s="877"/>
      <c r="YM28" s="877"/>
      <c r="YN28" s="877"/>
      <c r="YO28" s="877"/>
      <c r="YP28" s="877"/>
      <c r="YQ28" s="877"/>
      <c r="YR28" s="877"/>
      <c r="YS28" s="877"/>
      <c r="YT28" s="877"/>
      <c r="YU28" s="877"/>
      <c r="YV28" s="877"/>
      <c r="YW28" s="877"/>
      <c r="YX28" s="877"/>
      <c r="YY28" s="877"/>
      <c r="YZ28" s="877"/>
      <c r="ZA28" s="877"/>
      <c r="ZB28" s="877"/>
      <c r="ZC28" s="877"/>
      <c r="ZD28" s="877"/>
      <c r="ZE28" s="877"/>
      <c r="ZF28" s="877"/>
      <c r="ZG28" s="877"/>
      <c r="ZH28" s="877"/>
      <c r="ZI28" s="877"/>
      <c r="ZJ28" s="877"/>
      <c r="ZK28" s="877"/>
      <c r="ZL28" s="877"/>
      <c r="ZM28" s="877"/>
      <c r="ZN28" s="877"/>
      <c r="ZO28" s="877"/>
      <c r="ZP28" s="877"/>
      <c r="ZQ28" s="877"/>
      <c r="ZR28" s="877"/>
      <c r="ZS28" s="877"/>
      <c r="ZT28" s="877"/>
      <c r="ZU28" s="877"/>
      <c r="ZV28" s="877"/>
      <c r="ZW28" s="877"/>
      <c r="ZX28" s="877"/>
      <c r="ZY28" s="877"/>
      <c r="ZZ28" s="877"/>
      <c r="AAA28" s="877"/>
      <c r="AAB28" s="877"/>
      <c r="AAC28" s="877"/>
      <c r="AAD28" s="877"/>
      <c r="AAE28" s="877"/>
      <c r="AAF28" s="877"/>
      <c r="AAG28" s="877"/>
      <c r="AAH28" s="877"/>
      <c r="AAI28" s="877"/>
      <c r="AAJ28" s="877"/>
      <c r="AAK28" s="877"/>
      <c r="AAL28" s="877"/>
      <c r="AAM28" s="877"/>
      <c r="AAN28" s="877"/>
      <c r="AAO28" s="877"/>
      <c r="AAP28" s="877"/>
      <c r="AAQ28" s="877"/>
      <c r="AAR28" s="877"/>
      <c r="AAS28" s="877"/>
      <c r="AAT28" s="877"/>
      <c r="AAU28" s="877"/>
      <c r="AAV28" s="877"/>
      <c r="AAW28" s="877"/>
      <c r="AAX28" s="877"/>
      <c r="AAY28" s="877"/>
      <c r="AAZ28" s="877"/>
      <c r="ABA28" s="877"/>
      <c r="ABB28" s="877"/>
      <c r="ABC28" s="877"/>
      <c r="ABD28" s="877"/>
      <c r="ABE28" s="877"/>
      <c r="ABF28" s="877"/>
      <c r="ABG28" s="877"/>
      <c r="ABH28" s="877"/>
      <c r="ABI28" s="877"/>
      <c r="ABJ28" s="877"/>
      <c r="ABK28" s="877"/>
      <c r="ABL28" s="877"/>
      <c r="ABM28" s="877"/>
      <c r="ABN28" s="877"/>
      <c r="ABO28" s="877"/>
      <c r="ABP28" s="877"/>
      <c r="ABQ28" s="877"/>
      <c r="ABR28" s="877"/>
      <c r="ABS28" s="877"/>
      <c r="ABT28" s="877"/>
      <c r="ABU28" s="877"/>
      <c r="ABV28" s="877"/>
      <c r="ABW28" s="877"/>
      <c r="ABX28" s="877"/>
      <c r="ABY28" s="877"/>
      <c r="ABZ28" s="877"/>
      <c r="ACA28" s="877"/>
      <c r="ACB28" s="877"/>
      <c r="ACC28" s="877"/>
      <c r="ACD28" s="877"/>
      <c r="ACE28" s="877"/>
      <c r="ACF28" s="877"/>
      <c r="ACG28" s="877"/>
      <c r="ACH28" s="877"/>
      <c r="ACI28" s="877"/>
      <c r="ACJ28" s="877"/>
      <c r="ACK28" s="877"/>
      <c r="ACL28" s="877"/>
      <c r="ACM28" s="877"/>
      <c r="ACN28" s="877"/>
      <c r="ACO28" s="877"/>
      <c r="ACP28" s="877"/>
      <c r="ACQ28" s="877"/>
      <c r="ACR28" s="877"/>
      <c r="ACS28" s="877"/>
      <c r="ACT28" s="877"/>
      <c r="ACU28" s="877"/>
      <c r="ACV28" s="877"/>
      <c r="ACW28" s="877"/>
      <c r="ACX28" s="877"/>
      <c r="ACY28" s="877"/>
      <c r="ACZ28" s="877"/>
      <c r="ADA28" s="877"/>
      <c r="ADB28" s="877"/>
      <c r="ADC28" s="877"/>
      <c r="ADD28" s="877"/>
      <c r="ADE28" s="877"/>
      <c r="ADF28" s="877"/>
      <c r="ADG28" s="877"/>
      <c r="ADH28" s="877"/>
      <c r="ADI28" s="877"/>
      <c r="ADJ28" s="877"/>
      <c r="ADK28" s="877"/>
      <c r="ADL28" s="877"/>
      <c r="ADM28" s="877"/>
      <c r="ADN28" s="877"/>
      <c r="ADO28" s="877"/>
      <c r="ADP28" s="877"/>
      <c r="ADQ28" s="877"/>
      <c r="ADR28" s="877"/>
      <c r="ADS28" s="877"/>
      <c r="ADT28" s="877"/>
      <c r="ADU28" s="877"/>
      <c r="ADV28" s="877"/>
      <c r="ADW28" s="877"/>
      <c r="ADX28" s="877"/>
      <c r="ADY28" s="877"/>
      <c r="ADZ28" s="877"/>
      <c r="AEA28" s="877"/>
      <c r="AEB28" s="877"/>
      <c r="AEC28" s="877"/>
      <c r="AED28" s="877"/>
      <c r="AEE28" s="877"/>
      <c r="AEF28" s="877"/>
      <c r="AEG28" s="877"/>
      <c r="AEH28" s="877"/>
      <c r="AEI28" s="877"/>
      <c r="AEJ28" s="877"/>
      <c r="AEK28" s="877"/>
      <c r="AEL28" s="877"/>
      <c r="AEM28" s="877"/>
      <c r="AEN28" s="877"/>
      <c r="AEO28" s="877"/>
      <c r="AEP28" s="877"/>
      <c r="AEQ28" s="877"/>
      <c r="AER28" s="877"/>
      <c r="AES28" s="877"/>
      <c r="AET28" s="877"/>
      <c r="AEU28" s="877"/>
      <c r="AEV28" s="877"/>
      <c r="AEW28" s="877"/>
      <c r="AEX28" s="877"/>
      <c r="AEY28" s="877"/>
      <c r="AEZ28" s="877"/>
      <c r="AFA28" s="877"/>
      <c r="AFB28" s="877"/>
      <c r="AFC28" s="877"/>
      <c r="AFD28" s="877"/>
      <c r="AFE28" s="877"/>
      <c r="AFF28" s="877"/>
      <c r="AFG28" s="877"/>
      <c r="AFH28" s="877"/>
      <c r="AFI28" s="877"/>
      <c r="AFJ28" s="877"/>
      <c r="AFK28" s="877"/>
      <c r="AFL28" s="877"/>
      <c r="AFM28" s="877"/>
      <c r="AFN28" s="877"/>
      <c r="AFO28" s="877"/>
      <c r="AFP28" s="877"/>
      <c r="AFQ28" s="877"/>
      <c r="AFR28" s="877"/>
      <c r="AFS28" s="877"/>
      <c r="AFT28" s="877"/>
      <c r="AFU28" s="877"/>
      <c r="AFV28" s="877"/>
      <c r="AFW28" s="877"/>
      <c r="AFX28" s="877"/>
      <c r="AFY28" s="877"/>
      <c r="AFZ28" s="877"/>
      <c r="AGA28" s="877"/>
      <c r="AGB28" s="877"/>
      <c r="AGC28" s="877"/>
      <c r="AGD28" s="877"/>
      <c r="AGE28" s="877"/>
      <c r="AGF28" s="877"/>
      <c r="AGG28" s="877"/>
      <c r="AGH28" s="877"/>
      <c r="AGI28" s="877"/>
      <c r="AGJ28" s="877"/>
      <c r="AGK28" s="877"/>
      <c r="AGL28" s="877"/>
      <c r="AGM28" s="877"/>
      <c r="AGN28" s="877"/>
      <c r="AGO28" s="877"/>
      <c r="AGP28" s="877"/>
      <c r="AGQ28" s="877"/>
      <c r="AGR28" s="877"/>
      <c r="AGS28" s="877"/>
      <c r="AGT28" s="877"/>
      <c r="AGU28" s="877"/>
      <c r="AGV28" s="877"/>
      <c r="AGW28" s="877"/>
      <c r="AGX28" s="877"/>
      <c r="AGY28" s="877"/>
      <c r="AGZ28" s="877"/>
      <c r="AHA28" s="877"/>
      <c r="AHB28" s="877"/>
      <c r="AHC28" s="877"/>
      <c r="AHD28" s="877"/>
      <c r="AHE28" s="877"/>
      <c r="AHF28" s="877"/>
      <c r="AHG28" s="877"/>
      <c r="AHH28" s="877"/>
      <c r="AHI28" s="877"/>
      <c r="AHJ28" s="877"/>
      <c r="AHK28" s="877"/>
      <c r="AHL28" s="877"/>
      <c r="AHM28" s="877"/>
      <c r="AHN28" s="877"/>
      <c r="AHO28" s="877"/>
      <c r="AHP28" s="877"/>
      <c r="AHQ28" s="877"/>
      <c r="AHR28" s="877"/>
      <c r="AHS28" s="877"/>
      <c r="AHT28" s="877"/>
      <c r="AHU28" s="877"/>
      <c r="AHV28" s="877"/>
      <c r="AHW28" s="877"/>
      <c r="AHX28" s="877"/>
      <c r="AHY28" s="877"/>
      <c r="AHZ28" s="877"/>
      <c r="AIA28" s="877"/>
      <c r="AIB28" s="877"/>
      <c r="AIC28" s="877"/>
      <c r="AID28" s="877"/>
      <c r="AIE28" s="877"/>
      <c r="AIF28" s="877"/>
      <c r="AIG28" s="877"/>
      <c r="AIH28" s="877"/>
      <c r="AII28" s="877"/>
      <c r="AIJ28" s="877"/>
      <c r="AIK28" s="877"/>
      <c r="AIL28" s="877"/>
      <c r="AIM28" s="877"/>
      <c r="AIN28" s="877"/>
      <c r="AIO28" s="877"/>
      <c r="AIP28" s="877"/>
      <c r="AIQ28" s="877"/>
      <c r="AIR28" s="877"/>
      <c r="AIS28" s="877"/>
      <c r="AIT28" s="877"/>
      <c r="AIU28" s="877"/>
      <c r="AIV28" s="877"/>
      <c r="AIW28" s="877"/>
      <c r="AIX28" s="877"/>
      <c r="AIY28" s="877"/>
      <c r="AIZ28" s="877"/>
      <c r="AJA28" s="877"/>
      <c r="AJB28" s="877"/>
      <c r="AJC28" s="877"/>
      <c r="AJD28" s="877"/>
      <c r="AJE28" s="877"/>
      <c r="AJF28" s="877"/>
      <c r="AJG28" s="877"/>
      <c r="AJH28" s="877"/>
      <c r="AJI28" s="877"/>
      <c r="AJJ28" s="877"/>
      <c r="AJK28" s="877"/>
      <c r="AJL28" s="877"/>
      <c r="AJM28" s="877"/>
      <c r="AJN28" s="877"/>
      <c r="AJO28" s="877"/>
      <c r="AJP28" s="877"/>
      <c r="AJQ28" s="877"/>
      <c r="AJR28" s="877"/>
      <c r="AJS28" s="877"/>
      <c r="AJT28" s="877"/>
      <c r="AJU28" s="877"/>
      <c r="AJV28" s="877"/>
      <c r="AJW28" s="877"/>
      <c r="AJX28" s="877"/>
      <c r="AJY28" s="877"/>
      <c r="AJZ28" s="877"/>
      <c r="AKA28" s="877"/>
      <c r="AKB28" s="877"/>
      <c r="AKC28" s="877"/>
      <c r="AKD28" s="877"/>
      <c r="AKE28" s="877"/>
      <c r="AKF28" s="877"/>
      <c r="AKG28" s="877"/>
      <c r="AKH28" s="877"/>
      <c r="AKI28" s="877"/>
      <c r="AKJ28" s="877"/>
      <c r="AKK28" s="877"/>
      <c r="AKL28" s="877"/>
      <c r="AKM28" s="877"/>
      <c r="AKN28" s="877"/>
      <c r="AKO28" s="877"/>
      <c r="AKP28" s="877"/>
      <c r="AKQ28" s="877"/>
      <c r="AKR28" s="877"/>
      <c r="AKS28" s="877"/>
      <c r="AKT28" s="877"/>
      <c r="AKU28" s="877"/>
      <c r="AKV28" s="877"/>
      <c r="AKW28" s="877"/>
      <c r="AKX28" s="877"/>
      <c r="AKY28" s="877"/>
      <c r="AKZ28" s="877"/>
      <c r="ALA28" s="877"/>
      <c r="ALB28" s="877"/>
      <c r="ALC28" s="877"/>
      <c r="ALD28" s="877"/>
      <c r="ALE28" s="877"/>
      <c r="ALF28" s="877"/>
      <c r="ALG28" s="877"/>
      <c r="ALH28" s="877"/>
      <c r="ALI28" s="877"/>
      <c r="ALJ28" s="877"/>
      <c r="ALK28" s="877"/>
      <c r="ALL28" s="877"/>
      <c r="ALM28" s="877"/>
      <c r="ALN28" s="877"/>
      <c r="ALO28" s="877"/>
      <c r="ALP28" s="877"/>
      <c r="ALQ28" s="877"/>
      <c r="ALR28" s="877"/>
      <c r="ALS28" s="877"/>
      <c r="ALT28" s="877"/>
      <c r="ALU28" s="877"/>
      <c r="ALV28" s="877"/>
      <c r="ALW28" s="877"/>
      <c r="ALX28" s="877"/>
      <c r="ALY28" s="877"/>
      <c r="ALZ28" s="877"/>
      <c r="AMA28" s="877"/>
      <c r="AMB28" s="877"/>
      <c r="AMC28" s="877"/>
      <c r="AMD28" s="877"/>
      <c r="AME28" s="877"/>
      <c r="AMF28" s="877"/>
      <c r="AMG28" s="877"/>
      <c r="AMH28" s="877"/>
      <c r="AMI28" s="877"/>
      <c r="AMJ28" s="877"/>
      <c r="AMK28" s="877"/>
      <c r="AML28" s="877"/>
      <c r="AMM28" s="877"/>
      <c r="AMN28" s="877"/>
      <c r="AMO28" s="877"/>
      <c r="AMP28" s="877"/>
      <c r="AMQ28" s="877"/>
      <c r="AMR28" s="877"/>
      <c r="AMS28" s="877"/>
      <c r="AMT28" s="877"/>
      <c r="AMU28" s="877"/>
      <c r="AMV28" s="877"/>
      <c r="AMW28" s="877"/>
      <c r="AMX28" s="877"/>
      <c r="AMY28" s="877"/>
      <c r="AMZ28" s="877"/>
      <c r="ANA28" s="877"/>
      <c r="ANB28" s="877"/>
      <c r="ANC28" s="877"/>
      <c r="AND28" s="877"/>
      <c r="ANE28" s="877"/>
      <c r="ANF28" s="877"/>
      <c r="ANG28" s="877"/>
      <c r="ANH28" s="877"/>
      <c r="ANI28" s="877"/>
      <c r="ANJ28" s="877"/>
      <c r="ANK28" s="877"/>
      <c r="ANL28" s="877"/>
      <c r="ANM28" s="877"/>
      <c r="ANN28" s="877"/>
      <c r="ANO28" s="877"/>
      <c r="ANP28" s="877"/>
      <c r="ANQ28" s="877"/>
      <c r="ANR28" s="877"/>
      <c r="ANS28" s="877"/>
      <c r="ANT28" s="877"/>
      <c r="ANU28" s="877"/>
      <c r="ANV28" s="877"/>
      <c r="ANW28" s="877"/>
      <c r="ANX28" s="877"/>
      <c r="ANY28" s="877"/>
      <c r="ANZ28" s="877"/>
      <c r="AOA28" s="877"/>
      <c r="AOB28" s="877"/>
      <c r="AOC28" s="877"/>
      <c r="AOD28" s="877"/>
      <c r="AOE28" s="877"/>
      <c r="AOF28" s="877"/>
      <c r="AOG28" s="877"/>
      <c r="AOH28" s="877"/>
      <c r="AOI28" s="877"/>
      <c r="AOJ28" s="877"/>
      <c r="AOK28" s="877"/>
      <c r="AOL28" s="877"/>
      <c r="AOM28" s="877"/>
      <c r="AON28" s="877"/>
      <c r="AOO28" s="877"/>
      <c r="AOP28" s="877"/>
      <c r="AOQ28" s="877"/>
      <c r="AOR28" s="877"/>
      <c r="AOS28" s="877"/>
      <c r="AOT28" s="877"/>
      <c r="AOU28" s="877"/>
      <c r="AOV28" s="877"/>
      <c r="AOW28" s="877"/>
      <c r="AOX28" s="877"/>
      <c r="AOY28" s="877"/>
      <c r="AOZ28" s="877"/>
      <c r="APA28" s="877"/>
      <c r="APB28" s="877"/>
      <c r="APC28" s="877"/>
      <c r="APD28" s="877"/>
      <c r="APE28" s="877"/>
      <c r="APF28" s="877"/>
      <c r="APG28" s="877"/>
      <c r="APH28" s="877"/>
      <c r="API28" s="877"/>
      <c r="APJ28" s="877"/>
      <c r="APK28" s="877"/>
      <c r="APL28" s="877"/>
      <c r="APM28" s="877"/>
      <c r="APN28" s="877"/>
      <c r="APO28" s="877"/>
      <c r="APP28" s="877"/>
      <c r="APQ28" s="877"/>
      <c r="APR28" s="877"/>
      <c r="APS28" s="877"/>
      <c r="APT28" s="877"/>
      <c r="APU28" s="877"/>
      <c r="APV28" s="877"/>
      <c r="APW28" s="877"/>
      <c r="APX28" s="877"/>
      <c r="APY28" s="877"/>
      <c r="APZ28" s="877"/>
      <c r="AQA28" s="877"/>
      <c r="AQB28" s="877"/>
      <c r="AQC28" s="877"/>
      <c r="AQD28" s="877"/>
      <c r="AQE28" s="877"/>
      <c r="AQF28" s="877"/>
      <c r="AQG28" s="877"/>
      <c r="AQH28" s="877"/>
      <c r="AQI28" s="877"/>
      <c r="AQJ28" s="877"/>
      <c r="AQK28" s="877"/>
      <c r="AQL28" s="877"/>
      <c r="AQM28" s="877"/>
      <c r="AQN28" s="877"/>
      <c r="AQO28" s="877"/>
      <c r="AQP28" s="877"/>
      <c r="AQQ28" s="877"/>
      <c r="AQR28" s="877"/>
      <c r="AQS28" s="877"/>
      <c r="AQT28" s="877"/>
      <c r="AQU28" s="877"/>
      <c r="AQV28" s="877"/>
      <c r="AQW28" s="877"/>
      <c r="AQX28" s="877"/>
      <c r="AQY28" s="877"/>
      <c r="AQZ28" s="877"/>
      <c r="ARA28" s="877"/>
      <c r="ARB28" s="877"/>
      <c r="ARC28" s="877"/>
      <c r="ARD28" s="877"/>
      <c r="ARE28" s="877"/>
      <c r="ARF28" s="877"/>
      <c r="ARG28" s="877"/>
      <c r="ARH28" s="877"/>
      <c r="ARI28" s="877"/>
      <c r="ARJ28" s="877"/>
      <c r="ARK28" s="877"/>
      <c r="ARL28" s="877"/>
      <c r="ARM28" s="877"/>
      <c r="ARN28" s="877"/>
      <c r="ARO28" s="877"/>
      <c r="ARP28" s="877"/>
      <c r="ARQ28" s="877"/>
      <c r="ARR28" s="877"/>
      <c r="ARS28" s="877"/>
      <c r="ART28" s="877"/>
      <c r="ARU28" s="877"/>
      <c r="ARV28" s="877"/>
      <c r="ARW28" s="877"/>
      <c r="ARX28" s="877"/>
      <c r="ARY28" s="877"/>
      <c r="ARZ28" s="877"/>
      <c r="ASA28" s="877"/>
      <c r="ASB28" s="877"/>
      <c r="ASC28" s="877"/>
      <c r="ASD28" s="877"/>
      <c r="ASE28" s="877"/>
      <c r="ASF28" s="877"/>
      <c r="ASG28" s="877"/>
      <c r="ASH28" s="877"/>
      <c r="ASI28" s="877"/>
      <c r="ASJ28" s="877"/>
      <c r="ASK28" s="877"/>
      <c r="ASL28" s="877"/>
      <c r="ASM28" s="877"/>
      <c r="ASN28" s="877"/>
      <c r="ASO28" s="877"/>
      <c r="ASP28" s="877"/>
      <c r="ASQ28" s="877"/>
      <c r="ASR28" s="877"/>
      <c r="ASS28" s="877"/>
      <c r="AST28" s="877"/>
      <c r="ASU28" s="877"/>
      <c r="ASV28" s="877"/>
      <c r="ASW28" s="877"/>
      <c r="ASX28" s="877"/>
      <c r="ASY28" s="877"/>
      <c r="ASZ28" s="877"/>
      <c r="ATA28" s="877"/>
      <c r="ATB28" s="877"/>
      <c r="ATC28" s="877"/>
      <c r="ATD28" s="877"/>
      <c r="ATE28" s="877"/>
      <c r="ATF28" s="877"/>
      <c r="ATG28" s="877"/>
      <c r="ATH28" s="877"/>
      <c r="ATI28" s="877"/>
      <c r="ATJ28" s="877"/>
      <c r="ATK28" s="877"/>
      <c r="ATL28" s="877"/>
      <c r="ATM28" s="877"/>
      <c r="ATN28" s="877"/>
      <c r="ATO28" s="877"/>
      <c r="ATP28" s="877"/>
      <c r="ATQ28" s="877"/>
      <c r="ATR28" s="877"/>
      <c r="ATS28" s="877"/>
      <c r="ATT28" s="877"/>
      <c r="ATU28" s="877"/>
      <c r="ATV28" s="877"/>
      <c r="ATW28" s="877"/>
      <c r="ATX28" s="877"/>
      <c r="ATY28" s="877"/>
      <c r="ATZ28" s="877"/>
      <c r="AUA28" s="877"/>
      <c r="AUB28" s="877"/>
      <c r="AUC28" s="877"/>
      <c r="AUD28" s="877"/>
      <c r="AUE28" s="877"/>
      <c r="AUF28" s="877"/>
      <c r="AUG28" s="877"/>
      <c r="AUH28" s="877"/>
      <c r="AUI28" s="877"/>
      <c r="AUJ28" s="877"/>
      <c r="AUK28" s="877"/>
      <c r="AUL28" s="877"/>
      <c r="AUM28" s="877"/>
      <c r="AUN28" s="877"/>
      <c r="AUO28" s="877"/>
      <c r="AUP28" s="877"/>
      <c r="AUQ28" s="877"/>
      <c r="AUR28" s="877"/>
      <c r="AUS28" s="877"/>
      <c r="AUT28" s="877"/>
      <c r="AUU28" s="877"/>
      <c r="AUV28" s="877"/>
      <c r="AUW28" s="877"/>
      <c r="AUX28" s="877"/>
      <c r="AUY28" s="877"/>
      <c r="AUZ28" s="877"/>
      <c r="AVA28" s="877"/>
      <c r="AVB28" s="877"/>
      <c r="AVC28" s="877"/>
      <c r="AVD28" s="877"/>
      <c r="AVE28" s="877"/>
      <c r="AVF28" s="877"/>
      <c r="AVG28" s="877"/>
      <c r="AVH28" s="877"/>
      <c r="AVI28" s="877"/>
      <c r="AVJ28" s="877"/>
      <c r="AVK28" s="877"/>
      <c r="AVL28" s="877"/>
      <c r="AVM28" s="877"/>
      <c r="AVN28" s="877"/>
      <c r="AVO28" s="877"/>
      <c r="AVP28" s="877"/>
      <c r="AVQ28" s="877"/>
      <c r="AVR28" s="877"/>
      <c r="AVS28" s="877"/>
      <c r="AVT28" s="877"/>
      <c r="AVU28" s="877"/>
      <c r="AVV28" s="877"/>
      <c r="AVW28" s="877"/>
      <c r="AVX28" s="877"/>
      <c r="AVY28" s="877"/>
      <c r="AVZ28" s="877"/>
      <c r="AWA28" s="877"/>
      <c r="AWB28" s="877"/>
      <c r="AWC28" s="877"/>
      <c r="AWD28" s="877"/>
      <c r="AWE28" s="877"/>
      <c r="AWF28" s="877"/>
      <c r="AWG28" s="877"/>
      <c r="AWH28" s="877"/>
      <c r="AWI28" s="877"/>
      <c r="AWJ28" s="877"/>
      <c r="AWK28" s="877"/>
      <c r="AWL28" s="877"/>
      <c r="AWM28" s="877"/>
      <c r="AWN28" s="877"/>
      <c r="AWO28" s="877"/>
      <c r="AWP28" s="877"/>
      <c r="AWQ28" s="877"/>
      <c r="AWR28" s="877"/>
      <c r="AWS28" s="877"/>
      <c r="AWT28" s="877"/>
      <c r="AWU28" s="877"/>
      <c r="AWV28" s="877"/>
      <c r="AWW28" s="877"/>
      <c r="AWX28" s="877"/>
      <c r="AWY28" s="877"/>
      <c r="AWZ28" s="877"/>
      <c r="AXA28" s="877"/>
      <c r="AXB28" s="877"/>
      <c r="AXC28" s="877"/>
      <c r="AXD28" s="877"/>
      <c r="AXE28" s="877"/>
      <c r="AXF28" s="877"/>
      <c r="AXG28" s="877"/>
      <c r="AXH28" s="877"/>
      <c r="AXI28" s="877"/>
      <c r="AXJ28" s="877"/>
      <c r="AXK28" s="877"/>
      <c r="AXL28" s="877"/>
      <c r="AXM28" s="877"/>
      <c r="AXN28" s="877"/>
      <c r="AXO28" s="877"/>
      <c r="AXP28" s="877"/>
      <c r="AXQ28" s="877"/>
      <c r="AXR28" s="877"/>
      <c r="AXS28" s="877"/>
      <c r="AXT28" s="877"/>
      <c r="AXU28" s="877"/>
      <c r="AXV28" s="877"/>
      <c r="AXW28" s="877"/>
      <c r="AXX28" s="877"/>
      <c r="AXY28" s="877"/>
      <c r="AXZ28" s="877"/>
      <c r="AYA28" s="877"/>
      <c r="AYB28" s="877"/>
      <c r="AYC28" s="877"/>
      <c r="AYD28" s="877"/>
      <c r="AYE28" s="877"/>
      <c r="AYF28" s="877"/>
      <c r="AYG28" s="877"/>
      <c r="AYH28" s="877"/>
      <c r="AYI28" s="877"/>
      <c r="AYJ28" s="877"/>
      <c r="AYK28" s="877"/>
      <c r="AYL28" s="877"/>
      <c r="AYM28" s="877"/>
      <c r="AYN28" s="877"/>
      <c r="AYO28" s="877"/>
      <c r="AYP28" s="877"/>
      <c r="AYQ28" s="877"/>
      <c r="AYR28" s="877"/>
      <c r="AYS28" s="877"/>
      <c r="AYT28" s="877"/>
      <c r="AYU28" s="877"/>
      <c r="AYV28" s="877"/>
      <c r="AYW28" s="877"/>
      <c r="AYX28" s="877"/>
      <c r="AYY28" s="877"/>
      <c r="AYZ28" s="877"/>
      <c r="AZA28" s="877"/>
      <c r="AZB28" s="877"/>
      <c r="AZC28" s="877"/>
      <c r="AZD28" s="877"/>
      <c r="AZE28" s="877"/>
      <c r="AZF28" s="877"/>
      <c r="AZG28" s="877"/>
      <c r="AZH28" s="877"/>
      <c r="AZI28" s="877"/>
      <c r="AZJ28" s="877"/>
      <c r="AZK28" s="877"/>
      <c r="AZL28" s="877"/>
      <c r="AZM28" s="877"/>
      <c r="AZN28" s="877"/>
      <c r="AZO28" s="877"/>
      <c r="AZP28" s="877"/>
      <c r="AZQ28" s="877"/>
      <c r="AZR28" s="877"/>
      <c r="AZS28" s="877"/>
      <c r="AZT28" s="877"/>
      <c r="AZU28" s="877"/>
      <c r="AZV28" s="877"/>
      <c r="AZW28" s="877"/>
      <c r="AZX28" s="877"/>
      <c r="AZY28" s="877"/>
      <c r="AZZ28" s="877"/>
      <c r="BAA28" s="877"/>
      <c r="BAB28" s="877"/>
      <c r="BAC28" s="877"/>
      <c r="BAD28" s="877"/>
      <c r="BAE28" s="877"/>
      <c r="BAF28" s="877"/>
      <c r="BAG28" s="877"/>
      <c r="BAH28" s="877"/>
      <c r="BAI28" s="877"/>
      <c r="BAJ28" s="877"/>
      <c r="BAK28" s="877"/>
      <c r="BAL28" s="877"/>
      <c r="BAM28" s="877"/>
      <c r="BAN28" s="877"/>
      <c r="BAO28" s="877"/>
      <c r="BAP28" s="877"/>
      <c r="BAQ28" s="877"/>
      <c r="BAR28" s="877"/>
      <c r="BAS28" s="877"/>
      <c r="BAT28" s="877"/>
      <c r="BAU28" s="877"/>
      <c r="BAV28" s="877"/>
      <c r="BAW28" s="877"/>
      <c r="BAX28" s="877"/>
      <c r="BAY28" s="877"/>
      <c r="BAZ28" s="877"/>
      <c r="BBA28" s="877"/>
      <c r="BBB28" s="877"/>
      <c r="BBC28" s="877"/>
      <c r="BBD28" s="877"/>
      <c r="BBE28" s="877"/>
      <c r="BBF28" s="877"/>
      <c r="BBG28" s="877"/>
      <c r="BBH28" s="877"/>
      <c r="BBI28" s="877"/>
      <c r="BBJ28" s="877"/>
      <c r="BBK28" s="877"/>
      <c r="BBL28" s="877"/>
      <c r="BBM28" s="877"/>
      <c r="BBN28" s="877"/>
      <c r="BBO28" s="877"/>
      <c r="BBP28" s="877"/>
      <c r="BBQ28" s="877"/>
      <c r="BBR28" s="877"/>
      <c r="BBS28" s="877"/>
      <c r="BBT28" s="877"/>
      <c r="BBU28" s="877"/>
      <c r="BBV28" s="877"/>
      <c r="BBW28" s="877"/>
      <c r="BBX28" s="877"/>
      <c r="BBY28" s="877"/>
      <c r="BBZ28" s="877"/>
      <c r="BCA28" s="877"/>
      <c r="BCB28" s="877"/>
      <c r="BCC28" s="877"/>
      <c r="BCD28" s="877"/>
      <c r="BCE28" s="877"/>
      <c r="BCF28" s="877"/>
      <c r="BCG28" s="877"/>
      <c r="BCH28" s="877"/>
      <c r="BCI28" s="877"/>
      <c r="BCJ28" s="877"/>
      <c r="BCK28" s="877"/>
      <c r="BCL28" s="877"/>
      <c r="BCM28" s="877"/>
      <c r="BCN28" s="877"/>
      <c r="BCO28" s="877"/>
      <c r="BCP28" s="877"/>
      <c r="BCQ28" s="877"/>
      <c r="BCR28" s="877"/>
      <c r="BCS28" s="877"/>
      <c r="BCT28" s="877"/>
      <c r="BCU28" s="877"/>
      <c r="BCV28" s="877"/>
      <c r="BCW28" s="877"/>
      <c r="BCX28" s="877"/>
      <c r="BCY28" s="877"/>
      <c r="BCZ28" s="877"/>
      <c r="BDA28" s="877"/>
      <c r="BDB28" s="877"/>
      <c r="BDC28" s="877"/>
      <c r="BDD28" s="877"/>
      <c r="BDE28" s="877"/>
      <c r="BDF28" s="877"/>
      <c r="BDG28" s="877"/>
      <c r="BDH28" s="877"/>
      <c r="BDI28" s="877"/>
      <c r="BDJ28" s="877"/>
      <c r="BDK28" s="877"/>
      <c r="BDL28" s="877"/>
      <c r="BDM28" s="877"/>
      <c r="BDN28" s="877"/>
      <c r="BDO28" s="877"/>
      <c r="BDP28" s="877"/>
      <c r="BDQ28" s="877"/>
      <c r="BDR28" s="877"/>
      <c r="BDS28" s="877"/>
      <c r="BDT28" s="877"/>
      <c r="BDU28" s="877"/>
      <c r="BDV28" s="877"/>
      <c r="BDW28" s="877"/>
      <c r="BDX28" s="877"/>
      <c r="BDY28" s="877"/>
      <c r="BDZ28" s="877"/>
      <c r="BEA28" s="877"/>
      <c r="BEB28" s="877"/>
      <c r="BEC28" s="877"/>
      <c r="BED28" s="877"/>
      <c r="BEE28" s="877"/>
      <c r="BEF28" s="877"/>
      <c r="BEG28" s="877"/>
      <c r="BEH28" s="877"/>
      <c r="BEI28" s="877"/>
      <c r="BEJ28" s="877"/>
      <c r="BEK28" s="877"/>
      <c r="BEL28" s="877"/>
      <c r="BEM28" s="877"/>
      <c r="BEN28" s="877"/>
      <c r="BEO28" s="877"/>
      <c r="BEP28" s="877"/>
      <c r="BEQ28" s="877"/>
      <c r="BER28" s="877"/>
      <c r="BES28" s="877"/>
      <c r="BET28" s="877"/>
      <c r="BEU28" s="877"/>
      <c r="BEV28" s="877"/>
      <c r="BEW28" s="877"/>
      <c r="BEX28" s="877"/>
      <c r="BEY28" s="877"/>
      <c r="BEZ28" s="877"/>
      <c r="BFA28" s="877"/>
      <c r="BFB28" s="877"/>
      <c r="BFC28" s="877"/>
      <c r="BFD28" s="877"/>
      <c r="BFE28" s="877"/>
      <c r="BFF28" s="877"/>
      <c r="BFG28" s="877"/>
      <c r="BFH28" s="877"/>
      <c r="BFI28" s="877"/>
      <c r="BFJ28" s="877"/>
      <c r="BFK28" s="877"/>
      <c r="BFL28" s="877"/>
      <c r="BFM28" s="877"/>
      <c r="BFN28" s="877"/>
      <c r="BFO28" s="877"/>
      <c r="BFP28" s="877"/>
      <c r="BFQ28" s="877"/>
      <c r="BFR28" s="877"/>
      <c r="BFS28" s="877"/>
      <c r="BFT28" s="877"/>
      <c r="BFU28" s="877"/>
      <c r="BFV28" s="877"/>
      <c r="BFW28" s="877"/>
      <c r="BFX28" s="877"/>
      <c r="BFY28" s="877"/>
      <c r="BFZ28" s="877"/>
      <c r="BGA28" s="877"/>
      <c r="BGB28" s="877"/>
      <c r="BGC28" s="877"/>
      <c r="BGD28" s="877"/>
      <c r="BGE28" s="877"/>
      <c r="BGF28" s="877"/>
      <c r="BGG28" s="877"/>
      <c r="BGH28" s="877"/>
      <c r="BGI28" s="877"/>
      <c r="BGJ28" s="877"/>
      <c r="BGK28" s="877"/>
      <c r="BGL28" s="877"/>
      <c r="BGM28" s="877"/>
      <c r="BGN28" s="877"/>
      <c r="BGO28" s="877"/>
      <c r="BGP28" s="877"/>
      <c r="BGQ28" s="877"/>
      <c r="BGR28" s="877"/>
      <c r="BGS28" s="877"/>
      <c r="BGT28" s="877"/>
      <c r="BGU28" s="877"/>
      <c r="BGV28" s="877"/>
      <c r="BGW28" s="877"/>
      <c r="BGX28" s="877"/>
      <c r="BGY28" s="877"/>
      <c r="BGZ28" s="877"/>
      <c r="BHA28" s="877"/>
      <c r="BHB28" s="877"/>
      <c r="BHC28" s="877"/>
      <c r="BHD28" s="877"/>
      <c r="BHE28" s="877"/>
      <c r="BHF28" s="877"/>
      <c r="BHG28" s="877"/>
      <c r="BHH28" s="877"/>
      <c r="BHI28" s="877"/>
      <c r="BHJ28" s="877"/>
      <c r="BHK28" s="877"/>
      <c r="BHL28" s="877"/>
      <c r="BHM28" s="877"/>
      <c r="BHN28" s="877"/>
      <c r="BHO28" s="877"/>
      <c r="BHP28" s="877"/>
      <c r="BHQ28" s="877"/>
      <c r="BHR28" s="877"/>
      <c r="BHS28" s="877"/>
      <c r="BHT28" s="877"/>
      <c r="BHU28" s="877"/>
      <c r="BHV28" s="877"/>
      <c r="BHW28" s="877"/>
      <c r="BHX28" s="877"/>
      <c r="BHY28" s="877"/>
      <c r="BHZ28" s="877"/>
      <c r="BIA28" s="877"/>
      <c r="BIB28" s="877"/>
      <c r="BIC28" s="877"/>
      <c r="BID28" s="877"/>
      <c r="BIE28" s="877"/>
      <c r="BIF28" s="877"/>
      <c r="BIG28" s="877"/>
      <c r="BIH28" s="877"/>
      <c r="BII28" s="877"/>
      <c r="BIJ28" s="877"/>
      <c r="BIK28" s="877"/>
      <c r="BIL28" s="877"/>
      <c r="BIM28" s="877"/>
      <c r="BIN28" s="877"/>
      <c r="BIO28" s="877"/>
      <c r="BIP28" s="877"/>
      <c r="BIQ28" s="877"/>
      <c r="BIR28" s="877"/>
      <c r="BIS28" s="877"/>
      <c r="BIT28" s="877"/>
      <c r="BIU28" s="877"/>
      <c r="BIV28" s="877"/>
      <c r="BIW28" s="877"/>
      <c r="BIX28" s="877"/>
      <c r="BIY28" s="877"/>
      <c r="BIZ28" s="877"/>
      <c r="BJA28" s="877"/>
      <c r="BJB28" s="877"/>
      <c r="BJC28" s="877"/>
      <c r="BJD28" s="877"/>
      <c r="BJE28" s="877"/>
      <c r="BJF28" s="877"/>
      <c r="BJG28" s="877"/>
      <c r="BJH28" s="877"/>
      <c r="BJI28" s="877"/>
      <c r="BJJ28" s="877"/>
      <c r="BJK28" s="877"/>
      <c r="BJL28" s="877"/>
      <c r="BJM28" s="877"/>
      <c r="BJN28" s="877"/>
      <c r="BJO28" s="877"/>
      <c r="BJP28" s="877"/>
      <c r="BJQ28" s="877"/>
      <c r="BJR28" s="877"/>
      <c r="BJS28" s="877"/>
      <c r="BJT28" s="877"/>
      <c r="BJU28" s="877"/>
      <c r="BJV28" s="877"/>
      <c r="BJW28" s="877"/>
      <c r="BJX28" s="877"/>
      <c r="BJY28" s="877"/>
      <c r="BJZ28" s="877"/>
      <c r="BKA28" s="877"/>
      <c r="BKB28" s="877"/>
      <c r="BKC28" s="877"/>
      <c r="BKD28" s="877"/>
      <c r="BKE28" s="877"/>
      <c r="BKF28" s="877"/>
      <c r="BKG28" s="877"/>
      <c r="BKH28" s="877"/>
      <c r="BKI28" s="877"/>
      <c r="BKJ28" s="877"/>
      <c r="BKK28" s="877"/>
      <c r="BKL28" s="877"/>
      <c r="BKM28" s="877"/>
      <c r="BKN28" s="877"/>
      <c r="BKO28" s="877"/>
      <c r="BKP28" s="877"/>
      <c r="BKQ28" s="877"/>
      <c r="BKR28" s="877"/>
      <c r="BKS28" s="877"/>
      <c r="BKT28" s="877"/>
      <c r="BKU28" s="877"/>
      <c r="BKV28" s="877"/>
      <c r="BKW28" s="877"/>
      <c r="BKX28" s="877"/>
      <c r="BKY28" s="877"/>
      <c r="BKZ28" s="877"/>
      <c r="BLA28" s="877"/>
      <c r="BLB28" s="877"/>
      <c r="BLC28" s="877"/>
      <c r="BLD28" s="877"/>
      <c r="BLE28" s="877"/>
      <c r="BLF28" s="877"/>
      <c r="BLG28" s="877"/>
      <c r="BLH28" s="877"/>
      <c r="BLI28" s="877"/>
      <c r="BLJ28" s="877"/>
      <c r="BLK28" s="877"/>
      <c r="BLL28" s="877"/>
      <c r="BLM28" s="877"/>
      <c r="BLN28" s="877"/>
      <c r="BLO28" s="877"/>
      <c r="BLP28" s="877"/>
      <c r="BLQ28" s="877"/>
      <c r="BLR28" s="877"/>
      <c r="BLS28" s="877"/>
      <c r="BLT28" s="877"/>
      <c r="BLU28" s="877"/>
      <c r="BLV28" s="877"/>
      <c r="BLW28" s="877"/>
      <c r="BLX28" s="877"/>
      <c r="BLY28" s="877"/>
      <c r="BLZ28" s="877"/>
      <c r="BMA28" s="877"/>
      <c r="BMB28" s="877"/>
      <c r="BMC28" s="877"/>
      <c r="BMD28" s="877"/>
      <c r="BME28" s="877"/>
      <c r="BMF28" s="877"/>
      <c r="BMG28" s="877"/>
      <c r="BMH28" s="877"/>
      <c r="BMI28" s="877"/>
      <c r="BMJ28" s="877"/>
      <c r="BMK28" s="877"/>
      <c r="BML28" s="877"/>
      <c r="BMM28" s="877"/>
      <c r="BMN28" s="877"/>
      <c r="BMO28" s="877"/>
      <c r="BMP28" s="877"/>
      <c r="BMQ28" s="877"/>
      <c r="BMR28" s="877"/>
      <c r="BMS28" s="877"/>
      <c r="BMT28" s="877"/>
      <c r="BMU28" s="877"/>
      <c r="BMV28" s="877"/>
      <c r="BMW28" s="877"/>
      <c r="BMX28" s="877"/>
      <c r="BMY28" s="877"/>
      <c r="BMZ28" s="877"/>
      <c r="BNA28" s="877"/>
      <c r="BNB28" s="877"/>
      <c r="BNC28" s="877"/>
      <c r="BND28" s="877"/>
      <c r="BNE28" s="877"/>
      <c r="BNF28" s="877"/>
      <c r="BNG28" s="877"/>
      <c r="BNH28" s="877"/>
      <c r="BNI28" s="877"/>
      <c r="BNJ28" s="877"/>
      <c r="BNK28" s="877"/>
      <c r="BNL28" s="877"/>
      <c r="BNM28" s="877"/>
      <c r="BNN28" s="877"/>
      <c r="BNO28" s="877"/>
      <c r="BNP28" s="877"/>
      <c r="BNQ28" s="877"/>
      <c r="BNR28" s="877"/>
      <c r="BNS28" s="877"/>
      <c r="BNT28" s="877"/>
      <c r="BNU28" s="877"/>
      <c r="BNV28" s="877"/>
      <c r="BNW28" s="877"/>
      <c r="BNX28" s="877"/>
      <c r="BNY28" s="877"/>
      <c r="BNZ28" s="877"/>
      <c r="BOA28" s="877"/>
      <c r="BOB28" s="877"/>
      <c r="BOC28" s="877"/>
      <c r="BOD28" s="877"/>
      <c r="BOE28" s="877"/>
      <c r="BOF28" s="877"/>
      <c r="BOG28" s="877"/>
      <c r="BOH28" s="877"/>
      <c r="BOI28" s="877"/>
      <c r="BOJ28" s="877"/>
      <c r="BOK28" s="877"/>
      <c r="BOL28" s="877"/>
      <c r="BOM28" s="877"/>
      <c r="BON28" s="877"/>
      <c r="BOO28" s="877"/>
      <c r="BOP28" s="877"/>
      <c r="BOQ28" s="877"/>
      <c r="BOR28" s="877"/>
      <c r="BOS28" s="877"/>
      <c r="BOT28" s="877"/>
      <c r="BOU28" s="877"/>
      <c r="BOV28" s="877"/>
      <c r="BOW28" s="877"/>
      <c r="BOX28" s="877"/>
      <c r="BOY28" s="877"/>
      <c r="BOZ28" s="877"/>
      <c r="BPA28" s="877"/>
      <c r="BPB28" s="877"/>
      <c r="BPC28" s="877"/>
      <c r="BPD28" s="877"/>
      <c r="BPE28" s="877"/>
      <c r="BPF28" s="877"/>
      <c r="BPG28" s="877"/>
      <c r="BPH28" s="877"/>
      <c r="BPI28" s="877"/>
      <c r="BPJ28" s="877"/>
      <c r="BPK28" s="877"/>
      <c r="BPL28" s="877"/>
      <c r="BPM28" s="877"/>
      <c r="BPN28" s="877"/>
      <c r="BPO28" s="877"/>
      <c r="BPP28" s="877"/>
      <c r="BPQ28" s="877"/>
      <c r="BPR28" s="877"/>
      <c r="BPS28" s="877"/>
      <c r="BPT28" s="877"/>
      <c r="BPU28" s="877"/>
      <c r="BPV28" s="877"/>
      <c r="BPW28" s="877"/>
      <c r="BPX28" s="877"/>
      <c r="BPY28" s="877"/>
      <c r="BPZ28" s="877"/>
      <c r="BQA28" s="877"/>
      <c r="BQB28" s="877"/>
      <c r="BQC28" s="877"/>
      <c r="BQD28" s="877"/>
      <c r="BQE28" s="877"/>
      <c r="BQF28" s="877"/>
      <c r="BQG28" s="877"/>
      <c r="BQH28" s="877"/>
      <c r="BQI28" s="877"/>
      <c r="BQJ28" s="877"/>
      <c r="BQK28" s="877"/>
      <c r="BQL28" s="877"/>
      <c r="BQM28" s="877"/>
      <c r="BQN28" s="877"/>
      <c r="BQO28" s="877"/>
      <c r="BQP28" s="877"/>
      <c r="BQQ28" s="877"/>
      <c r="BQR28" s="877"/>
      <c r="BQS28" s="877"/>
      <c r="BQT28" s="877"/>
      <c r="BQU28" s="877"/>
      <c r="BQV28" s="877"/>
      <c r="BQW28" s="877"/>
      <c r="BQX28" s="877"/>
      <c r="BQY28" s="877"/>
      <c r="BQZ28" s="877"/>
      <c r="BRA28" s="877"/>
      <c r="BRB28" s="877"/>
      <c r="BRC28" s="877"/>
      <c r="BRD28" s="877"/>
      <c r="BRE28" s="877"/>
      <c r="BRF28" s="877"/>
      <c r="BRG28" s="877"/>
      <c r="BRH28" s="877"/>
      <c r="BRI28" s="877"/>
      <c r="BRJ28" s="877"/>
      <c r="BRK28" s="877"/>
      <c r="BRL28" s="877"/>
      <c r="BRM28" s="877"/>
      <c r="BRN28" s="877"/>
      <c r="BRO28" s="877"/>
      <c r="BRP28" s="877"/>
      <c r="BRQ28" s="877"/>
      <c r="BRR28" s="877"/>
      <c r="BRS28" s="877"/>
      <c r="BRT28" s="877"/>
      <c r="BRU28" s="877"/>
      <c r="BRV28" s="877"/>
      <c r="BRW28" s="877"/>
      <c r="BRX28" s="877"/>
      <c r="BRY28" s="877"/>
      <c r="BRZ28" s="877"/>
      <c r="BSA28" s="877"/>
      <c r="BSB28" s="877"/>
      <c r="BSC28" s="877"/>
      <c r="BSD28" s="877"/>
      <c r="BSE28" s="877"/>
      <c r="BSF28" s="877"/>
      <c r="BSG28" s="877"/>
      <c r="BSH28" s="877"/>
      <c r="BSI28" s="877"/>
      <c r="BSJ28" s="877"/>
      <c r="BSK28" s="877"/>
      <c r="BSL28" s="877"/>
      <c r="BSM28" s="877"/>
      <c r="BSN28" s="877"/>
      <c r="BSO28" s="877"/>
      <c r="BSP28" s="877"/>
      <c r="BSQ28" s="877"/>
      <c r="BSR28" s="877"/>
      <c r="BSS28" s="877"/>
      <c r="BST28" s="877"/>
      <c r="BSU28" s="877"/>
      <c r="BSV28" s="877"/>
      <c r="BSW28" s="877"/>
      <c r="BSX28" s="877"/>
      <c r="BSY28" s="877"/>
      <c r="BSZ28" s="877"/>
      <c r="BTA28" s="877"/>
      <c r="BTB28" s="877"/>
      <c r="BTC28" s="877"/>
      <c r="BTD28" s="877"/>
      <c r="BTE28" s="877"/>
      <c r="BTF28" s="877"/>
      <c r="BTG28" s="877"/>
      <c r="BTH28" s="877"/>
      <c r="BTI28" s="877"/>
      <c r="BTJ28" s="877"/>
      <c r="BTK28" s="877"/>
      <c r="BTL28" s="877"/>
      <c r="BTM28" s="877"/>
      <c r="BTN28" s="877"/>
      <c r="BTO28" s="877"/>
      <c r="BTP28" s="877"/>
      <c r="BTQ28" s="877"/>
      <c r="BTR28" s="877"/>
      <c r="BTS28" s="877"/>
      <c r="BTT28" s="877"/>
      <c r="BTU28" s="877"/>
      <c r="BTV28" s="877"/>
      <c r="BTW28" s="877"/>
      <c r="BTX28" s="877"/>
      <c r="BTY28" s="877"/>
      <c r="BTZ28" s="877"/>
      <c r="BUA28" s="877"/>
      <c r="BUB28" s="877"/>
      <c r="BUC28" s="877"/>
      <c r="BUD28" s="877"/>
      <c r="BUE28" s="877"/>
      <c r="BUF28" s="877"/>
      <c r="BUG28" s="877"/>
      <c r="BUH28" s="877"/>
      <c r="BUI28" s="877"/>
      <c r="BUJ28" s="877"/>
      <c r="BUK28" s="877"/>
      <c r="BUL28" s="877"/>
      <c r="BUM28" s="877"/>
      <c r="BUN28" s="877"/>
      <c r="BUO28" s="877"/>
      <c r="BUP28" s="877"/>
      <c r="BUQ28" s="877"/>
      <c r="BUR28" s="877"/>
      <c r="BUS28" s="877"/>
      <c r="BUT28" s="877"/>
      <c r="BUU28" s="877"/>
      <c r="BUV28" s="877"/>
      <c r="BUW28" s="877"/>
      <c r="BUX28" s="877"/>
      <c r="BUY28" s="877"/>
      <c r="BUZ28" s="877"/>
      <c r="BVA28" s="877"/>
      <c r="BVB28" s="877"/>
      <c r="BVC28" s="877"/>
      <c r="BVD28" s="877"/>
      <c r="BVE28" s="877"/>
      <c r="BVF28" s="877"/>
      <c r="BVG28" s="877"/>
      <c r="BVH28" s="877"/>
      <c r="BVI28" s="877"/>
      <c r="BVJ28" s="877"/>
      <c r="BVK28" s="877"/>
      <c r="BVL28" s="877"/>
      <c r="BVM28" s="877"/>
      <c r="BVN28" s="877"/>
      <c r="BVO28" s="877"/>
      <c r="BVP28" s="877"/>
      <c r="BVQ28" s="877"/>
      <c r="BVR28" s="877"/>
      <c r="BVS28" s="877"/>
      <c r="BVT28" s="877"/>
      <c r="BVU28" s="877"/>
      <c r="BVV28" s="877"/>
      <c r="BVW28" s="877"/>
      <c r="BVX28" s="877"/>
      <c r="BVY28" s="877"/>
      <c r="BVZ28" s="877"/>
      <c r="BWA28" s="877"/>
      <c r="BWB28" s="877"/>
      <c r="BWC28" s="877"/>
      <c r="BWD28" s="877"/>
      <c r="BWE28" s="877"/>
      <c r="BWF28" s="877"/>
      <c r="BWG28" s="877"/>
      <c r="BWH28" s="877"/>
      <c r="BWI28" s="877"/>
      <c r="BWJ28" s="877"/>
      <c r="BWK28" s="877"/>
      <c r="BWL28" s="877"/>
      <c r="BWM28" s="877"/>
      <c r="BWN28" s="877"/>
      <c r="BWO28" s="877"/>
      <c r="BWP28" s="877"/>
      <c r="BWQ28" s="877"/>
      <c r="BWR28" s="877"/>
      <c r="BWS28" s="877"/>
      <c r="BWT28" s="877"/>
      <c r="BWU28" s="877"/>
      <c r="BWV28" s="877"/>
      <c r="BWW28" s="877"/>
      <c r="BWX28" s="877"/>
      <c r="BWY28" s="877"/>
      <c r="BWZ28" s="877"/>
      <c r="BXA28" s="877"/>
      <c r="BXB28" s="877"/>
      <c r="BXC28" s="877"/>
      <c r="BXD28" s="877"/>
      <c r="BXE28" s="877"/>
      <c r="BXF28" s="877"/>
      <c r="BXG28" s="877"/>
      <c r="BXH28" s="877"/>
      <c r="BXI28" s="877"/>
      <c r="BXJ28" s="877"/>
      <c r="BXK28" s="877"/>
      <c r="BXL28" s="877"/>
      <c r="BXM28" s="877"/>
      <c r="BXN28" s="877"/>
      <c r="BXO28" s="877"/>
      <c r="BXP28" s="877"/>
      <c r="BXQ28" s="877"/>
      <c r="BXR28" s="877"/>
      <c r="BXS28" s="877"/>
      <c r="BXT28" s="877"/>
      <c r="BXU28" s="877"/>
      <c r="BXV28" s="877"/>
      <c r="BXW28" s="877"/>
      <c r="BXX28" s="877"/>
      <c r="BXY28" s="877"/>
      <c r="BXZ28" s="877"/>
      <c r="BYA28" s="877"/>
      <c r="BYB28" s="877"/>
      <c r="BYC28" s="877"/>
      <c r="BYD28" s="877"/>
      <c r="BYE28" s="877"/>
      <c r="BYF28" s="877"/>
      <c r="BYG28" s="877"/>
      <c r="BYH28" s="877"/>
      <c r="BYI28" s="877"/>
      <c r="BYJ28" s="877"/>
      <c r="BYK28" s="877"/>
      <c r="BYL28" s="877"/>
      <c r="BYM28" s="877"/>
      <c r="BYN28" s="877"/>
      <c r="BYO28" s="877"/>
      <c r="BYP28" s="877"/>
      <c r="BYQ28" s="877"/>
      <c r="BYR28" s="877"/>
      <c r="BYS28" s="877"/>
      <c r="BYT28" s="877"/>
      <c r="BYU28" s="877"/>
      <c r="BYV28" s="877"/>
      <c r="BYW28" s="877"/>
      <c r="BYX28" s="877"/>
      <c r="BYY28" s="877"/>
      <c r="BYZ28" s="877"/>
      <c r="BZA28" s="877"/>
      <c r="BZB28" s="877"/>
      <c r="BZC28" s="877"/>
      <c r="BZD28" s="877"/>
      <c r="BZE28" s="877"/>
      <c r="BZF28" s="877"/>
      <c r="BZG28" s="877"/>
      <c r="BZH28" s="877"/>
      <c r="BZI28" s="877"/>
      <c r="BZJ28" s="877"/>
      <c r="BZK28" s="877"/>
      <c r="BZL28" s="877"/>
      <c r="BZM28" s="877"/>
      <c r="BZN28" s="877"/>
      <c r="BZO28" s="877"/>
      <c r="BZP28" s="877"/>
      <c r="BZQ28" s="877"/>
      <c r="BZR28" s="877"/>
      <c r="BZS28" s="877"/>
      <c r="BZT28" s="877"/>
      <c r="BZU28" s="877"/>
      <c r="BZV28" s="877"/>
      <c r="BZW28" s="877"/>
      <c r="BZX28" s="877"/>
      <c r="BZY28" s="877"/>
      <c r="BZZ28" s="877"/>
      <c r="CAA28" s="877"/>
      <c r="CAB28" s="877"/>
      <c r="CAC28" s="877"/>
      <c r="CAD28" s="877"/>
      <c r="CAE28" s="877"/>
      <c r="CAF28" s="877"/>
      <c r="CAG28" s="877"/>
      <c r="CAH28" s="877"/>
      <c r="CAI28" s="877"/>
      <c r="CAJ28" s="877"/>
      <c r="CAK28" s="877"/>
      <c r="CAL28" s="877"/>
      <c r="CAM28" s="877"/>
      <c r="CAN28" s="877"/>
      <c r="CAO28" s="877"/>
      <c r="CAP28" s="877"/>
      <c r="CAQ28" s="877"/>
      <c r="CAR28" s="877"/>
      <c r="CAS28" s="877"/>
      <c r="CAT28" s="877"/>
      <c r="CAU28" s="877"/>
      <c r="CAV28" s="877"/>
      <c r="CAW28" s="877"/>
      <c r="CAX28" s="877"/>
      <c r="CAY28" s="877"/>
      <c r="CAZ28" s="877"/>
      <c r="CBA28" s="877"/>
      <c r="CBB28" s="877"/>
      <c r="CBC28" s="877"/>
      <c r="CBD28" s="877"/>
      <c r="CBE28" s="877"/>
      <c r="CBF28" s="877"/>
      <c r="CBG28" s="877"/>
      <c r="CBH28" s="877"/>
      <c r="CBI28" s="877"/>
      <c r="CBJ28" s="877"/>
      <c r="CBK28" s="877"/>
      <c r="CBL28" s="877"/>
      <c r="CBM28" s="877"/>
      <c r="CBN28" s="877"/>
      <c r="CBO28" s="877"/>
      <c r="CBP28" s="877"/>
      <c r="CBQ28" s="877"/>
      <c r="CBR28" s="877"/>
      <c r="CBS28" s="877"/>
      <c r="CBT28" s="877"/>
      <c r="CBU28" s="877"/>
      <c r="CBV28" s="877"/>
      <c r="CBW28" s="877"/>
      <c r="CBX28" s="877"/>
      <c r="CBY28" s="877"/>
      <c r="CBZ28" s="877"/>
      <c r="CCA28" s="877"/>
      <c r="CCB28" s="877"/>
      <c r="CCC28" s="877"/>
      <c r="CCD28" s="877"/>
      <c r="CCE28" s="877"/>
      <c r="CCF28" s="877"/>
      <c r="CCG28" s="877"/>
      <c r="CCH28" s="877"/>
      <c r="CCI28" s="877"/>
      <c r="CCJ28" s="877"/>
      <c r="CCK28" s="877"/>
      <c r="CCL28" s="877"/>
      <c r="CCM28" s="877"/>
      <c r="CCN28" s="877"/>
      <c r="CCO28" s="877"/>
      <c r="CCP28" s="877"/>
      <c r="CCQ28" s="877"/>
      <c r="CCR28" s="877"/>
      <c r="CCS28" s="877"/>
      <c r="CCT28" s="877"/>
      <c r="CCU28" s="877"/>
      <c r="CCV28" s="877"/>
      <c r="CCW28" s="877"/>
      <c r="CCX28" s="877"/>
      <c r="CCY28" s="877"/>
      <c r="CCZ28" s="877"/>
      <c r="CDA28" s="877"/>
      <c r="CDB28" s="877"/>
      <c r="CDC28" s="877"/>
      <c r="CDD28" s="877"/>
      <c r="CDE28" s="877"/>
      <c r="CDF28" s="877"/>
      <c r="CDG28" s="877"/>
      <c r="CDH28" s="877"/>
      <c r="CDI28" s="877"/>
      <c r="CDJ28" s="877"/>
      <c r="CDK28" s="877"/>
      <c r="CDL28" s="877"/>
      <c r="CDM28" s="877"/>
      <c r="CDN28" s="877"/>
      <c r="CDO28" s="877"/>
      <c r="CDP28" s="877"/>
      <c r="CDQ28" s="877"/>
      <c r="CDR28" s="877"/>
      <c r="CDS28" s="877"/>
      <c r="CDT28" s="877"/>
      <c r="CDU28" s="877"/>
      <c r="CDV28" s="877"/>
      <c r="CDW28" s="877"/>
      <c r="CDX28" s="877"/>
      <c r="CDY28" s="877"/>
      <c r="CDZ28" s="877"/>
      <c r="CEA28" s="877"/>
      <c r="CEB28" s="877"/>
      <c r="CEC28" s="877"/>
      <c r="CED28" s="877"/>
      <c r="CEE28" s="877"/>
      <c r="CEF28" s="877"/>
      <c r="CEG28" s="877"/>
      <c r="CEH28" s="877"/>
      <c r="CEI28" s="877"/>
      <c r="CEJ28" s="877"/>
      <c r="CEK28" s="877"/>
      <c r="CEL28" s="877"/>
      <c r="CEM28" s="877"/>
      <c r="CEN28" s="877"/>
      <c r="CEO28" s="877"/>
      <c r="CEP28" s="877"/>
      <c r="CEQ28" s="877"/>
      <c r="CER28" s="877"/>
      <c r="CES28" s="877"/>
      <c r="CET28" s="877"/>
      <c r="CEU28" s="877"/>
      <c r="CEV28" s="877"/>
      <c r="CEW28" s="877"/>
      <c r="CEX28" s="877"/>
      <c r="CEY28" s="877"/>
      <c r="CEZ28" s="877"/>
      <c r="CFA28" s="877"/>
      <c r="CFB28" s="877"/>
      <c r="CFC28" s="877"/>
      <c r="CFD28" s="877"/>
      <c r="CFE28" s="877"/>
      <c r="CFF28" s="877"/>
      <c r="CFG28" s="877"/>
      <c r="CFH28" s="877"/>
      <c r="CFI28" s="877"/>
      <c r="CFJ28" s="877"/>
      <c r="CFK28" s="877"/>
      <c r="CFL28" s="877"/>
      <c r="CFM28" s="877"/>
      <c r="CFN28" s="877"/>
      <c r="CFO28" s="877"/>
      <c r="CFP28" s="877"/>
      <c r="CFQ28" s="877"/>
      <c r="CFR28" s="877"/>
      <c r="CFS28" s="877"/>
      <c r="CFT28" s="877"/>
      <c r="CFU28" s="877"/>
      <c r="CFV28" s="877"/>
      <c r="CFW28" s="877"/>
      <c r="CFX28" s="877"/>
      <c r="CFY28" s="877"/>
      <c r="CFZ28" s="877"/>
      <c r="CGA28" s="877"/>
      <c r="CGB28" s="877"/>
      <c r="CGC28" s="877"/>
      <c r="CGD28" s="877"/>
      <c r="CGE28" s="877"/>
      <c r="CGF28" s="877"/>
      <c r="CGG28" s="877"/>
      <c r="CGH28" s="877"/>
      <c r="CGI28" s="877"/>
      <c r="CGJ28" s="877"/>
      <c r="CGK28" s="877"/>
      <c r="CGL28" s="877"/>
      <c r="CGM28" s="877"/>
      <c r="CGN28" s="877"/>
      <c r="CGO28" s="877"/>
      <c r="CGP28" s="877"/>
      <c r="CGQ28" s="877"/>
      <c r="CGR28" s="877"/>
      <c r="CGS28" s="877"/>
      <c r="CGT28" s="877"/>
      <c r="CGU28" s="877"/>
      <c r="CGV28" s="877"/>
      <c r="CGW28" s="877"/>
      <c r="CGX28" s="877"/>
      <c r="CGY28" s="877"/>
      <c r="CGZ28" s="877"/>
      <c r="CHA28" s="877"/>
      <c r="CHB28" s="877"/>
      <c r="CHC28" s="877"/>
      <c r="CHD28" s="877"/>
      <c r="CHE28" s="877"/>
      <c r="CHF28" s="877"/>
      <c r="CHG28" s="877"/>
      <c r="CHH28" s="877"/>
      <c r="CHI28" s="877"/>
      <c r="CHJ28" s="877"/>
      <c r="CHK28" s="877"/>
      <c r="CHL28" s="877"/>
      <c r="CHM28" s="877"/>
      <c r="CHN28" s="877"/>
      <c r="CHO28" s="877"/>
      <c r="CHP28" s="877"/>
      <c r="CHQ28" s="877"/>
      <c r="CHR28" s="877"/>
      <c r="CHS28" s="877"/>
      <c r="CHT28" s="877"/>
      <c r="CHU28" s="877"/>
      <c r="CHV28" s="877"/>
      <c r="CHW28" s="877"/>
      <c r="CHX28" s="877"/>
      <c r="CHY28" s="877"/>
      <c r="CHZ28" s="877"/>
      <c r="CIA28" s="877"/>
      <c r="CIB28" s="877"/>
      <c r="CIC28" s="877"/>
      <c r="CID28" s="877"/>
      <c r="CIE28" s="877"/>
      <c r="CIF28" s="877"/>
      <c r="CIG28" s="877"/>
      <c r="CIH28" s="877"/>
      <c r="CII28" s="877"/>
      <c r="CIJ28" s="877"/>
      <c r="CIK28" s="877"/>
      <c r="CIL28" s="877"/>
      <c r="CIM28" s="877"/>
      <c r="CIN28" s="877"/>
      <c r="CIO28" s="877"/>
      <c r="CIP28" s="877"/>
      <c r="CIQ28" s="877"/>
      <c r="CIR28" s="877"/>
      <c r="CIS28" s="877"/>
      <c r="CIT28" s="877"/>
      <c r="CIU28" s="877"/>
      <c r="CIV28" s="877"/>
      <c r="CIW28" s="877"/>
      <c r="CIX28" s="877"/>
      <c r="CIY28" s="877"/>
      <c r="CIZ28" s="877"/>
      <c r="CJA28" s="877"/>
      <c r="CJB28" s="877"/>
      <c r="CJC28" s="877"/>
      <c r="CJD28" s="877"/>
      <c r="CJE28" s="877"/>
      <c r="CJF28" s="877"/>
      <c r="CJG28" s="877"/>
      <c r="CJH28" s="877"/>
      <c r="CJI28" s="877"/>
      <c r="CJJ28" s="877"/>
      <c r="CJK28" s="877"/>
      <c r="CJL28" s="877"/>
      <c r="CJM28" s="877"/>
      <c r="CJN28" s="877"/>
      <c r="CJO28" s="877"/>
      <c r="CJP28" s="877"/>
      <c r="CJQ28" s="877"/>
      <c r="CJR28" s="877"/>
      <c r="CJS28" s="877"/>
      <c r="CJT28" s="877"/>
      <c r="CJU28" s="877"/>
      <c r="CJV28" s="877"/>
      <c r="CJW28" s="877"/>
      <c r="CJX28" s="877"/>
      <c r="CJY28" s="877"/>
      <c r="CJZ28" s="877"/>
      <c r="CKA28" s="877"/>
      <c r="CKB28" s="877"/>
      <c r="CKC28" s="877"/>
      <c r="CKD28" s="877"/>
      <c r="CKE28" s="877"/>
      <c r="CKF28" s="877"/>
      <c r="CKG28" s="877"/>
      <c r="CKH28" s="877"/>
      <c r="CKI28" s="877"/>
      <c r="CKJ28" s="877"/>
      <c r="CKK28" s="877"/>
      <c r="CKL28" s="877"/>
      <c r="CKM28" s="877"/>
      <c r="CKN28" s="877"/>
      <c r="CKO28" s="877"/>
      <c r="CKP28" s="877"/>
      <c r="CKQ28" s="877"/>
      <c r="CKR28" s="877"/>
      <c r="CKS28" s="877"/>
      <c r="CKT28" s="877"/>
      <c r="CKU28" s="877"/>
      <c r="CKV28" s="877"/>
      <c r="CKW28" s="877"/>
      <c r="CKX28" s="877"/>
      <c r="CKY28" s="877"/>
      <c r="CKZ28" s="877"/>
      <c r="CLA28" s="877"/>
      <c r="CLB28" s="877"/>
      <c r="CLC28" s="877"/>
      <c r="CLD28" s="877"/>
      <c r="CLE28" s="877"/>
      <c r="CLF28" s="877"/>
      <c r="CLG28" s="877"/>
      <c r="CLH28" s="877"/>
      <c r="CLI28" s="877"/>
      <c r="CLJ28" s="877"/>
      <c r="CLK28" s="877"/>
      <c r="CLL28" s="877"/>
      <c r="CLM28" s="877"/>
      <c r="CLN28" s="877"/>
      <c r="CLO28" s="877"/>
      <c r="CLP28" s="877"/>
      <c r="CLQ28" s="877"/>
      <c r="CLR28" s="877"/>
      <c r="CLS28" s="877"/>
      <c r="CLT28" s="877"/>
      <c r="CLU28" s="877"/>
      <c r="CLV28" s="877"/>
      <c r="CLW28" s="877"/>
      <c r="CLX28" s="877"/>
      <c r="CLY28" s="877"/>
      <c r="CLZ28" s="877"/>
      <c r="CMA28" s="877"/>
      <c r="CMB28" s="877"/>
      <c r="CMC28" s="877"/>
      <c r="CMD28" s="877"/>
      <c r="CME28" s="877"/>
      <c r="CMF28" s="877"/>
      <c r="CMG28" s="877"/>
      <c r="CMH28" s="877"/>
      <c r="CMI28" s="877"/>
      <c r="CMJ28" s="877"/>
      <c r="CMK28" s="877"/>
      <c r="CML28" s="877"/>
      <c r="CMM28" s="877"/>
      <c r="CMN28" s="877"/>
      <c r="CMO28" s="877"/>
      <c r="CMP28" s="877"/>
      <c r="CMQ28" s="877"/>
      <c r="CMR28" s="877"/>
      <c r="CMS28" s="877"/>
      <c r="CMT28" s="877"/>
      <c r="CMU28" s="877"/>
      <c r="CMV28" s="877"/>
      <c r="CMW28" s="877"/>
      <c r="CMX28" s="877"/>
      <c r="CMY28" s="877"/>
      <c r="CMZ28" s="877"/>
      <c r="CNA28" s="877"/>
      <c r="CNB28" s="877"/>
      <c r="CNC28" s="877"/>
      <c r="CND28" s="877"/>
      <c r="CNE28" s="877"/>
      <c r="CNF28" s="877"/>
      <c r="CNG28" s="877"/>
      <c r="CNH28" s="877"/>
      <c r="CNI28" s="877"/>
      <c r="CNJ28" s="877"/>
      <c r="CNK28" s="877"/>
      <c r="CNL28" s="877"/>
      <c r="CNM28" s="877"/>
      <c r="CNN28" s="877"/>
      <c r="CNO28" s="877"/>
      <c r="CNP28" s="877"/>
      <c r="CNQ28" s="877"/>
      <c r="CNR28" s="877"/>
      <c r="CNS28" s="877"/>
      <c r="CNT28" s="877"/>
      <c r="CNU28" s="877"/>
      <c r="CNV28" s="877"/>
      <c r="CNW28" s="877"/>
      <c r="CNX28" s="877"/>
      <c r="CNY28" s="877"/>
      <c r="CNZ28" s="877"/>
      <c r="COA28" s="877"/>
      <c r="COB28" s="877"/>
      <c r="COC28" s="877"/>
      <c r="COD28" s="877"/>
      <c r="COE28" s="877"/>
      <c r="COF28" s="877"/>
      <c r="COG28" s="877"/>
      <c r="COH28" s="877"/>
      <c r="COI28" s="877"/>
      <c r="COJ28" s="877"/>
      <c r="COK28" s="877"/>
      <c r="COL28" s="877"/>
      <c r="COM28" s="877"/>
      <c r="CON28" s="877"/>
      <c r="COO28" s="877"/>
      <c r="COP28" s="877"/>
      <c r="COQ28" s="877"/>
      <c r="COR28" s="877"/>
      <c r="COS28" s="877"/>
      <c r="COT28" s="877"/>
      <c r="COU28" s="877"/>
      <c r="COV28" s="877"/>
      <c r="COW28" s="877"/>
      <c r="COX28" s="877"/>
      <c r="COY28" s="877"/>
      <c r="COZ28" s="877"/>
      <c r="CPA28" s="877"/>
      <c r="CPB28" s="877"/>
      <c r="CPC28" s="877"/>
      <c r="CPD28" s="877"/>
      <c r="CPE28" s="877"/>
      <c r="CPF28" s="877"/>
      <c r="CPG28" s="877"/>
      <c r="CPH28" s="877"/>
      <c r="CPI28" s="877"/>
      <c r="CPJ28" s="877"/>
      <c r="CPK28" s="877"/>
      <c r="CPL28" s="877"/>
      <c r="CPM28" s="877"/>
      <c r="CPN28" s="877"/>
      <c r="CPO28" s="877"/>
      <c r="CPP28" s="877"/>
      <c r="CPQ28" s="877"/>
      <c r="CPR28" s="877"/>
      <c r="CPS28" s="877"/>
      <c r="CPT28" s="877"/>
      <c r="CPU28" s="877"/>
      <c r="CPV28" s="877"/>
      <c r="CPW28" s="877"/>
      <c r="CPX28" s="877"/>
      <c r="CPY28" s="877"/>
      <c r="CPZ28" s="877"/>
      <c r="CQA28" s="877"/>
      <c r="CQB28" s="877"/>
      <c r="CQC28" s="877"/>
      <c r="CQD28" s="877"/>
      <c r="CQE28" s="877"/>
      <c r="CQF28" s="877"/>
      <c r="CQG28" s="877"/>
      <c r="CQH28" s="877"/>
      <c r="CQI28" s="877"/>
      <c r="CQJ28" s="877"/>
      <c r="CQK28" s="877"/>
      <c r="CQL28" s="877"/>
      <c r="CQM28" s="877"/>
      <c r="CQN28" s="877"/>
      <c r="CQO28" s="877"/>
      <c r="CQP28" s="877"/>
      <c r="CQQ28" s="877"/>
      <c r="CQR28" s="877"/>
      <c r="CQS28" s="877"/>
      <c r="CQT28" s="877"/>
      <c r="CQU28" s="877"/>
      <c r="CQV28" s="877"/>
      <c r="CQW28" s="877"/>
      <c r="CQX28" s="877"/>
      <c r="CQY28" s="877"/>
      <c r="CQZ28" s="877"/>
      <c r="CRA28" s="877"/>
      <c r="CRB28" s="877"/>
      <c r="CRC28" s="877"/>
      <c r="CRD28" s="877"/>
      <c r="CRE28" s="877"/>
      <c r="CRF28" s="877"/>
      <c r="CRG28" s="877"/>
      <c r="CRH28" s="877"/>
      <c r="CRI28" s="877"/>
      <c r="CRJ28" s="877"/>
      <c r="CRK28" s="877"/>
      <c r="CRL28" s="877"/>
      <c r="CRM28" s="877"/>
      <c r="CRN28" s="877"/>
      <c r="CRO28" s="877"/>
      <c r="CRP28" s="877"/>
      <c r="CRQ28" s="877"/>
      <c r="CRR28" s="877"/>
      <c r="CRS28" s="877"/>
      <c r="CRT28" s="877"/>
      <c r="CRU28" s="877"/>
      <c r="CRV28" s="877"/>
      <c r="CRW28" s="877"/>
      <c r="CRX28" s="877"/>
      <c r="CRY28" s="877"/>
      <c r="CRZ28" s="877"/>
      <c r="CSA28" s="877"/>
      <c r="CSB28" s="877"/>
      <c r="CSC28" s="877"/>
      <c r="CSD28" s="877"/>
      <c r="CSE28" s="877"/>
      <c r="CSF28" s="877"/>
      <c r="CSG28" s="877"/>
      <c r="CSH28" s="877"/>
      <c r="CSI28" s="877"/>
      <c r="CSJ28" s="877"/>
      <c r="CSK28" s="877"/>
      <c r="CSL28" s="877"/>
      <c r="CSM28" s="877"/>
      <c r="CSN28" s="877"/>
      <c r="CSO28" s="877"/>
      <c r="CSP28" s="877"/>
      <c r="CSQ28" s="877"/>
      <c r="CSR28" s="877"/>
      <c r="CSS28" s="877"/>
      <c r="CST28" s="877"/>
      <c r="CSU28" s="877"/>
      <c r="CSV28" s="877"/>
      <c r="CSW28" s="877"/>
      <c r="CSX28" s="877"/>
      <c r="CSY28" s="877"/>
      <c r="CSZ28" s="877"/>
      <c r="CTA28" s="877"/>
      <c r="CTB28" s="877"/>
      <c r="CTC28" s="877"/>
      <c r="CTD28" s="877"/>
      <c r="CTE28" s="877"/>
      <c r="CTF28" s="877"/>
      <c r="CTG28" s="877"/>
      <c r="CTH28" s="877"/>
      <c r="CTI28" s="877"/>
      <c r="CTJ28" s="877"/>
      <c r="CTK28" s="877"/>
      <c r="CTL28" s="877"/>
      <c r="CTM28" s="877"/>
      <c r="CTN28" s="877"/>
      <c r="CTO28" s="877"/>
      <c r="CTP28" s="877"/>
      <c r="CTQ28" s="877"/>
      <c r="CTR28" s="877"/>
      <c r="CTS28" s="877"/>
      <c r="CTT28" s="877"/>
      <c r="CTU28" s="877"/>
      <c r="CTV28" s="877"/>
      <c r="CTW28" s="877"/>
      <c r="CTX28" s="877"/>
      <c r="CTY28" s="877"/>
      <c r="CTZ28" s="877"/>
      <c r="CUA28" s="877"/>
      <c r="CUB28" s="877"/>
      <c r="CUC28" s="877"/>
      <c r="CUD28" s="877"/>
      <c r="CUE28" s="877"/>
      <c r="CUF28" s="877"/>
      <c r="CUG28" s="877"/>
      <c r="CUH28" s="877"/>
      <c r="CUI28" s="877"/>
      <c r="CUJ28" s="877"/>
      <c r="CUK28" s="877"/>
      <c r="CUL28" s="877"/>
      <c r="CUM28" s="877"/>
      <c r="CUN28" s="877"/>
      <c r="CUO28" s="877"/>
      <c r="CUP28" s="877"/>
      <c r="CUQ28" s="877"/>
      <c r="CUR28" s="877"/>
      <c r="CUS28" s="877"/>
      <c r="CUT28" s="877"/>
      <c r="CUU28" s="877"/>
      <c r="CUV28" s="877"/>
      <c r="CUW28" s="877"/>
      <c r="CUX28" s="877"/>
      <c r="CUY28" s="877"/>
      <c r="CUZ28" s="877"/>
      <c r="CVA28" s="877"/>
      <c r="CVB28" s="877"/>
      <c r="CVC28" s="877"/>
      <c r="CVD28" s="877"/>
      <c r="CVE28" s="877"/>
      <c r="CVF28" s="877"/>
      <c r="CVG28" s="877"/>
      <c r="CVH28" s="877"/>
      <c r="CVI28" s="877"/>
      <c r="CVJ28" s="877"/>
      <c r="CVK28" s="877"/>
      <c r="CVL28" s="877"/>
      <c r="CVM28" s="877"/>
      <c r="CVN28" s="877"/>
      <c r="CVO28" s="877"/>
      <c r="CVP28" s="877"/>
      <c r="CVQ28" s="877"/>
      <c r="CVR28" s="877"/>
      <c r="CVS28" s="877"/>
      <c r="CVT28" s="877"/>
      <c r="CVU28" s="877"/>
      <c r="CVV28" s="877"/>
      <c r="CVW28" s="877"/>
      <c r="CVX28" s="877"/>
      <c r="CVY28" s="877"/>
      <c r="CVZ28" s="877"/>
      <c r="CWA28" s="877"/>
      <c r="CWB28" s="877"/>
      <c r="CWC28" s="877"/>
      <c r="CWD28" s="877"/>
      <c r="CWE28" s="877"/>
      <c r="CWF28" s="877"/>
      <c r="CWG28" s="877"/>
      <c r="CWH28" s="877"/>
      <c r="CWI28" s="877"/>
      <c r="CWJ28" s="877"/>
      <c r="CWK28" s="877"/>
      <c r="CWL28" s="877"/>
      <c r="CWM28" s="877"/>
      <c r="CWN28" s="877"/>
      <c r="CWO28" s="877"/>
      <c r="CWP28" s="877"/>
      <c r="CWQ28" s="877"/>
      <c r="CWR28" s="877"/>
      <c r="CWS28" s="877"/>
      <c r="CWT28" s="877"/>
      <c r="CWU28" s="877"/>
      <c r="CWV28" s="877"/>
      <c r="CWW28" s="877"/>
      <c r="CWX28" s="877"/>
      <c r="CWY28" s="877"/>
      <c r="CWZ28" s="877"/>
      <c r="CXA28" s="877"/>
      <c r="CXB28" s="877"/>
      <c r="CXC28" s="877"/>
      <c r="CXD28" s="877"/>
      <c r="CXE28" s="877"/>
      <c r="CXF28" s="877"/>
      <c r="CXG28" s="877"/>
      <c r="CXH28" s="877"/>
      <c r="CXI28" s="877"/>
      <c r="CXJ28" s="877"/>
      <c r="CXK28" s="877"/>
      <c r="CXL28" s="877"/>
      <c r="CXM28" s="877"/>
      <c r="CXN28" s="877"/>
      <c r="CXO28" s="877"/>
      <c r="CXP28" s="877"/>
      <c r="CXQ28" s="877"/>
      <c r="CXR28" s="877"/>
      <c r="CXS28" s="877"/>
      <c r="CXT28" s="877"/>
      <c r="CXU28" s="877"/>
      <c r="CXV28" s="877"/>
      <c r="CXW28" s="877"/>
      <c r="CXX28" s="877"/>
      <c r="CXY28" s="877"/>
      <c r="CXZ28" s="877"/>
      <c r="CYA28" s="877"/>
      <c r="CYB28" s="877"/>
      <c r="CYC28" s="877"/>
      <c r="CYD28" s="877"/>
      <c r="CYE28" s="877"/>
      <c r="CYF28" s="877"/>
      <c r="CYG28" s="877"/>
      <c r="CYH28" s="877"/>
      <c r="CYI28" s="877"/>
      <c r="CYJ28" s="877"/>
      <c r="CYK28" s="877"/>
      <c r="CYL28" s="877"/>
      <c r="CYM28" s="877"/>
      <c r="CYN28" s="877"/>
      <c r="CYO28" s="877"/>
      <c r="CYP28" s="877"/>
      <c r="CYQ28" s="877"/>
      <c r="CYR28" s="877"/>
      <c r="CYS28" s="877"/>
      <c r="CYT28" s="877"/>
      <c r="CYU28" s="877"/>
      <c r="CYV28" s="877"/>
      <c r="CYW28" s="877"/>
      <c r="CYX28" s="877"/>
      <c r="CYY28" s="877"/>
      <c r="CYZ28" s="877"/>
      <c r="CZA28" s="877"/>
      <c r="CZB28" s="877"/>
      <c r="CZC28" s="877"/>
      <c r="CZD28" s="877"/>
      <c r="CZE28" s="877"/>
      <c r="CZF28" s="877"/>
      <c r="CZG28" s="877"/>
      <c r="CZH28" s="877"/>
      <c r="CZI28" s="877"/>
      <c r="CZJ28" s="877"/>
      <c r="CZK28" s="877"/>
      <c r="CZL28" s="877"/>
      <c r="CZM28" s="877"/>
      <c r="CZN28" s="877"/>
      <c r="CZO28" s="877"/>
      <c r="CZP28" s="877"/>
      <c r="CZQ28" s="877"/>
      <c r="CZR28" s="877"/>
      <c r="CZS28" s="877"/>
      <c r="CZT28" s="877"/>
      <c r="CZU28" s="877"/>
      <c r="CZV28" s="877"/>
      <c r="CZW28" s="877"/>
      <c r="CZX28" s="877"/>
      <c r="CZY28" s="877"/>
      <c r="CZZ28" s="877"/>
      <c r="DAA28" s="877"/>
      <c r="DAB28" s="877"/>
      <c r="DAC28" s="877"/>
      <c r="DAD28" s="877"/>
      <c r="DAE28" s="877"/>
      <c r="DAF28" s="877"/>
      <c r="DAG28" s="877"/>
      <c r="DAH28" s="877"/>
      <c r="DAI28" s="877"/>
      <c r="DAJ28" s="877"/>
      <c r="DAK28" s="877"/>
      <c r="DAL28" s="877"/>
      <c r="DAM28" s="877"/>
      <c r="DAN28" s="877"/>
      <c r="DAO28" s="877"/>
      <c r="DAP28" s="877"/>
      <c r="DAQ28" s="877"/>
      <c r="DAR28" s="877"/>
      <c r="DAS28" s="877"/>
      <c r="DAT28" s="877"/>
      <c r="DAU28" s="877"/>
      <c r="DAV28" s="877"/>
      <c r="DAW28" s="877"/>
      <c r="DAX28" s="877"/>
      <c r="DAY28" s="877"/>
      <c r="DAZ28" s="877"/>
      <c r="DBA28" s="877"/>
      <c r="DBB28" s="877"/>
      <c r="DBC28" s="877"/>
      <c r="DBD28" s="877"/>
      <c r="DBE28" s="877"/>
      <c r="DBF28" s="877"/>
      <c r="DBG28" s="877"/>
      <c r="DBH28" s="877"/>
      <c r="DBI28" s="877"/>
      <c r="DBJ28" s="877"/>
      <c r="DBK28" s="877"/>
      <c r="DBL28" s="877"/>
      <c r="DBM28" s="877"/>
      <c r="DBN28" s="877"/>
      <c r="DBO28" s="877"/>
      <c r="DBP28" s="877"/>
      <c r="DBQ28" s="877"/>
      <c r="DBR28" s="877"/>
      <c r="DBS28" s="877"/>
      <c r="DBT28" s="877"/>
      <c r="DBU28" s="877"/>
      <c r="DBV28" s="877"/>
      <c r="DBW28" s="877"/>
      <c r="DBX28" s="877"/>
      <c r="DBY28" s="877"/>
      <c r="DBZ28" s="877"/>
      <c r="DCA28" s="877"/>
      <c r="DCB28" s="877"/>
      <c r="DCC28" s="877"/>
      <c r="DCD28" s="877"/>
      <c r="DCE28" s="877"/>
      <c r="DCF28" s="877"/>
      <c r="DCG28" s="877"/>
      <c r="DCH28" s="877"/>
      <c r="DCI28" s="877"/>
      <c r="DCJ28" s="877"/>
      <c r="DCK28" s="877"/>
      <c r="DCL28" s="877"/>
      <c r="DCM28" s="877"/>
      <c r="DCN28" s="877"/>
      <c r="DCO28" s="877"/>
      <c r="DCP28" s="877"/>
      <c r="DCQ28" s="877"/>
      <c r="DCR28" s="877"/>
      <c r="DCS28" s="877"/>
      <c r="DCT28" s="877"/>
      <c r="DCU28" s="877"/>
      <c r="DCV28" s="877"/>
      <c r="DCW28" s="877"/>
      <c r="DCX28" s="877"/>
      <c r="DCY28" s="877"/>
      <c r="DCZ28" s="877"/>
      <c r="DDA28" s="877"/>
      <c r="DDB28" s="877"/>
      <c r="DDC28" s="877"/>
      <c r="DDD28" s="877"/>
      <c r="DDE28" s="877"/>
      <c r="DDF28" s="877"/>
      <c r="DDG28" s="877"/>
      <c r="DDH28" s="877"/>
      <c r="DDI28" s="877"/>
      <c r="DDJ28" s="877"/>
      <c r="DDK28" s="877"/>
      <c r="DDL28" s="877"/>
      <c r="DDM28" s="877"/>
      <c r="DDN28" s="877"/>
      <c r="DDO28" s="877"/>
      <c r="DDP28" s="877"/>
      <c r="DDQ28" s="877"/>
      <c r="DDR28" s="877"/>
      <c r="DDS28" s="877"/>
      <c r="DDT28" s="877"/>
      <c r="DDU28" s="877"/>
      <c r="DDV28" s="877"/>
      <c r="DDW28" s="877"/>
      <c r="DDX28" s="877"/>
      <c r="DDY28" s="877"/>
      <c r="DDZ28" s="877"/>
      <c r="DEA28" s="877"/>
      <c r="DEB28" s="877"/>
      <c r="DEC28" s="877"/>
      <c r="DED28" s="877"/>
      <c r="DEE28" s="877"/>
      <c r="DEF28" s="877"/>
      <c r="DEG28" s="877"/>
      <c r="DEH28" s="877"/>
      <c r="DEI28" s="877"/>
      <c r="DEJ28" s="877"/>
      <c r="DEK28" s="877"/>
      <c r="DEL28" s="877"/>
      <c r="DEM28" s="877"/>
      <c r="DEN28" s="877"/>
      <c r="DEO28" s="877"/>
      <c r="DEP28" s="877"/>
      <c r="DEQ28" s="877"/>
      <c r="DER28" s="877"/>
      <c r="DES28" s="877"/>
      <c r="DET28" s="877"/>
      <c r="DEU28" s="877"/>
      <c r="DEV28" s="877"/>
      <c r="DEW28" s="877"/>
      <c r="DEX28" s="877"/>
      <c r="DEY28" s="877"/>
      <c r="DEZ28" s="877"/>
      <c r="DFA28" s="877"/>
      <c r="DFB28" s="877"/>
      <c r="DFC28" s="877"/>
      <c r="DFD28" s="877"/>
      <c r="DFE28" s="877"/>
      <c r="DFF28" s="877"/>
      <c r="DFG28" s="877"/>
      <c r="DFH28" s="877"/>
      <c r="DFI28" s="877"/>
      <c r="DFJ28" s="877"/>
      <c r="DFK28" s="877"/>
      <c r="DFL28" s="877"/>
      <c r="DFM28" s="877"/>
      <c r="DFN28" s="877"/>
      <c r="DFO28" s="877"/>
      <c r="DFP28" s="877"/>
      <c r="DFQ28" s="877"/>
      <c r="DFR28" s="877"/>
      <c r="DFS28" s="877"/>
      <c r="DFT28" s="877"/>
      <c r="DFU28" s="877"/>
      <c r="DFV28" s="877"/>
      <c r="DFW28" s="877"/>
      <c r="DFX28" s="877"/>
      <c r="DFY28" s="877"/>
      <c r="DFZ28" s="877"/>
      <c r="DGA28" s="877"/>
      <c r="DGB28" s="877"/>
      <c r="DGC28" s="877"/>
      <c r="DGD28" s="877"/>
      <c r="DGE28" s="877"/>
      <c r="DGF28" s="877"/>
      <c r="DGG28" s="877"/>
      <c r="DGH28" s="877"/>
      <c r="DGI28" s="877"/>
      <c r="DGJ28" s="877"/>
      <c r="DGK28" s="877"/>
      <c r="DGL28" s="877"/>
      <c r="DGM28" s="877"/>
      <c r="DGN28" s="877"/>
      <c r="DGO28" s="877"/>
      <c r="DGP28" s="877"/>
      <c r="DGQ28" s="877"/>
      <c r="DGR28" s="877"/>
      <c r="DGS28" s="877"/>
      <c r="DGT28" s="877"/>
      <c r="DGU28" s="877"/>
      <c r="DGV28" s="877"/>
      <c r="DGW28" s="877"/>
      <c r="DGX28" s="877"/>
      <c r="DGY28" s="877"/>
      <c r="DGZ28" s="877"/>
      <c r="DHA28" s="877"/>
      <c r="DHB28" s="877"/>
      <c r="DHC28" s="877"/>
      <c r="DHD28" s="877"/>
      <c r="DHE28" s="877"/>
      <c r="DHF28" s="877"/>
      <c r="DHG28" s="877"/>
      <c r="DHH28" s="877"/>
      <c r="DHI28" s="877"/>
      <c r="DHJ28" s="877"/>
      <c r="DHK28" s="877"/>
      <c r="DHL28" s="877"/>
      <c r="DHM28" s="877"/>
      <c r="DHN28" s="877"/>
      <c r="DHO28" s="877"/>
      <c r="DHP28" s="877"/>
      <c r="DHQ28" s="877"/>
      <c r="DHR28" s="877"/>
      <c r="DHS28" s="877"/>
      <c r="DHT28" s="877"/>
      <c r="DHU28" s="877"/>
      <c r="DHV28" s="877"/>
      <c r="DHW28" s="877"/>
      <c r="DHX28" s="877"/>
      <c r="DHY28" s="877"/>
      <c r="DHZ28" s="877"/>
      <c r="DIA28" s="877"/>
      <c r="DIB28" s="877"/>
      <c r="DIC28" s="877"/>
      <c r="DID28" s="877"/>
      <c r="DIE28" s="877"/>
      <c r="DIF28" s="877"/>
      <c r="DIG28" s="877"/>
      <c r="DIH28" s="877"/>
      <c r="DII28" s="877"/>
      <c r="DIJ28" s="877"/>
      <c r="DIK28" s="877"/>
      <c r="DIL28" s="877"/>
      <c r="DIM28" s="877"/>
      <c r="DIN28" s="877"/>
      <c r="DIO28" s="877"/>
      <c r="DIP28" s="877"/>
      <c r="DIQ28" s="877"/>
      <c r="DIR28" s="877"/>
      <c r="DIS28" s="877"/>
      <c r="DIT28" s="877"/>
      <c r="DIU28" s="877"/>
      <c r="DIV28" s="877"/>
      <c r="DIW28" s="877"/>
      <c r="DIX28" s="877"/>
      <c r="DIY28" s="877"/>
      <c r="DIZ28" s="877"/>
      <c r="DJA28" s="877"/>
      <c r="DJB28" s="877"/>
      <c r="DJC28" s="877"/>
      <c r="DJD28" s="877"/>
      <c r="DJE28" s="877"/>
      <c r="DJF28" s="877"/>
      <c r="DJG28" s="877"/>
      <c r="DJH28" s="877"/>
      <c r="DJI28" s="877"/>
      <c r="DJJ28" s="877"/>
      <c r="DJK28" s="877"/>
      <c r="DJL28" s="877"/>
      <c r="DJM28" s="877"/>
      <c r="DJN28" s="877"/>
      <c r="DJO28" s="877"/>
      <c r="DJP28" s="877"/>
      <c r="DJQ28" s="877"/>
      <c r="DJR28" s="877"/>
      <c r="DJS28" s="877"/>
      <c r="DJT28" s="877"/>
      <c r="DJU28" s="877"/>
      <c r="DJV28" s="877"/>
      <c r="DJW28" s="877"/>
      <c r="DJX28" s="877"/>
      <c r="DJY28" s="877"/>
      <c r="DJZ28" s="877"/>
      <c r="DKA28" s="877"/>
      <c r="DKB28" s="877"/>
      <c r="DKC28" s="877"/>
      <c r="DKD28" s="877"/>
      <c r="DKE28" s="877"/>
      <c r="DKF28" s="877"/>
      <c r="DKG28" s="877"/>
      <c r="DKH28" s="877"/>
      <c r="DKI28" s="877"/>
      <c r="DKJ28" s="877"/>
      <c r="DKK28" s="877"/>
      <c r="DKL28" s="877"/>
      <c r="DKM28" s="877"/>
      <c r="DKN28" s="877"/>
      <c r="DKO28" s="877"/>
      <c r="DKP28" s="877"/>
      <c r="DKQ28" s="877"/>
      <c r="DKR28" s="877"/>
      <c r="DKS28" s="877"/>
      <c r="DKT28" s="877"/>
      <c r="DKU28" s="877"/>
      <c r="DKV28" s="877"/>
      <c r="DKW28" s="877"/>
      <c r="DKX28" s="877"/>
      <c r="DKY28" s="877"/>
      <c r="DKZ28" s="877"/>
      <c r="DLA28" s="877"/>
      <c r="DLB28" s="877"/>
      <c r="DLC28" s="877"/>
      <c r="DLD28" s="877"/>
      <c r="DLE28" s="877"/>
      <c r="DLF28" s="877"/>
      <c r="DLG28" s="877"/>
      <c r="DLH28" s="877"/>
      <c r="DLI28" s="877"/>
      <c r="DLJ28" s="877"/>
      <c r="DLK28" s="877"/>
      <c r="DLL28" s="877"/>
      <c r="DLM28" s="877"/>
      <c r="DLN28" s="877"/>
      <c r="DLO28" s="877"/>
      <c r="DLP28" s="877"/>
      <c r="DLQ28" s="877"/>
      <c r="DLR28" s="877"/>
      <c r="DLS28" s="877"/>
      <c r="DLT28" s="877"/>
      <c r="DLU28" s="877"/>
      <c r="DLV28" s="877"/>
      <c r="DLW28" s="877"/>
      <c r="DLX28" s="877"/>
      <c r="DLY28" s="877"/>
      <c r="DLZ28" s="877"/>
      <c r="DMA28" s="877"/>
      <c r="DMB28" s="877"/>
      <c r="DMC28" s="877"/>
      <c r="DMD28" s="877"/>
      <c r="DME28" s="877"/>
      <c r="DMF28" s="877"/>
      <c r="DMG28" s="877"/>
      <c r="DMH28" s="877"/>
      <c r="DMI28" s="877"/>
      <c r="DMJ28" s="877"/>
      <c r="DMK28" s="877"/>
      <c r="DML28" s="877"/>
      <c r="DMM28" s="877"/>
      <c r="DMN28" s="877"/>
      <c r="DMO28" s="877"/>
      <c r="DMP28" s="877"/>
      <c r="DMQ28" s="877"/>
      <c r="DMR28" s="877"/>
      <c r="DMS28" s="877"/>
      <c r="DMT28" s="877"/>
      <c r="DMU28" s="877"/>
      <c r="DMV28" s="877"/>
      <c r="DMW28" s="877"/>
      <c r="DMX28" s="877"/>
      <c r="DMY28" s="877"/>
      <c r="DMZ28" s="877"/>
      <c r="DNA28" s="877"/>
      <c r="DNB28" s="877"/>
      <c r="DNC28" s="877"/>
      <c r="DND28" s="877"/>
      <c r="DNE28" s="877"/>
      <c r="DNF28" s="877"/>
      <c r="DNG28" s="877"/>
      <c r="DNH28" s="877"/>
      <c r="DNI28" s="877"/>
      <c r="DNJ28" s="877"/>
      <c r="DNK28" s="877"/>
      <c r="DNL28" s="877"/>
      <c r="DNM28" s="877"/>
      <c r="DNN28" s="877"/>
      <c r="DNO28" s="877"/>
      <c r="DNP28" s="877"/>
      <c r="DNQ28" s="877"/>
      <c r="DNR28" s="877"/>
      <c r="DNS28" s="877"/>
      <c r="DNT28" s="877"/>
      <c r="DNU28" s="877"/>
      <c r="DNV28" s="877"/>
      <c r="DNW28" s="877"/>
      <c r="DNX28" s="877"/>
      <c r="DNY28" s="877"/>
      <c r="DNZ28" s="877"/>
      <c r="DOA28" s="877"/>
      <c r="DOB28" s="877"/>
      <c r="DOC28" s="877"/>
      <c r="DOD28" s="877"/>
      <c r="DOE28" s="877"/>
      <c r="DOF28" s="877"/>
      <c r="DOG28" s="877"/>
      <c r="DOH28" s="877"/>
      <c r="DOI28" s="877"/>
      <c r="DOJ28" s="877"/>
      <c r="DOK28" s="877"/>
      <c r="DOL28" s="877"/>
      <c r="DOM28" s="877"/>
      <c r="DON28" s="877"/>
      <c r="DOO28" s="877"/>
      <c r="DOP28" s="877"/>
      <c r="DOQ28" s="877"/>
      <c r="DOR28" s="877"/>
      <c r="DOS28" s="877"/>
      <c r="DOT28" s="877"/>
      <c r="DOU28" s="877"/>
      <c r="DOV28" s="877"/>
      <c r="DOW28" s="877"/>
      <c r="DOX28" s="877"/>
      <c r="DOY28" s="877"/>
      <c r="DOZ28" s="877"/>
      <c r="DPA28" s="877"/>
      <c r="DPB28" s="877"/>
      <c r="DPC28" s="877"/>
      <c r="DPD28" s="877"/>
      <c r="DPE28" s="877"/>
      <c r="DPF28" s="877"/>
      <c r="DPG28" s="877"/>
      <c r="DPH28" s="877"/>
      <c r="DPI28" s="877"/>
      <c r="DPJ28" s="877"/>
      <c r="DPK28" s="877"/>
      <c r="DPL28" s="877"/>
      <c r="DPM28" s="877"/>
      <c r="DPN28" s="877"/>
      <c r="DPO28" s="877"/>
      <c r="DPP28" s="877"/>
      <c r="DPQ28" s="877"/>
      <c r="DPR28" s="877"/>
      <c r="DPS28" s="877"/>
      <c r="DPT28" s="877"/>
      <c r="DPU28" s="877"/>
      <c r="DPV28" s="877"/>
      <c r="DPW28" s="877"/>
      <c r="DPX28" s="877"/>
      <c r="DPY28" s="877"/>
      <c r="DPZ28" s="877"/>
      <c r="DQA28" s="877"/>
      <c r="DQB28" s="877"/>
      <c r="DQC28" s="877"/>
      <c r="DQD28" s="877"/>
      <c r="DQE28" s="877"/>
      <c r="DQF28" s="877"/>
      <c r="DQG28" s="877"/>
      <c r="DQH28" s="877"/>
      <c r="DQI28" s="877"/>
      <c r="DQJ28" s="877"/>
      <c r="DQK28" s="877"/>
      <c r="DQL28" s="877"/>
      <c r="DQM28" s="877"/>
      <c r="DQN28" s="877"/>
      <c r="DQO28" s="877"/>
      <c r="DQP28" s="877"/>
      <c r="DQQ28" s="877"/>
      <c r="DQR28" s="877"/>
      <c r="DQS28" s="877"/>
      <c r="DQT28" s="877"/>
      <c r="DQU28" s="877"/>
      <c r="DQV28" s="877"/>
      <c r="DQW28" s="877"/>
      <c r="DQX28" s="877"/>
      <c r="DQY28" s="877"/>
      <c r="DQZ28" s="877"/>
      <c r="DRA28" s="877"/>
      <c r="DRB28" s="877"/>
      <c r="DRC28" s="877"/>
      <c r="DRD28" s="877"/>
      <c r="DRE28" s="877"/>
      <c r="DRF28" s="877"/>
      <c r="DRG28" s="877"/>
      <c r="DRH28" s="877"/>
      <c r="DRI28" s="877"/>
      <c r="DRJ28" s="877"/>
      <c r="DRK28" s="877"/>
      <c r="DRL28" s="877"/>
      <c r="DRM28" s="877"/>
      <c r="DRN28" s="877"/>
      <c r="DRO28" s="877"/>
      <c r="DRP28" s="877"/>
      <c r="DRQ28" s="877"/>
      <c r="DRR28" s="877"/>
      <c r="DRS28" s="877"/>
      <c r="DRT28" s="877"/>
      <c r="DRU28" s="877"/>
      <c r="DRV28" s="877"/>
      <c r="DRW28" s="877"/>
      <c r="DRX28" s="877"/>
      <c r="DRY28" s="877"/>
      <c r="DRZ28" s="877"/>
      <c r="DSA28" s="877"/>
      <c r="DSB28" s="877"/>
      <c r="DSC28" s="877"/>
      <c r="DSD28" s="877"/>
      <c r="DSE28" s="877"/>
      <c r="DSF28" s="877"/>
      <c r="DSG28" s="877"/>
      <c r="DSH28" s="877"/>
      <c r="DSI28" s="877"/>
      <c r="DSJ28" s="877"/>
      <c r="DSK28" s="877"/>
      <c r="DSL28" s="877"/>
      <c r="DSM28" s="877"/>
      <c r="DSN28" s="877"/>
      <c r="DSO28" s="877"/>
      <c r="DSP28" s="877"/>
      <c r="DSQ28" s="877"/>
      <c r="DSR28" s="877"/>
      <c r="DSS28" s="877"/>
      <c r="DST28" s="877"/>
      <c r="DSU28" s="877"/>
      <c r="DSV28" s="877"/>
      <c r="DSW28" s="877"/>
      <c r="DSX28" s="877"/>
      <c r="DSY28" s="877"/>
      <c r="DSZ28" s="877"/>
      <c r="DTA28" s="877"/>
      <c r="DTB28" s="877"/>
      <c r="DTC28" s="877"/>
      <c r="DTD28" s="877"/>
      <c r="DTE28" s="877"/>
      <c r="DTF28" s="877"/>
      <c r="DTG28" s="877"/>
      <c r="DTH28" s="877"/>
      <c r="DTI28" s="877"/>
      <c r="DTJ28" s="877"/>
      <c r="DTK28" s="877"/>
      <c r="DTL28" s="877"/>
      <c r="DTM28" s="877"/>
      <c r="DTN28" s="877"/>
      <c r="DTO28" s="877"/>
      <c r="DTP28" s="877"/>
      <c r="DTQ28" s="877"/>
      <c r="DTR28" s="877"/>
      <c r="DTS28" s="877"/>
      <c r="DTT28" s="877"/>
      <c r="DTU28" s="877"/>
      <c r="DTV28" s="877"/>
      <c r="DTW28" s="877"/>
      <c r="DTX28" s="877"/>
      <c r="DTY28" s="877"/>
      <c r="DTZ28" s="877"/>
      <c r="DUA28" s="877"/>
      <c r="DUB28" s="877"/>
      <c r="DUC28" s="877"/>
      <c r="DUD28" s="877"/>
      <c r="DUE28" s="877"/>
      <c r="DUF28" s="877"/>
      <c r="DUG28" s="877"/>
      <c r="DUH28" s="877"/>
      <c r="DUI28" s="877"/>
      <c r="DUJ28" s="877"/>
      <c r="DUK28" s="877"/>
      <c r="DUL28" s="877"/>
      <c r="DUM28" s="877"/>
      <c r="DUN28" s="877"/>
      <c r="DUO28" s="877"/>
      <c r="DUP28" s="877"/>
      <c r="DUQ28" s="877"/>
      <c r="DUR28" s="877"/>
      <c r="DUS28" s="877"/>
      <c r="DUT28" s="877"/>
      <c r="DUU28" s="877"/>
      <c r="DUV28" s="877"/>
      <c r="DUW28" s="877"/>
      <c r="DUX28" s="877"/>
      <c r="DUY28" s="877"/>
      <c r="DUZ28" s="877"/>
      <c r="DVA28" s="877"/>
      <c r="DVB28" s="877"/>
      <c r="DVC28" s="877"/>
      <c r="DVD28" s="877"/>
      <c r="DVE28" s="877"/>
      <c r="DVF28" s="877"/>
      <c r="DVG28" s="877"/>
      <c r="DVH28" s="877"/>
      <c r="DVI28" s="877"/>
      <c r="DVJ28" s="877"/>
      <c r="DVK28" s="877"/>
      <c r="DVL28" s="877"/>
      <c r="DVM28" s="877"/>
      <c r="DVN28" s="877"/>
      <c r="DVO28" s="877"/>
      <c r="DVP28" s="877"/>
      <c r="DVQ28" s="877"/>
      <c r="DVR28" s="877"/>
      <c r="DVS28" s="877"/>
      <c r="DVT28" s="877"/>
      <c r="DVU28" s="877"/>
      <c r="DVV28" s="877"/>
      <c r="DVW28" s="877"/>
      <c r="DVX28" s="877"/>
      <c r="DVY28" s="877"/>
      <c r="DVZ28" s="877"/>
      <c r="DWA28" s="877"/>
      <c r="DWB28" s="877"/>
      <c r="DWC28" s="877"/>
      <c r="DWD28" s="877"/>
      <c r="DWE28" s="877"/>
      <c r="DWF28" s="877"/>
      <c r="DWG28" s="877"/>
      <c r="DWH28" s="877"/>
      <c r="DWI28" s="877"/>
      <c r="DWJ28" s="877"/>
      <c r="DWK28" s="877"/>
      <c r="DWL28" s="877"/>
      <c r="DWM28" s="877"/>
      <c r="DWN28" s="877"/>
      <c r="DWO28" s="877"/>
      <c r="DWP28" s="877"/>
      <c r="DWQ28" s="877"/>
      <c r="DWR28" s="877"/>
      <c r="DWS28" s="877"/>
      <c r="DWT28" s="877"/>
      <c r="DWU28" s="877"/>
      <c r="DWV28" s="877"/>
      <c r="DWW28" s="877"/>
      <c r="DWX28" s="877"/>
      <c r="DWY28" s="877"/>
      <c r="DWZ28" s="877"/>
      <c r="DXA28" s="877"/>
      <c r="DXB28" s="877"/>
      <c r="DXC28" s="877"/>
      <c r="DXD28" s="877"/>
      <c r="DXE28" s="877"/>
      <c r="DXF28" s="877"/>
      <c r="DXG28" s="877"/>
      <c r="DXH28" s="877"/>
      <c r="DXI28" s="877"/>
      <c r="DXJ28" s="877"/>
      <c r="DXK28" s="877"/>
      <c r="DXL28" s="877"/>
      <c r="DXM28" s="877"/>
      <c r="DXN28" s="877"/>
      <c r="DXO28" s="877"/>
      <c r="DXP28" s="877"/>
      <c r="DXQ28" s="877"/>
      <c r="DXR28" s="877"/>
      <c r="DXS28" s="877"/>
      <c r="DXT28" s="877"/>
      <c r="DXU28" s="877"/>
      <c r="DXV28" s="877"/>
      <c r="DXW28" s="877"/>
      <c r="DXX28" s="877"/>
      <c r="DXY28" s="877"/>
      <c r="DXZ28" s="877"/>
      <c r="DYA28" s="877"/>
      <c r="DYB28" s="877"/>
      <c r="DYC28" s="877"/>
      <c r="DYD28" s="877"/>
      <c r="DYE28" s="877"/>
      <c r="DYF28" s="877"/>
      <c r="DYG28" s="877"/>
      <c r="DYH28" s="877"/>
      <c r="DYI28" s="877"/>
      <c r="DYJ28" s="877"/>
      <c r="DYK28" s="877"/>
      <c r="DYL28" s="877"/>
      <c r="DYM28" s="877"/>
      <c r="DYN28" s="877"/>
      <c r="DYO28" s="877"/>
      <c r="DYP28" s="877"/>
      <c r="DYQ28" s="877"/>
      <c r="DYR28" s="877"/>
      <c r="DYS28" s="877"/>
      <c r="DYT28" s="877"/>
      <c r="DYU28" s="877"/>
      <c r="DYV28" s="877"/>
      <c r="DYW28" s="877"/>
      <c r="DYX28" s="877"/>
      <c r="DYY28" s="877"/>
      <c r="DYZ28" s="877"/>
      <c r="DZA28" s="877"/>
      <c r="DZB28" s="877"/>
      <c r="DZC28" s="877"/>
      <c r="DZD28" s="877"/>
      <c r="DZE28" s="877"/>
      <c r="DZF28" s="877"/>
      <c r="DZG28" s="877"/>
      <c r="DZH28" s="877"/>
      <c r="DZI28" s="877"/>
      <c r="DZJ28" s="877"/>
      <c r="DZK28" s="877"/>
      <c r="DZL28" s="877"/>
      <c r="DZM28" s="877"/>
      <c r="DZN28" s="877"/>
      <c r="DZO28" s="877"/>
      <c r="DZP28" s="877"/>
      <c r="DZQ28" s="877"/>
      <c r="DZR28" s="877"/>
      <c r="DZS28" s="877"/>
      <c r="DZT28" s="877"/>
      <c r="DZU28" s="877"/>
      <c r="DZV28" s="877"/>
      <c r="DZW28" s="877"/>
      <c r="DZX28" s="877"/>
      <c r="DZY28" s="877"/>
      <c r="DZZ28" s="877"/>
      <c r="EAA28" s="877"/>
      <c r="EAB28" s="877"/>
      <c r="EAC28" s="877"/>
      <c r="EAD28" s="877"/>
      <c r="EAE28" s="877"/>
      <c r="EAF28" s="877"/>
      <c r="EAG28" s="877"/>
      <c r="EAH28" s="877"/>
      <c r="EAI28" s="877"/>
      <c r="EAJ28" s="877"/>
      <c r="EAK28" s="877"/>
      <c r="EAL28" s="877"/>
      <c r="EAM28" s="877"/>
      <c r="EAN28" s="877"/>
      <c r="EAO28" s="877"/>
      <c r="EAP28" s="877"/>
      <c r="EAQ28" s="877"/>
      <c r="EAR28" s="877"/>
      <c r="EAS28" s="877"/>
      <c r="EAT28" s="877"/>
      <c r="EAU28" s="877"/>
      <c r="EAV28" s="877"/>
      <c r="EAW28" s="877"/>
      <c r="EAX28" s="877"/>
      <c r="EAY28" s="877"/>
      <c r="EAZ28" s="877"/>
      <c r="EBA28" s="877"/>
      <c r="EBB28" s="877"/>
      <c r="EBC28" s="877"/>
      <c r="EBD28" s="877"/>
      <c r="EBE28" s="877"/>
      <c r="EBF28" s="877"/>
      <c r="EBG28" s="877"/>
      <c r="EBH28" s="877"/>
      <c r="EBI28" s="877"/>
      <c r="EBJ28" s="877"/>
      <c r="EBK28" s="877"/>
      <c r="EBL28" s="877"/>
      <c r="EBM28" s="877"/>
      <c r="EBN28" s="877"/>
      <c r="EBO28" s="877"/>
      <c r="EBP28" s="877"/>
      <c r="EBQ28" s="877"/>
      <c r="EBR28" s="877"/>
      <c r="EBS28" s="877"/>
      <c r="EBT28" s="877"/>
      <c r="EBU28" s="877"/>
      <c r="EBV28" s="877"/>
      <c r="EBW28" s="877"/>
      <c r="EBX28" s="877"/>
      <c r="EBY28" s="877"/>
      <c r="EBZ28" s="877"/>
      <c r="ECA28" s="877"/>
      <c r="ECB28" s="877"/>
      <c r="ECC28" s="877"/>
      <c r="ECD28" s="877"/>
      <c r="ECE28" s="877"/>
      <c r="ECF28" s="877"/>
      <c r="ECG28" s="877"/>
      <c r="ECH28" s="877"/>
      <c r="ECI28" s="877"/>
      <c r="ECJ28" s="877"/>
      <c r="ECK28" s="877"/>
      <c r="ECL28" s="877"/>
      <c r="ECM28" s="877"/>
      <c r="ECN28" s="877"/>
      <c r="ECO28" s="877"/>
      <c r="ECP28" s="877"/>
      <c r="ECQ28" s="877"/>
      <c r="ECR28" s="877"/>
      <c r="ECS28" s="877"/>
      <c r="ECT28" s="877"/>
      <c r="ECU28" s="877"/>
      <c r="ECV28" s="877"/>
      <c r="ECW28" s="877"/>
      <c r="ECX28" s="877"/>
      <c r="ECY28" s="877"/>
      <c r="ECZ28" s="877"/>
      <c r="EDA28" s="877"/>
      <c r="EDB28" s="877"/>
      <c r="EDC28" s="877"/>
      <c r="EDD28" s="877"/>
      <c r="EDE28" s="877"/>
      <c r="EDF28" s="877"/>
      <c r="EDG28" s="877"/>
      <c r="EDH28" s="877"/>
      <c r="EDI28" s="877"/>
      <c r="EDJ28" s="877"/>
      <c r="EDK28" s="877"/>
      <c r="EDL28" s="877"/>
      <c r="EDM28" s="877"/>
      <c r="EDN28" s="877"/>
      <c r="EDO28" s="877"/>
      <c r="EDP28" s="877"/>
      <c r="EDQ28" s="877"/>
      <c r="EDR28" s="877"/>
      <c r="EDS28" s="877"/>
      <c r="EDT28" s="877"/>
      <c r="EDU28" s="877"/>
      <c r="EDV28" s="877"/>
      <c r="EDW28" s="877"/>
      <c r="EDX28" s="877"/>
      <c r="EDY28" s="877"/>
      <c r="EDZ28" s="877"/>
      <c r="EEA28" s="877"/>
      <c r="EEB28" s="877"/>
      <c r="EEC28" s="877"/>
      <c r="EED28" s="877"/>
      <c r="EEE28" s="877"/>
      <c r="EEF28" s="877"/>
      <c r="EEG28" s="877"/>
      <c r="EEH28" s="877"/>
      <c r="EEI28" s="877"/>
      <c r="EEJ28" s="877"/>
      <c r="EEK28" s="877"/>
      <c r="EEL28" s="877"/>
      <c r="EEM28" s="877"/>
      <c r="EEN28" s="877"/>
      <c r="EEO28" s="877"/>
      <c r="EEP28" s="877"/>
      <c r="EEQ28" s="877"/>
      <c r="EER28" s="877"/>
      <c r="EES28" s="877"/>
      <c r="EET28" s="877"/>
      <c r="EEU28" s="877"/>
      <c r="EEV28" s="877"/>
      <c r="EEW28" s="877"/>
      <c r="EEX28" s="877"/>
      <c r="EEY28" s="877"/>
      <c r="EEZ28" s="877"/>
      <c r="EFA28" s="877"/>
      <c r="EFB28" s="877"/>
      <c r="EFC28" s="877"/>
      <c r="EFD28" s="877"/>
      <c r="EFE28" s="877"/>
      <c r="EFF28" s="877"/>
      <c r="EFG28" s="877"/>
      <c r="EFH28" s="877"/>
      <c r="EFI28" s="877"/>
      <c r="EFJ28" s="877"/>
      <c r="EFK28" s="877"/>
      <c r="EFL28" s="877"/>
      <c r="EFM28" s="877"/>
      <c r="EFN28" s="877"/>
      <c r="EFO28" s="877"/>
      <c r="EFP28" s="877"/>
      <c r="EFQ28" s="877"/>
      <c r="EFR28" s="877"/>
      <c r="EFS28" s="877"/>
      <c r="EFT28" s="877"/>
      <c r="EFU28" s="877"/>
      <c r="EFV28" s="877"/>
      <c r="EFW28" s="877"/>
      <c r="EFX28" s="877"/>
      <c r="EFY28" s="877"/>
      <c r="EFZ28" s="877"/>
      <c r="EGA28" s="877"/>
      <c r="EGB28" s="877"/>
      <c r="EGC28" s="877"/>
      <c r="EGD28" s="877"/>
      <c r="EGE28" s="877"/>
      <c r="EGF28" s="877"/>
      <c r="EGG28" s="877"/>
      <c r="EGH28" s="877"/>
      <c r="EGI28" s="877"/>
      <c r="EGJ28" s="877"/>
      <c r="EGK28" s="877"/>
      <c r="EGL28" s="877"/>
      <c r="EGM28" s="877"/>
      <c r="EGN28" s="877"/>
      <c r="EGO28" s="877"/>
      <c r="EGP28" s="877"/>
      <c r="EGQ28" s="877"/>
      <c r="EGR28" s="877"/>
      <c r="EGS28" s="877"/>
      <c r="EGT28" s="877"/>
      <c r="EGU28" s="877"/>
      <c r="EGV28" s="877"/>
      <c r="EGW28" s="877"/>
      <c r="EGX28" s="877"/>
      <c r="EGY28" s="877"/>
      <c r="EGZ28" s="877"/>
      <c r="EHA28" s="877"/>
      <c r="EHB28" s="877"/>
      <c r="EHC28" s="877"/>
      <c r="EHD28" s="877"/>
      <c r="EHE28" s="877"/>
      <c r="EHF28" s="877"/>
      <c r="EHG28" s="877"/>
      <c r="EHH28" s="877"/>
      <c r="EHI28" s="877"/>
      <c r="EHJ28" s="877"/>
      <c r="EHK28" s="877"/>
      <c r="EHL28" s="877"/>
      <c r="EHM28" s="877"/>
      <c r="EHN28" s="877"/>
      <c r="EHO28" s="877"/>
      <c r="EHP28" s="877"/>
      <c r="EHQ28" s="877"/>
      <c r="EHR28" s="877"/>
      <c r="EHS28" s="877"/>
      <c r="EHT28" s="877"/>
      <c r="EHU28" s="877"/>
      <c r="EHV28" s="877"/>
      <c r="EHW28" s="877"/>
      <c r="EHX28" s="877"/>
      <c r="EHY28" s="877"/>
      <c r="EHZ28" s="877"/>
      <c r="EIA28" s="877"/>
      <c r="EIB28" s="877"/>
      <c r="EIC28" s="877"/>
      <c r="EID28" s="877"/>
      <c r="EIE28" s="877"/>
      <c r="EIF28" s="877"/>
      <c r="EIG28" s="877"/>
      <c r="EIH28" s="877"/>
      <c r="EII28" s="877"/>
      <c r="EIJ28" s="877"/>
      <c r="EIK28" s="877"/>
      <c r="EIL28" s="877"/>
      <c r="EIM28" s="877"/>
      <c r="EIN28" s="877"/>
      <c r="EIO28" s="877"/>
      <c r="EIP28" s="877"/>
      <c r="EIQ28" s="877"/>
      <c r="EIR28" s="877"/>
      <c r="EIS28" s="877"/>
      <c r="EIT28" s="877"/>
      <c r="EIU28" s="877"/>
      <c r="EIV28" s="877"/>
      <c r="EIW28" s="877"/>
      <c r="EIX28" s="877"/>
      <c r="EIY28" s="877"/>
      <c r="EIZ28" s="877"/>
      <c r="EJA28" s="877"/>
      <c r="EJB28" s="877"/>
      <c r="EJC28" s="877"/>
      <c r="EJD28" s="877"/>
      <c r="EJE28" s="877"/>
      <c r="EJF28" s="877"/>
      <c r="EJG28" s="877"/>
      <c r="EJH28" s="877"/>
      <c r="EJI28" s="877"/>
      <c r="EJJ28" s="877"/>
      <c r="EJK28" s="877"/>
      <c r="EJL28" s="877"/>
      <c r="EJM28" s="877"/>
      <c r="EJN28" s="877"/>
      <c r="EJO28" s="877"/>
      <c r="EJP28" s="877"/>
      <c r="EJQ28" s="877"/>
      <c r="EJR28" s="877"/>
      <c r="EJS28" s="877"/>
      <c r="EJT28" s="877"/>
      <c r="EJU28" s="877"/>
      <c r="EJV28" s="877"/>
      <c r="EJW28" s="877"/>
      <c r="EJX28" s="877"/>
      <c r="EJY28" s="877"/>
      <c r="EJZ28" s="877"/>
      <c r="EKA28" s="877"/>
      <c r="EKB28" s="877"/>
      <c r="EKC28" s="877"/>
      <c r="EKD28" s="877"/>
      <c r="EKE28" s="877"/>
      <c r="EKF28" s="877"/>
      <c r="EKG28" s="877"/>
      <c r="EKH28" s="877"/>
      <c r="EKI28" s="877"/>
      <c r="EKJ28" s="877"/>
      <c r="EKK28" s="877"/>
      <c r="EKL28" s="877"/>
      <c r="EKM28" s="877"/>
      <c r="EKN28" s="877"/>
      <c r="EKO28" s="877"/>
      <c r="EKP28" s="877"/>
      <c r="EKQ28" s="877"/>
      <c r="EKR28" s="877"/>
      <c r="EKS28" s="877"/>
      <c r="EKT28" s="877"/>
      <c r="EKU28" s="877"/>
      <c r="EKV28" s="877"/>
      <c r="EKW28" s="877"/>
      <c r="EKX28" s="877"/>
      <c r="EKY28" s="877"/>
      <c r="EKZ28" s="877"/>
      <c r="ELA28" s="877"/>
      <c r="ELB28" s="877"/>
      <c r="ELC28" s="877"/>
      <c r="ELD28" s="877"/>
      <c r="ELE28" s="877"/>
      <c r="ELF28" s="877"/>
      <c r="ELG28" s="877"/>
      <c r="ELH28" s="877"/>
      <c r="ELI28" s="877"/>
      <c r="ELJ28" s="877"/>
      <c r="ELK28" s="877"/>
      <c r="ELL28" s="877"/>
      <c r="ELM28" s="877"/>
      <c r="ELN28" s="877"/>
      <c r="ELO28" s="877"/>
      <c r="ELP28" s="877"/>
      <c r="ELQ28" s="877"/>
      <c r="ELR28" s="877"/>
      <c r="ELS28" s="877"/>
      <c r="ELT28" s="877"/>
      <c r="ELU28" s="877"/>
      <c r="ELV28" s="877"/>
      <c r="ELW28" s="877"/>
      <c r="ELX28" s="877"/>
      <c r="ELY28" s="877"/>
      <c r="ELZ28" s="877"/>
      <c r="EMA28" s="877"/>
      <c r="EMB28" s="877"/>
      <c r="EMC28" s="877"/>
      <c r="EMD28" s="877"/>
      <c r="EME28" s="877"/>
      <c r="EMF28" s="877"/>
      <c r="EMG28" s="877"/>
      <c r="EMH28" s="877"/>
      <c r="EMI28" s="877"/>
      <c r="EMJ28" s="877"/>
      <c r="EMK28" s="877"/>
      <c r="EML28" s="877"/>
      <c r="EMM28" s="877"/>
      <c r="EMN28" s="877"/>
      <c r="EMO28" s="877"/>
      <c r="EMP28" s="877"/>
      <c r="EMQ28" s="877"/>
      <c r="EMR28" s="877"/>
      <c r="EMS28" s="877"/>
      <c r="EMT28" s="877"/>
      <c r="EMU28" s="877"/>
      <c r="EMV28" s="877"/>
      <c r="EMW28" s="877"/>
      <c r="EMX28" s="877"/>
      <c r="EMY28" s="877"/>
      <c r="EMZ28" s="877"/>
      <c r="ENA28" s="877"/>
      <c r="ENB28" s="877"/>
      <c r="ENC28" s="877"/>
      <c r="END28" s="877"/>
      <c r="ENE28" s="877"/>
      <c r="ENF28" s="877"/>
      <c r="ENG28" s="877"/>
      <c r="ENH28" s="877"/>
      <c r="ENI28" s="877"/>
      <c r="ENJ28" s="877"/>
      <c r="ENK28" s="877"/>
      <c r="ENL28" s="877"/>
      <c r="ENM28" s="877"/>
      <c r="ENN28" s="877"/>
      <c r="ENO28" s="877"/>
      <c r="ENP28" s="877"/>
      <c r="ENQ28" s="877"/>
      <c r="ENR28" s="877"/>
      <c r="ENS28" s="877"/>
      <c r="ENT28" s="877"/>
      <c r="ENU28" s="877"/>
      <c r="ENV28" s="877"/>
      <c r="ENW28" s="877"/>
      <c r="ENX28" s="877"/>
      <c r="ENY28" s="877"/>
      <c r="ENZ28" s="877"/>
      <c r="EOA28" s="877"/>
      <c r="EOB28" s="877"/>
      <c r="EOC28" s="877"/>
      <c r="EOD28" s="877"/>
      <c r="EOE28" s="877"/>
      <c r="EOF28" s="877"/>
      <c r="EOG28" s="877"/>
      <c r="EOH28" s="877"/>
      <c r="EOI28" s="877"/>
      <c r="EOJ28" s="877"/>
      <c r="EOK28" s="877"/>
      <c r="EOL28" s="877"/>
      <c r="EOM28" s="877"/>
      <c r="EON28" s="877"/>
      <c r="EOO28" s="877"/>
      <c r="EOP28" s="877"/>
      <c r="EOQ28" s="877"/>
      <c r="EOR28" s="877"/>
      <c r="EOS28" s="877"/>
      <c r="EOT28" s="877"/>
      <c r="EOU28" s="877"/>
      <c r="EOV28" s="877"/>
      <c r="EOW28" s="877"/>
      <c r="EOX28" s="877"/>
      <c r="EOY28" s="877"/>
      <c r="EOZ28" s="877"/>
      <c r="EPA28" s="877"/>
      <c r="EPB28" s="877"/>
      <c r="EPC28" s="877"/>
      <c r="EPD28" s="877"/>
      <c r="EPE28" s="877"/>
      <c r="EPF28" s="877"/>
      <c r="EPG28" s="877"/>
      <c r="EPH28" s="877"/>
      <c r="EPI28" s="877"/>
      <c r="EPJ28" s="877"/>
      <c r="EPK28" s="877"/>
      <c r="EPL28" s="877"/>
      <c r="EPM28" s="877"/>
      <c r="EPN28" s="877"/>
      <c r="EPO28" s="877"/>
      <c r="EPP28" s="877"/>
      <c r="EPQ28" s="877"/>
      <c r="EPR28" s="877"/>
      <c r="EPS28" s="877"/>
      <c r="EPT28" s="877"/>
      <c r="EPU28" s="877"/>
      <c r="EPV28" s="877"/>
      <c r="EPW28" s="877"/>
      <c r="EPX28" s="877"/>
      <c r="EPY28" s="877"/>
      <c r="EPZ28" s="877"/>
      <c r="EQA28" s="877"/>
      <c r="EQB28" s="877"/>
      <c r="EQC28" s="877"/>
      <c r="EQD28" s="877"/>
      <c r="EQE28" s="877"/>
      <c r="EQF28" s="877"/>
      <c r="EQG28" s="877"/>
      <c r="EQH28" s="877"/>
      <c r="EQI28" s="877"/>
      <c r="EQJ28" s="877"/>
      <c r="EQK28" s="877"/>
      <c r="EQL28" s="877"/>
      <c r="EQM28" s="877"/>
      <c r="EQN28" s="877"/>
      <c r="EQO28" s="877"/>
      <c r="EQP28" s="877"/>
      <c r="EQQ28" s="877"/>
      <c r="EQR28" s="877"/>
      <c r="EQS28" s="877"/>
      <c r="EQT28" s="877"/>
      <c r="EQU28" s="877"/>
      <c r="EQV28" s="877"/>
      <c r="EQW28" s="877"/>
      <c r="EQX28" s="877"/>
      <c r="EQY28" s="877"/>
      <c r="EQZ28" s="877"/>
      <c r="ERA28" s="877"/>
      <c r="ERB28" s="877"/>
      <c r="ERC28" s="877"/>
      <c r="ERD28" s="877"/>
      <c r="ERE28" s="877"/>
      <c r="ERF28" s="877"/>
      <c r="ERG28" s="877"/>
      <c r="ERH28" s="877"/>
      <c r="ERI28" s="877"/>
      <c r="ERJ28" s="877"/>
      <c r="ERK28" s="877"/>
      <c r="ERL28" s="877"/>
      <c r="ERM28" s="877"/>
      <c r="ERN28" s="877"/>
      <c r="ERO28" s="877"/>
      <c r="ERP28" s="877"/>
      <c r="ERQ28" s="877"/>
      <c r="ERR28" s="877"/>
      <c r="ERS28" s="877"/>
      <c r="ERT28" s="877"/>
      <c r="ERU28" s="877"/>
      <c r="ERV28" s="877"/>
      <c r="ERW28" s="877"/>
      <c r="ERX28" s="877"/>
      <c r="ERY28" s="877"/>
      <c r="ERZ28" s="877"/>
      <c r="ESA28" s="877"/>
      <c r="ESB28" s="877"/>
      <c r="ESC28" s="877"/>
      <c r="ESD28" s="877"/>
      <c r="ESE28" s="877"/>
      <c r="ESF28" s="877"/>
      <c r="ESG28" s="877"/>
      <c r="ESH28" s="877"/>
      <c r="ESI28" s="877"/>
      <c r="ESJ28" s="877"/>
      <c r="ESK28" s="877"/>
      <c r="ESL28" s="877"/>
      <c r="ESM28" s="877"/>
      <c r="ESN28" s="877"/>
      <c r="ESO28" s="877"/>
      <c r="ESP28" s="877"/>
      <c r="ESQ28" s="877"/>
      <c r="ESR28" s="877"/>
      <c r="ESS28" s="877"/>
      <c r="EST28" s="877"/>
      <c r="ESU28" s="877"/>
      <c r="ESV28" s="877"/>
      <c r="ESW28" s="877"/>
      <c r="ESX28" s="877"/>
      <c r="ESY28" s="877"/>
      <c r="ESZ28" s="877"/>
      <c r="ETA28" s="877"/>
      <c r="ETB28" s="877"/>
      <c r="ETC28" s="877"/>
      <c r="ETD28" s="877"/>
      <c r="ETE28" s="877"/>
      <c r="ETF28" s="877"/>
      <c r="ETG28" s="877"/>
      <c r="ETH28" s="877"/>
      <c r="ETI28" s="877"/>
      <c r="ETJ28" s="877"/>
      <c r="ETK28" s="877"/>
      <c r="ETL28" s="877"/>
      <c r="ETM28" s="877"/>
      <c r="ETN28" s="877"/>
      <c r="ETO28" s="877"/>
      <c r="ETP28" s="877"/>
      <c r="ETQ28" s="877"/>
      <c r="ETR28" s="877"/>
      <c r="ETS28" s="877"/>
      <c r="ETT28" s="877"/>
      <c r="ETU28" s="877"/>
      <c r="ETV28" s="877"/>
      <c r="ETW28" s="877"/>
      <c r="ETX28" s="877"/>
      <c r="ETY28" s="877"/>
      <c r="ETZ28" s="877"/>
      <c r="EUA28" s="877"/>
      <c r="EUB28" s="877"/>
      <c r="EUC28" s="877"/>
      <c r="EUD28" s="877"/>
      <c r="EUE28" s="877"/>
      <c r="EUF28" s="877"/>
      <c r="EUG28" s="877"/>
      <c r="EUH28" s="877"/>
      <c r="EUI28" s="877"/>
      <c r="EUJ28" s="877"/>
      <c r="EUK28" s="877"/>
      <c r="EUL28" s="877"/>
      <c r="EUM28" s="877"/>
      <c r="EUN28" s="877"/>
      <c r="EUO28" s="877"/>
      <c r="EUP28" s="877"/>
      <c r="EUQ28" s="877"/>
      <c r="EUR28" s="877"/>
      <c r="EUS28" s="877"/>
      <c r="EUT28" s="877"/>
      <c r="EUU28" s="877"/>
      <c r="EUV28" s="877"/>
      <c r="EUW28" s="877"/>
      <c r="EUX28" s="877"/>
      <c r="EUY28" s="877"/>
      <c r="EUZ28" s="877"/>
      <c r="EVA28" s="877"/>
      <c r="EVB28" s="877"/>
      <c r="EVC28" s="877"/>
      <c r="EVD28" s="877"/>
      <c r="EVE28" s="877"/>
      <c r="EVF28" s="877"/>
      <c r="EVG28" s="877"/>
      <c r="EVH28" s="877"/>
      <c r="EVI28" s="877"/>
      <c r="EVJ28" s="877"/>
      <c r="EVK28" s="877"/>
      <c r="EVL28" s="877"/>
      <c r="EVM28" s="877"/>
      <c r="EVN28" s="877"/>
      <c r="EVO28" s="877"/>
      <c r="EVP28" s="877"/>
      <c r="EVQ28" s="877"/>
      <c r="EVR28" s="877"/>
      <c r="EVS28" s="877"/>
      <c r="EVT28" s="877"/>
      <c r="EVU28" s="877"/>
      <c r="EVV28" s="877"/>
      <c r="EVW28" s="877"/>
      <c r="EVX28" s="877"/>
      <c r="EVY28" s="877"/>
      <c r="EVZ28" s="877"/>
      <c r="EWA28" s="877"/>
      <c r="EWB28" s="877"/>
      <c r="EWC28" s="877"/>
      <c r="EWD28" s="877"/>
      <c r="EWE28" s="877"/>
      <c r="EWF28" s="877"/>
      <c r="EWG28" s="877"/>
      <c r="EWH28" s="877"/>
      <c r="EWI28" s="877"/>
      <c r="EWJ28" s="877"/>
      <c r="EWK28" s="877"/>
      <c r="EWL28" s="877"/>
      <c r="EWM28" s="877"/>
      <c r="EWN28" s="877"/>
      <c r="EWO28" s="877"/>
      <c r="EWP28" s="877"/>
      <c r="EWQ28" s="877"/>
      <c r="EWR28" s="877"/>
      <c r="EWS28" s="877"/>
      <c r="EWT28" s="877"/>
      <c r="EWU28" s="877"/>
      <c r="EWV28" s="877"/>
      <c r="EWW28" s="877"/>
      <c r="EWX28" s="877"/>
      <c r="EWY28" s="877"/>
      <c r="EWZ28" s="877"/>
      <c r="EXA28" s="877"/>
      <c r="EXB28" s="877"/>
      <c r="EXC28" s="877"/>
      <c r="EXD28" s="877"/>
      <c r="EXE28" s="877"/>
      <c r="EXF28" s="877"/>
      <c r="EXG28" s="877"/>
      <c r="EXH28" s="877"/>
      <c r="EXI28" s="877"/>
      <c r="EXJ28" s="877"/>
      <c r="EXK28" s="877"/>
      <c r="EXL28" s="877"/>
      <c r="EXM28" s="877"/>
      <c r="EXN28" s="877"/>
      <c r="EXO28" s="877"/>
      <c r="EXP28" s="877"/>
      <c r="EXQ28" s="877"/>
      <c r="EXR28" s="877"/>
      <c r="EXS28" s="877"/>
      <c r="EXT28" s="877"/>
      <c r="EXU28" s="877"/>
      <c r="EXV28" s="877"/>
      <c r="EXW28" s="877"/>
      <c r="EXX28" s="877"/>
      <c r="EXY28" s="877"/>
      <c r="EXZ28" s="877"/>
      <c r="EYA28" s="877"/>
      <c r="EYB28" s="877"/>
      <c r="EYC28" s="877"/>
      <c r="EYD28" s="877"/>
      <c r="EYE28" s="877"/>
      <c r="EYF28" s="877"/>
      <c r="EYG28" s="877"/>
      <c r="EYH28" s="877"/>
      <c r="EYI28" s="877"/>
      <c r="EYJ28" s="877"/>
      <c r="EYK28" s="877"/>
      <c r="EYL28" s="877"/>
      <c r="EYM28" s="877"/>
      <c r="EYN28" s="877"/>
      <c r="EYO28" s="877"/>
      <c r="EYP28" s="877"/>
      <c r="EYQ28" s="877"/>
      <c r="EYR28" s="877"/>
      <c r="EYS28" s="877"/>
      <c r="EYT28" s="877"/>
      <c r="EYU28" s="877"/>
      <c r="EYV28" s="877"/>
      <c r="EYW28" s="877"/>
      <c r="EYX28" s="877"/>
      <c r="EYY28" s="877"/>
      <c r="EYZ28" s="877"/>
      <c r="EZA28" s="877"/>
      <c r="EZB28" s="877"/>
      <c r="EZC28" s="877"/>
      <c r="EZD28" s="877"/>
      <c r="EZE28" s="877"/>
      <c r="EZF28" s="877"/>
      <c r="EZG28" s="877"/>
      <c r="EZH28" s="877"/>
      <c r="EZI28" s="877"/>
      <c r="EZJ28" s="877"/>
      <c r="EZK28" s="877"/>
      <c r="EZL28" s="877"/>
      <c r="EZM28" s="877"/>
      <c r="EZN28" s="877"/>
      <c r="EZO28" s="877"/>
      <c r="EZP28" s="877"/>
      <c r="EZQ28" s="877"/>
      <c r="EZR28" s="877"/>
      <c r="EZS28" s="877"/>
      <c r="EZT28" s="877"/>
      <c r="EZU28" s="877"/>
      <c r="EZV28" s="877"/>
      <c r="EZW28" s="877"/>
      <c r="EZX28" s="877"/>
      <c r="EZY28" s="877"/>
      <c r="EZZ28" s="877"/>
      <c r="FAA28" s="877"/>
      <c r="FAB28" s="877"/>
      <c r="FAC28" s="877"/>
      <c r="FAD28" s="877"/>
      <c r="FAE28" s="877"/>
      <c r="FAF28" s="877"/>
      <c r="FAG28" s="877"/>
      <c r="FAH28" s="877"/>
      <c r="FAI28" s="877"/>
      <c r="FAJ28" s="877"/>
      <c r="FAK28" s="877"/>
      <c r="FAL28" s="877"/>
      <c r="FAM28" s="877"/>
      <c r="FAN28" s="877"/>
      <c r="FAO28" s="877"/>
      <c r="FAP28" s="877"/>
      <c r="FAQ28" s="877"/>
      <c r="FAR28" s="877"/>
      <c r="FAS28" s="877"/>
      <c r="FAT28" s="877"/>
      <c r="FAU28" s="877"/>
      <c r="FAV28" s="877"/>
      <c r="FAW28" s="877"/>
      <c r="FAX28" s="877"/>
      <c r="FAY28" s="877"/>
      <c r="FAZ28" s="877"/>
      <c r="FBA28" s="877"/>
      <c r="FBB28" s="877"/>
      <c r="FBC28" s="877"/>
      <c r="FBD28" s="877"/>
      <c r="FBE28" s="877"/>
      <c r="FBF28" s="877"/>
      <c r="FBG28" s="877"/>
      <c r="FBH28" s="877"/>
      <c r="FBI28" s="877"/>
      <c r="FBJ28" s="877"/>
      <c r="FBK28" s="877"/>
      <c r="FBL28" s="877"/>
      <c r="FBM28" s="877"/>
      <c r="FBN28" s="877"/>
      <c r="FBO28" s="877"/>
      <c r="FBP28" s="877"/>
      <c r="FBQ28" s="877"/>
      <c r="FBR28" s="877"/>
      <c r="FBS28" s="877"/>
      <c r="FBT28" s="877"/>
      <c r="FBU28" s="877"/>
      <c r="FBV28" s="877"/>
      <c r="FBW28" s="877"/>
      <c r="FBX28" s="877"/>
      <c r="FBY28" s="877"/>
      <c r="FBZ28" s="877"/>
      <c r="FCA28" s="877"/>
      <c r="FCB28" s="877"/>
      <c r="FCC28" s="877"/>
      <c r="FCD28" s="877"/>
      <c r="FCE28" s="877"/>
      <c r="FCF28" s="877"/>
      <c r="FCG28" s="877"/>
      <c r="FCH28" s="877"/>
      <c r="FCI28" s="877"/>
      <c r="FCJ28" s="877"/>
      <c r="FCK28" s="877"/>
      <c r="FCL28" s="877"/>
      <c r="FCM28" s="877"/>
      <c r="FCN28" s="877"/>
      <c r="FCO28" s="877"/>
      <c r="FCP28" s="877"/>
      <c r="FCQ28" s="877"/>
      <c r="FCR28" s="877"/>
      <c r="FCS28" s="877"/>
      <c r="FCT28" s="877"/>
      <c r="FCU28" s="877"/>
      <c r="FCV28" s="877"/>
      <c r="FCW28" s="877"/>
      <c r="FCX28" s="877"/>
      <c r="FCY28" s="877"/>
      <c r="FCZ28" s="877"/>
      <c r="FDA28" s="877"/>
      <c r="FDB28" s="877"/>
      <c r="FDC28" s="877"/>
      <c r="FDD28" s="877"/>
      <c r="FDE28" s="877"/>
      <c r="FDF28" s="877"/>
      <c r="FDG28" s="877"/>
      <c r="FDH28" s="877"/>
      <c r="FDI28" s="877"/>
      <c r="FDJ28" s="877"/>
      <c r="FDK28" s="877"/>
      <c r="FDL28" s="877"/>
      <c r="FDM28" s="877"/>
      <c r="FDN28" s="877"/>
      <c r="FDO28" s="877"/>
      <c r="FDP28" s="877"/>
      <c r="FDQ28" s="877"/>
      <c r="FDR28" s="877"/>
      <c r="FDS28" s="877"/>
      <c r="FDT28" s="877"/>
      <c r="FDU28" s="877"/>
      <c r="FDV28" s="877"/>
      <c r="FDW28" s="877"/>
      <c r="FDX28" s="877"/>
      <c r="FDY28" s="877"/>
      <c r="FDZ28" s="877"/>
      <c r="FEA28" s="877"/>
      <c r="FEB28" s="877"/>
      <c r="FEC28" s="877"/>
      <c r="FED28" s="877"/>
      <c r="FEE28" s="877"/>
      <c r="FEF28" s="877"/>
      <c r="FEG28" s="877"/>
      <c r="FEH28" s="877"/>
      <c r="FEI28" s="877"/>
      <c r="FEJ28" s="877"/>
      <c r="FEK28" s="877"/>
      <c r="FEL28" s="877"/>
      <c r="FEM28" s="877"/>
      <c r="FEN28" s="877"/>
      <c r="FEO28" s="877"/>
      <c r="FEP28" s="877"/>
      <c r="FEQ28" s="877"/>
      <c r="FER28" s="877"/>
      <c r="FES28" s="877"/>
      <c r="FET28" s="877"/>
      <c r="FEU28" s="877"/>
      <c r="FEV28" s="877"/>
      <c r="FEW28" s="877"/>
      <c r="FEX28" s="877"/>
      <c r="FEY28" s="877"/>
      <c r="FEZ28" s="877"/>
      <c r="FFA28" s="877"/>
      <c r="FFB28" s="877"/>
      <c r="FFC28" s="877"/>
      <c r="FFD28" s="877"/>
      <c r="FFE28" s="877"/>
      <c r="FFF28" s="877"/>
      <c r="FFG28" s="877"/>
      <c r="FFH28" s="877"/>
      <c r="FFI28" s="877"/>
      <c r="FFJ28" s="877"/>
      <c r="FFK28" s="877"/>
      <c r="FFL28" s="877"/>
      <c r="FFM28" s="877"/>
      <c r="FFN28" s="877"/>
      <c r="FFO28" s="877"/>
      <c r="FFP28" s="877"/>
      <c r="FFQ28" s="877"/>
      <c r="FFR28" s="877"/>
      <c r="FFS28" s="877"/>
      <c r="FFT28" s="877"/>
      <c r="FFU28" s="877"/>
      <c r="FFV28" s="877"/>
      <c r="FFW28" s="877"/>
      <c r="FFX28" s="877"/>
      <c r="FFY28" s="877"/>
      <c r="FFZ28" s="877"/>
      <c r="FGA28" s="877"/>
      <c r="FGB28" s="877"/>
      <c r="FGC28" s="877"/>
      <c r="FGD28" s="877"/>
      <c r="FGE28" s="877"/>
      <c r="FGF28" s="877"/>
      <c r="FGG28" s="877"/>
      <c r="FGH28" s="877"/>
      <c r="FGI28" s="877"/>
      <c r="FGJ28" s="877"/>
      <c r="FGK28" s="877"/>
      <c r="FGL28" s="877"/>
      <c r="FGM28" s="877"/>
      <c r="FGN28" s="877"/>
      <c r="FGO28" s="877"/>
      <c r="FGP28" s="877"/>
      <c r="FGQ28" s="877"/>
      <c r="FGR28" s="877"/>
      <c r="FGS28" s="877"/>
      <c r="FGT28" s="877"/>
      <c r="FGU28" s="877"/>
      <c r="FGV28" s="877"/>
      <c r="FGW28" s="877"/>
      <c r="FGX28" s="877"/>
      <c r="FGY28" s="877"/>
      <c r="FGZ28" s="877"/>
      <c r="FHA28" s="877"/>
      <c r="FHB28" s="877"/>
      <c r="FHC28" s="877"/>
      <c r="FHD28" s="877"/>
      <c r="FHE28" s="877"/>
      <c r="FHF28" s="877"/>
      <c r="FHG28" s="877"/>
      <c r="FHH28" s="877"/>
      <c r="FHI28" s="877"/>
      <c r="FHJ28" s="877"/>
      <c r="FHK28" s="877"/>
      <c r="FHL28" s="877"/>
      <c r="FHM28" s="877"/>
      <c r="FHN28" s="877"/>
      <c r="FHO28" s="877"/>
      <c r="FHP28" s="877"/>
      <c r="FHQ28" s="877"/>
      <c r="FHR28" s="877"/>
      <c r="FHS28" s="877"/>
      <c r="FHT28" s="877"/>
      <c r="FHU28" s="877"/>
      <c r="FHV28" s="877"/>
      <c r="FHW28" s="877"/>
      <c r="FHX28" s="877"/>
      <c r="FHY28" s="877"/>
      <c r="FHZ28" s="877"/>
      <c r="FIA28" s="877"/>
      <c r="FIB28" s="877"/>
      <c r="FIC28" s="877"/>
      <c r="FID28" s="877"/>
      <c r="FIE28" s="877"/>
      <c r="FIF28" s="877"/>
      <c r="FIG28" s="877"/>
      <c r="FIH28" s="877"/>
      <c r="FII28" s="877"/>
      <c r="FIJ28" s="877"/>
      <c r="FIK28" s="877"/>
      <c r="FIL28" s="877"/>
      <c r="FIM28" s="877"/>
      <c r="FIN28" s="877"/>
      <c r="FIO28" s="877"/>
      <c r="FIP28" s="877"/>
      <c r="FIQ28" s="877"/>
      <c r="FIR28" s="877"/>
      <c r="FIS28" s="877"/>
      <c r="FIT28" s="877"/>
      <c r="FIU28" s="877"/>
      <c r="FIV28" s="877"/>
      <c r="FIW28" s="877"/>
      <c r="FIX28" s="877"/>
      <c r="FIY28" s="877"/>
      <c r="FIZ28" s="877"/>
      <c r="FJA28" s="877"/>
      <c r="FJB28" s="877"/>
      <c r="FJC28" s="877"/>
      <c r="FJD28" s="877"/>
      <c r="FJE28" s="877"/>
      <c r="FJF28" s="877"/>
      <c r="FJG28" s="877"/>
      <c r="FJH28" s="877"/>
      <c r="FJI28" s="877"/>
      <c r="FJJ28" s="877"/>
      <c r="FJK28" s="877"/>
      <c r="FJL28" s="877"/>
      <c r="FJM28" s="877"/>
      <c r="FJN28" s="877"/>
      <c r="FJO28" s="877"/>
      <c r="FJP28" s="877"/>
      <c r="FJQ28" s="877"/>
      <c r="FJR28" s="877"/>
      <c r="FJS28" s="877"/>
      <c r="FJT28" s="877"/>
      <c r="FJU28" s="877"/>
      <c r="FJV28" s="877"/>
      <c r="FJW28" s="877"/>
      <c r="FJX28" s="877"/>
      <c r="FJY28" s="877"/>
      <c r="FJZ28" s="877"/>
      <c r="FKA28" s="877"/>
      <c r="FKB28" s="877"/>
      <c r="FKC28" s="877"/>
      <c r="FKD28" s="877"/>
      <c r="FKE28" s="877"/>
      <c r="FKF28" s="877"/>
      <c r="FKG28" s="877"/>
      <c r="FKH28" s="877"/>
      <c r="FKI28" s="877"/>
      <c r="FKJ28" s="877"/>
      <c r="FKK28" s="877"/>
      <c r="FKL28" s="877"/>
      <c r="FKM28" s="877"/>
      <c r="FKN28" s="877"/>
      <c r="FKO28" s="877"/>
      <c r="FKP28" s="877"/>
      <c r="FKQ28" s="877"/>
      <c r="FKR28" s="877"/>
      <c r="FKS28" s="877"/>
      <c r="FKT28" s="877"/>
      <c r="FKU28" s="877"/>
      <c r="FKV28" s="877"/>
      <c r="FKW28" s="877"/>
      <c r="FKX28" s="877"/>
      <c r="FKY28" s="877"/>
      <c r="FKZ28" s="877"/>
      <c r="FLA28" s="877"/>
      <c r="FLB28" s="877"/>
      <c r="FLC28" s="877"/>
      <c r="FLD28" s="877"/>
      <c r="FLE28" s="877"/>
      <c r="FLF28" s="877"/>
      <c r="FLG28" s="877"/>
      <c r="FLH28" s="877"/>
      <c r="FLI28" s="877"/>
      <c r="FLJ28" s="877"/>
      <c r="FLK28" s="877"/>
      <c r="FLL28" s="877"/>
      <c r="FLM28" s="877"/>
      <c r="FLN28" s="877"/>
      <c r="FLO28" s="877"/>
      <c r="FLP28" s="877"/>
      <c r="FLQ28" s="877"/>
      <c r="FLR28" s="877"/>
      <c r="FLS28" s="877"/>
      <c r="FLT28" s="877"/>
      <c r="FLU28" s="877"/>
      <c r="FLV28" s="877"/>
      <c r="FLW28" s="877"/>
      <c r="FLX28" s="877"/>
      <c r="FLY28" s="877"/>
      <c r="FLZ28" s="877"/>
      <c r="FMA28" s="877"/>
      <c r="FMB28" s="877"/>
      <c r="FMC28" s="877"/>
      <c r="FMD28" s="877"/>
      <c r="FME28" s="877"/>
      <c r="FMF28" s="877"/>
      <c r="FMG28" s="877"/>
      <c r="FMH28" s="877"/>
      <c r="FMI28" s="877"/>
      <c r="FMJ28" s="877"/>
      <c r="FMK28" s="877"/>
      <c r="FML28" s="877"/>
      <c r="FMM28" s="877"/>
      <c r="FMN28" s="877"/>
      <c r="FMO28" s="877"/>
      <c r="FMP28" s="877"/>
      <c r="FMQ28" s="877"/>
      <c r="FMR28" s="877"/>
      <c r="FMS28" s="877"/>
      <c r="FMT28" s="877"/>
      <c r="FMU28" s="877"/>
      <c r="FMV28" s="877"/>
      <c r="FMW28" s="877"/>
      <c r="FMX28" s="877"/>
      <c r="FMY28" s="877"/>
      <c r="FMZ28" s="877"/>
      <c r="FNA28" s="877"/>
      <c r="FNB28" s="877"/>
      <c r="FNC28" s="877"/>
      <c r="FND28" s="877"/>
      <c r="FNE28" s="877"/>
      <c r="FNF28" s="877"/>
      <c r="FNG28" s="877"/>
      <c r="FNH28" s="877"/>
      <c r="FNI28" s="877"/>
      <c r="FNJ28" s="877"/>
      <c r="FNK28" s="877"/>
      <c r="FNL28" s="877"/>
      <c r="FNM28" s="877"/>
      <c r="FNN28" s="877"/>
      <c r="FNO28" s="877"/>
      <c r="FNP28" s="877"/>
      <c r="FNQ28" s="877"/>
      <c r="FNR28" s="877"/>
      <c r="FNS28" s="877"/>
      <c r="FNT28" s="877"/>
      <c r="FNU28" s="877"/>
      <c r="FNV28" s="877"/>
      <c r="FNW28" s="877"/>
      <c r="FNX28" s="877"/>
      <c r="FNY28" s="877"/>
      <c r="FNZ28" s="877"/>
      <c r="FOA28" s="877"/>
      <c r="FOB28" s="877"/>
      <c r="FOC28" s="877"/>
      <c r="FOD28" s="877"/>
      <c r="FOE28" s="877"/>
      <c r="FOF28" s="877"/>
      <c r="FOG28" s="877"/>
      <c r="FOH28" s="877"/>
      <c r="FOI28" s="877"/>
      <c r="FOJ28" s="877"/>
      <c r="FOK28" s="877"/>
      <c r="FOL28" s="877"/>
      <c r="FOM28" s="877"/>
      <c r="FON28" s="877"/>
      <c r="FOO28" s="877"/>
      <c r="FOP28" s="877"/>
      <c r="FOQ28" s="877"/>
      <c r="FOR28" s="877"/>
      <c r="FOS28" s="877"/>
      <c r="FOT28" s="877"/>
      <c r="FOU28" s="877"/>
      <c r="FOV28" s="877"/>
      <c r="FOW28" s="877"/>
      <c r="FOX28" s="877"/>
      <c r="FOY28" s="877"/>
      <c r="FOZ28" s="877"/>
      <c r="FPA28" s="877"/>
      <c r="FPB28" s="877"/>
      <c r="FPC28" s="877"/>
      <c r="FPD28" s="877"/>
      <c r="FPE28" s="877"/>
      <c r="FPF28" s="877"/>
      <c r="FPG28" s="877"/>
      <c r="FPH28" s="877"/>
      <c r="FPI28" s="877"/>
      <c r="FPJ28" s="877"/>
      <c r="FPK28" s="877"/>
      <c r="FPL28" s="877"/>
      <c r="FPM28" s="877"/>
      <c r="FPN28" s="877"/>
      <c r="FPO28" s="877"/>
      <c r="FPP28" s="877"/>
      <c r="FPQ28" s="877"/>
      <c r="FPR28" s="877"/>
      <c r="FPS28" s="877"/>
      <c r="FPT28" s="877"/>
      <c r="FPU28" s="877"/>
      <c r="FPV28" s="877"/>
      <c r="FPW28" s="877"/>
      <c r="FPX28" s="877"/>
      <c r="FPY28" s="877"/>
      <c r="FPZ28" s="877"/>
      <c r="FQA28" s="877"/>
      <c r="FQB28" s="877"/>
      <c r="FQC28" s="877"/>
      <c r="FQD28" s="877"/>
      <c r="FQE28" s="877"/>
      <c r="FQF28" s="877"/>
      <c r="FQG28" s="877"/>
      <c r="FQH28" s="877"/>
      <c r="FQI28" s="877"/>
      <c r="FQJ28" s="877"/>
      <c r="FQK28" s="877"/>
      <c r="FQL28" s="877"/>
      <c r="FQM28" s="877"/>
      <c r="FQN28" s="877"/>
      <c r="FQO28" s="877"/>
      <c r="FQP28" s="877"/>
      <c r="FQQ28" s="877"/>
      <c r="FQR28" s="877"/>
      <c r="FQS28" s="877"/>
      <c r="FQT28" s="877"/>
      <c r="FQU28" s="877"/>
      <c r="FQV28" s="877"/>
      <c r="FQW28" s="877"/>
      <c r="FQX28" s="877"/>
      <c r="FQY28" s="877"/>
      <c r="FQZ28" s="877"/>
      <c r="FRA28" s="877"/>
      <c r="FRB28" s="877"/>
      <c r="FRC28" s="877"/>
      <c r="FRD28" s="877"/>
      <c r="FRE28" s="877"/>
      <c r="FRF28" s="877"/>
      <c r="FRG28" s="877"/>
      <c r="FRH28" s="877"/>
      <c r="FRI28" s="877"/>
      <c r="FRJ28" s="877"/>
      <c r="FRK28" s="877"/>
      <c r="FRL28" s="877"/>
      <c r="FRM28" s="877"/>
      <c r="FRN28" s="877"/>
      <c r="FRO28" s="877"/>
      <c r="FRP28" s="877"/>
      <c r="FRQ28" s="877"/>
      <c r="FRR28" s="877"/>
      <c r="FRS28" s="877"/>
      <c r="FRT28" s="877"/>
      <c r="FRU28" s="877"/>
      <c r="FRV28" s="877"/>
      <c r="FRW28" s="877"/>
      <c r="FRX28" s="877"/>
      <c r="FRY28" s="877"/>
      <c r="FRZ28" s="877"/>
      <c r="FSA28" s="877"/>
      <c r="FSB28" s="877"/>
      <c r="FSC28" s="877"/>
      <c r="FSD28" s="877"/>
      <c r="FSE28" s="877"/>
      <c r="FSF28" s="877"/>
      <c r="FSG28" s="877"/>
      <c r="FSH28" s="877"/>
      <c r="FSI28" s="877"/>
      <c r="FSJ28" s="877"/>
      <c r="FSK28" s="877"/>
      <c r="FSL28" s="877"/>
      <c r="FSM28" s="877"/>
      <c r="FSN28" s="877"/>
      <c r="FSO28" s="877"/>
      <c r="FSP28" s="877"/>
      <c r="FSQ28" s="877"/>
      <c r="FSR28" s="877"/>
      <c r="FSS28" s="877"/>
      <c r="FST28" s="877"/>
      <c r="FSU28" s="877"/>
      <c r="FSV28" s="877"/>
      <c r="FSW28" s="877"/>
      <c r="FSX28" s="877"/>
      <c r="FSY28" s="877"/>
      <c r="FSZ28" s="877"/>
      <c r="FTA28" s="877"/>
      <c r="FTB28" s="877"/>
      <c r="FTC28" s="877"/>
      <c r="FTD28" s="877"/>
      <c r="FTE28" s="877"/>
      <c r="FTF28" s="877"/>
      <c r="FTG28" s="877"/>
      <c r="FTH28" s="877"/>
      <c r="FTI28" s="877"/>
      <c r="FTJ28" s="877"/>
      <c r="FTK28" s="877"/>
      <c r="FTL28" s="877"/>
      <c r="FTM28" s="877"/>
      <c r="FTN28" s="877"/>
      <c r="FTO28" s="877"/>
      <c r="FTP28" s="877"/>
      <c r="FTQ28" s="877"/>
      <c r="FTR28" s="877"/>
      <c r="FTS28" s="877"/>
      <c r="FTT28" s="877"/>
      <c r="FTU28" s="877"/>
      <c r="FTV28" s="877"/>
      <c r="FTW28" s="877"/>
      <c r="FTX28" s="877"/>
      <c r="FTY28" s="877"/>
      <c r="FTZ28" s="877"/>
      <c r="FUA28" s="877"/>
      <c r="FUB28" s="877"/>
      <c r="FUC28" s="877"/>
      <c r="FUD28" s="877"/>
      <c r="FUE28" s="877"/>
      <c r="FUF28" s="877"/>
      <c r="FUG28" s="877"/>
      <c r="FUH28" s="877"/>
      <c r="FUI28" s="877"/>
      <c r="FUJ28" s="877"/>
      <c r="FUK28" s="877"/>
      <c r="FUL28" s="877"/>
      <c r="FUM28" s="877"/>
      <c r="FUN28" s="877"/>
      <c r="FUO28" s="877"/>
      <c r="FUP28" s="877"/>
      <c r="FUQ28" s="877"/>
      <c r="FUR28" s="877"/>
      <c r="FUS28" s="877"/>
      <c r="FUT28" s="877"/>
      <c r="FUU28" s="877"/>
      <c r="FUV28" s="877"/>
      <c r="FUW28" s="877"/>
      <c r="FUX28" s="877"/>
      <c r="FUY28" s="877"/>
      <c r="FUZ28" s="877"/>
      <c r="FVA28" s="877"/>
      <c r="FVB28" s="877"/>
      <c r="FVC28" s="877"/>
      <c r="FVD28" s="877"/>
      <c r="FVE28" s="877"/>
      <c r="FVF28" s="877"/>
      <c r="FVG28" s="877"/>
      <c r="FVH28" s="877"/>
      <c r="FVI28" s="877"/>
      <c r="FVJ28" s="877"/>
      <c r="FVK28" s="877"/>
      <c r="FVL28" s="877"/>
      <c r="FVM28" s="877"/>
      <c r="FVN28" s="877"/>
      <c r="FVO28" s="877"/>
      <c r="FVP28" s="877"/>
      <c r="FVQ28" s="877"/>
      <c r="FVR28" s="877"/>
      <c r="FVS28" s="877"/>
      <c r="FVT28" s="877"/>
      <c r="FVU28" s="877"/>
      <c r="FVV28" s="877"/>
      <c r="FVW28" s="877"/>
      <c r="FVX28" s="877"/>
      <c r="FVY28" s="877"/>
      <c r="FVZ28" s="877"/>
      <c r="FWA28" s="877"/>
      <c r="FWB28" s="877"/>
      <c r="FWC28" s="877"/>
      <c r="FWD28" s="877"/>
      <c r="FWE28" s="877"/>
      <c r="FWF28" s="877"/>
      <c r="FWG28" s="877"/>
      <c r="FWH28" s="877"/>
      <c r="FWI28" s="877"/>
      <c r="FWJ28" s="877"/>
      <c r="FWK28" s="877"/>
      <c r="FWL28" s="877"/>
      <c r="FWM28" s="877"/>
      <c r="FWN28" s="877"/>
      <c r="FWO28" s="877"/>
      <c r="FWP28" s="877"/>
      <c r="FWQ28" s="877"/>
      <c r="FWR28" s="877"/>
      <c r="FWS28" s="877"/>
      <c r="FWT28" s="877"/>
      <c r="FWU28" s="877"/>
      <c r="FWV28" s="877"/>
      <c r="FWW28" s="877"/>
      <c r="FWX28" s="877"/>
      <c r="FWY28" s="877"/>
      <c r="FWZ28" s="877"/>
      <c r="FXA28" s="877"/>
      <c r="FXB28" s="877"/>
      <c r="FXC28" s="877"/>
      <c r="FXD28" s="877"/>
      <c r="FXE28" s="877"/>
      <c r="FXF28" s="877"/>
      <c r="FXG28" s="877"/>
      <c r="FXH28" s="877"/>
      <c r="FXI28" s="877"/>
      <c r="FXJ28" s="877"/>
      <c r="FXK28" s="877"/>
      <c r="FXL28" s="877"/>
      <c r="FXM28" s="877"/>
      <c r="FXN28" s="877"/>
      <c r="FXO28" s="877"/>
      <c r="FXP28" s="877"/>
      <c r="FXQ28" s="877"/>
      <c r="FXR28" s="877"/>
      <c r="FXS28" s="877"/>
      <c r="FXT28" s="877"/>
      <c r="FXU28" s="877"/>
      <c r="FXV28" s="877"/>
      <c r="FXW28" s="877"/>
      <c r="FXX28" s="877"/>
      <c r="FXY28" s="877"/>
      <c r="FXZ28" s="877"/>
      <c r="FYA28" s="877"/>
      <c r="FYB28" s="877"/>
      <c r="FYC28" s="877"/>
      <c r="FYD28" s="877"/>
      <c r="FYE28" s="877"/>
      <c r="FYF28" s="877"/>
      <c r="FYG28" s="877"/>
      <c r="FYH28" s="877"/>
      <c r="FYI28" s="877"/>
      <c r="FYJ28" s="877"/>
      <c r="FYK28" s="877"/>
      <c r="FYL28" s="877"/>
      <c r="FYM28" s="877"/>
      <c r="FYN28" s="877"/>
      <c r="FYO28" s="877"/>
      <c r="FYP28" s="877"/>
      <c r="FYQ28" s="877"/>
      <c r="FYR28" s="877"/>
      <c r="FYS28" s="877"/>
      <c r="FYT28" s="877"/>
      <c r="FYU28" s="877"/>
      <c r="FYV28" s="877"/>
      <c r="FYW28" s="877"/>
      <c r="FYX28" s="877"/>
      <c r="FYY28" s="877"/>
      <c r="FYZ28" s="877"/>
      <c r="FZA28" s="877"/>
      <c r="FZB28" s="877"/>
      <c r="FZC28" s="877"/>
      <c r="FZD28" s="877"/>
      <c r="FZE28" s="877"/>
      <c r="FZF28" s="877"/>
      <c r="FZG28" s="877"/>
      <c r="FZH28" s="877"/>
      <c r="FZI28" s="877"/>
      <c r="FZJ28" s="877"/>
      <c r="FZK28" s="877"/>
      <c r="FZL28" s="877"/>
      <c r="FZM28" s="877"/>
      <c r="FZN28" s="877"/>
      <c r="FZO28" s="877"/>
      <c r="FZP28" s="877"/>
      <c r="FZQ28" s="877"/>
      <c r="FZR28" s="877"/>
      <c r="FZS28" s="877"/>
      <c r="FZT28" s="877"/>
      <c r="FZU28" s="877"/>
      <c r="FZV28" s="877"/>
      <c r="FZW28" s="877"/>
      <c r="FZX28" s="877"/>
      <c r="FZY28" s="877"/>
      <c r="FZZ28" s="877"/>
      <c r="GAA28" s="877"/>
      <c r="GAB28" s="877"/>
      <c r="GAC28" s="877"/>
      <c r="GAD28" s="877"/>
      <c r="GAE28" s="877"/>
      <c r="GAF28" s="877"/>
      <c r="GAG28" s="877"/>
      <c r="GAH28" s="877"/>
      <c r="GAI28" s="877"/>
      <c r="GAJ28" s="877"/>
      <c r="GAK28" s="877"/>
      <c r="GAL28" s="877"/>
      <c r="GAM28" s="877"/>
      <c r="GAN28" s="877"/>
      <c r="GAO28" s="877"/>
      <c r="GAP28" s="877"/>
      <c r="GAQ28" s="877"/>
      <c r="GAR28" s="877"/>
      <c r="GAS28" s="877"/>
      <c r="GAT28" s="877"/>
      <c r="GAU28" s="877"/>
      <c r="GAV28" s="877"/>
      <c r="GAW28" s="877"/>
      <c r="GAX28" s="877"/>
      <c r="GAY28" s="877"/>
      <c r="GAZ28" s="877"/>
      <c r="GBA28" s="877"/>
      <c r="GBB28" s="877"/>
      <c r="GBC28" s="877"/>
      <c r="GBD28" s="877"/>
      <c r="GBE28" s="877"/>
      <c r="GBF28" s="877"/>
      <c r="GBG28" s="877"/>
      <c r="GBH28" s="877"/>
      <c r="GBI28" s="877"/>
      <c r="GBJ28" s="877"/>
      <c r="GBK28" s="877"/>
      <c r="GBL28" s="877"/>
      <c r="GBM28" s="877"/>
      <c r="GBN28" s="877"/>
      <c r="GBO28" s="877"/>
      <c r="GBP28" s="877"/>
      <c r="GBQ28" s="877"/>
      <c r="GBR28" s="877"/>
      <c r="GBS28" s="877"/>
      <c r="GBT28" s="877"/>
      <c r="GBU28" s="877"/>
      <c r="GBV28" s="877"/>
      <c r="GBW28" s="877"/>
      <c r="GBX28" s="877"/>
      <c r="GBY28" s="877"/>
      <c r="GBZ28" s="877"/>
      <c r="GCA28" s="877"/>
      <c r="GCB28" s="877"/>
      <c r="GCC28" s="877"/>
      <c r="GCD28" s="877"/>
      <c r="GCE28" s="877"/>
      <c r="GCF28" s="877"/>
      <c r="GCG28" s="877"/>
      <c r="GCH28" s="877"/>
      <c r="GCI28" s="877"/>
      <c r="GCJ28" s="877"/>
      <c r="GCK28" s="877"/>
      <c r="GCL28" s="877"/>
      <c r="GCM28" s="877"/>
      <c r="GCN28" s="877"/>
      <c r="GCO28" s="877"/>
      <c r="GCP28" s="877"/>
      <c r="GCQ28" s="877"/>
      <c r="GCR28" s="877"/>
      <c r="GCS28" s="877"/>
      <c r="GCT28" s="877"/>
      <c r="GCU28" s="877"/>
      <c r="GCV28" s="877"/>
      <c r="GCW28" s="877"/>
      <c r="GCX28" s="877"/>
      <c r="GCY28" s="877"/>
      <c r="GCZ28" s="877"/>
      <c r="GDA28" s="877"/>
      <c r="GDB28" s="877"/>
      <c r="GDC28" s="877"/>
      <c r="GDD28" s="877"/>
      <c r="GDE28" s="877"/>
      <c r="GDF28" s="877"/>
      <c r="GDG28" s="877"/>
      <c r="GDH28" s="877"/>
      <c r="GDI28" s="877"/>
      <c r="GDJ28" s="877"/>
      <c r="GDK28" s="877"/>
      <c r="GDL28" s="877"/>
      <c r="GDM28" s="877"/>
      <c r="GDN28" s="877"/>
      <c r="GDO28" s="877"/>
      <c r="GDP28" s="877"/>
      <c r="GDQ28" s="877"/>
      <c r="GDR28" s="877"/>
      <c r="GDS28" s="877"/>
      <c r="GDT28" s="877"/>
      <c r="GDU28" s="877"/>
      <c r="GDV28" s="877"/>
      <c r="GDW28" s="877"/>
      <c r="GDX28" s="877"/>
      <c r="GDY28" s="877"/>
      <c r="GDZ28" s="877"/>
      <c r="GEA28" s="877"/>
      <c r="GEB28" s="877"/>
      <c r="GEC28" s="877"/>
      <c r="GED28" s="877"/>
      <c r="GEE28" s="877"/>
      <c r="GEF28" s="877"/>
      <c r="GEG28" s="877"/>
      <c r="GEH28" s="877"/>
      <c r="GEI28" s="877"/>
      <c r="GEJ28" s="877"/>
      <c r="GEK28" s="877"/>
      <c r="GEL28" s="877"/>
      <c r="GEM28" s="877"/>
      <c r="GEN28" s="877"/>
      <c r="GEO28" s="877"/>
      <c r="GEP28" s="877"/>
      <c r="GEQ28" s="877"/>
      <c r="GER28" s="877"/>
      <c r="GES28" s="877"/>
      <c r="GET28" s="877"/>
      <c r="GEU28" s="877"/>
      <c r="GEV28" s="877"/>
      <c r="GEW28" s="877"/>
      <c r="GEX28" s="877"/>
      <c r="GEY28" s="877"/>
      <c r="GEZ28" s="877"/>
      <c r="GFA28" s="877"/>
      <c r="GFB28" s="877"/>
      <c r="GFC28" s="877"/>
      <c r="GFD28" s="877"/>
      <c r="GFE28" s="877"/>
      <c r="GFF28" s="877"/>
      <c r="GFG28" s="877"/>
      <c r="GFH28" s="877"/>
      <c r="GFI28" s="877"/>
      <c r="GFJ28" s="877"/>
      <c r="GFK28" s="877"/>
      <c r="GFL28" s="877"/>
      <c r="GFM28" s="877"/>
      <c r="GFN28" s="877"/>
      <c r="GFO28" s="877"/>
      <c r="GFP28" s="877"/>
      <c r="GFQ28" s="877"/>
      <c r="GFR28" s="877"/>
      <c r="GFS28" s="877"/>
      <c r="GFT28" s="877"/>
      <c r="GFU28" s="877"/>
      <c r="GFV28" s="877"/>
      <c r="GFW28" s="877"/>
      <c r="GFX28" s="877"/>
      <c r="GFY28" s="877"/>
      <c r="GFZ28" s="877"/>
      <c r="GGA28" s="877"/>
      <c r="GGB28" s="877"/>
      <c r="GGC28" s="877"/>
      <c r="GGD28" s="877"/>
      <c r="GGE28" s="877"/>
      <c r="GGF28" s="877"/>
      <c r="GGG28" s="877"/>
      <c r="GGH28" s="877"/>
      <c r="GGI28" s="877"/>
      <c r="GGJ28" s="877"/>
      <c r="GGK28" s="877"/>
      <c r="GGL28" s="877"/>
      <c r="GGM28" s="877"/>
      <c r="GGN28" s="877"/>
      <c r="GGO28" s="877"/>
      <c r="GGP28" s="877"/>
      <c r="GGQ28" s="877"/>
      <c r="GGR28" s="877"/>
      <c r="GGS28" s="877"/>
      <c r="GGT28" s="877"/>
      <c r="GGU28" s="877"/>
      <c r="GGV28" s="877"/>
      <c r="GGW28" s="877"/>
      <c r="GGX28" s="877"/>
      <c r="GGY28" s="877"/>
      <c r="GGZ28" s="877"/>
      <c r="GHA28" s="877"/>
      <c r="GHB28" s="877"/>
      <c r="GHC28" s="877"/>
      <c r="GHD28" s="877"/>
      <c r="GHE28" s="877"/>
      <c r="GHF28" s="877"/>
      <c r="GHG28" s="877"/>
      <c r="GHH28" s="877"/>
      <c r="GHI28" s="877"/>
      <c r="GHJ28" s="877"/>
      <c r="GHK28" s="877"/>
      <c r="GHL28" s="877"/>
      <c r="GHM28" s="877"/>
      <c r="GHN28" s="877"/>
      <c r="GHO28" s="877"/>
      <c r="GHP28" s="877"/>
      <c r="GHQ28" s="877"/>
      <c r="GHR28" s="877"/>
      <c r="GHS28" s="877"/>
      <c r="GHT28" s="877"/>
      <c r="GHU28" s="877"/>
      <c r="GHV28" s="877"/>
      <c r="GHW28" s="877"/>
      <c r="GHX28" s="877"/>
      <c r="GHY28" s="877"/>
      <c r="GHZ28" s="877"/>
      <c r="GIA28" s="877"/>
      <c r="GIB28" s="877"/>
      <c r="GIC28" s="877"/>
      <c r="GID28" s="877"/>
      <c r="GIE28" s="877"/>
      <c r="GIF28" s="877"/>
      <c r="GIG28" s="877"/>
      <c r="GIH28" s="877"/>
      <c r="GII28" s="877"/>
      <c r="GIJ28" s="877"/>
      <c r="GIK28" s="877"/>
      <c r="GIL28" s="877"/>
      <c r="GIM28" s="877"/>
      <c r="GIN28" s="877"/>
      <c r="GIO28" s="877"/>
      <c r="GIP28" s="877"/>
      <c r="GIQ28" s="877"/>
      <c r="GIR28" s="877"/>
      <c r="GIS28" s="877"/>
      <c r="GIT28" s="877"/>
      <c r="GIU28" s="877"/>
      <c r="GIV28" s="877"/>
      <c r="GIW28" s="877"/>
      <c r="GIX28" s="877"/>
      <c r="GIY28" s="877"/>
      <c r="GIZ28" s="877"/>
      <c r="GJA28" s="877"/>
      <c r="GJB28" s="877"/>
      <c r="GJC28" s="877"/>
      <c r="GJD28" s="877"/>
      <c r="GJE28" s="877"/>
      <c r="GJF28" s="877"/>
      <c r="GJG28" s="877"/>
      <c r="GJH28" s="877"/>
      <c r="GJI28" s="877"/>
      <c r="GJJ28" s="877"/>
      <c r="GJK28" s="877"/>
      <c r="GJL28" s="877"/>
      <c r="GJM28" s="877"/>
      <c r="GJN28" s="877"/>
      <c r="GJO28" s="877"/>
      <c r="GJP28" s="877"/>
      <c r="GJQ28" s="877"/>
      <c r="GJR28" s="877"/>
      <c r="GJS28" s="877"/>
      <c r="GJT28" s="877"/>
      <c r="GJU28" s="877"/>
      <c r="GJV28" s="877"/>
      <c r="GJW28" s="877"/>
      <c r="GJX28" s="877"/>
      <c r="GJY28" s="877"/>
      <c r="GJZ28" s="877"/>
      <c r="GKA28" s="877"/>
      <c r="GKB28" s="877"/>
      <c r="GKC28" s="877"/>
      <c r="GKD28" s="877"/>
      <c r="GKE28" s="877"/>
      <c r="GKF28" s="877"/>
      <c r="GKG28" s="877"/>
      <c r="GKH28" s="877"/>
      <c r="GKI28" s="877"/>
      <c r="GKJ28" s="877"/>
      <c r="GKK28" s="877"/>
      <c r="GKL28" s="877"/>
      <c r="GKM28" s="877"/>
      <c r="GKN28" s="877"/>
      <c r="GKO28" s="877"/>
      <c r="GKP28" s="877"/>
      <c r="GKQ28" s="877"/>
      <c r="GKR28" s="877"/>
      <c r="GKS28" s="877"/>
      <c r="GKT28" s="877"/>
      <c r="GKU28" s="877"/>
      <c r="GKV28" s="877"/>
      <c r="GKW28" s="877"/>
      <c r="GKX28" s="877"/>
      <c r="GKY28" s="877"/>
      <c r="GKZ28" s="877"/>
      <c r="GLA28" s="877"/>
      <c r="GLB28" s="877"/>
      <c r="GLC28" s="877"/>
      <c r="GLD28" s="877"/>
      <c r="GLE28" s="877"/>
      <c r="GLF28" s="877"/>
      <c r="GLG28" s="877"/>
      <c r="GLH28" s="877"/>
      <c r="GLI28" s="877"/>
      <c r="GLJ28" s="877"/>
      <c r="GLK28" s="877"/>
      <c r="GLL28" s="877"/>
      <c r="GLM28" s="877"/>
      <c r="GLN28" s="877"/>
      <c r="GLO28" s="877"/>
      <c r="GLP28" s="877"/>
      <c r="GLQ28" s="877"/>
      <c r="GLR28" s="877"/>
      <c r="GLS28" s="877"/>
      <c r="GLT28" s="877"/>
      <c r="GLU28" s="877"/>
      <c r="GLV28" s="877"/>
      <c r="GLW28" s="877"/>
      <c r="GLX28" s="877"/>
      <c r="GLY28" s="877"/>
      <c r="GLZ28" s="877"/>
      <c r="GMA28" s="877"/>
      <c r="GMB28" s="877"/>
      <c r="GMC28" s="877"/>
      <c r="GMD28" s="877"/>
      <c r="GME28" s="877"/>
      <c r="GMF28" s="877"/>
      <c r="GMG28" s="877"/>
      <c r="GMH28" s="877"/>
      <c r="GMI28" s="877"/>
      <c r="GMJ28" s="877"/>
      <c r="GMK28" s="877"/>
      <c r="GML28" s="877"/>
      <c r="GMM28" s="877"/>
      <c r="GMN28" s="877"/>
      <c r="GMO28" s="877"/>
      <c r="GMP28" s="877"/>
      <c r="GMQ28" s="877"/>
      <c r="GMR28" s="877"/>
      <c r="GMS28" s="877"/>
      <c r="GMT28" s="877"/>
      <c r="GMU28" s="877"/>
      <c r="GMV28" s="877"/>
      <c r="GMW28" s="877"/>
      <c r="GMX28" s="877"/>
      <c r="GMY28" s="877"/>
      <c r="GMZ28" s="877"/>
      <c r="GNA28" s="877"/>
      <c r="GNB28" s="877"/>
      <c r="GNC28" s="877"/>
      <c r="GND28" s="877"/>
      <c r="GNE28" s="877"/>
      <c r="GNF28" s="877"/>
      <c r="GNG28" s="877"/>
      <c r="GNH28" s="877"/>
      <c r="GNI28" s="877"/>
      <c r="GNJ28" s="877"/>
      <c r="GNK28" s="877"/>
      <c r="GNL28" s="877"/>
      <c r="GNM28" s="877"/>
      <c r="GNN28" s="877"/>
      <c r="GNO28" s="877"/>
      <c r="GNP28" s="877"/>
      <c r="GNQ28" s="877"/>
      <c r="GNR28" s="877"/>
      <c r="GNS28" s="877"/>
      <c r="GNT28" s="877"/>
      <c r="GNU28" s="877"/>
      <c r="GNV28" s="877"/>
      <c r="GNW28" s="877"/>
      <c r="GNX28" s="877"/>
      <c r="GNY28" s="877"/>
      <c r="GNZ28" s="877"/>
      <c r="GOA28" s="877"/>
      <c r="GOB28" s="877"/>
      <c r="GOC28" s="877"/>
      <c r="GOD28" s="877"/>
      <c r="GOE28" s="877"/>
      <c r="GOF28" s="877"/>
      <c r="GOG28" s="877"/>
      <c r="GOH28" s="877"/>
      <c r="GOI28" s="877"/>
      <c r="GOJ28" s="877"/>
      <c r="GOK28" s="877"/>
      <c r="GOL28" s="877"/>
      <c r="GOM28" s="877"/>
      <c r="GON28" s="877"/>
      <c r="GOO28" s="877"/>
      <c r="GOP28" s="877"/>
      <c r="GOQ28" s="877"/>
      <c r="GOR28" s="877"/>
      <c r="GOS28" s="877"/>
      <c r="GOT28" s="877"/>
      <c r="GOU28" s="877"/>
      <c r="GOV28" s="877"/>
      <c r="GOW28" s="877"/>
      <c r="GOX28" s="877"/>
      <c r="GOY28" s="877"/>
      <c r="GOZ28" s="877"/>
      <c r="GPA28" s="877"/>
      <c r="GPB28" s="877"/>
      <c r="GPC28" s="877"/>
      <c r="GPD28" s="877"/>
      <c r="GPE28" s="877"/>
      <c r="GPF28" s="877"/>
      <c r="GPG28" s="877"/>
      <c r="GPH28" s="877"/>
      <c r="GPI28" s="877"/>
      <c r="GPJ28" s="877"/>
      <c r="GPK28" s="877"/>
      <c r="GPL28" s="877"/>
      <c r="GPM28" s="877"/>
      <c r="GPN28" s="877"/>
      <c r="GPO28" s="877"/>
      <c r="GPP28" s="877"/>
      <c r="GPQ28" s="877"/>
      <c r="GPR28" s="877"/>
      <c r="GPS28" s="877"/>
      <c r="GPT28" s="877"/>
      <c r="GPU28" s="877"/>
      <c r="GPV28" s="877"/>
      <c r="GPW28" s="877"/>
      <c r="GPX28" s="877"/>
      <c r="GPY28" s="877"/>
      <c r="GPZ28" s="877"/>
      <c r="GQA28" s="877"/>
      <c r="GQB28" s="877"/>
      <c r="GQC28" s="877"/>
      <c r="GQD28" s="877"/>
      <c r="GQE28" s="877"/>
      <c r="GQF28" s="877"/>
      <c r="GQG28" s="877"/>
      <c r="GQH28" s="877"/>
      <c r="GQI28" s="877"/>
      <c r="GQJ28" s="877"/>
      <c r="GQK28" s="877"/>
      <c r="GQL28" s="877"/>
      <c r="GQM28" s="877"/>
      <c r="GQN28" s="877"/>
      <c r="GQO28" s="877"/>
      <c r="GQP28" s="877"/>
      <c r="GQQ28" s="877"/>
      <c r="GQR28" s="877"/>
      <c r="GQS28" s="877"/>
      <c r="GQT28" s="877"/>
      <c r="GQU28" s="877"/>
      <c r="GQV28" s="877"/>
      <c r="GQW28" s="877"/>
      <c r="GQX28" s="877"/>
      <c r="GQY28" s="877"/>
      <c r="GQZ28" s="877"/>
      <c r="GRA28" s="877"/>
      <c r="GRB28" s="877"/>
      <c r="GRC28" s="877"/>
      <c r="GRD28" s="877"/>
      <c r="GRE28" s="877"/>
      <c r="GRF28" s="877"/>
      <c r="GRG28" s="877"/>
      <c r="GRH28" s="877"/>
      <c r="GRI28" s="877"/>
      <c r="GRJ28" s="877"/>
      <c r="GRK28" s="877"/>
      <c r="GRL28" s="877"/>
      <c r="GRM28" s="877"/>
      <c r="GRN28" s="877"/>
      <c r="GRO28" s="877"/>
      <c r="GRP28" s="877"/>
      <c r="GRQ28" s="877"/>
      <c r="GRR28" s="877"/>
      <c r="GRS28" s="877"/>
      <c r="GRT28" s="877"/>
      <c r="GRU28" s="877"/>
      <c r="GRV28" s="877"/>
      <c r="GRW28" s="877"/>
      <c r="GRX28" s="877"/>
      <c r="GRY28" s="877"/>
      <c r="GRZ28" s="877"/>
      <c r="GSA28" s="877"/>
      <c r="GSB28" s="877"/>
      <c r="GSC28" s="877"/>
      <c r="GSD28" s="877"/>
      <c r="GSE28" s="877"/>
      <c r="GSF28" s="877"/>
      <c r="GSG28" s="877"/>
      <c r="GSH28" s="877"/>
      <c r="GSI28" s="877"/>
      <c r="GSJ28" s="877"/>
      <c r="GSK28" s="877"/>
      <c r="GSL28" s="877"/>
      <c r="GSM28" s="877"/>
      <c r="GSN28" s="877"/>
      <c r="GSO28" s="877"/>
      <c r="GSP28" s="877"/>
      <c r="GSQ28" s="877"/>
      <c r="GSR28" s="877"/>
      <c r="GSS28" s="877"/>
      <c r="GST28" s="877"/>
      <c r="GSU28" s="877"/>
      <c r="GSV28" s="877"/>
      <c r="GSW28" s="877"/>
      <c r="GSX28" s="877"/>
      <c r="GSY28" s="877"/>
      <c r="GSZ28" s="877"/>
      <c r="GTA28" s="877"/>
      <c r="GTB28" s="877"/>
      <c r="GTC28" s="877"/>
      <c r="GTD28" s="877"/>
      <c r="GTE28" s="877"/>
      <c r="GTF28" s="877"/>
      <c r="GTG28" s="877"/>
      <c r="GTH28" s="877"/>
      <c r="GTI28" s="877"/>
      <c r="GTJ28" s="877"/>
      <c r="GTK28" s="877"/>
      <c r="GTL28" s="877"/>
      <c r="GTM28" s="877"/>
      <c r="GTN28" s="877"/>
      <c r="GTO28" s="877"/>
      <c r="GTP28" s="877"/>
      <c r="GTQ28" s="877"/>
      <c r="GTR28" s="877"/>
      <c r="GTS28" s="877"/>
      <c r="GTT28" s="877"/>
      <c r="GTU28" s="877"/>
      <c r="GTV28" s="877"/>
      <c r="GTW28" s="877"/>
      <c r="GTX28" s="877"/>
      <c r="GTY28" s="877"/>
      <c r="GTZ28" s="877"/>
      <c r="GUA28" s="877"/>
      <c r="GUB28" s="877"/>
      <c r="GUC28" s="877"/>
      <c r="GUD28" s="877"/>
      <c r="GUE28" s="877"/>
      <c r="GUF28" s="877"/>
      <c r="GUG28" s="877"/>
      <c r="GUH28" s="877"/>
      <c r="GUI28" s="877"/>
      <c r="GUJ28" s="877"/>
      <c r="GUK28" s="877"/>
      <c r="GUL28" s="877"/>
      <c r="GUM28" s="877"/>
      <c r="GUN28" s="877"/>
      <c r="GUO28" s="877"/>
      <c r="GUP28" s="877"/>
      <c r="GUQ28" s="877"/>
      <c r="GUR28" s="877"/>
      <c r="GUS28" s="877"/>
      <c r="GUT28" s="877"/>
      <c r="GUU28" s="877"/>
      <c r="GUV28" s="877"/>
      <c r="GUW28" s="877"/>
      <c r="GUX28" s="877"/>
      <c r="GUY28" s="877"/>
      <c r="GUZ28" s="877"/>
      <c r="GVA28" s="877"/>
      <c r="GVB28" s="877"/>
      <c r="GVC28" s="877"/>
      <c r="GVD28" s="877"/>
      <c r="GVE28" s="877"/>
      <c r="GVF28" s="877"/>
      <c r="GVG28" s="877"/>
      <c r="GVH28" s="877"/>
      <c r="GVI28" s="877"/>
      <c r="GVJ28" s="877"/>
      <c r="GVK28" s="877"/>
      <c r="GVL28" s="877"/>
      <c r="GVM28" s="877"/>
      <c r="GVN28" s="877"/>
      <c r="GVO28" s="877"/>
      <c r="GVP28" s="877"/>
      <c r="GVQ28" s="877"/>
      <c r="GVR28" s="877"/>
      <c r="GVS28" s="877"/>
      <c r="GVT28" s="877"/>
      <c r="GVU28" s="877"/>
      <c r="GVV28" s="877"/>
      <c r="GVW28" s="877"/>
      <c r="GVX28" s="877"/>
      <c r="GVY28" s="877"/>
      <c r="GVZ28" s="877"/>
      <c r="GWA28" s="877"/>
      <c r="GWB28" s="877"/>
      <c r="GWC28" s="877"/>
      <c r="GWD28" s="877"/>
      <c r="GWE28" s="877"/>
      <c r="GWF28" s="877"/>
      <c r="GWG28" s="877"/>
      <c r="GWH28" s="877"/>
      <c r="GWI28" s="877"/>
      <c r="GWJ28" s="877"/>
      <c r="GWK28" s="877"/>
      <c r="GWL28" s="877"/>
      <c r="GWM28" s="877"/>
      <c r="GWN28" s="877"/>
      <c r="GWO28" s="877"/>
      <c r="GWP28" s="877"/>
      <c r="GWQ28" s="877"/>
      <c r="GWR28" s="877"/>
      <c r="GWS28" s="877"/>
      <c r="GWT28" s="877"/>
      <c r="GWU28" s="877"/>
      <c r="GWV28" s="877"/>
      <c r="GWW28" s="877"/>
      <c r="GWX28" s="877"/>
      <c r="GWY28" s="877"/>
      <c r="GWZ28" s="877"/>
      <c r="GXA28" s="877"/>
      <c r="GXB28" s="877"/>
      <c r="GXC28" s="877"/>
      <c r="GXD28" s="877"/>
      <c r="GXE28" s="877"/>
      <c r="GXF28" s="877"/>
      <c r="GXG28" s="877"/>
      <c r="GXH28" s="877"/>
      <c r="GXI28" s="877"/>
      <c r="GXJ28" s="877"/>
      <c r="GXK28" s="877"/>
      <c r="GXL28" s="877"/>
      <c r="GXM28" s="877"/>
      <c r="GXN28" s="877"/>
      <c r="GXO28" s="877"/>
      <c r="GXP28" s="877"/>
      <c r="GXQ28" s="877"/>
      <c r="GXR28" s="877"/>
      <c r="GXS28" s="877"/>
      <c r="GXT28" s="877"/>
      <c r="GXU28" s="877"/>
      <c r="GXV28" s="877"/>
      <c r="GXW28" s="877"/>
      <c r="GXX28" s="877"/>
      <c r="GXY28" s="877"/>
      <c r="GXZ28" s="877"/>
      <c r="GYA28" s="877"/>
      <c r="GYB28" s="877"/>
      <c r="GYC28" s="877"/>
      <c r="GYD28" s="877"/>
      <c r="GYE28" s="877"/>
      <c r="GYF28" s="877"/>
      <c r="GYG28" s="877"/>
      <c r="GYH28" s="877"/>
      <c r="GYI28" s="877"/>
      <c r="GYJ28" s="877"/>
      <c r="GYK28" s="877"/>
      <c r="GYL28" s="877"/>
      <c r="GYM28" s="877"/>
      <c r="GYN28" s="877"/>
      <c r="GYO28" s="877"/>
      <c r="GYP28" s="877"/>
      <c r="GYQ28" s="877"/>
      <c r="GYR28" s="877"/>
      <c r="GYS28" s="877"/>
      <c r="GYT28" s="877"/>
      <c r="GYU28" s="877"/>
      <c r="GYV28" s="877"/>
      <c r="GYW28" s="877"/>
      <c r="GYX28" s="877"/>
      <c r="GYY28" s="877"/>
      <c r="GYZ28" s="877"/>
      <c r="GZA28" s="877"/>
      <c r="GZB28" s="877"/>
      <c r="GZC28" s="877"/>
      <c r="GZD28" s="877"/>
      <c r="GZE28" s="877"/>
      <c r="GZF28" s="877"/>
      <c r="GZG28" s="877"/>
      <c r="GZH28" s="877"/>
      <c r="GZI28" s="877"/>
      <c r="GZJ28" s="877"/>
      <c r="GZK28" s="877"/>
      <c r="GZL28" s="877"/>
      <c r="GZM28" s="877"/>
      <c r="GZN28" s="877"/>
      <c r="GZO28" s="877"/>
      <c r="GZP28" s="877"/>
      <c r="GZQ28" s="877"/>
      <c r="GZR28" s="877"/>
      <c r="GZS28" s="877"/>
      <c r="GZT28" s="877"/>
      <c r="GZU28" s="877"/>
      <c r="GZV28" s="877"/>
      <c r="GZW28" s="877"/>
      <c r="GZX28" s="877"/>
      <c r="GZY28" s="877"/>
      <c r="GZZ28" s="877"/>
      <c r="HAA28" s="877"/>
      <c r="HAB28" s="877"/>
      <c r="HAC28" s="877"/>
      <c r="HAD28" s="877"/>
      <c r="HAE28" s="877"/>
      <c r="HAF28" s="877"/>
      <c r="HAG28" s="877"/>
      <c r="HAH28" s="877"/>
      <c r="HAI28" s="877"/>
      <c r="HAJ28" s="877"/>
      <c r="HAK28" s="877"/>
      <c r="HAL28" s="877"/>
      <c r="HAM28" s="877"/>
      <c r="HAN28" s="877"/>
      <c r="HAO28" s="877"/>
      <c r="HAP28" s="877"/>
      <c r="HAQ28" s="877"/>
      <c r="HAR28" s="877"/>
      <c r="HAS28" s="877"/>
      <c r="HAT28" s="877"/>
      <c r="HAU28" s="877"/>
      <c r="HAV28" s="877"/>
      <c r="HAW28" s="877"/>
      <c r="HAX28" s="877"/>
      <c r="HAY28" s="877"/>
      <c r="HAZ28" s="877"/>
      <c r="HBA28" s="877"/>
      <c r="HBB28" s="877"/>
      <c r="HBC28" s="877"/>
      <c r="HBD28" s="877"/>
      <c r="HBE28" s="877"/>
      <c r="HBF28" s="877"/>
      <c r="HBG28" s="877"/>
      <c r="HBH28" s="877"/>
      <c r="HBI28" s="877"/>
      <c r="HBJ28" s="877"/>
      <c r="HBK28" s="877"/>
      <c r="HBL28" s="877"/>
      <c r="HBM28" s="877"/>
      <c r="HBN28" s="877"/>
      <c r="HBO28" s="877"/>
      <c r="HBP28" s="877"/>
      <c r="HBQ28" s="877"/>
      <c r="HBR28" s="877"/>
      <c r="HBS28" s="877"/>
      <c r="HBT28" s="877"/>
      <c r="HBU28" s="877"/>
      <c r="HBV28" s="877"/>
      <c r="HBW28" s="877"/>
      <c r="HBX28" s="877"/>
      <c r="HBY28" s="877"/>
      <c r="HBZ28" s="877"/>
      <c r="HCA28" s="877"/>
      <c r="HCB28" s="877"/>
      <c r="HCC28" s="877"/>
      <c r="HCD28" s="877"/>
      <c r="HCE28" s="877"/>
      <c r="HCF28" s="877"/>
      <c r="HCG28" s="877"/>
      <c r="HCH28" s="877"/>
      <c r="HCI28" s="877"/>
      <c r="HCJ28" s="877"/>
      <c r="HCK28" s="877"/>
      <c r="HCL28" s="877"/>
      <c r="HCM28" s="877"/>
      <c r="HCN28" s="877"/>
      <c r="HCO28" s="877"/>
      <c r="HCP28" s="877"/>
      <c r="HCQ28" s="877"/>
      <c r="HCR28" s="877"/>
      <c r="HCS28" s="877"/>
      <c r="HCT28" s="877"/>
      <c r="HCU28" s="877"/>
      <c r="HCV28" s="877"/>
      <c r="HCW28" s="877"/>
      <c r="HCX28" s="877"/>
      <c r="HCY28" s="877"/>
      <c r="HCZ28" s="877"/>
      <c r="HDA28" s="877"/>
      <c r="HDB28" s="877"/>
      <c r="HDC28" s="877"/>
      <c r="HDD28" s="877"/>
      <c r="HDE28" s="877"/>
      <c r="HDF28" s="877"/>
      <c r="HDG28" s="877"/>
      <c r="HDH28" s="877"/>
      <c r="HDI28" s="877"/>
      <c r="HDJ28" s="877"/>
      <c r="HDK28" s="877"/>
      <c r="HDL28" s="877"/>
      <c r="HDM28" s="877"/>
      <c r="HDN28" s="877"/>
      <c r="HDO28" s="877"/>
      <c r="HDP28" s="877"/>
      <c r="HDQ28" s="877"/>
      <c r="HDR28" s="877"/>
      <c r="HDS28" s="877"/>
      <c r="HDT28" s="877"/>
      <c r="HDU28" s="877"/>
      <c r="HDV28" s="877"/>
      <c r="HDW28" s="877"/>
      <c r="HDX28" s="877"/>
      <c r="HDY28" s="877"/>
      <c r="HDZ28" s="877"/>
      <c r="HEA28" s="877"/>
      <c r="HEB28" s="877"/>
      <c r="HEC28" s="877"/>
      <c r="HED28" s="877"/>
      <c r="HEE28" s="877"/>
      <c r="HEF28" s="877"/>
      <c r="HEG28" s="877"/>
      <c r="HEH28" s="877"/>
      <c r="HEI28" s="877"/>
      <c r="HEJ28" s="877"/>
      <c r="HEK28" s="877"/>
      <c r="HEL28" s="877"/>
      <c r="HEM28" s="877"/>
      <c r="HEN28" s="877"/>
      <c r="HEO28" s="877"/>
      <c r="HEP28" s="877"/>
      <c r="HEQ28" s="877"/>
      <c r="HER28" s="877"/>
      <c r="HES28" s="877"/>
      <c r="HET28" s="877"/>
      <c r="HEU28" s="877"/>
      <c r="HEV28" s="877"/>
      <c r="HEW28" s="877"/>
      <c r="HEX28" s="877"/>
      <c r="HEY28" s="877"/>
      <c r="HEZ28" s="877"/>
      <c r="HFA28" s="877"/>
      <c r="HFB28" s="877"/>
      <c r="HFC28" s="877"/>
      <c r="HFD28" s="877"/>
      <c r="HFE28" s="877"/>
      <c r="HFF28" s="877"/>
      <c r="HFG28" s="877"/>
      <c r="HFH28" s="877"/>
      <c r="HFI28" s="877"/>
      <c r="HFJ28" s="877"/>
      <c r="HFK28" s="877"/>
      <c r="HFL28" s="877"/>
      <c r="HFM28" s="877"/>
      <c r="HFN28" s="877"/>
      <c r="HFO28" s="877"/>
      <c r="HFP28" s="877"/>
      <c r="HFQ28" s="877"/>
      <c r="HFR28" s="877"/>
      <c r="HFS28" s="877"/>
      <c r="HFT28" s="877"/>
      <c r="HFU28" s="877"/>
      <c r="HFV28" s="877"/>
      <c r="HFW28" s="877"/>
      <c r="HFX28" s="877"/>
      <c r="HFY28" s="877"/>
      <c r="HFZ28" s="877"/>
      <c r="HGA28" s="877"/>
      <c r="HGB28" s="877"/>
      <c r="HGC28" s="877"/>
      <c r="HGD28" s="877"/>
      <c r="HGE28" s="877"/>
      <c r="HGF28" s="877"/>
      <c r="HGG28" s="877"/>
      <c r="HGH28" s="877"/>
      <c r="HGI28" s="877"/>
      <c r="HGJ28" s="877"/>
      <c r="HGK28" s="877"/>
      <c r="HGL28" s="877"/>
      <c r="HGM28" s="877"/>
      <c r="HGN28" s="877"/>
      <c r="HGO28" s="877"/>
      <c r="HGP28" s="877"/>
      <c r="HGQ28" s="877"/>
      <c r="HGR28" s="877"/>
      <c r="HGS28" s="877"/>
      <c r="HGT28" s="877"/>
      <c r="HGU28" s="877"/>
      <c r="HGV28" s="877"/>
      <c r="HGW28" s="877"/>
      <c r="HGX28" s="877"/>
      <c r="HGY28" s="877"/>
      <c r="HGZ28" s="877"/>
      <c r="HHA28" s="877"/>
      <c r="HHB28" s="877"/>
      <c r="HHC28" s="877"/>
      <c r="HHD28" s="877"/>
      <c r="HHE28" s="877"/>
      <c r="HHF28" s="877"/>
      <c r="HHG28" s="877"/>
      <c r="HHH28" s="877"/>
      <c r="HHI28" s="877"/>
      <c r="HHJ28" s="877"/>
      <c r="HHK28" s="877"/>
      <c r="HHL28" s="877"/>
      <c r="HHM28" s="877"/>
      <c r="HHN28" s="877"/>
      <c r="HHO28" s="877"/>
      <c r="HHP28" s="877"/>
      <c r="HHQ28" s="877"/>
      <c r="HHR28" s="877"/>
      <c r="HHS28" s="877"/>
      <c r="HHT28" s="877"/>
      <c r="HHU28" s="877"/>
      <c r="HHV28" s="877"/>
      <c r="HHW28" s="877"/>
      <c r="HHX28" s="877"/>
      <c r="HHY28" s="877"/>
      <c r="HHZ28" s="877"/>
      <c r="HIA28" s="877"/>
      <c r="HIB28" s="877"/>
      <c r="HIC28" s="877"/>
      <c r="HID28" s="877"/>
      <c r="HIE28" s="877"/>
      <c r="HIF28" s="877"/>
      <c r="HIG28" s="877"/>
      <c r="HIH28" s="877"/>
      <c r="HII28" s="877"/>
      <c r="HIJ28" s="877"/>
      <c r="HIK28" s="877"/>
      <c r="HIL28" s="877"/>
      <c r="HIM28" s="877"/>
      <c r="HIN28" s="877"/>
      <c r="HIO28" s="877"/>
      <c r="HIP28" s="877"/>
      <c r="HIQ28" s="877"/>
      <c r="HIR28" s="877"/>
      <c r="HIS28" s="877"/>
      <c r="HIT28" s="877"/>
      <c r="HIU28" s="877"/>
      <c r="HIV28" s="877"/>
      <c r="HIW28" s="877"/>
      <c r="HIX28" s="877"/>
      <c r="HIY28" s="877"/>
      <c r="HIZ28" s="877"/>
      <c r="HJA28" s="877"/>
      <c r="HJB28" s="877"/>
      <c r="HJC28" s="877"/>
      <c r="HJD28" s="877"/>
      <c r="HJE28" s="877"/>
      <c r="HJF28" s="877"/>
      <c r="HJG28" s="877"/>
      <c r="HJH28" s="877"/>
      <c r="HJI28" s="877"/>
      <c r="HJJ28" s="877"/>
      <c r="HJK28" s="877"/>
      <c r="HJL28" s="877"/>
      <c r="HJM28" s="877"/>
      <c r="HJN28" s="877"/>
      <c r="HJO28" s="877"/>
      <c r="HJP28" s="877"/>
      <c r="HJQ28" s="877"/>
      <c r="HJR28" s="877"/>
      <c r="HJS28" s="877"/>
      <c r="HJT28" s="877"/>
      <c r="HJU28" s="877"/>
      <c r="HJV28" s="877"/>
      <c r="HJW28" s="877"/>
      <c r="HJX28" s="877"/>
      <c r="HJY28" s="877"/>
      <c r="HJZ28" s="877"/>
      <c r="HKA28" s="877"/>
      <c r="HKB28" s="877"/>
      <c r="HKC28" s="877"/>
      <c r="HKD28" s="877"/>
      <c r="HKE28" s="877"/>
      <c r="HKF28" s="877"/>
      <c r="HKG28" s="877"/>
      <c r="HKH28" s="877"/>
      <c r="HKI28" s="877"/>
      <c r="HKJ28" s="877"/>
      <c r="HKK28" s="877"/>
      <c r="HKL28" s="877"/>
      <c r="HKM28" s="877"/>
      <c r="HKN28" s="877"/>
      <c r="HKO28" s="877"/>
      <c r="HKP28" s="877"/>
      <c r="HKQ28" s="877"/>
      <c r="HKR28" s="877"/>
      <c r="HKS28" s="877"/>
      <c r="HKT28" s="877"/>
      <c r="HKU28" s="877"/>
      <c r="HKV28" s="877"/>
      <c r="HKW28" s="877"/>
      <c r="HKX28" s="877"/>
      <c r="HKY28" s="877"/>
      <c r="HKZ28" s="877"/>
      <c r="HLA28" s="877"/>
      <c r="HLB28" s="877"/>
      <c r="HLC28" s="877"/>
      <c r="HLD28" s="877"/>
      <c r="HLE28" s="877"/>
      <c r="HLF28" s="877"/>
      <c r="HLG28" s="877"/>
      <c r="HLH28" s="877"/>
      <c r="HLI28" s="877"/>
      <c r="HLJ28" s="877"/>
      <c r="HLK28" s="877"/>
      <c r="HLL28" s="877"/>
      <c r="HLM28" s="877"/>
      <c r="HLN28" s="877"/>
      <c r="HLO28" s="877"/>
      <c r="HLP28" s="877"/>
      <c r="HLQ28" s="877"/>
      <c r="HLR28" s="877"/>
      <c r="HLS28" s="877"/>
      <c r="HLT28" s="877"/>
      <c r="HLU28" s="877"/>
      <c r="HLV28" s="877"/>
      <c r="HLW28" s="877"/>
      <c r="HLX28" s="877"/>
      <c r="HLY28" s="877"/>
      <c r="HLZ28" s="877"/>
      <c r="HMA28" s="877"/>
      <c r="HMB28" s="877"/>
      <c r="HMC28" s="877"/>
      <c r="HMD28" s="877"/>
      <c r="HME28" s="877"/>
      <c r="HMF28" s="877"/>
      <c r="HMG28" s="877"/>
      <c r="HMH28" s="877"/>
      <c r="HMI28" s="877"/>
      <c r="HMJ28" s="877"/>
      <c r="HMK28" s="877"/>
      <c r="HML28" s="877"/>
      <c r="HMM28" s="877"/>
      <c r="HMN28" s="877"/>
      <c r="HMO28" s="877"/>
      <c r="HMP28" s="877"/>
      <c r="HMQ28" s="877"/>
      <c r="HMR28" s="877"/>
      <c r="HMS28" s="877"/>
      <c r="HMT28" s="877"/>
      <c r="HMU28" s="877"/>
      <c r="HMV28" s="877"/>
      <c r="HMW28" s="877"/>
      <c r="HMX28" s="877"/>
      <c r="HMY28" s="877"/>
      <c r="HMZ28" s="877"/>
      <c r="HNA28" s="877"/>
      <c r="HNB28" s="877"/>
      <c r="HNC28" s="877"/>
      <c r="HND28" s="877"/>
      <c r="HNE28" s="877"/>
      <c r="HNF28" s="877"/>
      <c r="HNG28" s="877"/>
      <c r="HNH28" s="877"/>
      <c r="HNI28" s="877"/>
      <c r="HNJ28" s="877"/>
      <c r="HNK28" s="877"/>
      <c r="HNL28" s="877"/>
      <c r="HNM28" s="877"/>
      <c r="HNN28" s="877"/>
      <c r="HNO28" s="877"/>
      <c r="HNP28" s="877"/>
      <c r="HNQ28" s="877"/>
      <c r="HNR28" s="877"/>
      <c r="HNS28" s="877"/>
      <c r="HNT28" s="877"/>
      <c r="HNU28" s="877"/>
      <c r="HNV28" s="877"/>
      <c r="HNW28" s="877"/>
      <c r="HNX28" s="877"/>
      <c r="HNY28" s="877"/>
      <c r="HNZ28" s="877"/>
      <c r="HOA28" s="877"/>
      <c r="HOB28" s="877"/>
      <c r="HOC28" s="877"/>
      <c r="HOD28" s="877"/>
      <c r="HOE28" s="877"/>
      <c r="HOF28" s="877"/>
      <c r="HOG28" s="877"/>
      <c r="HOH28" s="877"/>
      <c r="HOI28" s="877"/>
      <c r="HOJ28" s="877"/>
      <c r="HOK28" s="877"/>
      <c r="HOL28" s="877"/>
      <c r="HOM28" s="877"/>
      <c r="HON28" s="877"/>
      <c r="HOO28" s="877"/>
      <c r="HOP28" s="877"/>
      <c r="HOQ28" s="877"/>
      <c r="HOR28" s="877"/>
      <c r="HOS28" s="877"/>
      <c r="HOT28" s="877"/>
      <c r="HOU28" s="877"/>
      <c r="HOV28" s="877"/>
      <c r="HOW28" s="877"/>
      <c r="HOX28" s="877"/>
      <c r="HOY28" s="877"/>
      <c r="HOZ28" s="877"/>
      <c r="HPA28" s="877"/>
      <c r="HPB28" s="877"/>
      <c r="HPC28" s="877"/>
      <c r="HPD28" s="877"/>
      <c r="HPE28" s="877"/>
      <c r="HPF28" s="877"/>
      <c r="HPG28" s="877"/>
      <c r="HPH28" s="877"/>
      <c r="HPI28" s="877"/>
      <c r="HPJ28" s="877"/>
      <c r="HPK28" s="877"/>
      <c r="HPL28" s="877"/>
      <c r="HPM28" s="877"/>
      <c r="HPN28" s="877"/>
      <c r="HPO28" s="877"/>
      <c r="HPP28" s="877"/>
      <c r="HPQ28" s="877"/>
      <c r="HPR28" s="877"/>
      <c r="HPS28" s="877"/>
      <c r="HPT28" s="877"/>
      <c r="HPU28" s="877"/>
      <c r="HPV28" s="877"/>
      <c r="HPW28" s="877"/>
      <c r="HPX28" s="877"/>
      <c r="HPY28" s="877"/>
      <c r="HPZ28" s="877"/>
      <c r="HQA28" s="877"/>
      <c r="HQB28" s="877"/>
      <c r="HQC28" s="877"/>
      <c r="HQD28" s="877"/>
      <c r="HQE28" s="877"/>
      <c r="HQF28" s="877"/>
      <c r="HQG28" s="877"/>
      <c r="HQH28" s="877"/>
      <c r="HQI28" s="877"/>
      <c r="HQJ28" s="877"/>
      <c r="HQK28" s="877"/>
      <c r="HQL28" s="877"/>
      <c r="HQM28" s="877"/>
      <c r="HQN28" s="877"/>
      <c r="HQO28" s="877"/>
      <c r="HQP28" s="877"/>
      <c r="HQQ28" s="877"/>
      <c r="HQR28" s="877"/>
      <c r="HQS28" s="877"/>
      <c r="HQT28" s="877"/>
      <c r="HQU28" s="877"/>
      <c r="HQV28" s="877"/>
      <c r="HQW28" s="877"/>
      <c r="HQX28" s="877"/>
      <c r="HQY28" s="877"/>
      <c r="HQZ28" s="877"/>
      <c r="HRA28" s="877"/>
      <c r="HRB28" s="877"/>
      <c r="HRC28" s="877"/>
      <c r="HRD28" s="877"/>
      <c r="HRE28" s="877"/>
      <c r="HRF28" s="877"/>
      <c r="HRG28" s="877"/>
      <c r="HRH28" s="877"/>
      <c r="HRI28" s="877"/>
      <c r="HRJ28" s="877"/>
      <c r="HRK28" s="877"/>
      <c r="HRL28" s="877"/>
      <c r="HRM28" s="877"/>
      <c r="HRN28" s="877"/>
      <c r="HRO28" s="877"/>
      <c r="HRP28" s="877"/>
      <c r="HRQ28" s="877"/>
      <c r="HRR28" s="877"/>
      <c r="HRS28" s="877"/>
      <c r="HRT28" s="877"/>
      <c r="HRU28" s="877"/>
      <c r="HRV28" s="877"/>
      <c r="HRW28" s="877"/>
      <c r="HRX28" s="877"/>
      <c r="HRY28" s="877"/>
      <c r="HRZ28" s="877"/>
      <c r="HSA28" s="877"/>
      <c r="HSB28" s="877"/>
      <c r="HSC28" s="877"/>
      <c r="HSD28" s="877"/>
      <c r="HSE28" s="877"/>
      <c r="HSF28" s="877"/>
      <c r="HSG28" s="877"/>
      <c r="HSH28" s="877"/>
      <c r="HSI28" s="877"/>
      <c r="HSJ28" s="877"/>
      <c r="HSK28" s="877"/>
      <c r="HSL28" s="877"/>
      <c r="HSM28" s="877"/>
      <c r="HSN28" s="877"/>
      <c r="HSO28" s="877"/>
      <c r="HSP28" s="877"/>
      <c r="HSQ28" s="877"/>
      <c r="HSR28" s="877"/>
      <c r="HSS28" s="877"/>
      <c r="HST28" s="877"/>
      <c r="HSU28" s="877"/>
      <c r="HSV28" s="877"/>
      <c r="HSW28" s="877"/>
      <c r="HSX28" s="877"/>
      <c r="HSY28" s="877"/>
      <c r="HSZ28" s="877"/>
      <c r="HTA28" s="877"/>
      <c r="HTB28" s="877"/>
      <c r="HTC28" s="877"/>
      <c r="HTD28" s="877"/>
      <c r="HTE28" s="877"/>
      <c r="HTF28" s="877"/>
      <c r="HTG28" s="877"/>
      <c r="HTH28" s="877"/>
      <c r="HTI28" s="877"/>
      <c r="HTJ28" s="877"/>
      <c r="HTK28" s="877"/>
      <c r="HTL28" s="877"/>
      <c r="HTM28" s="877"/>
      <c r="HTN28" s="877"/>
      <c r="HTO28" s="877"/>
      <c r="HTP28" s="877"/>
      <c r="HTQ28" s="877"/>
      <c r="HTR28" s="877"/>
      <c r="HTS28" s="877"/>
      <c r="HTT28" s="877"/>
      <c r="HTU28" s="877"/>
      <c r="HTV28" s="877"/>
      <c r="HTW28" s="877"/>
      <c r="HTX28" s="877"/>
      <c r="HTY28" s="877"/>
      <c r="HTZ28" s="877"/>
      <c r="HUA28" s="877"/>
      <c r="HUB28" s="877"/>
      <c r="HUC28" s="877"/>
      <c r="HUD28" s="877"/>
      <c r="HUE28" s="877"/>
      <c r="HUF28" s="877"/>
      <c r="HUG28" s="877"/>
      <c r="HUH28" s="877"/>
      <c r="HUI28" s="877"/>
      <c r="HUJ28" s="877"/>
      <c r="HUK28" s="877"/>
      <c r="HUL28" s="877"/>
      <c r="HUM28" s="877"/>
      <c r="HUN28" s="877"/>
      <c r="HUO28" s="877"/>
      <c r="HUP28" s="877"/>
      <c r="HUQ28" s="877"/>
      <c r="HUR28" s="877"/>
      <c r="HUS28" s="877"/>
      <c r="HUT28" s="877"/>
      <c r="HUU28" s="877"/>
      <c r="HUV28" s="877"/>
      <c r="HUW28" s="877"/>
      <c r="HUX28" s="877"/>
      <c r="HUY28" s="877"/>
      <c r="HUZ28" s="877"/>
      <c r="HVA28" s="877"/>
      <c r="HVB28" s="877"/>
      <c r="HVC28" s="877"/>
      <c r="HVD28" s="877"/>
      <c r="HVE28" s="877"/>
      <c r="HVF28" s="877"/>
      <c r="HVG28" s="877"/>
      <c r="HVH28" s="877"/>
      <c r="HVI28" s="877"/>
      <c r="HVJ28" s="877"/>
      <c r="HVK28" s="877"/>
      <c r="HVL28" s="877"/>
      <c r="HVM28" s="877"/>
      <c r="HVN28" s="877"/>
      <c r="HVO28" s="877"/>
      <c r="HVP28" s="877"/>
      <c r="HVQ28" s="877"/>
      <c r="HVR28" s="877"/>
      <c r="HVS28" s="877"/>
      <c r="HVT28" s="877"/>
      <c r="HVU28" s="877"/>
      <c r="HVV28" s="877"/>
      <c r="HVW28" s="877"/>
      <c r="HVX28" s="877"/>
      <c r="HVY28" s="877"/>
      <c r="HVZ28" s="877"/>
      <c r="HWA28" s="877"/>
      <c r="HWB28" s="877"/>
      <c r="HWC28" s="877"/>
      <c r="HWD28" s="877"/>
      <c r="HWE28" s="877"/>
      <c r="HWF28" s="877"/>
      <c r="HWG28" s="877"/>
      <c r="HWH28" s="877"/>
      <c r="HWI28" s="877"/>
      <c r="HWJ28" s="877"/>
      <c r="HWK28" s="877"/>
      <c r="HWL28" s="877"/>
      <c r="HWM28" s="877"/>
      <c r="HWN28" s="877"/>
      <c r="HWO28" s="877"/>
      <c r="HWP28" s="877"/>
      <c r="HWQ28" s="877"/>
      <c r="HWR28" s="877"/>
      <c r="HWS28" s="877"/>
      <c r="HWT28" s="877"/>
      <c r="HWU28" s="877"/>
      <c r="HWV28" s="877"/>
      <c r="HWW28" s="877"/>
      <c r="HWX28" s="877"/>
      <c r="HWY28" s="877"/>
      <c r="HWZ28" s="877"/>
      <c r="HXA28" s="877"/>
      <c r="HXB28" s="877"/>
      <c r="HXC28" s="877"/>
      <c r="HXD28" s="877"/>
      <c r="HXE28" s="877"/>
      <c r="HXF28" s="877"/>
      <c r="HXG28" s="877"/>
      <c r="HXH28" s="877"/>
      <c r="HXI28" s="877"/>
      <c r="HXJ28" s="877"/>
      <c r="HXK28" s="877"/>
      <c r="HXL28" s="877"/>
      <c r="HXM28" s="877"/>
      <c r="HXN28" s="877"/>
      <c r="HXO28" s="877"/>
      <c r="HXP28" s="877"/>
      <c r="HXQ28" s="877"/>
      <c r="HXR28" s="877"/>
      <c r="HXS28" s="877"/>
      <c r="HXT28" s="877"/>
      <c r="HXU28" s="877"/>
      <c r="HXV28" s="877"/>
      <c r="HXW28" s="877"/>
      <c r="HXX28" s="877"/>
      <c r="HXY28" s="877"/>
      <c r="HXZ28" s="877"/>
      <c r="HYA28" s="877"/>
      <c r="HYB28" s="877"/>
      <c r="HYC28" s="877"/>
      <c r="HYD28" s="877"/>
      <c r="HYE28" s="877"/>
      <c r="HYF28" s="877"/>
      <c r="HYG28" s="877"/>
      <c r="HYH28" s="877"/>
      <c r="HYI28" s="877"/>
      <c r="HYJ28" s="877"/>
      <c r="HYK28" s="877"/>
      <c r="HYL28" s="877"/>
      <c r="HYM28" s="877"/>
      <c r="HYN28" s="877"/>
      <c r="HYO28" s="877"/>
      <c r="HYP28" s="877"/>
      <c r="HYQ28" s="877"/>
      <c r="HYR28" s="877"/>
      <c r="HYS28" s="877"/>
      <c r="HYT28" s="877"/>
      <c r="HYU28" s="877"/>
      <c r="HYV28" s="877"/>
      <c r="HYW28" s="877"/>
      <c r="HYX28" s="877"/>
      <c r="HYY28" s="877"/>
      <c r="HYZ28" s="877"/>
      <c r="HZA28" s="877"/>
      <c r="HZB28" s="877"/>
      <c r="HZC28" s="877"/>
      <c r="HZD28" s="877"/>
      <c r="HZE28" s="877"/>
      <c r="HZF28" s="877"/>
      <c r="HZG28" s="877"/>
      <c r="HZH28" s="877"/>
      <c r="HZI28" s="877"/>
      <c r="HZJ28" s="877"/>
      <c r="HZK28" s="877"/>
      <c r="HZL28" s="877"/>
      <c r="HZM28" s="877"/>
      <c r="HZN28" s="877"/>
      <c r="HZO28" s="877"/>
      <c r="HZP28" s="877"/>
      <c r="HZQ28" s="877"/>
      <c r="HZR28" s="877"/>
      <c r="HZS28" s="877"/>
      <c r="HZT28" s="877"/>
      <c r="HZU28" s="877"/>
      <c r="HZV28" s="877"/>
      <c r="HZW28" s="877"/>
      <c r="HZX28" s="877"/>
      <c r="HZY28" s="877"/>
      <c r="HZZ28" s="877"/>
      <c r="IAA28" s="877"/>
      <c r="IAB28" s="877"/>
      <c r="IAC28" s="877"/>
      <c r="IAD28" s="877"/>
      <c r="IAE28" s="877"/>
      <c r="IAF28" s="877"/>
      <c r="IAG28" s="877"/>
      <c r="IAH28" s="877"/>
      <c r="IAI28" s="877"/>
      <c r="IAJ28" s="877"/>
      <c r="IAK28" s="877"/>
      <c r="IAL28" s="877"/>
      <c r="IAM28" s="877"/>
      <c r="IAN28" s="877"/>
      <c r="IAO28" s="877"/>
      <c r="IAP28" s="877"/>
      <c r="IAQ28" s="877"/>
      <c r="IAR28" s="877"/>
      <c r="IAS28" s="877"/>
      <c r="IAT28" s="877"/>
      <c r="IAU28" s="877"/>
      <c r="IAV28" s="877"/>
      <c r="IAW28" s="877"/>
      <c r="IAX28" s="877"/>
      <c r="IAY28" s="877"/>
      <c r="IAZ28" s="877"/>
      <c r="IBA28" s="877"/>
      <c r="IBB28" s="877"/>
      <c r="IBC28" s="877"/>
      <c r="IBD28" s="877"/>
      <c r="IBE28" s="877"/>
      <c r="IBF28" s="877"/>
      <c r="IBG28" s="877"/>
      <c r="IBH28" s="877"/>
      <c r="IBI28" s="877"/>
      <c r="IBJ28" s="877"/>
      <c r="IBK28" s="877"/>
      <c r="IBL28" s="877"/>
      <c r="IBM28" s="877"/>
      <c r="IBN28" s="877"/>
      <c r="IBO28" s="877"/>
      <c r="IBP28" s="877"/>
      <c r="IBQ28" s="877"/>
      <c r="IBR28" s="877"/>
      <c r="IBS28" s="877"/>
      <c r="IBT28" s="877"/>
      <c r="IBU28" s="877"/>
      <c r="IBV28" s="877"/>
      <c r="IBW28" s="877"/>
      <c r="IBX28" s="877"/>
      <c r="IBY28" s="877"/>
      <c r="IBZ28" s="877"/>
      <c r="ICA28" s="877"/>
      <c r="ICB28" s="877"/>
      <c r="ICC28" s="877"/>
      <c r="ICD28" s="877"/>
      <c r="ICE28" s="877"/>
      <c r="ICF28" s="877"/>
      <c r="ICG28" s="877"/>
      <c r="ICH28" s="877"/>
      <c r="ICI28" s="877"/>
      <c r="ICJ28" s="877"/>
      <c r="ICK28" s="877"/>
      <c r="ICL28" s="877"/>
      <c r="ICM28" s="877"/>
      <c r="ICN28" s="877"/>
      <c r="ICO28" s="877"/>
      <c r="ICP28" s="877"/>
      <c r="ICQ28" s="877"/>
      <c r="ICR28" s="877"/>
      <c r="ICS28" s="877"/>
      <c r="ICT28" s="877"/>
      <c r="ICU28" s="877"/>
      <c r="ICV28" s="877"/>
      <c r="ICW28" s="877"/>
      <c r="ICX28" s="877"/>
      <c r="ICY28" s="877"/>
      <c r="ICZ28" s="877"/>
      <c r="IDA28" s="877"/>
      <c r="IDB28" s="877"/>
      <c r="IDC28" s="877"/>
      <c r="IDD28" s="877"/>
      <c r="IDE28" s="877"/>
      <c r="IDF28" s="877"/>
      <c r="IDG28" s="877"/>
      <c r="IDH28" s="877"/>
      <c r="IDI28" s="877"/>
      <c r="IDJ28" s="877"/>
      <c r="IDK28" s="877"/>
      <c r="IDL28" s="877"/>
      <c r="IDM28" s="877"/>
      <c r="IDN28" s="877"/>
      <c r="IDO28" s="877"/>
      <c r="IDP28" s="877"/>
      <c r="IDQ28" s="877"/>
      <c r="IDR28" s="877"/>
      <c r="IDS28" s="877"/>
      <c r="IDT28" s="877"/>
      <c r="IDU28" s="877"/>
      <c r="IDV28" s="877"/>
      <c r="IDW28" s="877"/>
      <c r="IDX28" s="877"/>
      <c r="IDY28" s="877"/>
      <c r="IDZ28" s="877"/>
      <c r="IEA28" s="877"/>
      <c r="IEB28" s="877"/>
      <c r="IEC28" s="877"/>
      <c r="IED28" s="877"/>
      <c r="IEE28" s="877"/>
      <c r="IEF28" s="877"/>
      <c r="IEG28" s="877"/>
      <c r="IEH28" s="877"/>
      <c r="IEI28" s="877"/>
      <c r="IEJ28" s="877"/>
      <c r="IEK28" s="877"/>
      <c r="IEL28" s="877"/>
      <c r="IEM28" s="877"/>
      <c r="IEN28" s="877"/>
      <c r="IEO28" s="877"/>
      <c r="IEP28" s="877"/>
      <c r="IEQ28" s="877"/>
      <c r="IER28" s="877"/>
      <c r="IES28" s="877"/>
      <c r="IET28" s="877"/>
      <c r="IEU28" s="877"/>
      <c r="IEV28" s="877"/>
      <c r="IEW28" s="877"/>
      <c r="IEX28" s="877"/>
      <c r="IEY28" s="877"/>
      <c r="IEZ28" s="877"/>
      <c r="IFA28" s="877"/>
      <c r="IFB28" s="877"/>
      <c r="IFC28" s="877"/>
      <c r="IFD28" s="877"/>
      <c r="IFE28" s="877"/>
      <c r="IFF28" s="877"/>
      <c r="IFG28" s="877"/>
      <c r="IFH28" s="877"/>
      <c r="IFI28" s="877"/>
      <c r="IFJ28" s="877"/>
      <c r="IFK28" s="877"/>
      <c r="IFL28" s="877"/>
      <c r="IFM28" s="877"/>
      <c r="IFN28" s="877"/>
      <c r="IFO28" s="877"/>
      <c r="IFP28" s="877"/>
      <c r="IFQ28" s="877"/>
      <c r="IFR28" s="877"/>
      <c r="IFS28" s="877"/>
      <c r="IFT28" s="877"/>
      <c r="IFU28" s="877"/>
      <c r="IFV28" s="877"/>
      <c r="IFW28" s="877"/>
      <c r="IFX28" s="877"/>
      <c r="IFY28" s="877"/>
      <c r="IFZ28" s="877"/>
      <c r="IGA28" s="877"/>
      <c r="IGB28" s="877"/>
      <c r="IGC28" s="877"/>
      <c r="IGD28" s="877"/>
      <c r="IGE28" s="877"/>
      <c r="IGF28" s="877"/>
      <c r="IGG28" s="877"/>
      <c r="IGH28" s="877"/>
      <c r="IGI28" s="877"/>
      <c r="IGJ28" s="877"/>
      <c r="IGK28" s="877"/>
      <c r="IGL28" s="877"/>
      <c r="IGM28" s="877"/>
      <c r="IGN28" s="877"/>
      <c r="IGO28" s="877"/>
      <c r="IGP28" s="877"/>
      <c r="IGQ28" s="877"/>
      <c r="IGR28" s="877"/>
      <c r="IGS28" s="877"/>
      <c r="IGT28" s="877"/>
      <c r="IGU28" s="877"/>
      <c r="IGV28" s="877"/>
      <c r="IGW28" s="877"/>
      <c r="IGX28" s="877"/>
      <c r="IGY28" s="877"/>
      <c r="IGZ28" s="877"/>
      <c r="IHA28" s="877"/>
      <c r="IHB28" s="877"/>
      <c r="IHC28" s="877"/>
      <c r="IHD28" s="877"/>
      <c r="IHE28" s="877"/>
      <c r="IHF28" s="877"/>
      <c r="IHG28" s="877"/>
      <c r="IHH28" s="877"/>
      <c r="IHI28" s="877"/>
      <c r="IHJ28" s="877"/>
      <c r="IHK28" s="877"/>
      <c r="IHL28" s="877"/>
      <c r="IHM28" s="877"/>
      <c r="IHN28" s="877"/>
      <c r="IHO28" s="877"/>
      <c r="IHP28" s="877"/>
      <c r="IHQ28" s="877"/>
      <c r="IHR28" s="877"/>
      <c r="IHS28" s="877"/>
      <c r="IHT28" s="877"/>
      <c r="IHU28" s="877"/>
      <c r="IHV28" s="877"/>
      <c r="IHW28" s="877"/>
      <c r="IHX28" s="877"/>
      <c r="IHY28" s="877"/>
      <c r="IHZ28" s="877"/>
      <c r="IIA28" s="877"/>
      <c r="IIB28" s="877"/>
      <c r="IIC28" s="877"/>
      <c r="IID28" s="877"/>
      <c r="IIE28" s="877"/>
      <c r="IIF28" s="877"/>
      <c r="IIG28" s="877"/>
      <c r="IIH28" s="877"/>
      <c r="III28" s="877"/>
      <c r="IIJ28" s="877"/>
      <c r="IIK28" s="877"/>
      <c r="IIL28" s="877"/>
      <c r="IIM28" s="877"/>
      <c r="IIN28" s="877"/>
      <c r="IIO28" s="877"/>
      <c r="IIP28" s="877"/>
      <c r="IIQ28" s="877"/>
      <c r="IIR28" s="877"/>
      <c r="IIS28" s="877"/>
      <c r="IIT28" s="877"/>
      <c r="IIU28" s="877"/>
      <c r="IIV28" s="877"/>
      <c r="IIW28" s="877"/>
      <c r="IIX28" s="877"/>
      <c r="IIY28" s="877"/>
      <c r="IIZ28" s="877"/>
      <c r="IJA28" s="877"/>
      <c r="IJB28" s="877"/>
      <c r="IJC28" s="877"/>
      <c r="IJD28" s="877"/>
      <c r="IJE28" s="877"/>
      <c r="IJF28" s="877"/>
      <c r="IJG28" s="877"/>
      <c r="IJH28" s="877"/>
      <c r="IJI28" s="877"/>
      <c r="IJJ28" s="877"/>
      <c r="IJK28" s="877"/>
      <c r="IJL28" s="877"/>
      <c r="IJM28" s="877"/>
      <c r="IJN28" s="877"/>
      <c r="IJO28" s="877"/>
      <c r="IJP28" s="877"/>
      <c r="IJQ28" s="877"/>
      <c r="IJR28" s="877"/>
      <c r="IJS28" s="877"/>
      <c r="IJT28" s="877"/>
      <c r="IJU28" s="877"/>
      <c r="IJV28" s="877"/>
      <c r="IJW28" s="877"/>
      <c r="IJX28" s="877"/>
      <c r="IJY28" s="877"/>
      <c r="IJZ28" s="877"/>
      <c r="IKA28" s="877"/>
      <c r="IKB28" s="877"/>
      <c r="IKC28" s="877"/>
      <c r="IKD28" s="877"/>
      <c r="IKE28" s="877"/>
      <c r="IKF28" s="877"/>
      <c r="IKG28" s="877"/>
      <c r="IKH28" s="877"/>
      <c r="IKI28" s="877"/>
      <c r="IKJ28" s="877"/>
      <c r="IKK28" s="877"/>
      <c r="IKL28" s="877"/>
      <c r="IKM28" s="877"/>
      <c r="IKN28" s="877"/>
      <c r="IKO28" s="877"/>
      <c r="IKP28" s="877"/>
      <c r="IKQ28" s="877"/>
      <c r="IKR28" s="877"/>
      <c r="IKS28" s="877"/>
      <c r="IKT28" s="877"/>
      <c r="IKU28" s="877"/>
      <c r="IKV28" s="877"/>
      <c r="IKW28" s="877"/>
      <c r="IKX28" s="877"/>
      <c r="IKY28" s="877"/>
      <c r="IKZ28" s="877"/>
      <c r="ILA28" s="877"/>
      <c r="ILB28" s="877"/>
      <c r="ILC28" s="877"/>
      <c r="ILD28" s="877"/>
      <c r="ILE28" s="877"/>
      <c r="ILF28" s="877"/>
      <c r="ILG28" s="877"/>
      <c r="ILH28" s="877"/>
      <c r="ILI28" s="877"/>
      <c r="ILJ28" s="877"/>
      <c r="ILK28" s="877"/>
      <c r="ILL28" s="877"/>
      <c r="ILM28" s="877"/>
      <c r="ILN28" s="877"/>
      <c r="ILO28" s="877"/>
      <c r="ILP28" s="877"/>
      <c r="ILQ28" s="877"/>
      <c r="ILR28" s="877"/>
      <c r="ILS28" s="877"/>
      <c r="ILT28" s="877"/>
      <c r="ILU28" s="877"/>
      <c r="ILV28" s="877"/>
      <c r="ILW28" s="877"/>
      <c r="ILX28" s="877"/>
      <c r="ILY28" s="877"/>
      <c r="ILZ28" s="877"/>
      <c r="IMA28" s="877"/>
      <c r="IMB28" s="877"/>
      <c r="IMC28" s="877"/>
      <c r="IMD28" s="877"/>
      <c r="IME28" s="877"/>
      <c r="IMF28" s="877"/>
      <c r="IMG28" s="877"/>
      <c r="IMH28" s="877"/>
      <c r="IMI28" s="877"/>
      <c r="IMJ28" s="877"/>
      <c r="IMK28" s="877"/>
      <c r="IML28" s="877"/>
      <c r="IMM28" s="877"/>
      <c r="IMN28" s="877"/>
      <c r="IMO28" s="877"/>
      <c r="IMP28" s="877"/>
      <c r="IMQ28" s="877"/>
      <c r="IMR28" s="877"/>
      <c r="IMS28" s="877"/>
      <c r="IMT28" s="877"/>
      <c r="IMU28" s="877"/>
      <c r="IMV28" s="877"/>
      <c r="IMW28" s="877"/>
      <c r="IMX28" s="877"/>
      <c r="IMY28" s="877"/>
      <c r="IMZ28" s="877"/>
      <c r="INA28" s="877"/>
      <c r="INB28" s="877"/>
      <c r="INC28" s="877"/>
      <c r="IND28" s="877"/>
      <c r="INE28" s="877"/>
      <c r="INF28" s="877"/>
      <c r="ING28" s="877"/>
      <c r="INH28" s="877"/>
      <c r="INI28" s="877"/>
      <c r="INJ28" s="877"/>
      <c r="INK28" s="877"/>
      <c r="INL28" s="877"/>
      <c r="INM28" s="877"/>
      <c r="INN28" s="877"/>
      <c r="INO28" s="877"/>
      <c r="INP28" s="877"/>
      <c r="INQ28" s="877"/>
      <c r="INR28" s="877"/>
      <c r="INS28" s="877"/>
      <c r="INT28" s="877"/>
      <c r="INU28" s="877"/>
      <c r="INV28" s="877"/>
      <c r="INW28" s="877"/>
      <c r="INX28" s="877"/>
      <c r="INY28" s="877"/>
      <c r="INZ28" s="877"/>
      <c r="IOA28" s="877"/>
      <c r="IOB28" s="877"/>
      <c r="IOC28" s="877"/>
      <c r="IOD28" s="877"/>
      <c r="IOE28" s="877"/>
      <c r="IOF28" s="877"/>
      <c r="IOG28" s="877"/>
      <c r="IOH28" s="877"/>
      <c r="IOI28" s="877"/>
      <c r="IOJ28" s="877"/>
      <c r="IOK28" s="877"/>
      <c r="IOL28" s="877"/>
      <c r="IOM28" s="877"/>
      <c r="ION28" s="877"/>
      <c r="IOO28" s="877"/>
      <c r="IOP28" s="877"/>
      <c r="IOQ28" s="877"/>
      <c r="IOR28" s="877"/>
      <c r="IOS28" s="877"/>
      <c r="IOT28" s="877"/>
      <c r="IOU28" s="877"/>
      <c r="IOV28" s="877"/>
      <c r="IOW28" s="877"/>
      <c r="IOX28" s="877"/>
      <c r="IOY28" s="877"/>
      <c r="IOZ28" s="877"/>
      <c r="IPA28" s="877"/>
      <c r="IPB28" s="877"/>
      <c r="IPC28" s="877"/>
      <c r="IPD28" s="877"/>
      <c r="IPE28" s="877"/>
      <c r="IPF28" s="877"/>
      <c r="IPG28" s="877"/>
      <c r="IPH28" s="877"/>
      <c r="IPI28" s="877"/>
      <c r="IPJ28" s="877"/>
      <c r="IPK28" s="877"/>
      <c r="IPL28" s="877"/>
      <c r="IPM28" s="877"/>
      <c r="IPN28" s="877"/>
      <c r="IPO28" s="877"/>
      <c r="IPP28" s="877"/>
      <c r="IPQ28" s="877"/>
      <c r="IPR28" s="877"/>
      <c r="IPS28" s="877"/>
      <c r="IPT28" s="877"/>
      <c r="IPU28" s="877"/>
      <c r="IPV28" s="877"/>
      <c r="IPW28" s="877"/>
      <c r="IPX28" s="877"/>
      <c r="IPY28" s="877"/>
      <c r="IPZ28" s="877"/>
      <c r="IQA28" s="877"/>
      <c r="IQB28" s="877"/>
      <c r="IQC28" s="877"/>
      <c r="IQD28" s="877"/>
      <c r="IQE28" s="877"/>
      <c r="IQF28" s="877"/>
      <c r="IQG28" s="877"/>
      <c r="IQH28" s="877"/>
      <c r="IQI28" s="877"/>
      <c r="IQJ28" s="877"/>
      <c r="IQK28" s="877"/>
      <c r="IQL28" s="877"/>
      <c r="IQM28" s="877"/>
      <c r="IQN28" s="877"/>
      <c r="IQO28" s="877"/>
      <c r="IQP28" s="877"/>
      <c r="IQQ28" s="877"/>
      <c r="IQR28" s="877"/>
      <c r="IQS28" s="877"/>
      <c r="IQT28" s="877"/>
      <c r="IQU28" s="877"/>
      <c r="IQV28" s="877"/>
      <c r="IQW28" s="877"/>
      <c r="IQX28" s="877"/>
      <c r="IQY28" s="877"/>
      <c r="IQZ28" s="877"/>
      <c r="IRA28" s="877"/>
      <c r="IRB28" s="877"/>
      <c r="IRC28" s="877"/>
      <c r="IRD28" s="877"/>
      <c r="IRE28" s="877"/>
      <c r="IRF28" s="877"/>
      <c r="IRG28" s="877"/>
      <c r="IRH28" s="877"/>
      <c r="IRI28" s="877"/>
      <c r="IRJ28" s="877"/>
      <c r="IRK28" s="877"/>
      <c r="IRL28" s="877"/>
      <c r="IRM28" s="877"/>
      <c r="IRN28" s="877"/>
      <c r="IRO28" s="877"/>
      <c r="IRP28" s="877"/>
      <c r="IRQ28" s="877"/>
      <c r="IRR28" s="877"/>
      <c r="IRS28" s="877"/>
      <c r="IRT28" s="877"/>
      <c r="IRU28" s="877"/>
      <c r="IRV28" s="877"/>
      <c r="IRW28" s="877"/>
      <c r="IRX28" s="877"/>
      <c r="IRY28" s="877"/>
      <c r="IRZ28" s="877"/>
      <c r="ISA28" s="877"/>
      <c r="ISB28" s="877"/>
      <c r="ISC28" s="877"/>
      <c r="ISD28" s="877"/>
      <c r="ISE28" s="877"/>
      <c r="ISF28" s="877"/>
      <c r="ISG28" s="877"/>
      <c r="ISH28" s="877"/>
      <c r="ISI28" s="877"/>
      <c r="ISJ28" s="877"/>
      <c r="ISK28" s="877"/>
      <c r="ISL28" s="877"/>
      <c r="ISM28" s="877"/>
      <c r="ISN28" s="877"/>
      <c r="ISO28" s="877"/>
      <c r="ISP28" s="877"/>
      <c r="ISQ28" s="877"/>
      <c r="ISR28" s="877"/>
      <c r="ISS28" s="877"/>
      <c r="IST28" s="877"/>
      <c r="ISU28" s="877"/>
      <c r="ISV28" s="877"/>
      <c r="ISW28" s="877"/>
      <c r="ISX28" s="877"/>
      <c r="ISY28" s="877"/>
      <c r="ISZ28" s="877"/>
      <c r="ITA28" s="877"/>
      <c r="ITB28" s="877"/>
      <c r="ITC28" s="877"/>
      <c r="ITD28" s="877"/>
      <c r="ITE28" s="877"/>
      <c r="ITF28" s="877"/>
      <c r="ITG28" s="877"/>
      <c r="ITH28" s="877"/>
      <c r="ITI28" s="877"/>
      <c r="ITJ28" s="877"/>
      <c r="ITK28" s="877"/>
      <c r="ITL28" s="877"/>
      <c r="ITM28" s="877"/>
      <c r="ITN28" s="877"/>
      <c r="ITO28" s="877"/>
      <c r="ITP28" s="877"/>
      <c r="ITQ28" s="877"/>
      <c r="ITR28" s="877"/>
      <c r="ITS28" s="877"/>
      <c r="ITT28" s="877"/>
      <c r="ITU28" s="877"/>
      <c r="ITV28" s="877"/>
      <c r="ITW28" s="877"/>
      <c r="ITX28" s="877"/>
      <c r="ITY28" s="877"/>
      <c r="ITZ28" s="877"/>
      <c r="IUA28" s="877"/>
      <c r="IUB28" s="877"/>
      <c r="IUC28" s="877"/>
      <c r="IUD28" s="877"/>
      <c r="IUE28" s="877"/>
      <c r="IUF28" s="877"/>
      <c r="IUG28" s="877"/>
      <c r="IUH28" s="877"/>
      <c r="IUI28" s="877"/>
      <c r="IUJ28" s="877"/>
      <c r="IUK28" s="877"/>
      <c r="IUL28" s="877"/>
      <c r="IUM28" s="877"/>
      <c r="IUN28" s="877"/>
      <c r="IUO28" s="877"/>
      <c r="IUP28" s="877"/>
      <c r="IUQ28" s="877"/>
      <c r="IUR28" s="877"/>
      <c r="IUS28" s="877"/>
      <c r="IUT28" s="877"/>
      <c r="IUU28" s="877"/>
      <c r="IUV28" s="877"/>
      <c r="IUW28" s="877"/>
      <c r="IUX28" s="877"/>
      <c r="IUY28" s="877"/>
      <c r="IUZ28" s="877"/>
      <c r="IVA28" s="877"/>
      <c r="IVB28" s="877"/>
      <c r="IVC28" s="877"/>
      <c r="IVD28" s="877"/>
      <c r="IVE28" s="877"/>
      <c r="IVF28" s="877"/>
      <c r="IVG28" s="877"/>
      <c r="IVH28" s="877"/>
      <c r="IVI28" s="877"/>
      <c r="IVJ28" s="877"/>
      <c r="IVK28" s="877"/>
      <c r="IVL28" s="877"/>
      <c r="IVM28" s="877"/>
      <c r="IVN28" s="877"/>
      <c r="IVO28" s="877"/>
      <c r="IVP28" s="877"/>
      <c r="IVQ28" s="877"/>
      <c r="IVR28" s="877"/>
      <c r="IVS28" s="877"/>
      <c r="IVT28" s="877"/>
      <c r="IVU28" s="877"/>
      <c r="IVV28" s="877"/>
      <c r="IVW28" s="877"/>
      <c r="IVX28" s="877"/>
      <c r="IVY28" s="877"/>
      <c r="IVZ28" s="877"/>
      <c r="IWA28" s="877"/>
      <c r="IWB28" s="877"/>
      <c r="IWC28" s="877"/>
      <c r="IWD28" s="877"/>
      <c r="IWE28" s="877"/>
      <c r="IWF28" s="877"/>
      <c r="IWG28" s="877"/>
      <c r="IWH28" s="877"/>
      <c r="IWI28" s="877"/>
      <c r="IWJ28" s="877"/>
      <c r="IWK28" s="877"/>
      <c r="IWL28" s="877"/>
      <c r="IWM28" s="877"/>
      <c r="IWN28" s="877"/>
      <c r="IWO28" s="877"/>
      <c r="IWP28" s="877"/>
      <c r="IWQ28" s="877"/>
      <c r="IWR28" s="877"/>
      <c r="IWS28" s="877"/>
      <c r="IWT28" s="877"/>
      <c r="IWU28" s="877"/>
      <c r="IWV28" s="877"/>
      <c r="IWW28" s="877"/>
      <c r="IWX28" s="877"/>
      <c r="IWY28" s="877"/>
      <c r="IWZ28" s="877"/>
      <c r="IXA28" s="877"/>
      <c r="IXB28" s="877"/>
      <c r="IXC28" s="877"/>
      <c r="IXD28" s="877"/>
      <c r="IXE28" s="877"/>
      <c r="IXF28" s="877"/>
      <c r="IXG28" s="877"/>
      <c r="IXH28" s="877"/>
      <c r="IXI28" s="877"/>
      <c r="IXJ28" s="877"/>
      <c r="IXK28" s="877"/>
      <c r="IXL28" s="877"/>
      <c r="IXM28" s="877"/>
      <c r="IXN28" s="877"/>
      <c r="IXO28" s="877"/>
      <c r="IXP28" s="877"/>
      <c r="IXQ28" s="877"/>
      <c r="IXR28" s="877"/>
      <c r="IXS28" s="877"/>
      <c r="IXT28" s="877"/>
      <c r="IXU28" s="877"/>
      <c r="IXV28" s="877"/>
      <c r="IXW28" s="877"/>
      <c r="IXX28" s="877"/>
      <c r="IXY28" s="877"/>
      <c r="IXZ28" s="877"/>
      <c r="IYA28" s="877"/>
      <c r="IYB28" s="877"/>
      <c r="IYC28" s="877"/>
      <c r="IYD28" s="877"/>
      <c r="IYE28" s="877"/>
      <c r="IYF28" s="877"/>
      <c r="IYG28" s="877"/>
      <c r="IYH28" s="877"/>
      <c r="IYI28" s="877"/>
      <c r="IYJ28" s="877"/>
      <c r="IYK28" s="877"/>
      <c r="IYL28" s="877"/>
      <c r="IYM28" s="877"/>
      <c r="IYN28" s="877"/>
      <c r="IYO28" s="877"/>
      <c r="IYP28" s="877"/>
      <c r="IYQ28" s="877"/>
      <c r="IYR28" s="877"/>
      <c r="IYS28" s="877"/>
      <c r="IYT28" s="877"/>
      <c r="IYU28" s="877"/>
      <c r="IYV28" s="877"/>
      <c r="IYW28" s="877"/>
      <c r="IYX28" s="877"/>
      <c r="IYY28" s="877"/>
      <c r="IYZ28" s="877"/>
      <c r="IZA28" s="877"/>
      <c r="IZB28" s="877"/>
      <c r="IZC28" s="877"/>
      <c r="IZD28" s="877"/>
      <c r="IZE28" s="877"/>
      <c r="IZF28" s="877"/>
      <c r="IZG28" s="877"/>
      <c r="IZH28" s="877"/>
      <c r="IZI28" s="877"/>
      <c r="IZJ28" s="877"/>
      <c r="IZK28" s="877"/>
      <c r="IZL28" s="877"/>
      <c r="IZM28" s="877"/>
      <c r="IZN28" s="877"/>
      <c r="IZO28" s="877"/>
      <c r="IZP28" s="877"/>
      <c r="IZQ28" s="877"/>
      <c r="IZR28" s="877"/>
      <c r="IZS28" s="877"/>
      <c r="IZT28" s="877"/>
      <c r="IZU28" s="877"/>
      <c r="IZV28" s="877"/>
      <c r="IZW28" s="877"/>
      <c r="IZX28" s="877"/>
      <c r="IZY28" s="877"/>
      <c r="IZZ28" s="877"/>
      <c r="JAA28" s="877"/>
      <c r="JAB28" s="877"/>
      <c r="JAC28" s="877"/>
      <c r="JAD28" s="877"/>
      <c r="JAE28" s="877"/>
      <c r="JAF28" s="877"/>
      <c r="JAG28" s="877"/>
      <c r="JAH28" s="877"/>
      <c r="JAI28" s="877"/>
      <c r="JAJ28" s="877"/>
      <c r="JAK28" s="877"/>
      <c r="JAL28" s="877"/>
      <c r="JAM28" s="877"/>
      <c r="JAN28" s="877"/>
      <c r="JAO28" s="877"/>
      <c r="JAP28" s="877"/>
      <c r="JAQ28" s="877"/>
      <c r="JAR28" s="877"/>
      <c r="JAS28" s="877"/>
      <c r="JAT28" s="877"/>
      <c r="JAU28" s="877"/>
      <c r="JAV28" s="877"/>
      <c r="JAW28" s="877"/>
      <c r="JAX28" s="877"/>
      <c r="JAY28" s="877"/>
      <c r="JAZ28" s="877"/>
      <c r="JBA28" s="877"/>
      <c r="JBB28" s="877"/>
      <c r="JBC28" s="877"/>
      <c r="JBD28" s="877"/>
      <c r="JBE28" s="877"/>
      <c r="JBF28" s="877"/>
      <c r="JBG28" s="877"/>
      <c r="JBH28" s="877"/>
      <c r="JBI28" s="877"/>
      <c r="JBJ28" s="877"/>
      <c r="JBK28" s="877"/>
      <c r="JBL28" s="877"/>
      <c r="JBM28" s="877"/>
      <c r="JBN28" s="877"/>
      <c r="JBO28" s="877"/>
      <c r="JBP28" s="877"/>
      <c r="JBQ28" s="877"/>
      <c r="JBR28" s="877"/>
      <c r="JBS28" s="877"/>
      <c r="JBT28" s="877"/>
      <c r="JBU28" s="877"/>
      <c r="JBV28" s="877"/>
      <c r="JBW28" s="877"/>
      <c r="JBX28" s="877"/>
      <c r="JBY28" s="877"/>
      <c r="JBZ28" s="877"/>
      <c r="JCA28" s="877"/>
      <c r="JCB28" s="877"/>
      <c r="JCC28" s="877"/>
      <c r="JCD28" s="877"/>
      <c r="JCE28" s="877"/>
      <c r="JCF28" s="877"/>
      <c r="JCG28" s="877"/>
      <c r="JCH28" s="877"/>
      <c r="JCI28" s="877"/>
      <c r="JCJ28" s="877"/>
      <c r="JCK28" s="877"/>
      <c r="JCL28" s="877"/>
      <c r="JCM28" s="877"/>
      <c r="JCN28" s="877"/>
      <c r="JCO28" s="877"/>
      <c r="JCP28" s="877"/>
      <c r="JCQ28" s="877"/>
      <c r="JCR28" s="877"/>
      <c r="JCS28" s="877"/>
      <c r="JCT28" s="877"/>
      <c r="JCU28" s="877"/>
      <c r="JCV28" s="877"/>
      <c r="JCW28" s="877"/>
      <c r="JCX28" s="877"/>
      <c r="JCY28" s="877"/>
      <c r="JCZ28" s="877"/>
      <c r="JDA28" s="877"/>
      <c r="JDB28" s="877"/>
      <c r="JDC28" s="877"/>
      <c r="JDD28" s="877"/>
      <c r="JDE28" s="877"/>
      <c r="JDF28" s="877"/>
      <c r="JDG28" s="877"/>
      <c r="JDH28" s="877"/>
      <c r="JDI28" s="877"/>
      <c r="JDJ28" s="877"/>
      <c r="JDK28" s="877"/>
      <c r="JDL28" s="877"/>
      <c r="JDM28" s="877"/>
      <c r="JDN28" s="877"/>
      <c r="JDO28" s="877"/>
      <c r="JDP28" s="877"/>
      <c r="JDQ28" s="877"/>
      <c r="JDR28" s="877"/>
      <c r="JDS28" s="877"/>
      <c r="JDT28" s="877"/>
      <c r="JDU28" s="877"/>
      <c r="JDV28" s="877"/>
      <c r="JDW28" s="877"/>
      <c r="JDX28" s="877"/>
      <c r="JDY28" s="877"/>
      <c r="JDZ28" s="877"/>
      <c r="JEA28" s="877"/>
      <c r="JEB28" s="877"/>
      <c r="JEC28" s="877"/>
      <c r="JED28" s="877"/>
      <c r="JEE28" s="877"/>
      <c r="JEF28" s="877"/>
      <c r="JEG28" s="877"/>
      <c r="JEH28" s="877"/>
      <c r="JEI28" s="877"/>
      <c r="JEJ28" s="877"/>
      <c r="JEK28" s="877"/>
      <c r="JEL28" s="877"/>
      <c r="JEM28" s="877"/>
      <c r="JEN28" s="877"/>
      <c r="JEO28" s="877"/>
      <c r="JEP28" s="877"/>
      <c r="JEQ28" s="877"/>
      <c r="JER28" s="877"/>
      <c r="JES28" s="877"/>
      <c r="JET28" s="877"/>
      <c r="JEU28" s="877"/>
      <c r="JEV28" s="877"/>
      <c r="JEW28" s="877"/>
      <c r="JEX28" s="877"/>
      <c r="JEY28" s="877"/>
      <c r="JEZ28" s="877"/>
      <c r="JFA28" s="877"/>
      <c r="JFB28" s="877"/>
      <c r="JFC28" s="877"/>
      <c r="JFD28" s="877"/>
      <c r="JFE28" s="877"/>
      <c r="JFF28" s="877"/>
      <c r="JFG28" s="877"/>
      <c r="JFH28" s="877"/>
      <c r="JFI28" s="877"/>
      <c r="JFJ28" s="877"/>
      <c r="JFK28" s="877"/>
      <c r="JFL28" s="877"/>
      <c r="JFM28" s="877"/>
      <c r="JFN28" s="877"/>
      <c r="JFO28" s="877"/>
      <c r="JFP28" s="877"/>
      <c r="JFQ28" s="877"/>
      <c r="JFR28" s="877"/>
      <c r="JFS28" s="877"/>
      <c r="JFT28" s="877"/>
      <c r="JFU28" s="877"/>
      <c r="JFV28" s="877"/>
      <c r="JFW28" s="877"/>
      <c r="JFX28" s="877"/>
      <c r="JFY28" s="877"/>
      <c r="JFZ28" s="877"/>
      <c r="JGA28" s="877"/>
      <c r="JGB28" s="877"/>
      <c r="JGC28" s="877"/>
      <c r="JGD28" s="877"/>
      <c r="JGE28" s="877"/>
      <c r="JGF28" s="877"/>
      <c r="JGG28" s="877"/>
      <c r="JGH28" s="877"/>
      <c r="JGI28" s="877"/>
      <c r="JGJ28" s="877"/>
      <c r="JGK28" s="877"/>
      <c r="JGL28" s="877"/>
      <c r="JGM28" s="877"/>
      <c r="JGN28" s="877"/>
      <c r="JGO28" s="877"/>
      <c r="JGP28" s="877"/>
      <c r="JGQ28" s="877"/>
      <c r="JGR28" s="877"/>
      <c r="JGS28" s="877"/>
      <c r="JGT28" s="877"/>
      <c r="JGU28" s="877"/>
      <c r="JGV28" s="877"/>
      <c r="JGW28" s="877"/>
      <c r="JGX28" s="877"/>
      <c r="JGY28" s="877"/>
      <c r="JGZ28" s="877"/>
      <c r="JHA28" s="877"/>
      <c r="JHB28" s="877"/>
      <c r="JHC28" s="877"/>
      <c r="JHD28" s="877"/>
      <c r="JHE28" s="877"/>
      <c r="JHF28" s="877"/>
      <c r="JHG28" s="877"/>
      <c r="JHH28" s="877"/>
      <c r="JHI28" s="877"/>
      <c r="JHJ28" s="877"/>
      <c r="JHK28" s="877"/>
      <c r="JHL28" s="877"/>
      <c r="JHM28" s="877"/>
      <c r="JHN28" s="877"/>
      <c r="JHO28" s="877"/>
      <c r="JHP28" s="877"/>
      <c r="JHQ28" s="877"/>
      <c r="JHR28" s="877"/>
      <c r="JHS28" s="877"/>
      <c r="JHT28" s="877"/>
      <c r="JHU28" s="877"/>
      <c r="JHV28" s="877"/>
      <c r="JHW28" s="877"/>
      <c r="JHX28" s="877"/>
      <c r="JHY28" s="877"/>
      <c r="JHZ28" s="877"/>
      <c r="JIA28" s="877"/>
      <c r="JIB28" s="877"/>
      <c r="JIC28" s="877"/>
      <c r="JID28" s="877"/>
      <c r="JIE28" s="877"/>
      <c r="JIF28" s="877"/>
      <c r="JIG28" s="877"/>
      <c r="JIH28" s="877"/>
      <c r="JII28" s="877"/>
      <c r="JIJ28" s="877"/>
      <c r="JIK28" s="877"/>
      <c r="JIL28" s="877"/>
      <c r="JIM28" s="877"/>
      <c r="JIN28" s="877"/>
      <c r="JIO28" s="877"/>
      <c r="JIP28" s="877"/>
      <c r="JIQ28" s="877"/>
      <c r="JIR28" s="877"/>
      <c r="JIS28" s="877"/>
      <c r="JIT28" s="877"/>
      <c r="JIU28" s="877"/>
      <c r="JIV28" s="877"/>
      <c r="JIW28" s="877"/>
      <c r="JIX28" s="877"/>
      <c r="JIY28" s="877"/>
      <c r="JIZ28" s="877"/>
      <c r="JJA28" s="877"/>
      <c r="JJB28" s="877"/>
      <c r="JJC28" s="877"/>
      <c r="JJD28" s="877"/>
      <c r="JJE28" s="877"/>
      <c r="JJF28" s="877"/>
      <c r="JJG28" s="877"/>
      <c r="JJH28" s="877"/>
      <c r="JJI28" s="877"/>
      <c r="JJJ28" s="877"/>
      <c r="JJK28" s="877"/>
      <c r="JJL28" s="877"/>
      <c r="JJM28" s="877"/>
      <c r="JJN28" s="877"/>
      <c r="JJO28" s="877"/>
      <c r="JJP28" s="877"/>
      <c r="JJQ28" s="877"/>
      <c r="JJR28" s="877"/>
      <c r="JJS28" s="877"/>
      <c r="JJT28" s="877"/>
      <c r="JJU28" s="877"/>
      <c r="JJV28" s="877"/>
      <c r="JJW28" s="877"/>
      <c r="JJX28" s="877"/>
      <c r="JJY28" s="877"/>
      <c r="JJZ28" s="877"/>
      <c r="JKA28" s="877"/>
      <c r="JKB28" s="877"/>
      <c r="JKC28" s="877"/>
      <c r="JKD28" s="877"/>
      <c r="JKE28" s="877"/>
      <c r="JKF28" s="877"/>
      <c r="JKG28" s="877"/>
      <c r="JKH28" s="877"/>
      <c r="JKI28" s="877"/>
      <c r="JKJ28" s="877"/>
      <c r="JKK28" s="877"/>
      <c r="JKL28" s="877"/>
      <c r="JKM28" s="877"/>
      <c r="JKN28" s="877"/>
      <c r="JKO28" s="877"/>
      <c r="JKP28" s="877"/>
      <c r="JKQ28" s="877"/>
      <c r="JKR28" s="877"/>
      <c r="JKS28" s="877"/>
      <c r="JKT28" s="877"/>
      <c r="JKU28" s="877"/>
      <c r="JKV28" s="877"/>
      <c r="JKW28" s="877"/>
      <c r="JKX28" s="877"/>
      <c r="JKY28" s="877"/>
      <c r="JKZ28" s="877"/>
      <c r="JLA28" s="877"/>
      <c r="JLB28" s="877"/>
      <c r="JLC28" s="877"/>
      <c r="JLD28" s="877"/>
      <c r="JLE28" s="877"/>
      <c r="JLF28" s="877"/>
      <c r="JLG28" s="877"/>
      <c r="JLH28" s="877"/>
      <c r="JLI28" s="877"/>
      <c r="JLJ28" s="877"/>
      <c r="JLK28" s="877"/>
      <c r="JLL28" s="877"/>
      <c r="JLM28" s="877"/>
      <c r="JLN28" s="877"/>
      <c r="JLO28" s="877"/>
      <c r="JLP28" s="877"/>
      <c r="JLQ28" s="877"/>
      <c r="JLR28" s="877"/>
      <c r="JLS28" s="877"/>
      <c r="JLT28" s="877"/>
      <c r="JLU28" s="877"/>
      <c r="JLV28" s="877"/>
      <c r="JLW28" s="877"/>
      <c r="JLX28" s="877"/>
      <c r="JLY28" s="877"/>
      <c r="JLZ28" s="877"/>
      <c r="JMA28" s="877"/>
      <c r="JMB28" s="877"/>
      <c r="JMC28" s="877"/>
      <c r="JMD28" s="877"/>
      <c r="JME28" s="877"/>
      <c r="JMF28" s="877"/>
      <c r="JMG28" s="877"/>
      <c r="JMH28" s="877"/>
      <c r="JMI28" s="877"/>
      <c r="JMJ28" s="877"/>
      <c r="JMK28" s="877"/>
      <c r="JML28" s="877"/>
      <c r="JMM28" s="877"/>
      <c r="JMN28" s="877"/>
      <c r="JMO28" s="877"/>
      <c r="JMP28" s="877"/>
      <c r="JMQ28" s="877"/>
      <c r="JMR28" s="877"/>
      <c r="JMS28" s="877"/>
      <c r="JMT28" s="877"/>
      <c r="JMU28" s="877"/>
      <c r="JMV28" s="877"/>
      <c r="JMW28" s="877"/>
      <c r="JMX28" s="877"/>
      <c r="JMY28" s="877"/>
      <c r="JMZ28" s="877"/>
      <c r="JNA28" s="877"/>
      <c r="JNB28" s="877"/>
      <c r="JNC28" s="877"/>
      <c r="JND28" s="877"/>
      <c r="JNE28" s="877"/>
      <c r="JNF28" s="877"/>
      <c r="JNG28" s="877"/>
      <c r="JNH28" s="877"/>
      <c r="JNI28" s="877"/>
      <c r="JNJ28" s="877"/>
      <c r="JNK28" s="877"/>
      <c r="JNL28" s="877"/>
      <c r="JNM28" s="877"/>
      <c r="JNN28" s="877"/>
      <c r="JNO28" s="877"/>
      <c r="JNP28" s="877"/>
      <c r="JNQ28" s="877"/>
      <c r="JNR28" s="877"/>
      <c r="JNS28" s="877"/>
      <c r="JNT28" s="877"/>
      <c r="JNU28" s="877"/>
      <c r="JNV28" s="877"/>
      <c r="JNW28" s="877"/>
      <c r="JNX28" s="877"/>
      <c r="JNY28" s="877"/>
      <c r="JNZ28" s="877"/>
      <c r="JOA28" s="877"/>
      <c r="JOB28" s="877"/>
      <c r="JOC28" s="877"/>
      <c r="JOD28" s="877"/>
      <c r="JOE28" s="877"/>
      <c r="JOF28" s="877"/>
      <c r="JOG28" s="877"/>
      <c r="JOH28" s="877"/>
      <c r="JOI28" s="877"/>
      <c r="JOJ28" s="877"/>
      <c r="JOK28" s="877"/>
      <c r="JOL28" s="877"/>
      <c r="JOM28" s="877"/>
      <c r="JON28" s="877"/>
      <c r="JOO28" s="877"/>
      <c r="JOP28" s="877"/>
      <c r="JOQ28" s="877"/>
      <c r="JOR28" s="877"/>
      <c r="JOS28" s="877"/>
      <c r="JOT28" s="877"/>
      <c r="JOU28" s="877"/>
      <c r="JOV28" s="877"/>
      <c r="JOW28" s="877"/>
      <c r="JOX28" s="877"/>
      <c r="JOY28" s="877"/>
      <c r="JOZ28" s="877"/>
      <c r="JPA28" s="877"/>
      <c r="JPB28" s="877"/>
      <c r="JPC28" s="877"/>
      <c r="JPD28" s="877"/>
      <c r="JPE28" s="877"/>
      <c r="JPF28" s="877"/>
      <c r="JPG28" s="877"/>
      <c r="JPH28" s="877"/>
      <c r="JPI28" s="877"/>
      <c r="JPJ28" s="877"/>
      <c r="JPK28" s="877"/>
      <c r="JPL28" s="877"/>
      <c r="JPM28" s="877"/>
      <c r="JPN28" s="877"/>
      <c r="JPO28" s="877"/>
      <c r="JPP28" s="877"/>
      <c r="JPQ28" s="877"/>
      <c r="JPR28" s="877"/>
      <c r="JPS28" s="877"/>
      <c r="JPT28" s="877"/>
      <c r="JPU28" s="877"/>
      <c r="JPV28" s="877"/>
      <c r="JPW28" s="877"/>
      <c r="JPX28" s="877"/>
      <c r="JPY28" s="877"/>
      <c r="JPZ28" s="877"/>
      <c r="JQA28" s="877"/>
      <c r="JQB28" s="877"/>
      <c r="JQC28" s="877"/>
      <c r="JQD28" s="877"/>
      <c r="JQE28" s="877"/>
      <c r="JQF28" s="877"/>
      <c r="JQG28" s="877"/>
      <c r="JQH28" s="877"/>
      <c r="JQI28" s="877"/>
      <c r="JQJ28" s="877"/>
      <c r="JQK28" s="877"/>
      <c r="JQL28" s="877"/>
      <c r="JQM28" s="877"/>
      <c r="JQN28" s="877"/>
      <c r="JQO28" s="877"/>
      <c r="JQP28" s="877"/>
      <c r="JQQ28" s="877"/>
      <c r="JQR28" s="877"/>
      <c r="JQS28" s="877"/>
      <c r="JQT28" s="877"/>
      <c r="JQU28" s="877"/>
      <c r="JQV28" s="877"/>
      <c r="JQW28" s="877"/>
      <c r="JQX28" s="877"/>
      <c r="JQY28" s="877"/>
      <c r="JQZ28" s="877"/>
      <c r="JRA28" s="877"/>
      <c r="JRB28" s="877"/>
      <c r="JRC28" s="877"/>
      <c r="JRD28" s="877"/>
      <c r="JRE28" s="877"/>
      <c r="JRF28" s="877"/>
      <c r="JRG28" s="877"/>
      <c r="JRH28" s="877"/>
      <c r="JRI28" s="877"/>
      <c r="JRJ28" s="877"/>
      <c r="JRK28" s="877"/>
      <c r="JRL28" s="877"/>
      <c r="JRM28" s="877"/>
      <c r="JRN28" s="877"/>
      <c r="JRO28" s="877"/>
      <c r="JRP28" s="877"/>
      <c r="JRQ28" s="877"/>
      <c r="JRR28" s="877"/>
      <c r="JRS28" s="877"/>
      <c r="JRT28" s="877"/>
      <c r="JRU28" s="877"/>
      <c r="JRV28" s="877"/>
      <c r="JRW28" s="877"/>
      <c r="JRX28" s="877"/>
      <c r="JRY28" s="877"/>
      <c r="JRZ28" s="877"/>
      <c r="JSA28" s="877"/>
      <c r="JSB28" s="877"/>
      <c r="JSC28" s="877"/>
      <c r="JSD28" s="877"/>
      <c r="JSE28" s="877"/>
      <c r="JSF28" s="877"/>
      <c r="JSG28" s="877"/>
      <c r="JSH28" s="877"/>
      <c r="JSI28" s="877"/>
      <c r="JSJ28" s="877"/>
      <c r="JSK28" s="877"/>
      <c r="JSL28" s="877"/>
      <c r="JSM28" s="877"/>
      <c r="JSN28" s="877"/>
      <c r="JSO28" s="877"/>
      <c r="JSP28" s="877"/>
      <c r="JSQ28" s="877"/>
      <c r="JSR28" s="877"/>
      <c r="JSS28" s="877"/>
      <c r="JST28" s="877"/>
      <c r="JSU28" s="877"/>
      <c r="JSV28" s="877"/>
      <c r="JSW28" s="877"/>
      <c r="JSX28" s="877"/>
      <c r="JSY28" s="877"/>
      <c r="JSZ28" s="877"/>
      <c r="JTA28" s="877"/>
      <c r="JTB28" s="877"/>
      <c r="JTC28" s="877"/>
      <c r="JTD28" s="877"/>
      <c r="JTE28" s="877"/>
      <c r="JTF28" s="877"/>
      <c r="JTG28" s="877"/>
      <c r="JTH28" s="877"/>
      <c r="JTI28" s="877"/>
      <c r="JTJ28" s="877"/>
      <c r="JTK28" s="877"/>
      <c r="JTL28" s="877"/>
      <c r="JTM28" s="877"/>
      <c r="JTN28" s="877"/>
      <c r="JTO28" s="877"/>
      <c r="JTP28" s="877"/>
      <c r="JTQ28" s="877"/>
      <c r="JTR28" s="877"/>
      <c r="JTS28" s="877"/>
      <c r="JTT28" s="877"/>
      <c r="JTU28" s="877"/>
      <c r="JTV28" s="877"/>
      <c r="JTW28" s="877"/>
      <c r="JTX28" s="877"/>
      <c r="JTY28" s="877"/>
      <c r="JTZ28" s="877"/>
      <c r="JUA28" s="877"/>
      <c r="JUB28" s="877"/>
      <c r="JUC28" s="877"/>
      <c r="JUD28" s="877"/>
      <c r="JUE28" s="877"/>
      <c r="JUF28" s="877"/>
      <c r="JUG28" s="877"/>
      <c r="JUH28" s="877"/>
      <c r="JUI28" s="877"/>
      <c r="JUJ28" s="877"/>
      <c r="JUK28" s="877"/>
      <c r="JUL28" s="877"/>
      <c r="JUM28" s="877"/>
      <c r="JUN28" s="877"/>
      <c r="JUO28" s="877"/>
      <c r="JUP28" s="877"/>
      <c r="JUQ28" s="877"/>
      <c r="JUR28" s="877"/>
      <c r="JUS28" s="877"/>
      <c r="JUT28" s="877"/>
      <c r="JUU28" s="877"/>
      <c r="JUV28" s="877"/>
      <c r="JUW28" s="877"/>
      <c r="JUX28" s="877"/>
      <c r="JUY28" s="877"/>
      <c r="JUZ28" s="877"/>
      <c r="JVA28" s="877"/>
      <c r="JVB28" s="877"/>
      <c r="JVC28" s="877"/>
      <c r="JVD28" s="877"/>
      <c r="JVE28" s="877"/>
      <c r="JVF28" s="877"/>
      <c r="JVG28" s="877"/>
      <c r="JVH28" s="877"/>
      <c r="JVI28" s="877"/>
      <c r="JVJ28" s="877"/>
      <c r="JVK28" s="877"/>
      <c r="JVL28" s="877"/>
      <c r="JVM28" s="877"/>
      <c r="JVN28" s="877"/>
      <c r="JVO28" s="877"/>
      <c r="JVP28" s="877"/>
      <c r="JVQ28" s="877"/>
      <c r="JVR28" s="877"/>
      <c r="JVS28" s="877"/>
      <c r="JVT28" s="877"/>
      <c r="JVU28" s="877"/>
      <c r="JVV28" s="877"/>
      <c r="JVW28" s="877"/>
      <c r="JVX28" s="877"/>
      <c r="JVY28" s="877"/>
      <c r="JVZ28" s="877"/>
      <c r="JWA28" s="877"/>
      <c r="JWB28" s="877"/>
      <c r="JWC28" s="877"/>
      <c r="JWD28" s="877"/>
      <c r="JWE28" s="877"/>
      <c r="JWF28" s="877"/>
      <c r="JWG28" s="877"/>
      <c r="JWH28" s="877"/>
      <c r="JWI28" s="877"/>
      <c r="JWJ28" s="877"/>
      <c r="JWK28" s="877"/>
      <c r="JWL28" s="877"/>
      <c r="JWM28" s="877"/>
      <c r="JWN28" s="877"/>
      <c r="JWO28" s="877"/>
      <c r="JWP28" s="877"/>
      <c r="JWQ28" s="877"/>
      <c r="JWR28" s="877"/>
      <c r="JWS28" s="877"/>
      <c r="JWT28" s="877"/>
      <c r="JWU28" s="877"/>
      <c r="JWV28" s="877"/>
      <c r="JWW28" s="877"/>
      <c r="JWX28" s="877"/>
      <c r="JWY28" s="877"/>
      <c r="JWZ28" s="877"/>
      <c r="JXA28" s="877"/>
      <c r="JXB28" s="877"/>
      <c r="JXC28" s="877"/>
      <c r="JXD28" s="877"/>
      <c r="JXE28" s="877"/>
      <c r="JXF28" s="877"/>
      <c r="JXG28" s="877"/>
      <c r="JXH28" s="877"/>
      <c r="JXI28" s="877"/>
      <c r="JXJ28" s="877"/>
      <c r="JXK28" s="877"/>
      <c r="JXL28" s="877"/>
      <c r="JXM28" s="877"/>
      <c r="JXN28" s="877"/>
      <c r="JXO28" s="877"/>
      <c r="JXP28" s="877"/>
      <c r="JXQ28" s="877"/>
      <c r="JXR28" s="877"/>
      <c r="JXS28" s="877"/>
      <c r="JXT28" s="877"/>
      <c r="JXU28" s="877"/>
      <c r="JXV28" s="877"/>
      <c r="JXW28" s="877"/>
      <c r="JXX28" s="877"/>
      <c r="JXY28" s="877"/>
      <c r="JXZ28" s="877"/>
      <c r="JYA28" s="877"/>
      <c r="JYB28" s="877"/>
      <c r="JYC28" s="877"/>
      <c r="JYD28" s="877"/>
      <c r="JYE28" s="877"/>
      <c r="JYF28" s="877"/>
      <c r="JYG28" s="877"/>
      <c r="JYH28" s="877"/>
      <c r="JYI28" s="877"/>
      <c r="JYJ28" s="877"/>
      <c r="JYK28" s="877"/>
      <c r="JYL28" s="877"/>
      <c r="JYM28" s="877"/>
      <c r="JYN28" s="877"/>
      <c r="JYO28" s="877"/>
      <c r="JYP28" s="877"/>
      <c r="JYQ28" s="877"/>
      <c r="JYR28" s="877"/>
      <c r="JYS28" s="877"/>
      <c r="JYT28" s="877"/>
      <c r="JYU28" s="877"/>
      <c r="JYV28" s="877"/>
      <c r="JYW28" s="877"/>
      <c r="JYX28" s="877"/>
      <c r="JYY28" s="877"/>
      <c r="JYZ28" s="877"/>
      <c r="JZA28" s="877"/>
      <c r="JZB28" s="877"/>
      <c r="JZC28" s="877"/>
      <c r="JZD28" s="877"/>
      <c r="JZE28" s="877"/>
      <c r="JZF28" s="877"/>
      <c r="JZG28" s="877"/>
      <c r="JZH28" s="877"/>
      <c r="JZI28" s="877"/>
      <c r="JZJ28" s="877"/>
      <c r="JZK28" s="877"/>
      <c r="JZL28" s="877"/>
      <c r="JZM28" s="877"/>
      <c r="JZN28" s="877"/>
      <c r="JZO28" s="877"/>
      <c r="JZP28" s="877"/>
      <c r="JZQ28" s="877"/>
      <c r="JZR28" s="877"/>
      <c r="JZS28" s="877"/>
      <c r="JZT28" s="877"/>
      <c r="JZU28" s="877"/>
      <c r="JZV28" s="877"/>
      <c r="JZW28" s="877"/>
      <c r="JZX28" s="877"/>
      <c r="JZY28" s="877"/>
      <c r="JZZ28" s="877"/>
      <c r="KAA28" s="877"/>
      <c r="KAB28" s="877"/>
      <c r="KAC28" s="877"/>
      <c r="KAD28" s="877"/>
      <c r="KAE28" s="877"/>
      <c r="KAF28" s="877"/>
      <c r="KAG28" s="877"/>
      <c r="KAH28" s="877"/>
      <c r="KAI28" s="877"/>
      <c r="KAJ28" s="877"/>
      <c r="KAK28" s="877"/>
      <c r="KAL28" s="877"/>
      <c r="KAM28" s="877"/>
      <c r="KAN28" s="877"/>
      <c r="KAO28" s="877"/>
      <c r="KAP28" s="877"/>
      <c r="KAQ28" s="877"/>
      <c r="KAR28" s="877"/>
      <c r="KAS28" s="877"/>
      <c r="KAT28" s="877"/>
      <c r="KAU28" s="877"/>
      <c r="KAV28" s="877"/>
      <c r="KAW28" s="877"/>
      <c r="KAX28" s="877"/>
      <c r="KAY28" s="877"/>
      <c r="KAZ28" s="877"/>
      <c r="KBA28" s="877"/>
      <c r="KBB28" s="877"/>
      <c r="KBC28" s="877"/>
      <c r="KBD28" s="877"/>
      <c r="KBE28" s="877"/>
      <c r="KBF28" s="877"/>
      <c r="KBG28" s="877"/>
      <c r="KBH28" s="877"/>
      <c r="KBI28" s="877"/>
      <c r="KBJ28" s="877"/>
      <c r="KBK28" s="877"/>
      <c r="KBL28" s="877"/>
      <c r="KBM28" s="877"/>
      <c r="KBN28" s="877"/>
      <c r="KBO28" s="877"/>
      <c r="KBP28" s="877"/>
      <c r="KBQ28" s="877"/>
      <c r="KBR28" s="877"/>
      <c r="KBS28" s="877"/>
      <c r="KBT28" s="877"/>
      <c r="KBU28" s="877"/>
      <c r="KBV28" s="877"/>
      <c r="KBW28" s="877"/>
      <c r="KBX28" s="877"/>
      <c r="KBY28" s="877"/>
      <c r="KBZ28" s="877"/>
      <c r="KCA28" s="877"/>
      <c r="KCB28" s="877"/>
      <c r="KCC28" s="877"/>
      <c r="KCD28" s="877"/>
      <c r="KCE28" s="877"/>
      <c r="KCF28" s="877"/>
      <c r="KCG28" s="877"/>
      <c r="KCH28" s="877"/>
      <c r="KCI28" s="877"/>
      <c r="KCJ28" s="877"/>
      <c r="KCK28" s="877"/>
      <c r="KCL28" s="877"/>
      <c r="KCM28" s="877"/>
      <c r="KCN28" s="877"/>
      <c r="KCO28" s="877"/>
      <c r="KCP28" s="877"/>
      <c r="KCQ28" s="877"/>
      <c r="KCR28" s="877"/>
      <c r="KCS28" s="877"/>
      <c r="KCT28" s="877"/>
      <c r="KCU28" s="877"/>
      <c r="KCV28" s="877"/>
      <c r="KCW28" s="877"/>
      <c r="KCX28" s="877"/>
      <c r="KCY28" s="877"/>
      <c r="KCZ28" s="877"/>
      <c r="KDA28" s="877"/>
      <c r="KDB28" s="877"/>
      <c r="KDC28" s="877"/>
      <c r="KDD28" s="877"/>
      <c r="KDE28" s="877"/>
      <c r="KDF28" s="877"/>
      <c r="KDG28" s="877"/>
      <c r="KDH28" s="877"/>
      <c r="KDI28" s="877"/>
      <c r="KDJ28" s="877"/>
      <c r="KDK28" s="877"/>
      <c r="KDL28" s="877"/>
      <c r="KDM28" s="877"/>
      <c r="KDN28" s="877"/>
      <c r="KDO28" s="877"/>
      <c r="KDP28" s="877"/>
      <c r="KDQ28" s="877"/>
      <c r="KDR28" s="877"/>
      <c r="KDS28" s="877"/>
      <c r="KDT28" s="877"/>
      <c r="KDU28" s="877"/>
      <c r="KDV28" s="877"/>
      <c r="KDW28" s="877"/>
      <c r="KDX28" s="877"/>
      <c r="KDY28" s="877"/>
      <c r="KDZ28" s="877"/>
      <c r="KEA28" s="877"/>
      <c r="KEB28" s="877"/>
      <c r="KEC28" s="877"/>
      <c r="KED28" s="877"/>
      <c r="KEE28" s="877"/>
      <c r="KEF28" s="877"/>
      <c r="KEG28" s="877"/>
      <c r="KEH28" s="877"/>
      <c r="KEI28" s="877"/>
      <c r="KEJ28" s="877"/>
      <c r="KEK28" s="877"/>
      <c r="KEL28" s="877"/>
      <c r="KEM28" s="877"/>
      <c r="KEN28" s="877"/>
      <c r="KEO28" s="877"/>
      <c r="KEP28" s="877"/>
      <c r="KEQ28" s="877"/>
      <c r="KER28" s="877"/>
      <c r="KES28" s="877"/>
      <c r="KET28" s="877"/>
      <c r="KEU28" s="877"/>
      <c r="KEV28" s="877"/>
      <c r="KEW28" s="877"/>
      <c r="KEX28" s="877"/>
      <c r="KEY28" s="877"/>
      <c r="KEZ28" s="877"/>
      <c r="KFA28" s="877"/>
      <c r="KFB28" s="877"/>
      <c r="KFC28" s="877"/>
      <c r="KFD28" s="877"/>
      <c r="KFE28" s="877"/>
      <c r="KFF28" s="877"/>
      <c r="KFG28" s="877"/>
      <c r="KFH28" s="877"/>
      <c r="KFI28" s="877"/>
      <c r="KFJ28" s="877"/>
      <c r="KFK28" s="877"/>
      <c r="KFL28" s="877"/>
      <c r="KFM28" s="877"/>
      <c r="KFN28" s="877"/>
      <c r="KFO28" s="877"/>
      <c r="KFP28" s="877"/>
      <c r="KFQ28" s="877"/>
      <c r="KFR28" s="877"/>
      <c r="KFS28" s="877"/>
      <c r="KFT28" s="877"/>
      <c r="KFU28" s="877"/>
      <c r="KFV28" s="877"/>
      <c r="KFW28" s="877"/>
      <c r="KFX28" s="877"/>
      <c r="KFY28" s="877"/>
      <c r="KFZ28" s="877"/>
      <c r="KGA28" s="877"/>
      <c r="KGB28" s="877"/>
      <c r="KGC28" s="877"/>
      <c r="KGD28" s="877"/>
      <c r="KGE28" s="877"/>
      <c r="KGF28" s="877"/>
      <c r="KGG28" s="877"/>
      <c r="KGH28" s="877"/>
      <c r="KGI28" s="877"/>
      <c r="KGJ28" s="877"/>
      <c r="KGK28" s="877"/>
      <c r="KGL28" s="877"/>
      <c r="KGM28" s="877"/>
      <c r="KGN28" s="877"/>
      <c r="KGO28" s="877"/>
      <c r="KGP28" s="877"/>
      <c r="KGQ28" s="877"/>
      <c r="KGR28" s="877"/>
      <c r="KGS28" s="877"/>
      <c r="KGT28" s="877"/>
      <c r="KGU28" s="877"/>
      <c r="KGV28" s="877"/>
      <c r="KGW28" s="877"/>
      <c r="KGX28" s="877"/>
      <c r="KGY28" s="877"/>
      <c r="KGZ28" s="877"/>
      <c r="KHA28" s="877"/>
      <c r="KHB28" s="877"/>
      <c r="KHC28" s="877"/>
      <c r="KHD28" s="877"/>
      <c r="KHE28" s="877"/>
      <c r="KHF28" s="877"/>
      <c r="KHG28" s="877"/>
      <c r="KHH28" s="877"/>
      <c r="KHI28" s="877"/>
      <c r="KHJ28" s="877"/>
      <c r="KHK28" s="877"/>
      <c r="KHL28" s="877"/>
      <c r="KHM28" s="877"/>
      <c r="KHN28" s="877"/>
      <c r="KHO28" s="877"/>
      <c r="KHP28" s="877"/>
      <c r="KHQ28" s="877"/>
      <c r="KHR28" s="877"/>
      <c r="KHS28" s="877"/>
      <c r="KHT28" s="877"/>
      <c r="KHU28" s="877"/>
      <c r="KHV28" s="877"/>
      <c r="KHW28" s="877"/>
      <c r="KHX28" s="877"/>
      <c r="KHY28" s="877"/>
      <c r="KHZ28" s="877"/>
      <c r="KIA28" s="877"/>
      <c r="KIB28" s="877"/>
      <c r="KIC28" s="877"/>
      <c r="KID28" s="877"/>
      <c r="KIE28" s="877"/>
      <c r="KIF28" s="877"/>
      <c r="KIG28" s="877"/>
      <c r="KIH28" s="877"/>
      <c r="KII28" s="877"/>
      <c r="KIJ28" s="877"/>
      <c r="KIK28" s="877"/>
      <c r="KIL28" s="877"/>
      <c r="KIM28" s="877"/>
      <c r="KIN28" s="877"/>
      <c r="KIO28" s="877"/>
      <c r="KIP28" s="877"/>
      <c r="KIQ28" s="877"/>
      <c r="KIR28" s="877"/>
      <c r="KIS28" s="877"/>
      <c r="KIT28" s="877"/>
      <c r="KIU28" s="877"/>
      <c r="KIV28" s="877"/>
      <c r="KIW28" s="877"/>
      <c r="KIX28" s="877"/>
      <c r="KIY28" s="877"/>
      <c r="KIZ28" s="877"/>
      <c r="KJA28" s="877"/>
      <c r="KJB28" s="877"/>
      <c r="KJC28" s="877"/>
      <c r="KJD28" s="877"/>
      <c r="KJE28" s="877"/>
      <c r="KJF28" s="877"/>
      <c r="KJG28" s="877"/>
      <c r="KJH28" s="877"/>
      <c r="KJI28" s="877"/>
      <c r="KJJ28" s="877"/>
      <c r="KJK28" s="877"/>
      <c r="KJL28" s="877"/>
      <c r="KJM28" s="877"/>
      <c r="KJN28" s="877"/>
      <c r="KJO28" s="877"/>
      <c r="KJP28" s="877"/>
      <c r="KJQ28" s="877"/>
      <c r="KJR28" s="877"/>
      <c r="KJS28" s="877"/>
      <c r="KJT28" s="877"/>
      <c r="KJU28" s="877"/>
      <c r="KJV28" s="877"/>
      <c r="KJW28" s="877"/>
      <c r="KJX28" s="877"/>
      <c r="KJY28" s="877"/>
      <c r="KJZ28" s="877"/>
      <c r="KKA28" s="877"/>
      <c r="KKB28" s="877"/>
      <c r="KKC28" s="877"/>
      <c r="KKD28" s="877"/>
      <c r="KKE28" s="877"/>
      <c r="KKF28" s="877"/>
      <c r="KKG28" s="877"/>
      <c r="KKH28" s="877"/>
      <c r="KKI28" s="877"/>
      <c r="KKJ28" s="877"/>
      <c r="KKK28" s="877"/>
      <c r="KKL28" s="877"/>
      <c r="KKM28" s="877"/>
      <c r="KKN28" s="877"/>
      <c r="KKO28" s="877"/>
      <c r="KKP28" s="877"/>
      <c r="KKQ28" s="877"/>
      <c r="KKR28" s="877"/>
      <c r="KKS28" s="877"/>
      <c r="KKT28" s="877"/>
      <c r="KKU28" s="877"/>
      <c r="KKV28" s="877"/>
      <c r="KKW28" s="877"/>
      <c r="KKX28" s="877"/>
      <c r="KKY28" s="877"/>
      <c r="KKZ28" s="877"/>
      <c r="KLA28" s="877"/>
      <c r="KLB28" s="877"/>
      <c r="KLC28" s="877"/>
      <c r="KLD28" s="877"/>
      <c r="KLE28" s="877"/>
      <c r="KLF28" s="877"/>
      <c r="KLG28" s="877"/>
      <c r="KLH28" s="877"/>
      <c r="KLI28" s="877"/>
      <c r="KLJ28" s="877"/>
      <c r="KLK28" s="877"/>
      <c r="KLL28" s="877"/>
      <c r="KLM28" s="877"/>
      <c r="KLN28" s="877"/>
      <c r="KLO28" s="877"/>
      <c r="KLP28" s="877"/>
      <c r="KLQ28" s="877"/>
      <c r="KLR28" s="877"/>
      <c r="KLS28" s="877"/>
      <c r="KLT28" s="877"/>
      <c r="KLU28" s="877"/>
      <c r="KLV28" s="877"/>
      <c r="KLW28" s="877"/>
      <c r="KLX28" s="877"/>
      <c r="KLY28" s="877"/>
      <c r="KLZ28" s="877"/>
      <c r="KMA28" s="877"/>
      <c r="KMB28" s="877"/>
      <c r="KMC28" s="877"/>
      <c r="KMD28" s="877"/>
      <c r="KME28" s="877"/>
      <c r="KMF28" s="877"/>
      <c r="KMG28" s="877"/>
      <c r="KMH28" s="877"/>
      <c r="KMI28" s="877"/>
      <c r="KMJ28" s="877"/>
      <c r="KMK28" s="877"/>
      <c r="KML28" s="877"/>
      <c r="KMM28" s="877"/>
      <c r="KMN28" s="877"/>
      <c r="KMO28" s="877"/>
      <c r="KMP28" s="877"/>
      <c r="KMQ28" s="877"/>
      <c r="KMR28" s="877"/>
      <c r="KMS28" s="877"/>
      <c r="KMT28" s="877"/>
      <c r="KMU28" s="877"/>
      <c r="KMV28" s="877"/>
      <c r="KMW28" s="877"/>
      <c r="KMX28" s="877"/>
      <c r="KMY28" s="877"/>
      <c r="KMZ28" s="877"/>
      <c r="KNA28" s="877"/>
      <c r="KNB28" s="877"/>
      <c r="KNC28" s="877"/>
      <c r="KND28" s="877"/>
      <c r="KNE28" s="877"/>
      <c r="KNF28" s="877"/>
      <c r="KNG28" s="877"/>
      <c r="KNH28" s="877"/>
      <c r="KNI28" s="877"/>
      <c r="KNJ28" s="877"/>
      <c r="KNK28" s="877"/>
      <c r="KNL28" s="877"/>
      <c r="KNM28" s="877"/>
      <c r="KNN28" s="877"/>
      <c r="KNO28" s="877"/>
      <c r="KNP28" s="877"/>
      <c r="KNQ28" s="877"/>
      <c r="KNR28" s="877"/>
      <c r="KNS28" s="877"/>
      <c r="KNT28" s="877"/>
      <c r="KNU28" s="877"/>
      <c r="KNV28" s="877"/>
      <c r="KNW28" s="877"/>
      <c r="KNX28" s="877"/>
      <c r="KNY28" s="877"/>
      <c r="KNZ28" s="877"/>
      <c r="KOA28" s="877"/>
      <c r="KOB28" s="877"/>
      <c r="KOC28" s="877"/>
      <c r="KOD28" s="877"/>
      <c r="KOE28" s="877"/>
      <c r="KOF28" s="877"/>
      <c r="KOG28" s="877"/>
      <c r="KOH28" s="877"/>
      <c r="KOI28" s="877"/>
      <c r="KOJ28" s="877"/>
      <c r="KOK28" s="877"/>
      <c r="KOL28" s="877"/>
      <c r="KOM28" s="877"/>
      <c r="KON28" s="877"/>
      <c r="KOO28" s="877"/>
      <c r="KOP28" s="877"/>
      <c r="KOQ28" s="877"/>
      <c r="KOR28" s="877"/>
      <c r="KOS28" s="877"/>
      <c r="KOT28" s="877"/>
      <c r="KOU28" s="877"/>
      <c r="KOV28" s="877"/>
      <c r="KOW28" s="877"/>
      <c r="KOX28" s="877"/>
      <c r="KOY28" s="877"/>
      <c r="KOZ28" s="877"/>
      <c r="KPA28" s="877"/>
      <c r="KPB28" s="877"/>
      <c r="KPC28" s="877"/>
      <c r="KPD28" s="877"/>
      <c r="KPE28" s="877"/>
      <c r="KPF28" s="877"/>
      <c r="KPG28" s="877"/>
      <c r="KPH28" s="877"/>
      <c r="KPI28" s="877"/>
      <c r="KPJ28" s="877"/>
      <c r="KPK28" s="877"/>
      <c r="KPL28" s="877"/>
      <c r="KPM28" s="877"/>
      <c r="KPN28" s="877"/>
      <c r="KPO28" s="877"/>
      <c r="KPP28" s="877"/>
      <c r="KPQ28" s="877"/>
      <c r="KPR28" s="877"/>
      <c r="KPS28" s="877"/>
      <c r="KPT28" s="877"/>
      <c r="KPU28" s="877"/>
      <c r="KPV28" s="877"/>
      <c r="KPW28" s="877"/>
      <c r="KPX28" s="877"/>
      <c r="KPY28" s="877"/>
      <c r="KPZ28" s="877"/>
      <c r="KQA28" s="877"/>
      <c r="KQB28" s="877"/>
      <c r="KQC28" s="877"/>
      <c r="KQD28" s="877"/>
      <c r="KQE28" s="877"/>
      <c r="KQF28" s="877"/>
      <c r="KQG28" s="877"/>
      <c r="KQH28" s="877"/>
      <c r="KQI28" s="877"/>
      <c r="KQJ28" s="877"/>
      <c r="KQK28" s="877"/>
      <c r="KQL28" s="877"/>
      <c r="KQM28" s="877"/>
      <c r="KQN28" s="877"/>
      <c r="KQO28" s="877"/>
      <c r="KQP28" s="877"/>
      <c r="KQQ28" s="877"/>
      <c r="KQR28" s="877"/>
      <c r="KQS28" s="877"/>
      <c r="KQT28" s="877"/>
      <c r="KQU28" s="877"/>
      <c r="KQV28" s="877"/>
      <c r="KQW28" s="877"/>
      <c r="KQX28" s="877"/>
      <c r="KQY28" s="877"/>
      <c r="KQZ28" s="877"/>
      <c r="KRA28" s="877"/>
      <c r="KRB28" s="877"/>
      <c r="KRC28" s="877"/>
      <c r="KRD28" s="877"/>
      <c r="KRE28" s="877"/>
      <c r="KRF28" s="877"/>
      <c r="KRG28" s="877"/>
      <c r="KRH28" s="877"/>
      <c r="KRI28" s="877"/>
      <c r="KRJ28" s="877"/>
      <c r="KRK28" s="877"/>
      <c r="KRL28" s="877"/>
      <c r="KRM28" s="877"/>
      <c r="KRN28" s="877"/>
      <c r="KRO28" s="877"/>
      <c r="KRP28" s="877"/>
      <c r="KRQ28" s="877"/>
      <c r="KRR28" s="877"/>
      <c r="KRS28" s="877"/>
      <c r="KRT28" s="877"/>
      <c r="KRU28" s="877"/>
      <c r="KRV28" s="877"/>
      <c r="KRW28" s="877"/>
      <c r="KRX28" s="877"/>
      <c r="KRY28" s="877"/>
      <c r="KRZ28" s="877"/>
      <c r="KSA28" s="877"/>
      <c r="KSB28" s="877"/>
      <c r="KSC28" s="877"/>
      <c r="KSD28" s="877"/>
      <c r="KSE28" s="877"/>
      <c r="KSF28" s="877"/>
      <c r="KSG28" s="877"/>
      <c r="KSH28" s="877"/>
      <c r="KSI28" s="877"/>
      <c r="KSJ28" s="877"/>
      <c r="KSK28" s="877"/>
      <c r="KSL28" s="877"/>
      <c r="KSM28" s="877"/>
      <c r="KSN28" s="877"/>
      <c r="KSO28" s="877"/>
      <c r="KSP28" s="877"/>
      <c r="KSQ28" s="877"/>
      <c r="KSR28" s="877"/>
      <c r="KSS28" s="877"/>
      <c r="KST28" s="877"/>
      <c r="KSU28" s="877"/>
      <c r="KSV28" s="877"/>
      <c r="KSW28" s="877"/>
      <c r="KSX28" s="877"/>
      <c r="KSY28" s="877"/>
      <c r="KSZ28" s="877"/>
      <c r="KTA28" s="877"/>
      <c r="KTB28" s="877"/>
      <c r="KTC28" s="877"/>
      <c r="KTD28" s="877"/>
      <c r="KTE28" s="877"/>
      <c r="KTF28" s="877"/>
      <c r="KTG28" s="877"/>
      <c r="KTH28" s="877"/>
      <c r="KTI28" s="877"/>
      <c r="KTJ28" s="877"/>
      <c r="KTK28" s="877"/>
      <c r="KTL28" s="877"/>
      <c r="KTM28" s="877"/>
      <c r="KTN28" s="877"/>
      <c r="KTO28" s="877"/>
      <c r="KTP28" s="877"/>
      <c r="KTQ28" s="877"/>
      <c r="KTR28" s="877"/>
      <c r="KTS28" s="877"/>
      <c r="KTT28" s="877"/>
      <c r="KTU28" s="877"/>
      <c r="KTV28" s="877"/>
      <c r="KTW28" s="877"/>
      <c r="KTX28" s="877"/>
      <c r="KTY28" s="877"/>
      <c r="KTZ28" s="877"/>
      <c r="KUA28" s="877"/>
      <c r="KUB28" s="877"/>
      <c r="KUC28" s="877"/>
      <c r="KUD28" s="877"/>
      <c r="KUE28" s="877"/>
      <c r="KUF28" s="877"/>
      <c r="KUG28" s="877"/>
      <c r="KUH28" s="877"/>
      <c r="KUI28" s="877"/>
      <c r="KUJ28" s="877"/>
      <c r="KUK28" s="877"/>
      <c r="KUL28" s="877"/>
      <c r="KUM28" s="877"/>
      <c r="KUN28" s="877"/>
      <c r="KUO28" s="877"/>
      <c r="KUP28" s="877"/>
      <c r="KUQ28" s="877"/>
      <c r="KUR28" s="877"/>
      <c r="KUS28" s="877"/>
      <c r="KUT28" s="877"/>
      <c r="KUU28" s="877"/>
      <c r="KUV28" s="877"/>
      <c r="KUW28" s="877"/>
      <c r="KUX28" s="877"/>
      <c r="KUY28" s="877"/>
      <c r="KUZ28" s="877"/>
      <c r="KVA28" s="877"/>
      <c r="KVB28" s="877"/>
      <c r="KVC28" s="877"/>
      <c r="KVD28" s="877"/>
      <c r="KVE28" s="877"/>
      <c r="KVF28" s="877"/>
      <c r="KVG28" s="877"/>
      <c r="KVH28" s="877"/>
      <c r="KVI28" s="877"/>
      <c r="KVJ28" s="877"/>
      <c r="KVK28" s="877"/>
      <c r="KVL28" s="877"/>
      <c r="KVM28" s="877"/>
      <c r="KVN28" s="877"/>
      <c r="KVO28" s="877"/>
      <c r="KVP28" s="877"/>
      <c r="KVQ28" s="877"/>
      <c r="KVR28" s="877"/>
      <c r="KVS28" s="877"/>
      <c r="KVT28" s="877"/>
      <c r="KVU28" s="877"/>
      <c r="KVV28" s="877"/>
      <c r="KVW28" s="877"/>
      <c r="KVX28" s="877"/>
      <c r="KVY28" s="877"/>
      <c r="KVZ28" s="877"/>
      <c r="KWA28" s="877"/>
      <c r="KWB28" s="877"/>
      <c r="KWC28" s="877"/>
      <c r="KWD28" s="877"/>
      <c r="KWE28" s="877"/>
      <c r="KWF28" s="877"/>
      <c r="KWG28" s="877"/>
      <c r="KWH28" s="877"/>
      <c r="KWI28" s="877"/>
      <c r="KWJ28" s="877"/>
      <c r="KWK28" s="877"/>
      <c r="KWL28" s="877"/>
      <c r="KWM28" s="877"/>
      <c r="KWN28" s="877"/>
      <c r="KWO28" s="877"/>
      <c r="KWP28" s="877"/>
      <c r="KWQ28" s="877"/>
      <c r="KWR28" s="877"/>
      <c r="KWS28" s="877"/>
      <c r="KWT28" s="877"/>
      <c r="KWU28" s="877"/>
      <c r="KWV28" s="877"/>
      <c r="KWW28" s="877"/>
      <c r="KWX28" s="877"/>
      <c r="KWY28" s="877"/>
      <c r="KWZ28" s="877"/>
      <c r="KXA28" s="877"/>
      <c r="KXB28" s="877"/>
      <c r="KXC28" s="877"/>
      <c r="KXD28" s="877"/>
      <c r="KXE28" s="877"/>
      <c r="KXF28" s="877"/>
      <c r="KXG28" s="877"/>
      <c r="KXH28" s="877"/>
      <c r="KXI28" s="877"/>
      <c r="KXJ28" s="877"/>
      <c r="KXK28" s="877"/>
      <c r="KXL28" s="877"/>
      <c r="KXM28" s="877"/>
      <c r="KXN28" s="877"/>
      <c r="KXO28" s="877"/>
      <c r="KXP28" s="877"/>
      <c r="KXQ28" s="877"/>
      <c r="KXR28" s="877"/>
      <c r="KXS28" s="877"/>
      <c r="KXT28" s="877"/>
      <c r="KXU28" s="877"/>
      <c r="KXV28" s="877"/>
      <c r="KXW28" s="877"/>
      <c r="KXX28" s="877"/>
      <c r="KXY28" s="877"/>
      <c r="KXZ28" s="877"/>
      <c r="KYA28" s="877"/>
      <c r="KYB28" s="877"/>
      <c r="KYC28" s="877"/>
      <c r="KYD28" s="877"/>
      <c r="KYE28" s="877"/>
      <c r="KYF28" s="877"/>
      <c r="KYG28" s="877"/>
      <c r="KYH28" s="877"/>
      <c r="KYI28" s="877"/>
      <c r="KYJ28" s="877"/>
      <c r="KYK28" s="877"/>
      <c r="KYL28" s="877"/>
      <c r="KYM28" s="877"/>
      <c r="KYN28" s="877"/>
      <c r="KYO28" s="877"/>
      <c r="KYP28" s="877"/>
      <c r="KYQ28" s="877"/>
      <c r="KYR28" s="877"/>
      <c r="KYS28" s="877"/>
      <c r="KYT28" s="877"/>
      <c r="KYU28" s="877"/>
      <c r="KYV28" s="877"/>
      <c r="KYW28" s="877"/>
      <c r="KYX28" s="877"/>
      <c r="KYY28" s="877"/>
      <c r="KYZ28" s="877"/>
      <c r="KZA28" s="877"/>
      <c r="KZB28" s="877"/>
      <c r="KZC28" s="877"/>
      <c r="KZD28" s="877"/>
      <c r="KZE28" s="877"/>
      <c r="KZF28" s="877"/>
      <c r="KZG28" s="877"/>
      <c r="KZH28" s="877"/>
      <c r="KZI28" s="877"/>
      <c r="KZJ28" s="877"/>
      <c r="KZK28" s="877"/>
      <c r="KZL28" s="877"/>
      <c r="KZM28" s="877"/>
      <c r="KZN28" s="877"/>
      <c r="KZO28" s="877"/>
      <c r="KZP28" s="877"/>
      <c r="KZQ28" s="877"/>
      <c r="KZR28" s="877"/>
      <c r="KZS28" s="877"/>
      <c r="KZT28" s="877"/>
      <c r="KZU28" s="877"/>
      <c r="KZV28" s="877"/>
      <c r="KZW28" s="877"/>
      <c r="KZX28" s="877"/>
      <c r="KZY28" s="877"/>
      <c r="KZZ28" s="877"/>
      <c r="LAA28" s="877"/>
      <c r="LAB28" s="877"/>
      <c r="LAC28" s="877"/>
      <c r="LAD28" s="877"/>
      <c r="LAE28" s="877"/>
      <c r="LAF28" s="877"/>
      <c r="LAG28" s="877"/>
      <c r="LAH28" s="877"/>
      <c r="LAI28" s="877"/>
      <c r="LAJ28" s="877"/>
      <c r="LAK28" s="877"/>
      <c r="LAL28" s="877"/>
      <c r="LAM28" s="877"/>
      <c r="LAN28" s="877"/>
      <c r="LAO28" s="877"/>
      <c r="LAP28" s="877"/>
      <c r="LAQ28" s="877"/>
      <c r="LAR28" s="877"/>
      <c r="LAS28" s="877"/>
      <c r="LAT28" s="877"/>
      <c r="LAU28" s="877"/>
      <c r="LAV28" s="877"/>
      <c r="LAW28" s="877"/>
      <c r="LAX28" s="877"/>
      <c r="LAY28" s="877"/>
      <c r="LAZ28" s="877"/>
      <c r="LBA28" s="877"/>
      <c r="LBB28" s="877"/>
      <c r="LBC28" s="877"/>
      <c r="LBD28" s="877"/>
      <c r="LBE28" s="877"/>
      <c r="LBF28" s="877"/>
      <c r="LBG28" s="877"/>
      <c r="LBH28" s="877"/>
      <c r="LBI28" s="877"/>
      <c r="LBJ28" s="877"/>
      <c r="LBK28" s="877"/>
      <c r="LBL28" s="877"/>
      <c r="LBM28" s="877"/>
      <c r="LBN28" s="877"/>
      <c r="LBO28" s="877"/>
      <c r="LBP28" s="877"/>
      <c r="LBQ28" s="877"/>
      <c r="LBR28" s="877"/>
      <c r="LBS28" s="877"/>
      <c r="LBT28" s="877"/>
      <c r="LBU28" s="877"/>
      <c r="LBV28" s="877"/>
      <c r="LBW28" s="877"/>
      <c r="LBX28" s="877"/>
      <c r="LBY28" s="877"/>
      <c r="LBZ28" s="877"/>
      <c r="LCA28" s="877"/>
      <c r="LCB28" s="877"/>
      <c r="LCC28" s="877"/>
      <c r="LCD28" s="877"/>
      <c r="LCE28" s="877"/>
      <c r="LCF28" s="877"/>
      <c r="LCG28" s="877"/>
      <c r="LCH28" s="877"/>
      <c r="LCI28" s="877"/>
      <c r="LCJ28" s="877"/>
      <c r="LCK28" s="877"/>
      <c r="LCL28" s="877"/>
      <c r="LCM28" s="877"/>
      <c r="LCN28" s="877"/>
      <c r="LCO28" s="877"/>
      <c r="LCP28" s="877"/>
      <c r="LCQ28" s="877"/>
      <c r="LCR28" s="877"/>
      <c r="LCS28" s="877"/>
      <c r="LCT28" s="877"/>
      <c r="LCU28" s="877"/>
      <c r="LCV28" s="877"/>
      <c r="LCW28" s="877"/>
      <c r="LCX28" s="877"/>
      <c r="LCY28" s="877"/>
      <c r="LCZ28" s="877"/>
      <c r="LDA28" s="877"/>
      <c r="LDB28" s="877"/>
      <c r="LDC28" s="877"/>
      <c r="LDD28" s="877"/>
      <c r="LDE28" s="877"/>
      <c r="LDF28" s="877"/>
      <c r="LDG28" s="877"/>
      <c r="LDH28" s="877"/>
      <c r="LDI28" s="877"/>
      <c r="LDJ28" s="877"/>
      <c r="LDK28" s="877"/>
      <c r="LDL28" s="877"/>
      <c r="LDM28" s="877"/>
      <c r="LDN28" s="877"/>
      <c r="LDO28" s="877"/>
      <c r="LDP28" s="877"/>
      <c r="LDQ28" s="877"/>
      <c r="LDR28" s="877"/>
      <c r="LDS28" s="877"/>
      <c r="LDT28" s="877"/>
      <c r="LDU28" s="877"/>
      <c r="LDV28" s="877"/>
      <c r="LDW28" s="877"/>
      <c r="LDX28" s="877"/>
      <c r="LDY28" s="877"/>
      <c r="LDZ28" s="877"/>
      <c r="LEA28" s="877"/>
      <c r="LEB28" s="877"/>
      <c r="LEC28" s="877"/>
      <c r="LED28" s="877"/>
      <c r="LEE28" s="877"/>
      <c r="LEF28" s="877"/>
      <c r="LEG28" s="877"/>
      <c r="LEH28" s="877"/>
      <c r="LEI28" s="877"/>
      <c r="LEJ28" s="877"/>
      <c r="LEK28" s="877"/>
      <c r="LEL28" s="877"/>
      <c r="LEM28" s="877"/>
      <c r="LEN28" s="877"/>
      <c r="LEO28" s="877"/>
      <c r="LEP28" s="877"/>
      <c r="LEQ28" s="877"/>
      <c r="LER28" s="877"/>
      <c r="LES28" s="877"/>
      <c r="LET28" s="877"/>
      <c r="LEU28" s="877"/>
      <c r="LEV28" s="877"/>
      <c r="LEW28" s="877"/>
      <c r="LEX28" s="877"/>
      <c r="LEY28" s="877"/>
      <c r="LEZ28" s="877"/>
      <c r="LFA28" s="877"/>
      <c r="LFB28" s="877"/>
      <c r="LFC28" s="877"/>
      <c r="LFD28" s="877"/>
      <c r="LFE28" s="877"/>
      <c r="LFF28" s="877"/>
      <c r="LFG28" s="877"/>
      <c r="LFH28" s="877"/>
      <c r="LFI28" s="877"/>
      <c r="LFJ28" s="877"/>
      <c r="LFK28" s="877"/>
      <c r="LFL28" s="877"/>
      <c r="LFM28" s="877"/>
      <c r="LFN28" s="877"/>
      <c r="LFO28" s="877"/>
      <c r="LFP28" s="877"/>
      <c r="LFQ28" s="877"/>
      <c r="LFR28" s="877"/>
      <c r="LFS28" s="877"/>
      <c r="LFT28" s="877"/>
      <c r="LFU28" s="877"/>
      <c r="LFV28" s="877"/>
      <c r="LFW28" s="877"/>
      <c r="LFX28" s="877"/>
      <c r="LFY28" s="877"/>
      <c r="LFZ28" s="877"/>
      <c r="LGA28" s="877"/>
      <c r="LGB28" s="877"/>
      <c r="LGC28" s="877"/>
      <c r="LGD28" s="877"/>
      <c r="LGE28" s="877"/>
      <c r="LGF28" s="877"/>
      <c r="LGG28" s="877"/>
      <c r="LGH28" s="877"/>
      <c r="LGI28" s="877"/>
      <c r="LGJ28" s="877"/>
      <c r="LGK28" s="877"/>
      <c r="LGL28" s="877"/>
      <c r="LGM28" s="877"/>
      <c r="LGN28" s="877"/>
      <c r="LGO28" s="877"/>
      <c r="LGP28" s="877"/>
      <c r="LGQ28" s="877"/>
      <c r="LGR28" s="877"/>
      <c r="LGS28" s="877"/>
      <c r="LGT28" s="877"/>
      <c r="LGU28" s="877"/>
      <c r="LGV28" s="877"/>
      <c r="LGW28" s="877"/>
      <c r="LGX28" s="877"/>
      <c r="LGY28" s="877"/>
      <c r="LGZ28" s="877"/>
      <c r="LHA28" s="877"/>
      <c r="LHB28" s="877"/>
      <c r="LHC28" s="877"/>
      <c r="LHD28" s="877"/>
      <c r="LHE28" s="877"/>
      <c r="LHF28" s="877"/>
      <c r="LHG28" s="877"/>
      <c r="LHH28" s="877"/>
      <c r="LHI28" s="877"/>
      <c r="LHJ28" s="877"/>
      <c r="LHK28" s="877"/>
      <c r="LHL28" s="877"/>
      <c r="LHM28" s="877"/>
      <c r="LHN28" s="877"/>
      <c r="LHO28" s="877"/>
      <c r="LHP28" s="877"/>
      <c r="LHQ28" s="877"/>
      <c r="LHR28" s="877"/>
      <c r="LHS28" s="877"/>
      <c r="LHT28" s="877"/>
      <c r="LHU28" s="877"/>
      <c r="LHV28" s="877"/>
      <c r="LHW28" s="877"/>
      <c r="LHX28" s="877"/>
      <c r="LHY28" s="877"/>
      <c r="LHZ28" s="877"/>
      <c r="LIA28" s="877"/>
      <c r="LIB28" s="877"/>
      <c r="LIC28" s="877"/>
      <c r="LID28" s="877"/>
      <c r="LIE28" s="877"/>
      <c r="LIF28" s="877"/>
      <c r="LIG28" s="877"/>
      <c r="LIH28" s="877"/>
      <c r="LII28" s="877"/>
      <c r="LIJ28" s="877"/>
      <c r="LIK28" s="877"/>
      <c r="LIL28" s="877"/>
      <c r="LIM28" s="877"/>
      <c r="LIN28" s="877"/>
      <c r="LIO28" s="877"/>
      <c r="LIP28" s="877"/>
      <c r="LIQ28" s="877"/>
      <c r="LIR28" s="877"/>
      <c r="LIS28" s="877"/>
      <c r="LIT28" s="877"/>
      <c r="LIU28" s="877"/>
      <c r="LIV28" s="877"/>
      <c r="LIW28" s="877"/>
      <c r="LIX28" s="877"/>
      <c r="LIY28" s="877"/>
      <c r="LIZ28" s="877"/>
      <c r="LJA28" s="877"/>
      <c r="LJB28" s="877"/>
      <c r="LJC28" s="877"/>
      <c r="LJD28" s="877"/>
      <c r="LJE28" s="877"/>
      <c r="LJF28" s="877"/>
      <c r="LJG28" s="877"/>
      <c r="LJH28" s="877"/>
      <c r="LJI28" s="877"/>
      <c r="LJJ28" s="877"/>
      <c r="LJK28" s="877"/>
      <c r="LJL28" s="877"/>
      <c r="LJM28" s="877"/>
      <c r="LJN28" s="877"/>
      <c r="LJO28" s="877"/>
      <c r="LJP28" s="877"/>
      <c r="LJQ28" s="877"/>
      <c r="LJR28" s="877"/>
      <c r="LJS28" s="877"/>
      <c r="LJT28" s="877"/>
      <c r="LJU28" s="877"/>
      <c r="LJV28" s="877"/>
      <c r="LJW28" s="877"/>
      <c r="LJX28" s="877"/>
      <c r="LJY28" s="877"/>
      <c r="LJZ28" s="877"/>
      <c r="LKA28" s="877"/>
      <c r="LKB28" s="877"/>
      <c r="LKC28" s="877"/>
      <c r="LKD28" s="877"/>
      <c r="LKE28" s="877"/>
      <c r="LKF28" s="877"/>
      <c r="LKG28" s="877"/>
      <c r="LKH28" s="877"/>
      <c r="LKI28" s="877"/>
      <c r="LKJ28" s="877"/>
      <c r="LKK28" s="877"/>
      <c r="LKL28" s="877"/>
      <c r="LKM28" s="877"/>
      <c r="LKN28" s="877"/>
      <c r="LKO28" s="877"/>
      <c r="LKP28" s="877"/>
      <c r="LKQ28" s="877"/>
      <c r="LKR28" s="877"/>
      <c r="LKS28" s="877"/>
      <c r="LKT28" s="877"/>
      <c r="LKU28" s="877"/>
      <c r="LKV28" s="877"/>
      <c r="LKW28" s="877"/>
      <c r="LKX28" s="877"/>
      <c r="LKY28" s="877"/>
      <c r="LKZ28" s="877"/>
      <c r="LLA28" s="877"/>
      <c r="LLB28" s="877"/>
      <c r="LLC28" s="877"/>
      <c r="LLD28" s="877"/>
      <c r="LLE28" s="877"/>
      <c r="LLF28" s="877"/>
      <c r="LLG28" s="877"/>
      <c r="LLH28" s="877"/>
      <c r="LLI28" s="877"/>
      <c r="LLJ28" s="877"/>
      <c r="LLK28" s="877"/>
      <c r="LLL28" s="877"/>
      <c r="LLM28" s="877"/>
      <c r="LLN28" s="877"/>
      <c r="LLO28" s="877"/>
      <c r="LLP28" s="877"/>
      <c r="LLQ28" s="877"/>
      <c r="LLR28" s="877"/>
      <c r="LLS28" s="877"/>
      <c r="LLT28" s="877"/>
      <c r="LLU28" s="877"/>
      <c r="LLV28" s="877"/>
      <c r="LLW28" s="877"/>
      <c r="LLX28" s="877"/>
      <c r="LLY28" s="877"/>
      <c r="LLZ28" s="877"/>
      <c r="LMA28" s="877"/>
      <c r="LMB28" s="877"/>
      <c r="LMC28" s="877"/>
      <c r="LMD28" s="877"/>
      <c r="LME28" s="877"/>
      <c r="LMF28" s="877"/>
      <c r="LMG28" s="877"/>
      <c r="LMH28" s="877"/>
      <c r="LMI28" s="877"/>
      <c r="LMJ28" s="877"/>
      <c r="LMK28" s="877"/>
      <c r="LML28" s="877"/>
      <c r="LMM28" s="877"/>
      <c r="LMN28" s="877"/>
      <c r="LMO28" s="877"/>
      <c r="LMP28" s="877"/>
      <c r="LMQ28" s="877"/>
      <c r="LMR28" s="877"/>
      <c r="LMS28" s="877"/>
      <c r="LMT28" s="877"/>
      <c r="LMU28" s="877"/>
      <c r="LMV28" s="877"/>
      <c r="LMW28" s="877"/>
      <c r="LMX28" s="877"/>
      <c r="LMY28" s="877"/>
      <c r="LMZ28" s="877"/>
      <c r="LNA28" s="877"/>
      <c r="LNB28" s="877"/>
      <c r="LNC28" s="877"/>
      <c r="LND28" s="877"/>
      <c r="LNE28" s="877"/>
      <c r="LNF28" s="877"/>
      <c r="LNG28" s="877"/>
      <c r="LNH28" s="877"/>
      <c r="LNI28" s="877"/>
      <c r="LNJ28" s="877"/>
      <c r="LNK28" s="877"/>
      <c r="LNL28" s="877"/>
      <c r="LNM28" s="877"/>
      <c r="LNN28" s="877"/>
      <c r="LNO28" s="877"/>
      <c r="LNP28" s="877"/>
      <c r="LNQ28" s="877"/>
      <c r="LNR28" s="877"/>
      <c r="LNS28" s="877"/>
      <c r="LNT28" s="877"/>
      <c r="LNU28" s="877"/>
      <c r="LNV28" s="877"/>
      <c r="LNW28" s="877"/>
      <c r="LNX28" s="877"/>
      <c r="LNY28" s="877"/>
      <c r="LNZ28" s="877"/>
      <c r="LOA28" s="877"/>
      <c r="LOB28" s="877"/>
      <c r="LOC28" s="877"/>
      <c r="LOD28" s="877"/>
      <c r="LOE28" s="877"/>
      <c r="LOF28" s="877"/>
      <c r="LOG28" s="877"/>
      <c r="LOH28" s="877"/>
      <c r="LOI28" s="877"/>
      <c r="LOJ28" s="877"/>
      <c r="LOK28" s="877"/>
      <c r="LOL28" s="877"/>
      <c r="LOM28" s="877"/>
      <c r="LON28" s="877"/>
      <c r="LOO28" s="877"/>
      <c r="LOP28" s="877"/>
      <c r="LOQ28" s="877"/>
      <c r="LOR28" s="877"/>
      <c r="LOS28" s="877"/>
      <c r="LOT28" s="877"/>
      <c r="LOU28" s="877"/>
      <c r="LOV28" s="877"/>
      <c r="LOW28" s="877"/>
      <c r="LOX28" s="877"/>
      <c r="LOY28" s="877"/>
      <c r="LOZ28" s="877"/>
      <c r="LPA28" s="877"/>
      <c r="LPB28" s="877"/>
      <c r="LPC28" s="877"/>
      <c r="LPD28" s="877"/>
      <c r="LPE28" s="877"/>
      <c r="LPF28" s="877"/>
      <c r="LPG28" s="877"/>
      <c r="LPH28" s="877"/>
      <c r="LPI28" s="877"/>
      <c r="LPJ28" s="877"/>
      <c r="LPK28" s="877"/>
      <c r="LPL28" s="877"/>
      <c r="LPM28" s="877"/>
      <c r="LPN28" s="877"/>
      <c r="LPO28" s="877"/>
      <c r="LPP28" s="877"/>
      <c r="LPQ28" s="877"/>
      <c r="LPR28" s="877"/>
      <c r="LPS28" s="877"/>
      <c r="LPT28" s="877"/>
      <c r="LPU28" s="877"/>
      <c r="LPV28" s="877"/>
      <c r="LPW28" s="877"/>
      <c r="LPX28" s="877"/>
      <c r="LPY28" s="877"/>
      <c r="LPZ28" s="877"/>
      <c r="LQA28" s="877"/>
      <c r="LQB28" s="877"/>
      <c r="LQC28" s="877"/>
      <c r="LQD28" s="877"/>
      <c r="LQE28" s="877"/>
      <c r="LQF28" s="877"/>
      <c r="LQG28" s="877"/>
      <c r="LQH28" s="877"/>
      <c r="LQI28" s="877"/>
      <c r="LQJ28" s="877"/>
      <c r="LQK28" s="877"/>
      <c r="LQL28" s="877"/>
      <c r="LQM28" s="877"/>
      <c r="LQN28" s="877"/>
      <c r="LQO28" s="877"/>
      <c r="LQP28" s="877"/>
      <c r="LQQ28" s="877"/>
      <c r="LQR28" s="877"/>
      <c r="LQS28" s="877"/>
      <c r="LQT28" s="877"/>
      <c r="LQU28" s="877"/>
      <c r="LQV28" s="877"/>
      <c r="LQW28" s="877"/>
      <c r="LQX28" s="877"/>
      <c r="LQY28" s="877"/>
      <c r="LQZ28" s="877"/>
      <c r="LRA28" s="877"/>
      <c r="LRB28" s="877"/>
      <c r="LRC28" s="877"/>
      <c r="LRD28" s="877"/>
      <c r="LRE28" s="877"/>
      <c r="LRF28" s="877"/>
      <c r="LRG28" s="877"/>
      <c r="LRH28" s="877"/>
      <c r="LRI28" s="877"/>
      <c r="LRJ28" s="877"/>
      <c r="LRK28" s="877"/>
      <c r="LRL28" s="877"/>
      <c r="LRM28" s="877"/>
      <c r="LRN28" s="877"/>
      <c r="LRO28" s="877"/>
      <c r="LRP28" s="877"/>
      <c r="LRQ28" s="877"/>
      <c r="LRR28" s="877"/>
      <c r="LRS28" s="877"/>
      <c r="LRT28" s="877"/>
      <c r="LRU28" s="877"/>
      <c r="LRV28" s="877"/>
      <c r="LRW28" s="877"/>
      <c r="LRX28" s="877"/>
      <c r="LRY28" s="877"/>
      <c r="LRZ28" s="877"/>
      <c r="LSA28" s="877"/>
      <c r="LSB28" s="877"/>
      <c r="LSC28" s="877"/>
      <c r="LSD28" s="877"/>
      <c r="LSE28" s="877"/>
      <c r="LSF28" s="877"/>
      <c r="LSG28" s="877"/>
      <c r="LSH28" s="877"/>
      <c r="LSI28" s="877"/>
      <c r="LSJ28" s="877"/>
      <c r="LSK28" s="877"/>
      <c r="LSL28" s="877"/>
      <c r="LSM28" s="877"/>
      <c r="LSN28" s="877"/>
      <c r="LSO28" s="877"/>
      <c r="LSP28" s="877"/>
      <c r="LSQ28" s="877"/>
      <c r="LSR28" s="877"/>
      <c r="LSS28" s="877"/>
      <c r="LST28" s="877"/>
      <c r="LSU28" s="877"/>
      <c r="LSV28" s="877"/>
      <c r="LSW28" s="877"/>
      <c r="LSX28" s="877"/>
      <c r="LSY28" s="877"/>
      <c r="LSZ28" s="877"/>
      <c r="LTA28" s="877"/>
      <c r="LTB28" s="877"/>
      <c r="LTC28" s="877"/>
      <c r="LTD28" s="877"/>
      <c r="LTE28" s="877"/>
      <c r="LTF28" s="877"/>
      <c r="LTG28" s="877"/>
      <c r="LTH28" s="877"/>
      <c r="LTI28" s="877"/>
      <c r="LTJ28" s="877"/>
      <c r="LTK28" s="877"/>
      <c r="LTL28" s="877"/>
      <c r="LTM28" s="877"/>
      <c r="LTN28" s="877"/>
      <c r="LTO28" s="877"/>
      <c r="LTP28" s="877"/>
      <c r="LTQ28" s="877"/>
      <c r="LTR28" s="877"/>
      <c r="LTS28" s="877"/>
      <c r="LTT28" s="877"/>
      <c r="LTU28" s="877"/>
      <c r="LTV28" s="877"/>
      <c r="LTW28" s="877"/>
      <c r="LTX28" s="877"/>
      <c r="LTY28" s="877"/>
      <c r="LTZ28" s="877"/>
      <c r="LUA28" s="877"/>
      <c r="LUB28" s="877"/>
      <c r="LUC28" s="877"/>
      <c r="LUD28" s="877"/>
      <c r="LUE28" s="877"/>
      <c r="LUF28" s="877"/>
      <c r="LUG28" s="877"/>
      <c r="LUH28" s="877"/>
      <c r="LUI28" s="877"/>
      <c r="LUJ28" s="877"/>
      <c r="LUK28" s="877"/>
      <c r="LUL28" s="877"/>
      <c r="LUM28" s="877"/>
      <c r="LUN28" s="877"/>
      <c r="LUO28" s="877"/>
      <c r="LUP28" s="877"/>
      <c r="LUQ28" s="877"/>
      <c r="LUR28" s="877"/>
      <c r="LUS28" s="877"/>
      <c r="LUT28" s="877"/>
      <c r="LUU28" s="877"/>
      <c r="LUV28" s="877"/>
      <c r="LUW28" s="877"/>
      <c r="LUX28" s="877"/>
      <c r="LUY28" s="877"/>
      <c r="LUZ28" s="877"/>
      <c r="LVA28" s="877"/>
      <c r="LVB28" s="877"/>
      <c r="LVC28" s="877"/>
      <c r="LVD28" s="877"/>
      <c r="LVE28" s="877"/>
      <c r="LVF28" s="877"/>
      <c r="LVG28" s="877"/>
      <c r="LVH28" s="877"/>
      <c r="LVI28" s="877"/>
      <c r="LVJ28" s="877"/>
      <c r="LVK28" s="877"/>
      <c r="LVL28" s="877"/>
      <c r="LVM28" s="877"/>
      <c r="LVN28" s="877"/>
      <c r="LVO28" s="877"/>
      <c r="LVP28" s="877"/>
      <c r="LVQ28" s="877"/>
      <c r="LVR28" s="877"/>
      <c r="LVS28" s="877"/>
      <c r="LVT28" s="877"/>
      <c r="LVU28" s="877"/>
      <c r="LVV28" s="877"/>
      <c r="LVW28" s="877"/>
      <c r="LVX28" s="877"/>
      <c r="LVY28" s="877"/>
      <c r="LVZ28" s="877"/>
      <c r="LWA28" s="877"/>
      <c r="LWB28" s="877"/>
      <c r="LWC28" s="877"/>
      <c r="LWD28" s="877"/>
      <c r="LWE28" s="877"/>
      <c r="LWF28" s="877"/>
      <c r="LWG28" s="877"/>
      <c r="LWH28" s="877"/>
      <c r="LWI28" s="877"/>
      <c r="LWJ28" s="877"/>
      <c r="LWK28" s="877"/>
      <c r="LWL28" s="877"/>
      <c r="LWM28" s="877"/>
      <c r="LWN28" s="877"/>
      <c r="LWO28" s="877"/>
      <c r="LWP28" s="877"/>
      <c r="LWQ28" s="877"/>
      <c r="LWR28" s="877"/>
      <c r="LWS28" s="877"/>
      <c r="LWT28" s="877"/>
      <c r="LWU28" s="877"/>
      <c r="LWV28" s="877"/>
      <c r="LWW28" s="877"/>
      <c r="LWX28" s="877"/>
      <c r="LWY28" s="877"/>
      <c r="LWZ28" s="877"/>
      <c r="LXA28" s="877"/>
      <c r="LXB28" s="877"/>
      <c r="LXC28" s="877"/>
      <c r="LXD28" s="877"/>
      <c r="LXE28" s="877"/>
      <c r="LXF28" s="877"/>
      <c r="LXG28" s="877"/>
      <c r="LXH28" s="877"/>
      <c r="LXI28" s="877"/>
      <c r="LXJ28" s="877"/>
      <c r="LXK28" s="877"/>
      <c r="LXL28" s="877"/>
      <c r="LXM28" s="877"/>
      <c r="LXN28" s="877"/>
      <c r="LXO28" s="877"/>
      <c r="LXP28" s="877"/>
      <c r="LXQ28" s="877"/>
      <c r="LXR28" s="877"/>
      <c r="LXS28" s="877"/>
      <c r="LXT28" s="877"/>
      <c r="LXU28" s="877"/>
      <c r="LXV28" s="877"/>
      <c r="LXW28" s="877"/>
      <c r="LXX28" s="877"/>
      <c r="LXY28" s="877"/>
      <c r="LXZ28" s="877"/>
      <c r="LYA28" s="877"/>
      <c r="LYB28" s="877"/>
      <c r="LYC28" s="877"/>
      <c r="LYD28" s="877"/>
      <c r="LYE28" s="877"/>
      <c r="LYF28" s="877"/>
      <c r="LYG28" s="877"/>
      <c r="LYH28" s="877"/>
      <c r="LYI28" s="877"/>
      <c r="LYJ28" s="877"/>
      <c r="LYK28" s="877"/>
      <c r="LYL28" s="877"/>
      <c r="LYM28" s="877"/>
      <c r="LYN28" s="877"/>
      <c r="LYO28" s="877"/>
      <c r="LYP28" s="877"/>
      <c r="LYQ28" s="877"/>
      <c r="LYR28" s="877"/>
      <c r="LYS28" s="877"/>
      <c r="LYT28" s="877"/>
      <c r="LYU28" s="877"/>
      <c r="LYV28" s="877"/>
      <c r="LYW28" s="877"/>
      <c r="LYX28" s="877"/>
      <c r="LYY28" s="877"/>
      <c r="LYZ28" s="877"/>
      <c r="LZA28" s="877"/>
      <c r="LZB28" s="877"/>
      <c r="LZC28" s="877"/>
      <c r="LZD28" s="877"/>
      <c r="LZE28" s="877"/>
      <c r="LZF28" s="877"/>
      <c r="LZG28" s="877"/>
      <c r="LZH28" s="877"/>
      <c r="LZI28" s="877"/>
      <c r="LZJ28" s="877"/>
      <c r="LZK28" s="877"/>
      <c r="LZL28" s="877"/>
      <c r="LZM28" s="877"/>
      <c r="LZN28" s="877"/>
      <c r="LZO28" s="877"/>
      <c r="LZP28" s="877"/>
      <c r="LZQ28" s="877"/>
      <c r="LZR28" s="877"/>
      <c r="LZS28" s="877"/>
      <c r="LZT28" s="877"/>
      <c r="LZU28" s="877"/>
      <c r="LZV28" s="877"/>
      <c r="LZW28" s="877"/>
      <c r="LZX28" s="877"/>
      <c r="LZY28" s="877"/>
      <c r="LZZ28" s="877"/>
      <c r="MAA28" s="877"/>
      <c r="MAB28" s="877"/>
      <c r="MAC28" s="877"/>
      <c r="MAD28" s="877"/>
      <c r="MAE28" s="877"/>
      <c r="MAF28" s="877"/>
      <c r="MAG28" s="877"/>
      <c r="MAH28" s="877"/>
      <c r="MAI28" s="877"/>
      <c r="MAJ28" s="877"/>
      <c r="MAK28" s="877"/>
      <c r="MAL28" s="877"/>
      <c r="MAM28" s="877"/>
      <c r="MAN28" s="877"/>
      <c r="MAO28" s="877"/>
      <c r="MAP28" s="877"/>
      <c r="MAQ28" s="877"/>
      <c r="MAR28" s="877"/>
      <c r="MAS28" s="877"/>
      <c r="MAT28" s="877"/>
      <c r="MAU28" s="877"/>
      <c r="MAV28" s="877"/>
      <c r="MAW28" s="877"/>
      <c r="MAX28" s="877"/>
      <c r="MAY28" s="877"/>
      <c r="MAZ28" s="877"/>
      <c r="MBA28" s="877"/>
      <c r="MBB28" s="877"/>
      <c r="MBC28" s="877"/>
      <c r="MBD28" s="877"/>
      <c r="MBE28" s="877"/>
      <c r="MBF28" s="877"/>
      <c r="MBG28" s="877"/>
      <c r="MBH28" s="877"/>
      <c r="MBI28" s="877"/>
      <c r="MBJ28" s="877"/>
      <c r="MBK28" s="877"/>
      <c r="MBL28" s="877"/>
      <c r="MBM28" s="877"/>
      <c r="MBN28" s="877"/>
      <c r="MBO28" s="877"/>
      <c r="MBP28" s="877"/>
      <c r="MBQ28" s="877"/>
      <c r="MBR28" s="877"/>
      <c r="MBS28" s="877"/>
      <c r="MBT28" s="877"/>
      <c r="MBU28" s="877"/>
      <c r="MBV28" s="877"/>
      <c r="MBW28" s="877"/>
      <c r="MBX28" s="877"/>
      <c r="MBY28" s="877"/>
      <c r="MBZ28" s="877"/>
      <c r="MCA28" s="877"/>
      <c r="MCB28" s="877"/>
      <c r="MCC28" s="877"/>
      <c r="MCD28" s="877"/>
      <c r="MCE28" s="877"/>
      <c r="MCF28" s="877"/>
      <c r="MCG28" s="877"/>
      <c r="MCH28" s="877"/>
      <c r="MCI28" s="877"/>
      <c r="MCJ28" s="877"/>
      <c r="MCK28" s="877"/>
      <c r="MCL28" s="877"/>
      <c r="MCM28" s="877"/>
      <c r="MCN28" s="877"/>
      <c r="MCO28" s="877"/>
      <c r="MCP28" s="877"/>
      <c r="MCQ28" s="877"/>
      <c r="MCR28" s="877"/>
      <c r="MCS28" s="877"/>
      <c r="MCT28" s="877"/>
      <c r="MCU28" s="877"/>
      <c r="MCV28" s="877"/>
      <c r="MCW28" s="877"/>
      <c r="MCX28" s="877"/>
      <c r="MCY28" s="877"/>
      <c r="MCZ28" s="877"/>
      <c r="MDA28" s="877"/>
      <c r="MDB28" s="877"/>
      <c r="MDC28" s="877"/>
      <c r="MDD28" s="877"/>
      <c r="MDE28" s="877"/>
      <c r="MDF28" s="877"/>
      <c r="MDG28" s="877"/>
      <c r="MDH28" s="877"/>
      <c r="MDI28" s="877"/>
      <c r="MDJ28" s="877"/>
      <c r="MDK28" s="877"/>
      <c r="MDL28" s="877"/>
      <c r="MDM28" s="877"/>
      <c r="MDN28" s="877"/>
      <c r="MDO28" s="877"/>
      <c r="MDP28" s="877"/>
      <c r="MDQ28" s="877"/>
      <c r="MDR28" s="877"/>
      <c r="MDS28" s="877"/>
      <c r="MDT28" s="877"/>
      <c r="MDU28" s="877"/>
      <c r="MDV28" s="877"/>
      <c r="MDW28" s="877"/>
      <c r="MDX28" s="877"/>
      <c r="MDY28" s="877"/>
      <c r="MDZ28" s="877"/>
      <c r="MEA28" s="877"/>
      <c r="MEB28" s="877"/>
      <c r="MEC28" s="877"/>
      <c r="MED28" s="877"/>
      <c r="MEE28" s="877"/>
      <c r="MEF28" s="877"/>
      <c r="MEG28" s="877"/>
      <c r="MEH28" s="877"/>
      <c r="MEI28" s="877"/>
      <c r="MEJ28" s="877"/>
      <c r="MEK28" s="877"/>
      <c r="MEL28" s="877"/>
      <c r="MEM28" s="877"/>
      <c r="MEN28" s="877"/>
      <c r="MEO28" s="877"/>
      <c r="MEP28" s="877"/>
      <c r="MEQ28" s="877"/>
      <c r="MER28" s="877"/>
      <c r="MES28" s="877"/>
      <c r="MET28" s="877"/>
      <c r="MEU28" s="877"/>
      <c r="MEV28" s="877"/>
      <c r="MEW28" s="877"/>
      <c r="MEX28" s="877"/>
      <c r="MEY28" s="877"/>
      <c r="MEZ28" s="877"/>
      <c r="MFA28" s="877"/>
      <c r="MFB28" s="877"/>
      <c r="MFC28" s="877"/>
      <c r="MFD28" s="877"/>
      <c r="MFE28" s="877"/>
      <c r="MFF28" s="877"/>
      <c r="MFG28" s="877"/>
      <c r="MFH28" s="877"/>
      <c r="MFI28" s="877"/>
      <c r="MFJ28" s="877"/>
      <c r="MFK28" s="877"/>
      <c r="MFL28" s="877"/>
      <c r="MFM28" s="877"/>
      <c r="MFN28" s="877"/>
      <c r="MFO28" s="877"/>
      <c r="MFP28" s="877"/>
      <c r="MFQ28" s="877"/>
      <c r="MFR28" s="877"/>
      <c r="MFS28" s="877"/>
      <c r="MFT28" s="877"/>
      <c r="MFU28" s="877"/>
      <c r="MFV28" s="877"/>
      <c r="MFW28" s="877"/>
      <c r="MFX28" s="877"/>
      <c r="MFY28" s="877"/>
      <c r="MFZ28" s="877"/>
      <c r="MGA28" s="877"/>
      <c r="MGB28" s="877"/>
      <c r="MGC28" s="877"/>
      <c r="MGD28" s="877"/>
      <c r="MGE28" s="877"/>
      <c r="MGF28" s="877"/>
      <c r="MGG28" s="877"/>
      <c r="MGH28" s="877"/>
      <c r="MGI28" s="877"/>
      <c r="MGJ28" s="877"/>
      <c r="MGK28" s="877"/>
      <c r="MGL28" s="877"/>
      <c r="MGM28" s="877"/>
      <c r="MGN28" s="877"/>
      <c r="MGO28" s="877"/>
      <c r="MGP28" s="877"/>
      <c r="MGQ28" s="877"/>
      <c r="MGR28" s="877"/>
      <c r="MGS28" s="877"/>
      <c r="MGT28" s="877"/>
      <c r="MGU28" s="877"/>
      <c r="MGV28" s="877"/>
      <c r="MGW28" s="877"/>
      <c r="MGX28" s="877"/>
      <c r="MGY28" s="877"/>
      <c r="MGZ28" s="877"/>
      <c r="MHA28" s="877"/>
      <c r="MHB28" s="877"/>
      <c r="MHC28" s="877"/>
      <c r="MHD28" s="877"/>
      <c r="MHE28" s="877"/>
      <c r="MHF28" s="877"/>
      <c r="MHG28" s="877"/>
      <c r="MHH28" s="877"/>
      <c r="MHI28" s="877"/>
      <c r="MHJ28" s="877"/>
      <c r="MHK28" s="877"/>
      <c r="MHL28" s="877"/>
      <c r="MHM28" s="877"/>
      <c r="MHN28" s="877"/>
      <c r="MHO28" s="877"/>
      <c r="MHP28" s="877"/>
      <c r="MHQ28" s="877"/>
      <c r="MHR28" s="877"/>
      <c r="MHS28" s="877"/>
      <c r="MHT28" s="877"/>
      <c r="MHU28" s="877"/>
      <c r="MHV28" s="877"/>
      <c r="MHW28" s="877"/>
      <c r="MHX28" s="877"/>
      <c r="MHY28" s="877"/>
      <c r="MHZ28" s="877"/>
      <c r="MIA28" s="877"/>
      <c r="MIB28" s="877"/>
      <c r="MIC28" s="877"/>
      <c r="MID28" s="877"/>
      <c r="MIE28" s="877"/>
      <c r="MIF28" s="877"/>
      <c r="MIG28" s="877"/>
      <c r="MIH28" s="877"/>
      <c r="MII28" s="877"/>
      <c r="MIJ28" s="877"/>
      <c r="MIK28" s="877"/>
      <c r="MIL28" s="877"/>
      <c r="MIM28" s="877"/>
      <c r="MIN28" s="877"/>
      <c r="MIO28" s="877"/>
      <c r="MIP28" s="877"/>
      <c r="MIQ28" s="877"/>
      <c r="MIR28" s="877"/>
      <c r="MIS28" s="877"/>
      <c r="MIT28" s="877"/>
      <c r="MIU28" s="877"/>
      <c r="MIV28" s="877"/>
      <c r="MIW28" s="877"/>
      <c r="MIX28" s="877"/>
      <c r="MIY28" s="877"/>
      <c r="MIZ28" s="877"/>
      <c r="MJA28" s="877"/>
      <c r="MJB28" s="877"/>
      <c r="MJC28" s="877"/>
      <c r="MJD28" s="877"/>
      <c r="MJE28" s="877"/>
      <c r="MJF28" s="877"/>
      <c r="MJG28" s="877"/>
      <c r="MJH28" s="877"/>
      <c r="MJI28" s="877"/>
      <c r="MJJ28" s="877"/>
      <c r="MJK28" s="877"/>
      <c r="MJL28" s="877"/>
      <c r="MJM28" s="877"/>
      <c r="MJN28" s="877"/>
      <c r="MJO28" s="877"/>
      <c r="MJP28" s="877"/>
      <c r="MJQ28" s="877"/>
      <c r="MJR28" s="877"/>
      <c r="MJS28" s="877"/>
      <c r="MJT28" s="877"/>
      <c r="MJU28" s="877"/>
      <c r="MJV28" s="877"/>
      <c r="MJW28" s="877"/>
      <c r="MJX28" s="877"/>
      <c r="MJY28" s="877"/>
      <c r="MJZ28" s="877"/>
      <c r="MKA28" s="877"/>
      <c r="MKB28" s="877"/>
      <c r="MKC28" s="877"/>
      <c r="MKD28" s="877"/>
      <c r="MKE28" s="877"/>
      <c r="MKF28" s="877"/>
      <c r="MKG28" s="877"/>
      <c r="MKH28" s="877"/>
      <c r="MKI28" s="877"/>
      <c r="MKJ28" s="877"/>
      <c r="MKK28" s="877"/>
      <c r="MKL28" s="877"/>
      <c r="MKM28" s="877"/>
      <c r="MKN28" s="877"/>
      <c r="MKO28" s="877"/>
      <c r="MKP28" s="877"/>
      <c r="MKQ28" s="877"/>
      <c r="MKR28" s="877"/>
      <c r="MKS28" s="877"/>
      <c r="MKT28" s="877"/>
      <c r="MKU28" s="877"/>
      <c r="MKV28" s="877"/>
      <c r="MKW28" s="877"/>
      <c r="MKX28" s="877"/>
      <c r="MKY28" s="877"/>
      <c r="MKZ28" s="877"/>
      <c r="MLA28" s="877"/>
      <c r="MLB28" s="877"/>
      <c r="MLC28" s="877"/>
      <c r="MLD28" s="877"/>
      <c r="MLE28" s="877"/>
      <c r="MLF28" s="877"/>
      <c r="MLG28" s="877"/>
      <c r="MLH28" s="877"/>
      <c r="MLI28" s="877"/>
      <c r="MLJ28" s="877"/>
      <c r="MLK28" s="877"/>
      <c r="MLL28" s="877"/>
      <c r="MLM28" s="877"/>
      <c r="MLN28" s="877"/>
      <c r="MLO28" s="877"/>
      <c r="MLP28" s="877"/>
      <c r="MLQ28" s="877"/>
      <c r="MLR28" s="877"/>
      <c r="MLS28" s="877"/>
      <c r="MLT28" s="877"/>
      <c r="MLU28" s="877"/>
      <c r="MLV28" s="877"/>
      <c r="MLW28" s="877"/>
      <c r="MLX28" s="877"/>
      <c r="MLY28" s="877"/>
      <c r="MLZ28" s="877"/>
      <c r="MMA28" s="877"/>
      <c r="MMB28" s="877"/>
      <c r="MMC28" s="877"/>
      <c r="MMD28" s="877"/>
      <c r="MME28" s="877"/>
      <c r="MMF28" s="877"/>
      <c r="MMG28" s="877"/>
      <c r="MMH28" s="877"/>
      <c r="MMI28" s="877"/>
      <c r="MMJ28" s="877"/>
      <c r="MMK28" s="877"/>
      <c r="MML28" s="877"/>
      <c r="MMM28" s="877"/>
      <c r="MMN28" s="877"/>
      <c r="MMO28" s="877"/>
      <c r="MMP28" s="877"/>
      <c r="MMQ28" s="877"/>
      <c r="MMR28" s="877"/>
      <c r="MMS28" s="877"/>
      <c r="MMT28" s="877"/>
      <c r="MMU28" s="877"/>
      <c r="MMV28" s="877"/>
      <c r="MMW28" s="877"/>
      <c r="MMX28" s="877"/>
      <c r="MMY28" s="877"/>
      <c r="MMZ28" s="877"/>
      <c r="MNA28" s="877"/>
      <c r="MNB28" s="877"/>
      <c r="MNC28" s="877"/>
      <c r="MND28" s="877"/>
      <c r="MNE28" s="877"/>
      <c r="MNF28" s="877"/>
      <c r="MNG28" s="877"/>
      <c r="MNH28" s="877"/>
      <c r="MNI28" s="877"/>
      <c r="MNJ28" s="877"/>
      <c r="MNK28" s="877"/>
      <c r="MNL28" s="877"/>
      <c r="MNM28" s="877"/>
      <c r="MNN28" s="877"/>
      <c r="MNO28" s="877"/>
      <c r="MNP28" s="877"/>
      <c r="MNQ28" s="877"/>
      <c r="MNR28" s="877"/>
      <c r="MNS28" s="877"/>
      <c r="MNT28" s="877"/>
      <c r="MNU28" s="877"/>
      <c r="MNV28" s="877"/>
      <c r="MNW28" s="877"/>
      <c r="MNX28" s="877"/>
      <c r="MNY28" s="877"/>
      <c r="MNZ28" s="877"/>
      <c r="MOA28" s="877"/>
      <c r="MOB28" s="877"/>
      <c r="MOC28" s="877"/>
      <c r="MOD28" s="877"/>
      <c r="MOE28" s="877"/>
      <c r="MOF28" s="877"/>
      <c r="MOG28" s="877"/>
      <c r="MOH28" s="877"/>
      <c r="MOI28" s="877"/>
      <c r="MOJ28" s="877"/>
      <c r="MOK28" s="877"/>
      <c r="MOL28" s="877"/>
      <c r="MOM28" s="877"/>
      <c r="MON28" s="877"/>
      <c r="MOO28" s="877"/>
      <c r="MOP28" s="877"/>
      <c r="MOQ28" s="877"/>
      <c r="MOR28" s="877"/>
      <c r="MOS28" s="877"/>
      <c r="MOT28" s="877"/>
      <c r="MOU28" s="877"/>
      <c r="MOV28" s="877"/>
      <c r="MOW28" s="877"/>
      <c r="MOX28" s="877"/>
      <c r="MOY28" s="877"/>
      <c r="MOZ28" s="877"/>
      <c r="MPA28" s="877"/>
      <c r="MPB28" s="877"/>
      <c r="MPC28" s="877"/>
      <c r="MPD28" s="877"/>
      <c r="MPE28" s="877"/>
      <c r="MPF28" s="877"/>
      <c r="MPG28" s="877"/>
      <c r="MPH28" s="877"/>
      <c r="MPI28" s="877"/>
      <c r="MPJ28" s="877"/>
      <c r="MPK28" s="877"/>
      <c r="MPL28" s="877"/>
      <c r="MPM28" s="877"/>
      <c r="MPN28" s="877"/>
      <c r="MPO28" s="877"/>
      <c r="MPP28" s="877"/>
      <c r="MPQ28" s="877"/>
      <c r="MPR28" s="877"/>
      <c r="MPS28" s="877"/>
      <c r="MPT28" s="877"/>
      <c r="MPU28" s="877"/>
      <c r="MPV28" s="877"/>
      <c r="MPW28" s="877"/>
      <c r="MPX28" s="877"/>
      <c r="MPY28" s="877"/>
      <c r="MPZ28" s="877"/>
      <c r="MQA28" s="877"/>
      <c r="MQB28" s="877"/>
      <c r="MQC28" s="877"/>
      <c r="MQD28" s="877"/>
      <c r="MQE28" s="877"/>
      <c r="MQF28" s="877"/>
      <c r="MQG28" s="877"/>
      <c r="MQH28" s="877"/>
      <c r="MQI28" s="877"/>
      <c r="MQJ28" s="877"/>
      <c r="MQK28" s="877"/>
      <c r="MQL28" s="877"/>
      <c r="MQM28" s="877"/>
      <c r="MQN28" s="877"/>
      <c r="MQO28" s="877"/>
      <c r="MQP28" s="877"/>
      <c r="MQQ28" s="877"/>
      <c r="MQR28" s="877"/>
      <c r="MQS28" s="877"/>
      <c r="MQT28" s="877"/>
      <c r="MQU28" s="877"/>
      <c r="MQV28" s="877"/>
      <c r="MQW28" s="877"/>
      <c r="MQX28" s="877"/>
      <c r="MQY28" s="877"/>
      <c r="MQZ28" s="877"/>
      <c r="MRA28" s="877"/>
      <c r="MRB28" s="877"/>
      <c r="MRC28" s="877"/>
      <c r="MRD28" s="877"/>
      <c r="MRE28" s="877"/>
      <c r="MRF28" s="877"/>
      <c r="MRG28" s="877"/>
      <c r="MRH28" s="877"/>
      <c r="MRI28" s="877"/>
      <c r="MRJ28" s="877"/>
      <c r="MRK28" s="877"/>
      <c r="MRL28" s="877"/>
      <c r="MRM28" s="877"/>
      <c r="MRN28" s="877"/>
      <c r="MRO28" s="877"/>
      <c r="MRP28" s="877"/>
      <c r="MRQ28" s="877"/>
      <c r="MRR28" s="877"/>
      <c r="MRS28" s="877"/>
      <c r="MRT28" s="877"/>
      <c r="MRU28" s="877"/>
      <c r="MRV28" s="877"/>
      <c r="MRW28" s="877"/>
      <c r="MRX28" s="877"/>
      <c r="MRY28" s="877"/>
      <c r="MRZ28" s="877"/>
      <c r="MSA28" s="877"/>
      <c r="MSB28" s="877"/>
      <c r="MSC28" s="877"/>
      <c r="MSD28" s="877"/>
      <c r="MSE28" s="877"/>
      <c r="MSF28" s="877"/>
      <c r="MSG28" s="877"/>
      <c r="MSH28" s="877"/>
      <c r="MSI28" s="877"/>
      <c r="MSJ28" s="877"/>
      <c r="MSK28" s="877"/>
      <c r="MSL28" s="877"/>
      <c r="MSM28" s="877"/>
      <c r="MSN28" s="877"/>
      <c r="MSO28" s="877"/>
      <c r="MSP28" s="877"/>
      <c r="MSQ28" s="877"/>
      <c r="MSR28" s="877"/>
      <c r="MSS28" s="877"/>
      <c r="MST28" s="877"/>
      <c r="MSU28" s="877"/>
      <c r="MSV28" s="877"/>
      <c r="MSW28" s="877"/>
      <c r="MSX28" s="877"/>
      <c r="MSY28" s="877"/>
      <c r="MSZ28" s="877"/>
      <c r="MTA28" s="877"/>
      <c r="MTB28" s="877"/>
      <c r="MTC28" s="877"/>
      <c r="MTD28" s="877"/>
      <c r="MTE28" s="877"/>
      <c r="MTF28" s="877"/>
      <c r="MTG28" s="877"/>
      <c r="MTH28" s="877"/>
      <c r="MTI28" s="877"/>
      <c r="MTJ28" s="877"/>
      <c r="MTK28" s="877"/>
      <c r="MTL28" s="877"/>
      <c r="MTM28" s="877"/>
      <c r="MTN28" s="877"/>
      <c r="MTO28" s="877"/>
      <c r="MTP28" s="877"/>
      <c r="MTQ28" s="877"/>
      <c r="MTR28" s="877"/>
      <c r="MTS28" s="877"/>
      <c r="MTT28" s="877"/>
      <c r="MTU28" s="877"/>
      <c r="MTV28" s="877"/>
      <c r="MTW28" s="877"/>
      <c r="MTX28" s="877"/>
      <c r="MTY28" s="877"/>
      <c r="MTZ28" s="877"/>
      <c r="MUA28" s="877"/>
      <c r="MUB28" s="877"/>
      <c r="MUC28" s="877"/>
      <c r="MUD28" s="877"/>
      <c r="MUE28" s="877"/>
      <c r="MUF28" s="877"/>
      <c r="MUG28" s="877"/>
      <c r="MUH28" s="877"/>
      <c r="MUI28" s="877"/>
      <c r="MUJ28" s="877"/>
      <c r="MUK28" s="877"/>
      <c r="MUL28" s="877"/>
      <c r="MUM28" s="877"/>
      <c r="MUN28" s="877"/>
      <c r="MUO28" s="877"/>
      <c r="MUP28" s="877"/>
      <c r="MUQ28" s="877"/>
      <c r="MUR28" s="877"/>
      <c r="MUS28" s="877"/>
      <c r="MUT28" s="877"/>
      <c r="MUU28" s="877"/>
      <c r="MUV28" s="877"/>
      <c r="MUW28" s="877"/>
      <c r="MUX28" s="877"/>
      <c r="MUY28" s="877"/>
      <c r="MUZ28" s="877"/>
      <c r="MVA28" s="877"/>
      <c r="MVB28" s="877"/>
      <c r="MVC28" s="877"/>
      <c r="MVD28" s="877"/>
      <c r="MVE28" s="877"/>
      <c r="MVF28" s="877"/>
      <c r="MVG28" s="877"/>
      <c r="MVH28" s="877"/>
      <c r="MVI28" s="877"/>
      <c r="MVJ28" s="877"/>
      <c r="MVK28" s="877"/>
      <c r="MVL28" s="877"/>
      <c r="MVM28" s="877"/>
      <c r="MVN28" s="877"/>
      <c r="MVO28" s="877"/>
      <c r="MVP28" s="877"/>
      <c r="MVQ28" s="877"/>
      <c r="MVR28" s="877"/>
      <c r="MVS28" s="877"/>
      <c r="MVT28" s="877"/>
      <c r="MVU28" s="877"/>
      <c r="MVV28" s="877"/>
      <c r="MVW28" s="877"/>
      <c r="MVX28" s="877"/>
      <c r="MVY28" s="877"/>
      <c r="MVZ28" s="877"/>
      <c r="MWA28" s="877"/>
      <c r="MWB28" s="877"/>
      <c r="MWC28" s="877"/>
      <c r="MWD28" s="877"/>
      <c r="MWE28" s="877"/>
      <c r="MWF28" s="877"/>
      <c r="MWG28" s="877"/>
      <c r="MWH28" s="877"/>
      <c r="MWI28" s="877"/>
      <c r="MWJ28" s="877"/>
      <c r="MWK28" s="877"/>
      <c r="MWL28" s="877"/>
      <c r="MWM28" s="877"/>
      <c r="MWN28" s="877"/>
      <c r="MWO28" s="877"/>
      <c r="MWP28" s="877"/>
      <c r="MWQ28" s="877"/>
      <c r="MWR28" s="877"/>
      <c r="MWS28" s="877"/>
      <c r="MWT28" s="877"/>
      <c r="MWU28" s="877"/>
      <c r="MWV28" s="877"/>
      <c r="MWW28" s="877"/>
      <c r="MWX28" s="877"/>
      <c r="MWY28" s="877"/>
      <c r="MWZ28" s="877"/>
      <c r="MXA28" s="877"/>
      <c r="MXB28" s="877"/>
      <c r="MXC28" s="877"/>
      <c r="MXD28" s="877"/>
      <c r="MXE28" s="877"/>
      <c r="MXF28" s="877"/>
      <c r="MXG28" s="877"/>
      <c r="MXH28" s="877"/>
      <c r="MXI28" s="877"/>
      <c r="MXJ28" s="877"/>
      <c r="MXK28" s="877"/>
      <c r="MXL28" s="877"/>
      <c r="MXM28" s="877"/>
      <c r="MXN28" s="877"/>
      <c r="MXO28" s="877"/>
      <c r="MXP28" s="877"/>
      <c r="MXQ28" s="877"/>
      <c r="MXR28" s="877"/>
      <c r="MXS28" s="877"/>
      <c r="MXT28" s="877"/>
      <c r="MXU28" s="877"/>
      <c r="MXV28" s="877"/>
      <c r="MXW28" s="877"/>
      <c r="MXX28" s="877"/>
      <c r="MXY28" s="877"/>
      <c r="MXZ28" s="877"/>
      <c r="MYA28" s="877"/>
      <c r="MYB28" s="877"/>
      <c r="MYC28" s="877"/>
      <c r="MYD28" s="877"/>
      <c r="MYE28" s="877"/>
      <c r="MYF28" s="877"/>
      <c r="MYG28" s="877"/>
      <c r="MYH28" s="877"/>
      <c r="MYI28" s="877"/>
      <c r="MYJ28" s="877"/>
      <c r="MYK28" s="877"/>
      <c r="MYL28" s="877"/>
      <c r="MYM28" s="877"/>
      <c r="MYN28" s="877"/>
      <c r="MYO28" s="877"/>
      <c r="MYP28" s="877"/>
      <c r="MYQ28" s="877"/>
      <c r="MYR28" s="877"/>
      <c r="MYS28" s="877"/>
      <c r="MYT28" s="877"/>
      <c r="MYU28" s="877"/>
      <c r="MYV28" s="877"/>
      <c r="MYW28" s="877"/>
      <c r="MYX28" s="877"/>
      <c r="MYY28" s="877"/>
      <c r="MYZ28" s="877"/>
      <c r="MZA28" s="877"/>
      <c r="MZB28" s="877"/>
      <c r="MZC28" s="877"/>
      <c r="MZD28" s="877"/>
      <c r="MZE28" s="877"/>
      <c r="MZF28" s="877"/>
      <c r="MZG28" s="877"/>
      <c r="MZH28" s="877"/>
      <c r="MZI28" s="877"/>
      <c r="MZJ28" s="877"/>
      <c r="MZK28" s="877"/>
      <c r="MZL28" s="877"/>
      <c r="MZM28" s="877"/>
      <c r="MZN28" s="877"/>
      <c r="MZO28" s="877"/>
      <c r="MZP28" s="877"/>
      <c r="MZQ28" s="877"/>
      <c r="MZR28" s="877"/>
      <c r="MZS28" s="877"/>
      <c r="MZT28" s="877"/>
      <c r="MZU28" s="877"/>
      <c r="MZV28" s="877"/>
      <c r="MZW28" s="877"/>
      <c r="MZX28" s="877"/>
      <c r="MZY28" s="877"/>
      <c r="MZZ28" s="877"/>
      <c r="NAA28" s="877"/>
      <c r="NAB28" s="877"/>
      <c r="NAC28" s="877"/>
      <c r="NAD28" s="877"/>
      <c r="NAE28" s="877"/>
      <c r="NAF28" s="877"/>
      <c r="NAG28" s="877"/>
      <c r="NAH28" s="877"/>
      <c r="NAI28" s="877"/>
      <c r="NAJ28" s="877"/>
      <c r="NAK28" s="877"/>
      <c r="NAL28" s="877"/>
      <c r="NAM28" s="877"/>
      <c r="NAN28" s="877"/>
      <c r="NAO28" s="877"/>
      <c r="NAP28" s="877"/>
      <c r="NAQ28" s="877"/>
      <c r="NAR28" s="877"/>
      <c r="NAS28" s="877"/>
      <c r="NAT28" s="877"/>
      <c r="NAU28" s="877"/>
      <c r="NAV28" s="877"/>
      <c r="NAW28" s="877"/>
      <c r="NAX28" s="877"/>
      <c r="NAY28" s="877"/>
      <c r="NAZ28" s="877"/>
      <c r="NBA28" s="877"/>
      <c r="NBB28" s="877"/>
      <c r="NBC28" s="877"/>
      <c r="NBD28" s="877"/>
      <c r="NBE28" s="877"/>
      <c r="NBF28" s="877"/>
      <c r="NBG28" s="877"/>
      <c r="NBH28" s="877"/>
      <c r="NBI28" s="877"/>
      <c r="NBJ28" s="877"/>
      <c r="NBK28" s="877"/>
      <c r="NBL28" s="877"/>
      <c r="NBM28" s="877"/>
      <c r="NBN28" s="877"/>
      <c r="NBO28" s="877"/>
      <c r="NBP28" s="877"/>
      <c r="NBQ28" s="877"/>
      <c r="NBR28" s="877"/>
      <c r="NBS28" s="877"/>
      <c r="NBT28" s="877"/>
      <c r="NBU28" s="877"/>
      <c r="NBV28" s="877"/>
      <c r="NBW28" s="877"/>
      <c r="NBX28" s="877"/>
      <c r="NBY28" s="877"/>
      <c r="NBZ28" s="877"/>
      <c r="NCA28" s="877"/>
      <c r="NCB28" s="877"/>
      <c r="NCC28" s="877"/>
      <c r="NCD28" s="877"/>
      <c r="NCE28" s="877"/>
      <c r="NCF28" s="877"/>
      <c r="NCG28" s="877"/>
      <c r="NCH28" s="877"/>
      <c r="NCI28" s="877"/>
      <c r="NCJ28" s="877"/>
      <c r="NCK28" s="877"/>
      <c r="NCL28" s="877"/>
      <c r="NCM28" s="877"/>
      <c r="NCN28" s="877"/>
      <c r="NCO28" s="877"/>
      <c r="NCP28" s="877"/>
      <c r="NCQ28" s="877"/>
      <c r="NCR28" s="877"/>
      <c r="NCS28" s="877"/>
      <c r="NCT28" s="877"/>
      <c r="NCU28" s="877"/>
      <c r="NCV28" s="877"/>
      <c r="NCW28" s="877"/>
      <c r="NCX28" s="877"/>
      <c r="NCY28" s="877"/>
      <c r="NCZ28" s="877"/>
      <c r="NDA28" s="877"/>
      <c r="NDB28" s="877"/>
      <c r="NDC28" s="877"/>
      <c r="NDD28" s="877"/>
      <c r="NDE28" s="877"/>
      <c r="NDF28" s="877"/>
      <c r="NDG28" s="877"/>
      <c r="NDH28" s="877"/>
      <c r="NDI28" s="877"/>
      <c r="NDJ28" s="877"/>
      <c r="NDK28" s="877"/>
      <c r="NDL28" s="877"/>
      <c r="NDM28" s="877"/>
      <c r="NDN28" s="877"/>
      <c r="NDO28" s="877"/>
      <c r="NDP28" s="877"/>
      <c r="NDQ28" s="877"/>
      <c r="NDR28" s="877"/>
      <c r="NDS28" s="877"/>
      <c r="NDT28" s="877"/>
      <c r="NDU28" s="877"/>
      <c r="NDV28" s="877"/>
      <c r="NDW28" s="877"/>
      <c r="NDX28" s="877"/>
      <c r="NDY28" s="877"/>
      <c r="NDZ28" s="877"/>
      <c r="NEA28" s="877"/>
      <c r="NEB28" s="877"/>
      <c r="NEC28" s="877"/>
      <c r="NED28" s="877"/>
      <c r="NEE28" s="877"/>
      <c r="NEF28" s="877"/>
      <c r="NEG28" s="877"/>
      <c r="NEH28" s="877"/>
      <c r="NEI28" s="877"/>
      <c r="NEJ28" s="877"/>
      <c r="NEK28" s="877"/>
      <c r="NEL28" s="877"/>
      <c r="NEM28" s="877"/>
      <c r="NEN28" s="877"/>
      <c r="NEO28" s="877"/>
      <c r="NEP28" s="877"/>
      <c r="NEQ28" s="877"/>
      <c r="NER28" s="877"/>
      <c r="NES28" s="877"/>
      <c r="NET28" s="877"/>
      <c r="NEU28" s="877"/>
      <c r="NEV28" s="877"/>
      <c r="NEW28" s="877"/>
      <c r="NEX28" s="877"/>
      <c r="NEY28" s="877"/>
      <c r="NEZ28" s="877"/>
      <c r="NFA28" s="877"/>
      <c r="NFB28" s="877"/>
      <c r="NFC28" s="877"/>
      <c r="NFD28" s="877"/>
      <c r="NFE28" s="877"/>
      <c r="NFF28" s="877"/>
      <c r="NFG28" s="877"/>
      <c r="NFH28" s="877"/>
      <c r="NFI28" s="877"/>
      <c r="NFJ28" s="877"/>
      <c r="NFK28" s="877"/>
      <c r="NFL28" s="877"/>
      <c r="NFM28" s="877"/>
      <c r="NFN28" s="877"/>
      <c r="NFO28" s="877"/>
      <c r="NFP28" s="877"/>
      <c r="NFQ28" s="877"/>
      <c r="NFR28" s="877"/>
      <c r="NFS28" s="877"/>
      <c r="NFT28" s="877"/>
      <c r="NFU28" s="877"/>
      <c r="NFV28" s="877"/>
      <c r="NFW28" s="877"/>
      <c r="NFX28" s="877"/>
      <c r="NFY28" s="877"/>
      <c r="NFZ28" s="877"/>
      <c r="NGA28" s="877"/>
      <c r="NGB28" s="877"/>
      <c r="NGC28" s="877"/>
      <c r="NGD28" s="877"/>
      <c r="NGE28" s="877"/>
      <c r="NGF28" s="877"/>
      <c r="NGG28" s="877"/>
      <c r="NGH28" s="877"/>
      <c r="NGI28" s="877"/>
      <c r="NGJ28" s="877"/>
      <c r="NGK28" s="877"/>
      <c r="NGL28" s="877"/>
      <c r="NGM28" s="877"/>
      <c r="NGN28" s="877"/>
      <c r="NGO28" s="877"/>
      <c r="NGP28" s="877"/>
      <c r="NGQ28" s="877"/>
      <c r="NGR28" s="877"/>
      <c r="NGS28" s="877"/>
      <c r="NGT28" s="877"/>
      <c r="NGU28" s="877"/>
      <c r="NGV28" s="877"/>
      <c r="NGW28" s="877"/>
      <c r="NGX28" s="877"/>
      <c r="NGY28" s="877"/>
      <c r="NGZ28" s="877"/>
      <c r="NHA28" s="877"/>
      <c r="NHB28" s="877"/>
      <c r="NHC28" s="877"/>
      <c r="NHD28" s="877"/>
      <c r="NHE28" s="877"/>
      <c r="NHF28" s="877"/>
      <c r="NHG28" s="877"/>
      <c r="NHH28" s="877"/>
      <c r="NHI28" s="877"/>
      <c r="NHJ28" s="877"/>
      <c r="NHK28" s="877"/>
      <c r="NHL28" s="877"/>
      <c r="NHM28" s="877"/>
      <c r="NHN28" s="877"/>
      <c r="NHO28" s="877"/>
      <c r="NHP28" s="877"/>
      <c r="NHQ28" s="877"/>
      <c r="NHR28" s="877"/>
      <c r="NHS28" s="877"/>
      <c r="NHT28" s="877"/>
      <c r="NHU28" s="877"/>
      <c r="NHV28" s="877"/>
      <c r="NHW28" s="877"/>
      <c r="NHX28" s="877"/>
      <c r="NHY28" s="877"/>
      <c r="NHZ28" s="877"/>
      <c r="NIA28" s="877"/>
      <c r="NIB28" s="877"/>
      <c r="NIC28" s="877"/>
      <c r="NID28" s="877"/>
      <c r="NIE28" s="877"/>
      <c r="NIF28" s="877"/>
      <c r="NIG28" s="877"/>
      <c r="NIH28" s="877"/>
      <c r="NII28" s="877"/>
      <c r="NIJ28" s="877"/>
      <c r="NIK28" s="877"/>
      <c r="NIL28" s="877"/>
      <c r="NIM28" s="877"/>
      <c r="NIN28" s="877"/>
      <c r="NIO28" s="877"/>
      <c r="NIP28" s="877"/>
      <c r="NIQ28" s="877"/>
      <c r="NIR28" s="877"/>
      <c r="NIS28" s="877"/>
      <c r="NIT28" s="877"/>
      <c r="NIU28" s="877"/>
      <c r="NIV28" s="877"/>
      <c r="NIW28" s="877"/>
      <c r="NIX28" s="877"/>
      <c r="NIY28" s="877"/>
      <c r="NIZ28" s="877"/>
      <c r="NJA28" s="877"/>
      <c r="NJB28" s="877"/>
      <c r="NJC28" s="877"/>
      <c r="NJD28" s="877"/>
      <c r="NJE28" s="877"/>
      <c r="NJF28" s="877"/>
      <c r="NJG28" s="877"/>
      <c r="NJH28" s="877"/>
      <c r="NJI28" s="877"/>
      <c r="NJJ28" s="877"/>
      <c r="NJK28" s="877"/>
      <c r="NJL28" s="877"/>
      <c r="NJM28" s="877"/>
      <c r="NJN28" s="877"/>
      <c r="NJO28" s="877"/>
      <c r="NJP28" s="877"/>
      <c r="NJQ28" s="877"/>
      <c r="NJR28" s="877"/>
      <c r="NJS28" s="877"/>
      <c r="NJT28" s="877"/>
      <c r="NJU28" s="877"/>
      <c r="NJV28" s="877"/>
      <c r="NJW28" s="877"/>
      <c r="NJX28" s="877"/>
      <c r="NJY28" s="877"/>
      <c r="NJZ28" s="877"/>
      <c r="NKA28" s="877"/>
      <c r="NKB28" s="877"/>
      <c r="NKC28" s="877"/>
      <c r="NKD28" s="877"/>
      <c r="NKE28" s="877"/>
      <c r="NKF28" s="877"/>
      <c r="NKG28" s="877"/>
      <c r="NKH28" s="877"/>
      <c r="NKI28" s="877"/>
      <c r="NKJ28" s="877"/>
      <c r="NKK28" s="877"/>
      <c r="NKL28" s="877"/>
      <c r="NKM28" s="877"/>
      <c r="NKN28" s="877"/>
      <c r="NKO28" s="877"/>
      <c r="NKP28" s="877"/>
      <c r="NKQ28" s="877"/>
      <c r="NKR28" s="877"/>
      <c r="NKS28" s="877"/>
      <c r="NKT28" s="877"/>
      <c r="NKU28" s="877"/>
      <c r="NKV28" s="877"/>
      <c r="NKW28" s="877"/>
      <c r="NKX28" s="877"/>
      <c r="NKY28" s="877"/>
      <c r="NKZ28" s="877"/>
      <c r="NLA28" s="877"/>
      <c r="NLB28" s="877"/>
      <c r="NLC28" s="877"/>
      <c r="NLD28" s="877"/>
      <c r="NLE28" s="877"/>
      <c r="NLF28" s="877"/>
      <c r="NLG28" s="877"/>
      <c r="NLH28" s="877"/>
      <c r="NLI28" s="877"/>
      <c r="NLJ28" s="877"/>
      <c r="NLK28" s="877"/>
      <c r="NLL28" s="877"/>
      <c r="NLM28" s="877"/>
      <c r="NLN28" s="877"/>
      <c r="NLO28" s="877"/>
      <c r="NLP28" s="877"/>
      <c r="NLQ28" s="877"/>
      <c r="NLR28" s="877"/>
      <c r="NLS28" s="877"/>
      <c r="NLT28" s="877"/>
      <c r="NLU28" s="877"/>
      <c r="NLV28" s="877"/>
      <c r="NLW28" s="877"/>
      <c r="NLX28" s="877"/>
      <c r="NLY28" s="877"/>
      <c r="NLZ28" s="877"/>
      <c r="NMA28" s="877"/>
      <c r="NMB28" s="877"/>
      <c r="NMC28" s="877"/>
      <c r="NMD28" s="877"/>
      <c r="NME28" s="877"/>
      <c r="NMF28" s="877"/>
      <c r="NMG28" s="877"/>
      <c r="NMH28" s="877"/>
      <c r="NMI28" s="877"/>
      <c r="NMJ28" s="877"/>
      <c r="NMK28" s="877"/>
      <c r="NML28" s="877"/>
      <c r="NMM28" s="877"/>
      <c r="NMN28" s="877"/>
      <c r="NMO28" s="877"/>
      <c r="NMP28" s="877"/>
      <c r="NMQ28" s="877"/>
      <c r="NMR28" s="877"/>
      <c r="NMS28" s="877"/>
      <c r="NMT28" s="877"/>
      <c r="NMU28" s="877"/>
      <c r="NMV28" s="877"/>
      <c r="NMW28" s="877"/>
      <c r="NMX28" s="877"/>
      <c r="NMY28" s="877"/>
      <c r="NMZ28" s="877"/>
      <c r="NNA28" s="877"/>
      <c r="NNB28" s="877"/>
      <c r="NNC28" s="877"/>
      <c r="NND28" s="877"/>
      <c r="NNE28" s="877"/>
      <c r="NNF28" s="877"/>
      <c r="NNG28" s="877"/>
      <c r="NNH28" s="877"/>
      <c r="NNI28" s="877"/>
      <c r="NNJ28" s="877"/>
      <c r="NNK28" s="877"/>
      <c r="NNL28" s="877"/>
      <c r="NNM28" s="877"/>
      <c r="NNN28" s="877"/>
      <c r="NNO28" s="877"/>
      <c r="NNP28" s="877"/>
      <c r="NNQ28" s="877"/>
      <c r="NNR28" s="877"/>
      <c r="NNS28" s="877"/>
      <c r="NNT28" s="877"/>
      <c r="NNU28" s="877"/>
      <c r="NNV28" s="877"/>
      <c r="NNW28" s="877"/>
      <c r="NNX28" s="877"/>
      <c r="NNY28" s="877"/>
      <c r="NNZ28" s="877"/>
      <c r="NOA28" s="877"/>
      <c r="NOB28" s="877"/>
      <c r="NOC28" s="877"/>
      <c r="NOD28" s="877"/>
      <c r="NOE28" s="877"/>
      <c r="NOF28" s="877"/>
      <c r="NOG28" s="877"/>
      <c r="NOH28" s="877"/>
      <c r="NOI28" s="877"/>
      <c r="NOJ28" s="877"/>
      <c r="NOK28" s="877"/>
      <c r="NOL28" s="877"/>
      <c r="NOM28" s="877"/>
      <c r="NON28" s="877"/>
      <c r="NOO28" s="877"/>
      <c r="NOP28" s="877"/>
      <c r="NOQ28" s="877"/>
      <c r="NOR28" s="877"/>
      <c r="NOS28" s="877"/>
      <c r="NOT28" s="877"/>
      <c r="NOU28" s="877"/>
      <c r="NOV28" s="877"/>
      <c r="NOW28" s="877"/>
      <c r="NOX28" s="877"/>
      <c r="NOY28" s="877"/>
      <c r="NOZ28" s="877"/>
      <c r="NPA28" s="877"/>
      <c r="NPB28" s="877"/>
      <c r="NPC28" s="877"/>
      <c r="NPD28" s="877"/>
      <c r="NPE28" s="877"/>
      <c r="NPF28" s="877"/>
      <c r="NPG28" s="877"/>
      <c r="NPH28" s="877"/>
      <c r="NPI28" s="877"/>
      <c r="NPJ28" s="877"/>
      <c r="NPK28" s="877"/>
      <c r="NPL28" s="877"/>
      <c r="NPM28" s="877"/>
      <c r="NPN28" s="877"/>
      <c r="NPO28" s="877"/>
      <c r="NPP28" s="877"/>
      <c r="NPQ28" s="877"/>
      <c r="NPR28" s="877"/>
      <c r="NPS28" s="877"/>
      <c r="NPT28" s="877"/>
      <c r="NPU28" s="877"/>
      <c r="NPV28" s="877"/>
      <c r="NPW28" s="877"/>
      <c r="NPX28" s="877"/>
      <c r="NPY28" s="877"/>
      <c r="NPZ28" s="877"/>
      <c r="NQA28" s="877"/>
      <c r="NQB28" s="877"/>
      <c r="NQC28" s="877"/>
      <c r="NQD28" s="877"/>
      <c r="NQE28" s="877"/>
      <c r="NQF28" s="877"/>
      <c r="NQG28" s="877"/>
      <c r="NQH28" s="877"/>
      <c r="NQI28" s="877"/>
      <c r="NQJ28" s="877"/>
      <c r="NQK28" s="877"/>
      <c r="NQL28" s="877"/>
      <c r="NQM28" s="877"/>
      <c r="NQN28" s="877"/>
      <c r="NQO28" s="877"/>
      <c r="NQP28" s="877"/>
      <c r="NQQ28" s="877"/>
      <c r="NQR28" s="877"/>
      <c r="NQS28" s="877"/>
      <c r="NQT28" s="877"/>
      <c r="NQU28" s="877"/>
      <c r="NQV28" s="877"/>
      <c r="NQW28" s="877"/>
      <c r="NQX28" s="877"/>
      <c r="NQY28" s="877"/>
      <c r="NQZ28" s="877"/>
      <c r="NRA28" s="877"/>
      <c r="NRB28" s="877"/>
      <c r="NRC28" s="877"/>
      <c r="NRD28" s="877"/>
      <c r="NRE28" s="877"/>
      <c r="NRF28" s="877"/>
      <c r="NRG28" s="877"/>
      <c r="NRH28" s="877"/>
      <c r="NRI28" s="877"/>
      <c r="NRJ28" s="877"/>
      <c r="NRK28" s="877"/>
      <c r="NRL28" s="877"/>
      <c r="NRM28" s="877"/>
      <c r="NRN28" s="877"/>
      <c r="NRO28" s="877"/>
      <c r="NRP28" s="877"/>
      <c r="NRQ28" s="877"/>
      <c r="NRR28" s="877"/>
      <c r="NRS28" s="877"/>
      <c r="NRT28" s="877"/>
      <c r="NRU28" s="877"/>
      <c r="NRV28" s="877"/>
      <c r="NRW28" s="877"/>
      <c r="NRX28" s="877"/>
      <c r="NRY28" s="877"/>
      <c r="NRZ28" s="877"/>
      <c r="NSA28" s="877"/>
      <c r="NSB28" s="877"/>
      <c r="NSC28" s="877"/>
      <c r="NSD28" s="877"/>
      <c r="NSE28" s="877"/>
      <c r="NSF28" s="877"/>
      <c r="NSG28" s="877"/>
      <c r="NSH28" s="877"/>
      <c r="NSI28" s="877"/>
      <c r="NSJ28" s="877"/>
      <c r="NSK28" s="877"/>
      <c r="NSL28" s="877"/>
      <c r="NSM28" s="877"/>
      <c r="NSN28" s="877"/>
      <c r="NSO28" s="877"/>
      <c r="NSP28" s="877"/>
      <c r="NSQ28" s="877"/>
      <c r="NSR28" s="877"/>
      <c r="NSS28" s="877"/>
      <c r="NST28" s="877"/>
      <c r="NSU28" s="877"/>
      <c r="NSV28" s="877"/>
      <c r="NSW28" s="877"/>
      <c r="NSX28" s="877"/>
      <c r="NSY28" s="877"/>
      <c r="NSZ28" s="877"/>
      <c r="NTA28" s="877"/>
      <c r="NTB28" s="877"/>
      <c r="NTC28" s="877"/>
      <c r="NTD28" s="877"/>
      <c r="NTE28" s="877"/>
      <c r="NTF28" s="877"/>
      <c r="NTG28" s="877"/>
      <c r="NTH28" s="877"/>
      <c r="NTI28" s="877"/>
      <c r="NTJ28" s="877"/>
      <c r="NTK28" s="877"/>
      <c r="NTL28" s="877"/>
      <c r="NTM28" s="877"/>
      <c r="NTN28" s="877"/>
      <c r="NTO28" s="877"/>
      <c r="NTP28" s="877"/>
      <c r="NTQ28" s="877"/>
      <c r="NTR28" s="877"/>
      <c r="NTS28" s="877"/>
      <c r="NTT28" s="877"/>
      <c r="NTU28" s="877"/>
      <c r="NTV28" s="877"/>
      <c r="NTW28" s="877"/>
      <c r="NTX28" s="877"/>
      <c r="NTY28" s="877"/>
      <c r="NTZ28" s="877"/>
      <c r="NUA28" s="877"/>
      <c r="NUB28" s="877"/>
      <c r="NUC28" s="877"/>
      <c r="NUD28" s="877"/>
      <c r="NUE28" s="877"/>
      <c r="NUF28" s="877"/>
      <c r="NUG28" s="877"/>
      <c r="NUH28" s="877"/>
      <c r="NUI28" s="877"/>
      <c r="NUJ28" s="877"/>
      <c r="NUK28" s="877"/>
      <c r="NUL28" s="877"/>
      <c r="NUM28" s="877"/>
      <c r="NUN28" s="877"/>
      <c r="NUO28" s="877"/>
      <c r="NUP28" s="877"/>
      <c r="NUQ28" s="877"/>
      <c r="NUR28" s="877"/>
      <c r="NUS28" s="877"/>
      <c r="NUT28" s="877"/>
      <c r="NUU28" s="877"/>
      <c r="NUV28" s="877"/>
      <c r="NUW28" s="877"/>
      <c r="NUX28" s="877"/>
      <c r="NUY28" s="877"/>
      <c r="NUZ28" s="877"/>
      <c r="NVA28" s="877"/>
      <c r="NVB28" s="877"/>
      <c r="NVC28" s="877"/>
      <c r="NVD28" s="877"/>
      <c r="NVE28" s="877"/>
      <c r="NVF28" s="877"/>
      <c r="NVG28" s="877"/>
      <c r="NVH28" s="877"/>
      <c r="NVI28" s="877"/>
      <c r="NVJ28" s="877"/>
      <c r="NVK28" s="877"/>
      <c r="NVL28" s="877"/>
      <c r="NVM28" s="877"/>
      <c r="NVN28" s="877"/>
      <c r="NVO28" s="877"/>
      <c r="NVP28" s="877"/>
      <c r="NVQ28" s="877"/>
      <c r="NVR28" s="877"/>
      <c r="NVS28" s="877"/>
      <c r="NVT28" s="877"/>
      <c r="NVU28" s="877"/>
      <c r="NVV28" s="877"/>
      <c r="NVW28" s="877"/>
      <c r="NVX28" s="877"/>
      <c r="NVY28" s="877"/>
      <c r="NVZ28" s="877"/>
      <c r="NWA28" s="877"/>
      <c r="NWB28" s="877"/>
      <c r="NWC28" s="877"/>
      <c r="NWD28" s="877"/>
      <c r="NWE28" s="877"/>
      <c r="NWF28" s="877"/>
      <c r="NWG28" s="877"/>
      <c r="NWH28" s="877"/>
      <c r="NWI28" s="877"/>
      <c r="NWJ28" s="877"/>
      <c r="NWK28" s="877"/>
      <c r="NWL28" s="877"/>
      <c r="NWM28" s="877"/>
      <c r="NWN28" s="877"/>
      <c r="NWO28" s="877"/>
      <c r="NWP28" s="877"/>
      <c r="NWQ28" s="877"/>
      <c r="NWR28" s="877"/>
      <c r="NWS28" s="877"/>
      <c r="NWT28" s="877"/>
      <c r="NWU28" s="877"/>
      <c r="NWV28" s="877"/>
      <c r="NWW28" s="877"/>
      <c r="NWX28" s="877"/>
      <c r="NWY28" s="877"/>
      <c r="NWZ28" s="877"/>
      <c r="NXA28" s="877"/>
      <c r="NXB28" s="877"/>
      <c r="NXC28" s="877"/>
      <c r="NXD28" s="877"/>
      <c r="NXE28" s="877"/>
      <c r="NXF28" s="877"/>
      <c r="NXG28" s="877"/>
      <c r="NXH28" s="877"/>
      <c r="NXI28" s="877"/>
      <c r="NXJ28" s="877"/>
      <c r="NXK28" s="877"/>
      <c r="NXL28" s="877"/>
      <c r="NXM28" s="877"/>
      <c r="NXN28" s="877"/>
      <c r="NXO28" s="877"/>
      <c r="NXP28" s="877"/>
      <c r="NXQ28" s="877"/>
      <c r="NXR28" s="877"/>
      <c r="NXS28" s="877"/>
      <c r="NXT28" s="877"/>
      <c r="NXU28" s="877"/>
      <c r="NXV28" s="877"/>
      <c r="NXW28" s="877"/>
      <c r="NXX28" s="877"/>
      <c r="NXY28" s="877"/>
      <c r="NXZ28" s="877"/>
      <c r="NYA28" s="877"/>
      <c r="NYB28" s="877"/>
      <c r="NYC28" s="877"/>
      <c r="NYD28" s="877"/>
      <c r="NYE28" s="877"/>
      <c r="NYF28" s="877"/>
      <c r="NYG28" s="877"/>
      <c r="NYH28" s="877"/>
      <c r="NYI28" s="877"/>
      <c r="NYJ28" s="877"/>
      <c r="NYK28" s="877"/>
      <c r="NYL28" s="877"/>
      <c r="NYM28" s="877"/>
      <c r="NYN28" s="877"/>
      <c r="NYO28" s="877"/>
      <c r="NYP28" s="877"/>
      <c r="NYQ28" s="877"/>
      <c r="NYR28" s="877"/>
      <c r="NYS28" s="877"/>
      <c r="NYT28" s="877"/>
      <c r="NYU28" s="877"/>
      <c r="NYV28" s="877"/>
      <c r="NYW28" s="877"/>
      <c r="NYX28" s="877"/>
      <c r="NYY28" s="877"/>
      <c r="NYZ28" s="877"/>
      <c r="NZA28" s="877"/>
      <c r="NZB28" s="877"/>
      <c r="NZC28" s="877"/>
      <c r="NZD28" s="877"/>
      <c r="NZE28" s="877"/>
      <c r="NZF28" s="877"/>
      <c r="NZG28" s="877"/>
      <c r="NZH28" s="877"/>
      <c r="NZI28" s="877"/>
      <c r="NZJ28" s="877"/>
      <c r="NZK28" s="877"/>
      <c r="NZL28" s="877"/>
      <c r="NZM28" s="877"/>
      <c r="NZN28" s="877"/>
      <c r="NZO28" s="877"/>
      <c r="NZP28" s="877"/>
      <c r="NZQ28" s="877"/>
      <c r="NZR28" s="877"/>
      <c r="NZS28" s="877"/>
      <c r="NZT28" s="877"/>
      <c r="NZU28" s="877"/>
      <c r="NZV28" s="877"/>
      <c r="NZW28" s="877"/>
      <c r="NZX28" s="877"/>
      <c r="NZY28" s="877"/>
      <c r="NZZ28" s="877"/>
      <c r="OAA28" s="877"/>
      <c r="OAB28" s="877"/>
      <c r="OAC28" s="877"/>
      <c r="OAD28" s="877"/>
      <c r="OAE28" s="877"/>
      <c r="OAF28" s="877"/>
      <c r="OAG28" s="877"/>
      <c r="OAH28" s="877"/>
      <c r="OAI28" s="877"/>
      <c r="OAJ28" s="877"/>
      <c r="OAK28" s="877"/>
      <c r="OAL28" s="877"/>
      <c r="OAM28" s="877"/>
      <c r="OAN28" s="877"/>
      <c r="OAO28" s="877"/>
      <c r="OAP28" s="877"/>
      <c r="OAQ28" s="877"/>
      <c r="OAR28" s="877"/>
      <c r="OAS28" s="877"/>
      <c r="OAT28" s="877"/>
      <c r="OAU28" s="877"/>
      <c r="OAV28" s="877"/>
      <c r="OAW28" s="877"/>
      <c r="OAX28" s="877"/>
      <c r="OAY28" s="877"/>
      <c r="OAZ28" s="877"/>
      <c r="OBA28" s="877"/>
      <c r="OBB28" s="877"/>
      <c r="OBC28" s="877"/>
      <c r="OBD28" s="877"/>
      <c r="OBE28" s="877"/>
      <c r="OBF28" s="877"/>
      <c r="OBG28" s="877"/>
      <c r="OBH28" s="877"/>
      <c r="OBI28" s="877"/>
      <c r="OBJ28" s="877"/>
      <c r="OBK28" s="877"/>
      <c r="OBL28" s="877"/>
      <c r="OBM28" s="877"/>
      <c r="OBN28" s="877"/>
      <c r="OBO28" s="877"/>
      <c r="OBP28" s="877"/>
      <c r="OBQ28" s="877"/>
      <c r="OBR28" s="877"/>
      <c r="OBS28" s="877"/>
      <c r="OBT28" s="877"/>
      <c r="OBU28" s="877"/>
      <c r="OBV28" s="877"/>
      <c r="OBW28" s="877"/>
      <c r="OBX28" s="877"/>
      <c r="OBY28" s="877"/>
      <c r="OBZ28" s="877"/>
      <c r="OCA28" s="877"/>
      <c r="OCB28" s="877"/>
      <c r="OCC28" s="877"/>
      <c r="OCD28" s="877"/>
      <c r="OCE28" s="877"/>
      <c r="OCF28" s="877"/>
      <c r="OCG28" s="877"/>
      <c r="OCH28" s="877"/>
      <c r="OCI28" s="877"/>
      <c r="OCJ28" s="877"/>
      <c r="OCK28" s="877"/>
      <c r="OCL28" s="877"/>
      <c r="OCM28" s="877"/>
      <c r="OCN28" s="877"/>
      <c r="OCO28" s="877"/>
      <c r="OCP28" s="877"/>
      <c r="OCQ28" s="877"/>
      <c r="OCR28" s="877"/>
      <c r="OCS28" s="877"/>
      <c r="OCT28" s="877"/>
      <c r="OCU28" s="877"/>
      <c r="OCV28" s="877"/>
      <c r="OCW28" s="877"/>
      <c r="OCX28" s="877"/>
      <c r="OCY28" s="877"/>
      <c r="OCZ28" s="877"/>
      <c r="ODA28" s="877"/>
      <c r="ODB28" s="877"/>
      <c r="ODC28" s="877"/>
      <c r="ODD28" s="877"/>
      <c r="ODE28" s="877"/>
      <c r="ODF28" s="877"/>
      <c r="ODG28" s="877"/>
      <c r="ODH28" s="877"/>
      <c r="ODI28" s="877"/>
      <c r="ODJ28" s="877"/>
      <c r="ODK28" s="877"/>
      <c r="ODL28" s="877"/>
      <c r="ODM28" s="877"/>
      <c r="ODN28" s="877"/>
      <c r="ODO28" s="877"/>
      <c r="ODP28" s="877"/>
      <c r="ODQ28" s="877"/>
      <c r="ODR28" s="877"/>
      <c r="ODS28" s="877"/>
      <c r="ODT28" s="877"/>
      <c r="ODU28" s="877"/>
      <c r="ODV28" s="877"/>
      <c r="ODW28" s="877"/>
      <c r="ODX28" s="877"/>
      <c r="ODY28" s="877"/>
      <c r="ODZ28" s="877"/>
      <c r="OEA28" s="877"/>
      <c r="OEB28" s="877"/>
      <c r="OEC28" s="877"/>
      <c r="OED28" s="877"/>
      <c r="OEE28" s="877"/>
      <c r="OEF28" s="877"/>
      <c r="OEG28" s="877"/>
      <c r="OEH28" s="877"/>
      <c r="OEI28" s="877"/>
      <c r="OEJ28" s="877"/>
      <c r="OEK28" s="877"/>
      <c r="OEL28" s="877"/>
      <c r="OEM28" s="877"/>
      <c r="OEN28" s="877"/>
      <c r="OEO28" s="877"/>
      <c r="OEP28" s="877"/>
      <c r="OEQ28" s="877"/>
      <c r="OER28" s="877"/>
      <c r="OES28" s="877"/>
      <c r="OET28" s="877"/>
      <c r="OEU28" s="877"/>
      <c r="OEV28" s="877"/>
      <c r="OEW28" s="877"/>
      <c r="OEX28" s="877"/>
      <c r="OEY28" s="877"/>
      <c r="OEZ28" s="877"/>
      <c r="OFA28" s="877"/>
      <c r="OFB28" s="877"/>
      <c r="OFC28" s="877"/>
      <c r="OFD28" s="877"/>
      <c r="OFE28" s="877"/>
      <c r="OFF28" s="877"/>
      <c r="OFG28" s="877"/>
      <c r="OFH28" s="877"/>
      <c r="OFI28" s="877"/>
      <c r="OFJ28" s="877"/>
      <c r="OFK28" s="877"/>
      <c r="OFL28" s="877"/>
      <c r="OFM28" s="877"/>
      <c r="OFN28" s="877"/>
      <c r="OFO28" s="877"/>
      <c r="OFP28" s="877"/>
      <c r="OFQ28" s="877"/>
      <c r="OFR28" s="877"/>
      <c r="OFS28" s="877"/>
      <c r="OFT28" s="877"/>
      <c r="OFU28" s="877"/>
      <c r="OFV28" s="877"/>
      <c r="OFW28" s="877"/>
      <c r="OFX28" s="877"/>
      <c r="OFY28" s="877"/>
      <c r="OFZ28" s="877"/>
      <c r="OGA28" s="877"/>
      <c r="OGB28" s="877"/>
      <c r="OGC28" s="877"/>
      <c r="OGD28" s="877"/>
      <c r="OGE28" s="877"/>
      <c r="OGF28" s="877"/>
      <c r="OGG28" s="877"/>
      <c r="OGH28" s="877"/>
      <c r="OGI28" s="877"/>
      <c r="OGJ28" s="877"/>
      <c r="OGK28" s="877"/>
      <c r="OGL28" s="877"/>
      <c r="OGM28" s="877"/>
      <c r="OGN28" s="877"/>
      <c r="OGO28" s="877"/>
      <c r="OGP28" s="877"/>
      <c r="OGQ28" s="877"/>
      <c r="OGR28" s="877"/>
      <c r="OGS28" s="877"/>
      <c r="OGT28" s="877"/>
      <c r="OGU28" s="877"/>
      <c r="OGV28" s="877"/>
      <c r="OGW28" s="877"/>
      <c r="OGX28" s="877"/>
      <c r="OGY28" s="877"/>
      <c r="OGZ28" s="877"/>
      <c r="OHA28" s="877"/>
      <c r="OHB28" s="877"/>
      <c r="OHC28" s="877"/>
      <c r="OHD28" s="877"/>
      <c r="OHE28" s="877"/>
      <c r="OHF28" s="877"/>
      <c r="OHG28" s="877"/>
      <c r="OHH28" s="877"/>
      <c r="OHI28" s="877"/>
      <c r="OHJ28" s="877"/>
      <c r="OHK28" s="877"/>
      <c r="OHL28" s="877"/>
      <c r="OHM28" s="877"/>
      <c r="OHN28" s="877"/>
      <c r="OHO28" s="877"/>
      <c r="OHP28" s="877"/>
      <c r="OHQ28" s="877"/>
      <c r="OHR28" s="877"/>
      <c r="OHS28" s="877"/>
      <c r="OHT28" s="877"/>
      <c r="OHU28" s="877"/>
      <c r="OHV28" s="877"/>
      <c r="OHW28" s="877"/>
      <c r="OHX28" s="877"/>
      <c r="OHY28" s="877"/>
      <c r="OHZ28" s="877"/>
      <c r="OIA28" s="877"/>
      <c r="OIB28" s="877"/>
      <c r="OIC28" s="877"/>
      <c r="OID28" s="877"/>
      <c r="OIE28" s="877"/>
      <c r="OIF28" s="877"/>
      <c r="OIG28" s="877"/>
      <c r="OIH28" s="877"/>
      <c r="OII28" s="877"/>
      <c r="OIJ28" s="877"/>
      <c r="OIK28" s="877"/>
      <c r="OIL28" s="877"/>
      <c r="OIM28" s="877"/>
      <c r="OIN28" s="877"/>
      <c r="OIO28" s="877"/>
      <c r="OIP28" s="877"/>
      <c r="OIQ28" s="877"/>
      <c r="OIR28" s="877"/>
      <c r="OIS28" s="877"/>
      <c r="OIT28" s="877"/>
      <c r="OIU28" s="877"/>
      <c r="OIV28" s="877"/>
      <c r="OIW28" s="877"/>
      <c r="OIX28" s="877"/>
      <c r="OIY28" s="877"/>
      <c r="OIZ28" s="877"/>
      <c r="OJA28" s="877"/>
      <c r="OJB28" s="877"/>
      <c r="OJC28" s="877"/>
      <c r="OJD28" s="877"/>
      <c r="OJE28" s="877"/>
      <c r="OJF28" s="877"/>
      <c r="OJG28" s="877"/>
      <c r="OJH28" s="877"/>
      <c r="OJI28" s="877"/>
      <c r="OJJ28" s="877"/>
      <c r="OJK28" s="877"/>
      <c r="OJL28" s="877"/>
      <c r="OJM28" s="877"/>
      <c r="OJN28" s="877"/>
      <c r="OJO28" s="877"/>
      <c r="OJP28" s="877"/>
      <c r="OJQ28" s="877"/>
      <c r="OJR28" s="877"/>
      <c r="OJS28" s="877"/>
      <c r="OJT28" s="877"/>
      <c r="OJU28" s="877"/>
      <c r="OJV28" s="877"/>
      <c r="OJW28" s="877"/>
      <c r="OJX28" s="877"/>
      <c r="OJY28" s="877"/>
      <c r="OJZ28" s="877"/>
      <c r="OKA28" s="877"/>
      <c r="OKB28" s="877"/>
      <c r="OKC28" s="877"/>
      <c r="OKD28" s="877"/>
      <c r="OKE28" s="877"/>
      <c r="OKF28" s="877"/>
      <c r="OKG28" s="877"/>
      <c r="OKH28" s="877"/>
      <c r="OKI28" s="877"/>
      <c r="OKJ28" s="877"/>
      <c r="OKK28" s="877"/>
      <c r="OKL28" s="877"/>
      <c r="OKM28" s="877"/>
      <c r="OKN28" s="877"/>
      <c r="OKO28" s="877"/>
      <c r="OKP28" s="877"/>
      <c r="OKQ28" s="877"/>
      <c r="OKR28" s="877"/>
      <c r="OKS28" s="877"/>
      <c r="OKT28" s="877"/>
      <c r="OKU28" s="877"/>
      <c r="OKV28" s="877"/>
      <c r="OKW28" s="877"/>
      <c r="OKX28" s="877"/>
      <c r="OKY28" s="877"/>
      <c r="OKZ28" s="877"/>
      <c r="OLA28" s="877"/>
      <c r="OLB28" s="877"/>
      <c r="OLC28" s="877"/>
      <c r="OLD28" s="877"/>
      <c r="OLE28" s="877"/>
      <c r="OLF28" s="877"/>
      <c r="OLG28" s="877"/>
      <c r="OLH28" s="877"/>
      <c r="OLI28" s="877"/>
      <c r="OLJ28" s="877"/>
      <c r="OLK28" s="877"/>
      <c r="OLL28" s="877"/>
      <c r="OLM28" s="877"/>
      <c r="OLN28" s="877"/>
      <c r="OLO28" s="877"/>
      <c r="OLP28" s="877"/>
      <c r="OLQ28" s="877"/>
      <c r="OLR28" s="877"/>
      <c r="OLS28" s="877"/>
      <c r="OLT28" s="877"/>
      <c r="OLU28" s="877"/>
      <c r="OLV28" s="877"/>
      <c r="OLW28" s="877"/>
      <c r="OLX28" s="877"/>
      <c r="OLY28" s="877"/>
      <c r="OLZ28" s="877"/>
      <c r="OMA28" s="877"/>
      <c r="OMB28" s="877"/>
      <c r="OMC28" s="877"/>
      <c r="OMD28" s="877"/>
      <c r="OME28" s="877"/>
      <c r="OMF28" s="877"/>
      <c r="OMG28" s="877"/>
      <c r="OMH28" s="877"/>
      <c r="OMI28" s="877"/>
      <c r="OMJ28" s="877"/>
      <c r="OMK28" s="877"/>
      <c r="OML28" s="877"/>
      <c r="OMM28" s="877"/>
      <c r="OMN28" s="877"/>
      <c r="OMO28" s="877"/>
      <c r="OMP28" s="877"/>
      <c r="OMQ28" s="877"/>
      <c r="OMR28" s="877"/>
      <c r="OMS28" s="877"/>
      <c r="OMT28" s="877"/>
      <c r="OMU28" s="877"/>
      <c r="OMV28" s="877"/>
      <c r="OMW28" s="877"/>
      <c r="OMX28" s="877"/>
      <c r="OMY28" s="877"/>
      <c r="OMZ28" s="877"/>
      <c r="ONA28" s="877"/>
      <c r="ONB28" s="877"/>
      <c r="ONC28" s="877"/>
      <c r="OND28" s="877"/>
      <c r="ONE28" s="877"/>
      <c r="ONF28" s="877"/>
      <c r="ONG28" s="877"/>
      <c r="ONH28" s="877"/>
      <c r="ONI28" s="877"/>
      <c r="ONJ28" s="877"/>
      <c r="ONK28" s="877"/>
      <c r="ONL28" s="877"/>
      <c r="ONM28" s="877"/>
      <c r="ONN28" s="877"/>
      <c r="ONO28" s="877"/>
      <c r="ONP28" s="877"/>
      <c r="ONQ28" s="877"/>
      <c r="ONR28" s="877"/>
      <c r="ONS28" s="877"/>
      <c r="ONT28" s="877"/>
      <c r="ONU28" s="877"/>
      <c r="ONV28" s="877"/>
      <c r="ONW28" s="877"/>
      <c r="ONX28" s="877"/>
      <c r="ONY28" s="877"/>
      <c r="ONZ28" s="877"/>
      <c r="OOA28" s="877"/>
      <c r="OOB28" s="877"/>
      <c r="OOC28" s="877"/>
      <c r="OOD28" s="877"/>
      <c r="OOE28" s="877"/>
      <c r="OOF28" s="877"/>
      <c r="OOG28" s="877"/>
      <c r="OOH28" s="877"/>
      <c r="OOI28" s="877"/>
      <c r="OOJ28" s="877"/>
      <c r="OOK28" s="877"/>
      <c r="OOL28" s="877"/>
      <c r="OOM28" s="877"/>
      <c r="OON28" s="877"/>
      <c r="OOO28" s="877"/>
      <c r="OOP28" s="877"/>
      <c r="OOQ28" s="877"/>
      <c r="OOR28" s="877"/>
      <c r="OOS28" s="877"/>
      <c r="OOT28" s="877"/>
      <c r="OOU28" s="877"/>
      <c r="OOV28" s="877"/>
      <c r="OOW28" s="877"/>
      <c r="OOX28" s="877"/>
      <c r="OOY28" s="877"/>
      <c r="OOZ28" s="877"/>
      <c r="OPA28" s="877"/>
      <c r="OPB28" s="877"/>
      <c r="OPC28" s="877"/>
      <c r="OPD28" s="877"/>
      <c r="OPE28" s="877"/>
      <c r="OPF28" s="877"/>
      <c r="OPG28" s="877"/>
      <c r="OPH28" s="877"/>
      <c r="OPI28" s="877"/>
      <c r="OPJ28" s="877"/>
      <c r="OPK28" s="877"/>
      <c r="OPL28" s="877"/>
      <c r="OPM28" s="877"/>
      <c r="OPN28" s="877"/>
      <c r="OPO28" s="877"/>
      <c r="OPP28" s="877"/>
      <c r="OPQ28" s="877"/>
      <c r="OPR28" s="877"/>
      <c r="OPS28" s="877"/>
      <c r="OPT28" s="877"/>
      <c r="OPU28" s="877"/>
      <c r="OPV28" s="877"/>
      <c r="OPW28" s="877"/>
      <c r="OPX28" s="877"/>
      <c r="OPY28" s="877"/>
      <c r="OPZ28" s="877"/>
      <c r="OQA28" s="877"/>
      <c r="OQB28" s="877"/>
      <c r="OQC28" s="877"/>
      <c r="OQD28" s="877"/>
      <c r="OQE28" s="877"/>
      <c r="OQF28" s="877"/>
      <c r="OQG28" s="877"/>
      <c r="OQH28" s="877"/>
      <c r="OQI28" s="877"/>
      <c r="OQJ28" s="877"/>
      <c r="OQK28" s="877"/>
      <c r="OQL28" s="877"/>
      <c r="OQM28" s="877"/>
      <c r="OQN28" s="877"/>
      <c r="OQO28" s="877"/>
      <c r="OQP28" s="877"/>
      <c r="OQQ28" s="877"/>
      <c r="OQR28" s="877"/>
      <c r="OQS28" s="877"/>
      <c r="OQT28" s="877"/>
      <c r="OQU28" s="877"/>
      <c r="OQV28" s="877"/>
      <c r="OQW28" s="877"/>
      <c r="OQX28" s="877"/>
      <c r="OQY28" s="877"/>
      <c r="OQZ28" s="877"/>
      <c r="ORA28" s="877"/>
      <c r="ORB28" s="877"/>
      <c r="ORC28" s="877"/>
      <c r="ORD28" s="877"/>
      <c r="ORE28" s="877"/>
      <c r="ORF28" s="877"/>
      <c r="ORG28" s="877"/>
      <c r="ORH28" s="877"/>
      <c r="ORI28" s="877"/>
      <c r="ORJ28" s="877"/>
      <c r="ORK28" s="877"/>
      <c r="ORL28" s="877"/>
      <c r="ORM28" s="877"/>
      <c r="ORN28" s="877"/>
      <c r="ORO28" s="877"/>
      <c r="ORP28" s="877"/>
      <c r="ORQ28" s="877"/>
      <c r="ORR28" s="877"/>
      <c r="ORS28" s="877"/>
      <c r="ORT28" s="877"/>
      <c r="ORU28" s="877"/>
      <c r="ORV28" s="877"/>
      <c r="ORW28" s="877"/>
      <c r="ORX28" s="877"/>
      <c r="ORY28" s="877"/>
      <c r="ORZ28" s="877"/>
      <c r="OSA28" s="877"/>
      <c r="OSB28" s="877"/>
      <c r="OSC28" s="877"/>
      <c r="OSD28" s="877"/>
      <c r="OSE28" s="877"/>
      <c r="OSF28" s="877"/>
      <c r="OSG28" s="877"/>
      <c r="OSH28" s="877"/>
      <c r="OSI28" s="877"/>
      <c r="OSJ28" s="877"/>
      <c r="OSK28" s="877"/>
      <c r="OSL28" s="877"/>
      <c r="OSM28" s="877"/>
      <c r="OSN28" s="877"/>
      <c r="OSO28" s="877"/>
      <c r="OSP28" s="877"/>
      <c r="OSQ28" s="877"/>
      <c r="OSR28" s="877"/>
      <c r="OSS28" s="877"/>
      <c r="OST28" s="877"/>
      <c r="OSU28" s="877"/>
      <c r="OSV28" s="877"/>
      <c r="OSW28" s="877"/>
      <c r="OSX28" s="877"/>
      <c r="OSY28" s="877"/>
      <c r="OSZ28" s="877"/>
      <c r="OTA28" s="877"/>
      <c r="OTB28" s="877"/>
      <c r="OTC28" s="877"/>
      <c r="OTD28" s="877"/>
      <c r="OTE28" s="877"/>
      <c r="OTF28" s="877"/>
      <c r="OTG28" s="877"/>
      <c r="OTH28" s="877"/>
      <c r="OTI28" s="877"/>
      <c r="OTJ28" s="877"/>
      <c r="OTK28" s="877"/>
      <c r="OTL28" s="877"/>
      <c r="OTM28" s="877"/>
      <c r="OTN28" s="877"/>
      <c r="OTO28" s="877"/>
      <c r="OTP28" s="877"/>
      <c r="OTQ28" s="877"/>
      <c r="OTR28" s="877"/>
      <c r="OTS28" s="877"/>
      <c r="OTT28" s="877"/>
      <c r="OTU28" s="877"/>
      <c r="OTV28" s="877"/>
      <c r="OTW28" s="877"/>
      <c r="OTX28" s="877"/>
      <c r="OTY28" s="877"/>
      <c r="OTZ28" s="877"/>
      <c r="OUA28" s="877"/>
      <c r="OUB28" s="877"/>
      <c r="OUC28" s="877"/>
      <c r="OUD28" s="877"/>
      <c r="OUE28" s="877"/>
      <c r="OUF28" s="877"/>
      <c r="OUG28" s="877"/>
      <c r="OUH28" s="877"/>
      <c r="OUI28" s="877"/>
      <c r="OUJ28" s="877"/>
      <c r="OUK28" s="877"/>
      <c r="OUL28" s="877"/>
      <c r="OUM28" s="877"/>
      <c r="OUN28" s="877"/>
      <c r="OUO28" s="877"/>
      <c r="OUP28" s="877"/>
      <c r="OUQ28" s="877"/>
      <c r="OUR28" s="877"/>
      <c r="OUS28" s="877"/>
      <c r="OUT28" s="877"/>
      <c r="OUU28" s="877"/>
      <c r="OUV28" s="877"/>
      <c r="OUW28" s="877"/>
      <c r="OUX28" s="877"/>
      <c r="OUY28" s="877"/>
      <c r="OUZ28" s="877"/>
      <c r="OVA28" s="877"/>
      <c r="OVB28" s="877"/>
      <c r="OVC28" s="877"/>
      <c r="OVD28" s="877"/>
      <c r="OVE28" s="877"/>
      <c r="OVF28" s="877"/>
      <c r="OVG28" s="877"/>
      <c r="OVH28" s="877"/>
      <c r="OVI28" s="877"/>
      <c r="OVJ28" s="877"/>
      <c r="OVK28" s="877"/>
      <c r="OVL28" s="877"/>
      <c r="OVM28" s="877"/>
      <c r="OVN28" s="877"/>
      <c r="OVO28" s="877"/>
      <c r="OVP28" s="877"/>
      <c r="OVQ28" s="877"/>
      <c r="OVR28" s="877"/>
      <c r="OVS28" s="877"/>
      <c r="OVT28" s="877"/>
      <c r="OVU28" s="877"/>
      <c r="OVV28" s="877"/>
      <c r="OVW28" s="877"/>
      <c r="OVX28" s="877"/>
      <c r="OVY28" s="877"/>
      <c r="OVZ28" s="877"/>
      <c r="OWA28" s="877"/>
      <c r="OWB28" s="877"/>
      <c r="OWC28" s="877"/>
      <c r="OWD28" s="877"/>
      <c r="OWE28" s="877"/>
      <c r="OWF28" s="877"/>
      <c r="OWG28" s="877"/>
      <c r="OWH28" s="877"/>
      <c r="OWI28" s="877"/>
      <c r="OWJ28" s="877"/>
      <c r="OWK28" s="877"/>
      <c r="OWL28" s="877"/>
      <c r="OWM28" s="877"/>
      <c r="OWN28" s="877"/>
      <c r="OWO28" s="877"/>
      <c r="OWP28" s="877"/>
      <c r="OWQ28" s="877"/>
      <c r="OWR28" s="877"/>
      <c r="OWS28" s="877"/>
      <c r="OWT28" s="877"/>
      <c r="OWU28" s="877"/>
      <c r="OWV28" s="877"/>
      <c r="OWW28" s="877"/>
      <c r="OWX28" s="877"/>
      <c r="OWY28" s="877"/>
      <c r="OWZ28" s="877"/>
      <c r="OXA28" s="877"/>
      <c r="OXB28" s="877"/>
      <c r="OXC28" s="877"/>
      <c r="OXD28" s="877"/>
      <c r="OXE28" s="877"/>
      <c r="OXF28" s="877"/>
      <c r="OXG28" s="877"/>
      <c r="OXH28" s="877"/>
      <c r="OXI28" s="877"/>
      <c r="OXJ28" s="877"/>
      <c r="OXK28" s="877"/>
      <c r="OXL28" s="877"/>
      <c r="OXM28" s="877"/>
      <c r="OXN28" s="877"/>
      <c r="OXO28" s="877"/>
      <c r="OXP28" s="877"/>
      <c r="OXQ28" s="877"/>
      <c r="OXR28" s="877"/>
      <c r="OXS28" s="877"/>
      <c r="OXT28" s="877"/>
      <c r="OXU28" s="877"/>
      <c r="OXV28" s="877"/>
      <c r="OXW28" s="877"/>
      <c r="OXX28" s="877"/>
      <c r="OXY28" s="877"/>
      <c r="OXZ28" s="877"/>
      <c r="OYA28" s="877"/>
      <c r="OYB28" s="877"/>
      <c r="OYC28" s="877"/>
      <c r="OYD28" s="877"/>
      <c r="OYE28" s="877"/>
      <c r="OYF28" s="877"/>
      <c r="OYG28" s="877"/>
      <c r="OYH28" s="877"/>
      <c r="OYI28" s="877"/>
      <c r="OYJ28" s="877"/>
      <c r="OYK28" s="877"/>
      <c r="OYL28" s="877"/>
      <c r="OYM28" s="877"/>
      <c r="OYN28" s="877"/>
      <c r="OYO28" s="877"/>
      <c r="OYP28" s="877"/>
      <c r="OYQ28" s="877"/>
      <c r="OYR28" s="877"/>
      <c r="OYS28" s="877"/>
      <c r="OYT28" s="877"/>
      <c r="OYU28" s="877"/>
      <c r="OYV28" s="877"/>
      <c r="OYW28" s="877"/>
      <c r="OYX28" s="877"/>
      <c r="OYY28" s="877"/>
      <c r="OYZ28" s="877"/>
      <c r="OZA28" s="877"/>
      <c r="OZB28" s="877"/>
      <c r="OZC28" s="877"/>
      <c r="OZD28" s="877"/>
      <c r="OZE28" s="877"/>
      <c r="OZF28" s="877"/>
      <c r="OZG28" s="877"/>
      <c r="OZH28" s="877"/>
      <c r="OZI28" s="877"/>
      <c r="OZJ28" s="877"/>
      <c r="OZK28" s="877"/>
      <c r="OZL28" s="877"/>
      <c r="OZM28" s="877"/>
      <c r="OZN28" s="877"/>
      <c r="OZO28" s="877"/>
      <c r="OZP28" s="877"/>
      <c r="OZQ28" s="877"/>
      <c r="OZR28" s="877"/>
      <c r="OZS28" s="877"/>
      <c r="OZT28" s="877"/>
      <c r="OZU28" s="877"/>
      <c r="OZV28" s="877"/>
      <c r="OZW28" s="877"/>
      <c r="OZX28" s="877"/>
      <c r="OZY28" s="877"/>
      <c r="OZZ28" s="877"/>
      <c r="PAA28" s="877"/>
      <c r="PAB28" s="877"/>
      <c r="PAC28" s="877"/>
      <c r="PAD28" s="877"/>
      <c r="PAE28" s="877"/>
      <c r="PAF28" s="877"/>
      <c r="PAG28" s="877"/>
      <c r="PAH28" s="877"/>
      <c r="PAI28" s="877"/>
      <c r="PAJ28" s="877"/>
      <c r="PAK28" s="877"/>
      <c r="PAL28" s="877"/>
      <c r="PAM28" s="877"/>
      <c r="PAN28" s="877"/>
      <c r="PAO28" s="877"/>
      <c r="PAP28" s="877"/>
      <c r="PAQ28" s="877"/>
      <c r="PAR28" s="877"/>
      <c r="PAS28" s="877"/>
      <c r="PAT28" s="877"/>
      <c r="PAU28" s="877"/>
      <c r="PAV28" s="877"/>
      <c r="PAW28" s="877"/>
      <c r="PAX28" s="877"/>
      <c r="PAY28" s="877"/>
      <c r="PAZ28" s="877"/>
      <c r="PBA28" s="877"/>
      <c r="PBB28" s="877"/>
      <c r="PBC28" s="877"/>
      <c r="PBD28" s="877"/>
      <c r="PBE28" s="877"/>
      <c r="PBF28" s="877"/>
      <c r="PBG28" s="877"/>
      <c r="PBH28" s="877"/>
      <c r="PBI28" s="877"/>
      <c r="PBJ28" s="877"/>
      <c r="PBK28" s="877"/>
      <c r="PBL28" s="877"/>
      <c r="PBM28" s="877"/>
      <c r="PBN28" s="877"/>
      <c r="PBO28" s="877"/>
      <c r="PBP28" s="877"/>
      <c r="PBQ28" s="877"/>
      <c r="PBR28" s="877"/>
      <c r="PBS28" s="877"/>
      <c r="PBT28" s="877"/>
      <c r="PBU28" s="877"/>
      <c r="PBV28" s="877"/>
      <c r="PBW28" s="877"/>
      <c r="PBX28" s="877"/>
      <c r="PBY28" s="877"/>
      <c r="PBZ28" s="877"/>
      <c r="PCA28" s="877"/>
      <c r="PCB28" s="877"/>
      <c r="PCC28" s="877"/>
      <c r="PCD28" s="877"/>
      <c r="PCE28" s="877"/>
      <c r="PCF28" s="877"/>
      <c r="PCG28" s="877"/>
      <c r="PCH28" s="877"/>
      <c r="PCI28" s="877"/>
      <c r="PCJ28" s="877"/>
      <c r="PCK28" s="877"/>
      <c r="PCL28" s="877"/>
      <c r="PCM28" s="877"/>
      <c r="PCN28" s="877"/>
      <c r="PCO28" s="877"/>
      <c r="PCP28" s="877"/>
      <c r="PCQ28" s="877"/>
      <c r="PCR28" s="877"/>
      <c r="PCS28" s="877"/>
      <c r="PCT28" s="877"/>
      <c r="PCU28" s="877"/>
      <c r="PCV28" s="877"/>
      <c r="PCW28" s="877"/>
      <c r="PCX28" s="877"/>
      <c r="PCY28" s="877"/>
      <c r="PCZ28" s="877"/>
      <c r="PDA28" s="877"/>
      <c r="PDB28" s="877"/>
      <c r="PDC28" s="877"/>
      <c r="PDD28" s="877"/>
      <c r="PDE28" s="877"/>
      <c r="PDF28" s="877"/>
      <c r="PDG28" s="877"/>
      <c r="PDH28" s="877"/>
      <c r="PDI28" s="877"/>
      <c r="PDJ28" s="877"/>
      <c r="PDK28" s="877"/>
      <c r="PDL28" s="877"/>
      <c r="PDM28" s="877"/>
      <c r="PDN28" s="877"/>
      <c r="PDO28" s="877"/>
      <c r="PDP28" s="877"/>
      <c r="PDQ28" s="877"/>
      <c r="PDR28" s="877"/>
      <c r="PDS28" s="877"/>
      <c r="PDT28" s="877"/>
      <c r="PDU28" s="877"/>
      <c r="PDV28" s="877"/>
      <c r="PDW28" s="877"/>
      <c r="PDX28" s="877"/>
      <c r="PDY28" s="877"/>
      <c r="PDZ28" s="877"/>
      <c r="PEA28" s="877"/>
      <c r="PEB28" s="877"/>
      <c r="PEC28" s="877"/>
      <c r="PED28" s="877"/>
      <c r="PEE28" s="877"/>
      <c r="PEF28" s="877"/>
      <c r="PEG28" s="877"/>
      <c r="PEH28" s="877"/>
      <c r="PEI28" s="877"/>
      <c r="PEJ28" s="877"/>
      <c r="PEK28" s="877"/>
      <c r="PEL28" s="877"/>
      <c r="PEM28" s="877"/>
      <c r="PEN28" s="877"/>
      <c r="PEO28" s="877"/>
      <c r="PEP28" s="877"/>
      <c r="PEQ28" s="877"/>
      <c r="PER28" s="877"/>
      <c r="PES28" s="877"/>
      <c r="PET28" s="877"/>
      <c r="PEU28" s="877"/>
      <c r="PEV28" s="877"/>
      <c r="PEW28" s="877"/>
      <c r="PEX28" s="877"/>
      <c r="PEY28" s="877"/>
      <c r="PEZ28" s="877"/>
      <c r="PFA28" s="877"/>
      <c r="PFB28" s="877"/>
      <c r="PFC28" s="877"/>
      <c r="PFD28" s="877"/>
      <c r="PFE28" s="877"/>
      <c r="PFF28" s="877"/>
      <c r="PFG28" s="877"/>
      <c r="PFH28" s="877"/>
      <c r="PFI28" s="877"/>
      <c r="PFJ28" s="877"/>
      <c r="PFK28" s="877"/>
      <c r="PFL28" s="877"/>
      <c r="PFM28" s="877"/>
      <c r="PFN28" s="877"/>
      <c r="PFO28" s="877"/>
      <c r="PFP28" s="877"/>
      <c r="PFQ28" s="877"/>
      <c r="PFR28" s="877"/>
      <c r="PFS28" s="877"/>
      <c r="PFT28" s="877"/>
      <c r="PFU28" s="877"/>
      <c r="PFV28" s="877"/>
      <c r="PFW28" s="877"/>
      <c r="PFX28" s="877"/>
      <c r="PFY28" s="877"/>
      <c r="PFZ28" s="877"/>
      <c r="PGA28" s="877"/>
      <c r="PGB28" s="877"/>
      <c r="PGC28" s="877"/>
      <c r="PGD28" s="877"/>
      <c r="PGE28" s="877"/>
      <c r="PGF28" s="877"/>
      <c r="PGG28" s="877"/>
      <c r="PGH28" s="877"/>
      <c r="PGI28" s="877"/>
      <c r="PGJ28" s="877"/>
      <c r="PGK28" s="877"/>
      <c r="PGL28" s="877"/>
      <c r="PGM28" s="877"/>
      <c r="PGN28" s="877"/>
      <c r="PGO28" s="877"/>
      <c r="PGP28" s="877"/>
      <c r="PGQ28" s="877"/>
      <c r="PGR28" s="877"/>
      <c r="PGS28" s="877"/>
      <c r="PGT28" s="877"/>
      <c r="PGU28" s="877"/>
      <c r="PGV28" s="877"/>
      <c r="PGW28" s="877"/>
      <c r="PGX28" s="877"/>
      <c r="PGY28" s="877"/>
      <c r="PGZ28" s="877"/>
      <c r="PHA28" s="877"/>
      <c r="PHB28" s="877"/>
      <c r="PHC28" s="877"/>
      <c r="PHD28" s="877"/>
      <c r="PHE28" s="877"/>
      <c r="PHF28" s="877"/>
      <c r="PHG28" s="877"/>
      <c r="PHH28" s="877"/>
      <c r="PHI28" s="877"/>
      <c r="PHJ28" s="877"/>
      <c r="PHK28" s="877"/>
      <c r="PHL28" s="877"/>
      <c r="PHM28" s="877"/>
      <c r="PHN28" s="877"/>
      <c r="PHO28" s="877"/>
      <c r="PHP28" s="877"/>
      <c r="PHQ28" s="877"/>
      <c r="PHR28" s="877"/>
      <c r="PHS28" s="877"/>
      <c r="PHT28" s="877"/>
      <c r="PHU28" s="877"/>
      <c r="PHV28" s="877"/>
      <c r="PHW28" s="877"/>
      <c r="PHX28" s="877"/>
      <c r="PHY28" s="877"/>
      <c r="PHZ28" s="877"/>
      <c r="PIA28" s="877"/>
      <c r="PIB28" s="877"/>
      <c r="PIC28" s="877"/>
      <c r="PID28" s="877"/>
      <c r="PIE28" s="877"/>
      <c r="PIF28" s="877"/>
      <c r="PIG28" s="877"/>
      <c r="PIH28" s="877"/>
      <c r="PII28" s="877"/>
      <c r="PIJ28" s="877"/>
      <c r="PIK28" s="877"/>
      <c r="PIL28" s="877"/>
      <c r="PIM28" s="877"/>
      <c r="PIN28" s="877"/>
      <c r="PIO28" s="877"/>
      <c r="PIP28" s="877"/>
      <c r="PIQ28" s="877"/>
      <c r="PIR28" s="877"/>
      <c r="PIS28" s="877"/>
      <c r="PIT28" s="877"/>
      <c r="PIU28" s="877"/>
      <c r="PIV28" s="877"/>
      <c r="PIW28" s="877"/>
      <c r="PIX28" s="877"/>
      <c r="PIY28" s="877"/>
      <c r="PIZ28" s="877"/>
      <c r="PJA28" s="877"/>
      <c r="PJB28" s="877"/>
      <c r="PJC28" s="877"/>
      <c r="PJD28" s="877"/>
      <c r="PJE28" s="877"/>
      <c r="PJF28" s="877"/>
      <c r="PJG28" s="877"/>
      <c r="PJH28" s="877"/>
      <c r="PJI28" s="877"/>
      <c r="PJJ28" s="877"/>
      <c r="PJK28" s="877"/>
      <c r="PJL28" s="877"/>
      <c r="PJM28" s="877"/>
      <c r="PJN28" s="877"/>
      <c r="PJO28" s="877"/>
      <c r="PJP28" s="877"/>
      <c r="PJQ28" s="877"/>
      <c r="PJR28" s="877"/>
      <c r="PJS28" s="877"/>
      <c r="PJT28" s="877"/>
      <c r="PJU28" s="877"/>
      <c r="PJV28" s="877"/>
      <c r="PJW28" s="877"/>
      <c r="PJX28" s="877"/>
      <c r="PJY28" s="877"/>
      <c r="PJZ28" s="877"/>
      <c r="PKA28" s="877"/>
      <c r="PKB28" s="877"/>
      <c r="PKC28" s="877"/>
      <c r="PKD28" s="877"/>
      <c r="PKE28" s="877"/>
      <c r="PKF28" s="877"/>
      <c r="PKG28" s="877"/>
      <c r="PKH28" s="877"/>
      <c r="PKI28" s="877"/>
      <c r="PKJ28" s="877"/>
      <c r="PKK28" s="877"/>
      <c r="PKL28" s="877"/>
      <c r="PKM28" s="877"/>
      <c r="PKN28" s="877"/>
      <c r="PKO28" s="877"/>
      <c r="PKP28" s="877"/>
      <c r="PKQ28" s="877"/>
      <c r="PKR28" s="877"/>
      <c r="PKS28" s="877"/>
      <c r="PKT28" s="877"/>
      <c r="PKU28" s="877"/>
      <c r="PKV28" s="877"/>
      <c r="PKW28" s="877"/>
      <c r="PKX28" s="877"/>
      <c r="PKY28" s="877"/>
      <c r="PKZ28" s="877"/>
      <c r="PLA28" s="877"/>
      <c r="PLB28" s="877"/>
      <c r="PLC28" s="877"/>
      <c r="PLD28" s="877"/>
      <c r="PLE28" s="877"/>
      <c r="PLF28" s="877"/>
      <c r="PLG28" s="877"/>
      <c r="PLH28" s="877"/>
      <c r="PLI28" s="877"/>
      <c r="PLJ28" s="877"/>
      <c r="PLK28" s="877"/>
      <c r="PLL28" s="877"/>
      <c r="PLM28" s="877"/>
      <c r="PLN28" s="877"/>
      <c r="PLO28" s="877"/>
      <c r="PLP28" s="877"/>
      <c r="PLQ28" s="877"/>
      <c r="PLR28" s="877"/>
      <c r="PLS28" s="877"/>
      <c r="PLT28" s="877"/>
      <c r="PLU28" s="877"/>
      <c r="PLV28" s="877"/>
      <c r="PLW28" s="877"/>
      <c r="PLX28" s="877"/>
      <c r="PLY28" s="877"/>
      <c r="PLZ28" s="877"/>
      <c r="PMA28" s="877"/>
      <c r="PMB28" s="877"/>
      <c r="PMC28" s="877"/>
      <c r="PMD28" s="877"/>
      <c r="PME28" s="877"/>
      <c r="PMF28" s="877"/>
      <c r="PMG28" s="877"/>
      <c r="PMH28" s="877"/>
      <c r="PMI28" s="877"/>
      <c r="PMJ28" s="877"/>
      <c r="PMK28" s="877"/>
      <c r="PML28" s="877"/>
      <c r="PMM28" s="877"/>
      <c r="PMN28" s="877"/>
      <c r="PMO28" s="877"/>
      <c r="PMP28" s="877"/>
      <c r="PMQ28" s="877"/>
      <c r="PMR28" s="877"/>
      <c r="PMS28" s="877"/>
      <c r="PMT28" s="877"/>
      <c r="PMU28" s="877"/>
      <c r="PMV28" s="877"/>
      <c r="PMW28" s="877"/>
      <c r="PMX28" s="877"/>
      <c r="PMY28" s="877"/>
      <c r="PMZ28" s="877"/>
      <c r="PNA28" s="877"/>
      <c r="PNB28" s="877"/>
      <c r="PNC28" s="877"/>
      <c r="PND28" s="877"/>
      <c r="PNE28" s="877"/>
      <c r="PNF28" s="877"/>
      <c r="PNG28" s="877"/>
      <c r="PNH28" s="877"/>
      <c r="PNI28" s="877"/>
      <c r="PNJ28" s="877"/>
      <c r="PNK28" s="877"/>
      <c r="PNL28" s="877"/>
      <c r="PNM28" s="877"/>
      <c r="PNN28" s="877"/>
      <c r="PNO28" s="877"/>
      <c r="PNP28" s="877"/>
      <c r="PNQ28" s="877"/>
      <c r="PNR28" s="877"/>
      <c r="PNS28" s="877"/>
      <c r="PNT28" s="877"/>
      <c r="PNU28" s="877"/>
      <c r="PNV28" s="877"/>
      <c r="PNW28" s="877"/>
      <c r="PNX28" s="877"/>
      <c r="PNY28" s="877"/>
      <c r="PNZ28" s="877"/>
      <c r="POA28" s="877"/>
      <c r="POB28" s="877"/>
      <c r="POC28" s="877"/>
      <c r="POD28" s="877"/>
      <c r="POE28" s="877"/>
      <c r="POF28" s="877"/>
      <c r="POG28" s="877"/>
      <c r="POH28" s="877"/>
      <c r="POI28" s="877"/>
      <c r="POJ28" s="877"/>
      <c r="POK28" s="877"/>
      <c r="POL28" s="877"/>
      <c r="POM28" s="877"/>
      <c r="PON28" s="877"/>
      <c r="POO28" s="877"/>
      <c r="POP28" s="877"/>
      <c r="POQ28" s="877"/>
      <c r="POR28" s="877"/>
      <c r="POS28" s="877"/>
      <c r="POT28" s="877"/>
      <c r="POU28" s="877"/>
      <c r="POV28" s="877"/>
      <c r="POW28" s="877"/>
      <c r="POX28" s="877"/>
      <c r="POY28" s="877"/>
      <c r="POZ28" s="877"/>
      <c r="PPA28" s="877"/>
      <c r="PPB28" s="877"/>
      <c r="PPC28" s="877"/>
      <c r="PPD28" s="877"/>
      <c r="PPE28" s="877"/>
      <c r="PPF28" s="877"/>
      <c r="PPG28" s="877"/>
      <c r="PPH28" s="877"/>
      <c r="PPI28" s="877"/>
      <c r="PPJ28" s="877"/>
      <c r="PPK28" s="877"/>
      <c r="PPL28" s="877"/>
      <c r="PPM28" s="877"/>
      <c r="PPN28" s="877"/>
      <c r="PPO28" s="877"/>
      <c r="PPP28" s="877"/>
      <c r="PPQ28" s="877"/>
      <c r="PPR28" s="877"/>
      <c r="PPS28" s="877"/>
      <c r="PPT28" s="877"/>
      <c r="PPU28" s="877"/>
      <c r="PPV28" s="877"/>
      <c r="PPW28" s="877"/>
      <c r="PPX28" s="877"/>
      <c r="PPY28" s="877"/>
      <c r="PPZ28" s="877"/>
      <c r="PQA28" s="877"/>
      <c r="PQB28" s="877"/>
      <c r="PQC28" s="877"/>
      <c r="PQD28" s="877"/>
      <c r="PQE28" s="877"/>
      <c r="PQF28" s="877"/>
      <c r="PQG28" s="877"/>
      <c r="PQH28" s="877"/>
      <c r="PQI28" s="877"/>
      <c r="PQJ28" s="877"/>
      <c r="PQK28" s="877"/>
      <c r="PQL28" s="877"/>
      <c r="PQM28" s="877"/>
      <c r="PQN28" s="877"/>
      <c r="PQO28" s="877"/>
      <c r="PQP28" s="877"/>
      <c r="PQQ28" s="877"/>
      <c r="PQR28" s="877"/>
      <c r="PQS28" s="877"/>
      <c r="PQT28" s="877"/>
      <c r="PQU28" s="877"/>
      <c r="PQV28" s="877"/>
      <c r="PQW28" s="877"/>
      <c r="PQX28" s="877"/>
      <c r="PQY28" s="877"/>
      <c r="PQZ28" s="877"/>
      <c r="PRA28" s="877"/>
      <c r="PRB28" s="877"/>
      <c r="PRC28" s="877"/>
      <c r="PRD28" s="877"/>
      <c r="PRE28" s="877"/>
      <c r="PRF28" s="877"/>
      <c r="PRG28" s="877"/>
      <c r="PRH28" s="877"/>
      <c r="PRI28" s="877"/>
      <c r="PRJ28" s="877"/>
      <c r="PRK28" s="877"/>
      <c r="PRL28" s="877"/>
      <c r="PRM28" s="877"/>
      <c r="PRN28" s="877"/>
      <c r="PRO28" s="877"/>
      <c r="PRP28" s="877"/>
      <c r="PRQ28" s="877"/>
      <c r="PRR28" s="877"/>
      <c r="PRS28" s="877"/>
      <c r="PRT28" s="877"/>
      <c r="PRU28" s="877"/>
      <c r="PRV28" s="877"/>
      <c r="PRW28" s="877"/>
      <c r="PRX28" s="877"/>
      <c r="PRY28" s="877"/>
      <c r="PRZ28" s="877"/>
      <c r="PSA28" s="877"/>
      <c r="PSB28" s="877"/>
      <c r="PSC28" s="877"/>
      <c r="PSD28" s="877"/>
      <c r="PSE28" s="877"/>
      <c r="PSF28" s="877"/>
      <c r="PSG28" s="877"/>
      <c r="PSH28" s="877"/>
      <c r="PSI28" s="877"/>
      <c r="PSJ28" s="877"/>
      <c r="PSK28" s="877"/>
      <c r="PSL28" s="877"/>
      <c r="PSM28" s="877"/>
      <c r="PSN28" s="877"/>
      <c r="PSO28" s="877"/>
      <c r="PSP28" s="877"/>
      <c r="PSQ28" s="877"/>
      <c r="PSR28" s="877"/>
      <c r="PSS28" s="877"/>
      <c r="PST28" s="877"/>
      <c r="PSU28" s="877"/>
      <c r="PSV28" s="877"/>
      <c r="PSW28" s="877"/>
      <c r="PSX28" s="877"/>
      <c r="PSY28" s="877"/>
      <c r="PSZ28" s="877"/>
      <c r="PTA28" s="877"/>
      <c r="PTB28" s="877"/>
      <c r="PTC28" s="877"/>
      <c r="PTD28" s="877"/>
      <c r="PTE28" s="877"/>
      <c r="PTF28" s="877"/>
      <c r="PTG28" s="877"/>
      <c r="PTH28" s="877"/>
      <c r="PTI28" s="877"/>
      <c r="PTJ28" s="877"/>
      <c r="PTK28" s="877"/>
      <c r="PTL28" s="877"/>
      <c r="PTM28" s="877"/>
      <c r="PTN28" s="877"/>
      <c r="PTO28" s="877"/>
      <c r="PTP28" s="877"/>
      <c r="PTQ28" s="877"/>
      <c r="PTR28" s="877"/>
      <c r="PTS28" s="877"/>
      <c r="PTT28" s="877"/>
      <c r="PTU28" s="877"/>
      <c r="PTV28" s="877"/>
      <c r="PTW28" s="877"/>
      <c r="PTX28" s="877"/>
      <c r="PTY28" s="877"/>
      <c r="PTZ28" s="877"/>
      <c r="PUA28" s="877"/>
      <c r="PUB28" s="877"/>
      <c r="PUC28" s="877"/>
      <c r="PUD28" s="877"/>
      <c r="PUE28" s="877"/>
      <c r="PUF28" s="877"/>
      <c r="PUG28" s="877"/>
      <c r="PUH28" s="877"/>
      <c r="PUI28" s="877"/>
      <c r="PUJ28" s="877"/>
      <c r="PUK28" s="877"/>
      <c r="PUL28" s="877"/>
      <c r="PUM28" s="877"/>
      <c r="PUN28" s="877"/>
      <c r="PUO28" s="877"/>
      <c r="PUP28" s="877"/>
      <c r="PUQ28" s="877"/>
      <c r="PUR28" s="877"/>
      <c r="PUS28" s="877"/>
      <c r="PUT28" s="877"/>
      <c r="PUU28" s="877"/>
      <c r="PUV28" s="877"/>
      <c r="PUW28" s="877"/>
      <c r="PUX28" s="877"/>
      <c r="PUY28" s="877"/>
      <c r="PUZ28" s="877"/>
      <c r="PVA28" s="877"/>
      <c r="PVB28" s="877"/>
      <c r="PVC28" s="877"/>
      <c r="PVD28" s="877"/>
      <c r="PVE28" s="877"/>
      <c r="PVF28" s="877"/>
      <c r="PVG28" s="877"/>
      <c r="PVH28" s="877"/>
      <c r="PVI28" s="877"/>
      <c r="PVJ28" s="877"/>
      <c r="PVK28" s="877"/>
      <c r="PVL28" s="877"/>
      <c r="PVM28" s="877"/>
      <c r="PVN28" s="877"/>
      <c r="PVO28" s="877"/>
      <c r="PVP28" s="877"/>
      <c r="PVQ28" s="877"/>
      <c r="PVR28" s="877"/>
      <c r="PVS28" s="877"/>
      <c r="PVT28" s="877"/>
      <c r="PVU28" s="877"/>
      <c r="PVV28" s="877"/>
      <c r="PVW28" s="877"/>
      <c r="PVX28" s="877"/>
      <c r="PVY28" s="877"/>
      <c r="PVZ28" s="877"/>
      <c r="PWA28" s="877"/>
      <c r="PWB28" s="877"/>
      <c r="PWC28" s="877"/>
      <c r="PWD28" s="877"/>
      <c r="PWE28" s="877"/>
      <c r="PWF28" s="877"/>
      <c r="PWG28" s="877"/>
      <c r="PWH28" s="877"/>
      <c r="PWI28" s="877"/>
      <c r="PWJ28" s="877"/>
      <c r="PWK28" s="877"/>
      <c r="PWL28" s="877"/>
      <c r="PWM28" s="877"/>
      <c r="PWN28" s="877"/>
      <c r="PWO28" s="877"/>
      <c r="PWP28" s="877"/>
      <c r="PWQ28" s="877"/>
      <c r="PWR28" s="877"/>
      <c r="PWS28" s="877"/>
      <c r="PWT28" s="877"/>
      <c r="PWU28" s="877"/>
      <c r="PWV28" s="877"/>
      <c r="PWW28" s="877"/>
      <c r="PWX28" s="877"/>
      <c r="PWY28" s="877"/>
      <c r="PWZ28" s="877"/>
      <c r="PXA28" s="877"/>
      <c r="PXB28" s="877"/>
      <c r="PXC28" s="877"/>
      <c r="PXD28" s="877"/>
      <c r="PXE28" s="877"/>
      <c r="PXF28" s="877"/>
      <c r="PXG28" s="877"/>
      <c r="PXH28" s="877"/>
      <c r="PXI28" s="877"/>
      <c r="PXJ28" s="877"/>
      <c r="PXK28" s="877"/>
      <c r="PXL28" s="877"/>
      <c r="PXM28" s="877"/>
      <c r="PXN28" s="877"/>
      <c r="PXO28" s="877"/>
      <c r="PXP28" s="877"/>
      <c r="PXQ28" s="877"/>
      <c r="PXR28" s="877"/>
      <c r="PXS28" s="877"/>
      <c r="PXT28" s="877"/>
      <c r="PXU28" s="877"/>
      <c r="PXV28" s="877"/>
      <c r="PXW28" s="877"/>
      <c r="PXX28" s="877"/>
      <c r="PXY28" s="877"/>
      <c r="PXZ28" s="877"/>
      <c r="PYA28" s="877"/>
      <c r="PYB28" s="877"/>
      <c r="PYC28" s="877"/>
      <c r="PYD28" s="877"/>
      <c r="PYE28" s="877"/>
      <c r="PYF28" s="877"/>
      <c r="PYG28" s="877"/>
      <c r="PYH28" s="877"/>
      <c r="PYI28" s="877"/>
      <c r="PYJ28" s="877"/>
      <c r="PYK28" s="877"/>
      <c r="PYL28" s="877"/>
      <c r="PYM28" s="877"/>
      <c r="PYN28" s="877"/>
      <c r="PYO28" s="877"/>
      <c r="PYP28" s="877"/>
      <c r="PYQ28" s="877"/>
      <c r="PYR28" s="877"/>
      <c r="PYS28" s="877"/>
      <c r="PYT28" s="877"/>
      <c r="PYU28" s="877"/>
      <c r="PYV28" s="877"/>
      <c r="PYW28" s="877"/>
      <c r="PYX28" s="877"/>
      <c r="PYY28" s="877"/>
      <c r="PYZ28" s="877"/>
      <c r="PZA28" s="877"/>
      <c r="PZB28" s="877"/>
      <c r="PZC28" s="877"/>
      <c r="PZD28" s="877"/>
      <c r="PZE28" s="877"/>
      <c r="PZF28" s="877"/>
      <c r="PZG28" s="877"/>
      <c r="PZH28" s="877"/>
      <c r="PZI28" s="877"/>
      <c r="PZJ28" s="877"/>
      <c r="PZK28" s="877"/>
      <c r="PZL28" s="877"/>
      <c r="PZM28" s="877"/>
      <c r="PZN28" s="877"/>
      <c r="PZO28" s="877"/>
      <c r="PZP28" s="877"/>
      <c r="PZQ28" s="877"/>
      <c r="PZR28" s="877"/>
      <c r="PZS28" s="877"/>
      <c r="PZT28" s="877"/>
      <c r="PZU28" s="877"/>
      <c r="PZV28" s="877"/>
      <c r="PZW28" s="877"/>
      <c r="PZX28" s="877"/>
      <c r="PZY28" s="877"/>
      <c r="PZZ28" s="877"/>
      <c r="QAA28" s="877"/>
      <c r="QAB28" s="877"/>
      <c r="QAC28" s="877"/>
      <c r="QAD28" s="877"/>
      <c r="QAE28" s="877"/>
      <c r="QAF28" s="877"/>
      <c r="QAG28" s="877"/>
      <c r="QAH28" s="877"/>
      <c r="QAI28" s="877"/>
      <c r="QAJ28" s="877"/>
      <c r="QAK28" s="877"/>
      <c r="QAL28" s="877"/>
      <c r="QAM28" s="877"/>
      <c r="QAN28" s="877"/>
      <c r="QAO28" s="877"/>
      <c r="QAP28" s="877"/>
      <c r="QAQ28" s="877"/>
      <c r="QAR28" s="877"/>
      <c r="QAS28" s="877"/>
      <c r="QAT28" s="877"/>
      <c r="QAU28" s="877"/>
      <c r="QAV28" s="877"/>
      <c r="QAW28" s="877"/>
      <c r="QAX28" s="877"/>
      <c r="QAY28" s="877"/>
      <c r="QAZ28" s="877"/>
      <c r="QBA28" s="877"/>
      <c r="QBB28" s="877"/>
      <c r="QBC28" s="877"/>
      <c r="QBD28" s="877"/>
      <c r="QBE28" s="877"/>
      <c r="QBF28" s="877"/>
      <c r="QBG28" s="877"/>
      <c r="QBH28" s="877"/>
      <c r="QBI28" s="877"/>
      <c r="QBJ28" s="877"/>
      <c r="QBK28" s="877"/>
      <c r="QBL28" s="877"/>
      <c r="QBM28" s="877"/>
      <c r="QBN28" s="877"/>
      <c r="QBO28" s="877"/>
      <c r="QBP28" s="877"/>
      <c r="QBQ28" s="877"/>
      <c r="QBR28" s="877"/>
      <c r="QBS28" s="877"/>
      <c r="QBT28" s="877"/>
      <c r="QBU28" s="877"/>
      <c r="QBV28" s="877"/>
      <c r="QBW28" s="877"/>
      <c r="QBX28" s="877"/>
      <c r="QBY28" s="877"/>
      <c r="QBZ28" s="877"/>
      <c r="QCA28" s="877"/>
      <c r="QCB28" s="877"/>
      <c r="QCC28" s="877"/>
      <c r="QCD28" s="877"/>
      <c r="QCE28" s="877"/>
      <c r="QCF28" s="877"/>
      <c r="QCG28" s="877"/>
      <c r="QCH28" s="877"/>
      <c r="QCI28" s="877"/>
      <c r="QCJ28" s="877"/>
      <c r="QCK28" s="877"/>
      <c r="QCL28" s="877"/>
      <c r="QCM28" s="877"/>
      <c r="QCN28" s="877"/>
      <c r="QCO28" s="877"/>
      <c r="QCP28" s="877"/>
      <c r="QCQ28" s="877"/>
      <c r="QCR28" s="877"/>
      <c r="QCS28" s="877"/>
      <c r="QCT28" s="877"/>
      <c r="QCU28" s="877"/>
      <c r="QCV28" s="877"/>
      <c r="QCW28" s="877"/>
      <c r="QCX28" s="877"/>
      <c r="QCY28" s="877"/>
      <c r="QCZ28" s="877"/>
      <c r="QDA28" s="877"/>
      <c r="QDB28" s="877"/>
      <c r="QDC28" s="877"/>
      <c r="QDD28" s="877"/>
      <c r="QDE28" s="877"/>
      <c r="QDF28" s="877"/>
      <c r="QDG28" s="877"/>
      <c r="QDH28" s="877"/>
      <c r="QDI28" s="877"/>
      <c r="QDJ28" s="877"/>
      <c r="QDK28" s="877"/>
      <c r="QDL28" s="877"/>
      <c r="QDM28" s="877"/>
      <c r="QDN28" s="877"/>
      <c r="QDO28" s="877"/>
      <c r="QDP28" s="877"/>
      <c r="QDQ28" s="877"/>
      <c r="QDR28" s="877"/>
      <c r="QDS28" s="877"/>
      <c r="QDT28" s="877"/>
      <c r="QDU28" s="877"/>
      <c r="QDV28" s="877"/>
      <c r="QDW28" s="877"/>
      <c r="QDX28" s="877"/>
      <c r="QDY28" s="877"/>
      <c r="QDZ28" s="877"/>
      <c r="QEA28" s="877"/>
      <c r="QEB28" s="877"/>
      <c r="QEC28" s="877"/>
      <c r="QED28" s="877"/>
      <c r="QEE28" s="877"/>
      <c r="QEF28" s="877"/>
      <c r="QEG28" s="877"/>
      <c r="QEH28" s="877"/>
      <c r="QEI28" s="877"/>
      <c r="QEJ28" s="877"/>
      <c r="QEK28" s="877"/>
      <c r="QEL28" s="877"/>
      <c r="QEM28" s="877"/>
      <c r="QEN28" s="877"/>
      <c r="QEO28" s="877"/>
      <c r="QEP28" s="877"/>
      <c r="QEQ28" s="877"/>
      <c r="QER28" s="877"/>
      <c r="QES28" s="877"/>
      <c r="QET28" s="877"/>
      <c r="QEU28" s="877"/>
      <c r="QEV28" s="877"/>
      <c r="QEW28" s="877"/>
      <c r="QEX28" s="877"/>
      <c r="QEY28" s="877"/>
      <c r="QEZ28" s="877"/>
      <c r="QFA28" s="877"/>
      <c r="QFB28" s="877"/>
      <c r="QFC28" s="877"/>
      <c r="QFD28" s="877"/>
      <c r="QFE28" s="877"/>
      <c r="QFF28" s="877"/>
      <c r="QFG28" s="877"/>
      <c r="QFH28" s="877"/>
      <c r="QFI28" s="877"/>
      <c r="QFJ28" s="877"/>
      <c r="QFK28" s="877"/>
      <c r="QFL28" s="877"/>
      <c r="QFM28" s="877"/>
      <c r="QFN28" s="877"/>
      <c r="QFO28" s="877"/>
      <c r="QFP28" s="877"/>
      <c r="QFQ28" s="877"/>
      <c r="QFR28" s="877"/>
      <c r="QFS28" s="877"/>
      <c r="QFT28" s="877"/>
      <c r="QFU28" s="877"/>
      <c r="QFV28" s="877"/>
      <c r="QFW28" s="877"/>
      <c r="QFX28" s="877"/>
      <c r="QFY28" s="877"/>
      <c r="QFZ28" s="877"/>
      <c r="QGA28" s="877"/>
      <c r="QGB28" s="877"/>
      <c r="QGC28" s="877"/>
      <c r="QGD28" s="877"/>
      <c r="QGE28" s="877"/>
      <c r="QGF28" s="877"/>
      <c r="QGG28" s="877"/>
      <c r="QGH28" s="877"/>
      <c r="QGI28" s="877"/>
      <c r="QGJ28" s="877"/>
      <c r="QGK28" s="877"/>
      <c r="QGL28" s="877"/>
      <c r="QGM28" s="877"/>
      <c r="QGN28" s="877"/>
      <c r="QGO28" s="877"/>
      <c r="QGP28" s="877"/>
      <c r="QGQ28" s="877"/>
      <c r="QGR28" s="877"/>
      <c r="QGS28" s="877"/>
      <c r="QGT28" s="877"/>
      <c r="QGU28" s="877"/>
      <c r="QGV28" s="877"/>
      <c r="QGW28" s="877"/>
      <c r="QGX28" s="877"/>
      <c r="QGY28" s="877"/>
      <c r="QGZ28" s="877"/>
      <c r="QHA28" s="877"/>
      <c r="QHB28" s="877"/>
      <c r="QHC28" s="877"/>
      <c r="QHD28" s="877"/>
      <c r="QHE28" s="877"/>
      <c r="QHF28" s="877"/>
      <c r="QHG28" s="877"/>
      <c r="QHH28" s="877"/>
      <c r="QHI28" s="877"/>
      <c r="QHJ28" s="877"/>
      <c r="QHK28" s="877"/>
      <c r="QHL28" s="877"/>
      <c r="QHM28" s="877"/>
      <c r="QHN28" s="877"/>
      <c r="QHO28" s="877"/>
      <c r="QHP28" s="877"/>
      <c r="QHQ28" s="877"/>
      <c r="QHR28" s="877"/>
      <c r="QHS28" s="877"/>
      <c r="QHT28" s="877"/>
      <c r="QHU28" s="877"/>
      <c r="QHV28" s="877"/>
      <c r="QHW28" s="877"/>
      <c r="QHX28" s="877"/>
      <c r="QHY28" s="877"/>
      <c r="QHZ28" s="877"/>
      <c r="QIA28" s="877"/>
      <c r="QIB28" s="877"/>
      <c r="QIC28" s="877"/>
      <c r="QID28" s="877"/>
      <c r="QIE28" s="877"/>
      <c r="QIF28" s="877"/>
      <c r="QIG28" s="877"/>
      <c r="QIH28" s="877"/>
      <c r="QII28" s="877"/>
      <c r="QIJ28" s="877"/>
      <c r="QIK28" s="877"/>
      <c r="QIL28" s="877"/>
      <c r="QIM28" s="877"/>
      <c r="QIN28" s="877"/>
      <c r="QIO28" s="877"/>
      <c r="QIP28" s="877"/>
      <c r="QIQ28" s="877"/>
      <c r="QIR28" s="877"/>
      <c r="QIS28" s="877"/>
      <c r="QIT28" s="877"/>
      <c r="QIU28" s="877"/>
      <c r="QIV28" s="877"/>
      <c r="QIW28" s="877"/>
      <c r="QIX28" s="877"/>
      <c r="QIY28" s="877"/>
      <c r="QIZ28" s="877"/>
      <c r="QJA28" s="877"/>
      <c r="QJB28" s="877"/>
      <c r="QJC28" s="877"/>
      <c r="QJD28" s="877"/>
      <c r="QJE28" s="877"/>
      <c r="QJF28" s="877"/>
      <c r="QJG28" s="877"/>
      <c r="QJH28" s="877"/>
      <c r="QJI28" s="877"/>
      <c r="QJJ28" s="877"/>
      <c r="QJK28" s="877"/>
      <c r="QJL28" s="877"/>
      <c r="QJM28" s="877"/>
      <c r="QJN28" s="877"/>
      <c r="QJO28" s="877"/>
      <c r="QJP28" s="877"/>
      <c r="QJQ28" s="877"/>
      <c r="QJR28" s="877"/>
      <c r="QJS28" s="877"/>
      <c r="QJT28" s="877"/>
      <c r="QJU28" s="877"/>
      <c r="QJV28" s="877"/>
      <c r="QJW28" s="877"/>
      <c r="QJX28" s="877"/>
      <c r="QJY28" s="877"/>
      <c r="QJZ28" s="877"/>
      <c r="QKA28" s="877"/>
      <c r="QKB28" s="877"/>
      <c r="QKC28" s="877"/>
      <c r="QKD28" s="877"/>
      <c r="QKE28" s="877"/>
      <c r="QKF28" s="877"/>
      <c r="QKG28" s="877"/>
      <c r="QKH28" s="877"/>
      <c r="QKI28" s="877"/>
      <c r="QKJ28" s="877"/>
      <c r="QKK28" s="877"/>
      <c r="QKL28" s="877"/>
      <c r="QKM28" s="877"/>
      <c r="QKN28" s="877"/>
      <c r="QKO28" s="877"/>
      <c r="QKP28" s="877"/>
      <c r="QKQ28" s="877"/>
      <c r="QKR28" s="877"/>
      <c r="QKS28" s="877"/>
      <c r="QKT28" s="877"/>
      <c r="QKU28" s="877"/>
      <c r="QKV28" s="877"/>
      <c r="QKW28" s="877"/>
      <c r="QKX28" s="877"/>
      <c r="QKY28" s="877"/>
      <c r="QKZ28" s="877"/>
      <c r="QLA28" s="877"/>
      <c r="QLB28" s="877"/>
      <c r="QLC28" s="877"/>
      <c r="QLD28" s="877"/>
      <c r="QLE28" s="877"/>
      <c r="QLF28" s="877"/>
      <c r="QLG28" s="877"/>
      <c r="QLH28" s="877"/>
      <c r="QLI28" s="877"/>
      <c r="QLJ28" s="877"/>
      <c r="QLK28" s="877"/>
      <c r="QLL28" s="877"/>
      <c r="QLM28" s="877"/>
      <c r="QLN28" s="877"/>
      <c r="QLO28" s="877"/>
      <c r="QLP28" s="877"/>
      <c r="QLQ28" s="877"/>
      <c r="QLR28" s="877"/>
      <c r="QLS28" s="877"/>
      <c r="QLT28" s="877"/>
      <c r="QLU28" s="877"/>
      <c r="QLV28" s="877"/>
      <c r="QLW28" s="877"/>
      <c r="QLX28" s="877"/>
      <c r="QLY28" s="877"/>
      <c r="QLZ28" s="877"/>
      <c r="QMA28" s="877"/>
      <c r="QMB28" s="877"/>
      <c r="QMC28" s="877"/>
      <c r="QMD28" s="877"/>
      <c r="QME28" s="877"/>
      <c r="QMF28" s="877"/>
      <c r="QMG28" s="877"/>
      <c r="QMH28" s="877"/>
      <c r="QMI28" s="877"/>
      <c r="QMJ28" s="877"/>
      <c r="QMK28" s="877"/>
      <c r="QML28" s="877"/>
      <c r="QMM28" s="877"/>
      <c r="QMN28" s="877"/>
      <c r="QMO28" s="877"/>
      <c r="QMP28" s="877"/>
      <c r="QMQ28" s="877"/>
      <c r="QMR28" s="877"/>
      <c r="QMS28" s="877"/>
      <c r="QMT28" s="877"/>
      <c r="QMU28" s="877"/>
      <c r="QMV28" s="877"/>
      <c r="QMW28" s="877"/>
      <c r="QMX28" s="877"/>
      <c r="QMY28" s="877"/>
      <c r="QMZ28" s="877"/>
      <c r="QNA28" s="877"/>
      <c r="QNB28" s="877"/>
      <c r="QNC28" s="877"/>
      <c r="QND28" s="877"/>
      <c r="QNE28" s="877"/>
      <c r="QNF28" s="877"/>
      <c r="QNG28" s="877"/>
      <c r="QNH28" s="877"/>
      <c r="QNI28" s="877"/>
      <c r="QNJ28" s="877"/>
      <c r="QNK28" s="877"/>
      <c r="QNL28" s="877"/>
      <c r="QNM28" s="877"/>
      <c r="QNN28" s="877"/>
      <c r="QNO28" s="877"/>
      <c r="QNP28" s="877"/>
      <c r="QNQ28" s="877"/>
      <c r="QNR28" s="877"/>
      <c r="QNS28" s="877"/>
      <c r="QNT28" s="877"/>
      <c r="QNU28" s="877"/>
      <c r="QNV28" s="877"/>
      <c r="QNW28" s="877"/>
      <c r="QNX28" s="877"/>
      <c r="QNY28" s="877"/>
      <c r="QNZ28" s="877"/>
      <c r="QOA28" s="877"/>
      <c r="QOB28" s="877"/>
      <c r="QOC28" s="877"/>
      <c r="QOD28" s="877"/>
      <c r="QOE28" s="877"/>
      <c r="QOF28" s="877"/>
      <c r="QOG28" s="877"/>
      <c r="QOH28" s="877"/>
      <c r="QOI28" s="877"/>
      <c r="QOJ28" s="877"/>
      <c r="QOK28" s="877"/>
      <c r="QOL28" s="877"/>
      <c r="QOM28" s="877"/>
      <c r="QON28" s="877"/>
      <c r="QOO28" s="877"/>
      <c r="QOP28" s="877"/>
      <c r="QOQ28" s="877"/>
      <c r="QOR28" s="877"/>
      <c r="QOS28" s="877"/>
      <c r="QOT28" s="877"/>
      <c r="QOU28" s="877"/>
      <c r="QOV28" s="877"/>
      <c r="QOW28" s="877"/>
      <c r="QOX28" s="877"/>
      <c r="QOY28" s="877"/>
      <c r="QOZ28" s="877"/>
      <c r="QPA28" s="877"/>
      <c r="QPB28" s="877"/>
      <c r="QPC28" s="877"/>
      <c r="QPD28" s="877"/>
      <c r="QPE28" s="877"/>
      <c r="QPF28" s="877"/>
      <c r="QPG28" s="877"/>
      <c r="QPH28" s="877"/>
      <c r="QPI28" s="877"/>
      <c r="QPJ28" s="877"/>
      <c r="QPK28" s="877"/>
      <c r="QPL28" s="877"/>
      <c r="QPM28" s="877"/>
      <c r="QPN28" s="877"/>
      <c r="QPO28" s="877"/>
      <c r="QPP28" s="877"/>
      <c r="QPQ28" s="877"/>
      <c r="QPR28" s="877"/>
      <c r="QPS28" s="877"/>
      <c r="QPT28" s="877"/>
      <c r="QPU28" s="877"/>
      <c r="QPV28" s="877"/>
      <c r="QPW28" s="877"/>
      <c r="QPX28" s="877"/>
      <c r="QPY28" s="877"/>
      <c r="QPZ28" s="877"/>
      <c r="QQA28" s="877"/>
      <c r="QQB28" s="877"/>
      <c r="QQC28" s="877"/>
      <c r="QQD28" s="877"/>
      <c r="QQE28" s="877"/>
      <c r="QQF28" s="877"/>
      <c r="QQG28" s="877"/>
      <c r="QQH28" s="877"/>
      <c r="QQI28" s="877"/>
      <c r="QQJ28" s="877"/>
      <c r="QQK28" s="877"/>
      <c r="QQL28" s="877"/>
      <c r="QQM28" s="877"/>
      <c r="QQN28" s="877"/>
      <c r="QQO28" s="877"/>
      <c r="QQP28" s="877"/>
      <c r="QQQ28" s="877"/>
      <c r="QQR28" s="877"/>
      <c r="QQS28" s="877"/>
      <c r="QQT28" s="877"/>
      <c r="QQU28" s="877"/>
      <c r="QQV28" s="877"/>
      <c r="QQW28" s="877"/>
      <c r="QQX28" s="877"/>
      <c r="QQY28" s="877"/>
      <c r="QQZ28" s="877"/>
      <c r="QRA28" s="877"/>
      <c r="QRB28" s="877"/>
      <c r="QRC28" s="877"/>
      <c r="QRD28" s="877"/>
      <c r="QRE28" s="877"/>
      <c r="QRF28" s="877"/>
      <c r="QRG28" s="877"/>
      <c r="QRH28" s="877"/>
      <c r="QRI28" s="877"/>
      <c r="QRJ28" s="877"/>
      <c r="QRK28" s="877"/>
      <c r="QRL28" s="877"/>
      <c r="QRM28" s="877"/>
      <c r="QRN28" s="877"/>
      <c r="QRO28" s="877"/>
      <c r="QRP28" s="877"/>
      <c r="QRQ28" s="877"/>
      <c r="QRR28" s="877"/>
      <c r="QRS28" s="877"/>
      <c r="QRT28" s="877"/>
      <c r="QRU28" s="877"/>
      <c r="QRV28" s="877"/>
      <c r="QRW28" s="877"/>
      <c r="QRX28" s="877"/>
      <c r="QRY28" s="877"/>
      <c r="QRZ28" s="877"/>
      <c r="QSA28" s="877"/>
      <c r="QSB28" s="877"/>
      <c r="QSC28" s="877"/>
      <c r="QSD28" s="877"/>
      <c r="QSE28" s="877"/>
      <c r="QSF28" s="877"/>
      <c r="QSG28" s="877"/>
      <c r="QSH28" s="877"/>
      <c r="QSI28" s="877"/>
      <c r="QSJ28" s="877"/>
      <c r="QSK28" s="877"/>
      <c r="QSL28" s="877"/>
      <c r="QSM28" s="877"/>
      <c r="QSN28" s="877"/>
      <c r="QSO28" s="877"/>
      <c r="QSP28" s="877"/>
      <c r="QSQ28" s="877"/>
      <c r="QSR28" s="877"/>
      <c r="QSS28" s="877"/>
      <c r="QST28" s="877"/>
      <c r="QSU28" s="877"/>
      <c r="QSV28" s="877"/>
      <c r="QSW28" s="877"/>
      <c r="QSX28" s="877"/>
      <c r="QSY28" s="877"/>
      <c r="QSZ28" s="877"/>
      <c r="QTA28" s="877"/>
      <c r="QTB28" s="877"/>
      <c r="QTC28" s="877"/>
      <c r="QTD28" s="877"/>
      <c r="QTE28" s="877"/>
      <c r="QTF28" s="877"/>
      <c r="QTG28" s="877"/>
      <c r="QTH28" s="877"/>
      <c r="QTI28" s="877"/>
      <c r="QTJ28" s="877"/>
      <c r="QTK28" s="877"/>
      <c r="QTL28" s="877"/>
      <c r="QTM28" s="877"/>
      <c r="QTN28" s="877"/>
      <c r="QTO28" s="877"/>
      <c r="QTP28" s="877"/>
      <c r="QTQ28" s="877"/>
      <c r="QTR28" s="877"/>
      <c r="QTS28" s="877"/>
      <c r="QTT28" s="877"/>
      <c r="QTU28" s="877"/>
      <c r="QTV28" s="877"/>
      <c r="QTW28" s="877"/>
      <c r="QTX28" s="877"/>
      <c r="QTY28" s="877"/>
      <c r="QTZ28" s="877"/>
      <c r="QUA28" s="877"/>
      <c r="QUB28" s="877"/>
      <c r="QUC28" s="877"/>
      <c r="QUD28" s="877"/>
      <c r="QUE28" s="877"/>
      <c r="QUF28" s="877"/>
      <c r="QUG28" s="877"/>
      <c r="QUH28" s="877"/>
      <c r="QUI28" s="877"/>
      <c r="QUJ28" s="877"/>
      <c r="QUK28" s="877"/>
      <c r="QUL28" s="877"/>
      <c r="QUM28" s="877"/>
      <c r="QUN28" s="877"/>
      <c r="QUO28" s="877"/>
      <c r="QUP28" s="877"/>
      <c r="QUQ28" s="877"/>
      <c r="QUR28" s="877"/>
      <c r="QUS28" s="877"/>
      <c r="QUT28" s="877"/>
      <c r="QUU28" s="877"/>
      <c r="QUV28" s="877"/>
      <c r="QUW28" s="877"/>
      <c r="QUX28" s="877"/>
      <c r="QUY28" s="877"/>
      <c r="QUZ28" s="877"/>
      <c r="QVA28" s="877"/>
      <c r="QVB28" s="877"/>
      <c r="QVC28" s="877"/>
      <c r="QVD28" s="877"/>
      <c r="QVE28" s="877"/>
      <c r="QVF28" s="877"/>
      <c r="QVG28" s="877"/>
      <c r="QVH28" s="877"/>
      <c r="QVI28" s="877"/>
      <c r="QVJ28" s="877"/>
      <c r="QVK28" s="877"/>
      <c r="QVL28" s="877"/>
      <c r="QVM28" s="877"/>
      <c r="QVN28" s="877"/>
      <c r="QVO28" s="877"/>
      <c r="QVP28" s="877"/>
      <c r="QVQ28" s="877"/>
      <c r="QVR28" s="877"/>
      <c r="QVS28" s="877"/>
      <c r="QVT28" s="877"/>
      <c r="QVU28" s="877"/>
      <c r="QVV28" s="877"/>
      <c r="QVW28" s="877"/>
      <c r="QVX28" s="877"/>
      <c r="QVY28" s="877"/>
      <c r="QVZ28" s="877"/>
      <c r="QWA28" s="877"/>
      <c r="QWB28" s="877"/>
      <c r="QWC28" s="877"/>
      <c r="QWD28" s="877"/>
      <c r="QWE28" s="877"/>
      <c r="QWF28" s="877"/>
      <c r="QWG28" s="877"/>
      <c r="QWH28" s="877"/>
      <c r="QWI28" s="877"/>
      <c r="QWJ28" s="877"/>
      <c r="QWK28" s="877"/>
      <c r="QWL28" s="877"/>
      <c r="QWM28" s="877"/>
      <c r="QWN28" s="877"/>
      <c r="QWO28" s="877"/>
      <c r="QWP28" s="877"/>
      <c r="QWQ28" s="877"/>
      <c r="QWR28" s="877"/>
      <c r="QWS28" s="877"/>
      <c r="QWT28" s="877"/>
      <c r="QWU28" s="877"/>
      <c r="QWV28" s="877"/>
      <c r="QWW28" s="877"/>
      <c r="QWX28" s="877"/>
      <c r="QWY28" s="877"/>
      <c r="QWZ28" s="877"/>
      <c r="QXA28" s="877"/>
      <c r="QXB28" s="877"/>
      <c r="QXC28" s="877"/>
      <c r="QXD28" s="877"/>
      <c r="QXE28" s="877"/>
      <c r="QXF28" s="877"/>
      <c r="QXG28" s="877"/>
      <c r="QXH28" s="877"/>
      <c r="QXI28" s="877"/>
      <c r="QXJ28" s="877"/>
      <c r="QXK28" s="877"/>
      <c r="QXL28" s="877"/>
      <c r="QXM28" s="877"/>
      <c r="QXN28" s="877"/>
      <c r="QXO28" s="877"/>
      <c r="QXP28" s="877"/>
      <c r="QXQ28" s="877"/>
      <c r="QXR28" s="877"/>
      <c r="QXS28" s="877"/>
      <c r="QXT28" s="877"/>
      <c r="QXU28" s="877"/>
      <c r="QXV28" s="877"/>
      <c r="QXW28" s="877"/>
      <c r="QXX28" s="877"/>
      <c r="QXY28" s="877"/>
      <c r="QXZ28" s="877"/>
      <c r="QYA28" s="877"/>
      <c r="QYB28" s="877"/>
      <c r="QYC28" s="877"/>
      <c r="QYD28" s="877"/>
      <c r="QYE28" s="877"/>
      <c r="QYF28" s="877"/>
      <c r="QYG28" s="877"/>
      <c r="QYH28" s="877"/>
      <c r="QYI28" s="877"/>
      <c r="QYJ28" s="877"/>
      <c r="QYK28" s="877"/>
      <c r="QYL28" s="877"/>
      <c r="QYM28" s="877"/>
      <c r="QYN28" s="877"/>
      <c r="QYO28" s="877"/>
      <c r="QYP28" s="877"/>
      <c r="QYQ28" s="877"/>
      <c r="QYR28" s="877"/>
      <c r="QYS28" s="877"/>
      <c r="QYT28" s="877"/>
      <c r="QYU28" s="877"/>
      <c r="QYV28" s="877"/>
      <c r="QYW28" s="877"/>
      <c r="QYX28" s="877"/>
      <c r="QYY28" s="877"/>
      <c r="QYZ28" s="877"/>
      <c r="QZA28" s="877"/>
      <c r="QZB28" s="877"/>
      <c r="QZC28" s="877"/>
      <c r="QZD28" s="877"/>
      <c r="QZE28" s="877"/>
      <c r="QZF28" s="877"/>
      <c r="QZG28" s="877"/>
      <c r="QZH28" s="877"/>
      <c r="QZI28" s="877"/>
      <c r="QZJ28" s="877"/>
      <c r="QZK28" s="877"/>
      <c r="QZL28" s="877"/>
      <c r="QZM28" s="877"/>
      <c r="QZN28" s="877"/>
      <c r="QZO28" s="877"/>
      <c r="QZP28" s="877"/>
      <c r="QZQ28" s="877"/>
      <c r="QZR28" s="877"/>
      <c r="QZS28" s="877"/>
      <c r="QZT28" s="877"/>
      <c r="QZU28" s="877"/>
      <c r="QZV28" s="877"/>
      <c r="QZW28" s="877"/>
      <c r="QZX28" s="877"/>
      <c r="QZY28" s="877"/>
      <c r="QZZ28" s="877"/>
      <c r="RAA28" s="877"/>
      <c r="RAB28" s="877"/>
      <c r="RAC28" s="877"/>
      <c r="RAD28" s="877"/>
      <c r="RAE28" s="877"/>
      <c r="RAF28" s="877"/>
      <c r="RAG28" s="877"/>
      <c r="RAH28" s="877"/>
      <c r="RAI28" s="877"/>
      <c r="RAJ28" s="877"/>
      <c r="RAK28" s="877"/>
      <c r="RAL28" s="877"/>
      <c r="RAM28" s="877"/>
      <c r="RAN28" s="877"/>
      <c r="RAO28" s="877"/>
      <c r="RAP28" s="877"/>
      <c r="RAQ28" s="877"/>
      <c r="RAR28" s="877"/>
      <c r="RAS28" s="877"/>
      <c r="RAT28" s="877"/>
      <c r="RAU28" s="877"/>
      <c r="RAV28" s="877"/>
      <c r="RAW28" s="877"/>
      <c r="RAX28" s="877"/>
      <c r="RAY28" s="877"/>
      <c r="RAZ28" s="877"/>
      <c r="RBA28" s="877"/>
      <c r="RBB28" s="877"/>
      <c r="RBC28" s="877"/>
      <c r="RBD28" s="877"/>
      <c r="RBE28" s="877"/>
      <c r="RBF28" s="877"/>
      <c r="RBG28" s="877"/>
      <c r="RBH28" s="877"/>
      <c r="RBI28" s="877"/>
      <c r="RBJ28" s="877"/>
      <c r="RBK28" s="877"/>
      <c r="RBL28" s="877"/>
      <c r="RBM28" s="877"/>
      <c r="RBN28" s="877"/>
      <c r="RBO28" s="877"/>
      <c r="RBP28" s="877"/>
      <c r="RBQ28" s="877"/>
      <c r="RBR28" s="877"/>
      <c r="RBS28" s="877"/>
      <c r="RBT28" s="877"/>
      <c r="RBU28" s="877"/>
      <c r="RBV28" s="877"/>
      <c r="RBW28" s="877"/>
      <c r="RBX28" s="877"/>
      <c r="RBY28" s="877"/>
      <c r="RBZ28" s="877"/>
      <c r="RCA28" s="877"/>
      <c r="RCB28" s="877"/>
      <c r="RCC28" s="877"/>
      <c r="RCD28" s="877"/>
      <c r="RCE28" s="877"/>
      <c r="RCF28" s="877"/>
      <c r="RCG28" s="877"/>
      <c r="RCH28" s="877"/>
      <c r="RCI28" s="877"/>
      <c r="RCJ28" s="877"/>
      <c r="RCK28" s="877"/>
      <c r="RCL28" s="877"/>
      <c r="RCM28" s="877"/>
      <c r="RCN28" s="877"/>
      <c r="RCO28" s="877"/>
      <c r="RCP28" s="877"/>
      <c r="RCQ28" s="877"/>
      <c r="RCR28" s="877"/>
      <c r="RCS28" s="877"/>
      <c r="RCT28" s="877"/>
      <c r="RCU28" s="877"/>
      <c r="RCV28" s="877"/>
      <c r="RCW28" s="877"/>
      <c r="RCX28" s="877"/>
      <c r="RCY28" s="877"/>
      <c r="RCZ28" s="877"/>
      <c r="RDA28" s="877"/>
      <c r="RDB28" s="877"/>
      <c r="RDC28" s="877"/>
      <c r="RDD28" s="877"/>
      <c r="RDE28" s="877"/>
      <c r="RDF28" s="877"/>
      <c r="RDG28" s="877"/>
      <c r="RDH28" s="877"/>
      <c r="RDI28" s="877"/>
      <c r="RDJ28" s="877"/>
      <c r="RDK28" s="877"/>
      <c r="RDL28" s="877"/>
      <c r="RDM28" s="877"/>
      <c r="RDN28" s="877"/>
      <c r="RDO28" s="877"/>
      <c r="RDP28" s="877"/>
      <c r="RDQ28" s="877"/>
      <c r="RDR28" s="877"/>
      <c r="RDS28" s="877"/>
      <c r="RDT28" s="877"/>
      <c r="RDU28" s="877"/>
      <c r="RDV28" s="877"/>
      <c r="RDW28" s="877"/>
      <c r="RDX28" s="877"/>
      <c r="RDY28" s="877"/>
      <c r="RDZ28" s="877"/>
      <c r="REA28" s="877"/>
      <c r="REB28" s="877"/>
      <c r="REC28" s="877"/>
      <c r="RED28" s="877"/>
      <c r="REE28" s="877"/>
      <c r="REF28" s="877"/>
      <c r="REG28" s="877"/>
      <c r="REH28" s="877"/>
      <c r="REI28" s="877"/>
      <c r="REJ28" s="877"/>
      <c r="REK28" s="877"/>
      <c r="REL28" s="877"/>
      <c r="REM28" s="877"/>
      <c r="REN28" s="877"/>
      <c r="REO28" s="877"/>
      <c r="REP28" s="877"/>
      <c r="REQ28" s="877"/>
      <c r="RER28" s="877"/>
      <c r="RES28" s="877"/>
      <c r="RET28" s="877"/>
      <c r="REU28" s="877"/>
      <c r="REV28" s="877"/>
      <c r="REW28" s="877"/>
      <c r="REX28" s="877"/>
      <c r="REY28" s="877"/>
      <c r="REZ28" s="877"/>
      <c r="RFA28" s="877"/>
      <c r="RFB28" s="877"/>
      <c r="RFC28" s="877"/>
      <c r="RFD28" s="877"/>
      <c r="RFE28" s="877"/>
      <c r="RFF28" s="877"/>
      <c r="RFG28" s="877"/>
      <c r="RFH28" s="877"/>
      <c r="RFI28" s="877"/>
      <c r="RFJ28" s="877"/>
      <c r="RFK28" s="877"/>
      <c r="RFL28" s="877"/>
      <c r="RFM28" s="877"/>
      <c r="RFN28" s="877"/>
      <c r="RFO28" s="877"/>
      <c r="RFP28" s="877"/>
      <c r="RFQ28" s="877"/>
      <c r="RFR28" s="877"/>
      <c r="RFS28" s="877"/>
      <c r="RFT28" s="877"/>
      <c r="RFU28" s="877"/>
      <c r="RFV28" s="877"/>
      <c r="RFW28" s="877"/>
      <c r="RFX28" s="877"/>
      <c r="RFY28" s="877"/>
      <c r="RFZ28" s="877"/>
      <c r="RGA28" s="877"/>
      <c r="RGB28" s="877"/>
      <c r="RGC28" s="877"/>
      <c r="RGD28" s="877"/>
      <c r="RGE28" s="877"/>
      <c r="RGF28" s="877"/>
      <c r="RGG28" s="877"/>
      <c r="RGH28" s="877"/>
      <c r="RGI28" s="877"/>
      <c r="RGJ28" s="877"/>
      <c r="RGK28" s="877"/>
      <c r="RGL28" s="877"/>
      <c r="RGM28" s="877"/>
      <c r="RGN28" s="877"/>
      <c r="RGO28" s="877"/>
      <c r="RGP28" s="877"/>
      <c r="RGQ28" s="877"/>
      <c r="RGR28" s="877"/>
      <c r="RGS28" s="877"/>
      <c r="RGT28" s="877"/>
      <c r="RGU28" s="877"/>
      <c r="RGV28" s="877"/>
      <c r="RGW28" s="877"/>
      <c r="RGX28" s="877"/>
      <c r="RGY28" s="877"/>
      <c r="RGZ28" s="877"/>
      <c r="RHA28" s="877"/>
      <c r="RHB28" s="877"/>
      <c r="RHC28" s="877"/>
      <c r="RHD28" s="877"/>
      <c r="RHE28" s="877"/>
      <c r="RHF28" s="877"/>
      <c r="RHG28" s="877"/>
      <c r="RHH28" s="877"/>
      <c r="RHI28" s="877"/>
      <c r="RHJ28" s="877"/>
      <c r="RHK28" s="877"/>
      <c r="RHL28" s="877"/>
      <c r="RHM28" s="877"/>
      <c r="RHN28" s="877"/>
      <c r="RHO28" s="877"/>
      <c r="RHP28" s="877"/>
      <c r="RHQ28" s="877"/>
      <c r="RHR28" s="877"/>
      <c r="RHS28" s="877"/>
      <c r="RHT28" s="877"/>
      <c r="RHU28" s="877"/>
      <c r="RHV28" s="877"/>
      <c r="RHW28" s="877"/>
      <c r="RHX28" s="877"/>
      <c r="RHY28" s="877"/>
      <c r="RHZ28" s="877"/>
      <c r="RIA28" s="877"/>
      <c r="RIB28" s="877"/>
      <c r="RIC28" s="877"/>
      <c r="RID28" s="877"/>
      <c r="RIE28" s="877"/>
      <c r="RIF28" s="877"/>
      <c r="RIG28" s="877"/>
      <c r="RIH28" s="877"/>
      <c r="RII28" s="877"/>
      <c r="RIJ28" s="877"/>
      <c r="RIK28" s="877"/>
      <c r="RIL28" s="877"/>
      <c r="RIM28" s="877"/>
      <c r="RIN28" s="877"/>
      <c r="RIO28" s="877"/>
      <c r="RIP28" s="877"/>
      <c r="RIQ28" s="877"/>
      <c r="RIR28" s="877"/>
      <c r="RIS28" s="877"/>
      <c r="RIT28" s="877"/>
      <c r="RIU28" s="877"/>
      <c r="RIV28" s="877"/>
      <c r="RIW28" s="877"/>
      <c r="RIX28" s="877"/>
      <c r="RIY28" s="877"/>
      <c r="RIZ28" s="877"/>
      <c r="RJA28" s="877"/>
      <c r="RJB28" s="877"/>
      <c r="RJC28" s="877"/>
      <c r="RJD28" s="877"/>
      <c r="RJE28" s="877"/>
      <c r="RJF28" s="877"/>
      <c r="RJG28" s="877"/>
      <c r="RJH28" s="877"/>
      <c r="RJI28" s="877"/>
      <c r="RJJ28" s="877"/>
      <c r="RJK28" s="877"/>
      <c r="RJL28" s="877"/>
      <c r="RJM28" s="877"/>
      <c r="RJN28" s="877"/>
      <c r="RJO28" s="877"/>
      <c r="RJP28" s="877"/>
      <c r="RJQ28" s="877"/>
      <c r="RJR28" s="877"/>
      <c r="RJS28" s="877"/>
      <c r="RJT28" s="877"/>
      <c r="RJU28" s="877"/>
      <c r="RJV28" s="877"/>
      <c r="RJW28" s="877"/>
      <c r="RJX28" s="877"/>
      <c r="RJY28" s="877"/>
      <c r="RJZ28" s="877"/>
      <c r="RKA28" s="877"/>
      <c r="RKB28" s="877"/>
      <c r="RKC28" s="877"/>
      <c r="RKD28" s="877"/>
      <c r="RKE28" s="877"/>
      <c r="RKF28" s="877"/>
      <c r="RKG28" s="877"/>
      <c r="RKH28" s="877"/>
      <c r="RKI28" s="877"/>
      <c r="RKJ28" s="877"/>
      <c r="RKK28" s="877"/>
      <c r="RKL28" s="877"/>
      <c r="RKM28" s="877"/>
      <c r="RKN28" s="877"/>
      <c r="RKO28" s="877"/>
      <c r="RKP28" s="877"/>
      <c r="RKQ28" s="877"/>
      <c r="RKR28" s="877"/>
      <c r="RKS28" s="877"/>
      <c r="RKT28" s="877"/>
      <c r="RKU28" s="877"/>
      <c r="RKV28" s="877"/>
      <c r="RKW28" s="877"/>
      <c r="RKX28" s="877"/>
      <c r="RKY28" s="877"/>
      <c r="RKZ28" s="877"/>
      <c r="RLA28" s="877"/>
      <c r="RLB28" s="877"/>
      <c r="RLC28" s="877"/>
      <c r="RLD28" s="877"/>
      <c r="RLE28" s="877"/>
      <c r="RLF28" s="877"/>
      <c r="RLG28" s="877"/>
      <c r="RLH28" s="877"/>
      <c r="RLI28" s="877"/>
      <c r="RLJ28" s="877"/>
      <c r="RLK28" s="877"/>
      <c r="RLL28" s="877"/>
      <c r="RLM28" s="877"/>
      <c r="RLN28" s="877"/>
      <c r="RLO28" s="877"/>
      <c r="RLP28" s="877"/>
      <c r="RLQ28" s="877"/>
      <c r="RLR28" s="877"/>
      <c r="RLS28" s="877"/>
      <c r="RLT28" s="877"/>
      <c r="RLU28" s="877"/>
      <c r="RLV28" s="877"/>
      <c r="RLW28" s="877"/>
      <c r="RLX28" s="877"/>
      <c r="RLY28" s="877"/>
      <c r="RLZ28" s="877"/>
      <c r="RMA28" s="877"/>
      <c r="RMB28" s="877"/>
      <c r="RMC28" s="877"/>
      <c r="RMD28" s="877"/>
      <c r="RME28" s="877"/>
      <c r="RMF28" s="877"/>
      <c r="RMG28" s="877"/>
      <c r="RMH28" s="877"/>
      <c r="RMI28" s="877"/>
      <c r="RMJ28" s="877"/>
      <c r="RMK28" s="877"/>
      <c r="RML28" s="877"/>
      <c r="RMM28" s="877"/>
      <c r="RMN28" s="877"/>
      <c r="RMO28" s="877"/>
      <c r="RMP28" s="877"/>
      <c r="RMQ28" s="877"/>
      <c r="RMR28" s="877"/>
      <c r="RMS28" s="877"/>
      <c r="RMT28" s="877"/>
      <c r="RMU28" s="877"/>
      <c r="RMV28" s="877"/>
      <c r="RMW28" s="877"/>
      <c r="RMX28" s="877"/>
      <c r="RMY28" s="877"/>
      <c r="RMZ28" s="877"/>
      <c r="RNA28" s="877"/>
      <c r="RNB28" s="877"/>
      <c r="RNC28" s="877"/>
      <c r="RND28" s="877"/>
      <c r="RNE28" s="877"/>
      <c r="RNF28" s="877"/>
      <c r="RNG28" s="877"/>
      <c r="RNH28" s="877"/>
      <c r="RNI28" s="877"/>
      <c r="RNJ28" s="877"/>
      <c r="RNK28" s="877"/>
      <c r="RNL28" s="877"/>
      <c r="RNM28" s="877"/>
      <c r="RNN28" s="877"/>
      <c r="RNO28" s="877"/>
      <c r="RNP28" s="877"/>
      <c r="RNQ28" s="877"/>
      <c r="RNR28" s="877"/>
      <c r="RNS28" s="877"/>
      <c r="RNT28" s="877"/>
      <c r="RNU28" s="877"/>
      <c r="RNV28" s="877"/>
      <c r="RNW28" s="877"/>
      <c r="RNX28" s="877"/>
      <c r="RNY28" s="877"/>
      <c r="RNZ28" s="877"/>
      <c r="ROA28" s="877"/>
      <c r="ROB28" s="877"/>
      <c r="ROC28" s="877"/>
      <c r="ROD28" s="877"/>
      <c r="ROE28" s="877"/>
      <c r="ROF28" s="877"/>
      <c r="ROG28" s="877"/>
      <c r="ROH28" s="877"/>
      <c r="ROI28" s="877"/>
      <c r="ROJ28" s="877"/>
      <c r="ROK28" s="877"/>
      <c r="ROL28" s="877"/>
      <c r="ROM28" s="877"/>
      <c r="RON28" s="877"/>
      <c r="ROO28" s="877"/>
      <c r="ROP28" s="877"/>
      <c r="ROQ28" s="877"/>
      <c r="ROR28" s="877"/>
      <c r="ROS28" s="877"/>
      <c r="ROT28" s="877"/>
      <c r="ROU28" s="877"/>
      <c r="ROV28" s="877"/>
      <c r="ROW28" s="877"/>
      <c r="ROX28" s="877"/>
      <c r="ROY28" s="877"/>
      <c r="ROZ28" s="877"/>
      <c r="RPA28" s="877"/>
      <c r="RPB28" s="877"/>
      <c r="RPC28" s="877"/>
      <c r="RPD28" s="877"/>
      <c r="RPE28" s="877"/>
      <c r="RPF28" s="877"/>
      <c r="RPG28" s="877"/>
      <c r="RPH28" s="877"/>
      <c r="RPI28" s="877"/>
      <c r="RPJ28" s="877"/>
      <c r="RPK28" s="877"/>
      <c r="RPL28" s="877"/>
      <c r="RPM28" s="877"/>
      <c r="RPN28" s="877"/>
      <c r="RPO28" s="877"/>
      <c r="RPP28" s="877"/>
      <c r="RPQ28" s="877"/>
      <c r="RPR28" s="877"/>
      <c r="RPS28" s="877"/>
      <c r="RPT28" s="877"/>
      <c r="RPU28" s="877"/>
      <c r="RPV28" s="877"/>
      <c r="RPW28" s="877"/>
      <c r="RPX28" s="877"/>
      <c r="RPY28" s="877"/>
      <c r="RPZ28" s="877"/>
      <c r="RQA28" s="877"/>
      <c r="RQB28" s="877"/>
      <c r="RQC28" s="877"/>
      <c r="RQD28" s="877"/>
      <c r="RQE28" s="877"/>
      <c r="RQF28" s="877"/>
      <c r="RQG28" s="877"/>
      <c r="RQH28" s="877"/>
      <c r="RQI28" s="877"/>
      <c r="RQJ28" s="877"/>
      <c r="RQK28" s="877"/>
      <c r="RQL28" s="877"/>
      <c r="RQM28" s="877"/>
      <c r="RQN28" s="877"/>
      <c r="RQO28" s="877"/>
      <c r="RQP28" s="877"/>
      <c r="RQQ28" s="877"/>
      <c r="RQR28" s="877"/>
      <c r="RQS28" s="877"/>
      <c r="RQT28" s="877"/>
      <c r="RQU28" s="877"/>
      <c r="RQV28" s="877"/>
      <c r="RQW28" s="877"/>
      <c r="RQX28" s="877"/>
      <c r="RQY28" s="877"/>
      <c r="RQZ28" s="877"/>
      <c r="RRA28" s="877"/>
      <c r="RRB28" s="877"/>
      <c r="RRC28" s="877"/>
      <c r="RRD28" s="877"/>
      <c r="RRE28" s="877"/>
      <c r="RRF28" s="877"/>
      <c r="RRG28" s="877"/>
      <c r="RRH28" s="877"/>
      <c r="RRI28" s="877"/>
      <c r="RRJ28" s="877"/>
      <c r="RRK28" s="877"/>
      <c r="RRL28" s="877"/>
      <c r="RRM28" s="877"/>
      <c r="RRN28" s="877"/>
      <c r="RRO28" s="877"/>
      <c r="RRP28" s="877"/>
      <c r="RRQ28" s="877"/>
      <c r="RRR28" s="877"/>
      <c r="RRS28" s="877"/>
      <c r="RRT28" s="877"/>
      <c r="RRU28" s="877"/>
      <c r="RRV28" s="877"/>
      <c r="RRW28" s="877"/>
      <c r="RRX28" s="877"/>
      <c r="RRY28" s="877"/>
      <c r="RRZ28" s="877"/>
      <c r="RSA28" s="877"/>
      <c r="RSB28" s="877"/>
      <c r="RSC28" s="877"/>
      <c r="RSD28" s="877"/>
      <c r="RSE28" s="877"/>
      <c r="RSF28" s="877"/>
      <c r="RSG28" s="877"/>
      <c r="RSH28" s="877"/>
      <c r="RSI28" s="877"/>
      <c r="RSJ28" s="877"/>
      <c r="RSK28" s="877"/>
      <c r="RSL28" s="877"/>
      <c r="RSM28" s="877"/>
      <c r="RSN28" s="877"/>
      <c r="RSO28" s="877"/>
      <c r="RSP28" s="877"/>
      <c r="RSQ28" s="877"/>
      <c r="RSR28" s="877"/>
      <c r="RSS28" s="877"/>
      <c r="RST28" s="877"/>
      <c r="RSU28" s="877"/>
      <c r="RSV28" s="877"/>
      <c r="RSW28" s="877"/>
      <c r="RSX28" s="877"/>
      <c r="RSY28" s="877"/>
      <c r="RSZ28" s="877"/>
      <c r="RTA28" s="877"/>
      <c r="RTB28" s="877"/>
      <c r="RTC28" s="877"/>
      <c r="RTD28" s="877"/>
      <c r="RTE28" s="877"/>
      <c r="RTF28" s="877"/>
      <c r="RTG28" s="877"/>
      <c r="RTH28" s="877"/>
      <c r="RTI28" s="877"/>
      <c r="RTJ28" s="877"/>
      <c r="RTK28" s="877"/>
      <c r="RTL28" s="877"/>
      <c r="RTM28" s="877"/>
      <c r="RTN28" s="877"/>
      <c r="RTO28" s="877"/>
      <c r="RTP28" s="877"/>
      <c r="RTQ28" s="877"/>
      <c r="RTR28" s="877"/>
      <c r="RTS28" s="877"/>
      <c r="RTT28" s="877"/>
      <c r="RTU28" s="877"/>
      <c r="RTV28" s="877"/>
      <c r="RTW28" s="877"/>
      <c r="RTX28" s="877"/>
      <c r="RTY28" s="877"/>
      <c r="RTZ28" s="877"/>
      <c r="RUA28" s="877"/>
      <c r="RUB28" s="877"/>
      <c r="RUC28" s="877"/>
      <c r="RUD28" s="877"/>
      <c r="RUE28" s="877"/>
      <c r="RUF28" s="877"/>
      <c r="RUG28" s="877"/>
      <c r="RUH28" s="877"/>
      <c r="RUI28" s="877"/>
      <c r="RUJ28" s="877"/>
      <c r="RUK28" s="877"/>
      <c r="RUL28" s="877"/>
      <c r="RUM28" s="877"/>
      <c r="RUN28" s="877"/>
      <c r="RUO28" s="877"/>
      <c r="RUP28" s="877"/>
      <c r="RUQ28" s="877"/>
      <c r="RUR28" s="877"/>
      <c r="RUS28" s="877"/>
      <c r="RUT28" s="877"/>
      <c r="RUU28" s="877"/>
      <c r="RUV28" s="877"/>
      <c r="RUW28" s="877"/>
      <c r="RUX28" s="877"/>
      <c r="RUY28" s="877"/>
      <c r="RUZ28" s="877"/>
      <c r="RVA28" s="877"/>
      <c r="RVB28" s="877"/>
      <c r="RVC28" s="877"/>
      <c r="RVD28" s="877"/>
      <c r="RVE28" s="877"/>
      <c r="RVF28" s="877"/>
      <c r="RVG28" s="877"/>
      <c r="RVH28" s="877"/>
      <c r="RVI28" s="877"/>
      <c r="RVJ28" s="877"/>
      <c r="RVK28" s="877"/>
      <c r="RVL28" s="877"/>
      <c r="RVM28" s="877"/>
      <c r="RVN28" s="877"/>
      <c r="RVO28" s="877"/>
      <c r="RVP28" s="877"/>
      <c r="RVQ28" s="877"/>
      <c r="RVR28" s="877"/>
      <c r="RVS28" s="877"/>
      <c r="RVT28" s="877"/>
      <c r="RVU28" s="877"/>
      <c r="RVV28" s="877"/>
      <c r="RVW28" s="877"/>
      <c r="RVX28" s="877"/>
      <c r="RVY28" s="877"/>
      <c r="RVZ28" s="877"/>
      <c r="RWA28" s="877"/>
      <c r="RWB28" s="877"/>
      <c r="RWC28" s="877"/>
      <c r="RWD28" s="877"/>
      <c r="RWE28" s="877"/>
      <c r="RWF28" s="877"/>
      <c r="RWG28" s="877"/>
      <c r="RWH28" s="877"/>
      <c r="RWI28" s="877"/>
      <c r="RWJ28" s="877"/>
      <c r="RWK28" s="877"/>
      <c r="RWL28" s="877"/>
      <c r="RWM28" s="877"/>
      <c r="RWN28" s="877"/>
      <c r="RWO28" s="877"/>
      <c r="RWP28" s="877"/>
      <c r="RWQ28" s="877"/>
      <c r="RWR28" s="877"/>
      <c r="RWS28" s="877"/>
      <c r="RWT28" s="877"/>
      <c r="RWU28" s="877"/>
      <c r="RWV28" s="877"/>
      <c r="RWW28" s="877"/>
      <c r="RWX28" s="877"/>
      <c r="RWY28" s="877"/>
      <c r="RWZ28" s="877"/>
      <c r="RXA28" s="877"/>
      <c r="RXB28" s="877"/>
      <c r="RXC28" s="877"/>
      <c r="RXD28" s="877"/>
      <c r="RXE28" s="877"/>
      <c r="RXF28" s="877"/>
      <c r="RXG28" s="877"/>
      <c r="RXH28" s="877"/>
      <c r="RXI28" s="877"/>
      <c r="RXJ28" s="877"/>
      <c r="RXK28" s="877"/>
      <c r="RXL28" s="877"/>
      <c r="RXM28" s="877"/>
      <c r="RXN28" s="877"/>
      <c r="RXO28" s="877"/>
      <c r="RXP28" s="877"/>
      <c r="RXQ28" s="877"/>
      <c r="RXR28" s="877"/>
      <c r="RXS28" s="877"/>
      <c r="RXT28" s="877"/>
      <c r="RXU28" s="877"/>
      <c r="RXV28" s="877"/>
      <c r="RXW28" s="877"/>
      <c r="RXX28" s="877"/>
      <c r="RXY28" s="877"/>
      <c r="RXZ28" s="877"/>
      <c r="RYA28" s="877"/>
      <c r="RYB28" s="877"/>
      <c r="RYC28" s="877"/>
      <c r="RYD28" s="877"/>
      <c r="RYE28" s="877"/>
      <c r="RYF28" s="877"/>
      <c r="RYG28" s="877"/>
      <c r="RYH28" s="877"/>
      <c r="RYI28" s="877"/>
      <c r="RYJ28" s="877"/>
      <c r="RYK28" s="877"/>
      <c r="RYL28" s="877"/>
      <c r="RYM28" s="877"/>
      <c r="RYN28" s="877"/>
      <c r="RYO28" s="877"/>
      <c r="RYP28" s="877"/>
      <c r="RYQ28" s="877"/>
      <c r="RYR28" s="877"/>
      <c r="RYS28" s="877"/>
      <c r="RYT28" s="877"/>
      <c r="RYU28" s="877"/>
      <c r="RYV28" s="877"/>
      <c r="RYW28" s="877"/>
      <c r="RYX28" s="877"/>
      <c r="RYY28" s="877"/>
      <c r="RYZ28" s="877"/>
      <c r="RZA28" s="877"/>
      <c r="RZB28" s="877"/>
      <c r="RZC28" s="877"/>
      <c r="RZD28" s="877"/>
      <c r="RZE28" s="877"/>
      <c r="RZF28" s="877"/>
      <c r="RZG28" s="877"/>
      <c r="RZH28" s="877"/>
      <c r="RZI28" s="877"/>
      <c r="RZJ28" s="877"/>
      <c r="RZK28" s="877"/>
      <c r="RZL28" s="877"/>
      <c r="RZM28" s="877"/>
      <c r="RZN28" s="877"/>
      <c r="RZO28" s="877"/>
      <c r="RZP28" s="877"/>
      <c r="RZQ28" s="877"/>
      <c r="RZR28" s="877"/>
      <c r="RZS28" s="877"/>
      <c r="RZT28" s="877"/>
      <c r="RZU28" s="877"/>
      <c r="RZV28" s="877"/>
      <c r="RZW28" s="877"/>
      <c r="RZX28" s="877"/>
      <c r="RZY28" s="877"/>
      <c r="RZZ28" s="877"/>
      <c r="SAA28" s="877"/>
      <c r="SAB28" s="877"/>
      <c r="SAC28" s="877"/>
      <c r="SAD28" s="877"/>
      <c r="SAE28" s="877"/>
      <c r="SAF28" s="877"/>
      <c r="SAG28" s="877"/>
      <c r="SAH28" s="877"/>
      <c r="SAI28" s="877"/>
      <c r="SAJ28" s="877"/>
      <c r="SAK28" s="877"/>
      <c r="SAL28" s="877"/>
      <c r="SAM28" s="877"/>
      <c r="SAN28" s="877"/>
      <c r="SAO28" s="877"/>
      <c r="SAP28" s="877"/>
      <c r="SAQ28" s="877"/>
      <c r="SAR28" s="877"/>
      <c r="SAS28" s="877"/>
      <c r="SAT28" s="877"/>
      <c r="SAU28" s="877"/>
      <c r="SAV28" s="877"/>
      <c r="SAW28" s="877"/>
      <c r="SAX28" s="877"/>
      <c r="SAY28" s="877"/>
      <c r="SAZ28" s="877"/>
      <c r="SBA28" s="877"/>
      <c r="SBB28" s="877"/>
      <c r="SBC28" s="877"/>
      <c r="SBD28" s="877"/>
      <c r="SBE28" s="877"/>
      <c r="SBF28" s="877"/>
      <c r="SBG28" s="877"/>
      <c r="SBH28" s="877"/>
      <c r="SBI28" s="877"/>
      <c r="SBJ28" s="877"/>
      <c r="SBK28" s="877"/>
      <c r="SBL28" s="877"/>
      <c r="SBM28" s="877"/>
      <c r="SBN28" s="877"/>
      <c r="SBO28" s="877"/>
      <c r="SBP28" s="877"/>
      <c r="SBQ28" s="877"/>
      <c r="SBR28" s="877"/>
      <c r="SBS28" s="877"/>
      <c r="SBT28" s="877"/>
      <c r="SBU28" s="877"/>
      <c r="SBV28" s="877"/>
      <c r="SBW28" s="877"/>
      <c r="SBX28" s="877"/>
      <c r="SBY28" s="877"/>
      <c r="SBZ28" s="877"/>
      <c r="SCA28" s="877"/>
      <c r="SCB28" s="877"/>
      <c r="SCC28" s="877"/>
      <c r="SCD28" s="877"/>
      <c r="SCE28" s="877"/>
      <c r="SCF28" s="877"/>
      <c r="SCG28" s="877"/>
      <c r="SCH28" s="877"/>
      <c r="SCI28" s="877"/>
      <c r="SCJ28" s="877"/>
      <c r="SCK28" s="877"/>
      <c r="SCL28" s="877"/>
      <c r="SCM28" s="877"/>
      <c r="SCN28" s="877"/>
      <c r="SCO28" s="877"/>
      <c r="SCP28" s="877"/>
      <c r="SCQ28" s="877"/>
      <c r="SCR28" s="877"/>
      <c r="SCS28" s="877"/>
      <c r="SCT28" s="877"/>
      <c r="SCU28" s="877"/>
      <c r="SCV28" s="877"/>
      <c r="SCW28" s="877"/>
      <c r="SCX28" s="877"/>
      <c r="SCY28" s="877"/>
      <c r="SCZ28" s="877"/>
      <c r="SDA28" s="877"/>
      <c r="SDB28" s="877"/>
      <c r="SDC28" s="877"/>
      <c r="SDD28" s="877"/>
      <c r="SDE28" s="877"/>
      <c r="SDF28" s="877"/>
      <c r="SDG28" s="877"/>
      <c r="SDH28" s="877"/>
      <c r="SDI28" s="877"/>
      <c r="SDJ28" s="877"/>
      <c r="SDK28" s="877"/>
      <c r="SDL28" s="877"/>
      <c r="SDM28" s="877"/>
      <c r="SDN28" s="877"/>
      <c r="SDO28" s="877"/>
      <c r="SDP28" s="877"/>
      <c r="SDQ28" s="877"/>
      <c r="SDR28" s="877"/>
      <c r="SDS28" s="877"/>
      <c r="SDT28" s="877"/>
      <c r="SDU28" s="877"/>
      <c r="SDV28" s="877"/>
      <c r="SDW28" s="877"/>
      <c r="SDX28" s="877"/>
      <c r="SDY28" s="877"/>
      <c r="SDZ28" s="877"/>
      <c r="SEA28" s="877"/>
      <c r="SEB28" s="877"/>
      <c r="SEC28" s="877"/>
      <c r="SED28" s="877"/>
      <c r="SEE28" s="877"/>
      <c r="SEF28" s="877"/>
      <c r="SEG28" s="877"/>
      <c r="SEH28" s="877"/>
      <c r="SEI28" s="877"/>
      <c r="SEJ28" s="877"/>
      <c r="SEK28" s="877"/>
      <c r="SEL28" s="877"/>
      <c r="SEM28" s="877"/>
      <c r="SEN28" s="877"/>
      <c r="SEO28" s="877"/>
      <c r="SEP28" s="877"/>
      <c r="SEQ28" s="877"/>
      <c r="SER28" s="877"/>
      <c r="SES28" s="877"/>
      <c r="SET28" s="877"/>
      <c r="SEU28" s="877"/>
      <c r="SEV28" s="877"/>
      <c r="SEW28" s="877"/>
      <c r="SEX28" s="877"/>
      <c r="SEY28" s="877"/>
      <c r="SEZ28" s="877"/>
      <c r="SFA28" s="877"/>
      <c r="SFB28" s="877"/>
      <c r="SFC28" s="877"/>
      <c r="SFD28" s="877"/>
      <c r="SFE28" s="877"/>
      <c r="SFF28" s="877"/>
      <c r="SFG28" s="877"/>
      <c r="SFH28" s="877"/>
      <c r="SFI28" s="877"/>
      <c r="SFJ28" s="877"/>
      <c r="SFK28" s="877"/>
      <c r="SFL28" s="877"/>
      <c r="SFM28" s="877"/>
      <c r="SFN28" s="877"/>
      <c r="SFO28" s="877"/>
      <c r="SFP28" s="877"/>
      <c r="SFQ28" s="877"/>
      <c r="SFR28" s="877"/>
      <c r="SFS28" s="877"/>
      <c r="SFT28" s="877"/>
      <c r="SFU28" s="877"/>
      <c r="SFV28" s="877"/>
      <c r="SFW28" s="877"/>
      <c r="SFX28" s="877"/>
      <c r="SFY28" s="877"/>
      <c r="SFZ28" s="877"/>
      <c r="SGA28" s="877"/>
      <c r="SGB28" s="877"/>
      <c r="SGC28" s="877"/>
      <c r="SGD28" s="877"/>
      <c r="SGE28" s="877"/>
      <c r="SGF28" s="877"/>
      <c r="SGG28" s="877"/>
      <c r="SGH28" s="877"/>
      <c r="SGI28" s="877"/>
      <c r="SGJ28" s="877"/>
      <c r="SGK28" s="877"/>
      <c r="SGL28" s="877"/>
      <c r="SGM28" s="877"/>
      <c r="SGN28" s="877"/>
      <c r="SGO28" s="877"/>
      <c r="SGP28" s="877"/>
      <c r="SGQ28" s="877"/>
      <c r="SGR28" s="877"/>
      <c r="SGS28" s="877"/>
      <c r="SGT28" s="877"/>
      <c r="SGU28" s="877"/>
      <c r="SGV28" s="877"/>
      <c r="SGW28" s="877"/>
      <c r="SGX28" s="877"/>
      <c r="SGY28" s="877"/>
      <c r="SGZ28" s="877"/>
      <c r="SHA28" s="877"/>
      <c r="SHB28" s="877"/>
      <c r="SHC28" s="877"/>
      <c r="SHD28" s="877"/>
      <c r="SHE28" s="877"/>
      <c r="SHF28" s="877"/>
      <c r="SHG28" s="877"/>
      <c r="SHH28" s="877"/>
      <c r="SHI28" s="877"/>
      <c r="SHJ28" s="877"/>
      <c r="SHK28" s="877"/>
      <c r="SHL28" s="877"/>
      <c r="SHM28" s="877"/>
      <c r="SHN28" s="877"/>
      <c r="SHO28" s="877"/>
      <c r="SHP28" s="877"/>
      <c r="SHQ28" s="877"/>
      <c r="SHR28" s="877"/>
      <c r="SHS28" s="877"/>
      <c r="SHT28" s="877"/>
      <c r="SHU28" s="877"/>
      <c r="SHV28" s="877"/>
      <c r="SHW28" s="877"/>
      <c r="SHX28" s="877"/>
      <c r="SHY28" s="877"/>
      <c r="SHZ28" s="877"/>
      <c r="SIA28" s="877"/>
      <c r="SIB28" s="877"/>
      <c r="SIC28" s="877"/>
      <c r="SID28" s="877"/>
      <c r="SIE28" s="877"/>
      <c r="SIF28" s="877"/>
      <c r="SIG28" s="877"/>
      <c r="SIH28" s="877"/>
      <c r="SII28" s="877"/>
      <c r="SIJ28" s="877"/>
      <c r="SIK28" s="877"/>
      <c r="SIL28" s="877"/>
      <c r="SIM28" s="877"/>
      <c r="SIN28" s="877"/>
      <c r="SIO28" s="877"/>
      <c r="SIP28" s="877"/>
      <c r="SIQ28" s="877"/>
      <c r="SIR28" s="877"/>
      <c r="SIS28" s="877"/>
      <c r="SIT28" s="877"/>
      <c r="SIU28" s="877"/>
      <c r="SIV28" s="877"/>
      <c r="SIW28" s="877"/>
      <c r="SIX28" s="877"/>
      <c r="SIY28" s="877"/>
      <c r="SIZ28" s="877"/>
      <c r="SJA28" s="877"/>
      <c r="SJB28" s="877"/>
      <c r="SJC28" s="877"/>
      <c r="SJD28" s="877"/>
      <c r="SJE28" s="877"/>
      <c r="SJF28" s="877"/>
      <c r="SJG28" s="877"/>
      <c r="SJH28" s="877"/>
      <c r="SJI28" s="877"/>
      <c r="SJJ28" s="877"/>
      <c r="SJK28" s="877"/>
      <c r="SJL28" s="877"/>
      <c r="SJM28" s="877"/>
      <c r="SJN28" s="877"/>
      <c r="SJO28" s="877"/>
      <c r="SJP28" s="877"/>
      <c r="SJQ28" s="877"/>
      <c r="SJR28" s="877"/>
      <c r="SJS28" s="877"/>
      <c r="SJT28" s="877"/>
      <c r="SJU28" s="877"/>
      <c r="SJV28" s="877"/>
      <c r="SJW28" s="877"/>
      <c r="SJX28" s="877"/>
      <c r="SJY28" s="877"/>
      <c r="SJZ28" s="877"/>
      <c r="SKA28" s="877"/>
      <c r="SKB28" s="877"/>
      <c r="SKC28" s="877"/>
      <c r="SKD28" s="877"/>
      <c r="SKE28" s="877"/>
      <c r="SKF28" s="877"/>
      <c r="SKG28" s="877"/>
      <c r="SKH28" s="877"/>
      <c r="SKI28" s="877"/>
      <c r="SKJ28" s="877"/>
      <c r="SKK28" s="877"/>
      <c r="SKL28" s="877"/>
      <c r="SKM28" s="877"/>
      <c r="SKN28" s="877"/>
      <c r="SKO28" s="877"/>
      <c r="SKP28" s="877"/>
      <c r="SKQ28" s="877"/>
      <c r="SKR28" s="877"/>
      <c r="SKS28" s="877"/>
      <c r="SKT28" s="877"/>
      <c r="SKU28" s="877"/>
      <c r="SKV28" s="877"/>
      <c r="SKW28" s="877"/>
      <c r="SKX28" s="877"/>
      <c r="SKY28" s="877"/>
      <c r="SKZ28" s="877"/>
      <c r="SLA28" s="877"/>
      <c r="SLB28" s="877"/>
      <c r="SLC28" s="877"/>
      <c r="SLD28" s="877"/>
      <c r="SLE28" s="877"/>
      <c r="SLF28" s="877"/>
      <c r="SLG28" s="877"/>
      <c r="SLH28" s="877"/>
      <c r="SLI28" s="877"/>
      <c r="SLJ28" s="877"/>
      <c r="SLK28" s="877"/>
      <c r="SLL28" s="877"/>
      <c r="SLM28" s="877"/>
      <c r="SLN28" s="877"/>
      <c r="SLO28" s="877"/>
      <c r="SLP28" s="877"/>
      <c r="SLQ28" s="877"/>
      <c r="SLR28" s="877"/>
      <c r="SLS28" s="877"/>
      <c r="SLT28" s="877"/>
      <c r="SLU28" s="877"/>
      <c r="SLV28" s="877"/>
      <c r="SLW28" s="877"/>
      <c r="SLX28" s="877"/>
      <c r="SLY28" s="877"/>
      <c r="SLZ28" s="877"/>
      <c r="SMA28" s="877"/>
      <c r="SMB28" s="877"/>
      <c r="SMC28" s="877"/>
      <c r="SMD28" s="877"/>
      <c r="SME28" s="877"/>
      <c r="SMF28" s="877"/>
      <c r="SMG28" s="877"/>
      <c r="SMH28" s="877"/>
      <c r="SMI28" s="877"/>
      <c r="SMJ28" s="877"/>
      <c r="SMK28" s="877"/>
      <c r="SML28" s="877"/>
      <c r="SMM28" s="877"/>
      <c r="SMN28" s="877"/>
      <c r="SMO28" s="877"/>
      <c r="SMP28" s="877"/>
      <c r="SMQ28" s="877"/>
      <c r="SMR28" s="877"/>
      <c r="SMS28" s="877"/>
      <c r="SMT28" s="877"/>
      <c r="SMU28" s="877"/>
      <c r="SMV28" s="877"/>
      <c r="SMW28" s="877"/>
      <c r="SMX28" s="877"/>
      <c r="SMY28" s="877"/>
      <c r="SMZ28" s="877"/>
      <c r="SNA28" s="877"/>
      <c r="SNB28" s="877"/>
      <c r="SNC28" s="877"/>
      <c r="SND28" s="877"/>
      <c r="SNE28" s="877"/>
      <c r="SNF28" s="877"/>
      <c r="SNG28" s="877"/>
      <c r="SNH28" s="877"/>
      <c r="SNI28" s="877"/>
      <c r="SNJ28" s="877"/>
      <c r="SNK28" s="877"/>
      <c r="SNL28" s="877"/>
      <c r="SNM28" s="877"/>
      <c r="SNN28" s="877"/>
      <c r="SNO28" s="877"/>
      <c r="SNP28" s="877"/>
      <c r="SNQ28" s="877"/>
      <c r="SNR28" s="877"/>
      <c r="SNS28" s="877"/>
      <c r="SNT28" s="877"/>
      <c r="SNU28" s="877"/>
      <c r="SNV28" s="877"/>
      <c r="SNW28" s="877"/>
      <c r="SNX28" s="877"/>
      <c r="SNY28" s="877"/>
      <c r="SNZ28" s="877"/>
      <c r="SOA28" s="877"/>
      <c r="SOB28" s="877"/>
      <c r="SOC28" s="877"/>
      <c r="SOD28" s="877"/>
      <c r="SOE28" s="877"/>
      <c r="SOF28" s="877"/>
      <c r="SOG28" s="877"/>
      <c r="SOH28" s="877"/>
      <c r="SOI28" s="877"/>
      <c r="SOJ28" s="877"/>
      <c r="SOK28" s="877"/>
      <c r="SOL28" s="877"/>
      <c r="SOM28" s="877"/>
      <c r="SON28" s="877"/>
      <c r="SOO28" s="877"/>
      <c r="SOP28" s="877"/>
      <c r="SOQ28" s="877"/>
      <c r="SOR28" s="877"/>
      <c r="SOS28" s="877"/>
      <c r="SOT28" s="877"/>
      <c r="SOU28" s="877"/>
      <c r="SOV28" s="877"/>
      <c r="SOW28" s="877"/>
      <c r="SOX28" s="877"/>
      <c r="SOY28" s="877"/>
      <c r="SOZ28" s="877"/>
      <c r="SPA28" s="877"/>
      <c r="SPB28" s="877"/>
      <c r="SPC28" s="877"/>
      <c r="SPD28" s="877"/>
      <c r="SPE28" s="877"/>
      <c r="SPF28" s="877"/>
      <c r="SPG28" s="877"/>
      <c r="SPH28" s="877"/>
      <c r="SPI28" s="877"/>
      <c r="SPJ28" s="877"/>
      <c r="SPK28" s="877"/>
      <c r="SPL28" s="877"/>
      <c r="SPM28" s="877"/>
      <c r="SPN28" s="877"/>
      <c r="SPO28" s="877"/>
      <c r="SPP28" s="877"/>
      <c r="SPQ28" s="877"/>
      <c r="SPR28" s="877"/>
      <c r="SPS28" s="877"/>
      <c r="SPT28" s="877"/>
      <c r="SPU28" s="877"/>
      <c r="SPV28" s="877"/>
      <c r="SPW28" s="877"/>
      <c r="SPX28" s="877"/>
      <c r="SPY28" s="877"/>
      <c r="SPZ28" s="877"/>
      <c r="SQA28" s="877"/>
      <c r="SQB28" s="877"/>
      <c r="SQC28" s="877"/>
      <c r="SQD28" s="877"/>
      <c r="SQE28" s="877"/>
      <c r="SQF28" s="877"/>
      <c r="SQG28" s="877"/>
      <c r="SQH28" s="877"/>
      <c r="SQI28" s="877"/>
      <c r="SQJ28" s="877"/>
      <c r="SQK28" s="877"/>
      <c r="SQL28" s="877"/>
      <c r="SQM28" s="877"/>
      <c r="SQN28" s="877"/>
      <c r="SQO28" s="877"/>
      <c r="SQP28" s="877"/>
      <c r="SQQ28" s="877"/>
      <c r="SQR28" s="877"/>
      <c r="SQS28" s="877"/>
      <c r="SQT28" s="877"/>
      <c r="SQU28" s="877"/>
      <c r="SQV28" s="877"/>
      <c r="SQW28" s="877"/>
      <c r="SQX28" s="877"/>
      <c r="SQY28" s="877"/>
      <c r="SQZ28" s="877"/>
      <c r="SRA28" s="877"/>
      <c r="SRB28" s="877"/>
      <c r="SRC28" s="877"/>
      <c r="SRD28" s="877"/>
      <c r="SRE28" s="877"/>
      <c r="SRF28" s="877"/>
      <c r="SRG28" s="877"/>
      <c r="SRH28" s="877"/>
      <c r="SRI28" s="877"/>
      <c r="SRJ28" s="877"/>
      <c r="SRK28" s="877"/>
      <c r="SRL28" s="877"/>
      <c r="SRM28" s="877"/>
      <c r="SRN28" s="877"/>
      <c r="SRO28" s="877"/>
      <c r="SRP28" s="877"/>
      <c r="SRQ28" s="877"/>
      <c r="SRR28" s="877"/>
      <c r="SRS28" s="877"/>
      <c r="SRT28" s="877"/>
      <c r="SRU28" s="877"/>
      <c r="SRV28" s="877"/>
      <c r="SRW28" s="877"/>
      <c r="SRX28" s="877"/>
      <c r="SRY28" s="877"/>
      <c r="SRZ28" s="877"/>
      <c r="SSA28" s="877"/>
      <c r="SSB28" s="877"/>
      <c r="SSC28" s="877"/>
      <c r="SSD28" s="877"/>
      <c r="SSE28" s="877"/>
      <c r="SSF28" s="877"/>
      <c r="SSG28" s="877"/>
      <c r="SSH28" s="877"/>
      <c r="SSI28" s="877"/>
      <c r="SSJ28" s="877"/>
      <c r="SSK28" s="877"/>
      <c r="SSL28" s="877"/>
      <c r="SSM28" s="877"/>
      <c r="SSN28" s="877"/>
      <c r="SSO28" s="877"/>
      <c r="SSP28" s="877"/>
      <c r="SSQ28" s="877"/>
      <c r="SSR28" s="877"/>
      <c r="SSS28" s="877"/>
      <c r="SST28" s="877"/>
      <c r="SSU28" s="877"/>
      <c r="SSV28" s="877"/>
      <c r="SSW28" s="877"/>
      <c r="SSX28" s="877"/>
      <c r="SSY28" s="877"/>
      <c r="SSZ28" s="877"/>
      <c r="STA28" s="877"/>
      <c r="STB28" s="877"/>
      <c r="STC28" s="877"/>
      <c r="STD28" s="877"/>
      <c r="STE28" s="877"/>
      <c r="STF28" s="877"/>
      <c r="STG28" s="877"/>
      <c r="STH28" s="877"/>
      <c r="STI28" s="877"/>
      <c r="STJ28" s="877"/>
      <c r="STK28" s="877"/>
      <c r="STL28" s="877"/>
      <c r="STM28" s="877"/>
      <c r="STN28" s="877"/>
      <c r="STO28" s="877"/>
      <c r="STP28" s="877"/>
      <c r="STQ28" s="877"/>
      <c r="STR28" s="877"/>
      <c r="STS28" s="877"/>
      <c r="STT28" s="877"/>
      <c r="STU28" s="877"/>
      <c r="STV28" s="877"/>
      <c r="STW28" s="877"/>
      <c r="STX28" s="877"/>
      <c r="STY28" s="877"/>
      <c r="STZ28" s="877"/>
      <c r="SUA28" s="877"/>
      <c r="SUB28" s="877"/>
      <c r="SUC28" s="877"/>
      <c r="SUD28" s="877"/>
      <c r="SUE28" s="877"/>
      <c r="SUF28" s="877"/>
      <c r="SUG28" s="877"/>
      <c r="SUH28" s="877"/>
      <c r="SUI28" s="877"/>
      <c r="SUJ28" s="877"/>
      <c r="SUK28" s="877"/>
      <c r="SUL28" s="877"/>
      <c r="SUM28" s="877"/>
      <c r="SUN28" s="877"/>
      <c r="SUO28" s="877"/>
      <c r="SUP28" s="877"/>
      <c r="SUQ28" s="877"/>
      <c r="SUR28" s="877"/>
      <c r="SUS28" s="877"/>
      <c r="SUT28" s="877"/>
      <c r="SUU28" s="877"/>
      <c r="SUV28" s="877"/>
      <c r="SUW28" s="877"/>
      <c r="SUX28" s="877"/>
      <c r="SUY28" s="877"/>
      <c r="SUZ28" s="877"/>
      <c r="SVA28" s="877"/>
      <c r="SVB28" s="877"/>
      <c r="SVC28" s="877"/>
      <c r="SVD28" s="877"/>
      <c r="SVE28" s="877"/>
      <c r="SVF28" s="877"/>
      <c r="SVG28" s="877"/>
      <c r="SVH28" s="877"/>
      <c r="SVI28" s="877"/>
      <c r="SVJ28" s="877"/>
      <c r="SVK28" s="877"/>
      <c r="SVL28" s="877"/>
      <c r="SVM28" s="877"/>
      <c r="SVN28" s="877"/>
      <c r="SVO28" s="877"/>
      <c r="SVP28" s="877"/>
      <c r="SVQ28" s="877"/>
      <c r="SVR28" s="877"/>
      <c r="SVS28" s="877"/>
      <c r="SVT28" s="877"/>
      <c r="SVU28" s="877"/>
      <c r="SVV28" s="877"/>
      <c r="SVW28" s="877"/>
      <c r="SVX28" s="877"/>
      <c r="SVY28" s="877"/>
      <c r="SVZ28" s="877"/>
      <c r="SWA28" s="877"/>
      <c r="SWB28" s="877"/>
      <c r="SWC28" s="877"/>
      <c r="SWD28" s="877"/>
      <c r="SWE28" s="877"/>
      <c r="SWF28" s="877"/>
      <c r="SWG28" s="877"/>
      <c r="SWH28" s="877"/>
      <c r="SWI28" s="877"/>
      <c r="SWJ28" s="877"/>
      <c r="SWK28" s="877"/>
      <c r="SWL28" s="877"/>
      <c r="SWM28" s="877"/>
      <c r="SWN28" s="877"/>
      <c r="SWO28" s="877"/>
      <c r="SWP28" s="877"/>
      <c r="SWQ28" s="877"/>
      <c r="SWR28" s="877"/>
      <c r="SWS28" s="877"/>
      <c r="SWT28" s="877"/>
      <c r="SWU28" s="877"/>
      <c r="SWV28" s="877"/>
      <c r="SWW28" s="877"/>
      <c r="SWX28" s="877"/>
      <c r="SWY28" s="877"/>
      <c r="SWZ28" s="877"/>
      <c r="SXA28" s="877"/>
      <c r="SXB28" s="877"/>
      <c r="SXC28" s="877"/>
      <c r="SXD28" s="877"/>
      <c r="SXE28" s="877"/>
      <c r="SXF28" s="877"/>
      <c r="SXG28" s="877"/>
      <c r="SXH28" s="877"/>
      <c r="SXI28" s="877"/>
      <c r="SXJ28" s="877"/>
      <c r="SXK28" s="877"/>
      <c r="SXL28" s="877"/>
      <c r="SXM28" s="877"/>
      <c r="SXN28" s="877"/>
      <c r="SXO28" s="877"/>
      <c r="SXP28" s="877"/>
      <c r="SXQ28" s="877"/>
      <c r="SXR28" s="877"/>
      <c r="SXS28" s="877"/>
      <c r="SXT28" s="877"/>
      <c r="SXU28" s="877"/>
      <c r="SXV28" s="877"/>
      <c r="SXW28" s="877"/>
      <c r="SXX28" s="877"/>
      <c r="SXY28" s="877"/>
      <c r="SXZ28" s="877"/>
      <c r="SYA28" s="877"/>
      <c r="SYB28" s="877"/>
      <c r="SYC28" s="877"/>
      <c r="SYD28" s="877"/>
      <c r="SYE28" s="877"/>
      <c r="SYF28" s="877"/>
      <c r="SYG28" s="877"/>
      <c r="SYH28" s="877"/>
      <c r="SYI28" s="877"/>
      <c r="SYJ28" s="877"/>
      <c r="SYK28" s="877"/>
      <c r="SYL28" s="877"/>
      <c r="SYM28" s="877"/>
      <c r="SYN28" s="877"/>
      <c r="SYO28" s="877"/>
      <c r="SYP28" s="877"/>
      <c r="SYQ28" s="877"/>
      <c r="SYR28" s="877"/>
      <c r="SYS28" s="877"/>
      <c r="SYT28" s="877"/>
      <c r="SYU28" s="877"/>
      <c r="SYV28" s="877"/>
      <c r="SYW28" s="877"/>
      <c r="SYX28" s="877"/>
      <c r="SYY28" s="877"/>
      <c r="SYZ28" s="877"/>
      <c r="SZA28" s="877"/>
      <c r="SZB28" s="877"/>
      <c r="SZC28" s="877"/>
      <c r="SZD28" s="877"/>
      <c r="SZE28" s="877"/>
      <c r="SZF28" s="877"/>
      <c r="SZG28" s="877"/>
      <c r="SZH28" s="877"/>
      <c r="SZI28" s="877"/>
      <c r="SZJ28" s="877"/>
      <c r="SZK28" s="877"/>
      <c r="SZL28" s="877"/>
      <c r="SZM28" s="877"/>
      <c r="SZN28" s="877"/>
      <c r="SZO28" s="877"/>
      <c r="SZP28" s="877"/>
      <c r="SZQ28" s="877"/>
      <c r="SZR28" s="877"/>
      <c r="SZS28" s="877"/>
      <c r="SZT28" s="877"/>
      <c r="SZU28" s="877"/>
      <c r="SZV28" s="877"/>
      <c r="SZW28" s="877"/>
      <c r="SZX28" s="877"/>
      <c r="SZY28" s="877"/>
      <c r="SZZ28" s="877"/>
      <c r="TAA28" s="877"/>
      <c r="TAB28" s="877"/>
      <c r="TAC28" s="877"/>
      <c r="TAD28" s="877"/>
      <c r="TAE28" s="877"/>
      <c r="TAF28" s="877"/>
      <c r="TAG28" s="877"/>
      <c r="TAH28" s="877"/>
      <c r="TAI28" s="877"/>
      <c r="TAJ28" s="877"/>
      <c r="TAK28" s="877"/>
      <c r="TAL28" s="877"/>
      <c r="TAM28" s="877"/>
      <c r="TAN28" s="877"/>
      <c r="TAO28" s="877"/>
      <c r="TAP28" s="877"/>
      <c r="TAQ28" s="877"/>
      <c r="TAR28" s="877"/>
      <c r="TAS28" s="877"/>
      <c r="TAT28" s="877"/>
      <c r="TAU28" s="877"/>
      <c r="TAV28" s="877"/>
      <c r="TAW28" s="877"/>
      <c r="TAX28" s="877"/>
      <c r="TAY28" s="877"/>
      <c r="TAZ28" s="877"/>
      <c r="TBA28" s="877"/>
      <c r="TBB28" s="877"/>
      <c r="TBC28" s="877"/>
      <c r="TBD28" s="877"/>
      <c r="TBE28" s="877"/>
      <c r="TBF28" s="877"/>
      <c r="TBG28" s="877"/>
      <c r="TBH28" s="877"/>
      <c r="TBI28" s="877"/>
      <c r="TBJ28" s="877"/>
      <c r="TBK28" s="877"/>
      <c r="TBL28" s="877"/>
      <c r="TBM28" s="877"/>
      <c r="TBN28" s="877"/>
      <c r="TBO28" s="877"/>
      <c r="TBP28" s="877"/>
      <c r="TBQ28" s="877"/>
      <c r="TBR28" s="877"/>
      <c r="TBS28" s="877"/>
      <c r="TBT28" s="877"/>
      <c r="TBU28" s="877"/>
      <c r="TBV28" s="877"/>
      <c r="TBW28" s="877"/>
      <c r="TBX28" s="877"/>
      <c r="TBY28" s="877"/>
      <c r="TBZ28" s="877"/>
      <c r="TCA28" s="877"/>
      <c r="TCB28" s="877"/>
      <c r="TCC28" s="877"/>
      <c r="TCD28" s="877"/>
      <c r="TCE28" s="877"/>
      <c r="TCF28" s="877"/>
      <c r="TCG28" s="877"/>
      <c r="TCH28" s="877"/>
      <c r="TCI28" s="877"/>
      <c r="TCJ28" s="877"/>
      <c r="TCK28" s="877"/>
      <c r="TCL28" s="877"/>
      <c r="TCM28" s="877"/>
      <c r="TCN28" s="877"/>
      <c r="TCO28" s="877"/>
      <c r="TCP28" s="877"/>
      <c r="TCQ28" s="877"/>
      <c r="TCR28" s="877"/>
      <c r="TCS28" s="877"/>
      <c r="TCT28" s="877"/>
      <c r="TCU28" s="877"/>
      <c r="TCV28" s="877"/>
      <c r="TCW28" s="877"/>
      <c r="TCX28" s="877"/>
      <c r="TCY28" s="877"/>
      <c r="TCZ28" s="877"/>
      <c r="TDA28" s="877"/>
      <c r="TDB28" s="877"/>
      <c r="TDC28" s="877"/>
      <c r="TDD28" s="877"/>
      <c r="TDE28" s="877"/>
      <c r="TDF28" s="877"/>
      <c r="TDG28" s="877"/>
      <c r="TDH28" s="877"/>
      <c r="TDI28" s="877"/>
      <c r="TDJ28" s="877"/>
      <c r="TDK28" s="877"/>
      <c r="TDL28" s="877"/>
      <c r="TDM28" s="877"/>
      <c r="TDN28" s="877"/>
      <c r="TDO28" s="877"/>
      <c r="TDP28" s="877"/>
      <c r="TDQ28" s="877"/>
      <c r="TDR28" s="877"/>
      <c r="TDS28" s="877"/>
      <c r="TDT28" s="877"/>
      <c r="TDU28" s="877"/>
      <c r="TDV28" s="877"/>
      <c r="TDW28" s="877"/>
      <c r="TDX28" s="877"/>
      <c r="TDY28" s="877"/>
      <c r="TDZ28" s="877"/>
      <c r="TEA28" s="877"/>
      <c r="TEB28" s="877"/>
      <c r="TEC28" s="877"/>
      <c r="TED28" s="877"/>
      <c r="TEE28" s="877"/>
      <c r="TEF28" s="877"/>
      <c r="TEG28" s="877"/>
      <c r="TEH28" s="877"/>
      <c r="TEI28" s="877"/>
      <c r="TEJ28" s="877"/>
      <c r="TEK28" s="877"/>
      <c r="TEL28" s="877"/>
      <c r="TEM28" s="877"/>
      <c r="TEN28" s="877"/>
      <c r="TEO28" s="877"/>
      <c r="TEP28" s="877"/>
      <c r="TEQ28" s="877"/>
      <c r="TER28" s="877"/>
      <c r="TES28" s="877"/>
      <c r="TET28" s="877"/>
      <c r="TEU28" s="877"/>
      <c r="TEV28" s="877"/>
      <c r="TEW28" s="877"/>
      <c r="TEX28" s="877"/>
      <c r="TEY28" s="877"/>
      <c r="TEZ28" s="877"/>
      <c r="TFA28" s="877"/>
      <c r="TFB28" s="877"/>
      <c r="TFC28" s="877"/>
      <c r="TFD28" s="877"/>
      <c r="TFE28" s="877"/>
      <c r="TFF28" s="877"/>
      <c r="TFG28" s="877"/>
      <c r="TFH28" s="877"/>
      <c r="TFI28" s="877"/>
      <c r="TFJ28" s="877"/>
      <c r="TFK28" s="877"/>
      <c r="TFL28" s="877"/>
      <c r="TFM28" s="877"/>
      <c r="TFN28" s="877"/>
      <c r="TFO28" s="877"/>
      <c r="TFP28" s="877"/>
      <c r="TFQ28" s="877"/>
      <c r="TFR28" s="877"/>
      <c r="TFS28" s="877"/>
      <c r="TFT28" s="877"/>
      <c r="TFU28" s="877"/>
      <c r="TFV28" s="877"/>
      <c r="TFW28" s="877"/>
      <c r="TFX28" s="877"/>
      <c r="TFY28" s="877"/>
      <c r="TFZ28" s="877"/>
      <c r="TGA28" s="877"/>
      <c r="TGB28" s="877"/>
      <c r="TGC28" s="877"/>
      <c r="TGD28" s="877"/>
      <c r="TGE28" s="877"/>
      <c r="TGF28" s="877"/>
      <c r="TGG28" s="877"/>
      <c r="TGH28" s="877"/>
      <c r="TGI28" s="877"/>
      <c r="TGJ28" s="877"/>
      <c r="TGK28" s="877"/>
      <c r="TGL28" s="877"/>
      <c r="TGM28" s="877"/>
      <c r="TGN28" s="877"/>
      <c r="TGO28" s="877"/>
      <c r="TGP28" s="877"/>
      <c r="TGQ28" s="877"/>
      <c r="TGR28" s="877"/>
      <c r="TGS28" s="877"/>
      <c r="TGT28" s="877"/>
      <c r="TGU28" s="877"/>
      <c r="TGV28" s="877"/>
      <c r="TGW28" s="877"/>
      <c r="TGX28" s="877"/>
      <c r="TGY28" s="877"/>
      <c r="TGZ28" s="877"/>
      <c r="THA28" s="877"/>
      <c r="THB28" s="877"/>
      <c r="THC28" s="877"/>
      <c r="THD28" s="877"/>
      <c r="THE28" s="877"/>
      <c r="THF28" s="877"/>
      <c r="THG28" s="877"/>
      <c r="THH28" s="877"/>
      <c r="THI28" s="877"/>
      <c r="THJ28" s="877"/>
      <c r="THK28" s="877"/>
      <c r="THL28" s="877"/>
      <c r="THM28" s="877"/>
      <c r="THN28" s="877"/>
      <c r="THO28" s="877"/>
      <c r="THP28" s="877"/>
      <c r="THQ28" s="877"/>
      <c r="THR28" s="877"/>
      <c r="THS28" s="877"/>
      <c r="THT28" s="877"/>
      <c r="THU28" s="877"/>
      <c r="THV28" s="877"/>
      <c r="THW28" s="877"/>
      <c r="THX28" s="877"/>
      <c r="THY28" s="877"/>
      <c r="THZ28" s="877"/>
      <c r="TIA28" s="877"/>
      <c r="TIB28" s="877"/>
      <c r="TIC28" s="877"/>
      <c r="TID28" s="877"/>
      <c r="TIE28" s="877"/>
      <c r="TIF28" s="877"/>
      <c r="TIG28" s="877"/>
      <c r="TIH28" s="877"/>
      <c r="TII28" s="877"/>
      <c r="TIJ28" s="877"/>
      <c r="TIK28" s="877"/>
      <c r="TIL28" s="877"/>
      <c r="TIM28" s="877"/>
      <c r="TIN28" s="877"/>
      <c r="TIO28" s="877"/>
      <c r="TIP28" s="877"/>
      <c r="TIQ28" s="877"/>
      <c r="TIR28" s="877"/>
      <c r="TIS28" s="877"/>
      <c r="TIT28" s="877"/>
      <c r="TIU28" s="877"/>
      <c r="TIV28" s="877"/>
      <c r="TIW28" s="877"/>
      <c r="TIX28" s="877"/>
      <c r="TIY28" s="877"/>
      <c r="TIZ28" s="877"/>
      <c r="TJA28" s="877"/>
      <c r="TJB28" s="877"/>
      <c r="TJC28" s="877"/>
      <c r="TJD28" s="877"/>
      <c r="TJE28" s="877"/>
      <c r="TJF28" s="877"/>
      <c r="TJG28" s="877"/>
      <c r="TJH28" s="877"/>
      <c r="TJI28" s="877"/>
      <c r="TJJ28" s="877"/>
      <c r="TJK28" s="877"/>
      <c r="TJL28" s="877"/>
      <c r="TJM28" s="877"/>
      <c r="TJN28" s="877"/>
      <c r="TJO28" s="877"/>
      <c r="TJP28" s="877"/>
      <c r="TJQ28" s="877"/>
      <c r="TJR28" s="877"/>
      <c r="TJS28" s="877"/>
      <c r="TJT28" s="877"/>
      <c r="TJU28" s="877"/>
      <c r="TJV28" s="877"/>
      <c r="TJW28" s="877"/>
      <c r="TJX28" s="877"/>
      <c r="TJY28" s="877"/>
      <c r="TJZ28" s="877"/>
      <c r="TKA28" s="877"/>
      <c r="TKB28" s="877"/>
      <c r="TKC28" s="877"/>
      <c r="TKD28" s="877"/>
      <c r="TKE28" s="877"/>
      <c r="TKF28" s="877"/>
      <c r="TKG28" s="877"/>
      <c r="TKH28" s="877"/>
      <c r="TKI28" s="877"/>
      <c r="TKJ28" s="877"/>
      <c r="TKK28" s="877"/>
      <c r="TKL28" s="877"/>
      <c r="TKM28" s="877"/>
      <c r="TKN28" s="877"/>
      <c r="TKO28" s="877"/>
      <c r="TKP28" s="877"/>
      <c r="TKQ28" s="877"/>
      <c r="TKR28" s="877"/>
      <c r="TKS28" s="877"/>
      <c r="TKT28" s="877"/>
      <c r="TKU28" s="877"/>
      <c r="TKV28" s="877"/>
      <c r="TKW28" s="877"/>
      <c r="TKX28" s="877"/>
      <c r="TKY28" s="877"/>
      <c r="TKZ28" s="877"/>
      <c r="TLA28" s="877"/>
      <c r="TLB28" s="877"/>
      <c r="TLC28" s="877"/>
      <c r="TLD28" s="877"/>
      <c r="TLE28" s="877"/>
      <c r="TLF28" s="877"/>
      <c r="TLG28" s="877"/>
      <c r="TLH28" s="877"/>
      <c r="TLI28" s="877"/>
      <c r="TLJ28" s="877"/>
      <c r="TLK28" s="877"/>
      <c r="TLL28" s="877"/>
      <c r="TLM28" s="877"/>
      <c r="TLN28" s="877"/>
      <c r="TLO28" s="877"/>
      <c r="TLP28" s="877"/>
      <c r="TLQ28" s="877"/>
      <c r="TLR28" s="877"/>
      <c r="TLS28" s="877"/>
      <c r="TLT28" s="877"/>
      <c r="TLU28" s="877"/>
      <c r="TLV28" s="877"/>
      <c r="TLW28" s="877"/>
      <c r="TLX28" s="877"/>
      <c r="TLY28" s="877"/>
      <c r="TLZ28" s="877"/>
      <c r="TMA28" s="877"/>
      <c r="TMB28" s="877"/>
      <c r="TMC28" s="877"/>
      <c r="TMD28" s="877"/>
      <c r="TME28" s="877"/>
      <c r="TMF28" s="877"/>
      <c r="TMG28" s="877"/>
      <c r="TMH28" s="877"/>
      <c r="TMI28" s="877"/>
      <c r="TMJ28" s="877"/>
      <c r="TMK28" s="877"/>
      <c r="TML28" s="877"/>
      <c r="TMM28" s="877"/>
      <c r="TMN28" s="877"/>
      <c r="TMO28" s="877"/>
      <c r="TMP28" s="877"/>
      <c r="TMQ28" s="877"/>
      <c r="TMR28" s="877"/>
      <c r="TMS28" s="877"/>
      <c r="TMT28" s="877"/>
      <c r="TMU28" s="877"/>
      <c r="TMV28" s="877"/>
      <c r="TMW28" s="877"/>
      <c r="TMX28" s="877"/>
      <c r="TMY28" s="877"/>
      <c r="TMZ28" s="877"/>
      <c r="TNA28" s="877"/>
      <c r="TNB28" s="877"/>
      <c r="TNC28" s="877"/>
      <c r="TND28" s="877"/>
      <c r="TNE28" s="877"/>
      <c r="TNF28" s="877"/>
      <c r="TNG28" s="877"/>
      <c r="TNH28" s="877"/>
      <c r="TNI28" s="877"/>
      <c r="TNJ28" s="877"/>
      <c r="TNK28" s="877"/>
      <c r="TNL28" s="877"/>
      <c r="TNM28" s="877"/>
      <c r="TNN28" s="877"/>
      <c r="TNO28" s="877"/>
      <c r="TNP28" s="877"/>
      <c r="TNQ28" s="877"/>
      <c r="TNR28" s="877"/>
      <c r="TNS28" s="877"/>
      <c r="TNT28" s="877"/>
      <c r="TNU28" s="877"/>
      <c r="TNV28" s="877"/>
      <c r="TNW28" s="877"/>
      <c r="TNX28" s="877"/>
      <c r="TNY28" s="877"/>
      <c r="TNZ28" s="877"/>
      <c r="TOA28" s="877"/>
      <c r="TOB28" s="877"/>
      <c r="TOC28" s="877"/>
      <c r="TOD28" s="877"/>
      <c r="TOE28" s="877"/>
      <c r="TOF28" s="877"/>
      <c r="TOG28" s="877"/>
      <c r="TOH28" s="877"/>
      <c r="TOI28" s="877"/>
      <c r="TOJ28" s="877"/>
      <c r="TOK28" s="877"/>
      <c r="TOL28" s="877"/>
      <c r="TOM28" s="877"/>
      <c r="TON28" s="877"/>
      <c r="TOO28" s="877"/>
      <c r="TOP28" s="877"/>
      <c r="TOQ28" s="877"/>
      <c r="TOR28" s="877"/>
      <c r="TOS28" s="877"/>
      <c r="TOT28" s="877"/>
      <c r="TOU28" s="877"/>
      <c r="TOV28" s="877"/>
      <c r="TOW28" s="877"/>
      <c r="TOX28" s="877"/>
      <c r="TOY28" s="877"/>
      <c r="TOZ28" s="877"/>
      <c r="TPA28" s="877"/>
      <c r="TPB28" s="877"/>
      <c r="TPC28" s="877"/>
      <c r="TPD28" s="877"/>
      <c r="TPE28" s="877"/>
      <c r="TPF28" s="877"/>
      <c r="TPG28" s="877"/>
      <c r="TPH28" s="877"/>
      <c r="TPI28" s="877"/>
      <c r="TPJ28" s="877"/>
      <c r="TPK28" s="877"/>
      <c r="TPL28" s="877"/>
      <c r="TPM28" s="877"/>
      <c r="TPN28" s="877"/>
      <c r="TPO28" s="877"/>
      <c r="TPP28" s="877"/>
      <c r="TPQ28" s="877"/>
      <c r="TPR28" s="877"/>
      <c r="TPS28" s="877"/>
      <c r="TPT28" s="877"/>
      <c r="TPU28" s="877"/>
      <c r="TPV28" s="877"/>
      <c r="TPW28" s="877"/>
      <c r="TPX28" s="877"/>
      <c r="TPY28" s="877"/>
      <c r="TPZ28" s="877"/>
      <c r="TQA28" s="877"/>
      <c r="TQB28" s="877"/>
      <c r="TQC28" s="877"/>
      <c r="TQD28" s="877"/>
      <c r="TQE28" s="877"/>
      <c r="TQF28" s="877"/>
      <c r="TQG28" s="877"/>
      <c r="TQH28" s="877"/>
      <c r="TQI28" s="877"/>
      <c r="TQJ28" s="877"/>
      <c r="TQK28" s="877"/>
      <c r="TQL28" s="877"/>
      <c r="TQM28" s="877"/>
      <c r="TQN28" s="877"/>
      <c r="TQO28" s="877"/>
      <c r="TQP28" s="877"/>
      <c r="TQQ28" s="877"/>
      <c r="TQR28" s="877"/>
      <c r="TQS28" s="877"/>
      <c r="TQT28" s="877"/>
      <c r="TQU28" s="877"/>
      <c r="TQV28" s="877"/>
      <c r="TQW28" s="877"/>
      <c r="TQX28" s="877"/>
      <c r="TQY28" s="877"/>
      <c r="TQZ28" s="877"/>
      <c r="TRA28" s="877"/>
      <c r="TRB28" s="877"/>
      <c r="TRC28" s="877"/>
      <c r="TRD28" s="877"/>
      <c r="TRE28" s="877"/>
      <c r="TRF28" s="877"/>
      <c r="TRG28" s="877"/>
      <c r="TRH28" s="877"/>
      <c r="TRI28" s="877"/>
      <c r="TRJ28" s="877"/>
      <c r="TRK28" s="877"/>
      <c r="TRL28" s="877"/>
      <c r="TRM28" s="877"/>
      <c r="TRN28" s="877"/>
      <c r="TRO28" s="877"/>
      <c r="TRP28" s="877"/>
      <c r="TRQ28" s="877"/>
      <c r="TRR28" s="877"/>
      <c r="TRS28" s="877"/>
      <c r="TRT28" s="877"/>
      <c r="TRU28" s="877"/>
      <c r="TRV28" s="877"/>
      <c r="TRW28" s="877"/>
      <c r="TRX28" s="877"/>
      <c r="TRY28" s="877"/>
      <c r="TRZ28" s="877"/>
      <c r="TSA28" s="877"/>
      <c r="TSB28" s="877"/>
      <c r="TSC28" s="877"/>
      <c r="TSD28" s="877"/>
      <c r="TSE28" s="877"/>
      <c r="TSF28" s="877"/>
      <c r="TSG28" s="877"/>
      <c r="TSH28" s="877"/>
      <c r="TSI28" s="877"/>
      <c r="TSJ28" s="877"/>
      <c r="TSK28" s="877"/>
      <c r="TSL28" s="877"/>
      <c r="TSM28" s="877"/>
      <c r="TSN28" s="877"/>
      <c r="TSO28" s="877"/>
      <c r="TSP28" s="877"/>
      <c r="TSQ28" s="877"/>
      <c r="TSR28" s="877"/>
      <c r="TSS28" s="877"/>
      <c r="TST28" s="877"/>
      <c r="TSU28" s="877"/>
      <c r="TSV28" s="877"/>
      <c r="TSW28" s="877"/>
      <c r="TSX28" s="877"/>
      <c r="TSY28" s="877"/>
      <c r="TSZ28" s="877"/>
      <c r="TTA28" s="877"/>
      <c r="TTB28" s="877"/>
      <c r="TTC28" s="877"/>
      <c r="TTD28" s="877"/>
      <c r="TTE28" s="877"/>
      <c r="TTF28" s="877"/>
      <c r="TTG28" s="877"/>
      <c r="TTH28" s="877"/>
      <c r="TTI28" s="877"/>
      <c r="TTJ28" s="877"/>
      <c r="TTK28" s="877"/>
      <c r="TTL28" s="877"/>
      <c r="TTM28" s="877"/>
      <c r="TTN28" s="877"/>
      <c r="TTO28" s="877"/>
      <c r="TTP28" s="877"/>
      <c r="TTQ28" s="877"/>
      <c r="TTR28" s="877"/>
      <c r="TTS28" s="877"/>
      <c r="TTT28" s="877"/>
      <c r="TTU28" s="877"/>
      <c r="TTV28" s="877"/>
      <c r="TTW28" s="877"/>
      <c r="TTX28" s="877"/>
      <c r="TTY28" s="877"/>
      <c r="TTZ28" s="877"/>
      <c r="TUA28" s="877"/>
      <c r="TUB28" s="877"/>
      <c r="TUC28" s="877"/>
      <c r="TUD28" s="877"/>
      <c r="TUE28" s="877"/>
      <c r="TUF28" s="877"/>
      <c r="TUG28" s="877"/>
      <c r="TUH28" s="877"/>
      <c r="TUI28" s="877"/>
      <c r="TUJ28" s="877"/>
      <c r="TUK28" s="877"/>
      <c r="TUL28" s="877"/>
      <c r="TUM28" s="877"/>
      <c r="TUN28" s="877"/>
      <c r="TUO28" s="877"/>
      <c r="TUP28" s="877"/>
      <c r="TUQ28" s="877"/>
      <c r="TUR28" s="877"/>
      <c r="TUS28" s="877"/>
      <c r="TUT28" s="877"/>
      <c r="TUU28" s="877"/>
      <c r="TUV28" s="877"/>
      <c r="TUW28" s="877"/>
      <c r="TUX28" s="877"/>
      <c r="TUY28" s="877"/>
      <c r="TUZ28" s="877"/>
      <c r="TVA28" s="877"/>
      <c r="TVB28" s="877"/>
      <c r="TVC28" s="877"/>
      <c r="TVD28" s="877"/>
      <c r="TVE28" s="877"/>
      <c r="TVF28" s="877"/>
      <c r="TVG28" s="877"/>
      <c r="TVH28" s="877"/>
      <c r="TVI28" s="877"/>
      <c r="TVJ28" s="877"/>
      <c r="TVK28" s="877"/>
      <c r="TVL28" s="877"/>
      <c r="TVM28" s="877"/>
      <c r="TVN28" s="877"/>
      <c r="TVO28" s="877"/>
      <c r="TVP28" s="877"/>
      <c r="TVQ28" s="877"/>
      <c r="TVR28" s="877"/>
      <c r="TVS28" s="877"/>
      <c r="TVT28" s="877"/>
      <c r="TVU28" s="877"/>
      <c r="TVV28" s="877"/>
      <c r="TVW28" s="877"/>
      <c r="TVX28" s="877"/>
      <c r="TVY28" s="877"/>
      <c r="TVZ28" s="877"/>
      <c r="TWA28" s="877"/>
      <c r="TWB28" s="877"/>
      <c r="TWC28" s="877"/>
      <c r="TWD28" s="877"/>
      <c r="TWE28" s="877"/>
      <c r="TWF28" s="877"/>
      <c r="TWG28" s="877"/>
      <c r="TWH28" s="877"/>
      <c r="TWI28" s="877"/>
      <c r="TWJ28" s="877"/>
      <c r="TWK28" s="877"/>
      <c r="TWL28" s="877"/>
      <c r="TWM28" s="877"/>
      <c r="TWN28" s="877"/>
      <c r="TWO28" s="877"/>
      <c r="TWP28" s="877"/>
      <c r="TWQ28" s="877"/>
      <c r="TWR28" s="877"/>
      <c r="TWS28" s="877"/>
      <c r="TWT28" s="877"/>
      <c r="TWU28" s="877"/>
      <c r="TWV28" s="877"/>
      <c r="TWW28" s="877"/>
      <c r="TWX28" s="877"/>
      <c r="TWY28" s="877"/>
      <c r="TWZ28" s="877"/>
      <c r="TXA28" s="877"/>
      <c r="TXB28" s="877"/>
      <c r="TXC28" s="877"/>
      <c r="TXD28" s="877"/>
      <c r="TXE28" s="877"/>
      <c r="TXF28" s="877"/>
      <c r="TXG28" s="877"/>
      <c r="TXH28" s="877"/>
      <c r="TXI28" s="877"/>
      <c r="TXJ28" s="877"/>
      <c r="TXK28" s="877"/>
      <c r="TXL28" s="877"/>
      <c r="TXM28" s="877"/>
      <c r="TXN28" s="877"/>
      <c r="TXO28" s="877"/>
      <c r="TXP28" s="877"/>
      <c r="TXQ28" s="877"/>
      <c r="TXR28" s="877"/>
      <c r="TXS28" s="877"/>
      <c r="TXT28" s="877"/>
      <c r="TXU28" s="877"/>
      <c r="TXV28" s="877"/>
      <c r="TXW28" s="877"/>
      <c r="TXX28" s="877"/>
      <c r="TXY28" s="877"/>
      <c r="TXZ28" s="877"/>
      <c r="TYA28" s="877"/>
      <c r="TYB28" s="877"/>
      <c r="TYC28" s="877"/>
      <c r="TYD28" s="877"/>
      <c r="TYE28" s="877"/>
      <c r="TYF28" s="877"/>
      <c r="TYG28" s="877"/>
      <c r="TYH28" s="877"/>
      <c r="TYI28" s="877"/>
      <c r="TYJ28" s="877"/>
      <c r="TYK28" s="877"/>
      <c r="TYL28" s="877"/>
      <c r="TYM28" s="877"/>
      <c r="TYN28" s="877"/>
      <c r="TYO28" s="877"/>
      <c r="TYP28" s="877"/>
      <c r="TYQ28" s="877"/>
      <c r="TYR28" s="877"/>
      <c r="TYS28" s="877"/>
      <c r="TYT28" s="877"/>
      <c r="TYU28" s="877"/>
      <c r="TYV28" s="877"/>
      <c r="TYW28" s="877"/>
      <c r="TYX28" s="877"/>
      <c r="TYY28" s="877"/>
      <c r="TYZ28" s="877"/>
      <c r="TZA28" s="877"/>
      <c r="TZB28" s="877"/>
      <c r="TZC28" s="877"/>
      <c r="TZD28" s="877"/>
      <c r="TZE28" s="877"/>
      <c r="TZF28" s="877"/>
      <c r="TZG28" s="877"/>
      <c r="TZH28" s="877"/>
      <c r="TZI28" s="877"/>
      <c r="TZJ28" s="877"/>
      <c r="TZK28" s="877"/>
      <c r="TZL28" s="877"/>
      <c r="TZM28" s="877"/>
      <c r="TZN28" s="877"/>
      <c r="TZO28" s="877"/>
      <c r="TZP28" s="877"/>
      <c r="TZQ28" s="877"/>
      <c r="TZR28" s="877"/>
      <c r="TZS28" s="877"/>
      <c r="TZT28" s="877"/>
      <c r="TZU28" s="877"/>
      <c r="TZV28" s="877"/>
      <c r="TZW28" s="877"/>
      <c r="TZX28" s="877"/>
      <c r="TZY28" s="877"/>
      <c r="TZZ28" s="877"/>
      <c r="UAA28" s="877"/>
      <c r="UAB28" s="877"/>
      <c r="UAC28" s="877"/>
      <c r="UAD28" s="877"/>
      <c r="UAE28" s="877"/>
      <c r="UAF28" s="877"/>
      <c r="UAG28" s="877"/>
      <c r="UAH28" s="877"/>
      <c r="UAI28" s="877"/>
      <c r="UAJ28" s="877"/>
      <c r="UAK28" s="877"/>
      <c r="UAL28" s="877"/>
      <c r="UAM28" s="877"/>
      <c r="UAN28" s="877"/>
      <c r="UAO28" s="877"/>
      <c r="UAP28" s="877"/>
      <c r="UAQ28" s="877"/>
      <c r="UAR28" s="877"/>
      <c r="UAS28" s="877"/>
      <c r="UAT28" s="877"/>
      <c r="UAU28" s="877"/>
      <c r="UAV28" s="877"/>
      <c r="UAW28" s="877"/>
      <c r="UAX28" s="877"/>
      <c r="UAY28" s="877"/>
      <c r="UAZ28" s="877"/>
      <c r="UBA28" s="877"/>
      <c r="UBB28" s="877"/>
      <c r="UBC28" s="877"/>
      <c r="UBD28" s="877"/>
      <c r="UBE28" s="877"/>
      <c r="UBF28" s="877"/>
      <c r="UBG28" s="877"/>
      <c r="UBH28" s="877"/>
      <c r="UBI28" s="877"/>
      <c r="UBJ28" s="877"/>
      <c r="UBK28" s="877"/>
      <c r="UBL28" s="877"/>
      <c r="UBM28" s="877"/>
      <c r="UBN28" s="877"/>
      <c r="UBO28" s="877"/>
      <c r="UBP28" s="877"/>
      <c r="UBQ28" s="877"/>
      <c r="UBR28" s="877"/>
      <c r="UBS28" s="877"/>
      <c r="UBT28" s="877"/>
      <c r="UBU28" s="877"/>
      <c r="UBV28" s="877"/>
      <c r="UBW28" s="877"/>
      <c r="UBX28" s="877"/>
      <c r="UBY28" s="877"/>
      <c r="UBZ28" s="877"/>
      <c r="UCA28" s="877"/>
      <c r="UCB28" s="877"/>
      <c r="UCC28" s="877"/>
      <c r="UCD28" s="877"/>
      <c r="UCE28" s="877"/>
      <c r="UCF28" s="877"/>
      <c r="UCG28" s="877"/>
      <c r="UCH28" s="877"/>
      <c r="UCI28" s="877"/>
      <c r="UCJ28" s="877"/>
      <c r="UCK28" s="877"/>
      <c r="UCL28" s="877"/>
      <c r="UCM28" s="877"/>
      <c r="UCN28" s="877"/>
      <c r="UCO28" s="877"/>
      <c r="UCP28" s="877"/>
      <c r="UCQ28" s="877"/>
      <c r="UCR28" s="877"/>
      <c r="UCS28" s="877"/>
      <c r="UCT28" s="877"/>
      <c r="UCU28" s="877"/>
      <c r="UCV28" s="877"/>
      <c r="UCW28" s="877"/>
      <c r="UCX28" s="877"/>
      <c r="UCY28" s="877"/>
      <c r="UCZ28" s="877"/>
      <c r="UDA28" s="877"/>
      <c r="UDB28" s="877"/>
      <c r="UDC28" s="877"/>
      <c r="UDD28" s="877"/>
      <c r="UDE28" s="877"/>
      <c r="UDF28" s="877"/>
      <c r="UDG28" s="877"/>
      <c r="UDH28" s="877"/>
      <c r="UDI28" s="877"/>
      <c r="UDJ28" s="877"/>
      <c r="UDK28" s="877"/>
      <c r="UDL28" s="877"/>
      <c r="UDM28" s="877"/>
      <c r="UDN28" s="877"/>
      <c r="UDO28" s="877"/>
      <c r="UDP28" s="877"/>
      <c r="UDQ28" s="877"/>
      <c r="UDR28" s="877"/>
      <c r="UDS28" s="877"/>
      <c r="UDT28" s="877"/>
      <c r="UDU28" s="877"/>
      <c r="UDV28" s="877"/>
      <c r="UDW28" s="877"/>
      <c r="UDX28" s="877"/>
      <c r="UDY28" s="877"/>
      <c r="UDZ28" s="877"/>
      <c r="UEA28" s="877"/>
      <c r="UEB28" s="877"/>
      <c r="UEC28" s="877"/>
      <c r="UED28" s="877"/>
      <c r="UEE28" s="877"/>
      <c r="UEF28" s="877"/>
      <c r="UEG28" s="877"/>
      <c r="UEH28" s="877"/>
      <c r="UEI28" s="877"/>
      <c r="UEJ28" s="877"/>
      <c r="UEK28" s="877"/>
      <c r="UEL28" s="877"/>
      <c r="UEM28" s="877"/>
      <c r="UEN28" s="877"/>
      <c r="UEO28" s="877"/>
      <c r="UEP28" s="877"/>
      <c r="UEQ28" s="877"/>
      <c r="UER28" s="877"/>
      <c r="UES28" s="877"/>
      <c r="UET28" s="877"/>
      <c r="UEU28" s="877"/>
      <c r="UEV28" s="877"/>
      <c r="UEW28" s="877"/>
      <c r="UEX28" s="877"/>
      <c r="UEY28" s="877"/>
      <c r="UEZ28" s="877"/>
      <c r="UFA28" s="877"/>
      <c r="UFB28" s="877"/>
      <c r="UFC28" s="877"/>
      <c r="UFD28" s="877"/>
      <c r="UFE28" s="877"/>
      <c r="UFF28" s="877"/>
      <c r="UFG28" s="877"/>
      <c r="UFH28" s="877"/>
      <c r="UFI28" s="877"/>
      <c r="UFJ28" s="877"/>
      <c r="UFK28" s="877"/>
      <c r="UFL28" s="877"/>
      <c r="UFM28" s="877"/>
      <c r="UFN28" s="877"/>
      <c r="UFO28" s="877"/>
      <c r="UFP28" s="877"/>
      <c r="UFQ28" s="877"/>
      <c r="UFR28" s="877"/>
      <c r="UFS28" s="877"/>
      <c r="UFT28" s="877"/>
      <c r="UFU28" s="877"/>
      <c r="UFV28" s="877"/>
      <c r="UFW28" s="877"/>
      <c r="UFX28" s="877"/>
      <c r="UFY28" s="877"/>
      <c r="UFZ28" s="877"/>
      <c r="UGA28" s="877"/>
      <c r="UGB28" s="877"/>
      <c r="UGC28" s="877"/>
      <c r="UGD28" s="877"/>
      <c r="UGE28" s="877"/>
      <c r="UGF28" s="877"/>
      <c r="UGG28" s="877"/>
      <c r="UGH28" s="877"/>
      <c r="UGI28" s="877"/>
      <c r="UGJ28" s="877"/>
      <c r="UGK28" s="877"/>
      <c r="UGL28" s="877"/>
      <c r="UGM28" s="877"/>
      <c r="UGN28" s="877"/>
      <c r="UGO28" s="877"/>
      <c r="UGP28" s="877"/>
      <c r="UGQ28" s="877"/>
      <c r="UGR28" s="877"/>
      <c r="UGS28" s="877"/>
      <c r="UGT28" s="877"/>
      <c r="UGU28" s="877"/>
      <c r="UGV28" s="877"/>
      <c r="UGW28" s="877"/>
      <c r="UGX28" s="877"/>
      <c r="UGY28" s="877"/>
      <c r="UGZ28" s="877"/>
      <c r="UHA28" s="877"/>
      <c r="UHB28" s="877"/>
      <c r="UHC28" s="877"/>
      <c r="UHD28" s="877"/>
      <c r="UHE28" s="877"/>
      <c r="UHF28" s="877"/>
      <c r="UHG28" s="877"/>
      <c r="UHH28" s="877"/>
      <c r="UHI28" s="877"/>
      <c r="UHJ28" s="877"/>
      <c r="UHK28" s="877"/>
      <c r="UHL28" s="877"/>
      <c r="UHM28" s="877"/>
      <c r="UHN28" s="877"/>
      <c r="UHO28" s="877"/>
      <c r="UHP28" s="877"/>
      <c r="UHQ28" s="877"/>
      <c r="UHR28" s="877"/>
      <c r="UHS28" s="877"/>
      <c r="UHT28" s="877"/>
      <c r="UHU28" s="877"/>
      <c r="UHV28" s="877"/>
      <c r="UHW28" s="877"/>
      <c r="UHX28" s="877"/>
      <c r="UHY28" s="877"/>
      <c r="UHZ28" s="877"/>
      <c r="UIA28" s="877"/>
      <c r="UIB28" s="877"/>
      <c r="UIC28" s="877"/>
      <c r="UID28" s="877"/>
      <c r="UIE28" s="877"/>
      <c r="UIF28" s="877"/>
      <c r="UIG28" s="877"/>
      <c r="UIH28" s="877"/>
      <c r="UII28" s="877"/>
      <c r="UIJ28" s="877"/>
      <c r="UIK28" s="877"/>
      <c r="UIL28" s="877"/>
      <c r="UIM28" s="877"/>
      <c r="UIN28" s="877"/>
      <c r="UIO28" s="877"/>
      <c r="UIP28" s="877"/>
      <c r="UIQ28" s="877"/>
      <c r="UIR28" s="877"/>
      <c r="UIS28" s="877"/>
      <c r="UIT28" s="877"/>
      <c r="UIU28" s="877"/>
      <c r="UIV28" s="877"/>
      <c r="UIW28" s="877"/>
      <c r="UIX28" s="877"/>
      <c r="UIY28" s="877"/>
      <c r="UIZ28" s="877"/>
      <c r="UJA28" s="877"/>
      <c r="UJB28" s="877"/>
      <c r="UJC28" s="877"/>
      <c r="UJD28" s="877"/>
      <c r="UJE28" s="877"/>
      <c r="UJF28" s="877"/>
      <c r="UJG28" s="877"/>
      <c r="UJH28" s="877"/>
      <c r="UJI28" s="877"/>
      <c r="UJJ28" s="877"/>
      <c r="UJK28" s="877"/>
      <c r="UJL28" s="877"/>
      <c r="UJM28" s="877"/>
      <c r="UJN28" s="877"/>
      <c r="UJO28" s="877"/>
      <c r="UJP28" s="877"/>
      <c r="UJQ28" s="877"/>
      <c r="UJR28" s="877"/>
      <c r="UJS28" s="877"/>
      <c r="UJT28" s="877"/>
      <c r="UJU28" s="877"/>
      <c r="UJV28" s="877"/>
      <c r="UJW28" s="877"/>
      <c r="UJX28" s="877"/>
      <c r="UJY28" s="877"/>
      <c r="UJZ28" s="877"/>
      <c r="UKA28" s="877"/>
      <c r="UKB28" s="877"/>
      <c r="UKC28" s="877"/>
      <c r="UKD28" s="877"/>
      <c r="UKE28" s="877"/>
      <c r="UKF28" s="877"/>
      <c r="UKG28" s="877"/>
      <c r="UKH28" s="877"/>
      <c r="UKI28" s="877"/>
      <c r="UKJ28" s="877"/>
      <c r="UKK28" s="877"/>
      <c r="UKL28" s="877"/>
      <c r="UKM28" s="877"/>
      <c r="UKN28" s="877"/>
      <c r="UKO28" s="877"/>
      <c r="UKP28" s="877"/>
      <c r="UKQ28" s="877"/>
      <c r="UKR28" s="877"/>
      <c r="UKS28" s="877"/>
      <c r="UKT28" s="877"/>
      <c r="UKU28" s="877"/>
      <c r="UKV28" s="877"/>
      <c r="UKW28" s="877"/>
      <c r="UKX28" s="877"/>
      <c r="UKY28" s="877"/>
      <c r="UKZ28" s="877"/>
      <c r="ULA28" s="877"/>
      <c r="ULB28" s="877"/>
      <c r="ULC28" s="877"/>
      <c r="ULD28" s="877"/>
      <c r="ULE28" s="877"/>
      <c r="ULF28" s="877"/>
      <c r="ULG28" s="877"/>
      <c r="ULH28" s="877"/>
      <c r="ULI28" s="877"/>
      <c r="ULJ28" s="877"/>
      <c r="ULK28" s="877"/>
      <c r="ULL28" s="877"/>
      <c r="ULM28" s="877"/>
      <c r="ULN28" s="877"/>
      <c r="ULO28" s="877"/>
      <c r="ULP28" s="877"/>
      <c r="ULQ28" s="877"/>
      <c r="ULR28" s="877"/>
      <c r="ULS28" s="877"/>
      <c r="ULT28" s="877"/>
      <c r="ULU28" s="877"/>
      <c r="ULV28" s="877"/>
      <c r="ULW28" s="877"/>
      <c r="ULX28" s="877"/>
      <c r="ULY28" s="877"/>
      <c r="ULZ28" s="877"/>
      <c r="UMA28" s="877"/>
      <c r="UMB28" s="877"/>
      <c r="UMC28" s="877"/>
      <c r="UMD28" s="877"/>
      <c r="UME28" s="877"/>
      <c r="UMF28" s="877"/>
      <c r="UMG28" s="877"/>
      <c r="UMH28" s="877"/>
      <c r="UMI28" s="877"/>
      <c r="UMJ28" s="877"/>
      <c r="UMK28" s="877"/>
      <c r="UML28" s="877"/>
      <c r="UMM28" s="877"/>
      <c r="UMN28" s="877"/>
      <c r="UMO28" s="877"/>
      <c r="UMP28" s="877"/>
      <c r="UMQ28" s="877"/>
      <c r="UMR28" s="877"/>
      <c r="UMS28" s="877"/>
      <c r="UMT28" s="877"/>
      <c r="UMU28" s="877"/>
      <c r="UMV28" s="877"/>
      <c r="UMW28" s="877"/>
      <c r="UMX28" s="877"/>
      <c r="UMY28" s="877"/>
      <c r="UMZ28" s="877"/>
      <c r="UNA28" s="877"/>
      <c r="UNB28" s="877"/>
      <c r="UNC28" s="877"/>
      <c r="UND28" s="877"/>
      <c r="UNE28" s="877"/>
      <c r="UNF28" s="877"/>
      <c r="UNG28" s="877"/>
      <c r="UNH28" s="877"/>
      <c r="UNI28" s="877"/>
      <c r="UNJ28" s="877"/>
      <c r="UNK28" s="877"/>
      <c r="UNL28" s="877"/>
      <c r="UNM28" s="877"/>
      <c r="UNN28" s="877"/>
      <c r="UNO28" s="877"/>
      <c r="UNP28" s="877"/>
      <c r="UNQ28" s="877"/>
      <c r="UNR28" s="877"/>
      <c r="UNS28" s="877"/>
      <c r="UNT28" s="877"/>
      <c r="UNU28" s="877"/>
      <c r="UNV28" s="877"/>
      <c r="UNW28" s="877"/>
      <c r="UNX28" s="877"/>
      <c r="UNY28" s="877"/>
      <c r="UNZ28" s="877"/>
      <c r="UOA28" s="877"/>
      <c r="UOB28" s="877"/>
      <c r="UOC28" s="877"/>
      <c r="UOD28" s="877"/>
      <c r="UOE28" s="877"/>
      <c r="UOF28" s="877"/>
      <c r="UOG28" s="877"/>
      <c r="UOH28" s="877"/>
      <c r="UOI28" s="877"/>
      <c r="UOJ28" s="877"/>
      <c r="UOK28" s="877"/>
      <c r="UOL28" s="877"/>
      <c r="UOM28" s="877"/>
      <c r="UON28" s="877"/>
      <c r="UOO28" s="877"/>
      <c r="UOP28" s="877"/>
      <c r="UOQ28" s="877"/>
      <c r="UOR28" s="877"/>
      <c r="UOS28" s="877"/>
      <c r="UOT28" s="877"/>
      <c r="UOU28" s="877"/>
      <c r="UOV28" s="877"/>
      <c r="UOW28" s="877"/>
      <c r="UOX28" s="877"/>
      <c r="UOY28" s="877"/>
      <c r="UOZ28" s="877"/>
      <c r="UPA28" s="877"/>
      <c r="UPB28" s="877"/>
      <c r="UPC28" s="877"/>
      <c r="UPD28" s="877"/>
      <c r="UPE28" s="877"/>
      <c r="UPF28" s="877"/>
      <c r="UPG28" s="877"/>
      <c r="UPH28" s="877"/>
      <c r="UPI28" s="877"/>
      <c r="UPJ28" s="877"/>
      <c r="UPK28" s="877"/>
      <c r="UPL28" s="877"/>
      <c r="UPM28" s="877"/>
      <c r="UPN28" s="877"/>
      <c r="UPO28" s="877"/>
      <c r="UPP28" s="877"/>
      <c r="UPQ28" s="877"/>
      <c r="UPR28" s="877"/>
      <c r="UPS28" s="877"/>
      <c r="UPT28" s="877"/>
      <c r="UPU28" s="877"/>
      <c r="UPV28" s="877"/>
      <c r="UPW28" s="877"/>
      <c r="UPX28" s="877"/>
      <c r="UPY28" s="877"/>
      <c r="UPZ28" s="877"/>
      <c r="UQA28" s="877"/>
      <c r="UQB28" s="877"/>
      <c r="UQC28" s="877"/>
      <c r="UQD28" s="877"/>
      <c r="UQE28" s="877"/>
      <c r="UQF28" s="877"/>
      <c r="UQG28" s="877"/>
      <c r="UQH28" s="877"/>
      <c r="UQI28" s="877"/>
      <c r="UQJ28" s="877"/>
      <c r="UQK28" s="877"/>
      <c r="UQL28" s="877"/>
      <c r="UQM28" s="877"/>
      <c r="UQN28" s="877"/>
      <c r="UQO28" s="877"/>
      <c r="UQP28" s="877"/>
      <c r="UQQ28" s="877"/>
      <c r="UQR28" s="877"/>
      <c r="UQS28" s="877"/>
      <c r="UQT28" s="877"/>
      <c r="UQU28" s="877"/>
      <c r="UQV28" s="877"/>
      <c r="UQW28" s="877"/>
      <c r="UQX28" s="877"/>
      <c r="UQY28" s="877"/>
      <c r="UQZ28" s="877"/>
      <c r="URA28" s="877"/>
      <c r="URB28" s="877"/>
      <c r="URC28" s="877"/>
      <c r="URD28" s="877"/>
      <c r="URE28" s="877"/>
      <c r="URF28" s="877"/>
      <c r="URG28" s="877"/>
      <c r="URH28" s="877"/>
      <c r="URI28" s="877"/>
      <c r="URJ28" s="877"/>
      <c r="URK28" s="877"/>
      <c r="URL28" s="877"/>
      <c r="URM28" s="877"/>
      <c r="URN28" s="877"/>
      <c r="URO28" s="877"/>
      <c r="URP28" s="877"/>
      <c r="URQ28" s="877"/>
      <c r="URR28" s="877"/>
      <c r="URS28" s="877"/>
      <c r="URT28" s="877"/>
      <c r="URU28" s="877"/>
      <c r="URV28" s="877"/>
      <c r="URW28" s="877"/>
      <c r="URX28" s="877"/>
      <c r="URY28" s="877"/>
      <c r="URZ28" s="877"/>
      <c r="USA28" s="877"/>
      <c r="USB28" s="877"/>
      <c r="USC28" s="877"/>
      <c r="USD28" s="877"/>
      <c r="USE28" s="877"/>
      <c r="USF28" s="877"/>
      <c r="USG28" s="877"/>
      <c r="USH28" s="877"/>
      <c r="USI28" s="877"/>
      <c r="USJ28" s="877"/>
      <c r="USK28" s="877"/>
      <c r="USL28" s="877"/>
      <c r="USM28" s="877"/>
      <c r="USN28" s="877"/>
      <c r="USO28" s="877"/>
      <c r="USP28" s="877"/>
      <c r="USQ28" s="877"/>
      <c r="USR28" s="877"/>
      <c r="USS28" s="877"/>
      <c r="UST28" s="877"/>
      <c r="USU28" s="877"/>
      <c r="USV28" s="877"/>
      <c r="USW28" s="877"/>
      <c r="USX28" s="877"/>
      <c r="USY28" s="877"/>
      <c r="USZ28" s="877"/>
      <c r="UTA28" s="877"/>
      <c r="UTB28" s="877"/>
      <c r="UTC28" s="877"/>
      <c r="UTD28" s="877"/>
      <c r="UTE28" s="877"/>
      <c r="UTF28" s="877"/>
      <c r="UTG28" s="877"/>
      <c r="UTH28" s="877"/>
      <c r="UTI28" s="877"/>
      <c r="UTJ28" s="877"/>
      <c r="UTK28" s="877"/>
      <c r="UTL28" s="877"/>
      <c r="UTM28" s="877"/>
      <c r="UTN28" s="877"/>
      <c r="UTO28" s="877"/>
      <c r="UTP28" s="877"/>
      <c r="UTQ28" s="877"/>
      <c r="UTR28" s="877"/>
      <c r="UTS28" s="877"/>
      <c r="UTT28" s="877"/>
      <c r="UTU28" s="877"/>
      <c r="UTV28" s="877"/>
      <c r="UTW28" s="877"/>
      <c r="UTX28" s="877"/>
      <c r="UTY28" s="877"/>
      <c r="UTZ28" s="877"/>
      <c r="UUA28" s="877"/>
      <c r="UUB28" s="877"/>
      <c r="UUC28" s="877"/>
      <c r="UUD28" s="877"/>
      <c r="UUE28" s="877"/>
      <c r="UUF28" s="877"/>
      <c r="UUG28" s="877"/>
      <c r="UUH28" s="877"/>
      <c r="UUI28" s="877"/>
      <c r="UUJ28" s="877"/>
      <c r="UUK28" s="877"/>
      <c r="UUL28" s="877"/>
      <c r="UUM28" s="877"/>
      <c r="UUN28" s="877"/>
      <c r="UUO28" s="877"/>
      <c r="UUP28" s="877"/>
      <c r="UUQ28" s="877"/>
      <c r="UUR28" s="877"/>
      <c r="UUS28" s="877"/>
      <c r="UUT28" s="877"/>
      <c r="UUU28" s="877"/>
      <c r="UUV28" s="877"/>
      <c r="UUW28" s="877"/>
      <c r="UUX28" s="877"/>
      <c r="UUY28" s="877"/>
      <c r="UUZ28" s="877"/>
      <c r="UVA28" s="877"/>
      <c r="UVB28" s="877"/>
      <c r="UVC28" s="877"/>
      <c r="UVD28" s="877"/>
      <c r="UVE28" s="877"/>
      <c r="UVF28" s="877"/>
      <c r="UVG28" s="877"/>
      <c r="UVH28" s="877"/>
      <c r="UVI28" s="877"/>
      <c r="UVJ28" s="877"/>
      <c r="UVK28" s="877"/>
      <c r="UVL28" s="877"/>
      <c r="UVM28" s="877"/>
      <c r="UVN28" s="877"/>
      <c r="UVO28" s="877"/>
      <c r="UVP28" s="877"/>
      <c r="UVQ28" s="877"/>
      <c r="UVR28" s="877"/>
      <c r="UVS28" s="877"/>
      <c r="UVT28" s="877"/>
      <c r="UVU28" s="877"/>
      <c r="UVV28" s="877"/>
      <c r="UVW28" s="877"/>
      <c r="UVX28" s="877"/>
      <c r="UVY28" s="877"/>
      <c r="UVZ28" s="877"/>
      <c r="UWA28" s="877"/>
      <c r="UWB28" s="877"/>
      <c r="UWC28" s="877"/>
      <c r="UWD28" s="877"/>
      <c r="UWE28" s="877"/>
      <c r="UWF28" s="877"/>
      <c r="UWG28" s="877"/>
      <c r="UWH28" s="877"/>
      <c r="UWI28" s="877"/>
      <c r="UWJ28" s="877"/>
      <c r="UWK28" s="877"/>
      <c r="UWL28" s="877"/>
      <c r="UWM28" s="877"/>
      <c r="UWN28" s="877"/>
      <c r="UWO28" s="877"/>
      <c r="UWP28" s="877"/>
      <c r="UWQ28" s="877"/>
      <c r="UWR28" s="877"/>
      <c r="UWS28" s="877"/>
      <c r="UWT28" s="877"/>
      <c r="UWU28" s="877"/>
      <c r="UWV28" s="877"/>
      <c r="UWW28" s="877"/>
      <c r="UWX28" s="877"/>
      <c r="UWY28" s="877"/>
      <c r="UWZ28" s="877"/>
      <c r="UXA28" s="877"/>
      <c r="UXB28" s="877"/>
      <c r="UXC28" s="877"/>
      <c r="UXD28" s="877"/>
      <c r="UXE28" s="877"/>
      <c r="UXF28" s="877"/>
      <c r="UXG28" s="877"/>
      <c r="UXH28" s="877"/>
      <c r="UXI28" s="877"/>
      <c r="UXJ28" s="877"/>
      <c r="UXK28" s="877"/>
      <c r="UXL28" s="877"/>
      <c r="UXM28" s="877"/>
      <c r="UXN28" s="877"/>
      <c r="UXO28" s="877"/>
      <c r="UXP28" s="877"/>
      <c r="UXQ28" s="877"/>
      <c r="UXR28" s="877"/>
      <c r="UXS28" s="877"/>
      <c r="UXT28" s="877"/>
      <c r="UXU28" s="877"/>
      <c r="UXV28" s="877"/>
      <c r="UXW28" s="877"/>
      <c r="UXX28" s="877"/>
      <c r="UXY28" s="877"/>
      <c r="UXZ28" s="877"/>
      <c r="UYA28" s="877"/>
      <c r="UYB28" s="877"/>
      <c r="UYC28" s="877"/>
      <c r="UYD28" s="877"/>
      <c r="UYE28" s="877"/>
      <c r="UYF28" s="877"/>
      <c r="UYG28" s="877"/>
      <c r="UYH28" s="877"/>
      <c r="UYI28" s="877"/>
      <c r="UYJ28" s="877"/>
      <c r="UYK28" s="877"/>
      <c r="UYL28" s="877"/>
      <c r="UYM28" s="877"/>
      <c r="UYN28" s="877"/>
      <c r="UYO28" s="877"/>
      <c r="UYP28" s="877"/>
      <c r="UYQ28" s="877"/>
      <c r="UYR28" s="877"/>
      <c r="UYS28" s="877"/>
      <c r="UYT28" s="877"/>
      <c r="UYU28" s="877"/>
      <c r="UYV28" s="877"/>
      <c r="UYW28" s="877"/>
      <c r="UYX28" s="877"/>
      <c r="UYY28" s="877"/>
      <c r="UYZ28" s="877"/>
      <c r="UZA28" s="877"/>
      <c r="UZB28" s="877"/>
      <c r="UZC28" s="877"/>
      <c r="UZD28" s="877"/>
      <c r="UZE28" s="877"/>
      <c r="UZF28" s="877"/>
      <c r="UZG28" s="877"/>
      <c r="UZH28" s="877"/>
      <c r="UZI28" s="877"/>
      <c r="UZJ28" s="877"/>
      <c r="UZK28" s="877"/>
      <c r="UZL28" s="877"/>
      <c r="UZM28" s="877"/>
      <c r="UZN28" s="877"/>
      <c r="UZO28" s="877"/>
      <c r="UZP28" s="877"/>
      <c r="UZQ28" s="877"/>
      <c r="UZR28" s="877"/>
      <c r="UZS28" s="877"/>
      <c r="UZT28" s="877"/>
      <c r="UZU28" s="877"/>
      <c r="UZV28" s="877"/>
      <c r="UZW28" s="877"/>
      <c r="UZX28" s="877"/>
      <c r="UZY28" s="877"/>
      <c r="UZZ28" s="877"/>
      <c r="VAA28" s="877"/>
      <c r="VAB28" s="877"/>
      <c r="VAC28" s="877"/>
      <c r="VAD28" s="877"/>
      <c r="VAE28" s="877"/>
      <c r="VAF28" s="877"/>
      <c r="VAG28" s="877"/>
      <c r="VAH28" s="877"/>
      <c r="VAI28" s="877"/>
      <c r="VAJ28" s="877"/>
      <c r="VAK28" s="877"/>
      <c r="VAL28" s="877"/>
      <c r="VAM28" s="877"/>
      <c r="VAN28" s="877"/>
      <c r="VAO28" s="877"/>
      <c r="VAP28" s="877"/>
      <c r="VAQ28" s="877"/>
      <c r="VAR28" s="877"/>
      <c r="VAS28" s="877"/>
      <c r="VAT28" s="877"/>
      <c r="VAU28" s="877"/>
      <c r="VAV28" s="877"/>
      <c r="VAW28" s="877"/>
      <c r="VAX28" s="877"/>
      <c r="VAY28" s="877"/>
      <c r="VAZ28" s="877"/>
      <c r="VBA28" s="877"/>
      <c r="VBB28" s="877"/>
      <c r="VBC28" s="877"/>
      <c r="VBD28" s="877"/>
      <c r="VBE28" s="877"/>
      <c r="VBF28" s="877"/>
      <c r="VBG28" s="877"/>
      <c r="VBH28" s="877"/>
      <c r="VBI28" s="877"/>
      <c r="VBJ28" s="877"/>
      <c r="VBK28" s="877"/>
      <c r="VBL28" s="877"/>
      <c r="VBM28" s="877"/>
      <c r="VBN28" s="877"/>
      <c r="VBO28" s="877"/>
      <c r="VBP28" s="877"/>
      <c r="VBQ28" s="877"/>
      <c r="VBR28" s="877"/>
      <c r="VBS28" s="877"/>
      <c r="VBT28" s="877"/>
      <c r="VBU28" s="877"/>
      <c r="VBV28" s="877"/>
      <c r="VBW28" s="877"/>
      <c r="VBX28" s="877"/>
      <c r="VBY28" s="877"/>
      <c r="VBZ28" s="877"/>
      <c r="VCA28" s="877"/>
      <c r="VCB28" s="877"/>
      <c r="VCC28" s="877"/>
      <c r="VCD28" s="877"/>
      <c r="VCE28" s="877"/>
      <c r="VCF28" s="877"/>
      <c r="VCG28" s="877"/>
      <c r="VCH28" s="877"/>
      <c r="VCI28" s="877"/>
      <c r="VCJ28" s="877"/>
      <c r="VCK28" s="877"/>
      <c r="VCL28" s="877"/>
      <c r="VCM28" s="877"/>
      <c r="VCN28" s="877"/>
      <c r="VCO28" s="877"/>
      <c r="VCP28" s="877"/>
      <c r="VCQ28" s="877"/>
      <c r="VCR28" s="877"/>
      <c r="VCS28" s="877"/>
      <c r="VCT28" s="877"/>
      <c r="VCU28" s="877"/>
      <c r="VCV28" s="877"/>
      <c r="VCW28" s="877"/>
      <c r="VCX28" s="877"/>
      <c r="VCY28" s="877"/>
      <c r="VCZ28" s="877"/>
      <c r="VDA28" s="877"/>
      <c r="VDB28" s="877"/>
      <c r="VDC28" s="877"/>
      <c r="VDD28" s="877"/>
      <c r="VDE28" s="877"/>
      <c r="VDF28" s="877"/>
      <c r="VDG28" s="877"/>
      <c r="VDH28" s="877"/>
      <c r="VDI28" s="877"/>
      <c r="VDJ28" s="877"/>
      <c r="VDK28" s="877"/>
      <c r="VDL28" s="877"/>
      <c r="VDM28" s="877"/>
      <c r="VDN28" s="877"/>
      <c r="VDO28" s="877"/>
      <c r="VDP28" s="877"/>
      <c r="VDQ28" s="877"/>
      <c r="VDR28" s="877"/>
      <c r="VDS28" s="877"/>
      <c r="VDT28" s="877"/>
      <c r="VDU28" s="877"/>
      <c r="VDV28" s="877"/>
      <c r="VDW28" s="877"/>
      <c r="VDX28" s="877"/>
      <c r="VDY28" s="877"/>
      <c r="VDZ28" s="877"/>
      <c r="VEA28" s="877"/>
      <c r="VEB28" s="877"/>
      <c r="VEC28" s="877"/>
      <c r="VED28" s="877"/>
      <c r="VEE28" s="877"/>
      <c r="VEF28" s="877"/>
      <c r="VEG28" s="877"/>
      <c r="VEH28" s="877"/>
      <c r="VEI28" s="877"/>
      <c r="VEJ28" s="877"/>
      <c r="VEK28" s="877"/>
      <c r="VEL28" s="877"/>
      <c r="VEM28" s="877"/>
      <c r="VEN28" s="877"/>
      <c r="VEO28" s="877"/>
      <c r="VEP28" s="877"/>
      <c r="VEQ28" s="877"/>
      <c r="VER28" s="877"/>
      <c r="VES28" s="877"/>
      <c r="VET28" s="877"/>
      <c r="VEU28" s="877"/>
      <c r="VEV28" s="877"/>
      <c r="VEW28" s="877"/>
      <c r="VEX28" s="877"/>
      <c r="VEY28" s="877"/>
      <c r="VEZ28" s="877"/>
      <c r="VFA28" s="877"/>
      <c r="VFB28" s="877"/>
      <c r="VFC28" s="877"/>
      <c r="VFD28" s="877"/>
      <c r="VFE28" s="877"/>
      <c r="VFF28" s="877"/>
      <c r="VFG28" s="877"/>
      <c r="VFH28" s="877"/>
      <c r="VFI28" s="877"/>
      <c r="VFJ28" s="877"/>
      <c r="VFK28" s="877"/>
      <c r="VFL28" s="877"/>
      <c r="VFM28" s="877"/>
      <c r="VFN28" s="877"/>
      <c r="VFO28" s="877"/>
      <c r="VFP28" s="877"/>
      <c r="VFQ28" s="877"/>
      <c r="VFR28" s="877"/>
      <c r="VFS28" s="877"/>
      <c r="VFT28" s="877"/>
      <c r="VFU28" s="877"/>
      <c r="VFV28" s="877"/>
      <c r="VFW28" s="877"/>
      <c r="VFX28" s="877"/>
      <c r="VFY28" s="877"/>
      <c r="VFZ28" s="877"/>
      <c r="VGA28" s="877"/>
      <c r="VGB28" s="877"/>
      <c r="VGC28" s="877"/>
      <c r="VGD28" s="877"/>
      <c r="VGE28" s="877"/>
      <c r="VGF28" s="877"/>
      <c r="VGG28" s="877"/>
      <c r="VGH28" s="877"/>
      <c r="VGI28" s="877"/>
      <c r="VGJ28" s="877"/>
      <c r="VGK28" s="877"/>
      <c r="VGL28" s="877"/>
      <c r="VGM28" s="877"/>
      <c r="VGN28" s="877"/>
      <c r="VGO28" s="877"/>
      <c r="VGP28" s="877"/>
      <c r="VGQ28" s="877"/>
      <c r="VGR28" s="877"/>
      <c r="VGS28" s="877"/>
      <c r="VGT28" s="877"/>
      <c r="VGU28" s="877"/>
      <c r="VGV28" s="877"/>
      <c r="VGW28" s="877"/>
      <c r="VGX28" s="877"/>
      <c r="VGY28" s="877"/>
      <c r="VGZ28" s="877"/>
      <c r="VHA28" s="877"/>
      <c r="VHB28" s="877"/>
      <c r="VHC28" s="877"/>
      <c r="VHD28" s="877"/>
      <c r="VHE28" s="877"/>
      <c r="VHF28" s="877"/>
      <c r="VHG28" s="877"/>
      <c r="VHH28" s="877"/>
      <c r="VHI28" s="877"/>
      <c r="VHJ28" s="877"/>
      <c r="VHK28" s="877"/>
      <c r="VHL28" s="877"/>
      <c r="VHM28" s="877"/>
      <c r="VHN28" s="877"/>
      <c r="VHO28" s="877"/>
      <c r="VHP28" s="877"/>
      <c r="VHQ28" s="877"/>
      <c r="VHR28" s="877"/>
      <c r="VHS28" s="877"/>
      <c r="VHT28" s="877"/>
      <c r="VHU28" s="877"/>
      <c r="VHV28" s="877"/>
      <c r="VHW28" s="877"/>
      <c r="VHX28" s="877"/>
      <c r="VHY28" s="877"/>
      <c r="VHZ28" s="877"/>
      <c r="VIA28" s="877"/>
      <c r="VIB28" s="877"/>
      <c r="VIC28" s="877"/>
      <c r="VID28" s="877"/>
      <c r="VIE28" s="877"/>
      <c r="VIF28" s="877"/>
      <c r="VIG28" s="877"/>
      <c r="VIH28" s="877"/>
      <c r="VII28" s="877"/>
      <c r="VIJ28" s="877"/>
      <c r="VIK28" s="877"/>
      <c r="VIL28" s="877"/>
      <c r="VIM28" s="877"/>
      <c r="VIN28" s="877"/>
      <c r="VIO28" s="877"/>
      <c r="VIP28" s="877"/>
      <c r="VIQ28" s="877"/>
      <c r="VIR28" s="877"/>
      <c r="VIS28" s="877"/>
      <c r="VIT28" s="877"/>
      <c r="VIU28" s="877"/>
      <c r="VIV28" s="877"/>
      <c r="VIW28" s="877"/>
      <c r="VIX28" s="877"/>
      <c r="VIY28" s="877"/>
      <c r="VIZ28" s="877"/>
      <c r="VJA28" s="877"/>
      <c r="VJB28" s="877"/>
      <c r="VJC28" s="877"/>
      <c r="VJD28" s="877"/>
      <c r="VJE28" s="877"/>
      <c r="VJF28" s="877"/>
      <c r="VJG28" s="877"/>
      <c r="VJH28" s="877"/>
      <c r="VJI28" s="877"/>
      <c r="VJJ28" s="877"/>
      <c r="VJK28" s="877"/>
      <c r="VJL28" s="877"/>
      <c r="VJM28" s="877"/>
      <c r="VJN28" s="877"/>
      <c r="VJO28" s="877"/>
      <c r="VJP28" s="877"/>
      <c r="VJQ28" s="877"/>
      <c r="VJR28" s="877"/>
      <c r="VJS28" s="877"/>
      <c r="VJT28" s="877"/>
      <c r="VJU28" s="877"/>
      <c r="VJV28" s="877"/>
      <c r="VJW28" s="877"/>
      <c r="VJX28" s="877"/>
      <c r="VJY28" s="877"/>
      <c r="VJZ28" s="877"/>
      <c r="VKA28" s="877"/>
      <c r="VKB28" s="877"/>
      <c r="VKC28" s="877"/>
      <c r="VKD28" s="877"/>
      <c r="VKE28" s="877"/>
      <c r="VKF28" s="877"/>
      <c r="VKG28" s="877"/>
      <c r="VKH28" s="877"/>
      <c r="VKI28" s="877"/>
      <c r="VKJ28" s="877"/>
      <c r="VKK28" s="877"/>
      <c r="VKL28" s="877"/>
      <c r="VKM28" s="877"/>
      <c r="VKN28" s="877"/>
      <c r="VKO28" s="877"/>
      <c r="VKP28" s="877"/>
      <c r="VKQ28" s="877"/>
      <c r="VKR28" s="877"/>
      <c r="VKS28" s="877"/>
      <c r="VKT28" s="877"/>
      <c r="VKU28" s="877"/>
      <c r="VKV28" s="877"/>
      <c r="VKW28" s="877"/>
      <c r="VKX28" s="877"/>
      <c r="VKY28" s="877"/>
      <c r="VKZ28" s="877"/>
      <c r="VLA28" s="877"/>
      <c r="VLB28" s="877"/>
      <c r="VLC28" s="877"/>
      <c r="VLD28" s="877"/>
      <c r="VLE28" s="877"/>
      <c r="VLF28" s="877"/>
      <c r="VLG28" s="877"/>
      <c r="VLH28" s="877"/>
      <c r="VLI28" s="877"/>
      <c r="VLJ28" s="877"/>
      <c r="VLK28" s="877"/>
      <c r="VLL28" s="877"/>
      <c r="VLM28" s="877"/>
      <c r="VLN28" s="877"/>
      <c r="VLO28" s="877"/>
      <c r="VLP28" s="877"/>
      <c r="VLQ28" s="877"/>
      <c r="VLR28" s="877"/>
      <c r="VLS28" s="877"/>
      <c r="VLT28" s="877"/>
      <c r="VLU28" s="877"/>
      <c r="VLV28" s="877"/>
      <c r="VLW28" s="877"/>
      <c r="VLX28" s="877"/>
      <c r="VLY28" s="877"/>
      <c r="VLZ28" s="877"/>
      <c r="VMA28" s="877"/>
      <c r="VMB28" s="877"/>
      <c r="VMC28" s="877"/>
      <c r="VMD28" s="877"/>
      <c r="VME28" s="877"/>
      <c r="VMF28" s="877"/>
      <c r="VMG28" s="877"/>
      <c r="VMH28" s="877"/>
      <c r="VMI28" s="877"/>
      <c r="VMJ28" s="877"/>
      <c r="VMK28" s="877"/>
      <c r="VML28" s="877"/>
      <c r="VMM28" s="877"/>
      <c r="VMN28" s="877"/>
      <c r="VMO28" s="877"/>
      <c r="VMP28" s="877"/>
      <c r="VMQ28" s="877"/>
      <c r="VMR28" s="877"/>
      <c r="VMS28" s="877"/>
      <c r="VMT28" s="877"/>
      <c r="VMU28" s="877"/>
      <c r="VMV28" s="877"/>
      <c r="VMW28" s="877"/>
      <c r="VMX28" s="877"/>
      <c r="VMY28" s="877"/>
      <c r="VMZ28" s="877"/>
      <c r="VNA28" s="877"/>
      <c r="VNB28" s="877"/>
      <c r="VNC28" s="877"/>
      <c r="VND28" s="877"/>
      <c r="VNE28" s="877"/>
      <c r="VNF28" s="877"/>
      <c r="VNG28" s="877"/>
      <c r="VNH28" s="877"/>
      <c r="VNI28" s="877"/>
      <c r="VNJ28" s="877"/>
      <c r="VNK28" s="877"/>
      <c r="VNL28" s="877"/>
      <c r="VNM28" s="877"/>
      <c r="VNN28" s="877"/>
      <c r="VNO28" s="877"/>
      <c r="VNP28" s="877"/>
      <c r="VNQ28" s="877"/>
      <c r="VNR28" s="877"/>
      <c r="VNS28" s="877"/>
      <c r="VNT28" s="877"/>
      <c r="VNU28" s="877"/>
      <c r="VNV28" s="877"/>
      <c r="VNW28" s="877"/>
      <c r="VNX28" s="877"/>
      <c r="VNY28" s="877"/>
      <c r="VNZ28" s="877"/>
      <c r="VOA28" s="877"/>
      <c r="VOB28" s="877"/>
      <c r="VOC28" s="877"/>
      <c r="VOD28" s="877"/>
      <c r="VOE28" s="877"/>
      <c r="VOF28" s="877"/>
      <c r="VOG28" s="877"/>
      <c r="VOH28" s="877"/>
      <c r="VOI28" s="877"/>
      <c r="VOJ28" s="877"/>
      <c r="VOK28" s="877"/>
      <c r="VOL28" s="877"/>
      <c r="VOM28" s="877"/>
      <c r="VON28" s="877"/>
      <c r="VOO28" s="877"/>
      <c r="VOP28" s="877"/>
      <c r="VOQ28" s="877"/>
      <c r="VOR28" s="877"/>
      <c r="VOS28" s="877"/>
      <c r="VOT28" s="877"/>
      <c r="VOU28" s="877"/>
      <c r="VOV28" s="877"/>
      <c r="VOW28" s="877"/>
      <c r="VOX28" s="877"/>
      <c r="VOY28" s="877"/>
      <c r="VOZ28" s="877"/>
      <c r="VPA28" s="877"/>
      <c r="VPB28" s="877"/>
      <c r="VPC28" s="877"/>
      <c r="VPD28" s="877"/>
      <c r="VPE28" s="877"/>
      <c r="VPF28" s="877"/>
      <c r="VPG28" s="877"/>
      <c r="VPH28" s="877"/>
      <c r="VPI28" s="877"/>
      <c r="VPJ28" s="877"/>
      <c r="VPK28" s="877"/>
      <c r="VPL28" s="877"/>
      <c r="VPM28" s="877"/>
      <c r="VPN28" s="877"/>
      <c r="VPO28" s="877"/>
      <c r="VPP28" s="877"/>
      <c r="VPQ28" s="877"/>
      <c r="VPR28" s="877"/>
      <c r="VPS28" s="877"/>
      <c r="VPT28" s="877"/>
      <c r="VPU28" s="877"/>
      <c r="VPV28" s="877"/>
      <c r="VPW28" s="877"/>
      <c r="VPX28" s="877"/>
      <c r="VPY28" s="877"/>
      <c r="VPZ28" s="877"/>
      <c r="VQA28" s="877"/>
      <c r="VQB28" s="877"/>
      <c r="VQC28" s="877"/>
      <c r="VQD28" s="877"/>
      <c r="VQE28" s="877"/>
      <c r="VQF28" s="877"/>
      <c r="VQG28" s="877"/>
      <c r="VQH28" s="877"/>
      <c r="VQI28" s="877"/>
      <c r="VQJ28" s="877"/>
      <c r="VQK28" s="877"/>
      <c r="VQL28" s="877"/>
      <c r="VQM28" s="877"/>
      <c r="VQN28" s="877"/>
      <c r="VQO28" s="877"/>
      <c r="VQP28" s="877"/>
      <c r="VQQ28" s="877"/>
      <c r="VQR28" s="877"/>
      <c r="VQS28" s="877"/>
      <c r="VQT28" s="877"/>
      <c r="VQU28" s="877"/>
      <c r="VQV28" s="877"/>
      <c r="VQW28" s="877"/>
      <c r="VQX28" s="877"/>
      <c r="VQY28" s="877"/>
      <c r="VQZ28" s="877"/>
      <c r="VRA28" s="877"/>
      <c r="VRB28" s="877"/>
      <c r="VRC28" s="877"/>
      <c r="VRD28" s="877"/>
      <c r="VRE28" s="877"/>
      <c r="VRF28" s="877"/>
      <c r="VRG28" s="877"/>
      <c r="VRH28" s="877"/>
      <c r="VRI28" s="877"/>
      <c r="VRJ28" s="877"/>
      <c r="VRK28" s="877"/>
      <c r="VRL28" s="877"/>
      <c r="VRM28" s="877"/>
      <c r="VRN28" s="877"/>
      <c r="VRO28" s="877"/>
      <c r="VRP28" s="877"/>
      <c r="VRQ28" s="877"/>
      <c r="VRR28" s="877"/>
      <c r="VRS28" s="877"/>
      <c r="VRT28" s="877"/>
      <c r="VRU28" s="877"/>
      <c r="VRV28" s="877"/>
      <c r="VRW28" s="877"/>
      <c r="VRX28" s="877"/>
      <c r="VRY28" s="877"/>
      <c r="VRZ28" s="877"/>
      <c r="VSA28" s="877"/>
      <c r="VSB28" s="877"/>
      <c r="VSC28" s="877"/>
      <c r="VSD28" s="877"/>
      <c r="VSE28" s="877"/>
      <c r="VSF28" s="877"/>
      <c r="VSG28" s="877"/>
      <c r="VSH28" s="877"/>
      <c r="VSI28" s="877"/>
      <c r="VSJ28" s="877"/>
      <c r="VSK28" s="877"/>
      <c r="VSL28" s="877"/>
      <c r="VSM28" s="877"/>
      <c r="VSN28" s="877"/>
      <c r="VSO28" s="877"/>
      <c r="VSP28" s="877"/>
      <c r="VSQ28" s="877"/>
      <c r="VSR28" s="877"/>
      <c r="VSS28" s="877"/>
      <c r="VST28" s="877"/>
      <c r="VSU28" s="877"/>
      <c r="VSV28" s="877"/>
      <c r="VSW28" s="877"/>
      <c r="VSX28" s="877"/>
      <c r="VSY28" s="877"/>
      <c r="VSZ28" s="877"/>
      <c r="VTA28" s="877"/>
      <c r="VTB28" s="877"/>
      <c r="VTC28" s="877"/>
      <c r="VTD28" s="877"/>
      <c r="VTE28" s="877"/>
      <c r="VTF28" s="877"/>
      <c r="VTG28" s="877"/>
      <c r="VTH28" s="877"/>
      <c r="VTI28" s="877"/>
      <c r="VTJ28" s="877"/>
      <c r="VTK28" s="877"/>
      <c r="VTL28" s="877"/>
      <c r="VTM28" s="877"/>
      <c r="VTN28" s="877"/>
      <c r="VTO28" s="877"/>
      <c r="VTP28" s="877"/>
      <c r="VTQ28" s="877"/>
      <c r="VTR28" s="877"/>
      <c r="VTS28" s="877"/>
      <c r="VTT28" s="877"/>
      <c r="VTU28" s="877"/>
      <c r="VTV28" s="877"/>
      <c r="VTW28" s="877"/>
      <c r="VTX28" s="877"/>
      <c r="VTY28" s="877"/>
      <c r="VTZ28" s="877"/>
      <c r="VUA28" s="877"/>
      <c r="VUB28" s="877"/>
      <c r="VUC28" s="877"/>
      <c r="VUD28" s="877"/>
      <c r="VUE28" s="877"/>
      <c r="VUF28" s="877"/>
      <c r="VUG28" s="877"/>
      <c r="VUH28" s="877"/>
      <c r="VUI28" s="877"/>
      <c r="VUJ28" s="877"/>
      <c r="VUK28" s="877"/>
      <c r="VUL28" s="877"/>
      <c r="VUM28" s="877"/>
      <c r="VUN28" s="877"/>
      <c r="VUO28" s="877"/>
      <c r="VUP28" s="877"/>
      <c r="VUQ28" s="877"/>
      <c r="VUR28" s="877"/>
      <c r="VUS28" s="877"/>
      <c r="VUT28" s="877"/>
      <c r="VUU28" s="877"/>
      <c r="VUV28" s="877"/>
      <c r="VUW28" s="877"/>
      <c r="VUX28" s="877"/>
      <c r="VUY28" s="877"/>
      <c r="VUZ28" s="877"/>
      <c r="VVA28" s="877"/>
      <c r="VVB28" s="877"/>
      <c r="VVC28" s="877"/>
      <c r="VVD28" s="877"/>
      <c r="VVE28" s="877"/>
      <c r="VVF28" s="877"/>
      <c r="VVG28" s="877"/>
      <c r="VVH28" s="877"/>
      <c r="VVI28" s="877"/>
      <c r="VVJ28" s="877"/>
      <c r="VVK28" s="877"/>
      <c r="VVL28" s="877"/>
      <c r="VVM28" s="877"/>
      <c r="VVN28" s="877"/>
      <c r="VVO28" s="877"/>
      <c r="VVP28" s="877"/>
      <c r="VVQ28" s="877"/>
      <c r="VVR28" s="877"/>
      <c r="VVS28" s="877"/>
      <c r="VVT28" s="877"/>
      <c r="VVU28" s="877"/>
      <c r="VVV28" s="877"/>
      <c r="VVW28" s="877"/>
      <c r="VVX28" s="877"/>
      <c r="VVY28" s="877"/>
      <c r="VVZ28" s="877"/>
      <c r="VWA28" s="877"/>
      <c r="VWB28" s="877"/>
      <c r="VWC28" s="877"/>
      <c r="VWD28" s="877"/>
      <c r="VWE28" s="877"/>
      <c r="VWF28" s="877"/>
      <c r="VWG28" s="877"/>
      <c r="VWH28" s="877"/>
      <c r="VWI28" s="877"/>
      <c r="VWJ28" s="877"/>
      <c r="VWK28" s="877"/>
      <c r="VWL28" s="877"/>
      <c r="VWM28" s="877"/>
      <c r="VWN28" s="877"/>
      <c r="VWO28" s="877"/>
      <c r="VWP28" s="877"/>
      <c r="VWQ28" s="877"/>
      <c r="VWR28" s="877"/>
      <c r="VWS28" s="877"/>
      <c r="VWT28" s="877"/>
      <c r="VWU28" s="877"/>
      <c r="VWV28" s="877"/>
      <c r="VWW28" s="877"/>
      <c r="VWX28" s="877"/>
      <c r="VWY28" s="877"/>
      <c r="VWZ28" s="877"/>
      <c r="VXA28" s="877"/>
      <c r="VXB28" s="877"/>
      <c r="VXC28" s="877"/>
      <c r="VXD28" s="877"/>
      <c r="VXE28" s="877"/>
      <c r="VXF28" s="877"/>
      <c r="VXG28" s="877"/>
      <c r="VXH28" s="877"/>
      <c r="VXI28" s="877"/>
      <c r="VXJ28" s="877"/>
      <c r="VXK28" s="877"/>
      <c r="VXL28" s="877"/>
      <c r="VXM28" s="877"/>
      <c r="VXN28" s="877"/>
      <c r="VXO28" s="877"/>
      <c r="VXP28" s="877"/>
      <c r="VXQ28" s="877"/>
      <c r="VXR28" s="877"/>
      <c r="VXS28" s="877"/>
      <c r="VXT28" s="877"/>
      <c r="VXU28" s="877"/>
      <c r="VXV28" s="877"/>
      <c r="VXW28" s="877"/>
      <c r="VXX28" s="877"/>
      <c r="VXY28" s="877"/>
      <c r="VXZ28" s="877"/>
      <c r="VYA28" s="877"/>
      <c r="VYB28" s="877"/>
      <c r="VYC28" s="877"/>
      <c r="VYD28" s="877"/>
      <c r="VYE28" s="877"/>
      <c r="VYF28" s="877"/>
      <c r="VYG28" s="877"/>
      <c r="VYH28" s="877"/>
      <c r="VYI28" s="877"/>
      <c r="VYJ28" s="877"/>
      <c r="VYK28" s="877"/>
      <c r="VYL28" s="877"/>
      <c r="VYM28" s="877"/>
      <c r="VYN28" s="877"/>
      <c r="VYO28" s="877"/>
      <c r="VYP28" s="877"/>
      <c r="VYQ28" s="877"/>
      <c r="VYR28" s="877"/>
      <c r="VYS28" s="877"/>
      <c r="VYT28" s="877"/>
      <c r="VYU28" s="877"/>
      <c r="VYV28" s="877"/>
      <c r="VYW28" s="877"/>
      <c r="VYX28" s="877"/>
      <c r="VYY28" s="877"/>
      <c r="VYZ28" s="877"/>
      <c r="VZA28" s="877"/>
      <c r="VZB28" s="877"/>
      <c r="VZC28" s="877"/>
      <c r="VZD28" s="877"/>
      <c r="VZE28" s="877"/>
      <c r="VZF28" s="877"/>
      <c r="VZG28" s="877"/>
      <c r="VZH28" s="877"/>
      <c r="VZI28" s="877"/>
      <c r="VZJ28" s="877"/>
      <c r="VZK28" s="877"/>
      <c r="VZL28" s="877"/>
      <c r="VZM28" s="877"/>
      <c r="VZN28" s="877"/>
      <c r="VZO28" s="877"/>
      <c r="VZP28" s="877"/>
      <c r="VZQ28" s="877"/>
      <c r="VZR28" s="877"/>
      <c r="VZS28" s="877"/>
      <c r="VZT28" s="877"/>
      <c r="VZU28" s="877"/>
      <c r="VZV28" s="877"/>
      <c r="VZW28" s="877"/>
      <c r="VZX28" s="877"/>
      <c r="VZY28" s="877"/>
      <c r="VZZ28" s="877"/>
      <c r="WAA28" s="877"/>
      <c r="WAB28" s="877"/>
      <c r="WAC28" s="877"/>
      <c r="WAD28" s="877"/>
      <c r="WAE28" s="877"/>
      <c r="WAF28" s="877"/>
      <c r="WAG28" s="877"/>
      <c r="WAH28" s="877"/>
      <c r="WAI28" s="877"/>
      <c r="WAJ28" s="877"/>
      <c r="WAK28" s="877"/>
      <c r="WAL28" s="877"/>
      <c r="WAM28" s="877"/>
      <c r="WAN28" s="877"/>
      <c r="WAO28" s="877"/>
      <c r="WAP28" s="877"/>
      <c r="WAQ28" s="877"/>
      <c r="WAR28" s="877"/>
      <c r="WAS28" s="877"/>
      <c r="WAT28" s="877"/>
      <c r="WAU28" s="877"/>
      <c r="WAV28" s="877"/>
      <c r="WAW28" s="877"/>
      <c r="WAX28" s="877"/>
      <c r="WAY28" s="877"/>
      <c r="WAZ28" s="877"/>
      <c r="WBA28" s="877"/>
      <c r="WBB28" s="877"/>
      <c r="WBC28" s="877"/>
      <c r="WBD28" s="877"/>
      <c r="WBE28" s="877"/>
      <c r="WBF28" s="877"/>
      <c r="WBG28" s="877"/>
      <c r="WBH28" s="877"/>
      <c r="WBI28" s="877"/>
      <c r="WBJ28" s="877"/>
      <c r="WBK28" s="877"/>
      <c r="WBL28" s="877"/>
      <c r="WBM28" s="877"/>
      <c r="WBN28" s="877"/>
      <c r="WBO28" s="877"/>
      <c r="WBP28" s="877"/>
      <c r="WBQ28" s="877"/>
      <c r="WBR28" s="877"/>
      <c r="WBS28" s="877"/>
      <c r="WBT28" s="877"/>
      <c r="WBU28" s="877"/>
      <c r="WBV28" s="877"/>
      <c r="WBW28" s="877"/>
      <c r="WBX28" s="877"/>
      <c r="WBY28" s="877"/>
      <c r="WBZ28" s="877"/>
      <c r="WCA28" s="877"/>
      <c r="WCB28" s="877"/>
      <c r="WCC28" s="877"/>
      <c r="WCD28" s="877"/>
      <c r="WCE28" s="877"/>
      <c r="WCF28" s="877"/>
      <c r="WCG28" s="877"/>
      <c r="WCH28" s="877"/>
      <c r="WCI28" s="877"/>
      <c r="WCJ28" s="877"/>
      <c r="WCK28" s="877"/>
      <c r="WCL28" s="877"/>
      <c r="WCM28" s="877"/>
      <c r="WCN28" s="877"/>
      <c r="WCO28" s="877"/>
      <c r="WCP28" s="877"/>
      <c r="WCQ28" s="877"/>
      <c r="WCR28" s="877"/>
      <c r="WCS28" s="877"/>
      <c r="WCT28" s="877"/>
      <c r="WCU28" s="877"/>
      <c r="WCV28" s="877"/>
      <c r="WCW28" s="877"/>
      <c r="WCX28" s="877"/>
      <c r="WCY28" s="877"/>
      <c r="WCZ28" s="877"/>
      <c r="WDA28" s="877"/>
      <c r="WDB28" s="877"/>
      <c r="WDC28" s="877"/>
      <c r="WDD28" s="877"/>
      <c r="WDE28" s="877"/>
      <c r="WDF28" s="877"/>
      <c r="WDG28" s="877"/>
      <c r="WDH28" s="877"/>
      <c r="WDI28" s="877"/>
      <c r="WDJ28" s="877"/>
      <c r="WDK28" s="877"/>
      <c r="WDL28" s="877"/>
      <c r="WDM28" s="877"/>
      <c r="WDN28" s="877"/>
      <c r="WDO28" s="877"/>
      <c r="WDP28" s="877"/>
      <c r="WDQ28" s="877"/>
      <c r="WDR28" s="877"/>
      <c r="WDS28" s="877"/>
      <c r="WDT28" s="877"/>
      <c r="WDU28" s="877"/>
      <c r="WDV28" s="877"/>
      <c r="WDW28" s="877"/>
      <c r="WDX28" s="877"/>
      <c r="WDY28" s="877"/>
      <c r="WDZ28" s="877"/>
      <c r="WEA28" s="877"/>
      <c r="WEB28" s="877"/>
      <c r="WEC28" s="877"/>
      <c r="WED28" s="877"/>
      <c r="WEE28" s="877"/>
      <c r="WEF28" s="877"/>
      <c r="WEG28" s="877"/>
      <c r="WEH28" s="877"/>
      <c r="WEI28" s="877"/>
      <c r="WEJ28" s="877"/>
      <c r="WEK28" s="877"/>
      <c r="WEL28" s="877"/>
      <c r="WEM28" s="877"/>
      <c r="WEN28" s="877"/>
      <c r="WEO28" s="877"/>
      <c r="WEP28" s="877"/>
      <c r="WEQ28" s="877"/>
      <c r="WER28" s="877"/>
      <c r="WES28" s="877"/>
      <c r="WET28" s="877"/>
      <c r="WEU28" s="877"/>
      <c r="WEV28" s="877"/>
      <c r="WEW28" s="877"/>
      <c r="WEX28" s="877"/>
      <c r="WEY28" s="877"/>
      <c r="WEZ28" s="877"/>
      <c r="WFA28" s="877"/>
      <c r="WFB28" s="877"/>
      <c r="WFC28" s="877"/>
      <c r="WFD28" s="877"/>
      <c r="WFE28" s="877"/>
      <c r="WFF28" s="877"/>
      <c r="WFG28" s="877"/>
      <c r="WFH28" s="877"/>
      <c r="WFI28" s="877"/>
      <c r="WFJ28" s="877"/>
      <c r="WFK28" s="877"/>
      <c r="WFL28" s="877"/>
      <c r="WFM28" s="877"/>
      <c r="WFN28" s="877"/>
      <c r="WFO28" s="877"/>
      <c r="WFP28" s="877"/>
      <c r="WFQ28" s="877"/>
      <c r="WFR28" s="877"/>
      <c r="WFS28" s="877"/>
      <c r="WFT28" s="877"/>
      <c r="WFU28" s="877"/>
      <c r="WFV28" s="877"/>
      <c r="WFW28" s="877"/>
      <c r="WFX28" s="877"/>
      <c r="WFY28" s="877"/>
      <c r="WFZ28" s="877"/>
      <c r="WGA28" s="877"/>
      <c r="WGB28" s="877"/>
      <c r="WGC28" s="877"/>
      <c r="WGD28" s="877"/>
      <c r="WGE28" s="877"/>
      <c r="WGF28" s="877"/>
      <c r="WGG28" s="877"/>
      <c r="WGH28" s="877"/>
      <c r="WGI28" s="877"/>
      <c r="WGJ28" s="877"/>
      <c r="WGK28" s="877"/>
      <c r="WGL28" s="877"/>
      <c r="WGM28" s="877"/>
      <c r="WGN28" s="877"/>
      <c r="WGO28" s="877"/>
      <c r="WGP28" s="877"/>
      <c r="WGQ28" s="877"/>
      <c r="WGR28" s="877"/>
      <c r="WGS28" s="877"/>
      <c r="WGT28" s="877"/>
      <c r="WGU28" s="877"/>
      <c r="WGV28" s="877"/>
      <c r="WGW28" s="877"/>
      <c r="WGX28" s="877"/>
      <c r="WGY28" s="877"/>
      <c r="WGZ28" s="877"/>
      <c r="WHA28" s="877"/>
      <c r="WHB28" s="877"/>
      <c r="WHC28" s="877"/>
      <c r="WHD28" s="877"/>
      <c r="WHE28" s="877"/>
      <c r="WHF28" s="877"/>
      <c r="WHG28" s="877"/>
      <c r="WHH28" s="877"/>
      <c r="WHI28" s="877"/>
      <c r="WHJ28" s="877"/>
      <c r="WHK28" s="877"/>
      <c r="WHL28" s="877"/>
      <c r="WHM28" s="877"/>
      <c r="WHN28" s="877"/>
      <c r="WHO28" s="877"/>
      <c r="WHP28" s="877"/>
      <c r="WHQ28" s="877"/>
      <c r="WHR28" s="877"/>
      <c r="WHS28" s="877"/>
      <c r="WHT28" s="877"/>
      <c r="WHU28" s="877"/>
      <c r="WHV28" s="877"/>
      <c r="WHW28" s="877"/>
      <c r="WHX28" s="877"/>
      <c r="WHY28" s="877"/>
      <c r="WHZ28" s="877"/>
      <c r="WIA28" s="877"/>
      <c r="WIB28" s="877"/>
      <c r="WIC28" s="877"/>
      <c r="WID28" s="877"/>
      <c r="WIE28" s="877"/>
      <c r="WIF28" s="877"/>
      <c r="WIG28" s="877"/>
      <c r="WIH28" s="877"/>
      <c r="WII28" s="877"/>
      <c r="WIJ28" s="877"/>
      <c r="WIK28" s="877"/>
      <c r="WIL28" s="877"/>
      <c r="WIM28" s="877"/>
      <c r="WIN28" s="877"/>
      <c r="WIO28" s="877"/>
      <c r="WIP28" s="877"/>
      <c r="WIQ28" s="877"/>
      <c r="WIR28" s="877"/>
      <c r="WIS28" s="877"/>
      <c r="WIT28" s="877"/>
      <c r="WIU28" s="877"/>
      <c r="WIV28" s="877"/>
      <c r="WIW28" s="877"/>
      <c r="WIX28" s="877"/>
      <c r="WIY28" s="877"/>
      <c r="WIZ28" s="877"/>
      <c r="WJA28" s="877"/>
      <c r="WJB28" s="877"/>
      <c r="WJC28" s="877"/>
      <c r="WJD28" s="877"/>
      <c r="WJE28" s="877"/>
      <c r="WJF28" s="877"/>
      <c r="WJG28" s="877"/>
      <c r="WJH28" s="877"/>
      <c r="WJI28" s="877"/>
      <c r="WJJ28" s="877"/>
      <c r="WJK28" s="877"/>
      <c r="WJL28" s="877"/>
      <c r="WJM28" s="877"/>
      <c r="WJN28" s="877"/>
      <c r="WJO28" s="877"/>
      <c r="WJP28" s="877"/>
      <c r="WJQ28" s="877"/>
      <c r="WJR28" s="877"/>
      <c r="WJS28" s="877"/>
      <c r="WJT28" s="877"/>
      <c r="WJU28" s="877"/>
      <c r="WJV28" s="877"/>
      <c r="WJW28" s="877"/>
      <c r="WJX28" s="877"/>
      <c r="WJY28" s="877"/>
      <c r="WJZ28" s="877"/>
      <c r="WKA28" s="877"/>
      <c r="WKB28" s="877"/>
      <c r="WKC28" s="877"/>
      <c r="WKD28" s="877"/>
      <c r="WKE28" s="877"/>
      <c r="WKF28" s="877"/>
      <c r="WKG28" s="877"/>
      <c r="WKH28" s="877"/>
      <c r="WKI28" s="877"/>
      <c r="WKJ28" s="877"/>
      <c r="WKK28" s="877"/>
      <c r="WKL28" s="877"/>
      <c r="WKM28" s="877"/>
      <c r="WKN28" s="877"/>
      <c r="WKO28" s="877"/>
      <c r="WKP28" s="877"/>
      <c r="WKQ28" s="877"/>
      <c r="WKR28" s="877"/>
      <c r="WKS28" s="877"/>
      <c r="WKT28" s="877"/>
      <c r="WKU28" s="877"/>
      <c r="WKV28" s="877"/>
      <c r="WKW28" s="877"/>
      <c r="WKX28" s="877"/>
      <c r="WKY28" s="877"/>
      <c r="WKZ28" s="877"/>
      <c r="WLA28" s="877"/>
      <c r="WLB28" s="877"/>
      <c r="WLC28" s="877"/>
      <c r="WLD28" s="877"/>
      <c r="WLE28" s="877"/>
      <c r="WLF28" s="877"/>
      <c r="WLG28" s="877"/>
      <c r="WLH28" s="877"/>
      <c r="WLI28" s="877"/>
      <c r="WLJ28" s="877"/>
      <c r="WLK28" s="877"/>
      <c r="WLL28" s="877"/>
      <c r="WLM28" s="877"/>
      <c r="WLN28" s="877"/>
      <c r="WLO28" s="877"/>
      <c r="WLP28" s="877"/>
      <c r="WLQ28" s="877"/>
      <c r="WLR28" s="877"/>
      <c r="WLS28" s="877"/>
      <c r="WLT28" s="877"/>
      <c r="WLU28" s="877"/>
      <c r="WLV28" s="877"/>
      <c r="WLW28" s="877"/>
      <c r="WLX28" s="877"/>
      <c r="WLY28" s="877"/>
      <c r="WLZ28" s="877"/>
      <c r="WMA28" s="877"/>
      <c r="WMB28" s="877"/>
      <c r="WMC28" s="877"/>
      <c r="WMD28" s="877"/>
      <c r="WME28" s="877"/>
      <c r="WMF28" s="877"/>
      <c r="WMG28" s="877"/>
      <c r="WMH28" s="877"/>
      <c r="WMI28" s="877"/>
      <c r="WMJ28" s="877"/>
      <c r="WMK28" s="877"/>
      <c r="WML28" s="877"/>
      <c r="WMM28" s="877"/>
      <c r="WMN28" s="877"/>
      <c r="WMO28" s="877"/>
      <c r="WMP28" s="877"/>
      <c r="WMQ28" s="877"/>
      <c r="WMR28" s="877"/>
      <c r="WMS28" s="877"/>
      <c r="WMT28" s="877"/>
      <c r="WMU28" s="877"/>
      <c r="WMV28" s="877"/>
      <c r="WMW28" s="877"/>
      <c r="WMX28" s="877"/>
      <c r="WMY28" s="877"/>
      <c r="WMZ28" s="877"/>
      <c r="WNA28" s="877"/>
      <c r="WNB28" s="877"/>
      <c r="WNC28" s="877"/>
      <c r="WND28" s="877"/>
      <c r="WNE28" s="877"/>
      <c r="WNF28" s="877"/>
      <c r="WNG28" s="877"/>
      <c r="WNH28" s="877"/>
      <c r="WNI28" s="877"/>
      <c r="WNJ28" s="877"/>
      <c r="WNK28" s="877"/>
      <c r="WNL28" s="877"/>
      <c r="WNM28" s="877"/>
      <c r="WNN28" s="877"/>
      <c r="WNO28" s="877"/>
      <c r="WNP28" s="877"/>
      <c r="WNQ28" s="877"/>
      <c r="WNR28" s="877"/>
      <c r="WNS28" s="877"/>
      <c r="WNT28" s="877"/>
      <c r="WNU28" s="877"/>
      <c r="WNV28" s="877"/>
      <c r="WNW28" s="877"/>
      <c r="WNX28" s="877"/>
      <c r="WNY28" s="877"/>
      <c r="WNZ28" s="877"/>
      <c r="WOA28" s="877"/>
      <c r="WOB28" s="877"/>
      <c r="WOC28" s="877"/>
      <c r="WOD28" s="877"/>
      <c r="WOE28" s="877"/>
      <c r="WOF28" s="877"/>
      <c r="WOG28" s="877"/>
      <c r="WOH28" s="877"/>
      <c r="WOI28" s="877"/>
      <c r="WOJ28" s="877"/>
      <c r="WOK28" s="877"/>
      <c r="WOL28" s="877"/>
      <c r="WOM28" s="877"/>
      <c r="WON28" s="877"/>
      <c r="WOO28" s="877"/>
      <c r="WOP28" s="877"/>
      <c r="WOQ28" s="877"/>
      <c r="WOR28" s="877"/>
      <c r="WOS28" s="877"/>
      <c r="WOT28" s="877"/>
      <c r="WOU28" s="877"/>
      <c r="WOV28" s="877"/>
      <c r="WOW28" s="877"/>
      <c r="WOX28" s="877"/>
      <c r="WOY28" s="877"/>
      <c r="WOZ28" s="877"/>
      <c r="WPA28" s="877"/>
      <c r="WPB28" s="877"/>
      <c r="WPC28" s="877"/>
      <c r="WPD28" s="877"/>
      <c r="WPE28" s="877"/>
      <c r="WPF28" s="877"/>
      <c r="WPG28" s="877"/>
      <c r="WPH28" s="877"/>
      <c r="WPI28" s="877"/>
      <c r="WPJ28" s="877"/>
      <c r="WPK28" s="877"/>
      <c r="WPL28" s="877"/>
      <c r="WPM28" s="877"/>
      <c r="WPN28" s="877"/>
      <c r="WPO28" s="877"/>
      <c r="WPP28" s="877"/>
      <c r="WPQ28" s="877"/>
      <c r="WPR28" s="877"/>
      <c r="WPS28" s="877"/>
      <c r="WPT28" s="877"/>
      <c r="WPU28" s="877"/>
      <c r="WPV28" s="877"/>
      <c r="WPW28" s="877"/>
      <c r="WPX28" s="877"/>
      <c r="WPY28" s="877"/>
      <c r="WPZ28" s="877"/>
      <c r="WQA28" s="877"/>
      <c r="WQB28" s="877"/>
      <c r="WQC28" s="877"/>
      <c r="WQD28" s="877"/>
      <c r="WQE28" s="877"/>
      <c r="WQF28" s="877"/>
      <c r="WQG28" s="877"/>
      <c r="WQH28" s="877"/>
      <c r="WQI28" s="877"/>
      <c r="WQJ28" s="877"/>
      <c r="WQK28" s="877"/>
      <c r="WQL28" s="877"/>
      <c r="WQM28" s="877"/>
      <c r="WQN28" s="877"/>
      <c r="WQO28" s="877"/>
      <c r="WQP28" s="877"/>
      <c r="WQQ28" s="877"/>
      <c r="WQR28" s="877"/>
      <c r="WQS28" s="877"/>
      <c r="WQT28" s="877"/>
      <c r="WQU28" s="877"/>
      <c r="WQV28" s="877"/>
      <c r="WQW28" s="877"/>
      <c r="WQX28" s="877"/>
      <c r="WQY28" s="877"/>
      <c r="WQZ28" s="877"/>
      <c r="WRA28" s="877"/>
      <c r="WRB28" s="877"/>
      <c r="WRC28" s="877"/>
      <c r="WRD28" s="877"/>
      <c r="WRE28" s="877"/>
      <c r="WRF28" s="877"/>
      <c r="WRG28" s="877"/>
      <c r="WRH28" s="877"/>
      <c r="WRI28" s="877"/>
      <c r="WRJ28" s="877"/>
      <c r="WRK28" s="877"/>
      <c r="WRL28" s="877"/>
      <c r="WRM28" s="877"/>
      <c r="WRN28" s="877"/>
      <c r="WRO28" s="877"/>
      <c r="WRP28" s="877"/>
      <c r="WRQ28" s="877"/>
      <c r="WRR28" s="877"/>
      <c r="WRS28" s="877"/>
      <c r="WRT28" s="877"/>
      <c r="WRU28" s="877"/>
      <c r="WRV28" s="877"/>
      <c r="WRW28" s="877"/>
      <c r="WRX28" s="877"/>
      <c r="WRY28" s="877"/>
      <c r="WRZ28" s="877"/>
      <c r="WSA28" s="877"/>
      <c r="WSB28" s="877"/>
      <c r="WSC28" s="877"/>
      <c r="WSD28" s="877"/>
      <c r="WSE28" s="877"/>
      <c r="WSF28" s="877"/>
      <c r="WSG28" s="877"/>
      <c r="WSH28" s="877"/>
      <c r="WSI28" s="877"/>
      <c r="WSJ28" s="877"/>
      <c r="WSK28" s="877"/>
      <c r="WSL28" s="877"/>
      <c r="WSM28" s="877"/>
      <c r="WSN28" s="877"/>
      <c r="WSO28" s="877"/>
      <c r="WSP28" s="877"/>
      <c r="WSQ28" s="877"/>
      <c r="WSR28" s="877"/>
      <c r="WSS28" s="877"/>
      <c r="WST28" s="877"/>
      <c r="WSU28" s="877"/>
      <c r="WSV28" s="877"/>
      <c r="WSW28" s="877"/>
      <c r="WSX28" s="877"/>
      <c r="WSY28" s="877"/>
      <c r="WSZ28" s="877"/>
      <c r="WTA28" s="877"/>
      <c r="WTB28" s="877"/>
      <c r="WTC28" s="877"/>
      <c r="WTD28" s="877"/>
      <c r="WTE28" s="877"/>
      <c r="WTF28" s="877"/>
      <c r="WTG28" s="877"/>
      <c r="WTH28" s="877"/>
      <c r="WTI28" s="877"/>
      <c r="WTJ28" s="877"/>
      <c r="WTK28" s="877"/>
      <c r="WTL28" s="877"/>
      <c r="WTM28" s="877"/>
      <c r="WTN28" s="877"/>
      <c r="WTO28" s="877"/>
      <c r="WTP28" s="877"/>
      <c r="WTQ28" s="877"/>
      <c r="WTR28" s="877"/>
      <c r="WTS28" s="877"/>
      <c r="WTT28" s="877"/>
      <c r="WTU28" s="877"/>
      <c r="WTV28" s="877"/>
      <c r="WTW28" s="877"/>
      <c r="WTX28" s="877"/>
      <c r="WTY28" s="877"/>
      <c r="WTZ28" s="877"/>
      <c r="WUA28" s="877"/>
      <c r="WUB28" s="877"/>
      <c r="WUC28" s="877"/>
      <c r="WUD28" s="877"/>
      <c r="WUE28" s="877"/>
      <c r="WUF28" s="877"/>
      <c r="WUG28" s="877"/>
      <c r="WUH28" s="877"/>
      <c r="WUI28" s="877"/>
      <c r="WUJ28" s="877"/>
      <c r="WUK28" s="877"/>
      <c r="WUL28" s="877"/>
      <c r="WUM28" s="877"/>
      <c r="WUN28" s="877"/>
      <c r="WUO28" s="877"/>
      <c r="WUP28" s="877"/>
      <c r="WUQ28" s="877"/>
      <c r="WUR28" s="877"/>
      <c r="WUS28" s="877"/>
      <c r="WUT28" s="877"/>
      <c r="WUU28" s="877"/>
      <c r="WUV28" s="877"/>
      <c r="WUW28" s="877"/>
      <c r="WUX28" s="877"/>
      <c r="WUY28" s="877"/>
      <c r="WUZ28" s="877"/>
      <c r="WVA28" s="877"/>
      <c r="WVB28" s="877"/>
      <c r="WVC28" s="877"/>
      <c r="WVD28" s="877"/>
      <c r="WVE28" s="877"/>
      <c r="WVF28" s="877"/>
      <c r="WVG28" s="877"/>
      <c r="WVH28" s="877"/>
      <c r="WVI28" s="877"/>
      <c r="WVJ28" s="877"/>
      <c r="WVK28" s="877"/>
      <c r="WVL28" s="877"/>
      <c r="WVM28" s="877"/>
      <c r="WVN28" s="877"/>
      <c r="WVO28" s="877"/>
      <c r="WVP28" s="877"/>
      <c r="WVQ28" s="877"/>
      <c r="WVR28" s="877"/>
      <c r="WVS28" s="877"/>
      <c r="WVT28" s="877"/>
      <c r="WVU28" s="877"/>
      <c r="WVV28" s="877"/>
      <c r="WVW28" s="877"/>
      <c r="WVX28" s="877"/>
      <c r="WVY28" s="877"/>
      <c r="WVZ28" s="877"/>
      <c r="WWA28" s="877"/>
      <c r="WWB28" s="877"/>
      <c r="WWC28" s="877"/>
      <c r="WWD28" s="877"/>
      <c r="WWE28" s="877"/>
      <c r="WWF28" s="877"/>
      <c r="WWG28" s="877"/>
      <c r="WWH28" s="877"/>
      <c r="WWI28" s="877"/>
      <c r="WWJ28" s="877"/>
      <c r="WWK28" s="877"/>
      <c r="WWL28" s="877"/>
      <c r="WWM28" s="877"/>
      <c r="WWN28" s="877"/>
      <c r="WWO28" s="877"/>
      <c r="WWP28" s="877"/>
      <c r="WWQ28" s="877"/>
      <c r="WWR28" s="877"/>
      <c r="WWS28" s="877"/>
      <c r="WWT28" s="877"/>
      <c r="WWU28" s="877"/>
      <c r="WWV28" s="877"/>
      <c r="WWW28" s="877"/>
      <c r="WWX28" s="877"/>
      <c r="WWY28" s="877"/>
      <c r="WWZ28" s="877"/>
      <c r="WXA28" s="877"/>
      <c r="WXB28" s="877"/>
      <c r="WXC28" s="877"/>
      <c r="WXD28" s="877"/>
      <c r="WXE28" s="877"/>
      <c r="WXF28" s="877"/>
      <c r="WXG28" s="877"/>
      <c r="WXH28" s="877"/>
      <c r="WXI28" s="877"/>
      <c r="WXJ28" s="877"/>
      <c r="WXK28" s="877"/>
      <c r="WXL28" s="877"/>
      <c r="WXM28" s="877"/>
      <c r="WXN28" s="877"/>
      <c r="WXO28" s="877"/>
      <c r="WXP28" s="877"/>
      <c r="WXQ28" s="877"/>
      <c r="WXR28" s="877"/>
      <c r="WXS28" s="877"/>
      <c r="WXT28" s="877"/>
      <c r="WXU28" s="877"/>
      <c r="WXV28" s="877"/>
      <c r="WXW28" s="877"/>
      <c r="WXX28" s="877"/>
      <c r="WXY28" s="877"/>
      <c r="WXZ28" s="877"/>
      <c r="WYA28" s="877"/>
      <c r="WYB28" s="877"/>
      <c r="WYC28" s="877"/>
      <c r="WYD28" s="877"/>
      <c r="WYE28" s="877"/>
      <c r="WYF28" s="877"/>
      <c r="WYG28" s="877"/>
      <c r="WYH28" s="877"/>
      <c r="WYI28" s="877"/>
      <c r="WYJ28" s="877"/>
      <c r="WYK28" s="877"/>
      <c r="WYL28" s="877"/>
      <c r="WYM28" s="877"/>
      <c r="WYN28" s="877"/>
      <c r="WYO28" s="877"/>
      <c r="WYP28" s="877"/>
      <c r="WYQ28" s="877"/>
      <c r="WYR28" s="877"/>
      <c r="WYS28" s="877"/>
      <c r="WYT28" s="877"/>
      <c r="WYU28" s="877"/>
      <c r="WYV28" s="877"/>
      <c r="WYW28" s="877"/>
      <c r="WYX28" s="877"/>
      <c r="WYY28" s="877"/>
      <c r="WYZ28" s="877"/>
      <c r="WZA28" s="877"/>
      <c r="WZB28" s="877"/>
      <c r="WZC28" s="877"/>
      <c r="WZD28" s="877"/>
      <c r="WZE28" s="877"/>
      <c r="WZF28" s="877"/>
      <c r="WZG28" s="877"/>
      <c r="WZH28" s="877"/>
      <c r="WZI28" s="877"/>
      <c r="WZJ28" s="877"/>
      <c r="WZK28" s="877"/>
      <c r="WZL28" s="877"/>
      <c r="WZM28" s="877"/>
      <c r="WZN28" s="877"/>
      <c r="WZO28" s="877"/>
      <c r="WZP28" s="877"/>
      <c r="WZQ28" s="877"/>
      <c r="WZR28" s="877"/>
      <c r="WZS28" s="877"/>
      <c r="WZT28" s="877"/>
      <c r="WZU28" s="877"/>
      <c r="WZV28" s="877"/>
      <c r="WZW28" s="877"/>
      <c r="WZX28" s="877"/>
      <c r="WZY28" s="877"/>
      <c r="WZZ28" s="877"/>
      <c r="XAA28" s="877"/>
      <c r="XAB28" s="877"/>
      <c r="XAC28" s="877"/>
      <c r="XAD28" s="877"/>
      <c r="XAE28" s="877"/>
      <c r="XAF28" s="877"/>
      <c r="XAG28" s="877"/>
      <c r="XAH28" s="877"/>
      <c r="XAI28" s="877"/>
      <c r="XAJ28" s="877"/>
      <c r="XAK28" s="877"/>
      <c r="XAL28" s="877"/>
      <c r="XAM28" s="877"/>
      <c r="XAN28" s="877"/>
      <c r="XAO28" s="877"/>
      <c r="XAP28" s="877"/>
      <c r="XAQ28" s="877"/>
      <c r="XAR28" s="877"/>
      <c r="XAS28" s="877"/>
      <c r="XAT28" s="877"/>
      <c r="XAU28" s="877"/>
      <c r="XAV28" s="877"/>
      <c r="XAW28" s="877"/>
      <c r="XAX28" s="877"/>
      <c r="XAY28" s="877"/>
      <c r="XAZ28" s="877"/>
      <c r="XBA28" s="877"/>
      <c r="XBB28" s="877"/>
      <c r="XBC28" s="877"/>
      <c r="XBD28" s="877"/>
      <c r="XBE28" s="877"/>
      <c r="XBF28" s="877"/>
      <c r="XBG28" s="877"/>
      <c r="XBH28" s="877"/>
      <c r="XBI28" s="877"/>
      <c r="XBJ28" s="877"/>
      <c r="XBK28" s="877"/>
      <c r="XBL28" s="877"/>
      <c r="XBM28" s="877"/>
      <c r="XBN28" s="877"/>
      <c r="XBO28" s="877"/>
      <c r="XBP28" s="877"/>
      <c r="XBQ28" s="877"/>
      <c r="XBR28" s="877"/>
      <c r="XBS28" s="877"/>
      <c r="XBT28" s="877"/>
      <c r="XBU28" s="877"/>
      <c r="XBV28" s="877"/>
      <c r="XBW28" s="877"/>
      <c r="XBX28" s="877"/>
      <c r="XBY28" s="877"/>
      <c r="XBZ28" s="877"/>
      <c r="XCA28" s="877"/>
      <c r="XCB28" s="877"/>
      <c r="XCC28" s="877"/>
      <c r="XCD28" s="877"/>
      <c r="XCE28" s="877"/>
      <c r="XCF28" s="877"/>
      <c r="XCG28" s="877"/>
      <c r="XCH28" s="877"/>
      <c r="XCI28" s="877"/>
      <c r="XCJ28" s="877"/>
      <c r="XCK28" s="877"/>
      <c r="XCL28" s="877"/>
      <c r="XCM28" s="877"/>
      <c r="XCN28" s="877"/>
      <c r="XCO28" s="877"/>
      <c r="XCP28" s="877"/>
      <c r="XCQ28" s="877"/>
      <c r="XCR28" s="877"/>
      <c r="XCS28" s="877"/>
      <c r="XCT28" s="877"/>
      <c r="XCU28" s="877"/>
      <c r="XCV28" s="877"/>
      <c r="XCW28" s="877"/>
      <c r="XCX28" s="877"/>
      <c r="XCY28" s="877"/>
      <c r="XCZ28" s="877"/>
      <c r="XDA28" s="877"/>
      <c r="XDB28" s="877"/>
      <c r="XDC28" s="877"/>
      <c r="XDD28" s="877"/>
      <c r="XDE28" s="877"/>
      <c r="XDF28" s="877"/>
      <c r="XDG28" s="877"/>
      <c r="XDH28" s="877"/>
      <c r="XDI28" s="877"/>
      <c r="XDJ28" s="877"/>
      <c r="XDK28" s="877"/>
      <c r="XDL28" s="877"/>
      <c r="XDM28" s="877"/>
      <c r="XDN28" s="877"/>
      <c r="XDO28" s="877"/>
      <c r="XDP28" s="877"/>
      <c r="XDQ28" s="877"/>
      <c r="XDR28" s="877"/>
      <c r="XDS28" s="877"/>
      <c r="XDT28" s="877"/>
      <c r="XDU28" s="877"/>
      <c r="XDV28" s="877"/>
      <c r="XDW28" s="877"/>
      <c r="XDX28" s="877"/>
      <c r="XDY28" s="877"/>
      <c r="XDZ28" s="877"/>
      <c r="XEA28" s="877"/>
      <c r="XEB28" s="877"/>
      <c r="XEC28" s="877"/>
      <c r="XED28" s="877"/>
      <c r="XEE28" s="877"/>
      <c r="XEF28" s="877"/>
      <c r="XEG28" s="877"/>
      <c r="XEH28" s="877"/>
      <c r="XEI28" s="877"/>
      <c r="XEJ28" s="877"/>
      <c r="XEK28" s="877"/>
      <c r="XEL28" s="877"/>
      <c r="XEM28" s="877"/>
      <c r="XEN28" s="877"/>
      <c r="XEO28" s="877"/>
      <c r="XEP28" s="877"/>
      <c r="XEQ28" s="877"/>
      <c r="XER28" s="877"/>
      <c r="XES28" s="877"/>
      <c r="XET28" s="877"/>
      <c r="XEU28" s="877"/>
      <c r="XEV28" s="877"/>
      <c r="XEW28" s="877"/>
      <c r="XEX28" s="877"/>
      <c r="XEY28" s="877"/>
      <c r="XEZ28" s="877"/>
      <c r="XFA28" s="877"/>
      <c r="XFB28" s="877"/>
      <c r="XFC28" s="877"/>
      <c r="XFD28" s="877"/>
    </row>
    <row r="29" spans="1:16384" s="878" customFormat="1" ht="14.25" thickBot="1">
      <c r="A29" s="943"/>
      <c r="B29" s="944"/>
      <c r="C29" s="945"/>
      <c r="D29" s="946"/>
      <c r="E29" s="947"/>
      <c r="F29" s="948"/>
      <c r="G29" s="949"/>
      <c r="H29" s="948"/>
      <c r="I29" s="948"/>
      <c r="J29" s="946"/>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877"/>
      <c r="AO29" s="877"/>
      <c r="AP29" s="877"/>
      <c r="AQ29" s="877"/>
      <c r="AR29" s="877"/>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c r="BP29" s="877"/>
      <c r="BQ29" s="877"/>
      <c r="BR29" s="877"/>
      <c r="BS29" s="877"/>
      <c r="BT29" s="877"/>
      <c r="BU29" s="877"/>
      <c r="BV29" s="877"/>
      <c r="BW29" s="877"/>
      <c r="BX29" s="877"/>
      <c r="BY29" s="877"/>
      <c r="BZ29" s="877"/>
      <c r="CA29" s="877"/>
      <c r="CB29" s="877"/>
      <c r="CC29" s="877"/>
      <c r="CD29" s="877"/>
      <c r="CE29" s="877"/>
      <c r="CF29" s="877"/>
      <c r="CG29" s="877"/>
      <c r="CH29" s="877"/>
      <c r="CI29" s="877"/>
      <c r="CJ29" s="877"/>
      <c r="CK29" s="877"/>
      <c r="CL29" s="877"/>
      <c r="CM29" s="877"/>
      <c r="CN29" s="877"/>
      <c r="CO29" s="877"/>
      <c r="CP29" s="877"/>
      <c r="CQ29" s="877"/>
      <c r="CR29" s="877"/>
      <c r="CS29" s="877"/>
      <c r="CT29" s="877"/>
      <c r="CU29" s="877"/>
      <c r="CV29" s="877"/>
      <c r="CW29" s="877"/>
      <c r="CX29" s="877"/>
      <c r="CY29" s="877"/>
      <c r="CZ29" s="877"/>
      <c r="DA29" s="877"/>
      <c r="DB29" s="877"/>
      <c r="DC29" s="877"/>
      <c r="DD29" s="877"/>
      <c r="DE29" s="877"/>
      <c r="DF29" s="877"/>
      <c r="DG29" s="877"/>
      <c r="DH29" s="877"/>
      <c r="DI29" s="877"/>
      <c r="DJ29" s="877"/>
      <c r="DK29" s="877"/>
      <c r="DL29" s="877"/>
      <c r="DM29" s="877"/>
      <c r="DN29" s="877"/>
      <c r="DO29" s="877"/>
      <c r="DP29" s="877"/>
      <c r="DQ29" s="877"/>
      <c r="DR29" s="877"/>
      <c r="DS29" s="877"/>
      <c r="DT29" s="877"/>
      <c r="DU29" s="877"/>
      <c r="DV29" s="877"/>
      <c r="DW29" s="877"/>
      <c r="DX29" s="877"/>
      <c r="DY29" s="877"/>
      <c r="DZ29" s="877"/>
      <c r="EA29" s="877"/>
      <c r="EB29" s="877"/>
      <c r="EC29" s="877"/>
      <c r="ED29" s="877"/>
      <c r="EE29" s="877"/>
      <c r="EF29" s="877"/>
      <c r="EG29" s="877"/>
      <c r="EH29" s="877"/>
      <c r="EI29" s="877"/>
      <c r="EJ29" s="877"/>
      <c r="EK29" s="877"/>
      <c r="EL29" s="877"/>
      <c r="EM29" s="877"/>
      <c r="EN29" s="877"/>
      <c r="EO29" s="877"/>
      <c r="EP29" s="877"/>
      <c r="EQ29" s="877"/>
      <c r="ER29" s="877"/>
      <c r="ES29" s="877"/>
      <c r="ET29" s="877"/>
      <c r="EU29" s="877"/>
      <c r="EV29" s="877"/>
      <c r="EW29" s="877"/>
      <c r="EX29" s="877"/>
      <c r="EY29" s="877"/>
      <c r="EZ29" s="877"/>
      <c r="FA29" s="877"/>
      <c r="FB29" s="877"/>
      <c r="FC29" s="877"/>
      <c r="FD29" s="877"/>
      <c r="FE29" s="877"/>
      <c r="FF29" s="877"/>
      <c r="FG29" s="877"/>
      <c r="FH29" s="877"/>
      <c r="FI29" s="877"/>
      <c r="FJ29" s="877"/>
      <c r="FK29" s="877"/>
      <c r="FL29" s="877"/>
      <c r="FM29" s="877"/>
      <c r="FN29" s="877"/>
      <c r="FO29" s="877"/>
      <c r="FP29" s="877"/>
      <c r="FQ29" s="877"/>
      <c r="FR29" s="877"/>
      <c r="FS29" s="877"/>
      <c r="FT29" s="877"/>
      <c r="FU29" s="877"/>
      <c r="FV29" s="877"/>
      <c r="FW29" s="877"/>
      <c r="FX29" s="877"/>
      <c r="FY29" s="877"/>
      <c r="FZ29" s="877"/>
      <c r="GA29" s="877"/>
      <c r="GB29" s="877"/>
      <c r="GC29" s="877"/>
      <c r="GD29" s="877"/>
      <c r="GE29" s="877"/>
      <c r="GF29" s="877"/>
      <c r="GG29" s="877"/>
      <c r="GH29" s="877"/>
      <c r="GI29" s="877"/>
      <c r="GJ29" s="877"/>
      <c r="GK29" s="877"/>
      <c r="GL29" s="877"/>
      <c r="GM29" s="877"/>
      <c r="GN29" s="877"/>
      <c r="GO29" s="877"/>
      <c r="GP29" s="877"/>
      <c r="GQ29" s="877"/>
      <c r="GR29" s="877"/>
      <c r="GS29" s="877"/>
      <c r="GT29" s="877"/>
      <c r="GU29" s="877"/>
      <c r="GV29" s="877"/>
      <c r="GW29" s="877"/>
      <c r="GX29" s="877"/>
      <c r="GY29" s="877"/>
      <c r="GZ29" s="877"/>
      <c r="HA29" s="877"/>
      <c r="HB29" s="877"/>
      <c r="HC29" s="877"/>
      <c r="HD29" s="877"/>
      <c r="HE29" s="877"/>
      <c r="HF29" s="877"/>
      <c r="HG29" s="877"/>
      <c r="HH29" s="877"/>
      <c r="HI29" s="877"/>
      <c r="HJ29" s="877"/>
      <c r="HK29" s="877"/>
      <c r="HL29" s="877"/>
      <c r="HM29" s="877"/>
      <c r="HN29" s="877"/>
      <c r="HO29" s="877"/>
      <c r="HP29" s="877"/>
      <c r="HQ29" s="877"/>
      <c r="HR29" s="877"/>
      <c r="HS29" s="877"/>
      <c r="HT29" s="877"/>
      <c r="HU29" s="877"/>
      <c r="HV29" s="877"/>
      <c r="HW29" s="877"/>
      <c r="HX29" s="877"/>
      <c r="HY29" s="877"/>
      <c r="HZ29" s="877"/>
      <c r="IA29" s="877"/>
      <c r="IB29" s="877"/>
      <c r="IC29" s="877"/>
      <c r="ID29" s="877"/>
      <c r="IE29" s="877"/>
      <c r="IF29" s="877"/>
      <c r="IG29" s="877"/>
      <c r="IH29" s="877"/>
      <c r="II29" s="877"/>
      <c r="IJ29" s="877"/>
      <c r="IK29" s="877"/>
      <c r="IL29" s="877"/>
      <c r="IM29" s="877"/>
      <c r="IN29" s="877"/>
      <c r="IO29" s="877"/>
      <c r="IP29" s="877"/>
      <c r="IQ29" s="877"/>
      <c r="IR29" s="877"/>
      <c r="IS29" s="877"/>
      <c r="IT29" s="877"/>
      <c r="IU29" s="877"/>
      <c r="IV29" s="877"/>
      <c r="IW29" s="877"/>
      <c r="IX29" s="877"/>
      <c r="IY29" s="877"/>
      <c r="IZ29" s="877"/>
      <c r="JA29" s="877"/>
      <c r="JB29" s="877"/>
      <c r="JC29" s="877"/>
      <c r="JD29" s="877"/>
      <c r="JE29" s="877"/>
      <c r="JF29" s="877"/>
      <c r="JG29" s="877"/>
      <c r="JH29" s="877"/>
      <c r="JI29" s="877"/>
      <c r="JJ29" s="877"/>
      <c r="JK29" s="877"/>
      <c r="JL29" s="877"/>
      <c r="JM29" s="877"/>
      <c r="JN29" s="877"/>
      <c r="JO29" s="877"/>
      <c r="JP29" s="877"/>
      <c r="JQ29" s="877"/>
      <c r="JR29" s="877"/>
      <c r="JS29" s="877"/>
      <c r="JT29" s="877"/>
      <c r="JU29" s="877"/>
      <c r="JV29" s="877"/>
      <c r="JW29" s="877"/>
      <c r="JX29" s="877"/>
      <c r="JY29" s="877"/>
      <c r="JZ29" s="877"/>
      <c r="KA29" s="877"/>
      <c r="KB29" s="877"/>
      <c r="KC29" s="877"/>
      <c r="KD29" s="877"/>
      <c r="KE29" s="877"/>
      <c r="KF29" s="877"/>
      <c r="KG29" s="877"/>
      <c r="KH29" s="877"/>
      <c r="KI29" s="877"/>
      <c r="KJ29" s="877"/>
      <c r="KK29" s="877"/>
      <c r="KL29" s="877"/>
      <c r="KM29" s="877"/>
      <c r="KN29" s="877"/>
      <c r="KO29" s="877"/>
      <c r="KP29" s="877"/>
      <c r="KQ29" s="877"/>
      <c r="KR29" s="877"/>
      <c r="KS29" s="877"/>
      <c r="KT29" s="877"/>
      <c r="KU29" s="877"/>
      <c r="KV29" s="877"/>
      <c r="KW29" s="877"/>
      <c r="KX29" s="877"/>
      <c r="KY29" s="877"/>
      <c r="KZ29" s="877"/>
      <c r="LA29" s="877"/>
      <c r="LB29" s="877"/>
      <c r="LC29" s="877"/>
      <c r="LD29" s="877"/>
      <c r="LE29" s="877"/>
      <c r="LF29" s="877"/>
      <c r="LG29" s="877"/>
      <c r="LH29" s="877"/>
      <c r="LI29" s="877"/>
      <c r="LJ29" s="877"/>
      <c r="LK29" s="877"/>
      <c r="LL29" s="877"/>
      <c r="LM29" s="877"/>
      <c r="LN29" s="877"/>
      <c r="LO29" s="877"/>
      <c r="LP29" s="877"/>
      <c r="LQ29" s="877"/>
      <c r="LR29" s="877"/>
      <c r="LS29" s="877"/>
      <c r="LT29" s="877"/>
      <c r="LU29" s="877"/>
      <c r="LV29" s="877"/>
      <c r="LW29" s="877"/>
      <c r="LX29" s="877"/>
      <c r="LY29" s="877"/>
      <c r="LZ29" s="877"/>
      <c r="MA29" s="877"/>
      <c r="MB29" s="877"/>
      <c r="MC29" s="877"/>
      <c r="MD29" s="877"/>
      <c r="ME29" s="877"/>
      <c r="MF29" s="877"/>
      <c r="MG29" s="877"/>
      <c r="MH29" s="877"/>
      <c r="MI29" s="877"/>
      <c r="MJ29" s="877"/>
      <c r="MK29" s="877"/>
      <c r="ML29" s="877"/>
      <c r="MM29" s="877"/>
      <c r="MN29" s="877"/>
      <c r="MO29" s="877"/>
      <c r="MP29" s="877"/>
      <c r="MQ29" s="877"/>
      <c r="MR29" s="877"/>
      <c r="MS29" s="877"/>
      <c r="MT29" s="877"/>
      <c r="MU29" s="877"/>
      <c r="MV29" s="877"/>
      <c r="MW29" s="877"/>
      <c r="MX29" s="877"/>
      <c r="MY29" s="877"/>
      <c r="MZ29" s="877"/>
      <c r="NA29" s="877"/>
      <c r="NB29" s="877"/>
      <c r="NC29" s="877"/>
      <c r="ND29" s="877"/>
      <c r="NE29" s="877"/>
      <c r="NF29" s="877"/>
      <c r="NG29" s="877"/>
      <c r="NH29" s="877"/>
      <c r="NI29" s="877"/>
      <c r="NJ29" s="877"/>
      <c r="NK29" s="877"/>
      <c r="NL29" s="877"/>
      <c r="NM29" s="877"/>
      <c r="NN29" s="877"/>
      <c r="NO29" s="877"/>
      <c r="NP29" s="877"/>
      <c r="NQ29" s="877"/>
      <c r="NR29" s="877"/>
      <c r="NS29" s="877"/>
      <c r="NT29" s="877"/>
      <c r="NU29" s="877"/>
      <c r="NV29" s="877"/>
      <c r="NW29" s="877"/>
      <c r="NX29" s="877"/>
      <c r="NY29" s="877"/>
      <c r="NZ29" s="877"/>
      <c r="OA29" s="877"/>
      <c r="OB29" s="877"/>
      <c r="OC29" s="877"/>
      <c r="OD29" s="877"/>
      <c r="OE29" s="877"/>
      <c r="OF29" s="877"/>
      <c r="OG29" s="877"/>
      <c r="OH29" s="877"/>
      <c r="OI29" s="877"/>
      <c r="OJ29" s="877"/>
      <c r="OK29" s="877"/>
      <c r="OL29" s="877"/>
      <c r="OM29" s="877"/>
      <c r="ON29" s="877"/>
      <c r="OO29" s="877"/>
      <c r="OP29" s="877"/>
      <c r="OQ29" s="877"/>
      <c r="OR29" s="877"/>
      <c r="OS29" s="877"/>
      <c r="OT29" s="877"/>
      <c r="OU29" s="877"/>
      <c r="OV29" s="877"/>
      <c r="OW29" s="877"/>
      <c r="OX29" s="877"/>
      <c r="OY29" s="877"/>
      <c r="OZ29" s="877"/>
      <c r="PA29" s="877"/>
      <c r="PB29" s="877"/>
      <c r="PC29" s="877"/>
      <c r="PD29" s="877"/>
      <c r="PE29" s="877"/>
      <c r="PF29" s="877"/>
      <c r="PG29" s="877"/>
      <c r="PH29" s="877"/>
      <c r="PI29" s="877"/>
      <c r="PJ29" s="877"/>
      <c r="PK29" s="877"/>
      <c r="PL29" s="877"/>
      <c r="PM29" s="877"/>
      <c r="PN29" s="877"/>
      <c r="PO29" s="877"/>
      <c r="PP29" s="877"/>
      <c r="PQ29" s="877"/>
      <c r="PR29" s="877"/>
      <c r="PS29" s="877"/>
      <c r="PT29" s="877"/>
      <c r="PU29" s="877"/>
      <c r="PV29" s="877"/>
      <c r="PW29" s="877"/>
      <c r="PX29" s="877"/>
      <c r="PY29" s="877"/>
      <c r="PZ29" s="877"/>
      <c r="QA29" s="877"/>
      <c r="QB29" s="877"/>
      <c r="QC29" s="877"/>
      <c r="QD29" s="877"/>
      <c r="QE29" s="877"/>
      <c r="QF29" s="877"/>
      <c r="QG29" s="877"/>
      <c r="QH29" s="877"/>
      <c r="QI29" s="877"/>
      <c r="QJ29" s="877"/>
      <c r="QK29" s="877"/>
      <c r="QL29" s="877"/>
      <c r="QM29" s="877"/>
      <c r="QN29" s="877"/>
      <c r="QO29" s="877"/>
      <c r="QP29" s="877"/>
      <c r="QQ29" s="877"/>
      <c r="QR29" s="877"/>
      <c r="QS29" s="877"/>
      <c r="QT29" s="877"/>
      <c r="QU29" s="877"/>
      <c r="QV29" s="877"/>
      <c r="QW29" s="877"/>
      <c r="QX29" s="877"/>
      <c r="QY29" s="877"/>
      <c r="QZ29" s="877"/>
      <c r="RA29" s="877"/>
      <c r="RB29" s="877"/>
      <c r="RC29" s="877"/>
      <c r="RD29" s="877"/>
      <c r="RE29" s="877"/>
      <c r="RF29" s="877"/>
      <c r="RG29" s="877"/>
      <c r="RH29" s="877"/>
      <c r="RI29" s="877"/>
      <c r="RJ29" s="877"/>
      <c r="RK29" s="877"/>
      <c r="RL29" s="877"/>
      <c r="RM29" s="877"/>
      <c r="RN29" s="877"/>
      <c r="RO29" s="877"/>
      <c r="RP29" s="877"/>
      <c r="RQ29" s="877"/>
      <c r="RR29" s="877"/>
      <c r="RS29" s="877"/>
      <c r="RT29" s="877"/>
      <c r="RU29" s="877"/>
      <c r="RV29" s="877"/>
      <c r="RW29" s="877"/>
      <c r="RX29" s="877"/>
      <c r="RY29" s="877"/>
      <c r="RZ29" s="877"/>
      <c r="SA29" s="877"/>
      <c r="SB29" s="877"/>
      <c r="SC29" s="877"/>
      <c r="SD29" s="877"/>
      <c r="SE29" s="877"/>
      <c r="SF29" s="877"/>
      <c r="SG29" s="877"/>
      <c r="SH29" s="877"/>
      <c r="SI29" s="877"/>
      <c r="SJ29" s="877"/>
      <c r="SK29" s="877"/>
      <c r="SL29" s="877"/>
      <c r="SM29" s="877"/>
      <c r="SN29" s="877"/>
      <c r="SO29" s="877"/>
      <c r="SP29" s="877"/>
      <c r="SQ29" s="877"/>
      <c r="SR29" s="877"/>
      <c r="SS29" s="877"/>
      <c r="ST29" s="877"/>
      <c r="SU29" s="877"/>
      <c r="SV29" s="877"/>
      <c r="SW29" s="877"/>
      <c r="SX29" s="877"/>
      <c r="SY29" s="877"/>
      <c r="SZ29" s="877"/>
      <c r="TA29" s="877"/>
      <c r="TB29" s="877"/>
      <c r="TC29" s="877"/>
      <c r="TD29" s="877"/>
      <c r="TE29" s="877"/>
      <c r="TF29" s="877"/>
      <c r="TG29" s="877"/>
      <c r="TH29" s="877"/>
      <c r="TI29" s="877"/>
      <c r="TJ29" s="877"/>
      <c r="TK29" s="877"/>
      <c r="TL29" s="877"/>
      <c r="TM29" s="877"/>
      <c r="TN29" s="877"/>
      <c r="TO29" s="877"/>
      <c r="TP29" s="877"/>
      <c r="TQ29" s="877"/>
      <c r="TR29" s="877"/>
      <c r="TS29" s="877"/>
      <c r="TT29" s="877"/>
      <c r="TU29" s="877"/>
      <c r="TV29" s="877"/>
      <c r="TW29" s="877"/>
      <c r="TX29" s="877"/>
      <c r="TY29" s="877"/>
      <c r="TZ29" s="877"/>
      <c r="UA29" s="877"/>
      <c r="UB29" s="877"/>
      <c r="UC29" s="877"/>
      <c r="UD29" s="877"/>
      <c r="UE29" s="877"/>
      <c r="UF29" s="877"/>
      <c r="UG29" s="877"/>
      <c r="UH29" s="877"/>
      <c r="UI29" s="877"/>
      <c r="UJ29" s="877"/>
      <c r="UK29" s="877"/>
      <c r="UL29" s="877"/>
      <c r="UM29" s="877"/>
      <c r="UN29" s="877"/>
      <c r="UO29" s="877"/>
      <c r="UP29" s="877"/>
      <c r="UQ29" s="877"/>
      <c r="UR29" s="877"/>
      <c r="US29" s="877"/>
      <c r="UT29" s="877"/>
      <c r="UU29" s="877"/>
      <c r="UV29" s="877"/>
      <c r="UW29" s="877"/>
      <c r="UX29" s="877"/>
      <c r="UY29" s="877"/>
      <c r="UZ29" s="877"/>
      <c r="VA29" s="877"/>
      <c r="VB29" s="877"/>
      <c r="VC29" s="877"/>
      <c r="VD29" s="877"/>
      <c r="VE29" s="877"/>
      <c r="VF29" s="877"/>
      <c r="VG29" s="877"/>
      <c r="VH29" s="877"/>
      <c r="VI29" s="877"/>
      <c r="VJ29" s="877"/>
      <c r="VK29" s="877"/>
      <c r="VL29" s="877"/>
      <c r="VM29" s="877"/>
      <c r="VN29" s="877"/>
      <c r="VO29" s="877"/>
      <c r="VP29" s="877"/>
      <c r="VQ29" s="877"/>
      <c r="VR29" s="877"/>
      <c r="VS29" s="877"/>
      <c r="VT29" s="877"/>
      <c r="VU29" s="877"/>
      <c r="VV29" s="877"/>
      <c r="VW29" s="877"/>
      <c r="VX29" s="877"/>
      <c r="VY29" s="877"/>
      <c r="VZ29" s="877"/>
      <c r="WA29" s="877"/>
      <c r="WB29" s="877"/>
      <c r="WC29" s="877"/>
      <c r="WD29" s="877"/>
      <c r="WE29" s="877"/>
      <c r="WF29" s="877"/>
      <c r="WG29" s="877"/>
      <c r="WH29" s="877"/>
      <c r="WI29" s="877"/>
      <c r="WJ29" s="877"/>
      <c r="WK29" s="877"/>
      <c r="WL29" s="877"/>
      <c r="WM29" s="877"/>
      <c r="WN29" s="877"/>
      <c r="WO29" s="877"/>
      <c r="WP29" s="877"/>
      <c r="WQ29" s="877"/>
      <c r="WR29" s="877"/>
      <c r="WS29" s="877"/>
      <c r="WT29" s="877"/>
      <c r="WU29" s="877"/>
      <c r="WV29" s="877"/>
      <c r="WW29" s="877"/>
      <c r="WX29" s="877"/>
      <c r="WY29" s="877"/>
      <c r="WZ29" s="877"/>
      <c r="XA29" s="877"/>
      <c r="XB29" s="877"/>
      <c r="XC29" s="877"/>
      <c r="XD29" s="877"/>
      <c r="XE29" s="877"/>
      <c r="XF29" s="877"/>
      <c r="XG29" s="877"/>
      <c r="XH29" s="877"/>
      <c r="XI29" s="877"/>
      <c r="XJ29" s="877"/>
      <c r="XK29" s="877"/>
      <c r="XL29" s="877"/>
      <c r="XM29" s="877"/>
      <c r="XN29" s="877"/>
      <c r="XO29" s="877"/>
      <c r="XP29" s="877"/>
      <c r="XQ29" s="877"/>
      <c r="XR29" s="877"/>
      <c r="XS29" s="877"/>
      <c r="XT29" s="877"/>
      <c r="XU29" s="877"/>
      <c r="XV29" s="877"/>
      <c r="XW29" s="877"/>
      <c r="XX29" s="877"/>
      <c r="XY29" s="877"/>
      <c r="XZ29" s="877"/>
      <c r="YA29" s="877"/>
      <c r="YB29" s="877"/>
      <c r="YC29" s="877"/>
      <c r="YD29" s="877"/>
      <c r="YE29" s="877"/>
      <c r="YF29" s="877"/>
      <c r="YG29" s="877"/>
      <c r="YH29" s="877"/>
      <c r="YI29" s="877"/>
      <c r="YJ29" s="877"/>
      <c r="YK29" s="877"/>
      <c r="YL29" s="877"/>
      <c r="YM29" s="877"/>
      <c r="YN29" s="877"/>
      <c r="YO29" s="877"/>
      <c r="YP29" s="877"/>
      <c r="YQ29" s="877"/>
      <c r="YR29" s="877"/>
      <c r="YS29" s="877"/>
      <c r="YT29" s="877"/>
      <c r="YU29" s="877"/>
      <c r="YV29" s="877"/>
      <c r="YW29" s="877"/>
      <c r="YX29" s="877"/>
      <c r="YY29" s="877"/>
      <c r="YZ29" s="877"/>
      <c r="ZA29" s="877"/>
      <c r="ZB29" s="877"/>
      <c r="ZC29" s="877"/>
      <c r="ZD29" s="877"/>
      <c r="ZE29" s="877"/>
      <c r="ZF29" s="877"/>
      <c r="ZG29" s="877"/>
      <c r="ZH29" s="877"/>
      <c r="ZI29" s="877"/>
      <c r="ZJ29" s="877"/>
      <c r="ZK29" s="877"/>
      <c r="ZL29" s="877"/>
      <c r="ZM29" s="877"/>
      <c r="ZN29" s="877"/>
      <c r="ZO29" s="877"/>
      <c r="ZP29" s="877"/>
      <c r="ZQ29" s="877"/>
      <c r="ZR29" s="877"/>
      <c r="ZS29" s="877"/>
      <c r="ZT29" s="877"/>
      <c r="ZU29" s="877"/>
      <c r="ZV29" s="877"/>
      <c r="ZW29" s="877"/>
      <c r="ZX29" s="877"/>
      <c r="ZY29" s="877"/>
      <c r="ZZ29" s="877"/>
      <c r="AAA29" s="877"/>
      <c r="AAB29" s="877"/>
      <c r="AAC29" s="877"/>
      <c r="AAD29" s="877"/>
      <c r="AAE29" s="877"/>
      <c r="AAF29" s="877"/>
      <c r="AAG29" s="877"/>
      <c r="AAH29" s="877"/>
      <c r="AAI29" s="877"/>
      <c r="AAJ29" s="877"/>
      <c r="AAK29" s="877"/>
      <c r="AAL29" s="877"/>
      <c r="AAM29" s="877"/>
      <c r="AAN29" s="877"/>
      <c r="AAO29" s="877"/>
      <c r="AAP29" s="877"/>
      <c r="AAQ29" s="877"/>
      <c r="AAR29" s="877"/>
      <c r="AAS29" s="877"/>
      <c r="AAT29" s="877"/>
      <c r="AAU29" s="877"/>
      <c r="AAV29" s="877"/>
      <c r="AAW29" s="877"/>
      <c r="AAX29" s="877"/>
      <c r="AAY29" s="877"/>
      <c r="AAZ29" s="877"/>
      <c r="ABA29" s="877"/>
      <c r="ABB29" s="877"/>
      <c r="ABC29" s="877"/>
      <c r="ABD29" s="877"/>
      <c r="ABE29" s="877"/>
      <c r="ABF29" s="877"/>
      <c r="ABG29" s="877"/>
      <c r="ABH29" s="877"/>
      <c r="ABI29" s="877"/>
      <c r="ABJ29" s="877"/>
      <c r="ABK29" s="877"/>
      <c r="ABL29" s="877"/>
      <c r="ABM29" s="877"/>
      <c r="ABN29" s="877"/>
      <c r="ABO29" s="877"/>
      <c r="ABP29" s="877"/>
      <c r="ABQ29" s="877"/>
      <c r="ABR29" s="877"/>
      <c r="ABS29" s="877"/>
      <c r="ABT29" s="877"/>
      <c r="ABU29" s="877"/>
      <c r="ABV29" s="877"/>
      <c r="ABW29" s="877"/>
      <c r="ABX29" s="877"/>
      <c r="ABY29" s="877"/>
      <c r="ABZ29" s="877"/>
      <c r="ACA29" s="877"/>
      <c r="ACB29" s="877"/>
      <c r="ACC29" s="877"/>
      <c r="ACD29" s="877"/>
      <c r="ACE29" s="877"/>
      <c r="ACF29" s="877"/>
      <c r="ACG29" s="877"/>
      <c r="ACH29" s="877"/>
      <c r="ACI29" s="877"/>
      <c r="ACJ29" s="877"/>
      <c r="ACK29" s="877"/>
      <c r="ACL29" s="877"/>
      <c r="ACM29" s="877"/>
      <c r="ACN29" s="877"/>
      <c r="ACO29" s="877"/>
      <c r="ACP29" s="877"/>
      <c r="ACQ29" s="877"/>
      <c r="ACR29" s="877"/>
      <c r="ACS29" s="877"/>
      <c r="ACT29" s="877"/>
      <c r="ACU29" s="877"/>
      <c r="ACV29" s="877"/>
      <c r="ACW29" s="877"/>
      <c r="ACX29" s="877"/>
      <c r="ACY29" s="877"/>
      <c r="ACZ29" s="877"/>
      <c r="ADA29" s="877"/>
      <c r="ADB29" s="877"/>
      <c r="ADC29" s="877"/>
      <c r="ADD29" s="877"/>
      <c r="ADE29" s="877"/>
      <c r="ADF29" s="877"/>
      <c r="ADG29" s="877"/>
      <c r="ADH29" s="877"/>
      <c r="ADI29" s="877"/>
      <c r="ADJ29" s="877"/>
      <c r="ADK29" s="877"/>
      <c r="ADL29" s="877"/>
      <c r="ADM29" s="877"/>
      <c r="ADN29" s="877"/>
      <c r="ADO29" s="877"/>
      <c r="ADP29" s="877"/>
      <c r="ADQ29" s="877"/>
      <c r="ADR29" s="877"/>
      <c r="ADS29" s="877"/>
      <c r="ADT29" s="877"/>
      <c r="ADU29" s="877"/>
      <c r="ADV29" s="877"/>
      <c r="ADW29" s="877"/>
      <c r="ADX29" s="877"/>
      <c r="ADY29" s="877"/>
      <c r="ADZ29" s="877"/>
      <c r="AEA29" s="877"/>
      <c r="AEB29" s="877"/>
      <c r="AEC29" s="877"/>
      <c r="AED29" s="877"/>
      <c r="AEE29" s="877"/>
      <c r="AEF29" s="877"/>
      <c r="AEG29" s="877"/>
      <c r="AEH29" s="877"/>
      <c r="AEI29" s="877"/>
      <c r="AEJ29" s="877"/>
      <c r="AEK29" s="877"/>
      <c r="AEL29" s="877"/>
      <c r="AEM29" s="877"/>
      <c r="AEN29" s="877"/>
      <c r="AEO29" s="877"/>
      <c r="AEP29" s="877"/>
      <c r="AEQ29" s="877"/>
      <c r="AER29" s="877"/>
      <c r="AES29" s="877"/>
      <c r="AET29" s="877"/>
      <c r="AEU29" s="877"/>
      <c r="AEV29" s="877"/>
      <c r="AEW29" s="877"/>
      <c r="AEX29" s="877"/>
      <c r="AEY29" s="877"/>
      <c r="AEZ29" s="877"/>
      <c r="AFA29" s="877"/>
      <c r="AFB29" s="877"/>
      <c r="AFC29" s="877"/>
      <c r="AFD29" s="877"/>
      <c r="AFE29" s="877"/>
      <c r="AFF29" s="877"/>
      <c r="AFG29" s="877"/>
      <c r="AFH29" s="877"/>
      <c r="AFI29" s="877"/>
      <c r="AFJ29" s="877"/>
      <c r="AFK29" s="877"/>
      <c r="AFL29" s="877"/>
      <c r="AFM29" s="877"/>
      <c r="AFN29" s="877"/>
      <c r="AFO29" s="877"/>
      <c r="AFP29" s="877"/>
      <c r="AFQ29" s="877"/>
      <c r="AFR29" s="877"/>
      <c r="AFS29" s="877"/>
      <c r="AFT29" s="877"/>
      <c r="AFU29" s="877"/>
      <c r="AFV29" s="877"/>
      <c r="AFW29" s="877"/>
      <c r="AFX29" s="877"/>
      <c r="AFY29" s="877"/>
      <c r="AFZ29" s="877"/>
      <c r="AGA29" s="877"/>
      <c r="AGB29" s="877"/>
      <c r="AGC29" s="877"/>
      <c r="AGD29" s="877"/>
      <c r="AGE29" s="877"/>
      <c r="AGF29" s="877"/>
      <c r="AGG29" s="877"/>
      <c r="AGH29" s="877"/>
      <c r="AGI29" s="877"/>
      <c r="AGJ29" s="877"/>
      <c r="AGK29" s="877"/>
      <c r="AGL29" s="877"/>
      <c r="AGM29" s="877"/>
      <c r="AGN29" s="877"/>
      <c r="AGO29" s="877"/>
      <c r="AGP29" s="877"/>
      <c r="AGQ29" s="877"/>
      <c r="AGR29" s="877"/>
      <c r="AGS29" s="877"/>
      <c r="AGT29" s="877"/>
      <c r="AGU29" s="877"/>
      <c r="AGV29" s="877"/>
      <c r="AGW29" s="877"/>
      <c r="AGX29" s="877"/>
      <c r="AGY29" s="877"/>
      <c r="AGZ29" s="877"/>
      <c r="AHA29" s="877"/>
      <c r="AHB29" s="877"/>
      <c r="AHC29" s="877"/>
      <c r="AHD29" s="877"/>
      <c r="AHE29" s="877"/>
      <c r="AHF29" s="877"/>
      <c r="AHG29" s="877"/>
      <c r="AHH29" s="877"/>
      <c r="AHI29" s="877"/>
      <c r="AHJ29" s="877"/>
      <c r="AHK29" s="877"/>
      <c r="AHL29" s="877"/>
      <c r="AHM29" s="877"/>
      <c r="AHN29" s="877"/>
      <c r="AHO29" s="877"/>
      <c r="AHP29" s="877"/>
      <c r="AHQ29" s="877"/>
      <c r="AHR29" s="877"/>
      <c r="AHS29" s="877"/>
      <c r="AHT29" s="877"/>
      <c r="AHU29" s="877"/>
      <c r="AHV29" s="877"/>
      <c r="AHW29" s="877"/>
      <c r="AHX29" s="877"/>
      <c r="AHY29" s="877"/>
      <c r="AHZ29" s="877"/>
      <c r="AIA29" s="877"/>
      <c r="AIB29" s="877"/>
      <c r="AIC29" s="877"/>
      <c r="AID29" s="877"/>
      <c r="AIE29" s="877"/>
      <c r="AIF29" s="877"/>
      <c r="AIG29" s="877"/>
      <c r="AIH29" s="877"/>
      <c r="AII29" s="877"/>
      <c r="AIJ29" s="877"/>
      <c r="AIK29" s="877"/>
      <c r="AIL29" s="877"/>
      <c r="AIM29" s="877"/>
      <c r="AIN29" s="877"/>
      <c r="AIO29" s="877"/>
      <c r="AIP29" s="877"/>
      <c r="AIQ29" s="877"/>
      <c r="AIR29" s="877"/>
      <c r="AIS29" s="877"/>
      <c r="AIT29" s="877"/>
      <c r="AIU29" s="877"/>
      <c r="AIV29" s="877"/>
      <c r="AIW29" s="877"/>
      <c r="AIX29" s="877"/>
      <c r="AIY29" s="877"/>
      <c r="AIZ29" s="877"/>
      <c r="AJA29" s="877"/>
      <c r="AJB29" s="877"/>
      <c r="AJC29" s="877"/>
      <c r="AJD29" s="877"/>
      <c r="AJE29" s="877"/>
      <c r="AJF29" s="877"/>
      <c r="AJG29" s="877"/>
      <c r="AJH29" s="877"/>
      <c r="AJI29" s="877"/>
      <c r="AJJ29" s="877"/>
      <c r="AJK29" s="877"/>
      <c r="AJL29" s="877"/>
      <c r="AJM29" s="877"/>
      <c r="AJN29" s="877"/>
      <c r="AJO29" s="877"/>
      <c r="AJP29" s="877"/>
      <c r="AJQ29" s="877"/>
      <c r="AJR29" s="877"/>
      <c r="AJS29" s="877"/>
      <c r="AJT29" s="877"/>
      <c r="AJU29" s="877"/>
      <c r="AJV29" s="877"/>
      <c r="AJW29" s="877"/>
      <c r="AJX29" s="877"/>
      <c r="AJY29" s="877"/>
      <c r="AJZ29" s="877"/>
      <c r="AKA29" s="877"/>
      <c r="AKB29" s="877"/>
      <c r="AKC29" s="877"/>
      <c r="AKD29" s="877"/>
      <c r="AKE29" s="877"/>
      <c r="AKF29" s="877"/>
      <c r="AKG29" s="877"/>
      <c r="AKH29" s="877"/>
      <c r="AKI29" s="877"/>
      <c r="AKJ29" s="877"/>
      <c r="AKK29" s="877"/>
      <c r="AKL29" s="877"/>
      <c r="AKM29" s="877"/>
      <c r="AKN29" s="877"/>
      <c r="AKO29" s="877"/>
      <c r="AKP29" s="877"/>
      <c r="AKQ29" s="877"/>
      <c r="AKR29" s="877"/>
      <c r="AKS29" s="877"/>
      <c r="AKT29" s="877"/>
      <c r="AKU29" s="877"/>
      <c r="AKV29" s="877"/>
      <c r="AKW29" s="877"/>
      <c r="AKX29" s="877"/>
      <c r="AKY29" s="877"/>
      <c r="AKZ29" s="877"/>
      <c r="ALA29" s="877"/>
      <c r="ALB29" s="877"/>
      <c r="ALC29" s="877"/>
      <c r="ALD29" s="877"/>
      <c r="ALE29" s="877"/>
      <c r="ALF29" s="877"/>
      <c r="ALG29" s="877"/>
      <c r="ALH29" s="877"/>
      <c r="ALI29" s="877"/>
      <c r="ALJ29" s="877"/>
      <c r="ALK29" s="877"/>
      <c r="ALL29" s="877"/>
      <c r="ALM29" s="877"/>
      <c r="ALN29" s="877"/>
      <c r="ALO29" s="877"/>
      <c r="ALP29" s="877"/>
      <c r="ALQ29" s="877"/>
      <c r="ALR29" s="877"/>
      <c r="ALS29" s="877"/>
      <c r="ALT29" s="877"/>
      <c r="ALU29" s="877"/>
      <c r="ALV29" s="877"/>
      <c r="ALW29" s="877"/>
      <c r="ALX29" s="877"/>
      <c r="ALY29" s="877"/>
      <c r="ALZ29" s="877"/>
      <c r="AMA29" s="877"/>
      <c r="AMB29" s="877"/>
      <c r="AMC29" s="877"/>
      <c r="AMD29" s="877"/>
      <c r="AME29" s="877"/>
      <c r="AMF29" s="877"/>
      <c r="AMG29" s="877"/>
      <c r="AMH29" s="877"/>
      <c r="AMI29" s="877"/>
      <c r="AMJ29" s="877"/>
      <c r="AMK29" s="877"/>
      <c r="AML29" s="877"/>
      <c r="AMM29" s="877"/>
      <c r="AMN29" s="877"/>
      <c r="AMO29" s="877"/>
      <c r="AMP29" s="877"/>
      <c r="AMQ29" s="877"/>
      <c r="AMR29" s="877"/>
      <c r="AMS29" s="877"/>
      <c r="AMT29" s="877"/>
      <c r="AMU29" s="877"/>
      <c r="AMV29" s="877"/>
      <c r="AMW29" s="877"/>
      <c r="AMX29" s="877"/>
      <c r="AMY29" s="877"/>
      <c r="AMZ29" s="877"/>
      <c r="ANA29" s="877"/>
      <c r="ANB29" s="877"/>
      <c r="ANC29" s="877"/>
      <c r="AND29" s="877"/>
      <c r="ANE29" s="877"/>
      <c r="ANF29" s="877"/>
      <c r="ANG29" s="877"/>
      <c r="ANH29" s="877"/>
      <c r="ANI29" s="877"/>
      <c r="ANJ29" s="877"/>
      <c r="ANK29" s="877"/>
      <c r="ANL29" s="877"/>
      <c r="ANM29" s="877"/>
      <c r="ANN29" s="877"/>
      <c r="ANO29" s="877"/>
      <c r="ANP29" s="877"/>
      <c r="ANQ29" s="877"/>
      <c r="ANR29" s="877"/>
      <c r="ANS29" s="877"/>
      <c r="ANT29" s="877"/>
      <c r="ANU29" s="877"/>
      <c r="ANV29" s="877"/>
      <c r="ANW29" s="877"/>
      <c r="ANX29" s="877"/>
      <c r="ANY29" s="877"/>
      <c r="ANZ29" s="877"/>
      <c r="AOA29" s="877"/>
      <c r="AOB29" s="877"/>
      <c r="AOC29" s="877"/>
      <c r="AOD29" s="877"/>
      <c r="AOE29" s="877"/>
      <c r="AOF29" s="877"/>
      <c r="AOG29" s="877"/>
      <c r="AOH29" s="877"/>
      <c r="AOI29" s="877"/>
      <c r="AOJ29" s="877"/>
      <c r="AOK29" s="877"/>
      <c r="AOL29" s="877"/>
      <c r="AOM29" s="877"/>
      <c r="AON29" s="877"/>
      <c r="AOO29" s="877"/>
      <c r="AOP29" s="877"/>
      <c r="AOQ29" s="877"/>
      <c r="AOR29" s="877"/>
      <c r="AOS29" s="877"/>
      <c r="AOT29" s="877"/>
      <c r="AOU29" s="877"/>
      <c r="AOV29" s="877"/>
      <c r="AOW29" s="877"/>
      <c r="AOX29" s="877"/>
      <c r="AOY29" s="877"/>
      <c r="AOZ29" s="877"/>
      <c r="APA29" s="877"/>
      <c r="APB29" s="877"/>
      <c r="APC29" s="877"/>
      <c r="APD29" s="877"/>
      <c r="APE29" s="877"/>
      <c r="APF29" s="877"/>
      <c r="APG29" s="877"/>
      <c r="APH29" s="877"/>
      <c r="API29" s="877"/>
      <c r="APJ29" s="877"/>
      <c r="APK29" s="877"/>
      <c r="APL29" s="877"/>
      <c r="APM29" s="877"/>
      <c r="APN29" s="877"/>
      <c r="APO29" s="877"/>
      <c r="APP29" s="877"/>
      <c r="APQ29" s="877"/>
      <c r="APR29" s="877"/>
      <c r="APS29" s="877"/>
      <c r="APT29" s="877"/>
      <c r="APU29" s="877"/>
      <c r="APV29" s="877"/>
      <c r="APW29" s="877"/>
      <c r="APX29" s="877"/>
      <c r="APY29" s="877"/>
      <c r="APZ29" s="877"/>
      <c r="AQA29" s="877"/>
      <c r="AQB29" s="877"/>
      <c r="AQC29" s="877"/>
      <c r="AQD29" s="877"/>
      <c r="AQE29" s="877"/>
      <c r="AQF29" s="877"/>
      <c r="AQG29" s="877"/>
      <c r="AQH29" s="877"/>
      <c r="AQI29" s="877"/>
      <c r="AQJ29" s="877"/>
      <c r="AQK29" s="877"/>
      <c r="AQL29" s="877"/>
      <c r="AQM29" s="877"/>
      <c r="AQN29" s="877"/>
      <c r="AQO29" s="877"/>
      <c r="AQP29" s="877"/>
      <c r="AQQ29" s="877"/>
      <c r="AQR29" s="877"/>
      <c r="AQS29" s="877"/>
      <c r="AQT29" s="877"/>
      <c r="AQU29" s="877"/>
      <c r="AQV29" s="877"/>
      <c r="AQW29" s="877"/>
      <c r="AQX29" s="877"/>
      <c r="AQY29" s="877"/>
      <c r="AQZ29" s="877"/>
      <c r="ARA29" s="877"/>
      <c r="ARB29" s="877"/>
      <c r="ARC29" s="877"/>
      <c r="ARD29" s="877"/>
      <c r="ARE29" s="877"/>
      <c r="ARF29" s="877"/>
      <c r="ARG29" s="877"/>
      <c r="ARH29" s="877"/>
      <c r="ARI29" s="877"/>
      <c r="ARJ29" s="877"/>
      <c r="ARK29" s="877"/>
      <c r="ARL29" s="877"/>
      <c r="ARM29" s="877"/>
      <c r="ARN29" s="877"/>
      <c r="ARO29" s="877"/>
      <c r="ARP29" s="877"/>
      <c r="ARQ29" s="877"/>
      <c r="ARR29" s="877"/>
      <c r="ARS29" s="877"/>
      <c r="ART29" s="877"/>
      <c r="ARU29" s="877"/>
      <c r="ARV29" s="877"/>
      <c r="ARW29" s="877"/>
      <c r="ARX29" s="877"/>
      <c r="ARY29" s="877"/>
      <c r="ARZ29" s="877"/>
      <c r="ASA29" s="877"/>
      <c r="ASB29" s="877"/>
      <c r="ASC29" s="877"/>
      <c r="ASD29" s="877"/>
      <c r="ASE29" s="877"/>
      <c r="ASF29" s="877"/>
      <c r="ASG29" s="877"/>
      <c r="ASH29" s="877"/>
      <c r="ASI29" s="877"/>
      <c r="ASJ29" s="877"/>
      <c r="ASK29" s="877"/>
      <c r="ASL29" s="877"/>
      <c r="ASM29" s="877"/>
      <c r="ASN29" s="877"/>
      <c r="ASO29" s="877"/>
      <c r="ASP29" s="877"/>
      <c r="ASQ29" s="877"/>
      <c r="ASR29" s="877"/>
      <c r="ASS29" s="877"/>
      <c r="AST29" s="877"/>
      <c r="ASU29" s="877"/>
      <c r="ASV29" s="877"/>
      <c r="ASW29" s="877"/>
      <c r="ASX29" s="877"/>
      <c r="ASY29" s="877"/>
      <c r="ASZ29" s="877"/>
      <c r="ATA29" s="877"/>
      <c r="ATB29" s="877"/>
      <c r="ATC29" s="877"/>
      <c r="ATD29" s="877"/>
      <c r="ATE29" s="877"/>
      <c r="ATF29" s="877"/>
      <c r="ATG29" s="877"/>
      <c r="ATH29" s="877"/>
      <c r="ATI29" s="877"/>
      <c r="ATJ29" s="877"/>
      <c r="ATK29" s="877"/>
      <c r="ATL29" s="877"/>
      <c r="ATM29" s="877"/>
      <c r="ATN29" s="877"/>
      <c r="ATO29" s="877"/>
      <c r="ATP29" s="877"/>
      <c r="ATQ29" s="877"/>
      <c r="ATR29" s="877"/>
      <c r="ATS29" s="877"/>
      <c r="ATT29" s="877"/>
      <c r="ATU29" s="877"/>
      <c r="ATV29" s="877"/>
      <c r="ATW29" s="877"/>
      <c r="ATX29" s="877"/>
      <c r="ATY29" s="877"/>
      <c r="ATZ29" s="877"/>
      <c r="AUA29" s="877"/>
      <c r="AUB29" s="877"/>
      <c r="AUC29" s="877"/>
      <c r="AUD29" s="877"/>
      <c r="AUE29" s="877"/>
      <c r="AUF29" s="877"/>
      <c r="AUG29" s="877"/>
      <c r="AUH29" s="877"/>
      <c r="AUI29" s="877"/>
      <c r="AUJ29" s="877"/>
      <c r="AUK29" s="877"/>
      <c r="AUL29" s="877"/>
      <c r="AUM29" s="877"/>
      <c r="AUN29" s="877"/>
      <c r="AUO29" s="877"/>
      <c r="AUP29" s="877"/>
      <c r="AUQ29" s="877"/>
      <c r="AUR29" s="877"/>
      <c r="AUS29" s="877"/>
      <c r="AUT29" s="877"/>
      <c r="AUU29" s="877"/>
      <c r="AUV29" s="877"/>
      <c r="AUW29" s="877"/>
      <c r="AUX29" s="877"/>
      <c r="AUY29" s="877"/>
      <c r="AUZ29" s="877"/>
      <c r="AVA29" s="877"/>
      <c r="AVB29" s="877"/>
      <c r="AVC29" s="877"/>
      <c r="AVD29" s="877"/>
      <c r="AVE29" s="877"/>
      <c r="AVF29" s="877"/>
      <c r="AVG29" s="877"/>
      <c r="AVH29" s="877"/>
      <c r="AVI29" s="877"/>
      <c r="AVJ29" s="877"/>
      <c r="AVK29" s="877"/>
      <c r="AVL29" s="877"/>
      <c r="AVM29" s="877"/>
      <c r="AVN29" s="877"/>
      <c r="AVO29" s="877"/>
      <c r="AVP29" s="877"/>
      <c r="AVQ29" s="877"/>
      <c r="AVR29" s="877"/>
      <c r="AVS29" s="877"/>
      <c r="AVT29" s="877"/>
      <c r="AVU29" s="877"/>
      <c r="AVV29" s="877"/>
      <c r="AVW29" s="877"/>
      <c r="AVX29" s="877"/>
      <c r="AVY29" s="877"/>
      <c r="AVZ29" s="877"/>
      <c r="AWA29" s="877"/>
      <c r="AWB29" s="877"/>
      <c r="AWC29" s="877"/>
      <c r="AWD29" s="877"/>
      <c r="AWE29" s="877"/>
      <c r="AWF29" s="877"/>
      <c r="AWG29" s="877"/>
      <c r="AWH29" s="877"/>
      <c r="AWI29" s="877"/>
      <c r="AWJ29" s="877"/>
      <c r="AWK29" s="877"/>
      <c r="AWL29" s="877"/>
      <c r="AWM29" s="877"/>
      <c r="AWN29" s="877"/>
      <c r="AWO29" s="877"/>
      <c r="AWP29" s="877"/>
      <c r="AWQ29" s="877"/>
      <c r="AWR29" s="877"/>
      <c r="AWS29" s="877"/>
      <c r="AWT29" s="877"/>
      <c r="AWU29" s="877"/>
      <c r="AWV29" s="877"/>
      <c r="AWW29" s="877"/>
      <c r="AWX29" s="877"/>
      <c r="AWY29" s="877"/>
      <c r="AWZ29" s="877"/>
      <c r="AXA29" s="877"/>
      <c r="AXB29" s="877"/>
      <c r="AXC29" s="877"/>
      <c r="AXD29" s="877"/>
      <c r="AXE29" s="877"/>
      <c r="AXF29" s="877"/>
      <c r="AXG29" s="877"/>
      <c r="AXH29" s="877"/>
      <c r="AXI29" s="877"/>
      <c r="AXJ29" s="877"/>
      <c r="AXK29" s="877"/>
      <c r="AXL29" s="877"/>
      <c r="AXM29" s="877"/>
      <c r="AXN29" s="877"/>
      <c r="AXO29" s="877"/>
      <c r="AXP29" s="877"/>
      <c r="AXQ29" s="877"/>
      <c r="AXR29" s="877"/>
      <c r="AXS29" s="877"/>
      <c r="AXT29" s="877"/>
      <c r="AXU29" s="877"/>
      <c r="AXV29" s="877"/>
      <c r="AXW29" s="877"/>
      <c r="AXX29" s="877"/>
      <c r="AXY29" s="877"/>
      <c r="AXZ29" s="877"/>
      <c r="AYA29" s="877"/>
      <c r="AYB29" s="877"/>
      <c r="AYC29" s="877"/>
      <c r="AYD29" s="877"/>
      <c r="AYE29" s="877"/>
      <c r="AYF29" s="877"/>
      <c r="AYG29" s="877"/>
      <c r="AYH29" s="877"/>
      <c r="AYI29" s="877"/>
      <c r="AYJ29" s="877"/>
      <c r="AYK29" s="877"/>
      <c r="AYL29" s="877"/>
      <c r="AYM29" s="877"/>
      <c r="AYN29" s="877"/>
      <c r="AYO29" s="877"/>
      <c r="AYP29" s="877"/>
      <c r="AYQ29" s="877"/>
      <c r="AYR29" s="877"/>
      <c r="AYS29" s="877"/>
      <c r="AYT29" s="877"/>
      <c r="AYU29" s="877"/>
      <c r="AYV29" s="877"/>
      <c r="AYW29" s="877"/>
      <c r="AYX29" s="877"/>
      <c r="AYY29" s="877"/>
      <c r="AYZ29" s="877"/>
      <c r="AZA29" s="877"/>
      <c r="AZB29" s="877"/>
      <c r="AZC29" s="877"/>
      <c r="AZD29" s="877"/>
      <c r="AZE29" s="877"/>
      <c r="AZF29" s="877"/>
      <c r="AZG29" s="877"/>
      <c r="AZH29" s="877"/>
      <c r="AZI29" s="877"/>
      <c r="AZJ29" s="877"/>
      <c r="AZK29" s="877"/>
      <c r="AZL29" s="877"/>
      <c r="AZM29" s="877"/>
      <c r="AZN29" s="877"/>
      <c r="AZO29" s="877"/>
      <c r="AZP29" s="877"/>
      <c r="AZQ29" s="877"/>
      <c r="AZR29" s="877"/>
      <c r="AZS29" s="877"/>
      <c r="AZT29" s="877"/>
      <c r="AZU29" s="877"/>
      <c r="AZV29" s="877"/>
      <c r="AZW29" s="877"/>
      <c r="AZX29" s="877"/>
      <c r="AZY29" s="877"/>
      <c r="AZZ29" s="877"/>
      <c r="BAA29" s="877"/>
      <c r="BAB29" s="877"/>
      <c r="BAC29" s="877"/>
      <c r="BAD29" s="877"/>
      <c r="BAE29" s="877"/>
      <c r="BAF29" s="877"/>
      <c r="BAG29" s="877"/>
      <c r="BAH29" s="877"/>
      <c r="BAI29" s="877"/>
      <c r="BAJ29" s="877"/>
      <c r="BAK29" s="877"/>
      <c r="BAL29" s="877"/>
      <c r="BAM29" s="877"/>
      <c r="BAN29" s="877"/>
      <c r="BAO29" s="877"/>
      <c r="BAP29" s="877"/>
      <c r="BAQ29" s="877"/>
      <c r="BAR29" s="877"/>
      <c r="BAS29" s="877"/>
      <c r="BAT29" s="877"/>
      <c r="BAU29" s="877"/>
      <c r="BAV29" s="877"/>
      <c r="BAW29" s="877"/>
      <c r="BAX29" s="877"/>
      <c r="BAY29" s="877"/>
      <c r="BAZ29" s="877"/>
      <c r="BBA29" s="877"/>
      <c r="BBB29" s="877"/>
      <c r="BBC29" s="877"/>
      <c r="BBD29" s="877"/>
      <c r="BBE29" s="877"/>
      <c r="BBF29" s="877"/>
      <c r="BBG29" s="877"/>
      <c r="BBH29" s="877"/>
      <c r="BBI29" s="877"/>
      <c r="BBJ29" s="877"/>
      <c r="BBK29" s="877"/>
      <c r="BBL29" s="877"/>
      <c r="BBM29" s="877"/>
      <c r="BBN29" s="877"/>
      <c r="BBO29" s="877"/>
      <c r="BBP29" s="877"/>
      <c r="BBQ29" s="877"/>
      <c r="BBR29" s="877"/>
      <c r="BBS29" s="877"/>
      <c r="BBT29" s="877"/>
      <c r="BBU29" s="877"/>
      <c r="BBV29" s="877"/>
      <c r="BBW29" s="877"/>
      <c r="BBX29" s="877"/>
      <c r="BBY29" s="877"/>
      <c r="BBZ29" s="877"/>
      <c r="BCA29" s="877"/>
      <c r="BCB29" s="877"/>
      <c r="BCC29" s="877"/>
      <c r="BCD29" s="877"/>
      <c r="BCE29" s="877"/>
      <c r="BCF29" s="877"/>
      <c r="BCG29" s="877"/>
      <c r="BCH29" s="877"/>
      <c r="BCI29" s="877"/>
      <c r="BCJ29" s="877"/>
      <c r="BCK29" s="877"/>
      <c r="BCL29" s="877"/>
      <c r="BCM29" s="877"/>
      <c r="BCN29" s="877"/>
      <c r="BCO29" s="877"/>
      <c r="BCP29" s="877"/>
      <c r="BCQ29" s="877"/>
      <c r="BCR29" s="877"/>
      <c r="BCS29" s="877"/>
      <c r="BCT29" s="877"/>
      <c r="BCU29" s="877"/>
      <c r="BCV29" s="877"/>
      <c r="BCW29" s="877"/>
      <c r="BCX29" s="877"/>
      <c r="BCY29" s="877"/>
      <c r="BCZ29" s="877"/>
      <c r="BDA29" s="877"/>
      <c r="BDB29" s="877"/>
      <c r="BDC29" s="877"/>
      <c r="BDD29" s="877"/>
      <c r="BDE29" s="877"/>
      <c r="BDF29" s="877"/>
      <c r="BDG29" s="877"/>
      <c r="BDH29" s="877"/>
      <c r="BDI29" s="877"/>
      <c r="BDJ29" s="877"/>
      <c r="BDK29" s="877"/>
      <c r="BDL29" s="877"/>
      <c r="BDM29" s="877"/>
      <c r="BDN29" s="877"/>
      <c r="BDO29" s="877"/>
      <c r="BDP29" s="877"/>
      <c r="BDQ29" s="877"/>
      <c r="BDR29" s="877"/>
      <c r="BDS29" s="877"/>
      <c r="BDT29" s="877"/>
      <c r="BDU29" s="877"/>
      <c r="BDV29" s="877"/>
      <c r="BDW29" s="877"/>
      <c r="BDX29" s="877"/>
      <c r="BDY29" s="877"/>
      <c r="BDZ29" s="877"/>
      <c r="BEA29" s="877"/>
      <c r="BEB29" s="877"/>
      <c r="BEC29" s="877"/>
      <c r="BED29" s="877"/>
      <c r="BEE29" s="877"/>
      <c r="BEF29" s="877"/>
      <c r="BEG29" s="877"/>
      <c r="BEH29" s="877"/>
      <c r="BEI29" s="877"/>
      <c r="BEJ29" s="877"/>
      <c r="BEK29" s="877"/>
      <c r="BEL29" s="877"/>
      <c r="BEM29" s="877"/>
      <c r="BEN29" s="877"/>
      <c r="BEO29" s="877"/>
      <c r="BEP29" s="877"/>
      <c r="BEQ29" s="877"/>
      <c r="BER29" s="877"/>
      <c r="BES29" s="877"/>
      <c r="BET29" s="877"/>
      <c r="BEU29" s="877"/>
      <c r="BEV29" s="877"/>
      <c r="BEW29" s="877"/>
      <c r="BEX29" s="877"/>
      <c r="BEY29" s="877"/>
      <c r="BEZ29" s="877"/>
      <c r="BFA29" s="877"/>
      <c r="BFB29" s="877"/>
      <c r="BFC29" s="877"/>
      <c r="BFD29" s="877"/>
      <c r="BFE29" s="877"/>
      <c r="BFF29" s="877"/>
      <c r="BFG29" s="877"/>
      <c r="BFH29" s="877"/>
      <c r="BFI29" s="877"/>
      <c r="BFJ29" s="877"/>
      <c r="BFK29" s="877"/>
      <c r="BFL29" s="877"/>
      <c r="BFM29" s="877"/>
      <c r="BFN29" s="877"/>
      <c r="BFO29" s="877"/>
      <c r="BFP29" s="877"/>
      <c r="BFQ29" s="877"/>
      <c r="BFR29" s="877"/>
      <c r="BFS29" s="877"/>
      <c r="BFT29" s="877"/>
      <c r="BFU29" s="877"/>
      <c r="BFV29" s="877"/>
      <c r="BFW29" s="877"/>
      <c r="BFX29" s="877"/>
      <c r="BFY29" s="877"/>
      <c r="BFZ29" s="877"/>
      <c r="BGA29" s="877"/>
      <c r="BGB29" s="877"/>
      <c r="BGC29" s="877"/>
      <c r="BGD29" s="877"/>
      <c r="BGE29" s="877"/>
      <c r="BGF29" s="877"/>
      <c r="BGG29" s="877"/>
      <c r="BGH29" s="877"/>
      <c r="BGI29" s="877"/>
      <c r="BGJ29" s="877"/>
      <c r="BGK29" s="877"/>
      <c r="BGL29" s="877"/>
      <c r="BGM29" s="877"/>
      <c r="BGN29" s="877"/>
      <c r="BGO29" s="877"/>
      <c r="BGP29" s="877"/>
      <c r="BGQ29" s="877"/>
      <c r="BGR29" s="877"/>
      <c r="BGS29" s="877"/>
      <c r="BGT29" s="877"/>
      <c r="BGU29" s="877"/>
      <c r="BGV29" s="877"/>
      <c r="BGW29" s="877"/>
      <c r="BGX29" s="877"/>
      <c r="BGY29" s="877"/>
      <c r="BGZ29" s="877"/>
      <c r="BHA29" s="877"/>
      <c r="BHB29" s="877"/>
      <c r="BHC29" s="877"/>
      <c r="BHD29" s="877"/>
      <c r="BHE29" s="877"/>
      <c r="BHF29" s="877"/>
      <c r="BHG29" s="877"/>
      <c r="BHH29" s="877"/>
      <c r="BHI29" s="877"/>
      <c r="BHJ29" s="877"/>
      <c r="BHK29" s="877"/>
      <c r="BHL29" s="877"/>
      <c r="BHM29" s="877"/>
      <c r="BHN29" s="877"/>
      <c r="BHO29" s="877"/>
      <c r="BHP29" s="877"/>
      <c r="BHQ29" s="877"/>
      <c r="BHR29" s="877"/>
      <c r="BHS29" s="877"/>
      <c r="BHT29" s="877"/>
      <c r="BHU29" s="877"/>
      <c r="BHV29" s="877"/>
      <c r="BHW29" s="877"/>
      <c r="BHX29" s="877"/>
      <c r="BHY29" s="877"/>
      <c r="BHZ29" s="877"/>
      <c r="BIA29" s="877"/>
      <c r="BIB29" s="877"/>
      <c r="BIC29" s="877"/>
      <c r="BID29" s="877"/>
      <c r="BIE29" s="877"/>
      <c r="BIF29" s="877"/>
      <c r="BIG29" s="877"/>
      <c r="BIH29" s="877"/>
      <c r="BII29" s="877"/>
      <c r="BIJ29" s="877"/>
      <c r="BIK29" s="877"/>
      <c r="BIL29" s="877"/>
      <c r="BIM29" s="877"/>
      <c r="BIN29" s="877"/>
      <c r="BIO29" s="877"/>
      <c r="BIP29" s="877"/>
      <c r="BIQ29" s="877"/>
      <c r="BIR29" s="877"/>
      <c r="BIS29" s="877"/>
      <c r="BIT29" s="877"/>
      <c r="BIU29" s="877"/>
      <c r="BIV29" s="877"/>
      <c r="BIW29" s="877"/>
      <c r="BIX29" s="877"/>
      <c r="BIY29" s="877"/>
      <c r="BIZ29" s="877"/>
      <c r="BJA29" s="877"/>
      <c r="BJB29" s="877"/>
      <c r="BJC29" s="877"/>
      <c r="BJD29" s="877"/>
      <c r="BJE29" s="877"/>
      <c r="BJF29" s="877"/>
      <c r="BJG29" s="877"/>
      <c r="BJH29" s="877"/>
      <c r="BJI29" s="877"/>
      <c r="BJJ29" s="877"/>
      <c r="BJK29" s="877"/>
      <c r="BJL29" s="877"/>
      <c r="BJM29" s="877"/>
      <c r="BJN29" s="877"/>
      <c r="BJO29" s="877"/>
      <c r="BJP29" s="877"/>
      <c r="BJQ29" s="877"/>
      <c r="BJR29" s="877"/>
      <c r="BJS29" s="877"/>
      <c r="BJT29" s="877"/>
      <c r="BJU29" s="877"/>
      <c r="BJV29" s="877"/>
      <c r="BJW29" s="877"/>
      <c r="BJX29" s="877"/>
      <c r="BJY29" s="877"/>
      <c r="BJZ29" s="877"/>
      <c r="BKA29" s="877"/>
      <c r="BKB29" s="877"/>
      <c r="BKC29" s="877"/>
      <c r="BKD29" s="877"/>
      <c r="BKE29" s="877"/>
      <c r="BKF29" s="877"/>
      <c r="BKG29" s="877"/>
      <c r="BKH29" s="877"/>
      <c r="BKI29" s="877"/>
      <c r="BKJ29" s="877"/>
      <c r="BKK29" s="877"/>
      <c r="BKL29" s="877"/>
      <c r="BKM29" s="877"/>
      <c r="BKN29" s="877"/>
      <c r="BKO29" s="877"/>
      <c r="BKP29" s="877"/>
      <c r="BKQ29" s="877"/>
      <c r="BKR29" s="877"/>
      <c r="BKS29" s="877"/>
      <c r="BKT29" s="877"/>
      <c r="BKU29" s="877"/>
      <c r="BKV29" s="877"/>
      <c r="BKW29" s="877"/>
      <c r="BKX29" s="877"/>
      <c r="BKY29" s="877"/>
      <c r="BKZ29" s="877"/>
      <c r="BLA29" s="877"/>
      <c r="BLB29" s="877"/>
      <c r="BLC29" s="877"/>
      <c r="BLD29" s="877"/>
      <c r="BLE29" s="877"/>
      <c r="BLF29" s="877"/>
      <c r="BLG29" s="877"/>
      <c r="BLH29" s="877"/>
      <c r="BLI29" s="877"/>
      <c r="BLJ29" s="877"/>
      <c r="BLK29" s="877"/>
      <c r="BLL29" s="877"/>
      <c r="BLM29" s="877"/>
      <c r="BLN29" s="877"/>
      <c r="BLO29" s="877"/>
      <c r="BLP29" s="877"/>
      <c r="BLQ29" s="877"/>
      <c r="BLR29" s="877"/>
      <c r="BLS29" s="877"/>
      <c r="BLT29" s="877"/>
      <c r="BLU29" s="877"/>
      <c r="BLV29" s="877"/>
      <c r="BLW29" s="877"/>
      <c r="BLX29" s="877"/>
      <c r="BLY29" s="877"/>
      <c r="BLZ29" s="877"/>
      <c r="BMA29" s="877"/>
      <c r="BMB29" s="877"/>
      <c r="BMC29" s="877"/>
      <c r="BMD29" s="877"/>
      <c r="BME29" s="877"/>
      <c r="BMF29" s="877"/>
      <c r="BMG29" s="877"/>
      <c r="BMH29" s="877"/>
      <c r="BMI29" s="877"/>
      <c r="BMJ29" s="877"/>
      <c r="BMK29" s="877"/>
      <c r="BML29" s="877"/>
      <c r="BMM29" s="877"/>
      <c r="BMN29" s="877"/>
      <c r="BMO29" s="877"/>
      <c r="BMP29" s="877"/>
      <c r="BMQ29" s="877"/>
      <c r="BMR29" s="877"/>
      <c r="BMS29" s="877"/>
      <c r="BMT29" s="877"/>
      <c r="BMU29" s="877"/>
      <c r="BMV29" s="877"/>
      <c r="BMW29" s="877"/>
      <c r="BMX29" s="877"/>
      <c r="BMY29" s="877"/>
      <c r="BMZ29" s="877"/>
      <c r="BNA29" s="877"/>
      <c r="BNB29" s="877"/>
      <c r="BNC29" s="877"/>
      <c r="BND29" s="877"/>
      <c r="BNE29" s="877"/>
      <c r="BNF29" s="877"/>
      <c r="BNG29" s="877"/>
      <c r="BNH29" s="877"/>
      <c r="BNI29" s="877"/>
      <c r="BNJ29" s="877"/>
      <c r="BNK29" s="877"/>
      <c r="BNL29" s="877"/>
      <c r="BNM29" s="877"/>
      <c r="BNN29" s="877"/>
      <c r="BNO29" s="877"/>
      <c r="BNP29" s="877"/>
      <c r="BNQ29" s="877"/>
      <c r="BNR29" s="877"/>
      <c r="BNS29" s="877"/>
      <c r="BNT29" s="877"/>
      <c r="BNU29" s="877"/>
      <c r="BNV29" s="877"/>
      <c r="BNW29" s="877"/>
      <c r="BNX29" s="877"/>
      <c r="BNY29" s="877"/>
      <c r="BNZ29" s="877"/>
      <c r="BOA29" s="877"/>
      <c r="BOB29" s="877"/>
      <c r="BOC29" s="877"/>
      <c r="BOD29" s="877"/>
      <c r="BOE29" s="877"/>
      <c r="BOF29" s="877"/>
      <c r="BOG29" s="877"/>
      <c r="BOH29" s="877"/>
      <c r="BOI29" s="877"/>
      <c r="BOJ29" s="877"/>
      <c r="BOK29" s="877"/>
      <c r="BOL29" s="877"/>
      <c r="BOM29" s="877"/>
      <c r="BON29" s="877"/>
      <c r="BOO29" s="877"/>
      <c r="BOP29" s="877"/>
      <c r="BOQ29" s="877"/>
      <c r="BOR29" s="877"/>
      <c r="BOS29" s="877"/>
      <c r="BOT29" s="877"/>
      <c r="BOU29" s="877"/>
      <c r="BOV29" s="877"/>
      <c r="BOW29" s="877"/>
      <c r="BOX29" s="877"/>
      <c r="BOY29" s="877"/>
      <c r="BOZ29" s="877"/>
      <c r="BPA29" s="877"/>
      <c r="BPB29" s="877"/>
      <c r="BPC29" s="877"/>
      <c r="BPD29" s="877"/>
      <c r="BPE29" s="877"/>
      <c r="BPF29" s="877"/>
      <c r="BPG29" s="877"/>
      <c r="BPH29" s="877"/>
      <c r="BPI29" s="877"/>
      <c r="BPJ29" s="877"/>
      <c r="BPK29" s="877"/>
      <c r="BPL29" s="877"/>
      <c r="BPM29" s="877"/>
      <c r="BPN29" s="877"/>
      <c r="BPO29" s="877"/>
      <c r="BPP29" s="877"/>
      <c r="BPQ29" s="877"/>
      <c r="BPR29" s="877"/>
      <c r="BPS29" s="877"/>
      <c r="BPT29" s="877"/>
      <c r="BPU29" s="877"/>
      <c r="BPV29" s="877"/>
      <c r="BPW29" s="877"/>
      <c r="BPX29" s="877"/>
      <c r="BPY29" s="877"/>
      <c r="BPZ29" s="877"/>
      <c r="BQA29" s="877"/>
      <c r="BQB29" s="877"/>
      <c r="BQC29" s="877"/>
      <c r="BQD29" s="877"/>
      <c r="BQE29" s="877"/>
      <c r="BQF29" s="877"/>
      <c r="BQG29" s="877"/>
      <c r="BQH29" s="877"/>
      <c r="BQI29" s="877"/>
      <c r="BQJ29" s="877"/>
      <c r="BQK29" s="877"/>
      <c r="BQL29" s="877"/>
      <c r="BQM29" s="877"/>
      <c r="BQN29" s="877"/>
      <c r="BQO29" s="877"/>
      <c r="BQP29" s="877"/>
      <c r="BQQ29" s="877"/>
      <c r="BQR29" s="877"/>
      <c r="BQS29" s="877"/>
      <c r="BQT29" s="877"/>
      <c r="BQU29" s="877"/>
      <c r="BQV29" s="877"/>
      <c r="BQW29" s="877"/>
      <c r="BQX29" s="877"/>
      <c r="BQY29" s="877"/>
      <c r="BQZ29" s="877"/>
      <c r="BRA29" s="877"/>
      <c r="BRB29" s="877"/>
      <c r="BRC29" s="877"/>
      <c r="BRD29" s="877"/>
      <c r="BRE29" s="877"/>
      <c r="BRF29" s="877"/>
      <c r="BRG29" s="877"/>
      <c r="BRH29" s="877"/>
      <c r="BRI29" s="877"/>
      <c r="BRJ29" s="877"/>
      <c r="BRK29" s="877"/>
      <c r="BRL29" s="877"/>
      <c r="BRM29" s="877"/>
      <c r="BRN29" s="877"/>
      <c r="BRO29" s="877"/>
      <c r="BRP29" s="877"/>
      <c r="BRQ29" s="877"/>
      <c r="BRR29" s="877"/>
      <c r="BRS29" s="877"/>
      <c r="BRT29" s="877"/>
      <c r="BRU29" s="877"/>
      <c r="BRV29" s="877"/>
      <c r="BRW29" s="877"/>
      <c r="BRX29" s="877"/>
      <c r="BRY29" s="877"/>
      <c r="BRZ29" s="877"/>
      <c r="BSA29" s="877"/>
      <c r="BSB29" s="877"/>
      <c r="BSC29" s="877"/>
      <c r="BSD29" s="877"/>
      <c r="BSE29" s="877"/>
      <c r="BSF29" s="877"/>
      <c r="BSG29" s="877"/>
      <c r="BSH29" s="877"/>
      <c r="BSI29" s="877"/>
      <c r="BSJ29" s="877"/>
      <c r="BSK29" s="877"/>
      <c r="BSL29" s="877"/>
      <c r="BSM29" s="877"/>
      <c r="BSN29" s="877"/>
      <c r="BSO29" s="877"/>
      <c r="BSP29" s="877"/>
      <c r="BSQ29" s="877"/>
      <c r="BSR29" s="877"/>
      <c r="BSS29" s="877"/>
      <c r="BST29" s="877"/>
      <c r="BSU29" s="877"/>
      <c r="BSV29" s="877"/>
      <c r="BSW29" s="877"/>
      <c r="BSX29" s="877"/>
      <c r="BSY29" s="877"/>
      <c r="BSZ29" s="877"/>
      <c r="BTA29" s="877"/>
      <c r="BTB29" s="877"/>
      <c r="BTC29" s="877"/>
      <c r="BTD29" s="877"/>
      <c r="BTE29" s="877"/>
      <c r="BTF29" s="877"/>
      <c r="BTG29" s="877"/>
      <c r="BTH29" s="877"/>
      <c r="BTI29" s="877"/>
      <c r="BTJ29" s="877"/>
      <c r="BTK29" s="877"/>
      <c r="BTL29" s="877"/>
      <c r="BTM29" s="877"/>
      <c r="BTN29" s="877"/>
      <c r="BTO29" s="877"/>
      <c r="BTP29" s="877"/>
      <c r="BTQ29" s="877"/>
      <c r="BTR29" s="877"/>
      <c r="BTS29" s="877"/>
      <c r="BTT29" s="877"/>
      <c r="BTU29" s="877"/>
      <c r="BTV29" s="877"/>
      <c r="BTW29" s="877"/>
      <c r="BTX29" s="877"/>
      <c r="BTY29" s="877"/>
      <c r="BTZ29" s="877"/>
      <c r="BUA29" s="877"/>
      <c r="BUB29" s="877"/>
      <c r="BUC29" s="877"/>
      <c r="BUD29" s="877"/>
      <c r="BUE29" s="877"/>
      <c r="BUF29" s="877"/>
      <c r="BUG29" s="877"/>
      <c r="BUH29" s="877"/>
      <c r="BUI29" s="877"/>
      <c r="BUJ29" s="877"/>
      <c r="BUK29" s="877"/>
      <c r="BUL29" s="877"/>
      <c r="BUM29" s="877"/>
      <c r="BUN29" s="877"/>
      <c r="BUO29" s="877"/>
      <c r="BUP29" s="877"/>
      <c r="BUQ29" s="877"/>
      <c r="BUR29" s="877"/>
      <c r="BUS29" s="877"/>
      <c r="BUT29" s="877"/>
      <c r="BUU29" s="877"/>
      <c r="BUV29" s="877"/>
      <c r="BUW29" s="877"/>
      <c r="BUX29" s="877"/>
      <c r="BUY29" s="877"/>
      <c r="BUZ29" s="877"/>
      <c r="BVA29" s="877"/>
      <c r="BVB29" s="877"/>
      <c r="BVC29" s="877"/>
      <c r="BVD29" s="877"/>
      <c r="BVE29" s="877"/>
      <c r="BVF29" s="877"/>
      <c r="BVG29" s="877"/>
      <c r="BVH29" s="877"/>
      <c r="BVI29" s="877"/>
      <c r="BVJ29" s="877"/>
      <c r="BVK29" s="877"/>
      <c r="BVL29" s="877"/>
      <c r="BVM29" s="877"/>
      <c r="BVN29" s="877"/>
      <c r="BVO29" s="877"/>
      <c r="BVP29" s="877"/>
      <c r="BVQ29" s="877"/>
      <c r="BVR29" s="877"/>
      <c r="BVS29" s="877"/>
      <c r="BVT29" s="877"/>
      <c r="BVU29" s="877"/>
      <c r="BVV29" s="877"/>
      <c r="BVW29" s="877"/>
      <c r="BVX29" s="877"/>
      <c r="BVY29" s="877"/>
      <c r="BVZ29" s="877"/>
      <c r="BWA29" s="877"/>
      <c r="BWB29" s="877"/>
      <c r="BWC29" s="877"/>
      <c r="BWD29" s="877"/>
      <c r="BWE29" s="877"/>
      <c r="BWF29" s="877"/>
      <c r="BWG29" s="877"/>
      <c r="BWH29" s="877"/>
      <c r="BWI29" s="877"/>
      <c r="BWJ29" s="877"/>
      <c r="BWK29" s="877"/>
      <c r="BWL29" s="877"/>
      <c r="BWM29" s="877"/>
      <c r="BWN29" s="877"/>
      <c r="BWO29" s="877"/>
      <c r="BWP29" s="877"/>
      <c r="BWQ29" s="877"/>
      <c r="BWR29" s="877"/>
      <c r="BWS29" s="877"/>
      <c r="BWT29" s="877"/>
      <c r="BWU29" s="877"/>
      <c r="BWV29" s="877"/>
      <c r="BWW29" s="877"/>
      <c r="BWX29" s="877"/>
      <c r="BWY29" s="877"/>
      <c r="BWZ29" s="877"/>
      <c r="BXA29" s="877"/>
      <c r="BXB29" s="877"/>
      <c r="BXC29" s="877"/>
      <c r="BXD29" s="877"/>
      <c r="BXE29" s="877"/>
      <c r="BXF29" s="877"/>
      <c r="BXG29" s="877"/>
      <c r="BXH29" s="877"/>
      <c r="BXI29" s="877"/>
      <c r="BXJ29" s="877"/>
      <c r="BXK29" s="877"/>
      <c r="BXL29" s="877"/>
      <c r="BXM29" s="877"/>
      <c r="BXN29" s="877"/>
      <c r="BXO29" s="877"/>
      <c r="BXP29" s="877"/>
      <c r="BXQ29" s="877"/>
      <c r="BXR29" s="877"/>
      <c r="BXS29" s="877"/>
      <c r="BXT29" s="877"/>
      <c r="BXU29" s="877"/>
      <c r="BXV29" s="877"/>
      <c r="BXW29" s="877"/>
      <c r="BXX29" s="877"/>
      <c r="BXY29" s="877"/>
      <c r="BXZ29" s="877"/>
      <c r="BYA29" s="877"/>
      <c r="BYB29" s="877"/>
      <c r="BYC29" s="877"/>
      <c r="BYD29" s="877"/>
      <c r="BYE29" s="877"/>
      <c r="BYF29" s="877"/>
      <c r="BYG29" s="877"/>
      <c r="BYH29" s="877"/>
      <c r="BYI29" s="877"/>
      <c r="BYJ29" s="877"/>
      <c r="BYK29" s="877"/>
      <c r="BYL29" s="877"/>
      <c r="BYM29" s="877"/>
      <c r="BYN29" s="877"/>
      <c r="BYO29" s="877"/>
      <c r="BYP29" s="877"/>
      <c r="BYQ29" s="877"/>
      <c r="BYR29" s="877"/>
      <c r="BYS29" s="877"/>
      <c r="BYT29" s="877"/>
      <c r="BYU29" s="877"/>
      <c r="BYV29" s="877"/>
      <c r="BYW29" s="877"/>
      <c r="BYX29" s="877"/>
      <c r="BYY29" s="877"/>
      <c r="BYZ29" s="877"/>
      <c r="BZA29" s="877"/>
      <c r="BZB29" s="877"/>
      <c r="BZC29" s="877"/>
      <c r="BZD29" s="877"/>
      <c r="BZE29" s="877"/>
      <c r="BZF29" s="877"/>
      <c r="BZG29" s="877"/>
      <c r="BZH29" s="877"/>
      <c r="BZI29" s="877"/>
      <c r="BZJ29" s="877"/>
      <c r="BZK29" s="877"/>
      <c r="BZL29" s="877"/>
      <c r="BZM29" s="877"/>
      <c r="BZN29" s="877"/>
      <c r="BZO29" s="877"/>
      <c r="BZP29" s="877"/>
      <c r="BZQ29" s="877"/>
      <c r="BZR29" s="877"/>
      <c r="BZS29" s="877"/>
      <c r="BZT29" s="877"/>
      <c r="BZU29" s="877"/>
      <c r="BZV29" s="877"/>
      <c r="BZW29" s="877"/>
      <c r="BZX29" s="877"/>
      <c r="BZY29" s="877"/>
      <c r="BZZ29" s="877"/>
      <c r="CAA29" s="877"/>
      <c r="CAB29" s="877"/>
      <c r="CAC29" s="877"/>
      <c r="CAD29" s="877"/>
      <c r="CAE29" s="877"/>
      <c r="CAF29" s="877"/>
      <c r="CAG29" s="877"/>
      <c r="CAH29" s="877"/>
      <c r="CAI29" s="877"/>
      <c r="CAJ29" s="877"/>
      <c r="CAK29" s="877"/>
      <c r="CAL29" s="877"/>
      <c r="CAM29" s="877"/>
      <c r="CAN29" s="877"/>
      <c r="CAO29" s="877"/>
      <c r="CAP29" s="877"/>
      <c r="CAQ29" s="877"/>
      <c r="CAR29" s="877"/>
      <c r="CAS29" s="877"/>
      <c r="CAT29" s="877"/>
      <c r="CAU29" s="877"/>
      <c r="CAV29" s="877"/>
      <c r="CAW29" s="877"/>
      <c r="CAX29" s="877"/>
      <c r="CAY29" s="877"/>
      <c r="CAZ29" s="877"/>
      <c r="CBA29" s="877"/>
      <c r="CBB29" s="877"/>
      <c r="CBC29" s="877"/>
      <c r="CBD29" s="877"/>
      <c r="CBE29" s="877"/>
      <c r="CBF29" s="877"/>
      <c r="CBG29" s="877"/>
      <c r="CBH29" s="877"/>
      <c r="CBI29" s="877"/>
      <c r="CBJ29" s="877"/>
      <c r="CBK29" s="877"/>
      <c r="CBL29" s="877"/>
      <c r="CBM29" s="877"/>
      <c r="CBN29" s="877"/>
      <c r="CBO29" s="877"/>
      <c r="CBP29" s="877"/>
      <c r="CBQ29" s="877"/>
      <c r="CBR29" s="877"/>
      <c r="CBS29" s="877"/>
      <c r="CBT29" s="877"/>
      <c r="CBU29" s="877"/>
      <c r="CBV29" s="877"/>
      <c r="CBW29" s="877"/>
      <c r="CBX29" s="877"/>
      <c r="CBY29" s="877"/>
      <c r="CBZ29" s="877"/>
      <c r="CCA29" s="877"/>
      <c r="CCB29" s="877"/>
      <c r="CCC29" s="877"/>
      <c r="CCD29" s="877"/>
      <c r="CCE29" s="877"/>
      <c r="CCF29" s="877"/>
      <c r="CCG29" s="877"/>
      <c r="CCH29" s="877"/>
      <c r="CCI29" s="877"/>
      <c r="CCJ29" s="877"/>
      <c r="CCK29" s="877"/>
      <c r="CCL29" s="877"/>
      <c r="CCM29" s="877"/>
      <c r="CCN29" s="877"/>
      <c r="CCO29" s="877"/>
      <c r="CCP29" s="877"/>
      <c r="CCQ29" s="877"/>
      <c r="CCR29" s="877"/>
      <c r="CCS29" s="877"/>
      <c r="CCT29" s="877"/>
      <c r="CCU29" s="877"/>
      <c r="CCV29" s="877"/>
      <c r="CCW29" s="877"/>
      <c r="CCX29" s="877"/>
      <c r="CCY29" s="877"/>
      <c r="CCZ29" s="877"/>
      <c r="CDA29" s="877"/>
      <c r="CDB29" s="877"/>
      <c r="CDC29" s="877"/>
      <c r="CDD29" s="877"/>
      <c r="CDE29" s="877"/>
      <c r="CDF29" s="877"/>
      <c r="CDG29" s="877"/>
      <c r="CDH29" s="877"/>
      <c r="CDI29" s="877"/>
      <c r="CDJ29" s="877"/>
      <c r="CDK29" s="877"/>
      <c r="CDL29" s="877"/>
      <c r="CDM29" s="877"/>
      <c r="CDN29" s="877"/>
      <c r="CDO29" s="877"/>
      <c r="CDP29" s="877"/>
      <c r="CDQ29" s="877"/>
      <c r="CDR29" s="877"/>
      <c r="CDS29" s="877"/>
      <c r="CDT29" s="877"/>
      <c r="CDU29" s="877"/>
      <c r="CDV29" s="877"/>
      <c r="CDW29" s="877"/>
      <c r="CDX29" s="877"/>
      <c r="CDY29" s="877"/>
      <c r="CDZ29" s="877"/>
      <c r="CEA29" s="877"/>
      <c r="CEB29" s="877"/>
      <c r="CEC29" s="877"/>
      <c r="CED29" s="877"/>
      <c r="CEE29" s="877"/>
      <c r="CEF29" s="877"/>
      <c r="CEG29" s="877"/>
      <c r="CEH29" s="877"/>
      <c r="CEI29" s="877"/>
      <c r="CEJ29" s="877"/>
      <c r="CEK29" s="877"/>
      <c r="CEL29" s="877"/>
      <c r="CEM29" s="877"/>
      <c r="CEN29" s="877"/>
      <c r="CEO29" s="877"/>
      <c r="CEP29" s="877"/>
      <c r="CEQ29" s="877"/>
      <c r="CER29" s="877"/>
      <c r="CES29" s="877"/>
      <c r="CET29" s="877"/>
      <c r="CEU29" s="877"/>
      <c r="CEV29" s="877"/>
      <c r="CEW29" s="877"/>
      <c r="CEX29" s="877"/>
      <c r="CEY29" s="877"/>
      <c r="CEZ29" s="877"/>
      <c r="CFA29" s="877"/>
      <c r="CFB29" s="877"/>
      <c r="CFC29" s="877"/>
      <c r="CFD29" s="877"/>
      <c r="CFE29" s="877"/>
      <c r="CFF29" s="877"/>
      <c r="CFG29" s="877"/>
      <c r="CFH29" s="877"/>
      <c r="CFI29" s="877"/>
      <c r="CFJ29" s="877"/>
      <c r="CFK29" s="877"/>
      <c r="CFL29" s="877"/>
      <c r="CFM29" s="877"/>
      <c r="CFN29" s="877"/>
      <c r="CFO29" s="877"/>
      <c r="CFP29" s="877"/>
      <c r="CFQ29" s="877"/>
      <c r="CFR29" s="877"/>
      <c r="CFS29" s="877"/>
      <c r="CFT29" s="877"/>
      <c r="CFU29" s="877"/>
      <c r="CFV29" s="877"/>
      <c r="CFW29" s="877"/>
      <c r="CFX29" s="877"/>
      <c r="CFY29" s="877"/>
      <c r="CFZ29" s="877"/>
      <c r="CGA29" s="877"/>
      <c r="CGB29" s="877"/>
      <c r="CGC29" s="877"/>
      <c r="CGD29" s="877"/>
      <c r="CGE29" s="877"/>
      <c r="CGF29" s="877"/>
      <c r="CGG29" s="877"/>
      <c r="CGH29" s="877"/>
      <c r="CGI29" s="877"/>
      <c r="CGJ29" s="877"/>
      <c r="CGK29" s="877"/>
      <c r="CGL29" s="877"/>
      <c r="CGM29" s="877"/>
      <c r="CGN29" s="877"/>
      <c r="CGO29" s="877"/>
      <c r="CGP29" s="877"/>
      <c r="CGQ29" s="877"/>
      <c r="CGR29" s="877"/>
      <c r="CGS29" s="877"/>
      <c r="CGT29" s="877"/>
      <c r="CGU29" s="877"/>
      <c r="CGV29" s="877"/>
      <c r="CGW29" s="877"/>
      <c r="CGX29" s="877"/>
      <c r="CGY29" s="877"/>
      <c r="CGZ29" s="877"/>
      <c r="CHA29" s="877"/>
      <c r="CHB29" s="877"/>
      <c r="CHC29" s="877"/>
      <c r="CHD29" s="877"/>
      <c r="CHE29" s="877"/>
      <c r="CHF29" s="877"/>
      <c r="CHG29" s="877"/>
      <c r="CHH29" s="877"/>
      <c r="CHI29" s="877"/>
      <c r="CHJ29" s="877"/>
      <c r="CHK29" s="877"/>
      <c r="CHL29" s="877"/>
      <c r="CHM29" s="877"/>
      <c r="CHN29" s="877"/>
      <c r="CHO29" s="877"/>
      <c r="CHP29" s="877"/>
      <c r="CHQ29" s="877"/>
      <c r="CHR29" s="877"/>
      <c r="CHS29" s="877"/>
      <c r="CHT29" s="877"/>
      <c r="CHU29" s="877"/>
      <c r="CHV29" s="877"/>
      <c r="CHW29" s="877"/>
      <c r="CHX29" s="877"/>
      <c r="CHY29" s="877"/>
      <c r="CHZ29" s="877"/>
      <c r="CIA29" s="877"/>
      <c r="CIB29" s="877"/>
      <c r="CIC29" s="877"/>
      <c r="CID29" s="877"/>
      <c r="CIE29" s="877"/>
      <c r="CIF29" s="877"/>
      <c r="CIG29" s="877"/>
      <c r="CIH29" s="877"/>
      <c r="CII29" s="877"/>
      <c r="CIJ29" s="877"/>
      <c r="CIK29" s="877"/>
      <c r="CIL29" s="877"/>
      <c r="CIM29" s="877"/>
      <c r="CIN29" s="877"/>
      <c r="CIO29" s="877"/>
      <c r="CIP29" s="877"/>
      <c r="CIQ29" s="877"/>
      <c r="CIR29" s="877"/>
      <c r="CIS29" s="877"/>
      <c r="CIT29" s="877"/>
      <c r="CIU29" s="877"/>
      <c r="CIV29" s="877"/>
      <c r="CIW29" s="877"/>
      <c r="CIX29" s="877"/>
      <c r="CIY29" s="877"/>
      <c r="CIZ29" s="877"/>
      <c r="CJA29" s="877"/>
      <c r="CJB29" s="877"/>
      <c r="CJC29" s="877"/>
      <c r="CJD29" s="877"/>
      <c r="CJE29" s="877"/>
      <c r="CJF29" s="877"/>
      <c r="CJG29" s="877"/>
      <c r="CJH29" s="877"/>
      <c r="CJI29" s="877"/>
      <c r="CJJ29" s="877"/>
      <c r="CJK29" s="877"/>
      <c r="CJL29" s="877"/>
      <c r="CJM29" s="877"/>
      <c r="CJN29" s="877"/>
      <c r="CJO29" s="877"/>
      <c r="CJP29" s="877"/>
      <c r="CJQ29" s="877"/>
      <c r="CJR29" s="877"/>
      <c r="CJS29" s="877"/>
      <c r="CJT29" s="877"/>
      <c r="CJU29" s="877"/>
      <c r="CJV29" s="877"/>
      <c r="CJW29" s="877"/>
      <c r="CJX29" s="877"/>
      <c r="CJY29" s="877"/>
      <c r="CJZ29" s="877"/>
      <c r="CKA29" s="877"/>
      <c r="CKB29" s="877"/>
      <c r="CKC29" s="877"/>
      <c r="CKD29" s="877"/>
      <c r="CKE29" s="877"/>
      <c r="CKF29" s="877"/>
      <c r="CKG29" s="877"/>
      <c r="CKH29" s="877"/>
      <c r="CKI29" s="877"/>
      <c r="CKJ29" s="877"/>
      <c r="CKK29" s="877"/>
      <c r="CKL29" s="877"/>
      <c r="CKM29" s="877"/>
      <c r="CKN29" s="877"/>
      <c r="CKO29" s="877"/>
      <c r="CKP29" s="877"/>
      <c r="CKQ29" s="877"/>
      <c r="CKR29" s="877"/>
      <c r="CKS29" s="877"/>
      <c r="CKT29" s="877"/>
      <c r="CKU29" s="877"/>
      <c r="CKV29" s="877"/>
      <c r="CKW29" s="877"/>
      <c r="CKX29" s="877"/>
      <c r="CKY29" s="877"/>
      <c r="CKZ29" s="877"/>
      <c r="CLA29" s="877"/>
      <c r="CLB29" s="877"/>
      <c r="CLC29" s="877"/>
      <c r="CLD29" s="877"/>
      <c r="CLE29" s="877"/>
      <c r="CLF29" s="877"/>
      <c r="CLG29" s="877"/>
      <c r="CLH29" s="877"/>
      <c r="CLI29" s="877"/>
      <c r="CLJ29" s="877"/>
      <c r="CLK29" s="877"/>
      <c r="CLL29" s="877"/>
      <c r="CLM29" s="877"/>
      <c r="CLN29" s="877"/>
      <c r="CLO29" s="877"/>
      <c r="CLP29" s="877"/>
      <c r="CLQ29" s="877"/>
      <c r="CLR29" s="877"/>
      <c r="CLS29" s="877"/>
      <c r="CLT29" s="877"/>
      <c r="CLU29" s="877"/>
      <c r="CLV29" s="877"/>
      <c r="CLW29" s="877"/>
      <c r="CLX29" s="877"/>
      <c r="CLY29" s="877"/>
      <c r="CLZ29" s="877"/>
      <c r="CMA29" s="877"/>
      <c r="CMB29" s="877"/>
      <c r="CMC29" s="877"/>
      <c r="CMD29" s="877"/>
      <c r="CME29" s="877"/>
      <c r="CMF29" s="877"/>
      <c r="CMG29" s="877"/>
      <c r="CMH29" s="877"/>
      <c r="CMI29" s="877"/>
      <c r="CMJ29" s="877"/>
      <c r="CMK29" s="877"/>
      <c r="CML29" s="877"/>
      <c r="CMM29" s="877"/>
      <c r="CMN29" s="877"/>
      <c r="CMO29" s="877"/>
      <c r="CMP29" s="877"/>
      <c r="CMQ29" s="877"/>
      <c r="CMR29" s="877"/>
      <c r="CMS29" s="877"/>
      <c r="CMT29" s="877"/>
      <c r="CMU29" s="877"/>
      <c r="CMV29" s="877"/>
      <c r="CMW29" s="877"/>
      <c r="CMX29" s="877"/>
      <c r="CMY29" s="877"/>
      <c r="CMZ29" s="877"/>
      <c r="CNA29" s="877"/>
      <c r="CNB29" s="877"/>
      <c r="CNC29" s="877"/>
      <c r="CND29" s="877"/>
      <c r="CNE29" s="877"/>
      <c r="CNF29" s="877"/>
      <c r="CNG29" s="877"/>
      <c r="CNH29" s="877"/>
      <c r="CNI29" s="877"/>
      <c r="CNJ29" s="877"/>
      <c r="CNK29" s="877"/>
      <c r="CNL29" s="877"/>
      <c r="CNM29" s="877"/>
      <c r="CNN29" s="877"/>
      <c r="CNO29" s="877"/>
      <c r="CNP29" s="877"/>
      <c r="CNQ29" s="877"/>
      <c r="CNR29" s="877"/>
      <c r="CNS29" s="877"/>
      <c r="CNT29" s="877"/>
      <c r="CNU29" s="877"/>
      <c r="CNV29" s="877"/>
      <c r="CNW29" s="877"/>
      <c r="CNX29" s="877"/>
      <c r="CNY29" s="877"/>
      <c r="CNZ29" s="877"/>
      <c r="COA29" s="877"/>
      <c r="COB29" s="877"/>
      <c r="COC29" s="877"/>
      <c r="COD29" s="877"/>
      <c r="COE29" s="877"/>
      <c r="COF29" s="877"/>
      <c r="COG29" s="877"/>
      <c r="COH29" s="877"/>
      <c r="COI29" s="877"/>
      <c r="COJ29" s="877"/>
      <c r="COK29" s="877"/>
      <c r="COL29" s="877"/>
      <c r="COM29" s="877"/>
      <c r="CON29" s="877"/>
      <c r="COO29" s="877"/>
      <c r="COP29" s="877"/>
      <c r="COQ29" s="877"/>
      <c r="COR29" s="877"/>
      <c r="COS29" s="877"/>
      <c r="COT29" s="877"/>
      <c r="COU29" s="877"/>
      <c r="COV29" s="877"/>
      <c r="COW29" s="877"/>
      <c r="COX29" s="877"/>
      <c r="COY29" s="877"/>
      <c r="COZ29" s="877"/>
      <c r="CPA29" s="877"/>
      <c r="CPB29" s="877"/>
      <c r="CPC29" s="877"/>
      <c r="CPD29" s="877"/>
      <c r="CPE29" s="877"/>
      <c r="CPF29" s="877"/>
      <c r="CPG29" s="877"/>
      <c r="CPH29" s="877"/>
      <c r="CPI29" s="877"/>
      <c r="CPJ29" s="877"/>
      <c r="CPK29" s="877"/>
      <c r="CPL29" s="877"/>
      <c r="CPM29" s="877"/>
      <c r="CPN29" s="877"/>
      <c r="CPO29" s="877"/>
      <c r="CPP29" s="877"/>
      <c r="CPQ29" s="877"/>
      <c r="CPR29" s="877"/>
      <c r="CPS29" s="877"/>
      <c r="CPT29" s="877"/>
      <c r="CPU29" s="877"/>
      <c r="CPV29" s="877"/>
      <c r="CPW29" s="877"/>
      <c r="CPX29" s="877"/>
      <c r="CPY29" s="877"/>
      <c r="CPZ29" s="877"/>
      <c r="CQA29" s="877"/>
      <c r="CQB29" s="877"/>
      <c r="CQC29" s="877"/>
      <c r="CQD29" s="877"/>
      <c r="CQE29" s="877"/>
      <c r="CQF29" s="877"/>
      <c r="CQG29" s="877"/>
      <c r="CQH29" s="877"/>
      <c r="CQI29" s="877"/>
      <c r="CQJ29" s="877"/>
      <c r="CQK29" s="877"/>
      <c r="CQL29" s="877"/>
      <c r="CQM29" s="877"/>
      <c r="CQN29" s="877"/>
      <c r="CQO29" s="877"/>
      <c r="CQP29" s="877"/>
      <c r="CQQ29" s="877"/>
      <c r="CQR29" s="877"/>
      <c r="CQS29" s="877"/>
      <c r="CQT29" s="877"/>
      <c r="CQU29" s="877"/>
      <c r="CQV29" s="877"/>
      <c r="CQW29" s="877"/>
      <c r="CQX29" s="877"/>
      <c r="CQY29" s="877"/>
      <c r="CQZ29" s="877"/>
      <c r="CRA29" s="877"/>
      <c r="CRB29" s="877"/>
      <c r="CRC29" s="877"/>
      <c r="CRD29" s="877"/>
      <c r="CRE29" s="877"/>
      <c r="CRF29" s="877"/>
      <c r="CRG29" s="877"/>
      <c r="CRH29" s="877"/>
      <c r="CRI29" s="877"/>
      <c r="CRJ29" s="877"/>
      <c r="CRK29" s="877"/>
      <c r="CRL29" s="877"/>
      <c r="CRM29" s="877"/>
      <c r="CRN29" s="877"/>
      <c r="CRO29" s="877"/>
      <c r="CRP29" s="877"/>
      <c r="CRQ29" s="877"/>
      <c r="CRR29" s="877"/>
      <c r="CRS29" s="877"/>
      <c r="CRT29" s="877"/>
      <c r="CRU29" s="877"/>
      <c r="CRV29" s="877"/>
      <c r="CRW29" s="877"/>
      <c r="CRX29" s="877"/>
      <c r="CRY29" s="877"/>
      <c r="CRZ29" s="877"/>
      <c r="CSA29" s="877"/>
      <c r="CSB29" s="877"/>
      <c r="CSC29" s="877"/>
      <c r="CSD29" s="877"/>
      <c r="CSE29" s="877"/>
      <c r="CSF29" s="877"/>
      <c r="CSG29" s="877"/>
      <c r="CSH29" s="877"/>
      <c r="CSI29" s="877"/>
      <c r="CSJ29" s="877"/>
      <c r="CSK29" s="877"/>
      <c r="CSL29" s="877"/>
      <c r="CSM29" s="877"/>
      <c r="CSN29" s="877"/>
      <c r="CSO29" s="877"/>
      <c r="CSP29" s="877"/>
      <c r="CSQ29" s="877"/>
      <c r="CSR29" s="877"/>
      <c r="CSS29" s="877"/>
      <c r="CST29" s="877"/>
      <c r="CSU29" s="877"/>
      <c r="CSV29" s="877"/>
      <c r="CSW29" s="877"/>
      <c r="CSX29" s="877"/>
      <c r="CSY29" s="877"/>
      <c r="CSZ29" s="877"/>
      <c r="CTA29" s="877"/>
      <c r="CTB29" s="877"/>
      <c r="CTC29" s="877"/>
      <c r="CTD29" s="877"/>
      <c r="CTE29" s="877"/>
      <c r="CTF29" s="877"/>
      <c r="CTG29" s="877"/>
      <c r="CTH29" s="877"/>
      <c r="CTI29" s="877"/>
      <c r="CTJ29" s="877"/>
      <c r="CTK29" s="877"/>
      <c r="CTL29" s="877"/>
      <c r="CTM29" s="877"/>
      <c r="CTN29" s="877"/>
      <c r="CTO29" s="877"/>
      <c r="CTP29" s="877"/>
      <c r="CTQ29" s="877"/>
      <c r="CTR29" s="877"/>
      <c r="CTS29" s="877"/>
      <c r="CTT29" s="877"/>
      <c r="CTU29" s="877"/>
      <c r="CTV29" s="877"/>
      <c r="CTW29" s="877"/>
      <c r="CTX29" s="877"/>
      <c r="CTY29" s="877"/>
      <c r="CTZ29" s="877"/>
      <c r="CUA29" s="877"/>
      <c r="CUB29" s="877"/>
      <c r="CUC29" s="877"/>
      <c r="CUD29" s="877"/>
      <c r="CUE29" s="877"/>
      <c r="CUF29" s="877"/>
      <c r="CUG29" s="877"/>
      <c r="CUH29" s="877"/>
      <c r="CUI29" s="877"/>
      <c r="CUJ29" s="877"/>
      <c r="CUK29" s="877"/>
      <c r="CUL29" s="877"/>
      <c r="CUM29" s="877"/>
      <c r="CUN29" s="877"/>
      <c r="CUO29" s="877"/>
      <c r="CUP29" s="877"/>
      <c r="CUQ29" s="877"/>
      <c r="CUR29" s="877"/>
      <c r="CUS29" s="877"/>
      <c r="CUT29" s="877"/>
      <c r="CUU29" s="877"/>
      <c r="CUV29" s="877"/>
      <c r="CUW29" s="877"/>
      <c r="CUX29" s="877"/>
      <c r="CUY29" s="877"/>
      <c r="CUZ29" s="877"/>
      <c r="CVA29" s="877"/>
      <c r="CVB29" s="877"/>
      <c r="CVC29" s="877"/>
      <c r="CVD29" s="877"/>
      <c r="CVE29" s="877"/>
      <c r="CVF29" s="877"/>
      <c r="CVG29" s="877"/>
      <c r="CVH29" s="877"/>
      <c r="CVI29" s="877"/>
      <c r="CVJ29" s="877"/>
      <c r="CVK29" s="877"/>
      <c r="CVL29" s="877"/>
      <c r="CVM29" s="877"/>
      <c r="CVN29" s="877"/>
      <c r="CVO29" s="877"/>
      <c r="CVP29" s="877"/>
      <c r="CVQ29" s="877"/>
      <c r="CVR29" s="877"/>
      <c r="CVS29" s="877"/>
      <c r="CVT29" s="877"/>
      <c r="CVU29" s="877"/>
      <c r="CVV29" s="877"/>
      <c r="CVW29" s="877"/>
      <c r="CVX29" s="877"/>
      <c r="CVY29" s="877"/>
      <c r="CVZ29" s="877"/>
      <c r="CWA29" s="877"/>
      <c r="CWB29" s="877"/>
      <c r="CWC29" s="877"/>
      <c r="CWD29" s="877"/>
      <c r="CWE29" s="877"/>
      <c r="CWF29" s="877"/>
      <c r="CWG29" s="877"/>
      <c r="CWH29" s="877"/>
      <c r="CWI29" s="877"/>
      <c r="CWJ29" s="877"/>
      <c r="CWK29" s="877"/>
      <c r="CWL29" s="877"/>
      <c r="CWM29" s="877"/>
      <c r="CWN29" s="877"/>
      <c r="CWO29" s="877"/>
      <c r="CWP29" s="877"/>
      <c r="CWQ29" s="877"/>
      <c r="CWR29" s="877"/>
      <c r="CWS29" s="877"/>
      <c r="CWT29" s="877"/>
      <c r="CWU29" s="877"/>
      <c r="CWV29" s="877"/>
      <c r="CWW29" s="877"/>
      <c r="CWX29" s="877"/>
      <c r="CWY29" s="877"/>
      <c r="CWZ29" s="877"/>
      <c r="CXA29" s="877"/>
      <c r="CXB29" s="877"/>
      <c r="CXC29" s="877"/>
      <c r="CXD29" s="877"/>
      <c r="CXE29" s="877"/>
      <c r="CXF29" s="877"/>
      <c r="CXG29" s="877"/>
      <c r="CXH29" s="877"/>
      <c r="CXI29" s="877"/>
      <c r="CXJ29" s="877"/>
      <c r="CXK29" s="877"/>
      <c r="CXL29" s="877"/>
      <c r="CXM29" s="877"/>
      <c r="CXN29" s="877"/>
      <c r="CXO29" s="877"/>
      <c r="CXP29" s="877"/>
      <c r="CXQ29" s="877"/>
      <c r="CXR29" s="877"/>
      <c r="CXS29" s="877"/>
      <c r="CXT29" s="877"/>
      <c r="CXU29" s="877"/>
      <c r="CXV29" s="877"/>
      <c r="CXW29" s="877"/>
      <c r="CXX29" s="877"/>
      <c r="CXY29" s="877"/>
      <c r="CXZ29" s="877"/>
      <c r="CYA29" s="877"/>
      <c r="CYB29" s="877"/>
      <c r="CYC29" s="877"/>
      <c r="CYD29" s="877"/>
      <c r="CYE29" s="877"/>
      <c r="CYF29" s="877"/>
      <c r="CYG29" s="877"/>
      <c r="CYH29" s="877"/>
      <c r="CYI29" s="877"/>
      <c r="CYJ29" s="877"/>
      <c r="CYK29" s="877"/>
      <c r="CYL29" s="877"/>
      <c r="CYM29" s="877"/>
      <c r="CYN29" s="877"/>
      <c r="CYO29" s="877"/>
      <c r="CYP29" s="877"/>
      <c r="CYQ29" s="877"/>
      <c r="CYR29" s="877"/>
      <c r="CYS29" s="877"/>
      <c r="CYT29" s="877"/>
      <c r="CYU29" s="877"/>
      <c r="CYV29" s="877"/>
      <c r="CYW29" s="877"/>
      <c r="CYX29" s="877"/>
      <c r="CYY29" s="877"/>
      <c r="CYZ29" s="877"/>
      <c r="CZA29" s="877"/>
      <c r="CZB29" s="877"/>
      <c r="CZC29" s="877"/>
      <c r="CZD29" s="877"/>
      <c r="CZE29" s="877"/>
      <c r="CZF29" s="877"/>
      <c r="CZG29" s="877"/>
      <c r="CZH29" s="877"/>
      <c r="CZI29" s="877"/>
      <c r="CZJ29" s="877"/>
      <c r="CZK29" s="877"/>
      <c r="CZL29" s="877"/>
      <c r="CZM29" s="877"/>
      <c r="CZN29" s="877"/>
      <c r="CZO29" s="877"/>
      <c r="CZP29" s="877"/>
      <c r="CZQ29" s="877"/>
      <c r="CZR29" s="877"/>
      <c r="CZS29" s="877"/>
      <c r="CZT29" s="877"/>
      <c r="CZU29" s="877"/>
      <c r="CZV29" s="877"/>
      <c r="CZW29" s="877"/>
      <c r="CZX29" s="877"/>
      <c r="CZY29" s="877"/>
      <c r="CZZ29" s="877"/>
      <c r="DAA29" s="877"/>
      <c r="DAB29" s="877"/>
      <c r="DAC29" s="877"/>
      <c r="DAD29" s="877"/>
      <c r="DAE29" s="877"/>
      <c r="DAF29" s="877"/>
      <c r="DAG29" s="877"/>
      <c r="DAH29" s="877"/>
      <c r="DAI29" s="877"/>
      <c r="DAJ29" s="877"/>
      <c r="DAK29" s="877"/>
      <c r="DAL29" s="877"/>
      <c r="DAM29" s="877"/>
      <c r="DAN29" s="877"/>
      <c r="DAO29" s="877"/>
      <c r="DAP29" s="877"/>
      <c r="DAQ29" s="877"/>
      <c r="DAR29" s="877"/>
      <c r="DAS29" s="877"/>
      <c r="DAT29" s="877"/>
      <c r="DAU29" s="877"/>
      <c r="DAV29" s="877"/>
      <c r="DAW29" s="877"/>
      <c r="DAX29" s="877"/>
      <c r="DAY29" s="877"/>
      <c r="DAZ29" s="877"/>
      <c r="DBA29" s="877"/>
      <c r="DBB29" s="877"/>
      <c r="DBC29" s="877"/>
      <c r="DBD29" s="877"/>
      <c r="DBE29" s="877"/>
      <c r="DBF29" s="877"/>
      <c r="DBG29" s="877"/>
      <c r="DBH29" s="877"/>
      <c r="DBI29" s="877"/>
      <c r="DBJ29" s="877"/>
      <c r="DBK29" s="877"/>
      <c r="DBL29" s="877"/>
      <c r="DBM29" s="877"/>
      <c r="DBN29" s="877"/>
      <c r="DBO29" s="877"/>
      <c r="DBP29" s="877"/>
      <c r="DBQ29" s="877"/>
      <c r="DBR29" s="877"/>
      <c r="DBS29" s="877"/>
      <c r="DBT29" s="877"/>
      <c r="DBU29" s="877"/>
      <c r="DBV29" s="877"/>
      <c r="DBW29" s="877"/>
      <c r="DBX29" s="877"/>
      <c r="DBY29" s="877"/>
      <c r="DBZ29" s="877"/>
      <c r="DCA29" s="877"/>
      <c r="DCB29" s="877"/>
      <c r="DCC29" s="877"/>
      <c r="DCD29" s="877"/>
      <c r="DCE29" s="877"/>
      <c r="DCF29" s="877"/>
      <c r="DCG29" s="877"/>
      <c r="DCH29" s="877"/>
      <c r="DCI29" s="877"/>
      <c r="DCJ29" s="877"/>
      <c r="DCK29" s="877"/>
      <c r="DCL29" s="877"/>
      <c r="DCM29" s="877"/>
      <c r="DCN29" s="877"/>
      <c r="DCO29" s="877"/>
      <c r="DCP29" s="877"/>
      <c r="DCQ29" s="877"/>
      <c r="DCR29" s="877"/>
      <c r="DCS29" s="877"/>
      <c r="DCT29" s="877"/>
      <c r="DCU29" s="877"/>
      <c r="DCV29" s="877"/>
      <c r="DCW29" s="877"/>
      <c r="DCX29" s="877"/>
      <c r="DCY29" s="877"/>
      <c r="DCZ29" s="877"/>
      <c r="DDA29" s="877"/>
      <c r="DDB29" s="877"/>
      <c r="DDC29" s="877"/>
      <c r="DDD29" s="877"/>
      <c r="DDE29" s="877"/>
      <c r="DDF29" s="877"/>
      <c r="DDG29" s="877"/>
      <c r="DDH29" s="877"/>
      <c r="DDI29" s="877"/>
      <c r="DDJ29" s="877"/>
      <c r="DDK29" s="877"/>
      <c r="DDL29" s="877"/>
      <c r="DDM29" s="877"/>
      <c r="DDN29" s="877"/>
      <c r="DDO29" s="877"/>
      <c r="DDP29" s="877"/>
      <c r="DDQ29" s="877"/>
      <c r="DDR29" s="877"/>
      <c r="DDS29" s="877"/>
      <c r="DDT29" s="877"/>
      <c r="DDU29" s="877"/>
      <c r="DDV29" s="877"/>
      <c r="DDW29" s="877"/>
      <c r="DDX29" s="877"/>
      <c r="DDY29" s="877"/>
      <c r="DDZ29" s="877"/>
      <c r="DEA29" s="877"/>
      <c r="DEB29" s="877"/>
      <c r="DEC29" s="877"/>
      <c r="DED29" s="877"/>
      <c r="DEE29" s="877"/>
      <c r="DEF29" s="877"/>
      <c r="DEG29" s="877"/>
      <c r="DEH29" s="877"/>
      <c r="DEI29" s="877"/>
      <c r="DEJ29" s="877"/>
      <c r="DEK29" s="877"/>
      <c r="DEL29" s="877"/>
      <c r="DEM29" s="877"/>
      <c r="DEN29" s="877"/>
      <c r="DEO29" s="877"/>
      <c r="DEP29" s="877"/>
      <c r="DEQ29" s="877"/>
      <c r="DER29" s="877"/>
      <c r="DES29" s="877"/>
      <c r="DET29" s="877"/>
      <c r="DEU29" s="877"/>
      <c r="DEV29" s="877"/>
      <c r="DEW29" s="877"/>
      <c r="DEX29" s="877"/>
      <c r="DEY29" s="877"/>
      <c r="DEZ29" s="877"/>
      <c r="DFA29" s="877"/>
      <c r="DFB29" s="877"/>
      <c r="DFC29" s="877"/>
      <c r="DFD29" s="877"/>
      <c r="DFE29" s="877"/>
      <c r="DFF29" s="877"/>
      <c r="DFG29" s="877"/>
      <c r="DFH29" s="877"/>
      <c r="DFI29" s="877"/>
      <c r="DFJ29" s="877"/>
      <c r="DFK29" s="877"/>
      <c r="DFL29" s="877"/>
      <c r="DFM29" s="877"/>
      <c r="DFN29" s="877"/>
      <c r="DFO29" s="877"/>
      <c r="DFP29" s="877"/>
      <c r="DFQ29" s="877"/>
      <c r="DFR29" s="877"/>
      <c r="DFS29" s="877"/>
      <c r="DFT29" s="877"/>
      <c r="DFU29" s="877"/>
      <c r="DFV29" s="877"/>
      <c r="DFW29" s="877"/>
      <c r="DFX29" s="877"/>
      <c r="DFY29" s="877"/>
      <c r="DFZ29" s="877"/>
      <c r="DGA29" s="877"/>
      <c r="DGB29" s="877"/>
      <c r="DGC29" s="877"/>
      <c r="DGD29" s="877"/>
      <c r="DGE29" s="877"/>
      <c r="DGF29" s="877"/>
      <c r="DGG29" s="877"/>
      <c r="DGH29" s="877"/>
      <c r="DGI29" s="877"/>
      <c r="DGJ29" s="877"/>
      <c r="DGK29" s="877"/>
      <c r="DGL29" s="877"/>
      <c r="DGM29" s="877"/>
      <c r="DGN29" s="877"/>
      <c r="DGO29" s="877"/>
      <c r="DGP29" s="877"/>
      <c r="DGQ29" s="877"/>
      <c r="DGR29" s="877"/>
      <c r="DGS29" s="877"/>
      <c r="DGT29" s="877"/>
      <c r="DGU29" s="877"/>
      <c r="DGV29" s="877"/>
      <c r="DGW29" s="877"/>
      <c r="DGX29" s="877"/>
      <c r="DGY29" s="877"/>
      <c r="DGZ29" s="877"/>
      <c r="DHA29" s="877"/>
      <c r="DHB29" s="877"/>
      <c r="DHC29" s="877"/>
      <c r="DHD29" s="877"/>
      <c r="DHE29" s="877"/>
      <c r="DHF29" s="877"/>
      <c r="DHG29" s="877"/>
      <c r="DHH29" s="877"/>
      <c r="DHI29" s="877"/>
      <c r="DHJ29" s="877"/>
      <c r="DHK29" s="877"/>
      <c r="DHL29" s="877"/>
      <c r="DHM29" s="877"/>
      <c r="DHN29" s="877"/>
      <c r="DHO29" s="877"/>
      <c r="DHP29" s="877"/>
      <c r="DHQ29" s="877"/>
      <c r="DHR29" s="877"/>
      <c r="DHS29" s="877"/>
      <c r="DHT29" s="877"/>
      <c r="DHU29" s="877"/>
      <c r="DHV29" s="877"/>
      <c r="DHW29" s="877"/>
      <c r="DHX29" s="877"/>
      <c r="DHY29" s="877"/>
      <c r="DHZ29" s="877"/>
      <c r="DIA29" s="877"/>
      <c r="DIB29" s="877"/>
      <c r="DIC29" s="877"/>
      <c r="DID29" s="877"/>
      <c r="DIE29" s="877"/>
      <c r="DIF29" s="877"/>
      <c r="DIG29" s="877"/>
      <c r="DIH29" s="877"/>
      <c r="DII29" s="877"/>
      <c r="DIJ29" s="877"/>
      <c r="DIK29" s="877"/>
      <c r="DIL29" s="877"/>
      <c r="DIM29" s="877"/>
      <c r="DIN29" s="877"/>
      <c r="DIO29" s="877"/>
      <c r="DIP29" s="877"/>
      <c r="DIQ29" s="877"/>
      <c r="DIR29" s="877"/>
      <c r="DIS29" s="877"/>
      <c r="DIT29" s="877"/>
      <c r="DIU29" s="877"/>
      <c r="DIV29" s="877"/>
      <c r="DIW29" s="877"/>
      <c r="DIX29" s="877"/>
      <c r="DIY29" s="877"/>
      <c r="DIZ29" s="877"/>
      <c r="DJA29" s="877"/>
      <c r="DJB29" s="877"/>
      <c r="DJC29" s="877"/>
      <c r="DJD29" s="877"/>
      <c r="DJE29" s="877"/>
      <c r="DJF29" s="877"/>
      <c r="DJG29" s="877"/>
      <c r="DJH29" s="877"/>
      <c r="DJI29" s="877"/>
      <c r="DJJ29" s="877"/>
      <c r="DJK29" s="877"/>
      <c r="DJL29" s="877"/>
      <c r="DJM29" s="877"/>
      <c r="DJN29" s="877"/>
      <c r="DJO29" s="877"/>
      <c r="DJP29" s="877"/>
      <c r="DJQ29" s="877"/>
      <c r="DJR29" s="877"/>
      <c r="DJS29" s="877"/>
      <c r="DJT29" s="877"/>
      <c r="DJU29" s="877"/>
      <c r="DJV29" s="877"/>
      <c r="DJW29" s="877"/>
      <c r="DJX29" s="877"/>
      <c r="DJY29" s="877"/>
      <c r="DJZ29" s="877"/>
      <c r="DKA29" s="877"/>
      <c r="DKB29" s="877"/>
      <c r="DKC29" s="877"/>
      <c r="DKD29" s="877"/>
      <c r="DKE29" s="877"/>
      <c r="DKF29" s="877"/>
      <c r="DKG29" s="877"/>
      <c r="DKH29" s="877"/>
      <c r="DKI29" s="877"/>
      <c r="DKJ29" s="877"/>
      <c r="DKK29" s="877"/>
      <c r="DKL29" s="877"/>
      <c r="DKM29" s="877"/>
      <c r="DKN29" s="877"/>
      <c r="DKO29" s="877"/>
      <c r="DKP29" s="877"/>
      <c r="DKQ29" s="877"/>
      <c r="DKR29" s="877"/>
      <c r="DKS29" s="877"/>
      <c r="DKT29" s="877"/>
      <c r="DKU29" s="877"/>
      <c r="DKV29" s="877"/>
      <c r="DKW29" s="877"/>
      <c r="DKX29" s="877"/>
      <c r="DKY29" s="877"/>
      <c r="DKZ29" s="877"/>
      <c r="DLA29" s="877"/>
      <c r="DLB29" s="877"/>
      <c r="DLC29" s="877"/>
      <c r="DLD29" s="877"/>
      <c r="DLE29" s="877"/>
      <c r="DLF29" s="877"/>
      <c r="DLG29" s="877"/>
      <c r="DLH29" s="877"/>
      <c r="DLI29" s="877"/>
      <c r="DLJ29" s="877"/>
      <c r="DLK29" s="877"/>
      <c r="DLL29" s="877"/>
      <c r="DLM29" s="877"/>
      <c r="DLN29" s="877"/>
      <c r="DLO29" s="877"/>
      <c r="DLP29" s="877"/>
      <c r="DLQ29" s="877"/>
      <c r="DLR29" s="877"/>
      <c r="DLS29" s="877"/>
      <c r="DLT29" s="877"/>
      <c r="DLU29" s="877"/>
      <c r="DLV29" s="877"/>
      <c r="DLW29" s="877"/>
      <c r="DLX29" s="877"/>
      <c r="DLY29" s="877"/>
      <c r="DLZ29" s="877"/>
      <c r="DMA29" s="877"/>
      <c r="DMB29" s="877"/>
      <c r="DMC29" s="877"/>
      <c r="DMD29" s="877"/>
      <c r="DME29" s="877"/>
      <c r="DMF29" s="877"/>
      <c r="DMG29" s="877"/>
      <c r="DMH29" s="877"/>
      <c r="DMI29" s="877"/>
      <c r="DMJ29" s="877"/>
      <c r="DMK29" s="877"/>
      <c r="DML29" s="877"/>
      <c r="DMM29" s="877"/>
      <c r="DMN29" s="877"/>
      <c r="DMO29" s="877"/>
      <c r="DMP29" s="877"/>
      <c r="DMQ29" s="877"/>
      <c r="DMR29" s="877"/>
      <c r="DMS29" s="877"/>
      <c r="DMT29" s="877"/>
      <c r="DMU29" s="877"/>
      <c r="DMV29" s="877"/>
      <c r="DMW29" s="877"/>
      <c r="DMX29" s="877"/>
      <c r="DMY29" s="877"/>
      <c r="DMZ29" s="877"/>
      <c r="DNA29" s="877"/>
      <c r="DNB29" s="877"/>
      <c r="DNC29" s="877"/>
      <c r="DND29" s="877"/>
      <c r="DNE29" s="877"/>
      <c r="DNF29" s="877"/>
      <c r="DNG29" s="877"/>
      <c r="DNH29" s="877"/>
      <c r="DNI29" s="877"/>
      <c r="DNJ29" s="877"/>
      <c r="DNK29" s="877"/>
      <c r="DNL29" s="877"/>
      <c r="DNM29" s="877"/>
      <c r="DNN29" s="877"/>
      <c r="DNO29" s="877"/>
      <c r="DNP29" s="877"/>
      <c r="DNQ29" s="877"/>
      <c r="DNR29" s="877"/>
      <c r="DNS29" s="877"/>
      <c r="DNT29" s="877"/>
      <c r="DNU29" s="877"/>
      <c r="DNV29" s="877"/>
      <c r="DNW29" s="877"/>
      <c r="DNX29" s="877"/>
      <c r="DNY29" s="877"/>
      <c r="DNZ29" s="877"/>
      <c r="DOA29" s="877"/>
      <c r="DOB29" s="877"/>
      <c r="DOC29" s="877"/>
      <c r="DOD29" s="877"/>
      <c r="DOE29" s="877"/>
      <c r="DOF29" s="877"/>
      <c r="DOG29" s="877"/>
      <c r="DOH29" s="877"/>
      <c r="DOI29" s="877"/>
      <c r="DOJ29" s="877"/>
      <c r="DOK29" s="877"/>
      <c r="DOL29" s="877"/>
      <c r="DOM29" s="877"/>
      <c r="DON29" s="877"/>
      <c r="DOO29" s="877"/>
      <c r="DOP29" s="877"/>
      <c r="DOQ29" s="877"/>
      <c r="DOR29" s="877"/>
      <c r="DOS29" s="877"/>
      <c r="DOT29" s="877"/>
      <c r="DOU29" s="877"/>
      <c r="DOV29" s="877"/>
      <c r="DOW29" s="877"/>
      <c r="DOX29" s="877"/>
      <c r="DOY29" s="877"/>
      <c r="DOZ29" s="877"/>
      <c r="DPA29" s="877"/>
      <c r="DPB29" s="877"/>
      <c r="DPC29" s="877"/>
      <c r="DPD29" s="877"/>
      <c r="DPE29" s="877"/>
      <c r="DPF29" s="877"/>
      <c r="DPG29" s="877"/>
      <c r="DPH29" s="877"/>
      <c r="DPI29" s="877"/>
      <c r="DPJ29" s="877"/>
      <c r="DPK29" s="877"/>
      <c r="DPL29" s="877"/>
      <c r="DPM29" s="877"/>
      <c r="DPN29" s="877"/>
      <c r="DPO29" s="877"/>
      <c r="DPP29" s="877"/>
      <c r="DPQ29" s="877"/>
      <c r="DPR29" s="877"/>
      <c r="DPS29" s="877"/>
      <c r="DPT29" s="877"/>
      <c r="DPU29" s="877"/>
      <c r="DPV29" s="877"/>
      <c r="DPW29" s="877"/>
      <c r="DPX29" s="877"/>
      <c r="DPY29" s="877"/>
      <c r="DPZ29" s="877"/>
      <c r="DQA29" s="877"/>
      <c r="DQB29" s="877"/>
      <c r="DQC29" s="877"/>
      <c r="DQD29" s="877"/>
      <c r="DQE29" s="877"/>
      <c r="DQF29" s="877"/>
      <c r="DQG29" s="877"/>
      <c r="DQH29" s="877"/>
      <c r="DQI29" s="877"/>
      <c r="DQJ29" s="877"/>
      <c r="DQK29" s="877"/>
      <c r="DQL29" s="877"/>
      <c r="DQM29" s="877"/>
      <c r="DQN29" s="877"/>
      <c r="DQO29" s="877"/>
      <c r="DQP29" s="877"/>
      <c r="DQQ29" s="877"/>
      <c r="DQR29" s="877"/>
      <c r="DQS29" s="877"/>
      <c r="DQT29" s="877"/>
      <c r="DQU29" s="877"/>
      <c r="DQV29" s="877"/>
      <c r="DQW29" s="877"/>
      <c r="DQX29" s="877"/>
      <c r="DQY29" s="877"/>
      <c r="DQZ29" s="877"/>
      <c r="DRA29" s="877"/>
      <c r="DRB29" s="877"/>
      <c r="DRC29" s="877"/>
      <c r="DRD29" s="877"/>
      <c r="DRE29" s="877"/>
      <c r="DRF29" s="877"/>
      <c r="DRG29" s="877"/>
      <c r="DRH29" s="877"/>
      <c r="DRI29" s="877"/>
      <c r="DRJ29" s="877"/>
      <c r="DRK29" s="877"/>
      <c r="DRL29" s="877"/>
      <c r="DRM29" s="877"/>
      <c r="DRN29" s="877"/>
      <c r="DRO29" s="877"/>
      <c r="DRP29" s="877"/>
      <c r="DRQ29" s="877"/>
      <c r="DRR29" s="877"/>
      <c r="DRS29" s="877"/>
      <c r="DRT29" s="877"/>
      <c r="DRU29" s="877"/>
      <c r="DRV29" s="877"/>
      <c r="DRW29" s="877"/>
      <c r="DRX29" s="877"/>
      <c r="DRY29" s="877"/>
      <c r="DRZ29" s="877"/>
      <c r="DSA29" s="877"/>
      <c r="DSB29" s="877"/>
      <c r="DSC29" s="877"/>
      <c r="DSD29" s="877"/>
      <c r="DSE29" s="877"/>
      <c r="DSF29" s="877"/>
      <c r="DSG29" s="877"/>
      <c r="DSH29" s="877"/>
      <c r="DSI29" s="877"/>
      <c r="DSJ29" s="877"/>
      <c r="DSK29" s="877"/>
      <c r="DSL29" s="877"/>
      <c r="DSM29" s="877"/>
      <c r="DSN29" s="877"/>
      <c r="DSO29" s="877"/>
      <c r="DSP29" s="877"/>
      <c r="DSQ29" s="877"/>
      <c r="DSR29" s="877"/>
      <c r="DSS29" s="877"/>
      <c r="DST29" s="877"/>
      <c r="DSU29" s="877"/>
      <c r="DSV29" s="877"/>
      <c r="DSW29" s="877"/>
      <c r="DSX29" s="877"/>
      <c r="DSY29" s="877"/>
      <c r="DSZ29" s="877"/>
      <c r="DTA29" s="877"/>
      <c r="DTB29" s="877"/>
      <c r="DTC29" s="877"/>
      <c r="DTD29" s="877"/>
      <c r="DTE29" s="877"/>
      <c r="DTF29" s="877"/>
      <c r="DTG29" s="877"/>
      <c r="DTH29" s="877"/>
      <c r="DTI29" s="877"/>
      <c r="DTJ29" s="877"/>
      <c r="DTK29" s="877"/>
      <c r="DTL29" s="877"/>
      <c r="DTM29" s="877"/>
      <c r="DTN29" s="877"/>
      <c r="DTO29" s="877"/>
      <c r="DTP29" s="877"/>
      <c r="DTQ29" s="877"/>
      <c r="DTR29" s="877"/>
      <c r="DTS29" s="877"/>
      <c r="DTT29" s="877"/>
      <c r="DTU29" s="877"/>
      <c r="DTV29" s="877"/>
      <c r="DTW29" s="877"/>
      <c r="DTX29" s="877"/>
      <c r="DTY29" s="877"/>
      <c r="DTZ29" s="877"/>
      <c r="DUA29" s="877"/>
      <c r="DUB29" s="877"/>
      <c r="DUC29" s="877"/>
      <c r="DUD29" s="877"/>
      <c r="DUE29" s="877"/>
      <c r="DUF29" s="877"/>
      <c r="DUG29" s="877"/>
      <c r="DUH29" s="877"/>
      <c r="DUI29" s="877"/>
      <c r="DUJ29" s="877"/>
      <c r="DUK29" s="877"/>
      <c r="DUL29" s="877"/>
      <c r="DUM29" s="877"/>
      <c r="DUN29" s="877"/>
      <c r="DUO29" s="877"/>
      <c r="DUP29" s="877"/>
      <c r="DUQ29" s="877"/>
      <c r="DUR29" s="877"/>
      <c r="DUS29" s="877"/>
      <c r="DUT29" s="877"/>
      <c r="DUU29" s="877"/>
      <c r="DUV29" s="877"/>
      <c r="DUW29" s="877"/>
      <c r="DUX29" s="877"/>
      <c r="DUY29" s="877"/>
      <c r="DUZ29" s="877"/>
      <c r="DVA29" s="877"/>
      <c r="DVB29" s="877"/>
      <c r="DVC29" s="877"/>
      <c r="DVD29" s="877"/>
      <c r="DVE29" s="877"/>
      <c r="DVF29" s="877"/>
      <c r="DVG29" s="877"/>
      <c r="DVH29" s="877"/>
      <c r="DVI29" s="877"/>
      <c r="DVJ29" s="877"/>
      <c r="DVK29" s="877"/>
      <c r="DVL29" s="877"/>
      <c r="DVM29" s="877"/>
      <c r="DVN29" s="877"/>
      <c r="DVO29" s="877"/>
      <c r="DVP29" s="877"/>
      <c r="DVQ29" s="877"/>
      <c r="DVR29" s="877"/>
      <c r="DVS29" s="877"/>
      <c r="DVT29" s="877"/>
      <c r="DVU29" s="877"/>
      <c r="DVV29" s="877"/>
      <c r="DVW29" s="877"/>
      <c r="DVX29" s="877"/>
      <c r="DVY29" s="877"/>
      <c r="DVZ29" s="877"/>
      <c r="DWA29" s="877"/>
      <c r="DWB29" s="877"/>
      <c r="DWC29" s="877"/>
      <c r="DWD29" s="877"/>
      <c r="DWE29" s="877"/>
      <c r="DWF29" s="877"/>
      <c r="DWG29" s="877"/>
      <c r="DWH29" s="877"/>
      <c r="DWI29" s="877"/>
      <c r="DWJ29" s="877"/>
      <c r="DWK29" s="877"/>
      <c r="DWL29" s="877"/>
      <c r="DWM29" s="877"/>
      <c r="DWN29" s="877"/>
      <c r="DWO29" s="877"/>
      <c r="DWP29" s="877"/>
      <c r="DWQ29" s="877"/>
      <c r="DWR29" s="877"/>
      <c r="DWS29" s="877"/>
      <c r="DWT29" s="877"/>
      <c r="DWU29" s="877"/>
      <c r="DWV29" s="877"/>
      <c r="DWW29" s="877"/>
      <c r="DWX29" s="877"/>
      <c r="DWY29" s="877"/>
      <c r="DWZ29" s="877"/>
      <c r="DXA29" s="877"/>
      <c r="DXB29" s="877"/>
      <c r="DXC29" s="877"/>
      <c r="DXD29" s="877"/>
      <c r="DXE29" s="877"/>
      <c r="DXF29" s="877"/>
      <c r="DXG29" s="877"/>
      <c r="DXH29" s="877"/>
      <c r="DXI29" s="877"/>
      <c r="DXJ29" s="877"/>
      <c r="DXK29" s="877"/>
      <c r="DXL29" s="877"/>
      <c r="DXM29" s="877"/>
      <c r="DXN29" s="877"/>
      <c r="DXO29" s="877"/>
      <c r="DXP29" s="877"/>
      <c r="DXQ29" s="877"/>
      <c r="DXR29" s="877"/>
      <c r="DXS29" s="877"/>
      <c r="DXT29" s="877"/>
      <c r="DXU29" s="877"/>
      <c r="DXV29" s="877"/>
      <c r="DXW29" s="877"/>
      <c r="DXX29" s="877"/>
      <c r="DXY29" s="877"/>
      <c r="DXZ29" s="877"/>
      <c r="DYA29" s="877"/>
      <c r="DYB29" s="877"/>
      <c r="DYC29" s="877"/>
      <c r="DYD29" s="877"/>
      <c r="DYE29" s="877"/>
      <c r="DYF29" s="877"/>
      <c r="DYG29" s="877"/>
      <c r="DYH29" s="877"/>
      <c r="DYI29" s="877"/>
      <c r="DYJ29" s="877"/>
      <c r="DYK29" s="877"/>
      <c r="DYL29" s="877"/>
      <c r="DYM29" s="877"/>
      <c r="DYN29" s="877"/>
      <c r="DYO29" s="877"/>
      <c r="DYP29" s="877"/>
      <c r="DYQ29" s="877"/>
      <c r="DYR29" s="877"/>
      <c r="DYS29" s="877"/>
      <c r="DYT29" s="877"/>
      <c r="DYU29" s="877"/>
      <c r="DYV29" s="877"/>
      <c r="DYW29" s="877"/>
      <c r="DYX29" s="877"/>
      <c r="DYY29" s="877"/>
      <c r="DYZ29" s="877"/>
      <c r="DZA29" s="877"/>
      <c r="DZB29" s="877"/>
      <c r="DZC29" s="877"/>
      <c r="DZD29" s="877"/>
      <c r="DZE29" s="877"/>
      <c r="DZF29" s="877"/>
      <c r="DZG29" s="877"/>
      <c r="DZH29" s="877"/>
      <c r="DZI29" s="877"/>
      <c r="DZJ29" s="877"/>
      <c r="DZK29" s="877"/>
      <c r="DZL29" s="877"/>
      <c r="DZM29" s="877"/>
      <c r="DZN29" s="877"/>
      <c r="DZO29" s="877"/>
      <c r="DZP29" s="877"/>
      <c r="DZQ29" s="877"/>
      <c r="DZR29" s="877"/>
      <c r="DZS29" s="877"/>
      <c r="DZT29" s="877"/>
      <c r="DZU29" s="877"/>
      <c r="DZV29" s="877"/>
      <c r="DZW29" s="877"/>
      <c r="DZX29" s="877"/>
      <c r="DZY29" s="877"/>
      <c r="DZZ29" s="877"/>
      <c r="EAA29" s="877"/>
      <c r="EAB29" s="877"/>
      <c r="EAC29" s="877"/>
      <c r="EAD29" s="877"/>
      <c r="EAE29" s="877"/>
      <c r="EAF29" s="877"/>
      <c r="EAG29" s="877"/>
      <c r="EAH29" s="877"/>
      <c r="EAI29" s="877"/>
      <c r="EAJ29" s="877"/>
      <c r="EAK29" s="877"/>
      <c r="EAL29" s="877"/>
      <c r="EAM29" s="877"/>
      <c r="EAN29" s="877"/>
      <c r="EAO29" s="877"/>
      <c r="EAP29" s="877"/>
      <c r="EAQ29" s="877"/>
      <c r="EAR29" s="877"/>
      <c r="EAS29" s="877"/>
      <c r="EAT29" s="877"/>
      <c r="EAU29" s="877"/>
      <c r="EAV29" s="877"/>
      <c r="EAW29" s="877"/>
      <c r="EAX29" s="877"/>
      <c r="EAY29" s="877"/>
      <c r="EAZ29" s="877"/>
      <c r="EBA29" s="877"/>
      <c r="EBB29" s="877"/>
      <c r="EBC29" s="877"/>
      <c r="EBD29" s="877"/>
      <c r="EBE29" s="877"/>
      <c r="EBF29" s="877"/>
      <c r="EBG29" s="877"/>
      <c r="EBH29" s="877"/>
      <c r="EBI29" s="877"/>
      <c r="EBJ29" s="877"/>
      <c r="EBK29" s="877"/>
      <c r="EBL29" s="877"/>
      <c r="EBM29" s="877"/>
      <c r="EBN29" s="877"/>
      <c r="EBO29" s="877"/>
      <c r="EBP29" s="877"/>
      <c r="EBQ29" s="877"/>
      <c r="EBR29" s="877"/>
      <c r="EBS29" s="877"/>
      <c r="EBT29" s="877"/>
      <c r="EBU29" s="877"/>
      <c r="EBV29" s="877"/>
      <c r="EBW29" s="877"/>
      <c r="EBX29" s="877"/>
      <c r="EBY29" s="877"/>
      <c r="EBZ29" s="877"/>
      <c r="ECA29" s="877"/>
      <c r="ECB29" s="877"/>
      <c r="ECC29" s="877"/>
      <c r="ECD29" s="877"/>
      <c r="ECE29" s="877"/>
      <c r="ECF29" s="877"/>
      <c r="ECG29" s="877"/>
      <c r="ECH29" s="877"/>
      <c r="ECI29" s="877"/>
      <c r="ECJ29" s="877"/>
      <c r="ECK29" s="877"/>
      <c r="ECL29" s="877"/>
      <c r="ECM29" s="877"/>
      <c r="ECN29" s="877"/>
      <c r="ECO29" s="877"/>
      <c r="ECP29" s="877"/>
      <c r="ECQ29" s="877"/>
      <c r="ECR29" s="877"/>
      <c r="ECS29" s="877"/>
      <c r="ECT29" s="877"/>
      <c r="ECU29" s="877"/>
      <c r="ECV29" s="877"/>
      <c r="ECW29" s="877"/>
      <c r="ECX29" s="877"/>
      <c r="ECY29" s="877"/>
      <c r="ECZ29" s="877"/>
      <c r="EDA29" s="877"/>
      <c r="EDB29" s="877"/>
      <c r="EDC29" s="877"/>
      <c r="EDD29" s="877"/>
      <c r="EDE29" s="877"/>
      <c r="EDF29" s="877"/>
      <c r="EDG29" s="877"/>
      <c r="EDH29" s="877"/>
      <c r="EDI29" s="877"/>
      <c r="EDJ29" s="877"/>
      <c r="EDK29" s="877"/>
      <c r="EDL29" s="877"/>
      <c r="EDM29" s="877"/>
      <c r="EDN29" s="877"/>
      <c r="EDO29" s="877"/>
      <c r="EDP29" s="877"/>
      <c r="EDQ29" s="877"/>
      <c r="EDR29" s="877"/>
      <c r="EDS29" s="877"/>
      <c r="EDT29" s="877"/>
      <c r="EDU29" s="877"/>
      <c r="EDV29" s="877"/>
      <c r="EDW29" s="877"/>
      <c r="EDX29" s="877"/>
      <c r="EDY29" s="877"/>
      <c r="EDZ29" s="877"/>
      <c r="EEA29" s="877"/>
      <c r="EEB29" s="877"/>
      <c r="EEC29" s="877"/>
      <c r="EED29" s="877"/>
      <c r="EEE29" s="877"/>
      <c r="EEF29" s="877"/>
      <c r="EEG29" s="877"/>
      <c r="EEH29" s="877"/>
      <c r="EEI29" s="877"/>
      <c r="EEJ29" s="877"/>
      <c r="EEK29" s="877"/>
      <c r="EEL29" s="877"/>
      <c r="EEM29" s="877"/>
      <c r="EEN29" s="877"/>
      <c r="EEO29" s="877"/>
      <c r="EEP29" s="877"/>
      <c r="EEQ29" s="877"/>
      <c r="EER29" s="877"/>
      <c r="EES29" s="877"/>
      <c r="EET29" s="877"/>
      <c r="EEU29" s="877"/>
      <c r="EEV29" s="877"/>
      <c r="EEW29" s="877"/>
      <c r="EEX29" s="877"/>
      <c r="EEY29" s="877"/>
      <c r="EEZ29" s="877"/>
      <c r="EFA29" s="877"/>
      <c r="EFB29" s="877"/>
      <c r="EFC29" s="877"/>
      <c r="EFD29" s="877"/>
      <c r="EFE29" s="877"/>
      <c r="EFF29" s="877"/>
      <c r="EFG29" s="877"/>
      <c r="EFH29" s="877"/>
      <c r="EFI29" s="877"/>
      <c r="EFJ29" s="877"/>
      <c r="EFK29" s="877"/>
      <c r="EFL29" s="877"/>
      <c r="EFM29" s="877"/>
      <c r="EFN29" s="877"/>
      <c r="EFO29" s="877"/>
      <c r="EFP29" s="877"/>
      <c r="EFQ29" s="877"/>
      <c r="EFR29" s="877"/>
      <c r="EFS29" s="877"/>
      <c r="EFT29" s="877"/>
      <c r="EFU29" s="877"/>
      <c r="EFV29" s="877"/>
      <c r="EFW29" s="877"/>
      <c r="EFX29" s="877"/>
      <c r="EFY29" s="877"/>
      <c r="EFZ29" s="877"/>
      <c r="EGA29" s="877"/>
      <c r="EGB29" s="877"/>
      <c r="EGC29" s="877"/>
      <c r="EGD29" s="877"/>
      <c r="EGE29" s="877"/>
      <c r="EGF29" s="877"/>
      <c r="EGG29" s="877"/>
      <c r="EGH29" s="877"/>
      <c r="EGI29" s="877"/>
      <c r="EGJ29" s="877"/>
      <c r="EGK29" s="877"/>
      <c r="EGL29" s="877"/>
      <c r="EGM29" s="877"/>
      <c r="EGN29" s="877"/>
      <c r="EGO29" s="877"/>
      <c r="EGP29" s="877"/>
      <c r="EGQ29" s="877"/>
      <c r="EGR29" s="877"/>
      <c r="EGS29" s="877"/>
      <c r="EGT29" s="877"/>
      <c r="EGU29" s="877"/>
      <c r="EGV29" s="877"/>
      <c r="EGW29" s="877"/>
      <c r="EGX29" s="877"/>
      <c r="EGY29" s="877"/>
      <c r="EGZ29" s="877"/>
      <c r="EHA29" s="877"/>
      <c r="EHB29" s="877"/>
      <c r="EHC29" s="877"/>
      <c r="EHD29" s="877"/>
      <c r="EHE29" s="877"/>
      <c r="EHF29" s="877"/>
      <c r="EHG29" s="877"/>
      <c r="EHH29" s="877"/>
      <c r="EHI29" s="877"/>
      <c r="EHJ29" s="877"/>
      <c r="EHK29" s="877"/>
      <c r="EHL29" s="877"/>
      <c r="EHM29" s="877"/>
      <c r="EHN29" s="877"/>
      <c r="EHO29" s="877"/>
      <c r="EHP29" s="877"/>
      <c r="EHQ29" s="877"/>
      <c r="EHR29" s="877"/>
      <c r="EHS29" s="877"/>
      <c r="EHT29" s="877"/>
      <c r="EHU29" s="877"/>
      <c r="EHV29" s="877"/>
      <c r="EHW29" s="877"/>
      <c r="EHX29" s="877"/>
      <c r="EHY29" s="877"/>
      <c r="EHZ29" s="877"/>
      <c r="EIA29" s="877"/>
      <c r="EIB29" s="877"/>
      <c r="EIC29" s="877"/>
      <c r="EID29" s="877"/>
      <c r="EIE29" s="877"/>
      <c r="EIF29" s="877"/>
      <c r="EIG29" s="877"/>
      <c r="EIH29" s="877"/>
      <c r="EII29" s="877"/>
      <c r="EIJ29" s="877"/>
      <c r="EIK29" s="877"/>
      <c r="EIL29" s="877"/>
      <c r="EIM29" s="877"/>
      <c r="EIN29" s="877"/>
      <c r="EIO29" s="877"/>
      <c r="EIP29" s="877"/>
      <c r="EIQ29" s="877"/>
      <c r="EIR29" s="877"/>
      <c r="EIS29" s="877"/>
      <c r="EIT29" s="877"/>
      <c r="EIU29" s="877"/>
      <c r="EIV29" s="877"/>
      <c r="EIW29" s="877"/>
      <c r="EIX29" s="877"/>
      <c r="EIY29" s="877"/>
      <c r="EIZ29" s="877"/>
      <c r="EJA29" s="877"/>
      <c r="EJB29" s="877"/>
      <c r="EJC29" s="877"/>
      <c r="EJD29" s="877"/>
      <c r="EJE29" s="877"/>
      <c r="EJF29" s="877"/>
      <c r="EJG29" s="877"/>
      <c r="EJH29" s="877"/>
      <c r="EJI29" s="877"/>
      <c r="EJJ29" s="877"/>
      <c r="EJK29" s="877"/>
      <c r="EJL29" s="877"/>
      <c r="EJM29" s="877"/>
      <c r="EJN29" s="877"/>
      <c r="EJO29" s="877"/>
      <c r="EJP29" s="877"/>
      <c r="EJQ29" s="877"/>
      <c r="EJR29" s="877"/>
      <c r="EJS29" s="877"/>
      <c r="EJT29" s="877"/>
      <c r="EJU29" s="877"/>
      <c r="EJV29" s="877"/>
      <c r="EJW29" s="877"/>
      <c r="EJX29" s="877"/>
      <c r="EJY29" s="877"/>
      <c r="EJZ29" s="877"/>
      <c r="EKA29" s="877"/>
      <c r="EKB29" s="877"/>
      <c r="EKC29" s="877"/>
      <c r="EKD29" s="877"/>
      <c r="EKE29" s="877"/>
      <c r="EKF29" s="877"/>
      <c r="EKG29" s="877"/>
      <c r="EKH29" s="877"/>
      <c r="EKI29" s="877"/>
      <c r="EKJ29" s="877"/>
      <c r="EKK29" s="877"/>
      <c r="EKL29" s="877"/>
      <c r="EKM29" s="877"/>
      <c r="EKN29" s="877"/>
      <c r="EKO29" s="877"/>
      <c r="EKP29" s="877"/>
      <c r="EKQ29" s="877"/>
      <c r="EKR29" s="877"/>
      <c r="EKS29" s="877"/>
      <c r="EKT29" s="877"/>
      <c r="EKU29" s="877"/>
      <c r="EKV29" s="877"/>
      <c r="EKW29" s="877"/>
      <c r="EKX29" s="877"/>
      <c r="EKY29" s="877"/>
      <c r="EKZ29" s="877"/>
      <c r="ELA29" s="877"/>
      <c r="ELB29" s="877"/>
      <c r="ELC29" s="877"/>
      <c r="ELD29" s="877"/>
      <c r="ELE29" s="877"/>
      <c r="ELF29" s="877"/>
      <c r="ELG29" s="877"/>
      <c r="ELH29" s="877"/>
      <c r="ELI29" s="877"/>
      <c r="ELJ29" s="877"/>
      <c r="ELK29" s="877"/>
      <c r="ELL29" s="877"/>
      <c r="ELM29" s="877"/>
      <c r="ELN29" s="877"/>
      <c r="ELO29" s="877"/>
      <c r="ELP29" s="877"/>
      <c r="ELQ29" s="877"/>
      <c r="ELR29" s="877"/>
      <c r="ELS29" s="877"/>
      <c r="ELT29" s="877"/>
      <c r="ELU29" s="877"/>
      <c r="ELV29" s="877"/>
      <c r="ELW29" s="877"/>
      <c r="ELX29" s="877"/>
      <c r="ELY29" s="877"/>
      <c r="ELZ29" s="877"/>
      <c r="EMA29" s="877"/>
      <c r="EMB29" s="877"/>
      <c r="EMC29" s="877"/>
      <c r="EMD29" s="877"/>
      <c r="EME29" s="877"/>
      <c r="EMF29" s="877"/>
      <c r="EMG29" s="877"/>
      <c r="EMH29" s="877"/>
      <c r="EMI29" s="877"/>
      <c r="EMJ29" s="877"/>
      <c r="EMK29" s="877"/>
      <c r="EML29" s="877"/>
      <c r="EMM29" s="877"/>
      <c r="EMN29" s="877"/>
      <c r="EMO29" s="877"/>
      <c r="EMP29" s="877"/>
      <c r="EMQ29" s="877"/>
      <c r="EMR29" s="877"/>
      <c r="EMS29" s="877"/>
      <c r="EMT29" s="877"/>
      <c r="EMU29" s="877"/>
      <c r="EMV29" s="877"/>
      <c r="EMW29" s="877"/>
      <c r="EMX29" s="877"/>
      <c r="EMY29" s="877"/>
      <c r="EMZ29" s="877"/>
      <c r="ENA29" s="877"/>
      <c r="ENB29" s="877"/>
      <c r="ENC29" s="877"/>
      <c r="END29" s="877"/>
      <c r="ENE29" s="877"/>
      <c r="ENF29" s="877"/>
      <c r="ENG29" s="877"/>
      <c r="ENH29" s="877"/>
      <c r="ENI29" s="877"/>
      <c r="ENJ29" s="877"/>
      <c r="ENK29" s="877"/>
      <c r="ENL29" s="877"/>
      <c r="ENM29" s="877"/>
      <c r="ENN29" s="877"/>
      <c r="ENO29" s="877"/>
      <c r="ENP29" s="877"/>
      <c r="ENQ29" s="877"/>
      <c r="ENR29" s="877"/>
      <c r="ENS29" s="877"/>
      <c r="ENT29" s="877"/>
      <c r="ENU29" s="877"/>
      <c r="ENV29" s="877"/>
      <c r="ENW29" s="877"/>
      <c r="ENX29" s="877"/>
      <c r="ENY29" s="877"/>
      <c r="ENZ29" s="877"/>
      <c r="EOA29" s="877"/>
      <c r="EOB29" s="877"/>
      <c r="EOC29" s="877"/>
      <c r="EOD29" s="877"/>
      <c r="EOE29" s="877"/>
      <c r="EOF29" s="877"/>
      <c r="EOG29" s="877"/>
      <c r="EOH29" s="877"/>
      <c r="EOI29" s="877"/>
      <c r="EOJ29" s="877"/>
      <c r="EOK29" s="877"/>
      <c r="EOL29" s="877"/>
      <c r="EOM29" s="877"/>
      <c r="EON29" s="877"/>
      <c r="EOO29" s="877"/>
      <c r="EOP29" s="877"/>
      <c r="EOQ29" s="877"/>
      <c r="EOR29" s="877"/>
      <c r="EOS29" s="877"/>
      <c r="EOT29" s="877"/>
      <c r="EOU29" s="877"/>
      <c r="EOV29" s="877"/>
      <c r="EOW29" s="877"/>
      <c r="EOX29" s="877"/>
      <c r="EOY29" s="877"/>
      <c r="EOZ29" s="877"/>
      <c r="EPA29" s="877"/>
      <c r="EPB29" s="877"/>
      <c r="EPC29" s="877"/>
      <c r="EPD29" s="877"/>
      <c r="EPE29" s="877"/>
      <c r="EPF29" s="877"/>
      <c r="EPG29" s="877"/>
      <c r="EPH29" s="877"/>
      <c r="EPI29" s="877"/>
      <c r="EPJ29" s="877"/>
      <c r="EPK29" s="877"/>
      <c r="EPL29" s="877"/>
      <c r="EPM29" s="877"/>
      <c r="EPN29" s="877"/>
      <c r="EPO29" s="877"/>
      <c r="EPP29" s="877"/>
      <c r="EPQ29" s="877"/>
      <c r="EPR29" s="877"/>
      <c r="EPS29" s="877"/>
      <c r="EPT29" s="877"/>
      <c r="EPU29" s="877"/>
      <c r="EPV29" s="877"/>
      <c r="EPW29" s="877"/>
      <c r="EPX29" s="877"/>
      <c r="EPY29" s="877"/>
      <c r="EPZ29" s="877"/>
      <c r="EQA29" s="877"/>
      <c r="EQB29" s="877"/>
      <c r="EQC29" s="877"/>
      <c r="EQD29" s="877"/>
      <c r="EQE29" s="877"/>
      <c r="EQF29" s="877"/>
      <c r="EQG29" s="877"/>
      <c r="EQH29" s="877"/>
      <c r="EQI29" s="877"/>
      <c r="EQJ29" s="877"/>
      <c r="EQK29" s="877"/>
      <c r="EQL29" s="877"/>
      <c r="EQM29" s="877"/>
      <c r="EQN29" s="877"/>
      <c r="EQO29" s="877"/>
      <c r="EQP29" s="877"/>
      <c r="EQQ29" s="877"/>
      <c r="EQR29" s="877"/>
      <c r="EQS29" s="877"/>
      <c r="EQT29" s="877"/>
      <c r="EQU29" s="877"/>
      <c r="EQV29" s="877"/>
      <c r="EQW29" s="877"/>
      <c r="EQX29" s="877"/>
      <c r="EQY29" s="877"/>
      <c r="EQZ29" s="877"/>
      <c r="ERA29" s="877"/>
      <c r="ERB29" s="877"/>
      <c r="ERC29" s="877"/>
      <c r="ERD29" s="877"/>
      <c r="ERE29" s="877"/>
      <c r="ERF29" s="877"/>
      <c r="ERG29" s="877"/>
      <c r="ERH29" s="877"/>
      <c r="ERI29" s="877"/>
      <c r="ERJ29" s="877"/>
      <c r="ERK29" s="877"/>
      <c r="ERL29" s="877"/>
      <c r="ERM29" s="877"/>
      <c r="ERN29" s="877"/>
      <c r="ERO29" s="877"/>
      <c r="ERP29" s="877"/>
      <c r="ERQ29" s="877"/>
      <c r="ERR29" s="877"/>
      <c r="ERS29" s="877"/>
      <c r="ERT29" s="877"/>
      <c r="ERU29" s="877"/>
      <c r="ERV29" s="877"/>
      <c r="ERW29" s="877"/>
      <c r="ERX29" s="877"/>
      <c r="ERY29" s="877"/>
      <c r="ERZ29" s="877"/>
      <c r="ESA29" s="877"/>
      <c r="ESB29" s="877"/>
      <c r="ESC29" s="877"/>
      <c r="ESD29" s="877"/>
      <c r="ESE29" s="877"/>
      <c r="ESF29" s="877"/>
      <c r="ESG29" s="877"/>
      <c r="ESH29" s="877"/>
      <c r="ESI29" s="877"/>
      <c r="ESJ29" s="877"/>
      <c r="ESK29" s="877"/>
      <c r="ESL29" s="877"/>
      <c r="ESM29" s="877"/>
      <c r="ESN29" s="877"/>
      <c r="ESO29" s="877"/>
      <c r="ESP29" s="877"/>
      <c r="ESQ29" s="877"/>
      <c r="ESR29" s="877"/>
      <c r="ESS29" s="877"/>
      <c r="EST29" s="877"/>
      <c r="ESU29" s="877"/>
      <c r="ESV29" s="877"/>
      <c r="ESW29" s="877"/>
      <c r="ESX29" s="877"/>
      <c r="ESY29" s="877"/>
      <c r="ESZ29" s="877"/>
      <c r="ETA29" s="877"/>
      <c r="ETB29" s="877"/>
      <c r="ETC29" s="877"/>
      <c r="ETD29" s="877"/>
      <c r="ETE29" s="877"/>
      <c r="ETF29" s="877"/>
      <c r="ETG29" s="877"/>
      <c r="ETH29" s="877"/>
      <c r="ETI29" s="877"/>
      <c r="ETJ29" s="877"/>
      <c r="ETK29" s="877"/>
      <c r="ETL29" s="877"/>
      <c r="ETM29" s="877"/>
      <c r="ETN29" s="877"/>
      <c r="ETO29" s="877"/>
      <c r="ETP29" s="877"/>
      <c r="ETQ29" s="877"/>
      <c r="ETR29" s="877"/>
      <c r="ETS29" s="877"/>
      <c r="ETT29" s="877"/>
      <c r="ETU29" s="877"/>
      <c r="ETV29" s="877"/>
      <c r="ETW29" s="877"/>
      <c r="ETX29" s="877"/>
      <c r="ETY29" s="877"/>
      <c r="ETZ29" s="877"/>
      <c r="EUA29" s="877"/>
      <c r="EUB29" s="877"/>
      <c r="EUC29" s="877"/>
      <c r="EUD29" s="877"/>
      <c r="EUE29" s="877"/>
      <c r="EUF29" s="877"/>
      <c r="EUG29" s="877"/>
      <c r="EUH29" s="877"/>
      <c r="EUI29" s="877"/>
      <c r="EUJ29" s="877"/>
      <c r="EUK29" s="877"/>
      <c r="EUL29" s="877"/>
      <c r="EUM29" s="877"/>
      <c r="EUN29" s="877"/>
      <c r="EUO29" s="877"/>
      <c r="EUP29" s="877"/>
      <c r="EUQ29" s="877"/>
      <c r="EUR29" s="877"/>
      <c r="EUS29" s="877"/>
      <c r="EUT29" s="877"/>
      <c r="EUU29" s="877"/>
      <c r="EUV29" s="877"/>
      <c r="EUW29" s="877"/>
      <c r="EUX29" s="877"/>
      <c r="EUY29" s="877"/>
      <c r="EUZ29" s="877"/>
      <c r="EVA29" s="877"/>
      <c r="EVB29" s="877"/>
      <c r="EVC29" s="877"/>
      <c r="EVD29" s="877"/>
      <c r="EVE29" s="877"/>
      <c r="EVF29" s="877"/>
      <c r="EVG29" s="877"/>
      <c r="EVH29" s="877"/>
      <c r="EVI29" s="877"/>
      <c r="EVJ29" s="877"/>
      <c r="EVK29" s="877"/>
      <c r="EVL29" s="877"/>
      <c r="EVM29" s="877"/>
      <c r="EVN29" s="877"/>
      <c r="EVO29" s="877"/>
      <c r="EVP29" s="877"/>
      <c r="EVQ29" s="877"/>
      <c r="EVR29" s="877"/>
      <c r="EVS29" s="877"/>
      <c r="EVT29" s="877"/>
      <c r="EVU29" s="877"/>
      <c r="EVV29" s="877"/>
      <c r="EVW29" s="877"/>
      <c r="EVX29" s="877"/>
      <c r="EVY29" s="877"/>
      <c r="EVZ29" s="877"/>
      <c r="EWA29" s="877"/>
      <c r="EWB29" s="877"/>
      <c r="EWC29" s="877"/>
      <c r="EWD29" s="877"/>
      <c r="EWE29" s="877"/>
      <c r="EWF29" s="877"/>
      <c r="EWG29" s="877"/>
      <c r="EWH29" s="877"/>
      <c r="EWI29" s="877"/>
      <c r="EWJ29" s="877"/>
      <c r="EWK29" s="877"/>
      <c r="EWL29" s="877"/>
      <c r="EWM29" s="877"/>
      <c r="EWN29" s="877"/>
      <c r="EWO29" s="877"/>
      <c r="EWP29" s="877"/>
      <c r="EWQ29" s="877"/>
      <c r="EWR29" s="877"/>
      <c r="EWS29" s="877"/>
      <c r="EWT29" s="877"/>
      <c r="EWU29" s="877"/>
      <c r="EWV29" s="877"/>
      <c r="EWW29" s="877"/>
      <c r="EWX29" s="877"/>
      <c r="EWY29" s="877"/>
      <c r="EWZ29" s="877"/>
      <c r="EXA29" s="877"/>
      <c r="EXB29" s="877"/>
      <c r="EXC29" s="877"/>
      <c r="EXD29" s="877"/>
      <c r="EXE29" s="877"/>
      <c r="EXF29" s="877"/>
      <c r="EXG29" s="877"/>
      <c r="EXH29" s="877"/>
      <c r="EXI29" s="877"/>
      <c r="EXJ29" s="877"/>
      <c r="EXK29" s="877"/>
      <c r="EXL29" s="877"/>
      <c r="EXM29" s="877"/>
      <c r="EXN29" s="877"/>
      <c r="EXO29" s="877"/>
      <c r="EXP29" s="877"/>
      <c r="EXQ29" s="877"/>
      <c r="EXR29" s="877"/>
      <c r="EXS29" s="877"/>
      <c r="EXT29" s="877"/>
      <c r="EXU29" s="877"/>
      <c r="EXV29" s="877"/>
      <c r="EXW29" s="877"/>
      <c r="EXX29" s="877"/>
      <c r="EXY29" s="877"/>
      <c r="EXZ29" s="877"/>
      <c r="EYA29" s="877"/>
      <c r="EYB29" s="877"/>
      <c r="EYC29" s="877"/>
      <c r="EYD29" s="877"/>
      <c r="EYE29" s="877"/>
      <c r="EYF29" s="877"/>
      <c r="EYG29" s="877"/>
      <c r="EYH29" s="877"/>
      <c r="EYI29" s="877"/>
      <c r="EYJ29" s="877"/>
      <c r="EYK29" s="877"/>
      <c r="EYL29" s="877"/>
      <c r="EYM29" s="877"/>
      <c r="EYN29" s="877"/>
      <c r="EYO29" s="877"/>
      <c r="EYP29" s="877"/>
      <c r="EYQ29" s="877"/>
      <c r="EYR29" s="877"/>
      <c r="EYS29" s="877"/>
      <c r="EYT29" s="877"/>
      <c r="EYU29" s="877"/>
      <c r="EYV29" s="877"/>
      <c r="EYW29" s="877"/>
      <c r="EYX29" s="877"/>
      <c r="EYY29" s="877"/>
      <c r="EYZ29" s="877"/>
      <c r="EZA29" s="877"/>
      <c r="EZB29" s="877"/>
      <c r="EZC29" s="877"/>
      <c r="EZD29" s="877"/>
      <c r="EZE29" s="877"/>
      <c r="EZF29" s="877"/>
      <c r="EZG29" s="877"/>
      <c r="EZH29" s="877"/>
      <c r="EZI29" s="877"/>
      <c r="EZJ29" s="877"/>
      <c r="EZK29" s="877"/>
      <c r="EZL29" s="877"/>
      <c r="EZM29" s="877"/>
      <c r="EZN29" s="877"/>
      <c r="EZO29" s="877"/>
      <c r="EZP29" s="877"/>
      <c r="EZQ29" s="877"/>
      <c r="EZR29" s="877"/>
      <c r="EZS29" s="877"/>
      <c r="EZT29" s="877"/>
      <c r="EZU29" s="877"/>
      <c r="EZV29" s="877"/>
      <c r="EZW29" s="877"/>
      <c r="EZX29" s="877"/>
      <c r="EZY29" s="877"/>
      <c r="EZZ29" s="877"/>
      <c r="FAA29" s="877"/>
      <c r="FAB29" s="877"/>
      <c r="FAC29" s="877"/>
      <c r="FAD29" s="877"/>
      <c r="FAE29" s="877"/>
      <c r="FAF29" s="877"/>
      <c r="FAG29" s="877"/>
      <c r="FAH29" s="877"/>
      <c r="FAI29" s="877"/>
      <c r="FAJ29" s="877"/>
      <c r="FAK29" s="877"/>
      <c r="FAL29" s="877"/>
      <c r="FAM29" s="877"/>
      <c r="FAN29" s="877"/>
      <c r="FAO29" s="877"/>
      <c r="FAP29" s="877"/>
      <c r="FAQ29" s="877"/>
      <c r="FAR29" s="877"/>
      <c r="FAS29" s="877"/>
      <c r="FAT29" s="877"/>
      <c r="FAU29" s="877"/>
      <c r="FAV29" s="877"/>
      <c r="FAW29" s="877"/>
      <c r="FAX29" s="877"/>
      <c r="FAY29" s="877"/>
      <c r="FAZ29" s="877"/>
      <c r="FBA29" s="877"/>
      <c r="FBB29" s="877"/>
      <c r="FBC29" s="877"/>
      <c r="FBD29" s="877"/>
      <c r="FBE29" s="877"/>
      <c r="FBF29" s="877"/>
      <c r="FBG29" s="877"/>
      <c r="FBH29" s="877"/>
      <c r="FBI29" s="877"/>
      <c r="FBJ29" s="877"/>
      <c r="FBK29" s="877"/>
      <c r="FBL29" s="877"/>
      <c r="FBM29" s="877"/>
      <c r="FBN29" s="877"/>
      <c r="FBO29" s="877"/>
      <c r="FBP29" s="877"/>
      <c r="FBQ29" s="877"/>
      <c r="FBR29" s="877"/>
      <c r="FBS29" s="877"/>
      <c r="FBT29" s="877"/>
      <c r="FBU29" s="877"/>
      <c r="FBV29" s="877"/>
      <c r="FBW29" s="877"/>
      <c r="FBX29" s="877"/>
      <c r="FBY29" s="877"/>
      <c r="FBZ29" s="877"/>
      <c r="FCA29" s="877"/>
      <c r="FCB29" s="877"/>
      <c r="FCC29" s="877"/>
      <c r="FCD29" s="877"/>
      <c r="FCE29" s="877"/>
      <c r="FCF29" s="877"/>
      <c r="FCG29" s="877"/>
      <c r="FCH29" s="877"/>
      <c r="FCI29" s="877"/>
      <c r="FCJ29" s="877"/>
      <c r="FCK29" s="877"/>
      <c r="FCL29" s="877"/>
      <c r="FCM29" s="877"/>
      <c r="FCN29" s="877"/>
      <c r="FCO29" s="877"/>
      <c r="FCP29" s="877"/>
      <c r="FCQ29" s="877"/>
      <c r="FCR29" s="877"/>
      <c r="FCS29" s="877"/>
      <c r="FCT29" s="877"/>
      <c r="FCU29" s="877"/>
      <c r="FCV29" s="877"/>
      <c r="FCW29" s="877"/>
      <c r="FCX29" s="877"/>
      <c r="FCY29" s="877"/>
      <c r="FCZ29" s="877"/>
      <c r="FDA29" s="877"/>
      <c r="FDB29" s="877"/>
      <c r="FDC29" s="877"/>
      <c r="FDD29" s="877"/>
      <c r="FDE29" s="877"/>
      <c r="FDF29" s="877"/>
      <c r="FDG29" s="877"/>
      <c r="FDH29" s="877"/>
      <c r="FDI29" s="877"/>
      <c r="FDJ29" s="877"/>
      <c r="FDK29" s="877"/>
      <c r="FDL29" s="877"/>
      <c r="FDM29" s="877"/>
      <c r="FDN29" s="877"/>
      <c r="FDO29" s="877"/>
      <c r="FDP29" s="877"/>
      <c r="FDQ29" s="877"/>
      <c r="FDR29" s="877"/>
      <c r="FDS29" s="877"/>
      <c r="FDT29" s="877"/>
      <c r="FDU29" s="877"/>
      <c r="FDV29" s="877"/>
      <c r="FDW29" s="877"/>
      <c r="FDX29" s="877"/>
      <c r="FDY29" s="877"/>
      <c r="FDZ29" s="877"/>
      <c r="FEA29" s="877"/>
      <c r="FEB29" s="877"/>
      <c r="FEC29" s="877"/>
      <c r="FED29" s="877"/>
      <c r="FEE29" s="877"/>
      <c r="FEF29" s="877"/>
      <c r="FEG29" s="877"/>
      <c r="FEH29" s="877"/>
      <c r="FEI29" s="877"/>
      <c r="FEJ29" s="877"/>
      <c r="FEK29" s="877"/>
      <c r="FEL29" s="877"/>
      <c r="FEM29" s="877"/>
      <c r="FEN29" s="877"/>
      <c r="FEO29" s="877"/>
      <c r="FEP29" s="877"/>
      <c r="FEQ29" s="877"/>
      <c r="FER29" s="877"/>
      <c r="FES29" s="877"/>
      <c r="FET29" s="877"/>
      <c r="FEU29" s="877"/>
      <c r="FEV29" s="877"/>
      <c r="FEW29" s="877"/>
      <c r="FEX29" s="877"/>
      <c r="FEY29" s="877"/>
      <c r="FEZ29" s="877"/>
      <c r="FFA29" s="877"/>
      <c r="FFB29" s="877"/>
      <c r="FFC29" s="877"/>
      <c r="FFD29" s="877"/>
      <c r="FFE29" s="877"/>
      <c r="FFF29" s="877"/>
      <c r="FFG29" s="877"/>
      <c r="FFH29" s="877"/>
      <c r="FFI29" s="877"/>
      <c r="FFJ29" s="877"/>
      <c r="FFK29" s="877"/>
      <c r="FFL29" s="877"/>
      <c r="FFM29" s="877"/>
      <c r="FFN29" s="877"/>
      <c r="FFO29" s="877"/>
      <c r="FFP29" s="877"/>
      <c r="FFQ29" s="877"/>
      <c r="FFR29" s="877"/>
      <c r="FFS29" s="877"/>
      <c r="FFT29" s="877"/>
      <c r="FFU29" s="877"/>
      <c r="FFV29" s="877"/>
      <c r="FFW29" s="877"/>
      <c r="FFX29" s="877"/>
      <c r="FFY29" s="877"/>
      <c r="FFZ29" s="877"/>
      <c r="FGA29" s="877"/>
      <c r="FGB29" s="877"/>
      <c r="FGC29" s="877"/>
      <c r="FGD29" s="877"/>
      <c r="FGE29" s="877"/>
      <c r="FGF29" s="877"/>
      <c r="FGG29" s="877"/>
      <c r="FGH29" s="877"/>
      <c r="FGI29" s="877"/>
      <c r="FGJ29" s="877"/>
      <c r="FGK29" s="877"/>
      <c r="FGL29" s="877"/>
      <c r="FGM29" s="877"/>
      <c r="FGN29" s="877"/>
      <c r="FGO29" s="877"/>
      <c r="FGP29" s="877"/>
      <c r="FGQ29" s="877"/>
      <c r="FGR29" s="877"/>
      <c r="FGS29" s="877"/>
      <c r="FGT29" s="877"/>
      <c r="FGU29" s="877"/>
      <c r="FGV29" s="877"/>
      <c r="FGW29" s="877"/>
      <c r="FGX29" s="877"/>
      <c r="FGY29" s="877"/>
      <c r="FGZ29" s="877"/>
      <c r="FHA29" s="877"/>
      <c r="FHB29" s="877"/>
      <c r="FHC29" s="877"/>
      <c r="FHD29" s="877"/>
      <c r="FHE29" s="877"/>
      <c r="FHF29" s="877"/>
      <c r="FHG29" s="877"/>
      <c r="FHH29" s="877"/>
      <c r="FHI29" s="877"/>
      <c r="FHJ29" s="877"/>
      <c r="FHK29" s="877"/>
      <c r="FHL29" s="877"/>
      <c r="FHM29" s="877"/>
      <c r="FHN29" s="877"/>
      <c r="FHO29" s="877"/>
      <c r="FHP29" s="877"/>
      <c r="FHQ29" s="877"/>
      <c r="FHR29" s="877"/>
      <c r="FHS29" s="877"/>
      <c r="FHT29" s="877"/>
      <c r="FHU29" s="877"/>
      <c r="FHV29" s="877"/>
      <c r="FHW29" s="877"/>
      <c r="FHX29" s="877"/>
      <c r="FHY29" s="877"/>
      <c r="FHZ29" s="877"/>
      <c r="FIA29" s="877"/>
      <c r="FIB29" s="877"/>
      <c r="FIC29" s="877"/>
      <c r="FID29" s="877"/>
      <c r="FIE29" s="877"/>
      <c r="FIF29" s="877"/>
      <c r="FIG29" s="877"/>
      <c r="FIH29" s="877"/>
      <c r="FII29" s="877"/>
      <c r="FIJ29" s="877"/>
      <c r="FIK29" s="877"/>
      <c r="FIL29" s="877"/>
      <c r="FIM29" s="877"/>
      <c r="FIN29" s="877"/>
      <c r="FIO29" s="877"/>
      <c r="FIP29" s="877"/>
      <c r="FIQ29" s="877"/>
      <c r="FIR29" s="877"/>
      <c r="FIS29" s="877"/>
      <c r="FIT29" s="877"/>
      <c r="FIU29" s="877"/>
      <c r="FIV29" s="877"/>
      <c r="FIW29" s="877"/>
      <c r="FIX29" s="877"/>
      <c r="FIY29" s="877"/>
      <c r="FIZ29" s="877"/>
      <c r="FJA29" s="877"/>
      <c r="FJB29" s="877"/>
      <c r="FJC29" s="877"/>
      <c r="FJD29" s="877"/>
      <c r="FJE29" s="877"/>
      <c r="FJF29" s="877"/>
      <c r="FJG29" s="877"/>
      <c r="FJH29" s="877"/>
      <c r="FJI29" s="877"/>
      <c r="FJJ29" s="877"/>
      <c r="FJK29" s="877"/>
      <c r="FJL29" s="877"/>
      <c r="FJM29" s="877"/>
      <c r="FJN29" s="877"/>
      <c r="FJO29" s="877"/>
      <c r="FJP29" s="877"/>
      <c r="FJQ29" s="877"/>
      <c r="FJR29" s="877"/>
      <c r="FJS29" s="877"/>
      <c r="FJT29" s="877"/>
      <c r="FJU29" s="877"/>
      <c r="FJV29" s="877"/>
      <c r="FJW29" s="877"/>
      <c r="FJX29" s="877"/>
      <c r="FJY29" s="877"/>
      <c r="FJZ29" s="877"/>
      <c r="FKA29" s="877"/>
      <c r="FKB29" s="877"/>
      <c r="FKC29" s="877"/>
      <c r="FKD29" s="877"/>
      <c r="FKE29" s="877"/>
      <c r="FKF29" s="877"/>
      <c r="FKG29" s="877"/>
      <c r="FKH29" s="877"/>
      <c r="FKI29" s="877"/>
      <c r="FKJ29" s="877"/>
      <c r="FKK29" s="877"/>
      <c r="FKL29" s="877"/>
      <c r="FKM29" s="877"/>
      <c r="FKN29" s="877"/>
      <c r="FKO29" s="877"/>
      <c r="FKP29" s="877"/>
      <c r="FKQ29" s="877"/>
      <c r="FKR29" s="877"/>
      <c r="FKS29" s="877"/>
      <c r="FKT29" s="877"/>
      <c r="FKU29" s="877"/>
      <c r="FKV29" s="877"/>
      <c r="FKW29" s="877"/>
      <c r="FKX29" s="877"/>
      <c r="FKY29" s="877"/>
      <c r="FKZ29" s="877"/>
      <c r="FLA29" s="877"/>
      <c r="FLB29" s="877"/>
      <c r="FLC29" s="877"/>
      <c r="FLD29" s="877"/>
      <c r="FLE29" s="877"/>
      <c r="FLF29" s="877"/>
      <c r="FLG29" s="877"/>
      <c r="FLH29" s="877"/>
      <c r="FLI29" s="877"/>
      <c r="FLJ29" s="877"/>
      <c r="FLK29" s="877"/>
      <c r="FLL29" s="877"/>
      <c r="FLM29" s="877"/>
      <c r="FLN29" s="877"/>
      <c r="FLO29" s="877"/>
      <c r="FLP29" s="877"/>
      <c r="FLQ29" s="877"/>
      <c r="FLR29" s="877"/>
      <c r="FLS29" s="877"/>
      <c r="FLT29" s="877"/>
      <c r="FLU29" s="877"/>
      <c r="FLV29" s="877"/>
      <c r="FLW29" s="877"/>
      <c r="FLX29" s="877"/>
      <c r="FLY29" s="877"/>
      <c r="FLZ29" s="877"/>
      <c r="FMA29" s="877"/>
      <c r="FMB29" s="877"/>
      <c r="FMC29" s="877"/>
      <c r="FMD29" s="877"/>
      <c r="FME29" s="877"/>
      <c r="FMF29" s="877"/>
      <c r="FMG29" s="877"/>
      <c r="FMH29" s="877"/>
      <c r="FMI29" s="877"/>
      <c r="FMJ29" s="877"/>
      <c r="FMK29" s="877"/>
      <c r="FML29" s="877"/>
      <c r="FMM29" s="877"/>
      <c r="FMN29" s="877"/>
      <c r="FMO29" s="877"/>
      <c r="FMP29" s="877"/>
      <c r="FMQ29" s="877"/>
      <c r="FMR29" s="877"/>
      <c r="FMS29" s="877"/>
      <c r="FMT29" s="877"/>
      <c r="FMU29" s="877"/>
      <c r="FMV29" s="877"/>
      <c r="FMW29" s="877"/>
      <c r="FMX29" s="877"/>
      <c r="FMY29" s="877"/>
      <c r="FMZ29" s="877"/>
      <c r="FNA29" s="877"/>
      <c r="FNB29" s="877"/>
      <c r="FNC29" s="877"/>
      <c r="FND29" s="877"/>
      <c r="FNE29" s="877"/>
      <c r="FNF29" s="877"/>
      <c r="FNG29" s="877"/>
      <c r="FNH29" s="877"/>
      <c r="FNI29" s="877"/>
      <c r="FNJ29" s="877"/>
      <c r="FNK29" s="877"/>
      <c r="FNL29" s="877"/>
      <c r="FNM29" s="877"/>
      <c r="FNN29" s="877"/>
      <c r="FNO29" s="877"/>
      <c r="FNP29" s="877"/>
      <c r="FNQ29" s="877"/>
      <c r="FNR29" s="877"/>
      <c r="FNS29" s="877"/>
      <c r="FNT29" s="877"/>
      <c r="FNU29" s="877"/>
      <c r="FNV29" s="877"/>
      <c r="FNW29" s="877"/>
      <c r="FNX29" s="877"/>
      <c r="FNY29" s="877"/>
      <c r="FNZ29" s="877"/>
      <c r="FOA29" s="877"/>
      <c r="FOB29" s="877"/>
      <c r="FOC29" s="877"/>
      <c r="FOD29" s="877"/>
      <c r="FOE29" s="877"/>
      <c r="FOF29" s="877"/>
      <c r="FOG29" s="877"/>
      <c r="FOH29" s="877"/>
      <c r="FOI29" s="877"/>
      <c r="FOJ29" s="877"/>
      <c r="FOK29" s="877"/>
      <c r="FOL29" s="877"/>
      <c r="FOM29" s="877"/>
      <c r="FON29" s="877"/>
      <c r="FOO29" s="877"/>
      <c r="FOP29" s="877"/>
      <c r="FOQ29" s="877"/>
      <c r="FOR29" s="877"/>
      <c r="FOS29" s="877"/>
      <c r="FOT29" s="877"/>
      <c r="FOU29" s="877"/>
      <c r="FOV29" s="877"/>
      <c r="FOW29" s="877"/>
      <c r="FOX29" s="877"/>
      <c r="FOY29" s="877"/>
      <c r="FOZ29" s="877"/>
      <c r="FPA29" s="877"/>
      <c r="FPB29" s="877"/>
      <c r="FPC29" s="877"/>
      <c r="FPD29" s="877"/>
      <c r="FPE29" s="877"/>
      <c r="FPF29" s="877"/>
      <c r="FPG29" s="877"/>
      <c r="FPH29" s="877"/>
      <c r="FPI29" s="877"/>
      <c r="FPJ29" s="877"/>
      <c r="FPK29" s="877"/>
      <c r="FPL29" s="877"/>
      <c r="FPM29" s="877"/>
      <c r="FPN29" s="877"/>
      <c r="FPO29" s="877"/>
      <c r="FPP29" s="877"/>
      <c r="FPQ29" s="877"/>
      <c r="FPR29" s="877"/>
      <c r="FPS29" s="877"/>
      <c r="FPT29" s="877"/>
      <c r="FPU29" s="877"/>
      <c r="FPV29" s="877"/>
      <c r="FPW29" s="877"/>
      <c r="FPX29" s="877"/>
      <c r="FPY29" s="877"/>
      <c r="FPZ29" s="877"/>
      <c r="FQA29" s="877"/>
      <c r="FQB29" s="877"/>
      <c r="FQC29" s="877"/>
      <c r="FQD29" s="877"/>
      <c r="FQE29" s="877"/>
      <c r="FQF29" s="877"/>
      <c r="FQG29" s="877"/>
      <c r="FQH29" s="877"/>
      <c r="FQI29" s="877"/>
      <c r="FQJ29" s="877"/>
      <c r="FQK29" s="877"/>
      <c r="FQL29" s="877"/>
      <c r="FQM29" s="877"/>
      <c r="FQN29" s="877"/>
      <c r="FQO29" s="877"/>
      <c r="FQP29" s="877"/>
      <c r="FQQ29" s="877"/>
      <c r="FQR29" s="877"/>
      <c r="FQS29" s="877"/>
      <c r="FQT29" s="877"/>
      <c r="FQU29" s="877"/>
      <c r="FQV29" s="877"/>
      <c r="FQW29" s="877"/>
      <c r="FQX29" s="877"/>
      <c r="FQY29" s="877"/>
      <c r="FQZ29" s="877"/>
      <c r="FRA29" s="877"/>
      <c r="FRB29" s="877"/>
      <c r="FRC29" s="877"/>
      <c r="FRD29" s="877"/>
      <c r="FRE29" s="877"/>
      <c r="FRF29" s="877"/>
      <c r="FRG29" s="877"/>
      <c r="FRH29" s="877"/>
      <c r="FRI29" s="877"/>
      <c r="FRJ29" s="877"/>
      <c r="FRK29" s="877"/>
      <c r="FRL29" s="877"/>
      <c r="FRM29" s="877"/>
      <c r="FRN29" s="877"/>
      <c r="FRO29" s="877"/>
      <c r="FRP29" s="877"/>
      <c r="FRQ29" s="877"/>
      <c r="FRR29" s="877"/>
      <c r="FRS29" s="877"/>
      <c r="FRT29" s="877"/>
      <c r="FRU29" s="877"/>
      <c r="FRV29" s="877"/>
      <c r="FRW29" s="877"/>
      <c r="FRX29" s="877"/>
      <c r="FRY29" s="877"/>
      <c r="FRZ29" s="877"/>
      <c r="FSA29" s="877"/>
      <c r="FSB29" s="877"/>
      <c r="FSC29" s="877"/>
      <c r="FSD29" s="877"/>
      <c r="FSE29" s="877"/>
      <c r="FSF29" s="877"/>
      <c r="FSG29" s="877"/>
      <c r="FSH29" s="877"/>
      <c r="FSI29" s="877"/>
      <c r="FSJ29" s="877"/>
      <c r="FSK29" s="877"/>
      <c r="FSL29" s="877"/>
      <c r="FSM29" s="877"/>
      <c r="FSN29" s="877"/>
      <c r="FSO29" s="877"/>
      <c r="FSP29" s="877"/>
      <c r="FSQ29" s="877"/>
      <c r="FSR29" s="877"/>
      <c r="FSS29" s="877"/>
      <c r="FST29" s="877"/>
      <c r="FSU29" s="877"/>
      <c r="FSV29" s="877"/>
      <c r="FSW29" s="877"/>
      <c r="FSX29" s="877"/>
      <c r="FSY29" s="877"/>
      <c r="FSZ29" s="877"/>
      <c r="FTA29" s="877"/>
      <c r="FTB29" s="877"/>
      <c r="FTC29" s="877"/>
      <c r="FTD29" s="877"/>
      <c r="FTE29" s="877"/>
      <c r="FTF29" s="877"/>
      <c r="FTG29" s="877"/>
      <c r="FTH29" s="877"/>
      <c r="FTI29" s="877"/>
      <c r="FTJ29" s="877"/>
      <c r="FTK29" s="877"/>
      <c r="FTL29" s="877"/>
      <c r="FTM29" s="877"/>
      <c r="FTN29" s="877"/>
      <c r="FTO29" s="877"/>
      <c r="FTP29" s="877"/>
      <c r="FTQ29" s="877"/>
      <c r="FTR29" s="877"/>
      <c r="FTS29" s="877"/>
      <c r="FTT29" s="877"/>
      <c r="FTU29" s="877"/>
      <c r="FTV29" s="877"/>
      <c r="FTW29" s="877"/>
      <c r="FTX29" s="877"/>
      <c r="FTY29" s="877"/>
      <c r="FTZ29" s="877"/>
      <c r="FUA29" s="877"/>
      <c r="FUB29" s="877"/>
      <c r="FUC29" s="877"/>
      <c r="FUD29" s="877"/>
      <c r="FUE29" s="877"/>
      <c r="FUF29" s="877"/>
      <c r="FUG29" s="877"/>
      <c r="FUH29" s="877"/>
      <c r="FUI29" s="877"/>
      <c r="FUJ29" s="877"/>
      <c r="FUK29" s="877"/>
      <c r="FUL29" s="877"/>
      <c r="FUM29" s="877"/>
      <c r="FUN29" s="877"/>
      <c r="FUO29" s="877"/>
      <c r="FUP29" s="877"/>
      <c r="FUQ29" s="877"/>
      <c r="FUR29" s="877"/>
      <c r="FUS29" s="877"/>
      <c r="FUT29" s="877"/>
      <c r="FUU29" s="877"/>
      <c r="FUV29" s="877"/>
      <c r="FUW29" s="877"/>
      <c r="FUX29" s="877"/>
      <c r="FUY29" s="877"/>
      <c r="FUZ29" s="877"/>
      <c r="FVA29" s="877"/>
      <c r="FVB29" s="877"/>
      <c r="FVC29" s="877"/>
      <c r="FVD29" s="877"/>
      <c r="FVE29" s="877"/>
      <c r="FVF29" s="877"/>
      <c r="FVG29" s="877"/>
      <c r="FVH29" s="877"/>
      <c r="FVI29" s="877"/>
      <c r="FVJ29" s="877"/>
      <c r="FVK29" s="877"/>
      <c r="FVL29" s="877"/>
      <c r="FVM29" s="877"/>
      <c r="FVN29" s="877"/>
      <c r="FVO29" s="877"/>
      <c r="FVP29" s="877"/>
      <c r="FVQ29" s="877"/>
      <c r="FVR29" s="877"/>
      <c r="FVS29" s="877"/>
      <c r="FVT29" s="877"/>
      <c r="FVU29" s="877"/>
      <c r="FVV29" s="877"/>
      <c r="FVW29" s="877"/>
      <c r="FVX29" s="877"/>
      <c r="FVY29" s="877"/>
      <c r="FVZ29" s="877"/>
      <c r="FWA29" s="877"/>
      <c r="FWB29" s="877"/>
      <c r="FWC29" s="877"/>
      <c r="FWD29" s="877"/>
      <c r="FWE29" s="877"/>
      <c r="FWF29" s="877"/>
      <c r="FWG29" s="877"/>
      <c r="FWH29" s="877"/>
      <c r="FWI29" s="877"/>
      <c r="FWJ29" s="877"/>
      <c r="FWK29" s="877"/>
      <c r="FWL29" s="877"/>
      <c r="FWM29" s="877"/>
      <c r="FWN29" s="877"/>
      <c r="FWO29" s="877"/>
      <c r="FWP29" s="877"/>
      <c r="FWQ29" s="877"/>
      <c r="FWR29" s="877"/>
      <c r="FWS29" s="877"/>
      <c r="FWT29" s="877"/>
      <c r="FWU29" s="877"/>
      <c r="FWV29" s="877"/>
      <c r="FWW29" s="877"/>
      <c r="FWX29" s="877"/>
      <c r="FWY29" s="877"/>
      <c r="FWZ29" s="877"/>
      <c r="FXA29" s="877"/>
      <c r="FXB29" s="877"/>
      <c r="FXC29" s="877"/>
      <c r="FXD29" s="877"/>
      <c r="FXE29" s="877"/>
      <c r="FXF29" s="877"/>
      <c r="FXG29" s="877"/>
      <c r="FXH29" s="877"/>
      <c r="FXI29" s="877"/>
      <c r="FXJ29" s="877"/>
      <c r="FXK29" s="877"/>
      <c r="FXL29" s="877"/>
      <c r="FXM29" s="877"/>
      <c r="FXN29" s="877"/>
      <c r="FXO29" s="877"/>
      <c r="FXP29" s="877"/>
      <c r="FXQ29" s="877"/>
      <c r="FXR29" s="877"/>
      <c r="FXS29" s="877"/>
      <c r="FXT29" s="877"/>
      <c r="FXU29" s="877"/>
      <c r="FXV29" s="877"/>
      <c r="FXW29" s="877"/>
      <c r="FXX29" s="877"/>
      <c r="FXY29" s="877"/>
      <c r="FXZ29" s="877"/>
      <c r="FYA29" s="877"/>
      <c r="FYB29" s="877"/>
      <c r="FYC29" s="877"/>
      <c r="FYD29" s="877"/>
      <c r="FYE29" s="877"/>
      <c r="FYF29" s="877"/>
      <c r="FYG29" s="877"/>
      <c r="FYH29" s="877"/>
      <c r="FYI29" s="877"/>
      <c r="FYJ29" s="877"/>
      <c r="FYK29" s="877"/>
      <c r="FYL29" s="877"/>
      <c r="FYM29" s="877"/>
      <c r="FYN29" s="877"/>
      <c r="FYO29" s="877"/>
      <c r="FYP29" s="877"/>
      <c r="FYQ29" s="877"/>
      <c r="FYR29" s="877"/>
      <c r="FYS29" s="877"/>
      <c r="FYT29" s="877"/>
      <c r="FYU29" s="877"/>
      <c r="FYV29" s="877"/>
      <c r="FYW29" s="877"/>
      <c r="FYX29" s="877"/>
      <c r="FYY29" s="877"/>
      <c r="FYZ29" s="877"/>
      <c r="FZA29" s="877"/>
      <c r="FZB29" s="877"/>
      <c r="FZC29" s="877"/>
      <c r="FZD29" s="877"/>
      <c r="FZE29" s="877"/>
      <c r="FZF29" s="877"/>
      <c r="FZG29" s="877"/>
      <c r="FZH29" s="877"/>
      <c r="FZI29" s="877"/>
      <c r="FZJ29" s="877"/>
      <c r="FZK29" s="877"/>
      <c r="FZL29" s="877"/>
      <c r="FZM29" s="877"/>
      <c r="FZN29" s="877"/>
      <c r="FZO29" s="877"/>
      <c r="FZP29" s="877"/>
      <c r="FZQ29" s="877"/>
      <c r="FZR29" s="877"/>
      <c r="FZS29" s="877"/>
      <c r="FZT29" s="877"/>
      <c r="FZU29" s="877"/>
      <c r="FZV29" s="877"/>
      <c r="FZW29" s="877"/>
      <c r="FZX29" s="877"/>
      <c r="FZY29" s="877"/>
      <c r="FZZ29" s="877"/>
      <c r="GAA29" s="877"/>
      <c r="GAB29" s="877"/>
      <c r="GAC29" s="877"/>
      <c r="GAD29" s="877"/>
      <c r="GAE29" s="877"/>
      <c r="GAF29" s="877"/>
      <c r="GAG29" s="877"/>
      <c r="GAH29" s="877"/>
      <c r="GAI29" s="877"/>
      <c r="GAJ29" s="877"/>
      <c r="GAK29" s="877"/>
      <c r="GAL29" s="877"/>
      <c r="GAM29" s="877"/>
      <c r="GAN29" s="877"/>
      <c r="GAO29" s="877"/>
      <c r="GAP29" s="877"/>
      <c r="GAQ29" s="877"/>
      <c r="GAR29" s="877"/>
      <c r="GAS29" s="877"/>
      <c r="GAT29" s="877"/>
      <c r="GAU29" s="877"/>
      <c r="GAV29" s="877"/>
      <c r="GAW29" s="877"/>
      <c r="GAX29" s="877"/>
      <c r="GAY29" s="877"/>
      <c r="GAZ29" s="877"/>
      <c r="GBA29" s="877"/>
      <c r="GBB29" s="877"/>
      <c r="GBC29" s="877"/>
      <c r="GBD29" s="877"/>
      <c r="GBE29" s="877"/>
      <c r="GBF29" s="877"/>
      <c r="GBG29" s="877"/>
      <c r="GBH29" s="877"/>
      <c r="GBI29" s="877"/>
      <c r="GBJ29" s="877"/>
      <c r="GBK29" s="877"/>
      <c r="GBL29" s="877"/>
      <c r="GBM29" s="877"/>
      <c r="GBN29" s="877"/>
      <c r="GBO29" s="877"/>
      <c r="GBP29" s="877"/>
      <c r="GBQ29" s="877"/>
      <c r="GBR29" s="877"/>
      <c r="GBS29" s="877"/>
      <c r="GBT29" s="877"/>
      <c r="GBU29" s="877"/>
      <c r="GBV29" s="877"/>
      <c r="GBW29" s="877"/>
      <c r="GBX29" s="877"/>
      <c r="GBY29" s="877"/>
      <c r="GBZ29" s="877"/>
      <c r="GCA29" s="877"/>
      <c r="GCB29" s="877"/>
      <c r="GCC29" s="877"/>
      <c r="GCD29" s="877"/>
      <c r="GCE29" s="877"/>
      <c r="GCF29" s="877"/>
      <c r="GCG29" s="877"/>
      <c r="GCH29" s="877"/>
      <c r="GCI29" s="877"/>
      <c r="GCJ29" s="877"/>
      <c r="GCK29" s="877"/>
      <c r="GCL29" s="877"/>
      <c r="GCM29" s="877"/>
      <c r="GCN29" s="877"/>
      <c r="GCO29" s="877"/>
      <c r="GCP29" s="877"/>
      <c r="GCQ29" s="877"/>
      <c r="GCR29" s="877"/>
      <c r="GCS29" s="877"/>
      <c r="GCT29" s="877"/>
      <c r="GCU29" s="877"/>
      <c r="GCV29" s="877"/>
      <c r="GCW29" s="877"/>
      <c r="GCX29" s="877"/>
      <c r="GCY29" s="877"/>
      <c r="GCZ29" s="877"/>
      <c r="GDA29" s="877"/>
      <c r="GDB29" s="877"/>
      <c r="GDC29" s="877"/>
      <c r="GDD29" s="877"/>
      <c r="GDE29" s="877"/>
      <c r="GDF29" s="877"/>
      <c r="GDG29" s="877"/>
      <c r="GDH29" s="877"/>
      <c r="GDI29" s="877"/>
      <c r="GDJ29" s="877"/>
      <c r="GDK29" s="877"/>
      <c r="GDL29" s="877"/>
      <c r="GDM29" s="877"/>
      <c r="GDN29" s="877"/>
      <c r="GDO29" s="877"/>
      <c r="GDP29" s="877"/>
      <c r="GDQ29" s="877"/>
      <c r="GDR29" s="877"/>
      <c r="GDS29" s="877"/>
      <c r="GDT29" s="877"/>
      <c r="GDU29" s="877"/>
      <c r="GDV29" s="877"/>
      <c r="GDW29" s="877"/>
      <c r="GDX29" s="877"/>
      <c r="GDY29" s="877"/>
      <c r="GDZ29" s="877"/>
      <c r="GEA29" s="877"/>
      <c r="GEB29" s="877"/>
      <c r="GEC29" s="877"/>
      <c r="GED29" s="877"/>
      <c r="GEE29" s="877"/>
      <c r="GEF29" s="877"/>
      <c r="GEG29" s="877"/>
      <c r="GEH29" s="877"/>
      <c r="GEI29" s="877"/>
      <c r="GEJ29" s="877"/>
      <c r="GEK29" s="877"/>
      <c r="GEL29" s="877"/>
      <c r="GEM29" s="877"/>
      <c r="GEN29" s="877"/>
      <c r="GEO29" s="877"/>
      <c r="GEP29" s="877"/>
      <c r="GEQ29" s="877"/>
      <c r="GER29" s="877"/>
      <c r="GES29" s="877"/>
      <c r="GET29" s="877"/>
      <c r="GEU29" s="877"/>
      <c r="GEV29" s="877"/>
      <c r="GEW29" s="877"/>
      <c r="GEX29" s="877"/>
      <c r="GEY29" s="877"/>
      <c r="GEZ29" s="877"/>
      <c r="GFA29" s="877"/>
      <c r="GFB29" s="877"/>
      <c r="GFC29" s="877"/>
      <c r="GFD29" s="877"/>
      <c r="GFE29" s="877"/>
      <c r="GFF29" s="877"/>
      <c r="GFG29" s="877"/>
      <c r="GFH29" s="877"/>
      <c r="GFI29" s="877"/>
      <c r="GFJ29" s="877"/>
      <c r="GFK29" s="877"/>
      <c r="GFL29" s="877"/>
      <c r="GFM29" s="877"/>
      <c r="GFN29" s="877"/>
      <c r="GFO29" s="877"/>
      <c r="GFP29" s="877"/>
      <c r="GFQ29" s="877"/>
      <c r="GFR29" s="877"/>
      <c r="GFS29" s="877"/>
      <c r="GFT29" s="877"/>
      <c r="GFU29" s="877"/>
      <c r="GFV29" s="877"/>
      <c r="GFW29" s="877"/>
      <c r="GFX29" s="877"/>
      <c r="GFY29" s="877"/>
      <c r="GFZ29" s="877"/>
      <c r="GGA29" s="877"/>
      <c r="GGB29" s="877"/>
      <c r="GGC29" s="877"/>
      <c r="GGD29" s="877"/>
      <c r="GGE29" s="877"/>
      <c r="GGF29" s="877"/>
      <c r="GGG29" s="877"/>
      <c r="GGH29" s="877"/>
      <c r="GGI29" s="877"/>
      <c r="GGJ29" s="877"/>
      <c r="GGK29" s="877"/>
      <c r="GGL29" s="877"/>
      <c r="GGM29" s="877"/>
      <c r="GGN29" s="877"/>
      <c r="GGO29" s="877"/>
      <c r="GGP29" s="877"/>
      <c r="GGQ29" s="877"/>
      <c r="GGR29" s="877"/>
      <c r="GGS29" s="877"/>
      <c r="GGT29" s="877"/>
      <c r="GGU29" s="877"/>
      <c r="GGV29" s="877"/>
      <c r="GGW29" s="877"/>
      <c r="GGX29" s="877"/>
      <c r="GGY29" s="877"/>
      <c r="GGZ29" s="877"/>
      <c r="GHA29" s="877"/>
      <c r="GHB29" s="877"/>
      <c r="GHC29" s="877"/>
      <c r="GHD29" s="877"/>
      <c r="GHE29" s="877"/>
      <c r="GHF29" s="877"/>
      <c r="GHG29" s="877"/>
      <c r="GHH29" s="877"/>
      <c r="GHI29" s="877"/>
      <c r="GHJ29" s="877"/>
      <c r="GHK29" s="877"/>
      <c r="GHL29" s="877"/>
      <c r="GHM29" s="877"/>
      <c r="GHN29" s="877"/>
      <c r="GHO29" s="877"/>
      <c r="GHP29" s="877"/>
      <c r="GHQ29" s="877"/>
      <c r="GHR29" s="877"/>
      <c r="GHS29" s="877"/>
      <c r="GHT29" s="877"/>
      <c r="GHU29" s="877"/>
      <c r="GHV29" s="877"/>
      <c r="GHW29" s="877"/>
      <c r="GHX29" s="877"/>
      <c r="GHY29" s="877"/>
      <c r="GHZ29" s="877"/>
      <c r="GIA29" s="877"/>
      <c r="GIB29" s="877"/>
      <c r="GIC29" s="877"/>
      <c r="GID29" s="877"/>
      <c r="GIE29" s="877"/>
      <c r="GIF29" s="877"/>
      <c r="GIG29" s="877"/>
      <c r="GIH29" s="877"/>
      <c r="GII29" s="877"/>
      <c r="GIJ29" s="877"/>
      <c r="GIK29" s="877"/>
      <c r="GIL29" s="877"/>
      <c r="GIM29" s="877"/>
      <c r="GIN29" s="877"/>
      <c r="GIO29" s="877"/>
      <c r="GIP29" s="877"/>
      <c r="GIQ29" s="877"/>
      <c r="GIR29" s="877"/>
      <c r="GIS29" s="877"/>
      <c r="GIT29" s="877"/>
      <c r="GIU29" s="877"/>
      <c r="GIV29" s="877"/>
      <c r="GIW29" s="877"/>
      <c r="GIX29" s="877"/>
      <c r="GIY29" s="877"/>
      <c r="GIZ29" s="877"/>
      <c r="GJA29" s="877"/>
      <c r="GJB29" s="877"/>
      <c r="GJC29" s="877"/>
      <c r="GJD29" s="877"/>
      <c r="GJE29" s="877"/>
      <c r="GJF29" s="877"/>
      <c r="GJG29" s="877"/>
      <c r="GJH29" s="877"/>
      <c r="GJI29" s="877"/>
      <c r="GJJ29" s="877"/>
      <c r="GJK29" s="877"/>
      <c r="GJL29" s="877"/>
      <c r="GJM29" s="877"/>
      <c r="GJN29" s="877"/>
      <c r="GJO29" s="877"/>
      <c r="GJP29" s="877"/>
      <c r="GJQ29" s="877"/>
      <c r="GJR29" s="877"/>
      <c r="GJS29" s="877"/>
      <c r="GJT29" s="877"/>
      <c r="GJU29" s="877"/>
      <c r="GJV29" s="877"/>
      <c r="GJW29" s="877"/>
      <c r="GJX29" s="877"/>
      <c r="GJY29" s="877"/>
      <c r="GJZ29" s="877"/>
      <c r="GKA29" s="877"/>
      <c r="GKB29" s="877"/>
      <c r="GKC29" s="877"/>
      <c r="GKD29" s="877"/>
      <c r="GKE29" s="877"/>
      <c r="GKF29" s="877"/>
      <c r="GKG29" s="877"/>
      <c r="GKH29" s="877"/>
      <c r="GKI29" s="877"/>
      <c r="GKJ29" s="877"/>
      <c r="GKK29" s="877"/>
      <c r="GKL29" s="877"/>
      <c r="GKM29" s="877"/>
      <c r="GKN29" s="877"/>
      <c r="GKO29" s="877"/>
      <c r="GKP29" s="877"/>
      <c r="GKQ29" s="877"/>
      <c r="GKR29" s="877"/>
      <c r="GKS29" s="877"/>
      <c r="GKT29" s="877"/>
      <c r="GKU29" s="877"/>
      <c r="GKV29" s="877"/>
      <c r="GKW29" s="877"/>
      <c r="GKX29" s="877"/>
      <c r="GKY29" s="877"/>
      <c r="GKZ29" s="877"/>
      <c r="GLA29" s="877"/>
      <c r="GLB29" s="877"/>
      <c r="GLC29" s="877"/>
      <c r="GLD29" s="877"/>
      <c r="GLE29" s="877"/>
      <c r="GLF29" s="877"/>
      <c r="GLG29" s="877"/>
      <c r="GLH29" s="877"/>
      <c r="GLI29" s="877"/>
      <c r="GLJ29" s="877"/>
      <c r="GLK29" s="877"/>
      <c r="GLL29" s="877"/>
      <c r="GLM29" s="877"/>
      <c r="GLN29" s="877"/>
      <c r="GLO29" s="877"/>
      <c r="GLP29" s="877"/>
      <c r="GLQ29" s="877"/>
      <c r="GLR29" s="877"/>
      <c r="GLS29" s="877"/>
      <c r="GLT29" s="877"/>
      <c r="GLU29" s="877"/>
      <c r="GLV29" s="877"/>
      <c r="GLW29" s="877"/>
      <c r="GLX29" s="877"/>
      <c r="GLY29" s="877"/>
      <c r="GLZ29" s="877"/>
      <c r="GMA29" s="877"/>
      <c r="GMB29" s="877"/>
      <c r="GMC29" s="877"/>
      <c r="GMD29" s="877"/>
      <c r="GME29" s="877"/>
      <c r="GMF29" s="877"/>
      <c r="GMG29" s="877"/>
      <c r="GMH29" s="877"/>
      <c r="GMI29" s="877"/>
      <c r="GMJ29" s="877"/>
      <c r="GMK29" s="877"/>
      <c r="GML29" s="877"/>
      <c r="GMM29" s="877"/>
      <c r="GMN29" s="877"/>
      <c r="GMO29" s="877"/>
      <c r="GMP29" s="877"/>
      <c r="GMQ29" s="877"/>
      <c r="GMR29" s="877"/>
      <c r="GMS29" s="877"/>
      <c r="GMT29" s="877"/>
      <c r="GMU29" s="877"/>
      <c r="GMV29" s="877"/>
      <c r="GMW29" s="877"/>
      <c r="GMX29" s="877"/>
      <c r="GMY29" s="877"/>
      <c r="GMZ29" s="877"/>
      <c r="GNA29" s="877"/>
      <c r="GNB29" s="877"/>
      <c r="GNC29" s="877"/>
      <c r="GND29" s="877"/>
      <c r="GNE29" s="877"/>
      <c r="GNF29" s="877"/>
      <c r="GNG29" s="877"/>
      <c r="GNH29" s="877"/>
      <c r="GNI29" s="877"/>
      <c r="GNJ29" s="877"/>
      <c r="GNK29" s="877"/>
      <c r="GNL29" s="877"/>
      <c r="GNM29" s="877"/>
      <c r="GNN29" s="877"/>
      <c r="GNO29" s="877"/>
      <c r="GNP29" s="877"/>
      <c r="GNQ29" s="877"/>
      <c r="GNR29" s="877"/>
      <c r="GNS29" s="877"/>
      <c r="GNT29" s="877"/>
      <c r="GNU29" s="877"/>
      <c r="GNV29" s="877"/>
      <c r="GNW29" s="877"/>
      <c r="GNX29" s="877"/>
      <c r="GNY29" s="877"/>
      <c r="GNZ29" s="877"/>
      <c r="GOA29" s="877"/>
      <c r="GOB29" s="877"/>
      <c r="GOC29" s="877"/>
      <c r="GOD29" s="877"/>
      <c r="GOE29" s="877"/>
      <c r="GOF29" s="877"/>
      <c r="GOG29" s="877"/>
      <c r="GOH29" s="877"/>
      <c r="GOI29" s="877"/>
      <c r="GOJ29" s="877"/>
      <c r="GOK29" s="877"/>
      <c r="GOL29" s="877"/>
      <c r="GOM29" s="877"/>
      <c r="GON29" s="877"/>
      <c r="GOO29" s="877"/>
      <c r="GOP29" s="877"/>
      <c r="GOQ29" s="877"/>
      <c r="GOR29" s="877"/>
      <c r="GOS29" s="877"/>
      <c r="GOT29" s="877"/>
      <c r="GOU29" s="877"/>
      <c r="GOV29" s="877"/>
      <c r="GOW29" s="877"/>
      <c r="GOX29" s="877"/>
      <c r="GOY29" s="877"/>
      <c r="GOZ29" s="877"/>
      <c r="GPA29" s="877"/>
      <c r="GPB29" s="877"/>
      <c r="GPC29" s="877"/>
      <c r="GPD29" s="877"/>
      <c r="GPE29" s="877"/>
      <c r="GPF29" s="877"/>
      <c r="GPG29" s="877"/>
      <c r="GPH29" s="877"/>
      <c r="GPI29" s="877"/>
      <c r="GPJ29" s="877"/>
      <c r="GPK29" s="877"/>
      <c r="GPL29" s="877"/>
      <c r="GPM29" s="877"/>
      <c r="GPN29" s="877"/>
      <c r="GPO29" s="877"/>
      <c r="GPP29" s="877"/>
      <c r="GPQ29" s="877"/>
      <c r="GPR29" s="877"/>
      <c r="GPS29" s="877"/>
      <c r="GPT29" s="877"/>
      <c r="GPU29" s="877"/>
      <c r="GPV29" s="877"/>
      <c r="GPW29" s="877"/>
      <c r="GPX29" s="877"/>
      <c r="GPY29" s="877"/>
      <c r="GPZ29" s="877"/>
      <c r="GQA29" s="877"/>
      <c r="GQB29" s="877"/>
      <c r="GQC29" s="877"/>
      <c r="GQD29" s="877"/>
      <c r="GQE29" s="877"/>
      <c r="GQF29" s="877"/>
      <c r="GQG29" s="877"/>
      <c r="GQH29" s="877"/>
      <c r="GQI29" s="877"/>
      <c r="GQJ29" s="877"/>
      <c r="GQK29" s="877"/>
      <c r="GQL29" s="877"/>
      <c r="GQM29" s="877"/>
      <c r="GQN29" s="877"/>
      <c r="GQO29" s="877"/>
      <c r="GQP29" s="877"/>
      <c r="GQQ29" s="877"/>
      <c r="GQR29" s="877"/>
      <c r="GQS29" s="877"/>
      <c r="GQT29" s="877"/>
      <c r="GQU29" s="877"/>
      <c r="GQV29" s="877"/>
      <c r="GQW29" s="877"/>
      <c r="GQX29" s="877"/>
      <c r="GQY29" s="877"/>
      <c r="GQZ29" s="877"/>
      <c r="GRA29" s="877"/>
      <c r="GRB29" s="877"/>
      <c r="GRC29" s="877"/>
      <c r="GRD29" s="877"/>
      <c r="GRE29" s="877"/>
      <c r="GRF29" s="877"/>
      <c r="GRG29" s="877"/>
      <c r="GRH29" s="877"/>
      <c r="GRI29" s="877"/>
      <c r="GRJ29" s="877"/>
      <c r="GRK29" s="877"/>
      <c r="GRL29" s="877"/>
      <c r="GRM29" s="877"/>
      <c r="GRN29" s="877"/>
      <c r="GRO29" s="877"/>
      <c r="GRP29" s="877"/>
      <c r="GRQ29" s="877"/>
      <c r="GRR29" s="877"/>
      <c r="GRS29" s="877"/>
      <c r="GRT29" s="877"/>
      <c r="GRU29" s="877"/>
      <c r="GRV29" s="877"/>
      <c r="GRW29" s="877"/>
      <c r="GRX29" s="877"/>
      <c r="GRY29" s="877"/>
      <c r="GRZ29" s="877"/>
      <c r="GSA29" s="877"/>
      <c r="GSB29" s="877"/>
      <c r="GSC29" s="877"/>
      <c r="GSD29" s="877"/>
      <c r="GSE29" s="877"/>
      <c r="GSF29" s="877"/>
      <c r="GSG29" s="877"/>
      <c r="GSH29" s="877"/>
      <c r="GSI29" s="877"/>
      <c r="GSJ29" s="877"/>
      <c r="GSK29" s="877"/>
      <c r="GSL29" s="877"/>
      <c r="GSM29" s="877"/>
      <c r="GSN29" s="877"/>
      <c r="GSO29" s="877"/>
      <c r="GSP29" s="877"/>
      <c r="GSQ29" s="877"/>
      <c r="GSR29" s="877"/>
      <c r="GSS29" s="877"/>
      <c r="GST29" s="877"/>
      <c r="GSU29" s="877"/>
      <c r="GSV29" s="877"/>
      <c r="GSW29" s="877"/>
      <c r="GSX29" s="877"/>
      <c r="GSY29" s="877"/>
      <c r="GSZ29" s="877"/>
      <c r="GTA29" s="877"/>
      <c r="GTB29" s="877"/>
      <c r="GTC29" s="877"/>
      <c r="GTD29" s="877"/>
      <c r="GTE29" s="877"/>
      <c r="GTF29" s="877"/>
      <c r="GTG29" s="877"/>
      <c r="GTH29" s="877"/>
      <c r="GTI29" s="877"/>
      <c r="GTJ29" s="877"/>
      <c r="GTK29" s="877"/>
      <c r="GTL29" s="877"/>
      <c r="GTM29" s="877"/>
      <c r="GTN29" s="877"/>
      <c r="GTO29" s="877"/>
      <c r="GTP29" s="877"/>
      <c r="GTQ29" s="877"/>
      <c r="GTR29" s="877"/>
      <c r="GTS29" s="877"/>
      <c r="GTT29" s="877"/>
      <c r="GTU29" s="877"/>
      <c r="GTV29" s="877"/>
      <c r="GTW29" s="877"/>
      <c r="GTX29" s="877"/>
      <c r="GTY29" s="877"/>
      <c r="GTZ29" s="877"/>
      <c r="GUA29" s="877"/>
      <c r="GUB29" s="877"/>
      <c r="GUC29" s="877"/>
      <c r="GUD29" s="877"/>
      <c r="GUE29" s="877"/>
      <c r="GUF29" s="877"/>
      <c r="GUG29" s="877"/>
      <c r="GUH29" s="877"/>
      <c r="GUI29" s="877"/>
      <c r="GUJ29" s="877"/>
      <c r="GUK29" s="877"/>
      <c r="GUL29" s="877"/>
      <c r="GUM29" s="877"/>
      <c r="GUN29" s="877"/>
      <c r="GUO29" s="877"/>
      <c r="GUP29" s="877"/>
      <c r="GUQ29" s="877"/>
      <c r="GUR29" s="877"/>
      <c r="GUS29" s="877"/>
      <c r="GUT29" s="877"/>
      <c r="GUU29" s="877"/>
      <c r="GUV29" s="877"/>
      <c r="GUW29" s="877"/>
      <c r="GUX29" s="877"/>
      <c r="GUY29" s="877"/>
      <c r="GUZ29" s="877"/>
      <c r="GVA29" s="877"/>
      <c r="GVB29" s="877"/>
      <c r="GVC29" s="877"/>
      <c r="GVD29" s="877"/>
      <c r="GVE29" s="877"/>
      <c r="GVF29" s="877"/>
      <c r="GVG29" s="877"/>
      <c r="GVH29" s="877"/>
      <c r="GVI29" s="877"/>
      <c r="GVJ29" s="877"/>
      <c r="GVK29" s="877"/>
      <c r="GVL29" s="877"/>
      <c r="GVM29" s="877"/>
      <c r="GVN29" s="877"/>
      <c r="GVO29" s="877"/>
      <c r="GVP29" s="877"/>
      <c r="GVQ29" s="877"/>
      <c r="GVR29" s="877"/>
      <c r="GVS29" s="877"/>
      <c r="GVT29" s="877"/>
      <c r="GVU29" s="877"/>
      <c r="GVV29" s="877"/>
      <c r="GVW29" s="877"/>
      <c r="GVX29" s="877"/>
      <c r="GVY29" s="877"/>
      <c r="GVZ29" s="877"/>
      <c r="GWA29" s="877"/>
      <c r="GWB29" s="877"/>
      <c r="GWC29" s="877"/>
      <c r="GWD29" s="877"/>
      <c r="GWE29" s="877"/>
      <c r="GWF29" s="877"/>
      <c r="GWG29" s="877"/>
      <c r="GWH29" s="877"/>
      <c r="GWI29" s="877"/>
      <c r="GWJ29" s="877"/>
      <c r="GWK29" s="877"/>
      <c r="GWL29" s="877"/>
      <c r="GWM29" s="877"/>
      <c r="GWN29" s="877"/>
      <c r="GWO29" s="877"/>
      <c r="GWP29" s="877"/>
      <c r="GWQ29" s="877"/>
      <c r="GWR29" s="877"/>
      <c r="GWS29" s="877"/>
      <c r="GWT29" s="877"/>
      <c r="GWU29" s="877"/>
      <c r="GWV29" s="877"/>
      <c r="GWW29" s="877"/>
      <c r="GWX29" s="877"/>
      <c r="GWY29" s="877"/>
      <c r="GWZ29" s="877"/>
      <c r="GXA29" s="877"/>
      <c r="GXB29" s="877"/>
      <c r="GXC29" s="877"/>
      <c r="GXD29" s="877"/>
      <c r="GXE29" s="877"/>
      <c r="GXF29" s="877"/>
      <c r="GXG29" s="877"/>
      <c r="GXH29" s="877"/>
      <c r="GXI29" s="877"/>
      <c r="GXJ29" s="877"/>
      <c r="GXK29" s="877"/>
      <c r="GXL29" s="877"/>
      <c r="GXM29" s="877"/>
      <c r="GXN29" s="877"/>
      <c r="GXO29" s="877"/>
      <c r="GXP29" s="877"/>
      <c r="GXQ29" s="877"/>
      <c r="GXR29" s="877"/>
      <c r="GXS29" s="877"/>
      <c r="GXT29" s="877"/>
      <c r="GXU29" s="877"/>
      <c r="GXV29" s="877"/>
      <c r="GXW29" s="877"/>
      <c r="GXX29" s="877"/>
      <c r="GXY29" s="877"/>
      <c r="GXZ29" s="877"/>
      <c r="GYA29" s="877"/>
      <c r="GYB29" s="877"/>
      <c r="GYC29" s="877"/>
      <c r="GYD29" s="877"/>
      <c r="GYE29" s="877"/>
      <c r="GYF29" s="877"/>
      <c r="GYG29" s="877"/>
      <c r="GYH29" s="877"/>
      <c r="GYI29" s="877"/>
      <c r="GYJ29" s="877"/>
      <c r="GYK29" s="877"/>
      <c r="GYL29" s="877"/>
      <c r="GYM29" s="877"/>
      <c r="GYN29" s="877"/>
      <c r="GYO29" s="877"/>
      <c r="GYP29" s="877"/>
      <c r="GYQ29" s="877"/>
      <c r="GYR29" s="877"/>
      <c r="GYS29" s="877"/>
      <c r="GYT29" s="877"/>
      <c r="GYU29" s="877"/>
      <c r="GYV29" s="877"/>
      <c r="GYW29" s="877"/>
      <c r="GYX29" s="877"/>
      <c r="GYY29" s="877"/>
      <c r="GYZ29" s="877"/>
      <c r="GZA29" s="877"/>
      <c r="GZB29" s="877"/>
      <c r="GZC29" s="877"/>
      <c r="GZD29" s="877"/>
      <c r="GZE29" s="877"/>
      <c r="GZF29" s="877"/>
      <c r="GZG29" s="877"/>
      <c r="GZH29" s="877"/>
      <c r="GZI29" s="877"/>
      <c r="GZJ29" s="877"/>
      <c r="GZK29" s="877"/>
      <c r="GZL29" s="877"/>
      <c r="GZM29" s="877"/>
      <c r="GZN29" s="877"/>
      <c r="GZO29" s="877"/>
      <c r="GZP29" s="877"/>
      <c r="GZQ29" s="877"/>
      <c r="GZR29" s="877"/>
      <c r="GZS29" s="877"/>
      <c r="GZT29" s="877"/>
      <c r="GZU29" s="877"/>
      <c r="GZV29" s="877"/>
      <c r="GZW29" s="877"/>
      <c r="GZX29" s="877"/>
      <c r="GZY29" s="877"/>
      <c r="GZZ29" s="877"/>
      <c r="HAA29" s="877"/>
      <c r="HAB29" s="877"/>
      <c r="HAC29" s="877"/>
      <c r="HAD29" s="877"/>
      <c r="HAE29" s="877"/>
      <c r="HAF29" s="877"/>
      <c r="HAG29" s="877"/>
      <c r="HAH29" s="877"/>
      <c r="HAI29" s="877"/>
      <c r="HAJ29" s="877"/>
      <c r="HAK29" s="877"/>
      <c r="HAL29" s="877"/>
      <c r="HAM29" s="877"/>
      <c r="HAN29" s="877"/>
      <c r="HAO29" s="877"/>
      <c r="HAP29" s="877"/>
      <c r="HAQ29" s="877"/>
      <c r="HAR29" s="877"/>
      <c r="HAS29" s="877"/>
      <c r="HAT29" s="877"/>
      <c r="HAU29" s="877"/>
      <c r="HAV29" s="877"/>
      <c r="HAW29" s="877"/>
      <c r="HAX29" s="877"/>
      <c r="HAY29" s="877"/>
      <c r="HAZ29" s="877"/>
      <c r="HBA29" s="877"/>
      <c r="HBB29" s="877"/>
      <c r="HBC29" s="877"/>
      <c r="HBD29" s="877"/>
      <c r="HBE29" s="877"/>
      <c r="HBF29" s="877"/>
      <c r="HBG29" s="877"/>
      <c r="HBH29" s="877"/>
      <c r="HBI29" s="877"/>
      <c r="HBJ29" s="877"/>
      <c r="HBK29" s="877"/>
      <c r="HBL29" s="877"/>
      <c r="HBM29" s="877"/>
      <c r="HBN29" s="877"/>
      <c r="HBO29" s="877"/>
      <c r="HBP29" s="877"/>
      <c r="HBQ29" s="877"/>
      <c r="HBR29" s="877"/>
      <c r="HBS29" s="877"/>
      <c r="HBT29" s="877"/>
      <c r="HBU29" s="877"/>
      <c r="HBV29" s="877"/>
      <c r="HBW29" s="877"/>
      <c r="HBX29" s="877"/>
      <c r="HBY29" s="877"/>
      <c r="HBZ29" s="877"/>
      <c r="HCA29" s="877"/>
      <c r="HCB29" s="877"/>
      <c r="HCC29" s="877"/>
      <c r="HCD29" s="877"/>
      <c r="HCE29" s="877"/>
      <c r="HCF29" s="877"/>
      <c r="HCG29" s="877"/>
      <c r="HCH29" s="877"/>
      <c r="HCI29" s="877"/>
      <c r="HCJ29" s="877"/>
      <c r="HCK29" s="877"/>
      <c r="HCL29" s="877"/>
      <c r="HCM29" s="877"/>
      <c r="HCN29" s="877"/>
      <c r="HCO29" s="877"/>
      <c r="HCP29" s="877"/>
      <c r="HCQ29" s="877"/>
      <c r="HCR29" s="877"/>
      <c r="HCS29" s="877"/>
      <c r="HCT29" s="877"/>
      <c r="HCU29" s="877"/>
      <c r="HCV29" s="877"/>
      <c r="HCW29" s="877"/>
      <c r="HCX29" s="877"/>
      <c r="HCY29" s="877"/>
      <c r="HCZ29" s="877"/>
      <c r="HDA29" s="877"/>
      <c r="HDB29" s="877"/>
      <c r="HDC29" s="877"/>
      <c r="HDD29" s="877"/>
      <c r="HDE29" s="877"/>
      <c r="HDF29" s="877"/>
      <c r="HDG29" s="877"/>
      <c r="HDH29" s="877"/>
      <c r="HDI29" s="877"/>
      <c r="HDJ29" s="877"/>
      <c r="HDK29" s="877"/>
      <c r="HDL29" s="877"/>
      <c r="HDM29" s="877"/>
      <c r="HDN29" s="877"/>
      <c r="HDO29" s="877"/>
      <c r="HDP29" s="877"/>
      <c r="HDQ29" s="877"/>
      <c r="HDR29" s="877"/>
      <c r="HDS29" s="877"/>
      <c r="HDT29" s="877"/>
      <c r="HDU29" s="877"/>
      <c r="HDV29" s="877"/>
      <c r="HDW29" s="877"/>
      <c r="HDX29" s="877"/>
      <c r="HDY29" s="877"/>
      <c r="HDZ29" s="877"/>
      <c r="HEA29" s="877"/>
      <c r="HEB29" s="877"/>
      <c r="HEC29" s="877"/>
      <c r="HED29" s="877"/>
      <c r="HEE29" s="877"/>
      <c r="HEF29" s="877"/>
      <c r="HEG29" s="877"/>
      <c r="HEH29" s="877"/>
      <c r="HEI29" s="877"/>
      <c r="HEJ29" s="877"/>
      <c r="HEK29" s="877"/>
      <c r="HEL29" s="877"/>
      <c r="HEM29" s="877"/>
      <c r="HEN29" s="877"/>
      <c r="HEO29" s="877"/>
      <c r="HEP29" s="877"/>
      <c r="HEQ29" s="877"/>
      <c r="HER29" s="877"/>
      <c r="HES29" s="877"/>
      <c r="HET29" s="877"/>
      <c r="HEU29" s="877"/>
      <c r="HEV29" s="877"/>
      <c r="HEW29" s="877"/>
      <c r="HEX29" s="877"/>
      <c r="HEY29" s="877"/>
      <c r="HEZ29" s="877"/>
      <c r="HFA29" s="877"/>
      <c r="HFB29" s="877"/>
      <c r="HFC29" s="877"/>
      <c r="HFD29" s="877"/>
      <c r="HFE29" s="877"/>
      <c r="HFF29" s="877"/>
      <c r="HFG29" s="877"/>
      <c r="HFH29" s="877"/>
      <c r="HFI29" s="877"/>
      <c r="HFJ29" s="877"/>
      <c r="HFK29" s="877"/>
      <c r="HFL29" s="877"/>
      <c r="HFM29" s="877"/>
      <c r="HFN29" s="877"/>
      <c r="HFO29" s="877"/>
      <c r="HFP29" s="877"/>
      <c r="HFQ29" s="877"/>
      <c r="HFR29" s="877"/>
      <c r="HFS29" s="877"/>
      <c r="HFT29" s="877"/>
      <c r="HFU29" s="877"/>
      <c r="HFV29" s="877"/>
      <c r="HFW29" s="877"/>
      <c r="HFX29" s="877"/>
      <c r="HFY29" s="877"/>
      <c r="HFZ29" s="877"/>
      <c r="HGA29" s="877"/>
      <c r="HGB29" s="877"/>
      <c r="HGC29" s="877"/>
      <c r="HGD29" s="877"/>
      <c r="HGE29" s="877"/>
      <c r="HGF29" s="877"/>
      <c r="HGG29" s="877"/>
      <c r="HGH29" s="877"/>
      <c r="HGI29" s="877"/>
      <c r="HGJ29" s="877"/>
      <c r="HGK29" s="877"/>
      <c r="HGL29" s="877"/>
      <c r="HGM29" s="877"/>
      <c r="HGN29" s="877"/>
      <c r="HGO29" s="877"/>
      <c r="HGP29" s="877"/>
      <c r="HGQ29" s="877"/>
      <c r="HGR29" s="877"/>
      <c r="HGS29" s="877"/>
      <c r="HGT29" s="877"/>
      <c r="HGU29" s="877"/>
      <c r="HGV29" s="877"/>
      <c r="HGW29" s="877"/>
      <c r="HGX29" s="877"/>
      <c r="HGY29" s="877"/>
      <c r="HGZ29" s="877"/>
      <c r="HHA29" s="877"/>
      <c r="HHB29" s="877"/>
      <c r="HHC29" s="877"/>
      <c r="HHD29" s="877"/>
      <c r="HHE29" s="877"/>
      <c r="HHF29" s="877"/>
      <c r="HHG29" s="877"/>
      <c r="HHH29" s="877"/>
      <c r="HHI29" s="877"/>
      <c r="HHJ29" s="877"/>
      <c r="HHK29" s="877"/>
      <c r="HHL29" s="877"/>
      <c r="HHM29" s="877"/>
      <c r="HHN29" s="877"/>
      <c r="HHO29" s="877"/>
      <c r="HHP29" s="877"/>
      <c r="HHQ29" s="877"/>
      <c r="HHR29" s="877"/>
      <c r="HHS29" s="877"/>
      <c r="HHT29" s="877"/>
      <c r="HHU29" s="877"/>
      <c r="HHV29" s="877"/>
      <c r="HHW29" s="877"/>
      <c r="HHX29" s="877"/>
      <c r="HHY29" s="877"/>
      <c r="HHZ29" s="877"/>
      <c r="HIA29" s="877"/>
      <c r="HIB29" s="877"/>
      <c r="HIC29" s="877"/>
      <c r="HID29" s="877"/>
      <c r="HIE29" s="877"/>
      <c r="HIF29" s="877"/>
      <c r="HIG29" s="877"/>
      <c r="HIH29" s="877"/>
      <c r="HII29" s="877"/>
      <c r="HIJ29" s="877"/>
      <c r="HIK29" s="877"/>
      <c r="HIL29" s="877"/>
      <c r="HIM29" s="877"/>
      <c r="HIN29" s="877"/>
      <c r="HIO29" s="877"/>
      <c r="HIP29" s="877"/>
      <c r="HIQ29" s="877"/>
      <c r="HIR29" s="877"/>
      <c r="HIS29" s="877"/>
      <c r="HIT29" s="877"/>
      <c r="HIU29" s="877"/>
      <c r="HIV29" s="877"/>
      <c r="HIW29" s="877"/>
      <c r="HIX29" s="877"/>
      <c r="HIY29" s="877"/>
      <c r="HIZ29" s="877"/>
      <c r="HJA29" s="877"/>
      <c r="HJB29" s="877"/>
      <c r="HJC29" s="877"/>
      <c r="HJD29" s="877"/>
      <c r="HJE29" s="877"/>
      <c r="HJF29" s="877"/>
      <c r="HJG29" s="877"/>
      <c r="HJH29" s="877"/>
      <c r="HJI29" s="877"/>
      <c r="HJJ29" s="877"/>
      <c r="HJK29" s="877"/>
      <c r="HJL29" s="877"/>
      <c r="HJM29" s="877"/>
      <c r="HJN29" s="877"/>
      <c r="HJO29" s="877"/>
      <c r="HJP29" s="877"/>
      <c r="HJQ29" s="877"/>
      <c r="HJR29" s="877"/>
      <c r="HJS29" s="877"/>
      <c r="HJT29" s="877"/>
      <c r="HJU29" s="877"/>
      <c r="HJV29" s="877"/>
      <c r="HJW29" s="877"/>
      <c r="HJX29" s="877"/>
      <c r="HJY29" s="877"/>
      <c r="HJZ29" s="877"/>
      <c r="HKA29" s="877"/>
      <c r="HKB29" s="877"/>
      <c r="HKC29" s="877"/>
      <c r="HKD29" s="877"/>
      <c r="HKE29" s="877"/>
      <c r="HKF29" s="877"/>
      <c r="HKG29" s="877"/>
      <c r="HKH29" s="877"/>
      <c r="HKI29" s="877"/>
      <c r="HKJ29" s="877"/>
      <c r="HKK29" s="877"/>
      <c r="HKL29" s="877"/>
      <c r="HKM29" s="877"/>
      <c r="HKN29" s="877"/>
      <c r="HKO29" s="877"/>
      <c r="HKP29" s="877"/>
      <c r="HKQ29" s="877"/>
      <c r="HKR29" s="877"/>
      <c r="HKS29" s="877"/>
      <c r="HKT29" s="877"/>
      <c r="HKU29" s="877"/>
      <c r="HKV29" s="877"/>
      <c r="HKW29" s="877"/>
      <c r="HKX29" s="877"/>
      <c r="HKY29" s="877"/>
      <c r="HKZ29" s="877"/>
      <c r="HLA29" s="877"/>
      <c r="HLB29" s="877"/>
      <c r="HLC29" s="877"/>
      <c r="HLD29" s="877"/>
      <c r="HLE29" s="877"/>
      <c r="HLF29" s="877"/>
      <c r="HLG29" s="877"/>
      <c r="HLH29" s="877"/>
      <c r="HLI29" s="877"/>
      <c r="HLJ29" s="877"/>
      <c r="HLK29" s="877"/>
      <c r="HLL29" s="877"/>
      <c r="HLM29" s="877"/>
      <c r="HLN29" s="877"/>
      <c r="HLO29" s="877"/>
      <c r="HLP29" s="877"/>
      <c r="HLQ29" s="877"/>
      <c r="HLR29" s="877"/>
      <c r="HLS29" s="877"/>
      <c r="HLT29" s="877"/>
      <c r="HLU29" s="877"/>
      <c r="HLV29" s="877"/>
      <c r="HLW29" s="877"/>
      <c r="HLX29" s="877"/>
      <c r="HLY29" s="877"/>
      <c r="HLZ29" s="877"/>
      <c r="HMA29" s="877"/>
      <c r="HMB29" s="877"/>
      <c r="HMC29" s="877"/>
      <c r="HMD29" s="877"/>
      <c r="HME29" s="877"/>
      <c r="HMF29" s="877"/>
      <c r="HMG29" s="877"/>
      <c r="HMH29" s="877"/>
      <c r="HMI29" s="877"/>
      <c r="HMJ29" s="877"/>
      <c r="HMK29" s="877"/>
      <c r="HML29" s="877"/>
      <c r="HMM29" s="877"/>
      <c r="HMN29" s="877"/>
      <c r="HMO29" s="877"/>
      <c r="HMP29" s="877"/>
      <c r="HMQ29" s="877"/>
      <c r="HMR29" s="877"/>
      <c r="HMS29" s="877"/>
      <c r="HMT29" s="877"/>
      <c r="HMU29" s="877"/>
      <c r="HMV29" s="877"/>
      <c r="HMW29" s="877"/>
      <c r="HMX29" s="877"/>
      <c r="HMY29" s="877"/>
      <c r="HMZ29" s="877"/>
      <c r="HNA29" s="877"/>
      <c r="HNB29" s="877"/>
      <c r="HNC29" s="877"/>
      <c r="HND29" s="877"/>
      <c r="HNE29" s="877"/>
      <c r="HNF29" s="877"/>
      <c r="HNG29" s="877"/>
      <c r="HNH29" s="877"/>
      <c r="HNI29" s="877"/>
      <c r="HNJ29" s="877"/>
      <c r="HNK29" s="877"/>
      <c r="HNL29" s="877"/>
      <c r="HNM29" s="877"/>
      <c r="HNN29" s="877"/>
      <c r="HNO29" s="877"/>
      <c r="HNP29" s="877"/>
      <c r="HNQ29" s="877"/>
      <c r="HNR29" s="877"/>
      <c r="HNS29" s="877"/>
      <c r="HNT29" s="877"/>
      <c r="HNU29" s="877"/>
      <c r="HNV29" s="877"/>
      <c r="HNW29" s="877"/>
      <c r="HNX29" s="877"/>
      <c r="HNY29" s="877"/>
      <c r="HNZ29" s="877"/>
      <c r="HOA29" s="877"/>
      <c r="HOB29" s="877"/>
      <c r="HOC29" s="877"/>
      <c r="HOD29" s="877"/>
      <c r="HOE29" s="877"/>
      <c r="HOF29" s="877"/>
      <c r="HOG29" s="877"/>
      <c r="HOH29" s="877"/>
      <c r="HOI29" s="877"/>
      <c r="HOJ29" s="877"/>
      <c r="HOK29" s="877"/>
      <c r="HOL29" s="877"/>
      <c r="HOM29" s="877"/>
      <c r="HON29" s="877"/>
      <c r="HOO29" s="877"/>
      <c r="HOP29" s="877"/>
      <c r="HOQ29" s="877"/>
      <c r="HOR29" s="877"/>
      <c r="HOS29" s="877"/>
      <c r="HOT29" s="877"/>
      <c r="HOU29" s="877"/>
      <c r="HOV29" s="877"/>
      <c r="HOW29" s="877"/>
      <c r="HOX29" s="877"/>
      <c r="HOY29" s="877"/>
      <c r="HOZ29" s="877"/>
      <c r="HPA29" s="877"/>
      <c r="HPB29" s="877"/>
      <c r="HPC29" s="877"/>
      <c r="HPD29" s="877"/>
      <c r="HPE29" s="877"/>
      <c r="HPF29" s="877"/>
      <c r="HPG29" s="877"/>
      <c r="HPH29" s="877"/>
      <c r="HPI29" s="877"/>
      <c r="HPJ29" s="877"/>
      <c r="HPK29" s="877"/>
      <c r="HPL29" s="877"/>
      <c r="HPM29" s="877"/>
      <c r="HPN29" s="877"/>
      <c r="HPO29" s="877"/>
      <c r="HPP29" s="877"/>
      <c r="HPQ29" s="877"/>
      <c r="HPR29" s="877"/>
      <c r="HPS29" s="877"/>
      <c r="HPT29" s="877"/>
      <c r="HPU29" s="877"/>
      <c r="HPV29" s="877"/>
      <c r="HPW29" s="877"/>
      <c r="HPX29" s="877"/>
      <c r="HPY29" s="877"/>
      <c r="HPZ29" s="877"/>
      <c r="HQA29" s="877"/>
      <c r="HQB29" s="877"/>
      <c r="HQC29" s="877"/>
      <c r="HQD29" s="877"/>
      <c r="HQE29" s="877"/>
      <c r="HQF29" s="877"/>
      <c r="HQG29" s="877"/>
      <c r="HQH29" s="877"/>
      <c r="HQI29" s="877"/>
      <c r="HQJ29" s="877"/>
      <c r="HQK29" s="877"/>
      <c r="HQL29" s="877"/>
      <c r="HQM29" s="877"/>
      <c r="HQN29" s="877"/>
      <c r="HQO29" s="877"/>
      <c r="HQP29" s="877"/>
      <c r="HQQ29" s="877"/>
      <c r="HQR29" s="877"/>
      <c r="HQS29" s="877"/>
      <c r="HQT29" s="877"/>
      <c r="HQU29" s="877"/>
      <c r="HQV29" s="877"/>
      <c r="HQW29" s="877"/>
      <c r="HQX29" s="877"/>
      <c r="HQY29" s="877"/>
      <c r="HQZ29" s="877"/>
      <c r="HRA29" s="877"/>
      <c r="HRB29" s="877"/>
      <c r="HRC29" s="877"/>
      <c r="HRD29" s="877"/>
      <c r="HRE29" s="877"/>
      <c r="HRF29" s="877"/>
      <c r="HRG29" s="877"/>
      <c r="HRH29" s="877"/>
      <c r="HRI29" s="877"/>
      <c r="HRJ29" s="877"/>
      <c r="HRK29" s="877"/>
      <c r="HRL29" s="877"/>
      <c r="HRM29" s="877"/>
      <c r="HRN29" s="877"/>
      <c r="HRO29" s="877"/>
      <c r="HRP29" s="877"/>
      <c r="HRQ29" s="877"/>
      <c r="HRR29" s="877"/>
      <c r="HRS29" s="877"/>
      <c r="HRT29" s="877"/>
      <c r="HRU29" s="877"/>
      <c r="HRV29" s="877"/>
      <c r="HRW29" s="877"/>
      <c r="HRX29" s="877"/>
      <c r="HRY29" s="877"/>
      <c r="HRZ29" s="877"/>
      <c r="HSA29" s="877"/>
      <c r="HSB29" s="877"/>
      <c r="HSC29" s="877"/>
      <c r="HSD29" s="877"/>
      <c r="HSE29" s="877"/>
      <c r="HSF29" s="877"/>
      <c r="HSG29" s="877"/>
      <c r="HSH29" s="877"/>
      <c r="HSI29" s="877"/>
      <c r="HSJ29" s="877"/>
      <c r="HSK29" s="877"/>
      <c r="HSL29" s="877"/>
      <c r="HSM29" s="877"/>
      <c r="HSN29" s="877"/>
      <c r="HSO29" s="877"/>
      <c r="HSP29" s="877"/>
      <c r="HSQ29" s="877"/>
      <c r="HSR29" s="877"/>
      <c r="HSS29" s="877"/>
      <c r="HST29" s="877"/>
      <c r="HSU29" s="877"/>
      <c r="HSV29" s="877"/>
      <c r="HSW29" s="877"/>
      <c r="HSX29" s="877"/>
      <c r="HSY29" s="877"/>
      <c r="HSZ29" s="877"/>
      <c r="HTA29" s="877"/>
      <c r="HTB29" s="877"/>
      <c r="HTC29" s="877"/>
      <c r="HTD29" s="877"/>
      <c r="HTE29" s="877"/>
      <c r="HTF29" s="877"/>
      <c r="HTG29" s="877"/>
      <c r="HTH29" s="877"/>
      <c r="HTI29" s="877"/>
      <c r="HTJ29" s="877"/>
      <c r="HTK29" s="877"/>
      <c r="HTL29" s="877"/>
      <c r="HTM29" s="877"/>
      <c r="HTN29" s="877"/>
      <c r="HTO29" s="877"/>
      <c r="HTP29" s="877"/>
      <c r="HTQ29" s="877"/>
      <c r="HTR29" s="877"/>
      <c r="HTS29" s="877"/>
      <c r="HTT29" s="877"/>
      <c r="HTU29" s="877"/>
      <c r="HTV29" s="877"/>
      <c r="HTW29" s="877"/>
      <c r="HTX29" s="877"/>
      <c r="HTY29" s="877"/>
      <c r="HTZ29" s="877"/>
      <c r="HUA29" s="877"/>
      <c r="HUB29" s="877"/>
      <c r="HUC29" s="877"/>
      <c r="HUD29" s="877"/>
      <c r="HUE29" s="877"/>
      <c r="HUF29" s="877"/>
      <c r="HUG29" s="877"/>
      <c r="HUH29" s="877"/>
      <c r="HUI29" s="877"/>
      <c r="HUJ29" s="877"/>
      <c r="HUK29" s="877"/>
      <c r="HUL29" s="877"/>
      <c r="HUM29" s="877"/>
      <c r="HUN29" s="877"/>
      <c r="HUO29" s="877"/>
      <c r="HUP29" s="877"/>
      <c r="HUQ29" s="877"/>
      <c r="HUR29" s="877"/>
      <c r="HUS29" s="877"/>
      <c r="HUT29" s="877"/>
      <c r="HUU29" s="877"/>
      <c r="HUV29" s="877"/>
      <c r="HUW29" s="877"/>
      <c r="HUX29" s="877"/>
      <c r="HUY29" s="877"/>
      <c r="HUZ29" s="877"/>
      <c r="HVA29" s="877"/>
      <c r="HVB29" s="877"/>
      <c r="HVC29" s="877"/>
      <c r="HVD29" s="877"/>
      <c r="HVE29" s="877"/>
      <c r="HVF29" s="877"/>
      <c r="HVG29" s="877"/>
      <c r="HVH29" s="877"/>
      <c r="HVI29" s="877"/>
      <c r="HVJ29" s="877"/>
      <c r="HVK29" s="877"/>
      <c r="HVL29" s="877"/>
      <c r="HVM29" s="877"/>
      <c r="HVN29" s="877"/>
      <c r="HVO29" s="877"/>
      <c r="HVP29" s="877"/>
      <c r="HVQ29" s="877"/>
      <c r="HVR29" s="877"/>
      <c r="HVS29" s="877"/>
      <c r="HVT29" s="877"/>
      <c r="HVU29" s="877"/>
      <c r="HVV29" s="877"/>
      <c r="HVW29" s="877"/>
      <c r="HVX29" s="877"/>
      <c r="HVY29" s="877"/>
      <c r="HVZ29" s="877"/>
      <c r="HWA29" s="877"/>
      <c r="HWB29" s="877"/>
      <c r="HWC29" s="877"/>
      <c r="HWD29" s="877"/>
      <c r="HWE29" s="877"/>
      <c r="HWF29" s="877"/>
      <c r="HWG29" s="877"/>
      <c r="HWH29" s="877"/>
      <c r="HWI29" s="877"/>
      <c r="HWJ29" s="877"/>
      <c r="HWK29" s="877"/>
      <c r="HWL29" s="877"/>
      <c r="HWM29" s="877"/>
      <c r="HWN29" s="877"/>
      <c r="HWO29" s="877"/>
      <c r="HWP29" s="877"/>
      <c r="HWQ29" s="877"/>
      <c r="HWR29" s="877"/>
      <c r="HWS29" s="877"/>
      <c r="HWT29" s="877"/>
      <c r="HWU29" s="877"/>
      <c r="HWV29" s="877"/>
      <c r="HWW29" s="877"/>
      <c r="HWX29" s="877"/>
      <c r="HWY29" s="877"/>
      <c r="HWZ29" s="877"/>
      <c r="HXA29" s="877"/>
      <c r="HXB29" s="877"/>
      <c r="HXC29" s="877"/>
      <c r="HXD29" s="877"/>
      <c r="HXE29" s="877"/>
      <c r="HXF29" s="877"/>
      <c r="HXG29" s="877"/>
      <c r="HXH29" s="877"/>
      <c r="HXI29" s="877"/>
      <c r="HXJ29" s="877"/>
      <c r="HXK29" s="877"/>
      <c r="HXL29" s="877"/>
      <c r="HXM29" s="877"/>
      <c r="HXN29" s="877"/>
      <c r="HXO29" s="877"/>
      <c r="HXP29" s="877"/>
      <c r="HXQ29" s="877"/>
      <c r="HXR29" s="877"/>
      <c r="HXS29" s="877"/>
      <c r="HXT29" s="877"/>
      <c r="HXU29" s="877"/>
      <c r="HXV29" s="877"/>
      <c r="HXW29" s="877"/>
      <c r="HXX29" s="877"/>
      <c r="HXY29" s="877"/>
      <c r="HXZ29" s="877"/>
      <c r="HYA29" s="877"/>
      <c r="HYB29" s="877"/>
      <c r="HYC29" s="877"/>
      <c r="HYD29" s="877"/>
      <c r="HYE29" s="877"/>
      <c r="HYF29" s="877"/>
      <c r="HYG29" s="877"/>
      <c r="HYH29" s="877"/>
      <c r="HYI29" s="877"/>
      <c r="HYJ29" s="877"/>
      <c r="HYK29" s="877"/>
      <c r="HYL29" s="877"/>
      <c r="HYM29" s="877"/>
      <c r="HYN29" s="877"/>
      <c r="HYO29" s="877"/>
      <c r="HYP29" s="877"/>
      <c r="HYQ29" s="877"/>
      <c r="HYR29" s="877"/>
      <c r="HYS29" s="877"/>
      <c r="HYT29" s="877"/>
      <c r="HYU29" s="877"/>
      <c r="HYV29" s="877"/>
      <c r="HYW29" s="877"/>
      <c r="HYX29" s="877"/>
      <c r="HYY29" s="877"/>
      <c r="HYZ29" s="877"/>
      <c r="HZA29" s="877"/>
      <c r="HZB29" s="877"/>
      <c r="HZC29" s="877"/>
      <c r="HZD29" s="877"/>
      <c r="HZE29" s="877"/>
      <c r="HZF29" s="877"/>
      <c r="HZG29" s="877"/>
      <c r="HZH29" s="877"/>
      <c r="HZI29" s="877"/>
      <c r="HZJ29" s="877"/>
      <c r="HZK29" s="877"/>
      <c r="HZL29" s="877"/>
      <c r="HZM29" s="877"/>
      <c r="HZN29" s="877"/>
      <c r="HZO29" s="877"/>
      <c r="HZP29" s="877"/>
      <c r="HZQ29" s="877"/>
      <c r="HZR29" s="877"/>
      <c r="HZS29" s="877"/>
      <c r="HZT29" s="877"/>
      <c r="HZU29" s="877"/>
      <c r="HZV29" s="877"/>
      <c r="HZW29" s="877"/>
      <c r="HZX29" s="877"/>
      <c r="HZY29" s="877"/>
      <c r="HZZ29" s="877"/>
      <c r="IAA29" s="877"/>
      <c r="IAB29" s="877"/>
      <c r="IAC29" s="877"/>
      <c r="IAD29" s="877"/>
      <c r="IAE29" s="877"/>
      <c r="IAF29" s="877"/>
      <c r="IAG29" s="877"/>
      <c r="IAH29" s="877"/>
      <c r="IAI29" s="877"/>
      <c r="IAJ29" s="877"/>
      <c r="IAK29" s="877"/>
      <c r="IAL29" s="877"/>
      <c r="IAM29" s="877"/>
      <c r="IAN29" s="877"/>
      <c r="IAO29" s="877"/>
      <c r="IAP29" s="877"/>
      <c r="IAQ29" s="877"/>
      <c r="IAR29" s="877"/>
      <c r="IAS29" s="877"/>
      <c r="IAT29" s="877"/>
      <c r="IAU29" s="877"/>
      <c r="IAV29" s="877"/>
      <c r="IAW29" s="877"/>
      <c r="IAX29" s="877"/>
      <c r="IAY29" s="877"/>
      <c r="IAZ29" s="877"/>
      <c r="IBA29" s="877"/>
      <c r="IBB29" s="877"/>
      <c r="IBC29" s="877"/>
      <c r="IBD29" s="877"/>
      <c r="IBE29" s="877"/>
      <c r="IBF29" s="877"/>
      <c r="IBG29" s="877"/>
      <c r="IBH29" s="877"/>
      <c r="IBI29" s="877"/>
      <c r="IBJ29" s="877"/>
      <c r="IBK29" s="877"/>
      <c r="IBL29" s="877"/>
      <c r="IBM29" s="877"/>
      <c r="IBN29" s="877"/>
      <c r="IBO29" s="877"/>
      <c r="IBP29" s="877"/>
      <c r="IBQ29" s="877"/>
      <c r="IBR29" s="877"/>
      <c r="IBS29" s="877"/>
      <c r="IBT29" s="877"/>
      <c r="IBU29" s="877"/>
      <c r="IBV29" s="877"/>
      <c r="IBW29" s="877"/>
      <c r="IBX29" s="877"/>
      <c r="IBY29" s="877"/>
      <c r="IBZ29" s="877"/>
      <c r="ICA29" s="877"/>
      <c r="ICB29" s="877"/>
      <c r="ICC29" s="877"/>
      <c r="ICD29" s="877"/>
      <c r="ICE29" s="877"/>
      <c r="ICF29" s="877"/>
      <c r="ICG29" s="877"/>
      <c r="ICH29" s="877"/>
      <c r="ICI29" s="877"/>
      <c r="ICJ29" s="877"/>
      <c r="ICK29" s="877"/>
      <c r="ICL29" s="877"/>
      <c r="ICM29" s="877"/>
      <c r="ICN29" s="877"/>
      <c r="ICO29" s="877"/>
      <c r="ICP29" s="877"/>
      <c r="ICQ29" s="877"/>
      <c r="ICR29" s="877"/>
      <c r="ICS29" s="877"/>
      <c r="ICT29" s="877"/>
      <c r="ICU29" s="877"/>
      <c r="ICV29" s="877"/>
      <c r="ICW29" s="877"/>
      <c r="ICX29" s="877"/>
      <c r="ICY29" s="877"/>
      <c r="ICZ29" s="877"/>
      <c r="IDA29" s="877"/>
      <c r="IDB29" s="877"/>
      <c r="IDC29" s="877"/>
      <c r="IDD29" s="877"/>
      <c r="IDE29" s="877"/>
      <c r="IDF29" s="877"/>
      <c r="IDG29" s="877"/>
      <c r="IDH29" s="877"/>
      <c r="IDI29" s="877"/>
      <c r="IDJ29" s="877"/>
      <c r="IDK29" s="877"/>
      <c r="IDL29" s="877"/>
      <c r="IDM29" s="877"/>
      <c r="IDN29" s="877"/>
      <c r="IDO29" s="877"/>
      <c r="IDP29" s="877"/>
      <c r="IDQ29" s="877"/>
      <c r="IDR29" s="877"/>
      <c r="IDS29" s="877"/>
      <c r="IDT29" s="877"/>
      <c r="IDU29" s="877"/>
      <c r="IDV29" s="877"/>
      <c r="IDW29" s="877"/>
      <c r="IDX29" s="877"/>
      <c r="IDY29" s="877"/>
      <c r="IDZ29" s="877"/>
      <c r="IEA29" s="877"/>
      <c r="IEB29" s="877"/>
      <c r="IEC29" s="877"/>
      <c r="IED29" s="877"/>
      <c r="IEE29" s="877"/>
      <c r="IEF29" s="877"/>
      <c r="IEG29" s="877"/>
      <c r="IEH29" s="877"/>
      <c r="IEI29" s="877"/>
      <c r="IEJ29" s="877"/>
      <c r="IEK29" s="877"/>
      <c r="IEL29" s="877"/>
      <c r="IEM29" s="877"/>
      <c r="IEN29" s="877"/>
      <c r="IEO29" s="877"/>
      <c r="IEP29" s="877"/>
      <c r="IEQ29" s="877"/>
      <c r="IER29" s="877"/>
      <c r="IES29" s="877"/>
      <c r="IET29" s="877"/>
      <c r="IEU29" s="877"/>
      <c r="IEV29" s="877"/>
      <c r="IEW29" s="877"/>
      <c r="IEX29" s="877"/>
      <c r="IEY29" s="877"/>
      <c r="IEZ29" s="877"/>
      <c r="IFA29" s="877"/>
      <c r="IFB29" s="877"/>
      <c r="IFC29" s="877"/>
      <c r="IFD29" s="877"/>
      <c r="IFE29" s="877"/>
      <c r="IFF29" s="877"/>
      <c r="IFG29" s="877"/>
      <c r="IFH29" s="877"/>
      <c r="IFI29" s="877"/>
      <c r="IFJ29" s="877"/>
      <c r="IFK29" s="877"/>
      <c r="IFL29" s="877"/>
      <c r="IFM29" s="877"/>
      <c r="IFN29" s="877"/>
      <c r="IFO29" s="877"/>
      <c r="IFP29" s="877"/>
      <c r="IFQ29" s="877"/>
      <c r="IFR29" s="877"/>
      <c r="IFS29" s="877"/>
      <c r="IFT29" s="877"/>
      <c r="IFU29" s="877"/>
      <c r="IFV29" s="877"/>
      <c r="IFW29" s="877"/>
      <c r="IFX29" s="877"/>
      <c r="IFY29" s="877"/>
      <c r="IFZ29" s="877"/>
      <c r="IGA29" s="877"/>
      <c r="IGB29" s="877"/>
      <c r="IGC29" s="877"/>
      <c r="IGD29" s="877"/>
      <c r="IGE29" s="877"/>
      <c r="IGF29" s="877"/>
      <c r="IGG29" s="877"/>
      <c r="IGH29" s="877"/>
      <c r="IGI29" s="877"/>
      <c r="IGJ29" s="877"/>
      <c r="IGK29" s="877"/>
      <c r="IGL29" s="877"/>
      <c r="IGM29" s="877"/>
      <c r="IGN29" s="877"/>
      <c r="IGO29" s="877"/>
      <c r="IGP29" s="877"/>
      <c r="IGQ29" s="877"/>
      <c r="IGR29" s="877"/>
      <c r="IGS29" s="877"/>
      <c r="IGT29" s="877"/>
      <c r="IGU29" s="877"/>
      <c r="IGV29" s="877"/>
      <c r="IGW29" s="877"/>
      <c r="IGX29" s="877"/>
      <c r="IGY29" s="877"/>
      <c r="IGZ29" s="877"/>
      <c r="IHA29" s="877"/>
      <c r="IHB29" s="877"/>
      <c r="IHC29" s="877"/>
      <c r="IHD29" s="877"/>
      <c r="IHE29" s="877"/>
      <c r="IHF29" s="877"/>
      <c r="IHG29" s="877"/>
      <c r="IHH29" s="877"/>
      <c r="IHI29" s="877"/>
      <c r="IHJ29" s="877"/>
      <c r="IHK29" s="877"/>
      <c r="IHL29" s="877"/>
      <c r="IHM29" s="877"/>
      <c r="IHN29" s="877"/>
      <c r="IHO29" s="877"/>
      <c r="IHP29" s="877"/>
      <c r="IHQ29" s="877"/>
      <c r="IHR29" s="877"/>
      <c r="IHS29" s="877"/>
      <c r="IHT29" s="877"/>
      <c r="IHU29" s="877"/>
      <c r="IHV29" s="877"/>
      <c r="IHW29" s="877"/>
      <c r="IHX29" s="877"/>
      <c r="IHY29" s="877"/>
      <c r="IHZ29" s="877"/>
      <c r="IIA29" s="877"/>
      <c r="IIB29" s="877"/>
      <c r="IIC29" s="877"/>
      <c r="IID29" s="877"/>
      <c r="IIE29" s="877"/>
      <c r="IIF29" s="877"/>
      <c r="IIG29" s="877"/>
      <c r="IIH29" s="877"/>
      <c r="III29" s="877"/>
      <c r="IIJ29" s="877"/>
      <c r="IIK29" s="877"/>
      <c r="IIL29" s="877"/>
      <c r="IIM29" s="877"/>
      <c r="IIN29" s="877"/>
      <c r="IIO29" s="877"/>
      <c r="IIP29" s="877"/>
      <c r="IIQ29" s="877"/>
      <c r="IIR29" s="877"/>
      <c r="IIS29" s="877"/>
      <c r="IIT29" s="877"/>
      <c r="IIU29" s="877"/>
      <c r="IIV29" s="877"/>
      <c r="IIW29" s="877"/>
      <c r="IIX29" s="877"/>
      <c r="IIY29" s="877"/>
      <c r="IIZ29" s="877"/>
      <c r="IJA29" s="877"/>
      <c r="IJB29" s="877"/>
      <c r="IJC29" s="877"/>
      <c r="IJD29" s="877"/>
      <c r="IJE29" s="877"/>
      <c r="IJF29" s="877"/>
      <c r="IJG29" s="877"/>
      <c r="IJH29" s="877"/>
      <c r="IJI29" s="877"/>
      <c r="IJJ29" s="877"/>
      <c r="IJK29" s="877"/>
      <c r="IJL29" s="877"/>
      <c r="IJM29" s="877"/>
      <c r="IJN29" s="877"/>
      <c r="IJO29" s="877"/>
      <c r="IJP29" s="877"/>
      <c r="IJQ29" s="877"/>
      <c r="IJR29" s="877"/>
      <c r="IJS29" s="877"/>
      <c r="IJT29" s="877"/>
      <c r="IJU29" s="877"/>
      <c r="IJV29" s="877"/>
      <c r="IJW29" s="877"/>
      <c r="IJX29" s="877"/>
      <c r="IJY29" s="877"/>
      <c r="IJZ29" s="877"/>
      <c r="IKA29" s="877"/>
      <c r="IKB29" s="877"/>
      <c r="IKC29" s="877"/>
      <c r="IKD29" s="877"/>
      <c r="IKE29" s="877"/>
      <c r="IKF29" s="877"/>
      <c r="IKG29" s="877"/>
      <c r="IKH29" s="877"/>
      <c r="IKI29" s="877"/>
      <c r="IKJ29" s="877"/>
      <c r="IKK29" s="877"/>
      <c r="IKL29" s="877"/>
      <c r="IKM29" s="877"/>
      <c r="IKN29" s="877"/>
      <c r="IKO29" s="877"/>
      <c r="IKP29" s="877"/>
      <c r="IKQ29" s="877"/>
      <c r="IKR29" s="877"/>
      <c r="IKS29" s="877"/>
      <c r="IKT29" s="877"/>
      <c r="IKU29" s="877"/>
      <c r="IKV29" s="877"/>
      <c r="IKW29" s="877"/>
      <c r="IKX29" s="877"/>
      <c r="IKY29" s="877"/>
      <c r="IKZ29" s="877"/>
      <c r="ILA29" s="877"/>
      <c r="ILB29" s="877"/>
      <c r="ILC29" s="877"/>
      <c r="ILD29" s="877"/>
      <c r="ILE29" s="877"/>
      <c r="ILF29" s="877"/>
      <c r="ILG29" s="877"/>
      <c r="ILH29" s="877"/>
      <c r="ILI29" s="877"/>
      <c r="ILJ29" s="877"/>
      <c r="ILK29" s="877"/>
      <c r="ILL29" s="877"/>
      <c r="ILM29" s="877"/>
      <c r="ILN29" s="877"/>
      <c r="ILO29" s="877"/>
      <c r="ILP29" s="877"/>
      <c r="ILQ29" s="877"/>
      <c r="ILR29" s="877"/>
      <c r="ILS29" s="877"/>
      <c r="ILT29" s="877"/>
      <c r="ILU29" s="877"/>
      <c r="ILV29" s="877"/>
      <c r="ILW29" s="877"/>
      <c r="ILX29" s="877"/>
      <c r="ILY29" s="877"/>
      <c r="ILZ29" s="877"/>
      <c r="IMA29" s="877"/>
      <c r="IMB29" s="877"/>
      <c r="IMC29" s="877"/>
      <c r="IMD29" s="877"/>
      <c r="IME29" s="877"/>
      <c r="IMF29" s="877"/>
      <c r="IMG29" s="877"/>
      <c r="IMH29" s="877"/>
      <c r="IMI29" s="877"/>
      <c r="IMJ29" s="877"/>
      <c r="IMK29" s="877"/>
      <c r="IML29" s="877"/>
      <c r="IMM29" s="877"/>
      <c r="IMN29" s="877"/>
      <c r="IMO29" s="877"/>
      <c r="IMP29" s="877"/>
      <c r="IMQ29" s="877"/>
      <c r="IMR29" s="877"/>
      <c r="IMS29" s="877"/>
      <c r="IMT29" s="877"/>
      <c r="IMU29" s="877"/>
      <c r="IMV29" s="877"/>
      <c r="IMW29" s="877"/>
      <c r="IMX29" s="877"/>
      <c r="IMY29" s="877"/>
      <c r="IMZ29" s="877"/>
      <c r="INA29" s="877"/>
      <c r="INB29" s="877"/>
      <c r="INC29" s="877"/>
      <c r="IND29" s="877"/>
      <c r="INE29" s="877"/>
      <c r="INF29" s="877"/>
      <c r="ING29" s="877"/>
      <c r="INH29" s="877"/>
      <c r="INI29" s="877"/>
      <c r="INJ29" s="877"/>
      <c r="INK29" s="877"/>
      <c r="INL29" s="877"/>
      <c r="INM29" s="877"/>
      <c r="INN29" s="877"/>
      <c r="INO29" s="877"/>
      <c r="INP29" s="877"/>
      <c r="INQ29" s="877"/>
      <c r="INR29" s="877"/>
      <c r="INS29" s="877"/>
      <c r="INT29" s="877"/>
      <c r="INU29" s="877"/>
      <c r="INV29" s="877"/>
      <c r="INW29" s="877"/>
      <c r="INX29" s="877"/>
      <c r="INY29" s="877"/>
      <c r="INZ29" s="877"/>
      <c r="IOA29" s="877"/>
      <c r="IOB29" s="877"/>
      <c r="IOC29" s="877"/>
      <c r="IOD29" s="877"/>
      <c r="IOE29" s="877"/>
      <c r="IOF29" s="877"/>
      <c r="IOG29" s="877"/>
      <c r="IOH29" s="877"/>
      <c r="IOI29" s="877"/>
      <c r="IOJ29" s="877"/>
      <c r="IOK29" s="877"/>
      <c r="IOL29" s="877"/>
      <c r="IOM29" s="877"/>
      <c r="ION29" s="877"/>
      <c r="IOO29" s="877"/>
      <c r="IOP29" s="877"/>
      <c r="IOQ29" s="877"/>
      <c r="IOR29" s="877"/>
      <c r="IOS29" s="877"/>
      <c r="IOT29" s="877"/>
      <c r="IOU29" s="877"/>
      <c r="IOV29" s="877"/>
      <c r="IOW29" s="877"/>
      <c r="IOX29" s="877"/>
      <c r="IOY29" s="877"/>
      <c r="IOZ29" s="877"/>
      <c r="IPA29" s="877"/>
      <c r="IPB29" s="877"/>
      <c r="IPC29" s="877"/>
      <c r="IPD29" s="877"/>
      <c r="IPE29" s="877"/>
      <c r="IPF29" s="877"/>
      <c r="IPG29" s="877"/>
      <c r="IPH29" s="877"/>
      <c r="IPI29" s="877"/>
      <c r="IPJ29" s="877"/>
      <c r="IPK29" s="877"/>
      <c r="IPL29" s="877"/>
      <c r="IPM29" s="877"/>
      <c r="IPN29" s="877"/>
      <c r="IPO29" s="877"/>
      <c r="IPP29" s="877"/>
      <c r="IPQ29" s="877"/>
      <c r="IPR29" s="877"/>
      <c r="IPS29" s="877"/>
      <c r="IPT29" s="877"/>
      <c r="IPU29" s="877"/>
      <c r="IPV29" s="877"/>
      <c r="IPW29" s="877"/>
      <c r="IPX29" s="877"/>
      <c r="IPY29" s="877"/>
      <c r="IPZ29" s="877"/>
      <c r="IQA29" s="877"/>
      <c r="IQB29" s="877"/>
      <c r="IQC29" s="877"/>
      <c r="IQD29" s="877"/>
      <c r="IQE29" s="877"/>
      <c r="IQF29" s="877"/>
      <c r="IQG29" s="877"/>
      <c r="IQH29" s="877"/>
      <c r="IQI29" s="877"/>
      <c r="IQJ29" s="877"/>
      <c r="IQK29" s="877"/>
      <c r="IQL29" s="877"/>
      <c r="IQM29" s="877"/>
      <c r="IQN29" s="877"/>
      <c r="IQO29" s="877"/>
      <c r="IQP29" s="877"/>
      <c r="IQQ29" s="877"/>
      <c r="IQR29" s="877"/>
      <c r="IQS29" s="877"/>
      <c r="IQT29" s="877"/>
      <c r="IQU29" s="877"/>
      <c r="IQV29" s="877"/>
      <c r="IQW29" s="877"/>
      <c r="IQX29" s="877"/>
      <c r="IQY29" s="877"/>
      <c r="IQZ29" s="877"/>
      <c r="IRA29" s="877"/>
      <c r="IRB29" s="877"/>
      <c r="IRC29" s="877"/>
      <c r="IRD29" s="877"/>
      <c r="IRE29" s="877"/>
      <c r="IRF29" s="877"/>
      <c r="IRG29" s="877"/>
      <c r="IRH29" s="877"/>
      <c r="IRI29" s="877"/>
      <c r="IRJ29" s="877"/>
      <c r="IRK29" s="877"/>
      <c r="IRL29" s="877"/>
      <c r="IRM29" s="877"/>
      <c r="IRN29" s="877"/>
      <c r="IRO29" s="877"/>
      <c r="IRP29" s="877"/>
      <c r="IRQ29" s="877"/>
      <c r="IRR29" s="877"/>
      <c r="IRS29" s="877"/>
      <c r="IRT29" s="877"/>
      <c r="IRU29" s="877"/>
      <c r="IRV29" s="877"/>
      <c r="IRW29" s="877"/>
      <c r="IRX29" s="877"/>
      <c r="IRY29" s="877"/>
      <c r="IRZ29" s="877"/>
      <c r="ISA29" s="877"/>
      <c r="ISB29" s="877"/>
      <c r="ISC29" s="877"/>
      <c r="ISD29" s="877"/>
      <c r="ISE29" s="877"/>
      <c r="ISF29" s="877"/>
      <c r="ISG29" s="877"/>
      <c r="ISH29" s="877"/>
      <c r="ISI29" s="877"/>
      <c r="ISJ29" s="877"/>
      <c r="ISK29" s="877"/>
      <c r="ISL29" s="877"/>
      <c r="ISM29" s="877"/>
      <c r="ISN29" s="877"/>
      <c r="ISO29" s="877"/>
      <c r="ISP29" s="877"/>
      <c r="ISQ29" s="877"/>
      <c r="ISR29" s="877"/>
      <c r="ISS29" s="877"/>
      <c r="IST29" s="877"/>
      <c r="ISU29" s="877"/>
      <c r="ISV29" s="877"/>
      <c r="ISW29" s="877"/>
      <c r="ISX29" s="877"/>
      <c r="ISY29" s="877"/>
      <c r="ISZ29" s="877"/>
      <c r="ITA29" s="877"/>
      <c r="ITB29" s="877"/>
      <c r="ITC29" s="877"/>
      <c r="ITD29" s="877"/>
      <c r="ITE29" s="877"/>
      <c r="ITF29" s="877"/>
      <c r="ITG29" s="877"/>
      <c r="ITH29" s="877"/>
      <c r="ITI29" s="877"/>
      <c r="ITJ29" s="877"/>
      <c r="ITK29" s="877"/>
      <c r="ITL29" s="877"/>
      <c r="ITM29" s="877"/>
      <c r="ITN29" s="877"/>
      <c r="ITO29" s="877"/>
      <c r="ITP29" s="877"/>
      <c r="ITQ29" s="877"/>
      <c r="ITR29" s="877"/>
      <c r="ITS29" s="877"/>
      <c r="ITT29" s="877"/>
      <c r="ITU29" s="877"/>
      <c r="ITV29" s="877"/>
      <c r="ITW29" s="877"/>
      <c r="ITX29" s="877"/>
      <c r="ITY29" s="877"/>
      <c r="ITZ29" s="877"/>
      <c r="IUA29" s="877"/>
      <c r="IUB29" s="877"/>
      <c r="IUC29" s="877"/>
      <c r="IUD29" s="877"/>
      <c r="IUE29" s="877"/>
      <c r="IUF29" s="877"/>
      <c r="IUG29" s="877"/>
      <c r="IUH29" s="877"/>
      <c r="IUI29" s="877"/>
      <c r="IUJ29" s="877"/>
      <c r="IUK29" s="877"/>
      <c r="IUL29" s="877"/>
      <c r="IUM29" s="877"/>
      <c r="IUN29" s="877"/>
      <c r="IUO29" s="877"/>
      <c r="IUP29" s="877"/>
      <c r="IUQ29" s="877"/>
      <c r="IUR29" s="877"/>
      <c r="IUS29" s="877"/>
      <c r="IUT29" s="877"/>
      <c r="IUU29" s="877"/>
      <c r="IUV29" s="877"/>
      <c r="IUW29" s="877"/>
      <c r="IUX29" s="877"/>
      <c r="IUY29" s="877"/>
      <c r="IUZ29" s="877"/>
      <c r="IVA29" s="877"/>
      <c r="IVB29" s="877"/>
      <c r="IVC29" s="877"/>
      <c r="IVD29" s="877"/>
      <c r="IVE29" s="877"/>
      <c r="IVF29" s="877"/>
      <c r="IVG29" s="877"/>
      <c r="IVH29" s="877"/>
      <c r="IVI29" s="877"/>
      <c r="IVJ29" s="877"/>
      <c r="IVK29" s="877"/>
      <c r="IVL29" s="877"/>
      <c r="IVM29" s="877"/>
      <c r="IVN29" s="877"/>
      <c r="IVO29" s="877"/>
      <c r="IVP29" s="877"/>
      <c r="IVQ29" s="877"/>
      <c r="IVR29" s="877"/>
      <c r="IVS29" s="877"/>
      <c r="IVT29" s="877"/>
      <c r="IVU29" s="877"/>
      <c r="IVV29" s="877"/>
      <c r="IVW29" s="877"/>
      <c r="IVX29" s="877"/>
      <c r="IVY29" s="877"/>
      <c r="IVZ29" s="877"/>
      <c r="IWA29" s="877"/>
      <c r="IWB29" s="877"/>
      <c r="IWC29" s="877"/>
      <c r="IWD29" s="877"/>
      <c r="IWE29" s="877"/>
      <c r="IWF29" s="877"/>
      <c r="IWG29" s="877"/>
      <c r="IWH29" s="877"/>
      <c r="IWI29" s="877"/>
      <c r="IWJ29" s="877"/>
      <c r="IWK29" s="877"/>
      <c r="IWL29" s="877"/>
      <c r="IWM29" s="877"/>
      <c r="IWN29" s="877"/>
      <c r="IWO29" s="877"/>
      <c r="IWP29" s="877"/>
      <c r="IWQ29" s="877"/>
      <c r="IWR29" s="877"/>
      <c r="IWS29" s="877"/>
      <c r="IWT29" s="877"/>
      <c r="IWU29" s="877"/>
      <c r="IWV29" s="877"/>
      <c r="IWW29" s="877"/>
      <c r="IWX29" s="877"/>
      <c r="IWY29" s="877"/>
      <c r="IWZ29" s="877"/>
      <c r="IXA29" s="877"/>
      <c r="IXB29" s="877"/>
      <c r="IXC29" s="877"/>
      <c r="IXD29" s="877"/>
      <c r="IXE29" s="877"/>
      <c r="IXF29" s="877"/>
      <c r="IXG29" s="877"/>
      <c r="IXH29" s="877"/>
      <c r="IXI29" s="877"/>
      <c r="IXJ29" s="877"/>
      <c r="IXK29" s="877"/>
      <c r="IXL29" s="877"/>
      <c r="IXM29" s="877"/>
      <c r="IXN29" s="877"/>
      <c r="IXO29" s="877"/>
      <c r="IXP29" s="877"/>
      <c r="IXQ29" s="877"/>
      <c r="IXR29" s="877"/>
      <c r="IXS29" s="877"/>
      <c r="IXT29" s="877"/>
      <c r="IXU29" s="877"/>
      <c r="IXV29" s="877"/>
      <c r="IXW29" s="877"/>
      <c r="IXX29" s="877"/>
      <c r="IXY29" s="877"/>
      <c r="IXZ29" s="877"/>
      <c r="IYA29" s="877"/>
      <c r="IYB29" s="877"/>
      <c r="IYC29" s="877"/>
      <c r="IYD29" s="877"/>
      <c r="IYE29" s="877"/>
      <c r="IYF29" s="877"/>
      <c r="IYG29" s="877"/>
      <c r="IYH29" s="877"/>
      <c r="IYI29" s="877"/>
      <c r="IYJ29" s="877"/>
      <c r="IYK29" s="877"/>
      <c r="IYL29" s="877"/>
      <c r="IYM29" s="877"/>
      <c r="IYN29" s="877"/>
      <c r="IYO29" s="877"/>
      <c r="IYP29" s="877"/>
      <c r="IYQ29" s="877"/>
      <c r="IYR29" s="877"/>
      <c r="IYS29" s="877"/>
      <c r="IYT29" s="877"/>
      <c r="IYU29" s="877"/>
      <c r="IYV29" s="877"/>
      <c r="IYW29" s="877"/>
      <c r="IYX29" s="877"/>
      <c r="IYY29" s="877"/>
      <c r="IYZ29" s="877"/>
      <c r="IZA29" s="877"/>
      <c r="IZB29" s="877"/>
      <c r="IZC29" s="877"/>
      <c r="IZD29" s="877"/>
      <c r="IZE29" s="877"/>
      <c r="IZF29" s="877"/>
      <c r="IZG29" s="877"/>
      <c r="IZH29" s="877"/>
      <c r="IZI29" s="877"/>
      <c r="IZJ29" s="877"/>
      <c r="IZK29" s="877"/>
      <c r="IZL29" s="877"/>
      <c r="IZM29" s="877"/>
      <c r="IZN29" s="877"/>
      <c r="IZO29" s="877"/>
      <c r="IZP29" s="877"/>
      <c r="IZQ29" s="877"/>
      <c r="IZR29" s="877"/>
      <c r="IZS29" s="877"/>
      <c r="IZT29" s="877"/>
      <c r="IZU29" s="877"/>
      <c r="IZV29" s="877"/>
      <c r="IZW29" s="877"/>
      <c r="IZX29" s="877"/>
      <c r="IZY29" s="877"/>
      <c r="IZZ29" s="877"/>
      <c r="JAA29" s="877"/>
      <c r="JAB29" s="877"/>
      <c r="JAC29" s="877"/>
      <c r="JAD29" s="877"/>
      <c r="JAE29" s="877"/>
      <c r="JAF29" s="877"/>
      <c r="JAG29" s="877"/>
      <c r="JAH29" s="877"/>
      <c r="JAI29" s="877"/>
      <c r="JAJ29" s="877"/>
      <c r="JAK29" s="877"/>
      <c r="JAL29" s="877"/>
      <c r="JAM29" s="877"/>
      <c r="JAN29" s="877"/>
      <c r="JAO29" s="877"/>
      <c r="JAP29" s="877"/>
      <c r="JAQ29" s="877"/>
      <c r="JAR29" s="877"/>
      <c r="JAS29" s="877"/>
      <c r="JAT29" s="877"/>
      <c r="JAU29" s="877"/>
      <c r="JAV29" s="877"/>
      <c r="JAW29" s="877"/>
      <c r="JAX29" s="877"/>
      <c r="JAY29" s="877"/>
      <c r="JAZ29" s="877"/>
      <c r="JBA29" s="877"/>
      <c r="JBB29" s="877"/>
      <c r="JBC29" s="877"/>
      <c r="JBD29" s="877"/>
      <c r="JBE29" s="877"/>
      <c r="JBF29" s="877"/>
      <c r="JBG29" s="877"/>
      <c r="JBH29" s="877"/>
      <c r="JBI29" s="877"/>
      <c r="JBJ29" s="877"/>
      <c r="JBK29" s="877"/>
      <c r="JBL29" s="877"/>
      <c r="JBM29" s="877"/>
      <c r="JBN29" s="877"/>
      <c r="JBO29" s="877"/>
      <c r="JBP29" s="877"/>
      <c r="JBQ29" s="877"/>
      <c r="JBR29" s="877"/>
      <c r="JBS29" s="877"/>
      <c r="JBT29" s="877"/>
      <c r="JBU29" s="877"/>
      <c r="JBV29" s="877"/>
      <c r="JBW29" s="877"/>
      <c r="JBX29" s="877"/>
      <c r="JBY29" s="877"/>
      <c r="JBZ29" s="877"/>
      <c r="JCA29" s="877"/>
      <c r="JCB29" s="877"/>
      <c r="JCC29" s="877"/>
      <c r="JCD29" s="877"/>
      <c r="JCE29" s="877"/>
      <c r="JCF29" s="877"/>
      <c r="JCG29" s="877"/>
      <c r="JCH29" s="877"/>
      <c r="JCI29" s="877"/>
      <c r="JCJ29" s="877"/>
      <c r="JCK29" s="877"/>
      <c r="JCL29" s="877"/>
      <c r="JCM29" s="877"/>
      <c r="JCN29" s="877"/>
      <c r="JCO29" s="877"/>
      <c r="JCP29" s="877"/>
      <c r="JCQ29" s="877"/>
      <c r="JCR29" s="877"/>
      <c r="JCS29" s="877"/>
      <c r="JCT29" s="877"/>
      <c r="JCU29" s="877"/>
      <c r="JCV29" s="877"/>
      <c r="JCW29" s="877"/>
      <c r="JCX29" s="877"/>
      <c r="JCY29" s="877"/>
      <c r="JCZ29" s="877"/>
      <c r="JDA29" s="877"/>
      <c r="JDB29" s="877"/>
      <c r="JDC29" s="877"/>
      <c r="JDD29" s="877"/>
      <c r="JDE29" s="877"/>
      <c r="JDF29" s="877"/>
      <c r="JDG29" s="877"/>
      <c r="JDH29" s="877"/>
      <c r="JDI29" s="877"/>
      <c r="JDJ29" s="877"/>
      <c r="JDK29" s="877"/>
      <c r="JDL29" s="877"/>
      <c r="JDM29" s="877"/>
      <c r="JDN29" s="877"/>
      <c r="JDO29" s="877"/>
      <c r="JDP29" s="877"/>
      <c r="JDQ29" s="877"/>
      <c r="JDR29" s="877"/>
      <c r="JDS29" s="877"/>
      <c r="JDT29" s="877"/>
      <c r="JDU29" s="877"/>
      <c r="JDV29" s="877"/>
      <c r="JDW29" s="877"/>
      <c r="JDX29" s="877"/>
      <c r="JDY29" s="877"/>
      <c r="JDZ29" s="877"/>
      <c r="JEA29" s="877"/>
      <c r="JEB29" s="877"/>
      <c r="JEC29" s="877"/>
      <c r="JED29" s="877"/>
      <c r="JEE29" s="877"/>
      <c r="JEF29" s="877"/>
      <c r="JEG29" s="877"/>
      <c r="JEH29" s="877"/>
      <c r="JEI29" s="877"/>
      <c r="JEJ29" s="877"/>
      <c r="JEK29" s="877"/>
      <c r="JEL29" s="877"/>
      <c r="JEM29" s="877"/>
      <c r="JEN29" s="877"/>
      <c r="JEO29" s="877"/>
      <c r="JEP29" s="877"/>
      <c r="JEQ29" s="877"/>
      <c r="JER29" s="877"/>
      <c r="JES29" s="877"/>
      <c r="JET29" s="877"/>
      <c r="JEU29" s="877"/>
      <c r="JEV29" s="877"/>
      <c r="JEW29" s="877"/>
      <c r="JEX29" s="877"/>
      <c r="JEY29" s="877"/>
      <c r="JEZ29" s="877"/>
      <c r="JFA29" s="877"/>
      <c r="JFB29" s="877"/>
      <c r="JFC29" s="877"/>
      <c r="JFD29" s="877"/>
      <c r="JFE29" s="877"/>
      <c r="JFF29" s="877"/>
      <c r="JFG29" s="877"/>
      <c r="JFH29" s="877"/>
      <c r="JFI29" s="877"/>
      <c r="JFJ29" s="877"/>
      <c r="JFK29" s="877"/>
      <c r="JFL29" s="877"/>
      <c r="JFM29" s="877"/>
      <c r="JFN29" s="877"/>
      <c r="JFO29" s="877"/>
      <c r="JFP29" s="877"/>
      <c r="JFQ29" s="877"/>
      <c r="JFR29" s="877"/>
      <c r="JFS29" s="877"/>
      <c r="JFT29" s="877"/>
      <c r="JFU29" s="877"/>
      <c r="JFV29" s="877"/>
      <c r="JFW29" s="877"/>
      <c r="JFX29" s="877"/>
      <c r="JFY29" s="877"/>
      <c r="JFZ29" s="877"/>
      <c r="JGA29" s="877"/>
      <c r="JGB29" s="877"/>
      <c r="JGC29" s="877"/>
      <c r="JGD29" s="877"/>
      <c r="JGE29" s="877"/>
      <c r="JGF29" s="877"/>
      <c r="JGG29" s="877"/>
      <c r="JGH29" s="877"/>
      <c r="JGI29" s="877"/>
      <c r="JGJ29" s="877"/>
      <c r="JGK29" s="877"/>
      <c r="JGL29" s="877"/>
      <c r="JGM29" s="877"/>
      <c r="JGN29" s="877"/>
      <c r="JGO29" s="877"/>
      <c r="JGP29" s="877"/>
      <c r="JGQ29" s="877"/>
      <c r="JGR29" s="877"/>
      <c r="JGS29" s="877"/>
      <c r="JGT29" s="877"/>
      <c r="JGU29" s="877"/>
      <c r="JGV29" s="877"/>
      <c r="JGW29" s="877"/>
      <c r="JGX29" s="877"/>
      <c r="JGY29" s="877"/>
      <c r="JGZ29" s="877"/>
      <c r="JHA29" s="877"/>
      <c r="JHB29" s="877"/>
      <c r="JHC29" s="877"/>
      <c r="JHD29" s="877"/>
      <c r="JHE29" s="877"/>
      <c r="JHF29" s="877"/>
      <c r="JHG29" s="877"/>
      <c r="JHH29" s="877"/>
      <c r="JHI29" s="877"/>
      <c r="JHJ29" s="877"/>
      <c r="JHK29" s="877"/>
      <c r="JHL29" s="877"/>
      <c r="JHM29" s="877"/>
      <c r="JHN29" s="877"/>
      <c r="JHO29" s="877"/>
      <c r="JHP29" s="877"/>
      <c r="JHQ29" s="877"/>
      <c r="JHR29" s="877"/>
      <c r="JHS29" s="877"/>
      <c r="JHT29" s="877"/>
      <c r="JHU29" s="877"/>
      <c r="JHV29" s="877"/>
      <c r="JHW29" s="877"/>
      <c r="JHX29" s="877"/>
      <c r="JHY29" s="877"/>
      <c r="JHZ29" s="877"/>
      <c r="JIA29" s="877"/>
      <c r="JIB29" s="877"/>
      <c r="JIC29" s="877"/>
      <c r="JID29" s="877"/>
      <c r="JIE29" s="877"/>
      <c r="JIF29" s="877"/>
      <c r="JIG29" s="877"/>
      <c r="JIH29" s="877"/>
      <c r="JII29" s="877"/>
      <c r="JIJ29" s="877"/>
      <c r="JIK29" s="877"/>
      <c r="JIL29" s="877"/>
      <c r="JIM29" s="877"/>
      <c r="JIN29" s="877"/>
      <c r="JIO29" s="877"/>
      <c r="JIP29" s="877"/>
      <c r="JIQ29" s="877"/>
      <c r="JIR29" s="877"/>
      <c r="JIS29" s="877"/>
      <c r="JIT29" s="877"/>
      <c r="JIU29" s="877"/>
      <c r="JIV29" s="877"/>
      <c r="JIW29" s="877"/>
      <c r="JIX29" s="877"/>
      <c r="JIY29" s="877"/>
      <c r="JIZ29" s="877"/>
      <c r="JJA29" s="877"/>
      <c r="JJB29" s="877"/>
      <c r="JJC29" s="877"/>
      <c r="JJD29" s="877"/>
      <c r="JJE29" s="877"/>
      <c r="JJF29" s="877"/>
      <c r="JJG29" s="877"/>
      <c r="JJH29" s="877"/>
      <c r="JJI29" s="877"/>
      <c r="JJJ29" s="877"/>
      <c r="JJK29" s="877"/>
      <c r="JJL29" s="877"/>
      <c r="JJM29" s="877"/>
      <c r="JJN29" s="877"/>
      <c r="JJO29" s="877"/>
      <c r="JJP29" s="877"/>
      <c r="JJQ29" s="877"/>
      <c r="JJR29" s="877"/>
      <c r="JJS29" s="877"/>
      <c r="JJT29" s="877"/>
      <c r="JJU29" s="877"/>
      <c r="JJV29" s="877"/>
      <c r="JJW29" s="877"/>
      <c r="JJX29" s="877"/>
      <c r="JJY29" s="877"/>
      <c r="JJZ29" s="877"/>
      <c r="JKA29" s="877"/>
      <c r="JKB29" s="877"/>
      <c r="JKC29" s="877"/>
      <c r="JKD29" s="877"/>
      <c r="JKE29" s="877"/>
      <c r="JKF29" s="877"/>
      <c r="JKG29" s="877"/>
      <c r="JKH29" s="877"/>
      <c r="JKI29" s="877"/>
      <c r="JKJ29" s="877"/>
      <c r="JKK29" s="877"/>
      <c r="JKL29" s="877"/>
      <c r="JKM29" s="877"/>
      <c r="JKN29" s="877"/>
      <c r="JKO29" s="877"/>
      <c r="JKP29" s="877"/>
      <c r="JKQ29" s="877"/>
      <c r="JKR29" s="877"/>
      <c r="JKS29" s="877"/>
      <c r="JKT29" s="877"/>
      <c r="JKU29" s="877"/>
      <c r="JKV29" s="877"/>
      <c r="JKW29" s="877"/>
      <c r="JKX29" s="877"/>
      <c r="JKY29" s="877"/>
      <c r="JKZ29" s="877"/>
      <c r="JLA29" s="877"/>
      <c r="JLB29" s="877"/>
      <c r="JLC29" s="877"/>
      <c r="JLD29" s="877"/>
      <c r="JLE29" s="877"/>
      <c r="JLF29" s="877"/>
      <c r="JLG29" s="877"/>
      <c r="JLH29" s="877"/>
      <c r="JLI29" s="877"/>
      <c r="JLJ29" s="877"/>
      <c r="JLK29" s="877"/>
      <c r="JLL29" s="877"/>
      <c r="JLM29" s="877"/>
      <c r="JLN29" s="877"/>
      <c r="JLO29" s="877"/>
      <c r="JLP29" s="877"/>
      <c r="JLQ29" s="877"/>
      <c r="JLR29" s="877"/>
      <c r="JLS29" s="877"/>
      <c r="JLT29" s="877"/>
      <c r="JLU29" s="877"/>
      <c r="JLV29" s="877"/>
      <c r="JLW29" s="877"/>
      <c r="JLX29" s="877"/>
      <c r="JLY29" s="877"/>
      <c r="JLZ29" s="877"/>
      <c r="JMA29" s="877"/>
      <c r="JMB29" s="877"/>
      <c r="JMC29" s="877"/>
      <c r="JMD29" s="877"/>
      <c r="JME29" s="877"/>
      <c r="JMF29" s="877"/>
      <c r="JMG29" s="877"/>
      <c r="JMH29" s="877"/>
      <c r="JMI29" s="877"/>
      <c r="JMJ29" s="877"/>
      <c r="JMK29" s="877"/>
      <c r="JML29" s="877"/>
      <c r="JMM29" s="877"/>
      <c r="JMN29" s="877"/>
      <c r="JMO29" s="877"/>
      <c r="JMP29" s="877"/>
      <c r="JMQ29" s="877"/>
      <c r="JMR29" s="877"/>
      <c r="JMS29" s="877"/>
      <c r="JMT29" s="877"/>
      <c r="JMU29" s="877"/>
      <c r="JMV29" s="877"/>
      <c r="JMW29" s="877"/>
      <c r="JMX29" s="877"/>
      <c r="JMY29" s="877"/>
      <c r="JMZ29" s="877"/>
      <c r="JNA29" s="877"/>
      <c r="JNB29" s="877"/>
      <c r="JNC29" s="877"/>
      <c r="JND29" s="877"/>
      <c r="JNE29" s="877"/>
      <c r="JNF29" s="877"/>
      <c r="JNG29" s="877"/>
      <c r="JNH29" s="877"/>
      <c r="JNI29" s="877"/>
      <c r="JNJ29" s="877"/>
      <c r="JNK29" s="877"/>
      <c r="JNL29" s="877"/>
      <c r="JNM29" s="877"/>
      <c r="JNN29" s="877"/>
      <c r="JNO29" s="877"/>
      <c r="JNP29" s="877"/>
      <c r="JNQ29" s="877"/>
      <c r="JNR29" s="877"/>
      <c r="JNS29" s="877"/>
      <c r="JNT29" s="877"/>
      <c r="JNU29" s="877"/>
      <c r="JNV29" s="877"/>
      <c r="JNW29" s="877"/>
      <c r="JNX29" s="877"/>
      <c r="JNY29" s="877"/>
      <c r="JNZ29" s="877"/>
      <c r="JOA29" s="877"/>
      <c r="JOB29" s="877"/>
      <c r="JOC29" s="877"/>
      <c r="JOD29" s="877"/>
      <c r="JOE29" s="877"/>
      <c r="JOF29" s="877"/>
      <c r="JOG29" s="877"/>
      <c r="JOH29" s="877"/>
      <c r="JOI29" s="877"/>
      <c r="JOJ29" s="877"/>
      <c r="JOK29" s="877"/>
      <c r="JOL29" s="877"/>
      <c r="JOM29" s="877"/>
      <c r="JON29" s="877"/>
      <c r="JOO29" s="877"/>
      <c r="JOP29" s="877"/>
      <c r="JOQ29" s="877"/>
      <c r="JOR29" s="877"/>
      <c r="JOS29" s="877"/>
      <c r="JOT29" s="877"/>
      <c r="JOU29" s="877"/>
      <c r="JOV29" s="877"/>
      <c r="JOW29" s="877"/>
      <c r="JOX29" s="877"/>
      <c r="JOY29" s="877"/>
      <c r="JOZ29" s="877"/>
      <c r="JPA29" s="877"/>
      <c r="JPB29" s="877"/>
      <c r="JPC29" s="877"/>
      <c r="JPD29" s="877"/>
      <c r="JPE29" s="877"/>
      <c r="JPF29" s="877"/>
      <c r="JPG29" s="877"/>
      <c r="JPH29" s="877"/>
      <c r="JPI29" s="877"/>
      <c r="JPJ29" s="877"/>
      <c r="JPK29" s="877"/>
      <c r="JPL29" s="877"/>
      <c r="JPM29" s="877"/>
      <c r="JPN29" s="877"/>
      <c r="JPO29" s="877"/>
      <c r="JPP29" s="877"/>
      <c r="JPQ29" s="877"/>
      <c r="JPR29" s="877"/>
      <c r="JPS29" s="877"/>
      <c r="JPT29" s="877"/>
      <c r="JPU29" s="877"/>
      <c r="JPV29" s="877"/>
      <c r="JPW29" s="877"/>
      <c r="JPX29" s="877"/>
      <c r="JPY29" s="877"/>
      <c r="JPZ29" s="877"/>
      <c r="JQA29" s="877"/>
      <c r="JQB29" s="877"/>
      <c r="JQC29" s="877"/>
      <c r="JQD29" s="877"/>
      <c r="JQE29" s="877"/>
      <c r="JQF29" s="877"/>
      <c r="JQG29" s="877"/>
      <c r="JQH29" s="877"/>
      <c r="JQI29" s="877"/>
      <c r="JQJ29" s="877"/>
      <c r="JQK29" s="877"/>
      <c r="JQL29" s="877"/>
      <c r="JQM29" s="877"/>
      <c r="JQN29" s="877"/>
      <c r="JQO29" s="877"/>
      <c r="JQP29" s="877"/>
      <c r="JQQ29" s="877"/>
      <c r="JQR29" s="877"/>
      <c r="JQS29" s="877"/>
      <c r="JQT29" s="877"/>
      <c r="JQU29" s="877"/>
      <c r="JQV29" s="877"/>
      <c r="JQW29" s="877"/>
      <c r="JQX29" s="877"/>
      <c r="JQY29" s="877"/>
      <c r="JQZ29" s="877"/>
      <c r="JRA29" s="877"/>
      <c r="JRB29" s="877"/>
      <c r="JRC29" s="877"/>
      <c r="JRD29" s="877"/>
      <c r="JRE29" s="877"/>
      <c r="JRF29" s="877"/>
      <c r="JRG29" s="877"/>
      <c r="JRH29" s="877"/>
      <c r="JRI29" s="877"/>
      <c r="JRJ29" s="877"/>
      <c r="JRK29" s="877"/>
      <c r="JRL29" s="877"/>
      <c r="JRM29" s="877"/>
      <c r="JRN29" s="877"/>
      <c r="JRO29" s="877"/>
      <c r="JRP29" s="877"/>
      <c r="JRQ29" s="877"/>
      <c r="JRR29" s="877"/>
      <c r="JRS29" s="877"/>
      <c r="JRT29" s="877"/>
      <c r="JRU29" s="877"/>
      <c r="JRV29" s="877"/>
      <c r="JRW29" s="877"/>
      <c r="JRX29" s="877"/>
      <c r="JRY29" s="877"/>
      <c r="JRZ29" s="877"/>
      <c r="JSA29" s="877"/>
      <c r="JSB29" s="877"/>
      <c r="JSC29" s="877"/>
      <c r="JSD29" s="877"/>
      <c r="JSE29" s="877"/>
      <c r="JSF29" s="877"/>
      <c r="JSG29" s="877"/>
      <c r="JSH29" s="877"/>
      <c r="JSI29" s="877"/>
      <c r="JSJ29" s="877"/>
      <c r="JSK29" s="877"/>
      <c r="JSL29" s="877"/>
      <c r="JSM29" s="877"/>
      <c r="JSN29" s="877"/>
      <c r="JSO29" s="877"/>
      <c r="JSP29" s="877"/>
      <c r="JSQ29" s="877"/>
      <c r="JSR29" s="877"/>
      <c r="JSS29" s="877"/>
      <c r="JST29" s="877"/>
      <c r="JSU29" s="877"/>
      <c r="JSV29" s="877"/>
      <c r="JSW29" s="877"/>
      <c r="JSX29" s="877"/>
      <c r="JSY29" s="877"/>
      <c r="JSZ29" s="877"/>
      <c r="JTA29" s="877"/>
      <c r="JTB29" s="877"/>
      <c r="JTC29" s="877"/>
      <c r="JTD29" s="877"/>
      <c r="JTE29" s="877"/>
      <c r="JTF29" s="877"/>
      <c r="JTG29" s="877"/>
      <c r="JTH29" s="877"/>
      <c r="JTI29" s="877"/>
      <c r="JTJ29" s="877"/>
      <c r="JTK29" s="877"/>
      <c r="JTL29" s="877"/>
      <c r="JTM29" s="877"/>
      <c r="JTN29" s="877"/>
      <c r="JTO29" s="877"/>
      <c r="JTP29" s="877"/>
      <c r="JTQ29" s="877"/>
      <c r="JTR29" s="877"/>
      <c r="JTS29" s="877"/>
      <c r="JTT29" s="877"/>
      <c r="JTU29" s="877"/>
      <c r="JTV29" s="877"/>
      <c r="JTW29" s="877"/>
      <c r="JTX29" s="877"/>
      <c r="JTY29" s="877"/>
      <c r="JTZ29" s="877"/>
      <c r="JUA29" s="877"/>
      <c r="JUB29" s="877"/>
      <c r="JUC29" s="877"/>
      <c r="JUD29" s="877"/>
      <c r="JUE29" s="877"/>
      <c r="JUF29" s="877"/>
      <c r="JUG29" s="877"/>
      <c r="JUH29" s="877"/>
      <c r="JUI29" s="877"/>
      <c r="JUJ29" s="877"/>
      <c r="JUK29" s="877"/>
      <c r="JUL29" s="877"/>
      <c r="JUM29" s="877"/>
      <c r="JUN29" s="877"/>
      <c r="JUO29" s="877"/>
      <c r="JUP29" s="877"/>
      <c r="JUQ29" s="877"/>
      <c r="JUR29" s="877"/>
      <c r="JUS29" s="877"/>
      <c r="JUT29" s="877"/>
      <c r="JUU29" s="877"/>
      <c r="JUV29" s="877"/>
      <c r="JUW29" s="877"/>
      <c r="JUX29" s="877"/>
      <c r="JUY29" s="877"/>
      <c r="JUZ29" s="877"/>
      <c r="JVA29" s="877"/>
      <c r="JVB29" s="877"/>
      <c r="JVC29" s="877"/>
      <c r="JVD29" s="877"/>
      <c r="JVE29" s="877"/>
      <c r="JVF29" s="877"/>
      <c r="JVG29" s="877"/>
      <c r="JVH29" s="877"/>
      <c r="JVI29" s="877"/>
      <c r="JVJ29" s="877"/>
      <c r="JVK29" s="877"/>
      <c r="JVL29" s="877"/>
      <c r="JVM29" s="877"/>
      <c r="JVN29" s="877"/>
      <c r="JVO29" s="877"/>
      <c r="JVP29" s="877"/>
      <c r="JVQ29" s="877"/>
      <c r="JVR29" s="877"/>
      <c r="JVS29" s="877"/>
      <c r="JVT29" s="877"/>
      <c r="JVU29" s="877"/>
      <c r="JVV29" s="877"/>
      <c r="JVW29" s="877"/>
      <c r="JVX29" s="877"/>
      <c r="JVY29" s="877"/>
      <c r="JVZ29" s="877"/>
      <c r="JWA29" s="877"/>
      <c r="JWB29" s="877"/>
      <c r="JWC29" s="877"/>
      <c r="JWD29" s="877"/>
      <c r="JWE29" s="877"/>
      <c r="JWF29" s="877"/>
      <c r="JWG29" s="877"/>
      <c r="JWH29" s="877"/>
      <c r="JWI29" s="877"/>
      <c r="JWJ29" s="877"/>
      <c r="JWK29" s="877"/>
      <c r="JWL29" s="877"/>
      <c r="JWM29" s="877"/>
      <c r="JWN29" s="877"/>
      <c r="JWO29" s="877"/>
      <c r="JWP29" s="877"/>
      <c r="JWQ29" s="877"/>
      <c r="JWR29" s="877"/>
      <c r="JWS29" s="877"/>
      <c r="JWT29" s="877"/>
      <c r="JWU29" s="877"/>
      <c r="JWV29" s="877"/>
      <c r="JWW29" s="877"/>
      <c r="JWX29" s="877"/>
      <c r="JWY29" s="877"/>
      <c r="JWZ29" s="877"/>
      <c r="JXA29" s="877"/>
      <c r="JXB29" s="877"/>
      <c r="JXC29" s="877"/>
      <c r="JXD29" s="877"/>
      <c r="JXE29" s="877"/>
      <c r="JXF29" s="877"/>
      <c r="JXG29" s="877"/>
      <c r="JXH29" s="877"/>
      <c r="JXI29" s="877"/>
      <c r="JXJ29" s="877"/>
      <c r="JXK29" s="877"/>
      <c r="JXL29" s="877"/>
      <c r="JXM29" s="877"/>
      <c r="JXN29" s="877"/>
      <c r="JXO29" s="877"/>
      <c r="JXP29" s="877"/>
      <c r="JXQ29" s="877"/>
      <c r="JXR29" s="877"/>
      <c r="JXS29" s="877"/>
      <c r="JXT29" s="877"/>
      <c r="JXU29" s="877"/>
      <c r="JXV29" s="877"/>
      <c r="JXW29" s="877"/>
      <c r="JXX29" s="877"/>
      <c r="JXY29" s="877"/>
      <c r="JXZ29" s="877"/>
      <c r="JYA29" s="877"/>
      <c r="JYB29" s="877"/>
      <c r="JYC29" s="877"/>
      <c r="JYD29" s="877"/>
      <c r="JYE29" s="877"/>
      <c r="JYF29" s="877"/>
      <c r="JYG29" s="877"/>
      <c r="JYH29" s="877"/>
      <c r="JYI29" s="877"/>
      <c r="JYJ29" s="877"/>
      <c r="JYK29" s="877"/>
      <c r="JYL29" s="877"/>
      <c r="JYM29" s="877"/>
      <c r="JYN29" s="877"/>
      <c r="JYO29" s="877"/>
      <c r="JYP29" s="877"/>
      <c r="JYQ29" s="877"/>
      <c r="JYR29" s="877"/>
      <c r="JYS29" s="877"/>
      <c r="JYT29" s="877"/>
      <c r="JYU29" s="877"/>
      <c r="JYV29" s="877"/>
      <c r="JYW29" s="877"/>
      <c r="JYX29" s="877"/>
      <c r="JYY29" s="877"/>
      <c r="JYZ29" s="877"/>
      <c r="JZA29" s="877"/>
      <c r="JZB29" s="877"/>
      <c r="JZC29" s="877"/>
      <c r="JZD29" s="877"/>
      <c r="JZE29" s="877"/>
      <c r="JZF29" s="877"/>
      <c r="JZG29" s="877"/>
      <c r="JZH29" s="877"/>
      <c r="JZI29" s="877"/>
      <c r="JZJ29" s="877"/>
      <c r="JZK29" s="877"/>
      <c r="JZL29" s="877"/>
      <c r="JZM29" s="877"/>
      <c r="JZN29" s="877"/>
      <c r="JZO29" s="877"/>
      <c r="JZP29" s="877"/>
      <c r="JZQ29" s="877"/>
      <c r="JZR29" s="877"/>
      <c r="JZS29" s="877"/>
      <c r="JZT29" s="877"/>
      <c r="JZU29" s="877"/>
      <c r="JZV29" s="877"/>
      <c r="JZW29" s="877"/>
      <c r="JZX29" s="877"/>
      <c r="JZY29" s="877"/>
      <c r="JZZ29" s="877"/>
      <c r="KAA29" s="877"/>
      <c r="KAB29" s="877"/>
      <c r="KAC29" s="877"/>
      <c r="KAD29" s="877"/>
      <c r="KAE29" s="877"/>
      <c r="KAF29" s="877"/>
      <c r="KAG29" s="877"/>
      <c r="KAH29" s="877"/>
      <c r="KAI29" s="877"/>
      <c r="KAJ29" s="877"/>
      <c r="KAK29" s="877"/>
      <c r="KAL29" s="877"/>
      <c r="KAM29" s="877"/>
      <c r="KAN29" s="877"/>
      <c r="KAO29" s="877"/>
      <c r="KAP29" s="877"/>
      <c r="KAQ29" s="877"/>
      <c r="KAR29" s="877"/>
      <c r="KAS29" s="877"/>
      <c r="KAT29" s="877"/>
      <c r="KAU29" s="877"/>
      <c r="KAV29" s="877"/>
      <c r="KAW29" s="877"/>
      <c r="KAX29" s="877"/>
      <c r="KAY29" s="877"/>
      <c r="KAZ29" s="877"/>
      <c r="KBA29" s="877"/>
      <c r="KBB29" s="877"/>
      <c r="KBC29" s="877"/>
      <c r="KBD29" s="877"/>
      <c r="KBE29" s="877"/>
      <c r="KBF29" s="877"/>
      <c r="KBG29" s="877"/>
      <c r="KBH29" s="877"/>
      <c r="KBI29" s="877"/>
      <c r="KBJ29" s="877"/>
      <c r="KBK29" s="877"/>
      <c r="KBL29" s="877"/>
      <c r="KBM29" s="877"/>
      <c r="KBN29" s="877"/>
      <c r="KBO29" s="877"/>
      <c r="KBP29" s="877"/>
      <c r="KBQ29" s="877"/>
      <c r="KBR29" s="877"/>
      <c r="KBS29" s="877"/>
      <c r="KBT29" s="877"/>
      <c r="KBU29" s="877"/>
      <c r="KBV29" s="877"/>
      <c r="KBW29" s="877"/>
      <c r="KBX29" s="877"/>
      <c r="KBY29" s="877"/>
      <c r="KBZ29" s="877"/>
      <c r="KCA29" s="877"/>
      <c r="KCB29" s="877"/>
      <c r="KCC29" s="877"/>
      <c r="KCD29" s="877"/>
      <c r="KCE29" s="877"/>
      <c r="KCF29" s="877"/>
      <c r="KCG29" s="877"/>
      <c r="KCH29" s="877"/>
      <c r="KCI29" s="877"/>
      <c r="KCJ29" s="877"/>
      <c r="KCK29" s="877"/>
      <c r="KCL29" s="877"/>
      <c r="KCM29" s="877"/>
      <c r="KCN29" s="877"/>
      <c r="KCO29" s="877"/>
      <c r="KCP29" s="877"/>
      <c r="KCQ29" s="877"/>
      <c r="KCR29" s="877"/>
      <c r="KCS29" s="877"/>
      <c r="KCT29" s="877"/>
      <c r="KCU29" s="877"/>
      <c r="KCV29" s="877"/>
      <c r="KCW29" s="877"/>
      <c r="KCX29" s="877"/>
      <c r="KCY29" s="877"/>
      <c r="KCZ29" s="877"/>
      <c r="KDA29" s="877"/>
      <c r="KDB29" s="877"/>
      <c r="KDC29" s="877"/>
      <c r="KDD29" s="877"/>
      <c r="KDE29" s="877"/>
      <c r="KDF29" s="877"/>
      <c r="KDG29" s="877"/>
      <c r="KDH29" s="877"/>
      <c r="KDI29" s="877"/>
      <c r="KDJ29" s="877"/>
      <c r="KDK29" s="877"/>
      <c r="KDL29" s="877"/>
      <c r="KDM29" s="877"/>
      <c r="KDN29" s="877"/>
      <c r="KDO29" s="877"/>
      <c r="KDP29" s="877"/>
      <c r="KDQ29" s="877"/>
      <c r="KDR29" s="877"/>
      <c r="KDS29" s="877"/>
      <c r="KDT29" s="877"/>
      <c r="KDU29" s="877"/>
      <c r="KDV29" s="877"/>
      <c r="KDW29" s="877"/>
      <c r="KDX29" s="877"/>
      <c r="KDY29" s="877"/>
      <c r="KDZ29" s="877"/>
      <c r="KEA29" s="877"/>
      <c r="KEB29" s="877"/>
      <c r="KEC29" s="877"/>
      <c r="KED29" s="877"/>
      <c r="KEE29" s="877"/>
      <c r="KEF29" s="877"/>
      <c r="KEG29" s="877"/>
      <c r="KEH29" s="877"/>
      <c r="KEI29" s="877"/>
      <c r="KEJ29" s="877"/>
      <c r="KEK29" s="877"/>
      <c r="KEL29" s="877"/>
      <c r="KEM29" s="877"/>
      <c r="KEN29" s="877"/>
      <c r="KEO29" s="877"/>
      <c r="KEP29" s="877"/>
      <c r="KEQ29" s="877"/>
      <c r="KER29" s="877"/>
      <c r="KES29" s="877"/>
      <c r="KET29" s="877"/>
      <c r="KEU29" s="877"/>
      <c r="KEV29" s="877"/>
      <c r="KEW29" s="877"/>
      <c r="KEX29" s="877"/>
      <c r="KEY29" s="877"/>
      <c r="KEZ29" s="877"/>
      <c r="KFA29" s="877"/>
      <c r="KFB29" s="877"/>
      <c r="KFC29" s="877"/>
      <c r="KFD29" s="877"/>
      <c r="KFE29" s="877"/>
      <c r="KFF29" s="877"/>
      <c r="KFG29" s="877"/>
      <c r="KFH29" s="877"/>
      <c r="KFI29" s="877"/>
      <c r="KFJ29" s="877"/>
      <c r="KFK29" s="877"/>
      <c r="KFL29" s="877"/>
      <c r="KFM29" s="877"/>
      <c r="KFN29" s="877"/>
      <c r="KFO29" s="877"/>
      <c r="KFP29" s="877"/>
      <c r="KFQ29" s="877"/>
      <c r="KFR29" s="877"/>
      <c r="KFS29" s="877"/>
      <c r="KFT29" s="877"/>
      <c r="KFU29" s="877"/>
      <c r="KFV29" s="877"/>
      <c r="KFW29" s="877"/>
      <c r="KFX29" s="877"/>
      <c r="KFY29" s="877"/>
      <c r="KFZ29" s="877"/>
      <c r="KGA29" s="877"/>
      <c r="KGB29" s="877"/>
      <c r="KGC29" s="877"/>
      <c r="KGD29" s="877"/>
      <c r="KGE29" s="877"/>
      <c r="KGF29" s="877"/>
      <c r="KGG29" s="877"/>
      <c r="KGH29" s="877"/>
      <c r="KGI29" s="877"/>
      <c r="KGJ29" s="877"/>
      <c r="KGK29" s="877"/>
      <c r="KGL29" s="877"/>
      <c r="KGM29" s="877"/>
      <c r="KGN29" s="877"/>
      <c r="KGO29" s="877"/>
      <c r="KGP29" s="877"/>
      <c r="KGQ29" s="877"/>
      <c r="KGR29" s="877"/>
      <c r="KGS29" s="877"/>
      <c r="KGT29" s="877"/>
      <c r="KGU29" s="877"/>
      <c r="KGV29" s="877"/>
      <c r="KGW29" s="877"/>
      <c r="KGX29" s="877"/>
      <c r="KGY29" s="877"/>
      <c r="KGZ29" s="877"/>
      <c r="KHA29" s="877"/>
      <c r="KHB29" s="877"/>
      <c r="KHC29" s="877"/>
      <c r="KHD29" s="877"/>
      <c r="KHE29" s="877"/>
      <c r="KHF29" s="877"/>
      <c r="KHG29" s="877"/>
      <c r="KHH29" s="877"/>
      <c r="KHI29" s="877"/>
      <c r="KHJ29" s="877"/>
      <c r="KHK29" s="877"/>
      <c r="KHL29" s="877"/>
      <c r="KHM29" s="877"/>
      <c r="KHN29" s="877"/>
      <c r="KHO29" s="877"/>
      <c r="KHP29" s="877"/>
      <c r="KHQ29" s="877"/>
      <c r="KHR29" s="877"/>
      <c r="KHS29" s="877"/>
      <c r="KHT29" s="877"/>
      <c r="KHU29" s="877"/>
      <c r="KHV29" s="877"/>
      <c r="KHW29" s="877"/>
      <c r="KHX29" s="877"/>
      <c r="KHY29" s="877"/>
      <c r="KHZ29" s="877"/>
      <c r="KIA29" s="877"/>
      <c r="KIB29" s="877"/>
      <c r="KIC29" s="877"/>
      <c r="KID29" s="877"/>
      <c r="KIE29" s="877"/>
      <c r="KIF29" s="877"/>
      <c r="KIG29" s="877"/>
      <c r="KIH29" s="877"/>
      <c r="KII29" s="877"/>
      <c r="KIJ29" s="877"/>
      <c r="KIK29" s="877"/>
      <c r="KIL29" s="877"/>
      <c r="KIM29" s="877"/>
      <c r="KIN29" s="877"/>
      <c r="KIO29" s="877"/>
      <c r="KIP29" s="877"/>
      <c r="KIQ29" s="877"/>
      <c r="KIR29" s="877"/>
      <c r="KIS29" s="877"/>
      <c r="KIT29" s="877"/>
      <c r="KIU29" s="877"/>
      <c r="KIV29" s="877"/>
      <c r="KIW29" s="877"/>
      <c r="KIX29" s="877"/>
      <c r="KIY29" s="877"/>
      <c r="KIZ29" s="877"/>
      <c r="KJA29" s="877"/>
      <c r="KJB29" s="877"/>
      <c r="KJC29" s="877"/>
      <c r="KJD29" s="877"/>
      <c r="KJE29" s="877"/>
      <c r="KJF29" s="877"/>
      <c r="KJG29" s="877"/>
      <c r="KJH29" s="877"/>
      <c r="KJI29" s="877"/>
      <c r="KJJ29" s="877"/>
      <c r="KJK29" s="877"/>
      <c r="KJL29" s="877"/>
      <c r="KJM29" s="877"/>
      <c r="KJN29" s="877"/>
      <c r="KJO29" s="877"/>
      <c r="KJP29" s="877"/>
      <c r="KJQ29" s="877"/>
      <c r="KJR29" s="877"/>
      <c r="KJS29" s="877"/>
      <c r="KJT29" s="877"/>
      <c r="KJU29" s="877"/>
      <c r="KJV29" s="877"/>
      <c r="KJW29" s="877"/>
      <c r="KJX29" s="877"/>
      <c r="KJY29" s="877"/>
      <c r="KJZ29" s="877"/>
      <c r="KKA29" s="877"/>
      <c r="KKB29" s="877"/>
      <c r="KKC29" s="877"/>
      <c r="KKD29" s="877"/>
      <c r="KKE29" s="877"/>
      <c r="KKF29" s="877"/>
      <c r="KKG29" s="877"/>
      <c r="KKH29" s="877"/>
      <c r="KKI29" s="877"/>
      <c r="KKJ29" s="877"/>
      <c r="KKK29" s="877"/>
      <c r="KKL29" s="877"/>
      <c r="KKM29" s="877"/>
      <c r="KKN29" s="877"/>
      <c r="KKO29" s="877"/>
      <c r="KKP29" s="877"/>
      <c r="KKQ29" s="877"/>
      <c r="KKR29" s="877"/>
      <c r="KKS29" s="877"/>
      <c r="KKT29" s="877"/>
      <c r="KKU29" s="877"/>
      <c r="KKV29" s="877"/>
      <c r="KKW29" s="877"/>
      <c r="KKX29" s="877"/>
      <c r="KKY29" s="877"/>
      <c r="KKZ29" s="877"/>
      <c r="KLA29" s="877"/>
      <c r="KLB29" s="877"/>
      <c r="KLC29" s="877"/>
      <c r="KLD29" s="877"/>
      <c r="KLE29" s="877"/>
      <c r="KLF29" s="877"/>
      <c r="KLG29" s="877"/>
      <c r="KLH29" s="877"/>
      <c r="KLI29" s="877"/>
      <c r="KLJ29" s="877"/>
      <c r="KLK29" s="877"/>
      <c r="KLL29" s="877"/>
      <c r="KLM29" s="877"/>
      <c r="KLN29" s="877"/>
      <c r="KLO29" s="877"/>
      <c r="KLP29" s="877"/>
      <c r="KLQ29" s="877"/>
      <c r="KLR29" s="877"/>
      <c r="KLS29" s="877"/>
      <c r="KLT29" s="877"/>
      <c r="KLU29" s="877"/>
      <c r="KLV29" s="877"/>
      <c r="KLW29" s="877"/>
      <c r="KLX29" s="877"/>
      <c r="KLY29" s="877"/>
      <c r="KLZ29" s="877"/>
      <c r="KMA29" s="877"/>
      <c r="KMB29" s="877"/>
      <c r="KMC29" s="877"/>
      <c r="KMD29" s="877"/>
      <c r="KME29" s="877"/>
      <c r="KMF29" s="877"/>
      <c r="KMG29" s="877"/>
      <c r="KMH29" s="877"/>
      <c r="KMI29" s="877"/>
      <c r="KMJ29" s="877"/>
      <c r="KMK29" s="877"/>
      <c r="KML29" s="877"/>
      <c r="KMM29" s="877"/>
      <c r="KMN29" s="877"/>
      <c r="KMO29" s="877"/>
      <c r="KMP29" s="877"/>
      <c r="KMQ29" s="877"/>
      <c r="KMR29" s="877"/>
      <c r="KMS29" s="877"/>
      <c r="KMT29" s="877"/>
      <c r="KMU29" s="877"/>
      <c r="KMV29" s="877"/>
      <c r="KMW29" s="877"/>
      <c r="KMX29" s="877"/>
      <c r="KMY29" s="877"/>
      <c r="KMZ29" s="877"/>
      <c r="KNA29" s="877"/>
      <c r="KNB29" s="877"/>
      <c r="KNC29" s="877"/>
      <c r="KND29" s="877"/>
      <c r="KNE29" s="877"/>
      <c r="KNF29" s="877"/>
      <c r="KNG29" s="877"/>
      <c r="KNH29" s="877"/>
      <c r="KNI29" s="877"/>
      <c r="KNJ29" s="877"/>
      <c r="KNK29" s="877"/>
      <c r="KNL29" s="877"/>
      <c r="KNM29" s="877"/>
      <c r="KNN29" s="877"/>
      <c r="KNO29" s="877"/>
      <c r="KNP29" s="877"/>
      <c r="KNQ29" s="877"/>
      <c r="KNR29" s="877"/>
      <c r="KNS29" s="877"/>
      <c r="KNT29" s="877"/>
      <c r="KNU29" s="877"/>
      <c r="KNV29" s="877"/>
      <c r="KNW29" s="877"/>
      <c r="KNX29" s="877"/>
      <c r="KNY29" s="877"/>
      <c r="KNZ29" s="877"/>
      <c r="KOA29" s="877"/>
      <c r="KOB29" s="877"/>
      <c r="KOC29" s="877"/>
      <c r="KOD29" s="877"/>
      <c r="KOE29" s="877"/>
      <c r="KOF29" s="877"/>
      <c r="KOG29" s="877"/>
      <c r="KOH29" s="877"/>
      <c r="KOI29" s="877"/>
      <c r="KOJ29" s="877"/>
      <c r="KOK29" s="877"/>
      <c r="KOL29" s="877"/>
      <c r="KOM29" s="877"/>
      <c r="KON29" s="877"/>
      <c r="KOO29" s="877"/>
      <c r="KOP29" s="877"/>
      <c r="KOQ29" s="877"/>
      <c r="KOR29" s="877"/>
      <c r="KOS29" s="877"/>
      <c r="KOT29" s="877"/>
      <c r="KOU29" s="877"/>
      <c r="KOV29" s="877"/>
      <c r="KOW29" s="877"/>
      <c r="KOX29" s="877"/>
      <c r="KOY29" s="877"/>
      <c r="KOZ29" s="877"/>
      <c r="KPA29" s="877"/>
      <c r="KPB29" s="877"/>
      <c r="KPC29" s="877"/>
      <c r="KPD29" s="877"/>
      <c r="KPE29" s="877"/>
      <c r="KPF29" s="877"/>
      <c r="KPG29" s="877"/>
      <c r="KPH29" s="877"/>
      <c r="KPI29" s="877"/>
      <c r="KPJ29" s="877"/>
      <c r="KPK29" s="877"/>
      <c r="KPL29" s="877"/>
      <c r="KPM29" s="877"/>
      <c r="KPN29" s="877"/>
      <c r="KPO29" s="877"/>
      <c r="KPP29" s="877"/>
      <c r="KPQ29" s="877"/>
      <c r="KPR29" s="877"/>
      <c r="KPS29" s="877"/>
      <c r="KPT29" s="877"/>
      <c r="KPU29" s="877"/>
      <c r="KPV29" s="877"/>
      <c r="KPW29" s="877"/>
      <c r="KPX29" s="877"/>
      <c r="KPY29" s="877"/>
      <c r="KPZ29" s="877"/>
      <c r="KQA29" s="877"/>
      <c r="KQB29" s="877"/>
      <c r="KQC29" s="877"/>
      <c r="KQD29" s="877"/>
      <c r="KQE29" s="877"/>
      <c r="KQF29" s="877"/>
      <c r="KQG29" s="877"/>
      <c r="KQH29" s="877"/>
      <c r="KQI29" s="877"/>
      <c r="KQJ29" s="877"/>
      <c r="KQK29" s="877"/>
      <c r="KQL29" s="877"/>
      <c r="KQM29" s="877"/>
      <c r="KQN29" s="877"/>
      <c r="KQO29" s="877"/>
      <c r="KQP29" s="877"/>
      <c r="KQQ29" s="877"/>
      <c r="KQR29" s="877"/>
      <c r="KQS29" s="877"/>
      <c r="KQT29" s="877"/>
      <c r="KQU29" s="877"/>
      <c r="KQV29" s="877"/>
      <c r="KQW29" s="877"/>
      <c r="KQX29" s="877"/>
      <c r="KQY29" s="877"/>
      <c r="KQZ29" s="877"/>
      <c r="KRA29" s="877"/>
      <c r="KRB29" s="877"/>
      <c r="KRC29" s="877"/>
      <c r="KRD29" s="877"/>
      <c r="KRE29" s="877"/>
      <c r="KRF29" s="877"/>
      <c r="KRG29" s="877"/>
      <c r="KRH29" s="877"/>
      <c r="KRI29" s="877"/>
      <c r="KRJ29" s="877"/>
      <c r="KRK29" s="877"/>
      <c r="KRL29" s="877"/>
      <c r="KRM29" s="877"/>
      <c r="KRN29" s="877"/>
      <c r="KRO29" s="877"/>
      <c r="KRP29" s="877"/>
      <c r="KRQ29" s="877"/>
      <c r="KRR29" s="877"/>
      <c r="KRS29" s="877"/>
      <c r="KRT29" s="877"/>
      <c r="KRU29" s="877"/>
      <c r="KRV29" s="877"/>
      <c r="KRW29" s="877"/>
      <c r="KRX29" s="877"/>
      <c r="KRY29" s="877"/>
      <c r="KRZ29" s="877"/>
      <c r="KSA29" s="877"/>
      <c r="KSB29" s="877"/>
      <c r="KSC29" s="877"/>
      <c r="KSD29" s="877"/>
      <c r="KSE29" s="877"/>
      <c r="KSF29" s="877"/>
      <c r="KSG29" s="877"/>
      <c r="KSH29" s="877"/>
      <c r="KSI29" s="877"/>
      <c r="KSJ29" s="877"/>
      <c r="KSK29" s="877"/>
      <c r="KSL29" s="877"/>
      <c r="KSM29" s="877"/>
      <c r="KSN29" s="877"/>
      <c r="KSO29" s="877"/>
      <c r="KSP29" s="877"/>
      <c r="KSQ29" s="877"/>
      <c r="KSR29" s="877"/>
      <c r="KSS29" s="877"/>
      <c r="KST29" s="877"/>
      <c r="KSU29" s="877"/>
      <c r="KSV29" s="877"/>
      <c r="KSW29" s="877"/>
      <c r="KSX29" s="877"/>
      <c r="KSY29" s="877"/>
      <c r="KSZ29" s="877"/>
      <c r="KTA29" s="877"/>
      <c r="KTB29" s="877"/>
      <c r="KTC29" s="877"/>
      <c r="KTD29" s="877"/>
      <c r="KTE29" s="877"/>
      <c r="KTF29" s="877"/>
      <c r="KTG29" s="877"/>
      <c r="KTH29" s="877"/>
      <c r="KTI29" s="877"/>
      <c r="KTJ29" s="877"/>
      <c r="KTK29" s="877"/>
      <c r="KTL29" s="877"/>
      <c r="KTM29" s="877"/>
      <c r="KTN29" s="877"/>
      <c r="KTO29" s="877"/>
      <c r="KTP29" s="877"/>
      <c r="KTQ29" s="877"/>
      <c r="KTR29" s="877"/>
      <c r="KTS29" s="877"/>
      <c r="KTT29" s="877"/>
      <c r="KTU29" s="877"/>
      <c r="KTV29" s="877"/>
      <c r="KTW29" s="877"/>
      <c r="KTX29" s="877"/>
      <c r="KTY29" s="877"/>
      <c r="KTZ29" s="877"/>
      <c r="KUA29" s="877"/>
      <c r="KUB29" s="877"/>
      <c r="KUC29" s="877"/>
      <c r="KUD29" s="877"/>
      <c r="KUE29" s="877"/>
      <c r="KUF29" s="877"/>
      <c r="KUG29" s="877"/>
      <c r="KUH29" s="877"/>
      <c r="KUI29" s="877"/>
      <c r="KUJ29" s="877"/>
      <c r="KUK29" s="877"/>
      <c r="KUL29" s="877"/>
      <c r="KUM29" s="877"/>
      <c r="KUN29" s="877"/>
      <c r="KUO29" s="877"/>
      <c r="KUP29" s="877"/>
      <c r="KUQ29" s="877"/>
      <c r="KUR29" s="877"/>
      <c r="KUS29" s="877"/>
      <c r="KUT29" s="877"/>
      <c r="KUU29" s="877"/>
      <c r="KUV29" s="877"/>
      <c r="KUW29" s="877"/>
      <c r="KUX29" s="877"/>
      <c r="KUY29" s="877"/>
      <c r="KUZ29" s="877"/>
      <c r="KVA29" s="877"/>
      <c r="KVB29" s="877"/>
      <c r="KVC29" s="877"/>
      <c r="KVD29" s="877"/>
      <c r="KVE29" s="877"/>
      <c r="KVF29" s="877"/>
      <c r="KVG29" s="877"/>
      <c r="KVH29" s="877"/>
      <c r="KVI29" s="877"/>
      <c r="KVJ29" s="877"/>
      <c r="KVK29" s="877"/>
      <c r="KVL29" s="877"/>
      <c r="KVM29" s="877"/>
      <c r="KVN29" s="877"/>
      <c r="KVO29" s="877"/>
      <c r="KVP29" s="877"/>
      <c r="KVQ29" s="877"/>
      <c r="KVR29" s="877"/>
      <c r="KVS29" s="877"/>
      <c r="KVT29" s="877"/>
      <c r="KVU29" s="877"/>
      <c r="KVV29" s="877"/>
      <c r="KVW29" s="877"/>
      <c r="KVX29" s="877"/>
      <c r="KVY29" s="877"/>
      <c r="KVZ29" s="877"/>
      <c r="KWA29" s="877"/>
      <c r="KWB29" s="877"/>
      <c r="KWC29" s="877"/>
      <c r="KWD29" s="877"/>
      <c r="KWE29" s="877"/>
      <c r="KWF29" s="877"/>
      <c r="KWG29" s="877"/>
      <c r="KWH29" s="877"/>
      <c r="KWI29" s="877"/>
      <c r="KWJ29" s="877"/>
      <c r="KWK29" s="877"/>
      <c r="KWL29" s="877"/>
      <c r="KWM29" s="877"/>
      <c r="KWN29" s="877"/>
      <c r="KWO29" s="877"/>
      <c r="KWP29" s="877"/>
      <c r="KWQ29" s="877"/>
      <c r="KWR29" s="877"/>
      <c r="KWS29" s="877"/>
      <c r="KWT29" s="877"/>
      <c r="KWU29" s="877"/>
      <c r="KWV29" s="877"/>
      <c r="KWW29" s="877"/>
      <c r="KWX29" s="877"/>
      <c r="KWY29" s="877"/>
      <c r="KWZ29" s="877"/>
      <c r="KXA29" s="877"/>
      <c r="KXB29" s="877"/>
      <c r="KXC29" s="877"/>
      <c r="KXD29" s="877"/>
      <c r="KXE29" s="877"/>
      <c r="KXF29" s="877"/>
      <c r="KXG29" s="877"/>
      <c r="KXH29" s="877"/>
      <c r="KXI29" s="877"/>
      <c r="KXJ29" s="877"/>
      <c r="KXK29" s="877"/>
      <c r="KXL29" s="877"/>
      <c r="KXM29" s="877"/>
      <c r="KXN29" s="877"/>
      <c r="KXO29" s="877"/>
      <c r="KXP29" s="877"/>
      <c r="KXQ29" s="877"/>
      <c r="KXR29" s="877"/>
      <c r="KXS29" s="877"/>
      <c r="KXT29" s="877"/>
      <c r="KXU29" s="877"/>
      <c r="KXV29" s="877"/>
      <c r="KXW29" s="877"/>
      <c r="KXX29" s="877"/>
      <c r="KXY29" s="877"/>
      <c r="KXZ29" s="877"/>
      <c r="KYA29" s="877"/>
      <c r="KYB29" s="877"/>
      <c r="KYC29" s="877"/>
      <c r="KYD29" s="877"/>
      <c r="KYE29" s="877"/>
      <c r="KYF29" s="877"/>
      <c r="KYG29" s="877"/>
      <c r="KYH29" s="877"/>
      <c r="KYI29" s="877"/>
      <c r="KYJ29" s="877"/>
      <c r="KYK29" s="877"/>
      <c r="KYL29" s="877"/>
      <c r="KYM29" s="877"/>
      <c r="KYN29" s="877"/>
      <c r="KYO29" s="877"/>
      <c r="KYP29" s="877"/>
      <c r="KYQ29" s="877"/>
      <c r="KYR29" s="877"/>
      <c r="KYS29" s="877"/>
      <c r="KYT29" s="877"/>
      <c r="KYU29" s="877"/>
      <c r="KYV29" s="877"/>
      <c r="KYW29" s="877"/>
      <c r="KYX29" s="877"/>
      <c r="KYY29" s="877"/>
      <c r="KYZ29" s="877"/>
      <c r="KZA29" s="877"/>
      <c r="KZB29" s="877"/>
      <c r="KZC29" s="877"/>
      <c r="KZD29" s="877"/>
      <c r="KZE29" s="877"/>
      <c r="KZF29" s="877"/>
      <c r="KZG29" s="877"/>
      <c r="KZH29" s="877"/>
      <c r="KZI29" s="877"/>
      <c r="KZJ29" s="877"/>
      <c r="KZK29" s="877"/>
      <c r="KZL29" s="877"/>
      <c r="KZM29" s="877"/>
      <c r="KZN29" s="877"/>
      <c r="KZO29" s="877"/>
      <c r="KZP29" s="877"/>
      <c r="KZQ29" s="877"/>
      <c r="KZR29" s="877"/>
      <c r="KZS29" s="877"/>
      <c r="KZT29" s="877"/>
      <c r="KZU29" s="877"/>
      <c r="KZV29" s="877"/>
      <c r="KZW29" s="877"/>
      <c r="KZX29" s="877"/>
      <c r="KZY29" s="877"/>
      <c r="KZZ29" s="877"/>
      <c r="LAA29" s="877"/>
      <c r="LAB29" s="877"/>
      <c r="LAC29" s="877"/>
      <c r="LAD29" s="877"/>
      <c r="LAE29" s="877"/>
      <c r="LAF29" s="877"/>
      <c r="LAG29" s="877"/>
      <c r="LAH29" s="877"/>
      <c r="LAI29" s="877"/>
      <c r="LAJ29" s="877"/>
      <c r="LAK29" s="877"/>
      <c r="LAL29" s="877"/>
      <c r="LAM29" s="877"/>
      <c r="LAN29" s="877"/>
      <c r="LAO29" s="877"/>
      <c r="LAP29" s="877"/>
      <c r="LAQ29" s="877"/>
      <c r="LAR29" s="877"/>
      <c r="LAS29" s="877"/>
      <c r="LAT29" s="877"/>
      <c r="LAU29" s="877"/>
      <c r="LAV29" s="877"/>
      <c r="LAW29" s="877"/>
      <c r="LAX29" s="877"/>
      <c r="LAY29" s="877"/>
      <c r="LAZ29" s="877"/>
      <c r="LBA29" s="877"/>
      <c r="LBB29" s="877"/>
      <c r="LBC29" s="877"/>
      <c r="LBD29" s="877"/>
      <c r="LBE29" s="877"/>
      <c r="LBF29" s="877"/>
      <c r="LBG29" s="877"/>
      <c r="LBH29" s="877"/>
      <c r="LBI29" s="877"/>
      <c r="LBJ29" s="877"/>
      <c r="LBK29" s="877"/>
      <c r="LBL29" s="877"/>
      <c r="LBM29" s="877"/>
      <c r="LBN29" s="877"/>
      <c r="LBO29" s="877"/>
      <c r="LBP29" s="877"/>
      <c r="LBQ29" s="877"/>
      <c r="LBR29" s="877"/>
      <c r="LBS29" s="877"/>
      <c r="LBT29" s="877"/>
      <c r="LBU29" s="877"/>
      <c r="LBV29" s="877"/>
      <c r="LBW29" s="877"/>
      <c r="LBX29" s="877"/>
      <c r="LBY29" s="877"/>
      <c r="LBZ29" s="877"/>
      <c r="LCA29" s="877"/>
      <c r="LCB29" s="877"/>
      <c r="LCC29" s="877"/>
      <c r="LCD29" s="877"/>
      <c r="LCE29" s="877"/>
      <c r="LCF29" s="877"/>
      <c r="LCG29" s="877"/>
      <c r="LCH29" s="877"/>
      <c r="LCI29" s="877"/>
      <c r="LCJ29" s="877"/>
      <c r="LCK29" s="877"/>
      <c r="LCL29" s="877"/>
      <c r="LCM29" s="877"/>
      <c r="LCN29" s="877"/>
      <c r="LCO29" s="877"/>
      <c r="LCP29" s="877"/>
      <c r="LCQ29" s="877"/>
      <c r="LCR29" s="877"/>
      <c r="LCS29" s="877"/>
      <c r="LCT29" s="877"/>
      <c r="LCU29" s="877"/>
      <c r="LCV29" s="877"/>
      <c r="LCW29" s="877"/>
      <c r="LCX29" s="877"/>
      <c r="LCY29" s="877"/>
      <c r="LCZ29" s="877"/>
      <c r="LDA29" s="877"/>
      <c r="LDB29" s="877"/>
      <c r="LDC29" s="877"/>
      <c r="LDD29" s="877"/>
      <c r="LDE29" s="877"/>
      <c r="LDF29" s="877"/>
      <c r="LDG29" s="877"/>
      <c r="LDH29" s="877"/>
      <c r="LDI29" s="877"/>
      <c r="LDJ29" s="877"/>
      <c r="LDK29" s="877"/>
      <c r="LDL29" s="877"/>
      <c r="LDM29" s="877"/>
      <c r="LDN29" s="877"/>
      <c r="LDO29" s="877"/>
      <c r="LDP29" s="877"/>
      <c r="LDQ29" s="877"/>
      <c r="LDR29" s="877"/>
      <c r="LDS29" s="877"/>
      <c r="LDT29" s="877"/>
      <c r="LDU29" s="877"/>
      <c r="LDV29" s="877"/>
      <c r="LDW29" s="877"/>
      <c r="LDX29" s="877"/>
      <c r="LDY29" s="877"/>
      <c r="LDZ29" s="877"/>
      <c r="LEA29" s="877"/>
      <c r="LEB29" s="877"/>
      <c r="LEC29" s="877"/>
      <c r="LED29" s="877"/>
      <c r="LEE29" s="877"/>
      <c r="LEF29" s="877"/>
      <c r="LEG29" s="877"/>
      <c r="LEH29" s="877"/>
      <c r="LEI29" s="877"/>
      <c r="LEJ29" s="877"/>
      <c r="LEK29" s="877"/>
      <c r="LEL29" s="877"/>
      <c r="LEM29" s="877"/>
      <c r="LEN29" s="877"/>
      <c r="LEO29" s="877"/>
      <c r="LEP29" s="877"/>
      <c r="LEQ29" s="877"/>
      <c r="LER29" s="877"/>
      <c r="LES29" s="877"/>
      <c r="LET29" s="877"/>
      <c r="LEU29" s="877"/>
      <c r="LEV29" s="877"/>
      <c r="LEW29" s="877"/>
      <c r="LEX29" s="877"/>
      <c r="LEY29" s="877"/>
      <c r="LEZ29" s="877"/>
      <c r="LFA29" s="877"/>
      <c r="LFB29" s="877"/>
      <c r="LFC29" s="877"/>
      <c r="LFD29" s="877"/>
      <c r="LFE29" s="877"/>
      <c r="LFF29" s="877"/>
      <c r="LFG29" s="877"/>
      <c r="LFH29" s="877"/>
      <c r="LFI29" s="877"/>
      <c r="LFJ29" s="877"/>
      <c r="LFK29" s="877"/>
      <c r="LFL29" s="877"/>
      <c r="LFM29" s="877"/>
      <c r="LFN29" s="877"/>
      <c r="LFO29" s="877"/>
      <c r="LFP29" s="877"/>
      <c r="LFQ29" s="877"/>
      <c r="LFR29" s="877"/>
      <c r="LFS29" s="877"/>
      <c r="LFT29" s="877"/>
      <c r="LFU29" s="877"/>
      <c r="LFV29" s="877"/>
      <c r="LFW29" s="877"/>
      <c r="LFX29" s="877"/>
      <c r="LFY29" s="877"/>
      <c r="LFZ29" s="877"/>
      <c r="LGA29" s="877"/>
      <c r="LGB29" s="877"/>
      <c r="LGC29" s="877"/>
      <c r="LGD29" s="877"/>
      <c r="LGE29" s="877"/>
      <c r="LGF29" s="877"/>
      <c r="LGG29" s="877"/>
      <c r="LGH29" s="877"/>
      <c r="LGI29" s="877"/>
      <c r="LGJ29" s="877"/>
      <c r="LGK29" s="877"/>
      <c r="LGL29" s="877"/>
      <c r="LGM29" s="877"/>
      <c r="LGN29" s="877"/>
      <c r="LGO29" s="877"/>
      <c r="LGP29" s="877"/>
      <c r="LGQ29" s="877"/>
      <c r="LGR29" s="877"/>
      <c r="LGS29" s="877"/>
      <c r="LGT29" s="877"/>
      <c r="LGU29" s="877"/>
      <c r="LGV29" s="877"/>
      <c r="LGW29" s="877"/>
      <c r="LGX29" s="877"/>
      <c r="LGY29" s="877"/>
      <c r="LGZ29" s="877"/>
      <c r="LHA29" s="877"/>
      <c r="LHB29" s="877"/>
      <c r="LHC29" s="877"/>
      <c r="LHD29" s="877"/>
      <c r="LHE29" s="877"/>
      <c r="LHF29" s="877"/>
      <c r="LHG29" s="877"/>
      <c r="LHH29" s="877"/>
      <c r="LHI29" s="877"/>
      <c r="LHJ29" s="877"/>
      <c r="LHK29" s="877"/>
      <c r="LHL29" s="877"/>
      <c r="LHM29" s="877"/>
      <c r="LHN29" s="877"/>
      <c r="LHO29" s="877"/>
      <c r="LHP29" s="877"/>
      <c r="LHQ29" s="877"/>
      <c r="LHR29" s="877"/>
      <c r="LHS29" s="877"/>
      <c r="LHT29" s="877"/>
      <c r="LHU29" s="877"/>
      <c r="LHV29" s="877"/>
      <c r="LHW29" s="877"/>
      <c r="LHX29" s="877"/>
      <c r="LHY29" s="877"/>
      <c r="LHZ29" s="877"/>
      <c r="LIA29" s="877"/>
      <c r="LIB29" s="877"/>
      <c r="LIC29" s="877"/>
      <c r="LID29" s="877"/>
      <c r="LIE29" s="877"/>
      <c r="LIF29" s="877"/>
      <c r="LIG29" s="877"/>
      <c r="LIH29" s="877"/>
      <c r="LII29" s="877"/>
      <c r="LIJ29" s="877"/>
      <c r="LIK29" s="877"/>
      <c r="LIL29" s="877"/>
      <c r="LIM29" s="877"/>
      <c r="LIN29" s="877"/>
      <c r="LIO29" s="877"/>
      <c r="LIP29" s="877"/>
      <c r="LIQ29" s="877"/>
      <c r="LIR29" s="877"/>
      <c r="LIS29" s="877"/>
      <c r="LIT29" s="877"/>
      <c r="LIU29" s="877"/>
      <c r="LIV29" s="877"/>
      <c r="LIW29" s="877"/>
      <c r="LIX29" s="877"/>
      <c r="LIY29" s="877"/>
      <c r="LIZ29" s="877"/>
      <c r="LJA29" s="877"/>
      <c r="LJB29" s="877"/>
      <c r="LJC29" s="877"/>
      <c r="LJD29" s="877"/>
      <c r="LJE29" s="877"/>
      <c r="LJF29" s="877"/>
      <c r="LJG29" s="877"/>
      <c r="LJH29" s="877"/>
      <c r="LJI29" s="877"/>
      <c r="LJJ29" s="877"/>
      <c r="LJK29" s="877"/>
      <c r="LJL29" s="877"/>
      <c r="LJM29" s="877"/>
      <c r="LJN29" s="877"/>
      <c r="LJO29" s="877"/>
      <c r="LJP29" s="877"/>
      <c r="LJQ29" s="877"/>
      <c r="LJR29" s="877"/>
      <c r="LJS29" s="877"/>
      <c r="LJT29" s="877"/>
      <c r="LJU29" s="877"/>
      <c r="LJV29" s="877"/>
      <c r="LJW29" s="877"/>
      <c r="LJX29" s="877"/>
      <c r="LJY29" s="877"/>
      <c r="LJZ29" s="877"/>
      <c r="LKA29" s="877"/>
      <c r="LKB29" s="877"/>
      <c r="LKC29" s="877"/>
      <c r="LKD29" s="877"/>
      <c r="LKE29" s="877"/>
      <c r="LKF29" s="877"/>
      <c r="LKG29" s="877"/>
      <c r="LKH29" s="877"/>
      <c r="LKI29" s="877"/>
      <c r="LKJ29" s="877"/>
      <c r="LKK29" s="877"/>
      <c r="LKL29" s="877"/>
      <c r="LKM29" s="877"/>
      <c r="LKN29" s="877"/>
      <c r="LKO29" s="877"/>
      <c r="LKP29" s="877"/>
      <c r="LKQ29" s="877"/>
      <c r="LKR29" s="877"/>
      <c r="LKS29" s="877"/>
      <c r="LKT29" s="877"/>
      <c r="LKU29" s="877"/>
      <c r="LKV29" s="877"/>
      <c r="LKW29" s="877"/>
      <c r="LKX29" s="877"/>
      <c r="LKY29" s="877"/>
      <c r="LKZ29" s="877"/>
      <c r="LLA29" s="877"/>
      <c r="LLB29" s="877"/>
      <c r="LLC29" s="877"/>
      <c r="LLD29" s="877"/>
      <c r="LLE29" s="877"/>
      <c r="LLF29" s="877"/>
      <c r="LLG29" s="877"/>
      <c r="LLH29" s="877"/>
      <c r="LLI29" s="877"/>
      <c r="LLJ29" s="877"/>
      <c r="LLK29" s="877"/>
      <c r="LLL29" s="877"/>
      <c r="LLM29" s="877"/>
      <c r="LLN29" s="877"/>
      <c r="LLO29" s="877"/>
      <c r="LLP29" s="877"/>
      <c r="LLQ29" s="877"/>
      <c r="LLR29" s="877"/>
      <c r="LLS29" s="877"/>
      <c r="LLT29" s="877"/>
      <c r="LLU29" s="877"/>
      <c r="LLV29" s="877"/>
      <c r="LLW29" s="877"/>
      <c r="LLX29" s="877"/>
      <c r="LLY29" s="877"/>
      <c r="LLZ29" s="877"/>
      <c r="LMA29" s="877"/>
      <c r="LMB29" s="877"/>
      <c r="LMC29" s="877"/>
      <c r="LMD29" s="877"/>
      <c r="LME29" s="877"/>
      <c r="LMF29" s="877"/>
      <c r="LMG29" s="877"/>
      <c r="LMH29" s="877"/>
      <c r="LMI29" s="877"/>
      <c r="LMJ29" s="877"/>
      <c r="LMK29" s="877"/>
      <c r="LML29" s="877"/>
      <c r="LMM29" s="877"/>
      <c r="LMN29" s="877"/>
      <c r="LMO29" s="877"/>
      <c r="LMP29" s="877"/>
      <c r="LMQ29" s="877"/>
      <c r="LMR29" s="877"/>
      <c r="LMS29" s="877"/>
      <c r="LMT29" s="877"/>
      <c r="LMU29" s="877"/>
      <c r="LMV29" s="877"/>
      <c r="LMW29" s="877"/>
      <c r="LMX29" s="877"/>
      <c r="LMY29" s="877"/>
      <c r="LMZ29" s="877"/>
      <c r="LNA29" s="877"/>
      <c r="LNB29" s="877"/>
      <c r="LNC29" s="877"/>
      <c r="LND29" s="877"/>
      <c r="LNE29" s="877"/>
      <c r="LNF29" s="877"/>
      <c r="LNG29" s="877"/>
      <c r="LNH29" s="877"/>
      <c r="LNI29" s="877"/>
      <c r="LNJ29" s="877"/>
      <c r="LNK29" s="877"/>
      <c r="LNL29" s="877"/>
      <c r="LNM29" s="877"/>
      <c r="LNN29" s="877"/>
      <c r="LNO29" s="877"/>
      <c r="LNP29" s="877"/>
      <c r="LNQ29" s="877"/>
      <c r="LNR29" s="877"/>
      <c r="LNS29" s="877"/>
      <c r="LNT29" s="877"/>
      <c r="LNU29" s="877"/>
      <c r="LNV29" s="877"/>
      <c r="LNW29" s="877"/>
      <c r="LNX29" s="877"/>
      <c r="LNY29" s="877"/>
      <c r="LNZ29" s="877"/>
      <c r="LOA29" s="877"/>
      <c r="LOB29" s="877"/>
      <c r="LOC29" s="877"/>
      <c r="LOD29" s="877"/>
      <c r="LOE29" s="877"/>
      <c r="LOF29" s="877"/>
      <c r="LOG29" s="877"/>
      <c r="LOH29" s="877"/>
      <c r="LOI29" s="877"/>
      <c r="LOJ29" s="877"/>
      <c r="LOK29" s="877"/>
      <c r="LOL29" s="877"/>
      <c r="LOM29" s="877"/>
      <c r="LON29" s="877"/>
      <c r="LOO29" s="877"/>
      <c r="LOP29" s="877"/>
      <c r="LOQ29" s="877"/>
      <c r="LOR29" s="877"/>
      <c r="LOS29" s="877"/>
      <c r="LOT29" s="877"/>
      <c r="LOU29" s="877"/>
      <c r="LOV29" s="877"/>
      <c r="LOW29" s="877"/>
      <c r="LOX29" s="877"/>
      <c r="LOY29" s="877"/>
      <c r="LOZ29" s="877"/>
      <c r="LPA29" s="877"/>
      <c r="LPB29" s="877"/>
      <c r="LPC29" s="877"/>
      <c r="LPD29" s="877"/>
      <c r="LPE29" s="877"/>
      <c r="LPF29" s="877"/>
      <c r="LPG29" s="877"/>
      <c r="LPH29" s="877"/>
      <c r="LPI29" s="877"/>
      <c r="LPJ29" s="877"/>
      <c r="LPK29" s="877"/>
      <c r="LPL29" s="877"/>
      <c r="LPM29" s="877"/>
      <c r="LPN29" s="877"/>
      <c r="LPO29" s="877"/>
      <c r="LPP29" s="877"/>
      <c r="LPQ29" s="877"/>
      <c r="LPR29" s="877"/>
      <c r="LPS29" s="877"/>
      <c r="LPT29" s="877"/>
      <c r="LPU29" s="877"/>
      <c r="LPV29" s="877"/>
      <c r="LPW29" s="877"/>
      <c r="LPX29" s="877"/>
      <c r="LPY29" s="877"/>
      <c r="LPZ29" s="877"/>
      <c r="LQA29" s="877"/>
      <c r="LQB29" s="877"/>
      <c r="LQC29" s="877"/>
      <c r="LQD29" s="877"/>
      <c r="LQE29" s="877"/>
      <c r="LQF29" s="877"/>
      <c r="LQG29" s="877"/>
      <c r="LQH29" s="877"/>
      <c r="LQI29" s="877"/>
      <c r="LQJ29" s="877"/>
      <c r="LQK29" s="877"/>
      <c r="LQL29" s="877"/>
      <c r="LQM29" s="877"/>
      <c r="LQN29" s="877"/>
      <c r="LQO29" s="877"/>
      <c r="LQP29" s="877"/>
      <c r="LQQ29" s="877"/>
      <c r="LQR29" s="877"/>
      <c r="LQS29" s="877"/>
      <c r="LQT29" s="877"/>
      <c r="LQU29" s="877"/>
      <c r="LQV29" s="877"/>
      <c r="LQW29" s="877"/>
      <c r="LQX29" s="877"/>
      <c r="LQY29" s="877"/>
      <c r="LQZ29" s="877"/>
      <c r="LRA29" s="877"/>
      <c r="LRB29" s="877"/>
      <c r="LRC29" s="877"/>
      <c r="LRD29" s="877"/>
      <c r="LRE29" s="877"/>
      <c r="LRF29" s="877"/>
      <c r="LRG29" s="877"/>
      <c r="LRH29" s="877"/>
      <c r="LRI29" s="877"/>
      <c r="LRJ29" s="877"/>
      <c r="LRK29" s="877"/>
      <c r="LRL29" s="877"/>
      <c r="LRM29" s="877"/>
      <c r="LRN29" s="877"/>
      <c r="LRO29" s="877"/>
      <c r="LRP29" s="877"/>
      <c r="LRQ29" s="877"/>
      <c r="LRR29" s="877"/>
      <c r="LRS29" s="877"/>
      <c r="LRT29" s="877"/>
      <c r="LRU29" s="877"/>
      <c r="LRV29" s="877"/>
      <c r="LRW29" s="877"/>
      <c r="LRX29" s="877"/>
      <c r="LRY29" s="877"/>
      <c r="LRZ29" s="877"/>
      <c r="LSA29" s="877"/>
      <c r="LSB29" s="877"/>
      <c r="LSC29" s="877"/>
      <c r="LSD29" s="877"/>
      <c r="LSE29" s="877"/>
      <c r="LSF29" s="877"/>
      <c r="LSG29" s="877"/>
      <c r="LSH29" s="877"/>
      <c r="LSI29" s="877"/>
      <c r="LSJ29" s="877"/>
      <c r="LSK29" s="877"/>
      <c r="LSL29" s="877"/>
      <c r="LSM29" s="877"/>
      <c r="LSN29" s="877"/>
      <c r="LSO29" s="877"/>
      <c r="LSP29" s="877"/>
      <c r="LSQ29" s="877"/>
      <c r="LSR29" s="877"/>
      <c r="LSS29" s="877"/>
      <c r="LST29" s="877"/>
      <c r="LSU29" s="877"/>
      <c r="LSV29" s="877"/>
      <c r="LSW29" s="877"/>
      <c r="LSX29" s="877"/>
      <c r="LSY29" s="877"/>
      <c r="LSZ29" s="877"/>
      <c r="LTA29" s="877"/>
      <c r="LTB29" s="877"/>
      <c r="LTC29" s="877"/>
      <c r="LTD29" s="877"/>
      <c r="LTE29" s="877"/>
      <c r="LTF29" s="877"/>
      <c r="LTG29" s="877"/>
      <c r="LTH29" s="877"/>
      <c r="LTI29" s="877"/>
      <c r="LTJ29" s="877"/>
      <c r="LTK29" s="877"/>
      <c r="LTL29" s="877"/>
      <c r="LTM29" s="877"/>
      <c r="LTN29" s="877"/>
      <c r="LTO29" s="877"/>
      <c r="LTP29" s="877"/>
      <c r="LTQ29" s="877"/>
      <c r="LTR29" s="877"/>
      <c r="LTS29" s="877"/>
      <c r="LTT29" s="877"/>
      <c r="LTU29" s="877"/>
      <c r="LTV29" s="877"/>
      <c r="LTW29" s="877"/>
      <c r="LTX29" s="877"/>
      <c r="LTY29" s="877"/>
      <c r="LTZ29" s="877"/>
      <c r="LUA29" s="877"/>
      <c r="LUB29" s="877"/>
      <c r="LUC29" s="877"/>
      <c r="LUD29" s="877"/>
      <c r="LUE29" s="877"/>
      <c r="LUF29" s="877"/>
      <c r="LUG29" s="877"/>
      <c r="LUH29" s="877"/>
      <c r="LUI29" s="877"/>
      <c r="LUJ29" s="877"/>
      <c r="LUK29" s="877"/>
      <c r="LUL29" s="877"/>
      <c r="LUM29" s="877"/>
      <c r="LUN29" s="877"/>
      <c r="LUO29" s="877"/>
      <c r="LUP29" s="877"/>
      <c r="LUQ29" s="877"/>
      <c r="LUR29" s="877"/>
      <c r="LUS29" s="877"/>
      <c r="LUT29" s="877"/>
      <c r="LUU29" s="877"/>
      <c r="LUV29" s="877"/>
      <c r="LUW29" s="877"/>
      <c r="LUX29" s="877"/>
      <c r="LUY29" s="877"/>
      <c r="LUZ29" s="877"/>
      <c r="LVA29" s="877"/>
      <c r="LVB29" s="877"/>
      <c r="LVC29" s="877"/>
      <c r="LVD29" s="877"/>
      <c r="LVE29" s="877"/>
      <c r="LVF29" s="877"/>
      <c r="LVG29" s="877"/>
      <c r="LVH29" s="877"/>
      <c r="LVI29" s="877"/>
      <c r="LVJ29" s="877"/>
      <c r="LVK29" s="877"/>
      <c r="LVL29" s="877"/>
      <c r="LVM29" s="877"/>
      <c r="LVN29" s="877"/>
      <c r="LVO29" s="877"/>
      <c r="LVP29" s="877"/>
      <c r="LVQ29" s="877"/>
      <c r="LVR29" s="877"/>
      <c r="LVS29" s="877"/>
      <c r="LVT29" s="877"/>
      <c r="LVU29" s="877"/>
      <c r="LVV29" s="877"/>
      <c r="LVW29" s="877"/>
      <c r="LVX29" s="877"/>
      <c r="LVY29" s="877"/>
      <c r="LVZ29" s="877"/>
      <c r="LWA29" s="877"/>
      <c r="LWB29" s="877"/>
      <c r="LWC29" s="877"/>
      <c r="LWD29" s="877"/>
      <c r="LWE29" s="877"/>
      <c r="LWF29" s="877"/>
      <c r="LWG29" s="877"/>
      <c r="LWH29" s="877"/>
      <c r="LWI29" s="877"/>
      <c r="LWJ29" s="877"/>
      <c r="LWK29" s="877"/>
      <c r="LWL29" s="877"/>
      <c r="LWM29" s="877"/>
      <c r="LWN29" s="877"/>
      <c r="LWO29" s="877"/>
      <c r="LWP29" s="877"/>
      <c r="LWQ29" s="877"/>
      <c r="LWR29" s="877"/>
      <c r="LWS29" s="877"/>
      <c r="LWT29" s="877"/>
      <c r="LWU29" s="877"/>
      <c r="LWV29" s="877"/>
      <c r="LWW29" s="877"/>
      <c r="LWX29" s="877"/>
      <c r="LWY29" s="877"/>
      <c r="LWZ29" s="877"/>
      <c r="LXA29" s="877"/>
      <c r="LXB29" s="877"/>
      <c r="LXC29" s="877"/>
      <c r="LXD29" s="877"/>
      <c r="LXE29" s="877"/>
      <c r="LXF29" s="877"/>
      <c r="LXG29" s="877"/>
      <c r="LXH29" s="877"/>
      <c r="LXI29" s="877"/>
      <c r="LXJ29" s="877"/>
      <c r="LXK29" s="877"/>
      <c r="LXL29" s="877"/>
      <c r="LXM29" s="877"/>
      <c r="LXN29" s="877"/>
      <c r="LXO29" s="877"/>
      <c r="LXP29" s="877"/>
      <c r="LXQ29" s="877"/>
      <c r="LXR29" s="877"/>
      <c r="LXS29" s="877"/>
      <c r="LXT29" s="877"/>
      <c r="LXU29" s="877"/>
      <c r="LXV29" s="877"/>
      <c r="LXW29" s="877"/>
      <c r="LXX29" s="877"/>
      <c r="LXY29" s="877"/>
      <c r="LXZ29" s="877"/>
      <c r="LYA29" s="877"/>
      <c r="LYB29" s="877"/>
      <c r="LYC29" s="877"/>
      <c r="LYD29" s="877"/>
      <c r="LYE29" s="877"/>
      <c r="LYF29" s="877"/>
      <c r="LYG29" s="877"/>
      <c r="LYH29" s="877"/>
      <c r="LYI29" s="877"/>
      <c r="LYJ29" s="877"/>
      <c r="LYK29" s="877"/>
      <c r="LYL29" s="877"/>
      <c r="LYM29" s="877"/>
      <c r="LYN29" s="877"/>
      <c r="LYO29" s="877"/>
      <c r="LYP29" s="877"/>
      <c r="LYQ29" s="877"/>
      <c r="LYR29" s="877"/>
      <c r="LYS29" s="877"/>
      <c r="LYT29" s="877"/>
      <c r="LYU29" s="877"/>
      <c r="LYV29" s="877"/>
      <c r="LYW29" s="877"/>
      <c r="LYX29" s="877"/>
      <c r="LYY29" s="877"/>
      <c r="LYZ29" s="877"/>
      <c r="LZA29" s="877"/>
      <c r="LZB29" s="877"/>
      <c r="LZC29" s="877"/>
      <c r="LZD29" s="877"/>
      <c r="LZE29" s="877"/>
      <c r="LZF29" s="877"/>
      <c r="LZG29" s="877"/>
      <c r="LZH29" s="877"/>
      <c r="LZI29" s="877"/>
      <c r="LZJ29" s="877"/>
      <c r="LZK29" s="877"/>
      <c r="LZL29" s="877"/>
      <c r="LZM29" s="877"/>
      <c r="LZN29" s="877"/>
      <c r="LZO29" s="877"/>
      <c r="LZP29" s="877"/>
      <c r="LZQ29" s="877"/>
      <c r="LZR29" s="877"/>
      <c r="LZS29" s="877"/>
      <c r="LZT29" s="877"/>
      <c r="LZU29" s="877"/>
      <c r="LZV29" s="877"/>
      <c r="LZW29" s="877"/>
      <c r="LZX29" s="877"/>
      <c r="LZY29" s="877"/>
      <c r="LZZ29" s="877"/>
      <c r="MAA29" s="877"/>
      <c r="MAB29" s="877"/>
      <c r="MAC29" s="877"/>
      <c r="MAD29" s="877"/>
      <c r="MAE29" s="877"/>
      <c r="MAF29" s="877"/>
      <c r="MAG29" s="877"/>
      <c r="MAH29" s="877"/>
      <c r="MAI29" s="877"/>
      <c r="MAJ29" s="877"/>
      <c r="MAK29" s="877"/>
      <c r="MAL29" s="877"/>
      <c r="MAM29" s="877"/>
      <c r="MAN29" s="877"/>
      <c r="MAO29" s="877"/>
      <c r="MAP29" s="877"/>
      <c r="MAQ29" s="877"/>
      <c r="MAR29" s="877"/>
      <c r="MAS29" s="877"/>
      <c r="MAT29" s="877"/>
      <c r="MAU29" s="877"/>
      <c r="MAV29" s="877"/>
      <c r="MAW29" s="877"/>
      <c r="MAX29" s="877"/>
      <c r="MAY29" s="877"/>
      <c r="MAZ29" s="877"/>
      <c r="MBA29" s="877"/>
      <c r="MBB29" s="877"/>
      <c r="MBC29" s="877"/>
      <c r="MBD29" s="877"/>
      <c r="MBE29" s="877"/>
      <c r="MBF29" s="877"/>
      <c r="MBG29" s="877"/>
      <c r="MBH29" s="877"/>
      <c r="MBI29" s="877"/>
      <c r="MBJ29" s="877"/>
      <c r="MBK29" s="877"/>
      <c r="MBL29" s="877"/>
      <c r="MBM29" s="877"/>
      <c r="MBN29" s="877"/>
      <c r="MBO29" s="877"/>
      <c r="MBP29" s="877"/>
      <c r="MBQ29" s="877"/>
      <c r="MBR29" s="877"/>
      <c r="MBS29" s="877"/>
      <c r="MBT29" s="877"/>
      <c r="MBU29" s="877"/>
      <c r="MBV29" s="877"/>
      <c r="MBW29" s="877"/>
      <c r="MBX29" s="877"/>
      <c r="MBY29" s="877"/>
      <c r="MBZ29" s="877"/>
      <c r="MCA29" s="877"/>
      <c r="MCB29" s="877"/>
      <c r="MCC29" s="877"/>
      <c r="MCD29" s="877"/>
      <c r="MCE29" s="877"/>
      <c r="MCF29" s="877"/>
      <c r="MCG29" s="877"/>
      <c r="MCH29" s="877"/>
      <c r="MCI29" s="877"/>
      <c r="MCJ29" s="877"/>
      <c r="MCK29" s="877"/>
      <c r="MCL29" s="877"/>
      <c r="MCM29" s="877"/>
      <c r="MCN29" s="877"/>
      <c r="MCO29" s="877"/>
      <c r="MCP29" s="877"/>
      <c r="MCQ29" s="877"/>
      <c r="MCR29" s="877"/>
      <c r="MCS29" s="877"/>
      <c r="MCT29" s="877"/>
      <c r="MCU29" s="877"/>
      <c r="MCV29" s="877"/>
      <c r="MCW29" s="877"/>
      <c r="MCX29" s="877"/>
      <c r="MCY29" s="877"/>
      <c r="MCZ29" s="877"/>
      <c r="MDA29" s="877"/>
      <c r="MDB29" s="877"/>
      <c r="MDC29" s="877"/>
      <c r="MDD29" s="877"/>
      <c r="MDE29" s="877"/>
      <c r="MDF29" s="877"/>
      <c r="MDG29" s="877"/>
      <c r="MDH29" s="877"/>
      <c r="MDI29" s="877"/>
      <c r="MDJ29" s="877"/>
      <c r="MDK29" s="877"/>
      <c r="MDL29" s="877"/>
      <c r="MDM29" s="877"/>
      <c r="MDN29" s="877"/>
      <c r="MDO29" s="877"/>
      <c r="MDP29" s="877"/>
      <c r="MDQ29" s="877"/>
      <c r="MDR29" s="877"/>
      <c r="MDS29" s="877"/>
      <c r="MDT29" s="877"/>
      <c r="MDU29" s="877"/>
      <c r="MDV29" s="877"/>
      <c r="MDW29" s="877"/>
      <c r="MDX29" s="877"/>
      <c r="MDY29" s="877"/>
      <c r="MDZ29" s="877"/>
      <c r="MEA29" s="877"/>
      <c r="MEB29" s="877"/>
      <c r="MEC29" s="877"/>
      <c r="MED29" s="877"/>
      <c r="MEE29" s="877"/>
      <c r="MEF29" s="877"/>
      <c r="MEG29" s="877"/>
      <c r="MEH29" s="877"/>
      <c r="MEI29" s="877"/>
      <c r="MEJ29" s="877"/>
      <c r="MEK29" s="877"/>
      <c r="MEL29" s="877"/>
      <c r="MEM29" s="877"/>
      <c r="MEN29" s="877"/>
      <c r="MEO29" s="877"/>
      <c r="MEP29" s="877"/>
      <c r="MEQ29" s="877"/>
      <c r="MER29" s="877"/>
      <c r="MES29" s="877"/>
      <c r="MET29" s="877"/>
      <c r="MEU29" s="877"/>
      <c r="MEV29" s="877"/>
      <c r="MEW29" s="877"/>
      <c r="MEX29" s="877"/>
      <c r="MEY29" s="877"/>
      <c r="MEZ29" s="877"/>
      <c r="MFA29" s="877"/>
      <c r="MFB29" s="877"/>
      <c r="MFC29" s="877"/>
      <c r="MFD29" s="877"/>
      <c r="MFE29" s="877"/>
      <c r="MFF29" s="877"/>
      <c r="MFG29" s="877"/>
      <c r="MFH29" s="877"/>
      <c r="MFI29" s="877"/>
      <c r="MFJ29" s="877"/>
      <c r="MFK29" s="877"/>
      <c r="MFL29" s="877"/>
      <c r="MFM29" s="877"/>
      <c r="MFN29" s="877"/>
      <c r="MFO29" s="877"/>
      <c r="MFP29" s="877"/>
      <c r="MFQ29" s="877"/>
      <c r="MFR29" s="877"/>
      <c r="MFS29" s="877"/>
      <c r="MFT29" s="877"/>
      <c r="MFU29" s="877"/>
      <c r="MFV29" s="877"/>
      <c r="MFW29" s="877"/>
      <c r="MFX29" s="877"/>
      <c r="MFY29" s="877"/>
      <c r="MFZ29" s="877"/>
      <c r="MGA29" s="877"/>
      <c r="MGB29" s="877"/>
      <c r="MGC29" s="877"/>
      <c r="MGD29" s="877"/>
      <c r="MGE29" s="877"/>
      <c r="MGF29" s="877"/>
      <c r="MGG29" s="877"/>
      <c r="MGH29" s="877"/>
      <c r="MGI29" s="877"/>
      <c r="MGJ29" s="877"/>
      <c r="MGK29" s="877"/>
      <c r="MGL29" s="877"/>
      <c r="MGM29" s="877"/>
      <c r="MGN29" s="877"/>
      <c r="MGO29" s="877"/>
      <c r="MGP29" s="877"/>
      <c r="MGQ29" s="877"/>
      <c r="MGR29" s="877"/>
      <c r="MGS29" s="877"/>
      <c r="MGT29" s="877"/>
      <c r="MGU29" s="877"/>
      <c r="MGV29" s="877"/>
      <c r="MGW29" s="877"/>
      <c r="MGX29" s="877"/>
      <c r="MGY29" s="877"/>
      <c r="MGZ29" s="877"/>
      <c r="MHA29" s="877"/>
      <c r="MHB29" s="877"/>
      <c r="MHC29" s="877"/>
      <c r="MHD29" s="877"/>
      <c r="MHE29" s="877"/>
      <c r="MHF29" s="877"/>
      <c r="MHG29" s="877"/>
      <c r="MHH29" s="877"/>
      <c r="MHI29" s="877"/>
      <c r="MHJ29" s="877"/>
      <c r="MHK29" s="877"/>
      <c r="MHL29" s="877"/>
      <c r="MHM29" s="877"/>
      <c r="MHN29" s="877"/>
      <c r="MHO29" s="877"/>
      <c r="MHP29" s="877"/>
      <c r="MHQ29" s="877"/>
      <c r="MHR29" s="877"/>
      <c r="MHS29" s="877"/>
      <c r="MHT29" s="877"/>
      <c r="MHU29" s="877"/>
      <c r="MHV29" s="877"/>
      <c r="MHW29" s="877"/>
      <c r="MHX29" s="877"/>
      <c r="MHY29" s="877"/>
      <c r="MHZ29" s="877"/>
      <c r="MIA29" s="877"/>
      <c r="MIB29" s="877"/>
      <c r="MIC29" s="877"/>
      <c r="MID29" s="877"/>
      <c r="MIE29" s="877"/>
      <c r="MIF29" s="877"/>
      <c r="MIG29" s="877"/>
      <c r="MIH29" s="877"/>
      <c r="MII29" s="877"/>
      <c r="MIJ29" s="877"/>
      <c r="MIK29" s="877"/>
      <c r="MIL29" s="877"/>
      <c r="MIM29" s="877"/>
      <c r="MIN29" s="877"/>
      <c r="MIO29" s="877"/>
      <c r="MIP29" s="877"/>
      <c r="MIQ29" s="877"/>
      <c r="MIR29" s="877"/>
      <c r="MIS29" s="877"/>
      <c r="MIT29" s="877"/>
      <c r="MIU29" s="877"/>
      <c r="MIV29" s="877"/>
      <c r="MIW29" s="877"/>
      <c r="MIX29" s="877"/>
      <c r="MIY29" s="877"/>
      <c r="MIZ29" s="877"/>
      <c r="MJA29" s="877"/>
      <c r="MJB29" s="877"/>
      <c r="MJC29" s="877"/>
      <c r="MJD29" s="877"/>
      <c r="MJE29" s="877"/>
      <c r="MJF29" s="877"/>
      <c r="MJG29" s="877"/>
      <c r="MJH29" s="877"/>
      <c r="MJI29" s="877"/>
      <c r="MJJ29" s="877"/>
      <c r="MJK29" s="877"/>
      <c r="MJL29" s="877"/>
      <c r="MJM29" s="877"/>
      <c r="MJN29" s="877"/>
      <c r="MJO29" s="877"/>
      <c r="MJP29" s="877"/>
      <c r="MJQ29" s="877"/>
      <c r="MJR29" s="877"/>
      <c r="MJS29" s="877"/>
      <c r="MJT29" s="877"/>
      <c r="MJU29" s="877"/>
      <c r="MJV29" s="877"/>
      <c r="MJW29" s="877"/>
      <c r="MJX29" s="877"/>
      <c r="MJY29" s="877"/>
      <c r="MJZ29" s="877"/>
      <c r="MKA29" s="877"/>
      <c r="MKB29" s="877"/>
      <c r="MKC29" s="877"/>
      <c r="MKD29" s="877"/>
      <c r="MKE29" s="877"/>
      <c r="MKF29" s="877"/>
      <c r="MKG29" s="877"/>
      <c r="MKH29" s="877"/>
      <c r="MKI29" s="877"/>
      <c r="MKJ29" s="877"/>
      <c r="MKK29" s="877"/>
      <c r="MKL29" s="877"/>
      <c r="MKM29" s="877"/>
      <c r="MKN29" s="877"/>
      <c r="MKO29" s="877"/>
      <c r="MKP29" s="877"/>
      <c r="MKQ29" s="877"/>
      <c r="MKR29" s="877"/>
      <c r="MKS29" s="877"/>
      <c r="MKT29" s="877"/>
      <c r="MKU29" s="877"/>
      <c r="MKV29" s="877"/>
      <c r="MKW29" s="877"/>
      <c r="MKX29" s="877"/>
      <c r="MKY29" s="877"/>
      <c r="MKZ29" s="877"/>
      <c r="MLA29" s="877"/>
      <c r="MLB29" s="877"/>
      <c r="MLC29" s="877"/>
      <c r="MLD29" s="877"/>
      <c r="MLE29" s="877"/>
      <c r="MLF29" s="877"/>
      <c r="MLG29" s="877"/>
      <c r="MLH29" s="877"/>
      <c r="MLI29" s="877"/>
      <c r="MLJ29" s="877"/>
      <c r="MLK29" s="877"/>
      <c r="MLL29" s="877"/>
      <c r="MLM29" s="877"/>
      <c r="MLN29" s="877"/>
      <c r="MLO29" s="877"/>
      <c r="MLP29" s="877"/>
      <c r="MLQ29" s="877"/>
      <c r="MLR29" s="877"/>
      <c r="MLS29" s="877"/>
      <c r="MLT29" s="877"/>
      <c r="MLU29" s="877"/>
      <c r="MLV29" s="877"/>
      <c r="MLW29" s="877"/>
      <c r="MLX29" s="877"/>
      <c r="MLY29" s="877"/>
      <c r="MLZ29" s="877"/>
      <c r="MMA29" s="877"/>
      <c r="MMB29" s="877"/>
      <c r="MMC29" s="877"/>
      <c r="MMD29" s="877"/>
      <c r="MME29" s="877"/>
      <c r="MMF29" s="877"/>
      <c r="MMG29" s="877"/>
      <c r="MMH29" s="877"/>
      <c r="MMI29" s="877"/>
      <c r="MMJ29" s="877"/>
      <c r="MMK29" s="877"/>
      <c r="MML29" s="877"/>
      <c r="MMM29" s="877"/>
      <c r="MMN29" s="877"/>
      <c r="MMO29" s="877"/>
      <c r="MMP29" s="877"/>
      <c r="MMQ29" s="877"/>
      <c r="MMR29" s="877"/>
      <c r="MMS29" s="877"/>
      <c r="MMT29" s="877"/>
      <c r="MMU29" s="877"/>
      <c r="MMV29" s="877"/>
      <c r="MMW29" s="877"/>
      <c r="MMX29" s="877"/>
      <c r="MMY29" s="877"/>
      <c r="MMZ29" s="877"/>
      <c r="MNA29" s="877"/>
      <c r="MNB29" s="877"/>
      <c r="MNC29" s="877"/>
      <c r="MND29" s="877"/>
      <c r="MNE29" s="877"/>
      <c r="MNF29" s="877"/>
      <c r="MNG29" s="877"/>
      <c r="MNH29" s="877"/>
      <c r="MNI29" s="877"/>
      <c r="MNJ29" s="877"/>
      <c r="MNK29" s="877"/>
      <c r="MNL29" s="877"/>
      <c r="MNM29" s="877"/>
      <c r="MNN29" s="877"/>
      <c r="MNO29" s="877"/>
      <c r="MNP29" s="877"/>
      <c r="MNQ29" s="877"/>
      <c r="MNR29" s="877"/>
      <c r="MNS29" s="877"/>
      <c r="MNT29" s="877"/>
      <c r="MNU29" s="877"/>
      <c r="MNV29" s="877"/>
      <c r="MNW29" s="877"/>
      <c r="MNX29" s="877"/>
      <c r="MNY29" s="877"/>
      <c r="MNZ29" s="877"/>
      <c r="MOA29" s="877"/>
      <c r="MOB29" s="877"/>
      <c r="MOC29" s="877"/>
      <c r="MOD29" s="877"/>
      <c r="MOE29" s="877"/>
      <c r="MOF29" s="877"/>
      <c r="MOG29" s="877"/>
      <c r="MOH29" s="877"/>
      <c r="MOI29" s="877"/>
      <c r="MOJ29" s="877"/>
      <c r="MOK29" s="877"/>
      <c r="MOL29" s="877"/>
      <c r="MOM29" s="877"/>
      <c r="MON29" s="877"/>
      <c r="MOO29" s="877"/>
      <c r="MOP29" s="877"/>
      <c r="MOQ29" s="877"/>
      <c r="MOR29" s="877"/>
      <c r="MOS29" s="877"/>
      <c r="MOT29" s="877"/>
      <c r="MOU29" s="877"/>
      <c r="MOV29" s="877"/>
      <c r="MOW29" s="877"/>
      <c r="MOX29" s="877"/>
      <c r="MOY29" s="877"/>
      <c r="MOZ29" s="877"/>
      <c r="MPA29" s="877"/>
      <c r="MPB29" s="877"/>
      <c r="MPC29" s="877"/>
      <c r="MPD29" s="877"/>
      <c r="MPE29" s="877"/>
      <c r="MPF29" s="877"/>
      <c r="MPG29" s="877"/>
      <c r="MPH29" s="877"/>
      <c r="MPI29" s="877"/>
      <c r="MPJ29" s="877"/>
      <c r="MPK29" s="877"/>
      <c r="MPL29" s="877"/>
      <c r="MPM29" s="877"/>
      <c r="MPN29" s="877"/>
      <c r="MPO29" s="877"/>
      <c r="MPP29" s="877"/>
      <c r="MPQ29" s="877"/>
      <c r="MPR29" s="877"/>
      <c r="MPS29" s="877"/>
      <c r="MPT29" s="877"/>
      <c r="MPU29" s="877"/>
      <c r="MPV29" s="877"/>
      <c r="MPW29" s="877"/>
      <c r="MPX29" s="877"/>
      <c r="MPY29" s="877"/>
      <c r="MPZ29" s="877"/>
      <c r="MQA29" s="877"/>
      <c r="MQB29" s="877"/>
      <c r="MQC29" s="877"/>
      <c r="MQD29" s="877"/>
      <c r="MQE29" s="877"/>
      <c r="MQF29" s="877"/>
      <c r="MQG29" s="877"/>
      <c r="MQH29" s="877"/>
      <c r="MQI29" s="877"/>
      <c r="MQJ29" s="877"/>
      <c r="MQK29" s="877"/>
      <c r="MQL29" s="877"/>
      <c r="MQM29" s="877"/>
      <c r="MQN29" s="877"/>
      <c r="MQO29" s="877"/>
      <c r="MQP29" s="877"/>
      <c r="MQQ29" s="877"/>
      <c r="MQR29" s="877"/>
      <c r="MQS29" s="877"/>
      <c r="MQT29" s="877"/>
      <c r="MQU29" s="877"/>
      <c r="MQV29" s="877"/>
      <c r="MQW29" s="877"/>
      <c r="MQX29" s="877"/>
      <c r="MQY29" s="877"/>
      <c r="MQZ29" s="877"/>
      <c r="MRA29" s="877"/>
      <c r="MRB29" s="877"/>
      <c r="MRC29" s="877"/>
      <c r="MRD29" s="877"/>
      <c r="MRE29" s="877"/>
      <c r="MRF29" s="877"/>
      <c r="MRG29" s="877"/>
      <c r="MRH29" s="877"/>
      <c r="MRI29" s="877"/>
      <c r="MRJ29" s="877"/>
      <c r="MRK29" s="877"/>
      <c r="MRL29" s="877"/>
      <c r="MRM29" s="877"/>
      <c r="MRN29" s="877"/>
      <c r="MRO29" s="877"/>
      <c r="MRP29" s="877"/>
      <c r="MRQ29" s="877"/>
      <c r="MRR29" s="877"/>
      <c r="MRS29" s="877"/>
      <c r="MRT29" s="877"/>
      <c r="MRU29" s="877"/>
      <c r="MRV29" s="877"/>
      <c r="MRW29" s="877"/>
      <c r="MRX29" s="877"/>
      <c r="MRY29" s="877"/>
      <c r="MRZ29" s="877"/>
      <c r="MSA29" s="877"/>
      <c r="MSB29" s="877"/>
      <c r="MSC29" s="877"/>
      <c r="MSD29" s="877"/>
      <c r="MSE29" s="877"/>
      <c r="MSF29" s="877"/>
      <c r="MSG29" s="877"/>
      <c r="MSH29" s="877"/>
      <c r="MSI29" s="877"/>
      <c r="MSJ29" s="877"/>
      <c r="MSK29" s="877"/>
      <c r="MSL29" s="877"/>
      <c r="MSM29" s="877"/>
      <c r="MSN29" s="877"/>
      <c r="MSO29" s="877"/>
      <c r="MSP29" s="877"/>
      <c r="MSQ29" s="877"/>
      <c r="MSR29" s="877"/>
      <c r="MSS29" s="877"/>
      <c r="MST29" s="877"/>
      <c r="MSU29" s="877"/>
      <c r="MSV29" s="877"/>
      <c r="MSW29" s="877"/>
      <c r="MSX29" s="877"/>
      <c r="MSY29" s="877"/>
      <c r="MSZ29" s="877"/>
      <c r="MTA29" s="877"/>
      <c r="MTB29" s="877"/>
      <c r="MTC29" s="877"/>
      <c r="MTD29" s="877"/>
      <c r="MTE29" s="877"/>
      <c r="MTF29" s="877"/>
      <c r="MTG29" s="877"/>
      <c r="MTH29" s="877"/>
      <c r="MTI29" s="877"/>
      <c r="MTJ29" s="877"/>
      <c r="MTK29" s="877"/>
      <c r="MTL29" s="877"/>
      <c r="MTM29" s="877"/>
      <c r="MTN29" s="877"/>
      <c r="MTO29" s="877"/>
      <c r="MTP29" s="877"/>
      <c r="MTQ29" s="877"/>
      <c r="MTR29" s="877"/>
      <c r="MTS29" s="877"/>
      <c r="MTT29" s="877"/>
      <c r="MTU29" s="877"/>
      <c r="MTV29" s="877"/>
      <c r="MTW29" s="877"/>
      <c r="MTX29" s="877"/>
      <c r="MTY29" s="877"/>
      <c r="MTZ29" s="877"/>
      <c r="MUA29" s="877"/>
      <c r="MUB29" s="877"/>
      <c r="MUC29" s="877"/>
      <c r="MUD29" s="877"/>
      <c r="MUE29" s="877"/>
      <c r="MUF29" s="877"/>
      <c r="MUG29" s="877"/>
      <c r="MUH29" s="877"/>
      <c r="MUI29" s="877"/>
      <c r="MUJ29" s="877"/>
      <c r="MUK29" s="877"/>
      <c r="MUL29" s="877"/>
      <c r="MUM29" s="877"/>
      <c r="MUN29" s="877"/>
      <c r="MUO29" s="877"/>
      <c r="MUP29" s="877"/>
      <c r="MUQ29" s="877"/>
      <c r="MUR29" s="877"/>
      <c r="MUS29" s="877"/>
      <c r="MUT29" s="877"/>
      <c r="MUU29" s="877"/>
      <c r="MUV29" s="877"/>
      <c r="MUW29" s="877"/>
      <c r="MUX29" s="877"/>
      <c r="MUY29" s="877"/>
      <c r="MUZ29" s="877"/>
      <c r="MVA29" s="877"/>
      <c r="MVB29" s="877"/>
      <c r="MVC29" s="877"/>
      <c r="MVD29" s="877"/>
      <c r="MVE29" s="877"/>
      <c r="MVF29" s="877"/>
      <c r="MVG29" s="877"/>
      <c r="MVH29" s="877"/>
      <c r="MVI29" s="877"/>
      <c r="MVJ29" s="877"/>
      <c r="MVK29" s="877"/>
      <c r="MVL29" s="877"/>
      <c r="MVM29" s="877"/>
      <c r="MVN29" s="877"/>
      <c r="MVO29" s="877"/>
      <c r="MVP29" s="877"/>
      <c r="MVQ29" s="877"/>
      <c r="MVR29" s="877"/>
      <c r="MVS29" s="877"/>
      <c r="MVT29" s="877"/>
      <c r="MVU29" s="877"/>
      <c r="MVV29" s="877"/>
      <c r="MVW29" s="877"/>
      <c r="MVX29" s="877"/>
      <c r="MVY29" s="877"/>
      <c r="MVZ29" s="877"/>
      <c r="MWA29" s="877"/>
      <c r="MWB29" s="877"/>
      <c r="MWC29" s="877"/>
      <c r="MWD29" s="877"/>
      <c r="MWE29" s="877"/>
      <c r="MWF29" s="877"/>
      <c r="MWG29" s="877"/>
      <c r="MWH29" s="877"/>
      <c r="MWI29" s="877"/>
      <c r="MWJ29" s="877"/>
      <c r="MWK29" s="877"/>
      <c r="MWL29" s="877"/>
      <c r="MWM29" s="877"/>
      <c r="MWN29" s="877"/>
      <c r="MWO29" s="877"/>
      <c r="MWP29" s="877"/>
      <c r="MWQ29" s="877"/>
      <c r="MWR29" s="877"/>
      <c r="MWS29" s="877"/>
      <c r="MWT29" s="877"/>
      <c r="MWU29" s="877"/>
      <c r="MWV29" s="877"/>
      <c r="MWW29" s="877"/>
      <c r="MWX29" s="877"/>
      <c r="MWY29" s="877"/>
      <c r="MWZ29" s="877"/>
      <c r="MXA29" s="877"/>
      <c r="MXB29" s="877"/>
      <c r="MXC29" s="877"/>
      <c r="MXD29" s="877"/>
      <c r="MXE29" s="877"/>
      <c r="MXF29" s="877"/>
      <c r="MXG29" s="877"/>
      <c r="MXH29" s="877"/>
      <c r="MXI29" s="877"/>
      <c r="MXJ29" s="877"/>
      <c r="MXK29" s="877"/>
      <c r="MXL29" s="877"/>
      <c r="MXM29" s="877"/>
      <c r="MXN29" s="877"/>
      <c r="MXO29" s="877"/>
      <c r="MXP29" s="877"/>
      <c r="MXQ29" s="877"/>
      <c r="MXR29" s="877"/>
      <c r="MXS29" s="877"/>
      <c r="MXT29" s="877"/>
      <c r="MXU29" s="877"/>
      <c r="MXV29" s="877"/>
      <c r="MXW29" s="877"/>
      <c r="MXX29" s="877"/>
      <c r="MXY29" s="877"/>
      <c r="MXZ29" s="877"/>
      <c r="MYA29" s="877"/>
      <c r="MYB29" s="877"/>
      <c r="MYC29" s="877"/>
      <c r="MYD29" s="877"/>
      <c r="MYE29" s="877"/>
      <c r="MYF29" s="877"/>
      <c r="MYG29" s="877"/>
      <c r="MYH29" s="877"/>
      <c r="MYI29" s="877"/>
      <c r="MYJ29" s="877"/>
      <c r="MYK29" s="877"/>
      <c r="MYL29" s="877"/>
      <c r="MYM29" s="877"/>
      <c r="MYN29" s="877"/>
      <c r="MYO29" s="877"/>
      <c r="MYP29" s="877"/>
      <c r="MYQ29" s="877"/>
      <c r="MYR29" s="877"/>
      <c r="MYS29" s="877"/>
      <c r="MYT29" s="877"/>
      <c r="MYU29" s="877"/>
      <c r="MYV29" s="877"/>
      <c r="MYW29" s="877"/>
      <c r="MYX29" s="877"/>
      <c r="MYY29" s="877"/>
      <c r="MYZ29" s="877"/>
      <c r="MZA29" s="877"/>
      <c r="MZB29" s="877"/>
      <c r="MZC29" s="877"/>
      <c r="MZD29" s="877"/>
      <c r="MZE29" s="877"/>
      <c r="MZF29" s="877"/>
      <c r="MZG29" s="877"/>
      <c r="MZH29" s="877"/>
      <c r="MZI29" s="877"/>
      <c r="MZJ29" s="877"/>
      <c r="MZK29" s="877"/>
      <c r="MZL29" s="877"/>
      <c r="MZM29" s="877"/>
      <c r="MZN29" s="877"/>
      <c r="MZO29" s="877"/>
      <c r="MZP29" s="877"/>
      <c r="MZQ29" s="877"/>
      <c r="MZR29" s="877"/>
      <c r="MZS29" s="877"/>
      <c r="MZT29" s="877"/>
      <c r="MZU29" s="877"/>
      <c r="MZV29" s="877"/>
      <c r="MZW29" s="877"/>
      <c r="MZX29" s="877"/>
      <c r="MZY29" s="877"/>
      <c r="MZZ29" s="877"/>
      <c r="NAA29" s="877"/>
      <c r="NAB29" s="877"/>
      <c r="NAC29" s="877"/>
      <c r="NAD29" s="877"/>
      <c r="NAE29" s="877"/>
      <c r="NAF29" s="877"/>
      <c r="NAG29" s="877"/>
      <c r="NAH29" s="877"/>
      <c r="NAI29" s="877"/>
      <c r="NAJ29" s="877"/>
      <c r="NAK29" s="877"/>
      <c r="NAL29" s="877"/>
      <c r="NAM29" s="877"/>
      <c r="NAN29" s="877"/>
      <c r="NAO29" s="877"/>
      <c r="NAP29" s="877"/>
      <c r="NAQ29" s="877"/>
      <c r="NAR29" s="877"/>
      <c r="NAS29" s="877"/>
      <c r="NAT29" s="877"/>
      <c r="NAU29" s="877"/>
      <c r="NAV29" s="877"/>
      <c r="NAW29" s="877"/>
      <c r="NAX29" s="877"/>
      <c r="NAY29" s="877"/>
      <c r="NAZ29" s="877"/>
      <c r="NBA29" s="877"/>
      <c r="NBB29" s="877"/>
      <c r="NBC29" s="877"/>
      <c r="NBD29" s="877"/>
      <c r="NBE29" s="877"/>
      <c r="NBF29" s="877"/>
      <c r="NBG29" s="877"/>
      <c r="NBH29" s="877"/>
      <c r="NBI29" s="877"/>
      <c r="NBJ29" s="877"/>
      <c r="NBK29" s="877"/>
      <c r="NBL29" s="877"/>
      <c r="NBM29" s="877"/>
      <c r="NBN29" s="877"/>
      <c r="NBO29" s="877"/>
      <c r="NBP29" s="877"/>
      <c r="NBQ29" s="877"/>
      <c r="NBR29" s="877"/>
      <c r="NBS29" s="877"/>
      <c r="NBT29" s="877"/>
      <c r="NBU29" s="877"/>
      <c r="NBV29" s="877"/>
      <c r="NBW29" s="877"/>
      <c r="NBX29" s="877"/>
      <c r="NBY29" s="877"/>
      <c r="NBZ29" s="877"/>
      <c r="NCA29" s="877"/>
      <c r="NCB29" s="877"/>
      <c r="NCC29" s="877"/>
      <c r="NCD29" s="877"/>
      <c r="NCE29" s="877"/>
      <c r="NCF29" s="877"/>
      <c r="NCG29" s="877"/>
      <c r="NCH29" s="877"/>
      <c r="NCI29" s="877"/>
      <c r="NCJ29" s="877"/>
      <c r="NCK29" s="877"/>
      <c r="NCL29" s="877"/>
      <c r="NCM29" s="877"/>
      <c r="NCN29" s="877"/>
      <c r="NCO29" s="877"/>
      <c r="NCP29" s="877"/>
      <c r="NCQ29" s="877"/>
      <c r="NCR29" s="877"/>
      <c r="NCS29" s="877"/>
      <c r="NCT29" s="877"/>
      <c r="NCU29" s="877"/>
      <c r="NCV29" s="877"/>
      <c r="NCW29" s="877"/>
      <c r="NCX29" s="877"/>
      <c r="NCY29" s="877"/>
      <c r="NCZ29" s="877"/>
      <c r="NDA29" s="877"/>
      <c r="NDB29" s="877"/>
      <c r="NDC29" s="877"/>
      <c r="NDD29" s="877"/>
      <c r="NDE29" s="877"/>
      <c r="NDF29" s="877"/>
      <c r="NDG29" s="877"/>
      <c r="NDH29" s="877"/>
      <c r="NDI29" s="877"/>
      <c r="NDJ29" s="877"/>
      <c r="NDK29" s="877"/>
      <c r="NDL29" s="877"/>
      <c r="NDM29" s="877"/>
      <c r="NDN29" s="877"/>
      <c r="NDO29" s="877"/>
      <c r="NDP29" s="877"/>
      <c r="NDQ29" s="877"/>
      <c r="NDR29" s="877"/>
      <c r="NDS29" s="877"/>
      <c r="NDT29" s="877"/>
      <c r="NDU29" s="877"/>
      <c r="NDV29" s="877"/>
      <c r="NDW29" s="877"/>
      <c r="NDX29" s="877"/>
      <c r="NDY29" s="877"/>
      <c r="NDZ29" s="877"/>
      <c r="NEA29" s="877"/>
      <c r="NEB29" s="877"/>
      <c r="NEC29" s="877"/>
      <c r="NED29" s="877"/>
      <c r="NEE29" s="877"/>
      <c r="NEF29" s="877"/>
      <c r="NEG29" s="877"/>
      <c r="NEH29" s="877"/>
      <c r="NEI29" s="877"/>
      <c r="NEJ29" s="877"/>
      <c r="NEK29" s="877"/>
      <c r="NEL29" s="877"/>
      <c r="NEM29" s="877"/>
      <c r="NEN29" s="877"/>
      <c r="NEO29" s="877"/>
      <c r="NEP29" s="877"/>
      <c r="NEQ29" s="877"/>
      <c r="NER29" s="877"/>
      <c r="NES29" s="877"/>
      <c r="NET29" s="877"/>
      <c r="NEU29" s="877"/>
      <c r="NEV29" s="877"/>
      <c r="NEW29" s="877"/>
      <c r="NEX29" s="877"/>
      <c r="NEY29" s="877"/>
      <c r="NEZ29" s="877"/>
      <c r="NFA29" s="877"/>
      <c r="NFB29" s="877"/>
      <c r="NFC29" s="877"/>
      <c r="NFD29" s="877"/>
      <c r="NFE29" s="877"/>
      <c r="NFF29" s="877"/>
      <c r="NFG29" s="877"/>
      <c r="NFH29" s="877"/>
      <c r="NFI29" s="877"/>
      <c r="NFJ29" s="877"/>
      <c r="NFK29" s="877"/>
      <c r="NFL29" s="877"/>
      <c r="NFM29" s="877"/>
      <c r="NFN29" s="877"/>
      <c r="NFO29" s="877"/>
      <c r="NFP29" s="877"/>
      <c r="NFQ29" s="877"/>
      <c r="NFR29" s="877"/>
      <c r="NFS29" s="877"/>
      <c r="NFT29" s="877"/>
      <c r="NFU29" s="877"/>
      <c r="NFV29" s="877"/>
      <c r="NFW29" s="877"/>
      <c r="NFX29" s="877"/>
      <c r="NFY29" s="877"/>
      <c r="NFZ29" s="877"/>
      <c r="NGA29" s="877"/>
      <c r="NGB29" s="877"/>
      <c r="NGC29" s="877"/>
      <c r="NGD29" s="877"/>
      <c r="NGE29" s="877"/>
      <c r="NGF29" s="877"/>
      <c r="NGG29" s="877"/>
      <c r="NGH29" s="877"/>
      <c r="NGI29" s="877"/>
      <c r="NGJ29" s="877"/>
      <c r="NGK29" s="877"/>
      <c r="NGL29" s="877"/>
      <c r="NGM29" s="877"/>
      <c r="NGN29" s="877"/>
      <c r="NGO29" s="877"/>
      <c r="NGP29" s="877"/>
      <c r="NGQ29" s="877"/>
      <c r="NGR29" s="877"/>
      <c r="NGS29" s="877"/>
      <c r="NGT29" s="877"/>
      <c r="NGU29" s="877"/>
      <c r="NGV29" s="877"/>
      <c r="NGW29" s="877"/>
      <c r="NGX29" s="877"/>
      <c r="NGY29" s="877"/>
      <c r="NGZ29" s="877"/>
      <c r="NHA29" s="877"/>
      <c r="NHB29" s="877"/>
      <c r="NHC29" s="877"/>
      <c r="NHD29" s="877"/>
      <c r="NHE29" s="877"/>
      <c r="NHF29" s="877"/>
      <c r="NHG29" s="877"/>
      <c r="NHH29" s="877"/>
      <c r="NHI29" s="877"/>
      <c r="NHJ29" s="877"/>
      <c r="NHK29" s="877"/>
      <c r="NHL29" s="877"/>
      <c r="NHM29" s="877"/>
      <c r="NHN29" s="877"/>
      <c r="NHO29" s="877"/>
      <c r="NHP29" s="877"/>
      <c r="NHQ29" s="877"/>
      <c r="NHR29" s="877"/>
      <c r="NHS29" s="877"/>
      <c r="NHT29" s="877"/>
      <c r="NHU29" s="877"/>
      <c r="NHV29" s="877"/>
      <c r="NHW29" s="877"/>
      <c r="NHX29" s="877"/>
      <c r="NHY29" s="877"/>
      <c r="NHZ29" s="877"/>
      <c r="NIA29" s="877"/>
      <c r="NIB29" s="877"/>
      <c r="NIC29" s="877"/>
      <c r="NID29" s="877"/>
      <c r="NIE29" s="877"/>
      <c r="NIF29" s="877"/>
      <c r="NIG29" s="877"/>
      <c r="NIH29" s="877"/>
      <c r="NII29" s="877"/>
      <c r="NIJ29" s="877"/>
      <c r="NIK29" s="877"/>
      <c r="NIL29" s="877"/>
      <c r="NIM29" s="877"/>
      <c r="NIN29" s="877"/>
      <c r="NIO29" s="877"/>
      <c r="NIP29" s="877"/>
      <c r="NIQ29" s="877"/>
      <c r="NIR29" s="877"/>
      <c r="NIS29" s="877"/>
      <c r="NIT29" s="877"/>
      <c r="NIU29" s="877"/>
      <c r="NIV29" s="877"/>
      <c r="NIW29" s="877"/>
      <c r="NIX29" s="877"/>
      <c r="NIY29" s="877"/>
      <c r="NIZ29" s="877"/>
      <c r="NJA29" s="877"/>
      <c r="NJB29" s="877"/>
      <c r="NJC29" s="877"/>
      <c r="NJD29" s="877"/>
      <c r="NJE29" s="877"/>
      <c r="NJF29" s="877"/>
      <c r="NJG29" s="877"/>
      <c r="NJH29" s="877"/>
      <c r="NJI29" s="877"/>
      <c r="NJJ29" s="877"/>
      <c r="NJK29" s="877"/>
      <c r="NJL29" s="877"/>
      <c r="NJM29" s="877"/>
      <c r="NJN29" s="877"/>
      <c r="NJO29" s="877"/>
      <c r="NJP29" s="877"/>
      <c r="NJQ29" s="877"/>
      <c r="NJR29" s="877"/>
      <c r="NJS29" s="877"/>
      <c r="NJT29" s="877"/>
      <c r="NJU29" s="877"/>
      <c r="NJV29" s="877"/>
      <c r="NJW29" s="877"/>
      <c r="NJX29" s="877"/>
      <c r="NJY29" s="877"/>
      <c r="NJZ29" s="877"/>
      <c r="NKA29" s="877"/>
      <c r="NKB29" s="877"/>
      <c r="NKC29" s="877"/>
      <c r="NKD29" s="877"/>
      <c r="NKE29" s="877"/>
      <c r="NKF29" s="877"/>
      <c r="NKG29" s="877"/>
      <c r="NKH29" s="877"/>
      <c r="NKI29" s="877"/>
      <c r="NKJ29" s="877"/>
      <c r="NKK29" s="877"/>
      <c r="NKL29" s="877"/>
      <c r="NKM29" s="877"/>
      <c r="NKN29" s="877"/>
      <c r="NKO29" s="877"/>
      <c r="NKP29" s="877"/>
      <c r="NKQ29" s="877"/>
      <c r="NKR29" s="877"/>
      <c r="NKS29" s="877"/>
      <c r="NKT29" s="877"/>
      <c r="NKU29" s="877"/>
      <c r="NKV29" s="877"/>
      <c r="NKW29" s="877"/>
      <c r="NKX29" s="877"/>
      <c r="NKY29" s="877"/>
      <c r="NKZ29" s="877"/>
      <c r="NLA29" s="877"/>
      <c r="NLB29" s="877"/>
      <c r="NLC29" s="877"/>
      <c r="NLD29" s="877"/>
      <c r="NLE29" s="877"/>
      <c r="NLF29" s="877"/>
      <c r="NLG29" s="877"/>
      <c r="NLH29" s="877"/>
      <c r="NLI29" s="877"/>
      <c r="NLJ29" s="877"/>
      <c r="NLK29" s="877"/>
      <c r="NLL29" s="877"/>
      <c r="NLM29" s="877"/>
      <c r="NLN29" s="877"/>
      <c r="NLO29" s="877"/>
      <c r="NLP29" s="877"/>
      <c r="NLQ29" s="877"/>
      <c r="NLR29" s="877"/>
      <c r="NLS29" s="877"/>
      <c r="NLT29" s="877"/>
      <c r="NLU29" s="877"/>
      <c r="NLV29" s="877"/>
      <c r="NLW29" s="877"/>
      <c r="NLX29" s="877"/>
      <c r="NLY29" s="877"/>
      <c r="NLZ29" s="877"/>
      <c r="NMA29" s="877"/>
      <c r="NMB29" s="877"/>
      <c r="NMC29" s="877"/>
      <c r="NMD29" s="877"/>
      <c r="NME29" s="877"/>
      <c r="NMF29" s="877"/>
      <c r="NMG29" s="877"/>
      <c r="NMH29" s="877"/>
      <c r="NMI29" s="877"/>
      <c r="NMJ29" s="877"/>
      <c r="NMK29" s="877"/>
      <c r="NML29" s="877"/>
      <c r="NMM29" s="877"/>
      <c r="NMN29" s="877"/>
      <c r="NMO29" s="877"/>
      <c r="NMP29" s="877"/>
      <c r="NMQ29" s="877"/>
      <c r="NMR29" s="877"/>
      <c r="NMS29" s="877"/>
      <c r="NMT29" s="877"/>
      <c r="NMU29" s="877"/>
      <c r="NMV29" s="877"/>
      <c r="NMW29" s="877"/>
      <c r="NMX29" s="877"/>
      <c r="NMY29" s="877"/>
      <c r="NMZ29" s="877"/>
      <c r="NNA29" s="877"/>
      <c r="NNB29" s="877"/>
      <c r="NNC29" s="877"/>
      <c r="NND29" s="877"/>
      <c r="NNE29" s="877"/>
      <c r="NNF29" s="877"/>
      <c r="NNG29" s="877"/>
      <c r="NNH29" s="877"/>
      <c r="NNI29" s="877"/>
      <c r="NNJ29" s="877"/>
      <c r="NNK29" s="877"/>
      <c r="NNL29" s="877"/>
      <c r="NNM29" s="877"/>
      <c r="NNN29" s="877"/>
      <c r="NNO29" s="877"/>
      <c r="NNP29" s="877"/>
      <c r="NNQ29" s="877"/>
      <c r="NNR29" s="877"/>
      <c r="NNS29" s="877"/>
      <c r="NNT29" s="877"/>
      <c r="NNU29" s="877"/>
      <c r="NNV29" s="877"/>
      <c r="NNW29" s="877"/>
      <c r="NNX29" s="877"/>
      <c r="NNY29" s="877"/>
      <c r="NNZ29" s="877"/>
      <c r="NOA29" s="877"/>
      <c r="NOB29" s="877"/>
      <c r="NOC29" s="877"/>
      <c r="NOD29" s="877"/>
      <c r="NOE29" s="877"/>
      <c r="NOF29" s="877"/>
      <c r="NOG29" s="877"/>
      <c r="NOH29" s="877"/>
      <c r="NOI29" s="877"/>
      <c r="NOJ29" s="877"/>
      <c r="NOK29" s="877"/>
      <c r="NOL29" s="877"/>
      <c r="NOM29" s="877"/>
      <c r="NON29" s="877"/>
      <c r="NOO29" s="877"/>
      <c r="NOP29" s="877"/>
      <c r="NOQ29" s="877"/>
      <c r="NOR29" s="877"/>
      <c r="NOS29" s="877"/>
      <c r="NOT29" s="877"/>
      <c r="NOU29" s="877"/>
      <c r="NOV29" s="877"/>
      <c r="NOW29" s="877"/>
      <c r="NOX29" s="877"/>
      <c r="NOY29" s="877"/>
      <c r="NOZ29" s="877"/>
      <c r="NPA29" s="877"/>
      <c r="NPB29" s="877"/>
      <c r="NPC29" s="877"/>
      <c r="NPD29" s="877"/>
      <c r="NPE29" s="877"/>
      <c r="NPF29" s="877"/>
      <c r="NPG29" s="877"/>
      <c r="NPH29" s="877"/>
      <c r="NPI29" s="877"/>
      <c r="NPJ29" s="877"/>
      <c r="NPK29" s="877"/>
      <c r="NPL29" s="877"/>
      <c r="NPM29" s="877"/>
      <c r="NPN29" s="877"/>
      <c r="NPO29" s="877"/>
      <c r="NPP29" s="877"/>
      <c r="NPQ29" s="877"/>
      <c r="NPR29" s="877"/>
      <c r="NPS29" s="877"/>
      <c r="NPT29" s="877"/>
      <c r="NPU29" s="877"/>
      <c r="NPV29" s="877"/>
      <c r="NPW29" s="877"/>
      <c r="NPX29" s="877"/>
      <c r="NPY29" s="877"/>
      <c r="NPZ29" s="877"/>
      <c r="NQA29" s="877"/>
      <c r="NQB29" s="877"/>
      <c r="NQC29" s="877"/>
      <c r="NQD29" s="877"/>
      <c r="NQE29" s="877"/>
      <c r="NQF29" s="877"/>
      <c r="NQG29" s="877"/>
      <c r="NQH29" s="877"/>
      <c r="NQI29" s="877"/>
      <c r="NQJ29" s="877"/>
      <c r="NQK29" s="877"/>
      <c r="NQL29" s="877"/>
      <c r="NQM29" s="877"/>
      <c r="NQN29" s="877"/>
      <c r="NQO29" s="877"/>
      <c r="NQP29" s="877"/>
      <c r="NQQ29" s="877"/>
      <c r="NQR29" s="877"/>
      <c r="NQS29" s="877"/>
      <c r="NQT29" s="877"/>
      <c r="NQU29" s="877"/>
      <c r="NQV29" s="877"/>
      <c r="NQW29" s="877"/>
      <c r="NQX29" s="877"/>
      <c r="NQY29" s="877"/>
      <c r="NQZ29" s="877"/>
      <c r="NRA29" s="877"/>
      <c r="NRB29" s="877"/>
      <c r="NRC29" s="877"/>
      <c r="NRD29" s="877"/>
      <c r="NRE29" s="877"/>
      <c r="NRF29" s="877"/>
      <c r="NRG29" s="877"/>
      <c r="NRH29" s="877"/>
      <c r="NRI29" s="877"/>
      <c r="NRJ29" s="877"/>
      <c r="NRK29" s="877"/>
      <c r="NRL29" s="877"/>
      <c r="NRM29" s="877"/>
      <c r="NRN29" s="877"/>
      <c r="NRO29" s="877"/>
      <c r="NRP29" s="877"/>
      <c r="NRQ29" s="877"/>
      <c r="NRR29" s="877"/>
      <c r="NRS29" s="877"/>
      <c r="NRT29" s="877"/>
      <c r="NRU29" s="877"/>
      <c r="NRV29" s="877"/>
      <c r="NRW29" s="877"/>
      <c r="NRX29" s="877"/>
      <c r="NRY29" s="877"/>
      <c r="NRZ29" s="877"/>
      <c r="NSA29" s="877"/>
      <c r="NSB29" s="877"/>
      <c r="NSC29" s="877"/>
      <c r="NSD29" s="877"/>
      <c r="NSE29" s="877"/>
      <c r="NSF29" s="877"/>
      <c r="NSG29" s="877"/>
      <c r="NSH29" s="877"/>
      <c r="NSI29" s="877"/>
      <c r="NSJ29" s="877"/>
      <c r="NSK29" s="877"/>
      <c r="NSL29" s="877"/>
      <c r="NSM29" s="877"/>
      <c r="NSN29" s="877"/>
      <c r="NSO29" s="877"/>
      <c r="NSP29" s="877"/>
      <c r="NSQ29" s="877"/>
      <c r="NSR29" s="877"/>
      <c r="NSS29" s="877"/>
      <c r="NST29" s="877"/>
      <c r="NSU29" s="877"/>
      <c r="NSV29" s="877"/>
      <c r="NSW29" s="877"/>
      <c r="NSX29" s="877"/>
      <c r="NSY29" s="877"/>
      <c r="NSZ29" s="877"/>
      <c r="NTA29" s="877"/>
      <c r="NTB29" s="877"/>
      <c r="NTC29" s="877"/>
      <c r="NTD29" s="877"/>
      <c r="NTE29" s="877"/>
      <c r="NTF29" s="877"/>
      <c r="NTG29" s="877"/>
      <c r="NTH29" s="877"/>
      <c r="NTI29" s="877"/>
      <c r="NTJ29" s="877"/>
      <c r="NTK29" s="877"/>
      <c r="NTL29" s="877"/>
      <c r="NTM29" s="877"/>
      <c r="NTN29" s="877"/>
      <c r="NTO29" s="877"/>
      <c r="NTP29" s="877"/>
      <c r="NTQ29" s="877"/>
      <c r="NTR29" s="877"/>
      <c r="NTS29" s="877"/>
      <c r="NTT29" s="877"/>
      <c r="NTU29" s="877"/>
      <c r="NTV29" s="877"/>
      <c r="NTW29" s="877"/>
      <c r="NTX29" s="877"/>
      <c r="NTY29" s="877"/>
      <c r="NTZ29" s="877"/>
      <c r="NUA29" s="877"/>
      <c r="NUB29" s="877"/>
      <c r="NUC29" s="877"/>
      <c r="NUD29" s="877"/>
      <c r="NUE29" s="877"/>
      <c r="NUF29" s="877"/>
      <c r="NUG29" s="877"/>
      <c r="NUH29" s="877"/>
      <c r="NUI29" s="877"/>
      <c r="NUJ29" s="877"/>
      <c r="NUK29" s="877"/>
      <c r="NUL29" s="877"/>
      <c r="NUM29" s="877"/>
      <c r="NUN29" s="877"/>
      <c r="NUO29" s="877"/>
      <c r="NUP29" s="877"/>
      <c r="NUQ29" s="877"/>
      <c r="NUR29" s="877"/>
      <c r="NUS29" s="877"/>
      <c r="NUT29" s="877"/>
      <c r="NUU29" s="877"/>
      <c r="NUV29" s="877"/>
      <c r="NUW29" s="877"/>
      <c r="NUX29" s="877"/>
      <c r="NUY29" s="877"/>
      <c r="NUZ29" s="877"/>
      <c r="NVA29" s="877"/>
      <c r="NVB29" s="877"/>
      <c r="NVC29" s="877"/>
      <c r="NVD29" s="877"/>
      <c r="NVE29" s="877"/>
      <c r="NVF29" s="877"/>
      <c r="NVG29" s="877"/>
      <c r="NVH29" s="877"/>
      <c r="NVI29" s="877"/>
      <c r="NVJ29" s="877"/>
      <c r="NVK29" s="877"/>
      <c r="NVL29" s="877"/>
      <c r="NVM29" s="877"/>
      <c r="NVN29" s="877"/>
      <c r="NVO29" s="877"/>
      <c r="NVP29" s="877"/>
      <c r="NVQ29" s="877"/>
      <c r="NVR29" s="877"/>
      <c r="NVS29" s="877"/>
      <c r="NVT29" s="877"/>
      <c r="NVU29" s="877"/>
      <c r="NVV29" s="877"/>
      <c r="NVW29" s="877"/>
      <c r="NVX29" s="877"/>
      <c r="NVY29" s="877"/>
      <c r="NVZ29" s="877"/>
      <c r="NWA29" s="877"/>
      <c r="NWB29" s="877"/>
      <c r="NWC29" s="877"/>
      <c r="NWD29" s="877"/>
      <c r="NWE29" s="877"/>
      <c r="NWF29" s="877"/>
      <c r="NWG29" s="877"/>
      <c r="NWH29" s="877"/>
      <c r="NWI29" s="877"/>
      <c r="NWJ29" s="877"/>
      <c r="NWK29" s="877"/>
      <c r="NWL29" s="877"/>
      <c r="NWM29" s="877"/>
      <c r="NWN29" s="877"/>
      <c r="NWO29" s="877"/>
      <c r="NWP29" s="877"/>
      <c r="NWQ29" s="877"/>
      <c r="NWR29" s="877"/>
      <c r="NWS29" s="877"/>
      <c r="NWT29" s="877"/>
      <c r="NWU29" s="877"/>
      <c r="NWV29" s="877"/>
      <c r="NWW29" s="877"/>
      <c r="NWX29" s="877"/>
      <c r="NWY29" s="877"/>
      <c r="NWZ29" s="877"/>
      <c r="NXA29" s="877"/>
      <c r="NXB29" s="877"/>
      <c r="NXC29" s="877"/>
      <c r="NXD29" s="877"/>
      <c r="NXE29" s="877"/>
      <c r="NXF29" s="877"/>
      <c r="NXG29" s="877"/>
      <c r="NXH29" s="877"/>
      <c r="NXI29" s="877"/>
      <c r="NXJ29" s="877"/>
      <c r="NXK29" s="877"/>
      <c r="NXL29" s="877"/>
      <c r="NXM29" s="877"/>
      <c r="NXN29" s="877"/>
      <c r="NXO29" s="877"/>
      <c r="NXP29" s="877"/>
      <c r="NXQ29" s="877"/>
      <c r="NXR29" s="877"/>
      <c r="NXS29" s="877"/>
      <c r="NXT29" s="877"/>
      <c r="NXU29" s="877"/>
      <c r="NXV29" s="877"/>
      <c r="NXW29" s="877"/>
      <c r="NXX29" s="877"/>
      <c r="NXY29" s="877"/>
      <c r="NXZ29" s="877"/>
      <c r="NYA29" s="877"/>
      <c r="NYB29" s="877"/>
      <c r="NYC29" s="877"/>
      <c r="NYD29" s="877"/>
      <c r="NYE29" s="877"/>
      <c r="NYF29" s="877"/>
      <c r="NYG29" s="877"/>
      <c r="NYH29" s="877"/>
      <c r="NYI29" s="877"/>
      <c r="NYJ29" s="877"/>
      <c r="NYK29" s="877"/>
      <c r="NYL29" s="877"/>
      <c r="NYM29" s="877"/>
      <c r="NYN29" s="877"/>
      <c r="NYO29" s="877"/>
      <c r="NYP29" s="877"/>
      <c r="NYQ29" s="877"/>
      <c r="NYR29" s="877"/>
      <c r="NYS29" s="877"/>
      <c r="NYT29" s="877"/>
      <c r="NYU29" s="877"/>
      <c r="NYV29" s="877"/>
      <c r="NYW29" s="877"/>
      <c r="NYX29" s="877"/>
      <c r="NYY29" s="877"/>
      <c r="NYZ29" s="877"/>
      <c r="NZA29" s="877"/>
      <c r="NZB29" s="877"/>
      <c r="NZC29" s="877"/>
      <c r="NZD29" s="877"/>
      <c r="NZE29" s="877"/>
      <c r="NZF29" s="877"/>
      <c r="NZG29" s="877"/>
      <c r="NZH29" s="877"/>
      <c r="NZI29" s="877"/>
      <c r="NZJ29" s="877"/>
      <c r="NZK29" s="877"/>
      <c r="NZL29" s="877"/>
      <c r="NZM29" s="877"/>
      <c r="NZN29" s="877"/>
      <c r="NZO29" s="877"/>
      <c r="NZP29" s="877"/>
      <c r="NZQ29" s="877"/>
      <c r="NZR29" s="877"/>
      <c r="NZS29" s="877"/>
      <c r="NZT29" s="877"/>
      <c r="NZU29" s="877"/>
      <c r="NZV29" s="877"/>
      <c r="NZW29" s="877"/>
      <c r="NZX29" s="877"/>
      <c r="NZY29" s="877"/>
      <c r="NZZ29" s="877"/>
      <c r="OAA29" s="877"/>
      <c r="OAB29" s="877"/>
      <c r="OAC29" s="877"/>
      <c r="OAD29" s="877"/>
      <c r="OAE29" s="877"/>
      <c r="OAF29" s="877"/>
      <c r="OAG29" s="877"/>
      <c r="OAH29" s="877"/>
      <c r="OAI29" s="877"/>
      <c r="OAJ29" s="877"/>
      <c r="OAK29" s="877"/>
      <c r="OAL29" s="877"/>
      <c r="OAM29" s="877"/>
      <c r="OAN29" s="877"/>
      <c r="OAO29" s="877"/>
      <c r="OAP29" s="877"/>
      <c r="OAQ29" s="877"/>
      <c r="OAR29" s="877"/>
      <c r="OAS29" s="877"/>
      <c r="OAT29" s="877"/>
      <c r="OAU29" s="877"/>
      <c r="OAV29" s="877"/>
      <c r="OAW29" s="877"/>
      <c r="OAX29" s="877"/>
      <c r="OAY29" s="877"/>
      <c r="OAZ29" s="877"/>
      <c r="OBA29" s="877"/>
      <c r="OBB29" s="877"/>
      <c r="OBC29" s="877"/>
      <c r="OBD29" s="877"/>
      <c r="OBE29" s="877"/>
      <c r="OBF29" s="877"/>
      <c r="OBG29" s="877"/>
      <c r="OBH29" s="877"/>
      <c r="OBI29" s="877"/>
      <c r="OBJ29" s="877"/>
      <c r="OBK29" s="877"/>
      <c r="OBL29" s="877"/>
      <c r="OBM29" s="877"/>
      <c r="OBN29" s="877"/>
      <c r="OBO29" s="877"/>
      <c r="OBP29" s="877"/>
      <c r="OBQ29" s="877"/>
      <c r="OBR29" s="877"/>
      <c r="OBS29" s="877"/>
      <c r="OBT29" s="877"/>
      <c r="OBU29" s="877"/>
      <c r="OBV29" s="877"/>
      <c r="OBW29" s="877"/>
      <c r="OBX29" s="877"/>
      <c r="OBY29" s="877"/>
      <c r="OBZ29" s="877"/>
      <c r="OCA29" s="877"/>
      <c r="OCB29" s="877"/>
      <c r="OCC29" s="877"/>
      <c r="OCD29" s="877"/>
      <c r="OCE29" s="877"/>
      <c r="OCF29" s="877"/>
      <c r="OCG29" s="877"/>
      <c r="OCH29" s="877"/>
      <c r="OCI29" s="877"/>
      <c r="OCJ29" s="877"/>
      <c r="OCK29" s="877"/>
      <c r="OCL29" s="877"/>
      <c r="OCM29" s="877"/>
      <c r="OCN29" s="877"/>
      <c r="OCO29" s="877"/>
      <c r="OCP29" s="877"/>
      <c r="OCQ29" s="877"/>
      <c r="OCR29" s="877"/>
      <c r="OCS29" s="877"/>
      <c r="OCT29" s="877"/>
      <c r="OCU29" s="877"/>
      <c r="OCV29" s="877"/>
      <c r="OCW29" s="877"/>
      <c r="OCX29" s="877"/>
      <c r="OCY29" s="877"/>
      <c r="OCZ29" s="877"/>
      <c r="ODA29" s="877"/>
      <c r="ODB29" s="877"/>
      <c r="ODC29" s="877"/>
      <c r="ODD29" s="877"/>
      <c r="ODE29" s="877"/>
      <c r="ODF29" s="877"/>
      <c r="ODG29" s="877"/>
      <c r="ODH29" s="877"/>
      <c r="ODI29" s="877"/>
      <c r="ODJ29" s="877"/>
      <c r="ODK29" s="877"/>
      <c r="ODL29" s="877"/>
      <c r="ODM29" s="877"/>
      <c r="ODN29" s="877"/>
      <c r="ODO29" s="877"/>
      <c r="ODP29" s="877"/>
      <c r="ODQ29" s="877"/>
      <c r="ODR29" s="877"/>
      <c r="ODS29" s="877"/>
      <c r="ODT29" s="877"/>
      <c r="ODU29" s="877"/>
      <c r="ODV29" s="877"/>
      <c r="ODW29" s="877"/>
      <c r="ODX29" s="877"/>
      <c r="ODY29" s="877"/>
      <c r="ODZ29" s="877"/>
      <c r="OEA29" s="877"/>
      <c r="OEB29" s="877"/>
      <c r="OEC29" s="877"/>
      <c r="OED29" s="877"/>
      <c r="OEE29" s="877"/>
      <c r="OEF29" s="877"/>
      <c r="OEG29" s="877"/>
      <c r="OEH29" s="877"/>
      <c r="OEI29" s="877"/>
      <c r="OEJ29" s="877"/>
      <c r="OEK29" s="877"/>
      <c r="OEL29" s="877"/>
      <c r="OEM29" s="877"/>
      <c r="OEN29" s="877"/>
      <c r="OEO29" s="877"/>
      <c r="OEP29" s="877"/>
      <c r="OEQ29" s="877"/>
      <c r="OER29" s="877"/>
      <c r="OES29" s="877"/>
      <c r="OET29" s="877"/>
      <c r="OEU29" s="877"/>
      <c r="OEV29" s="877"/>
      <c r="OEW29" s="877"/>
      <c r="OEX29" s="877"/>
      <c r="OEY29" s="877"/>
      <c r="OEZ29" s="877"/>
      <c r="OFA29" s="877"/>
      <c r="OFB29" s="877"/>
      <c r="OFC29" s="877"/>
      <c r="OFD29" s="877"/>
      <c r="OFE29" s="877"/>
      <c r="OFF29" s="877"/>
      <c r="OFG29" s="877"/>
      <c r="OFH29" s="877"/>
      <c r="OFI29" s="877"/>
      <c r="OFJ29" s="877"/>
      <c r="OFK29" s="877"/>
      <c r="OFL29" s="877"/>
      <c r="OFM29" s="877"/>
      <c r="OFN29" s="877"/>
      <c r="OFO29" s="877"/>
      <c r="OFP29" s="877"/>
      <c r="OFQ29" s="877"/>
      <c r="OFR29" s="877"/>
      <c r="OFS29" s="877"/>
      <c r="OFT29" s="877"/>
      <c r="OFU29" s="877"/>
      <c r="OFV29" s="877"/>
      <c r="OFW29" s="877"/>
      <c r="OFX29" s="877"/>
      <c r="OFY29" s="877"/>
      <c r="OFZ29" s="877"/>
      <c r="OGA29" s="877"/>
      <c r="OGB29" s="877"/>
      <c r="OGC29" s="877"/>
      <c r="OGD29" s="877"/>
      <c r="OGE29" s="877"/>
      <c r="OGF29" s="877"/>
      <c r="OGG29" s="877"/>
      <c r="OGH29" s="877"/>
      <c r="OGI29" s="877"/>
      <c r="OGJ29" s="877"/>
      <c r="OGK29" s="877"/>
      <c r="OGL29" s="877"/>
      <c r="OGM29" s="877"/>
      <c r="OGN29" s="877"/>
      <c r="OGO29" s="877"/>
      <c r="OGP29" s="877"/>
      <c r="OGQ29" s="877"/>
      <c r="OGR29" s="877"/>
      <c r="OGS29" s="877"/>
      <c r="OGT29" s="877"/>
      <c r="OGU29" s="877"/>
      <c r="OGV29" s="877"/>
      <c r="OGW29" s="877"/>
      <c r="OGX29" s="877"/>
      <c r="OGY29" s="877"/>
      <c r="OGZ29" s="877"/>
      <c r="OHA29" s="877"/>
      <c r="OHB29" s="877"/>
      <c r="OHC29" s="877"/>
      <c r="OHD29" s="877"/>
      <c r="OHE29" s="877"/>
      <c r="OHF29" s="877"/>
      <c r="OHG29" s="877"/>
      <c r="OHH29" s="877"/>
      <c r="OHI29" s="877"/>
      <c r="OHJ29" s="877"/>
      <c r="OHK29" s="877"/>
      <c r="OHL29" s="877"/>
      <c r="OHM29" s="877"/>
      <c r="OHN29" s="877"/>
      <c r="OHO29" s="877"/>
      <c r="OHP29" s="877"/>
      <c r="OHQ29" s="877"/>
      <c r="OHR29" s="877"/>
      <c r="OHS29" s="877"/>
      <c r="OHT29" s="877"/>
      <c r="OHU29" s="877"/>
      <c r="OHV29" s="877"/>
      <c r="OHW29" s="877"/>
      <c r="OHX29" s="877"/>
      <c r="OHY29" s="877"/>
      <c r="OHZ29" s="877"/>
      <c r="OIA29" s="877"/>
      <c r="OIB29" s="877"/>
      <c r="OIC29" s="877"/>
      <c r="OID29" s="877"/>
      <c r="OIE29" s="877"/>
      <c r="OIF29" s="877"/>
      <c r="OIG29" s="877"/>
      <c r="OIH29" s="877"/>
      <c r="OII29" s="877"/>
      <c r="OIJ29" s="877"/>
      <c r="OIK29" s="877"/>
      <c r="OIL29" s="877"/>
      <c r="OIM29" s="877"/>
      <c r="OIN29" s="877"/>
      <c r="OIO29" s="877"/>
      <c r="OIP29" s="877"/>
      <c r="OIQ29" s="877"/>
      <c r="OIR29" s="877"/>
      <c r="OIS29" s="877"/>
      <c r="OIT29" s="877"/>
      <c r="OIU29" s="877"/>
      <c r="OIV29" s="877"/>
      <c r="OIW29" s="877"/>
      <c r="OIX29" s="877"/>
      <c r="OIY29" s="877"/>
      <c r="OIZ29" s="877"/>
      <c r="OJA29" s="877"/>
      <c r="OJB29" s="877"/>
      <c r="OJC29" s="877"/>
      <c r="OJD29" s="877"/>
      <c r="OJE29" s="877"/>
      <c r="OJF29" s="877"/>
      <c r="OJG29" s="877"/>
      <c r="OJH29" s="877"/>
      <c r="OJI29" s="877"/>
      <c r="OJJ29" s="877"/>
      <c r="OJK29" s="877"/>
      <c r="OJL29" s="877"/>
      <c r="OJM29" s="877"/>
      <c r="OJN29" s="877"/>
      <c r="OJO29" s="877"/>
      <c r="OJP29" s="877"/>
      <c r="OJQ29" s="877"/>
      <c r="OJR29" s="877"/>
      <c r="OJS29" s="877"/>
      <c r="OJT29" s="877"/>
      <c r="OJU29" s="877"/>
      <c r="OJV29" s="877"/>
      <c r="OJW29" s="877"/>
      <c r="OJX29" s="877"/>
      <c r="OJY29" s="877"/>
      <c r="OJZ29" s="877"/>
      <c r="OKA29" s="877"/>
      <c r="OKB29" s="877"/>
      <c r="OKC29" s="877"/>
      <c r="OKD29" s="877"/>
      <c r="OKE29" s="877"/>
      <c r="OKF29" s="877"/>
      <c r="OKG29" s="877"/>
      <c r="OKH29" s="877"/>
      <c r="OKI29" s="877"/>
      <c r="OKJ29" s="877"/>
      <c r="OKK29" s="877"/>
      <c r="OKL29" s="877"/>
      <c r="OKM29" s="877"/>
      <c r="OKN29" s="877"/>
      <c r="OKO29" s="877"/>
      <c r="OKP29" s="877"/>
      <c r="OKQ29" s="877"/>
      <c r="OKR29" s="877"/>
      <c r="OKS29" s="877"/>
      <c r="OKT29" s="877"/>
      <c r="OKU29" s="877"/>
      <c r="OKV29" s="877"/>
      <c r="OKW29" s="877"/>
      <c r="OKX29" s="877"/>
      <c r="OKY29" s="877"/>
      <c r="OKZ29" s="877"/>
      <c r="OLA29" s="877"/>
      <c r="OLB29" s="877"/>
      <c r="OLC29" s="877"/>
      <c r="OLD29" s="877"/>
      <c r="OLE29" s="877"/>
      <c r="OLF29" s="877"/>
      <c r="OLG29" s="877"/>
      <c r="OLH29" s="877"/>
      <c r="OLI29" s="877"/>
      <c r="OLJ29" s="877"/>
      <c r="OLK29" s="877"/>
      <c r="OLL29" s="877"/>
      <c r="OLM29" s="877"/>
      <c r="OLN29" s="877"/>
      <c r="OLO29" s="877"/>
      <c r="OLP29" s="877"/>
      <c r="OLQ29" s="877"/>
      <c r="OLR29" s="877"/>
      <c r="OLS29" s="877"/>
      <c r="OLT29" s="877"/>
      <c r="OLU29" s="877"/>
      <c r="OLV29" s="877"/>
      <c r="OLW29" s="877"/>
      <c r="OLX29" s="877"/>
      <c r="OLY29" s="877"/>
      <c r="OLZ29" s="877"/>
      <c r="OMA29" s="877"/>
      <c r="OMB29" s="877"/>
      <c r="OMC29" s="877"/>
      <c r="OMD29" s="877"/>
      <c r="OME29" s="877"/>
      <c r="OMF29" s="877"/>
      <c r="OMG29" s="877"/>
      <c r="OMH29" s="877"/>
      <c r="OMI29" s="877"/>
      <c r="OMJ29" s="877"/>
      <c r="OMK29" s="877"/>
      <c r="OML29" s="877"/>
      <c r="OMM29" s="877"/>
      <c r="OMN29" s="877"/>
      <c r="OMO29" s="877"/>
      <c r="OMP29" s="877"/>
      <c r="OMQ29" s="877"/>
      <c r="OMR29" s="877"/>
      <c r="OMS29" s="877"/>
      <c r="OMT29" s="877"/>
      <c r="OMU29" s="877"/>
      <c r="OMV29" s="877"/>
      <c r="OMW29" s="877"/>
      <c r="OMX29" s="877"/>
      <c r="OMY29" s="877"/>
      <c r="OMZ29" s="877"/>
      <c r="ONA29" s="877"/>
      <c r="ONB29" s="877"/>
      <c r="ONC29" s="877"/>
      <c r="OND29" s="877"/>
      <c r="ONE29" s="877"/>
      <c r="ONF29" s="877"/>
      <c r="ONG29" s="877"/>
      <c r="ONH29" s="877"/>
      <c r="ONI29" s="877"/>
      <c r="ONJ29" s="877"/>
      <c r="ONK29" s="877"/>
      <c r="ONL29" s="877"/>
      <c r="ONM29" s="877"/>
      <c r="ONN29" s="877"/>
      <c r="ONO29" s="877"/>
      <c r="ONP29" s="877"/>
      <c r="ONQ29" s="877"/>
      <c r="ONR29" s="877"/>
      <c r="ONS29" s="877"/>
      <c r="ONT29" s="877"/>
      <c r="ONU29" s="877"/>
      <c r="ONV29" s="877"/>
      <c r="ONW29" s="877"/>
      <c r="ONX29" s="877"/>
      <c r="ONY29" s="877"/>
      <c r="ONZ29" s="877"/>
      <c r="OOA29" s="877"/>
      <c r="OOB29" s="877"/>
      <c r="OOC29" s="877"/>
      <c r="OOD29" s="877"/>
      <c r="OOE29" s="877"/>
      <c r="OOF29" s="877"/>
      <c r="OOG29" s="877"/>
      <c r="OOH29" s="877"/>
      <c r="OOI29" s="877"/>
      <c r="OOJ29" s="877"/>
      <c r="OOK29" s="877"/>
      <c r="OOL29" s="877"/>
      <c r="OOM29" s="877"/>
      <c r="OON29" s="877"/>
      <c r="OOO29" s="877"/>
      <c r="OOP29" s="877"/>
      <c r="OOQ29" s="877"/>
      <c r="OOR29" s="877"/>
      <c r="OOS29" s="877"/>
      <c r="OOT29" s="877"/>
      <c r="OOU29" s="877"/>
      <c r="OOV29" s="877"/>
      <c r="OOW29" s="877"/>
      <c r="OOX29" s="877"/>
      <c r="OOY29" s="877"/>
      <c r="OOZ29" s="877"/>
      <c r="OPA29" s="877"/>
      <c r="OPB29" s="877"/>
      <c r="OPC29" s="877"/>
      <c r="OPD29" s="877"/>
      <c r="OPE29" s="877"/>
      <c r="OPF29" s="877"/>
      <c r="OPG29" s="877"/>
      <c r="OPH29" s="877"/>
      <c r="OPI29" s="877"/>
      <c r="OPJ29" s="877"/>
      <c r="OPK29" s="877"/>
      <c r="OPL29" s="877"/>
      <c r="OPM29" s="877"/>
      <c r="OPN29" s="877"/>
      <c r="OPO29" s="877"/>
      <c r="OPP29" s="877"/>
      <c r="OPQ29" s="877"/>
      <c r="OPR29" s="877"/>
      <c r="OPS29" s="877"/>
      <c r="OPT29" s="877"/>
      <c r="OPU29" s="877"/>
      <c r="OPV29" s="877"/>
      <c r="OPW29" s="877"/>
      <c r="OPX29" s="877"/>
      <c r="OPY29" s="877"/>
      <c r="OPZ29" s="877"/>
      <c r="OQA29" s="877"/>
      <c r="OQB29" s="877"/>
      <c r="OQC29" s="877"/>
      <c r="OQD29" s="877"/>
      <c r="OQE29" s="877"/>
      <c r="OQF29" s="877"/>
      <c r="OQG29" s="877"/>
      <c r="OQH29" s="877"/>
      <c r="OQI29" s="877"/>
      <c r="OQJ29" s="877"/>
      <c r="OQK29" s="877"/>
      <c r="OQL29" s="877"/>
      <c r="OQM29" s="877"/>
      <c r="OQN29" s="877"/>
      <c r="OQO29" s="877"/>
      <c r="OQP29" s="877"/>
      <c r="OQQ29" s="877"/>
      <c r="OQR29" s="877"/>
      <c r="OQS29" s="877"/>
      <c r="OQT29" s="877"/>
      <c r="OQU29" s="877"/>
      <c r="OQV29" s="877"/>
      <c r="OQW29" s="877"/>
      <c r="OQX29" s="877"/>
      <c r="OQY29" s="877"/>
      <c r="OQZ29" s="877"/>
      <c r="ORA29" s="877"/>
      <c r="ORB29" s="877"/>
      <c r="ORC29" s="877"/>
      <c r="ORD29" s="877"/>
      <c r="ORE29" s="877"/>
      <c r="ORF29" s="877"/>
      <c r="ORG29" s="877"/>
      <c r="ORH29" s="877"/>
      <c r="ORI29" s="877"/>
      <c r="ORJ29" s="877"/>
      <c r="ORK29" s="877"/>
      <c r="ORL29" s="877"/>
      <c r="ORM29" s="877"/>
      <c r="ORN29" s="877"/>
      <c r="ORO29" s="877"/>
      <c r="ORP29" s="877"/>
      <c r="ORQ29" s="877"/>
      <c r="ORR29" s="877"/>
      <c r="ORS29" s="877"/>
      <c r="ORT29" s="877"/>
      <c r="ORU29" s="877"/>
      <c r="ORV29" s="877"/>
      <c r="ORW29" s="877"/>
      <c r="ORX29" s="877"/>
      <c r="ORY29" s="877"/>
      <c r="ORZ29" s="877"/>
      <c r="OSA29" s="877"/>
      <c r="OSB29" s="877"/>
      <c r="OSC29" s="877"/>
      <c r="OSD29" s="877"/>
      <c r="OSE29" s="877"/>
      <c r="OSF29" s="877"/>
      <c r="OSG29" s="877"/>
      <c r="OSH29" s="877"/>
      <c r="OSI29" s="877"/>
      <c r="OSJ29" s="877"/>
      <c r="OSK29" s="877"/>
      <c r="OSL29" s="877"/>
      <c r="OSM29" s="877"/>
      <c r="OSN29" s="877"/>
      <c r="OSO29" s="877"/>
      <c r="OSP29" s="877"/>
      <c r="OSQ29" s="877"/>
      <c r="OSR29" s="877"/>
      <c r="OSS29" s="877"/>
      <c r="OST29" s="877"/>
      <c r="OSU29" s="877"/>
      <c r="OSV29" s="877"/>
      <c r="OSW29" s="877"/>
      <c r="OSX29" s="877"/>
      <c r="OSY29" s="877"/>
      <c r="OSZ29" s="877"/>
      <c r="OTA29" s="877"/>
      <c r="OTB29" s="877"/>
      <c r="OTC29" s="877"/>
      <c r="OTD29" s="877"/>
      <c r="OTE29" s="877"/>
      <c r="OTF29" s="877"/>
      <c r="OTG29" s="877"/>
      <c r="OTH29" s="877"/>
      <c r="OTI29" s="877"/>
      <c r="OTJ29" s="877"/>
      <c r="OTK29" s="877"/>
      <c r="OTL29" s="877"/>
      <c r="OTM29" s="877"/>
      <c r="OTN29" s="877"/>
      <c r="OTO29" s="877"/>
      <c r="OTP29" s="877"/>
      <c r="OTQ29" s="877"/>
      <c r="OTR29" s="877"/>
      <c r="OTS29" s="877"/>
      <c r="OTT29" s="877"/>
      <c r="OTU29" s="877"/>
      <c r="OTV29" s="877"/>
      <c r="OTW29" s="877"/>
      <c r="OTX29" s="877"/>
      <c r="OTY29" s="877"/>
      <c r="OTZ29" s="877"/>
      <c r="OUA29" s="877"/>
      <c r="OUB29" s="877"/>
      <c r="OUC29" s="877"/>
      <c r="OUD29" s="877"/>
      <c r="OUE29" s="877"/>
      <c r="OUF29" s="877"/>
      <c r="OUG29" s="877"/>
      <c r="OUH29" s="877"/>
      <c r="OUI29" s="877"/>
      <c r="OUJ29" s="877"/>
      <c r="OUK29" s="877"/>
      <c r="OUL29" s="877"/>
      <c r="OUM29" s="877"/>
      <c r="OUN29" s="877"/>
      <c r="OUO29" s="877"/>
      <c r="OUP29" s="877"/>
      <c r="OUQ29" s="877"/>
      <c r="OUR29" s="877"/>
      <c r="OUS29" s="877"/>
      <c r="OUT29" s="877"/>
      <c r="OUU29" s="877"/>
      <c r="OUV29" s="877"/>
      <c r="OUW29" s="877"/>
      <c r="OUX29" s="877"/>
      <c r="OUY29" s="877"/>
      <c r="OUZ29" s="877"/>
      <c r="OVA29" s="877"/>
      <c r="OVB29" s="877"/>
      <c r="OVC29" s="877"/>
      <c r="OVD29" s="877"/>
      <c r="OVE29" s="877"/>
      <c r="OVF29" s="877"/>
      <c r="OVG29" s="877"/>
      <c r="OVH29" s="877"/>
      <c r="OVI29" s="877"/>
      <c r="OVJ29" s="877"/>
      <c r="OVK29" s="877"/>
      <c r="OVL29" s="877"/>
      <c r="OVM29" s="877"/>
      <c r="OVN29" s="877"/>
      <c r="OVO29" s="877"/>
      <c r="OVP29" s="877"/>
      <c r="OVQ29" s="877"/>
      <c r="OVR29" s="877"/>
      <c r="OVS29" s="877"/>
      <c r="OVT29" s="877"/>
      <c r="OVU29" s="877"/>
      <c r="OVV29" s="877"/>
      <c r="OVW29" s="877"/>
      <c r="OVX29" s="877"/>
      <c r="OVY29" s="877"/>
      <c r="OVZ29" s="877"/>
      <c r="OWA29" s="877"/>
      <c r="OWB29" s="877"/>
      <c r="OWC29" s="877"/>
      <c r="OWD29" s="877"/>
      <c r="OWE29" s="877"/>
      <c r="OWF29" s="877"/>
      <c r="OWG29" s="877"/>
      <c r="OWH29" s="877"/>
      <c r="OWI29" s="877"/>
      <c r="OWJ29" s="877"/>
      <c r="OWK29" s="877"/>
      <c r="OWL29" s="877"/>
      <c r="OWM29" s="877"/>
      <c r="OWN29" s="877"/>
      <c r="OWO29" s="877"/>
      <c r="OWP29" s="877"/>
      <c r="OWQ29" s="877"/>
      <c r="OWR29" s="877"/>
      <c r="OWS29" s="877"/>
      <c r="OWT29" s="877"/>
      <c r="OWU29" s="877"/>
      <c r="OWV29" s="877"/>
      <c r="OWW29" s="877"/>
      <c r="OWX29" s="877"/>
      <c r="OWY29" s="877"/>
      <c r="OWZ29" s="877"/>
      <c r="OXA29" s="877"/>
      <c r="OXB29" s="877"/>
      <c r="OXC29" s="877"/>
      <c r="OXD29" s="877"/>
      <c r="OXE29" s="877"/>
      <c r="OXF29" s="877"/>
      <c r="OXG29" s="877"/>
      <c r="OXH29" s="877"/>
      <c r="OXI29" s="877"/>
      <c r="OXJ29" s="877"/>
      <c r="OXK29" s="877"/>
      <c r="OXL29" s="877"/>
      <c r="OXM29" s="877"/>
      <c r="OXN29" s="877"/>
      <c r="OXO29" s="877"/>
      <c r="OXP29" s="877"/>
      <c r="OXQ29" s="877"/>
      <c r="OXR29" s="877"/>
      <c r="OXS29" s="877"/>
      <c r="OXT29" s="877"/>
      <c r="OXU29" s="877"/>
      <c r="OXV29" s="877"/>
      <c r="OXW29" s="877"/>
      <c r="OXX29" s="877"/>
      <c r="OXY29" s="877"/>
      <c r="OXZ29" s="877"/>
      <c r="OYA29" s="877"/>
      <c r="OYB29" s="877"/>
      <c r="OYC29" s="877"/>
      <c r="OYD29" s="877"/>
      <c r="OYE29" s="877"/>
      <c r="OYF29" s="877"/>
      <c r="OYG29" s="877"/>
      <c r="OYH29" s="877"/>
      <c r="OYI29" s="877"/>
      <c r="OYJ29" s="877"/>
      <c r="OYK29" s="877"/>
      <c r="OYL29" s="877"/>
      <c r="OYM29" s="877"/>
      <c r="OYN29" s="877"/>
      <c r="OYO29" s="877"/>
      <c r="OYP29" s="877"/>
      <c r="OYQ29" s="877"/>
      <c r="OYR29" s="877"/>
      <c r="OYS29" s="877"/>
      <c r="OYT29" s="877"/>
      <c r="OYU29" s="877"/>
      <c r="OYV29" s="877"/>
      <c r="OYW29" s="877"/>
      <c r="OYX29" s="877"/>
      <c r="OYY29" s="877"/>
      <c r="OYZ29" s="877"/>
      <c r="OZA29" s="877"/>
      <c r="OZB29" s="877"/>
      <c r="OZC29" s="877"/>
      <c r="OZD29" s="877"/>
      <c r="OZE29" s="877"/>
      <c r="OZF29" s="877"/>
      <c r="OZG29" s="877"/>
      <c r="OZH29" s="877"/>
      <c r="OZI29" s="877"/>
      <c r="OZJ29" s="877"/>
      <c r="OZK29" s="877"/>
      <c r="OZL29" s="877"/>
      <c r="OZM29" s="877"/>
      <c r="OZN29" s="877"/>
      <c r="OZO29" s="877"/>
      <c r="OZP29" s="877"/>
      <c r="OZQ29" s="877"/>
      <c r="OZR29" s="877"/>
      <c r="OZS29" s="877"/>
      <c r="OZT29" s="877"/>
      <c r="OZU29" s="877"/>
      <c r="OZV29" s="877"/>
      <c r="OZW29" s="877"/>
      <c r="OZX29" s="877"/>
      <c r="OZY29" s="877"/>
      <c r="OZZ29" s="877"/>
      <c r="PAA29" s="877"/>
      <c r="PAB29" s="877"/>
      <c r="PAC29" s="877"/>
      <c r="PAD29" s="877"/>
      <c r="PAE29" s="877"/>
      <c r="PAF29" s="877"/>
      <c r="PAG29" s="877"/>
      <c r="PAH29" s="877"/>
      <c r="PAI29" s="877"/>
      <c r="PAJ29" s="877"/>
      <c r="PAK29" s="877"/>
      <c r="PAL29" s="877"/>
      <c r="PAM29" s="877"/>
      <c r="PAN29" s="877"/>
      <c r="PAO29" s="877"/>
      <c r="PAP29" s="877"/>
      <c r="PAQ29" s="877"/>
      <c r="PAR29" s="877"/>
      <c r="PAS29" s="877"/>
      <c r="PAT29" s="877"/>
      <c r="PAU29" s="877"/>
      <c r="PAV29" s="877"/>
      <c r="PAW29" s="877"/>
      <c r="PAX29" s="877"/>
      <c r="PAY29" s="877"/>
      <c r="PAZ29" s="877"/>
      <c r="PBA29" s="877"/>
      <c r="PBB29" s="877"/>
      <c r="PBC29" s="877"/>
      <c r="PBD29" s="877"/>
      <c r="PBE29" s="877"/>
      <c r="PBF29" s="877"/>
      <c r="PBG29" s="877"/>
      <c r="PBH29" s="877"/>
      <c r="PBI29" s="877"/>
      <c r="PBJ29" s="877"/>
      <c r="PBK29" s="877"/>
      <c r="PBL29" s="877"/>
      <c r="PBM29" s="877"/>
      <c r="PBN29" s="877"/>
      <c r="PBO29" s="877"/>
      <c r="PBP29" s="877"/>
      <c r="PBQ29" s="877"/>
      <c r="PBR29" s="877"/>
      <c r="PBS29" s="877"/>
      <c r="PBT29" s="877"/>
      <c r="PBU29" s="877"/>
      <c r="PBV29" s="877"/>
      <c r="PBW29" s="877"/>
      <c r="PBX29" s="877"/>
      <c r="PBY29" s="877"/>
      <c r="PBZ29" s="877"/>
      <c r="PCA29" s="877"/>
      <c r="PCB29" s="877"/>
      <c r="PCC29" s="877"/>
      <c r="PCD29" s="877"/>
      <c r="PCE29" s="877"/>
      <c r="PCF29" s="877"/>
      <c r="PCG29" s="877"/>
      <c r="PCH29" s="877"/>
      <c r="PCI29" s="877"/>
      <c r="PCJ29" s="877"/>
      <c r="PCK29" s="877"/>
      <c r="PCL29" s="877"/>
      <c r="PCM29" s="877"/>
      <c r="PCN29" s="877"/>
      <c r="PCO29" s="877"/>
      <c r="PCP29" s="877"/>
      <c r="PCQ29" s="877"/>
      <c r="PCR29" s="877"/>
      <c r="PCS29" s="877"/>
      <c r="PCT29" s="877"/>
      <c r="PCU29" s="877"/>
      <c r="PCV29" s="877"/>
      <c r="PCW29" s="877"/>
      <c r="PCX29" s="877"/>
      <c r="PCY29" s="877"/>
      <c r="PCZ29" s="877"/>
      <c r="PDA29" s="877"/>
      <c r="PDB29" s="877"/>
      <c r="PDC29" s="877"/>
      <c r="PDD29" s="877"/>
      <c r="PDE29" s="877"/>
      <c r="PDF29" s="877"/>
      <c r="PDG29" s="877"/>
      <c r="PDH29" s="877"/>
      <c r="PDI29" s="877"/>
      <c r="PDJ29" s="877"/>
      <c r="PDK29" s="877"/>
      <c r="PDL29" s="877"/>
      <c r="PDM29" s="877"/>
      <c r="PDN29" s="877"/>
      <c r="PDO29" s="877"/>
      <c r="PDP29" s="877"/>
      <c r="PDQ29" s="877"/>
      <c r="PDR29" s="877"/>
      <c r="PDS29" s="877"/>
      <c r="PDT29" s="877"/>
      <c r="PDU29" s="877"/>
      <c r="PDV29" s="877"/>
      <c r="PDW29" s="877"/>
      <c r="PDX29" s="877"/>
      <c r="PDY29" s="877"/>
      <c r="PDZ29" s="877"/>
      <c r="PEA29" s="877"/>
      <c r="PEB29" s="877"/>
      <c r="PEC29" s="877"/>
      <c r="PED29" s="877"/>
      <c r="PEE29" s="877"/>
      <c r="PEF29" s="877"/>
      <c r="PEG29" s="877"/>
      <c r="PEH29" s="877"/>
      <c r="PEI29" s="877"/>
      <c r="PEJ29" s="877"/>
      <c r="PEK29" s="877"/>
      <c r="PEL29" s="877"/>
      <c r="PEM29" s="877"/>
      <c r="PEN29" s="877"/>
      <c r="PEO29" s="877"/>
      <c r="PEP29" s="877"/>
      <c r="PEQ29" s="877"/>
      <c r="PER29" s="877"/>
      <c r="PES29" s="877"/>
      <c r="PET29" s="877"/>
      <c r="PEU29" s="877"/>
      <c r="PEV29" s="877"/>
      <c r="PEW29" s="877"/>
      <c r="PEX29" s="877"/>
      <c r="PEY29" s="877"/>
      <c r="PEZ29" s="877"/>
      <c r="PFA29" s="877"/>
      <c r="PFB29" s="877"/>
      <c r="PFC29" s="877"/>
      <c r="PFD29" s="877"/>
      <c r="PFE29" s="877"/>
      <c r="PFF29" s="877"/>
      <c r="PFG29" s="877"/>
      <c r="PFH29" s="877"/>
      <c r="PFI29" s="877"/>
      <c r="PFJ29" s="877"/>
      <c r="PFK29" s="877"/>
      <c r="PFL29" s="877"/>
      <c r="PFM29" s="877"/>
      <c r="PFN29" s="877"/>
      <c r="PFO29" s="877"/>
      <c r="PFP29" s="877"/>
      <c r="PFQ29" s="877"/>
      <c r="PFR29" s="877"/>
      <c r="PFS29" s="877"/>
      <c r="PFT29" s="877"/>
      <c r="PFU29" s="877"/>
      <c r="PFV29" s="877"/>
      <c r="PFW29" s="877"/>
      <c r="PFX29" s="877"/>
      <c r="PFY29" s="877"/>
      <c r="PFZ29" s="877"/>
      <c r="PGA29" s="877"/>
      <c r="PGB29" s="877"/>
      <c r="PGC29" s="877"/>
      <c r="PGD29" s="877"/>
      <c r="PGE29" s="877"/>
      <c r="PGF29" s="877"/>
      <c r="PGG29" s="877"/>
      <c r="PGH29" s="877"/>
      <c r="PGI29" s="877"/>
      <c r="PGJ29" s="877"/>
      <c r="PGK29" s="877"/>
      <c r="PGL29" s="877"/>
      <c r="PGM29" s="877"/>
      <c r="PGN29" s="877"/>
      <c r="PGO29" s="877"/>
      <c r="PGP29" s="877"/>
      <c r="PGQ29" s="877"/>
      <c r="PGR29" s="877"/>
      <c r="PGS29" s="877"/>
      <c r="PGT29" s="877"/>
      <c r="PGU29" s="877"/>
      <c r="PGV29" s="877"/>
      <c r="PGW29" s="877"/>
      <c r="PGX29" s="877"/>
      <c r="PGY29" s="877"/>
      <c r="PGZ29" s="877"/>
      <c r="PHA29" s="877"/>
      <c r="PHB29" s="877"/>
      <c r="PHC29" s="877"/>
      <c r="PHD29" s="877"/>
      <c r="PHE29" s="877"/>
      <c r="PHF29" s="877"/>
      <c r="PHG29" s="877"/>
      <c r="PHH29" s="877"/>
      <c r="PHI29" s="877"/>
      <c r="PHJ29" s="877"/>
      <c r="PHK29" s="877"/>
      <c r="PHL29" s="877"/>
      <c r="PHM29" s="877"/>
      <c r="PHN29" s="877"/>
      <c r="PHO29" s="877"/>
      <c r="PHP29" s="877"/>
      <c r="PHQ29" s="877"/>
      <c r="PHR29" s="877"/>
      <c r="PHS29" s="877"/>
      <c r="PHT29" s="877"/>
      <c r="PHU29" s="877"/>
      <c r="PHV29" s="877"/>
      <c r="PHW29" s="877"/>
      <c r="PHX29" s="877"/>
      <c r="PHY29" s="877"/>
      <c r="PHZ29" s="877"/>
      <c r="PIA29" s="877"/>
      <c r="PIB29" s="877"/>
      <c r="PIC29" s="877"/>
      <c r="PID29" s="877"/>
      <c r="PIE29" s="877"/>
      <c r="PIF29" s="877"/>
      <c r="PIG29" s="877"/>
      <c r="PIH29" s="877"/>
      <c r="PII29" s="877"/>
      <c r="PIJ29" s="877"/>
      <c r="PIK29" s="877"/>
      <c r="PIL29" s="877"/>
      <c r="PIM29" s="877"/>
      <c r="PIN29" s="877"/>
      <c r="PIO29" s="877"/>
      <c r="PIP29" s="877"/>
      <c r="PIQ29" s="877"/>
      <c r="PIR29" s="877"/>
      <c r="PIS29" s="877"/>
      <c r="PIT29" s="877"/>
      <c r="PIU29" s="877"/>
      <c r="PIV29" s="877"/>
      <c r="PIW29" s="877"/>
      <c r="PIX29" s="877"/>
      <c r="PIY29" s="877"/>
      <c r="PIZ29" s="877"/>
      <c r="PJA29" s="877"/>
      <c r="PJB29" s="877"/>
      <c r="PJC29" s="877"/>
      <c r="PJD29" s="877"/>
      <c r="PJE29" s="877"/>
      <c r="PJF29" s="877"/>
      <c r="PJG29" s="877"/>
      <c r="PJH29" s="877"/>
      <c r="PJI29" s="877"/>
      <c r="PJJ29" s="877"/>
      <c r="PJK29" s="877"/>
      <c r="PJL29" s="877"/>
      <c r="PJM29" s="877"/>
      <c r="PJN29" s="877"/>
      <c r="PJO29" s="877"/>
      <c r="PJP29" s="877"/>
      <c r="PJQ29" s="877"/>
      <c r="PJR29" s="877"/>
      <c r="PJS29" s="877"/>
      <c r="PJT29" s="877"/>
      <c r="PJU29" s="877"/>
      <c r="PJV29" s="877"/>
      <c r="PJW29" s="877"/>
      <c r="PJX29" s="877"/>
      <c r="PJY29" s="877"/>
      <c r="PJZ29" s="877"/>
      <c r="PKA29" s="877"/>
      <c r="PKB29" s="877"/>
      <c r="PKC29" s="877"/>
      <c r="PKD29" s="877"/>
      <c r="PKE29" s="877"/>
      <c r="PKF29" s="877"/>
      <c r="PKG29" s="877"/>
      <c r="PKH29" s="877"/>
      <c r="PKI29" s="877"/>
      <c r="PKJ29" s="877"/>
      <c r="PKK29" s="877"/>
      <c r="PKL29" s="877"/>
      <c r="PKM29" s="877"/>
      <c r="PKN29" s="877"/>
      <c r="PKO29" s="877"/>
      <c r="PKP29" s="877"/>
      <c r="PKQ29" s="877"/>
      <c r="PKR29" s="877"/>
      <c r="PKS29" s="877"/>
      <c r="PKT29" s="877"/>
      <c r="PKU29" s="877"/>
      <c r="PKV29" s="877"/>
      <c r="PKW29" s="877"/>
      <c r="PKX29" s="877"/>
      <c r="PKY29" s="877"/>
      <c r="PKZ29" s="877"/>
      <c r="PLA29" s="877"/>
      <c r="PLB29" s="877"/>
      <c r="PLC29" s="877"/>
      <c r="PLD29" s="877"/>
      <c r="PLE29" s="877"/>
      <c r="PLF29" s="877"/>
      <c r="PLG29" s="877"/>
      <c r="PLH29" s="877"/>
      <c r="PLI29" s="877"/>
      <c r="PLJ29" s="877"/>
      <c r="PLK29" s="877"/>
      <c r="PLL29" s="877"/>
      <c r="PLM29" s="877"/>
      <c r="PLN29" s="877"/>
      <c r="PLO29" s="877"/>
      <c r="PLP29" s="877"/>
      <c r="PLQ29" s="877"/>
      <c r="PLR29" s="877"/>
      <c r="PLS29" s="877"/>
      <c r="PLT29" s="877"/>
      <c r="PLU29" s="877"/>
      <c r="PLV29" s="877"/>
      <c r="PLW29" s="877"/>
      <c r="PLX29" s="877"/>
      <c r="PLY29" s="877"/>
      <c r="PLZ29" s="877"/>
      <c r="PMA29" s="877"/>
      <c r="PMB29" s="877"/>
      <c r="PMC29" s="877"/>
      <c r="PMD29" s="877"/>
      <c r="PME29" s="877"/>
      <c r="PMF29" s="877"/>
      <c r="PMG29" s="877"/>
      <c r="PMH29" s="877"/>
      <c r="PMI29" s="877"/>
      <c r="PMJ29" s="877"/>
      <c r="PMK29" s="877"/>
      <c r="PML29" s="877"/>
      <c r="PMM29" s="877"/>
      <c r="PMN29" s="877"/>
      <c r="PMO29" s="877"/>
      <c r="PMP29" s="877"/>
      <c r="PMQ29" s="877"/>
      <c r="PMR29" s="877"/>
      <c r="PMS29" s="877"/>
      <c r="PMT29" s="877"/>
      <c r="PMU29" s="877"/>
      <c r="PMV29" s="877"/>
      <c r="PMW29" s="877"/>
      <c r="PMX29" s="877"/>
      <c r="PMY29" s="877"/>
      <c r="PMZ29" s="877"/>
      <c r="PNA29" s="877"/>
      <c r="PNB29" s="877"/>
      <c r="PNC29" s="877"/>
      <c r="PND29" s="877"/>
      <c r="PNE29" s="877"/>
      <c r="PNF29" s="877"/>
      <c r="PNG29" s="877"/>
      <c r="PNH29" s="877"/>
      <c r="PNI29" s="877"/>
      <c r="PNJ29" s="877"/>
      <c r="PNK29" s="877"/>
      <c r="PNL29" s="877"/>
      <c r="PNM29" s="877"/>
      <c r="PNN29" s="877"/>
      <c r="PNO29" s="877"/>
      <c r="PNP29" s="877"/>
      <c r="PNQ29" s="877"/>
      <c r="PNR29" s="877"/>
      <c r="PNS29" s="877"/>
      <c r="PNT29" s="877"/>
      <c r="PNU29" s="877"/>
      <c r="PNV29" s="877"/>
      <c r="PNW29" s="877"/>
      <c r="PNX29" s="877"/>
      <c r="PNY29" s="877"/>
      <c r="PNZ29" s="877"/>
      <c r="POA29" s="877"/>
      <c r="POB29" s="877"/>
      <c r="POC29" s="877"/>
      <c r="POD29" s="877"/>
      <c r="POE29" s="877"/>
      <c r="POF29" s="877"/>
      <c r="POG29" s="877"/>
      <c r="POH29" s="877"/>
      <c r="POI29" s="877"/>
      <c r="POJ29" s="877"/>
      <c r="POK29" s="877"/>
      <c r="POL29" s="877"/>
      <c r="POM29" s="877"/>
      <c r="PON29" s="877"/>
      <c r="POO29" s="877"/>
      <c r="POP29" s="877"/>
      <c r="POQ29" s="877"/>
      <c r="POR29" s="877"/>
      <c r="POS29" s="877"/>
      <c r="POT29" s="877"/>
      <c r="POU29" s="877"/>
      <c r="POV29" s="877"/>
      <c r="POW29" s="877"/>
      <c r="POX29" s="877"/>
      <c r="POY29" s="877"/>
      <c r="POZ29" s="877"/>
      <c r="PPA29" s="877"/>
      <c r="PPB29" s="877"/>
      <c r="PPC29" s="877"/>
      <c r="PPD29" s="877"/>
      <c r="PPE29" s="877"/>
      <c r="PPF29" s="877"/>
      <c r="PPG29" s="877"/>
      <c r="PPH29" s="877"/>
      <c r="PPI29" s="877"/>
      <c r="PPJ29" s="877"/>
      <c r="PPK29" s="877"/>
      <c r="PPL29" s="877"/>
      <c r="PPM29" s="877"/>
      <c r="PPN29" s="877"/>
      <c r="PPO29" s="877"/>
      <c r="PPP29" s="877"/>
      <c r="PPQ29" s="877"/>
      <c r="PPR29" s="877"/>
      <c r="PPS29" s="877"/>
      <c r="PPT29" s="877"/>
      <c r="PPU29" s="877"/>
      <c r="PPV29" s="877"/>
      <c r="PPW29" s="877"/>
      <c r="PPX29" s="877"/>
      <c r="PPY29" s="877"/>
      <c r="PPZ29" s="877"/>
      <c r="PQA29" s="877"/>
      <c r="PQB29" s="877"/>
      <c r="PQC29" s="877"/>
      <c r="PQD29" s="877"/>
      <c r="PQE29" s="877"/>
      <c r="PQF29" s="877"/>
      <c r="PQG29" s="877"/>
      <c r="PQH29" s="877"/>
      <c r="PQI29" s="877"/>
      <c r="PQJ29" s="877"/>
      <c r="PQK29" s="877"/>
      <c r="PQL29" s="877"/>
      <c r="PQM29" s="877"/>
      <c r="PQN29" s="877"/>
      <c r="PQO29" s="877"/>
      <c r="PQP29" s="877"/>
      <c r="PQQ29" s="877"/>
      <c r="PQR29" s="877"/>
      <c r="PQS29" s="877"/>
      <c r="PQT29" s="877"/>
      <c r="PQU29" s="877"/>
      <c r="PQV29" s="877"/>
      <c r="PQW29" s="877"/>
      <c r="PQX29" s="877"/>
      <c r="PQY29" s="877"/>
      <c r="PQZ29" s="877"/>
      <c r="PRA29" s="877"/>
      <c r="PRB29" s="877"/>
      <c r="PRC29" s="877"/>
      <c r="PRD29" s="877"/>
      <c r="PRE29" s="877"/>
      <c r="PRF29" s="877"/>
      <c r="PRG29" s="877"/>
      <c r="PRH29" s="877"/>
      <c r="PRI29" s="877"/>
      <c r="PRJ29" s="877"/>
      <c r="PRK29" s="877"/>
      <c r="PRL29" s="877"/>
      <c r="PRM29" s="877"/>
      <c r="PRN29" s="877"/>
      <c r="PRO29" s="877"/>
      <c r="PRP29" s="877"/>
      <c r="PRQ29" s="877"/>
      <c r="PRR29" s="877"/>
      <c r="PRS29" s="877"/>
      <c r="PRT29" s="877"/>
      <c r="PRU29" s="877"/>
      <c r="PRV29" s="877"/>
      <c r="PRW29" s="877"/>
      <c r="PRX29" s="877"/>
      <c r="PRY29" s="877"/>
      <c r="PRZ29" s="877"/>
      <c r="PSA29" s="877"/>
      <c r="PSB29" s="877"/>
      <c r="PSC29" s="877"/>
      <c r="PSD29" s="877"/>
      <c r="PSE29" s="877"/>
      <c r="PSF29" s="877"/>
      <c r="PSG29" s="877"/>
      <c r="PSH29" s="877"/>
      <c r="PSI29" s="877"/>
      <c r="PSJ29" s="877"/>
      <c r="PSK29" s="877"/>
      <c r="PSL29" s="877"/>
      <c r="PSM29" s="877"/>
      <c r="PSN29" s="877"/>
      <c r="PSO29" s="877"/>
      <c r="PSP29" s="877"/>
      <c r="PSQ29" s="877"/>
      <c r="PSR29" s="877"/>
      <c r="PSS29" s="877"/>
      <c r="PST29" s="877"/>
      <c r="PSU29" s="877"/>
      <c r="PSV29" s="877"/>
      <c r="PSW29" s="877"/>
      <c r="PSX29" s="877"/>
      <c r="PSY29" s="877"/>
      <c r="PSZ29" s="877"/>
      <c r="PTA29" s="877"/>
      <c r="PTB29" s="877"/>
      <c r="PTC29" s="877"/>
      <c r="PTD29" s="877"/>
      <c r="PTE29" s="877"/>
      <c r="PTF29" s="877"/>
      <c r="PTG29" s="877"/>
      <c r="PTH29" s="877"/>
      <c r="PTI29" s="877"/>
      <c r="PTJ29" s="877"/>
      <c r="PTK29" s="877"/>
      <c r="PTL29" s="877"/>
      <c r="PTM29" s="877"/>
      <c r="PTN29" s="877"/>
      <c r="PTO29" s="877"/>
      <c r="PTP29" s="877"/>
      <c r="PTQ29" s="877"/>
      <c r="PTR29" s="877"/>
      <c r="PTS29" s="877"/>
      <c r="PTT29" s="877"/>
      <c r="PTU29" s="877"/>
      <c r="PTV29" s="877"/>
      <c r="PTW29" s="877"/>
      <c r="PTX29" s="877"/>
      <c r="PTY29" s="877"/>
      <c r="PTZ29" s="877"/>
      <c r="PUA29" s="877"/>
      <c r="PUB29" s="877"/>
      <c r="PUC29" s="877"/>
      <c r="PUD29" s="877"/>
      <c r="PUE29" s="877"/>
      <c r="PUF29" s="877"/>
      <c r="PUG29" s="877"/>
      <c r="PUH29" s="877"/>
      <c r="PUI29" s="877"/>
      <c r="PUJ29" s="877"/>
      <c r="PUK29" s="877"/>
      <c r="PUL29" s="877"/>
      <c r="PUM29" s="877"/>
      <c r="PUN29" s="877"/>
      <c r="PUO29" s="877"/>
      <c r="PUP29" s="877"/>
      <c r="PUQ29" s="877"/>
      <c r="PUR29" s="877"/>
      <c r="PUS29" s="877"/>
      <c r="PUT29" s="877"/>
      <c r="PUU29" s="877"/>
      <c r="PUV29" s="877"/>
      <c r="PUW29" s="877"/>
      <c r="PUX29" s="877"/>
      <c r="PUY29" s="877"/>
      <c r="PUZ29" s="877"/>
      <c r="PVA29" s="877"/>
      <c r="PVB29" s="877"/>
      <c r="PVC29" s="877"/>
      <c r="PVD29" s="877"/>
      <c r="PVE29" s="877"/>
      <c r="PVF29" s="877"/>
      <c r="PVG29" s="877"/>
      <c r="PVH29" s="877"/>
      <c r="PVI29" s="877"/>
      <c r="PVJ29" s="877"/>
      <c r="PVK29" s="877"/>
      <c r="PVL29" s="877"/>
      <c r="PVM29" s="877"/>
      <c r="PVN29" s="877"/>
      <c r="PVO29" s="877"/>
      <c r="PVP29" s="877"/>
      <c r="PVQ29" s="877"/>
      <c r="PVR29" s="877"/>
      <c r="PVS29" s="877"/>
      <c r="PVT29" s="877"/>
      <c r="PVU29" s="877"/>
      <c r="PVV29" s="877"/>
      <c r="PVW29" s="877"/>
      <c r="PVX29" s="877"/>
      <c r="PVY29" s="877"/>
      <c r="PVZ29" s="877"/>
      <c r="PWA29" s="877"/>
      <c r="PWB29" s="877"/>
      <c r="PWC29" s="877"/>
      <c r="PWD29" s="877"/>
      <c r="PWE29" s="877"/>
      <c r="PWF29" s="877"/>
      <c r="PWG29" s="877"/>
      <c r="PWH29" s="877"/>
      <c r="PWI29" s="877"/>
      <c r="PWJ29" s="877"/>
      <c r="PWK29" s="877"/>
      <c r="PWL29" s="877"/>
      <c r="PWM29" s="877"/>
      <c r="PWN29" s="877"/>
      <c r="PWO29" s="877"/>
      <c r="PWP29" s="877"/>
      <c r="PWQ29" s="877"/>
      <c r="PWR29" s="877"/>
      <c r="PWS29" s="877"/>
      <c r="PWT29" s="877"/>
      <c r="PWU29" s="877"/>
      <c r="PWV29" s="877"/>
      <c r="PWW29" s="877"/>
      <c r="PWX29" s="877"/>
      <c r="PWY29" s="877"/>
      <c r="PWZ29" s="877"/>
      <c r="PXA29" s="877"/>
      <c r="PXB29" s="877"/>
      <c r="PXC29" s="877"/>
      <c r="PXD29" s="877"/>
      <c r="PXE29" s="877"/>
      <c r="PXF29" s="877"/>
      <c r="PXG29" s="877"/>
      <c r="PXH29" s="877"/>
      <c r="PXI29" s="877"/>
      <c r="PXJ29" s="877"/>
      <c r="PXK29" s="877"/>
      <c r="PXL29" s="877"/>
      <c r="PXM29" s="877"/>
      <c r="PXN29" s="877"/>
      <c r="PXO29" s="877"/>
      <c r="PXP29" s="877"/>
      <c r="PXQ29" s="877"/>
      <c r="PXR29" s="877"/>
      <c r="PXS29" s="877"/>
      <c r="PXT29" s="877"/>
      <c r="PXU29" s="877"/>
      <c r="PXV29" s="877"/>
      <c r="PXW29" s="877"/>
      <c r="PXX29" s="877"/>
      <c r="PXY29" s="877"/>
      <c r="PXZ29" s="877"/>
      <c r="PYA29" s="877"/>
      <c r="PYB29" s="877"/>
      <c r="PYC29" s="877"/>
      <c r="PYD29" s="877"/>
      <c r="PYE29" s="877"/>
      <c r="PYF29" s="877"/>
      <c r="PYG29" s="877"/>
      <c r="PYH29" s="877"/>
      <c r="PYI29" s="877"/>
      <c r="PYJ29" s="877"/>
      <c r="PYK29" s="877"/>
      <c r="PYL29" s="877"/>
      <c r="PYM29" s="877"/>
      <c r="PYN29" s="877"/>
      <c r="PYO29" s="877"/>
      <c r="PYP29" s="877"/>
      <c r="PYQ29" s="877"/>
      <c r="PYR29" s="877"/>
      <c r="PYS29" s="877"/>
      <c r="PYT29" s="877"/>
      <c r="PYU29" s="877"/>
      <c r="PYV29" s="877"/>
      <c r="PYW29" s="877"/>
      <c r="PYX29" s="877"/>
      <c r="PYY29" s="877"/>
      <c r="PYZ29" s="877"/>
      <c r="PZA29" s="877"/>
      <c r="PZB29" s="877"/>
      <c r="PZC29" s="877"/>
      <c r="PZD29" s="877"/>
      <c r="PZE29" s="877"/>
      <c r="PZF29" s="877"/>
      <c r="PZG29" s="877"/>
      <c r="PZH29" s="877"/>
      <c r="PZI29" s="877"/>
      <c r="PZJ29" s="877"/>
      <c r="PZK29" s="877"/>
      <c r="PZL29" s="877"/>
      <c r="PZM29" s="877"/>
      <c r="PZN29" s="877"/>
      <c r="PZO29" s="877"/>
      <c r="PZP29" s="877"/>
      <c r="PZQ29" s="877"/>
      <c r="PZR29" s="877"/>
      <c r="PZS29" s="877"/>
      <c r="PZT29" s="877"/>
      <c r="PZU29" s="877"/>
      <c r="PZV29" s="877"/>
      <c r="PZW29" s="877"/>
      <c r="PZX29" s="877"/>
      <c r="PZY29" s="877"/>
      <c r="PZZ29" s="877"/>
      <c r="QAA29" s="877"/>
      <c r="QAB29" s="877"/>
      <c r="QAC29" s="877"/>
      <c r="QAD29" s="877"/>
      <c r="QAE29" s="877"/>
      <c r="QAF29" s="877"/>
      <c r="QAG29" s="877"/>
      <c r="QAH29" s="877"/>
      <c r="QAI29" s="877"/>
      <c r="QAJ29" s="877"/>
      <c r="QAK29" s="877"/>
      <c r="QAL29" s="877"/>
      <c r="QAM29" s="877"/>
      <c r="QAN29" s="877"/>
      <c r="QAO29" s="877"/>
      <c r="QAP29" s="877"/>
      <c r="QAQ29" s="877"/>
      <c r="QAR29" s="877"/>
      <c r="QAS29" s="877"/>
      <c r="QAT29" s="877"/>
      <c r="QAU29" s="877"/>
      <c r="QAV29" s="877"/>
      <c r="QAW29" s="877"/>
      <c r="QAX29" s="877"/>
      <c r="QAY29" s="877"/>
      <c r="QAZ29" s="877"/>
      <c r="QBA29" s="877"/>
      <c r="QBB29" s="877"/>
      <c r="QBC29" s="877"/>
      <c r="QBD29" s="877"/>
      <c r="QBE29" s="877"/>
      <c r="QBF29" s="877"/>
      <c r="QBG29" s="877"/>
      <c r="QBH29" s="877"/>
      <c r="QBI29" s="877"/>
      <c r="QBJ29" s="877"/>
      <c r="QBK29" s="877"/>
      <c r="QBL29" s="877"/>
      <c r="QBM29" s="877"/>
      <c r="QBN29" s="877"/>
      <c r="QBO29" s="877"/>
      <c r="QBP29" s="877"/>
      <c r="QBQ29" s="877"/>
      <c r="QBR29" s="877"/>
      <c r="QBS29" s="877"/>
      <c r="QBT29" s="877"/>
      <c r="QBU29" s="877"/>
      <c r="QBV29" s="877"/>
      <c r="QBW29" s="877"/>
      <c r="QBX29" s="877"/>
      <c r="QBY29" s="877"/>
      <c r="QBZ29" s="877"/>
      <c r="QCA29" s="877"/>
      <c r="QCB29" s="877"/>
      <c r="QCC29" s="877"/>
      <c r="QCD29" s="877"/>
      <c r="QCE29" s="877"/>
      <c r="QCF29" s="877"/>
      <c r="QCG29" s="877"/>
      <c r="QCH29" s="877"/>
      <c r="QCI29" s="877"/>
      <c r="QCJ29" s="877"/>
      <c r="QCK29" s="877"/>
      <c r="QCL29" s="877"/>
      <c r="QCM29" s="877"/>
      <c r="QCN29" s="877"/>
      <c r="QCO29" s="877"/>
      <c r="QCP29" s="877"/>
      <c r="QCQ29" s="877"/>
      <c r="QCR29" s="877"/>
      <c r="QCS29" s="877"/>
      <c r="QCT29" s="877"/>
      <c r="QCU29" s="877"/>
      <c r="QCV29" s="877"/>
      <c r="QCW29" s="877"/>
      <c r="QCX29" s="877"/>
      <c r="QCY29" s="877"/>
      <c r="QCZ29" s="877"/>
      <c r="QDA29" s="877"/>
      <c r="QDB29" s="877"/>
      <c r="QDC29" s="877"/>
      <c r="QDD29" s="877"/>
      <c r="QDE29" s="877"/>
      <c r="QDF29" s="877"/>
      <c r="QDG29" s="877"/>
      <c r="QDH29" s="877"/>
      <c r="QDI29" s="877"/>
      <c r="QDJ29" s="877"/>
      <c r="QDK29" s="877"/>
      <c r="QDL29" s="877"/>
      <c r="QDM29" s="877"/>
      <c r="QDN29" s="877"/>
      <c r="QDO29" s="877"/>
      <c r="QDP29" s="877"/>
      <c r="QDQ29" s="877"/>
      <c r="QDR29" s="877"/>
      <c r="QDS29" s="877"/>
      <c r="QDT29" s="877"/>
      <c r="QDU29" s="877"/>
      <c r="QDV29" s="877"/>
      <c r="QDW29" s="877"/>
      <c r="QDX29" s="877"/>
      <c r="QDY29" s="877"/>
      <c r="QDZ29" s="877"/>
      <c r="QEA29" s="877"/>
      <c r="QEB29" s="877"/>
      <c r="QEC29" s="877"/>
      <c r="QED29" s="877"/>
      <c r="QEE29" s="877"/>
      <c r="QEF29" s="877"/>
      <c r="QEG29" s="877"/>
      <c r="QEH29" s="877"/>
      <c r="QEI29" s="877"/>
      <c r="QEJ29" s="877"/>
      <c r="QEK29" s="877"/>
      <c r="QEL29" s="877"/>
      <c r="QEM29" s="877"/>
      <c r="QEN29" s="877"/>
      <c r="QEO29" s="877"/>
      <c r="QEP29" s="877"/>
      <c r="QEQ29" s="877"/>
      <c r="QER29" s="877"/>
      <c r="QES29" s="877"/>
      <c r="QET29" s="877"/>
      <c r="QEU29" s="877"/>
      <c r="QEV29" s="877"/>
      <c r="QEW29" s="877"/>
      <c r="QEX29" s="877"/>
      <c r="QEY29" s="877"/>
      <c r="QEZ29" s="877"/>
      <c r="QFA29" s="877"/>
      <c r="QFB29" s="877"/>
      <c r="QFC29" s="877"/>
      <c r="QFD29" s="877"/>
      <c r="QFE29" s="877"/>
      <c r="QFF29" s="877"/>
      <c r="QFG29" s="877"/>
      <c r="QFH29" s="877"/>
      <c r="QFI29" s="877"/>
      <c r="QFJ29" s="877"/>
      <c r="QFK29" s="877"/>
      <c r="QFL29" s="877"/>
      <c r="QFM29" s="877"/>
      <c r="QFN29" s="877"/>
      <c r="QFO29" s="877"/>
      <c r="QFP29" s="877"/>
      <c r="QFQ29" s="877"/>
      <c r="QFR29" s="877"/>
      <c r="QFS29" s="877"/>
      <c r="QFT29" s="877"/>
      <c r="QFU29" s="877"/>
      <c r="QFV29" s="877"/>
      <c r="QFW29" s="877"/>
      <c r="QFX29" s="877"/>
      <c r="QFY29" s="877"/>
      <c r="QFZ29" s="877"/>
      <c r="QGA29" s="877"/>
      <c r="QGB29" s="877"/>
      <c r="QGC29" s="877"/>
      <c r="QGD29" s="877"/>
      <c r="QGE29" s="877"/>
      <c r="QGF29" s="877"/>
      <c r="QGG29" s="877"/>
      <c r="QGH29" s="877"/>
      <c r="QGI29" s="877"/>
      <c r="QGJ29" s="877"/>
      <c r="QGK29" s="877"/>
      <c r="QGL29" s="877"/>
      <c r="QGM29" s="877"/>
      <c r="QGN29" s="877"/>
      <c r="QGO29" s="877"/>
      <c r="QGP29" s="877"/>
      <c r="QGQ29" s="877"/>
      <c r="QGR29" s="877"/>
      <c r="QGS29" s="877"/>
      <c r="QGT29" s="877"/>
      <c r="QGU29" s="877"/>
      <c r="QGV29" s="877"/>
      <c r="QGW29" s="877"/>
      <c r="QGX29" s="877"/>
      <c r="QGY29" s="877"/>
      <c r="QGZ29" s="877"/>
      <c r="QHA29" s="877"/>
      <c r="QHB29" s="877"/>
      <c r="QHC29" s="877"/>
      <c r="QHD29" s="877"/>
      <c r="QHE29" s="877"/>
      <c r="QHF29" s="877"/>
      <c r="QHG29" s="877"/>
      <c r="QHH29" s="877"/>
      <c r="QHI29" s="877"/>
      <c r="QHJ29" s="877"/>
      <c r="QHK29" s="877"/>
      <c r="QHL29" s="877"/>
      <c r="QHM29" s="877"/>
      <c r="QHN29" s="877"/>
      <c r="QHO29" s="877"/>
      <c r="QHP29" s="877"/>
      <c r="QHQ29" s="877"/>
      <c r="QHR29" s="877"/>
      <c r="QHS29" s="877"/>
      <c r="QHT29" s="877"/>
      <c r="QHU29" s="877"/>
      <c r="QHV29" s="877"/>
      <c r="QHW29" s="877"/>
      <c r="QHX29" s="877"/>
      <c r="QHY29" s="877"/>
      <c r="QHZ29" s="877"/>
      <c r="QIA29" s="877"/>
      <c r="QIB29" s="877"/>
      <c r="QIC29" s="877"/>
      <c r="QID29" s="877"/>
      <c r="QIE29" s="877"/>
      <c r="QIF29" s="877"/>
      <c r="QIG29" s="877"/>
      <c r="QIH29" s="877"/>
      <c r="QII29" s="877"/>
      <c r="QIJ29" s="877"/>
      <c r="QIK29" s="877"/>
      <c r="QIL29" s="877"/>
      <c r="QIM29" s="877"/>
      <c r="QIN29" s="877"/>
      <c r="QIO29" s="877"/>
      <c r="QIP29" s="877"/>
      <c r="QIQ29" s="877"/>
      <c r="QIR29" s="877"/>
      <c r="QIS29" s="877"/>
      <c r="QIT29" s="877"/>
      <c r="QIU29" s="877"/>
      <c r="QIV29" s="877"/>
      <c r="QIW29" s="877"/>
      <c r="QIX29" s="877"/>
      <c r="QIY29" s="877"/>
      <c r="QIZ29" s="877"/>
      <c r="QJA29" s="877"/>
      <c r="QJB29" s="877"/>
      <c r="QJC29" s="877"/>
      <c r="QJD29" s="877"/>
      <c r="QJE29" s="877"/>
      <c r="QJF29" s="877"/>
      <c r="QJG29" s="877"/>
      <c r="QJH29" s="877"/>
      <c r="QJI29" s="877"/>
      <c r="QJJ29" s="877"/>
      <c r="QJK29" s="877"/>
      <c r="QJL29" s="877"/>
      <c r="QJM29" s="877"/>
      <c r="QJN29" s="877"/>
      <c r="QJO29" s="877"/>
      <c r="QJP29" s="877"/>
      <c r="QJQ29" s="877"/>
      <c r="QJR29" s="877"/>
      <c r="QJS29" s="877"/>
      <c r="QJT29" s="877"/>
      <c r="QJU29" s="877"/>
      <c r="QJV29" s="877"/>
      <c r="QJW29" s="877"/>
      <c r="QJX29" s="877"/>
      <c r="QJY29" s="877"/>
      <c r="QJZ29" s="877"/>
      <c r="QKA29" s="877"/>
      <c r="QKB29" s="877"/>
      <c r="QKC29" s="877"/>
      <c r="QKD29" s="877"/>
      <c r="QKE29" s="877"/>
      <c r="QKF29" s="877"/>
      <c r="QKG29" s="877"/>
      <c r="QKH29" s="877"/>
      <c r="QKI29" s="877"/>
      <c r="QKJ29" s="877"/>
      <c r="QKK29" s="877"/>
      <c r="QKL29" s="877"/>
      <c r="QKM29" s="877"/>
      <c r="QKN29" s="877"/>
      <c r="QKO29" s="877"/>
      <c r="QKP29" s="877"/>
      <c r="QKQ29" s="877"/>
      <c r="QKR29" s="877"/>
      <c r="QKS29" s="877"/>
      <c r="QKT29" s="877"/>
      <c r="QKU29" s="877"/>
      <c r="QKV29" s="877"/>
      <c r="QKW29" s="877"/>
      <c r="QKX29" s="877"/>
      <c r="QKY29" s="877"/>
      <c r="QKZ29" s="877"/>
      <c r="QLA29" s="877"/>
      <c r="QLB29" s="877"/>
      <c r="QLC29" s="877"/>
      <c r="QLD29" s="877"/>
      <c r="QLE29" s="877"/>
      <c r="QLF29" s="877"/>
      <c r="QLG29" s="877"/>
      <c r="QLH29" s="877"/>
      <c r="QLI29" s="877"/>
      <c r="QLJ29" s="877"/>
      <c r="QLK29" s="877"/>
      <c r="QLL29" s="877"/>
      <c r="QLM29" s="877"/>
      <c r="QLN29" s="877"/>
      <c r="QLO29" s="877"/>
      <c r="QLP29" s="877"/>
      <c r="QLQ29" s="877"/>
      <c r="QLR29" s="877"/>
      <c r="QLS29" s="877"/>
      <c r="QLT29" s="877"/>
      <c r="QLU29" s="877"/>
      <c r="QLV29" s="877"/>
      <c r="QLW29" s="877"/>
      <c r="QLX29" s="877"/>
      <c r="QLY29" s="877"/>
      <c r="QLZ29" s="877"/>
      <c r="QMA29" s="877"/>
      <c r="QMB29" s="877"/>
      <c r="QMC29" s="877"/>
      <c r="QMD29" s="877"/>
      <c r="QME29" s="877"/>
      <c r="QMF29" s="877"/>
      <c r="QMG29" s="877"/>
      <c r="QMH29" s="877"/>
      <c r="QMI29" s="877"/>
      <c r="QMJ29" s="877"/>
      <c r="QMK29" s="877"/>
      <c r="QML29" s="877"/>
      <c r="QMM29" s="877"/>
      <c r="QMN29" s="877"/>
      <c r="QMO29" s="877"/>
      <c r="QMP29" s="877"/>
      <c r="QMQ29" s="877"/>
      <c r="QMR29" s="877"/>
      <c r="QMS29" s="877"/>
      <c r="QMT29" s="877"/>
      <c r="QMU29" s="877"/>
      <c r="QMV29" s="877"/>
      <c r="QMW29" s="877"/>
      <c r="QMX29" s="877"/>
      <c r="QMY29" s="877"/>
      <c r="QMZ29" s="877"/>
      <c r="QNA29" s="877"/>
      <c r="QNB29" s="877"/>
      <c r="QNC29" s="877"/>
      <c r="QND29" s="877"/>
      <c r="QNE29" s="877"/>
      <c r="QNF29" s="877"/>
      <c r="QNG29" s="877"/>
      <c r="QNH29" s="877"/>
      <c r="QNI29" s="877"/>
      <c r="QNJ29" s="877"/>
      <c r="QNK29" s="877"/>
      <c r="QNL29" s="877"/>
      <c r="QNM29" s="877"/>
      <c r="QNN29" s="877"/>
      <c r="QNO29" s="877"/>
      <c r="QNP29" s="877"/>
      <c r="QNQ29" s="877"/>
      <c r="QNR29" s="877"/>
      <c r="QNS29" s="877"/>
      <c r="QNT29" s="877"/>
      <c r="QNU29" s="877"/>
      <c r="QNV29" s="877"/>
      <c r="QNW29" s="877"/>
      <c r="QNX29" s="877"/>
      <c r="QNY29" s="877"/>
      <c r="QNZ29" s="877"/>
      <c r="QOA29" s="877"/>
      <c r="QOB29" s="877"/>
      <c r="QOC29" s="877"/>
      <c r="QOD29" s="877"/>
      <c r="QOE29" s="877"/>
      <c r="QOF29" s="877"/>
      <c r="QOG29" s="877"/>
      <c r="QOH29" s="877"/>
      <c r="QOI29" s="877"/>
      <c r="QOJ29" s="877"/>
      <c r="QOK29" s="877"/>
      <c r="QOL29" s="877"/>
      <c r="QOM29" s="877"/>
      <c r="QON29" s="877"/>
      <c r="QOO29" s="877"/>
      <c r="QOP29" s="877"/>
      <c r="QOQ29" s="877"/>
      <c r="QOR29" s="877"/>
      <c r="QOS29" s="877"/>
      <c r="QOT29" s="877"/>
      <c r="QOU29" s="877"/>
      <c r="QOV29" s="877"/>
      <c r="QOW29" s="877"/>
      <c r="QOX29" s="877"/>
      <c r="QOY29" s="877"/>
      <c r="QOZ29" s="877"/>
      <c r="QPA29" s="877"/>
      <c r="QPB29" s="877"/>
      <c r="QPC29" s="877"/>
      <c r="QPD29" s="877"/>
      <c r="QPE29" s="877"/>
      <c r="QPF29" s="877"/>
      <c r="QPG29" s="877"/>
      <c r="QPH29" s="877"/>
      <c r="QPI29" s="877"/>
      <c r="QPJ29" s="877"/>
      <c r="QPK29" s="877"/>
      <c r="QPL29" s="877"/>
      <c r="QPM29" s="877"/>
      <c r="QPN29" s="877"/>
      <c r="QPO29" s="877"/>
      <c r="QPP29" s="877"/>
      <c r="QPQ29" s="877"/>
      <c r="QPR29" s="877"/>
      <c r="QPS29" s="877"/>
      <c r="QPT29" s="877"/>
      <c r="QPU29" s="877"/>
      <c r="QPV29" s="877"/>
      <c r="QPW29" s="877"/>
      <c r="QPX29" s="877"/>
      <c r="QPY29" s="877"/>
      <c r="QPZ29" s="877"/>
      <c r="QQA29" s="877"/>
      <c r="QQB29" s="877"/>
      <c r="QQC29" s="877"/>
      <c r="QQD29" s="877"/>
      <c r="QQE29" s="877"/>
      <c r="QQF29" s="877"/>
      <c r="QQG29" s="877"/>
      <c r="QQH29" s="877"/>
      <c r="QQI29" s="877"/>
      <c r="QQJ29" s="877"/>
      <c r="QQK29" s="877"/>
      <c r="QQL29" s="877"/>
      <c r="QQM29" s="877"/>
      <c r="QQN29" s="877"/>
      <c r="QQO29" s="877"/>
      <c r="QQP29" s="877"/>
      <c r="QQQ29" s="877"/>
      <c r="QQR29" s="877"/>
      <c r="QQS29" s="877"/>
      <c r="QQT29" s="877"/>
      <c r="QQU29" s="877"/>
      <c r="QQV29" s="877"/>
      <c r="QQW29" s="877"/>
      <c r="QQX29" s="877"/>
      <c r="QQY29" s="877"/>
      <c r="QQZ29" s="877"/>
      <c r="QRA29" s="877"/>
      <c r="QRB29" s="877"/>
      <c r="QRC29" s="877"/>
      <c r="QRD29" s="877"/>
      <c r="QRE29" s="877"/>
      <c r="QRF29" s="877"/>
      <c r="QRG29" s="877"/>
      <c r="QRH29" s="877"/>
      <c r="QRI29" s="877"/>
      <c r="QRJ29" s="877"/>
      <c r="QRK29" s="877"/>
      <c r="QRL29" s="877"/>
      <c r="QRM29" s="877"/>
      <c r="QRN29" s="877"/>
      <c r="QRO29" s="877"/>
      <c r="QRP29" s="877"/>
      <c r="QRQ29" s="877"/>
      <c r="QRR29" s="877"/>
      <c r="QRS29" s="877"/>
      <c r="QRT29" s="877"/>
      <c r="QRU29" s="877"/>
      <c r="QRV29" s="877"/>
      <c r="QRW29" s="877"/>
      <c r="QRX29" s="877"/>
      <c r="QRY29" s="877"/>
      <c r="QRZ29" s="877"/>
      <c r="QSA29" s="877"/>
      <c r="QSB29" s="877"/>
      <c r="QSC29" s="877"/>
      <c r="QSD29" s="877"/>
      <c r="QSE29" s="877"/>
      <c r="QSF29" s="877"/>
      <c r="QSG29" s="877"/>
      <c r="QSH29" s="877"/>
      <c r="QSI29" s="877"/>
      <c r="QSJ29" s="877"/>
      <c r="QSK29" s="877"/>
      <c r="QSL29" s="877"/>
      <c r="QSM29" s="877"/>
      <c r="QSN29" s="877"/>
      <c r="QSO29" s="877"/>
      <c r="QSP29" s="877"/>
      <c r="QSQ29" s="877"/>
      <c r="QSR29" s="877"/>
      <c r="QSS29" s="877"/>
      <c r="QST29" s="877"/>
      <c r="QSU29" s="877"/>
      <c r="QSV29" s="877"/>
      <c r="QSW29" s="877"/>
      <c r="QSX29" s="877"/>
      <c r="QSY29" s="877"/>
      <c r="QSZ29" s="877"/>
      <c r="QTA29" s="877"/>
      <c r="QTB29" s="877"/>
      <c r="QTC29" s="877"/>
      <c r="QTD29" s="877"/>
      <c r="QTE29" s="877"/>
      <c r="QTF29" s="877"/>
      <c r="QTG29" s="877"/>
      <c r="QTH29" s="877"/>
      <c r="QTI29" s="877"/>
      <c r="QTJ29" s="877"/>
      <c r="QTK29" s="877"/>
      <c r="QTL29" s="877"/>
      <c r="QTM29" s="877"/>
      <c r="QTN29" s="877"/>
      <c r="QTO29" s="877"/>
      <c r="QTP29" s="877"/>
      <c r="QTQ29" s="877"/>
      <c r="QTR29" s="877"/>
      <c r="QTS29" s="877"/>
      <c r="QTT29" s="877"/>
      <c r="QTU29" s="877"/>
      <c r="QTV29" s="877"/>
      <c r="QTW29" s="877"/>
      <c r="QTX29" s="877"/>
      <c r="QTY29" s="877"/>
      <c r="QTZ29" s="877"/>
      <c r="QUA29" s="877"/>
      <c r="QUB29" s="877"/>
      <c r="QUC29" s="877"/>
      <c r="QUD29" s="877"/>
      <c r="QUE29" s="877"/>
      <c r="QUF29" s="877"/>
      <c r="QUG29" s="877"/>
      <c r="QUH29" s="877"/>
      <c r="QUI29" s="877"/>
      <c r="QUJ29" s="877"/>
      <c r="QUK29" s="877"/>
      <c r="QUL29" s="877"/>
      <c r="QUM29" s="877"/>
      <c r="QUN29" s="877"/>
      <c r="QUO29" s="877"/>
      <c r="QUP29" s="877"/>
      <c r="QUQ29" s="877"/>
      <c r="QUR29" s="877"/>
      <c r="QUS29" s="877"/>
      <c r="QUT29" s="877"/>
      <c r="QUU29" s="877"/>
      <c r="QUV29" s="877"/>
      <c r="QUW29" s="877"/>
      <c r="QUX29" s="877"/>
      <c r="QUY29" s="877"/>
      <c r="QUZ29" s="877"/>
      <c r="QVA29" s="877"/>
      <c r="QVB29" s="877"/>
      <c r="QVC29" s="877"/>
      <c r="QVD29" s="877"/>
      <c r="QVE29" s="877"/>
      <c r="QVF29" s="877"/>
      <c r="QVG29" s="877"/>
      <c r="QVH29" s="877"/>
      <c r="QVI29" s="877"/>
      <c r="QVJ29" s="877"/>
      <c r="QVK29" s="877"/>
      <c r="QVL29" s="877"/>
      <c r="QVM29" s="877"/>
      <c r="QVN29" s="877"/>
      <c r="QVO29" s="877"/>
      <c r="QVP29" s="877"/>
      <c r="QVQ29" s="877"/>
      <c r="QVR29" s="877"/>
      <c r="QVS29" s="877"/>
      <c r="QVT29" s="877"/>
      <c r="QVU29" s="877"/>
      <c r="QVV29" s="877"/>
      <c r="QVW29" s="877"/>
      <c r="QVX29" s="877"/>
      <c r="QVY29" s="877"/>
      <c r="QVZ29" s="877"/>
      <c r="QWA29" s="877"/>
      <c r="QWB29" s="877"/>
      <c r="QWC29" s="877"/>
      <c r="QWD29" s="877"/>
      <c r="QWE29" s="877"/>
      <c r="QWF29" s="877"/>
      <c r="QWG29" s="877"/>
      <c r="QWH29" s="877"/>
      <c r="QWI29" s="877"/>
      <c r="QWJ29" s="877"/>
      <c r="QWK29" s="877"/>
      <c r="QWL29" s="877"/>
      <c r="QWM29" s="877"/>
      <c r="QWN29" s="877"/>
      <c r="QWO29" s="877"/>
      <c r="QWP29" s="877"/>
      <c r="QWQ29" s="877"/>
      <c r="QWR29" s="877"/>
      <c r="QWS29" s="877"/>
      <c r="QWT29" s="877"/>
      <c r="QWU29" s="877"/>
      <c r="QWV29" s="877"/>
      <c r="QWW29" s="877"/>
      <c r="QWX29" s="877"/>
      <c r="QWY29" s="877"/>
      <c r="QWZ29" s="877"/>
      <c r="QXA29" s="877"/>
      <c r="QXB29" s="877"/>
      <c r="QXC29" s="877"/>
      <c r="QXD29" s="877"/>
      <c r="QXE29" s="877"/>
      <c r="QXF29" s="877"/>
      <c r="QXG29" s="877"/>
      <c r="QXH29" s="877"/>
      <c r="QXI29" s="877"/>
      <c r="QXJ29" s="877"/>
      <c r="QXK29" s="877"/>
      <c r="QXL29" s="877"/>
      <c r="QXM29" s="877"/>
      <c r="QXN29" s="877"/>
      <c r="QXO29" s="877"/>
      <c r="QXP29" s="877"/>
      <c r="QXQ29" s="877"/>
      <c r="QXR29" s="877"/>
      <c r="QXS29" s="877"/>
      <c r="QXT29" s="877"/>
      <c r="QXU29" s="877"/>
      <c r="QXV29" s="877"/>
      <c r="QXW29" s="877"/>
      <c r="QXX29" s="877"/>
      <c r="QXY29" s="877"/>
      <c r="QXZ29" s="877"/>
      <c r="QYA29" s="877"/>
      <c r="QYB29" s="877"/>
      <c r="QYC29" s="877"/>
      <c r="QYD29" s="877"/>
      <c r="QYE29" s="877"/>
      <c r="QYF29" s="877"/>
      <c r="QYG29" s="877"/>
      <c r="QYH29" s="877"/>
      <c r="QYI29" s="877"/>
      <c r="QYJ29" s="877"/>
      <c r="QYK29" s="877"/>
      <c r="QYL29" s="877"/>
      <c r="QYM29" s="877"/>
      <c r="QYN29" s="877"/>
      <c r="QYO29" s="877"/>
      <c r="QYP29" s="877"/>
      <c r="QYQ29" s="877"/>
      <c r="QYR29" s="877"/>
      <c r="QYS29" s="877"/>
      <c r="QYT29" s="877"/>
      <c r="QYU29" s="877"/>
      <c r="QYV29" s="877"/>
      <c r="QYW29" s="877"/>
      <c r="QYX29" s="877"/>
      <c r="QYY29" s="877"/>
      <c r="QYZ29" s="877"/>
      <c r="QZA29" s="877"/>
      <c r="QZB29" s="877"/>
      <c r="QZC29" s="877"/>
      <c r="QZD29" s="877"/>
      <c r="QZE29" s="877"/>
      <c r="QZF29" s="877"/>
      <c r="QZG29" s="877"/>
      <c r="QZH29" s="877"/>
      <c r="QZI29" s="877"/>
      <c r="QZJ29" s="877"/>
      <c r="QZK29" s="877"/>
      <c r="QZL29" s="877"/>
      <c r="QZM29" s="877"/>
      <c r="QZN29" s="877"/>
      <c r="QZO29" s="877"/>
      <c r="QZP29" s="877"/>
      <c r="QZQ29" s="877"/>
      <c r="QZR29" s="877"/>
      <c r="QZS29" s="877"/>
      <c r="QZT29" s="877"/>
      <c r="QZU29" s="877"/>
      <c r="QZV29" s="877"/>
      <c r="QZW29" s="877"/>
      <c r="QZX29" s="877"/>
      <c r="QZY29" s="877"/>
      <c r="QZZ29" s="877"/>
      <c r="RAA29" s="877"/>
      <c r="RAB29" s="877"/>
      <c r="RAC29" s="877"/>
      <c r="RAD29" s="877"/>
      <c r="RAE29" s="877"/>
      <c r="RAF29" s="877"/>
      <c r="RAG29" s="877"/>
      <c r="RAH29" s="877"/>
      <c r="RAI29" s="877"/>
      <c r="RAJ29" s="877"/>
      <c r="RAK29" s="877"/>
      <c r="RAL29" s="877"/>
      <c r="RAM29" s="877"/>
      <c r="RAN29" s="877"/>
      <c r="RAO29" s="877"/>
      <c r="RAP29" s="877"/>
      <c r="RAQ29" s="877"/>
      <c r="RAR29" s="877"/>
      <c r="RAS29" s="877"/>
      <c r="RAT29" s="877"/>
      <c r="RAU29" s="877"/>
      <c r="RAV29" s="877"/>
      <c r="RAW29" s="877"/>
      <c r="RAX29" s="877"/>
      <c r="RAY29" s="877"/>
      <c r="RAZ29" s="877"/>
      <c r="RBA29" s="877"/>
      <c r="RBB29" s="877"/>
      <c r="RBC29" s="877"/>
      <c r="RBD29" s="877"/>
      <c r="RBE29" s="877"/>
      <c r="RBF29" s="877"/>
      <c r="RBG29" s="877"/>
      <c r="RBH29" s="877"/>
      <c r="RBI29" s="877"/>
      <c r="RBJ29" s="877"/>
      <c r="RBK29" s="877"/>
      <c r="RBL29" s="877"/>
      <c r="RBM29" s="877"/>
      <c r="RBN29" s="877"/>
      <c r="RBO29" s="877"/>
      <c r="RBP29" s="877"/>
      <c r="RBQ29" s="877"/>
      <c r="RBR29" s="877"/>
      <c r="RBS29" s="877"/>
      <c r="RBT29" s="877"/>
      <c r="RBU29" s="877"/>
      <c r="RBV29" s="877"/>
      <c r="RBW29" s="877"/>
      <c r="RBX29" s="877"/>
      <c r="RBY29" s="877"/>
      <c r="RBZ29" s="877"/>
      <c r="RCA29" s="877"/>
      <c r="RCB29" s="877"/>
      <c r="RCC29" s="877"/>
      <c r="RCD29" s="877"/>
      <c r="RCE29" s="877"/>
      <c r="RCF29" s="877"/>
      <c r="RCG29" s="877"/>
      <c r="RCH29" s="877"/>
      <c r="RCI29" s="877"/>
      <c r="RCJ29" s="877"/>
      <c r="RCK29" s="877"/>
      <c r="RCL29" s="877"/>
      <c r="RCM29" s="877"/>
      <c r="RCN29" s="877"/>
      <c r="RCO29" s="877"/>
      <c r="RCP29" s="877"/>
      <c r="RCQ29" s="877"/>
      <c r="RCR29" s="877"/>
      <c r="RCS29" s="877"/>
      <c r="RCT29" s="877"/>
      <c r="RCU29" s="877"/>
      <c r="RCV29" s="877"/>
      <c r="RCW29" s="877"/>
      <c r="RCX29" s="877"/>
      <c r="RCY29" s="877"/>
      <c r="RCZ29" s="877"/>
      <c r="RDA29" s="877"/>
      <c r="RDB29" s="877"/>
      <c r="RDC29" s="877"/>
      <c r="RDD29" s="877"/>
      <c r="RDE29" s="877"/>
      <c r="RDF29" s="877"/>
      <c r="RDG29" s="877"/>
      <c r="RDH29" s="877"/>
      <c r="RDI29" s="877"/>
      <c r="RDJ29" s="877"/>
      <c r="RDK29" s="877"/>
      <c r="RDL29" s="877"/>
      <c r="RDM29" s="877"/>
      <c r="RDN29" s="877"/>
      <c r="RDO29" s="877"/>
      <c r="RDP29" s="877"/>
      <c r="RDQ29" s="877"/>
      <c r="RDR29" s="877"/>
      <c r="RDS29" s="877"/>
      <c r="RDT29" s="877"/>
      <c r="RDU29" s="877"/>
      <c r="RDV29" s="877"/>
      <c r="RDW29" s="877"/>
      <c r="RDX29" s="877"/>
      <c r="RDY29" s="877"/>
      <c r="RDZ29" s="877"/>
      <c r="REA29" s="877"/>
      <c r="REB29" s="877"/>
      <c r="REC29" s="877"/>
      <c r="RED29" s="877"/>
      <c r="REE29" s="877"/>
      <c r="REF29" s="877"/>
      <c r="REG29" s="877"/>
      <c r="REH29" s="877"/>
      <c r="REI29" s="877"/>
      <c r="REJ29" s="877"/>
      <c r="REK29" s="877"/>
      <c r="REL29" s="877"/>
      <c r="REM29" s="877"/>
      <c r="REN29" s="877"/>
      <c r="REO29" s="877"/>
      <c r="REP29" s="877"/>
      <c r="REQ29" s="877"/>
      <c r="RER29" s="877"/>
      <c r="RES29" s="877"/>
      <c r="RET29" s="877"/>
      <c r="REU29" s="877"/>
      <c r="REV29" s="877"/>
      <c r="REW29" s="877"/>
      <c r="REX29" s="877"/>
      <c r="REY29" s="877"/>
      <c r="REZ29" s="877"/>
      <c r="RFA29" s="877"/>
      <c r="RFB29" s="877"/>
      <c r="RFC29" s="877"/>
      <c r="RFD29" s="877"/>
      <c r="RFE29" s="877"/>
      <c r="RFF29" s="877"/>
      <c r="RFG29" s="877"/>
      <c r="RFH29" s="877"/>
      <c r="RFI29" s="877"/>
      <c r="RFJ29" s="877"/>
      <c r="RFK29" s="877"/>
      <c r="RFL29" s="877"/>
      <c r="RFM29" s="877"/>
      <c r="RFN29" s="877"/>
      <c r="RFO29" s="877"/>
      <c r="RFP29" s="877"/>
      <c r="RFQ29" s="877"/>
      <c r="RFR29" s="877"/>
      <c r="RFS29" s="877"/>
      <c r="RFT29" s="877"/>
      <c r="RFU29" s="877"/>
      <c r="RFV29" s="877"/>
      <c r="RFW29" s="877"/>
      <c r="RFX29" s="877"/>
      <c r="RFY29" s="877"/>
      <c r="RFZ29" s="877"/>
      <c r="RGA29" s="877"/>
      <c r="RGB29" s="877"/>
      <c r="RGC29" s="877"/>
      <c r="RGD29" s="877"/>
      <c r="RGE29" s="877"/>
      <c r="RGF29" s="877"/>
      <c r="RGG29" s="877"/>
      <c r="RGH29" s="877"/>
      <c r="RGI29" s="877"/>
      <c r="RGJ29" s="877"/>
      <c r="RGK29" s="877"/>
      <c r="RGL29" s="877"/>
      <c r="RGM29" s="877"/>
      <c r="RGN29" s="877"/>
      <c r="RGO29" s="877"/>
      <c r="RGP29" s="877"/>
      <c r="RGQ29" s="877"/>
      <c r="RGR29" s="877"/>
      <c r="RGS29" s="877"/>
      <c r="RGT29" s="877"/>
      <c r="RGU29" s="877"/>
      <c r="RGV29" s="877"/>
      <c r="RGW29" s="877"/>
      <c r="RGX29" s="877"/>
      <c r="RGY29" s="877"/>
      <c r="RGZ29" s="877"/>
      <c r="RHA29" s="877"/>
      <c r="RHB29" s="877"/>
      <c r="RHC29" s="877"/>
      <c r="RHD29" s="877"/>
      <c r="RHE29" s="877"/>
      <c r="RHF29" s="877"/>
      <c r="RHG29" s="877"/>
      <c r="RHH29" s="877"/>
      <c r="RHI29" s="877"/>
      <c r="RHJ29" s="877"/>
      <c r="RHK29" s="877"/>
      <c r="RHL29" s="877"/>
      <c r="RHM29" s="877"/>
      <c r="RHN29" s="877"/>
      <c r="RHO29" s="877"/>
      <c r="RHP29" s="877"/>
      <c r="RHQ29" s="877"/>
      <c r="RHR29" s="877"/>
      <c r="RHS29" s="877"/>
      <c r="RHT29" s="877"/>
      <c r="RHU29" s="877"/>
      <c r="RHV29" s="877"/>
      <c r="RHW29" s="877"/>
      <c r="RHX29" s="877"/>
      <c r="RHY29" s="877"/>
      <c r="RHZ29" s="877"/>
      <c r="RIA29" s="877"/>
      <c r="RIB29" s="877"/>
      <c r="RIC29" s="877"/>
      <c r="RID29" s="877"/>
      <c r="RIE29" s="877"/>
      <c r="RIF29" s="877"/>
      <c r="RIG29" s="877"/>
      <c r="RIH29" s="877"/>
      <c r="RII29" s="877"/>
      <c r="RIJ29" s="877"/>
      <c r="RIK29" s="877"/>
      <c r="RIL29" s="877"/>
      <c r="RIM29" s="877"/>
      <c r="RIN29" s="877"/>
      <c r="RIO29" s="877"/>
      <c r="RIP29" s="877"/>
      <c r="RIQ29" s="877"/>
      <c r="RIR29" s="877"/>
      <c r="RIS29" s="877"/>
      <c r="RIT29" s="877"/>
      <c r="RIU29" s="877"/>
      <c r="RIV29" s="877"/>
      <c r="RIW29" s="877"/>
      <c r="RIX29" s="877"/>
      <c r="RIY29" s="877"/>
      <c r="RIZ29" s="877"/>
      <c r="RJA29" s="877"/>
      <c r="RJB29" s="877"/>
      <c r="RJC29" s="877"/>
      <c r="RJD29" s="877"/>
      <c r="RJE29" s="877"/>
      <c r="RJF29" s="877"/>
      <c r="RJG29" s="877"/>
      <c r="RJH29" s="877"/>
      <c r="RJI29" s="877"/>
      <c r="RJJ29" s="877"/>
      <c r="RJK29" s="877"/>
      <c r="RJL29" s="877"/>
      <c r="RJM29" s="877"/>
      <c r="RJN29" s="877"/>
      <c r="RJO29" s="877"/>
      <c r="RJP29" s="877"/>
      <c r="RJQ29" s="877"/>
      <c r="RJR29" s="877"/>
      <c r="RJS29" s="877"/>
      <c r="RJT29" s="877"/>
      <c r="RJU29" s="877"/>
      <c r="RJV29" s="877"/>
      <c r="RJW29" s="877"/>
      <c r="RJX29" s="877"/>
      <c r="RJY29" s="877"/>
      <c r="RJZ29" s="877"/>
      <c r="RKA29" s="877"/>
      <c r="RKB29" s="877"/>
      <c r="RKC29" s="877"/>
      <c r="RKD29" s="877"/>
      <c r="RKE29" s="877"/>
      <c r="RKF29" s="877"/>
      <c r="RKG29" s="877"/>
      <c r="RKH29" s="877"/>
      <c r="RKI29" s="877"/>
      <c r="RKJ29" s="877"/>
      <c r="RKK29" s="877"/>
      <c r="RKL29" s="877"/>
      <c r="RKM29" s="877"/>
      <c r="RKN29" s="877"/>
      <c r="RKO29" s="877"/>
      <c r="RKP29" s="877"/>
      <c r="RKQ29" s="877"/>
      <c r="RKR29" s="877"/>
      <c r="RKS29" s="877"/>
      <c r="RKT29" s="877"/>
      <c r="RKU29" s="877"/>
      <c r="RKV29" s="877"/>
      <c r="RKW29" s="877"/>
      <c r="RKX29" s="877"/>
      <c r="RKY29" s="877"/>
      <c r="RKZ29" s="877"/>
      <c r="RLA29" s="877"/>
      <c r="RLB29" s="877"/>
      <c r="RLC29" s="877"/>
      <c r="RLD29" s="877"/>
      <c r="RLE29" s="877"/>
      <c r="RLF29" s="877"/>
      <c r="RLG29" s="877"/>
      <c r="RLH29" s="877"/>
      <c r="RLI29" s="877"/>
      <c r="RLJ29" s="877"/>
      <c r="RLK29" s="877"/>
      <c r="RLL29" s="877"/>
      <c r="RLM29" s="877"/>
      <c r="RLN29" s="877"/>
      <c r="RLO29" s="877"/>
      <c r="RLP29" s="877"/>
      <c r="RLQ29" s="877"/>
      <c r="RLR29" s="877"/>
      <c r="RLS29" s="877"/>
      <c r="RLT29" s="877"/>
      <c r="RLU29" s="877"/>
      <c r="RLV29" s="877"/>
      <c r="RLW29" s="877"/>
      <c r="RLX29" s="877"/>
      <c r="RLY29" s="877"/>
      <c r="RLZ29" s="877"/>
      <c r="RMA29" s="877"/>
      <c r="RMB29" s="877"/>
      <c r="RMC29" s="877"/>
      <c r="RMD29" s="877"/>
      <c r="RME29" s="877"/>
      <c r="RMF29" s="877"/>
      <c r="RMG29" s="877"/>
      <c r="RMH29" s="877"/>
      <c r="RMI29" s="877"/>
      <c r="RMJ29" s="877"/>
      <c r="RMK29" s="877"/>
      <c r="RML29" s="877"/>
      <c r="RMM29" s="877"/>
      <c r="RMN29" s="877"/>
      <c r="RMO29" s="877"/>
      <c r="RMP29" s="877"/>
      <c r="RMQ29" s="877"/>
      <c r="RMR29" s="877"/>
      <c r="RMS29" s="877"/>
      <c r="RMT29" s="877"/>
      <c r="RMU29" s="877"/>
      <c r="RMV29" s="877"/>
      <c r="RMW29" s="877"/>
      <c r="RMX29" s="877"/>
      <c r="RMY29" s="877"/>
      <c r="RMZ29" s="877"/>
      <c r="RNA29" s="877"/>
      <c r="RNB29" s="877"/>
      <c r="RNC29" s="877"/>
      <c r="RND29" s="877"/>
      <c r="RNE29" s="877"/>
      <c r="RNF29" s="877"/>
      <c r="RNG29" s="877"/>
      <c r="RNH29" s="877"/>
      <c r="RNI29" s="877"/>
      <c r="RNJ29" s="877"/>
      <c r="RNK29" s="877"/>
      <c r="RNL29" s="877"/>
      <c r="RNM29" s="877"/>
      <c r="RNN29" s="877"/>
      <c r="RNO29" s="877"/>
      <c r="RNP29" s="877"/>
      <c r="RNQ29" s="877"/>
      <c r="RNR29" s="877"/>
      <c r="RNS29" s="877"/>
      <c r="RNT29" s="877"/>
      <c r="RNU29" s="877"/>
      <c r="RNV29" s="877"/>
      <c r="RNW29" s="877"/>
      <c r="RNX29" s="877"/>
      <c r="RNY29" s="877"/>
      <c r="RNZ29" s="877"/>
      <c r="ROA29" s="877"/>
      <c r="ROB29" s="877"/>
      <c r="ROC29" s="877"/>
      <c r="ROD29" s="877"/>
      <c r="ROE29" s="877"/>
      <c r="ROF29" s="877"/>
      <c r="ROG29" s="877"/>
      <c r="ROH29" s="877"/>
      <c r="ROI29" s="877"/>
      <c r="ROJ29" s="877"/>
      <c r="ROK29" s="877"/>
      <c r="ROL29" s="877"/>
      <c r="ROM29" s="877"/>
      <c r="RON29" s="877"/>
      <c r="ROO29" s="877"/>
      <c r="ROP29" s="877"/>
      <c r="ROQ29" s="877"/>
      <c r="ROR29" s="877"/>
      <c r="ROS29" s="877"/>
      <c r="ROT29" s="877"/>
      <c r="ROU29" s="877"/>
      <c r="ROV29" s="877"/>
      <c r="ROW29" s="877"/>
      <c r="ROX29" s="877"/>
      <c r="ROY29" s="877"/>
      <c r="ROZ29" s="877"/>
      <c r="RPA29" s="877"/>
      <c r="RPB29" s="877"/>
      <c r="RPC29" s="877"/>
      <c r="RPD29" s="877"/>
      <c r="RPE29" s="877"/>
      <c r="RPF29" s="877"/>
      <c r="RPG29" s="877"/>
      <c r="RPH29" s="877"/>
      <c r="RPI29" s="877"/>
      <c r="RPJ29" s="877"/>
      <c r="RPK29" s="877"/>
      <c r="RPL29" s="877"/>
      <c r="RPM29" s="877"/>
      <c r="RPN29" s="877"/>
      <c r="RPO29" s="877"/>
      <c r="RPP29" s="877"/>
      <c r="RPQ29" s="877"/>
      <c r="RPR29" s="877"/>
      <c r="RPS29" s="877"/>
      <c r="RPT29" s="877"/>
      <c r="RPU29" s="877"/>
      <c r="RPV29" s="877"/>
      <c r="RPW29" s="877"/>
      <c r="RPX29" s="877"/>
      <c r="RPY29" s="877"/>
      <c r="RPZ29" s="877"/>
      <c r="RQA29" s="877"/>
      <c r="RQB29" s="877"/>
      <c r="RQC29" s="877"/>
      <c r="RQD29" s="877"/>
      <c r="RQE29" s="877"/>
      <c r="RQF29" s="877"/>
      <c r="RQG29" s="877"/>
      <c r="RQH29" s="877"/>
      <c r="RQI29" s="877"/>
      <c r="RQJ29" s="877"/>
      <c r="RQK29" s="877"/>
      <c r="RQL29" s="877"/>
      <c r="RQM29" s="877"/>
      <c r="RQN29" s="877"/>
      <c r="RQO29" s="877"/>
      <c r="RQP29" s="877"/>
      <c r="RQQ29" s="877"/>
      <c r="RQR29" s="877"/>
      <c r="RQS29" s="877"/>
      <c r="RQT29" s="877"/>
      <c r="RQU29" s="877"/>
      <c r="RQV29" s="877"/>
      <c r="RQW29" s="877"/>
      <c r="RQX29" s="877"/>
      <c r="RQY29" s="877"/>
      <c r="RQZ29" s="877"/>
      <c r="RRA29" s="877"/>
      <c r="RRB29" s="877"/>
      <c r="RRC29" s="877"/>
      <c r="RRD29" s="877"/>
      <c r="RRE29" s="877"/>
      <c r="RRF29" s="877"/>
      <c r="RRG29" s="877"/>
      <c r="RRH29" s="877"/>
      <c r="RRI29" s="877"/>
      <c r="RRJ29" s="877"/>
      <c r="RRK29" s="877"/>
      <c r="RRL29" s="877"/>
      <c r="RRM29" s="877"/>
      <c r="RRN29" s="877"/>
      <c r="RRO29" s="877"/>
      <c r="RRP29" s="877"/>
      <c r="RRQ29" s="877"/>
      <c r="RRR29" s="877"/>
      <c r="RRS29" s="877"/>
      <c r="RRT29" s="877"/>
      <c r="RRU29" s="877"/>
      <c r="RRV29" s="877"/>
      <c r="RRW29" s="877"/>
      <c r="RRX29" s="877"/>
      <c r="RRY29" s="877"/>
      <c r="RRZ29" s="877"/>
      <c r="RSA29" s="877"/>
      <c r="RSB29" s="877"/>
      <c r="RSC29" s="877"/>
      <c r="RSD29" s="877"/>
      <c r="RSE29" s="877"/>
      <c r="RSF29" s="877"/>
      <c r="RSG29" s="877"/>
      <c r="RSH29" s="877"/>
      <c r="RSI29" s="877"/>
      <c r="RSJ29" s="877"/>
      <c r="RSK29" s="877"/>
      <c r="RSL29" s="877"/>
      <c r="RSM29" s="877"/>
      <c r="RSN29" s="877"/>
      <c r="RSO29" s="877"/>
      <c r="RSP29" s="877"/>
      <c r="RSQ29" s="877"/>
      <c r="RSR29" s="877"/>
      <c r="RSS29" s="877"/>
      <c r="RST29" s="877"/>
      <c r="RSU29" s="877"/>
      <c r="RSV29" s="877"/>
      <c r="RSW29" s="877"/>
      <c r="RSX29" s="877"/>
      <c r="RSY29" s="877"/>
      <c r="RSZ29" s="877"/>
      <c r="RTA29" s="877"/>
      <c r="RTB29" s="877"/>
      <c r="RTC29" s="877"/>
      <c r="RTD29" s="877"/>
      <c r="RTE29" s="877"/>
      <c r="RTF29" s="877"/>
      <c r="RTG29" s="877"/>
      <c r="RTH29" s="877"/>
      <c r="RTI29" s="877"/>
      <c r="RTJ29" s="877"/>
      <c r="RTK29" s="877"/>
      <c r="RTL29" s="877"/>
      <c r="RTM29" s="877"/>
      <c r="RTN29" s="877"/>
      <c r="RTO29" s="877"/>
      <c r="RTP29" s="877"/>
      <c r="RTQ29" s="877"/>
      <c r="RTR29" s="877"/>
      <c r="RTS29" s="877"/>
      <c r="RTT29" s="877"/>
      <c r="RTU29" s="877"/>
      <c r="RTV29" s="877"/>
      <c r="RTW29" s="877"/>
      <c r="RTX29" s="877"/>
      <c r="RTY29" s="877"/>
      <c r="RTZ29" s="877"/>
      <c r="RUA29" s="877"/>
      <c r="RUB29" s="877"/>
      <c r="RUC29" s="877"/>
      <c r="RUD29" s="877"/>
      <c r="RUE29" s="877"/>
      <c r="RUF29" s="877"/>
      <c r="RUG29" s="877"/>
      <c r="RUH29" s="877"/>
      <c r="RUI29" s="877"/>
      <c r="RUJ29" s="877"/>
      <c r="RUK29" s="877"/>
      <c r="RUL29" s="877"/>
      <c r="RUM29" s="877"/>
      <c r="RUN29" s="877"/>
      <c r="RUO29" s="877"/>
      <c r="RUP29" s="877"/>
      <c r="RUQ29" s="877"/>
      <c r="RUR29" s="877"/>
      <c r="RUS29" s="877"/>
      <c r="RUT29" s="877"/>
      <c r="RUU29" s="877"/>
      <c r="RUV29" s="877"/>
      <c r="RUW29" s="877"/>
      <c r="RUX29" s="877"/>
      <c r="RUY29" s="877"/>
      <c r="RUZ29" s="877"/>
      <c r="RVA29" s="877"/>
      <c r="RVB29" s="877"/>
      <c r="RVC29" s="877"/>
      <c r="RVD29" s="877"/>
      <c r="RVE29" s="877"/>
      <c r="RVF29" s="877"/>
      <c r="RVG29" s="877"/>
      <c r="RVH29" s="877"/>
      <c r="RVI29" s="877"/>
      <c r="RVJ29" s="877"/>
      <c r="RVK29" s="877"/>
      <c r="RVL29" s="877"/>
      <c r="RVM29" s="877"/>
      <c r="RVN29" s="877"/>
      <c r="RVO29" s="877"/>
      <c r="RVP29" s="877"/>
      <c r="RVQ29" s="877"/>
      <c r="RVR29" s="877"/>
      <c r="RVS29" s="877"/>
      <c r="RVT29" s="877"/>
      <c r="RVU29" s="877"/>
      <c r="RVV29" s="877"/>
      <c r="RVW29" s="877"/>
      <c r="RVX29" s="877"/>
      <c r="RVY29" s="877"/>
      <c r="RVZ29" s="877"/>
      <c r="RWA29" s="877"/>
      <c r="RWB29" s="877"/>
      <c r="RWC29" s="877"/>
      <c r="RWD29" s="877"/>
      <c r="RWE29" s="877"/>
      <c r="RWF29" s="877"/>
      <c r="RWG29" s="877"/>
      <c r="RWH29" s="877"/>
      <c r="RWI29" s="877"/>
      <c r="RWJ29" s="877"/>
      <c r="RWK29" s="877"/>
      <c r="RWL29" s="877"/>
      <c r="RWM29" s="877"/>
      <c r="RWN29" s="877"/>
      <c r="RWO29" s="877"/>
      <c r="RWP29" s="877"/>
      <c r="RWQ29" s="877"/>
      <c r="RWR29" s="877"/>
      <c r="RWS29" s="877"/>
      <c r="RWT29" s="877"/>
      <c r="RWU29" s="877"/>
      <c r="RWV29" s="877"/>
      <c r="RWW29" s="877"/>
      <c r="RWX29" s="877"/>
      <c r="RWY29" s="877"/>
      <c r="RWZ29" s="877"/>
      <c r="RXA29" s="877"/>
      <c r="RXB29" s="877"/>
      <c r="RXC29" s="877"/>
      <c r="RXD29" s="877"/>
      <c r="RXE29" s="877"/>
      <c r="RXF29" s="877"/>
      <c r="RXG29" s="877"/>
      <c r="RXH29" s="877"/>
      <c r="RXI29" s="877"/>
      <c r="RXJ29" s="877"/>
      <c r="RXK29" s="877"/>
      <c r="RXL29" s="877"/>
      <c r="RXM29" s="877"/>
      <c r="RXN29" s="877"/>
      <c r="RXO29" s="877"/>
      <c r="RXP29" s="877"/>
      <c r="RXQ29" s="877"/>
      <c r="RXR29" s="877"/>
      <c r="RXS29" s="877"/>
      <c r="RXT29" s="877"/>
      <c r="RXU29" s="877"/>
      <c r="RXV29" s="877"/>
      <c r="RXW29" s="877"/>
      <c r="RXX29" s="877"/>
      <c r="RXY29" s="877"/>
      <c r="RXZ29" s="877"/>
      <c r="RYA29" s="877"/>
      <c r="RYB29" s="877"/>
      <c r="RYC29" s="877"/>
      <c r="RYD29" s="877"/>
      <c r="RYE29" s="877"/>
      <c r="RYF29" s="877"/>
      <c r="RYG29" s="877"/>
      <c r="RYH29" s="877"/>
      <c r="RYI29" s="877"/>
      <c r="RYJ29" s="877"/>
      <c r="RYK29" s="877"/>
      <c r="RYL29" s="877"/>
      <c r="RYM29" s="877"/>
      <c r="RYN29" s="877"/>
      <c r="RYO29" s="877"/>
      <c r="RYP29" s="877"/>
      <c r="RYQ29" s="877"/>
      <c r="RYR29" s="877"/>
      <c r="RYS29" s="877"/>
      <c r="RYT29" s="877"/>
      <c r="RYU29" s="877"/>
      <c r="RYV29" s="877"/>
      <c r="RYW29" s="877"/>
      <c r="RYX29" s="877"/>
      <c r="RYY29" s="877"/>
      <c r="RYZ29" s="877"/>
      <c r="RZA29" s="877"/>
      <c r="RZB29" s="877"/>
      <c r="RZC29" s="877"/>
      <c r="RZD29" s="877"/>
      <c r="RZE29" s="877"/>
      <c r="RZF29" s="877"/>
      <c r="RZG29" s="877"/>
      <c r="RZH29" s="877"/>
      <c r="RZI29" s="877"/>
      <c r="RZJ29" s="877"/>
      <c r="RZK29" s="877"/>
      <c r="RZL29" s="877"/>
      <c r="RZM29" s="877"/>
      <c r="RZN29" s="877"/>
      <c r="RZO29" s="877"/>
      <c r="RZP29" s="877"/>
      <c r="RZQ29" s="877"/>
      <c r="RZR29" s="877"/>
      <c r="RZS29" s="877"/>
      <c r="RZT29" s="877"/>
      <c r="RZU29" s="877"/>
      <c r="RZV29" s="877"/>
      <c r="RZW29" s="877"/>
      <c r="RZX29" s="877"/>
      <c r="RZY29" s="877"/>
      <c r="RZZ29" s="877"/>
      <c r="SAA29" s="877"/>
      <c r="SAB29" s="877"/>
      <c r="SAC29" s="877"/>
      <c r="SAD29" s="877"/>
      <c r="SAE29" s="877"/>
      <c r="SAF29" s="877"/>
      <c r="SAG29" s="877"/>
      <c r="SAH29" s="877"/>
      <c r="SAI29" s="877"/>
      <c r="SAJ29" s="877"/>
      <c r="SAK29" s="877"/>
      <c r="SAL29" s="877"/>
      <c r="SAM29" s="877"/>
      <c r="SAN29" s="877"/>
      <c r="SAO29" s="877"/>
      <c r="SAP29" s="877"/>
      <c r="SAQ29" s="877"/>
      <c r="SAR29" s="877"/>
      <c r="SAS29" s="877"/>
      <c r="SAT29" s="877"/>
      <c r="SAU29" s="877"/>
      <c r="SAV29" s="877"/>
      <c r="SAW29" s="877"/>
      <c r="SAX29" s="877"/>
      <c r="SAY29" s="877"/>
      <c r="SAZ29" s="877"/>
      <c r="SBA29" s="877"/>
      <c r="SBB29" s="877"/>
      <c r="SBC29" s="877"/>
      <c r="SBD29" s="877"/>
      <c r="SBE29" s="877"/>
      <c r="SBF29" s="877"/>
      <c r="SBG29" s="877"/>
      <c r="SBH29" s="877"/>
      <c r="SBI29" s="877"/>
      <c r="SBJ29" s="877"/>
      <c r="SBK29" s="877"/>
      <c r="SBL29" s="877"/>
      <c r="SBM29" s="877"/>
      <c r="SBN29" s="877"/>
      <c r="SBO29" s="877"/>
      <c r="SBP29" s="877"/>
      <c r="SBQ29" s="877"/>
      <c r="SBR29" s="877"/>
      <c r="SBS29" s="877"/>
      <c r="SBT29" s="877"/>
      <c r="SBU29" s="877"/>
      <c r="SBV29" s="877"/>
      <c r="SBW29" s="877"/>
      <c r="SBX29" s="877"/>
      <c r="SBY29" s="877"/>
      <c r="SBZ29" s="877"/>
      <c r="SCA29" s="877"/>
      <c r="SCB29" s="877"/>
      <c r="SCC29" s="877"/>
      <c r="SCD29" s="877"/>
      <c r="SCE29" s="877"/>
      <c r="SCF29" s="877"/>
      <c r="SCG29" s="877"/>
      <c r="SCH29" s="877"/>
      <c r="SCI29" s="877"/>
      <c r="SCJ29" s="877"/>
      <c r="SCK29" s="877"/>
      <c r="SCL29" s="877"/>
      <c r="SCM29" s="877"/>
      <c r="SCN29" s="877"/>
      <c r="SCO29" s="877"/>
      <c r="SCP29" s="877"/>
      <c r="SCQ29" s="877"/>
      <c r="SCR29" s="877"/>
      <c r="SCS29" s="877"/>
      <c r="SCT29" s="877"/>
      <c r="SCU29" s="877"/>
      <c r="SCV29" s="877"/>
      <c r="SCW29" s="877"/>
      <c r="SCX29" s="877"/>
      <c r="SCY29" s="877"/>
      <c r="SCZ29" s="877"/>
      <c r="SDA29" s="877"/>
      <c r="SDB29" s="877"/>
      <c r="SDC29" s="877"/>
      <c r="SDD29" s="877"/>
      <c r="SDE29" s="877"/>
      <c r="SDF29" s="877"/>
      <c r="SDG29" s="877"/>
      <c r="SDH29" s="877"/>
      <c r="SDI29" s="877"/>
      <c r="SDJ29" s="877"/>
      <c r="SDK29" s="877"/>
      <c r="SDL29" s="877"/>
      <c r="SDM29" s="877"/>
      <c r="SDN29" s="877"/>
      <c r="SDO29" s="877"/>
      <c r="SDP29" s="877"/>
      <c r="SDQ29" s="877"/>
      <c r="SDR29" s="877"/>
      <c r="SDS29" s="877"/>
      <c r="SDT29" s="877"/>
      <c r="SDU29" s="877"/>
      <c r="SDV29" s="877"/>
      <c r="SDW29" s="877"/>
      <c r="SDX29" s="877"/>
      <c r="SDY29" s="877"/>
      <c r="SDZ29" s="877"/>
      <c r="SEA29" s="877"/>
      <c r="SEB29" s="877"/>
      <c r="SEC29" s="877"/>
      <c r="SED29" s="877"/>
      <c r="SEE29" s="877"/>
      <c r="SEF29" s="877"/>
      <c r="SEG29" s="877"/>
      <c r="SEH29" s="877"/>
      <c r="SEI29" s="877"/>
      <c r="SEJ29" s="877"/>
      <c r="SEK29" s="877"/>
      <c r="SEL29" s="877"/>
      <c r="SEM29" s="877"/>
      <c r="SEN29" s="877"/>
      <c r="SEO29" s="877"/>
      <c r="SEP29" s="877"/>
      <c r="SEQ29" s="877"/>
      <c r="SER29" s="877"/>
      <c r="SES29" s="877"/>
      <c r="SET29" s="877"/>
      <c r="SEU29" s="877"/>
      <c r="SEV29" s="877"/>
      <c r="SEW29" s="877"/>
      <c r="SEX29" s="877"/>
      <c r="SEY29" s="877"/>
      <c r="SEZ29" s="877"/>
      <c r="SFA29" s="877"/>
      <c r="SFB29" s="877"/>
      <c r="SFC29" s="877"/>
      <c r="SFD29" s="877"/>
      <c r="SFE29" s="877"/>
      <c r="SFF29" s="877"/>
      <c r="SFG29" s="877"/>
      <c r="SFH29" s="877"/>
      <c r="SFI29" s="877"/>
      <c r="SFJ29" s="877"/>
      <c r="SFK29" s="877"/>
      <c r="SFL29" s="877"/>
      <c r="SFM29" s="877"/>
      <c r="SFN29" s="877"/>
      <c r="SFO29" s="877"/>
      <c r="SFP29" s="877"/>
      <c r="SFQ29" s="877"/>
      <c r="SFR29" s="877"/>
      <c r="SFS29" s="877"/>
      <c r="SFT29" s="877"/>
      <c r="SFU29" s="877"/>
      <c r="SFV29" s="877"/>
      <c r="SFW29" s="877"/>
      <c r="SFX29" s="877"/>
      <c r="SFY29" s="877"/>
      <c r="SFZ29" s="877"/>
      <c r="SGA29" s="877"/>
      <c r="SGB29" s="877"/>
      <c r="SGC29" s="877"/>
      <c r="SGD29" s="877"/>
      <c r="SGE29" s="877"/>
      <c r="SGF29" s="877"/>
      <c r="SGG29" s="877"/>
      <c r="SGH29" s="877"/>
      <c r="SGI29" s="877"/>
      <c r="SGJ29" s="877"/>
      <c r="SGK29" s="877"/>
      <c r="SGL29" s="877"/>
      <c r="SGM29" s="877"/>
      <c r="SGN29" s="877"/>
      <c r="SGO29" s="877"/>
      <c r="SGP29" s="877"/>
      <c r="SGQ29" s="877"/>
      <c r="SGR29" s="877"/>
      <c r="SGS29" s="877"/>
      <c r="SGT29" s="877"/>
      <c r="SGU29" s="877"/>
      <c r="SGV29" s="877"/>
      <c r="SGW29" s="877"/>
      <c r="SGX29" s="877"/>
      <c r="SGY29" s="877"/>
      <c r="SGZ29" s="877"/>
      <c r="SHA29" s="877"/>
      <c r="SHB29" s="877"/>
      <c r="SHC29" s="877"/>
      <c r="SHD29" s="877"/>
      <c r="SHE29" s="877"/>
      <c r="SHF29" s="877"/>
      <c r="SHG29" s="877"/>
      <c r="SHH29" s="877"/>
      <c r="SHI29" s="877"/>
      <c r="SHJ29" s="877"/>
      <c r="SHK29" s="877"/>
      <c r="SHL29" s="877"/>
      <c r="SHM29" s="877"/>
      <c r="SHN29" s="877"/>
      <c r="SHO29" s="877"/>
      <c r="SHP29" s="877"/>
      <c r="SHQ29" s="877"/>
      <c r="SHR29" s="877"/>
      <c r="SHS29" s="877"/>
      <c r="SHT29" s="877"/>
      <c r="SHU29" s="877"/>
      <c r="SHV29" s="877"/>
      <c r="SHW29" s="877"/>
      <c r="SHX29" s="877"/>
      <c r="SHY29" s="877"/>
      <c r="SHZ29" s="877"/>
      <c r="SIA29" s="877"/>
      <c r="SIB29" s="877"/>
      <c r="SIC29" s="877"/>
      <c r="SID29" s="877"/>
      <c r="SIE29" s="877"/>
      <c r="SIF29" s="877"/>
      <c r="SIG29" s="877"/>
      <c r="SIH29" s="877"/>
      <c r="SII29" s="877"/>
      <c r="SIJ29" s="877"/>
      <c r="SIK29" s="877"/>
      <c r="SIL29" s="877"/>
      <c r="SIM29" s="877"/>
      <c r="SIN29" s="877"/>
      <c r="SIO29" s="877"/>
      <c r="SIP29" s="877"/>
      <c r="SIQ29" s="877"/>
      <c r="SIR29" s="877"/>
      <c r="SIS29" s="877"/>
      <c r="SIT29" s="877"/>
      <c r="SIU29" s="877"/>
      <c r="SIV29" s="877"/>
      <c r="SIW29" s="877"/>
      <c r="SIX29" s="877"/>
      <c r="SIY29" s="877"/>
      <c r="SIZ29" s="877"/>
      <c r="SJA29" s="877"/>
      <c r="SJB29" s="877"/>
      <c r="SJC29" s="877"/>
      <c r="SJD29" s="877"/>
      <c r="SJE29" s="877"/>
      <c r="SJF29" s="877"/>
      <c r="SJG29" s="877"/>
      <c r="SJH29" s="877"/>
      <c r="SJI29" s="877"/>
      <c r="SJJ29" s="877"/>
      <c r="SJK29" s="877"/>
      <c r="SJL29" s="877"/>
      <c r="SJM29" s="877"/>
      <c r="SJN29" s="877"/>
      <c r="SJO29" s="877"/>
      <c r="SJP29" s="877"/>
      <c r="SJQ29" s="877"/>
      <c r="SJR29" s="877"/>
      <c r="SJS29" s="877"/>
      <c r="SJT29" s="877"/>
      <c r="SJU29" s="877"/>
      <c r="SJV29" s="877"/>
      <c r="SJW29" s="877"/>
      <c r="SJX29" s="877"/>
      <c r="SJY29" s="877"/>
      <c r="SJZ29" s="877"/>
      <c r="SKA29" s="877"/>
      <c r="SKB29" s="877"/>
      <c r="SKC29" s="877"/>
      <c r="SKD29" s="877"/>
      <c r="SKE29" s="877"/>
      <c r="SKF29" s="877"/>
      <c r="SKG29" s="877"/>
      <c r="SKH29" s="877"/>
      <c r="SKI29" s="877"/>
      <c r="SKJ29" s="877"/>
      <c r="SKK29" s="877"/>
      <c r="SKL29" s="877"/>
      <c r="SKM29" s="877"/>
      <c r="SKN29" s="877"/>
      <c r="SKO29" s="877"/>
      <c r="SKP29" s="877"/>
      <c r="SKQ29" s="877"/>
      <c r="SKR29" s="877"/>
      <c r="SKS29" s="877"/>
      <c r="SKT29" s="877"/>
      <c r="SKU29" s="877"/>
      <c r="SKV29" s="877"/>
      <c r="SKW29" s="877"/>
      <c r="SKX29" s="877"/>
      <c r="SKY29" s="877"/>
      <c r="SKZ29" s="877"/>
      <c r="SLA29" s="877"/>
      <c r="SLB29" s="877"/>
      <c r="SLC29" s="877"/>
      <c r="SLD29" s="877"/>
      <c r="SLE29" s="877"/>
      <c r="SLF29" s="877"/>
      <c r="SLG29" s="877"/>
      <c r="SLH29" s="877"/>
      <c r="SLI29" s="877"/>
      <c r="SLJ29" s="877"/>
      <c r="SLK29" s="877"/>
      <c r="SLL29" s="877"/>
      <c r="SLM29" s="877"/>
      <c r="SLN29" s="877"/>
      <c r="SLO29" s="877"/>
      <c r="SLP29" s="877"/>
      <c r="SLQ29" s="877"/>
      <c r="SLR29" s="877"/>
      <c r="SLS29" s="877"/>
      <c r="SLT29" s="877"/>
      <c r="SLU29" s="877"/>
      <c r="SLV29" s="877"/>
      <c r="SLW29" s="877"/>
      <c r="SLX29" s="877"/>
      <c r="SLY29" s="877"/>
      <c r="SLZ29" s="877"/>
      <c r="SMA29" s="877"/>
      <c r="SMB29" s="877"/>
      <c r="SMC29" s="877"/>
      <c r="SMD29" s="877"/>
      <c r="SME29" s="877"/>
      <c r="SMF29" s="877"/>
      <c r="SMG29" s="877"/>
      <c r="SMH29" s="877"/>
      <c r="SMI29" s="877"/>
      <c r="SMJ29" s="877"/>
      <c r="SMK29" s="877"/>
      <c r="SML29" s="877"/>
      <c r="SMM29" s="877"/>
      <c r="SMN29" s="877"/>
      <c r="SMO29" s="877"/>
      <c r="SMP29" s="877"/>
      <c r="SMQ29" s="877"/>
      <c r="SMR29" s="877"/>
      <c r="SMS29" s="877"/>
      <c r="SMT29" s="877"/>
      <c r="SMU29" s="877"/>
      <c r="SMV29" s="877"/>
      <c r="SMW29" s="877"/>
      <c r="SMX29" s="877"/>
      <c r="SMY29" s="877"/>
      <c r="SMZ29" s="877"/>
      <c r="SNA29" s="877"/>
      <c r="SNB29" s="877"/>
      <c r="SNC29" s="877"/>
      <c r="SND29" s="877"/>
      <c r="SNE29" s="877"/>
      <c r="SNF29" s="877"/>
      <c r="SNG29" s="877"/>
      <c r="SNH29" s="877"/>
      <c r="SNI29" s="877"/>
      <c r="SNJ29" s="877"/>
      <c r="SNK29" s="877"/>
      <c r="SNL29" s="877"/>
      <c r="SNM29" s="877"/>
      <c r="SNN29" s="877"/>
      <c r="SNO29" s="877"/>
      <c r="SNP29" s="877"/>
      <c r="SNQ29" s="877"/>
      <c r="SNR29" s="877"/>
      <c r="SNS29" s="877"/>
      <c r="SNT29" s="877"/>
      <c r="SNU29" s="877"/>
      <c r="SNV29" s="877"/>
      <c r="SNW29" s="877"/>
      <c r="SNX29" s="877"/>
      <c r="SNY29" s="877"/>
      <c r="SNZ29" s="877"/>
      <c r="SOA29" s="877"/>
      <c r="SOB29" s="877"/>
      <c r="SOC29" s="877"/>
      <c r="SOD29" s="877"/>
      <c r="SOE29" s="877"/>
      <c r="SOF29" s="877"/>
      <c r="SOG29" s="877"/>
      <c r="SOH29" s="877"/>
      <c r="SOI29" s="877"/>
      <c r="SOJ29" s="877"/>
      <c r="SOK29" s="877"/>
      <c r="SOL29" s="877"/>
      <c r="SOM29" s="877"/>
      <c r="SON29" s="877"/>
      <c r="SOO29" s="877"/>
      <c r="SOP29" s="877"/>
      <c r="SOQ29" s="877"/>
      <c r="SOR29" s="877"/>
      <c r="SOS29" s="877"/>
      <c r="SOT29" s="877"/>
      <c r="SOU29" s="877"/>
      <c r="SOV29" s="877"/>
      <c r="SOW29" s="877"/>
      <c r="SOX29" s="877"/>
      <c r="SOY29" s="877"/>
      <c r="SOZ29" s="877"/>
      <c r="SPA29" s="877"/>
      <c r="SPB29" s="877"/>
      <c r="SPC29" s="877"/>
      <c r="SPD29" s="877"/>
      <c r="SPE29" s="877"/>
      <c r="SPF29" s="877"/>
      <c r="SPG29" s="877"/>
      <c r="SPH29" s="877"/>
      <c r="SPI29" s="877"/>
      <c r="SPJ29" s="877"/>
      <c r="SPK29" s="877"/>
      <c r="SPL29" s="877"/>
      <c r="SPM29" s="877"/>
      <c r="SPN29" s="877"/>
      <c r="SPO29" s="877"/>
      <c r="SPP29" s="877"/>
      <c r="SPQ29" s="877"/>
      <c r="SPR29" s="877"/>
      <c r="SPS29" s="877"/>
      <c r="SPT29" s="877"/>
      <c r="SPU29" s="877"/>
      <c r="SPV29" s="877"/>
      <c r="SPW29" s="877"/>
      <c r="SPX29" s="877"/>
      <c r="SPY29" s="877"/>
      <c r="SPZ29" s="877"/>
      <c r="SQA29" s="877"/>
      <c r="SQB29" s="877"/>
      <c r="SQC29" s="877"/>
      <c r="SQD29" s="877"/>
      <c r="SQE29" s="877"/>
      <c r="SQF29" s="877"/>
      <c r="SQG29" s="877"/>
      <c r="SQH29" s="877"/>
      <c r="SQI29" s="877"/>
      <c r="SQJ29" s="877"/>
      <c r="SQK29" s="877"/>
      <c r="SQL29" s="877"/>
      <c r="SQM29" s="877"/>
      <c r="SQN29" s="877"/>
      <c r="SQO29" s="877"/>
      <c r="SQP29" s="877"/>
      <c r="SQQ29" s="877"/>
      <c r="SQR29" s="877"/>
      <c r="SQS29" s="877"/>
      <c r="SQT29" s="877"/>
      <c r="SQU29" s="877"/>
      <c r="SQV29" s="877"/>
      <c r="SQW29" s="877"/>
      <c r="SQX29" s="877"/>
      <c r="SQY29" s="877"/>
      <c r="SQZ29" s="877"/>
      <c r="SRA29" s="877"/>
      <c r="SRB29" s="877"/>
      <c r="SRC29" s="877"/>
      <c r="SRD29" s="877"/>
      <c r="SRE29" s="877"/>
      <c r="SRF29" s="877"/>
      <c r="SRG29" s="877"/>
      <c r="SRH29" s="877"/>
      <c r="SRI29" s="877"/>
      <c r="SRJ29" s="877"/>
      <c r="SRK29" s="877"/>
      <c r="SRL29" s="877"/>
      <c r="SRM29" s="877"/>
      <c r="SRN29" s="877"/>
      <c r="SRO29" s="877"/>
      <c r="SRP29" s="877"/>
      <c r="SRQ29" s="877"/>
      <c r="SRR29" s="877"/>
      <c r="SRS29" s="877"/>
      <c r="SRT29" s="877"/>
      <c r="SRU29" s="877"/>
      <c r="SRV29" s="877"/>
      <c r="SRW29" s="877"/>
      <c r="SRX29" s="877"/>
      <c r="SRY29" s="877"/>
      <c r="SRZ29" s="877"/>
      <c r="SSA29" s="877"/>
      <c r="SSB29" s="877"/>
      <c r="SSC29" s="877"/>
      <c r="SSD29" s="877"/>
      <c r="SSE29" s="877"/>
      <c r="SSF29" s="877"/>
      <c r="SSG29" s="877"/>
      <c r="SSH29" s="877"/>
      <c r="SSI29" s="877"/>
      <c r="SSJ29" s="877"/>
      <c r="SSK29" s="877"/>
      <c r="SSL29" s="877"/>
      <c r="SSM29" s="877"/>
      <c r="SSN29" s="877"/>
      <c r="SSO29" s="877"/>
      <c r="SSP29" s="877"/>
      <c r="SSQ29" s="877"/>
      <c r="SSR29" s="877"/>
      <c r="SSS29" s="877"/>
      <c r="SST29" s="877"/>
      <c r="SSU29" s="877"/>
      <c r="SSV29" s="877"/>
      <c r="SSW29" s="877"/>
      <c r="SSX29" s="877"/>
      <c r="SSY29" s="877"/>
      <c r="SSZ29" s="877"/>
      <c r="STA29" s="877"/>
      <c r="STB29" s="877"/>
      <c r="STC29" s="877"/>
      <c r="STD29" s="877"/>
      <c r="STE29" s="877"/>
      <c r="STF29" s="877"/>
      <c r="STG29" s="877"/>
      <c r="STH29" s="877"/>
      <c r="STI29" s="877"/>
      <c r="STJ29" s="877"/>
      <c r="STK29" s="877"/>
      <c r="STL29" s="877"/>
      <c r="STM29" s="877"/>
      <c r="STN29" s="877"/>
      <c r="STO29" s="877"/>
      <c r="STP29" s="877"/>
      <c r="STQ29" s="877"/>
      <c r="STR29" s="877"/>
      <c r="STS29" s="877"/>
      <c r="STT29" s="877"/>
      <c r="STU29" s="877"/>
      <c r="STV29" s="877"/>
      <c r="STW29" s="877"/>
      <c r="STX29" s="877"/>
      <c r="STY29" s="877"/>
      <c r="STZ29" s="877"/>
      <c r="SUA29" s="877"/>
      <c r="SUB29" s="877"/>
      <c r="SUC29" s="877"/>
      <c r="SUD29" s="877"/>
      <c r="SUE29" s="877"/>
      <c r="SUF29" s="877"/>
      <c r="SUG29" s="877"/>
      <c r="SUH29" s="877"/>
      <c r="SUI29" s="877"/>
      <c r="SUJ29" s="877"/>
      <c r="SUK29" s="877"/>
      <c r="SUL29" s="877"/>
      <c r="SUM29" s="877"/>
      <c r="SUN29" s="877"/>
      <c r="SUO29" s="877"/>
      <c r="SUP29" s="877"/>
      <c r="SUQ29" s="877"/>
      <c r="SUR29" s="877"/>
      <c r="SUS29" s="877"/>
      <c r="SUT29" s="877"/>
      <c r="SUU29" s="877"/>
      <c r="SUV29" s="877"/>
      <c r="SUW29" s="877"/>
      <c r="SUX29" s="877"/>
      <c r="SUY29" s="877"/>
      <c r="SUZ29" s="877"/>
      <c r="SVA29" s="877"/>
      <c r="SVB29" s="877"/>
      <c r="SVC29" s="877"/>
      <c r="SVD29" s="877"/>
      <c r="SVE29" s="877"/>
      <c r="SVF29" s="877"/>
      <c r="SVG29" s="877"/>
      <c r="SVH29" s="877"/>
      <c r="SVI29" s="877"/>
      <c r="SVJ29" s="877"/>
      <c r="SVK29" s="877"/>
      <c r="SVL29" s="877"/>
      <c r="SVM29" s="877"/>
      <c r="SVN29" s="877"/>
      <c r="SVO29" s="877"/>
      <c r="SVP29" s="877"/>
      <c r="SVQ29" s="877"/>
      <c r="SVR29" s="877"/>
      <c r="SVS29" s="877"/>
      <c r="SVT29" s="877"/>
      <c r="SVU29" s="877"/>
      <c r="SVV29" s="877"/>
      <c r="SVW29" s="877"/>
      <c r="SVX29" s="877"/>
      <c r="SVY29" s="877"/>
      <c r="SVZ29" s="877"/>
      <c r="SWA29" s="877"/>
      <c r="SWB29" s="877"/>
      <c r="SWC29" s="877"/>
      <c r="SWD29" s="877"/>
      <c r="SWE29" s="877"/>
      <c r="SWF29" s="877"/>
      <c r="SWG29" s="877"/>
      <c r="SWH29" s="877"/>
      <c r="SWI29" s="877"/>
      <c r="SWJ29" s="877"/>
      <c r="SWK29" s="877"/>
      <c r="SWL29" s="877"/>
      <c r="SWM29" s="877"/>
      <c r="SWN29" s="877"/>
      <c r="SWO29" s="877"/>
      <c r="SWP29" s="877"/>
      <c r="SWQ29" s="877"/>
      <c r="SWR29" s="877"/>
      <c r="SWS29" s="877"/>
      <c r="SWT29" s="877"/>
      <c r="SWU29" s="877"/>
      <c r="SWV29" s="877"/>
      <c r="SWW29" s="877"/>
      <c r="SWX29" s="877"/>
      <c r="SWY29" s="877"/>
      <c r="SWZ29" s="877"/>
      <c r="SXA29" s="877"/>
      <c r="SXB29" s="877"/>
      <c r="SXC29" s="877"/>
      <c r="SXD29" s="877"/>
      <c r="SXE29" s="877"/>
      <c r="SXF29" s="877"/>
      <c r="SXG29" s="877"/>
      <c r="SXH29" s="877"/>
      <c r="SXI29" s="877"/>
      <c r="SXJ29" s="877"/>
      <c r="SXK29" s="877"/>
      <c r="SXL29" s="877"/>
      <c r="SXM29" s="877"/>
      <c r="SXN29" s="877"/>
      <c r="SXO29" s="877"/>
      <c r="SXP29" s="877"/>
      <c r="SXQ29" s="877"/>
      <c r="SXR29" s="877"/>
      <c r="SXS29" s="877"/>
      <c r="SXT29" s="877"/>
      <c r="SXU29" s="877"/>
      <c r="SXV29" s="877"/>
      <c r="SXW29" s="877"/>
      <c r="SXX29" s="877"/>
      <c r="SXY29" s="877"/>
      <c r="SXZ29" s="877"/>
      <c r="SYA29" s="877"/>
      <c r="SYB29" s="877"/>
      <c r="SYC29" s="877"/>
      <c r="SYD29" s="877"/>
      <c r="SYE29" s="877"/>
      <c r="SYF29" s="877"/>
      <c r="SYG29" s="877"/>
      <c r="SYH29" s="877"/>
      <c r="SYI29" s="877"/>
      <c r="SYJ29" s="877"/>
      <c r="SYK29" s="877"/>
      <c r="SYL29" s="877"/>
      <c r="SYM29" s="877"/>
      <c r="SYN29" s="877"/>
      <c r="SYO29" s="877"/>
      <c r="SYP29" s="877"/>
      <c r="SYQ29" s="877"/>
      <c r="SYR29" s="877"/>
      <c r="SYS29" s="877"/>
      <c r="SYT29" s="877"/>
      <c r="SYU29" s="877"/>
      <c r="SYV29" s="877"/>
      <c r="SYW29" s="877"/>
      <c r="SYX29" s="877"/>
      <c r="SYY29" s="877"/>
      <c r="SYZ29" s="877"/>
      <c r="SZA29" s="877"/>
      <c r="SZB29" s="877"/>
      <c r="SZC29" s="877"/>
      <c r="SZD29" s="877"/>
      <c r="SZE29" s="877"/>
      <c r="SZF29" s="877"/>
      <c r="SZG29" s="877"/>
      <c r="SZH29" s="877"/>
      <c r="SZI29" s="877"/>
      <c r="SZJ29" s="877"/>
      <c r="SZK29" s="877"/>
      <c r="SZL29" s="877"/>
      <c r="SZM29" s="877"/>
      <c r="SZN29" s="877"/>
      <c r="SZO29" s="877"/>
      <c r="SZP29" s="877"/>
      <c r="SZQ29" s="877"/>
      <c r="SZR29" s="877"/>
      <c r="SZS29" s="877"/>
      <c r="SZT29" s="877"/>
      <c r="SZU29" s="877"/>
      <c r="SZV29" s="877"/>
      <c r="SZW29" s="877"/>
      <c r="SZX29" s="877"/>
      <c r="SZY29" s="877"/>
      <c r="SZZ29" s="877"/>
      <c r="TAA29" s="877"/>
      <c r="TAB29" s="877"/>
      <c r="TAC29" s="877"/>
      <c r="TAD29" s="877"/>
      <c r="TAE29" s="877"/>
      <c r="TAF29" s="877"/>
      <c r="TAG29" s="877"/>
      <c r="TAH29" s="877"/>
      <c r="TAI29" s="877"/>
      <c r="TAJ29" s="877"/>
      <c r="TAK29" s="877"/>
      <c r="TAL29" s="877"/>
      <c r="TAM29" s="877"/>
      <c r="TAN29" s="877"/>
      <c r="TAO29" s="877"/>
      <c r="TAP29" s="877"/>
      <c r="TAQ29" s="877"/>
      <c r="TAR29" s="877"/>
      <c r="TAS29" s="877"/>
      <c r="TAT29" s="877"/>
      <c r="TAU29" s="877"/>
      <c r="TAV29" s="877"/>
      <c r="TAW29" s="877"/>
      <c r="TAX29" s="877"/>
      <c r="TAY29" s="877"/>
      <c r="TAZ29" s="877"/>
      <c r="TBA29" s="877"/>
      <c r="TBB29" s="877"/>
      <c r="TBC29" s="877"/>
      <c r="TBD29" s="877"/>
      <c r="TBE29" s="877"/>
      <c r="TBF29" s="877"/>
      <c r="TBG29" s="877"/>
      <c r="TBH29" s="877"/>
      <c r="TBI29" s="877"/>
      <c r="TBJ29" s="877"/>
      <c r="TBK29" s="877"/>
      <c r="TBL29" s="877"/>
      <c r="TBM29" s="877"/>
      <c r="TBN29" s="877"/>
      <c r="TBO29" s="877"/>
      <c r="TBP29" s="877"/>
      <c r="TBQ29" s="877"/>
      <c r="TBR29" s="877"/>
      <c r="TBS29" s="877"/>
      <c r="TBT29" s="877"/>
      <c r="TBU29" s="877"/>
      <c r="TBV29" s="877"/>
      <c r="TBW29" s="877"/>
      <c r="TBX29" s="877"/>
      <c r="TBY29" s="877"/>
      <c r="TBZ29" s="877"/>
      <c r="TCA29" s="877"/>
      <c r="TCB29" s="877"/>
      <c r="TCC29" s="877"/>
      <c r="TCD29" s="877"/>
      <c r="TCE29" s="877"/>
      <c r="TCF29" s="877"/>
      <c r="TCG29" s="877"/>
      <c r="TCH29" s="877"/>
      <c r="TCI29" s="877"/>
      <c r="TCJ29" s="877"/>
      <c r="TCK29" s="877"/>
      <c r="TCL29" s="877"/>
      <c r="TCM29" s="877"/>
      <c r="TCN29" s="877"/>
      <c r="TCO29" s="877"/>
      <c r="TCP29" s="877"/>
      <c r="TCQ29" s="877"/>
      <c r="TCR29" s="877"/>
      <c r="TCS29" s="877"/>
      <c r="TCT29" s="877"/>
      <c r="TCU29" s="877"/>
      <c r="TCV29" s="877"/>
      <c r="TCW29" s="877"/>
      <c r="TCX29" s="877"/>
      <c r="TCY29" s="877"/>
      <c r="TCZ29" s="877"/>
      <c r="TDA29" s="877"/>
      <c r="TDB29" s="877"/>
      <c r="TDC29" s="877"/>
      <c r="TDD29" s="877"/>
      <c r="TDE29" s="877"/>
      <c r="TDF29" s="877"/>
      <c r="TDG29" s="877"/>
      <c r="TDH29" s="877"/>
      <c r="TDI29" s="877"/>
      <c r="TDJ29" s="877"/>
      <c r="TDK29" s="877"/>
      <c r="TDL29" s="877"/>
      <c r="TDM29" s="877"/>
      <c r="TDN29" s="877"/>
      <c r="TDO29" s="877"/>
      <c r="TDP29" s="877"/>
      <c r="TDQ29" s="877"/>
      <c r="TDR29" s="877"/>
      <c r="TDS29" s="877"/>
      <c r="TDT29" s="877"/>
      <c r="TDU29" s="877"/>
      <c r="TDV29" s="877"/>
      <c r="TDW29" s="877"/>
      <c r="TDX29" s="877"/>
      <c r="TDY29" s="877"/>
      <c r="TDZ29" s="877"/>
      <c r="TEA29" s="877"/>
      <c r="TEB29" s="877"/>
      <c r="TEC29" s="877"/>
      <c r="TED29" s="877"/>
      <c r="TEE29" s="877"/>
      <c r="TEF29" s="877"/>
      <c r="TEG29" s="877"/>
      <c r="TEH29" s="877"/>
      <c r="TEI29" s="877"/>
      <c r="TEJ29" s="877"/>
      <c r="TEK29" s="877"/>
      <c r="TEL29" s="877"/>
      <c r="TEM29" s="877"/>
      <c r="TEN29" s="877"/>
      <c r="TEO29" s="877"/>
      <c r="TEP29" s="877"/>
      <c r="TEQ29" s="877"/>
      <c r="TER29" s="877"/>
      <c r="TES29" s="877"/>
      <c r="TET29" s="877"/>
      <c r="TEU29" s="877"/>
      <c r="TEV29" s="877"/>
      <c r="TEW29" s="877"/>
      <c r="TEX29" s="877"/>
      <c r="TEY29" s="877"/>
      <c r="TEZ29" s="877"/>
      <c r="TFA29" s="877"/>
      <c r="TFB29" s="877"/>
      <c r="TFC29" s="877"/>
      <c r="TFD29" s="877"/>
      <c r="TFE29" s="877"/>
      <c r="TFF29" s="877"/>
      <c r="TFG29" s="877"/>
      <c r="TFH29" s="877"/>
      <c r="TFI29" s="877"/>
      <c r="TFJ29" s="877"/>
      <c r="TFK29" s="877"/>
      <c r="TFL29" s="877"/>
      <c r="TFM29" s="877"/>
      <c r="TFN29" s="877"/>
      <c r="TFO29" s="877"/>
      <c r="TFP29" s="877"/>
      <c r="TFQ29" s="877"/>
      <c r="TFR29" s="877"/>
      <c r="TFS29" s="877"/>
      <c r="TFT29" s="877"/>
      <c r="TFU29" s="877"/>
      <c r="TFV29" s="877"/>
      <c r="TFW29" s="877"/>
      <c r="TFX29" s="877"/>
      <c r="TFY29" s="877"/>
      <c r="TFZ29" s="877"/>
      <c r="TGA29" s="877"/>
      <c r="TGB29" s="877"/>
      <c r="TGC29" s="877"/>
      <c r="TGD29" s="877"/>
      <c r="TGE29" s="877"/>
      <c r="TGF29" s="877"/>
      <c r="TGG29" s="877"/>
      <c r="TGH29" s="877"/>
      <c r="TGI29" s="877"/>
      <c r="TGJ29" s="877"/>
      <c r="TGK29" s="877"/>
      <c r="TGL29" s="877"/>
      <c r="TGM29" s="877"/>
      <c r="TGN29" s="877"/>
      <c r="TGO29" s="877"/>
      <c r="TGP29" s="877"/>
      <c r="TGQ29" s="877"/>
      <c r="TGR29" s="877"/>
      <c r="TGS29" s="877"/>
      <c r="TGT29" s="877"/>
      <c r="TGU29" s="877"/>
      <c r="TGV29" s="877"/>
      <c r="TGW29" s="877"/>
      <c r="TGX29" s="877"/>
      <c r="TGY29" s="877"/>
      <c r="TGZ29" s="877"/>
      <c r="THA29" s="877"/>
      <c r="THB29" s="877"/>
      <c r="THC29" s="877"/>
      <c r="THD29" s="877"/>
      <c r="THE29" s="877"/>
      <c r="THF29" s="877"/>
      <c r="THG29" s="877"/>
      <c r="THH29" s="877"/>
      <c r="THI29" s="877"/>
      <c r="THJ29" s="877"/>
      <c r="THK29" s="877"/>
      <c r="THL29" s="877"/>
      <c r="THM29" s="877"/>
      <c r="THN29" s="877"/>
      <c r="THO29" s="877"/>
      <c r="THP29" s="877"/>
      <c r="THQ29" s="877"/>
      <c r="THR29" s="877"/>
      <c r="THS29" s="877"/>
      <c r="THT29" s="877"/>
      <c r="THU29" s="877"/>
      <c r="THV29" s="877"/>
      <c r="THW29" s="877"/>
      <c r="THX29" s="877"/>
      <c r="THY29" s="877"/>
      <c r="THZ29" s="877"/>
      <c r="TIA29" s="877"/>
      <c r="TIB29" s="877"/>
      <c r="TIC29" s="877"/>
      <c r="TID29" s="877"/>
      <c r="TIE29" s="877"/>
      <c r="TIF29" s="877"/>
      <c r="TIG29" s="877"/>
      <c r="TIH29" s="877"/>
      <c r="TII29" s="877"/>
      <c r="TIJ29" s="877"/>
      <c r="TIK29" s="877"/>
      <c r="TIL29" s="877"/>
      <c r="TIM29" s="877"/>
      <c r="TIN29" s="877"/>
      <c r="TIO29" s="877"/>
      <c r="TIP29" s="877"/>
      <c r="TIQ29" s="877"/>
      <c r="TIR29" s="877"/>
      <c r="TIS29" s="877"/>
      <c r="TIT29" s="877"/>
      <c r="TIU29" s="877"/>
      <c r="TIV29" s="877"/>
      <c r="TIW29" s="877"/>
      <c r="TIX29" s="877"/>
      <c r="TIY29" s="877"/>
      <c r="TIZ29" s="877"/>
      <c r="TJA29" s="877"/>
      <c r="TJB29" s="877"/>
      <c r="TJC29" s="877"/>
      <c r="TJD29" s="877"/>
      <c r="TJE29" s="877"/>
      <c r="TJF29" s="877"/>
      <c r="TJG29" s="877"/>
      <c r="TJH29" s="877"/>
      <c r="TJI29" s="877"/>
      <c r="TJJ29" s="877"/>
      <c r="TJK29" s="877"/>
      <c r="TJL29" s="877"/>
      <c r="TJM29" s="877"/>
      <c r="TJN29" s="877"/>
      <c r="TJO29" s="877"/>
      <c r="TJP29" s="877"/>
      <c r="TJQ29" s="877"/>
      <c r="TJR29" s="877"/>
      <c r="TJS29" s="877"/>
      <c r="TJT29" s="877"/>
      <c r="TJU29" s="877"/>
      <c r="TJV29" s="877"/>
      <c r="TJW29" s="877"/>
      <c r="TJX29" s="877"/>
      <c r="TJY29" s="877"/>
      <c r="TJZ29" s="877"/>
      <c r="TKA29" s="877"/>
      <c r="TKB29" s="877"/>
      <c r="TKC29" s="877"/>
      <c r="TKD29" s="877"/>
      <c r="TKE29" s="877"/>
      <c r="TKF29" s="877"/>
      <c r="TKG29" s="877"/>
      <c r="TKH29" s="877"/>
      <c r="TKI29" s="877"/>
      <c r="TKJ29" s="877"/>
      <c r="TKK29" s="877"/>
      <c r="TKL29" s="877"/>
      <c r="TKM29" s="877"/>
      <c r="TKN29" s="877"/>
      <c r="TKO29" s="877"/>
      <c r="TKP29" s="877"/>
      <c r="TKQ29" s="877"/>
      <c r="TKR29" s="877"/>
      <c r="TKS29" s="877"/>
      <c r="TKT29" s="877"/>
      <c r="TKU29" s="877"/>
      <c r="TKV29" s="877"/>
      <c r="TKW29" s="877"/>
      <c r="TKX29" s="877"/>
      <c r="TKY29" s="877"/>
      <c r="TKZ29" s="877"/>
      <c r="TLA29" s="877"/>
      <c r="TLB29" s="877"/>
      <c r="TLC29" s="877"/>
      <c r="TLD29" s="877"/>
      <c r="TLE29" s="877"/>
      <c r="TLF29" s="877"/>
      <c r="TLG29" s="877"/>
      <c r="TLH29" s="877"/>
      <c r="TLI29" s="877"/>
      <c r="TLJ29" s="877"/>
      <c r="TLK29" s="877"/>
      <c r="TLL29" s="877"/>
      <c r="TLM29" s="877"/>
      <c r="TLN29" s="877"/>
      <c r="TLO29" s="877"/>
      <c r="TLP29" s="877"/>
      <c r="TLQ29" s="877"/>
      <c r="TLR29" s="877"/>
      <c r="TLS29" s="877"/>
      <c r="TLT29" s="877"/>
      <c r="TLU29" s="877"/>
      <c r="TLV29" s="877"/>
      <c r="TLW29" s="877"/>
      <c r="TLX29" s="877"/>
      <c r="TLY29" s="877"/>
      <c r="TLZ29" s="877"/>
      <c r="TMA29" s="877"/>
      <c r="TMB29" s="877"/>
      <c r="TMC29" s="877"/>
      <c r="TMD29" s="877"/>
      <c r="TME29" s="877"/>
      <c r="TMF29" s="877"/>
      <c r="TMG29" s="877"/>
      <c r="TMH29" s="877"/>
      <c r="TMI29" s="877"/>
      <c r="TMJ29" s="877"/>
      <c r="TMK29" s="877"/>
      <c r="TML29" s="877"/>
      <c r="TMM29" s="877"/>
      <c r="TMN29" s="877"/>
      <c r="TMO29" s="877"/>
      <c r="TMP29" s="877"/>
      <c r="TMQ29" s="877"/>
      <c r="TMR29" s="877"/>
      <c r="TMS29" s="877"/>
      <c r="TMT29" s="877"/>
      <c r="TMU29" s="877"/>
      <c r="TMV29" s="877"/>
      <c r="TMW29" s="877"/>
      <c r="TMX29" s="877"/>
      <c r="TMY29" s="877"/>
      <c r="TMZ29" s="877"/>
      <c r="TNA29" s="877"/>
      <c r="TNB29" s="877"/>
      <c r="TNC29" s="877"/>
      <c r="TND29" s="877"/>
      <c r="TNE29" s="877"/>
      <c r="TNF29" s="877"/>
      <c r="TNG29" s="877"/>
      <c r="TNH29" s="877"/>
      <c r="TNI29" s="877"/>
      <c r="TNJ29" s="877"/>
      <c r="TNK29" s="877"/>
      <c r="TNL29" s="877"/>
      <c r="TNM29" s="877"/>
      <c r="TNN29" s="877"/>
      <c r="TNO29" s="877"/>
      <c r="TNP29" s="877"/>
      <c r="TNQ29" s="877"/>
      <c r="TNR29" s="877"/>
      <c r="TNS29" s="877"/>
      <c r="TNT29" s="877"/>
      <c r="TNU29" s="877"/>
      <c r="TNV29" s="877"/>
      <c r="TNW29" s="877"/>
      <c r="TNX29" s="877"/>
      <c r="TNY29" s="877"/>
      <c r="TNZ29" s="877"/>
      <c r="TOA29" s="877"/>
      <c r="TOB29" s="877"/>
      <c r="TOC29" s="877"/>
      <c r="TOD29" s="877"/>
      <c r="TOE29" s="877"/>
      <c r="TOF29" s="877"/>
      <c r="TOG29" s="877"/>
      <c r="TOH29" s="877"/>
      <c r="TOI29" s="877"/>
      <c r="TOJ29" s="877"/>
      <c r="TOK29" s="877"/>
      <c r="TOL29" s="877"/>
      <c r="TOM29" s="877"/>
      <c r="TON29" s="877"/>
      <c r="TOO29" s="877"/>
      <c r="TOP29" s="877"/>
      <c r="TOQ29" s="877"/>
      <c r="TOR29" s="877"/>
      <c r="TOS29" s="877"/>
      <c r="TOT29" s="877"/>
      <c r="TOU29" s="877"/>
      <c r="TOV29" s="877"/>
      <c r="TOW29" s="877"/>
      <c r="TOX29" s="877"/>
      <c r="TOY29" s="877"/>
      <c r="TOZ29" s="877"/>
      <c r="TPA29" s="877"/>
      <c r="TPB29" s="877"/>
      <c r="TPC29" s="877"/>
      <c r="TPD29" s="877"/>
      <c r="TPE29" s="877"/>
      <c r="TPF29" s="877"/>
      <c r="TPG29" s="877"/>
      <c r="TPH29" s="877"/>
      <c r="TPI29" s="877"/>
      <c r="TPJ29" s="877"/>
      <c r="TPK29" s="877"/>
      <c r="TPL29" s="877"/>
      <c r="TPM29" s="877"/>
      <c r="TPN29" s="877"/>
      <c r="TPO29" s="877"/>
      <c r="TPP29" s="877"/>
      <c r="TPQ29" s="877"/>
      <c r="TPR29" s="877"/>
      <c r="TPS29" s="877"/>
      <c r="TPT29" s="877"/>
      <c r="TPU29" s="877"/>
      <c r="TPV29" s="877"/>
      <c r="TPW29" s="877"/>
      <c r="TPX29" s="877"/>
      <c r="TPY29" s="877"/>
      <c r="TPZ29" s="877"/>
      <c r="TQA29" s="877"/>
      <c r="TQB29" s="877"/>
      <c r="TQC29" s="877"/>
      <c r="TQD29" s="877"/>
      <c r="TQE29" s="877"/>
      <c r="TQF29" s="877"/>
      <c r="TQG29" s="877"/>
      <c r="TQH29" s="877"/>
      <c r="TQI29" s="877"/>
      <c r="TQJ29" s="877"/>
      <c r="TQK29" s="877"/>
      <c r="TQL29" s="877"/>
      <c r="TQM29" s="877"/>
      <c r="TQN29" s="877"/>
      <c r="TQO29" s="877"/>
      <c r="TQP29" s="877"/>
      <c r="TQQ29" s="877"/>
      <c r="TQR29" s="877"/>
      <c r="TQS29" s="877"/>
      <c r="TQT29" s="877"/>
      <c r="TQU29" s="877"/>
      <c r="TQV29" s="877"/>
      <c r="TQW29" s="877"/>
      <c r="TQX29" s="877"/>
      <c r="TQY29" s="877"/>
      <c r="TQZ29" s="877"/>
      <c r="TRA29" s="877"/>
      <c r="TRB29" s="877"/>
      <c r="TRC29" s="877"/>
      <c r="TRD29" s="877"/>
      <c r="TRE29" s="877"/>
      <c r="TRF29" s="877"/>
      <c r="TRG29" s="877"/>
      <c r="TRH29" s="877"/>
      <c r="TRI29" s="877"/>
      <c r="TRJ29" s="877"/>
      <c r="TRK29" s="877"/>
      <c r="TRL29" s="877"/>
      <c r="TRM29" s="877"/>
      <c r="TRN29" s="877"/>
      <c r="TRO29" s="877"/>
      <c r="TRP29" s="877"/>
      <c r="TRQ29" s="877"/>
      <c r="TRR29" s="877"/>
      <c r="TRS29" s="877"/>
      <c r="TRT29" s="877"/>
      <c r="TRU29" s="877"/>
      <c r="TRV29" s="877"/>
      <c r="TRW29" s="877"/>
      <c r="TRX29" s="877"/>
      <c r="TRY29" s="877"/>
      <c r="TRZ29" s="877"/>
      <c r="TSA29" s="877"/>
      <c r="TSB29" s="877"/>
      <c r="TSC29" s="877"/>
      <c r="TSD29" s="877"/>
      <c r="TSE29" s="877"/>
      <c r="TSF29" s="877"/>
      <c r="TSG29" s="877"/>
      <c r="TSH29" s="877"/>
      <c r="TSI29" s="877"/>
      <c r="TSJ29" s="877"/>
      <c r="TSK29" s="877"/>
      <c r="TSL29" s="877"/>
      <c r="TSM29" s="877"/>
      <c r="TSN29" s="877"/>
      <c r="TSO29" s="877"/>
      <c r="TSP29" s="877"/>
      <c r="TSQ29" s="877"/>
      <c r="TSR29" s="877"/>
      <c r="TSS29" s="877"/>
      <c r="TST29" s="877"/>
      <c r="TSU29" s="877"/>
      <c r="TSV29" s="877"/>
      <c r="TSW29" s="877"/>
      <c r="TSX29" s="877"/>
      <c r="TSY29" s="877"/>
      <c r="TSZ29" s="877"/>
      <c r="TTA29" s="877"/>
      <c r="TTB29" s="877"/>
      <c r="TTC29" s="877"/>
      <c r="TTD29" s="877"/>
      <c r="TTE29" s="877"/>
      <c r="TTF29" s="877"/>
      <c r="TTG29" s="877"/>
      <c r="TTH29" s="877"/>
      <c r="TTI29" s="877"/>
      <c r="TTJ29" s="877"/>
      <c r="TTK29" s="877"/>
      <c r="TTL29" s="877"/>
      <c r="TTM29" s="877"/>
      <c r="TTN29" s="877"/>
      <c r="TTO29" s="877"/>
      <c r="TTP29" s="877"/>
      <c r="TTQ29" s="877"/>
      <c r="TTR29" s="877"/>
      <c r="TTS29" s="877"/>
      <c r="TTT29" s="877"/>
      <c r="TTU29" s="877"/>
      <c r="TTV29" s="877"/>
      <c r="TTW29" s="877"/>
      <c r="TTX29" s="877"/>
      <c r="TTY29" s="877"/>
      <c r="TTZ29" s="877"/>
      <c r="TUA29" s="877"/>
      <c r="TUB29" s="877"/>
      <c r="TUC29" s="877"/>
      <c r="TUD29" s="877"/>
      <c r="TUE29" s="877"/>
      <c r="TUF29" s="877"/>
      <c r="TUG29" s="877"/>
      <c r="TUH29" s="877"/>
      <c r="TUI29" s="877"/>
      <c r="TUJ29" s="877"/>
      <c r="TUK29" s="877"/>
      <c r="TUL29" s="877"/>
      <c r="TUM29" s="877"/>
      <c r="TUN29" s="877"/>
      <c r="TUO29" s="877"/>
      <c r="TUP29" s="877"/>
      <c r="TUQ29" s="877"/>
      <c r="TUR29" s="877"/>
      <c r="TUS29" s="877"/>
      <c r="TUT29" s="877"/>
      <c r="TUU29" s="877"/>
      <c r="TUV29" s="877"/>
      <c r="TUW29" s="877"/>
      <c r="TUX29" s="877"/>
      <c r="TUY29" s="877"/>
      <c r="TUZ29" s="877"/>
      <c r="TVA29" s="877"/>
      <c r="TVB29" s="877"/>
      <c r="TVC29" s="877"/>
      <c r="TVD29" s="877"/>
      <c r="TVE29" s="877"/>
      <c r="TVF29" s="877"/>
      <c r="TVG29" s="877"/>
      <c r="TVH29" s="877"/>
      <c r="TVI29" s="877"/>
      <c r="TVJ29" s="877"/>
      <c r="TVK29" s="877"/>
      <c r="TVL29" s="877"/>
      <c r="TVM29" s="877"/>
      <c r="TVN29" s="877"/>
      <c r="TVO29" s="877"/>
      <c r="TVP29" s="877"/>
      <c r="TVQ29" s="877"/>
      <c r="TVR29" s="877"/>
      <c r="TVS29" s="877"/>
      <c r="TVT29" s="877"/>
      <c r="TVU29" s="877"/>
      <c r="TVV29" s="877"/>
      <c r="TVW29" s="877"/>
      <c r="TVX29" s="877"/>
      <c r="TVY29" s="877"/>
      <c r="TVZ29" s="877"/>
      <c r="TWA29" s="877"/>
      <c r="TWB29" s="877"/>
      <c r="TWC29" s="877"/>
      <c r="TWD29" s="877"/>
      <c r="TWE29" s="877"/>
      <c r="TWF29" s="877"/>
      <c r="TWG29" s="877"/>
      <c r="TWH29" s="877"/>
      <c r="TWI29" s="877"/>
      <c r="TWJ29" s="877"/>
      <c r="TWK29" s="877"/>
      <c r="TWL29" s="877"/>
      <c r="TWM29" s="877"/>
      <c r="TWN29" s="877"/>
      <c r="TWO29" s="877"/>
      <c r="TWP29" s="877"/>
      <c r="TWQ29" s="877"/>
      <c r="TWR29" s="877"/>
      <c r="TWS29" s="877"/>
      <c r="TWT29" s="877"/>
      <c r="TWU29" s="877"/>
      <c r="TWV29" s="877"/>
      <c r="TWW29" s="877"/>
      <c r="TWX29" s="877"/>
      <c r="TWY29" s="877"/>
      <c r="TWZ29" s="877"/>
      <c r="TXA29" s="877"/>
      <c r="TXB29" s="877"/>
      <c r="TXC29" s="877"/>
      <c r="TXD29" s="877"/>
      <c r="TXE29" s="877"/>
      <c r="TXF29" s="877"/>
      <c r="TXG29" s="877"/>
      <c r="TXH29" s="877"/>
      <c r="TXI29" s="877"/>
      <c r="TXJ29" s="877"/>
      <c r="TXK29" s="877"/>
      <c r="TXL29" s="877"/>
      <c r="TXM29" s="877"/>
      <c r="TXN29" s="877"/>
      <c r="TXO29" s="877"/>
      <c r="TXP29" s="877"/>
      <c r="TXQ29" s="877"/>
      <c r="TXR29" s="877"/>
      <c r="TXS29" s="877"/>
      <c r="TXT29" s="877"/>
      <c r="TXU29" s="877"/>
      <c r="TXV29" s="877"/>
      <c r="TXW29" s="877"/>
      <c r="TXX29" s="877"/>
      <c r="TXY29" s="877"/>
      <c r="TXZ29" s="877"/>
      <c r="TYA29" s="877"/>
      <c r="TYB29" s="877"/>
      <c r="TYC29" s="877"/>
      <c r="TYD29" s="877"/>
      <c r="TYE29" s="877"/>
      <c r="TYF29" s="877"/>
      <c r="TYG29" s="877"/>
      <c r="TYH29" s="877"/>
      <c r="TYI29" s="877"/>
      <c r="TYJ29" s="877"/>
      <c r="TYK29" s="877"/>
      <c r="TYL29" s="877"/>
      <c r="TYM29" s="877"/>
      <c r="TYN29" s="877"/>
      <c r="TYO29" s="877"/>
      <c r="TYP29" s="877"/>
      <c r="TYQ29" s="877"/>
      <c r="TYR29" s="877"/>
      <c r="TYS29" s="877"/>
      <c r="TYT29" s="877"/>
      <c r="TYU29" s="877"/>
      <c r="TYV29" s="877"/>
      <c r="TYW29" s="877"/>
      <c r="TYX29" s="877"/>
      <c r="TYY29" s="877"/>
      <c r="TYZ29" s="877"/>
      <c r="TZA29" s="877"/>
      <c r="TZB29" s="877"/>
      <c r="TZC29" s="877"/>
      <c r="TZD29" s="877"/>
      <c r="TZE29" s="877"/>
      <c r="TZF29" s="877"/>
      <c r="TZG29" s="877"/>
      <c r="TZH29" s="877"/>
      <c r="TZI29" s="877"/>
      <c r="TZJ29" s="877"/>
      <c r="TZK29" s="877"/>
      <c r="TZL29" s="877"/>
      <c r="TZM29" s="877"/>
      <c r="TZN29" s="877"/>
      <c r="TZO29" s="877"/>
      <c r="TZP29" s="877"/>
      <c r="TZQ29" s="877"/>
      <c r="TZR29" s="877"/>
      <c r="TZS29" s="877"/>
      <c r="TZT29" s="877"/>
      <c r="TZU29" s="877"/>
      <c r="TZV29" s="877"/>
      <c r="TZW29" s="877"/>
      <c r="TZX29" s="877"/>
      <c r="TZY29" s="877"/>
      <c r="TZZ29" s="877"/>
      <c r="UAA29" s="877"/>
      <c r="UAB29" s="877"/>
      <c r="UAC29" s="877"/>
      <c r="UAD29" s="877"/>
      <c r="UAE29" s="877"/>
      <c r="UAF29" s="877"/>
      <c r="UAG29" s="877"/>
      <c r="UAH29" s="877"/>
      <c r="UAI29" s="877"/>
      <c r="UAJ29" s="877"/>
      <c r="UAK29" s="877"/>
      <c r="UAL29" s="877"/>
      <c r="UAM29" s="877"/>
      <c r="UAN29" s="877"/>
      <c r="UAO29" s="877"/>
      <c r="UAP29" s="877"/>
      <c r="UAQ29" s="877"/>
      <c r="UAR29" s="877"/>
      <c r="UAS29" s="877"/>
      <c r="UAT29" s="877"/>
      <c r="UAU29" s="877"/>
      <c r="UAV29" s="877"/>
      <c r="UAW29" s="877"/>
      <c r="UAX29" s="877"/>
      <c r="UAY29" s="877"/>
      <c r="UAZ29" s="877"/>
      <c r="UBA29" s="877"/>
      <c r="UBB29" s="877"/>
      <c r="UBC29" s="877"/>
      <c r="UBD29" s="877"/>
      <c r="UBE29" s="877"/>
      <c r="UBF29" s="877"/>
      <c r="UBG29" s="877"/>
      <c r="UBH29" s="877"/>
      <c r="UBI29" s="877"/>
      <c r="UBJ29" s="877"/>
      <c r="UBK29" s="877"/>
      <c r="UBL29" s="877"/>
      <c r="UBM29" s="877"/>
      <c r="UBN29" s="877"/>
      <c r="UBO29" s="877"/>
      <c r="UBP29" s="877"/>
      <c r="UBQ29" s="877"/>
      <c r="UBR29" s="877"/>
      <c r="UBS29" s="877"/>
      <c r="UBT29" s="877"/>
      <c r="UBU29" s="877"/>
      <c r="UBV29" s="877"/>
      <c r="UBW29" s="877"/>
      <c r="UBX29" s="877"/>
      <c r="UBY29" s="877"/>
      <c r="UBZ29" s="877"/>
      <c r="UCA29" s="877"/>
      <c r="UCB29" s="877"/>
      <c r="UCC29" s="877"/>
      <c r="UCD29" s="877"/>
      <c r="UCE29" s="877"/>
      <c r="UCF29" s="877"/>
      <c r="UCG29" s="877"/>
      <c r="UCH29" s="877"/>
      <c r="UCI29" s="877"/>
      <c r="UCJ29" s="877"/>
      <c r="UCK29" s="877"/>
      <c r="UCL29" s="877"/>
      <c r="UCM29" s="877"/>
      <c r="UCN29" s="877"/>
      <c r="UCO29" s="877"/>
      <c r="UCP29" s="877"/>
      <c r="UCQ29" s="877"/>
      <c r="UCR29" s="877"/>
      <c r="UCS29" s="877"/>
      <c r="UCT29" s="877"/>
      <c r="UCU29" s="877"/>
      <c r="UCV29" s="877"/>
      <c r="UCW29" s="877"/>
      <c r="UCX29" s="877"/>
      <c r="UCY29" s="877"/>
      <c r="UCZ29" s="877"/>
      <c r="UDA29" s="877"/>
      <c r="UDB29" s="877"/>
      <c r="UDC29" s="877"/>
      <c r="UDD29" s="877"/>
      <c r="UDE29" s="877"/>
      <c r="UDF29" s="877"/>
      <c r="UDG29" s="877"/>
      <c r="UDH29" s="877"/>
      <c r="UDI29" s="877"/>
      <c r="UDJ29" s="877"/>
      <c r="UDK29" s="877"/>
      <c r="UDL29" s="877"/>
      <c r="UDM29" s="877"/>
      <c r="UDN29" s="877"/>
      <c r="UDO29" s="877"/>
      <c r="UDP29" s="877"/>
      <c r="UDQ29" s="877"/>
      <c r="UDR29" s="877"/>
      <c r="UDS29" s="877"/>
      <c r="UDT29" s="877"/>
      <c r="UDU29" s="877"/>
      <c r="UDV29" s="877"/>
      <c r="UDW29" s="877"/>
      <c r="UDX29" s="877"/>
      <c r="UDY29" s="877"/>
      <c r="UDZ29" s="877"/>
      <c r="UEA29" s="877"/>
      <c r="UEB29" s="877"/>
      <c r="UEC29" s="877"/>
      <c r="UED29" s="877"/>
      <c r="UEE29" s="877"/>
      <c r="UEF29" s="877"/>
      <c r="UEG29" s="877"/>
      <c r="UEH29" s="877"/>
      <c r="UEI29" s="877"/>
      <c r="UEJ29" s="877"/>
      <c r="UEK29" s="877"/>
      <c r="UEL29" s="877"/>
      <c r="UEM29" s="877"/>
      <c r="UEN29" s="877"/>
      <c r="UEO29" s="877"/>
      <c r="UEP29" s="877"/>
      <c r="UEQ29" s="877"/>
      <c r="UER29" s="877"/>
      <c r="UES29" s="877"/>
      <c r="UET29" s="877"/>
      <c r="UEU29" s="877"/>
      <c r="UEV29" s="877"/>
      <c r="UEW29" s="877"/>
      <c r="UEX29" s="877"/>
      <c r="UEY29" s="877"/>
      <c r="UEZ29" s="877"/>
      <c r="UFA29" s="877"/>
      <c r="UFB29" s="877"/>
      <c r="UFC29" s="877"/>
      <c r="UFD29" s="877"/>
      <c r="UFE29" s="877"/>
      <c r="UFF29" s="877"/>
      <c r="UFG29" s="877"/>
      <c r="UFH29" s="877"/>
      <c r="UFI29" s="877"/>
      <c r="UFJ29" s="877"/>
      <c r="UFK29" s="877"/>
      <c r="UFL29" s="877"/>
      <c r="UFM29" s="877"/>
      <c r="UFN29" s="877"/>
      <c r="UFO29" s="877"/>
      <c r="UFP29" s="877"/>
      <c r="UFQ29" s="877"/>
      <c r="UFR29" s="877"/>
      <c r="UFS29" s="877"/>
      <c r="UFT29" s="877"/>
      <c r="UFU29" s="877"/>
      <c r="UFV29" s="877"/>
      <c r="UFW29" s="877"/>
      <c r="UFX29" s="877"/>
      <c r="UFY29" s="877"/>
      <c r="UFZ29" s="877"/>
      <c r="UGA29" s="877"/>
      <c r="UGB29" s="877"/>
      <c r="UGC29" s="877"/>
      <c r="UGD29" s="877"/>
      <c r="UGE29" s="877"/>
      <c r="UGF29" s="877"/>
      <c r="UGG29" s="877"/>
      <c r="UGH29" s="877"/>
      <c r="UGI29" s="877"/>
      <c r="UGJ29" s="877"/>
      <c r="UGK29" s="877"/>
      <c r="UGL29" s="877"/>
      <c r="UGM29" s="877"/>
      <c r="UGN29" s="877"/>
      <c r="UGO29" s="877"/>
      <c r="UGP29" s="877"/>
      <c r="UGQ29" s="877"/>
      <c r="UGR29" s="877"/>
      <c r="UGS29" s="877"/>
      <c r="UGT29" s="877"/>
      <c r="UGU29" s="877"/>
      <c r="UGV29" s="877"/>
      <c r="UGW29" s="877"/>
      <c r="UGX29" s="877"/>
      <c r="UGY29" s="877"/>
      <c r="UGZ29" s="877"/>
      <c r="UHA29" s="877"/>
      <c r="UHB29" s="877"/>
      <c r="UHC29" s="877"/>
      <c r="UHD29" s="877"/>
      <c r="UHE29" s="877"/>
      <c r="UHF29" s="877"/>
      <c r="UHG29" s="877"/>
      <c r="UHH29" s="877"/>
      <c r="UHI29" s="877"/>
      <c r="UHJ29" s="877"/>
      <c r="UHK29" s="877"/>
      <c r="UHL29" s="877"/>
      <c r="UHM29" s="877"/>
      <c r="UHN29" s="877"/>
      <c r="UHO29" s="877"/>
      <c r="UHP29" s="877"/>
      <c r="UHQ29" s="877"/>
      <c r="UHR29" s="877"/>
      <c r="UHS29" s="877"/>
      <c r="UHT29" s="877"/>
      <c r="UHU29" s="877"/>
      <c r="UHV29" s="877"/>
      <c r="UHW29" s="877"/>
      <c r="UHX29" s="877"/>
      <c r="UHY29" s="877"/>
      <c r="UHZ29" s="877"/>
      <c r="UIA29" s="877"/>
      <c r="UIB29" s="877"/>
      <c r="UIC29" s="877"/>
      <c r="UID29" s="877"/>
      <c r="UIE29" s="877"/>
      <c r="UIF29" s="877"/>
      <c r="UIG29" s="877"/>
      <c r="UIH29" s="877"/>
      <c r="UII29" s="877"/>
      <c r="UIJ29" s="877"/>
      <c r="UIK29" s="877"/>
      <c r="UIL29" s="877"/>
      <c r="UIM29" s="877"/>
      <c r="UIN29" s="877"/>
      <c r="UIO29" s="877"/>
      <c r="UIP29" s="877"/>
      <c r="UIQ29" s="877"/>
      <c r="UIR29" s="877"/>
      <c r="UIS29" s="877"/>
      <c r="UIT29" s="877"/>
      <c r="UIU29" s="877"/>
      <c r="UIV29" s="877"/>
      <c r="UIW29" s="877"/>
      <c r="UIX29" s="877"/>
      <c r="UIY29" s="877"/>
      <c r="UIZ29" s="877"/>
      <c r="UJA29" s="877"/>
      <c r="UJB29" s="877"/>
      <c r="UJC29" s="877"/>
      <c r="UJD29" s="877"/>
      <c r="UJE29" s="877"/>
      <c r="UJF29" s="877"/>
      <c r="UJG29" s="877"/>
      <c r="UJH29" s="877"/>
      <c r="UJI29" s="877"/>
      <c r="UJJ29" s="877"/>
      <c r="UJK29" s="877"/>
      <c r="UJL29" s="877"/>
      <c r="UJM29" s="877"/>
      <c r="UJN29" s="877"/>
      <c r="UJO29" s="877"/>
      <c r="UJP29" s="877"/>
      <c r="UJQ29" s="877"/>
      <c r="UJR29" s="877"/>
      <c r="UJS29" s="877"/>
      <c r="UJT29" s="877"/>
      <c r="UJU29" s="877"/>
      <c r="UJV29" s="877"/>
      <c r="UJW29" s="877"/>
      <c r="UJX29" s="877"/>
      <c r="UJY29" s="877"/>
      <c r="UJZ29" s="877"/>
      <c r="UKA29" s="877"/>
      <c r="UKB29" s="877"/>
      <c r="UKC29" s="877"/>
      <c r="UKD29" s="877"/>
      <c r="UKE29" s="877"/>
      <c r="UKF29" s="877"/>
      <c r="UKG29" s="877"/>
      <c r="UKH29" s="877"/>
      <c r="UKI29" s="877"/>
      <c r="UKJ29" s="877"/>
      <c r="UKK29" s="877"/>
      <c r="UKL29" s="877"/>
      <c r="UKM29" s="877"/>
      <c r="UKN29" s="877"/>
      <c r="UKO29" s="877"/>
      <c r="UKP29" s="877"/>
      <c r="UKQ29" s="877"/>
      <c r="UKR29" s="877"/>
      <c r="UKS29" s="877"/>
      <c r="UKT29" s="877"/>
      <c r="UKU29" s="877"/>
      <c r="UKV29" s="877"/>
      <c r="UKW29" s="877"/>
      <c r="UKX29" s="877"/>
      <c r="UKY29" s="877"/>
      <c r="UKZ29" s="877"/>
      <c r="ULA29" s="877"/>
      <c r="ULB29" s="877"/>
      <c r="ULC29" s="877"/>
      <c r="ULD29" s="877"/>
      <c r="ULE29" s="877"/>
      <c r="ULF29" s="877"/>
      <c r="ULG29" s="877"/>
      <c r="ULH29" s="877"/>
      <c r="ULI29" s="877"/>
      <c r="ULJ29" s="877"/>
      <c r="ULK29" s="877"/>
      <c r="ULL29" s="877"/>
      <c r="ULM29" s="877"/>
      <c r="ULN29" s="877"/>
      <c r="ULO29" s="877"/>
      <c r="ULP29" s="877"/>
      <c r="ULQ29" s="877"/>
      <c r="ULR29" s="877"/>
      <c r="ULS29" s="877"/>
      <c r="ULT29" s="877"/>
      <c r="ULU29" s="877"/>
      <c r="ULV29" s="877"/>
      <c r="ULW29" s="877"/>
      <c r="ULX29" s="877"/>
      <c r="ULY29" s="877"/>
      <c r="ULZ29" s="877"/>
      <c r="UMA29" s="877"/>
      <c r="UMB29" s="877"/>
      <c r="UMC29" s="877"/>
      <c r="UMD29" s="877"/>
      <c r="UME29" s="877"/>
      <c r="UMF29" s="877"/>
      <c r="UMG29" s="877"/>
      <c r="UMH29" s="877"/>
      <c r="UMI29" s="877"/>
      <c r="UMJ29" s="877"/>
      <c r="UMK29" s="877"/>
      <c r="UML29" s="877"/>
      <c r="UMM29" s="877"/>
      <c r="UMN29" s="877"/>
      <c r="UMO29" s="877"/>
      <c r="UMP29" s="877"/>
      <c r="UMQ29" s="877"/>
      <c r="UMR29" s="877"/>
      <c r="UMS29" s="877"/>
      <c r="UMT29" s="877"/>
      <c r="UMU29" s="877"/>
      <c r="UMV29" s="877"/>
      <c r="UMW29" s="877"/>
      <c r="UMX29" s="877"/>
      <c r="UMY29" s="877"/>
      <c r="UMZ29" s="877"/>
      <c r="UNA29" s="877"/>
      <c r="UNB29" s="877"/>
      <c r="UNC29" s="877"/>
      <c r="UND29" s="877"/>
      <c r="UNE29" s="877"/>
      <c r="UNF29" s="877"/>
      <c r="UNG29" s="877"/>
      <c r="UNH29" s="877"/>
      <c r="UNI29" s="877"/>
      <c r="UNJ29" s="877"/>
      <c r="UNK29" s="877"/>
      <c r="UNL29" s="877"/>
      <c r="UNM29" s="877"/>
      <c r="UNN29" s="877"/>
      <c r="UNO29" s="877"/>
      <c r="UNP29" s="877"/>
      <c r="UNQ29" s="877"/>
      <c r="UNR29" s="877"/>
      <c r="UNS29" s="877"/>
      <c r="UNT29" s="877"/>
      <c r="UNU29" s="877"/>
      <c r="UNV29" s="877"/>
      <c r="UNW29" s="877"/>
      <c r="UNX29" s="877"/>
      <c r="UNY29" s="877"/>
      <c r="UNZ29" s="877"/>
      <c r="UOA29" s="877"/>
      <c r="UOB29" s="877"/>
      <c r="UOC29" s="877"/>
      <c r="UOD29" s="877"/>
      <c r="UOE29" s="877"/>
      <c r="UOF29" s="877"/>
      <c r="UOG29" s="877"/>
      <c r="UOH29" s="877"/>
      <c r="UOI29" s="877"/>
      <c r="UOJ29" s="877"/>
      <c r="UOK29" s="877"/>
      <c r="UOL29" s="877"/>
      <c r="UOM29" s="877"/>
      <c r="UON29" s="877"/>
      <c r="UOO29" s="877"/>
      <c r="UOP29" s="877"/>
      <c r="UOQ29" s="877"/>
      <c r="UOR29" s="877"/>
      <c r="UOS29" s="877"/>
      <c r="UOT29" s="877"/>
      <c r="UOU29" s="877"/>
      <c r="UOV29" s="877"/>
      <c r="UOW29" s="877"/>
      <c r="UOX29" s="877"/>
      <c r="UOY29" s="877"/>
      <c r="UOZ29" s="877"/>
      <c r="UPA29" s="877"/>
      <c r="UPB29" s="877"/>
      <c r="UPC29" s="877"/>
      <c r="UPD29" s="877"/>
      <c r="UPE29" s="877"/>
      <c r="UPF29" s="877"/>
      <c r="UPG29" s="877"/>
      <c r="UPH29" s="877"/>
      <c r="UPI29" s="877"/>
      <c r="UPJ29" s="877"/>
      <c r="UPK29" s="877"/>
      <c r="UPL29" s="877"/>
      <c r="UPM29" s="877"/>
      <c r="UPN29" s="877"/>
      <c r="UPO29" s="877"/>
      <c r="UPP29" s="877"/>
      <c r="UPQ29" s="877"/>
      <c r="UPR29" s="877"/>
      <c r="UPS29" s="877"/>
      <c r="UPT29" s="877"/>
      <c r="UPU29" s="877"/>
      <c r="UPV29" s="877"/>
      <c r="UPW29" s="877"/>
      <c r="UPX29" s="877"/>
      <c r="UPY29" s="877"/>
      <c r="UPZ29" s="877"/>
      <c r="UQA29" s="877"/>
      <c r="UQB29" s="877"/>
      <c r="UQC29" s="877"/>
      <c r="UQD29" s="877"/>
      <c r="UQE29" s="877"/>
      <c r="UQF29" s="877"/>
      <c r="UQG29" s="877"/>
      <c r="UQH29" s="877"/>
      <c r="UQI29" s="877"/>
      <c r="UQJ29" s="877"/>
      <c r="UQK29" s="877"/>
      <c r="UQL29" s="877"/>
      <c r="UQM29" s="877"/>
      <c r="UQN29" s="877"/>
      <c r="UQO29" s="877"/>
      <c r="UQP29" s="877"/>
      <c r="UQQ29" s="877"/>
      <c r="UQR29" s="877"/>
      <c r="UQS29" s="877"/>
      <c r="UQT29" s="877"/>
      <c r="UQU29" s="877"/>
      <c r="UQV29" s="877"/>
      <c r="UQW29" s="877"/>
      <c r="UQX29" s="877"/>
      <c r="UQY29" s="877"/>
      <c r="UQZ29" s="877"/>
      <c r="URA29" s="877"/>
      <c r="URB29" s="877"/>
      <c r="URC29" s="877"/>
      <c r="URD29" s="877"/>
      <c r="URE29" s="877"/>
      <c r="URF29" s="877"/>
      <c r="URG29" s="877"/>
      <c r="URH29" s="877"/>
      <c r="URI29" s="877"/>
      <c r="URJ29" s="877"/>
      <c r="URK29" s="877"/>
      <c r="URL29" s="877"/>
      <c r="URM29" s="877"/>
      <c r="URN29" s="877"/>
      <c r="URO29" s="877"/>
      <c r="URP29" s="877"/>
      <c r="URQ29" s="877"/>
      <c r="URR29" s="877"/>
      <c r="URS29" s="877"/>
      <c r="URT29" s="877"/>
      <c r="URU29" s="877"/>
      <c r="URV29" s="877"/>
      <c r="URW29" s="877"/>
      <c r="URX29" s="877"/>
      <c r="URY29" s="877"/>
      <c r="URZ29" s="877"/>
      <c r="USA29" s="877"/>
      <c r="USB29" s="877"/>
      <c r="USC29" s="877"/>
      <c r="USD29" s="877"/>
      <c r="USE29" s="877"/>
      <c r="USF29" s="877"/>
      <c r="USG29" s="877"/>
      <c r="USH29" s="877"/>
      <c r="USI29" s="877"/>
      <c r="USJ29" s="877"/>
      <c r="USK29" s="877"/>
      <c r="USL29" s="877"/>
      <c r="USM29" s="877"/>
      <c r="USN29" s="877"/>
      <c r="USO29" s="877"/>
      <c r="USP29" s="877"/>
      <c r="USQ29" s="877"/>
      <c r="USR29" s="877"/>
      <c r="USS29" s="877"/>
      <c r="UST29" s="877"/>
      <c r="USU29" s="877"/>
      <c r="USV29" s="877"/>
      <c r="USW29" s="877"/>
      <c r="USX29" s="877"/>
      <c r="USY29" s="877"/>
      <c r="USZ29" s="877"/>
      <c r="UTA29" s="877"/>
      <c r="UTB29" s="877"/>
      <c r="UTC29" s="877"/>
      <c r="UTD29" s="877"/>
      <c r="UTE29" s="877"/>
      <c r="UTF29" s="877"/>
      <c r="UTG29" s="877"/>
      <c r="UTH29" s="877"/>
      <c r="UTI29" s="877"/>
      <c r="UTJ29" s="877"/>
      <c r="UTK29" s="877"/>
      <c r="UTL29" s="877"/>
      <c r="UTM29" s="877"/>
      <c r="UTN29" s="877"/>
      <c r="UTO29" s="877"/>
      <c r="UTP29" s="877"/>
      <c r="UTQ29" s="877"/>
      <c r="UTR29" s="877"/>
      <c r="UTS29" s="877"/>
      <c r="UTT29" s="877"/>
      <c r="UTU29" s="877"/>
      <c r="UTV29" s="877"/>
      <c r="UTW29" s="877"/>
      <c r="UTX29" s="877"/>
      <c r="UTY29" s="877"/>
      <c r="UTZ29" s="877"/>
      <c r="UUA29" s="877"/>
      <c r="UUB29" s="877"/>
      <c r="UUC29" s="877"/>
      <c r="UUD29" s="877"/>
      <c r="UUE29" s="877"/>
      <c r="UUF29" s="877"/>
      <c r="UUG29" s="877"/>
      <c r="UUH29" s="877"/>
      <c r="UUI29" s="877"/>
      <c r="UUJ29" s="877"/>
      <c r="UUK29" s="877"/>
      <c r="UUL29" s="877"/>
      <c r="UUM29" s="877"/>
      <c r="UUN29" s="877"/>
      <c r="UUO29" s="877"/>
      <c r="UUP29" s="877"/>
      <c r="UUQ29" s="877"/>
      <c r="UUR29" s="877"/>
      <c r="UUS29" s="877"/>
      <c r="UUT29" s="877"/>
      <c r="UUU29" s="877"/>
      <c r="UUV29" s="877"/>
      <c r="UUW29" s="877"/>
      <c r="UUX29" s="877"/>
      <c r="UUY29" s="877"/>
      <c r="UUZ29" s="877"/>
      <c r="UVA29" s="877"/>
      <c r="UVB29" s="877"/>
      <c r="UVC29" s="877"/>
      <c r="UVD29" s="877"/>
      <c r="UVE29" s="877"/>
      <c r="UVF29" s="877"/>
      <c r="UVG29" s="877"/>
      <c r="UVH29" s="877"/>
      <c r="UVI29" s="877"/>
      <c r="UVJ29" s="877"/>
      <c r="UVK29" s="877"/>
      <c r="UVL29" s="877"/>
      <c r="UVM29" s="877"/>
      <c r="UVN29" s="877"/>
      <c r="UVO29" s="877"/>
      <c r="UVP29" s="877"/>
      <c r="UVQ29" s="877"/>
      <c r="UVR29" s="877"/>
      <c r="UVS29" s="877"/>
      <c r="UVT29" s="877"/>
      <c r="UVU29" s="877"/>
      <c r="UVV29" s="877"/>
      <c r="UVW29" s="877"/>
      <c r="UVX29" s="877"/>
      <c r="UVY29" s="877"/>
      <c r="UVZ29" s="877"/>
      <c r="UWA29" s="877"/>
      <c r="UWB29" s="877"/>
      <c r="UWC29" s="877"/>
      <c r="UWD29" s="877"/>
      <c r="UWE29" s="877"/>
      <c r="UWF29" s="877"/>
      <c r="UWG29" s="877"/>
      <c r="UWH29" s="877"/>
      <c r="UWI29" s="877"/>
      <c r="UWJ29" s="877"/>
      <c r="UWK29" s="877"/>
      <c r="UWL29" s="877"/>
      <c r="UWM29" s="877"/>
      <c r="UWN29" s="877"/>
      <c r="UWO29" s="877"/>
      <c r="UWP29" s="877"/>
      <c r="UWQ29" s="877"/>
      <c r="UWR29" s="877"/>
      <c r="UWS29" s="877"/>
      <c r="UWT29" s="877"/>
      <c r="UWU29" s="877"/>
      <c r="UWV29" s="877"/>
      <c r="UWW29" s="877"/>
      <c r="UWX29" s="877"/>
      <c r="UWY29" s="877"/>
      <c r="UWZ29" s="877"/>
      <c r="UXA29" s="877"/>
      <c r="UXB29" s="877"/>
      <c r="UXC29" s="877"/>
      <c r="UXD29" s="877"/>
      <c r="UXE29" s="877"/>
      <c r="UXF29" s="877"/>
      <c r="UXG29" s="877"/>
      <c r="UXH29" s="877"/>
      <c r="UXI29" s="877"/>
      <c r="UXJ29" s="877"/>
      <c r="UXK29" s="877"/>
      <c r="UXL29" s="877"/>
      <c r="UXM29" s="877"/>
      <c r="UXN29" s="877"/>
      <c r="UXO29" s="877"/>
      <c r="UXP29" s="877"/>
      <c r="UXQ29" s="877"/>
      <c r="UXR29" s="877"/>
      <c r="UXS29" s="877"/>
      <c r="UXT29" s="877"/>
      <c r="UXU29" s="877"/>
      <c r="UXV29" s="877"/>
      <c r="UXW29" s="877"/>
      <c r="UXX29" s="877"/>
      <c r="UXY29" s="877"/>
      <c r="UXZ29" s="877"/>
      <c r="UYA29" s="877"/>
      <c r="UYB29" s="877"/>
      <c r="UYC29" s="877"/>
      <c r="UYD29" s="877"/>
      <c r="UYE29" s="877"/>
      <c r="UYF29" s="877"/>
      <c r="UYG29" s="877"/>
      <c r="UYH29" s="877"/>
      <c r="UYI29" s="877"/>
      <c r="UYJ29" s="877"/>
      <c r="UYK29" s="877"/>
      <c r="UYL29" s="877"/>
      <c r="UYM29" s="877"/>
      <c r="UYN29" s="877"/>
      <c r="UYO29" s="877"/>
      <c r="UYP29" s="877"/>
      <c r="UYQ29" s="877"/>
      <c r="UYR29" s="877"/>
      <c r="UYS29" s="877"/>
      <c r="UYT29" s="877"/>
      <c r="UYU29" s="877"/>
      <c r="UYV29" s="877"/>
      <c r="UYW29" s="877"/>
      <c r="UYX29" s="877"/>
      <c r="UYY29" s="877"/>
      <c r="UYZ29" s="877"/>
      <c r="UZA29" s="877"/>
      <c r="UZB29" s="877"/>
      <c r="UZC29" s="877"/>
      <c r="UZD29" s="877"/>
      <c r="UZE29" s="877"/>
      <c r="UZF29" s="877"/>
      <c r="UZG29" s="877"/>
      <c r="UZH29" s="877"/>
      <c r="UZI29" s="877"/>
      <c r="UZJ29" s="877"/>
      <c r="UZK29" s="877"/>
      <c r="UZL29" s="877"/>
      <c r="UZM29" s="877"/>
      <c r="UZN29" s="877"/>
      <c r="UZO29" s="877"/>
      <c r="UZP29" s="877"/>
      <c r="UZQ29" s="877"/>
      <c r="UZR29" s="877"/>
      <c r="UZS29" s="877"/>
      <c r="UZT29" s="877"/>
      <c r="UZU29" s="877"/>
      <c r="UZV29" s="877"/>
      <c r="UZW29" s="877"/>
      <c r="UZX29" s="877"/>
      <c r="UZY29" s="877"/>
      <c r="UZZ29" s="877"/>
      <c r="VAA29" s="877"/>
      <c r="VAB29" s="877"/>
      <c r="VAC29" s="877"/>
      <c r="VAD29" s="877"/>
      <c r="VAE29" s="877"/>
      <c r="VAF29" s="877"/>
      <c r="VAG29" s="877"/>
      <c r="VAH29" s="877"/>
      <c r="VAI29" s="877"/>
      <c r="VAJ29" s="877"/>
      <c r="VAK29" s="877"/>
      <c r="VAL29" s="877"/>
      <c r="VAM29" s="877"/>
      <c r="VAN29" s="877"/>
      <c r="VAO29" s="877"/>
      <c r="VAP29" s="877"/>
      <c r="VAQ29" s="877"/>
      <c r="VAR29" s="877"/>
      <c r="VAS29" s="877"/>
      <c r="VAT29" s="877"/>
      <c r="VAU29" s="877"/>
      <c r="VAV29" s="877"/>
      <c r="VAW29" s="877"/>
      <c r="VAX29" s="877"/>
      <c r="VAY29" s="877"/>
      <c r="VAZ29" s="877"/>
      <c r="VBA29" s="877"/>
      <c r="VBB29" s="877"/>
      <c r="VBC29" s="877"/>
      <c r="VBD29" s="877"/>
      <c r="VBE29" s="877"/>
      <c r="VBF29" s="877"/>
      <c r="VBG29" s="877"/>
      <c r="VBH29" s="877"/>
      <c r="VBI29" s="877"/>
      <c r="VBJ29" s="877"/>
      <c r="VBK29" s="877"/>
      <c r="VBL29" s="877"/>
      <c r="VBM29" s="877"/>
      <c r="VBN29" s="877"/>
      <c r="VBO29" s="877"/>
      <c r="VBP29" s="877"/>
      <c r="VBQ29" s="877"/>
      <c r="VBR29" s="877"/>
      <c r="VBS29" s="877"/>
      <c r="VBT29" s="877"/>
      <c r="VBU29" s="877"/>
      <c r="VBV29" s="877"/>
      <c r="VBW29" s="877"/>
      <c r="VBX29" s="877"/>
      <c r="VBY29" s="877"/>
      <c r="VBZ29" s="877"/>
      <c r="VCA29" s="877"/>
      <c r="VCB29" s="877"/>
      <c r="VCC29" s="877"/>
      <c r="VCD29" s="877"/>
      <c r="VCE29" s="877"/>
      <c r="VCF29" s="877"/>
      <c r="VCG29" s="877"/>
      <c r="VCH29" s="877"/>
      <c r="VCI29" s="877"/>
      <c r="VCJ29" s="877"/>
      <c r="VCK29" s="877"/>
      <c r="VCL29" s="877"/>
      <c r="VCM29" s="877"/>
      <c r="VCN29" s="877"/>
      <c r="VCO29" s="877"/>
      <c r="VCP29" s="877"/>
      <c r="VCQ29" s="877"/>
      <c r="VCR29" s="877"/>
      <c r="VCS29" s="877"/>
      <c r="VCT29" s="877"/>
      <c r="VCU29" s="877"/>
      <c r="VCV29" s="877"/>
      <c r="VCW29" s="877"/>
      <c r="VCX29" s="877"/>
      <c r="VCY29" s="877"/>
      <c r="VCZ29" s="877"/>
      <c r="VDA29" s="877"/>
      <c r="VDB29" s="877"/>
      <c r="VDC29" s="877"/>
      <c r="VDD29" s="877"/>
      <c r="VDE29" s="877"/>
      <c r="VDF29" s="877"/>
      <c r="VDG29" s="877"/>
      <c r="VDH29" s="877"/>
      <c r="VDI29" s="877"/>
      <c r="VDJ29" s="877"/>
      <c r="VDK29" s="877"/>
      <c r="VDL29" s="877"/>
      <c r="VDM29" s="877"/>
      <c r="VDN29" s="877"/>
      <c r="VDO29" s="877"/>
      <c r="VDP29" s="877"/>
      <c r="VDQ29" s="877"/>
      <c r="VDR29" s="877"/>
      <c r="VDS29" s="877"/>
      <c r="VDT29" s="877"/>
      <c r="VDU29" s="877"/>
      <c r="VDV29" s="877"/>
      <c r="VDW29" s="877"/>
      <c r="VDX29" s="877"/>
      <c r="VDY29" s="877"/>
      <c r="VDZ29" s="877"/>
      <c r="VEA29" s="877"/>
      <c r="VEB29" s="877"/>
      <c r="VEC29" s="877"/>
      <c r="VED29" s="877"/>
      <c r="VEE29" s="877"/>
      <c r="VEF29" s="877"/>
      <c r="VEG29" s="877"/>
      <c r="VEH29" s="877"/>
      <c r="VEI29" s="877"/>
      <c r="VEJ29" s="877"/>
      <c r="VEK29" s="877"/>
      <c r="VEL29" s="877"/>
      <c r="VEM29" s="877"/>
      <c r="VEN29" s="877"/>
      <c r="VEO29" s="877"/>
      <c r="VEP29" s="877"/>
      <c r="VEQ29" s="877"/>
      <c r="VER29" s="877"/>
      <c r="VES29" s="877"/>
      <c r="VET29" s="877"/>
      <c r="VEU29" s="877"/>
      <c r="VEV29" s="877"/>
      <c r="VEW29" s="877"/>
      <c r="VEX29" s="877"/>
      <c r="VEY29" s="877"/>
      <c r="VEZ29" s="877"/>
      <c r="VFA29" s="877"/>
      <c r="VFB29" s="877"/>
      <c r="VFC29" s="877"/>
      <c r="VFD29" s="877"/>
      <c r="VFE29" s="877"/>
      <c r="VFF29" s="877"/>
      <c r="VFG29" s="877"/>
      <c r="VFH29" s="877"/>
      <c r="VFI29" s="877"/>
      <c r="VFJ29" s="877"/>
      <c r="VFK29" s="877"/>
      <c r="VFL29" s="877"/>
      <c r="VFM29" s="877"/>
      <c r="VFN29" s="877"/>
      <c r="VFO29" s="877"/>
      <c r="VFP29" s="877"/>
      <c r="VFQ29" s="877"/>
      <c r="VFR29" s="877"/>
      <c r="VFS29" s="877"/>
      <c r="VFT29" s="877"/>
      <c r="VFU29" s="877"/>
      <c r="VFV29" s="877"/>
      <c r="VFW29" s="877"/>
      <c r="VFX29" s="877"/>
      <c r="VFY29" s="877"/>
      <c r="VFZ29" s="877"/>
      <c r="VGA29" s="877"/>
      <c r="VGB29" s="877"/>
      <c r="VGC29" s="877"/>
      <c r="VGD29" s="877"/>
      <c r="VGE29" s="877"/>
      <c r="VGF29" s="877"/>
      <c r="VGG29" s="877"/>
      <c r="VGH29" s="877"/>
      <c r="VGI29" s="877"/>
      <c r="VGJ29" s="877"/>
      <c r="VGK29" s="877"/>
      <c r="VGL29" s="877"/>
      <c r="VGM29" s="877"/>
      <c r="VGN29" s="877"/>
      <c r="VGO29" s="877"/>
      <c r="VGP29" s="877"/>
      <c r="VGQ29" s="877"/>
      <c r="VGR29" s="877"/>
      <c r="VGS29" s="877"/>
      <c r="VGT29" s="877"/>
      <c r="VGU29" s="877"/>
      <c r="VGV29" s="877"/>
      <c r="VGW29" s="877"/>
      <c r="VGX29" s="877"/>
      <c r="VGY29" s="877"/>
      <c r="VGZ29" s="877"/>
      <c r="VHA29" s="877"/>
      <c r="VHB29" s="877"/>
      <c r="VHC29" s="877"/>
      <c r="VHD29" s="877"/>
      <c r="VHE29" s="877"/>
      <c r="VHF29" s="877"/>
      <c r="VHG29" s="877"/>
      <c r="VHH29" s="877"/>
      <c r="VHI29" s="877"/>
      <c r="VHJ29" s="877"/>
      <c r="VHK29" s="877"/>
      <c r="VHL29" s="877"/>
      <c r="VHM29" s="877"/>
      <c r="VHN29" s="877"/>
      <c r="VHO29" s="877"/>
      <c r="VHP29" s="877"/>
      <c r="VHQ29" s="877"/>
      <c r="VHR29" s="877"/>
      <c r="VHS29" s="877"/>
      <c r="VHT29" s="877"/>
      <c r="VHU29" s="877"/>
      <c r="VHV29" s="877"/>
      <c r="VHW29" s="877"/>
      <c r="VHX29" s="877"/>
      <c r="VHY29" s="877"/>
      <c r="VHZ29" s="877"/>
      <c r="VIA29" s="877"/>
      <c r="VIB29" s="877"/>
      <c r="VIC29" s="877"/>
      <c r="VID29" s="877"/>
      <c r="VIE29" s="877"/>
      <c r="VIF29" s="877"/>
      <c r="VIG29" s="877"/>
      <c r="VIH29" s="877"/>
      <c r="VII29" s="877"/>
      <c r="VIJ29" s="877"/>
      <c r="VIK29" s="877"/>
      <c r="VIL29" s="877"/>
      <c r="VIM29" s="877"/>
      <c r="VIN29" s="877"/>
      <c r="VIO29" s="877"/>
      <c r="VIP29" s="877"/>
      <c r="VIQ29" s="877"/>
      <c r="VIR29" s="877"/>
      <c r="VIS29" s="877"/>
      <c r="VIT29" s="877"/>
      <c r="VIU29" s="877"/>
      <c r="VIV29" s="877"/>
      <c r="VIW29" s="877"/>
      <c r="VIX29" s="877"/>
      <c r="VIY29" s="877"/>
      <c r="VIZ29" s="877"/>
      <c r="VJA29" s="877"/>
      <c r="VJB29" s="877"/>
      <c r="VJC29" s="877"/>
      <c r="VJD29" s="877"/>
      <c r="VJE29" s="877"/>
      <c r="VJF29" s="877"/>
      <c r="VJG29" s="877"/>
      <c r="VJH29" s="877"/>
      <c r="VJI29" s="877"/>
      <c r="VJJ29" s="877"/>
      <c r="VJK29" s="877"/>
      <c r="VJL29" s="877"/>
      <c r="VJM29" s="877"/>
      <c r="VJN29" s="877"/>
      <c r="VJO29" s="877"/>
      <c r="VJP29" s="877"/>
      <c r="VJQ29" s="877"/>
      <c r="VJR29" s="877"/>
      <c r="VJS29" s="877"/>
      <c r="VJT29" s="877"/>
      <c r="VJU29" s="877"/>
      <c r="VJV29" s="877"/>
      <c r="VJW29" s="877"/>
      <c r="VJX29" s="877"/>
      <c r="VJY29" s="877"/>
      <c r="VJZ29" s="877"/>
      <c r="VKA29" s="877"/>
      <c r="VKB29" s="877"/>
      <c r="VKC29" s="877"/>
      <c r="VKD29" s="877"/>
      <c r="VKE29" s="877"/>
      <c r="VKF29" s="877"/>
      <c r="VKG29" s="877"/>
      <c r="VKH29" s="877"/>
      <c r="VKI29" s="877"/>
      <c r="VKJ29" s="877"/>
      <c r="VKK29" s="877"/>
      <c r="VKL29" s="877"/>
      <c r="VKM29" s="877"/>
      <c r="VKN29" s="877"/>
      <c r="VKO29" s="877"/>
      <c r="VKP29" s="877"/>
      <c r="VKQ29" s="877"/>
      <c r="VKR29" s="877"/>
      <c r="VKS29" s="877"/>
      <c r="VKT29" s="877"/>
      <c r="VKU29" s="877"/>
      <c r="VKV29" s="877"/>
      <c r="VKW29" s="877"/>
      <c r="VKX29" s="877"/>
      <c r="VKY29" s="877"/>
      <c r="VKZ29" s="877"/>
      <c r="VLA29" s="877"/>
      <c r="VLB29" s="877"/>
      <c r="VLC29" s="877"/>
      <c r="VLD29" s="877"/>
      <c r="VLE29" s="877"/>
      <c r="VLF29" s="877"/>
      <c r="VLG29" s="877"/>
      <c r="VLH29" s="877"/>
      <c r="VLI29" s="877"/>
      <c r="VLJ29" s="877"/>
      <c r="VLK29" s="877"/>
      <c r="VLL29" s="877"/>
      <c r="VLM29" s="877"/>
      <c r="VLN29" s="877"/>
      <c r="VLO29" s="877"/>
      <c r="VLP29" s="877"/>
      <c r="VLQ29" s="877"/>
      <c r="VLR29" s="877"/>
      <c r="VLS29" s="877"/>
      <c r="VLT29" s="877"/>
      <c r="VLU29" s="877"/>
      <c r="VLV29" s="877"/>
      <c r="VLW29" s="877"/>
      <c r="VLX29" s="877"/>
      <c r="VLY29" s="877"/>
      <c r="VLZ29" s="877"/>
      <c r="VMA29" s="877"/>
      <c r="VMB29" s="877"/>
      <c r="VMC29" s="877"/>
      <c r="VMD29" s="877"/>
      <c r="VME29" s="877"/>
      <c r="VMF29" s="877"/>
      <c r="VMG29" s="877"/>
      <c r="VMH29" s="877"/>
      <c r="VMI29" s="877"/>
      <c r="VMJ29" s="877"/>
      <c r="VMK29" s="877"/>
      <c r="VML29" s="877"/>
      <c r="VMM29" s="877"/>
      <c r="VMN29" s="877"/>
      <c r="VMO29" s="877"/>
      <c r="VMP29" s="877"/>
      <c r="VMQ29" s="877"/>
      <c r="VMR29" s="877"/>
      <c r="VMS29" s="877"/>
      <c r="VMT29" s="877"/>
      <c r="VMU29" s="877"/>
      <c r="VMV29" s="877"/>
      <c r="VMW29" s="877"/>
      <c r="VMX29" s="877"/>
      <c r="VMY29" s="877"/>
      <c r="VMZ29" s="877"/>
      <c r="VNA29" s="877"/>
      <c r="VNB29" s="877"/>
      <c r="VNC29" s="877"/>
      <c r="VND29" s="877"/>
      <c r="VNE29" s="877"/>
      <c r="VNF29" s="877"/>
      <c r="VNG29" s="877"/>
      <c r="VNH29" s="877"/>
      <c r="VNI29" s="877"/>
      <c r="VNJ29" s="877"/>
      <c r="VNK29" s="877"/>
      <c r="VNL29" s="877"/>
      <c r="VNM29" s="877"/>
      <c r="VNN29" s="877"/>
      <c r="VNO29" s="877"/>
      <c r="VNP29" s="877"/>
      <c r="VNQ29" s="877"/>
      <c r="VNR29" s="877"/>
      <c r="VNS29" s="877"/>
      <c r="VNT29" s="877"/>
      <c r="VNU29" s="877"/>
      <c r="VNV29" s="877"/>
      <c r="VNW29" s="877"/>
      <c r="VNX29" s="877"/>
      <c r="VNY29" s="877"/>
      <c r="VNZ29" s="877"/>
      <c r="VOA29" s="877"/>
      <c r="VOB29" s="877"/>
      <c r="VOC29" s="877"/>
      <c r="VOD29" s="877"/>
      <c r="VOE29" s="877"/>
      <c r="VOF29" s="877"/>
      <c r="VOG29" s="877"/>
      <c r="VOH29" s="877"/>
      <c r="VOI29" s="877"/>
      <c r="VOJ29" s="877"/>
      <c r="VOK29" s="877"/>
      <c r="VOL29" s="877"/>
      <c r="VOM29" s="877"/>
      <c r="VON29" s="877"/>
      <c r="VOO29" s="877"/>
      <c r="VOP29" s="877"/>
      <c r="VOQ29" s="877"/>
      <c r="VOR29" s="877"/>
      <c r="VOS29" s="877"/>
      <c r="VOT29" s="877"/>
      <c r="VOU29" s="877"/>
      <c r="VOV29" s="877"/>
      <c r="VOW29" s="877"/>
      <c r="VOX29" s="877"/>
      <c r="VOY29" s="877"/>
      <c r="VOZ29" s="877"/>
      <c r="VPA29" s="877"/>
      <c r="VPB29" s="877"/>
      <c r="VPC29" s="877"/>
      <c r="VPD29" s="877"/>
      <c r="VPE29" s="877"/>
      <c r="VPF29" s="877"/>
      <c r="VPG29" s="877"/>
      <c r="VPH29" s="877"/>
      <c r="VPI29" s="877"/>
      <c r="VPJ29" s="877"/>
      <c r="VPK29" s="877"/>
      <c r="VPL29" s="877"/>
      <c r="VPM29" s="877"/>
      <c r="VPN29" s="877"/>
      <c r="VPO29" s="877"/>
      <c r="VPP29" s="877"/>
      <c r="VPQ29" s="877"/>
      <c r="VPR29" s="877"/>
      <c r="VPS29" s="877"/>
      <c r="VPT29" s="877"/>
      <c r="VPU29" s="877"/>
      <c r="VPV29" s="877"/>
      <c r="VPW29" s="877"/>
      <c r="VPX29" s="877"/>
      <c r="VPY29" s="877"/>
      <c r="VPZ29" s="877"/>
      <c r="VQA29" s="877"/>
      <c r="VQB29" s="877"/>
      <c r="VQC29" s="877"/>
      <c r="VQD29" s="877"/>
      <c r="VQE29" s="877"/>
      <c r="VQF29" s="877"/>
      <c r="VQG29" s="877"/>
      <c r="VQH29" s="877"/>
      <c r="VQI29" s="877"/>
      <c r="VQJ29" s="877"/>
      <c r="VQK29" s="877"/>
      <c r="VQL29" s="877"/>
      <c r="VQM29" s="877"/>
      <c r="VQN29" s="877"/>
      <c r="VQO29" s="877"/>
      <c r="VQP29" s="877"/>
      <c r="VQQ29" s="877"/>
      <c r="VQR29" s="877"/>
      <c r="VQS29" s="877"/>
      <c r="VQT29" s="877"/>
      <c r="VQU29" s="877"/>
      <c r="VQV29" s="877"/>
      <c r="VQW29" s="877"/>
      <c r="VQX29" s="877"/>
      <c r="VQY29" s="877"/>
      <c r="VQZ29" s="877"/>
      <c r="VRA29" s="877"/>
      <c r="VRB29" s="877"/>
      <c r="VRC29" s="877"/>
      <c r="VRD29" s="877"/>
      <c r="VRE29" s="877"/>
      <c r="VRF29" s="877"/>
      <c r="VRG29" s="877"/>
      <c r="VRH29" s="877"/>
      <c r="VRI29" s="877"/>
      <c r="VRJ29" s="877"/>
      <c r="VRK29" s="877"/>
      <c r="VRL29" s="877"/>
      <c r="VRM29" s="877"/>
      <c r="VRN29" s="877"/>
      <c r="VRO29" s="877"/>
      <c r="VRP29" s="877"/>
      <c r="VRQ29" s="877"/>
      <c r="VRR29" s="877"/>
      <c r="VRS29" s="877"/>
      <c r="VRT29" s="877"/>
      <c r="VRU29" s="877"/>
      <c r="VRV29" s="877"/>
      <c r="VRW29" s="877"/>
      <c r="VRX29" s="877"/>
      <c r="VRY29" s="877"/>
      <c r="VRZ29" s="877"/>
      <c r="VSA29" s="877"/>
      <c r="VSB29" s="877"/>
      <c r="VSC29" s="877"/>
      <c r="VSD29" s="877"/>
      <c r="VSE29" s="877"/>
      <c r="VSF29" s="877"/>
      <c r="VSG29" s="877"/>
      <c r="VSH29" s="877"/>
      <c r="VSI29" s="877"/>
      <c r="VSJ29" s="877"/>
      <c r="VSK29" s="877"/>
      <c r="VSL29" s="877"/>
      <c r="VSM29" s="877"/>
      <c r="VSN29" s="877"/>
      <c r="VSO29" s="877"/>
      <c r="VSP29" s="877"/>
      <c r="VSQ29" s="877"/>
      <c r="VSR29" s="877"/>
      <c r="VSS29" s="877"/>
      <c r="VST29" s="877"/>
      <c r="VSU29" s="877"/>
      <c r="VSV29" s="877"/>
      <c r="VSW29" s="877"/>
      <c r="VSX29" s="877"/>
      <c r="VSY29" s="877"/>
      <c r="VSZ29" s="877"/>
      <c r="VTA29" s="877"/>
      <c r="VTB29" s="877"/>
      <c r="VTC29" s="877"/>
      <c r="VTD29" s="877"/>
      <c r="VTE29" s="877"/>
      <c r="VTF29" s="877"/>
      <c r="VTG29" s="877"/>
      <c r="VTH29" s="877"/>
      <c r="VTI29" s="877"/>
      <c r="VTJ29" s="877"/>
      <c r="VTK29" s="877"/>
      <c r="VTL29" s="877"/>
      <c r="VTM29" s="877"/>
      <c r="VTN29" s="877"/>
      <c r="VTO29" s="877"/>
      <c r="VTP29" s="877"/>
      <c r="VTQ29" s="877"/>
      <c r="VTR29" s="877"/>
      <c r="VTS29" s="877"/>
      <c r="VTT29" s="877"/>
      <c r="VTU29" s="877"/>
      <c r="VTV29" s="877"/>
      <c r="VTW29" s="877"/>
      <c r="VTX29" s="877"/>
      <c r="VTY29" s="877"/>
      <c r="VTZ29" s="877"/>
      <c r="VUA29" s="877"/>
      <c r="VUB29" s="877"/>
      <c r="VUC29" s="877"/>
      <c r="VUD29" s="877"/>
      <c r="VUE29" s="877"/>
      <c r="VUF29" s="877"/>
      <c r="VUG29" s="877"/>
      <c r="VUH29" s="877"/>
      <c r="VUI29" s="877"/>
      <c r="VUJ29" s="877"/>
      <c r="VUK29" s="877"/>
      <c r="VUL29" s="877"/>
      <c r="VUM29" s="877"/>
      <c r="VUN29" s="877"/>
      <c r="VUO29" s="877"/>
      <c r="VUP29" s="877"/>
      <c r="VUQ29" s="877"/>
      <c r="VUR29" s="877"/>
      <c r="VUS29" s="877"/>
      <c r="VUT29" s="877"/>
      <c r="VUU29" s="877"/>
      <c r="VUV29" s="877"/>
      <c r="VUW29" s="877"/>
      <c r="VUX29" s="877"/>
      <c r="VUY29" s="877"/>
      <c r="VUZ29" s="877"/>
      <c r="VVA29" s="877"/>
      <c r="VVB29" s="877"/>
      <c r="VVC29" s="877"/>
      <c r="VVD29" s="877"/>
      <c r="VVE29" s="877"/>
      <c r="VVF29" s="877"/>
      <c r="VVG29" s="877"/>
      <c r="VVH29" s="877"/>
      <c r="VVI29" s="877"/>
      <c r="VVJ29" s="877"/>
      <c r="VVK29" s="877"/>
      <c r="VVL29" s="877"/>
      <c r="VVM29" s="877"/>
      <c r="VVN29" s="877"/>
      <c r="VVO29" s="877"/>
      <c r="VVP29" s="877"/>
      <c r="VVQ29" s="877"/>
      <c r="VVR29" s="877"/>
      <c r="VVS29" s="877"/>
      <c r="VVT29" s="877"/>
      <c r="VVU29" s="877"/>
      <c r="VVV29" s="877"/>
      <c r="VVW29" s="877"/>
      <c r="VVX29" s="877"/>
      <c r="VVY29" s="877"/>
      <c r="VVZ29" s="877"/>
      <c r="VWA29" s="877"/>
      <c r="VWB29" s="877"/>
      <c r="VWC29" s="877"/>
      <c r="VWD29" s="877"/>
      <c r="VWE29" s="877"/>
      <c r="VWF29" s="877"/>
      <c r="VWG29" s="877"/>
      <c r="VWH29" s="877"/>
      <c r="VWI29" s="877"/>
      <c r="VWJ29" s="877"/>
      <c r="VWK29" s="877"/>
      <c r="VWL29" s="877"/>
      <c r="VWM29" s="877"/>
      <c r="VWN29" s="877"/>
      <c r="VWO29" s="877"/>
      <c r="VWP29" s="877"/>
      <c r="VWQ29" s="877"/>
      <c r="VWR29" s="877"/>
      <c r="VWS29" s="877"/>
      <c r="VWT29" s="877"/>
      <c r="VWU29" s="877"/>
      <c r="VWV29" s="877"/>
      <c r="VWW29" s="877"/>
      <c r="VWX29" s="877"/>
      <c r="VWY29" s="877"/>
      <c r="VWZ29" s="877"/>
      <c r="VXA29" s="877"/>
      <c r="VXB29" s="877"/>
      <c r="VXC29" s="877"/>
      <c r="VXD29" s="877"/>
      <c r="VXE29" s="877"/>
      <c r="VXF29" s="877"/>
      <c r="VXG29" s="877"/>
      <c r="VXH29" s="877"/>
      <c r="VXI29" s="877"/>
      <c r="VXJ29" s="877"/>
      <c r="VXK29" s="877"/>
      <c r="VXL29" s="877"/>
      <c r="VXM29" s="877"/>
      <c r="VXN29" s="877"/>
      <c r="VXO29" s="877"/>
      <c r="VXP29" s="877"/>
      <c r="VXQ29" s="877"/>
      <c r="VXR29" s="877"/>
      <c r="VXS29" s="877"/>
      <c r="VXT29" s="877"/>
      <c r="VXU29" s="877"/>
      <c r="VXV29" s="877"/>
      <c r="VXW29" s="877"/>
      <c r="VXX29" s="877"/>
      <c r="VXY29" s="877"/>
      <c r="VXZ29" s="877"/>
      <c r="VYA29" s="877"/>
      <c r="VYB29" s="877"/>
      <c r="VYC29" s="877"/>
      <c r="VYD29" s="877"/>
      <c r="VYE29" s="877"/>
      <c r="VYF29" s="877"/>
      <c r="VYG29" s="877"/>
      <c r="VYH29" s="877"/>
      <c r="VYI29" s="877"/>
      <c r="VYJ29" s="877"/>
      <c r="VYK29" s="877"/>
      <c r="VYL29" s="877"/>
      <c r="VYM29" s="877"/>
      <c r="VYN29" s="877"/>
      <c r="VYO29" s="877"/>
      <c r="VYP29" s="877"/>
      <c r="VYQ29" s="877"/>
      <c r="VYR29" s="877"/>
      <c r="VYS29" s="877"/>
      <c r="VYT29" s="877"/>
      <c r="VYU29" s="877"/>
      <c r="VYV29" s="877"/>
      <c r="VYW29" s="877"/>
      <c r="VYX29" s="877"/>
      <c r="VYY29" s="877"/>
      <c r="VYZ29" s="877"/>
      <c r="VZA29" s="877"/>
      <c r="VZB29" s="877"/>
      <c r="VZC29" s="877"/>
      <c r="VZD29" s="877"/>
      <c r="VZE29" s="877"/>
      <c r="VZF29" s="877"/>
      <c r="VZG29" s="877"/>
      <c r="VZH29" s="877"/>
      <c r="VZI29" s="877"/>
      <c r="VZJ29" s="877"/>
      <c r="VZK29" s="877"/>
      <c r="VZL29" s="877"/>
      <c r="VZM29" s="877"/>
      <c r="VZN29" s="877"/>
      <c r="VZO29" s="877"/>
      <c r="VZP29" s="877"/>
      <c r="VZQ29" s="877"/>
      <c r="VZR29" s="877"/>
      <c r="VZS29" s="877"/>
      <c r="VZT29" s="877"/>
      <c r="VZU29" s="877"/>
      <c r="VZV29" s="877"/>
      <c r="VZW29" s="877"/>
      <c r="VZX29" s="877"/>
      <c r="VZY29" s="877"/>
      <c r="VZZ29" s="877"/>
      <c r="WAA29" s="877"/>
      <c r="WAB29" s="877"/>
      <c r="WAC29" s="877"/>
      <c r="WAD29" s="877"/>
      <c r="WAE29" s="877"/>
      <c r="WAF29" s="877"/>
      <c r="WAG29" s="877"/>
      <c r="WAH29" s="877"/>
      <c r="WAI29" s="877"/>
      <c r="WAJ29" s="877"/>
      <c r="WAK29" s="877"/>
      <c r="WAL29" s="877"/>
      <c r="WAM29" s="877"/>
      <c r="WAN29" s="877"/>
      <c r="WAO29" s="877"/>
      <c r="WAP29" s="877"/>
      <c r="WAQ29" s="877"/>
      <c r="WAR29" s="877"/>
      <c r="WAS29" s="877"/>
      <c r="WAT29" s="877"/>
      <c r="WAU29" s="877"/>
      <c r="WAV29" s="877"/>
      <c r="WAW29" s="877"/>
      <c r="WAX29" s="877"/>
      <c r="WAY29" s="877"/>
      <c r="WAZ29" s="877"/>
      <c r="WBA29" s="877"/>
      <c r="WBB29" s="877"/>
      <c r="WBC29" s="877"/>
      <c r="WBD29" s="877"/>
      <c r="WBE29" s="877"/>
      <c r="WBF29" s="877"/>
      <c r="WBG29" s="877"/>
      <c r="WBH29" s="877"/>
      <c r="WBI29" s="877"/>
      <c r="WBJ29" s="877"/>
      <c r="WBK29" s="877"/>
      <c r="WBL29" s="877"/>
      <c r="WBM29" s="877"/>
      <c r="WBN29" s="877"/>
      <c r="WBO29" s="877"/>
      <c r="WBP29" s="877"/>
      <c r="WBQ29" s="877"/>
      <c r="WBR29" s="877"/>
      <c r="WBS29" s="877"/>
      <c r="WBT29" s="877"/>
      <c r="WBU29" s="877"/>
      <c r="WBV29" s="877"/>
      <c r="WBW29" s="877"/>
      <c r="WBX29" s="877"/>
      <c r="WBY29" s="877"/>
      <c r="WBZ29" s="877"/>
      <c r="WCA29" s="877"/>
      <c r="WCB29" s="877"/>
      <c r="WCC29" s="877"/>
      <c r="WCD29" s="877"/>
      <c r="WCE29" s="877"/>
      <c r="WCF29" s="877"/>
      <c r="WCG29" s="877"/>
      <c r="WCH29" s="877"/>
      <c r="WCI29" s="877"/>
      <c r="WCJ29" s="877"/>
      <c r="WCK29" s="877"/>
      <c r="WCL29" s="877"/>
      <c r="WCM29" s="877"/>
      <c r="WCN29" s="877"/>
      <c r="WCO29" s="877"/>
      <c r="WCP29" s="877"/>
      <c r="WCQ29" s="877"/>
      <c r="WCR29" s="877"/>
      <c r="WCS29" s="877"/>
      <c r="WCT29" s="877"/>
      <c r="WCU29" s="877"/>
      <c r="WCV29" s="877"/>
      <c r="WCW29" s="877"/>
      <c r="WCX29" s="877"/>
      <c r="WCY29" s="877"/>
      <c r="WCZ29" s="877"/>
      <c r="WDA29" s="877"/>
      <c r="WDB29" s="877"/>
      <c r="WDC29" s="877"/>
      <c r="WDD29" s="877"/>
      <c r="WDE29" s="877"/>
      <c r="WDF29" s="877"/>
      <c r="WDG29" s="877"/>
      <c r="WDH29" s="877"/>
      <c r="WDI29" s="877"/>
      <c r="WDJ29" s="877"/>
      <c r="WDK29" s="877"/>
      <c r="WDL29" s="877"/>
      <c r="WDM29" s="877"/>
      <c r="WDN29" s="877"/>
      <c r="WDO29" s="877"/>
      <c r="WDP29" s="877"/>
      <c r="WDQ29" s="877"/>
      <c r="WDR29" s="877"/>
      <c r="WDS29" s="877"/>
      <c r="WDT29" s="877"/>
      <c r="WDU29" s="877"/>
      <c r="WDV29" s="877"/>
      <c r="WDW29" s="877"/>
      <c r="WDX29" s="877"/>
      <c r="WDY29" s="877"/>
      <c r="WDZ29" s="877"/>
      <c r="WEA29" s="877"/>
      <c r="WEB29" s="877"/>
      <c r="WEC29" s="877"/>
      <c r="WED29" s="877"/>
      <c r="WEE29" s="877"/>
      <c r="WEF29" s="877"/>
      <c r="WEG29" s="877"/>
      <c r="WEH29" s="877"/>
      <c r="WEI29" s="877"/>
      <c r="WEJ29" s="877"/>
      <c r="WEK29" s="877"/>
      <c r="WEL29" s="877"/>
      <c r="WEM29" s="877"/>
      <c r="WEN29" s="877"/>
      <c r="WEO29" s="877"/>
      <c r="WEP29" s="877"/>
      <c r="WEQ29" s="877"/>
      <c r="WER29" s="877"/>
      <c r="WES29" s="877"/>
      <c r="WET29" s="877"/>
      <c r="WEU29" s="877"/>
      <c r="WEV29" s="877"/>
      <c r="WEW29" s="877"/>
      <c r="WEX29" s="877"/>
      <c r="WEY29" s="877"/>
      <c r="WEZ29" s="877"/>
      <c r="WFA29" s="877"/>
      <c r="WFB29" s="877"/>
      <c r="WFC29" s="877"/>
      <c r="WFD29" s="877"/>
      <c r="WFE29" s="877"/>
      <c r="WFF29" s="877"/>
      <c r="WFG29" s="877"/>
      <c r="WFH29" s="877"/>
      <c r="WFI29" s="877"/>
      <c r="WFJ29" s="877"/>
      <c r="WFK29" s="877"/>
      <c r="WFL29" s="877"/>
      <c r="WFM29" s="877"/>
      <c r="WFN29" s="877"/>
      <c r="WFO29" s="877"/>
      <c r="WFP29" s="877"/>
      <c r="WFQ29" s="877"/>
      <c r="WFR29" s="877"/>
      <c r="WFS29" s="877"/>
      <c r="WFT29" s="877"/>
      <c r="WFU29" s="877"/>
      <c r="WFV29" s="877"/>
      <c r="WFW29" s="877"/>
      <c r="WFX29" s="877"/>
      <c r="WFY29" s="877"/>
      <c r="WFZ29" s="877"/>
      <c r="WGA29" s="877"/>
      <c r="WGB29" s="877"/>
      <c r="WGC29" s="877"/>
      <c r="WGD29" s="877"/>
      <c r="WGE29" s="877"/>
      <c r="WGF29" s="877"/>
      <c r="WGG29" s="877"/>
      <c r="WGH29" s="877"/>
      <c r="WGI29" s="877"/>
      <c r="WGJ29" s="877"/>
      <c r="WGK29" s="877"/>
      <c r="WGL29" s="877"/>
      <c r="WGM29" s="877"/>
      <c r="WGN29" s="877"/>
      <c r="WGO29" s="877"/>
      <c r="WGP29" s="877"/>
      <c r="WGQ29" s="877"/>
      <c r="WGR29" s="877"/>
      <c r="WGS29" s="877"/>
      <c r="WGT29" s="877"/>
      <c r="WGU29" s="877"/>
      <c r="WGV29" s="877"/>
      <c r="WGW29" s="877"/>
      <c r="WGX29" s="877"/>
      <c r="WGY29" s="877"/>
      <c r="WGZ29" s="877"/>
      <c r="WHA29" s="877"/>
      <c r="WHB29" s="877"/>
      <c r="WHC29" s="877"/>
      <c r="WHD29" s="877"/>
      <c r="WHE29" s="877"/>
      <c r="WHF29" s="877"/>
      <c r="WHG29" s="877"/>
      <c r="WHH29" s="877"/>
      <c r="WHI29" s="877"/>
      <c r="WHJ29" s="877"/>
      <c r="WHK29" s="877"/>
      <c r="WHL29" s="877"/>
      <c r="WHM29" s="877"/>
      <c r="WHN29" s="877"/>
      <c r="WHO29" s="877"/>
      <c r="WHP29" s="877"/>
      <c r="WHQ29" s="877"/>
      <c r="WHR29" s="877"/>
      <c r="WHS29" s="877"/>
      <c r="WHT29" s="877"/>
      <c r="WHU29" s="877"/>
      <c r="WHV29" s="877"/>
      <c r="WHW29" s="877"/>
      <c r="WHX29" s="877"/>
      <c r="WHY29" s="877"/>
      <c r="WHZ29" s="877"/>
      <c r="WIA29" s="877"/>
      <c r="WIB29" s="877"/>
      <c r="WIC29" s="877"/>
      <c r="WID29" s="877"/>
      <c r="WIE29" s="877"/>
      <c r="WIF29" s="877"/>
      <c r="WIG29" s="877"/>
      <c r="WIH29" s="877"/>
      <c r="WII29" s="877"/>
      <c r="WIJ29" s="877"/>
      <c r="WIK29" s="877"/>
      <c r="WIL29" s="877"/>
      <c r="WIM29" s="877"/>
      <c r="WIN29" s="877"/>
      <c r="WIO29" s="877"/>
      <c r="WIP29" s="877"/>
      <c r="WIQ29" s="877"/>
      <c r="WIR29" s="877"/>
      <c r="WIS29" s="877"/>
      <c r="WIT29" s="877"/>
      <c r="WIU29" s="877"/>
      <c r="WIV29" s="877"/>
      <c r="WIW29" s="877"/>
      <c r="WIX29" s="877"/>
      <c r="WIY29" s="877"/>
      <c r="WIZ29" s="877"/>
      <c r="WJA29" s="877"/>
      <c r="WJB29" s="877"/>
      <c r="WJC29" s="877"/>
      <c r="WJD29" s="877"/>
      <c r="WJE29" s="877"/>
      <c r="WJF29" s="877"/>
      <c r="WJG29" s="877"/>
      <c r="WJH29" s="877"/>
      <c r="WJI29" s="877"/>
      <c r="WJJ29" s="877"/>
      <c r="WJK29" s="877"/>
      <c r="WJL29" s="877"/>
      <c r="WJM29" s="877"/>
      <c r="WJN29" s="877"/>
      <c r="WJO29" s="877"/>
      <c r="WJP29" s="877"/>
      <c r="WJQ29" s="877"/>
      <c r="WJR29" s="877"/>
      <c r="WJS29" s="877"/>
      <c r="WJT29" s="877"/>
      <c r="WJU29" s="877"/>
      <c r="WJV29" s="877"/>
      <c r="WJW29" s="877"/>
      <c r="WJX29" s="877"/>
      <c r="WJY29" s="877"/>
      <c r="WJZ29" s="877"/>
      <c r="WKA29" s="877"/>
      <c r="WKB29" s="877"/>
      <c r="WKC29" s="877"/>
      <c r="WKD29" s="877"/>
      <c r="WKE29" s="877"/>
      <c r="WKF29" s="877"/>
      <c r="WKG29" s="877"/>
      <c r="WKH29" s="877"/>
      <c r="WKI29" s="877"/>
      <c r="WKJ29" s="877"/>
      <c r="WKK29" s="877"/>
      <c r="WKL29" s="877"/>
      <c r="WKM29" s="877"/>
      <c r="WKN29" s="877"/>
      <c r="WKO29" s="877"/>
      <c r="WKP29" s="877"/>
      <c r="WKQ29" s="877"/>
      <c r="WKR29" s="877"/>
      <c r="WKS29" s="877"/>
      <c r="WKT29" s="877"/>
      <c r="WKU29" s="877"/>
      <c r="WKV29" s="877"/>
      <c r="WKW29" s="877"/>
      <c r="WKX29" s="877"/>
      <c r="WKY29" s="877"/>
      <c r="WKZ29" s="877"/>
      <c r="WLA29" s="877"/>
      <c r="WLB29" s="877"/>
      <c r="WLC29" s="877"/>
      <c r="WLD29" s="877"/>
      <c r="WLE29" s="877"/>
      <c r="WLF29" s="877"/>
      <c r="WLG29" s="877"/>
      <c r="WLH29" s="877"/>
      <c r="WLI29" s="877"/>
      <c r="WLJ29" s="877"/>
      <c r="WLK29" s="877"/>
      <c r="WLL29" s="877"/>
      <c r="WLM29" s="877"/>
      <c r="WLN29" s="877"/>
      <c r="WLO29" s="877"/>
      <c r="WLP29" s="877"/>
      <c r="WLQ29" s="877"/>
      <c r="WLR29" s="877"/>
      <c r="WLS29" s="877"/>
      <c r="WLT29" s="877"/>
      <c r="WLU29" s="877"/>
      <c r="WLV29" s="877"/>
      <c r="WLW29" s="877"/>
      <c r="WLX29" s="877"/>
      <c r="WLY29" s="877"/>
      <c r="WLZ29" s="877"/>
      <c r="WMA29" s="877"/>
      <c r="WMB29" s="877"/>
      <c r="WMC29" s="877"/>
      <c r="WMD29" s="877"/>
      <c r="WME29" s="877"/>
      <c r="WMF29" s="877"/>
      <c r="WMG29" s="877"/>
      <c r="WMH29" s="877"/>
      <c r="WMI29" s="877"/>
      <c r="WMJ29" s="877"/>
      <c r="WMK29" s="877"/>
      <c r="WML29" s="877"/>
      <c r="WMM29" s="877"/>
      <c r="WMN29" s="877"/>
      <c r="WMO29" s="877"/>
      <c r="WMP29" s="877"/>
      <c r="WMQ29" s="877"/>
      <c r="WMR29" s="877"/>
      <c r="WMS29" s="877"/>
      <c r="WMT29" s="877"/>
      <c r="WMU29" s="877"/>
      <c r="WMV29" s="877"/>
      <c r="WMW29" s="877"/>
      <c r="WMX29" s="877"/>
      <c r="WMY29" s="877"/>
      <c r="WMZ29" s="877"/>
      <c r="WNA29" s="877"/>
      <c r="WNB29" s="877"/>
      <c r="WNC29" s="877"/>
      <c r="WND29" s="877"/>
      <c r="WNE29" s="877"/>
      <c r="WNF29" s="877"/>
      <c r="WNG29" s="877"/>
      <c r="WNH29" s="877"/>
      <c r="WNI29" s="877"/>
      <c r="WNJ29" s="877"/>
      <c r="WNK29" s="877"/>
      <c r="WNL29" s="877"/>
      <c r="WNM29" s="877"/>
      <c r="WNN29" s="877"/>
      <c r="WNO29" s="877"/>
      <c r="WNP29" s="877"/>
      <c r="WNQ29" s="877"/>
      <c r="WNR29" s="877"/>
      <c r="WNS29" s="877"/>
      <c r="WNT29" s="877"/>
      <c r="WNU29" s="877"/>
      <c r="WNV29" s="877"/>
      <c r="WNW29" s="877"/>
      <c r="WNX29" s="877"/>
      <c r="WNY29" s="877"/>
      <c r="WNZ29" s="877"/>
      <c r="WOA29" s="877"/>
      <c r="WOB29" s="877"/>
      <c r="WOC29" s="877"/>
      <c r="WOD29" s="877"/>
      <c r="WOE29" s="877"/>
      <c r="WOF29" s="877"/>
      <c r="WOG29" s="877"/>
      <c r="WOH29" s="877"/>
      <c r="WOI29" s="877"/>
      <c r="WOJ29" s="877"/>
      <c r="WOK29" s="877"/>
      <c r="WOL29" s="877"/>
      <c r="WOM29" s="877"/>
      <c r="WON29" s="877"/>
      <c r="WOO29" s="877"/>
      <c r="WOP29" s="877"/>
      <c r="WOQ29" s="877"/>
      <c r="WOR29" s="877"/>
      <c r="WOS29" s="877"/>
      <c r="WOT29" s="877"/>
      <c r="WOU29" s="877"/>
      <c r="WOV29" s="877"/>
      <c r="WOW29" s="877"/>
      <c r="WOX29" s="877"/>
      <c r="WOY29" s="877"/>
      <c r="WOZ29" s="877"/>
      <c r="WPA29" s="877"/>
      <c r="WPB29" s="877"/>
      <c r="WPC29" s="877"/>
      <c r="WPD29" s="877"/>
      <c r="WPE29" s="877"/>
      <c r="WPF29" s="877"/>
      <c r="WPG29" s="877"/>
      <c r="WPH29" s="877"/>
      <c r="WPI29" s="877"/>
      <c r="WPJ29" s="877"/>
      <c r="WPK29" s="877"/>
      <c r="WPL29" s="877"/>
      <c r="WPM29" s="877"/>
      <c r="WPN29" s="877"/>
      <c r="WPO29" s="877"/>
      <c r="WPP29" s="877"/>
      <c r="WPQ29" s="877"/>
      <c r="WPR29" s="877"/>
      <c r="WPS29" s="877"/>
      <c r="WPT29" s="877"/>
      <c r="WPU29" s="877"/>
      <c r="WPV29" s="877"/>
      <c r="WPW29" s="877"/>
      <c r="WPX29" s="877"/>
      <c r="WPY29" s="877"/>
      <c r="WPZ29" s="877"/>
      <c r="WQA29" s="877"/>
      <c r="WQB29" s="877"/>
      <c r="WQC29" s="877"/>
      <c r="WQD29" s="877"/>
      <c r="WQE29" s="877"/>
      <c r="WQF29" s="877"/>
      <c r="WQG29" s="877"/>
      <c r="WQH29" s="877"/>
      <c r="WQI29" s="877"/>
      <c r="WQJ29" s="877"/>
      <c r="WQK29" s="877"/>
      <c r="WQL29" s="877"/>
      <c r="WQM29" s="877"/>
      <c r="WQN29" s="877"/>
      <c r="WQO29" s="877"/>
      <c r="WQP29" s="877"/>
      <c r="WQQ29" s="877"/>
      <c r="WQR29" s="877"/>
      <c r="WQS29" s="877"/>
      <c r="WQT29" s="877"/>
      <c r="WQU29" s="877"/>
      <c r="WQV29" s="877"/>
      <c r="WQW29" s="877"/>
      <c r="WQX29" s="877"/>
      <c r="WQY29" s="877"/>
      <c r="WQZ29" s="877"/>
      <c r="WRA29" s="877"/>
      <c r="WRB29" s="877"/>
      <c r="WRC29" s="877"/>
      <c r="WRD29" s="877"/>
      <c r="WRE29" s="877"/>
      <c r="WRF29" s="877"/>
      <c r="WRG29" s="877"/>
      <c r="WRH29" s="877"/>
      <c r="WRI29" s="877"/>
      <c r="WRJ29" s="877"/>
      <c r="WRK29" s="877"/>
      <c r="WRL29" s="877"/>
      <c r="WRM29" s="877"/>
      <c r="WRN29" s="877"/>
      <c r="WRO29" s="877"/>
      <c r="WRP29" s="877"/>
      <c r="WRQ29" s="877"/>
      <c r="WRR29" s="877"/>
      <c r="WRS29" s="877"/>
      <c r="WRT29" s="877"/>
      <c r="WRU29" s="877"/>
      <c r="WRV29" s="877"/>
      <c r="WRW29" s="877"/>
      <c r="WRX29" s="877"/>
      <c r="WRY29" s="877"/>
      <c r="WRZ29" s="877"/>
      <c r="WSA29" s="877"/>
      <c r="WSB29" s="877"/>
      <c r="WSC29" s="877"/>
      <c r="WSD29" s="877"/>
      <c r="WSE29" s="877"/>
      <c r="WSF29" s="877"/>
      <c r="WSG29" s="877"/>
      <c r="WSH29" s="877"/>
      <c r="WSI29" s="877"/>
      <c r="WSJ29" s="877"/>
      <c r="WSK29" s="877"/>
      <c r="WSL29" s="877"/>
      <c r="WSM29" s="877"/>
      <c r="WSN29" s="877"/>
      <c r="WSO29" s="877"/>
      <c r="WSP29" s="877"/>
      <c r="WSQ29" s="877"/>
      <c r="WSR29" s="877"/>
      <c r="WSS29" s="877"/>
      <c r="WST29" s="877"/>
      <c r="WSU29" s="877"/>
      <c r="WSV29" s="877"/>
      <c r="WSW29" s="877"/>
      <c r="WSX29" s="877"/>
      <c r="WSY29" s="877"/>
      <c r="WSZ29" s="877"/>
      <c r="WTA29" s="877"/>
      <c r="WTB29" s="877"/>
      <c r="WTC29" s="877"/>
      <c r="WTD29" s="877"/>
      <c r="WTE29" s="877"/>
      <c r="WTF29" s="877"/>
      <c r="WTG29" s="877"/>
      <c r="WTH29" s="877"/>
      <c r="WTI29" s="877"/>
      <c r="WTJ29" s="877"/>
      <c r="WTK29" s="877"/>
      <c r="WTL29" s="877"/>
      <c r="WTM29" s="877"/>
      <c r="WTN29" s="877"/>
      <c r="WTO29" s="877"/>
      <c r="WTP29" s="877"/>
      <c r="WTQ29" s="877"/>
      <c r="WTR29" s="877"/>
      <c r="WTS29" s="877"/>
      <c r="WTT29" s="877"/>
      <c r="WTU29" s="877"/>
      <c r="WTV29" s="877"/>
      <c r="WTW29" s="877"/>
      <c r="WTX29" s="877"/>
      <c r="WTY29" s="877"/>
      <c r="WTZ29" s="877"/>
      <c r="WUA29" s="877"/>
      <c r="WUB29" s="877"/>
      <c r="WUC29" s="877"/>
      <c r="WUD29" s="877"/>
      <c r="WUE29" s="877"/>
      <c r="WUF29" s="877"/>
      <c r="WUG29" s="877"/>
      <c r="WUH29" s="877"/>
      <c r="WUI29" s="877"/>
      <c r="WUJ29" s="877"/>
      <c r="WUK29" s="877"/>
      <c r="WUL29" s="877"/>
      <c r="WUM29" s="877"/>
      <c r="WUN29" s="877"/>
      <c r="WUO29" s="877"/>
      <c r="WUP29" s="877"/>
      <c r="WUQ29" s="877"/>
      <c r="WUR29" s="877"/>
      <c r="WUS29" s="877"/>
      <c r="WUT29" s="877"/>
      <c r="WUU29" s="877"/>
      <c r="WUV29" s="877"/>
      <c r="WUW29" s="877"/>
      <c r="WUX29" s="877"/>
      <c r="WUY29" s="877"/>
      <c r="WUZ29" s="877"/>
      <c r="WVA29" s="877"/>
      <c r="WVB29" s="877"/>
      <c r="WVC29" s="877"/>
      <c r="WVD29" s="877"/>
      <c r="WVE29" s="877"/>
      <c r="WVF29" s="877"/>
      <c r="WVG29" s="877"/>
      <c r="WVH29" s="877"/>
      <c r="WVI29" s="877"/>
      <c r="WVJ29" s="877"/>
      <c r="WVK29" s="877"/>
      <c r="WVL29" s="877"/>
      <c r="WVM29" s="877"/>
      <c r="WVN29" s="877"/>
      <c r="WVO29" s="877"/>
      <c r="WVP29" s="877"/>
      <c r="WVQ29" s="877"/>
      <c r="WVR29" s="877"/>
      <c r="WVS29" s="877"/>
      <c r="WVT29" s="877"/>
      <c r="WVU29" s="877"/>
      <c r="WVV29" s="877"/>
      <c r="WVW29" s="877"/>
      <c r="WVX29" s="877"/>
      <c r="WVY29" s="877"/>
      <c r="WVZ29" s="877"/>
      <c r="WWA29" s="877"/>
      <c r="WWB29" s="877"/>
      <c r="WWC29" s="877"/>
      <c r="WWD29" s="877"/>
      <c r="WWE29" s="877"/>
      <c r="WWF29" s="877"/>
      <c r="WWG29" s="877"/>
      <c r="WWH29" s="877"/>
      <c r="WWI29" s="877"/>
      <c r="WWJ29" s="877"/>
      <c r="WWK29" s="877"/>
      <c r="WWL29" s="877"/>
      <c r="WWM29" s="877"/>
      <c r="WWN29" s="877"/>
      <c r="WWO29" s="877"/>
      <c r="WWP29" s="877"/>
      <c r="WWQ29" s="877"/>
      <c r="WWR29" s="877"/>
      <c r="WWS29" s="877"/>
      <c r="WWT29" s="877"/>
      <c r="WWU29" s="877"/>
      <c r="WWV29" s="877"/>
      <c r="WWW29" s="877"/>
      <c r="WWX29" s="877"/>
      <c r="WWY29" s="877"/>
      <c r="WWZ29" s="877"/>
      <c r="WXA29" s="877"/>
      <c r="WXB29" s="877"/>
      <c r="WXC29" s="877"/>
      <c r="WXD29" s="877"/>
      <c r="WXE29" s="877"/>
      <c r="WXF29" s="877"/>
      <c r="WXG29" s="877"/>
      <c r="WXH29" s="877"/>
      <c r="WXI29" s="877"/>
      <c r="WXJ29" s="877"/>
      <c r="WXK29" s="877"/>
      <c r="WXL29" s="877"/>
      <c r="WXM29" s="877"/>
      <c r="WXN29" s="877"/>
      <c r="WXO29" s="877"/>
      <c r="WXP29" s="877"/>
      <c r="WXQ29" s="877"/>
      <c r="WXR29" s="877"/>
      <c r="WXS29" s="877"/>
      <c r="WXT29" s="877"/>
      <c r="WXU29" s="877"/>
      <c r="WXV29" s="877"/>
      <c r="WXW29" s="877"/>
      <c r="WXX29" s="877"/>
      <c r="WXY29" s="877"/>
      <c r="WXZ29" s="877"/>
      <c r="WYA29" s="877"/>
      <c r="WYB29" s="877"/>
      <c r="WYC29" s="877"/>
      <c r="WYD29" s="877"/>
      <c r="WYE29" s="877"/>
      <c r="WYF29" s="877"/>
      <c r="WYG29" s="877"/>
      <c r="WYH29" s="877"/>
      <c r="WYI29" s="877"/>
      <c r="WYJ29" s="877"/>
      <c r="WYK29" s="877"/>
      <c r="WYL29" s="877"/>
      <c r="WYM29" s="877"/>
      <c r="WYN29" s="877"/>
      <c r="WYO29" s="877"/>
      <c r="WYP29" s="877"/>
      <c r="WYQ29" s="877"/>
      <c r="WYR29" s="877"/>
      <c r="WYS29" s="877"/>
      <c r="WYT29" s="877"/>
      <c r="WYU29" s="877"/>
      <c r="WYV29" s="877"/>
      <c r="WYW29" s="877"/>
      <c r="WYX29" s="877"/>
      <c r="WYY29" s="877"/>
      <c r="WYZ29" s="877"/>
      <c r="WZA29" s="877"/>
      <c r="WZB29" s="877"/>
      <c r="WZC29" s="877"/>
      <c r="WZD29" s="877"/>
      <c r="WZE29" s="877"/>
      <c r="WZF29" s="877"/>
      <c r="WZG29" s="877"/>
      <c r="WZH29" s="877"/>
      <c r="WZI29" s="877"/>
      <c r="WZJ29" s="877"/>
      <c r="WZK29" s="877"/>
      <c r="WZL29" s="877"/>
      <c r="WZM29" s="877"/>
      <c r="WZN29" s="877"/>
      <c r="WZO29" s="877"/>
      <c r="WZP29" s="877"/>
      <c r="WZQ29" s="877"/>
      <c r="WZR29" s="877"/>
      <c r="WZS29" s="877"/>
      <c r="WZT29" s="877"/>
      <c r="WZU29" s="877"/>
      <c r="WZV29" s="877"/>
      <c r="WZW29" s="877"/>
      <c r="WZX29" s="877"/>
      <c r="WZY29" s="877"/>
      <c r="WZZ29" s="877"/>
      <c r="XAA29" s="877"/>
      <c r="XAB29" s="877"/>
      <c r="XAC29" s="877"/>
      <c r="XAD29" s="877"/>
      <c r="XAE29" s="877"/>
      <c r="XAF29" s="877"/>
      <c r="XAG29" s="877"/>
      <c r="XAH29" s="877"/>
      <c r="XAI29" s="877"/>
      <c r="XAJ29" s="877"/>
      <c r="XAK29" s="877"/>
      <c r="XAL29" s="877"/>
      <c r="XAM29" s="877"/>
      <c r="XAN29" s="877"/>
      <c r="XAO29" s="877"/>
      <c r="XAP29" s="877"/>
      <c r="XAQ29" s="877"/>
      <c r="XAR29" s="877"/>
      <c r="XAS29" s="877"/>
      <c r="XAT29" s="877"/>
      <c r="XAU29" s="877"/>
      <c r="XAV29" s="877"/>
      <c r="XAW29" s="877"/>
      <c r="XAX29" s="877"/>
      <c r="XAY29" s="877"/>
      <c r="XAZ29" s="877"/>
      <c r="XBA29" s="877"/>
      <c r="XBB29" s="877"/>
      <c r="XBC29" s="877"/>
      <c r="XBD29" s="877"/>
      <c r="XBE29" s="877"/>
      <c r="XBF29" s="877"/>
      <c r="XBG29" s="877"/>
      <c r="XBH29" s="877"/>
      <c r="XBI29" s="877"/>
      <c r="XBJ29" s="877"/>
      <c r="XBK29" s="877"/>
      <c r="XBL29" s="877"/>
      <c r="XBM29" s="877"/>
      <c r="XBN29" s="877"/>
      <c r="XBO29" s="877"/>
      <c r="XBP29" s="877"/>
      <c r="XBQ29" s="877"/>
      <c r="XBR29" s="877"/>
      <c r="XBS29" s="877"/>
      <c r="XBT29" s="877"/>
      <c r="XBU29" s="877"/>
      <c r="XBV29" s="877"/>
      <c r="XBW29" s="877"/>
      <c r="XBX29" s="877"/>
      <c r="XBY29" s="877"/>
      <c r="XBZ29" s="877"/>
      <c r="XCA29" s="877"/>
      <c r="XCB29" s="877"/>
      <c r="XCC29" s="877"/>
      <c r="XCD29" s="877"/>
      <c r="XCE29" s="877"/>
      <c r="XCF29" s="877"/>
      <c r="XCG29" s="877"/>
      <c r="XCH29" s="877"/>
      <c r="XCI29" s="877"/>
      <c r="XCJ29" s="877"/>
      <c r="XCK29" s="877"/>
      <c r="XCL29" s="877"/>
      <c r="XCM29" s="877"/>
      <c r="XCN29" s="877"/>
      <c r="XCO29" s="877"/>
      <c r="XCP29" s="877"/>
      <c r="XCQ29" s="877"/>
      <c r="XCR29" s="877"/>
      <c r="XCS29" s="877"/>
      <c r="XCT29" s="877"/>
      <c r="XCU29" s="877"/>
      <c r="XCV29" s="877"/>
      <c r="XCW29" s="877"/>
      <c r="XCX29" s="877"/>
      <c r="XCY29" s="877"/>
      <c r="XCZ29" s="877"/>
      <c r="XDA29" s="877"/>
      <c r="XDB29" s="877"/>
      <c r="XDC29" s="877"/>
      <c r="XDD29" s="877"/>
      <c r="XDE29" s="877"/>
      <c r="XDF29" s="877"/>
      <c r="XDG29" s="877"/>
      <c r="XDH29" s="877"/>
      <c r="XDI29" s="877"/>
      <c r="XDJ29" s="877"/>
      <c r="XDK29" s="877"/>
      <c r="XDL29" s="877"/>
      <c r="XDM29" s="877"/>
      <c r="XDN29" s="877"/>
      <c r="XDO29" s="877"/>
      <c r="XDP29" s="877"/>
      <c r="XDQ29" s="877"/>
      <c r="XDR29" s="877"/>
      <c r="XDS29" s="877"/>
      <c r="XDT29" s="877"/>
      <c r="XDU29" s="877"/>
      <c r="XDV29" s="877"/>
      <c r="XDW29" s="877"/>
      <c r="XDX29" s="877"/>
      <c r="XDY29" s="877"/>
      <c r="XDZ29" s="877"/>
      <c r="XEA29" s="877"/>
      <c r="XEB29" s="877"/>
      <c r="XEC29" s="877"/>
      <c r="XED29" s="877"/>
      <c r="XEE29" s="877"/>
      <c r="XEF29" s="877"/>
      <c r="XEG29" s="877"/>
      <c r="XEH29" s="877"/>
      <c r="XEI29" s="877"/>
      <c r="XEJ29" s="877"/>
      <c r="XEK29" s="877"/>
      <c r="XEL29" s="877"/>
      <c r="XEM29" s="877"/>
      <c r="XEN29" s="877"/>
      <c r="XEO29" s="877"/>
      <c r="XEP29" s="877"/>
      <c r="XEQ29" s="877"/>
      <c r="XER29" s="877"/>
      <c r="XES29" s="877"/>
      <c r="XET29" s="877"/>
      <c r="XEU29" s="877"/>
      <c r="XEV29" s="877"/>
      <c r="XEW29" s="877"/>
      <c r="XEX29" s="877"/>
      <c r="XEY29" s="877"/>
      <c r="XEZ29" s="877"/>
      <c r="XFA29" s="877"/>
      <c r="XFB29" s="877"/>
      <c r="XFC29" s="877"/>
      <c r="XFD29" s="877"/>
    </row>
    <row r="30" spans="1:16384" s="898" customFormat="1" ht="18.75" customHeight="1" thickBot="1">
      <c r="A30" s="1155" t="s">
        <v>461</v>
      </c>
      <c r="B30" s="1156"/>
      <c r="C30" s="1156"/>
      <c r="D30" s="1156"/>
      <c r="E30" s="1156"/>
      <c r="F30" s="1156"/>
      <c r="G30" s="1156"/>
      <c r="H30" s="1156"/>
      <c r="I30" s="1157"/>
      <c r="J30" s="951">
        <f>J11+J8</f>
        <v>0</v>
      </c>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877"/>
      <c r="AO30" s="877"/>
      <c r="AP30" s="877"/>
      <c r="AQ30" s="877"/>
      <c r="AR30" s="877"/>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c r="BP30" s="877"/>
      <c r="BQ30" s="877"/>
      <c r="BR30" s="877"/>
      <c r="BS30" s="877"/>
      <c r="BT30" s="877"/>
      <c r="BU30" s="877"/>
      <c r="BV30" s="877"/>
      <c r="BW30" s="877"/>
      <c r="BX30" s="877"/>
      <c r="BY30" s="877"/>
      <c r="BZ30" s="877"/>
      <c r="CA30" s="877"/>
      <c r="CB30" s="877"/>
      <c r="CC30" s="877"/>
      <c r="CD30" s="877"/>
      <c r="CE30" s="877"/>
      <c r="CF30" s="877"/>
      <c r="CG30" s="877"/>
      <c r="CH30" s="877"/>
      <c r="CI30" s="877"/>
      <c r="CJ30" s="877"/>
      <c r="CK30" s="877"/>
      <c r="CL30" s="877"/>
      <c r="CM30" s="877"/>
      <c r="CN30" s="877"/>
      <c r="CO30" s="877"/>
      <c r="CP30" s="877"/>
      <c r="CQ30" s="877"/>
      <c r="CR30" s="877"/>
      <c r="CS30" s="877"/>
      <c r="CT30" s="877"/>
      <c r="CU30" s="877"/>
      <c r="CV30" s="877"/>
      <c r="CW30" s="877"/>
      <c r="CX30" s="877"/>
      <c r="CY30" s="877"/>
      <c r="CZ30" s="877"/>
      <c r="DA30" s="877"/>
      <c r="DB30" s="877"/>
      <c r="DC30" s="877"/>
      <c r="DD30" s="877"/>
      <c r="DE30" s="877"/>
      <c r="DF30" s="877"/>
      <c r="DG30" s="877"/>
      <c r="DH30" s="877"/>
      <c r="DI30" s="877"/>
      <c r="DJ30" s="877"/>
      <c r="DK30" s="877"/>
      <c r="DL30" s="877"/>
      <c r="DM30" s="877"/>
      <c r="DN30" s="877"/>
      <c r="DO30" s="877"/>
      <c r="DP30" s="877"/>
      <c r="DQ30" s="877"/>
      <c r="DR30" s="877"/>
      <c r="DS30" s="877"/>
      <c r="DT30" s="877"/>
      <c r="DU30" s="877"/>
      <c r="DV30" s="877"/>
      <c r="DW30" s="877"/>
      <c r="DX30" s="877"/>
      <c r="DY30" s="877"/>
      <c r="DZ30" s="877"/>
      <c r="EA30" s="877"/>
      <c r="EB30" s="877"/>
      <c r="EC30" s="877"/>
      <c r="ED30" s="877"/>
      <c r="EE30" s="877"/>
      <c r="EF30" s="877"/>
      <c r="EG30" s="877"/>
      <c r="EH30" s="877"/>
      <c r="EI30" s="877"/>
      <c r="EJ30" s="877"/>
      <c r="EK30" s="877"/>
      <c r="EL30" s="877"/>
      <c r="EM30" s="877"/>
      <c r="EN30" s="877"/>
      <c r="EO30" s="877"/>
      <c r="EP30" s="877"/>
      <c r="EQ30" s="877"/>
      <c r="ER30" s="877"/>
      <c r="ES30" s="877"/>
      <c r="ET30" s="877"/>
      <c r="EU30" s="877"/>
      <c r="EV30" s="877"/>
      <c r="EW30" s="877"/>
      <c r="EX30" s="877"/>
      <c r="EY30" s="877"/>
      <c r="EZ30" s="877"/>
      <c r="FA30" s="877"/>
      <c r="FB30" s="877"/>
      <c r="FC30" s="877"/>
      <c r="FD30" s="877"/>
      <c r="FE30" s="877"/>
      <c r="FF30" s="877"/>
      <c r="FG30" s="877"/>
      <c r="FH30" s="877"/>
      <c r="FI30" s="877"/>
      <c r="FJ30" s="877"/>
      <c r="FK30" s="877"/>
      <c r="FL30" s="877"/>
      <c r="FM30" s="877"/>
      <c r="FN30" s="877"/>
      <c r="FO30" s="877"/>
      <c r="FP30" s="877"/>
      <c r="FQ30" s="877"/>
      <c r="FR30" s="877"/>
      <c r="FS30" s="877"/>
      <c r="FT30" s="877"/>
      <c r="FU30" s="877"/>
      <c r="FV30" s="877"/>
      <c r="FW30" s="877"/>
      <c r="FX30" s="877"/>
      <c r="FY30" s="877"/>
      <c r="FZ30" s="877"/>
      <c r="GA30" s="877"/>
      <c r="GB30" s="877"/>
      <c r="GC30" s="877"/>
      <c r="GD30" s="877"/>
      <c r="GE30" s="877"/>
      <c r="GF30" s="877"/>
      <c r="GG30" s="877"/>
      <c r="GH30" s="877"/>
      <c r="GI30" s="877"/>
      <c r="GJ30" s="877"/>
      <c r="GK30" s="877"/>
      <c r="GL30" s="877"/>
      <c r="GM30" s="877"/>
      <c r="GN30" s="877"/>
      <c r="GO30" s="877"/>
      <c r="GP30" s="877"/>
      <c r="GQ30" s="877"/>
      <c r="GR30" s="877"/>
      <c r="GS30" s="877"/>
      <c r="GT30" s="877"/>
      <c r="GU30" s="877"/>
      <c r="GV30" s="877"/>
      <c r="GW30" s="877"/>
      <c r="GX30" s="877"/>
      <c r="GY30" s="877"/>
      <c r="GZ30" s="877"/>
      <c r="HA30" s="877"/>
      <c r="HB30" s="877"/>
      <c r="HC30" s="877"/>
      <c r="HD30" s="877"/>
      <c r="HE30" s="877"/>
      <c r="HF30" s="877"/>
      <c r="HG30" s="877"/>
      <c r="HH30" s="877"/>
      <c r="HI30" s="877"/>
      <c r="HJ30" s="877"/>
      <c r="HK30" s="877"/>
      <c r="HL30" s="877"/>
      <c r="HM30" s="877"/>
      <c r="HN30" s="877"/>
      <c r="HO30" s="877"/>
      <c r="HP30" s="877"/>
      <c r="HQ30" s="877"/>
      <c r="HR30" s="877"/>
      <c r="HS30" s="877"/>
      <c r="HT30" s="877"/>
      <c r="HU30" s="877"/>
      <c r="HV30" s="877"/>
      <c r="HW30" s="877"/>
      <c r="HX30" s="877"/>
      <c r="HY30" s="877"/>
      <c r="HZ30" s="877"/>
      <c r="IA30" s="877"/>
      <c r="IB30" s="877"/>
      <c r="IC30" s="877"/>
      <c r="ID30" s="877"/>
      <c r="IE30" s="877"/>
      <c r="IF30" s="877"/>
      <c r="IG30" s="877"/>
      <c r="IH30" s="877"/>
      <c r="II30" s="877"/>
      <c r="IJ30" s="877"/>
      <c r="IK30" s="877"/>
      <c r="IL30" s="877"/>
      <c r="IM30" s="877"/>
      <c r="IN30" s="877"/>
      <c r="IO30" s="877"/>
      <c r="IP30" s="877"/>
      <c r="IQ30" s="877"/>
      <c r="IR30" s="877"/>
      <c r="IS30" s="877"/>
      <c r="IT30" s="877"/>
      <c r="IU30" s="877"/>
      <c r="IV30" s="877"/>
      <c r="IW30" s="877"/>
      <c r="IX30" s="877"/>
      <c r="IY30" s="877"/>
      <c r="IZ30" s="877"/>
      <c r="JA30" s="877"/>
      <c r="JB30" s="877"/>
      <c r="JC30" s="877"/>
      <c r="JD30" s="877"/>
      <c r="JE30" s="877"/>
      <c r="JF30" s="877"/>
      <c r="JG30" s="877"/>
      <c r="JH30" s="877"/>
      <c r="JI30" s="877"/>
      <c r="JJ30" s="877"/>
      <c r="JK30" s="877"/>
      <c r="JL30" s="877"/>
      <c r="JM30" s="877"/>
      <c r="JN30" s="877"/>
      <c r="JO30" s="877"/>
      <c r="JP30" s="877"/>
      <c r="JQ30" s="877"/>
      <c r="JR30" s="877"/>
      <c r="JS30" s="877"/>
      <c r="JT30" s="877"/>
      <c r="JU30" s="877"/>
      <c r="JV30" s="877"/>
      <c r="JW30" s="877"/>
      <c r="JX30" s="877"/>
      <c r="JY30" s="877"/>
      <c r="JZ30" s="877"/>
      <c r="KA30" s="877"/>
      <c r="KB30" s="877"/>
      <c r="KC30" s="877"/>
      <c r="KD30" s="877"/>
      <c r="KE30" s="877"/>
      <c r="KF30" s="877"/>
      <c r="KG30" s="877"/>
      <c r="KH30" s="877"/>
      <c r="KI30" s="877"/>
      <c r="KJ30" s="877"/>
      <c r="KK30" s="877"/>
      <c r="KL30" s="877"/>
      <c r="KM30" s="877"/>
      <c r="KN30" s="877"/>
      <c r="KO30" s="877"/>
      <c r="KP30" s="877"/>
      <c r="KQ30" s="877"/>
      <c r="KR30" s="877"/>
      <c r="KS30" s="877"/>
      <c r="KT30" s="877"/>
      <c r="KU30" s="877"/>
      <c r="KV30" s="877"/>
      <c r="KW30" s="877"/>
      <c r="KX30" s="877"/>
      <c r="KY30" s="877"/>
      <c r="KZ30" s="877"/>
      <c r="LA30" s="877"/>
      <c r="LB30" s="877"/>
      <c r="LC30" s="877"/>
      <c r="LD30" s="877"/>
      <c r="LE30" s="877"/>
      <c r="LF30" s="877"/>
      <c r="LG30" s="877"/>
      <c r="LH30" s="877"/>
      <c r="LI30" s="877"/>
      <c r="LJ30" s="877"/>
      <c r="LK30" s="877"/>
      <c r="LL30" s="877"/>
      <c r="LM30" s="877"/>
      <c r="LN30" s="877"/>
      <c r="LO30" s="877"/>
      <c r="LP30" s="877"/>
      <c r="LQ30" s="877"/>
      <c r="LR30" s="877"/>
      <c r="LS30" s="877"/>
      <c r="LT30" s="877"/>
      <c r="LU30" s="877"/>
      <c r="LV30" s="877"/>
      <c r="LW30" s="877"/>
      <c r="LX30" s="877"/>
      <c r="LY30" s="877"/>
      <c r="LZ30" s="877"/>
      <c r="MA30" s="877"/>
      <c r="MB30" s="877"/>
      <c r="MC30" s="877"/>
      <c r="MD30" s="877"/>
      <c r="ME30" s="877"/>
      <c r="MF30" s="877"/>
      <c r="MG30" s="877"/>
      <c r="MH30" s="877"/>
      <c r="MI30" s="877"/>
      <c r="MJ30" s="877"/>
      <c r="MK30" s="877"/>
      <c r="ML30" s="877"/>
      <c r="MM30" s="877"/>
      <c r="MN30" s="877"/>
      <c r="MO30" s="877"/>
      <c r="MP30" s="877"/>
      <c r="MQ30" s="877"/>
      <c r="MR30" s="877"/>
      <c r="MS30" s="877"/>
      <c r="MT30" s="877"/>
      <c r="MU30" s="877"/>
      <c r="MV30" s="877"/>
      <c r="MW30" s="877"/>
      <c r="MX30" s="877"/>
      <c r="MY30" s="877"/>
      <c r="MZ30" s="877"/>
      <c r="NA30" s="877"/>
      <c r="NB30" s="877"/>
      <c r="NC30" s="877"/>
      <c r="ND30" s="877"/>
      <c r="NE30" s="877"/>
      <c r="NF30" s="877"/>
      <c r="NG30" s="877"/>
      <c r="NH30" s="877"/>
      <c r="NI30" s="877"/>
      <c r="NJ30" s="877"/>
      <c r="NK30" s="877"/>
      <c r="NL30" s="877"/>
      <c r="NM30" s="877"/>
      <c r="NN30" s="877"/>
      <c r="NO30" s="877"/>
      <c r="NP30" s="877"/>
      <c r="NQ30" s="877"/>
      <c r="NR30" s="877"/>
      <c r="NS30" s="877"/>
      <c r="NT30" s="877"/>
      <c r="NU30" s="877"/>
      <c r="NV30" s="877"/>
      <c r="NW30" s="877"/>
      <c r="NX30" s="877"/>
      <c r="NY30" s="877"/>
      <c r="NZ30" s="877"/>
      <c r="OA30" s="877"/>
      <c r="OB30" s="877"/>
      <c r="OC30" s="877"/>
      <c r="OD30" s="877"/>
      <c r="OE30" s="877"/>
      <c r="OF30" s="877"/>
      <c r="OG30" s="877"/>
      <c r="OH30" s="877"/>
      <c r="OI30" s="877"/>
      <c r="OJ30" s="877"/>
      <c r="OK30" s="877"/>
      <c r="OL30" s="877"/>
      <c r="OM30" s="877"/>
      <c r="ON30" s="877"/>
      <c r="OO30" s="877"/>
      <c r="OP30" s="877"/>
      <c r="OQ30" s="877"/>
      <c r="OR30" s="877"/>
      <c r="OS30" s="877"/>
      <c r="OT30" s="877"/>
      <c r="OU30" s="877"/>
      <c r="OV30" s="877"/>
      <c r="OW30" s="877"/>
      <c r="OX30" s="877"/>
      <c r="OY30" s="877"/>
      <c r="OZ30" s="877"/>
      <c r="PA30" s="877"/>
      <c r="PB30" s="877"/>
      <c r="PC30" s="877"/>
      <c r="PD30" s="877"/>
      <c r="PE30" s="877"/>
      <c r="PF30" s="877"/>
      <c r="PG30" s="877"/>
      <c r="PH30" s="877"/>
      <c r="PI30" s="877"/>
      <c r="PJ30" s="877"/>
      <c r="PK30" s="877"/>
      <c r="PL30" s="877"/>
      <c r="PM30" s="877"/>
      <c r="PN30" s="877"/>
      <c r="PO30" s="877"/>
      <c r="PP30" s="877"/>
      <c r="PQ30" s="877"/>
      <c r="PR30" s="877"/>
      <c r="PS30" s="877"/>
      <c r="PT30" s="877"/>
      <c r="PU30" s="877"/>
      <c r="PV30" s="877"/>
      <c r="PW30" s="877"/>
      <c r="PX30" s="877"/>
      <c r="PY30" s="877"/>
      <c r="PZ30" s="877"/>
      <c r="QA30" s="877"/>
      <c r="QB30" s="877"/>
      <c r="QC30" s="877"/>
      <c r="QD30" s="877"/>
      <c r="QE30" s="877"/>
      <c r="QF30" s="877"/>
      <c r="QG30" s="877"/>
      <c r="QH30" s="877"/>
      <c r="QI30" s="877"/>
      <c r="QJ30" s="877"/>
      <c r="QK30" s="877"/>
      <c r="QL30" s="877"/>
      <c r="QM30" s="877"/>
      <c r="QN30" s="877"/>
      <c r="QO30" s="877"/>
      <c r="QP30" s="877"/>
      <c r="QQ30" s="877"/>
      <c r="QR30" s="877"/>
      <c r="QS30" s="877"/>
      <c r="QT30" s="877"/>
      <c r="QU30" s="877"/>
      <c r="QV30" s="877"/>
      <c r="QW30" s="877"/>
      <c r="QX30" s="877"/>
      <c r="QY30" s="877"/>
      <c r="QZ30" s="877"/>
      <c r="RA30" s="877"/>
      <c r="RB30" s="877"/>
      <c r="RC30" s="877"/>
      <c r="RD30" s="877"/>
      <c r="RE30" s="877"/>
      <c r="RF30" s="877"/>
      <c r="RG30" s="877"/>
      <c r="RH30" s="877"/>
      <c r="RI30" s="877"/>
      <c r="RJ30" s="877"/>
      <c r="RK30" s="877"/>
      <c r="RL30" s="877"/>
      <c r="RM30" s="877"/>
      <c r="RN30" s="877"/>
      <c r="RO30" s="877"/>
      <c r="RP30" s="877"/>
      <c r="RQ30" s="877"/>
      <c r="RR30" s="877"/>
      <c r="RS30" s="877"/>
      <c r="RT30" s="877"/>
      <c r="RU30" s="877"/>
      <c r="RV30" s="877"/>
      <c r="RW30" s="877"/>
      <c r="RX30" s="877"/>
      <c r="RY30" s="877"/>
      <c r="RZ30" s="877"/>
      <c r="SA30" s="877"/>
      <c r="SB30" s="877"/>
      <c r="SC30" s="877"/>
      <c r="SD30" s="877"/>
      <c r="SE30" s="877"/>
      <c r="SF30" s="877"/>
      <c r="SG30" s="877"/>
      <c r="SH30" s="877"/>
      <c r="SI30" s="877"/>
      <c r="SJ30" s="877"/>
      <c r="SK30" s="877"/>
      <c r="SL30" s="877"/>
      <c r="SM30" s="877"/>
      <c r="SN30" s="877"/>
      <c r="SO30" s="877"/>
      <c r="SP30" s="877"/>
      <c r="SQ30" s="877"/>
      <c r="SR30" s="877"/>
      <c r="SS30" s="877"/>
      <c r="ST30" s="877"/>
      <c r="SU30" s="877"/>
      <c r="SV30" s="877"/>
      <c r="SW30" s="877"/>
      <c r="SX30" s="877"/>
      <c r="SY30" s="877"/>
      <c r="SZ30" s="877"/>
      <c r="TA30" s="877"/>
      <c r="TB30" s="877"/>
      <c r="TC30" s="877"/>
      <c r="TD30" s="877"/>
      <c r="TE30" s="877"/>
      <c r="TF30" s="877"/>
      <c r="TG30" s="877"/>
      <c r="TH30" s="877"/>
      <c r="TI30" s="877"/>
      <c r="TJ30" s="877"/>
      <c r="TK30" s="877"/>
      <c r="TL30" s="877"/>
      <c r="TM30" s="877"/>
      <c r="TN30" s="877"/>
      <c r="TO30" s="877"/>
      <c r="TP30" s="877"/>
      <c r="TQ30" s="877"/>
      <c r="TR30" s="877"/>
      <c r="TS30" s="877"/>
      <c r="TT30" s="877"/>
      <c r="TU30" s="877"/>
      <c r="TV30" s="877"/>
      <c r="TW30" s="877"/>
      <c r="TX30" s="877"/>
      <c r="TY30" s="877"/>
      <c r="TZ30" s="877"/>
      <c r="UA30" s="877"/>
      <c r="UB30" s="877"/>
      <c r="UC30" s="877"/>
      <c r="UD30" s="877"/>
      <c r="UE30" s="877"/>
      <c r="UF30" s="877"/>
      <c r="UG30" s="877"/>
      <c r="UH30" s="877"/>
      <c r="UI30" s="877"/>
      <c r="UJ30" s="877"/>
      <c r="UK30" s="877"/>
      <c r="UL30" s="877"/>
      <c r="UM30" s="877"/>
      <c r="UN30" s="877"/>
      <c r="UO30" s="877"/>
      <c r="UP30" s="877"/>
      <c r="UQ30" s="877"/>
      <c r="UR30" s="877"/>
      <c r="US30" s="877"/>
      <c r="UT30" s="877"/>
      <c r="UU30" s="877"/>
      <c r="UV30" s="877"/>
      <c r="UW30" s="877"/>
      <c r="UX30" s="877"/>
      <c r="UY30" s="877"/>
      <c r="UZ30" s="877"/>
      <c r="VA30" s="877"/>
      <c r="VB30" s="877"/>
      <c r="VC30" s="877"/>
      <c r="VD30" s="877"/>
      <c r="VE30" s="877"/>
      <c r="VF30" s="877"/>
      <c r="VG30" s="877"/>
      <c r="VH30" s="877"/>
      <c r="VI30" s="877"/>
      <c r="VJ30" s="877"/>
      <c r="VK30" s="877"/>
      <c r="VL30" s="877"/>
      <c r="VM30" s="877"/>
      <c r="VN30" s="877"/>
      <c r="VO30" s="877"/>
      <c r="VP30" s="877"/>
      <c r="VQ30" s="877"/>
      <c r="VR30" s="877"/>
      <c r="VS30" s="877"/>
      <c r="VT30" s="877"/>
      <c r="VU30" s="877"/>
      <c r="VV30" s="877"/>
      <c r="VW30" s="877"/>
      <c r="VX30" s="877"/>
      <c r="VY30" s="877"/>
      <c r="VZ30" s="877"/>
      <c r="WA30" s="877"/>
      <c r="WB30" s="877"/>
      <c r="WC30" s="877"/>
      <c r="WD30" s="877"/>
      <c r="WE30" s="877"/>
      <c r="WF30" s="877"/>
      <c r="WG30" s="877"/>
      <c r="WH30" s="877"/>
      <c r="WI30" s="877"/>
      <c r="WJ30" s="877"/>
      <c r="WK30" s="877"/>
      <c r="WL30" s="877"/>
      <c r="WM30" s="877"/>
      <c r="WN30" s="877"/>
      <c r="WO30" s="877"/>
      <c r="WP30" s="877"/>
      <c r="WQ30" s="877"/>
      <c r="WR30" s="877"/>
      <c r="WS30" s="877"/>
      <c r="WT30" s="877"/>
      <c r="WU30" s="877"/>
      <c r="WV30" s="877"/>
      <c r="WW30" s="877"/>
      <c r="WX30" s="877"/>
      <c r="WY30" s="877"/>
      <c r="WZ30" s="877"/>
      <c r="XA30" s="877"/>
      <c r="XB30" s="877"/>
      <c r="XC30" s="877"/>
      <c r="XD30" s="877"/>
      <c r="XE30" s="877"/>
      <c r="XF30" s="877"/>
      <c r="XG30" s="877"/>
      <c r="XH30" s="877"/>
      <c r="XI30" s="877"/>
      <c r="XJ30" s="877"/>
      <c r="XK30" s="877"/>
      <c r="XL30" s="877"/>
      <c r="XM30" s="877"/>
      <c r="XN30" s="877"/>
      <c r="XO30" s="877"/>
      <c r="XP30" s="877"/>
      <c r="XQ30" s="877"/>
      <c r="XR30" s="877"/>
      <c r="XS30" s="877"/>
      <c r="XT30" s="877"/>
      <c r="XU30" s="877"/>
      <c r="XV30" s="877"/>
      <c r="XW30" s="877"/>
      <c r="XX30" s="877"/>
      <c r="XY30" s="877"/>
      <c r="XZ30" s="877"/>
      <c r="YA30" s="877"/>
      <c r="YB30" s="877"/>
      <c r="YC30" s="877"/>
      <c r="YD30" s="877"/>
      <c r="YE30" s="877"/>
      <c r="YF30" s="877"/>
      <c r="YG30" s="877"/>
      <c r="YH30" s="877"/>
      <c r="YI30" s="877"/>
      <c r="YJ30" s="877"/>
      <c r="YK30" s="877"/>
      <c r="YL30" s="877"/>
      <c r="YM30" s="877"/>
      <c r="YN30" s="877"/>
      <c r="YO30" s="877"/>
      <c r="YP30" s="877"/>
      <c r="YQ30" s="877"/>
      <c r="YR30" s="877"/>
      <c r="YS30" s="877"/>
      <c r="YT30" s="877"/>
      <c r="YU30" s="877"/>
      <c r="YV30" s="877"/>
      <c r="YW30" s="877"/>
      <c r="YX30" s="877"/>
      <c r="YY30" s="877"/>
      <c r="YZ30" s="877"/>
      <c r="ZA30" s="877"/>
      <c r="ZB30" s="877"/>
      <c r="ZC30" s="877"/>
      <c r="ZD30" s="877"/>
      <c r="ZE30" s="877"/>
      <c r="ZF30" s="877"/>
      <c r="ZG30" s="877"/>
      <c r="ZH30" s="877"/>
      <c r="ZI30" s="877"/>
      <c r="ZJ30" s="877"/>
      <c r="ZK30" s="877"/>
      <c r="ZL30" s="877"/>
      <c r="ZM30" s="877"/>
      <c r="ZN30" s="877"/>
      <c r="ZO30" s="877"/>
      <c r="ZP30" s="877"/>
      <c r="ZQ30" s="877"/>
      <c r="ZR30" s="877"/>
      <c r="ZS30" s="877"/>
      <c r="ZT30" s="877"/>
      <c r="ZU30" s="877"/>
      <c r="ZV30" s="877"/>
      <c r="ZW30" s="877"/>
      <c r="ZX30" s="877"/>
      <c r="ZY30" s="877"/>
      <c r="ZZ30" s="877"/>
      <c r="AAA30" s="877"/>
      <c r="AAB30" s="877"/>
      <c r="AAC30" s="877"/>
      <c r="AAD30" s="877"/>
      <c r="AAE30" s="877"/>
      <c r="AAF30" s="877"/>
      <c r="AAG30" s="877"/>
      <c r="AAH30" s="877"/>
      <c r="AAI30" s="877"/>
      <c r="AAJ30" s="877"/>
      <c r="AAK30" s="877"/>
      <c r="AAL30" s="877"/>
      <c r="AAM30" s="877"/>
      <c r="AAN30" s="877"/>
      <c r="AAO30" s="877"/>
      <c r="AAP30" s="877"/>
      <c r="AAQ30" s="877"/>
      <c r="AAR30" s="877"/>
      <c r="AAS30" s="877"/>
      <c r="AAT30" s="877"/>
      <c r="AAU30" s="877"/>
      <c r="AAV30" s="877"/>
      <c r="AAW30" s="877"/>
      <c r="AAX30" s="877"/>
      <c r="AAY30" s="877"/>
      <c r="AAZ30" s="877"/>
      <c r="ABA30" s="877"/>
      <c r="ABB30" s="877"/>
      <c r="ABC30" s="877"/>
      <c r="ABD30" s="877"/>
      <c r="ABE30" s="877"/>
      <c r="ABF30" s="877"/>
      <c r="ABG30" s="877"/>
      <c r="ABH30" s="877"/>
      <c r="ABI30" s="877"/>
      <c r="ABJ30" s="877"/>
      <c r="ABK30" s="877"/>
      <c r="ABL30" s="877"/>
      <c r="ABM30" s="877"/>
      <c r="ABN30" s="877"/>
      <c r="ABO30" s="877"/>
      <c r="ABP30" s="877"/>
      <c r="ABQ30" s="877"/>
      <c r="ABR30" s="877"/>
      <c r="ABS30" s="877"/>
      <c r="ABT30" s="877"/>
      <c r="ABU30" s="877"/>
      <c r="ABV30" s="877"/>
      <c r="ABW30" s="877"/>
      <c r="ABX30" s="877"/>
      <c r="ABY30" s="877"/>
      <c r="ABZ30" s="877"/>
      <c r="ACA30" s="877"/>
      <c r="ACB30" s="877"/>
      <c r="ACC30" s="877"/>
      <c r="ACD30" s="877"/>
      <c r="ACE30" s="877"/>
      <c r="ACF30" s="877"/>
      <c r="ACG30" s="877"/>
      <c r="ACH30" s="877"/>
      <c r="ACI30" s="877"/>
      <c r="ACJ30" s="877"/>
      <c r="ACK30" s="877"/>
      <c r="ACL30" s="877"/>
      <c r="ACM30" s="877"/>
      <c r="ACN30" s="877"/>
      <c r="ACO30" s="877"/>
      <c r="ACP30" s="877"/>
      <c r="ACQ30" s="877"/>
      <c r="ACR30" s="877"/>
      <c r="ACS30" s="877"/>
      <c r="ACT30" s="877"/>
      <c r="ACU30" s="877"/>
      <c r="ACV30" s="877"/>
      <c r="ACW30" s="877"/>
      <c r="ACX30" s="877"/>
      <c r="ACY30" s="877"/>
      <c r="ACZ30" s="877"/>
      <c r="ADA30" s="877"/>
      <c r="ADB30" s="877"/>
      <c r="ADC30" s="877"/>
      <c r="ADD30" s="877"/>
      <c r="ADE30" s="877"/>
      <c r="ADF30" s="877"/>
      <c r="ADG30" s="877"/>
      <c r="ADH30" s="877"/>
      <c r="ADI30" s="877"/>
      <c r="ADJ30" s="877"/>
      <c r="ADK30" s="877"/>
      <c r="ADL30" s="877"/>
      <c r="ADM30" s="877"/>
      <c r="ADN30" s="877"/>
      <c r="ADO30" s="877"/>
      <c r="ADP30" s="877"/>
      <c r="ADQ30" s="877"/>
      <c r="ADR30" s="877"/>
      <c r="ADS30" s="877"/>
      <c r="ADT30" s="877"/>
      <c r="ADU30" s="877"/>
      <c r="ADV30" s="877"/>
      <c r="ADW30" s="877"/>
      <c r="ADX30" s="877"/>
      <c r="ADY30" s="877"/>
      <c r="ADZ30" s="877"/>
      <c r="AEA30" s="877"/>
      <c r="AEB30" s="877"/>
      <c r="AEC30" s="877"/>
      <c r="AED30" s="877"/>
      <c r="AEE30" s="877"/>
      <c r="AEF30" s="877"/>
      <c r="AEG30" s="877"/>
      <c r="AEH30" s="877"/>
      <c r="AEI30" s="877"/>
      <c r="AEJ30" s="877"/>
      <c r="AEK30" s="877"/>
      <c r="AEL30" s="877"/>
      <c r="AEM30" s="877"/>
      <c r="AEN30" s="877"/>
      <c r="AEO30" s="877"/>
      <c r="AEP30" s="877"/>
      <c r="AEQ30" s="877"/>
      <c r="AER30" s="877"/>
      <c r="AES30" s="877"/>
      <c r="AET30" s="877"/>
      <c r="AEU30" s="877"/>
      <c r="AEV30" s="877"/>
      <c r="AEW30" s="877"/>
      <c r="AEX30" s="877"/>
      <c r="AEY30" s="877"/>
      <c r="AEZ30" s="877"/>
      <c r="AFA30" s="877"/>
      <c r="AFB30" s="877"/>
      <c r="AFC30" s="877"/>
      <c r="AFD30" s="877"/>
      <c r="AFE30" s="877"/>
      <c r="AFF30" s="877"/>
      <c r="AFG30" s="877"/>
      <c r="AFH30" s="877"/>
      <c r="AFI30" s="877"/>
      <c r="AFJ30" s="877"/>
      <c r="AFK30" s="877"/>
      <c r="AFL30" s="877"/>
      <c r="AFM30" s="877"/>
      <c r="AFN30" s="877"/>
      <c r="AFO30" s="877"/>
      <c r="AFP30" s="877"/>
      <c r="AFQ30" s="877"/>
      <c r="AFR30" s="877"/>
      <c r="AFS30" s="877"/>
      <c r="AFT30" s="877"/>
      <c r="AFU30" s="877"/>
      <c r="AFV30" s="877"/>
      <c r="AFW30" s="877"/>
      <c r="AFX30" s="877"/>
      <c r="AFY30" s="877"/>
      <c r="AFZ30" s="877"/>
      <c r="AGA30" s="877"/>
      <c r="AGB30" s="877"/>
      <c r="AGC30" s="877"/>
      <c r="AGD30" s="877"/>
      <c r="AGE30" s="877"/>
      <c r="AGF30" s="877"/>
      <c r="AGG30" s="877"/>
      <c r="AGH30" s="877"/>
      <c r="AGI30" s="877"/>
      <c r="AGJ30" s="877"/>
      <c r="AGK30" s="877"/>
      <c r="AGL30" s="877"/>
      <c r="AGM30" s="877"/>
      <c r="AGN30" s="877"/>
      <c r="AGO30" s="877"/>
      <c r="AGP30" s="877"/>
      <c r="AGQ30" s="877"/>
      <c r="AGR30" s="877"/>
      <c r="AGS30" s="877"/>
      <c r="AGT30" s="877"/>
      <c r="AGU30" s="877"/>
      <c r="AGV30" s="877"/>
      <c r="AGW30" s="877"/>
      <c r="AGX30" s="877"/>
      <c r="AGY30" s="877"/>
      <c r="AGZ30" s="877"/>
      <c r="AHA30" s="877"/>
      <c r="AHB30" s="877"/>
      <c r="AHC30" s="877"/>
      <c r="AHD30" s="877"/>
      <c r="AHE30" s="877"/>
      <c r="AHF30" s="877"/>
      <c r="AHG30" s="877"/>
      <c r="AHH30" s="877"/>
      <c r="AHI30" s="877"/>
      <c r="AHJ30" s="877"/>
      <c r="AHK30" s="877"/>
      <c r="AHL30" s="877"/>
      <c r="AHM30" s="877"/>
      <c r="AHN30" s="877"/>
      <c r="AHO30" s="877"/>
      <c r="AHP30" s="877"/>
      <c r="AHQ30" s="877"/>
      <c r="AHR30" s="877"/>
      <c r="AHS30" s="877"/>
      <c r="AHT30" s="877"/>
      <c r="AHU30" s="877"/>
      <c r="AHV30" s="877"/>
      <c r="AHW30" s="877"/>
      <c r="AHX30" s="877"/>
      <c r="AHY30" s="877"/>
      <c r="AHZ30" s="877"/>
      <c r="AIA30" s="877"/>
      <c r="AIB30" s="877"/>
      <c r="AIC30" s="877"/>
      <c r="AID30" s="877"/>
      <c r="AIE30" s="877"/>
      <c r="AIF30" s="877"/>
      <c r="AIG30" s="877"/>
      <c r="AIH30" s="877"/>
      <c r="AII30" s="877"/>
      <c r="AIJ30" s="877"/>
      <c r="AIK30" s="877"/>
      <c r="AIL30" s="877"/>
      <c r="AIM30" s="877"/>
      <c r="AIN30" s="877"/>
      <c r="AIO30" s="877"/>
      <c r="AIP30" s="877"/>
      <c r="AIQ30" s="877"/>
      <c r="AIR30" s="877"/>
      <c r="AIS30" s="877"/>
      <c r="AIT30" s="877"/>
      <c r="AIU30" s="877"/>
      <c r="AIV30" s="877"/>
      <c r="AIW30" s="877"/>
      <c r="AIX30" s="877"/>
      <c r="AIY30" s="877"/>
      <c r="AIZ30" s="877"/>
      <c r="AJA30" s="877"/>
      <c r="AJB30" s="877"/>
      <c r="AJC30" s="877"/>
      <c r="AJD30" s="877"/>
      <c r="AJE30" s="877"/>
      <c r="AJF30" s="877"/>
      <c r="AJG30" s="877"/>
      <c r="AJH30" s="877"/>
      <c r="AJI30" s="877"/>
      <c r="AJJ30" s="877"/>
      <c r="AJK30" s="877"/>
      <c r="AJL30" s="877"/>
      <c r="AJM30" s="877"/>
      <c r="AJN30" s="877"/>
      <c r="AJO30" s="877"/>
      <c r="AJP30" s="877"/>
      <c r="AJQ30" s="877"/>
      <c r="AJR30" s="877"/>
      <c r="AJS30" s="877"/>
      <c r="AJT30" s="877"/>
      <c r="AJU30" s="877"/>
      <c r="AJV30" s="877"/>
      <c r="AJW30" s="877"/>
      <c r="AJX30" s="877"/>
      <c r="AJY30" s="877"/>
      <c r="AJZ30" s="877"/>
      <c r="AKA30" s="877"/>
      <c r="AKB30" s="877"/>
      <c r="AKC30" s="877"/>
      <c r="AKD30" s="877"/>
      <c r="AKE30" s="877"/>
      <c r="AKF30" s="877"/>
      <c r="AKG30" s="877"/>
      <c r="AKH30" s="877"/>
      <c r="AKI30" s="877"/>
      <c r="AKJ30" s="877"/>
      <c r="AKK30" s="877"/>
      <c r="AKL30" s="877"/>
      <c r="AKM30" s="877"/>
      <c r="AKN30" s="877"/>
      <c r="AKO30" s="877"/>
      <c r="AKP30" s="877"/>
      <c r="AKQ30" s="877"/>
      <c r="AKR30" s="877"/>
      <c r="AKS30" s="877"/>
      <c r="AKT30" s="877"/>
      <c r="AKU30" s="877"/>
      <c r="AKV30" s="877"/>
      <c r="AKW30" s="877"/>
      <c r="AKX30" s="877"/>
      <c r="AKY30" s="877"/>
      <c r="AKZ30" s="877"/>
      <c r="ALA30" s="877"/>
      <c r="ALB30" s="877"/>
      <c r="ALC30" s="877"/>
      <c r="ALD30" s="877"/>
      <c r="ALE30" s="877"/>
      <c r="ALF30" s="877"/>
      <c r="ALG30" s="877"/>
      <c r="ALH30" s="877"/>
      <c r="ALI30" s="877"/>
      <c r="ALJ30" s="877"/>
      <c r="ALK30" s="877"/>
      <c r="ALL30" s="877"/>
      <c r="ALM30" s="877"/>
      <c r="ALN30" s="877"/>
      <c r="ALO30" s="877"/>
      <c r="ALP30" s="877"/>
      <c r="ALQ30" s="877"/>
      <c r="ALR30" s="877"/>
      <c r="ALS30" s="877"/>
      <c r="ALT30" s="877"/>
      <c r="ALU30" s="877"/>
      <c r="ALV30" s="877"/>
      <c r="ALW30" s="877"/>
      <c r="ALX30" s="877"/>
      <c r="ALY30" s="877"/>
      <c r="ALZ30" s="877"/>
      <c r="AMA30" s="877"/>
      <c r="AMB30" s="877"/>
      <c r="AMC30" s="877"/>
      <c r="AMD30" s="877"/>
      <c r="AME30" s="877"/>
      <c r="AMF30" s="877"/>
      <c r="AMG30" s="877"/>
      <c r="AMH30" s="877"/>
      <c r="AMI30" s="877"/>
      <c r="AMJ30" s="877"/>
      <c r="AMK30" s="877"/>
      <c r="AML30" s="877"/>
      <c r="AMM30" s="877"/>
      <c r="AMN30" s="877"/>
      <c r="AMO30" s="877"/>
      <c r="AMP30" s="877"/>
      <c r="AMQ30" s="877"/>
      <c r="AMR30" s="877"/>
      <c r="AMS30" s="877"/>
      <c r="AMT30" s="877"/>
      <c r="AMU30" s="877"/>
      <c r="AMV30" s="877"/>
      <c r="AMW30" s="877"/>
      <c r="AMX30" s="877"/>
      <c r="AMY30" s="877"/>
      <c r="AMZ30" s="877"/>
      <c r="ANA30" s="877"/>
      <c r="ANB30" s="877"/>
      <c r="ANC30" s="877"/>
      <c r="AND30" s="877"/>
      <c r="ANE30" s="877"/>
      <c r="ANF30" s="877"/>
      <c r="ANG30" s="877"/>
      <c r="ANH30" s="877"/>
      <c r="ANI30" s="877"/>
      <c r="ANJ30" s="877"/>
      <c r="ANK30" s="877"/>
      <c r="ANL30" s="877"/>
      <c r="ANM30" s="877"/>
      <c r="ANN30" s="877"/>
      <c r="ANO30" s="877"/>
      <c r="ANP30" s="877"/>
      <c r="ANQ30" s="877"/>
      <c r="ANR30" s="877"/>
      <c r="ANS30" s="877"/>
      <c r="ANT30" s="877"/>
      <c r="ANU30" s="877"/>
      <c r="ANV30" s="877"/>
      <c r="ANW30" s="877"/>
      <c r="ANX30" s="877"/>
      <c r="ANY30" s="877"/>
      <c r="ANZ30" s="877"/>
      <c r="AOA30" s="877"/>
      <c r="AOB30" s="877"/>
      <c r="AOC30" s="877"/>
      <c r="AOD30" s="877"/>
      <c r="AOE30" s="877"/>
      <c r="AOF30" s="877"/>
      <c r="AOG30" s="877"/>
      <c r="AOH30" s="877"/>
      <c r="AOI30" s="877"/>
      <c r="AOJ30" s="877"/>
      <c r="AOK30" s="877"/>
      <c r="AOL30" s="877"/>
      <c r="AOM30" s="877"/>
      <c r="AON30" s="877"/>
      <c r="AOO30" s="877"/>
      <c r="AOP30" s="877"/>
      <c r="AOQ30" s="877"/>
      <c r="AOR30" s="877"/>
      <c r="AOS30" s="877"/>
      <c r="AOT30" s="877"/>
      <c r="AOU30" s="877"/>
      <c r="AOV30" s="877"/>
      <c r="AOW30" s="877"/>
      <c r="AOX30" s="877"/>
      <c r="AOY30" s="877"/>
      <c r="AOZ30" s="877"/>
      <c r="APA30" s="877"/>
      <c r="APB30" s="877"/>
      <c r="APC30" s="877"/>
      <c r="APD30" s="877"/>
      <c r="APE30" s="877"/>
      <c r="APF30" s="877"/>
      <c r="APG30" s="877"/>
      <c r="APH30" s="877"/>
      <c r="API30" s="877"/>
      <c r="APJ30" s="877"/>
      <c r="APK30" s="877"/>
      <c r="APL30" s="877"/>
      <c r="APM30" s="877"/>
      <c r="APN30" s="877"/>
      <c r="APO30" s="877"/>
      <c r="APP30" s="877"/>
      <c r="APQ30" s="877"/>
      <c r="APR30" s="877"/>
      <c r="APS30" s="877"/>
      <c r="APT30" s="877"/>
      <c r="APU30" s="877"/>
      <c r="APV30" s="877"/>
      <c r="APW30" s="877"/>
      <c r="APX30" s="877"/>
      <c r="APY30" s="877"/>
      <c r="APZ30" s="877"/>
      <c r="AQA30" s="877"/>
      <c r="AQB30" s="877"/>
      <c r="AQC30" s="877"/>
      <c r="AQD30" s="877"/>
      <c r="AQE30" s="877"/>
      <c r="AQF30" s="877"/>
      <c r="AQG30" s="877"/>
      <c r="AQH30" s="877"/>
      <c r="AQI30" s="877"/>
      <c r="AQJ30" s="877"/>
      <c r="AQK30" s="877"/>
      <c r="AQL30" s="877"/>
      <c r="AQM30" s="877"/>
      <c r="AQN30" s="877"/>
      <c r="AQO30" s="877"/>
      <c r="AQP30" s="877"/>
      <c r="AQQ30" s="877"/>
      <c r="AQR30" s="877"/>
      <c r="AQS30" s="877"/>
      <c r="AQT30" s="877"/>
      <c r="AQU30" s="877"/>
      <c r="AQV30" s="877"/>
      <c r="AQW30" s="877"/>
      <c r="AQX30" s="877"/>
      <c r="AQY30" s="877"/>
      <c r="AQZ30" s="877"/>
      <c r="ARA30" s="877"/>
      <c r="ARB30" s="877"/>
      <c r="ARC30" s="877"/>
      <c r="ARD30" s="877"/>
      <c r="ARE30" s="877"/>
      <c r="ARF30" s="877"/>
      <c r="ARG30" s="877"/>
      <c r="ARH30" s="877"/>
      <c r="ARI30" s="877"/>
      <c r="ARJ30" s="877"/>
      <c r="ARK30" s="877"/>
      <c r="ARL30" s="877"/>
      <c r="ARM30" s="877"/>
      <c r="ARN30" s="877"/>
      <c r="ARO30" s="877"/>
      <c r="ARP30" s="877"/>
      <c r="ARQ30" s="877"/>
      <c r="ARR30" s="877"/>
      <c r="ARS30" s="877"/>
      <c r="ART30" s="877"/>
      <c r="ARU30" s="877"/>
      <c r="ARV30" s="877"/>
      <c r="ARW30" s="877"/>
      <c r="ARX30" s="877"/>
      <c r="ARY30" s="877"/>
      <c r="ARZ30" s="877"/>
      <c r="ASA30" s="877"/>
      <c r="ASB30" s="877"/>
      <c r="ASC30" s="877"/>
      <c r="ASD30" s="877"/>
      <c r="ASE30" s="877"/>
      <c r="ASF30" s="877"/>
      <c r="ASG30" s="877"/>
      <c r="ASH30" s="877"/>
      <c r="ASI30" s="877"/>
      <c r="ASJ30" s="877"/>
      <c r="ASK30" s="877"/>
      <c r="ASL30" s="877"/>
      <c r="ASM30" s="877"/>
      <c r="ASN30" s="877"/>
      <c r="ASO30" s="877"/>
      <c r="ASP30" s="877"/>
      <c r="ASQ30" s="877"/>
      <c r="ASR30" s="877"/>
      <c r="ASS30" s="877"/>
      <c r="AST30" s="877"/>
      <c r="ASU30" s="877"/>
      <c r="ASV30" s="877"/>
      <c r="ASW30" s="877"/>
      <c r="ASX30" s="877"/>
      <c r="ASY30" s="877"/>
      <c r="ASZ30" s="877"/>
      <c r="ATA30" s="877"/>
      <c r="ATB30" s="877"/>
      <c r="ATC30" s="877"/>
      <c r="ATD30" s="877"/>
      <c r="ATE30" s="877"/>
      <c r="ATF30" s="877"/>
      <c r="ATG30" s="877"/>
      <c r="ATH30" s="877"/>
      <c r="ATI30" s="877"/>
      <c r="ATJ30" s="877"/>
      <c r="ATK30" s="877"/>
      <c r="ATL30" s="877"/>
      <c r="ATM30" s="877"/>
      <c r="ATN30" s="877"/>
      <c r="ATO30" s="877"/>
      <c r="ATP30" s="877"/>
      <c r="ATQ30" s="877"/>
      <c r="ATR30" s="877"/>
      <c r="ATS30" s="877"/>
      <c r="ATT30" s="877"/>
      <c r="ATU30" s="877"/>
      <c r="ATV30" s="877"/>
      <c r="ATW30" s="877"/>
      <c r="ATX30" s="877"/>
      <c r="ATY30" s="877"/>
      <c r="ATZ30" s="877"/>
      <c r="AUA30" s="877"/>
      <c r="AUB30" s="877"/>
      <c r="AUC30" s="877"/>
      <c r="AUD30" s="877"/>
      <c r="AUE30" s="877"/>
      <c r="AUF30" s="877"/>
      <c r="AUG30" s="877"/>
      <c r="AUH30" s="877"/>
      <c r="AUI30" s="877"/>
      <c r="AUJ30" s="877"/>
      <c r="AUK30" s="877"/>
      <c r="AUL30" s="877"/>
      <c r="AUM30" s="877"/>
      <c r="AUN30" s="877"/>
      <c r="AUO30" s="877"/>
      <c r="AUP30" s="877"/>
      <c r="AUQ30" s="877"/>
      <c r="AUR30" s="877"/>
      <c r="AUS30" s="877"/>
      <c r="AUT30" s="877"/>
      <c r="AUU30" s="877"/>
      <c r="AUV30" s="877"/>
      <c r="AUW30" s="877"/>
      <c r="AUX30" s="877"/>
      <c r="AUY30" s="877"/>
      <c r="AUZ30" s="877"/>
      <c r="AVA30" s="877"/>
      <c r="AVB30" s="877"/>
      <c r="AVC30" s="877"/>
      <c r="AVD30" s="877"/>
      <c r="AVE30" s="877"/>
      <c r="AVF30" s="877"/>
      <c r="AVG30" s="877"/>
      <c r="AVH30" s="877"/>
      <c r="AVI30" s="877"/>
      <c r="AVJ30" s="877"/>
      <c r="AVK30" s="877"/>
      <c r="AVL30" s="877"/>
      <c r="AVM30" s="877"/>
      <c r="AVN30" s="877"/>
      <c r="AVO30" s="877"/>
      <c r="AVP30" s="877"/>
      <c r="AVQ30" s="877"/>
      <c r="AVR30" s="877"/>
      <c r="AVS30" s="877"/>
      <c r="AVT30" s="877"/>
      <c r="AVU30" s="877"/>
      <c r="AVV30" s="877"/>
      <c r="AVW30" s="877"/>
      <c r="AVX30" s="877"/>
      <c r="AVY30" s="877"/>
      <c r="AVZ30" s="877"/>
      <c r="AWA30" s="877"/>
      <c r="AWB30" s="877"/>
      <c r="AWC30" s="877"/>
      <c r="AWD30" s="877"/>
      <c r="AWE30" s="877"/>
      <c r="AWF30" s="877"/>
      <c r="AWG30" s="877"/>
      <c r="AWH30" s="877"/>
      <c r="AWI30" s="877"/>
      <c r="AWJ30" s="877"/>
      <c r="AWK30" s="877"/>
      <c r="AWL30" s="877"/>
      <c r="AWM30" s="877"/>
      <c r="AWN30" s="877"/>
      <c r="AWO30" s="877"/>
      <c r="AWP30" s="877"/>
      <c r="AWQ30" s="877"/>
      <c r="AWR30" s="877"/>
      <c r="AWS30" s="877"/>
      <c r="AWT30" s="877"/>
      <c r="AWU30" s="877"/>
      <c r="AWV30" s="877"/>
      <c r="AWW30" s="877"/>
      <c r="AWX30" s="877"/>
      <c r="AWY30" s="877"/>
      <c r="AWZ30" s="877"/>
      <c r="AXA30" s="877"/>
      <c r="AXB30" s="877"/>
      <c r="AXC30" s="877"/>
      <c r="AXD30" s="877"/>
      <c r="AXE30" s="877"/>
      <c r="AXF30" s="877"/>
      <c r="AXG30" s="877"/>
      <c r="AXH30" s="877"/>
      <c r="AXI30" s="877"/>
      <c r="AXJ30" s="877"/>
      <c r="AXK30" s="877"/>
      <c r="AXL30" s="877"/>
      <c r="AXM30" s="877"/>
      <c r="AXN30" s="877"/>
      <c r="AXO30" s="877"/>
      <c r="AXP30" s="877"/>
      <c r="AXQ30" s="877"/>
      <c r="AXR30" s="877"/>
      <c r="AXS30" s="877"/>
      <c r="AXT30" s="877"/>
      <c r="AXU30" s="877"/>
      <c r="AXV30" s="877"/>
      <c r="AXW30" s="877"/>
      <c r="AXX30" s="877"/>
      <c r="AXY30" s="877"/>
      <c r="AXZ30" s="877"/>
      <c r="AYA30" s="877"/>
      <c r="AYB30" s="877"/>
      <c r="AYC30" s="877"/>
      <c r="AYD30" s="877"/>
      <c r="AYE30" s="877"/>
      <c r="AYF30" s="877"/>
      <c r="AYG30" s="877"/>
      <c r="AYH30" s="877"/>
      <c r="AYI30" s="877"/>
      <c r="AYJ30" s="877"/>
      <c r="AYK30" s="877"/>
      <c r="AYL30" s="877"/>
      <c r="AYM30" s="877"/>
      <c r="AYN30" s="877"/>
      <c r="AYO30" s="877"/>
      <c r="AYP30" s="877"/>
      <c r="AYQ30" s="877"/>
      <c r="AYR30" s="877"/>
      <c r="AYS30" s="877"/>
      <c r="AYT30" s="877"/>
      <c r="AYU30" s="877"/>
      <c r="AYV30" s="877"/>
      <c r="AYW30" s="877"/>
      <c r="AYX30" s="877"/>
      <c r="AYY30" s="877"/>
      <c r="AYZ30" s="877"/>
      <c r="AZA30" s="877"/>
      <c r="AZB30" s="877"/>
      <c r="AZC30" s="877"/>
      <c r="AZD30" s="877"/>
      <c r="AZE30" s="877"/>
      <c r="AZF30" s="877"/>
      <c r="AZG30" s="877"/>
      <c r="AZH30" s="877"/>
      <c r="AZI30" s="877"/>
      <c r="AZJ30" s="877"/>
      <c r="AZK30" s="877"/>
      <c r="AZL30" s="877"/>
      <c r="AZM30" s="877"/>
      <c r="AZN30" s="877"/>
      <c r="AZO30" s="877"/>
      <c r="AZP30" s="877"/>
      <c r="AZQ30" s="877"/>
      <c r="AZR30" s="877"/>
      <c r="AZS30" s="877"/>
      <c r="AZT30" s="877"/>
      <c r="AZU30" s="877"/>
      <c r="AZV30" s="877"/>
      <c r="AZW30" s="877"/>
      <c r="AZX30" s="877"/>
      <c r="AZY30" s="877"/>
      <c r="AZZ30" s="877"/>
      <c r="BAA30" s="877"/>
      <c r="BAB30" s="877"/>
      <c r="BAC30" s="877"/>
      <c r="BAD30" s="877"/>
      <c r="BAE30" s="877"/>
      <c r="BAF30" s="877"/>
      <c r="BAG30" s="877"/>
      <c r="BAH30" s="877"/>
      <c r="BAI30" s="877"/>
      <c r="BAJ30" s="877"/>
      <c r="BAK30" s="877"/>
      <c r="BAL30" s="877"/>
      <c r="BAM30" s="877"/>
      <c r="BAN30" s="877"/>
      <c r="BAO30" s="877"/>
      <c r="BAP30" s="877"/>
      <c r="BAQ30" s="877"/>
      <c r="BAR30" s="877"/>
      <c r="BAS30" s="877"/>
      <c r="BAT30" s="877"/>
      <c r="BAU30" s="877"/>
      <c r="BAV30" s="877"/>
      <c r="BAW30" s="877"/>
      <c r="BAX30" s="877"/>
      <c r="BAY30" s="877"/>
      <c r="BAZ30" s="877"/>
      <c r="BBA30" s="877"/>
      <c r="BBB30" s="877"/>
      <c r="BBC30" s="877"/>
      <c r="BBD30" s="877"/>
      <c r="BBE30" s="877"/>
      <c r="BBF30" s="877"/>
      <c r="BBG30" s="877"/>
      <c r="BBH30" s="877"/>
      <c r="BBI30" s="877"/>
      <c r="BBJ30" s="877"/>
      <c r="BBK30" s="877"/>
      <c r="BBL30" s="877"/>
      <c r="BBM30" s="877"/>
      <c r="BBN30" s="877"/>
      <c r="BBO30" s="877"/>
      <c r="BBP30" s="877"/>
      <c r="BBQ30" s="877"/>
      <c r="BBR30" s="877"/>
      <c r="BBS30" s="877"/>
      <c r="BBT30" s="877"/>
      <c r="BBU30" s="877"/>
      <c r="BBV30" s="877"/>
      <c r="BBW30" s="877"/>
      <c r="BBX30" s="877"/>
      <c r="BBY30" s="877"/>
      <c r="BBZ30" s="877"/>
      <c r="BCA30" s="877"/>
      <c r="BCB30" s="877"/>
      <c r="BCC30" s="877"/>
      <c r="BCD30" s="877"/>
      <c r="BCE30" s="877"/>
      <c r="BCF30" s="877"/>
      <c r="BCG30" s="877"/>
      <c r="BCH30" s="877"/>
      <c r="BCI30" s="877"/>
      <c r="BCJ30" s="877"/>
      <c r="BCK30" s="877"/>
      <c r="BCL30" s="877"/>
      <c r="BCM30" s="877"/>
      <c r="BCN30" s="877"/>
      <c r="BCO30" s="877"/>
      <c r="BCP30" s="877"/>
      <c r="BCQ30" s="877"/>
      <c r="BCR30" s="877"/>
      <c r="BCS30" s="877"/>
      <c r="BCT30" s="877"/>
      <c r="BCU30" s="877"/>
      <c r="BCV30" s="877"/>
      <c r="BCW30" s="877"/>
      <c r="BCX30" s="877"/>
      <c r="BCY30" s="877"/>
      <c r="BCZ30" s="877"/>
      <c r="BDA30" s="877"/>
      <c r="BDB30" s="877"/>
      <c r="BDC30" s="877"/>
      <c r="BDD30" s="877"/>
      <c r="BDE30" s="877"/>
      <c r="BDF30" s="877"/>
      <c r="BDG30" s="877"/>
      <c r="BDH30" s="877"/>
      <c r="BDI30" s="877"/>
      <c r="BDJ30" s="877"/>
      <c r="BDK30" s="877"/>
      <c r="BDL30" s="877"/>
      <c r="BDM30" s="877"/>
      <c r="BDN30" s="877"/>
      <c r="BDO30" s="877"/>
      <c r="BDP30" s="877"/>
      <c r="BDQ30" s="877"/>
      <c r="BDR30" s="877"/>
      <c r="BDS30" s="877"/>
      <c r="BDT30" s="877"/>
      <c r="BDU30" s="877"/>
      <c r="BDV30" s="877"/>
      <c r="BDW30" s="877"/>
      <c r="BDX30" s="877"/>
      <c r="BDY30" s="877"/>
      <c r="BDZ30" s="877"/>
      <c r="BEA30" s="877"/>
      <c r="BEB30" s="877"/>
      <c r="BEC30" s="877"/>
      <c r="BED30" s="877"/>
      <c r="BEE30" s="877"/>
      <c r="BEF30" s="877"/>
      <c r="BEG30" s="877"/>
      <c r="BEH30" s="877"/>
      <c r="BEI30" s="877"/>
      <c r="BEJ30" s="877"/>
      <c r="BEK30" s="877"/>
      <c r="BEL30" s="877"/>
      <c r="BEM30" s="877"/>
      <c r="BEN30" s="877"/>
      <c r="BEO30" s="877"/>
      <c r="BEP30" s="877"/>
      <c r="BEQ30" s="877"/>
      <c r="BER30" s="877"/>
      <c r="BES30" s="877"/>
      <c r="BET30" s="877"/>
      <c r="BEU30" s="877"/>
      <c r="BEV30" s="877"/>
      <c r="BEW30" s="877"/>
      <c r="BEX30" s="877"/>
      <c r="BEY30" s="877"/>
      <c r="BEZ30" s="877"/>
      <c r="BFA30" s="877"/>
      <c r="BFB30" s="877"/>
      <c r="BFC30" s="877"/>
      <c r="BFD30" s="877"/>
      <c r="BFE30" s="877"/>
      <c r="BFF30" s="877"/>
      <c r="BFG30" s="877"/>
      <c r="BFH30" s="877"/>
      <c r="BFI30" s="877"/>
      <c r="BFJ30" s="877"/>
      <c r="BFK30" s="877"/>
      <c r="BFL30" s="877"/>
      <c r="BFM30" s="877"/>
      <c r="BFN30" s="877"/>
      <c r="BFO30" s="877"/>
      <c r="BFP30" s="877"/>
      <c r="BFQ30" s="877"/>
      <c r="BFR30" s="877"/>
      <c r="BFS30" s="877"/>
      <c r="BFT30" s="877"/>
      <c r="BFU30" s="877"/>
      <c r="BFV30" s="877"/>
      <c r="BFW30" s="877"/>
      <c r="BFX30" s="877"/>
      <c r="BFY30" s="877"/>
      <c r="BFZ30" s="877"/>
      <c r="BGA30" s="877"/>
      <c r="BGB30" s="877"/>
      <c r="BGC30" s="877"/>
      <c r="BGD30" s="877"/>
      <c r="BGE30" s="877"/>
      <c r="BGF30" s="877"/>
      <c r="BGG30" s="877"/>
      <c r="BGH30" s="877"/>
      <c r="BGI30" s="877"/>
      <c r="BGJ30" s="877"/>
      <c r="BGK30" s="877"/>
      <c r="BGL30" s="877"/>
      <c r="BGM30" s="877"/>
      <c r="BGN30" s="877"/>
      <c r="BGO30" s="877"/>
      <c r="BGP30" s="877"/>
      <c r="BGQ30" s="877"/>
      <c r="BGR30" s="877"/>
      <c r="BGS30" s="877"/>
      <c r="BGT30" s="877"/>
      <c r="BGU30" s="877"/>
      <c r="BGV30" s="877"/>
      <c r="BGW30" s="877"/>
      <c r="BGX30" s="877"/>
      <c r="BGY30" s="877"/>
      <c r="BGZ30" s="877"/>
      <c r="BHA30" s="877"/>
      <c r="BHB30" s="877"/>
      <c r="BHC30" s="877"/>
      <c r="BHD30" s="877"/>
      <c r="BHE30" s="877"/>
      <c r="BHF30" s="877"/>
      <c r="BHG30" s="877"/>
      <c r="BHH30" s="877"/>
      <c r="BHI30" s="877"/>
      <c r="BHJ30" s="877"/>
      <c r="BHK30" s="877"/>
      <c r="BHL30" s="877"/>
      <c r="BHM30" s="877"/>
      <c r="BHN30" s="877"/>
      <c r="BHO30" s="877"/>
      <c r="BHP30" s="877"/>
      <c r="BHQ30" s="877"/>
      <c r="BHR30" s="877"/>
      <c r="BHS30" s="877"/>
      <c r="BHT30" s="877"/>
      <c r="BHU30" s="877"/>
      <c r="BHV30" s="877"/>
      <c r="BHW30" s="877"/>
      <c r="BHX30" s="877"/>
      <c r="BHY30" s="877"/>
      <c r="BHZ30" s="877"/>
      <c r="BIA30" s="877"/>
      <c r="BIB30" s="877"/>
      <c r="BIC30" s="877"/>
      <c r="BID30" s="877"/>
      <c r="BIE30" s="877"/>
      <c r="BIF30" s="877"/>
      <c r="BIG30" s="877"/>
      <c r="BIH30" s="877"/>
      <c r="BII30" s="877"/>
      <c r="BIJ30" s="877"/>
      <c r="BIK30" s="877"/>
      <c r="BIL30" s="877"/>
      <c r="BIM30" s="877"/>
      <c r="BIN30" s="877"/>
      <c r="BIO30" s="877"/>
      <c r="BIP30" s="877"/>
      <c r="BIQ30" s="877"/>
      <c r="BIR30" s="877"/>
      <c r="BIS30" s="877"/>
      <c r="BIT30" s="877"/>
      <c r="BIU30" s="877"/>
      <c r="BIV30" s="877"/>
      <c r="BIW30" s="877"/>
      <c r="BIX30" s="877"/>
      <c r="BIY30" s="877"/>
      <c r="BIZ30" s="877"/>
      <c r="BJA30" s="877"/>
      <c r="BJB30" s="877"/>
      <c r="BJC30" s="877"/>
      <c r="BJD30" s="877"/>
      <c r="BJE30" s="877"/>
      <c r="BJF30" s="877"/>
      <c r="BJG30" s="877"/>
      <c r="BJH30" s="877"/>
      <c r="BJI30" s="877"/>
      <c r="BJJ30" s="877"/>
      <c r="BJK30" s="877"/>
      <c r="BJL30" s="877"/>
      <c r="BJM30" s="877"/>
      <c r="BJN30" s="877"/>
      <c r="BJO30" s="877"/>
      <c r="BJP30" s="877"/>
      <c r="BJQ30" s="877"/>
      <c r="BJR30" s="877"/>
      <c r="BJS30" s="877"/>
      <c r="BJT30" s="877"/>
      <c r="BJU30" s="877"/>
      <c r="BJV30" s="877"/>
      <c r="BJW30" s="877"/>
      <c r="BJX30" s="877"/>
      <c r="BJY30" s="877"/>
      <c r="BJZ30" s="877"/>
      <c r="BKA30" s="877"/>
      <c r="BKB30" s="877"/>
      <c r="BKC30" s="877"/>
      <c r="BKD30" s="877"/>
      <c r="BKE30" s="877"/>
      <c r="BKF30" s="877"/>
      <c r="BKG30" s="877"/>
      <c r="BKH30" s="877"/>
      <c r="BKI30" s="877"/>
      <c r="BKJ30" s="877"/>
      <c r="BKK30" s="877"/>
      <c r="BKL30" s="877"/>
      <c r="BKM30" s="877"/>
      <c r="BKN30" s="877"/>
      <c r="BKO30" s="877"/>
      <c r="BKP30" s="877"/>
      <c r="BKQ30" s="877"/>
      <c r="BKR30" s="877"/>
      <c r="BKS30" s="877"/>
      <c r="BKT30" s="877"/>
      <c r="BKU30" s="877"/>
      <c r="BKV30" s="877"/>
      <c r="BKW30" s="877"/>
      <c r="BKX30" s="877"/>
      <c r="BKY30" s="877"/>
      <c r="BKZ30" s="877"/>
      <c r="BLA30" s="877"/>
      <c r="BLB30" s="877"/>
      <c r="BLC30" s="877"/>
      <c r="BLD30" s="877"/>
      <c r="BLE30" s="877"/>
      <c r="BLF30" s="877"/>
      <c r="BLG30" s="877"/>
      <c r="BLH30" s="877"/>
      <c r="BLI30" s="877"/>
      <c r="BLJ30" s="877"/>
      <c r="BLK30" s="877"/>
      <c r="BLL30" s="877"/>
      <c r="BLM30" s="877"/>
      <c r="BLN30" s="877"/>
      <c r="BLO30" s="877"/>
      <c r="BLP30" s="877"/>
      <c r="BLQ30" s="877"/>
      <c r="BLR30" s="877"/>
      <c r="BLS30" s="877"/>
      <c r="BLT30" s="877"/>
      <c r="BLU30" s="877"/>
      <c r="BLV30" s="877"/>
      <c r="BLW30" s="877"/>
      <c r="BLX30" s="877"/>
      <c r="BLY30" s="877"/>
      <c r="BLZ30" s="877"/>
      <c r="BMA30" s="877"/>
      <c r="BMB30" s="877"/>
      <c r="BMC30" s="877"/>
      <c r="BMD30" s="877"/>
      <c r="BME30" s="877"/>
      <c r="BMF30" s="877"/>
      <c r="BMG30" s="877"/>
      <c r="BMH30" s="877"/>
      <c r="BMI30" s="877"/>
      <c r="BMJ30" s="877"/>
      <c r="BMK30" s="877"/>
      <c r="BML30" s="877"/>
      <c r="BMM30" s="877"/>
      <c r="BMN30" s="877"/>
      <c r="BMO30" s="877"/>
      <c r="BMP30" s="877"/>
      <c r="BMQ30" s="877"/>
      <c r="BMR30" s="877"/>
      <c r="BMS30" s="877"/>
      <c r="BMT30" s="877"/>
      <c r="BMU30" s="877"/>
      <c r="BMV30" s="877"/>
      <c r="BMW30" s="877"/>
      <c r="BMX30" s="877"/>
      <c r="BMY30" s="877"/>
      <c r="BMZ30" s="877"/>
      <c r="BNA30" s="877"/>
      <c r="BNB30" s="877"/>
      <c r="BNC30" s="877"/>
      <c r="BND30" s="877"/>
      <c r="BNE30" s="877"/>
      <c r="BNF30" s="877"/>
      <c r="BNG30" s="877"/>
      <c r="BNH30" s="877"/>
      <c r="BNI30" s="877"/>
      <c r="BNJ30" s="877"/>
      <c r="BNK30" s="877"/>
      <c r="BNL30" s="877"/>
      <c r="BNM30" s="877"/>
      <c r="BNN30" s="877"/>
      <c r="BNO30" s="877"/>
      <c r="BNP30" s="877"/>
      <c r="BNQ30" s="877"/>
      <c r="BNR30" s="877"/>
      <c r="BNS30" s="877"/>
      <c r="BNT30" s="877"/>
      <c r="BNU30" s="877"/>
      <c r="BNV30" s="877"/>
      <c r="BNW30" s="877"/>
      <c r="BNX30" s="877"/>
      <c r="BNY30" s="877"/>
      <c r="BNZ30" s="877"/>
      <c r="BOA30" s="877"/>
      <c r="BOB30" s="877"/>
      <c r="BOC30" s="877"/>
      <c r="BOD30" s="877"/>
      <c r="BOE30" s="877"/>
      <c r="BOF30" s="877"/>
      <c r="BOG30" s="877"/>
      <c r="BOH30" s="877"/>
      <c r="BOI30" s="877"/>
      <c r="BOJ30" s="877"/>
      <c r="BOK30" s="877"/>
      <c r="BOL30" s="877"/>
      <c r="BOM30" s="877"/>
      <c r="BON30" s="877"/>
      <c r="BOO30" s="877"/>
      <c r="BOP30" s="877"/>
      <c r="BOQ30" s="877"/>
      <c r="BOR30" s="877"/>
      <c r="BOS30" s="877"/>
      <c r="BOT30" s="877"/>
      <c r="BOU30" s="877"/>
      <c r="BOV30" s="877"/>
      <c r="BOW30" s="877"/>
      <c r="BOX30" s="877"/>
      <c r="BOY30" s="877"/>
      <c r="BOZ30" s="877"/>
      <c r="BPA30" s="877"/>
      <c r="BPB30" s="877"/>
      <c r="BPC30" s="877"/>
      <c r="BPD30" s="877"/>
      <c r="BPE30" s="877"/>
      <c r="BPF30" s="877"/>
      <c r="BPG30" s="877"/>
      <c r="BPH30" s="877"/>
      <c r="BPI30" s="877"/>
      <c r="BPJ30" s="877"/>
      <c r="BPK30" s="877"/>
      <c r="BPL30" s="877"/>
      <c r="BPM30" s="877"/>
      <c r="BPN30" s="877"/>
      <c r="BPO30" s="877"/>
      <c r="BPP30" s="877"/>
      <c r="BPQ30" s="877"/>
      <c r="BPR30" s="877"/>
      <c r="BPS30" s="877"/>
      <c r="BPT30" s="877"/>
      <c r="BPU30" s="877"/>
      <c r="BPV30" s="877"/>
      <c r="BPW30" s="877"/>
      <c r="BPX30" s="877"/>
      <c r="BPY30" s="877"/>
      <c r="BPZ30" s="877"/>
      <c r="BQA30" s="877"/>
      <c r="BQB30" s="877"/>
      <c r="BQC30" s="877"/>
      <c r="BQD30" s="877"/>
      <c r="BQE30" s="877"/>
      <c r="BQF30" s="877"/>
      <c r="BQG30" s="877"/>
      <c r="BQH30" s="877"/>
      <c r="BQI30" s="877"/>
      <c r="BQJ30" s="877"/>
      <c r="BQK30" s="877"/>
      <c r="BQL30" s="877"/>
      <c r="BQM30" s="877"/>
      <c r="BQN30" s="877"/>
      <c r="BQO30" s="877"/>
      <c r="BQP30" s="877"/>
      <c r="BQQ30" s="877"/>
      <c r="BQR30" s="877"/>
      <c r="BQS30" s="877"/>
      <c r="BQT30" s="877"/>
      <c r="BQU30" s="877"/>
      <c r="BQV30" s="877"/>
      <c r="BQW30" s="877"/>
      <c r="BQX30" s="877"/>
      <c r="BQY30" s="877"/>
      <c r="BQZ30" s="877"/>
      <c r="BRA30" s="877"/>
      <c r="BRB30" s="877"/>
      <c r="BRC30" s="877"/>
      <c r="BRD30" s="877"/>
      <c r="BRE30" s="877"/>
      <c r="BRF30" s="877"/>
      <c r="BRG30" s="877"/>
      <c r="BRH30" s="877"/>
      <c r="BRI30" s="877"/>
      <c r="BRJ30" s="877"/>
      <c r="BRK30" s="877"/>
      <c r="BRL30" s="877"/>
      <c r="BRM30" s="877"/>
      <c r="BRN30" s="877"/>
      <c r="BRO30" s="877"/>
      <c r="BRP30" s="877"/>
      <c r="BRQ30" s="877"/>
      <c r="BRR30" s="877"/>
      <c r="BRS30" s="877"/>
      <c r="BRT30" s="877"/>
      <c r="BRU30" s="877"/>
      <c r="BRV30" s="877"/>
      <c r="BRW30" s="877"/>
      <c r="BRX30" s="877"/>
      <c r="BRY30" s="877"/>
      <c r="BRZ30" s="877"/>
      <c r="BSA30" s="877"/>
      <c r="BSB30" s="877"/>
      <c r="BSC30" s="877"/>
      <c r="BSD30" s="877"/>
      <c r="BSE30" s="877"/>
      <c r="BSF30" s="877"/>
      <c r="BSG30" s="877"/>
      <c r="BSH30" s="877"/>
      <c r="BSI30" s="877"/>
      <c r="BSJ30" s="877"/>
      <c r="BSK30" s="877"/>
      <c r="BSL30" s="877"/>
      <c r="BSM30" s="877"/>
      <c r="BSN30" s="877"/>
      <c r="BSO30" s="877"/>
      <c r="BSP30" s="877"/>
      <c r="BSQ30" s="877"/>
      <c r="BSR30" s="877"/>
      <c r="BSS30" s="877"/>
      <c r="BST30" s="877"/>
      <c r="BSU30" s="877"/>
      <c r="BSV30" s="877"/>
      <c r="BSW30" s="877"/>
      <c r="BSX30" s="877"/>
      <c r="BSY30" s="877"/>
      <c r="BSZ30" s="877"/>
      <c r="BTA30" s="877"/>
      <c r="BTB30" s="877"/>
      <c r="BTC30" s="877"/>
      <c r="BTD30" s="877"/>
      <c r="BTE30" s="877"/>
      <c r="BTF30" s="877"/>
      <c r="BTG30" s="877"/>
      <c r="BTH30" s="877"/>
      <c r="BTI30" s="877"/>
      <c r="BTJ30" s="877"/>
      <c r="BTK30" s="877"/>
      <c r="BTL30" s="877"/>
      <c r="BTM30" s="877"/>
      <c r="BTN30" s="877"/>
      <c r="BTO30" s="877"/>
      <c r="BTP30" s="877"/>
      <c r="BTQ30" s="877"/>
      <c r="BTR30" s="877"/>
      <c r="BTS30" s="877"/>
      <c r="BTT30" s="877"/>
      <c r="BTU30" s="877"/>
      <c r="BTV30" s="877"/>
      <c r="BTW30" s="877"/>
      <c r="BTX30" s="877"/>
      <c r="BTY30" s="877"/>
      <c r="BTZ30" s="877"/>
      <c r="BUA30" s="877"/>
      <c r="BUB30" s="877"/>
      <c r="BUC30" s="877"/>
      <c r="BUD30" s="877"/>
      <c r="BUE30" s="877"/>
      <c r="BUF30" s="877"/>
      <c r="BUG30" s="877"/>
      <c r="BUH30" s="877"/>
      <c r="BUI30" s="877"/>
      <c r="BUJ30" s="877"/>
      <c r="BUK30" s="877"/>
      <c r="BUL30" s="877"/>
      <c r="BUM30" s="877"/>
      <c r="BUN30" s="877"/>
      <c r="BUO30" s="877"/>
      <c r="BUP30" s="877"/>
      <c r="BUQ30" s="877"/>
      <c r="BUR30" s="877"/>
      <c r="BUS30" s="877"/>
      <c r="BUT30" s="877"/>
      <c r="BUU30" s="877"/>
      <c r="BUV30" s="877"/>
      <c r="BUW30" s="877"/>
      <c r="BUX30" s="877"/>
      <c r="BUY30" s="877"/>
      <c r="BUZ30" s="877"/>
      <c r="BVA30" s="877"/>
      <c r="BVB30" s="877"/>
      <c r="BVC30" s="877"/>
      <c r="BVD30" s="877"/>
      <c r="BVE30" s="877"/>
      <c r="BVF30" s="877"/>
      <c r="BVG30" s="877"/>
      <c r="BVH30" s="877"/>
      <c r="BVI30" s="877"/>
      <c r="BVJ30" s="877"/>
      <c r="BVK30" s="877"/>
      <c r="BVL30" s="877"/>
      <c r="BVM30" s="877"/>
      <c r="BVN30" s="877"/>
      <c r="BVO30" s="877"/>
      <c r="BVP30" s="877"/>
      <c r="BVQ30" s="877"/>
      <c r="BVR30" s="877"/>
      <c r="BVS30" s="877"/>
      <c r="BVT30" s="877"/>
      <c r="BVU30" s="877"/>
      <c r="BVV30" s="877"/>
      <c r="BVW30" s="877"/>
      <c r="BVX30" s="877"/>
      <c r="BVY30" s="877"/>
      <c r="BVZ30" s="877"/>
      <c r="BWA30" s="877"/>
      <c r="BWB30" s="877"/>
      <c r="BWC30" s="877"/>
      <c r="BWD30" s="877"/>
      <c r="BWE30" s="877"/>
      <c r="BWF30" s="877"/>
      <c r="BWG30" s="877"/>
      <c r="BWH30" s="877"/>
      <c r="BWI30" s="877"/>
      <c r="BWJ30" s="877"/>
      <c r="BWK30" s="877"/>
      <c r="BWL30" s="877"/>
      <c r="BWM30" s="877"/>
      <c r="BWN30" s="877"/>
      <c r="BWO30" s="877"/>
      <c r="BWP30" s="877"/>
      <c r="BWQ30" s="877"/>
      <c r="BWR30" s="877"/>
      <c r="BWS30" s="877"/>
      <c r="BWT30" s="877"/>
      <c r="BWU30" s="877"/>
      <c r="BWV30" s="877"/>
      <c r="BWW30" s="877"/>
      <c r="BWX30" s="877"/>
      <c r="BWY30" s="877"/>
      <c r="BWZ30" s="877"/>
      <c r="BXA30" s="877"/>
      <c r="BXB30" s="877"/>
      <c r="BXC30" s="877"/>
      <c r="BXD30" s="877"/>
      <c r="BXE30" s="877"/>
      <c r="BXF30" s="877"/>
      <c r="BXG30" s="877"/>
      <c r="BXH30" s="877"/>
      <c r="BXI30" s="877"/>
      <c r="BXJ30" s="877"/>
      <c r="BXK30" s="877"/>
      <c r="BXL30" s="877"/>
      <c r="BXM30" s="877"/>
      <c r="BXN30" s="877"/>
      <c r="BXO30" s="877"/>
      <c r="BXP30" s="877"/>
      <c r="BXQ30" s="877"/>
      <c r="BXR30" s="877"/>
      <c r="BXS30" s="877"/>
      <c r="BXT30" s="877"/>
      <c r="BXU30" s="877"/>
      <c r="BXV30" s="877"/>
      <c r="BXW30" s="877"/>
      <c r="BXX30" s="877"/>
      <c r="BXY30" s="877"/>
      <c r="BXZ30" s="877"/>
      <c r="BYA30" s="877"/>
      <c r="BYB30" s="877"/>
      <c r="BYC30" s="877"/>
      <c r="BYD30" s="877"/>
      <c r="BYE30" s="877"/>
      <c r="BYF30" s="877"/>
      <c r="BYG30" s="877"/>
      <c r="BYH30" s="877"/>
      <c r="BYI30" s="877"/>
      <c r="BYJ30" s="877"/>
      <c r="BYK30" s="877"/>
      <c r="BYL30" s="877"/>
      <c r="BYM30" s="877"/>
      <c r="BYN30" s="877"/>
      <c r="BYO30" s="877"/>
      <c r="BYP30" s="877"/>
      <c r="BYQ30" s="877"/>
      <c r="BYR30" s="877"/>
      <c r="BYS30" s="877"/>
      <c r="BYT30" s="877"/>
      <c r="BYU30" s="877"/>
      <c r="BYV30" s="877"/>
      <c r="BYW30" s="877"/>
      <c r="BYX30" s="877"/>
      <c r="BYY30" s="877"/>
      <c r="BYZ30" s="877"/>
      <c r="BZA30" s="877"/>
      <c r="BZB30" s="877"/>
      <c r="BZC30" s="877"/>
      <c r="BZD30" s="877"/>
      <c r="BZE30" s="877"/>
      <c r="BZF30" s="877"/>
      <c r="BZG30" s="877"/>
      <c r="BZH30" s="877"/>
      <c r="BZI30" s="877"/>
      <c r="BZJ30" s="877"/>
      <c r="BZK30" s="877"/>
      <c r="BZL30" s="877"/>
      <c r="BZM30" s="877"/>
      <c r="BZN30" s="877"/>
      <c r="BZO30" s="877"/>
      <c r="BZP30" s="877"/>
      <c r="BZQ30" s="877"/>
      <c r="BZR30" s="877"/>
      <c r="BZS30" s="877"/>
      <c r="BZT30" s="877"/>
      <c r="BZU30" s="877"/>
      <c r="BZV30" s="877"/>
      <c r="BZW30" s="877"/>
      <c r="BZX30" s="877"/>
      <c r="BZY30" s="877"/>
      <c r="BZZ30" s="877"/>
      <c r="CAA30" s="877"/>
      <c r="CAB30" s="877"/>
      <c r="CAC30" s="877"/>
      <c r="CAD30" s="877"/>
      <c r="CAE30" s="877"/>
      <c r="CAF30" s="877"/>
      <c r="CAG30" s="877"/>
      <c r="CAH30" s="877"/>
      <c r="CAI30" s="877"/>
      <c r="CAJ30" s="877"/>
      <c r="CAK30" s="877"/>
      <c r="CAL30" s="877"/>
      <c r="CAM30" s="877"/>
      <c r="CAN30" s="877"/>
      <c r="CAO30" s="877"/>
      <c r="CAP30" s="877"/>
      <c r="CAQ30" s="877"/>
      <c r="CAR30" s="877"/>
      <c r="CAS30" s="877"/>
      <c r="CAT30" s="877"/>
      <c r="CAU30" s="877"/>
      <c r="CAV30" s="877"/>
      <c r="CAW30" s="877"/>
      <c r="CAX30" s="877"/>
      <c r="CAY30" s="877"/>
      <c r="CAZ30" s="877"/>
      <c r="CBA30" s="877"/>
      <c r="CBB30" s="877"/>
      <c r="CBC30" s="877"/>
      <c r="CBD30" s="877"/>
      <c r="CBE30" s="877"/>
      <c r="CBF30" s="877"/>
      <c r="CBG30" s="877"/>
      <c r="CBH30" s="877"/>
      <c r="CBI30" s="877"/>
      <c r="CBJ30" s="877"/>
      <c r="CBK30" s="877"/>
      <c r="CBL30" s="877"/>
      <c r="CBM30" s="877"/>
      <c r="CBN30" s="877"/>
      <c r="CBO30" s="877"/>
      <c r="CBP30" s="877"/>
      <c r="CBQ30" s="877"/>
      <c r="CBR30" s="877"/>
      <c r="CBS30" s="877"/>
      <c r="CBT30" s="877"/>
      <c r="CBU30" s="877"/>
      <c r="CBV30" s="877"/>
      <c r="CBW30" s="877"/>
      <c r="CBX30" s="877"/>
      <c r="CBY30" s="877"/>
      <c r="CBZ30" s="877"/>
      <c r="CCA30" s="877"/>
      <c r="CCB30" s="877"/>
      <c r="CCC30" s="877"/>
      <c r="CCD30" s="877"/>
      <c r="CCE30" s="877"/>
      <c r="CCF30" s="877"/>
      <c r="CCG30" s="877"/>
      <c r="CCH30" s="877"/>
      <c r="CCI30" s="877"/>
      <c r="CCJ30" s="877"/>
      <c r="CCK30" s="877"/>
      <c r="CCL30" s="877"/>
      <c r="CCM30" s="877"/>
      <c r="CCN30" s="877"/>
      <c r="CCO30" s="877"/>
      <c r="CCP30" s="877"/>
      <c r="CCQ30" s="877"/>
      <c r="CCR30" s="877"/>
      <c r="CCS30" s="877"/>
      <c r="CCT30" s="877"/>
      <c r="CCU30" s="877"/>
      <c r="CCV30" s="877"/>
      <c r="CCW30" s="877"/>
      <c r="CCX30" s="877"/>
      <c r="CCY30" s="877"/>
      <c r="CCZ30" s="877"/>
      <c r="CDA30" s="877"/>
      <c r="CDB30" s="877"/>
      <c r="CDC30" s="877"/>
      <c r="CDD30" s="877"/>
      <c r="CDE30" s="877"/>
      <c r="CDF30" s="877"/>
      <c r="CDG30" s="877"/>
      <c r="CDH30" s="877"/>
      <c r="CDI30" s="877"/>
      <c r="CDJ30" s="877"/>
      <c r="CDK30" s="877"/>
      <c r="CDL30" s="877"/>
      <c r="CDM30" s="877"/>
      <c r="CDN30" s="877"/>
      <c r="CDO30" s="877"/>
      <c r="CDP30" s="877"/>
      <c r="CDQ30" s="877"/>
      <c r="CDR30" s="877"/>
      <c r="CDS30" s="877"/>
      <c r="CDT30" s="877"/>
      <c r="CDU30" s="877"/>
      <c r="CDV30" s="877"/>
      <c r="CDW30" s="877"/>
      <c r="CDX30" s="877"/>
      <c r="CDY30" s="877"/>
      <c r="CDZ30" s="877"/>
      <c r="CEA30" s="877"/>
      <c r="CEB30" s="877"/>
      <c r="CEC30" s="877"/>
      <c r="CED30" s="877"/>
      <c r="CEE30" s="877"/>
      <c r="CEF30" s="877"/>
      <c r="CEG30" s="877"/>
      <c r="CEH30" s="877"/>
      <c r="CEI30" s="877"/>
      <c r="CEJ30" s="877"/>
      <c r="CEK30" s="877"/>
      <c r="CEL30" s="877"/>
      <c r="CEM30" s="877"/>
      <c r="CEN30" s="877"/>
      <c r="CEO30" s="877"/>
      <c r="CEP30" s="877"/>
      <c r="CEQ30" s="877"/>
      <c r="CER30" s="877"/>
      <c r="CES30" s="877"/>
      <c r="CET30" s="877"/>
      <c r="CEU30" s="877"/>
      <c r="CEV30" s="877"/>
      <c r="CEW30" s="877"/>
      <c r="CEX30" s="877"/>
      <c r="CEY30" s="877"/>
      <c r="CEZ30" s="877"/>
      <c r="CFA30" s="877"/>
      <c r="CFB30" s="877"/>
      <c r="CFC30" s="877"/>
      <c r="CFD30" s="877"/>
      <c r="CFE30" s="877"/>
      <c r="CFF30" s="877"/>
      <c r="CFG30" s="877"/>
      <c r="CFH30" s="877"/>
      <c r="CFI30" s="877"/>
      <c r="CFJ30" s="877"/>
      <c r="CFK30" s="877"/>
      <c r="CFL30" s="877"/>
      <c r="CFM30" s="877"/>
      <c r="CFN30" s="877"/>
      <c r="CFO30" s="877"/>
      <c r="CFP30" s="877"/>
      <c r="CFQ30" s="877"/>
      <c r="CFR30" s="877"/>
      <c r="CFS30" s="877"/>
      <c r="CFT30" s="877"/>
      <c r="CFU30" s="877"/>
      <c r="CFV30" s="877"/>
      <c r="CFW30" s="877"/>
      <c r="CFX30" s="877"/>
      <c r="CFY30" s="877"/>
      <c r="CFZ30" s="877"/>
      <c r="CGA30" s="877"/>
      <c r="CGB30" s="877"/>
      <c r="CGC30" s="877"/>
      <c r="CGD30" s="877"/>
      <c r="CGE30" s="877"/>
      <c r="CGF30" s="877"/>
      <c r="CGG30" s="877"/>
      <c r="CGH30" s="877"/>
      <c r="CGI30" s="877"/>
      <c r="CGJ30" s="877"/>
      <c r="CGK30" s="877"/>
      <c r="CGL30" s="877"/>
      <c r="CGM30" s="877"/>
      <c r="CGN30" s="877"/>
      <c r="CGO30" s="877"/>
      <c r="CGP30" s="877"/>
      <c r="CGQ30" s="877"/>
      <c r="CGR30" s="877"/>
      <c r="CGS30" s="877"/>
      <c r="CGT30" s="877"/>
      <c r="CGU30" s="877"/>
      <c r="CGV30" s="877"/>
      <c r="CGW30" s="877"/>
      <c r="CGX30" s="877"/>
      <c r="CGY30" s="877"/>
      <c r="CGZ30" s="877"/>
      <c r="CHA30" s="877"/>
      <c r="CHB30" s="877"/>
      <c r="CHC30" s="877"/>
      <c r="CHD30" s="877"/>
      <c r="CHE30" s="877"/>
      <c r="CHF30" s="877"/>
      <c r="CHG30" s="877"/>
      <c r="CHH30" s="877"/>
      <c r="CHI30" s="877"/>
      <c r="CHJ30" s="877"/>
      <c r="CHK30" s="877"/>
      <c r="CHL30" s="877"/>
      <c r="CHM30" s="877"/>
      <c r="CHN30" s="877"/>
      <c r="CHO30" s="877"/>
      <c r="CHP30" s="877"/>
      <c r="CHQ30" s="877"/>
      <c r="CHR30" s="877"/>
      <c r="CHS30" s="877"/>
      <c r="CHT30" s="877"/>
      <c r="CHU30" s="877"/>
      <c r="CHV30" s="877"/>
      <c r="CHW30" s="877"/>
      <c r="CHX30" s="877"/>
      <c r="CHY30" s="877"/>
      <c r="CHZ30" s="877"/>
      <c r="CIA30" s="877"/>
      <c r="CIB30" s="877"/>
      <c r="CIC30" s="877"/>
      <c r="CID30" s="877"/>
      <c r="CIE30" s="877"/>
      <c r="CIF30" s="877"/>
      <c r="CIG30" s="877"/>
      <c r="CIH30" s="877"/>
      <c r="CII30" s="877"/>
      <c r="CIJ30" s="877"/>
      <c r="CIK30" s="877"/>
      <c r="CIL30" s="877"/>
      <c r="CIM30" s="877"/>
      <c r="CIN30" s="877"/>
      <c r="CIO30" s="877"/>
      <c r="CIP30" s="877"/>
      <c r="CIQ30" s="877"/>
      <c r="CIR30" s="877"/>
      <c r="CIS30" s="877"/>
      <c r="CIT30" s="877"/>
      <c r="CIU30" s="877"/>
      <c r="CIV30" s="877"/>
      <c r="CIW30" s="877"/>
      <c r="CIX30" s="877"/>
      <c r="CIY30" s="877"/>
      <c r="CIZ30" s="877"/>
      <c r="CJA30" s="877"/>
      <c r="CJB30" s="877"/>
      <c r="CJC30" s="877"/>
      <c r="CJD30" s="877"/>
      <c r="CJE30" s="877"/>
      <c r="CJF30" s="877"/>
      <c r="CJG30" s="877"/>
      <c r="CJH30" s="877"/>
      <c r="CJI30" s="877"/>
      <c r="CJJ30" s="877"/>
      <c r="CJK30" s="877"/>
      <c r="CJL30" s="877"/>
      <c r="CJM30" s="877"/>
      <c r="CJN30" s="877"/>
      <c r="CJO30" s="877"/>
      <c r="CJP30" s="877"/>
      <c r="CJQ30" s="877"/>
      <c r="CJR30" s="877"/>
      <c r="CJS30" s="877"/>
      <c r="CJT30" s="877"/>
      <c r="CJU30" s="877"/>
      <c r="CJV30" s="877"/>
      <c r="CJW30" s="877"/>
      <c r="CJX30" s="877"/>
      <c r="CJY30" s="877"/>
      <c r="CJZ30" s="877"/>
      <c r="CKA30" s="877"/>
      <c r="CKB30" s="877"/>
      <c r="CKC30" s="877"/>
      <c r="CKD30" s="877"/>
      <c r="CKE30" s="877"/>
      <c r="CKF30" s="877"/>
      <c r="CKG30" s="877"/>
      <c r="CKH30" s="877"/>
      <c r="CKI30" s="877"/>
      <c r="CKJ30" s="877"/>
      <c r="CKK30" s="877"/>
      <c r="CKL30" s="877"/>
      <c r="CKM30" s="877"/>
      <c r="CKN30" s="877"/>
      <c r="CKO30" s="877"/>
      <c r="CKP30" s="877"/>
      <c r="CKQ30" s="877"/>
      <c r="CKR30" s="877"/>
      <c r="CKS30" s="877"/>
      <c r="CKT30" s="877"/>
      <c r="CKU30" s="877"/>
      <c r="CKV30" s="877"/>
      <c r="CKW30" s="877"/>
      <c r="CKX30" s="877"/>
      <c r="CKY30" s="877"/>
      <c r="CKZ30" s="877"/>
      <c r="CLA30" s="877"/>
      <c r="CLB30" s="877"/>
      <c r="CLC30" s="877"/>
      <c r="CLD30" s="877"/>
      <c r="CLE30" s="877"/>
      <c r="CLF30" s="877"/>
      <c r="CLG30" s="877"/>
      <c r="CLH30" s="877"/>
      <c r="CLI30" s="877"/>
      <c r="CLJ30" s="877"/>
      <c r="CLK30" s="877"/>
      <c r="CLL30" s="877"/>
      <c r="CLM30" s="877"/>
      <c r="CLN30" s="877"/>
      <c r="CLO30" s="877"/>
      <c r="CLP30" s="877"/>
      <c r="CLQ30" s="877"/>
      <c r="CLR30" s="877"/>
      <c r="CLS30" s="877"/>
      <c r="CLT30" s="877"/>
      <c r="CLU30" s="877"/>
      <c r="CLV30" s="877"/>
      <c r="CLW30" s="877"/>
      <c r="CLX30" s="877"/>
      <c r="CLY30" s="877"/>
      <c r="CLZ30" s="877"/>
      <c r="CMA30" s="877"/>
      <c r="CMB30" s="877"/>
      <c r="CMC30" s="877"/>
      <c r="CMD30" s="877"/>
      <c r="CME30" s="877"/>
      <c r="CMF30" s="877"/>
      <c r="CMG30" s="877"/>
      <c r="CMH30" s="877"/>
      <c r="CMI30" s="877"/>
      <c r="CMJ30" s="877"/>
      <c r="CMK30" s="877"/>
      <c r="CML30" s="877"/>
      <c r="CMM30" s="877"/>
      <c r="CMN30" s="877"/>
      <c r="CMO30" s="877"/>
      <c r="CMP30" s="877"/>
      <c r="CMQ30" s="877"/>
      <c r="CMR30" s="877"/>
      <c r="CMS30" s="877"/>
      <c r="CMT30" s="877"/>
      <c r="CMU30" s="877"/>
      <c r="CMV30" s="877"/>
      <c r="CMW30" s="877"/>
      <c r="CMX30" s="877"/>
      <c r="CMY30" s="877"/>
      <c r="CMZ30" s="877"/>
      <c r="CNA30" s="877"/>
      <c r="CNB30" s="877"/>
      <c r="CNC30" s="877"/>
      <c r="CND30" s="877"/>
      <c r="CNE30" s="877"/>
      <c r="CNF30" s="877"/>
      <c r="CNG30" s="877"/>
      <c r="CNH30" s="877"/>
      <c r="CNI30" s="877"/>
      <c r="CNJ30" s="877"/>
      <c r="CNK30" s="877"/>
      <c r="CNL30" s="877"/>
      <c r="CNM30" s="877"/>
      <c r="CNN30" s="877"/>
      <c r="CNO30" s="877"/>
      <c r="CNP30" s="877"/>
      <c r="CNQ30" s="877"/>
      <c r="CNR30" s="877"/>
      <c r="CNS30" s="877"/>
      <c r="CNT30" s="877"/>
      <c r="CNU30" s="877"/>
      <c r="CNV30" s="877"/>
      <c r="CNW30" s="877"/>
      <c r="CNX30" s="877"/>
      <c r="CNY30" s="877"/>
      <c r="CNZ30" s="877"/>
      <c r="COA30" s="877"/>
      <c r="COB30" s="877"/>
      <c r="COC30" s="877"/>
      <c r="COD30" s="877"/>
      <c r="COE30" s="877"/>
      <c r="COF30" s="877"/>
      <c r="COG30" s="877"/>
      <c r="COH30" s="877"/>
      <c r="COI30" s="877"/>
      <c r="COJ30" s="877"/>
      <c r="COK30" s="877"/>
      <c r="COL30" s="877"/>
      <c r="COM30" s="877"/>
      <c r="CON30" s="877"/>
      <c r="COO30" s="877"/>
      <c r="COP30" s="877"/>
      <c r="COQ30" s="877"/>
      <c r="COR30" s="877"/>
      <c r="COS30" s="877"/>
      <c r="COT30" s="877"/>
      <c r="COU30" s="877"/>
      <c r="COV30" s="877"/>
      <c r="COW30" s="877"/>
      <c r="COX30" s="877"/>
      <c r="COY30" s="877"/>
      <c r="COZ30" s="877"/>
      <c r="CPA30" s="877"/>
      <c r="CPB30" s="877"/>
      <c r="CPC30" s="877"/>
      <c r="CPD30" s="877"/>
      <c r="CPE30" s="877"/>
      <c r="CPF30" s="877"/>
      <c r="CPG30" s="877"/>
      <c r="CPH30" s="877"/>
      <c r="CPI30" s="877"/>
      <c r="CPJ30" s="877"/>
      <c r="CPK30" s="877"/>
      <c r="CPL30" s="877"/>
      <c r="CPM30" s="877"/>
      <c r="CPN30" s="877"/>
      <c r="CPO30" s="877"/>
      <c r="CPP30" s="877"/>
      <c r="CPQ30" s="877"/>
      <c r="CPR30" s="877"/>
      <c r="CPS30" s="877"/>
      <c r="CPT30" s="877"/>
      <c r="CPU30" s="877"/>
      <c r="CPV30" s="877"/>
      <c r="CPW30" s="877"/>
      <c r="CPX30" s="877"/>
      <c r="CPY30" s="877"/>
      <c r="CPZ30" s="877"/>
      <c r="CQA30" s="877"/>
      <c r="CQB30" s="877"/>
      <c r="CQC30" s="877"/>
      <c r="CQD30" s="877"/>
      <c r="CQE30" s="877"/>
      <c r="CQF30" s="877"/>
      <c r="CQG30" s="877"/>
      <c r="CQH30" s="877"/>
      <c r="CQI30" s="877"/>
      <c r="CQJ30" s="877"/>
      <c r="CQK30" s="877"/>
      <c r="CQL30" s="877"/>
      <c r="CQM30" s="877"/>
      <c r="CQN30" s="877"/>
      <c r="CQO30" s="877"/>
      <c r="CQP30" s="877"/>
      <c r="CQQ30" s="877"/>
      <c r="CQR30" s="877"/>
      <c r="CQS30" s="877"/>
      <c r="CQT30" s="877"/>
      <c r="CQU30" s="877"/>
      <c r="CQV30" s="877"/>
      <c r="CQW30" s="877"/>
      <c r="CQX30" s="877"/>
      <c r="CQY30" s="877"/>
      <c r="CQZ30" s="877"/>
      <c r="CRA30" s="877"/>
      <c r="CRB30" s="877"/>
      <c r="CRC30" s="877"/>
      <c r="CRD30" s="877"/>
      <c r="CRE30" s="877"/>
      <c r="CRF30" s="877"/>
      <c r="CRG30" s="877"/>
      <c r="CRH30" s="877"/>
      <c r="CRI30" s="877"/>
      <c r="CRJ30" s="877"/>
      <c r="CRK30" s="877"/>
      <c r="CRL30" s="877"/>
      <c r="CRM30" s="877"/>
      <c r="CRN30" s="877"/>
      <c r="CRO30" s="877"/>
      <c r="CRP30" s="877"/>
      <c r="CRQ30" s="877"/>
      <c r="CRR30" s="877"/>
      <c r="CRS30" s="877"/>
      <c r="CRT30" s="877"/>
      <c r="CRU30" s="877"/>
      <c r="CRV30" s="877"/>
      <c r="CRW30" s="877"/>
      <c r="CRX30" s="877"/>
      <c r="CRY30" s="877"/>
      <c r="CRZ30" s="877"/>
      <c r="CSA30" s="877"/>
      <c r="CSB30" s="877"/>
      <c r="CSC30" s="877"/>
      <c r="CSD30" s="877"/>
      <c r="CSE30" s="877"/>
      <c r="CSF30" s="877"/>
      <c r="CSG30" s="877"/>
      <c r="CSH30" s="877"/>
      <c r="CSI30" s="877"/>
      <c r="CSJ30" s="877"/>
      <c r="CSK30" s="877"/>
      <c r="CSL30" s="877"/>
      <c r="CSM30" s="877"/>
      <c r="CSN30" s="877"/>
      <c r="CSO30" s="877"/>
      <c r="CSP30" s="877"/>
      <c r="CSQ30" s="877"/>
      <c r="CSR30" s="877"/>
      <c r="CSS30" s="877"/>
      <c r="CST30" s="877"/>
      <c r="CSU30" s="877"/>
      <c r="CSV30" s="877"/>
      <c r="CSW30" s="877"/>
      <c r="CSX30" s="877"/>
      <c r="CSY30" s="877"/>
      <c r="CSZ30" s="877"/>
      <c r="CTA30" s="877"/>
      <c r="CTB30" s="877"/>
      <c r="CTC30" s="877"/>
      <c r="CTD30" s="877"/>
      <c r="CTE30" s="877"/>
      <c r="CTF30" s="877"/>
      <c r="CTG30" s="877"/>
      <c r="CTH30" s="877"/>
      <c r="CTI30" s="877"/>
      <c r="CTJ30" s="877"/>
      <c r="CTK30" s="877"/>
      <c r="CTL30" s="877"/>
      <c r="CTM30" s="877"/>
      <c r="CTN30" s="877"/>
      <c r="CTO30" s="877"/>
      <c r="CTP30" s="877"/>
      <c r="CTQ30" s="877"/>
      <c r="CTR30" s="877"/>
      <c r="CTS30" s="877"/>
      <c r="CTT30" s="877"/>
      <c r="CTU30" s="877"/>
      <c r="CTV30" s="877"/>
      <c r="CTW30" s="877"/>
      <c r="CTX30" s="877"/>
      <c r="CTY30" s="877"/>
      <c r="CTZ30" s="877"/>
      <c r="CUA30" s="877"/>
      <c r="CUB30" s="877"/>
      <c r="CUC30" s="877"/>
      <c r="CUD30" s="877"/>
      <c r="CUE30" s="877"/>
      <c r="CUF30" s="877"/>
      <c r="CUG30" s="877"/>
      <c r="CUH30" s="877"/>
      <c r="CUI30" s="877"/>
      <c r="CUJ30" s="877"/>
      <c r="CUK30" s="877"/>
      <c r="CUL30" s="877"/>
      <c r="CUM30" s="877"/>
      <c r="CUN30" s="877"/>
      <c r="CUO30" s="877"/>
      <c r="CUP30" s="877"/>
      <c r="CUQ30" s="877"/>
      <c r="CUR30" s="877"/>
      <c r="CUS30" s="877"/>
      <c r="CUT30" s="877"/>
      <c r="CUU30" s="877"/>
      <c r="CUV30" s="877"/>
      <c r="CUW30" s="877"/>
      <c r="CUX30" s="877"/>
      <c r="CUY30" s="877"/>
      <c r="CUZ30" s="877"/>
      <c r="CVA30" s="877"/>
      <c r="CVB30" s="877"/>
      <c r="CVC30" s="877"/>
      <c r="CVD30" s="877"/>
      <c r="CVE30" s="877"/>
      <c r="CVF30" s="877"/>
      <c r="CVG30" s="877"/>
      <c r="CVH30" s="877"/>
      <c r="CVI30" s="877"/>
      <c r="CVJ30" s="877"/>
      <c r="CVK30" s="877"/>
      <c r="CVL30" s="877"/>
      <c r="CVM30" s="877"/>
      <c r="CVN30" s="877"/>
      <c r="CVO30" s="877"/>
      <c r="CVP30" s="877"/>
      <c r="CVQ30" s="877"/>
      <c r="CVR30" s="877"/>
      <c r="CVS30" s="877"/>
      <c r="CVT30" s="877"/>
      <c r="CVU30" s="877"/>
      <c r="CVV30" s="877"/>
      <c r="CVW30" s="877"/>
      <c r="CVX30" s="877"/>
      <c r="CVY30" s="877"/>
      <c r="CVZ30" s="877"/>
      <c r="CWA30" s="877"/>
      <c r="CWB30" s="877"/>
      <c r="CWC30" s="877"/>
      <c r="CWD30" s="877"/>
      <c r="CWE30" s="877"/>
      <c r="CWF30" s="877"/>
      <c r="CWG30" s="877"/>
      <c r="CWH30" s="877"/>
      <c r="CWI30" s="877"/>
      <c r="CWJ30" s="877"/>
      <c r="CWK30" s="877"/>
      <c r="CWL30" s="877"/>
      <c r="CWM30" s="877"/>
      <c r="CWN30" s="877"/>
      <c r="CWO30" s="877"/>
      <c r="CWP30" s="877"/>
      <c r="CWQ30" s="877"/>
      <c r="CWR30" s="877"/>
      <c r="CWS30" s="877"/>
      <c r="CWT30" s="877"/>
      <c r="CWU30" s="877"/>
      <c r="CWV30" s="877"/>
      <c r="CWW30" s="877"/>
      <c r="CWX30" s="877"/>
      <c r="CWY30" s="877"/>
      <c r="CWZ30" s="877"/>
      <c r="CXA30" s="877"/>
      <c r="CXB30" s="877"/>
      <c r="CXC30" s="877"/>
      <c r="CXD30" s="877"/>
      <c r="CXE30" s="877"/>
      <c r="CXF30" s="877"/>
      <c r="CXG30" s="877"/>
      <c r="CXH30" s="877"/>
      <c r="CXI30" s="877"/>
      <c r="CXJ30" s="877"/>
      <c r="CXK30" s="877"/>
      <c r="CXL30" s="877"/>
      <c r="CXM30" s="877"/>
      <c r="CXN30" s="877"/>
      <c r="CXO30" s="877"/>
      <c r="CXP30" s="877"/>
      <c r="CXQ30" s="877"/>
      <c r="CXR30" s="877"/>
      <c r="CXS30" s="877"/>
      <c r="CXT30" s="877"/>
      <c r="CXU30" s="877"/>
      <c r="CXV30" s="877"/>
      <c r="CXW30" s="877"/>
      <c r="CXX30" s="877"/>
      <c r="CXY30" s="877"/>
      <c r="CXZ30" s="877"/>
      <c r="CYA30" s="877"/>
      <c r="CYB30" s="877"/>
      <c r="CYC30" s="877"/>
      <c r="CYD30" s="877"/>
      <c r="CYE30" s="877"/>
      <c r="CYF30" s="877"/>
      <c r="CYG30" s="877"/>
      <c r="CYH30" s="877"/>
      <c r="CYI30" s="877"/>
      <c r="CYJ30" s="877"/>
      <c r="CYK30" s="877"/>
      <c r="CYL30" s="877"/>
      <c r="CYM30" s="877"/>
      <c r="CYN30" s="877"/>
      <c r="CYO30" s="877"/>
      <c r="CYP30" s="877"/>
      <c r="CYQ30" s="877"/>
      <c r="CYR30" s="877"/>
      <c r="CYS30" s="877"/>
      <c r="CYT30" s="877"/>
      <c r="CYU30" s="877"/>
      <c r="CYV30" s="877"/>
      <c r="CYW30" s="877"/>
      <c r="CYX30" s="877"/>
      <c r="CYY30" s="877"/>
      <c r="CYZ30" s="877"/>
      <c r="CZA30" s="877"/>
      <c r="CZB30" s="877"/>
      <c r="CZC30" s="877"/>
      <c r="CZD30" s="877"/>
      <c r="CZE30" s="877"/>
      <c r="CZF30" s="877"/>
      <c r="CZG30" s="877"/>
      <c r="CZH30" s="877"/>
      <c r="CZI30" s="877"/>
      <c r="CZJ30" s="877"/>
      <c r="CZK30" s="877"/>
      <c r="CZL30" s="877"/>
      <c r="CZM30" s="877"/>
      <c r="CZN30" s="877"/>
      <c r="CZO30" s="877"/>
      <c r="CZP30" s="877"/>
      <c r="CZQ30" s="877"/>
      <c r="CZR30" s="877"/>
      <c r="CZS30" s="877"/>
      <c r="CZT30" s="877"/>
      <c r="CZU30" s="877"/>
      <c r="CZV30" s="877"/>
      <c r="CZW30" s="877"/>
      <c r="CZX30" s="877"/>
      <c r="CZY30" s="877"/>
      <c r="CZZ30" s="877"/>
      <c r="DAA30" s="877"/>
      <c r="DAB30" s="877"/>
      <c r="DAC30" s="877"/>
      <c r="DAD30" s="877"/>
      <c r="DAE30" s="877"/>
      <c r="DAF30" s="877"/>
      <c r="DAG30" s="877"/>
      <c r="DAH30" s="877"/>
      <c r="DAI30" s="877"/>
      <c r="DAJ30" s="877"/>
      <c r="DAK30" s="877"/>
      <c r="DAL30" s="877"/>
      <c r="DAM30" s="877"/>
      <c r="DAN30" s="877"/>
      <c r="DAO30" s="877"/>
      <c r="DAP30" s="877"/>
      <c r="DAQ30" s="877"/>
      <c r="DAR30" s="877"/>
      <c r="DAS30" s="877"/>
      <c r="DAT30" s="877"/>
      <c r="DAU30" s="877"/>
      <c r="DAV30" s="877"/>
      <c r="DAW30" s="877"/>
      <c r="DAX30" s="877"/>
      <c r="DAY30" s="877"/>
      <c r="DAZ30" s="877"/>
      <c r="DBA30" s="877"/>
      <c r="DBB30" s="877"/>
      <c r="DBC30" s="877"/>
      <c r="DBD30" s="877"/>
      <c r="DBE30" s="877"/>
      <c r="DBF30" s="877"/>
      <c r="DBG30" s="877"/>
      <c r="DBH30" s="877"/>
      <c r="DBI30" s="877"/>
      <c r="DBJ30" s="877"/>
      <c r="DBK30" s="877"/>
      <c r="DBL30" s="877"/>
      <c r="DBM30" s="877"/>
      <c r="DBN30" s="877"/>
      <c r="DBO30" s="877"/>
      <c r="DBP30" s="877"/>
      <c r="DBQ30" s="877"/>
      <c r="DBR30" s="877"/>
      <c r="DBS30" s="877"/>
      <c r="DBT30" s="877"/>
      <c r="DBU30" s="877"/>
      <c r="DBV30" s="877"/>
      <c r="DBW30" s="877"/>
      <c r="DBX30" s="877"/>
      <c r="DBY30" s="877"/>
      <c r="DBZ30" s="877"/>
      <c r="DCA30" s="877"/>
      <c r="DCB30" s="877"/>
      <c r="DCC30" s="877"/>
      <c r="DCD30" s="877"/>
      <c r="DCE30" s="877"/>
      <c r="DCF30" s="877"/>
      <c r="DCG30" s="877"/>
      <c r="DCH30" s="877"/>
      <c r="DCI30" s="877"/>
      <c r="DCJ30" s="877"/>
      <c r="DCK30" s="877"/>
      <c r="DCL30" s="877"/>
      <c r="DCM30" s="877"/>
      <c r="DCN30" s="877"/>
      <c r="DCO30" s="877"/>
      <c r="DCP30" s="877"/>
      <c r="DCQ30" s="877"/>
      <c r="DCR30" s="877"/>
      <c r="DCS30" s="877"/>
      <c r="DCT30" s="877"/>
      <c r="DCU30" s="877"/>
      <c r="DCV30" s="877"/>
      <c r="DCW30" s="877"/>
      <c r="DCX30" s="877"/>
      <c r="DCY30" s="877"/>
      <c r="DCZ30" s="877"/>
      <c r="DDA30" s="877"/>
      <c r="DDB30" s="877"/>
      <c r="DDC30" s="877"/>
      <c r="DDD30" s="877"/>
      <c r="DDE30" s="877"/>
      <c r="DDF30" s="877"/>
      <c r="DDG30" s="877"/>
      <c r="DDH30" s="877"/>
      <c r="DDI30" s="877"/>
      <c r="DDJ30" s="877"/>
      <c r="DDK30" s="877"/>
      <c r="DDL30" s="877"/>
      <c r="DDM30" s="877"/>
      <c r="DDN30" s="877"/>
      <c r="DDO30" s="877"/>
      <c r="DDP30" s="877"/>
      <c r="DDQ30" s="877"/>
      <c r="DDR30" s="877"/>
      <c r="DDS30" s="877"/>
      <c r="DDT30" s="877"/>
      <c r="DDU30" s="877"/>
      <c r="DDV30" s="877"/>
      <c r="DDW30" s="877"/>
      <c r="DDX30" s="877"/>
      <c r="DDY30" s="877"/>
      <c r="DDZ30" s="877"/>
      <c r="DEA30" s="877"/>
      <c r="DEB30" s="877"/>
      <c r="DEC30" s="877"/>
      <c r="DED30" s="877"/>
      <c r="DEE30" s="877"/>
      <c r="DEF30" s="877"/>
      <c r="DEG30" s="877"/>
      <c r="DEH30" s="877"/>
      <c r="DEI30" s="877"/>
      <c r="DEJ30" s="877"/>
      <c r="DEK30" s="877"/>
      <c r="DEL30" s="877"/>
      <c r="DEM30" s="877"/>
      <c r="DEN30" s="877"/>
      <c r="DEO30" s="877"/>
      <c r="DEP30" s="877"/>
      <c r="DEQ30" s="877"/>
      <c r="DER30" s="877"/>
      <c r="DES30" s="877"/>
      <c r="DET30" s="877"/>
      <c r="DEU30" s="877"/>
      <c r="DEV30" s="877"/>
      <c r="DEW30" s="877"/>
      <c r="DEX30" s="877"/>
      <c r="DEY30" s="877"/>
      <c r="DEZ30" s="877"/>
      <c r="DFA30" s="877"/>
      <c r="DFB30" s="877"/>
      <c r="DFC30" s="877"/>
      <c r="DFD30" s="877"/>
      <c r="DFE30" s="877"/>
      <c r="DFF30" s="877"/>
      <c r="DFG30" s="877"/>
      <c r="DFH30" s="877"/>
      <c r="DFI30" s="877"/>
      <c r="DFJ30" s="877"/>
      <c r="DFK30" s="877"/>
      <c r="DFL30" s="877"/>
      <c r="DFM30" s="877"/>
      <c r="DFN30" s="877"/>
      <c r="DFO30" s="877"/>
      <c r="DFP30" s="877"/>
      <c r="DFQ30" s="877"/>
      <c r="DFR30" s="877"/>
      <c r="DFS30" s="877"/>
      <c r="DFT30" s="877"/>
      <c r="DFU30" s="877"/>
      <c r="DFV30" s="877"/>
      <c r="DFW30" s="877"/>
      <c r="DFX30" s="877"/>
      <c r="DFY30" s="877"/>
      <c r="DFZ30" s="877"/>
      <c r="DGA30" s="877"/>
      <c r="DGB30" s="877"/>
      <c r="DGC30" s="877"/>
      <c r="DGD30" s="877"/>
      <c r="DGE30" s="877"/>
      <c r="DGF30" s="877"/>
      <c r="DGG30" s="877"/>
      <c r="DGH30" s="877"/>
      <c r="DGI30" s="877"/>
      <c r="DGJ30" s="877"/>
      <c r="DGK30" s="877"/>
      <c r="DGL30" s="877"/>
      <c r="DGM30" s="877"/>
      <c r="DGN30" s="877"/>
      <c r="DGO30" s="877"/>
      <c r="DGP30" s="877"/>
      <c r="DGQ30" s="877"/>
      <c r="DGR30" s="877"/>
      <c r="DGS30" s="877"/>
      <c r="DGT30" s="877"/>
      <c r="DGU30" s="877"/>
      <c r="DGV30" s="877"/>
      <c r="DGW30" s="877"/>
      <c r="DGX30" s="877"/>
      <c r="DGY30" s="877"/>
      <c r="DGZ30" s="877"/>
      <c r="DHA30" s="877"/>
      <c r="DHB30" s="877"/>
      <c r="DHC30" s="877"/>
      <c r="DHD30" s="877"/>
      <c r="DHE30" s="877"/>
      <c r="DHF30" s="877"/>
      <c r="DHG30" s="877"/>
      <c r="DHH30" s="877"/>
      <c r="DHI30" s="877"/>
      <c r="DHJ30" s="877"/>
      <c r="DHK30" s="877"/>
      <c r="DHL30" s="877"/>
      <c r="DHM30" s="877"/>
      <c r="DHN30" s="877"/>
      <c r="DHO30" s="877"/>
      <c r="DHP30" s="877"/>
      <c r="DHQ30" s="877"/>
      <c r="DHR30" s="877"/>
      <c r="DHS30" s="877"/>
      <c r="DHT30" s="877"/>
      <c r="DHU30" s="877"/>
      <c r="DHV30" s="877"/>
      <c r="DHW30" s="877"/>
      <c r="DHX30" s="877"/>
      <c r="DHY30" s="877"/>
      <c r="DHZ30" s="877"/>
      <c r="DIA30" s="877"/>
      <c r="DIB30" s="877"/>
      <c r="DIC30" s="877"/>
      <c r="DID30" s="877"/>
      <c r="DIE30" s="877"/>
      <c r="DIF30" s="877"/>
      <c r="DIG30" s="877"/>
      <c r="DIH30" s="877"/>
      <c r="DII30" s="877"/>
      <c r="DIJ30" s="877"/>
      <c r="DIK30" s="877"/>
      <c r="DIL30" s="877"/>
      <c r="DIM30" s="877"/>
      <c r="DIN30" s="877"/>
      <c r="DIO30" s="877"/>
      <c r="DIP30" s="877"/>
      <c r="DIQ30" s="877"/>
      <c r="DIR30" s="877"/>
      <c r="DIS30" s="877"/>
      <c r="DIT30" s="877"/>
      <c r="DIU30" s="877"/>
      <c r="DIV30" s="877"/>
      <c r="DIW30" s="877"/>
      <c r="DIX30" s="877"/>
      <c r="DIY30" s="877"/>
      <c r="DIZ30" s="877"/>
      <c r="DJA30" s="877"/>
      <c r="DJB30" s="877"/>
      <c r="DJC30" s="877"/>
      <c r="DJD30" s="877"/>
      <c r="DJE30" s="877"/>
      <c r="DJF30" s="877"/>
      <c r="DJG30" s="877"/>
      <c r="DJH30" s="877"/>
      <c r="DJI30" s="877"/>
      <c r="DJJ30" s="877"/>
      <c r="DJK30" s="877"/>
      <c r="DJL30" s="877"/>
      <c r="DJM30" s="877"/>
      <c r="DJN30" s="877"/>
      <c r="DJO30" s="877"/>
      <c r="DJP30" s="877"/>
      <c r="DJQ30" s="877"/>
      <c r="DJR30" s="877"/>
      <c r="DJS30" s="877"/>
      <c r="DJT30" s="877"/>
      <c r="DJU30" s="877"/>
      <c r="DJV30" s="877"/>
      <c r="DJW30" s="877"/>
      <c r="DJX30" s="877"/>
      <c r="DJY30" s="877"/>
      <c r="DJZ30" s="877"/>
      <c r="DKA30" s="877"/>
      <c r="DKB30" s="877"/>
      <c r="DKC30" s="877"/>
      <c r="DKD30" s="877"/>
      <c r="DKE30" s="877"/>
      <c r="DKF30" s="877"/>
      <c r="DKG30" s="877"/>
      <c r="DKH30" s="877"/>
      <c r="DKI30" s="877"/>
      <c r="DKJ30" s="877"/>
      <c r="DKK30" s="877"/>
      <c r="DKL30" s="877"/>
      <c r="DKM30" s="877"/>
      <c r="DKN30" s="877"/>
      <c r="DKO30" s="877"/>
      <c r="DKP30" s="877"/>
      <c r="DKQ30" s="877"/>
      <c r="DKR30" s="877"/>
      <c r="DKS30" s="877"/>
      <c r="DKT30" s="877"/>
      <c r="DKU30" s="877"/>
      <c r="DKV30" s="877"/>
      <c r="DKW30" s="877"/>
      <c r="DKX30" s="877"/>
      <c r="DKY30" s="877"/>
      <c r="DKZ30" s="877"/>
      <c r="DLA30" s="877"/>
      <c r="DLB30" s="877"/>
      <c r="DLC30" s="877"/>
      <c r="DLD30" s="877"/>
      <c r="DLE30" s="877"/>
      <c r="DLF30" s="877"/>
      <c r="DLG30" s="877"/>
      <c r="DLH30" s="877"/>
      <c r="DLI30" s="877"/>
      <c r="DLJ30" s="877"/>
      <c r="DLK30" s="877"/>
      <c r="DLL30" s="877"/>
      <c r="DLM30" s="877"/>
      <c r="DLN30" s="877"/>
      <c r="DLO30" s="877"/>
      <c r="DLP30" s="877"/>
      <c r="DLQ30" s="877"/>
      <c r="DLR30" s="877"/>
      <c r="DLS30" s="877"/>
      <c r="DLT30" s="877"/>
      <c r="DLU30" s="877"/>
      <c r="DLV30" s="877"/>
      <c r="DLW30" s="877"/>
      <c r="DLX30" s="877"/>
      <c r="DLY30" s="877"/>
      <c r="DLZ30" s="877"/>
      <c r="DMA30" s="877"/>
      <c r="DMB30" s="877"/>
      <c r="DMC30" s="877"/>
      <c r="DMD30" s="877"/>
      <c r="DME30" s="877"/>
      <c r="DMF30" s="877"/>
      <c r="DMG30" s="877"/>
      <c r="DMH30" s="877"/>
      <c r="DMI30" s="877"/>
      <c r="DMJ30" s="877"/>
      <c r="DMK30" s="877"/>
      <c r="DML30" s="877"/>
      <c r="DMM30" s="877"/>
      <c r="DMN30" s="877"/>
      <c r="DMO30" s="877"/>
      <c r="DMP30" s="877"/>
      <c r="DMQ30" s="877"/>
      <c r="DMR30" s="877"/>
      <c r="DMS30" s="877"/>
      <c r="DMT30" s="877"/>
      <c r="DMU30" s="877"/>
      <c r="DMV30" s="877"/>
      <c r="DMW30" s="877"/>
      <c r="DMX30" s="877"/>
      <c r="DMY30" s="877"/>
      <c r="DMZ30" s="877"/>
      <c r="DNA30" s="877"/>
      <c r="DNB30" s="877"/>
      <c r="DNC30" s="877"/>
      <c r="DND30" s="877"/>
      <c r="DNE30" s="877"/>
      <c r="DNF30" s="877"/>
      <c r="DNG30" s="877"/>
      <c r="DNH30" s="877"/>
      <c r="DNI30" s="877"/>
      <c r="DNJ30" s="877"/>
      <c r="DNK30" s="877"/>
      <c r="DNL30" s="877"/>
      <c r="DNM30" s="877"/>
      <c r="DNN30" s="877"/>
      <c r="DNO30" s="877"/>
      <c r="DNP30" s="877"/>
      <c r="DNQ30" s="877"/>
      <c r="DNR30" s="877"/>
      <c r="DNS30" s="877"/>
      <c r="DNT30" s="877"/>
      <c r="DNU30" s="877"/>
      <c r="DNV30" s="877"/>
      <c r="DNW30" s="877"/>
      <c r="DNX30" s="877"/>
      <c r="DNY30" s="877"/>
      <c r="DNZ30" s="877"/>
      <c r="DOA30" s="877"/>
      <c r="DOB30" s="877"/>
      <c r="DOC30" s="877"/>
      <c r="DOD30" s="877"/>
      <c r="DOE30" s="877"/>
      <c r="DOF30" s="877"/>
      <c r="DOG30" s="877"/>
      <c r="DOH30" s="877"/>
      <c r="DOI30" s="877"/>
      <c r="DOJ30" s="877"/>
      <c r="DOK30" s="877"/>
      <c r="DOL30" s="877"/>
      <c r="DOM30" s="877"/>
      <c r="DON30" s="877"/>
      <c r="DOO30" s="877"/>
      <c r="DOP30" s="877"/>
      <c r="DOQ30" s="877"/>
      <c r="DOR30" s="877"/>
      <c r="DOS30" s="877"/>
      <c r="DOT30" s="877"/>
      <c r="DOU30" s="877"/>
      <c r="DOV30" s="877"/>
      <c r="DOW30" s="877"/>
      <c r="DOX30" s="877"/>
      <c r="DOY30" s="877"/>
      <c r="DOZ30" s="877"/>
      <c r="DPA30" s="877"/>
      <c r="DPB30" s="877"/>
      <c r="DPC30" s="877"/>
      <c r="DPD30" s="877"/>
      <c r="DPE30" s="877"/>
      <c r="DPF30" s="877"/>
      <c r="DPG30" s="877"/>
      <c r="DPH30" s="877"/>
      <c r="DPI30" s="877"/>
      <c r="DPJ30" s="877"/>
      <c r="DPK30" s="877"/>
      <c r="DPL30" s="877"/>
      <c r="DPM30" s="877"/>
      <c r="DPN30" s="877"/>
      <c r="DPO30" s="877"/>
      <c r="DPP30" s="877"/>
      <c r="DPQ30" s="877"/>
      <c r="DPR30" s="877"/>
      <c r="DPS30" s="877"/>
      <c r="DPT30" s="877"/>
      <c r="DPU30" s="877"/>
      <c r="DPV30" s="877"/>
      <c r="DPW30" s="877"/>
      <c r="DPX30" s="877"/>
      <c r="DPY30" s="877"/>
      <c r="DPZ30" s="877"/>
      <c r="DQA30" s="877"/>
      <c r="DQB30" s="877"/>
      <c r="DQC30" s="877"/>
      <c r="DQD30" s="877"/>
      <c r="DQE30" s="877"/>
      <c r="DQF30" s="877"/>
      <c r="DQG30" s="877"/>
      <c r="DQH30" s="877"/>
      <c r="DQI30" s="877"/>
      <c r="DQJ30" s="877"/>
      <c r="DQK30" s="877"/>
      <c r="DQL30" s="877"/>
      <c r="DQM30" s="877"/>
      <c r="DQN30" s="877"/>
      <c r="DQO30" s="877"/>
      <c r="DQP30" s="877"/>
      <c r="DQQ30" s="877"/>
      <c r="DQR30" s="877"/>
      <c r="DQS30" s="877"/>
      <c r="DQT30" s="877"/>
      <c r="DQU30" s="877"/>
      <c r="DQV30" s="877"/>
      <c r="DQW30" s="877"/>
      <c r="DQX30" s="877"/>
      <c r="DQY30" s="877"/>
      <c r="DQZ30" s="877"/>
      <c r="DRA30" s="877"/>
      <c r="DRB30" s="877"/>
      <c r="DRC30" s="877"/>
      <c r="DRD30" s="877"/>
      <c r="DRE30" s="877"/>
      <c r="DRF30" s="877"/>
      <c r="DRG30" s="877"/>
      <c r="DRH30" s="877"/>
      <c r="DRI30" s="877"/>
      <c r="DRJ30" s="877"/>
      <c r="DRK30" s="877"/>
      <c r="DRL30" s="877"/>
      <c r="DRM30" s="877"/>
      <c r="DRN30" s="877"/>
      <c r="DRO30" s="877"/>
      <c r="DRP30" s="877"/>
      <c r="DRQ30" s="877"/>
      <c r="DRR30" s="877"/>
      <c r="DRS30" s="877"/>
      <c r="DRT30" s="877"/>
      <c r="DRU30" s="877"/>
      <c r="DRV30" s="877"/>
      <c r="DRW30" s="877"/>
      <c r="DRX30" s="877"/>
      <c r="DRY30" s="877"/>
      <c r="DRZ30" s="877"/>
      <c r="DSA30" s="877"/>
      <c r="DSB30" s="877"/>
      <c r="DSC30" s="877"/>
      <c r="DSD30" s="877"/>
      <c r="DSE30" s="877"/>
      <c r="DSF30" s="877"/>
      <c r="DSG30" s="877"/>
      <c r="DSH30" s="877"/>
      <c r="DSI30" s="877"/>
      <c r="DSJ30" s="877"/>
      <c r="DSK30" s="877"/>
      <c r="DSL30" s="877"/>
      <c r="DSM30" s="877"/>
      <c r="DSN30" s="877"/>
      <c r="DSO30" s="877"/>
      <c r="DSP30" s="877"/>
      <c r="DSQ30" s="877"/>
      <c r="DSR30" s="877"/>
      <c r="DSS30" s="877"/>
      <c r="DST30" s="877"/>
      <c r="DSU30" s="877"/>
      <c r="DSV30" s="877"/>
      <c r="DSW30" s="877"/>
      <c r="DSX30" s="877"/>
      <c r="DSY30" s="877"/>
      <c r="DSZ30" s="877"/>
      <c r="DTA30" s="877"/>
      <c r="DTB30" s="877"/>
      <c r="DTC30" s="877"/>
      <c r="DTD30" s="877"/>
      <c r="DTE30" s="877"/>
      <c r="DTF30" s="877"/>
      <c r="DTG30" s="877"/>
      <c r="DTH30" s="877"/>
      <c r="DTI30" s="877"/>
      <c r="DTJ30" s="877"/>
      <c r="DTK30" s="877"/>
      <c r="DTL30" s="877"/>
      <c r="DTM30" s="877"/>
      <c r="DTN30" s="877"/>
      <c r="DTO30" s="877"/>
      <c r="DTP30" s="877"/>
      <c r="DTQ30" s="877"/>
      <c r="DTR30" s="877"/>
      <c r="DTS30" s="877"/>
      <c r="DTT30" s="877"/>
      <c r="DTU30" s="877"/>
      <c r="DTV30" s="877"/>
      <c r="DTW30" s="877"/>
      <c r="DTX30" s="877"/>
      <c r="DTY30" s="877"/>
      <c r="DTZ30" s="877"/>
      <c r="DUA30" s="877"/>
      <c r="DUB30" s="877"/>
      <c r="DUC30" s="877"/>
      <c r="DUD30" s="877"/>
      <c r="DUE30" s="877"/>
      <c r="DUF30" s="877"/>
      <c r="DUG30" s="877"/>
      <c r="DUH30" s="877"/>
      <c r="DUI30" s="877"/>
      <c r="DUJ30" s="877"/>
      <c r="DUK30" s="877"/>
      <c r="DUL30" s="877"/>
      <c r="DUM30" s="877"/>
      <c r="DUN30" s="877"/>
      <c r="DUO30" s="877"/>
      <c r="DUP30" s="877"/>
      <c r="DUQ30" s="877"/>
      <c r="DUR30" s="877"/>
      <c r="DUS30" s="877"/>
      <c r="DUT30" s="877"/>
      <c r="DUU30" s="877"/>
      <c r="DUV30" s="877"/>
      <c r="DUW30" s="877"/>
      <c r="DUX30" s="877"/>
      <c r="DUY30" s="877"/>
      <c r="DUZ30" s="877"/>
      <c r="DVA30" s="877"/>
      <c r="DVB30" s="877"/>
      <c r="DVC30" s="877"/>
      <c r="DVD30" s="877"/>
      <c r="DVE30" s="877"/>
      <c r="DVF30" s="877"/>
      <c r="DVG30" s="877"/>
      <c r="DVH30" s="877"/>
      <c r="DVI30" s="877"/>
      <c r="DVJ30" s="877"/>
      <c r="DVK30" s="877"/>
      <c r="DVL30" s="877"/>
      <c r="DVM30" s="877"/>
      <c r="DVN30" s="877"/>
      <c r="DVO30" s="877"/>
      <c r="DVP30" s="877"/>
      <c r="DVQ30" s="877"/>
      <c r="DVR30" s="877"/>
      <c r="DVS30" s="877"/>
      <c r="DVT30" s="877"/>
      <c r="DVU30" s="877"/>
      <c r="DVV30" s="877"/>
      <c r="DVW30" s="877"/>
      <c r="DVX30" s="877"/>
      <c r="DVY30" s="877"/>
      <c r="DVZ30" s="877"/>
      <c r="DWA30" s="877"/>
      <c r="DWB30" s="877"/>
      <c r="DWC30" s="877"/>
      <c r="DWD30" s="877"/>
      <c r="DWE30" s="877"/>
      <c r="DWF30" s="877"/>
      <c r="DWG30" s="877"/>
      <c r="DWH30" s="877"/>
      <c r="DWI30" s="877"/>
      <c r="DWJ30" s="877"/>
      <c r="DWK30" s="877"/>
      <c r="DWL30" s="877"/>
      <c r="DWM30" s="877"/>
      <c r="DWN30" s="877"/>
      <c r="DWO30" s="877"/>
      <c r="DWP30" s="877"/>
      <c r="DWQ30" s="877"/>
      <c r="DWR30" s="877"/>
      <c r="DWS30" s="877"/>
      <c r="DWT30" s="877"/>
      <c r="DWU30" s="877"/>
      <c r="DWV30" s="877"/>
      <c r="DWW30" s="877"/>
      <c r="DWX30" s="877"/>
      <c r="DWY30" s="877"/>
      <c r="DWZ30" s="877"/>
      <c r="DXA30" s="877"/>
      <c r="DXB30" s="877"/>
      <c r="DXC30" s="877"/>
      <c r="DXD30" s="877"/>
      <c r="DXE30" s="877"/>
      <c r="DXF30" s="877"/>
      <c r="DXG30" s="877"/>
      <c r="DXH30" s="877"/>
      <c r="DXI30" s="877"/>
      <c r="DXJ30" s="877"/>
      <c r="DXK30" s="877"/>
      <c r="DXL30" s="877"/>
      <c r="DXM30" s="877"/>
      <c r="DXN30" s="877"/>
      <c r="DXO30" s="877"/>
      <c r="DXP30" s="877"/>
      <c r="DXQ30" s="877"/>
      <c r="DXR30" s="877"/>
      <c r="DXS30" s="877"/>
      <c r="DXT30" s="877"/>
      <c r="DXU30" s="877"/>
      <c r="DXV30" s="877"/>
      <c r="DXW30" s="877"/>
      <c r="DXX30" s="877"/>
      <c r="DXY30" s="877"/>
      <c r="DXZ30" s="877"/>
      <c r="DYA30" s="877"/>
      <c r="DYB30" s="877"/>
      <c r="DYC30" s="877"/>
      <c r="DYD30" s="877"/>
      <c r="DYE30" s="877"/>
      <c r="DYF30" s="877"/>
      <c r="DYG30" s="877"/>
      <c r="DYH30" s="877"/>
      <c r="DYI30" s="877"/>
      <c r="DYJ30" s="877"/>
      <c r="DYK30" s="877"/>
      <c r="DYL30" s="877"/>
      <c r="DYM30" s="877"/>
      <c r="DYN30" s="877"/>
      <c r="DYO30" s="877"/>
      <c r="DYP30" s="877"/>
      <c r="DYQ30" s="877"/>
      <c r="DYR30" s="877"/>
      <c r="DYS30" s="877"/>
      <c r="DYT30" s="877"/>
      <c r="DYU30" s="877"/>
      <c r="DYV30" s="877"/>
      <c r="DYW30" s="877"/>
      <c r="DYX30" s="877"/>
      <c r="DYY30" s="877"/>
      <c r="DYZ30" s="877"/>
      <c r="DZA30" s="877"/>
      <c r="DZB30" s="877"/>
      <c r="DZC30" s="877"/>
      <c r="DZD30" s="877"/>
      <c r="DZE30" s="877"/>
      <c r="DZF30" s="877"/>
      <c r="DZG30" s="877"/>
      <c r="DZH30" s="877"/>
      <c r="DZI30" s="877"/>
      <c r="DZJ30" s="877"/>
      <c r="DZK30" s="877"/>
      <c r="DZL30" s="877"/>
      <c r="DZM30" s="877"/>
      <c r="DZN30" s="877"/>
      <c r="DZO30" s="877"/>
      <c r="DZP30" s="877"/>
      <c r="DZQ30" s="877"/>
      <c r="DZR30" s="877"/>
      <c r="DZS30" s="877"/>
      <c r="DZT30" s="877"/>
      <c r="DZU30" s="877"/>
      <c r="DZV30" s="877"/>
      <c r="DZW30" s="877"/>
      <c r="DZX30" s="877"/>
      <c r="DZY30" s="877"/>
      <c r="DZZ30" s="877"/>
      <c r="EAA30" s="877"/>
      <c r="EAB30" s="877"/>
      <c r="EAC30" s="877"/>
      <c r="EAD30" s="877"/>
      <c r="EAE30" s="877"/>
      <c r="EAF30" s="877"/>
      <c r="EAG30" s="877"/>
      <c r="EAH30" s="877"/>
      <c r="EAI30" s="877"/>
      <c r="EAJ30" s="877"/>
      <c r="EAK30" s="877"/>
      <c r="EAL30" s="877"/>
      <c r="EAM30" s="877"/>
      <c r="EAN30" s="877"/>
      <c r="EAO30" s="877"/>
      <c r="EAP30" s="877"/>
      <c r="EAQ30" s="877"/>
      <c r="EAR30" s="877"/>
      <c r="EAS30" s="877"/>
      <c r="EAT30" s="877"/>
      <c r="EAU30" s="877"/>
      <c r="EAV30" s="877"/>
      <c r="EAW30" s="877"/>
      <c r="EAX30" s="877"/>
      <c r="EAY30" s="877"/>
      <c r="EAZ30" s="877"/>
      <c r="EBA30" s="877"/>
      <c r="EBB30" s="877"/>
      <c r="EBC30" s="877"/>
      <c r="EBD30" s="877"/>
      <c r="EBE30" s="877"/>
      <c r="EBF30" s="877"/>
      <c r="EBG30" s="877"/>
      <c r="EBH30" s="877"/>
      <c r="EBI30" s="877"/>
      <c r="EBJ30" s="877"/>
      <c r="EBK30" s="877"/>
      <c r="EBL30" s="877"/>
      <c r="EBM30" s="877"/>
      <c r="EBN30" s="877"/>
      <c r="EBO30" s="877"/>
      <c r="EBP30" s="877"/>
      <c r="EBQ30" s="877"/>
      <c r="EBR30" s="877"/>
      <c r="EBS30" s="877"/>
      <c r="EBT30" s="877"/>
      <c r="EBU30" s="877"/>
      <c r="EBV30" s="877"/>
      <c r="EBW30" s="877"/>
      <c r="EBX30" s="877"/>
      <c r="EBY30" s="877"/>
      <c r="EBZ30" s="877"/>
      <c r="ECA30" s="877"/>
      <c r="ECB30" s="877"/>
      <c r="ECC30" s="877"/>
      <c r="ECD30" s="877"/>
      <c r="ECE30" s="877"/>
      <c r="ECF30" s="877"/>
      <c r="ECG30" s="877"/>
      <c r="ECH30" s="877"/>
      <c r="ECI30" s="877"/>
      <c r="ECJ30" s="877"/>
      <c r="ECK30" s="877"/>
      <c r="ECL30" s="877"/>
      <c r="ECM30" s="877"/>
      <c r="ECN30" s="877"/>
      <c r="ECO30" s="877"/>
      <c r="ECP30" s="877"/>
      <c r="ECQ30" s="877"/>
      <c r="ECR30" s="877"/>
      <c r="ECS30" s="877"/>
      <c r="ECT30" s="877"/>
      <c r="ECU30" s="877"/>
      <c r="ECV30" s="877"/>
      <c r="ECW30" s="877"/>
      <c r="ECX30" s="877"/>
      <c r="ECY30" s="877"/>
      <c r="ECZ30" s="877"/>
      <c r="EDA30" s="877"/>
      <c r="EDB30" s="877"/>
      <c r="EDC30" s="877"/>
      <c r="EDD30" s="877"/>
      <c r="EDE30" s="877"/>
      <c r="EDF30" s="877"/>
      <c r="EDG30" s="877"/>
      <c r="EDH30" s="877"/>
      <c r="EDI30" s="877"/>
      <c r="EDJ30" s="877"/>
      <c r="EDK30" s="877"/>
      <c r="EDL30" s="877"/>
      <c r="EDM30" s="877"/>
      <c r="EDN30" s="877"/>
      <c r="EDO30" s="877"/>
      <c r="EDP30" s="877"/>
      <c r="EDQ30" s="877"/>
      <c r="EDR30" s="877"/>
      <c r="EDS30" s="877"/>
      <c r="EDT30" s="877"/>
      <c r="EDU30" s="877"/>
      <c r="EDV30" s="877"/>
      <c r="EDW30" s="877"/>
      <c r="EDX30" s="877"/>
      <c r="EDY30" s="877"/>
      <c r="EDZ30" s="877"/>
      <c r="EEA30" s="877"/>
      <c r="EEB30" s="877"/>
      <c r="EEC30" s="877"/>
      <c r="EED30" s="877"/>
      <c r="EEE30" s="877"/>
      <c r="EEF30" s="877"/>
      <c r="EEG30" s="877"/>
      <c r="EEH30" s="877"/>
      <c r="EEI30" s="877"/>
      <c r="EEJ30" s="877"/>
      <c r="EEK30" s="877"/>
      <c r="EEL30" s="877"/>
      <c r="EEM30" s="877"/>
      <c r="EEN30" s="877"/>
      <c r="EEO30" s="877"/>
      <c r="EEP30" s="877"/>
      <c r="EEQ30" s="877"/>
      <c r="EER30" s="877"/>
      <c r="EES30" s="877"/>
      <c r="EET30" s="877"/>
      <c r="EEU30" s="877"/>
      <c r="EEV30" s="877"/>
      <c r="EEW30" s="877"/>
      <c r="EEX30" s="877"/>
      <c r="EEY30" s="877"/>
      <c r="EEZ30" s="877"/>
      <c r="EFA30" s="877"/>
      <c r="EFB30" s="877"/>
      <c r="EFC30" s="877"/>
      <c r="EFD30" s="877"/>
      <c r="EFE30" s="877"/>
      <c r="EFF30" s="877"/>
      <c r="EFG30" s="877"/>
      <c r="EFH30" s="877"/>
      <c r="EFI30" s="877"/>
      <c r="EFJ30" s="877"/>
      <c r="EFK30" s="877"/>
      <c r="EFL30" s="877"/>
      <c r="EFM30" s="877"/>
      <c r="EFN30" s="877"/>
      <c r="EFO30" s="877"/>
      <c r="EFP30" s="877"/>
      <c r="EFQ30" s="877"/>
      <c r="EFR30" s="877"/>
      <c r="EFS30" s="877"/>
      <c r="EFT30" s="877"/>
      <c r="EFU30" s="877"/>
      <c r="EFV30" s="877"/>
      <c r="EFW30" s="877"/>
      <c r="EFX30" s="877"/>
      <c r="EFY30" s="877"/>
      <c r="EFZ30" s="877"/>
      <c r="EGA30" s="877"/>
      <c r="EGB30" s="877"/>
      <c r="EGC30" s="877"/>
      <c r="EGD30" s="877"/>
      <c r="EGE30" s="877"/>
      <c r="EGF30" s="877"/>
      <c r="EGG30" s="877"/>
      <c r="EGH30" s="877"/>
      <c r="EGI30" s="877"/>
      <c r="EGJ30" s="877"/>
      <c r="EGK30" s="877"/>
      <c r="EGL30" s="877"/>
      <c r="EGM30" s="877"/>
      <c r="EGN30" s="877"/>
      <c r="EGO30" s="877"/>
      <c r="EGP30" s="877"/>
      <c r="EGQ30" s="877"/>
      <c r="EGR30" s="877"/>
      <c r="EGS30" s="877"/>
      <c r="EGT30" s="877"/>
      <c r="EGU30" s="877"/>
      <c r="EGV30" s="877"/>
      <c r="EGW30" s="877"/>
      <c r="EGX30" s="877"/>
      <c r="EGY30" s="877"/>
      <c r="EGZ30" s="877"/>
      <c r="EHA30" s="877"/>
      <c r="EHB30" s="877"/>
      <c r="EHC30" s="877"/>
      <c r="EHD30" s="877"/>
      <c r="EHE30" s="877"/>
      <c r="EHF30" s="877"/>
      <c r="EHG30" s="877"/>
      <c r="EHH30" s="877"/>
      <c r="EHI30" s="877"/>
      <c r="EHJ30" s="877"/>
      <c r="EHK30" s="877"/>
      <c r="EHL30" s="877"/>
      <c r="EHM30" s="877"/>
      <c r="EHN30" s="877"/>
      <c r="EHO30" s="877"/>
      <c r="EHP30" s="877"/>
      <c r="EHQ30" s="877"/>
      <c r="EHR30" s="877"/>
      <c r="EHS30" s="877"/>
      <c r="EHT30" s="877"/>
      <c r="EHU30" s="877"/>
      <c r="EHV30" s="877"/>
      <c r="EHW30" s="877"/>
      <c r="EHX30" s="877"/>
      <c r="EHY30" s="877"/>
      <c r="EHZ30" s="877"/>
      <c r="EIA30" s="877"/>
      <c r="EIB30" s="877"/>
      <c r="EIC30" s="877"/>
      <c r="EID30" s="877"/>
      <c r="EIE30" s="877"/>
      <c r="EIF30" s="877"/>
      <c r="EIG30" s="877"/>
      <c r="EIH30" s="877"/>
      <c r="EII30" s="877"/>
      <c r="EIJ30" s="877"/>
      <c r="EIK30" s="877"/>
      <c r="EIL30" s="877"/>
      <c r="EIM30" s="877"/>
      <c r="EIN30" s="877"/>
      <c r="EIO30" s="877"/>
      <c r="EIP30" s="877"/>
      <c r="EIQ30" s="877"/>
      <c r="EIR30" s="877"/>
      <c r="EIS30" s="877"/>
      <c r="EIT30" s="877"/>
      <c r="EIU30" s="877"/>
      <c r="EIV30" s="877"/>
      <c r="EIW30" s="877"/>
      <c r="EIX30" s="877"/>
      <c r="EIY30" s="877"/>
      <c r="EIZ30" s="877"/>
      <c r="EJA30" s="877"/>
      <c r="EJB30" s="877"/>
      <c r="EJC30" s="877"/>
      <c r="EJD30" s="877"/>
      <c r="EJE30" s="877"/>
      <c r="EJF30" s="877"/>
      <c r="EJG30" s="877"/>
      <c r="EJH30" s="877"/>
      <c r="EJI30" s="877"/>
      <c r="EJJ30" s="877"/>
      <c r="EJK30" s="877"/>
      <c r="EJL30" s="877"/>
      <c r="EJM30" s="877"/>
      <c r="EJN30" s="877"/>
      <c r="EJO30" s="877"/>
      <c r="EJP30" s="877"/>
      <c r="EJQ30" s="877"/>
      <c r="EJR30" s="877"/>
      <c r="EJS30" s="877"/>
      <c r="EJT30" s="877"/>
      <c r="EJU30" s="877"/>
      <c r="EJV30" s="877"/>
      <c r="EJW30" s="877"/>
      <c r="EJX30" s="877"/>
      <c r="EJY30" s="877"/>
      <c r="EJZ30" s="877"/>
      <c r="EKA30" s="877"/>
      <c r="EKB30" s="877"/>
      <c r="EKC30" s="877"/>
      <c r="EKD30" s="877"/>
      <c r="EKE30" s="877"/>
      <c r="EKF30" s="877"/>
      <c r="EKG30" s="877"/>
      <c r="EKH30" s="877"/>
      <c r="EKI30" s="877"/>
      <c r="EKJ30" s="877"/>
      <c r="EKK30" s="877"/>
      <c r="EKL30" s="877"/>
      <c r="EKM30" s="877"/>
      <c r="EKN30" s="877"/>
      <c r="EKO30" s="877"/>
      <c r="EKP30" s="877"/>
      <c r="EKQ30" s="877"/>
      <c r="EKR30" s="877"/>
      <c r="EKS30" s="877"/>
      <c r="EKT30" s="877"/>
      <c r="EKU30" s="877"/>
      <c r="EKV30" s="877"/>
      <c r="EKW30" s="877"/>
      <c r="EKX30" s="877"/>
      <c r="EKY30" s="877"/>
      <c r="EKZ30" s="877"/>
      <c r="ELA30" s="877"/>
      <c r="ELB30" s="877"/>
      <c r="ELC30" s="877"/>
      <c r="ELD30" s="877"/>
      <c r="ELE30" s="877"/>
      <c r="ELF30" s="877"/>
      <c r="ELG30" s="877"/>
      <c r="ELH30" s="877"/>
      <c r="ELI30" s="877"/>
      <c r="ELJ30" s="877"/>
      <c r="ELK30" s="877"/>
      <c r="ELL30" s="877"/>
      <c r="ELM30" s="877"/>
      <c r="ELN30" s="877"/>
      <c r="ELO30" s="877"/>
      <c r="ELP30" s="877"/>
      <c r="ELQ30" s="877"/>
      <c r="ELR30" s="877"/>
      <c r="ELS30" s="877"/>
      <c r="ELT30" s="877"/>
      <c r="ELU30" s="877"/>
      <c r="ELV30" s="877"/>
      <c r="ELW30" s="877"/>
      <c r="ELX30" s="877"/>
      <c r="ELY30" s="877"/>
      <c r="ELZ30" s="877"/>
      <c r="EMA30" s="877"/>
      <c r="EMB30" s="877"/>
      <c r="EMC30" s="877"/>
      <c r="EMD30" s="877"/>
      <c r="EME30" s="877"/>
      <c r="EMF30" s="877"/>
      <c r="EMG30" s="877"/>
      <c r="EMH30" s="877"/>
      <c r="EMI30" s="877"/>
      <c r="EMJ30" s="877"/>
      <c r="EMK30" s="877"/>
      <c r="EML30" s="877"/>
      <c r="EMM30" s="877"/>
      <c r="EMN30" s="877"/>
      <c r="EMO30" s="877"/>
      <c r="EMP30" s="877"/>
      <c r="EMQ30" s="877"/>
      <c r="EMR30" s="877"/>
      <c r="EMS30" s="877"/>
      <c r="EMT30" s="877"/>
      <c r="EMU30" s="877"/>
      <c r="EMV30" s="877"/>
      <c r="EMW30" s="877"/>
      <c r="EMX30" s="877"/>
      <c r="EMY30" s="877"/>
      <c r="EMZ30" s="877"/>
      <c r="ENA30" s="877"/>
      <c r="ENB30" s="877"/>
      <c r="ENC30" s="877"/>
      <c r="END30" s="877"/>
      <c r="ENE30" s="877"/>
      <c r="ENF30" s="877"/>
      <c r="ENG30" s="877"/>
      <c r="ENH30" s="877"/>
      <c r="ENI30" s="877"/>
      <c r="ENJ30" s="877"/>
      <c r="ENK30" s="877"/>
      <c r="ENL30" s="877"/>
      <c r="ENM30" s="877"/>
      <c r="ENN30" s="877"/>
      <c r="ENO30" s="877"/>
      <c r="ENP30" s="877"/>
      <c r="ENQ30" s="877"/>
      <c r="ENR30" s="877"/>
      <c r="ENS30" s="877"/>
      <c r="ENT30" s="877"/>
      <c r="ENU30" s="877"/>
      <c r="ENV30" s="877"/>
      <c r="ENW30" s="877"/>
      <c r="ENX30" s="877"/>
      <c r="ENY30" s="877"/>
      <c r="ENZ30" s="877"/>
      <c r="EOA30" s="877"/>
      <c r="EOB30" s="877"/>
      <c r="EOC30" s="877"/>
      <c r="EOD30" s="877"/>
      <c r="EOE30" s="877"/>
      <c r="EOF30" s="877"/>
      <c r="EOG30" s="877"/>
      <c r="EOH30" s="877"/>
      <c r="EOI30" s="877"/>
      <c r="EOJ30" s="877"/>
      <c r="EOK30" s="877"/>
      <c r="EOL30" s="877"/>
      <c r="EOM30" s="877"/>
      <c r="EON30" s="877"/>
      <c r="EOO30" s="877"/>
      <c r="EOP30" s="877"/>
      <c r="EOQ30" s="877"/>
      <c r="EOR30" s="877"/>
      <c r="EOS30" s="877"/>
      <c r="EOT30" s="877"/>
      <c r="EOU30" s="877"/>
      <c r="EOV30" s="877"/>
      <c r="EOW30" s="877"/>
      <c r="EOX30" s="877"/>
      <c r="EOY30" s="877"/>
      <c r="EOZ30" s="877"/>
      <c r="EPA30" s="877"/>
      <c r="EPB30" s="877"/>
      <c r="EPC30" s="877"/>
      <c r="EPD30" s="877"/>
      <c r="EPE30" s="877"/>
      <c r="EPF30" s="877"/>
      <c r="EPG30" s="877"/>
      <c r="EPH30" s="877"/>
      <c r="EPI30" s="877"/>
      <c r="EPJ30" s="877"/>
      <c r="EPK30" s="877"/>
      <c r="EPL30" s="877"/>
      <c r="EPM30" s="877"/>
      <c r="EPN30" s="877"/>
      <c r="EPO30" s="877"/>
      <c r="EPP30" s="877"/>
      <c r="EPQ30" s="877"/>
      <c r="EPR30" s="877"/>
      <c r="EPS30" s="877"/>
      <c r="EPT30" s="877"/>
      <c r="EPU30" s="877"/>
      <c r="EPV30" s="877"/>
      <c r="EPW30" s="877"/>
      <c r="EPX30" s="877"/>
      <c r="EPY30" s="877"/>
      <c r="EPZ30" s="877"/>
      <c r="EQA30" s="877"/>
      <c r="EQB30" s="877"/>
      <c r="EQC30" s="877"/>
      <c r="EQD30" s="877"/>
      <c r="EQE30" s="877"/>
      <c r="EQF30" s="877"/>
      <c r="EQG30" s="877"/>
      <c r="EQH30" s="877"/>
      <c r="EQI30" s="877"/>
      <c r="EQJ30" s="877"/>
      <c r="EQK30" s="877"/>
      <c r="EQL30" s="877"/>
      <c r="EQM30" s="877"/>
      <c r="EQN30" s="877"/>
      <c r="EQO30" s="877"/>
      <c r="EQP30" s="877"/>
      <c r="EQQ30" s="877"/>
      <c r="EQR30" s="877"/>
      <c r="EQS30" s="877"/>
      <c r="EQT30" s="877"/>
      <c r="EQU30" s="877"/>
      <c r="EQV30" s="877"/>
      <c r="EQW30" s="877"/>
      <c r="EQX30" s="877"/>
      <c r="EQY30" s="877"/>
      <c r="EQZ30" s="877"/>
      <c r="ERA30" s="877"/>
      <c r="ERB30" s="877"/>
      <c r="ERC30" s="877"/>
      <c r="ERD30" s="877"/>
      <c r="ERE30" s="877"/>
      <c r="ERF30" s="877"/>
      <c r="ERG30" s="877"/>
      <c r="ERH30" s="877"/>
      <c r="ERI30" s="877"/>
      <c r="ERJ30" s="877"/>
      <c r="ERK30" s="877"/>
      <c r="ERL30" s="877"/>
      <c r="ERM30" s="877"/>
      <c r="ERN30" s="877"/>
      <c r="ERO30" s="877"/>
      <c r="ERP30" s="877"/>
      <c r="ERQ30" s="877"/>
      <c r="ERR30" s="877"/>
      <c r="ERS30" s="877"/>
      <c r="ERT30" s="877"/>
      <c r="ERU30" s="877"/>
      <c r="ERV30" s="877"/>
      <c r="ERW30" s="877"/>
      <c r="ERX30" s="877"/>
      <c r="ERY30" s="877"/>
      <c r="ERZ30" s="877"/>
      <c r="ESA30" s="877"/>
      <c r="ESB30" s="877"/>
      <c r="ESC30" s="877"/>
      <c r="ESD30" s="877"/>
      <c r="ESE30" s="877"/>
      <c r="ESF30" s="877"/>
      <c r="ESG30" s="877"/>
      <c r="ESH30" s="877"/>
      <c r="ESI30" s="877"/>
      <c r="ESJ30" s="877"/>
      <c r="ESK30" s="877"/>
      <c r="ESL30" s="877"/>
      <c r="ESM30" s="877"/>
      <c r="ESN30" s="877"/>
      <c r="ESO30" s="877"/>
      <c r="ESP30" s="877"/>
      <c r="ESQ30" s="877"/>
      <c r="ESR30" s="877"/>
      <c r="ESS30" s="877"/>
      <c r="EST30" s="877"/>
      <c r="ESU30" s="877"/>
      <c r="ESV30" s="877"/>
      <c r="ESW30" s="877"/>
      <c r="ESX30" s="877"/>
      <c r="ESY30" s="877"/>
      <c r="ESZ30" s="877"/>
      <c r="ETA30" s="877"/>
      <c r="ETB30" s="877"/>
      <c r="ETC30" s="877"/>
      <c r="ETD30" s="877"/>
      <c r="ETE30" s="877"/>
      <c r="ETF30" s="877"/>
      <c r="ETG30" s="877"/>
      <c r="ETH30" s="877"/>
      <c r="ETI30" s="877"/>
      <c r="ETJ30" s="877"/>
      <c r="ETK30" s="877"/>
      <c r="ETL30" s="877"/>
      <c r="ETM30" s="877"/>
      <c r="ETN30" s="877"/>
      <c r="ETO30" s="877"/>
      <c r="ETP30" s="877"/>
      <c r="ETQ30" s="877"/>
      <c r="ETR30" s="877"/>
      <c r="ETS30" s="877"/>
      <c r="ETT30" s="877"/>
      <c r="ETU30" s="877"/>
      <c r="ETV30" s="877"/>
      <c r="ETW30" s="877"/>
      <c r="ETX30" s="877"/>
      <c r="ETY30" s="877"/>
      <c r="ETZ30" s="877"/>
      <c r="EUA30" s="877"/>
      <c r="EUB30" s="877"/>
      <c r="EUC30" s="877"/>
      <c r="EUD30" s="877"/>
      <c r="EUE30" s="877"/>
      <c r="EUF30" s="877"/>
      <c r="EUG30" s="877"/>
      <c r="EUH30" s="877"/>
      <c r="EUI30" s="877"/>
      <c r="EUJ30" s="877"/>
      <c r="EUK30" s="877"/>
      <c r="EUL30" s="877"/>
      <c r="EUM30" s="877"/>
      <c r="EUN30" s="877"/>
      <c r="EUO30" s="877"/>
      <c r="EUP30" s="877"/>
      <c r="EUQ30" s="877"/>
      <c r="EUR30" s="877"/>
      <c r="EUS30" s="877"/>
      <c r="EUT30" s="877"/>
      <c r="EUU30" s="877"/>
      <c r="EUV30" s="877"/>
      <c r="EUW30" s="877"/>
      <c r="EUX30" s="877"/>
      <c r="EUY30" s="877"/>
      <c r="EUZ30" s="877"/>
      <c r="EVA30" s="877"/>
      <c r="EVB30" s="877"/>
      <c r="EVC30" s="877"/>
      <c r="EVD30" s="877"/>
      <c r="EVE30" s="877"/>
      <c r="EVF30" s="877"/>
      <c r="EVG30" s="877"/>
      <c r="EVH30" s="877"/>
      <c r="EVI30" s="877"/>
      <c r="EVJ30" s="877"/>
      <c r="EVK30" s="877"/>
      <c r="EVL30" s="877"/>
      <c r="EVM30" s="877"/>
      <c r="EVN30" s="877"/>
      <c r="EVO30" s="877"/>
      <c r="EVP30" s="877"/>
      <c r="EVQ30" s="877"/>
      <c r="EVR30" s="877"/>
      <c r="EVS30" s="877"/>
      <c r="EVT30" s="877"/>
      <c r="EVU30" s="877"/>
      <c r="EVV30" s="877"/>
      <c r="EVW30" s="877"/>
      <c r="EVX30" s="877"/>
      <c r="EVY30" s="877"/>
      <c r="EVZ30" s="877"/>
      <c r="EWA30" s="877"/>
      <c r="EWB30" s="877"/>
      <c r="EWC30" s="877"/>
      <c r="EWD30" s="877"/>
      <c r="EWE30" s="877"/>
      <c r="EWF30" s="877"/>
      <c r="EWG30" s="877"/>
      <c r="EWH30" s="877"/>
      <c r="EWI30" s="877"/>
      <c r="EWJ30" s="877"/>
      <c r="EWK30" s="877"/>
      <c r="EWL30" s="877"/>
      <c r="EWM30" s="877"/>
      <c r="EWN30" s="877"/>
      <c r="EWO30" s="877"/>
      <c r="EWP30" s="877"/>
      <c r="EWQ30" s="877"/>
      <c r="EWR30" s="877"/>
      <c r="EWS30" s="877"/>
      <c r="EWT30" s="877"/>
      <c r="EWU30" s="877"/>
      <c r="EWV30" s="877"/>
      <c r="EWW30" s="877"/>
      <c r="EWX30" s="877"/>
      <c r="EWY30" s="877"/>
      <c r="EWZ30" s="877"/>
      <c r="EXA30" s="877"/>
      <c r="EXB30" s="877"/>
      <c r="EXC30" s="877"/>
      <c r="EXD30" s="877"/>
      <c r="EXE30" s="877"/>
      <c r="EXF30" s="877"/>
      <c r="EXG30" s="877"/>
      <c r="EXH30" s="877"/>
      <c r="EXI30" s="877"/>
      <c r="EXJ30" s="877"/>
      <c r="EXK30" s="877"/>
      <c r="EXL30" s="877"/>
      <c r="EXM30" s="877"/>
      <c r="EXN30" s="877"/>
      <c r="EXO30" s="877"/>
      <c r="EXP30" s="877"/>
      <c r="EXQ30" s="877"/>
      <c r="EXR30" s="877"/>
      <c r="EXS30" s="877"/>
      <c r="EXT30" s="877"/>
      <c r="EXU30" s="877"/>
      <c r="EXV30" s="877"/>
      <c r="EXW30" s="877"/>
      <c r="EXX30" s="877"/>
      <c r="EXY30" s="877"/>
      <c r="EXZ30" s="877"/>
      <c r="EYA30" s="877"/>
      <c r="EYB30" s="877"/>
      <c r="EYC30" s="877"/>
      <c r="EYD30" s="877"/>
      <c r="EYE30" s="877"/>
      <c r="EYF30" s="877"/>
      <c r="EYG30" s="877"/>
      <c r="EYH30" s="877"/>
      <c r="EYI30" s="877"/>
      <c r="EYJ30" s="877"/>
      <c r="EYK30" s="877"/>
      <c r="EYL30" s="877"/>
      <c r="EYM30" s="877"/>
      <c r="EYN30" s="877"/>
      <c r="EYO30" s="877"/>
      <c r="EYP30" s="877"/>
      <c r="EYQ30" s="877"/>
      <c r="EYR30" s="877"/>
      <c r="EYS30" s="877"/>
      <c r="EYT30" s="877"/>
      <c r="EYU30" s="877"/>
      <c r="EYV30" s="877"/>
      <c r="EYW30" s="877"/>
      <c r="EYX30" s="877"/>
      <c r="EYY30" s="877"/>
      <c r="EYZ30" s="877"/>
      <c r="EZA30" s="877"/>
      <c r="EZB30" s="877"/>
      <c r="EZC30" s="877"/>
      <c r="EZD30" s="877"/>
      <c r="EZE30" s="877"/>
      <c r="EZF30" s="877"/>
      <c r="EZG30" s="877"/>
      <c r="EZH30" s="877"/>
      <c r="EZI30" s="877"/>
      <c r="EZJ30" s="877"/>
      <c r="EZK30" s="877"/>
      <c r="EZL30" s="877"/>
      <c r="EZM30" s="877"/>
      <c r="EZN30" s="877"/>
      <c r="EZO30" s="877"/>
      <c r="EZP30" s="877"/>
      <c r="EZQ30" s="877"/>
      <c r="EZR30" s="877"/>
      <c r="EZS30" s="877"/>
      <c r="EZT30" s="877"/>
      <c r="EZU30" s="877"/>
      <c r="EZV30" s="877"/>
      <c r="EZW30" s="877"/>
      <c r="EZX30" s="877"/>
      <c r="EZY30" s="877"/>
      <c r="EZZ30" s="877"/>
      <c r="FAA30" s="877"/>
      <c r="FAB30" s="877"/>
      <c r="FAC30" s="877"/>
      <c r="FAD30" s="877"/>
      <c r="FAE30" s="877"/>
      <c r="FAF30" s="877"/>
      <c r="FAG30" s="877"/>
      <c r="FAH30" s="877"/>
      <c r="FAI30" s="877"/>
      <c r="FAJ30" s="877"/>
      <c r="FAK30" s="877"/>
      <c r="FAL30" s="877"/>
      <c r="FAM30" s="877"/>
      <c r="FAN30" s="877"/>
      <c r="FAO30" s="877"/>
      <c r="FAP30" s="877"/>
      <c r="FAQ30" s="877"/>
      <c r="FAR30" s="877"/>
      <c r="FAS30" s="877"/>
      <c r="FAT30" s="877"/>
      <c r="FAU30" s="877"/>
      <c r="FAV30" s="877"/>
      <c r="FAW30" s="877"/>
      <c r="FAX30" s="877"/>
      <c r="FAY30" s="877"/>
      <c r="FAZ30" s="877"/>
      <c r="FBA30" s="877"/>
      <c r="FBB30" s="877"/>
      <c r="FBC30" s="877"/>
      <c r="FBD30" s="877"/>
      <c r="FBE30" s="877"/>
      <c r="FBF30" s="877"/>
      <c r="FBG30" s="877"/>
      <c r="FBH30" s="877"/>
      <c r="FBI30" s="877"/>
      <c r="FBJ30" s="877"/>
      <c r="FBK30" s="877"/>
      <c r="FBL30" s="877"/>
      <c r="FBM30" s="877"/>
      <c r="FBN30" s="877"/>
      <c r="FBO30" s="877"/>
      <c r="FBP30" s="877"/>
      <c r="FBQ30" s="877"/>
      <c r="FBR30" s="877"/>
      <c r="FBS30" s="877"/>
      <c r="FBT30" s="877"/>
      <c r="FBU30" s="877"/>
      <c r="FBV30" s="877"/>
      <c r="FBW30" s="877"/>
      <c r="FBX30" s="877"/>
      <c r="FBY30" s="877"/>
      <c r="FBZ30" s="877"/>
      <c r="FCA30" s="877"/>
      <c r="FCB30" s="877"/>
      <c r="FCC30" s="877"/>
      <c r="FCD30" s="877"/>
      <c r="FCE30" s="877"/>
      <c r="FCF30" s="877"/>
      <c r="FCG30" s="877"/>
      <c r="FCH30" s="877"/>
      <c r="FCI30" s="877"/>
      <c r="FCJ30" s="877"/>
      <c r="FCK30" s="877"/>
      <c r="FCL30" s="877"/>
      <c r="FCM30" s="877"/>
      <c r="FCN30" s="877"/>
      <c r="FCO30" s="877"/>
      <c r="FCP30" s="877"/>
      <c r="FCQ30" s="877"/>
      <c r="FCR30" s="877"/>
      <c r="FCS30" s="877"/>
      <c r="FCT30" s="877"/>
      <c r="FCU30" s="877"/>
      <c r="FCV30" s="877"/>
      <c r="FCW30" s="877"/>
      <c r="FCX30" s="877"/>
      <c r="FCY30" s="877"/>
      <c r="FCZ30" s="877"/>
      <c r="FDA30" s="877"/>
      <c r="FDB30" s="877"/>
      <c r="FDC30" s="877"/>
      <c r="FDD30" s="877"/>
      <c r="FDE30" s="877"/>
      <c r="FDF30" s="877"/>
      <c r="FDG30" s="877"/>
      <c r="FDH30" s="877"/>
      <c r="FDI30" s="877"/>
      <c r="FDJ30" s="877"/>
      <c r="FDK30" s="877"/>
      <c r="FDL30" s="877"/>
      <c r="FDM30" s="877"/>
      <c r="FDN30" s="877"/>
      <c r="FDO30" s="877"/>
      <c r="FDP30" s="877"/>
      <c r="FDQ30" s="877"/>
      <c r="FDR30" s="877"/>
      <c r="FDS30" s="877"/>
      <c r="FDT30" s="877"/>
      <c r="FDU30" s="877"/>
      <c r="FDV30" s="877"/>
      <c r="FDW30" s="877"/>
      <c r="FDX30" s="877"/>
      <c r="FDY30" s="877"/>
      <c r="FDZ30" s="877"/>
      <c r="FEA30" s="877"/>
      <c r="FEB30" s="877"/>
      <c r="FEC30" s="877"/>
      <c r="FED30" s="877"/>
      <c r="FEE30" s="877"/>
      <c r="FEF30" s="877"/>
      <c r="FEG30" s="877"/>
      <c r="FEH30" s="877"/>
      <c r="FEI30" s="877"/>
      <c r="FEJ30" s="877"/>
      <c r="FEK30" s="877"/>
      <c r="FEL30" s="877"/>
      <c r="FEM30" s="877"/>
      <c r="FEN30" s="877"/>
      <c r="FEO30" s="877"/>
      <c r="FEP30" s="877"/>
      <c r="FEQ30" s="877"/>
      <c r="FER30" s="877"/>
      <c r="FES30" s="877"/>
      <c r="FET30" s="877"/>
      <c r="FEU30" s="877"/>
      <c r="FEV30" s="877"/>
      <c r="FEW30" s="877"/>
      <c r="FEX30" s="877"/>
      <c r="FEY30" s="877"/>
      <c r="FEZ30" s="877"/>
      <c r="FFA30" s="877"/>
      <c r="FFB30" s="877"/>
      <c r="FFC30" s="877"/>
      <c r="FFD30" s="877"/>
      <c r="FFE30" s="877"/>
      <c r="FFF30" s="877"/>
      <c r="FFG30" s="877"/>
      <c r="FFH30" s="877"/>
      <c r="FFI30" s="877"/>
      <c r="FFJ30" s="877"/>
      <c r="FFK30" s="877"/>
      <c r="FFL30" s="877"/>
      <c r="FFM30" s="877"/>
      <c r="FFN30" s="877"/>
      <c r="FFO30" s="877"/>
      <c r="FFP30" s="877"/>
      <c r="FFQ30" s="877"/>
      <c r="FFR30" s="877"/>
      <c r="FFS30" s="877"/>
      <c r="FFT30" s="877"/>
      <c r="FFU30" s="877"/>
      <c r="FFV30" s="877"/>
      <c r="FFW30" s="877"/>
      <c r="FFX30" s="877"/>
      <c r="FFY30" s="877"/>
      <c r="FFZ30" s="877"/>
      <c r="FGA30" s="877"/>
      <c r="FGB30" s="877"/>
      <c r="FGC30" s="877"/>
      <c r="FGD30" s="877"/>
      <c r="FGE30" s="877"/>
      <c r="FGF30" s="877"/>
      <c r="FGG30" s="877"/>
      <c r="FGH30" s="877"/>
      <c r="FGI30" s="877"/>
      <c r="FGJ30" s="877"/>
      <c r="FGK30" s="877"/>
      <c r="FGL30" s="877"/>
      <c r="FGM30" s="877"/>
      <c r="FGN30" s="877"/>
      <c r="FGO30" s="877"/>
      <c r="FGP30" s="877"/>
      <c r="FGQ30" s="877"/>
      <c r="FGR30" s="877"/>
      <c r="FGS30" s="877"/>
      <c r="FGT30" s="877"/>
      <c r="FGU30" s="877"/>
      <c r="FGV30" s="877"/>
      <c r="FGW30" s="877"/>
      <c r="FGX30" s="877"/>
      <c r="FGY30" s="877"/>
      <c r="FGZ30" s="877"/>
      <c r="FHA30" s="877"/>
      <c r="FHB30" s="877"/>
      <c r="FHC30" s="877"/>
      <c r="FHD30" s="877"/>
      <c r="FHE30" s="877"/>
      <c r="FHF30" s="877"/>
      <c r="FHG30" s="877"/>
      <c r="FHH30" s="877"/>
      <c r="FHI30" s="877"/>
      <c r="FHJ30" s="877"/>
      <c r="FHK30" s="877"/>
      <c r="FHL30" s="877"/>
      <c r="FHM30" s="877"/>
      <c r="FHN30" s="877"/>
      <c r="FHO30" s="877"/>
      <c r="FHP30" s="877"/>
      <c r="FHQ30" s="877"/>
      <c r="FHR30" s="877"/>
      <c r="FHS30" s="877"/>
      <c r="FHT30" s="877"/>
      <c r="FHU30" s="877"/>
      <c r="FHV30" s="877"/>
      <c r="FHW30" s="877"/>
      <c r="FHX30" s="877"/>
      <c r="FHY30" s="877"/>
      <c r="FHZ30" s="877"/>
      <c r="FIA30" s="877"/>
      <c r="FIB30" s="877"/>
      <c r="FIC30" s="877"/>
      <c r="FID30" s="877"/>
      <c r="FIE30" s="877"/>
      <c r="FIF30" s="877"/>
      <c r="FIG30" s="877"/>
      <c r="FIH30" s="877"/>
      <c r="FII30" s="877"/>
      <c r="FIJ30" s="877"/>
      <c r="FIK30" s="877"/>
      <c r="FIL30" s="877"/>
      <c r="FIM30" s="877"/>
      <c r="FIN30" s="877"/>
      <c r="FIO30" s="877"/>
      <c r="FIP30" s="877"/>
      <c r="FIQ30" s="877"/>
      <c r="FIR30" s="877"/>
      <c r="FIS30" s="877"/>
      <c r="FIT30" s="877"/>
      <c r="FIU30" s="877"/>
      <c r="FIV30" s="877"/>
      <c r="FIW30" s="877"/>
      <c r="FIX30" s="877"/>
      <c r="FIY30" s="877"/>
      <c r="FIZ30" s="877"/>
      <c r="FJA30" s="877"/>
      <c r="FJB30" s="877"/>
      <c r="FJC30" s="877"/>
      <c r="FJD30" s="877"/>
      <c r="FJE30" s="877"/>
      <c r="FJF30" s="877"/>
      <c r="FJG30" s="877"/>
      <c r="FJH30" s="877"/>
      <c r="FJI30" s="877"/>
      <c r="FJJ30" s="877"/>
      <c r="FJK30" s="877"/>
      <c r="FJL30" s="877"/>
      <c r="FJM30" s="877"/>
      <c r="FJN30" s="877"/>
      <c r="FJO30" s="877"/>
      <c r="FJP30" s="877"/>
      <c r="FJQ30" s="877"/>
      <c r="FJR30" s="877"/>
      <c r="FJS30" s="877"/>
      <c r="FJT30" s="877"/>
      <c r="FJU30" s="877"/>
      <c r="FJV30" s="877"/>
      <c r="FJW30" s="877"/>
      <c r="FJX30" s="877"/>
      <c r="FJY30" s="877"/>
      <c r="FJZ30" s="877"/>
      <c r="FKA30" s="877"/>
      <c r="FKB30" s="877"/>
      <c r="FKC30" s="877"/>
      <c r="FKD30" s="877"/>
      <c r="FKE30" s="877"/>
      <c r="FKF30" s="877"/>
      <c r="FKG30" s="877"/>
      <c r="FKH30" s="877"/>
      <c r="FKI30" s="877"/>
      <c r="FKJ30" s="877"/>
      <c r="FKK30" s="877"/>
      <c r="FKL30" s="877"/>
      <c r="FKM30" s="877"/>
      <c r="FKN30" s="877"/>
      <c r="FKO30" s="877"/>
      <c r="FKP30" s="877"/>
      <c r="FKQ30" s="877"/>
      <c r="FKR30" s="877"/>
      <c r="FKS30" s="877"/>
      <c r="FKT30" s="877"/>
      <c r="FKU30" s="877"/>
      <c r="FKV30" s="877"/>
      <c r="FKW30" s="877"/>
      <c r="FKX30" s="877"/>
      <c r="FKY30" s="877"/>
      <c r="FKZ30" s="877"/>
      <c r="FLA30" s="877"/>
      <c r="FLB30" s="877"/>
      <c r="FLC30" s="877"/>
      <c r="FLD30" s="877"/>
      <c r="FLE30" s="877"/>
      <c r="FLF30" s="877"/>
      <c r="FLG30" s="877"/>
      <c r="FLH30" s="877"/>
      <c r="FLI30" s="877"/>
      <c r="FLJ30" s="877"/>
      <c r="FLK30" s="877"/>
      <c r="FLL30" s="877"/>
      <c r="FLM30" s="877"/>
      <c r="FLN30" s="877"/>
      <c r="FLO30" s="877"/>
      <c r="FLP30" s="877"/>
      <c r="FLQ30" s="877"/>
      <c r="FLR30" s="877"/>
      <c r="FLS30" s="877"/>
      <c r="FLT30" s="877"/>
      <c r="FLU30" s="877"/>
      <c r="FLV30" s="877"/>
      <c r="FLW30" s="877"/>
      <c r="FLX30" s="877"/>
      <c r="FLY30" s="877"/>
      <c r="FLZ30" s="877"/>
      <c r="FMA30" s="877"/>
      <c r="FMB30" s="877"/>
      <c r="FMC30" s="877"/>
      <c r="FMD30" s="877"/>
      <c r="FME30" s="877"/>
      <c r="FMF30" s="877"/>
      <c r="FMG30" s="877"/>
      <c r="FMH30" s="877"/>
      <c r="FMI30" s="877"/>
      <c r="FMJ30" s="877"/>
      <c r="FMK30" s="877"/>
      <c r="FML30" s="877"/>
      <c r="FMM30" s="877"/>
      <c r="FMN30" s="877"/>
      <c r="FMO30" s="877"/>
      <c r="FMP30" s="877"/>
      <c r="FMQ30" s="877"/>
      <c r="FMR30" s="877"/>
      <c r="FMS30" s="877"/>
      <c r="FMT30" s="877"/>
      <c r="FMU30" s="877"/>
      <c r="FMV30" s="877"/>
      <c r="FMW30" s="877"/>
      <c r="FMX30" s="877"/>
      <c r="FMY30" s="877"/>
      <c r="FMZ30" s="877"/>
      <c r="FNA30" s="877"/>
      <c r="FNB30" s="877"/>
      <c r="FNC30" s="877"/>
      <c r="FND30" s="877"/>
      <c r="FNE30" s="877"/>
      <c r="FNF30" s="877"/>
      <c r="FNG30" s="877"/>
      <c r="FNH30" s="877"/>
      <c r="FNI30" s="877"/>
      <c r="FNJ30" s="877"/>
      <c r="FNK30" s="877"/>
      <c r="FNL30" s="877"/>
      <c r="FNM30" s="877"/>
      <c r="FNN30" s="877"/>
      <c r="FNO30" s="877"/>
      <c r="FNP30" s="877"/>
      <c r="FNQ30" s="877"/>
      <c r="FNR30" s="877"/>
      <c r="FNS30" s="877"/>
      <c r="FNT30" s="877"/>
      <c r="FNU30" s="877"/>
      <c r="FNV30" s="877"/>
      <c r="FNW30" s="877"/>
      <c r="FNX30" s="877"/>
      <c r="FNY30" s="877"/>
      <c r="FNZ30" s="877"/>
      <c r="FOA30" s="877"/>
      <c r="FOB30" s="877"/>
      <c r="FOC30" s="877"/>
      <c r="FOD30" s="877"/>
      <c r="FOE30" s="877"/>
      <c r="FOF30" s="877"/>
      <c r="FOG30" s="877"/>
      <c r="FOH30" s="877"/>
      <c r="FOI30" s="877"/>
      <c r="FOJ30" s="877"/>
      <c r="FOK30" s="877"/>
      <c r="FOL30" s="877"/>
      <c r="FOM30" s="877"/>
      <c r="FON30" s="877"/>
      <c r="FOO30" s="877"/>
      <c r="FOP30" s="877"/>
      <c r="FOQ30" s="877"/>
      <c r="FOR30" s="877"/>
      <c r="FOS30" s="877"/>
      <c r="FOT30" s="877"/>
      <c r="FOU30" s="877"/>
      <c r="FOV30" s="877"/>
      <c r="FOW30" s="877"/>
      <c r="FOX30" s="877"/>
      <c r="FOY30" s="877"/>
      <c r="FOZ30" s="877"/>
      <c r="FPA30" s="877"/>
      <c r="FPB30" s="877"/>
      <c r="FPC30" s="877"/>
      <c r="FPD30" s="877"/>
      <c r="FPE30" s="877"/>
      <c r="FPF30" s="877"/>
      <c r="FPG30" s="877"/>
      <c r="FPH30" s="877"/>
      <c r="FPI30" s="877"/>
      <c r="FPJ30" s="877"/>
      <c r="FPK30" s="877"/>
      <c r="FPL30" s="877"/>
      <c r="FPM30" s="877"/>
      <c r="FPN30" s="877"/>
      <c r="FPO30" s="877"/>
      <c r="FPP30" s="877"/>
      <c r="FPQ30" s="877"/>
      <c r="FPR30" s="877"/>
      <c r="FPS30" s="877"/>
      <c r="FPT30" s="877"/>
      <c r="FPU30" s="877"/>
      <c r="FPV30" s="877"/>
      <c r="FPW30" s="877"/>
      <c r="FPX30" s="877"/>
      <c r="FPY30" s="877"/>
      <c r="FPZ30" s="877"/>
      <c r="FQA30" s="877"/>
      <c r="FQB30" s="877"/>
      <c r="FQC30" s="877"/>
      <c r="FQD30" s="877"/>
      <c r="FQE30" s="877"/>
      <c r="FQF30" s="877"/>
      <c r="FQG30" s="877"/>
      <c r="FQH30" s="877"/>
      <c r="FQI30" s="877"/>
      <c r="FQJ30" s="877"/>
      <c r="FQK30" s="877"/>
      <c r="FQL30" s="877"/>
      <c r="FQM30" s="877"/>
      <c r="FQN30" s="877"/>
      <c r="FQO30" s="877"/>
      <c r="FQP30" s="877"/>
      <c r="FQQ30" s="877"/>
      <c r="FQR30" s="877"/>
      <c r="FQS30" s="877"/>
      <c r="FQT30" s="877"/>
      <c r="FQU30" s="877"/>
      <c r="FQV30" s="877"/>
      <c r="FQW30" s="877"/>
      <c r="FQX30" s="877"/>
      <c r="FQY30" s="877"/>
      <c r="FQZ30" s="877"/>
      <c r="FRA30" s="877"/>
      <c r="FRB30" s="877"/>
      <c r="FRC30" s="877"/>
      <c r="FRD30" s="877"/>
      <c r="FRE30" s="877"/>
      <c r="FRF30" s="877"/>
      <c r="FRG30" s="877"/>
      <c r="FRH30" s="877"/>
      <c r="FRI30" s="877"/>
      <c r="FRJ30" s="877"/>
      <c r="FRK30" s="877"/>
      <c r="FRL30" s="877"/>
      <c r="FRM30" s="877"/>
      <c r="FRN30" s="877"/>
      <c r="FRO30" s="877"/>
      <c r="FRP30" s="877"/>
      <c r="FRQ30" s="877"/>
      <c r="FRR30" s="877"/>
      <c r="FRS30" s="877"/>
      <c r="FRT30" s="877"/>
      <c r="FRU30" s="877"/>
      <c r="FRV30" s="877"/>
      <c r="FRW30" s="877"/>
      <c r="FRX30" s="877"/>
      <c r="FRY30" s="877"/>
      <c r="FRZ30" s="877"/>
      <c r="FSA30" s="877"/>
      <c r="FSB30" s="877"/>
      <c r="FSC30" s="877"/>
      <c r="FSD30" s="877"/>
      <c r="FSE30" s="877"/>
      <c r="FSF30" s="877"/>
      <c r="FSG30" s="877"/>
      <c r="FSH30" s="877"/>
      <c r="FSI30" s="877"/>
      <c r="FSJ30" s="877"/>
      <c r="FSK30" s="877"/>
      <c r="FSL30" s="877"/>
      <c r="FSM30" s="877"/>
      <c r="FSN30" s="877"/>
      <c r="FSO30" s="877"/>
      <c r="FSP30" s="877"/>
      <c r="FSQ30" s="877"/>
      <c r="FSR30" s="877"/>
      <c r="FSS30" s="877"/>
      <c r="FST30" s="877"/>
      <c r="FSU30" s="877"/>
      <c r="FSV30" s="877"/>
      <c r="FSW30" s="877"/>
      <c r="FSX30" s="877"/>
      <c r="FSY30" s="877"/>
      <c r="FSZ30" s="877"/>
      <c r="FTA30" s="877"/>
      <c r="FTB30" s="877"/>
      <c r="FTC30" s="877"/>
      <c r="FTD30" s="877"/>
      <c r="FTE30" s="877"/>
      <c r="FTF30" s="877"/>
      <c r="FTG30" s="877"/>
      <c r="FTH30" s="877"/>
      <c r="FTI30" s="877"/>
      <c r="FTJ30" s="877"/>
      <c r="FTK30" s="877"/>
      <c r="FTL30" s="877"/>
      <c r="FTM30" s="877"/>
      <c r="FTN30" s="877"/>
      <c r="FTO30" s="877"/>
      <c r="FTP30" s="877"/>
      <c r="FTQ30" s="877"/>
      <c r="FTR30" s="877"/>
      <c r="FTS30" s="877"/>
      <c r="FTT30" s="877"/>
      <c r="FTU30" s="877"/>
      <c r="FTV30" s="877"/>
      <c r="FTW30" s="877"/>
      <c r="FTX30" s="877"/>
      <c r="FTY30" s="877"/>
      <c r="FTZ30" s="877"/>
      <c r="FUA30" s="877"/>
      <c r="FUB30" s="877"/>
      <c r="FUC30" s="877"/>
      <c r="FUD30" s="877"/>
      <c r="FUE30" s="877"/>
      <c r="FUF30" s="877"/>
      <c r="FUG30" s="877"/>
      <c r="FUH30" s="877"/>
      <c r="FUI30" s="877"/>
      <c r="FUJ30" s="877"/>
      <c r="FUK30" s="877"/>
      <c r="FUL30" s="877"/>
      <c r="FUM30" s="877"/>
      <c r="FUN30" s="877"/>
      <c r="FUO30" s="877"/>
      <c r="FUP30" s="877"/>
      <c r="FUQ30" s="877"/>
      <c r="FUR30" s="877"/>
      <c r="FUS30" s="877"/>
      <c r="FUT30" s="877"/>
      <c r="FUU30" s="877"/>
      <c r="FUV30" s="877"/>
      <c r="FUW30" s="877"/>
      <c r="FUX30" s="877"/>
      <c r="FUY30" s="877"/>
      <c r="FUZ30" s="877"/>
      <c r="FVA30" s="877"/>
      <c r="FVB30" s="877"/>
      <c r="FVC30" s="877"/>
      <c r="FVD30" s="877"/>
      <c r="FVE30" s="877"/>
      <c r="FVF30" s="877"/>
      <c r="FVG30" s="877"/>
      <c r="FVH30" s="877"/>
      <c r="FVI30" s="877"/>
      <c r="FVJ30" s="877"/>
      <c r="FVK30" s="877"/>
      <c r="FVL30" s="877"/>
      <c r="FVM30" s="877"/>
      <c r="FVN30" s="877"/>
      <c r="FVO30" s="877"/>
      <c r="FVP30" s="877"/>
      <c r="FVQ30" s="877"/>
      <c r="FVR30" s="877"/>
      <c r="FVS30" s="877"/>
      <c r="FVT30" s="877"/>
      <c r="FVU30" s="877"/>
      <c r="FVV30" s="877"/>
      <c r="FVW30" s="877"/>
      <c r="FVX30" s="877"/>
      <c r="FVY30" s="877"/>
      <c r="FVZ30" s="877"/>
      <c r="FWA30" s="877"/>
      <c r="FWB30" s="877"/>
      <c r="FWC30" s="877"/>
      <c r="FWD30" s="877"/>
      <c r="FWE30" s="877"/>
      <c r="FWF30" s="877"/>
      <c r="FWG30" s="877"/>
      <c r="FWH30" s="877"/>
      <c r="FWI30" s="877"/>
      <c r="FWJ30" s="877"/>
      <c r="FWK30" s="877"/>
      <c r="FWL30" s="877"/>
      <c r="FWM30" s="877"/>
      <c r="FWN30" s="877"/>
      <c r="FWO30" s="877"/>
      <c r="FWP30" s="877"/>
      <c r="FWQ30" s="877"/>
      <c r="FWR30" s="877"/>
      <c r="FWS30" s="877"/>
      <c r="FWT30" s="877"/>
      <c r="FWU30" s="877"/>
      <c r="FWV30" s="877"/>
      <c r="FWW30" s="877"/>
      <c r="FWX30" s="877"/>
      <c r="FWY30" s="877"/>
      <c r="FWZ30" s="877"/>
      <c r="FXA30" s="877"/>
      <c r="FXB30" s="877"/>
      <c r="FXC30" s="877"/>
      <c r="FXD30" s="877"/>
      <c r="FXE30" s="877"/>
      <c r="FXF30" s="877"/>
      <c r="FXG30" s="877"/>
      <c r="FXH30" s="877"/>
      <c r="FXI30" s="877"/>
      <c r="FXJ30" s="877"/>
      <c r="FXK30" s="877"/>
      <c r="FXL30" s="877"/>
      <c r="FXM30" s="877"/>
      <c r="FXN30" s="877"/>
      <c r="FXO30" s="877"/>
      <c r="FXP30" s="877"/>
      <c r="FXQ30" s="877"/>
      <c r="FXR30" s="877"/>
      <c r="FXS30" s="877"/>
      <c r="FXT30" s="877"/>
      <c r="FXU30" s="877"/>
      <c r="FXV30" s="877"/>
      <c r="FXW30" s="877"/>
      <c r="FXX30" s="877"/>
      <c r="FXY30" s="877"/>
      <c r="FXZ30" s="877"/>
      <c r="FYA30" s="877"/>
      <c r="FYB30" s="877"/>
      <c r="FYC30" s="877"/>
      <c r="FYD30" s="877"/>
      <c r="FYE30" s="877"/>
      <c r="FYF30" s="877"/>
      <c r="FYG30" s="877"/>
      <c r="FYH30" s="877"/>
      <c r="FYI30" s="877"/>
      <c r="FYJ30" s="877"/>
      <c r="FYK30" s="877"/>
      <c r="FYL30" s="877"/>
      <c r="FYM30" s="877"/>
      <c r="FYN30" s="877"/>
      <c r="FYO30" s="877"/>
      <c r="FYP30" s="877"/>
      <c r="FYQ30" s="877"/>
      <c r="FYR30" s="877"/>
      <c r="FYS30" s="877"/>
      <c r="FYT30" s="877"/>
      <c r="FYU30" s="877"/>
      <c r="FYV30" s="877"/>
      <c r="FYW30" s="877"/>
      <c r="FYX30" s="877"/>
      <c r="FYY30" s="877"/>
      <c r="FYZ30" s="877"/>
      <c r="FZA30" s="877"/>
      <c r="FZB30" s="877"/>
      <c r="FZC30" s="877"/>
      <c r="FZD30" s="877"/>
      <c r="FZE30" s="877"/>
      <c r="FZF30" s="877"/>
      <c r="FZG30" s="877"/>
      <c r="FZH30" s="877"/>
      <c r="FZI30" s="877"/>
      <c r="FZJ30" s="877"/>
      <c r="FZK30" s="877"/>
      <c r="FZL30" s="877"/>
      <c r="FZM30" s="877"/>
      <c r="FZN30" s="877"/>
      <c r="FZO30" s="877"/>
      <c r="FZP30" s="877"/>
      <c r="FZQ30" s="877"/>
      <c r="FZR30" s="877"/>
      <c r="FZS30" s="877"/>
      <c r="FZT30" s="877"/>
      <c r="FZU30" s="877"/>
      <c r="FZV30" s="877"/>
      <c r="FZW30" s="877"/>
      <c r="FZX30" s="877"/>
      <c r="FZY30" s="877"/>
      <c r="FZZ30" s="877"/>
      <c r="GAA30" s="877"/>
      <c r="GAB30" s="877"/>
      <c r="GAC30" s="877"/>
      <c r="GAD30" s="877"/>
      <c r="GAE30" s="877"/>
      <c r="GAF30" s="877"/>
      <c r="GAG30" s="877"/>
      <c r="GAH30" s="877"/>
      <c r="GAI30" s="877"/>
      <c r="GAJ30" s="877"/>
      <c r="GAK30" s="877"/>
      <c r="GAL30" s="877"/>
      <c r="GAM30" s="877"/>
      <c r="GAN30" s="877"/>
      <c r="GAO30" s="877"/>
      <c r="GAP30" s="877"/>
      <c r="GAQ30" s="877"/>
      <c r="GAR30" s="877"/>
      <c r="GAS30" s="877"/>
      <c r="GAT30" s="877"/>
      <c r="GAU30" s="877"/>
      <c r="GAV30" s="877"/>
      <c r="GAW30" s="877"/>
      <c r="GAX30" s="877"/>
      <c r="GAY30" s="877"/>
      <c r="GAZ30" s="877"/>
      <c r="GBA30" s="877"/>
      <c r="GBB30" s="877"/>
      <c r="GBC30" s="877"/>
      <c r="GBD30" s="877"/>
      <c r="GBE30" s="877"/>
      <c r="GBF30" s="877"/>
      <c r="GBG30" s="877"/>
      <c r="GBH30" s="877"/>
      <c r="GBI30" s="877"/>
      <c r="GBJ30" s="877"/>
      <c r="GBK30" s="877"/>
      <c r="GBL30" s="877"/>
      <c r="GBM30" s="877"/>
      <c r="GBN30" s="877"/>
      <c r="GBO30" s="877"/>
      <c r="GBP30" s="877"/>
      <c r="GBQ30" s="877"/>
      <c r="GBR30" s="877"/>
      <c r="GBS30" s="877"/>
      <c r="GBT30" s="877"/>
      <c r="GBU30" s="877"/>
      <c r="GBV30" s="877"/>
      <c r="GBW30" s="877"/>
      <c r="GBX30" s="877"/>
      <c r="GBY30" s="877"/>
      <c r="GBZ30" s="877"/>
      <c r="GCA30" s="877"/>
      <c r="GCB30" s="877"/>
      <c r="GCC30" s="877"/>
      <c r="GCD30" s="877"/>
      <c r="GCE30" s="877"/>
      <c r="GCF30" s="877"/>
      <c r="GCG30" s="877"/>
      <c r="GCH30" s="877"/>
      <c r="GCI30" s="877"/>
      <c r="GCJ30" s="877"/>
      <c r="GCK30" s="877"/>
      <c r="GCL30" s="877"/>
      <c r="GCM30" s="877"/>
      <c r="GCN30" s="877"/>
      <c r="GCO30" s="877"/>
      <c r="GCP30" s="877"/>
      <c r="GCQ30" s="877"/>
      <c r="GCR30" s="877"/>
      <c r="GCS30" s="877"/>
      <c r="GCT30" s="877"/>
      <c r="GCU30" s="877"/>
      <c r="GCV30" s="877"/>
      <c r="GCW30" s="877"/>
      <c r="GCX30" s="877"/>
      <c r="GCY30" s="877"/>
      <c r="GCZ30" s="877"/>
      <c r="GDA30" s="877"/>
      <c r="GDB30" s="877"/>
      <c r="GDC30" s="877"/>
      <c r="GDD30" s="877"/>
      <c r="GDE30" s="877"/>
      <c r="GDF30" s="877"/>
      <c r="GDG30" s="877"/>
      <c r="GDH30" s="877"/>
      <c r="GDI30" s="877"/>
      <c r="GDJ30" s="877"/>
      <c r="GDK30" s="877"/>
      <c r="GDL30" s="877"/>
      <c r="GDM30" s="877"/>
      <c r="GDN30" s="877"/>
      <c r="GDO30" s="877"/>
      <c r="GDP30" s="877"/>
      <c r="GDQ30" s="877"/>
      <c r="GDR30" s="877"/>
      <c r="GDS30" s="877"/>
      <c r="GDT30" s="877"/>
      <c r="GDU30" s="877"/>
      <c r="GDV30" s="877"/>
      <c r="GDW30" s="877"/>
      <c r="GDX30" s="877"/>
      <c r="GDY30" s="877"/>
      <c r="GDZ30" s="877"/>
      <c r="GEA30" s="877"/>
      <c r="GEB30" s="877"/>
      <c r="GEC30" s="877"/>
      <c r="GED30" s="877"/>
      <c r="GEE30" s="877"/>
      <c r="GEF30" s="877"/>
      <c r="GEG30" s="877"/>
      <c r="GEH30" s="877"/>
      <c r="GEI30" s="877"/>
      <c r="GEJ30" s="877"/>
      <c r="GEK30" s="877"/>
      <c r="GEL30" s="877"/>
      <c r="GEM30" s="877"/>
      <c r="GEN30" s="877"/>
      <c r="GEO30" s="877"/>
      <c r="GEP30" s="877"/>
      <c r="GEQ30" s="877"/>
      <c r="GER30" s="877"/>
      <c r="GES30" s="877"/>
      <c r="GET30" s="877"/>
      <c r="GEU30" s="877"/>
      <c r="GEV30" s="877"/>
      <c r="GEW30" s="877"/>
      <c r="GEX30" s="877"/>
      <c r="GEY30" s="877"/>
      <c r="GEZ30" s="877"/>
      <c r="GFA30" s="877"/>
      <c r="GFB30" s="877"/>
      <c r="GFC30" s="877"/>
      <c r="GFD30" s="877"/>
      <c r="GFE30" s="877"/>
      <c r="GFF30" s="877"/>
      <c r="GFG30" s="877"/>
      <c r="GFH30" s="877"/>
      <c r="GFI30" s="877"/>
      <c r="GFJ30" s="877"/>
      <c r="GFK30" s="877"/>
      <c r="GFL30" s="877"/>
      <c r="GFM30" s="877"/>
      <c r="GFN30" s="877"/>
      <c r="GFO30" s="877"/>
      <c r="GFP30" s="877"/>
      <c r="GFQ30" s="877"/>
      <c r="GFR30" s="877"/>
      <c r="GFS30" s="877"/>
      <c r="GFT30" s="877"/>
      <c r="GFU30" s="877"/>
      <c r="GFV30" s="877"/>
      <c r="GFW30" s="877"/>
      <c r="GFX30" s="877"/>
      <c r="GFY30" s="877"/>
      <c r="GFZ30" s="877"/>
      <c r="GGA30" s="877"/>
      <c r="GGB30" s="877"/>
      <c r="GGC30" s="877"/>
      <c r="GGD30" s="877"/>
      <c r="GGE30" s="877"/>
      <c r="GGF30" s="877"/>
      <c r="GGG30" s="877"/>
      <c r="GGH30" s="877"/>
      <c r="GGI30" s="877"/>
      <c r="GGJ30" s="877"/>
      <c r="GGK30" s="877"/>
      <c r="GGL30" s="877"/>
      <c r="GGM30" s="877"/>
      <c r="GGN30" s="877"/>
      <c r="GGO30" s="877"/>
      <c r="GGP30" s="877"/>
      <c r="GGQ30" s="877"/>
      <c r="GGR30" s="877"/>
      <c r="GGS30" s="877"/>
      <c r="GGT30" s="877"/>
      <c r="GGU30" s="877"/>
      <c r="GGV30" s="877"/>
      <c r="GGW30" s="877"/>
      <c r="GGX30" s="877"/>
      <c r="GGY30" s="877"/>
      <c r="GGZ30" s="877"/>
      <c r="GHA30" s="877"/>
      <c r="GHB30" s="877"/>
      <c r="GHC30" s="877"/>
      <c r="GHD30" s="877"/>
      <c r="GHE30" s="877"/>
      <c r="GHF30" s="877"/>
      <c r="GHG30" s="877"/>
      <c r="GHH30" s="877"/>
      <c r="GHI30" s="877"/>
      <c r="GHJ30" s="877"/>
      <c r="GHK30" s="877"/>
      <c r="GHL30" s="877"/>
      <c r="GHM30" s="877"/>
      <c r="GHN30" s="877"/>
      <c r="GHO30" s="877"/>
      <c r="GHP30" s="877"/>
      <c r="GHQ30" s="877"/>
      <c r="GHR30" s="877"/>
      <c r="GHS30" s="877"/>
      <c r="GHT30" s="877"/>
      <c r="GHU30" s="877"/>
      <c r="GHV30" s="877"/>
      <c r="GHW30" s="877"/>
      <c r="GHX30" s="877"/>
      <c r="GHY30" s="877"/>
      <c r="GHZ30" s="877"/>
      <c r="GIA30" s="877"/>
      <c r="GIB30" s="877"/>
      <c r="GIC30" s="877"/>
      <c r="GID30" s="877"/>
      <c r="GIE30" s="877"/>
      <c r="GIF30" s="877"/>
      <c r="GIG30" s="877"/>
      <c r="GIH30" s="877"/>
      <c r="GII30" s="877"/>
      <c r="GIJ30" s="877"/>
      <c r="GIK30" s="877"/>
      <c r="GIL30" s="877"/>
      <c r="GIM30" s="877"/>
      <c r="GIN30" s="877"/>
      <c r="GIO30" s="877"/>
      <c r="GIP30" s="877"/>
      <c r="GIQ30" s="877"/>
      <c r="GIR30" s="877"/>
      <c r="GIS30" s="877"/>
      <c r="GIT30" s="877"/>
      <c r="GIU30" s="877"/>
      <c r="GIV30" s="877"/>
      <c r="GIW30" s="877"/>
      <c r="GIX30" s="877"/>
      <c r="GIY30" s="877"/>
      <c r="GIZ30" s="877"/>
      <c r="GJA30" s="877"/>
      <c r="GJB30" s="877"/>
      <c r="GJC30" s="877"/>
      <c r="GJD30" s="877"/>
      <c r="GJE30" s="877"/>
      <c r="GJF30" s="877"/>
      <c r="GJG30" s="877"/>
      <c r="GJH30" s="877"/>
      <c r="GJI30" s="877"/>
      <c r="GJJ30" s="877"/>
      <c r="GJK30" s="877"/>
      <c r="GJL30" s="877"/>
      <c r="GJM30" s="877"/>
      <c r="GJN30" s="877"/>
      <c r="GJO30" s="877"/>
      <c r="GJP30" s="877"/>
      <c r="GJQ30" s="877"/>
      <c r="GJR30" s="877"/>
      <c r="GJS30" s="877"/>
      <c r="GJT30" s="877"/>
      <c r="GJU30" s="877"/>
      <c r="GJV30" s="877"/>
      <c r="GJW30" s="877"/>
      <c r="GJX30" s="877"/>
      <c r="GJY30" s="877"/>
      <c r="GJZ30" s="877"/>
      <c r="GKA30" s="877"/>
      <c r="GKB30" s="877"/>
      <c r="GKC30" s="877"/>
      <c r="GKD30" s="877"/>
      <c r="GKE30" s="877"/>
      <c r="GKF30" s="877"/>
      <c r="GKG30" s="877"/>
      <c r="GKH30" s="877"/>
      <c r="GKI30" s="877"/>
      <c r="GKJ30" s="877"/>
      <c r="GKK30" s="877"/>
      <c r="GKL30" s="877"/>
      <c r="GKM30" s="877"/>
      <c r="GKN30" s="877"/>
      <c r="GKO30" s="877"/>
      <c r="GKP30" s="877"/>
      <c r="GKQ30" s="877"/>
      <c r="GKR30" s="877"/>
      <c r="GKS30" s="877"/>
      <c r="GKT30" s="877"/>
      <c r="GKU30" s="877"/>
      <c r="GKV30" s="877"/>
      <c r="GKW30" s="877"/>
      <c r="GKX30" s="877"/>
      <c r="GKY30" s="877"/>
      <c r="GKZ30" s="877"/>
      <c r="GLA30" s="877"/>
      <c r="GLB30" s="877"/>
      <c r="GLC30" s="877"/>
      <c r="GLD30" s="877"/>
      <c r="GLE30" s="877"/>
      <c r="GLF30" s="877"/>
      <c r="GLG30" s="877"/>
      <c r="GLH30" s="877"/>
      <c r="GLI30" s="877"/>
      <c r="GLJ30" s="877"/>
      <c r="GLK30" s="877"/>
      <c r="GLL30" s="877"/>
      <c r="GLM30" s="877"/>
      <c r="GLN30" s="877"/>
      <c r="GLO30" s="877"/>
      <c r="GLP30" s="877"/>
      <c r="GLQ30" s="877"/>
      <c r="GLR30" s="877"/>
      <c r="GLS30" s="877"/>
      <c r="GLT30" s="877"/>
      <c r="GLU30" s="877"/>
      <c r="GLV30" s="877"/>
      <c r="GLW30" s="877"/>
      <c r="GLX30" s="877"/>
      <c r="GLY30" s="877"/>
      <c r="GLZ30" s="877"/>
      <c r="GMA30" s="877"/>
      <c r="GMB30" s="877"/>
      <c r="GMC30" s="877"/>
      <c r="GMD30" s="877"/>
      <c r="GME30" s="877"/>
      <c r="GMF30" s="877"/>
      <c r="GMG30" s="877"/>
      <c r="GMH30" s="877"/>
      <c r="GMI30" s="877"/>
      <c r="GMJ30" s="877"/>
      <c r="GMK30" s="877"/>
      <c r="GML30" s="877"/>
      <c r="GMM30" s="877"/>
      <c r="GMN30" s="877"/>
      <c r="GMO30" s="877"/>
      <c r="GMP30" s="877"/>
      <c r="GMQ30" s="877"/>
      <c r="GMR30" s="877"/>
      <c r="GMS30" s="877"/>
      <c r="GMT30" s="877"/>
      <c r="GMU30" s="877"/>
      <c r="GMV30" s="877"/>
      <c r="GMW30" s="877"/>
      <c r="GMX30" s="877"/>
      <c r="GMY30" s="877"/>
      <c r="GMZ30" s="877"/>
      <c r="GNA30" s="877"/>
      <c r="GNB30" s="877"/>
      <c r="GNC30" s="877"/>
      <c r="GND30" s="877"/>
      <c r="GNE30" s="877"/>
      <c r="GNF30" s="877"/>
      <c r="GNG30" s="877"/>
      <c r="GNH30" s="877"/>
      <c r="GNI30" s="877"/>
      <c r="GNJ30" s="877"/>
      <c r="GNK30" s="877"/>
      <c r="GNL30" s="877"/>
      <c r="GNM30" s="877"/>
      <c r="GNN30" s="877"/>
      <c r="GNO30" s="877"/>
      <c r="GNP30" s="877"/>
      <c r="GNQ30" s="877"/>
      <c r="GNR30" s="877"/>
      <c r="GNS30" s="877"/>
      <c r="GNT30" s="877"/>
      <c r="GNU30" s="877"/>
      <c r="GNV30" s="877"/>
      <c r="GNW30" s="877"/>
      <c r="GNX30" s="877"/>
      <c r="GNY30" s="877"/>
      <c r="GNZ30" s="877"/>
      <c r="GOA30" s="877"/>
      <c r="GOB30" s="877"/>
      <c r="GOC30" s="877"/>
      <c r="GOD30" s="877"/>
      <c r="GOE30" s="877"/>
      <c r="GOF30" s="877"/>
      <c r="GOG30" s="877"/>
      <c r="GOH30" s="877"/>
      <c r="GOI30" s="877"/>
      <c r="GOJ30" s="877"/>
      <c r="GOK30" s="877"/>
      <c r="GOL30" s="877"/>
      <c r="GOM30" s="877"/>
      <c r="GON30" s="877"/>
      <c r="GOO30" s="877"/>
      <c r="GOP30" s="877"/>
      <c r="GOQ30" s="877"/>
      <c r="GOR30" s="877"/>
      <c r="GOS30" s="877"/>
      <c r="GOT30" s="877"/>
      <c r="GOU30" s="877"/>
      <c r="GOV30" s="877"/>
      <c r="GOW30" s="877"/>
      <c r="GOX30" s="877"/>
      <c r="GOY30" s="877"/>
      <c r="GOZ30" s="877"/>
      <c r="GPA30" s="877"/>
      <c r="GPB30" s="877"/>
      <c r="GPC30" s="877"/>
      <c r="GPD30" s="877"/>
      <c r="GPE30" s="877"/>
      <c r="GPF30" s="877"/>
      <c r="GPG30" s="877"/>
      <c r="GPH30" s="877"/>
      <c r="GPI30" s="877"/>
      <c r="GPJ30" s="877"/>
      <c r="GPK30" s="877"/>
      <c r="GPL30" s="877"/>
      <c r="GPM30" s="877"/>
      <c r="GPN30" s="877"/>
      <c r="GPO30" s="877"/>
      <c r="GPP30" s="877"/>
      <c r="GPQ30" s="877"/>
      <c r="GPR30" s="877"/>
      <c r="GPS30" s="877"/>
      <c r="GPT30" s="877"/>
      <c r="GPU30" s="877"/>
      <c r="GPV30" s="877"/>
      <c r="GPW30" s="877"/>
      <c r="GPX30" s="877"/>
      <c r="GPY30" s="877"/>
      <c r="GPZ30" s="877"/>
      <c r="GQA30" s="877"/>
      <c r="GQB30" s="877"/>
      <c r="GQC30" s="877"/>
      <c r="GQD30" s="877"/>
      <c r="GQE30" s="877"/>
      <c r="GQF30" s="877"/>
      <c r="GQG30" s="877"/>
      <c r="GQH30" s="877"/>
      <c r="GQI30" s="877"/>
      <c r="GQJ30" s="877"/>
      <c r="GQK30" s="877"/>
      <c r="GQL30" s="877"/>
      <c r="GQM30" s="877"/>
      <c r="GQN30" s="877"/>
      <c r="GQO30" s="877"/>
      <c r="GQP30" s="877"/>
      <c r="GQQ30" s="877"/>
      <c r="GQR30" s="877"/>
      <c r="GQS30" s="877"/>
      <c r="GQT30" s="877"/>
      <c r="GQU30" s="877"/>
      <c r="GQV30" s="877"/>
      <c r="GQW30" s="877"/>
      <c r="GQX30" s="877"/>
      <c r="GQY30" s="877"/>
      <c r="GQZ30" s="877"/>
      <c r="GRA30" s="877"/>
      <c r="GRB30" s="877"/>
      <c r="GRC30" s="877"/>
      <c r="GRD30" s="877"/>
      <c r="GRE30" s="877"/>
      <c r="GRF30" s="877"/>
      <c r="GRG30" s="877"/>
      <c r="GRH30" s="877"/>
      <c r="GRI30" s="877"/>
      <c r="GRJ30" s="877"/>
      <c r="GRK30" s="877"/>
      <c r="GRL30" s="877"/>
      <c r="GRM30" s="877"/>
      <c r="GRN30" s="877"/>
      <c r="GRO30" s="877"/>
      <c r="GRP30" s="877"/>
      <c r="GRQ30" s="877"/>
      <c r="GRR30" s="877"/>
      <c r="GRS30" s="877"/>
      <c r="GRT30" s="877"/>
      <c r="GRU30" s="877"/>
      <c r="GRV30" s="877"/>
      <c r="GRW30" s="877"/>
      <c r="GRX30" s="877"/>
      <c r="GRY30" s="877"/>
      <c r="GRZ30" s="877"/>
      <c r="GSA30" s="877"/>
      <c r="GSB30" s="877"/>
      <c r="GSC30" s="877"/>
      <c r="GSD30" s="877"/>
      <c r="GSE30" s="877"/>
      <c r="GSF30" s="877"/>
      <c r="GSG30" s="877"/>
      <c r="GSH30" s="877"/>
      <c r="GSI30" s="877"/>
      <c r="GSJ30" s="877"/>
      <c r="GSK30" s="877"/>
      <c r="GSL30" s="877"/>
      <c r="GSM30" s="877"/>
      <c r="GSN30" s="877"/>
      <c r="GSO30" s="877"/>
      <c r="GSP30" s="877"/>
      <c r="GSQ30" s="877"/>
      <c r="GSR30" s="877"/>
      <c r="GSS30" s="877"/>
      <c r="GST30" s="877"/>
      <c r="GSU30" s="877"/>
      <c r="GSV30" s="877"/>
      <c r="GSW30" s="877"/>
      <c r="GSX30" s="877"/>
      <c r="GSY30" s="877"/>
      <c r="GSZ30" s="877"/>
      <c r="GTA30" s="877"/>
      <c r="GTB30" s="877"/>
      <c r="GTC30" s="877"/>
      <c r="GTD30" s="877"/>
      <c r="GTE30" s="877"/>
      <c r="GTF30" s="877"/>
      <c r="GTG30" s="877"/>
      <c r="GTH30" s="877"/>
      <c r="GTI30" s="877"/>
      <c r="GTJ30" s="877"/>
      <c r="GTK30" s="877"/>
      <c r="GTL30" s="877"/>
      <c r="GTM30" s="877"/>
      <c r="GTN30" s="877"/>
      <c r="GTO30" s="877"/>
      <c r="GTP30" s="877"/>
      <c r="GTQ30" s="877"/>
      <c r="GTR30" s="877"/>
      <c r="GTS30" s="877"/>
      <c r="GTT30" s="877"/>
      <c r="GTU30" s="877"/>
      <c r="GTV30" s="877"/>
      <c r="GTW30" s="877"/>
      <c r="GTX30" s="877"/>
      <c r="GTY30" s="877"/>
      <c r="GTZ30" s="877"/>
      <c r="GUA30" s="877"/>
      <c r="GUB30" s="877"/>
      <c r="GUC30" s="877"/>
      <c r="GUD30" s="877"/>
      <c r="GUE30" s="877"/>
      <c r="GUF30" s="877"/>
      <c r="GUG30" s="877"/>
      <c r="GUH30" s="877"/>
      <c r="GUI30" s="877"/>
      <c r="GUJ30" s="877"/>
      <c r="GUK30" s="877"/>
      <c r="GUL30" s="877"/>
      <c r="GUM30" s="877"/>
      <c r="GUN30" s="877"/>
      <c r="GUO30" s="877"/>
      <c r="GUP30" s="877"/>
      <c r="GUQ30" s="877"/>
      <c r="GUR30" s="877"/>
      <c r="GUS30" s="877"/>
      <c r="GUT30" s="877"/>
      <c r="GUU30" s="877"/>
      <c r="GUV30" s="877"/>
      <c r="GUW30" s="877"/>
      <c r="GUX30" s="877"/>
      <c r="GUY30" s="877"/>
      <c r="GUZ30" s="877"/>
      <c r="GVA30" s="877"/>
      <c r="GVB30" s="877"/>
      <c r="GVC30" s="877"/>
      <c r="GVD30" s="877"/>
      <c r="GVE30" s="877"/>
      <c r="GVF30" s="877"/>
      <c r="GVG30" s="877"/>
      <c r="GVH30" s="877"/>
      <c r="GVI30" s="877"/>
      <c r="GVJ30" s="877"/>
      <c r="GVK30" s="877"/>
      <c r="GVL30" s="877"/>
      <c r="GVM30" s="877"/>
      <c r="GVN30" s="877"/>
      <c r="GVO30" s="877"/>
      <c r="GVP30" s="877"/>
      <c r="GVQ30" s="877"/>
      <c r="GVR30" s="877"/>
      <c r="GVS30" s="877"/>
      <c r="GVT30" s="877"/>
      <c r="GVU30" s="877"/>
      <c r="GVV30" s="877"/>
      <c r="GVW30" s="877"/>
      <c r="GVX30" s="877"/>
      <c r="GVY30" s="877"/>
      <c r="GVZ30" s="877"/>
      <c r="GWA30" s="877"/>
      <c r="GWB30" s="877"/>
      <c r="GWC30" s="877"/>
      <c r="GWD30" s="877"/>
      <c r="GWE30" s="877"/>
      <c r="GWF30" s="877"/>
      <c r="GWG30" s="877"/>
      <c r="GWH30" s="877"/>
      <c r="GWI30" s="877"/>
      <c r="GWJ30" s="877"/>
      <c r="GWK30" s="877"/>
      <c r="GWL30" s="877"/>
      <c r="GWM30" s="877"/>
      <c r="GWN30" s="877"/>
      <c r="GWO30" s="877"/>
      <c r="GWP30" s="877"/>
      <c r="GWQ30" s="877"/>
      <c r="GWR30" s="877"/>
      <c r="GWS30" s="877"/>
      <c r="GWT30" s="877"/>
      <c r="GWU30" s="877"/>
      <c r="GWV30" s="877"/>
      <c r="GWW30" s="877"/>
      <c r="GWX30" s="877"/>
      <c r="GWY30" s="877"/>
      <c r="GWZ30" s="877"/>
      <c r="GXA30" s="877"/>
      <c r="GXB30" s="877"/>
      <c r="GXC30" s="877"/>
      <c r="GXD30" s="877"/>
      <c r="GXE30" s="877"/>
      <c r="GXF30" s="877"/>
      <c r="GXG30" s="877"/>
      <c r="GXH30" s="877"/>
      <c r="GXI30" s="877"/>
      <c r="GXJ30" s="877"/>
      <c r="GXK30" s="877"/>
      <c r="GXL30" s="877"/>
      <c r="GXM30" s="877"/>
      <c r="GXN30" s="877"/>
      <c r="GXO30" s="877"/>
      <c r="GXP30" s="877"/>
      <c r="GXQ30" s="877"/>
      <c r="GXR30" s="877"/>
      <c r="GXS30" s="877"/>
      <c r="GXT30" s="877"/>
      <c r="GXU30" s="877"/>
      <c r="GXV30" s="877"/>
      <c r="GXW30" s="877"/>
      <c r="GXX30" s="877"/>
      <c r="GXY30" s="877"/>
      <c r="GXZ30" s="877"/>
      <c r="GYA30" s="877"/>
      <c r="GYB30" s="877"/>
      <c r="GYC30" s="877"/>
      <c r="GYD30" s="877"/>
      <c r="GYE30" s="877"/>
      <c r="GYF30" s="877"/>
      <c r="GYG30" s="877"/>
      <c r="GYH30" s="877"/>
      <c r="GYI30" s="877"/>
      <c r="GYJ30" s="877"/>
      <c r="GYK30" s="877"/>
      <c r="GYL30" s="877"/>
      <c r="GYM30" s="877"/>
      <c r="GYN30" s="877"/>
      <c r="GYO30" s="877"/>
      <c r="GYP30" s="877"/>
      <c r="GYQ30" s="877"/>
      <c r="GYR30" s="877"/>
      <c r="GYS30" s="877"/>
      <c r="GYT30" s="877"/>
      <c r="GYU30" s="877"/>
      <c r="GYV30" s="877"/>
      <c r="GYW30" s="877"/>
      <c r="GYX30" s="877"/>
      <c r="GYY30" s="877"/>
      <c r="GYZ30" s="877"/>
      <c r="GZA30" s="877"/>
      <c r="GZB30" s="877"/>
      <c r="GZC30" s="877"/>
      <c r="GZD30" s="877"/>
      <c r="GZE30" s="877"/>
      <c r="GZF30" s="877"/>
      <c r="GZG30" s="877"/>
      <c r="GZH30" s="877"/>
      <c r="GZI30" s="877"/>
      <c r="GZJ30" s="877"/>
      <c r="GZK30" s="877"/>
      <c r="GZL30" s="877"/>
      <c r="GZM30" s="877"/>
      <c r="GZN30" s="877"/>
      <c r="GZO30" s="877"/>
      <c r="GZP30" s="877"/>
      <c r="GZQ30" s="877"/>
      <c r="GZR30" s="877"/>
      <c r="GZS30" s="877"/>
      <c r="GZT30" s="877"/>
      <c r="GZU30" s="877"/>
      <c r="GZV30" s="877"/>
      <c r="GZW30" s="877"/>
      <c r="GZX30" s="877"/>
      <c r="GZY30" s="877"/>
      <c r="GZZ30" s="877"/>
      <c r="HAA30" s="877"/>
      <c r="HAB30" s="877"/>
      <c r="HAC30" s="877"/>
      <c r="HAD30" s="877"/>
      <c r="HAE30" s="877"/>
      <c r="HAF30" s="877"/>
      <c r="HAG30" s="877"/>
      <c r="HAH30" s="877"/>
      <c r="HAI30" s="877"/>
      <c r="HAJ30" s="877"/>
      <c r="HAK30" s="877"/>
      <c r="HAL30" s="877"/>
      <c r="HAM30" s="877"/>
      <c r="HAN30" s="877"/>
      <c r="HAO30" s="877"/>
      <c r="HAP30" s="877"/>
      <c r="HAQ30" s="877"/>
      <c r="HAR30" s="877"/>
      <c r="HAS30" s="877"/>
      <c r="HAT30" s="877"/>
      <c r="HAU30" s="877"/>
      <c r="HAV30" s="877"/>
      <c r="HAW30" s="877"/>
      <c r="HAX30" s="877"/>
      <c r="HAY30" s="877"/>
      <c r="HAZ30" s="877"/>
      <c r="HBA30" s="877"/>
      <c r="HBB30" s="877"/>
      <c r="HBC30" s="877"/>
      <c r="HBD30" s="877"/>
      <c r="HBE30" s="877"/>
      <c r="HBF30" s="877"/>
      <c r="HBG30" s="877"/>
      <c r="HBH30" s="877"/>
      <c r="HBI30" s="877"/>
      <c r="HBJ30" s="877"/>
      <c r="HBK30" s="877"/>
      <c r="HBL30" s="877"/>
      <c r="HBM30" s="877"/>
      <c r="HBN30" s="877"/>
      <c r="HBO30" s="877"/>
      <c r="HBP30" s="877"/>
      <c r="HBQ30" s="877"/>
      <c r="HBR30" s="877"/>
      <c r="HBS30" s="877"/>
      <c r="HBT30" s="877"/>
      <c r="HBU30" s="877"/>
      <c r="HBV30" s="877"/>
      <c r="HBW30" s="877"/>
      <c r="HBX30" s="877"/>
      <c r="HBY30" s="877"/>
      <c r="HBZ30" s="877"/>
      <c r="HCA30" s="877"/>
      <c r="HCB30" s="877"/>
      <c r="HCC30" s="877"/>
      <c r="HCD30" s="877"/>
      <c r="HCE30" s="877"/>
      <c r="HCF30" s="877"/>
      <c r="HCG30" s="877"/>
      <c r="HCH30" s="877"/>
      <c r="HCI30" s="877"/>
      <c r="HCJ30" s="877"/>
      <c r="HCK30" s="877"/>
      <c r="HCL30" s="877"/>
      <c r="HCM30" s="877"/>
      <c r="HCN30" s="877"/>
      <c r="HCO30" s="877"/>
      <c r="HCP30" s="877"/>
      <c r="HCQ30" s="877"/>
      <c r="HCR30" s="877"/>
      <c r="HCS30" s="877"/>
      <c r="HCT30" s="877"/>
      <c r="HCU30" s="877"/>
      <c r="HCV30" s="877"/>
      <c r="HCW30" s="877"/>
      <c r="HCX30" s="877"/>
      <c r="HCY30" s="877"/>
      <c r="HCZ30" s="877"/>
      <c r="HDA30" s="877"/>
      <c r="HDB30" s="877"/>
      <c r="HDC30" s="877"/>
      <c r="HDD30" s="877"/>
      <c r="HDE30" s="877"/>
      <c r="HDF30" s="877"/>
      <c r="HDG30" s="877"/>
      <c r="HDH30" s="877"/>
      <c r="HDI30" s="877"/>
      <c r="HDJ30" s="877"/>
      <c r="HDK30" s="877"/>
      <c r="HDL30" s="877"/>
      <c r="HDM30" s="877"/>
      <c r="HDN30" s="877"/>
      <c r="HDO30" s="877"/>
      <c r="HDP30" s="877"/>
      <c r="HDQ30" s="877"/>
      <c r="HDR30" s="877"/>
      <c r="HDS30" s="877"/>
      <c r="HDT30" s="877"/>
      <c r="HDU30" s="877"/>
      <c r="HDV30" s="877"/>
      <c r="HDW30" s="877"/>
      <c r="HDX30" s="877"/>
      <c r="HDY30" s="877"/>
      <c r="HDZ30" s="877"/>
      <c r="HEA30" s="877"/>
      <c r="HEB30" s="877"/>
      <c r="HEC30" s="877"/>
      <c r="HED30" s="877"/>
      <c r="HEE30" s="877"/>
      <c r="HEF30" s="877"/>
      <c r="HEG30" s="877"/>
      <c r="HEH30" s="877"/>
      <c r="HEI30" s="877"/>
      <c r="HEJ30" s="877"/>
      <c r="HEK30" s="877"/>
      <c r="HEL30" s="877"/>
      <c r="HEM30" s="877"/>
      <c r="HEN30" s="877"/>
      <c r="HEO30" s="877"/>
      <c r="HEP30" s="877"/>
      <c r="HEQ30" s="877"/>
      <c r="HER30" s="877"/>
      <c r="HES30" s="877"/>
      <c r="HET30" s="877"/>
      <c r="HEU30" s="877"/>
      <c r="HEV30" s="877"/>
      <c r="HEW30" s="877"/>
      <c r="HEX30" s="877"/>
      <c r="HEY30" s="877"/>
      <c r="HEZ30" s="877"/>
      <c r="HFA30" s="877"/>
      <c r="HFB30" s="877"/>
      <c r="HFC30" s="877"/>
      <c r="HFD30" s="877"/>
      <c r="HFE30" s="877"/>
      <c r="HFF30" s="877"/>
      <c r="HFG30" s="877"/>
      <c r="HFH30" s="877"/>
      <c r="HFI30" s="877"/>
      <c r="HFJ30" s="877"/>
      <c r="HFK30" s="877"/>
      <c r="HFL30" s="877"/>
      <c r="HFM30" s="877"/>
      <c r="HFN30" s="877"/>
      <c r="HFO30" s="877"/>
      <c r="HFP30" s="877"/>
      <c r="HFQ30" s="877"/>
      <c r="HFR30" s="877"/>
      <c r="HFS30" s="877"/>
      <c r="HFT30" s="877"/>
      <c r="HFU30" s="877"/>
      <c r="HFV30" s="877"/>
      <c r="HFW30" s="877"/>
      <c r="HFX30" s="877"/>
      <c r="HFY30" s="877"/>
      <c r="HFZ30" s="877"/>
      <c r="HGA30" s="877"/>
      <c r="HGB30" s="877"/>
      <c r="HGC30" s="877"/>
      <c r="HGD30" s="877"/>
      <c r="HGE30" s="877"/>
      <c r="HGF30" s="877"/>
      <c r="HGG30" s="877"/>
      <c r="HGH30" s="877"/>
      <c r="HGI30" s="877"/>
      <c r="HGJ30" s="877"/>
      <c r="HGK30" s="877"/>
      <c r="HGL30" s="877"/>
      <c r="HGM30" s="877"/>
      <c r="HGN30" s="877"/>
      <c r="HGO30" s="877"/>
      <c r="HGP30" s="877"/>
      <c r="HGQ30" s="877"/>
      <c r="HGR30" s="877"/>
      <c r="HGS30" s="877"/>
      <c r="HGT30" s="877"/>
      <c r="HGU30" s="877"/>
      <c r="HGV30" s="877"/>
      <c r="HGW30" s="877"/>
      <c r="HGX30" s="877"/>
      <c r="HGY30" s="877"/>
      <c r="HGZ30" s="877"/>
      <c r="HHA30" s="877"/>
      <c r="HHB30" s="877"/>
      <c r="HHC30" s="877"/>
      <c r="HHD30" s="877"/>
      <c r="HHE30" s="877"/>
      <c r="HHF30" s="877"/>
      <c r="HHG30" s="877"/>
      <c r="HHH30" s="877"/>
      <c r="HHI30" s="877"/>
      <c r="HHJ30" s="877"/>
      <c r="HHK30" s="877"/>
      <c r="HHL30" s="877"/>
      <c r="HHM30" s="877"/>
      <c r="HHN30" s="877"/>
      <c r="HHO30" s="877"/>
      <c r="HHP30" s="877"/>
      <c r="HHQ30" s="877"/>
      <c r="HHR30" s="877"/>
      <c r="HHS30" s="877"/>
      <c r="HHT30" s="877"/>
      <c r="HHU30" s="877"/>
      <c r="HHV30" s="877"/>
      <c r="HHW30" s="877"/>
      <c r="HHX30" s="877"/>
      <c r="HHY30" s="877"/>
      <c r="HHZ30" s="877"/>
      <c r="HIA30" s="877"/>
      <c r="HIB30" s="877"/>
      <c r="HIC30" s="877"/>
      <c r="HID30" s="877"/>
      <c r="HIE30" s="877"/>
      <c r="HIF30" s="877"/>
      <c r="HIG30" s="877"/>
      <c r="HIH30" s="877"/>
      <c r="HII30" s="877"/>
      <c r="HIJ30" s="877"/>
      <c r="HIK30" s="877"/>
      <c r="HIL30" s="877"/>
      <c r="HIM30" s="877"/>
      <c r="HIN30" s="877"/>
      <c r="HIO30" s="877"/>
      <c r="HIP30" s="877"/>
      <c r="HIQ30" s="877"/>
      <c r="HIR30" s="877"/>
      <c r="HIS30" s="877"/>
      <c r="HIT30" s="877"/>
      <c r="HIU30" s="877"/>
      <c r="HIV30" s="877"/>
      <c r="HIW30" s="877"/>
      <c r="HIX30" s="877"/>
      <c r="HIY30" s="877"/>
      <c r="HIZ30" s="877"/>
      <c r="HJA30" s="877"/>
      <c r="HJB30" s="877"/>
      <c r="HJC30" s="877"/>
      <c r="HJD30" s="877"/>
      <c r="HJE30" s="877"/>
      <c r="HJF30" s="877"/>
      <c r="HJG30" s="877"/>
      <c r="HJH30" s="877"/>
      <c r="HJI30" s="877"/>
      <c r="HJJ30" s="877"/>
      <c r="HJK30" s="877"/>
      <c r="HJL30" s="877"/>
      <c r="HJM30" s="877"/>
      <c r="HJN30" s="877"/>
      <c r="HJO30" s="877"/>
      <c r="HJP30" s="877"/>
      <c r="HJQ30" s="877"/>
      <c r="HJR30" s="877"/>
      <c r="HJS30" s="877"/>
      <c r="HJT30" s="877"/>
      <c r="HJU30" s="877"/>
      <c r="HJV30" s="877"/>
      <c r="HJW30" s="877"/>
      <c r="HJX30" s="877"/>
      <c r="HJY30" s="877"/>
      <c r="HJZ30" s="877"/>
      <c r="HKA30" s="877"/>
      <c r="HKB30" s="877"/>
      <c r="HKC30" s="877"/>
      <c r="HKD30" s="877"/>
      <c r="HKE30" s="877"/>
      <c r="HKF30" s="877"/>
      <c r="HKG30" s="877"/>
      <c r="HKH30" s="877"/>
      <c r="HKI30" s="877"/>
      <c r="HKJ30" s="877"/>
      <c r="HKK30" s="877"/>
      <c r="HKL30" s="877"/>
      <c r="HKM30" s="877"/>
      <c r="HKN30" s="877"/>
      <c r="HKO30" s="877"/>
      <c r="HKP30" s="877"/>
      <c r="HKQ30" s="877"/>
      <c r="HKR30" s="877"/>
      <c r="HKS30" s="877"/>
      <c r="HKT30" s="877"/>
      <c r="HKU30" s="877"/>
      <c r="HKV30" s="877"/>
      <c r="HKW30" s="877"/>
      <c r="HKX30" s="877"/>
      <c r="HKY30" s="877"/>
      <c r="HKZ30" s="877"/>
      <c r="HLA30" s="877"/>
      <c r="HLB30" s="877"/>
      <c r="HLC30" s="877"/>
      <c r="HLD30" s="877"/>
      <c r="HLE30" s="877"/>
      <c r="HLF30" s="877"/>
      <c r="HLG30" s="877"/>
      <c r="HLH30" s="877"/>
      <c r="HLI30" s="877"/>
      <c r="HLJ30" s="877"/>
      <c r="HLK30" s="877"/>
      <c r="HLL30" s="877"/>
      <c r="HLM30" s="877"/>
      <c r="HLN30" s="877"/>
      <c r="HLO30" s="877"/>
      <c r="HLP30" s="877"/>
      <c r="HLQ30" s="877"/>
      <c r="HLR30" s="877"/>
      <c r="HLS30" s="877"/>
      <c r="HLT30" s="877"/>
      <c r="HLU30" s="877"/>
      <c r="HLV30" s="877"/>
      <c r="HLW30" s="877"/>
      <c r="HLX30" s="877"/>
      <c r="HLY30" s="877"/>
      <c r="HLZ30" s="877"/>
      <c r="HMA30" s="877"/>
      <c r="HMB30" s="877"/>
      <c r="HMC30" s="877"/>
      <c r="HMD30" s="877"/>
      <c r="HME30" s="877"/>
      <c r="HMF30" s="877"/>
      <c r="HMG30" s="877"/>
      <c r="HMH30" s="877"/>
      <c r="HMI30" s="877"/>
      <c r="HMJ30" s="877"/>
      <c r="HMK30" s="877"/>
      <c r="HML30" s="877"/>
      <c r="HMM30" s="877"/>
      <c r="HMN30" s="877"/>
      <c r="HMO30" s="877"/>
      <c r="HMP30" s="877"/>
      <c r="HMQ30" s="877"/>
      <c r="HMR30" s="877"/>
      <c r="HMS30" s="877"/>
      <c r="HMT30" s="877"/>
      <c r="HMU30" s="877"/>
      <c r="HMV30" s="877"/>
      <c r="HMW30" s="877"/>
      <c r="HMX30" s="877"/>
      <c r="HMY30" s="877"/>
      <c r="HMZ30" s="877"/>
      <c r="HNA30" s="877"/>
      <c r="HNB30" s="877"/>
      <c r="HNC30" s="877"/>
      <c r="HND30" s="877"/>
      <c r="HNE30" s="877"/>
      <c r="HNF30" s="877"/>
      <c r="HNG30" s="877"/>
      <c r="HNH30" s="877"/>
      <c r="HNI30" s="877"/>
      <c r="HNJ30" s="877"/>
      <c r="HNK30" s="877"/>
      <c r="HNL30" s="877"/>
      <c r="HNM30" s="877"/>
      <c r="HNN30" s="877"/>
      <c r="HNO30" s="877"/>
      <c r="HNP30" s="877"/>
      <c r="HNQ30" s="877"/>
      <c r="HNR30" s="877"/>
      <c r="HNS30" s="877"/>
      <c r="HNT30" s="877"/>
      <c r="HNU30" s="877"/>
      <c r="HNV30" s="877"/>
      <c r="HNW30" s="877"/>
      <c r="HNX30" s="877"/>
      <c r="HNY30" s="877"/>
      <c r="HNZ30" s="877"/>
      <c r="HOA30" s="877"/>
      <c r="HOB30" s="877"/>
      <c r="HOC30" s="877"/>
      <c r="HOD30" s="877"/>
      <c r="HOE30" s="877"/>
      <c r="HOF30" s="877"/>
      <c r="HOG30" s="877"/>
      <c r="HOH30" s="877"/>
      <c r="HOI30" s="877"/>
      <c r="HOJ30" s="877"/>
      <c r="HOK30" s="877"/>
      <c r="HOL30" s="877"/>
      <c r="HOM30" s="877"/>
      <c r="HON30" s="877"/>
      <c r="HOO30" s="877"/>
      <c r="HOP30" s="877"/>
      <c r="HOQ30" s="877"/>
      <c r="HOR30" s="877"/>
      <c r="HOS30" s="877"/>
      <c r="HOT30" s="877"/>
      <c r="HOU30" s="877"/>
      <c r="HOV30" s="877"/>
      <c r="HOW30" s="877"/>
      <c r="HOX30" s="877"/>
      <c r="HOY30" s="877"/>
      <c r="HOZ30" s="877"/>
      <c r="HPA30" s="877"/>
      <c r="HPB30" s="877"/>
      <c r="HPC30" s="877"/>
      <c r="HPD30" s="877"/>
      <c r="HPE30" s="877"/>
      <c r="HPF30" s="877"/>
      <c r="HPG30" s="877"/>
      <c r="HPH30" s="877"/>
      <c r="HPI30" s="877"/>
      <c r="HPJ30" s="877"/>
      <c r="HPK30" s="877"/>
      <c r="HPL30" s="877"/>
      <c r="HPM30" s="877"/>
      <c r="HPN30" s="877"/>
      <c r="HPO30" s="877"/>
      <c r="HPP30" s="877"/>
      <c r="HPQ30" s="877"/>
      <c r="HPR30" s="877"/>
      <c r="HPS30" s="877"/>
      <c r="HPT30" s="877"/>
      <c r="HPU30" s="877"/>
      <c r="HPV30" s="877"/>
      <c r="HPW30" s="877"/>
      <c r="HPX30" s="877"/>
      <c r="HPY30" s="877"/>
      <c r="HPZ30" s="877"/>
      <c r="HQA30" s="877"/>
      <c r="HQB30" s="877"/>
      <c r="HQC30" s="877"/>
      <c r="HQD30" s="877"/>
      <c r="HQE30" s="877"/>
      <c r="HQF30" s="877"/>
      <c r="HQG30" s="877"/>
      <c r="HQH30" s="877"/>
      <c r="HQI30" s="877"/>
      <c r="HQJ30" s="877"/>
      <c r="HQK30" s="877"/>
      <c r="HQL30" s="877"/>
      <c r="HQM30" s="877"/>
      <c r="HQN30" s="877"/>
      <c r="HQO30" s="877"/>
      <c r="HQP30" s="877"/>
      <c r="HQQ30" s="877"/>
      <c r="HQR30" s="877"/>
      <c r="HQS30" s="877"/>
      <c r="HQT30" s="877"/>
      <c r="HQU30" s="877"/>
      <c r="HQV30" s="877"/>
      <c r="HQW30" s="877"/>
      <c r="HQX30" s="877"/>
      <c r="HQY30" s="877"/>
      <c r="HQZ30" s="877"/>
      <c r="HRA30" s="877"/>
      <c r="HRB30" s="877"/>
      <c r="HRC30" s="877"/>
      <c r="HRD30" s="877"/>
      <c r="HRE30" s="877"/>
      <c r="HRF30" s="877"/>
      <c r="HRG30" s="877"/>
      <c r="HRH30" s="877"/>
      <c r="HRI30" s="877"/>
      <c r="HRJ30" s="877"/>
      <c r="HRK30" s="877"/>
      <c r="HRL30" s="877"/>
      <c r="HRM30" s="877"/>
      <c r="HRN30" s="877"/>
      <c r="HRO30" s="877"/>
      <c r="HRP30" s="877"/>
      <c r="HRQ30" s="877"/>
      <c r="HRR30" s="877"/>
      <c r="HRS30" s="877"/>
      <c r="HRT30" s="877"/>
      <c r="HRU30" s="877"/>
      <c r="HRV30" s="877"/>
      <c r="HRW30" s="877"/>
      <c r="HRX30" s="877"/>
      <c r="HRY30" s="877"/>
      <c r="HRZ30" s="877"/>
      <c r="HSA30" s="877"/>
      <c r="HSB30" s="877"/>
      <c r="HSC30" s="877"/>
      <c r="HSD30" s="877"/>
      <c r="HSE30" s="877"/>
      <c r="HSF30" s="877"/>
      <c r="HSG30" s="877"/>
      <c r="HSH30" s="877"/>
      <c r="HSI30" s="877"/>
      <c r="HSJ30" s="877"/>
      <c r="HSK30" s="877"/>
      <c r="HSL30" s="877"/>
      <c r="HSM30" s="877"/>
      <c r="HSN30" s="877"/>
      <c r="HSO30" s="877"/>
      <c r="HSP30" s="877"/>
      <c r="HSQ30" s="877"/>
      <c r="HSR30" s="877"/>
      <c r="HSS30" s="877"/>
      <c r="HST30" s="877"/>
      <c r="HSU30" s="877"/>
      <c r="HSV30" s="877"/>
      <c r="HSW30" s="877"/>
      <c r="HSX30" s="877"/>
      <c r="HSY30" s="877"/>
      <c r="HSZ30" s="877"/>
      <c r="HTA30" s="877"/>
      <c r="HTB30" s="877"/>
      <c r="HTC30" s="877"/>
      <c r="HTD30" s="877"/>
      <c r="HTE30" s="877"/>
      <c r="HTF30" s="877"/>
      <c r="HTG30" s="877"/>
      <c r="HTH30" s="877"/>
      <c r="HTI30" s="877"/>
      <c r="HTJ30" s="877"/>
      <c r="HTK30" s="877"/>
      <c r="HTL30" s="877"/>
      <c r="HTM30" s="877"/>
      <c r="HTN30" s="877"/>
      <c r="HTO30" s="877"/>
      <c r="HTP30" s="877"/>
      <c r="HTQ30" s="877"/>
      <c r="HTR30" s="877"/>
      <c r="HTS30" s="877"/>
      <c r="HTT30" s="877"/>
      <c r="HTU30" s="877"/>
      <c r="HTV30" s="877"/>
      <c r="HTW30" s="877"/>
      <c r="HTX30" s="877"/>
      <c r="HTY30" s="877"/>
      <c r="HTZ30" s="877"/>
      <c r="HUA30" s="877"/>
      <c r="HUB30" s="877"/>
      <c r="HUC30" s="877"/>
      <c r="HUD30" s="877"/>
      <c r="HUE30" s="877"/>
      <c r="HUF30" s="877"/>
      <c r="HUG30" s="877"/>
      <c r="HUH30" s="877"/>
      <c r="HUI30" s="877"/>
      <c r="HUJ30" s="877"/>
      <c r="HUK30" s="877"/>
      <c r="HUL30" s="877"/>
      <c r="HUM30" s="877"/>
      <c r="HUN30" s="877"/>
      <c r="HUO30" s="877"/>
      <c r="HUP30" s="877"/>
      <c r="HUQ30" s="877"/>
      <c r="HUR30" s="877"/>
      <c r="HUS30" s="877"/>
      <c r="HUT30" s="877"/>
      <c r="HUU30" s="877"/>
      <c r="HUV30" s="877"/>
      <c r="HUW30" s="877"/>
      <c r="HUX30" s="877"/>
      <c r="HUY30" s="877"/>
      <c r="HUZ30" s="877"/>
      <c r="HVA30" s="877"/>
      <c r="HVB30" s="877"/>
      <c r="HVC30" s="877"/>
      <c r="HVD30" s="877"/>
      <c r="HVE30" s="877"/>
      <c r="HVF30" s="877"/>
      <c r="HVG30" s="877"/>
      <c r="HVH30" s="877"/>
      <c r="HVI30" s="877"/>
      <c r="HVJ30" s="877"/>
      <c r="HVK30" s="877"/>
      <c r="HVL30" s="877"/>
      <c r="HVM30" s="877"/>
      <c r="HVN30" s="877"/>
      <c r="HVO30" s="877"/>
      <c r="HVP30" s="877"/>
      <c r="HVQ30" s="877"/>
      <c r="HVR30" s="877"/>
      <c r="HVS30" s="877"/>
      <c r="HVT30" s="877"/>
      <c r="HVU30" s="877"/>
      <c r="HVV30" s="877"/>
      <c r="HVW30" s="877"/>
      <c r="HVX30" s="877"/>
      <c r="HVY30" s="877"/>
      <c r="HVZ30" s="877"/>
      <c r="HWA30" s="877"/>
      <c r="HWB30" s="877"/>
      <c r="HWC30" s="877"/>
      <c r="HWD30" s="877"/>
      <c r="HWE30" s="877"/>
      <c r="HWF30" s="877"/>
      <c r="HWG30" s="877"/>
      <c r="HWH30" s="877"/>
      <c r="HWI30" s="877"/>
      <c r="HWJ30" s="877"/>
      <c r="HWK30" s="877"/>
      <c r="HWL30" s="877"/>
      <c r="HWM30" s="877"/>
      <c r="HWN30" s="877"/>
      <c r="HWO30" s="877"/>
      <c r="HWP30" s="877"/>
      <c r="HWQ30" s="877"/>
      <c r="HWR30" s="877"/>
      <c r="HWS30" s="877"/>
      <c r="HWT30" s="877"/>
      <c r="HWU30" s="877"/>
      <c r="HWV30" s="877"/>
      <c r="HWW30" s="877"/>
      <c r="HWX30" s="877"/>
      <c r="HWY30" s="877"/>
      <c r="HWZ30" s="877"/>
      <c r="HXA30" s="877"/>
      <c r="HXB30" s="877"/>
      <c r="HXC30" s="877"/>
      <c r="HXD30" s="877"/>
      <c r="HXE30" s="877"/>
      <c r="HXF30" s="877"/>
      <c r="HXG30" s="877"/>
      <c r="HXH30" s="877"/>
      <c r="HXI30" s="877"/>
      <c r="HXJ30" s="877"/>
      <c r="HXK30" s="877"/>
      <c r="HXL30" s="877"/>
      <c r="HXM30" s="877"/>
      <c r="HXN30" s="877"/>
      <c r="HXO30" s="877"/>
      <c r="HXP30" s="877"/>
      <c r="HXQ30" s="877"/>
      <c r="HXR30" s="877"/>
      <c r="HXS30" s="877"/>
      <c r="HXT30" s="877"/>
      <c r="HXU30" s="877"/>
      <c r="HXV30" s="877"/>
      <c r="HXW30" s="877"/>
      <c r="HXX30" s="877"/>
      <c r="HXY30" s="877"/>
      <c r="HXZ30" s="877"/>
      <c r="HYA30" s="877"/>
      <c r="HYB30" s="877"/>
      <c r="HYC30" s="877"/>
      <c r="HYD30" s="877"/>
      <c r="HYE30" s="877"/>
      <c r="HYF30" s="877"/>
      <c r="HYG30" s="877"/>
      <c r="HYH30" s="877"/>
      <c r="HYI30" s="877"/>
      <c r="HYJ30" s="877"/>
      <c r="HYK30" s="877"/>
      <c r="HYL30" s="877"/>
      <c r="HYM30" s="877"/>
      <c r="HYN30" s="877"/>
      <c r="HYO30" s="877"/>
      <c r="HYP30" s="877"/>
      <c r="HYQ30" s="877"/>
      <c r="HYR30" s="877"/>
      <c r="HYS30" s="877"/>
      <c r="HYT30" s="877"/>
      <c r="HYU30" s="877"/>
      <c r="HYV30" s="877"/>
      <c r="HYW30" s="877"/>
      <c r="HYX30" s="877"/>
      <c r="HYY30" s="877"/>
      <c r="HYZ30" s="877"/>
      <c r="HZA30" s="877"/>
      <c r="HZB30" s="877"/>
      <c r="HZC30" s="877"/>
      <c r="HZD30" s="877"/>
      <c r="HZE30" s="877"/>
      <c r="HZF30" s="877"/>
      <c r="HZG30" s="877"/>
      <c r="HZH30" s="877"/>
      <c r="HZI30" s="877"/>
      <c r="HZJ30" s="877"/>
      <c r="HZK30" s="877"/>
      <c r="HZL30" s="877"/>
      <c r="HZM30" s="877"/>
      <c r="HZN30" s="877"/>
      <c r="HZO30" s="877"/>
      <c r="HZP30" s="877"/>
      <c r="HZQ30" s="877"/>
      <c r="HZR30" s="877"/>
      <c r="HZS30" s="877"/>
      <c r="HZT30" s="877"/>
      <c r="HZU30" s="877"/>
      <c r="HZV30" s="877"/>
      <c r="HZW30" s="877"/>
      <c r="HZX30" s="877"/>
      <c r="HZY30" s="877"/>
      <c r="HZZ30" s="877"/>
      <c r="IAA30" s="877"/>
      <c r="IAB30" s="877"/>
      <c r="IAC30" s="877"/>
      <c r="IAD30" s="877"/>
      <c r="IAE30" s="877"/>
      <c r="IAF30" s="877"/>
      <c r="IAG30" s="877"/>
      <c r="IAH30" s="877"/>
      <c r="IAI30" s="877"/>
      <c r="IAJ30" s="877"/>
      <c r="IAK30" s="877"/>
      <c r="IAL30" s="877"/>
      <c r="IAM30" s="877"/>
      <c r="IAN30" s="877"/>
      <c r="IAO30" s="877"/>
      <c r="IAP30" s="877"/>
      <c r="IAQ30" s="877"/>
      <c r="IAR30" s="877"/>
      <c r="IAS30" s="877"/>
      <c r="IAT30" s="877"/>
      <c r="IAU30" s="877"/>
      <c r="IAV30" s="877"/>
      <c r="IAW30" s="877"/>
      <c r="IAX30" s="877"/>
      <c r="IAY30" s="877"/>
      <c r="IAZ30" s="877"/>
      <c r="IBA30" s="877"/>
      <c r="IBB30" s="877"/>
      <c r="IBC30" s="877"/>
      <c r="IBD30" s="877"/>
      <c r="IBE30" s="877"/>
      <c r="IBF30" s="877"/>
      <c r="IBG30" s="877"/>
      <c r="IBH30" s="877"/>
      <c r="IBI30" s="877"/>
      <c r="IBJ30" s="877"/>
      <c r="IBK30" s="877"/>
      <c r="IBL30" s="877"/>
      <c r="IBM30" s="877"/>
      <c r="IBN30" s="877"/>
      <c r="IBO30" s="877"/>
      <c r="IBP30" s="877"/>
      <c r="IBQ30" s="877"/>
      <c r="IBR30" s="877"/>
      <c r="IBS30" s="877"/>
      <c r="IBT30" s="877"/>
      <c r="IBU30" s="877"/>
      <c r="IBV30" s="877"/>
      <c r="IBW30" s="877"/>
      <c r="IBX30" s="877"/>
      <c r="IBY30" s="877"/>
      <c r="IBZ30" s="877"/>
      <c r="ICA30" s="877"/>
      <c r="ICB30" s="877"/>
      <c r="ICC30" s="877"/>
      <c r="ICD30" s="877"/>
      <c r="ICE30" s="877"/>
      <c r="ICF30" s="877"/>
      <c r="ICG30" s="877"/>
      <c r="ICH30" s="877"/>
      <c r="ICI30" s="877"/>
      <c r="ICJ30" s="877"/>
      <c r="ICK30" s="877"/>
      <c r="ICL30" s="877"/>
      <c r="ICM30" s="877"/>
      <c r="ICN30" s="877"/>
      <c r="ICO30" s="877"/>
      <c r="ICP30" s="877"/>
      <c r="ICQ30" s="877"/>
      <c r="ICR30" s="877"/>
      <c r="ICS30" s="877"/>
      <c r="ICT30" s="877"/>
      <c r="ICU30" s="877"/>
      <c r="ICV30" s="877"/>
      <c r="ICW30" s="877"/>
      <c r="ICX30" s="877"/>
      <c r="ICY30" s="877"/>
      <c r="ICZ30" s="877"/>
      <c r="IDA30" s="877"/>
      <c r="IDB30" s="877"/>
      <c r="IDC30" s="877"/>
      <c r="IDD30" s="877"/>
      <c r="IDE30" s="877"/>
      <c r="IDF30" s="877"/>
      <c r="IDG30" s="877"/>
      <c r="IDH30" s="877"/>
      <c r="IDI30" s="877"/>
      <c r="IDJ30" s="877"/>
      <c r="IDK30" s="877"/>
      <c r="IDL30" s="877"/>
      <c r="IDM30" s="877"/>
      <c r="IDN30" s="877"/>
      <c r="IDO30" s="877"/>
      <c r="IDP30" s="877"/>
      <c r="IDQ30" s="877"/>
      <c r="IDR30" s="877"/>
      <c r="IDS30" s="877"/>
      <c r="IDT30" s="877"/>
      <c r="IDU30" s="877"/>
      <c r="IDV30" s="877"/>
      <c r="IDW30" s="877"/>
      <c r="IDX30" s="877"/>
      <c r="IDY30" s="877"/>
      <c r="IDZ30" s="877"/>
      <c r="IEA30" s="877"/>
      <c r="IEB30" s="877"/>
      <c r="IEC30" s="877"/>
      <c r="IED30" s="877"/>
      <c r="IEE30" s="877"/>
      <c r="IEF30" s="877"/>
      <c r="IEG30" s="877"/>
      <c r="IEH30" s="877"/>
      <c r="IEI30" s="877"/>
      <c r="IEJ30" s="877"/>
      <c r="IEK30" s="877"/>
      <c r="IEL30" s="877"/>
      <c r="IEM30" s="877"/>
      <c r="IEN30" s="877"/>
      <c r="IEO30" s="877"/>
      <c r="IEP30" s="877"/>
      <c r="IEQ30" s="877"/>
      <c r="IER30" s="877"/>
      <c r="IES30" s="877"/>
      <c r="IET30" s="877"/>
      <c r="IEU30" s="877"/>
      <c r="IEV30" s="877"/>
      <c r="IEW30" s="877"/>
      <c r="IEX30" s="877"/>
      <c r="IEY30" s="877"/>
      <c r="IEZ30" s="877"/>
      <c r="IFA30" s="877"/>
      <c r="IFB30" s="877"/>
      <c r="IFC30" s="877"/>
      <c r="IFD30" s="877"/>
      <c r="IFE30" s="877"/>
      <c r="IFF30" s="877"/>
      <c r="IFG30" s="877"/>
      <c r="IFH30" s="877"/>
      <c r="IFI30" s="877"/>
      <c r="IFJ30" s="877"/>
      <c r="IFK30" s="877"/>
      <c r="IFL30" s="877"/>
      <c r="IFM30" s="877"/>
      <c r="IFN30" s="877"/>
      <c r="IFO30" s="877"/>
      <c r="IFP30" s="877"/>
      <c r="IFQ30" s="877"/>
      <c r="IFR30" s="877"/>
      <c r="IFS30" s="877"/>
      <c r="IFT30" s="877"/>
      <c r="IFU30" s="877"/>
      <c r="IFV30" s="877"/>
      <c r="IFW30" s="877"/>
      <c r="IFX30" s="877"/>
      <c r="IFY30" s="877"/>
      <c r="IFZ30" s="877"/>
      <c r="IGA30" s="877"/>
      <c r="IGB30" s="877"/>
      <c r="IGC30" s="877"/>
      <c r="IGD30" s="877"/>
      <c r="IGE30" s="877"/>
      <c r="IGF30" s="877"/>
      <c r="IGG30" s="877"/>
      <c r="IGH30" s="877"/>
      <c r="IGI30" s="877"/>
      <c r="IGJ30" s="877"/>
      <c r="IGK30" s="877"/>
      <c r="IGL30" s="877"/>
      <c r="IGM30" s="877"/>
      <c r="IGN30" s="877"/>
      <c r="IGO30" s="877"/>
      <c r="IGP30" s="877"/>
      <c r="IGQ30" s="877"/>
      <c r="IGR30" s="877"/>
      <c r="IGS30" s="877"/>
      <c r="IGT30" s="877"/>
      <c r="IGU30" s="877"/>
      <c r="IGV30" s="877"/>
      <c r="IGW30" s="877"/>
      <c r="IGX30" s="877"/>
      <c r="IGY30" s="877"/>
      <c r="IGZ30" s="877"/>
      <c r="IHA30" s="877"/>
      <c r="IHB30" s="877"/>
      <c r="IHC30" s="877"/>
      <c r="IHD30" s="877"/>
      <c r="IHE30" s="877"/>
      <c r="IHF30" s="877"/>
      <c r="IHG30" s="877"/>
      <c r="IHH30" s="877"/>
      <c r="IHI30" s="877"/>
      <c r="IHJ30" s="877"/>
      <c r="IHK30" s="877"/>
      <c r="IHL30" s="877"/>
      <c r="IHM30" s="877"/>
      <c r="IHN30" s="877"/>
      <c r="IHO30" s="877"/>
      <c r="IHP30" s="877"/>
      <c r="IHQ30" s="877"/>
      <c r="IHR30" s="877"/>
      <c r="IHS30" s="877"/>
      <c r="IHT30" s="877"/>
      <c r="IHU30" s="877"/>
      <c r="IHV30" s="877"/>
      <c r="IHW30" s="877"/>
      <c r="IHX30" s="877"/>
      <c r="IHY30" s="877"/>
      <c r="IHZ30" s="877"/>
      <c r="IIA30" s="877"/>
      <c r="IIB30" s="877"/>
      <c r="IIC30" s="877"/>
      <c r="IID30" s="877"/>
      <c r="IIE30" s="877"/>
      <c r="IIF30" s="877"/>
      <c r="IIG30" s="877"/>
      <c r="IIH30" s="877"/>
      <c r="III30" s="877"/>
      <c r="IIJ30" s="877"/>
      <c r="IIK30" s="877"/>
      <c r="IIL30" s="877"/>
      <c r="IIM30" s="877"/>
      <c r="IIN30" s="877"/>
      <c r="IIO30" s="877"/>
      <c r="IIP30" s="877"/>
      <c r="IIQ30" s="877"/>
      <c r="IIR30" s="877"/>
      <c r="IIS30" s="877"/>
      <c r="IIT30" s="877"/>
      <c r="IIU30" s="877"/>
      <c r="IIV30" s="877"/>
      <c r="IIW30" s="877"/>
      <c r="IIX30" s="877"/>
      <c r="IIY30" s="877"/>
      <c r="IIZ30" s="877"/>
      <c r="IJA30" s="877"/>
      <c r="IJB30" s="877"/>
      <c r="IJC30" s="877"/>
      <c r="IJD30" s="877"/>
      <c r="IJE30" s="877"/>
      <c r="IJF30" s="877"/>
      <c r="IJG30" s="877"/>
      <c r="IJH30" s="877"/>
      <c r="IJI30" s="877"/>
      <c r="IJJ30" s="877"/>
      <c r="IJK30" s="877"/>
      <c r="IJL30" s="877"/>
      <c r="IJM30" s="877"/>
      <c r="IJN30" s="877"/>
      <c r="IJO30" s="877"/>
      <c r="IJP30" s="877"/>
      <c r="IJQ30" s="877"/>
      <c r="IJR30" s="877"/>
      <c r="IJS30" s="877"/>
      <c r="IJT30" s="877"/>
      <c r="IJU30" s="877"/>
      <c r="IJV30" s="877"/>
      <c r="IJW30" s="877"/>
      <c r="IJX30" s="877"/>
      <c r="IJY30" s="877"/>
      <c r="IJZ30" s="877"/>
      <c r="IKA30" s="877"/>
      <c r="IKB30" s="877"/>
      <c r="IKC30" s="877"/>
      <c r="IKD30" s="877"/>
      <c r="IKE30" s="877"/>
      <c r="IKF30" s="877"/>
      <c r="IKG30" s="877"/>
      <c r="IKH30" s="877"/>
      <c r="IKI30" s="877"/>
      <c r="IKJ30" s="877"/>
      <c r="IKK30" s="877"/>
      <c r="IKL30" s="877"/>
      <c r="IKM30" s="877"/>
      <c r="IKN30" s="877"/>
      <c r="IKO30" s="877"/>
      <c r="IKP30" s="877"/>
      <c r="IKQ30" s="877"/>
      <c r="IKR30" s="877"/>
      <c r="IKS30" s="877"/>
      <c r="IKT30" s="877"/>
      <c r="IKU30" s="877"/>
      <c r="IKV30" s="877"/>
      <c r="IKW30" s="877"/>
      <c r="IKX30" s="877"/>
      <c r="IKY30" s="877"/>
      <c r="IKZ30" s="877"/>
      <c r="ILA30" s="877"/>
      <c r="ILB30" s="877"/>
      <c r="ILC30" s="877"/>
      <c r="ILD30" s="877"/>
      <c r="ILE30" s="877"/>
      <c r="ILF30" s="877"/>
      <c r="ILG30" s="877"/>
      <c r="ILH30" s="877"/>
      <c r="ILI30" s="877"/>
      <c r="ILJ30" s="877"/>
      <c r="ILK30" s="877"/>
      <c r="ILL30" s="877"/>
      <c r="ILM30" s="877"/>
      <c r="ILN30" s="877"/>
      <c r="ILO30" s="877"/>
      <c r="ILP30" s="877"/>
      <c r="ILQ30" s="877"/>
      <c r="ILR30" s="877"/>
      <c r="ILS30" s="877"/>
      <c r="ILT30" s="877"/>
      <c r="ILU30" s="877"/>
      <c r="ILV30" s="877"/>
      <c r="ILW30" s="877"/>
      <c r="ILX30" s="877"/>
      <c r="ILY30" s="877"/>
      <c r="ILZ30" s="877"/>
      <c r="IMA30" s="877"/>
      <c r="IMB30" s="877"/>
      <c r="IMC30" s="877"/>
      <c r="IMD30" s="877"/>
      <c r="IME30" s="877"/>
      <c r="IMF30" s="877"/>
      <c r="IMG30" s="877"/>
      <c r="IMH30" s="877"/>
      <c r="IMI30" s="877"/>
      <c r="IMJ30" s="877"/>
      <c r="IMK30" s="877"/>
      <c r="IML30" s="877"/>
      <c r="IMM30" s="877"/>
      <c r="IMN30" s="877"/>
      <c r="IMO30" s="877"/>
      <c r="IMP30" s="877"/>
      <c r="IMQ30" s="877"/>
      <c r="IMR30" s="877"/>
      <c r="IMS30" s="877"/>
      <c r="IMT30" s="877"/>
      <c r="IMU30" s="877"/>
      <c r="IMV30" s="877"/>
      <c r="IMW30" s="877"/>
      <c r="IMX30" s="877"/>
      <c r="IMY30" s="877"/>
      <c r="IMZ30" s="877"/>
      <c r="INA30" s="877"/>
      <c r="INB30" s="877"/>
      <c r="INC30" s="877"/>
      <c r="IND30" s="877"/>
      <c r="INE30" s="877"/>
      <c r="INF30" s="877"/>
      <c r="ING30" s="877"/>
      <c r="INH30" s="877"/>
      <c r="INI30" s="877"/>
      <c r="INJ30" s="877"/>
      <c r="INK30" s="877"/>
      <c r="INL30" s="877"/>
      <c r="INM30" s="877"/>
      <c r="INN30" s="877"/>
      <c r="INO30" s="877"/>
      <c r="INP30" s="877"/>
      <c r="INQ30" s="877"/>
      <c r="INR30" s="877"/>
      <c r="INS30" s="877"/>
      <c r="INT30" s="877"/>
      <c r="INU30" s="877"/>
      <c r="INV30" s="877"/>
      <c r="INW30" s="877"/>
      <c r="INX30" s="877"/>
      <c r="INY30" s="877"/>
      <c r="INZ30" s="877"/>
      <c r="IOA30" s="877"/>
      <c r="IOB30" s="877"/>
      <c r="IOC30" s="877"/>
      <c r="IOD30" s="877"/>
      <c r="IOE30" s="877"/>
      <c r="IOF30" s="877"/>
      <c r="IOG30" s="877"/>
      <c r="IOH30" s="877"/>
      <c r="IOI30" s="877"/>
      <c r="IOJ30" s="877"/>
      <c r="IOK30" s="877"/>
      <c r="IOL30" s="877"/>
      <c r="IOM30" s="877"/>
      <c r="ION30" s="877"/>
      <c r="IOO30" s="877"/>
      <c r="IOP30" s="877"/>
      <c r="IOQ30" s="877"/>
      <c r="IOR30" s="877"/>
      <c r="IOS30" s="877"/>
      <c r="IOT30" s="877"/>
      <c r="IOU30" s="877"/>
      <c r="IOV30" s="877"/>
      <c r="IOW30" s="877"/>
      <c r="IOX30" s="877"/>
      <c r="IOY30" s="877"/>
      <c r="IOZ30" s="877"/>
      <c r="IPA30" s="877"/>
      <c r="IPB30" s="877"/>
      <c r="IPC30" s="877"/>
      <c r="IPD30" s="877"/>
      <c r="IPE30" s="877"/>
      <c r="IPF30" s="877"/>
      <c r="IPG30" s="877"/>
      <c r="IPH30" s="877"/>
      <c r="IPI30" s="877"/>
      <c r="IPJ30" s="877"/>
      <c r="IPK30" s="877"/>
      <c r="IPL30" s="877"/>
      <c r="IPM30" s="877"/>
      <c r="IPN30" s="877"/>
      <c r="IPO30" s="877"/>
      <c r="IPP30" s="877"/>
      <c r="IPQ30" s="877"/>
      <c r="IPR30" s="877"/>
      <c r="IPS30" s="877"/>
      <c r="IPT30" s="877"/>
      <c r="IPU30" s="877"/>
      <c r="IPV30" s="877"/>
      <c r="IPW30" s="877"/>
      <c r="IPX30" s="877"/>
      <c r="IPY30" s="877"/>
      <c r="IPZ30" s="877"/>
      <c r="IQA30" s="877"/>
      <c r="IQB30" s="877"/>
      <c r="IQC30" s="877"/>
      <c r="IQD30" s="877"/>
      <c r="IQE30" s="877"/>
      <c r="IQF30" s="877"/>
      <c r="IQG30" s="877"/>
      <c r="IQH30" s="877"/>
      <c r="IQI30" s="877"/>
      <c r="IQJ30" s="877"/>
      <c r="IQK30" s="877"/>
      <c r="IQL30" s="877"/>
      <c r="IQM30" s="877"/>
      <c r="IQN30" s="877"/>
      <c r="IQO30" s="877"/>
      <c r="IQP30" s="877"/>
      <c r="IQQ30" s="877"/>
      <c r="IQR30" s="877"/>
      <c r="IQS30" s="877"/>
      <c r="IQT30" s="877"/>
      <c r="IQU30" s="877"/>
      <c r="IQV30" s="877"/>
      <c r="IQW30" s="877"/>
      <c r="IQX30" s="877"/>
      <c r="IQY30" s="877"/>
      <c r="IQZ30" s="877"/>
      <c r="IRA30" s="877"/>
      <c r="IRB30" s="877"/>
      <c r="IRC30" s="877"/>
      <c r="IRD30" s="877"/>
      <c r="IRE30" s="877"/>
      <c r="IRF30" s="877"/>
      <c r="IRG30" s="877"/>
      <c r="IRH30" s="877"/>
      <c r="IRI30" s="877"/>
      <c r="IRJ30" s="877"/>
      <c r="IRK30" s="877"/>
      <c r="IRL30" s="877"/>
      <c r="IRM30" s="877"/>
      <c r="IRN30" s="877"/>
      <c r="IRO30" s="877"/>
      <c r="IRP30" s="877"/>
      <c r="IRQ30" s="877"/>
      <c r="IRR30" s="877"/>
      <c r="IRS30" s="877"/>
      <c r="IRT30" s="877"/>
      <c r="IRU30" s="877"/>
      <c r="IRV30" s="877"/>
      <c r="IRW30" s="877"/>
      <c r="IRX30" s="877"/>
      <c r="IRY30" s="877"/>
      <c r="IRZ30" s="877"/>
      <c r="ISA30" s="877"/>
      <c r="ISB30" s="877"/>
      <c r="ISC30" s="877"/>
      <c r="ISD30" s="877"/>
      <c r="ISE30" s="877"/>
      <c r="ISF30" s="877"/>
      <c r="ISG30" s="877"/>
      <c r="ISH30" s="877"/>
      <c r="ISI30" s="877"/>
      <c r="ISJ30" s="877"/>
      <c r="ISK30" s="877"/>
      <c r="ISL30" s="877"/>
      <c r="ISM30" s="877"/>
      <c r="ISN30" s="877"/>
      <c r="ISO30" s="877"/>
      <c r="ISP30" s="877"/>
      <c r="ISQ30" s="877"/>
      <c r="ISR30" s="877"/>
      <c r="ISS30" s="877"/>
      <c r="IST30" s="877"/>
      <c r="ISU30" s="877"/>
      <c r="ISV30" s="877"/>
      <c r="ISW30" s="877"/>
      <c r="ISX30" s="877"/>
      <c r="ISY30" s="877"/>
      <c r="ISZ30" s="877"/>
      <c r="ITA30" s="877"/>
      <c r="ITB30" s="877"/>
      <c r="ITC30" s="877"/>
      <c r="ITD30" s="877"/>
      <c r="ITE30" s="877"/>
      <c r="ITF30" s="877"/>
      <c r="ITG30" s="877"/>
      <c r="ITH30" s="877"/>
      <c r="ITI30" s="877"/>
      <c r="ITJ30" s="877"/>
      <c r="ITK30" s="877"/>
      <c r="ITL30" s="877"/>
      <c r="ITM30" s="877"/>
      <c r="ITN30" s="877"/>
      <c r="ITO30" s="877"/>
      <c r="ITP30" s="877"/>
      <c r="ITQ30" s="877"/>
      <c r="ITR30" s="877"/>
      <c r="ITS30" s="877"/>
      <c r="ITT30" s="877"/>
      <c r="ITU30" s="877"/>
      <c r="ITV30" s="877"/>
      <c r="ITW30" s="877"/>
      <c r="ITX30" s="877"/>
      <c r="ITY30" s="877"/>
      <c r="ITZ30" s="877"/>
      <c r="IUA30" s="877"/>
      <c r="IUB30" s="877"/>
      <c r="IUC30" s="877"/>
      <c r="IUD30" s="877"/>
      <c r="IUE30" s="877"/>
      <c r="IUF30" s="877"/>
      <c r="IUG30" s="877"/>
      <c r="IUH30" s="877"/>
      <c r="IUI30" s="877"/>
      <c r="IUJ30" s="877"/>
      <c r="IUK30" s="877"/>
      <c r="IUL30" s="877"/>
      <c r="IUM30" s="877"/>
      <c r="IUN30" s="877"/>
      <c r="IUO30" s="877"/>
      <c r="IUP30" s="877"/>
      <c r="IUQ30" s="877"/>
      <c r="IUR30" s="877"/>
      <c r="IUS30" s="877"/>
      <c r="IUT30" s="877"/>
      <c r="IUU30" s="877"/>
      <c r="IUV30" s="877"/>
      <c r="IUW30" s="877"/>
      <c r="IUX30" s="877"/>
      <c r="IUY30" s="877"/>
      <c r="IUZ30" s="877"/>
      <c r="IVA30" s="877"/>
      <c r="IVB30" s="877"/>
      <c r="IVC30" s="877"/>
      <c r="IVD30" s="877"/>
      <c r="IVE30" s="877"/>
      <c r="IVF30" s="877"/>
      <c r="IVG30" s="877"/>
      <c r="IVH30" s="877"/>
      <c r="IVI30" s="877"/>
      <c r="IVJ30" s="877"/>
      <c r="IVK30" s="877"/>
      <c r="IVL30" s="877"/>
      <c r="IVM30" s="877"/>
      <c r="IVN30" s="877"/>
      <c r="IVO30" s="877"/>
      <c r="IVP30" s="877"/>
      <c r="IVQ30" s="877"/>
      <c r="IVR30" s="877"/>
      <c r="IVS30" s="877"/>
      <c r="IVT30" s="877"/>
      <c r="IVU30" s="877"/>
      <c r="IVV30" s="877"/>
      <c r="IVW30" s="877"/>
      <c r="IVX30" s="877"/>
      <c r="IVY30" s="877"/>
      <c r="IVZ30" s="877"/>
      <c r="IWA30" s="877"/>
      <c r="IWB30" s="877"/>
      <c r="IWC30" s="877"/>
      <c r="IWD30" s="877"/>
      <c r="IWE30" s="877"/>
      <c r="IWF30" s="877"/>
      <c r="IWG30" s="877"/>
      <c r="IWH30" s="877"/>
      <c r="IWI30" s="877"/>
      <c r="IWJ30" s="877"/>
      <c r="IWK30" s="877"/>
      <c r="IWL30" s="877"/>
      <c r="IWM30" s="877"/>
      <c r="IWN30" s="877"/>
      <c r="IWO30" s="877"/>
      <c r="IWP30" s="877"/>
      <c r="IWQ30" s="877"/>
      <c r="IWR30" s="877"/>
      <c r="IWS30" s="877"/>
      <c r="IWT30" s="877"/>
      <c r="IWU30" s="877"/>
      <c r="IWV30" s="877"/>
      <c r="IWW30" s="877"/>
      <c r="IWX30" s="877"/>
      <c r="IWY30" s="877"/>
      <c r="IWZ30" s="877"/>
      <c r="IXA30" s="877"/>
      <c r="IXB30" s="877"/>
      <c r="IXC30" s="877"/>
      <c r="IXD30" s="877"/>
      <c r="IXE30" s="877"/>
      <c r="IXF30" s="877"/>
      <c r="IXG30" s="877"/>
      <c r="IXH30" s="877"/>
      <c r="IXI30" s="877"/>
      <c r="IXJ30" s="877"/>
      <c r="IXK30" s="877"/>
      <c r="IXL30" s="877"/>
      <c r="IXM30" s="877"/>
      <c r="IXN30" s="877"/>
      <c r="IXO30" s="877"/>
      <c r="IXP30" s="877"/>
      <c r="IXQ30" s="877"/>
      <c r="IXR30" s="877"/>
      <c r="IXS30" s="877"/>
      <c r="IXT30" s="877"/>
      <c r="IXU30" s="877"/>
      <c r="IXV30" s="877"/>
      <c r="IXW30" s="877"/>
      <c r="IXX30" s="877"/>
      <c r="IXY30" s="877"/>
      <c r="IXZ30" s="877"/>
      <c r="IYA30" s="877"/>
      <c r="IYB30" s="877"/>
      <c r="IYC30" s="877"/>
      <c r="IYD30" s="877"/>
      <c r="IYE30" s="877"/>
      <c r="IYF30" s="877"/>
      <c r="IYG30" s="877"/>
      <c r="IYH30" s="877"/>
      <c r="IYI30" s="877"/>
      <c r="IYJ30" s="877"/>
      <c r="IYK30" s="877"/>
      <c r="IYL30" s="877"/>
      <c r="IYM30" s="877"/>
      <c r="IYN30" s="877"/>
      <c r="IYO30" s="877"/>
      <c r="IYP30" s="877"/>
      <c r="IYQ30" s="877"/>
      <c r="IYR30" s="877"/>
      <c r="IYS30" s="877"/>
      <c r="IYT30" s="877"/>
      <c r="IYU30" s="877"/>
      <c r="IYV30" s="877"/>
      <c r="IYW30" s="877"/>
      <c r="IYX30" s="877"/>
      <c r="IYY30" s="877"/>
      <c r="IYZ30" s="877"/>
      <c r="IZA30" s="877"/>
      <c r="IZB30" s="877"/>
      <c r="IZC30" s="877"/>
      <c r="IZD30" s="877"/>
      <c r="IZE30" s="877"/>
      <c r="IZF30" s="877"/>
      <c r="IZG30" s="877"/>
      <c r="IZH30" s="877"/>
      <c r="IZI30" s="877"/>
      <c r="IZJ30" s="877"/>
      <c r="IZK30" s="877"/>
      <c r="IZL30" s="877"/>
      <c r="IZM30" s="877"/>
      <c r="IZN30" s="877"/>
      <c r="IZO30" s="877"/>
      <c r="IZP30" s="877"/>
      <c r="IZQ30" s="877"/>
      <c r="IZR30" s="877"/>
      <c r="IZS30" s="877"/>
      <c r="IZT30" s="877"/>
      <c r="IZU30" s="877"/>
      <c r="IZV30" s="877"/>
      <c r="IZW30" s="877"/>
      <c r="IZX30" s="877"/>
      <c r="IZY30" s="877"/>
      <c r="IZZ30" s="877"/>
      <c r="JAA30" s="877"/>
      <c r="JAB30" s="877"/>
      <c r="JAC30" s="877"/>
      <c r="JAD30" s="877"/>
      <c r="JAE30" s="877"/>
      <c r="JAF30" s="877"/>
      <c r="JAG30" s="877"/>
      <c r="JAH30" s="877"/>
      <c r="JAI30" s="877"/>
      <c r="JAJ30" s="877"/>
      <c r="JAK30" s="877"/>
      <c r="JAL30" s="877"/>
      <c r="JAM30" s="877"/>
      <c r="JAN30" s="877"/>
      <c r="JAO30" s="877"/>
      <c r="JAP30" s="877"/>
      <c r="JAQ30" s="877"/>
      <c r="JAR30" s="877"/>
      <c r="JAS30" s="877"/>
      <c r="JAT30" s="877"/>
      <c r="JAU30" s="877"/>
      <c r="JAV30" s="877"/>
      <c r="JAW30" s="877"/>
      <c r="JAX30" s="877"/>
      <c r="JAY30" s="877"/>
      <c r="JAZ30" s="877"/>
      <c r="JBA30" s="877"/>
      <c r="JBB30" s="877"/>
      <c r="JBC30" s="877"/>
      <c r="JBD30" s="877"/>
      <c r="JBE30" s="877"/>
      <c r="JBF30" s="877"/>
      <c r="JBG30" s="877"/>
      <c r="JBH30" s="877"/>
      <c r="JBI30" s="877"/>
      <c r="JBJ30" s="877"/>
      <c r="JBK30" s="877"/>
      <c r="JBL30" s="877"/>
      <c r="JBM30" s="877"/>
      <c r="JBN30" s="877"/>
      <c r="JBO30" s="877"/>
      <c r="JBP30" s="877"/>
      <c r="JBQ30" s="877"/>
      <c r="JBR30" s="877"/>
      <c r="JBS30" s="877"/>
      <c r="JBT30" s="877"/>
      <c r="JBU30" s="877"/>
      <c r="JBV30" s="877"/>
      <c r="JBW30" s="877"/>
      <c r="JBX30" s="877"/>
      <c r="JBY30" s="877"/>
      <c r="JBZ30" s="877"/>
      <c r="JCA30" s="877"/>
      <c r="JCB30" s="877"/>
      <c r="JCC30" s="877"/>
      <c r="JCD30" s="877"/>
      <c r="JCE30" s="877"/>
      <c r="JCF30" s="877"/>
      <c r="JCG30" s="877"/>
      <c r="JCH30" s="877"/>
      <c r="JCI30" s="877"/>
      <c r="JCJ30" s="877"/>
      <c r="JCK30" s="877"/>
      <c r="JCL30" s="877"/>
      <c r="JCM30" s="877"/>
      <c r="JCN30" s="877"/>
      <c r="JCO30" s="877"/>
      <c r="JCP30" s="877"/>
      <c r="JCQ30" s="877"/>
      <c r="JCR30" s="877"/>
      <c r="JCS30" s="877"/>
      <c r="JCT30" s="877"/>
      <c r="JCU30" s="877"/>
      <c r="JCV30" s="877"/>
      <c r="JCW30" s="877"/>
      <c r="JCX30" s="877"/>
      <c r="JCY30" s="877"/>
      <c r="JCZ30" s="877"/>
      <c r="JDA30" s="877"/>
      <c r="JDB30" s="877"/>
      <c r="JDC30" s="877"/>
      <c r="JDD30" s="877"/>
      <c r="JDE30" s="877"/>
      <c r="JDF30" s="877"/>
      <c r="JDG30" s="877"/>
      <c r="JDH30" s="877"/>
      <c r="JDI30" s="877"/>
      <c r="JDJ30" s="877"/>
      <c r="JDK30" s="877"/>
      <c r="JDL30" s="877"/>
      <c r="JDM30" s="877"/>
      <c r="JDN30" s="877"/>
      <c r="JDO30" s="877"/>
      <c r="JDP30" s="877"/>
      <c r="JDQ30" s="877"/>
      <c r="JDR30" s="877"/>
      <c r="JDS30" s="877"/>
      <c r="JDT30" s="877"/>
      <c r="JDU30" s="877"/>
      <c r="JDV30" s="877"/>
      <c r="JDW30" s="877"/>
      <c r="JDX30" s="877"/>
      <c r="JDY30" s="877"/>
      <c r="JDZ30" s="877"/>
      <c r="JEA30" s="877"/>
      <c r="JEB30" s="877"/>
      <c r="JEC30" s="877"/>
      <c r="JED30" s="877"/>
      <c r="JEE30" s="877"/>
      <c r="JEF30" s="877"/>
      <c r="JEG30" s="877"/>
      <c r="JEH30" s="877"/>
      <c r="JEI30" s="877"/>
      <c r="JEJ30" s="877"/>
      <c r="JEK30" s="877"/>
      <c r="JEL30" s="877"/>
      <c r="JEM30" s="877"/>
      <c r="JEN30" s="877"/>
      <c r="JEO30" s="877"/>
      <c r="JEP30" s="877"/>
      <c r="JEQ30" s="877"/>
      <c r="JER30" s="877"/>
      <c r="JES30" s="877"/>
      <c r="JET30" s="877"/>
      <c r="JEU30" s="877"/>
      <c r="JEV30" s="877"/>
      <c r="JEW30" s="877"/>
      <c r="JEX30" s="877"/>
      <c r="JEY30" s="877"/>
      <c r="JEZ30" s="877"/>
      <c r="JFA30" s="877"/>
      <c r="JFB30" s="877"/>
      <c r="JFC30" s="877"/>
      <c r="JFD30" s="877"/>
      <c r="JFE30" s="877"/>
      <c r="JFF30" s="877"/>
      <c r="JFG30" s="877"/>
      <c r="JFH30" s="877"/>
      <c r="JFI30" s="877"/>
      <c r="JFJ30" s="877"/>
      <c r="JFK30" s="877"/>
      <c r="JFL30" s="877"/>
      <c r="JFM30" s="877"/>
      <c r="JFN30" s="877"/>
      <c r="JFO30" s="877"/>
      <c r="JFP30" s="877"/>
      <c r="JFQ30" s="877"/>
      <c r="JFR30" s="877"/>
      <c r="JFS30" s="877"/>
      <c r="JFT30" s="877"/>
      <c r="JFU30" s="877"/>
      <c r="JFV30" s="877"/>
      <c r="JFW30" s="877"/>
      <c r="JFX30" s="877"/>
      <c r="JFY30" s="877"/>
      <c r="JFZ30" s="877"/>
      <c r="JGA30" s="877"/>
      <c r="JGB30" s="877"/>
      <c r="JGC30" s="877"/>
      <c r="JGD30" s="877"/>
      <c r="JGE30" s="877"/>
      <c r="JGF30" s="877"/>
      <c r="JGG30" s="877"/>
      <c r="JGH30" s="877"/>
      <c r="JGI30" s="877"/>
      <c r="JGJ30" s="877"/>
      <c r="JGK30" s="877"/>
      <c r="JGL30" s="877"/>
      <c r="JGM30" s="877"/>
      <c r="JGN30" s="877"/>
      <c r="JGO30" s="877"/>
      <c r="JGP30" s="877"/>
      <c r="JGQ30" s="877"/>
      <c r="JGR30" s="877"/>
      <c r="JGS30" s="877"/>
      <c r="JGT30" s="877"/>
      <c r="JGU30" s="877"/>
      <c r="JGV30" s="877"/>
      <c r="JGW30" s="877"/>
      <c r="JGX30" s="877"/>
      <c r="JGY30" s="877"/>
      <c r="JGZ30" s="877"/>
      <c r="JHA30" s="877"/>
      <c r="JHB30" s="877"/>
      <c r="JHC30" s="877"/>
      <c r="JHD30" s="877"/>
      <c r="JHE30" s="877"/>
      <c r="JHF30" s="877"/>
      <c r="JHG30" s="877"/>
      <c r="JHH30" s="877"/>
      <c r="JHI30" s="877"/>
      <c r="JHJ30" s="877"/>
      <c r="JHK30" s="877"/>
      <c r="JHL30" s="877"/>
      <c r="JHM30" s="877"/>
      <c r="JHN30" s="877"/>
      <c r="JHO30" s="877"/>
      <c r="JHP30" s="877"/>
      <c r="JHQ30" s="877"/>
      <c r="JHR30" s="877"/>
      <c r="JHS30" s="877"/>
      <c r="JHT30" s="877"/>
      <c r="JHU30" s="877"/>
      <c r="JHV30" s="877"/>
      <c r="JHW30" s="877"/>
      <c r="JHX30" s="877"/>
      <c r="JHY30" s="877"/>
      <c r="JHZ30" s="877"/>
      <c r="JIA30" s="877"/>
      <c r="JIB30" s="877"/>
      <c r="JIC30" s="877"/>
      <c r="JID30" s="877"/>
      <c r="JIE30" s="877"/>
      <c r="JIF30" s="877"/>
      <c r="JIG30" s="877"/>
      <c r="JIH30" s="877"/>
      <c r="JII30" s="877"/>
      <c r="JIJ30" s="877"/>
      <c r="JIK30" s="877"/>
      <c r="JIL30" s="877"/>
      <c r="JIM30" s="877"/>
      <c r="JIN30" s="877"/>
      <c r="JIO30" s="877"/>
      <c r="JIP30" s="877"/>
      <c r="JIQ30" s="877"/>
      <c r="JIR30" s="877"/>
      <c r="JIS30" s="877"/>
      <c r="JIT30" s="877"/>
      <c r="JIU30" s="877"/>
      <c r="JIV30" s="877"/>
      <c r="JIW30" s="877"/>
      <c r="JIX30" s="877"/>
      <c r="JIY30" s="877"/>
      <c r="JIZ30" s="877"/>
      <c r="JJA30" s="877"/>
      <c r="JJB30" s="877"/>
      <c r="JJC30" s="877"/>
      <c r="JJD30" s="877"/>
      <c r="JJE30" s="877"/>
      <c r="JJF30" s="877"/>
      <c r="JJG30" s="877"/>
      <c r="JJH30" s="877"/>
      <c r="JJI30" s="877"/>
      <c r="JJJ30" s="877"/>
      <c r="JJK30" s="877"/>
      <c r="JJL30" s="877"/>
      <c r="JJM30" s="877"/>
      <c r="JJN30" s="877"/>
      <c r="JJO30" s="877"/>
      <c r="JJP30" s="877"/>
      <c r="JJQ30" s="877"/>
      <c r="JJR30" s="877"/>
      <c r="JJS30" s="877"/>
      <c r="JJT30" s="877"/>
      <c r="JJU30" s="877"/>
      <c r="JJV30" s="877"/>
      <c r="JJW30" s="877"/>
      <c r="JJX30" s="877"/>
      <c r="JJY30" s="877"/>
      <c r="JJZ30" s="877"/>
      <c r="JKA30" s="877"/>
      <c r="JKB30" s="877"/>
      <c r="JKC30" s="877"/>
      <c r="JKD30" s="877"/>
      <c r="JKE30" s="877"/>
      <c r="JKF30" s="877"/>
      <c r="JKG30" s="877"/>
      <c r="JKH30" s="877"/>
      <c r="JKI30" s="877"/>
      <c r="JKJ30" s="877"/>
      <c r="JKK30" s="877"/>
      <c r="JKL30" s="877"/>
      <c r="JKM30" s="877"/>
      <c r="JKN30" s="877"/>
      <c r="JKO30" s="877"/>
      <c r="JKP30" s="877"/>
      <c r="JKQ30" s="877"/>
      <c r="JKR30" s="877"/>
      <c r="JKS30" s="877"/>
      <c r="JKT30" s="877"/>
      <c r="JKU30" s="877"/>
      <c r="JKV30" s="877"/>
      <c r="JKW30" s="877"/>
      <c r="JKX30" s="877"/>
      <c r="JKY30" s="877"/>
      <c r="JKZ30" s="877"/>
      <c r="JLA30" s="877"/>
      <c r="JLB30" s="877"/>
      <c r="JLC30" s="877"/>
      <c r="JLD30" s="877"/>
      <c r="JLE30" s="877"/>
      <c r="JLF30" s="877"/>
      <c r="JLG30" s="877"/>
      <c r="JLH30" s="877"/>
      <c r="JLI30" s="877"/>
      <c r="JLJ30" s="877"/>
      <c r="JLK30" s="877"/>
      <c r="JLL30" s="877"/>
      <c r="JLM30" s="877"/>
      <c r="JLN30" s="877"/>
      <c r="JLO30" s="877"/>
      <c r="JLP30" s="877"/>
      <c r="JLQ30" s="877"/>
      <c r="JLR30" s="877"/>
      <c r="JLS30" s="877"/>
      <c r="JLT30" s="877"/>
      <c r="JLU30" s="877"/>
      <c r="JLV30" s="877"/>
      <c r="JLW30" s="877"/>
      <c r="JLX30" s="877"/>
      <c r="JLY30" s="877"/>
      <c r="JLZ30" s="877"/>
      <c r="JMA30" s="877"/>
      <c r="JMB30" s="877"/>
      <c r="JMC30" s="877"/>
      <c r="JMD30" s="877"/>
      <c r="JME30" s="877"/>
      <c r="JMF30" s="877"/>
      <c r="JMG30" s="877"/>
      <c r="JMH30" s="877"/>
      <c r="JMI30" s="877"/>
      <c r="JMJ30" s="877"/>
      <c r="JMK30" s="877"/>
      <c r="JML30" s="877"/>
      <c r="JMM30" s="877"/>
      <c r="JMN30" s="877"/>
      <c r="JMO30" s="877"/>
      <c r="JMP30" s="877"/>
      <c r="JMQ30" s="877"/>
      <c r="JMR30" s="877"/>
      <c r="JMS30" s="877"/>
      <c r="JMT30" s="877"/>
      <c r="JMU30" s="877"/>
      <c r="JMV30" s="877"/>
      <c r="JMW30" s="877"/>
      <c r="JMX30" s="877"/>
      <c r="JMY30" s="877"/>
      <c r="JMZ30" s="877"/>
      <c r="JNA30" s="877"/>
      <c r="JNB30" s="877"/>
      <c r="JNC30" s="877"/>
      <c r="JND30" s="877"/>
      <c r="JNE30" s="877"/>
      <c r="JNF30" s="877"/>
      <c r="JNG30" s="877"/>
      <c r="JNH30" s="877"/>
      <c r="JNI30" s="877"/>
      <c r="JNJ30" s="877"/>
      <c r="JNK30" s="877"/>
      <c r="JNL30" s="877"/>
      <c r="JNM30" s="877"/>
      <c r="JNN30" s="877"/>
      <c r="JNO30" s="877"/>
      <c r="JNP30" s="877"/>
      <c r="JNQ30" s="877"/>
      <c r="JNR30" s="877"/>
      <c r="JNS30" s="877"/>
      <c r="JNT30" s="877"/>
      <c r="JNU30" s="877"/>
      <c r="JNV30" s="877"/>
      <c r="JNW30" s="877"/>
      <c r="JNX30" s="877"/>
      <c r="JNY30" s="877"/>
      <c r="JNZ30" s="877"/>
      <c r="JOA30" s="877"/>
      <c r="JOB30" s="877"/>
      <c r="JOC30" s="877"/>
      <c r="JOD30" s="877"/>
      <c r="JOE30" s="877"/>
      <c r="JOF30" s="877"/>
      <c r="JOG30" s="877"/>
      <c r="JOH30" s="877"/>
      <c r="JOI30" s="877"/>
      <c r="JOJ30" s="877"/>
      <c r="JOK30" s="877"/>
      <c r="JOL30" s="877"/>
      <c r="JOM30" s="877"/>
      <c r="JON30" s="877"/>
      <c r="JOO30" s="877"/>
      <c r="JOP30" s="877"/>
      <c r="JOQ30" s="877"/>
      <c r="JOR30" s="877"/>
      <c r="JOS30" s="877"/>
      <c r="JOT30" s="877"/>
      <c r="JOU30" s="877"/>
      <c r="JOV30" s="877"/>
      <c r="JOW30" s="877"/>
      <c r="JOX30" s="877"/>
      <c r="JOY30" s="877"/>
      <c r="JOZ30" s="877"/>
      <c r="JPA30" s="877"/>
      <c r="JPB30" s="877"/>
      <c r="JPC30" s="877"/>
      <c r="JPD30" s="877"/>
      <c r="JPE30" s="877"/>
      <c r="JPF30" s="877"/>
      <c r="JPG30" s="877"/>
      <c r="JPH30" s="877"/>
      <c r="JPI30" s="877"/>
      <c r="JPJ30" s="877"/>
      <c r="JPK30" s="877"/>
      <c r="JPL30" s="877"/>
      <c r="JPM30" s="877"/>
      <c r="JPN30" s="877"/>
      <c r="JPO30" s="877"/>
      <c r="JPP30" s="877"/>
      <c r="JPQ30" s="877"/>
      <c r="JPR30" s="877"/>
      <c r="JPS30" s="877"/>
      <c r="JPT30" s="877"/>
      <c r="JPU30" s="877"/>
      <c r="JPV30" s="877"/>
      <c r="JPW30" s="877"/>
      <c r="JPX30" s="877"/>
      <c r="JPY30" s="877"/>
      <c r="JPZ30" s="877"/>
      <c r="JQA30" s="877"/>
      <c r="JQB30" s="877"/>
      <c r="JQC30" s="877"/>
      <c r="JQD30" s="877"/>
      <c r="JQE30" s="877"/>
      <c r="JQF30" s="877"/>
      <c r="JQG30" s="877"/>
      <c r="JQH30" s="877"/>
      <c r="JQI30" s="877"/>
      <c r="JQJ30" s="877"/>
      <c r="JQK30" s="877"/>
      <c r="JQL30" s="877"/>
      <c r="JQM30" s="877"/>
      <c r="JQN30" s="877"/>
      <c r="JQO30" s="877"/>
      <c r="JQP30" s="877"/>
      <c r="JQQ30" s="877"/>
      <c r="JQR30" s="877"/>
      <c r="JQS30" s="877"/>
      <c r="JQT30" s="877"/>
      <c r="JQU30" s="877"/>
      <c r="JQV30" s="877"/>
      <c r="JQW30" s="877"/>
      <c r="JQX30" s="877"/>
      <c r="JQY30" s="877"/>
      <c r="JQZ30" s="877"/>
      <c r="JRA30" s="877"/>
      <c r="JRB30" s="877"/>
      <c r="JRC30" s="877"/>
      <c r="JRD30" s="877"/>
      <c r="JRE30" s="877"/>
      <c r="JRF30" s="877"/>
      <c r="JRG30" s="877"/>
      <c r="JRH30" s="877"/>
      <c r="JRI30" s="877"/>
      <c r="JRJ30" s="877"/>
      <c r="JRK30" s="877"/>
      <c r="JRL30" s="877"/>
      <c r="JRM30" s="877"/>
      <c r="JRN30" s="877"/>
      <c r="JRO30" s="877"/>
      <c r="JRP30" s="877"/>
      <c r="JRQ30" s="877"/>
      <c r="JRR30" s="877"/>
      <c r="JRS30" s="877"/>
      <c r="JRT30" s="877"/>
      <c r="JRU30" s="877"/>
      <c r="JRV30" s="877"/>
      <c r="JRW30" s="877"/>
      <c r="JRX30" s="877"/>
      <c r="JRY30" s="877"/>
      <c r="JRZ30" s="877"/>
      <c r="JSA30" s="877"/>
      <c r="JSB30" s="877"/>
      <c r="JSC30" s="877"/>
      <c r="JSD30" s="877"/>
      <c r="JSE30" s="877"/>
      <c r="JSF30" s="877"/>
      <c r="JSG30" s="877"/>
      <c r="JSH30" s="877"/>
      <c r="JSI30" s="877"/>
      <c r="JSJ30" s="877"/>
      <c r="JSK30" s="877"/>
      <c r="JSL30" s="877"/>
      <c r="JSM30" s="877"/>
      <c r="JSN30" s="877"/>
      <c r="JSO30" s="877"/>
      <c r="JSP30" s="877"/>
      <c r="JSQ30" s="877"/>
      <c r="JSR30" s="877"/>
      <c r="JSS30" s="877"/>
      <c r="JST30" s="877"/>
      <c r="JSU30" s="877"/>
      <c r="JSV30" s="877"/>
      <c r="JSW30" s="877"/>
      <c r="JSX30" s="877"/>
      <c r="JSY30" s="877"/>
      <c r="JSZ30" s="877"/>
      <c r="JTA30" s="877"/>
      <c r="JTB30" s="877"/>
      <c r="JTC30" s="877"/>
      <c r="JTD30" s="877"/>
      <c r="JTE30" s="877"/>
      <c r="JTF30" s="877"/>
      <c r="JTG30" s="877"/>
      <c r="JTH30" s="877"/>
      <c r="JTI30" s="877"/>
      <c r="JTJ30" s="877"/>
      <c r="JTK30" s="877"/>
      <c r="JTL30" s="877"/>
      <c r="JTM30" s="877"/>
      <c r="JTN30" s="877"/>
      <c r="JTO30" s="877"/>
      <c r="JTP30" s="877"/>
      <c r="JTQ30" s="877"/>
      <c r="JTR30" s="877"/>
      <c r="JTS30" s="877"/>
      <c r="JTT30" s="877"/>
      <c r="JTU30" s="877"/>
      <c r="JTV30" s="877"/>
      <c r="JTW30" s="877"/>
      <c r="JTX30" s="877"/>
      <c r="JTY30" s="877"/>
      <c r="JTZ30" s="877"/>
      <c r="JUA30" s="877"/>
      <c r="JUB30" s="877"/>
      <c r="JUC30" s="877"/>
      <c r="JUD30" s="877"/>
      <c r="JUE30" s="877"/>
      <c r="JUF30" s="877"/>
      <c r="JUG30" s="877"/>
      <c r="JUH30" s="877"/>
      <c r="JUI30" s="877"/>
      <c r="JUJ30" s="877"/>
      <c r="JUK30" s="877"/>
      <c r="JUL30" s="877"/>
      <c r="JUM30" s="877"/>
      <c r="JUN30" s="877"/>
      <c r="JUO30" s="877"/>
      <c r="JUP30" s="877"/>
      <c r="JUQ30" s="877"/>
      <c r="JUR30" s="877"/>
      <c r="JUS30" s="877"/>
      <c r="JUT30" s="877"/>
      <c r="JUU30" s="877"/>
      <c r="JUV30" s="877"/>
      <c r="JUW30" s="877"/>
      <c r="JUX30" s="877"/>
      <c r="JUY30" s="877"/>
      <c r="JUZ30" s="877"/>
      <c r="JVA30" s="877"/>
      <c r="JVB30" s="877"/>
      <c r="JVC30" s="877"/>
      <c r="JVD30" s="877"/>
      <c r="JVE30" s="877"/>
      <c r="JVF30" s="877"/>
      <c r="JVG30" s="877"/>
      <c r="JVH30" s="877"/>
      <c r="JVI30" s="877"/>
      <c r="JVJ30" s="877"/>
      <c r="JVK30" s="877"/>
      <c r="JVL30" s="877"/>
      <c r="JVM30" s="877"/>
      <c r="JVN30" s="877"/>
      <c r="JVO30" s="877"/>
      <c r="JVP30" s="877"/>
      <c r="JVQ30" s="877"/>
      <c r="JVR30" s="877"/>
      <c r="JVS30" s="877"/>
      <c r="JVT30" s="877"/>
      <c r="JVU30" s="877"/>
      <c r="JVV30" s="877"/>
      <c r="JVW30" s="877"/>
      <c r="JVX30" s="877"/>
      <c r="JVY30" s="877"/>
      <c r="JVZ30" s="877"/>
      <c r="JWA30" s="877"/>
      <c r="JWB30" s="877"/>
      <c r="JWC30" s="877"/>
      <c r="JWD30" s="877"/>
      <c r="JWE30" s="877"/>
      <c r="JWF30" s="877"/>
      <c r="JWG30" s="877"/>
      <c r="JWH30" s="877"/>
      <c r="JWI30" s="877"/>
      <c r="JWJ30" s="877"/>
      <c r="JWK30" s="877"/>
      <c r="JWL30" s="877"/>
      <c r="JWM30" s="877"/>
      <c r="JWN30" s="877"/>
      <c r="JWO30" s="877"/>
      <c r="JWP30" s="877"/>
      <c r="JWQ30" s="877"/>
      <c r="JWR30" s="877"/>
      <c r="JWS30" s="877"/>
      <c r="JWT30" s="877"/>
      <c r="JWU30" s="877"/>
      <c r="JWV30" s="877"/>
      <c r="JWW30" s="877"/>
      <c r="JWX30" s="877"/>
      <c r="JWY30" s="877"/>
      <c r="JWZ30" s="877"/>
      <c r="JXA30" s="877"/>
      <c r="JXB30" s="877"/>
      <c r="JXC30" s="877"/>
      <c r="JXD30" s="877"/>
      <c r="JXE30" s="877"/>
      <c r="JXF30" s="877"/>
      <c r="JXG30" s="877"/>
      <c r="JXH30" s="877"/>
      <c r="JXI30" s="877"/>
      <c r="JXJ30" s="877"/>
      <c r="JXK30" s="877"/>
      <c r="JXL30" s="877"/>
      <c r="JXM30" s="877"/>
      <c r="JXN30" s="877"/>
      <c r="JXO30" s="877"/>
      <c r="JXP30" s="877"/>
      <c r="JXQ30" s="877"/>
      <c r="JXR30" s="877"/>
      <c r="JXS30" s="877"/>
      <c r="JXT30" s="877"/>
      <c r="JXU30" s="877"/>
      <c r="JXV30" s="877"/>
      <c r="JXW30" s="877"/>
      <c r="JXX30" s="877"/>
      <c r="JXY30" s="877"/>
      <c r="JXZ30" s="877"/>
      <c r="JYA30" s="877"/>
      <c r="JYB30" s="877"/>
      <c r="JYC30" s="877"/>
      <c r="JYD30" s="877"/>
      <c r="JYE30" s="877"/>
      <c r="JYF30" s="877"/>
      <c r="JYG30" s="877"/>
      <c r="JYH30" s="877"/>
      <c r="JYI30" s="877"/>
      <c r="JYJ30" s="877"/>
      <c r="JYK30" s="877"/>
      <c r="JYL30" s="877"/>
      <c r="JYM30" s="877"/>
      <c r="JYN30" s="877"/>
      <c r="JYO30" s="877"/>
      <c r="JYP30" s="877"/>
      <c r="JYQ30" s="877"/>
      <c r="JYR30" s="877"/>
      <c r="JYS30" s="877"/>
      <c r="JYT30" s="877"/>
      <c r="JYU30" s="877"/>
      <c r="JYV30" s="877"/>
      <c r="JYW30" s="877"/>
      <c r="JYX30" s="877"/>
      <c r="JYY30" s="877"/>
      <c r="JYZ30" s="877"/>
      <c r="JZA30" s="877"/>
      <c r="JZB30" s="877"/>
      <c r="JZC30" s="877"/>
      <c r="JZD30" s="877"/>
      <c r="JZE30" s="877"/>
      <c r="JZF30" s="877"/>
      <c r="JZG30" s="877"/>
      <c r="JZH30" s="877"/>
      <c r="JZI30" s="877"/>
      <c r="JZJ30" s="877"/>
      <c r="JZK30" s="877"/>
      <c r="JZL30" s="877"/>
      <c r="JZM30" s="877"/>
      <c r="JZN30" s="877"/>
      <c r="JZO30" s="877"/>
      <c r="JZP30" s="877"/>
      <c r="JZQ30" s="877"/>
      <c r="JZR30" s="877"/>
      <c r="JZS30" s="877"/>
      <c r="JZT30" s="877"/>
      <c r="JZU30" s="877"/>
      <c r="JZV30" s="877"/>
      <c r="JZW30" s="877"/>
      <c r="JZX30" s="877"/>
      <c r="JZY30" s="877"/>
      <c r="JZZ30" s="877"/>
      <c r="KAA30" s="877"/>
      <c r="KAB30" s="877"/>
      <c r="KAC30" s="877"/>
      <c r="KAD30" s="877"/>
      <c r="KAE30" s="877"/>
      <c r="KAF30" s="877"/>
      <c r="KAG30" s="877"/>
      <c r="KAH30" s="877"/>
      <c r="KAI30" s="877"/>
      <c r="KAJ30" s="877"/>
      <c r="KAK30" s="877"/>
      <c r="KAL30" s="877"/>
      <c r="KAM30" s="877"/>
      <c r="KAN30" s="877"/>
      <c r="KAO30" s="877"/>
      <c r="KAP30" s="877"/>
      <c r="KAQ30" s="877"/>
      <c r="KAR30" s="877"/>
      <c r="KAS30" s="877"/>
      <c r="KAT30" s="877"/>
      <c r="KAU30" s="877"/>
      <c r="KAV30" s="877"/>
      <c r="KAW30" s="877"/>
      <c r="KAX30" s="877"/>
      <c r="KAY30" s="877"/>
      <c r="KAZ30" s="877"/>
      <c r="KBA30" s="877"/>
      <c r="KBB30" s="877"/>
      <c r="KBC30" s="877"/>
      <c r="KBD30" s="877"/>
      <c r="KBE30" s="877"/>
      <c r="KBF30" s="877"/>
      <c r="KBG30" s="877"/>
      <c r="KBH30" s="877"/>
      <c r="KBI30" s="877"/>
      <c r="KBJ30" s="877"/>
      <c r="KBK30" s="877"/>
      <c r="KBL30" s="877"/>
      <c r="KBM30" s="877"/>
      <c r="KBN30" s="877"/>
      <c r="KBO30" s="877"/>
      <c r="KBP30" s="877"/>
      <c r="KBQ30" s="877"/>
      <c r="KBR30" s="877"/>
      <c r="KBS30" s="877"/>
      <c r="KBT30" s="877"/>
      <c r="KBU30" s="877"/>
      <c r="KBV30" s="877"/>
      <c r="KBW30" s="877"/>
      <c r="KBX30" s="877"/>
      <c r="KBY30" s="877"/>
      <c r="KBZ30" s="877"/>
      <c r="KCA30" s="877"/>
      <c r="KCB30" s="877"/>
      <c r="KCC30" s="877"/>
      <c r="KCD30" s="877"/>
      <c r="KCE30" s="877"/>
      <c r="KCF30" s="877"/>
      <c r="KCG30" s="877"/>
      <c r="KCH30" s="877"/>
      <c r="KCI30" s="877"/>
      <c r="KCJ30" s="877"/>
      <c r="KCK30" s="877"/>
      <c r="KCL30" s="877"/>
      <c r="KCM30" s="877"/>
      <c r="KCN30" s="877"/>
      <c r="KCO30" s="877"/>
      <c r="KCP30" s="877"/>
      <c r="KCQ30" s="877"/>
      <c r="KCR30" s="877"/>
      <c r="KCS30" s="877"/>
      <c r="KCT30" s="877"/>
      <c r="KCU30" s="877"/>
      <c r="KCV30" s="877"/>
      <c r="KCW30" s="877"/>
      <c r="KCX30" s="877"/>
      <c r="KCY30" s="877"/>
      <c r="KCZ30" s="877"/>
      <c r="KDA30" s="877"/>
      <c r="KDB30" s="877"/>
      <c r="KDC30" s="877"/>
      <c r="KDD30" s="877"/>
      <c r="KDE30" s="877"/>
      <c r="KDF30" s="877"/>
      <c r="KDG30" s="877"/>
      <c r="KDH30" s="877"/>
      <c r="KDI30" s="877"/>
      <c r="KDJ30" s="877"/>
      <c r="KDK30" s="877"/>
      <c r="KDL30" s="877"/>
      <c r="KDM30" s="877"/>
      <c r="KDN30" s="877"/>
      <c r="KDO30" s="877"/>
      <c r="KDP30" s="877"/>
      <c r="KDQ30" s="877"/>
      <c r="KDR30" s="877"/>
      <c r="KDS30" s="877"/>
      <c r="KDT30" s="877"/>
      <c r="KDU30" s="877"/>
      <c r="KDV30" s="877"/>
      <c r="KDW30" s="877"/>
      <c r="KDX30" s="877"/>
      <c r="KDY30" s="877"/>
      <c r="KDZ30" s="877"/>
      <c r="KEA30" s="877"/>
      <c r="KEB30" s="877"/>
      <c r="KEC30" s="877"/>
      <c r="KED30" s="877"/>
      <c r="KEE30" s="877"/>
      <c r="KEF30" s="877"/>
      <c r="KEG30" s="877"/>
      <c r="KEH30" s="877"/>
      <c r="KEI30" s="877"/>
      <c r="KEJ30" s="877"/>
      <c r="KEK30" s="877"/>
      <c r="KEL30" s="877"/>
      <c r="KEM30" s="877"/>
      <c r="KEN30" s="877"/>
      <c r="KEO30" s="877"/>
      <c r="KEP30" s="877"/>
      <c r="KEQ30" s="877"/>
      <c r="KER30" s="877"/>
      <c r="KES30" s="877"/>
      <c r="KET30" s="877"/>
      <c r="KEU30" s="877"/>
      <c r="KEV30" s="877"/>
      <c r="KEW30" s="877"/>
      <c r="KEX30" s="877"/>
      <c r="KEY30" s="877"/>
      <c r="KEZ30" s="877"/>
      <c r="KFA30" s="877"/>
      <c r="KFB30" s="877"/>
      <c r="KFC30" s="877"/>
      <c r="KFD30" s="877"/>
      <c r="KFE30" s="877"/>
      <c r="KFF30" s="877"/>
      <c r="KFG30" s="877"/>
      <c r="KFH30" s="877"/>
      <c r="KFI30" s="877"/>
      <c r="KFJ30" s="877"/>
      <c r="KFK30" s="877"/>
      <c r="KFL30" s="877"/>
      <c r="KFM30" s="877"/>
      <c r="KFN30" s="877"/>
      <c r="KFO30" s="877"/>
      <c r="KFP30" s="877"/>
      <c r="KFQ30" s="877"/>
      <c r="KFR30" s="877"/>
      <c r="KFS30" s="877"/>
      <c r="KFT30" s="877"/>
      <c r="KFU30" s="877"/>
      <c r="KFV30" s="877"/>
      <c r="KFW30" s="877"/>
      <c r="KFX30" s="877"/>
      <c r="KFY30" s="877"/>
      <c r="KFZ30" s="877"/>
      <c r="KGA30" s="877"/>
      <c r="KGB30" s="877"/>
      <c r="KGC30" s="877"/>
      <c r="KGD30" s="877"/>
      <c r="KGE30" s="877"/>
      <c r="KGF30" s="877"/>
      <c r="KGG30" s="877"/>
      <c r="KGH30" s="877"/>
      <c r="KGI30" s="877"/>
      <c r="KGJ30" s="877"/>
      <c r="KGK30" s="877"/>
      <c r="KGL30" s="877"/>
      <c r="KGM30" s="877"/>
      <c r="KGN30" s="877"/>
      <c r="KGO30" s="877"/>
      <c r="KGP30" s="877"/>
      <c r="KGQ30" s="877"/>
      <c r="KGR30" s="877"/>
      <c r="KGS30" s="877"/>
      <c r="KGT30" s="877"/>
      <c r="KGU30" s="877"/>
      <c r="KGV30" s="877"/>
      <c r="KGW30" s="877"/>
      <c r="KGX30" s="877"/>
      <c r="KGY30" s="877"/>
      <c r="KGZ30" s="877"/>
      <c r="KHA30" s="877"/>
      <c r="KHB30" s="877"/>
      <c r="KHC30" s="877"/>
      <c r="KHD30" s="877"/>
      <c r="KHE30" s="877"/>
      <c r="KHF30" s="877"/>
      <c r="KHG30" s="877"/>
      <c r="KHH30" s="877"/>
      <c r="KHI30" s="877"/>
      <c r="KHJ30" s="877"/>
      <c r="KHK30" s="877"/>
      <c r="KHL30" s="877"/>
      <c r="KHM30" s="877"/>
      <c r="KHN30" s="877"/>
      <c r="KHO30" s="877"/>
      <c r="KHP30" s="877"/>
      <c r="KHQ30" s="877"/>
      <c r="KHR30" s="877"/>
      <c r="KHS30" s="877"/>
      <c r="KHT30" s="877"/>
      <c r="KHU30" s="877"/>
      <c r="KHV30" s="877"/>
      <c r="KHW30" s="877"/>
      <c r="KHX30" s="877"/>
      <c r="KHY30" s="877"/>
      <c r="KHZ30" s="877"/>
      <c r="KIA30" s="877"/>
      <c r="KIB30" s="877"/>
      <c r="KIC30" s="877"/>
      <c r="KID30" s="877"/>
      <c r="KIE30" s="877"/>
      <c r="KIF30" s="877"/>
      <c r="KIG30" s="877"/>
      <c r="KIH30" s="877"/>
      <c r="KII30" s="877"/>
      <c r="KIJ30" s="877"/>
      <c r="KIK30" s="877"/>
      <c r="KIL30" s="877"/>
      <c r="KIM30" s="877"/>
      <c r="KIN30" s="877"/>
      <c r="KIO30" s="877"/>
      <c r="KIP30" s="877"/>
      <c r="KIQ30" s="877"/>
      <c r="KIR30" s="877"/>
      <c r="KIS30" s="877"/>
      <c r="KIT30" s="877"/>
      <c r="KIU30" s="877"/>
      <c r="KIV30" s="877"/>
      <c r="KIW30" s="877"/>
      <c r="KIX30" s="877"/>
      <c r="KIY30" s="877"/>
      <c r="KIZ30" s="877"/>
      <c r="KJA30" s="877"/>
      <c r="KJB30" s="877"/>
      <c r="KJC30" s="877"/>
      <c r="KJD30" s="877"/>
      <c r="KJE30" s="877"/>
      <c r="KJF30" s="877"/>
      <c r="KJG30" s="877"/>
      <c r="KJH30" s="877"/>
      <c r="KJI30" s="877"/>
      <c r="KJJ30" s="877"/>
      <c r="KJK30" s="877"/>
      <c r="KJL30" s="877"/>
      <c r="KJM30" s="877"/>
      <c r="KJN30" s="877"/>
      <c r="KJO30" s="877"/>
      <c r="KJP30" s="877"/>
      <c r="KJQ30" s="877"/>
      <c r="KJR30" s="877"/>
      <c r="KJS30" s="877"/>
      <c r="KJT30" s="877"/>
      <c r="KJU30" s="877"/>
      <c r="KJV30" s="877"/>
      <c r="KJW30" s="877"/>
      <c r="KJX30" s="877"/>
      <c r="KJY30" s="877"/>
      <c r="KJZ30" s="877"/>
      <c r="KKA30" s="877"/>
      <c r="KKB30" s="877"/>
      <c r="KKC30" s="877"/>
      <c r="KKD30" s="877"/>
      <c r="KKE30" s="877"/>
      <c r="KKF30" s="877"/>
      <c r="KKG30" s="877"/>
      <c r="KKH30" s="877"/>
      <c r="KKI30" s="877"/>
      <c r="KKJ30" s="877"/>
      <c r="KKK30" s="877"/>
      <c r="KKL30" s="877"/>
      <c r="KKM30" s="877"/>
      <c r="KKN30" s="877"/>
      <c r="KKO30" s="877"/>
      <c r="KKP30" s="877"/>
      <c r="KKQ30" s="877"/>
      <c r="KKR30" s="877"/>
      <c r="KKS30" s="877"/>
      <c r="KKT30" s="877"/>
      <c r="KKU30" s="877"/>
      <c r="KKV30" s="877"/>
      <c r="KKW30" s="877"/>
      <c r="KKX30" s="877"/>
      <c r="KKY30" s="877"/>
      <c r="KKZ30" s="877"/>
      <c r="KLA30" s="877"/>
      <c r="KLB30" s="877"/>
      <c r="KLC30" s="877"/>
      <c r="KLD30" s="877"/>
      <c r="KLE30" s="877"/>
      <c r="KLF30" s="877"/>
      <c r="KLG30" s="877"/>
      <c r="KLH30" s="877"/>
      <c r="KLI30" s="877"/>
      <c r="KLJ30" s="877"/>
      <c r="KLK30" s="877"/>
      <c r="KLL30" s="877"/>
      <c r="KLM30" s="877"/>
      <c r="KLN30" s="877"/>
      <c r="KLO30" s="877"/>
      <c r="KLP30" s="877"/>
      <c r="KLQ30" s="877"/>
      <c r="KLR30" s="877"/>
      <c r="KLS30" s="877"/>
      <c r="KLT30" s="877"/>
      <c r="KLU30" s="877"/>
      <c r="KLV30" s="877"/>
      <c r="KLW30" s="877"/>
      <c r="KLX30" s="877"/>
      <c r="KLY30" s="877"/>
      <c r="KLZ30" s="877"/>
      <c r="KMA30" s="877"/>
      <c r="KMB30" s="877"/>
      <c r="KMC30" s="877"/>
      <c r="KMD30" s="877"/>
      <c r="KME30" s="877"/>
      <c r="KMF30" s="877"/>
      <c r="KMG30" s="877"/>
      <c r="KMH30" s="877"/>
      <c r="KMI30" s="877"/>
      <c r="KMJ30" s="877"/>
      <c r="KMK30" s="877"/>
      <c r="KML30" s="877"/>
      <c r="KMM30" s="877"/>
      <c r="KMN30" s="877"/>
      <c r="KMO30" s="877"/>
      <c r="KMP30" s="877"/>
      <c r="KMQ30" s="877"/>
      <c r="KMR30" s="877"/>
      <c r="KMS30" s="877"/>
      <c r="KMT30" s="877"/>
      <c r="KMU30" s="877"/>
      <c r="KMV30" s="877"/>
      <c r="KMW30" s="877"/>
      <c r="KMX30" s="877"/>
      <c r="KMY30" s="877"/>
      <c r="KMZ30" s="877"/>
      <c r="KNA30" s="877"/>
      <c r="KNB30" s="877"/>
      <c r="KNC30" s="877"/>
      <c r="KND30" s="877"/>
      <c r="KNE30" s="877"/>
      <c r="KNF30" s="877"/>
      <c r="KNG30" s="877"/>
      <c r="KNH30" s="877"/>
      <c r="KNI30" s="877"/>
      <c r="KNJ30" s="877"/>
      <c r="KNK30" s="877"/>
      <c r="KNL30" s="877"/>
      <c r="KNM30" s="877"/>
      <c r="KNN30" s="877"/>
      <c r="KNO30" s="877"/>
      <c r="KNP30" s="877"/>
      <c r="KNQ30" s="877"/>
      <c r="KNR30" s="877"/>
      <c r="KNS30" s="877"/>
      <c r="KNT30" s="877"/>
      <c r="KNU30" s="877"/>
      <c r="KNV30" s="877"/>
      <c r="KNW30" s="877"/>
      <c r="KNX30" s="877"/>
      <c r="KNY30" s="877"/>
      <c r="KNZ30" s="877"/>
      <c r="KOA30" s="877"/>
      <c r="KOB30" s="877"/>
      <c r="KOC30" s="877"/>
      <c r="KOD30" s="877"/>
      <c r="KOE30" s="877"/>
      <c r="KOF30" s="877"/>
      <c r="KOG30" s="877"/>
      <c r="KOH30" s="877"/>
      <c r="KOI30" s="877"/>
      <c r="KOJ30" s="877"/>
      <c r="KOK30" s="877"/>
      <c r="KOL30" s="877"/>
      <c r="KOM30" s="877"/>
      <c r="KON30" s="877"/>
      <c r="KOO30" s="877"/>
      <c r="KOP30" s="877"/>
      <c r="KOQ30" s="877"/>
      <c r="KOR30" s="877"/>
      <c r="KOS30" s="877"/>
      <c r="KOT30" s="877"/>
      <c r="KOU30" s="877"/>
      <c r="KOV30" s="877"/>
      <c r="KOW30" s="877"/>
      <c r="KOX30" s="877"/>
      <c r="KOY30" s="877"/>
      <c r="KOZ30" s="877"/>
      <c r="KPA30" s="877"/>
      <c r="KPB30" s="877"/>
      <c r="KPC30" s="877"/>
      <c r="KPD30" s="877"/>
      <c r="KPE30" s="877"/>
      <c r="KPF30" s="877"/>
      <c r="KPG30" s="877"/>
      <c r="KPH30" s="877"/>
      <c r="KPI30" s="877"/>
      <c r="KPJ30" s="877"/>
      <c r="KPK30" s="877"/>
      <c r="KPL30" s="877"/>
      <c r="KPM30" s="877"/>
      <c r="KPN30" s="877"/>
      <c r="KPO30" s="877"/>
      <c r="KPP30" s="877"/>
      <c r="KPQ30" s="877"/>
      <c r="KPR30" s="877"/>
      <c r="KPS30" s="877"/>
      <c r="KPT30" s="877"/>
      <c r="KPU30" s="877"/>
      <c r="KPV30" s="877"/>
      <c r="KPW30" s="877"/>
      <c r="KPX30" s="877"/>
      <c r="KPY30" s="877"/>
      <c r="KPZ30" s="877"/>
      <c r="KQA30" s="877"/>
      <c r="KQB30" s="877"/>
      <c r="KQC30" s="877"/>
      <c r="KQD30" s="877"/>
      <c r="KQE30" s="877"/>
      <c r="KQF30" s="877"/>
      <c r="KQG30" s="877"/>
      <c r="KQH30" s="877"/>
      <c r="KQI30" s="877"/>
      <c r="KQJ30" s="877"/>
      <c r="KQK30" s="877"/>
      <c r="KQL30" s="877"/>
      <c r="KQM30" s="877"/>
      <c r="KQN30" s="877"/>
      <c r="KQO30" s="877"/>
      <c r="KQP30" s="877"/>
      <c r="KQQ30" s="877"/>
      <c r="KQR30" s="877"/>
      <c r="KQS30" s="877"/>
      <c r="KQT30" s="877"/>
      <c r="KQU30" s="877"/>
      <c r="KQV30" s="877"/>
      <c r="KQW30" s="877"/>
      <c r="KQX30" s="877"/>
      <c r="KQY30" s="877"/>
      <c r="KQZ30" s="877"/>
      <c r="KRA30" s="877"/>
      <c r="KRB30" s="877"/>
      <c r="KRC30" s="877"/>
      <c r="KRD30" s="877"/>
      <c r="KRE30" s="877"/>
      <c r="KRF30" s="877"/>
      <c r="KRG30" s="877"/>
      <c r="KRH30" s="877"/>
      <c r="KRI30" s="877"/>
      <c r="KRJ30" s="877"/>
      <c r="KRK30" s="877"/>
      <c r="KRL30" s="877"/>
      <c r="KRM30" s="877"/>
      <c r="KRN30" s="877"/>
      <c r="KRO30" s="877"/>
      <c r="KRP30" s="877"/>
      <c r="KRQ30" s="877"/>
      <c r="KRR30" s="877"/>
      <c r="KRS30" s="877"/>
      <c r="KRT30" s="877"/>
      <c r="KRU30" s="877"/>
      <c r="KRV30" s="877"/>
      <c r="KRW30" s="877"/>
      <c r="KRX30" s="877"/>
      <c r="KRY30" s="877"/>
      <c r="KRZ30" s="877"/>
      <c r="KSA30" s="877"/>
      <c r="KSB30" s="877"/>
      <c r="KSC30" s="877"/>
      <c r="KSD30" s="877"/>
      <c r="KSE30" s="877"/>
      <c r="KSF30" s="877"/>
      <c r="KSG30" s="877"/>
      <c r="KSH30" s="877"/>
      <c r="KSI30" s="877"/>
      <c r="KSJ30" s="877"/>
      <c r="KSK30" s="877"/>
      <c r="KSL30" s="877"/>
      <c r="KSM30" s="877"/>
      <c r="KSN30" s="877"/>
      <c r="KSO30" s="877"/>
      <c r="KSP30" s="877"/>
      <c r="KSQ30" s="877"/>
      <c r="KSR30" s="877"/>
      <c r="KSS30" s="877"/>
      <c r="KST30" s="877"/>
      <c r="KSU30" s="877"/>
      <c r="KSV30" s="877"/>
      <c r="KSW30" s="877"/>
      <c r="KSX30" s="877"/>
      <c r="KSY30" s="877"/>
      <c r="KSZ30" s="877"/>
      <c r="KTA30" s="877"/>
      <c r="KTB30" s="877"/>
      <c r="KTC30" s="877"/>
      <c r="KTD30" s="877"/>
      <c r="KTE30" s="877"/>
      <c r="KTF30" s="877"/>
      <c r="KTG30" s="877"/>
      <c r="KTH30" s="877"/>
      <c r="KTI30" s="877"/>
      <c r="KTJ30" s="877"/>
      <c r="KTK30" s="877"/>
      <c r="KTL30" s="877"/>
      <c r="KTM30" s="877"/>
      <c r="KTN30" s="877"/>
      <c r="KTO30" s="877"/>
      <c r="KTP30" s="877"/>
      <c r="KTQ30" s="877"/>
      <c r="KTR30" s="877"/>
      <c r="KTS30" s="877"/>
      <c r="KTT30" s="877"/>
      <c r="KTU30" s="877"/>
      <c r="KTV30" s="877"/>
      <c r="KTW30" s="877"/>
      <c r="KTX30" s="877"/>
      <c r="KTY30" s="877"/>
      <c r="KTZ30" s="877"/>
      <c r="KUA30" s="877"/>
      <c r="KUB30" s="877"/>
      <c r="KUC30" s="877"/>
      <c r="KUD30" s="877"/>
      <c r="KUE30" s="877"/>
      <c r="KUF30" s="877"/>
      <c r="KUG30" s="877"/>
      <c r="KUH30" s="877"/>
      <c r="KUI30" s="877"/>
      <c r="KUJ30" s="877"/>
      <c r="KUK30" s="877"/>
      <c r="KUL30" s="877"/>
      <c r="KUM30" s="877"/>
      <c r="KUN30" s="877"/>
      <c r="KUO30" s="877"/>
      <c r="KUP30" s="877"/>
      <c r="KUQ30" s="877"/>
      <c r="KUR30" s="877"/>
      <c r="KUS30" s="877"/>
      <c r="KUT30" s="877"/>
      <c r="KUU30" s="877"/>
      <c r="KUV30" s="877"/>
      <c r="KUW30" s="877"/>
      <c r="KUX30" s="877"/>
      <c r="KUY30" s="877"/>
      <c r="KUZ30" s="877"/>
      <c r="KVA30" s="877"/>
      <c r="KVB30" s="877"/>
      <c r="KVC30" s="877"/>
      <c r="KVD30" s="877"/>
      <c r="KVE30" s="877"/>
      <c r="KVF30" s="877"/>
      <c r="KVG30" s="877"/>
      <c r="KVH30" s="877"/>
      <c r="KVI30" s="877"/>
      <c r="KVJ30" s="877"/>
      <c r="KVK30" s="877"/>
      <c r="KVL30" s="877"/>
      <c r="KVM30" s="877"/>
      <c r="KVN30" s="877"/>
      <c r="KVO30" s="877"/>
      <c r="KVP30" s="877"/>
      <c r="KVQ30" s="877"/>
      <c r="KVR30" s="877"/>
      <c r="KVS30" s="877"/>
      <c r="KVT30" s="877"/>
      <c r="KVU30" s="877"/>
      <c r="KVV30" s="877"/>
      <c r="KVW30" s="877"/>
      <c r="KVX30" s="877"/>
      <c r="KVY30" s="877"/>
      <c r="KVZ30" s="877"/>
      <c r="KWA30" s="877"/>
      <c r="KWB30" s="877"/>
      <c r="KWC30" s="877"/>
      <c r="KWD30" s="877"/>
      <c r="KWE30" s="877"/>
      <c r="KWF30" s="877"/>
      <c r="KWG30" s="877"/>
      <c r="KWH30" s="877"/>
      <c r="KWI30" s="877"/>
      <c r="KWJ30" s="877"/>
      <c r="KWK30" s="877"/>
      <c r="KWL30" s="877"/>
      <c r="KWM30" s="877"/>
      <c r="KWN30" s="877"/>
      <c r="KWO30" s="877"/>
      <c r="KWP30" s="877"/>
      <c r="KWQ30" s="877"/>
      <c r="KWR30" s="877"/>
      <c r="KWS30" s="877"/>
      <c r="KWT30" s="877"/>
      <c r="KWU30" s="877"/>
      <c r="KWV30" s="877"/>
      <c r="KWW30" s="877"/>
      <c r="KWX30" s="877"/>
      <c r="KWY30" s="877"/>
      <c r="KWZ30" s="877"/>
      <c r="KXA30" s="877"/>
      <c r="KXB30" s="877"/>
      <c r="KXC30" s="877"/>
      <c r="KXD30" s="877"/>
      <c r="KXE30" s="877"/>
      <c r="KXF30" s="877"/>
      <c r="KXG30" s="877"/>
      <c r="KXH30" s="877"/>
      <c r="KXI30" s="877"/>
      <c r="KXJ30" s="877"/>
      <c r="KXK30" s="877"/>
      <c r="KXL30" s="877"/>
      <c r="KXM30" s="877"/>
      <c r="KXN30" s="877"/>
      <c r="KXO30" s="877"/>
      <c r="KXP30" s="877"/>
      <c r="KXQ30" s="877"/>
      <c r="KXR30" s="877"/>
      <c r="KXS30" s="877"/>
      <c r="KXT30" s="877"/>
      <c r="KXU30" s="877"/>
      <c r="KXV30" s="877"/>
      <c r="KXW30" s="877"/>
      <c r="KXX30" s="877"/>
      <c r="KXY30" s="877"/>
      <c r="KXZ30" s="877"/>
      <c r="KYA30" s="877"/>
      <c r="KYB30" s="877"/>
      <c r="KYC30" s="877"/>
      <c r="KYD30" s="877"/>
      <c r="KYE30" s="877"/>
      <c r="KYF30" s="877"/>
      <c r="KYG30" s="877"/>
      <c r="KYH30" s="877"/>
      <c r="KYI30" s="877"/>
      <c r="KYJ30" s="877"/>
      <c r="KYK30" s="877"/>
      <c r="KYL30" s="877"/>
      <c r="KYM30" s="877"/>
      <c r="KYN30" s="877"/>
      <c r="KYO30" s="877"/>
      <c r="KYP30" s="877"/>
      <c r="KYQ30" s="877"/>
      <c r="KYR30" s="877"/>
      <c r="KYS30" s="877"/>
      <c r="KYT30" s="877"/>
      <c r="KYU30" s="877"/>
      <c r="KYV30" s="877"/>
      <c r="KYW30" s="877"/>
      <c r="KYX30" s="877"/>
      <c r="KYY30" s="877"/>
      <c r="KYZ30" s="877"/>
      <c r="KZA30" s="877"/>
      <c r="KZB30" s="877"/>
      <c r="KZC30" s="877"/>
      <c r="KZD30" s="877"/>
      <c r="KZE30" s="877"/>
      <c r="KZF30" s="877"/>
      <c r="KZG30" s="877"/>
      <c r="KZH30" s="877"/>
      <c r="KZI30" s="877"/>
      <c r="KZJ30" s="877"/>
      <c r="KZK30" s="877"/>
      <c r="KZL30" s="877"/>
      <c r="KZM30" s="877"/>
      <c r="KZN30" s="877"/>
      <c r="KZO30" s="877"/>
      <c r="KZP30" s="877"/>
      <c r="KZQ30" s="877"/>
      <c r="KZR30" s="877"/>
      <c r="KZS30" s="877"/>
      <c r="KZT30" s="877"/>
      <c r="KZU30" s="877"/>
      <c r="KZV30" s="877"/>
      <c r="KZW30" s="877"/>
      <c r="KZX30" s="877"/>
      <c r="KZY30" s="877"/>
      <c r="KZZ30" s="877"/>
      <c r="LAA30" s="877"/>
      <c r="LAB30" s="877"/>
      <c r="LAC30" s="877"/>
      <c r="LAD30" s="877"/>
      <c r="LAE30" s="877"/>
      <c r="LAF30" s="877"/>
      <c r="LAG30" s="877"/>
      <c r="LAH30" s="877"/>
      <c r="LAI30" s="877"/>
      <c r="LAJ30" s="877"/>
      <c r="LAK30" s="877"/>
      <c r="LAL30" s="877"/>
      <c r="LAM30" s="877"/>
      <c r="LAN30" s="877"/>
      <c r="LAO30" s="877"/>
      <c r="LAP30" s="877"/>
      <c r="LAQ30" s="877"/>
      <c r="LAR30" s="877"/>
      <c r="LAS30" s="877"/>
      <c r="LAT30" s="877"/>
      <c r="LAU30" s="877"/>
      <c r="LAV30" s="877"/>
      <c r="LAW30" s="877"/>
      <c r="LAX30" s="877"/>
      <c r="LAY30" s="877"/>
      <c r="LAZ30" s="877"/>
      <c r="LBA30" s="877"/>
      <c r="LBB30" s="877"/>
      <c r="LBC30" s="877"/>
      <c r="LBD30" s="877"/>
      <c r="LBE30" s="877"/>
      <c r="LBF30" s="877"/>
      <c r="LBG30" s="877"/>
      <c r="LBH30" s="877"/>
      <c r="LBI30" s="877"/>
      <c r="LBJ30" s="877"/>
      <c r="LBK30" s="877"/>
      <c r="LBL30" s="877"/>
      <c r="LBM30" s="877"/>
      <c r="LBN30" s="877"/>
      <c r="LBO30" s="877"/>
      <c r="LBP30" s="877"/>
      <c r="LBQ30" s="877"/>
      <c r="LBR30" s="877"/>
      <c r="LBS30" s="877"/>
      <c r="LBT30" s="877"/>
      <c r="LBU30" s="877"/>
      <c r="LBV30" s="877"/>
      <c r="LBW30" s="877"/>
      <c r="LBX30" s="877"/>
      <c r="LBY30" s="877"/>
      <c r="LBZ30" s="877"/>
      <c r="LCA30" s="877"/>
      <c r="LCB30" s="877"/>
      <c r="LCC30" s="877"/>
      <c r="LCD30" s="877"/>
      <c r="LCE30" s="877"/>
      <c r="LCF30" s="877"/>
      <c r="LCG30" s="877"/>
      <c r="LCH30" s="877"/>
      <c r="LCI30" s="877"/>
      <c r="LCJ30" s="877"/>
      <c r="LCK30" s="877"/>
      <c r="LCL30" s="877"/>
      <c r="LCM30" s="877"/>
      <c r="LCN30" s="877"/>
      <c r="LCO30" s="877"/>
      <c r="LCP30" s="877"/>
      <c r="LCQ30" s="877"/>
      <c r="LCR30" s="877"/>
      <c r="LCS30" s="877"/>
      <c r="LCT30" s="877"/>
      <c r="LCU30" s="877"/>
      <c r="LCV30" s="877"/>
      <c r="LCW30" s="877"/>
      <c r="LCX30" s="877"/>
      <c r="LCY30" s="877"/>
      <c r="LCZ30" s="877"/>
      <c r="LDA30" s="877"/>
      <c r="LDB30" s="877"/>
      <c r="LDC30" s="877"/>
      <c r="LDD30" s="877"/>
      <c r="LDE30" s="877"/>
      <c r="LDF30" s="877"/>
      <c r="LDG30" s="877"/>
      <c r="LDH30" s="877"/>
      <c r="LDI30" s="877"/>
      <c r="LDJ30" s="877"/>
      <c r="LDK30" s="877"/>
      <c r="LDL30" s="877"/>
      <c r="LDM30" s="877"/>
      <c r="LDN30" s="877"/>
      <c r="LDO30" s="877"/>
      <c r="LDP30" s="877"/>
      <c r="LDQ30" s="877"/>
      <c r="LDR30" s="877"/>
      <c r="LDS30" s="877"/>
      <c r="LDT30" s="877"/>
      <c r="LDU30" s="877"/>
      <c r="LDV30" s="877"/>
      <c r="LDW30" s="877"/>
      <c r="LDX30" s="877"/>
      <c r="LDY30" s="877"/>
      <c r="LDZ30" s="877"/>
      <c r="LEA30" s="877"/>
      <c r="LEB30" s="877"/>
      <c r="LEC30" s="877"/>
      <c r="LED30" s="877"/>
      <c r="LEE30" s="877"/>
      <c r="LEF30" s="877"/>
      <c r="LEG30" s="877"/>
      <c r="LEH30" s="877"/>
      <c r="LEI30" s="877"/>
      <c r="LEJ30" s="877"/>
      <c r="LEK30" s="877"/>
      <c r="LEL30" s="877"/>
      <c r="LEM30" s="877"/>
      <c r="LEN30" s="877"/>
      <c r="LEO30" s="877"/>
      <c r="LEP30" s="877"/>
      <c r="LEQ30" s="877"/>
      <c r="LER30" s="877"/>
      <c r="LES30" s="877"/>
      <c r="LET30" s="877"/>
      <c r="LEU30" s="877"/>
      <c r="LEV30" s="877"/>
      <c r="LEW30" s="877"/>
      <c r="LEX30" s="877"/>
      <c r="LEY30" s="877"/>
      <c r="LEZ30" s="877"/>
      <c r="LFA30" s="877"/>
      <c r="LFB30" s="877"/>
      <c r="LFC30" s="877"/>
      <c r="LFD30" s="877"/>
      <c r="LFE30" s="877"/>
      <c r="LFF30" s="877"/>
      <c r="LFG30" s="877"/>
      <c r="LFH30" s="877"/>
      <c r="LFI30" s="877"/>
      <c r="LFJ30" s="877"/>
      <c r="LFK30" s="877"/>
      <c r="LFL30" s="877"/>
      <c r="LFM30" s="877"/>
      <c r="LFN30" s="877"/>
      <c r="LFO30" s="877"/>
      <c r="LFP30" s="877"/>
      <c r="LFQ30" s="877"/>
      <c r="LFR30" s="877"/>
      <c r="LFS30" s="877"/>
      <c r="LFT30" s="877"/>
      <c r="LFU30" s="877"/>
      <c r="LFV30" s="877"/>
      <c r="LFW30" s="877"/>
      <c r="LFX30" s="877"/>
      <c r="LFY30" s="877"/>
      <c r="LFZ30" s="877"/>
      <c r="LGA30" s="877"/>
      <c r="LGB30" s="877"/>
      <c r="LGC30" s="877"/>
      <c r="LGD30" s="877"/>
      <c r="LGE30" s="877"/>
      <c r="LGF30" s="877"/>
      <c r="LGG30" s="877"/>
      <c r="LGH30" s="877"/>
      <c r="LGI30" s="877"/>
      <c r="LGJ30" s="877"/>
      <c r="LGK30" s="877"/>
      <c r="LGL30" s="877"/>
      <c r="LGM30" s="877"/>
      <c r="LGN30" s="877"/>
      <c r="LGO30" s="877"/>
      <c r="LGP30" s="877"/>
      <c r="LGQ30" s="877"/>
      <c r="LGR30" s="877"/>
      <c r="LGS30" s="877"/>
      <c r="LGT30" s="877"/>
      <c r="LGU30" s="877"/>
      <c r="LGV30" s="877"/>
      <c r="LGW30" s="877"/>
      <c r="LGX30" s="877"/>
      <c r="LGY30" s="877"/>
      <c r="LGZ30" s="877"/>
      <c r="LHA30" s="877"/>
      <c r="LHB30" s="877"/>
      <c r="LHC30" s="877"/>
      <c r="LHD30" s="877"/>
      <c r="LHE30" s="877"/>
      <c r="LHF30" s="877"/>
      <c r="LHG30" s="877"/>
      <c r="LHH30" s="877"/>
      <c r="LHI30" s="877"/>
      <c r="LHJ30" s="877"/>
      <c r="LHK30" s="877"/>
      <c r="LHL30" s="877"/>
      <c r="LHM30" s="877"/>
      <c r="LHN30" s="877"/>
      <c r="LHO30" s="877"/>
      <c r="LHP30" s="877"/>
      <c r="LHQ30" s="877"/>
      <c r="LHR30" s="877"/>
      <c r="LHS30" s="877"/>
      <c r="LHT30" s="877"/>
      <c r="LHU30" s="877"/>
      <c r="LHV30" s="877"/>
      <c r="LHW30" s="877"/>
      <c r="LHX30" s="877"/>
      <c r="LHY30" s="877"/>
      <c r="LHZ30" s="877"/>
      <c r="LIA30" s="877"/>
      <c r="LIB30" s="877"/>
      <c r="LIC30" s="877"/>
      <c r="LID30" s="877"/>
      <c r="LIE30" s="877"/>
      <c r="LIF30" s="877"/>
      <c r="LIG30" s="877"/>
      <c r="LIH30" s="877"/>
      <c r="LII30" s="877"/>
      <c r="LIJ30" s="877"/>
      <c r="LIK30" s="877"/>
      <c r="LIL30" s="877"/>
      <c r="LIM30" s="877"/>
      <c r="LIN30" s="877"/>
      <c r="LIO30" s="877"/>
      <c r="LIP30" s="877"/>
      <c r="LIQ30" s="877"/>
      <c r="LIR30" s="877"/>
      <c r="LIS30" s="877"/>
      <c r="LIT30" s="877"/>
      <c r="LIU30" s="877"/>
      <c r="LIV30" s="877"/>
      <c r="LIW30" s="877"/>
      <c r="LIX30" s="877"/>
      <c r="LIY30" s="877"/>
      <c r="LIZ30" s="877"/>
      <c r="LJA30" s="877"/>
      <c r="LJB30" s="877"/>
      <c r="LJC30" s="877"/>
      <c r="LJD30" s="877"/>
      <c r="LJE30" s="877"/>
      <c r="LJF30" s="877"/>
      <c r="LJG30" s="877"/>
      <c r="LJH30" s="877"/>
      <c r="LJI30" s="877"/>
      <c r="LJJ30" s="877"/>
      <c r="LJK30" s="877"/>
      <c r="LJL30" s="877"/>
      <c r="LJM30" s="877"/>
      <c r="LJN30" s="877"/>
      <c r="LJO30" s="877"/>
      <c r="LJP30" s="877"/>
      <c r="LJQ30" s="877"/>
      <c r="LJR30" s="877"/>
      <c r="LJS30" s="877"/>
      <c r="LJT30" s="877"/>
      <c r="LJU30" s="877"/>
      <c r="LJV30" s="877"/>
      <c r="LJW30" s="877"/>
      <c r="LJX30" s="877"/>
      <c r="LJY30" s="877"/>
      <c r="LJZ30" s="877"/>
      <c r="LKA30" s="877"/>
      <c r="LKB30" s="877"/>
      <c r="LKC30" s="877"/>
      <c r="LKD30" s="877"/>
      <c r="LKE30" s="877"/>
      <c r="LKF30" s="877"/>
      <c r="LKG30" s="877"/>
      <c r="LKH30" s="877"/>
      <c r="LKI30" s="877"/>
      <c r="LKJ30" s="877"/>
      <c r="LKK30" s="877"/>
      <c r="LKL30" s="877"/>
      <c r="LKM30" s="877"/>
      <c r="LKN30" s="877"/>
      <c r="LKO30" s="877"/>
      <c r="LKP30" s="877"/>
      <c r="LKQ30" s="877"/>
      <c r="LKR30" s="877"/>
      <c r="LKS30" s="877"/>
      <c r="LKT30" s="877"/>
      <c r="LKU30" s="877"/>
      <c r="LKV30" s="877"/>
      <c r="LKW30" s="877"/>
      <c r="LKX30" s="877"/>
      <c r="LKY30" s="877"/>
      <c r="LKZ30" s="877"/>
      <c r="LLA30" s="877"/>
      <c r="LLB30" s="877"/>
      <c r="LLC30" s="877"/>
      <c r="LLD30" s="877"/>
      <c r="LLE30" s="877"/>
      <c r="LLF30" s="877"/>
      <c r="LLG30" s="877"/>
      <c r="LLH30" s="877"/>
      <c r="LLI30" s="877"/>
      <c r="LLJ30" s="877"/>
      <c r="LLK30" s="877"/>
      <c r="LLL30" s="877"/>
      <c r="LLM30" s="877"/>
      <c r="LLN30" s="877"/>
      <c r="LLO30" s="877"/>
      <c r="LLP30" s="877"/>
      <c r="LLQ30" s="877"/>
      <c r="LLR30" s="877"/>
      <c r="LLS30" s="877"/>
      <c r="LLT30" s="877"/>
      <c r="LLU30" s="877"/>
      <c r="LLV30" s="877"/>
      <c r="LLW30" s="877"/>
      <c r="LLX30" s="877"/>
      <c r="LLY30" s="877"/>
      <c r="LLZ30" s="877"/>
      <c r="LMA30" s="877"/>
      <c r="LMB30" s="877"/>
      <c r="LMC30" s="877"/>
      <c r="LMD30" s="877"/>
      <c r="LME30" s="877"/>
      <c r="LMF30" s="877"/>
      <c r="LMG30" s="877"/>
      <c r="LMH30" s="877"/>
      <c r="LMI30" s="877"/>
      <c r="LMJ30" s="877"/>
      <c r="LMK30" s="877"/>
      <c r="LML30" s="877"/>
      <c r="LMM30" s="877"/>
      <c r="LMN30" s="877"/>
      <c r="LMO30" s="877"/>
      <c r="LMP30" s="877"/>
      <c r="LMQ30" s="877"/>
      <c r="LMR30" s="877"/>
      <c r="LMS30" s="877"/>
      <c r="LMT30" s="877"/>
      <c r="LMU30" s="877"/>
      <c r="LMV30" s="877"/>
      <c r="LMW30" s="877"/>
      <c r="LMX30" s="877"/>
      <c r="LMY30" s="877"/>
      <c r="LMZ30" s="877"/>
      <c r="LNA30" s="877"/>
      <c r="LNB30" s="877"/>
      <c r="LNC30" s="877"/>
      <c r="LND30" s="877"/>
      <c r="LNE30" s="877"/>
      <c r="LNF30" s="877"/>
      <c r="LNG30" s="877"/>
      <c r="LNH30" s="877"/>
      <c r="LNI30" s="877"/>
      <c r="LNJ30" s="877"/>
      <c r="LNK30" s="877"/>
      <c r="LNL30" s="877"/>
      <c r="LNM30" s="877"/>
      <c r="LNN30" s="877"/>
      <c r="LNO30" s="877"/>
      <c r="LNP30" s="877"/>
      <c r="LNQ30" s="877"/>
      <c r="LNR30" s="877"/>
      <c r="LNS30" s="877"/>
      <c r="LNT30" s="877"/>
      <c r="LNU30" s="877"/>
      <c r="LNV30" s="877"/>
      <c r="LNW30" s="877"/>
      <c r="LNX30" s="877"/>
      <c r="LNY30" s="877"/>
      <c r="LNZ30" s="877"/>
      <c r="LOA30" s="877"/>
      <c r="LOB30" s="877"/>
      <c r="LOC30" s="877"/>
      <c r="LOD30" s="877"/>
      <c r="LOE30" s="877"/>
      <c r="LOF30" s="877"/>
      <c r="LOG30" s="877"/>
      <c r="LOH30" s="877"/>
      <c r="LOI30" s="877"/>
      <c r="LOJ30" s="877"/>
      <c r="LOK30" s="877"/>
      <c r="LOL30" s="877"/>
      <c r="LOM30" s="877"/>
      <c r="LON30" s="877"/>
      <c r="LOO30" s="877"/>
      <c r="LOP30" s="877"/>
      <c r="LOQ30" s="877"/>
      <c r="LOR30" s="877"/>
      <c r="LOS30" s="877"/>
      <c r="LOT30" s="877"/>
      <c r="LOU30" s="877"/>
      <c r="LOV30" s="877"/>
      <c r="LOW30" s="877"/>
      <c r="LOX30" s="877"/>
      <c r="LOY30" s="877"/>
      <c r="LOZ30" s="877"/>
      <c r="LPA30" s="877"/>
      <c r="LPB30" s="877"/>
      <c r="LPC30" s="877"/>
      <c r="LPD30" s="877"/>
      <c r="LPE30" s="877"/>
      <c r="LPF30" s="877"/>
      <c r="LPG30" s="877"/>
      <c r="LPH30" s="877"/>
      <c r="LPI30" s="877"/>
      <c r="LPJ30" s="877"/>
      <c r="LPK30" s="877"/>
      <c r="LPL30" s="877"/>
      <c r="LPM30" s="877"/>
      <c r="LPN30" s="877"/>
      <c r="LPO30" s="877"/>
      <c r="LPP30" s="877"/>
      <c r="LPQ30" s="877"/>
      <c r="LPR30" s="877"/>
      <c r="LPS30" s="877"/>
      <c r="LPT30" s="877"/>
      <c r="LPU30" s="877"/>
      <c r="LPV30" s="877"/>
      <c r="LPW30" s="877"/>
      <c r="LPX30" s="877"/>
      <c r="LPY30" s="877"/>
      <c r="LPZ30" s="877"/>
      <c r="LQA30" s="877"/>
      <c r="LQB30" s="877"/>
      <c r="LQC30" s="877"/>
      <c r="LQD30" s="877"/>
      <c r="LQE30" s="877"/>
      <c r="LQF30" s="877"/>
      <c r="LQG30" s="877"/>
      <c r="LQH30" s="877"/>
      <c r="LQI30" s="877"/>
      <c r="LQJ30" s="877"/>
      <c r="LQK30" s="877"/>
      <c r="LQL30" s="877"/>
      <c r="LQM30" s="877"/>
      <c r="LQN30" s="877"/>
      <c r="LQO30" s="877"/>
      <c r="LQP30" s="877"/>
      <c r="LQQ30" s="877"/>
      <c r="LQR30" s="877"/>
      <c r="LQS30" s="877"/>
      <c r="LQT30" s="877"/>
      <c r="LQU30" s="877"/>
      <c r="LQV30" s="877"/>
      <c r="LQW30" s="877"/>
      <c r="LQX30" s="877"/>
      <c r="LQY30" s="877"/>
      <c r="LQZ30" s="877"/>
      <c r="LRA30" s="877"/>
      <c r="LRB30" s="877"/>
      <c r="LRC30" s="877"/>
      <c r="LRD30" s="877"/>
      <c r="LRE30" s="877"/>
      <c r="LRF30" s="877"/>
      <c r="LRG30" s="877"/>
      <c r="LRH30" s="877"/>
      <c r="LRI30" s="877"/>
      <c r="LRJ30" s="877"/>
      <c r="LRK30" s="877"/>
      <c r="LRL30" s="877"/>
      <c r="LRM30" s="877"/>
      <c r="LRN30" s="877"/>
      <c r="LRO30" s="877"/>
      <c r="LRP30" s="877"/>
      <c r="LRQ30" s="877"/>
      <c r="LRR30" s="877"/>
      <c r="LRS30" s="877"/>
      <c r="LRT30" s="877"/>
      <c r="LRU30" s="877"/>
      <c r="LRV30" s="877"/>
      <c r="LRW30" s="877"/>
      <c r="LRX30" s="877"/>
      <c r="LRY30" s="877"/>
      <c r="LRZ30" s="877"/>
      <c r="LSA30" s="877"/>
      <c r="LSB30" s="877"/>
      <c r="LSC30" s="877"/>
      <c r="LSD30" s="877"/>
      <c r="LSE30" s="877"/>
      <c r="LSF30" s="877"/>
      <c r="LSG30" s="877"/>
      <c r="LSH30" s="877"/>
      <c r="LSI30" s="877"/>
      <c r="LSJ30" s="877"/>
      <c r="LSK30" s="877"/>
      <c r="LSL30" s="877"/>
      <c r="LSM30" s="877"/>
      <c r="LSN30" s="877"/>
      <c r="LSO30" s="877"/>
      <c r="LSP30" s="877"/>
      <c r="LSQ30" s="877"/>
      <c r="LSR30" s="877"/>
      <c r="LSS30" s="877"/>
      <c r="LST30" s="877"/>
      <c r="LSU30" s="877"/>
      <c r="LSV30" s="877"/>
      <c r="LSW30" s="877"/>
      <c r="LSX30" s="877"/>
      <c r="LSY30" s="877"/>
      <c r="LSZ30" s="877"/>
      <c r="LTA30" s="877"/>
      <c r="LTB30" s="877"/>
      <c r="LTC30" s="877"/>
      <c r="LTD30" s="877"/>
      <c r="LTE30" s="877"/>
      <c r="LTF30" s="877"/>
      <c r="LTG30" s="877"/>
      <c r="LTH30" s="877"/>
      <c r="LTI30" s="877"/>
      <c r="LTJ30" s="877"/>
      <c r="LTK30" s="877"/>
      <c r="LTL30" s="877"/>
      <c r="LTM30" s="877"/>
      <c r="LTN30" s="877"/>
      <c r="LTO30" s="877"/>
      <c r="LTP30" s="877"/>
      <c r="LTQ30" s="877"/>
      <c r="LTR30" s="877"/>
      <c r="LTS30" s="877"/>
      <c r="LTT30" s="877"/>
      <c r="LTU30" s="877"/>
      <c r="LTV30" s="877"/>
      <c r="LTW30" s="877"/>
      <c r="LTX30" s="877"/>
      <c r="LTY30" s="877"/>
      <c r="LTZ30" s="877"/>
      <c r="LUA30" s="877"/>
      <c r="LUB30" s="877"/>
      <c r="LUC30" s="877"/>
      <c r="LUD30" s="877"/>
      <c r="LUE30" s="877"/>
      <c r="LUF30" s="877"/>
      <c r="LUG30" s="877"/>
      <c r="LUH30" s="877"/>
      <c r="LUI30" s="877"/>
      <c r="LUJ30" s="877"/>
      <c r="LUK30" s="877"/>
      <c r="LUL30" s="877"/>
      <c r="LUM30" s="877"/>
      <c r="LUN30" s="877"/>
      <c r="LUO30" s="877"/>
      <c r="LUP30" s="877"/>
      <c r="LUQ30" s="877"/>
      <c r="LUR30" s="877"/>
      <c r="LUS30" s="877"/>
      <c r="LUT30" s="877"/>
      <c r="LUU30" s="877"/>
      <c r="LUV30" s="877"/>
      <c r="LUW30" s="877"/>
      <c r="LUX30" s="877"/>
      <c r="LUY30" s="877"/>
      <c r="LUZ30" s="877"/>
      <c r="LVA30" s="877"/>
      <c r="LVB30" s="877"/>
      <c r="LVC30" s="877"/>
      <c r="LVD30" s="877"/>
      <c r="LVE30" s="877"/>
      <c r="LVF30" s="877"/>
      <c r="LVG30" s="877"/>
      <c r="LVH30" s="877"/>
      <c r="LVI30" s="877"/>
      <c r="LVJ30" s="877"/>
      <c r="LVK30" s="877"/>
      <c r="LVL30" s="877"/>
      <c r="LVM30" s="877"/>
      <c r="LVN30" s="877"/>
      <c r="LVO30" s="877"/>
      <c r="LVP30" s="877"/>
      <c r="LVQ30" s="877"/>
      <c r="LVR30" s="877"/>
      <c r="LVS30" s="877"/>
      <c r="LVT30" s="877"/>
      <c r="LVU30" s="877"/>
      <c r="LVV30" s="877"/>
      <c r="LVW30" s="877"/>
      <c r="LVX30" s="877"/>
      <c r="LVY30" s="877"/>
      <c r="LVZ30" s="877"/>
      <c r="LWA30" s="877"/>
      <c r="LWB30" s="877"/>
      <c r="LWC30" s="877"/>
      <c r="LWD30" s="877"/>
      <c r="LWE30" s="877"/>
      <c r="LWF30" s="877"/>
      <c r="LWG30" s="877"/>
      <c r="LWH30" s="877"/>
      <c r="LWI30" s="877"/>
      <c r="LWJ30" s="877"/>
      <c r="LWK30" s="877"/>
      <c r="LWL30" s="877"/>
      <c r="LWM30" s="877"/>
      <c r="LWN30" s="877"/>
      <c r="LWO30" s="877"/>
      <c r="LWP30" s="877"/>
      <c r="LWQ30" s="877"/>
      <c r="LWR30" s="877"/>
      <c r="LWS30" s="877"/>
      <c r="LWT30" s="877"/>
      <c r="LWU30" s="877"/>
      <c r="LWV30" s="877"/>
      <c r="LWW30" s="877"/>
      <c r="LWX30" s="877"/>
      <c r="LWY30" s="877"/>
      <c r="LWZ30" s="877"/>
      <c r="LXA30" s="877"/>
      <c r="LXB30" s="877"/>
      <c r="LXC30" s="877"/>
      <c r="LXD30" s="877"/>
      <c r="LXE30" s="877"/>
      <c r="LXF30" s="877"/>
      <c r="LXG30" s="877"/>
      <c r="LXH30" s="877"/>
      <c r="LXI30" s="877"/>
      <c r="LXJ30" s="877"/>
      <c r="LXK30" s="877"/>
      <c r="LXL30" s="877"/>
      <c r="LXM30" s="877"/>
      <c r="LXN30" s="877"/>
      <c r="LXO30" s="877"/>
      <c r="LXP30" s="877"/>
      <c r="LXQ30" s="877"/>
      <c r="LXR30" s="877"/>
      <c r="LXS30" s="877"/>
      <c r="LXT30" s="877"/>
      <c r="LXU30" s="877"/>
      <c r="LXV30" s="877"/>
      <c r="LXW30" s="877"/>
      <c r="LXX30" s="877"/>
      <c r="LXY30" s="877"/>
      <c r="LXZ30" s="877"/>
      <c r="LYA30" s="877"/>
      <c r="LYB30" s="877"/>
      <c r="LYC30" s="877"/>
      <c r="LYD30" s="877"/>
      <c r="LYE30" s="877"/>
      <c r="LYF30" s="877"/>
      <c r="LYG30" s="877"/>
      <c r="LYH30" s="877"/>
      <c r="LYI30" s="877"/>
      <c r="LYJ30" s="877"/>
      <c r="LYK30" s="877"/>
      <c r="LYL30" s="877"/>
      <c r="LYM30" s="877"/>
      <c r="LYN30" s="877"/>
      <c r="LYO30" s="877"/>
      <c r="LYP30" s="877"/>
      <c r="LYQ30" s="877"/>
      <c r="LYR30" s="877"/>
      <c r="LYS30" s="877"/>
      <c r="LYT30" s="877"/>
      <c r="LYU30" s="877"/>
      <c r="LYV30" s="877"/>
      <c r="LYW30" s="877"/>
      <c r="LYX30" s="877"/>
      <c r="LYY30" s="877"/>
      <c r="LYZ30" s="877"/>
      <c r="LZA30" s="877"/>
      <c r="LZB30" s="877"/>
      <c r="LZC30" s="877"/>
      <c r="LZD30" s="877"/>
      <c r="LZE30" s="877"/>
      <c r="LZF30" s="877"/>
      <c r="LZG30" s="877"/>
      <c r="LZH30" s="877"/>
      <c r="LZI30" s="877"/>
      <c r="LZJ30" s="877"/>
      <c r="LZK30" s="877"/>
      <c r="LZL30" s="877"/>
      <c r="LZM30" s="877"/>
      <c r="LZN30" s="877"/>
      <c r="LZO30" s="877"/>
      <c r="LZP30" s="877"/>
      <c r="LZQ30" s="877"/>
      <c r="LZR30" s="877"/>
      <c r="LZS30" s="877"/>
      <c r="LZT30" s="877"/>
      <c r="LZU30" s="877"/>
      <c r="LZV30" s="877"/>
      <c r="LZW30" s="877"/>
      <c r="LZX30" s="877"/>
      <c r="LZY30" s="877"/>
      <c r="LZZ30" s="877"/>
      <c r="MAA30" s="877"/>
      <c r="MAB30" s="877"/>
      <c r="MAC30" s="877"/>
      <c r="MAD30" s="877"/>
      <c r="MAE30" s="877"/>
      <c r="MAF30" s="877"/>
      <c r="MAG30" s="877"/>
      <c r="MAH30" s="877"/>
      <c r="MAI30" s="877"/>
      <c r="MAJ30" s="877"/>
      <c r="MAK30" s="877"/>
      <c r="MAL30" s="877"/>
      <c r="MAM30" s="877"/>
      <c r="MAN30" s="877"/>
      <c r="MAO30" s="877"/>
      <c r="MAP30" s="877"/>
      <c r="MAQ30" s="877"/>
      <c r="MAR30" s="877"/>
      <c r="MAS30" s="877"/>
      <c r="MAT30" s="877"/>
      <c r="MAU30" s="877"/>
      <c r="MAV30" s="877"/>
      <c r="MAW30" s="877"/>
      <c r="MAX30" s="877"/>
      <c r="MAY30" s="877"/>
      <c r="MAZ30" s="877"/>
      <c r="MBA30" s="877"/>
      <c r="MBB30" s="877"/>
      <c r="MBC30" s="877"/>
      <c r="MBD30" s="877"/>
      <c r="MBE30" s="877"/>
      <c r="MBF30" s="877"/>
      <c r="MBG30" s="877"/>
      <c r="MBH30" s="877"/>
      <c r="MBI30" s="877"/>
      <c r="MBJ30" s="877"/>
      <c r="MBK30" s="877"/>
      <c r="MBL30" s="877"/>
      <c r="MBM30" s="877"/>
      <c r="MBN30" s="877"/>
      <c r="MBO30" s="877"/>
      <c r="MBP30" s="877"/>
      <c r="MBQ30" s="877"/>
      <c r="MBR30" s="877"/>
      <c r="MBS30" s="877"/>
      <c r="MBT30" s="877"/>
      <c r="MBU30" s="877"/>
      <c r="MBV30" s="877"/>
      <c r="MBW30" s="877"/>
      <c r="MBX30" s="877"/>
      <c r="MBY30" s="877"/>
      <c r="MBZ30" s="877"/>
      <c r="MCA30" s="877"/>
      <c r="MCB30" s="877"/>
      <c r="MCC30" s="877"/>
      <c r="MCD30" s="877"/>
      <c r="MCE30" s="877"/>
      <c r="MCF30" s="877"/>
      <c r="MCG30" s="877"/>
      <c r="MCH30" s="877"/>
      <c r="MCI30" s="877"/>
      <c r="MCJ30" s="877"/>
      <c r="MCK30" s="877"/>
      <c r="MCL30" s="877"/>
      <c r="MCM30" s="877"/>
      <c r="MCN30" s="877"/>
      <c r="MCO30" s="877"/>
      <c r="MCP30" s="877"/>
      <c r="MCQ30" s="877"/>
      <c r="MCR30" s="877"/>
      <c r="MCS30" s="877"/>
      <c r="MCT30" s="877"/>
      <c r="MCU30" s="877"/>
      <c r="MCV30" s="877"/>
      <c r="MCW30" s="877"/>
      <c r="MCX30" s="877"/>
      <c r="MCY30" s="877"/>
      <c r="MCZ30" s="877"/>
      <c r="MDA30" s="877"/>
      <c r="MDB30" s="877"/>
      <c r="MDC30" s="877"/>
      <c r="MDD30" s="877"/>
      <c r="MDE30" s="877"/>
      <c r="MDF30" s="877"/>
      <c r="MDG30" s="877"/>
      <c r="MDH30" s="877"/>
      <c r="MDI30" s="877"/>
      <c r="MDJ30" s="877"/>
      <c r="MDK30" s="877"/>
      <c r="MDL30" s="877"/>
      <c r="MDM30" s="877"/>
      <c r="MDN30" s="877"/>
      <c r="MDO30" s="877"/>
      <c r="MDP30" s="877"/>
      <c r="MDQ30" s="877"/>
      <c r="MDR30" s="877"/>
      <c r="MDS30" s="877"/>
      <c r="MDT30" s="877"/>
      <c r="MDU30" s="877"/>
      <c r="MDV30" s="877"/>
      <c r="MDW30" s="877"/>
      <c r="MDX30" s="877"/>
      <c r="MDY30" s="877"/>
      <c r="MDZ30" s="877"/>
      <c r="MEA30" s="877"/>
      <c r="MEB30" s="877"/>
      <c r="MEC30" s="877"/>
      <c r="MED30" s="877"/>
      <c r="MEE30" s="877"/>
      <c r="MEF30" s="877"/>
      <c r="MEG30" s="877"/>
      <c r="MEH30" s="877"/>
      <c r="MEI30" s="877"/>
      <c r="MEJ30" s="877"/>
      <c r="MEK30" s="877"/>
      <c r="MEL30" s="877"/>
      <c r="MEM30" s="877"/>
      <c r="MEN30" s="877"/>
      <c r="MEO30" s="877"/>
      <c r="MEP30" s="877"/>
      <c r="MEQ30" s="877"/>
      <c r="MER30" s="877"/>
      <c r="MES30" s="877"/>
      <c r="MET30" s="877"/>
      <c r="MEU30" s="877"/>
      <c r="MEV30" s="877"/>
      <c r="MEW30" s="877"/>
      <c r="MEX30" s="877"/>
      <c r="MEY30" s="877"/>
      <c r="MEZ30" s="877"/>
      <c r="MFA30" s="877"/>
      <c r="MFB30" s="877"/>
      <c r="MFC30" s="877"/>
      <c r="MFD30" s="877"/>
      <c r="MFE30" s="877"/>
      <c r="MFF30" s="877"/>
      <c r="MFG30" s="877"/>
      <c r="MFH30" s="877"/>
      <c r="MFI30" s="877"/>
      <c r="MFJ30" s="877"/>
      <c r="MFK30" s="877"/>
      <c r="MFL30" s="877"/>
      <c r="MFM30" s="877"/>
      <c r="MFN30" s="877"/>
      <c r="MFO30" s="877"/>
      <c r="MFP30" s="877"/>
      <c r="MFQ30" s="877"/>
      <c r="MFR30" s="877"/>
      <c r="MFS30" s="877"/>
      <c r="MFT30" s="877"/>
      <c r="MFU30" s="877"/>
      <c r="MFV30" s="877"/>
      <c r="MFW30" s="877"/>
      <c r="MFX30" s="877"/>
      <c r="MFY30" s="877"/>
      <c r="MFZ30" s="877"/>
      <c r="MGA30" s="877"/>
      <c r="MGB30" s="877"/>
      <c r="MGC30" s="877"/>
      <c r="MGD30" s="877"/>
      <c r="MGE30" s="877"/>
      <c r="MGF30" s="877"/>
      <c r="MGG30" s="877"/>
      <c r="MGH30" s="877"/>
      <c r="MGI30" s="877"/>
      <c r="MGJ30" s="877"/>
      <c r="MGK30" s="877"/>
      <c r="MGL30" s="877"/>
      <c r="MGM30" s="877"/>
      <c r="MGN30" s="877"/>
      <c r="MGO30" s="877"/>
      <c r="MGP30" s="877"/>
      <c r="MGQ30" s="877"/>
      <c r="MGR30" s="877"/>
      <c r="MGS30" s="877"/>
      <c r="MGT30" s="877"/>
      <c r="MGU30" s="877"/>
      <c r="MGV30" s="877"/>
      <c r="MGW30" s="877"/>
      <c r="MGX30" s="877"/>
      <c r="MGY30" s="877"/>
      <c r="MGZ30" s="877"/>
      <c r="MHA30" s="877"/>
      <c r="MHB30" s="877"/>
      <c r="MHC30" s="877"/>
      <c r="MHD30" s="877"/>
      <c r="MHE30" s="877"/>
      <c r="MHF30" s="877"/>
      <c r="MHG30" s="877"/>
      <c r="MHH30" s="877"/>
      <c r="MHI30" s="877"/>
      <c r="MHJ30" s="877"/>
      <c r="MHK30" s="877"/>
      <c r="MHL30" s="877"/>
      <c r="MHM30" s="877"/>
      <c r="MHN30" s="877"/>
      <c r="MHO30" s="877"/>
      <c r="MHP30" s="877"/>
      <c r="MHQ30" s="877"/>
      <c r="MHR30" s="877"/>
      <c r="MHS30" s="877"/>
      <c r="MHT30" s="877"/>
      <c r="MHU30" s="877"/>
      <c r="MHV30" s="877"/>
      <c r="MHW30" s="877"/>
      <c r="MHX30" s="877"/>
      <c r="MHY30" s="877"/>
      <c r="MHZ30" s="877"/>
      <c r="MIA30" s="877"/>
      <c r="MIB30" s="877"/>
      <c r="MIC30" s="877"/>
      <c r="MID30" s="877"/>
      <c r="MIE30" s="877"/>
      <c r="MIF30" s="877"/>
      <c r="MIG30" s="877"/>
      <c r="MIH30" s="877"/>
      <c r="MII30" s="877"/>
      <c r="MIJ30" s="877"/>
      <c r="MIK30" s="877"/>
      <c r="MIL30" s="877"/>
      <c r="MIM30" s="877"/>
      <c r="MIN30" s="877"/>
      <c r="MIO30" s="877"/>
      <c r="MIP30" s="877"/>
      <c r="MIQ30" s="877"/>
      <c r="MIR30" s="877"/>
      <c r="MIS30" s="877"/>
      <c r="MIT30" s="877"/>
      <c r="MIU30" s="877"/>
      <c r="MIV30" s="877"/>
      <c r="MIW30" s="877"/>
      <c r="MIX30" s="877"/>
      <c r="MIY30" s="877"/>
      <c r="MIZ30" s="877"/>
      <c r="MJA30" s="877"/>
      <c r="MJB30" s="877"/>
      <c r="MJC30" s="877"/>
      <c r="MJD30" s="877"/>
      <c r="MJE30" s="877"/>
      <c r="MJF30" s="877"/>
      <c r="MJG30" s="877"/>
      <c r="MJH30" s="877"/>
      <c r="MJI30" s="877"/>
      <c r="MJJ30" s="877"/>
      <c r="MJK30" s="877"/>
      <c r="MJL30" s="877"/>
      <c r="MJM30" s="877"/>
      <c r="MJN30" s="877"/>
      <c r="MJO30" s="877"/>
      <c r="MJP30" s="877"/>
      <c r="MJQ30" s="877"/>
      <c r="MJR30" s="877"/>
      <c r="MJS30" s="877"/>
      <c r="MJT30" s="877"/>
      <c r="MJU30" s="877"/>
      <c r="MJV30" s="877"/>
      <c r="MJW30" s="877"/>
      <c r="MJX30" s="877"/>
      <c r="MJY30" s="877"/>
      <c r="MJZ30" s="877"/>
      <c r="MKA30" s="877"/>
      <c r="MKB30" s="877"/>
      <c r="MKC30" s="877"/>
      <c r="MKD30" s="877"/>
      <c r="MKE30" s="877"/>
      <c r="MKF30" s="877"/>
      <c r="MKG30" s="877"/>
      <c r="MKH30" s="877"/>
      <c r="MKI30" s="877"/>
      <c r="MKJ30" s="877"/>
      <c r="MKK30" s="877"/>
      <c r="MKL30" s="877"/>
      <c r="MKM30" s="877"/>
      <c r="MKN30" s="877"/>
      <c r="MKO30" s="877"/>
      <c r="MKP30" s="877"/>
      <c r="MKQ30" s="877"/>
      <c r="MKR30" s="877"/>
      <c r="MKS30" s="877"/>
      <c r="MKT30" s="877"/>
      <c r="MKU30" s="877"/>
      <c r="MKV30" s="877"/>
      <c r="MKW30" s="877"/>
      <c r="MKX30" s="877"/>
      <c r="MKY30" s="877"/>
      <c r="MKZ30" s="877"/>
      <c r="MLA30" s="877"/>
      <c r="MLB30" s="877"/>
      <c r="MLC30" s="877"/>
      <c r="MLD30" s="877"/>
      <c r="MLE30" s="877"/>
      <c r="MLF30" s="877"/>
      <c r="MLG30" s="877"/>
      <c r="MLH30" s="877"/>
      <c r="MLI30" s="877"/>
      <c r="MLJ30" s="877"/>
      <c r="MLK30" s="877"/>
      <c r="MLL30" s="877"/>
      <c r="MLM30" s="877"/>
      <c r="MLN30" s="877"/>
      <c r="MLO30" s="877"/>
      <c r="MLP30" s="877"/>
      <c r="MLQ30" s="877"/>
      <c r="MLR30" s="877"/>
      <c r="MLS30" s="877"/>
      <c r="MLT30" s="877"/>
      <c r="MLU30" s="877"/>
      <c r="MLV30" s="877"/>
      <c r="MLW30" s="877"/>
      <c r="MLX30" s="877"/>
      <c r="MLY30" s="877"/>
      <c r="MLZ30" s="877"/>
      <c r="MMA30" s="877"/>
      <c r="MMB30" s="877"/>
      <c r="MMC30" s="877"/>
      <c r="MMD30" s="877"/>
      <c r="MME30" s="877"/>
      <c r="MMF30" s="877"/>
      <c r="MMG30" s="877"/>
      <c r="MMH30" s="877"/>
      <c r="MMI30" s="877"/>
      <c r="MMJ30" s="877"/>
      <c r="MMK30" s="877"/>
      <c r="MML30" s="877"/>
      <c r="MMM30" s="877"/>
      <c r="MMN30" s="877"/>
      <c r="MMO30" s="877"/>
      <c r="MMP30" s="877"/>
      <c r="MMQ30" s="877"/>
      <c r="MMR30" s="877"/>
      <c r="MMS30" s="877"/>
      <c r="MMT30" s="877"/>
      <c r="MMU30" s="877"/>
      <c r="MMV30" s="877"/>
      <c r="MMW30" s="877"/>
      <c r="MMX30" s="877"/>
      <c r="MMY30" s="877"/>
      <c r="MMZ30" s="877"/>
      <c r="MNA30" s="877"/>
      <c r="MNB30" s="877"/>
      <c r="MNC30" s="877"/>
      <c r="MND30" s="877"/>
      <c r="MNE30" s="877"/>
      <c r="MNF30" s="877"/>
      <c r="MNG30" s="877"/>
      <c r="MNH30" s="877"/>
      <c r="MNI30" s="877"/>
      <c r="MNJ30" s="877"/>
      <c r="MNK30" s="877"/>
      <c r="MNL30" s="877"/>
      <c r="MNM30" s="877"/>
      <c r="MNN30" s="877"/>
      <c r="MNO30" s="877"/>
      <c r="MNP30" s="877"/>
      <c r="MNQ30" s="877"/>
      <c r="MNR30" s="877"/>
      <c r="MNS30" s="877"/>
      <c r="MNT30" s="877"/>
      <c r="MNU30" s="877"/>
      <c r="MNV30" s="877"/>
      <c r="MNW30" s="877"/>
      <c r="MNX30" s="877"/>
      <c r="MNY30" s="877"/>
      <c r="MNZ30" s="877"/>
      <c r="MOA30" s="877"/>
      <c r="MOB30" s="877"/>
      <c r="MOC30" s="877"/>
      <c r="MOD30" s="877"/>
      <c r="MOE30" s="877"/>
      <c r="MOF30" s="877"/>
      <c r="MOG30" s="877"/>
      <c r="MOH30" s="877"/>
      <c r="MOI30" s="877"/>
      <c r="MOJ30" s="877"/>
      <c r="MOK30" s="877"/>
      <c r="MOL30" s="877"/>
      <c r="MOM30" s="877"/>
      <c r="MON30" s="877"/>
      <c r="MOO30" s="877"/>
      <c r="MOP30" s="877"/>
      <c r="MOQ30" s="877"/>
      <c r="MOR30" s="877"/>
      <c r="MOS30" s="877"/>
      <c r="MOT30" s="877"/>
      <c r="MOU30" s="877"/>
      <c r="MOV30" s="877"/>
      <c r="MOW30" s="877"/>
      <c r="MOX30" s="877"/>
      <c r="MOY30" s="877"/>
      <c r="MOZ30" s="877"/>
      <c r="MPA30" s="877"/>
      <c r="MPB30" s="877"/>
      <c r="MPC30" s="877"/>
      <c r="MPD30" s="877"/>
      <c r="MPE30" s="877"/>
      <c r="MPF30" s="877"/>
      <c r="MPG30" s="877"/>
      <c r="MPH30" s="877"/>
      <c r="MPI30" s="877"/>
      <c r="MPJ30" s="877"/>
      <c r="MPK30" s="877"/>
      <c r="MPL30" s="877"/>
      <c r="MPM30" s="877"/>
      <c r="MPN30" s="877"/>
      <c r="MPO30" s="877"/>
      <c r="MPP30" s="877"/>
      <c r="MPQ30" s="877"/>
      <c r="MPR30" s="877"/>
      <c r="MPS30" s="877"/>
      <c r="MPT30" s="877"/>
      <c r="MPU30" s="877"/>
      <c r="MPV30" s="877"/>
      <c r="MPW30" s="877"/>
      <c r="MPX30" s="877"/>
      <c r="MPY30" s="877"/>
      <c r="MPZ30" s="877"/>
      <c r="MQA30" s="877"/>
      <c r="MQB30" s="877"/>
      <c r="MQC30" s="877"/>
      <c r="MQD30" s="877"/>
      <c r="MQE30" s="877"/>
      <c r="MQF30" s="877"/>
      <c r="MQG30" s="877"/>
      <c r="MQH30" s="877"/>
      <c r="MQI30" s="877"/>
      <c r="MQJ30" s="877"/>
      <c r="MQK30" s="877"/>
      <c r="MQL30" s="877"/>
      <c r="MQM30" s="877"/>
      <c r="MQN30" s="877"/>
      <c r="MQO30" s="877"/>
      <c r="MQP30" s="877"/>
      <c r="MQQ30" s="877"/>
      <c r="MQR30" s="877"/>
      <c r="MQS30" s="877"/>
      <c r="MQT30" s="877"/>
      <c r="MQU30" s="877"/>
      <c r="MQV30" s="877"/>
      <c r="MQW30" s="877"/>
      <c r="MQX30" s="877"/>
      <c r="MQY30" s="877"/>
      <c r="MQZ30" s="877"/>
      <c r="MRA30" s="877"/>
      <c r="MRB30" s="877"/>
      <c r="MRC30" s="877"/>
      <c r="MRD30" s="877"/>
      <c r="MRE30" s="877"/>
      <c r="MRF30" s="877"/>
      <c r="MRG30" s="877"/>
      <c r="MRH30" s="877"/>
      <c r="MRI30" s="877"/>
      <c r="MRJ30" s="877"/>
      <c r="MRK30" s="877"/>
      <c r="MRL30" s="877"/>
      <c r="MRM30" s="877"/>
      <c r="MRN30" s="877"/>
      <c r="MRO30" s="877"/>
      <c r="MRP30" s="877"/>
      <c r="MRQ30" s="877"/>
      <c r="MRR30" s="877"/>
      <c r="MRS30" s="877"/>
      <c r="MRT30" s="877"/>
      <c r="MRU30" s="877"/>
      <c r="MRV30" s="877"/>
      <c r="MRW30" s="877"/>
      <c r="MRX30" s="877"/>
      <c r="MRY30" s="877"/>
      <c r="MRZ30" s="877"/>
      <c r="MSA30" s="877"/>
      <c r="MSB30" s="877"/>
      <c r="MSC30" s="877"/>
      <c r="MSD30" s="877"/>
      <c r="MSE30" s="877"/>
      <c r="MSF30" s="877"/>
      <c r="MSG30" s="877"/>
      <c r="MSH30" s="877"/>
      <c r="MSI30" s="877"/>
      <c r="MSJ30" s="877"/>
      <c r="MSK30" s="877"/>
      <c r="MSL30" s="877"/>
      <c r="MSM30" s="877"/>
      <c r="MSN30" s="877"/>
      <c r="MSO30" s="877"/>
      <c r="MSP30" s="877"/>
      <c r="MSQ30" s="877"/>
      <c r="MSR30" s="877"/>
      <c r="MSS30" s="877"/>
      <c r="MST30" s="877"/>
      <c r="MSU30" s="877"/>
      <c r="MSV30" s="877"/>
      <c r="MSW30" s="877"/>
      <c r="MSX30" s="877"/>
      <c r="MSY30" s="877"/>
      <c r="MSZ30" s="877"/>
      <c r="MTA30" s="877"/>
      <c r="MTB30" s="877"/>
      <c r="MTC30" s="877"/>
      <c r="MTD30" s="877"/>
      <c r="MTE30" s="877"/>
      <c r="MTF30" s="877"/>
      <c r="MTG30" s="877"/>
      <c r="MTH30" s="877"/>
      <c r="MTI30" s="877"/>
      <c r="MTJ30" s="877"/>
      <c r="MTK30" s="877"/>
      <c r="MTL30" s="877"/>
      <c r="MTM30" s="877"/>
      <c r="MTN30" s="877"/>
      <c r="MTO30" s="877"/>
      <c r="MTP30" s="877"/>
      <c r="MTQ30" s="877"/>
      <c r="MTR30" s="877"/>
      <c r="MTS30" s="877"/>
      <c r="MTT30" s="877"/>
      <c r="MTU30" s="877"/>
      <c r="MTV30" s="877"/>
      <c r="MTW30" s="877"/>
      <c r="MTX30" s="877"/>
      <c r="MTY30" s="877"/>
      <c r="MTZ30" s="877"/>
      <c r="MUA30" s="877"/>
      <c r="MUB30" s="877"/>
      <c r="MUC30" s="877"/>
      <c r="MUD30" s="877"/>
      <c r="MUE30" s="877"/>
      <c r="MUF30" s="877"/>
      <c r="MUG30" s="877"/>
      <c r="MUH30" s="877"/>
      <c r="MUI30" s="877"/>
      <c r="MUJ30" s="877"/>
      <c r="MUK30" s="877"/>
      <c r="MUL30" s="877"/>
      <c r="MUM30" s="877"/>
      <c r="MUN30" s="877"/>
      <c r="MUO30" s="877"/>
      <c r="MUP30" s="877"/>
      <c r="MUQ30" s="877"/>
      <c r="MUR30" s="877"/>
      <c r="MUS30" s="877"/>
      <c r="MUT30" s="877"/>
      <c r="MUU30" s="877"/>
      <c r="MUV30" s="877"/>
      <c r="MUW30" s="877"/>
      <c r="MUX30" s="877"/>
      <c r="MUY30" s="877"/>
      <c r="MUZ30" s="877"/>
      <c r="MVA30" s="877"/>
      <c r="MVB30" s="877"/>
      <c r="MVC30" s="877"/>
      <c r="MVD30" s="877"/>
      <c r="MVE30" s="877"/>
      <c r="MVF30" s="877"/>
      <c r="MVG30" s="877"/>
      <c r="MVH30" s="877"/>
      <c r="MVI30" s="877"/>
      <c r="MVJ30" s="877"/>
      <c r="MVK30" s="877"/>
      <c r="MVL30" s="877"/>
      <c r="MVM30" s="877"/>
      <c r="MVN30" s="877"/>
      <c r="MVO30" s="877"/>
      <c r="MVP30" s="877"/>
      <c r="MVQ30" s="877"/>
      <c r="MVR30" s="877"/>
      <c r="MVS30" s="877"/>
      <c r="MVT30" s="877"/>
      <c r="MVU30" s="877"/>
      <c r="MVV30" s="877"/>
      <c r="MVW30" s="877"/>
      <c r="MVX30" s="877"/>
      <c r="MVY30" s="877"/>
      <c r="MVZ30" s="877"/>
      <c r="MWA30" s="877"/>
      <c r="MWB30" s="877"/>
      <c r="MWC30" s="877"/>
      <c r="MWD30" s="877"/>
      <c r="MWE30" s="877"/>
      <c r="MWF30" s="877"/>
      <c r="MWG30" s="877"/>
      <c r="MWH30" s="877"/>
      <c r="MWI30" s="877"/>
      <c r="MWJ30" s="877"/>
      <c r="MWK30" s="877"/>
      <c r="MWL30" s="877"/>
      <c r="MWM30" s="877"/>
      <c r="MWN30" s="877"/>
      <c r="MWO30" s="877"/>
      <c r="MWP30" s="877"/>
      <c r="MWQ30" s="877"/>
      <c r="MWR30" s="877"/>
      <c r="MWS30" s="877"/>
      <c r="MWT30" s="877"/>
      <c r="MWU30" s="877"/>
      <c r="MWV30" s="877"/>
      <c r="MWW30" s="877"/>
      <c r="MWX30" s="877"/>
      <c r="MWY30" s="877"/>
      <c r="MWZ30" s="877"/>
      <c r="MXA30" s="877"/>
      <c r="MXB30" s="877"/>
      <c r="MXC30" s="877"/>
      <c r="MXD30" s="877"/>
      <c r="MXE30" s="877"/>
      <c r="MXF30" s="877"/>
      <c r="MXG30" s="877"/>
      <c r="MXH30" s="877"/>
      <c r="MXI30" s="877"/>
      <c r="MXJ30" s="877"/>
      <c r="MXK30" s="877"/>
      <c r="MXL30" s="877"/>
      <c r="MXM30" s="877"/>
      <c r="MXN30" s="877"/>
      <c r="MXO30" s="877"/>
      <c r="MXP30" s="877"/>
      <c r="MXQ30" s="877"/>
      <c r="MXR30" s="877"/>
      <c r="MXS30" s="877"/>
      <c r="MXT30" s="877"/>
      <c r="MXU30" s="877"/>
      <c r="MXV30" s="877"/>
      <c r="MXW30" s="877"/>
      <c r="MXX30" s="877"/>
      <c r="MXY30" s="877"/>
      <c r="MXZ30" s="877"/>
      <c r="MYA30" s="877"/>
      <c r="MYB30" s="877"/>
      <c r="MYC30" s="877"/>
      <c r="MYD30" s="877"/>
      <c r="MYE30" s="877"/>
      <c r="MYF30" s="877"/>
      <c r="MYG30" s="877"/>
      <c r="MYH30" s="877"/>
      <c r="MYI30" s="877"/>
      <c r="MYJ30" s="877"/>
      <c r="MYK30" s="877"/>
      <c r="MYL30" s="877"/>
      <c r="MYM30" s="877"/>
      <c r="MYN30" s="877"/>
      <c r="MYO30" s="877"/>
      <c r="MYP30" s="877"/>
      <c r="MYQ30" s="877"/>
      <c r="MYR30" s="877"/>
      <c r="MYS30" s="877"/>
      <c r="MYT30" s="877"/>
      <c r="MYU30" s="877"/>
      <c r="MYV30" s="877"/>
      <c r="MYW30" s="877"/>
      <c r="MYX30" s="877"/>
      <c r="MYY30" s="877"/>
      <c r="MYZ30" s="877"/>
      <c r="MZA30" s="877"/>
      <c r="MZB30" s="877"/>
      <c r="MZC30" s="877"/>
      <c r="MZD30" s="877"/>
      <c r="MZE30" s="877"/>
      <c r="MZF30" s="877"/>
      <c r="MZG30" s="877"/>
      <c r="MZH30" s="877"/>
      <c r="MZI30" s="877"/>
      <c r="MZJ30" s="877"/>
      <c r="MZK30" s="877"/>
      <c r="MZL30" s="877"/>
      <c r="MZM30" s="877"/>
      <c r="MZN30" s="877"/>
      <c r="MZO30" s="877"/>
      <c r="MZP30" s="877"/>
      <c r="MZQ30" s="877"/>
      <c r="MZR30" s="877"/>
      <c r="MZS30" s="877"/>
      <c r="MZT30" s="877"/>
      <c r="MZU30" s="877"/>
      <c r="MZV30" s="877"/>
      <c r="MZW30" s="877"/>
      <c r="MZX30" s="877"/>
      <c r="MZY30" s="877"/>
      <c r="MZZ30" s="877"/>
      <c r="NAA30" s="877"/>
      <c r="NAB30" s="877"/>
      <c r="NAC30" s="877"/>
      <c r="NAD30" s="877"/>
      <c r="NAE30" s="877"/>
      <c r="NAF30" s="877"/>
      <c r="NAG30" s="877"/>
      <c r="NAH30" s="877"/>
      <c r="NAI30" s="877"/>
      <c r="NAJ30" s="877"/>
      <c r="NAK30" s="877"/>
      <c r="NAL30" s="877"/>
      <c r="NAM30" s="877"/>
      <c r="NAN30" s="877"/>
      <c r="NAO30" s="877"/>
      <c r="NAP30" s="877"/>
      <c r="NAQ30" s="877"/>
      <c r="NAR30" s="877"/>
      <c r="NAS30" s="877"/>
      <c r="NAT30" s="877"/>
      <c r="NAU30" s="877"/>
      <c r="NAV30" s="877"/>
      <c r="NAW30" s="877"/>
      <c r="NAX30" s="877"/>
      <c r="NAY30" s="877"/>
      <c r="NAZ30" s="877"/>
      <c r="NBA30" s="877"/>
      <c r="NBB30" s="877"/>
      <c r="NBC30" s="877"/>
      <c r="NBD30" s="877"/>
      <c r="NBE30" s="877"/>
      <c r="NBF30" s="877"/>
      <c r="NBG30" s="877"/>
      <c r="NBH30" s="877"/>
      <c r="NBI30" s="877"/>
      <c r="NBJ30" s="877"/>
      <c r="NBK30" s="877"/>
      <c r="NBL30" s="877"/>
      <c r="NBM30" s="877"/>
      <c r="NBN30" s="877"/>
      <c r="NBO30" s="877"/>
      <c r="NBP30" s="877"/>
      <c r="NBQ30" s="877"/>
      <c r="NBR30" s="877"/>
      <c r="NBS30" s="877"/>
      <c r="NBT30" s="877"/>
      <c r="NBU30" s="877"/>
      <c r="NBV30" s="877"/>
      <c r="NBW30" s="877"/>
      <c r="NBX30" s="877"/>
      <c r="NBY30" s="877"/>
      <c r="NBZ30" s="877"/>
      <c r="NCA30" s="877"/>
      <c r="NCB30" s="877"/>
      <c r="NCC30" s="877"/>
      <c r="NCD30" s="877"/>
      <c r="NCE30" s="877"/>
      <c r="NCF30" s="877"/>
      <c r="NCG30" s="877"/>
      <c r="NCH30" s="877"/>
      <c r="NCI30" s="877"/>
      <c r="NCJ30" s="877"/>
      <c r="NCK30" s="877"/>
      <c r="NCL30" s="877"/>
      <c r="NCM30" s="877"/>
      <c r="NCN30" s="877"/>
      <c r="NCO30" s="877"/>
      <c r="NCP30" s="877"/>
      <c r="NCQ30" s="877"/>
      <c r="NCR30" s="877"/>
      <c r="NCS30" s="877"/>
      <c r="NCT30" s="877"/>
      <c r="NCU30" s="877"/>
      <c r="NCV30" s="877"/>
      <c r="NCW30" s="877"/>
      <c r="NCX30" s="877"/>
      <c r="NCY30" s="877"/>
      <c r="NCZ30" s="877"/>
      <c r="NDA30" s="877"/>
      <c r="NDB30" s="877"/>
      <c r="NDC30" s="877"/>
      <c r="NDD30" s="877"/>
      <c r="NDE30" s="877"/>
      <c r="NDF30" s="877"/>
      <c r="NDG30" s="877"/>
      <c r="NDH30" s="877"/>
      <c r="NDI30" s="877"/>
      <c r="NDJ30" s="877"/>
      <c r="NDK30" s="877"/>
      <c r="NDL30" s="877"/>
      <c r="NDM30" s="877"/>
      <c r="NDN30" s="877"/>
      <c r="NDO30" s="877"/>
      <c r="NDP30" s="877"/>
      <c r="NDQ30" s="877"/>
      <c r="NDR30" s="877"/>
      <c r="NDS30" s="877"/>
      <c r="NDT30" s="877"/>
      <c r="NDU30" s="877"/>
      <c r="NDV30" s="877"/>
      <c r="NDW30" s="877"/>
      <c r="NDX30" s="877"/>
      <c r="NDY30" s="877"/>
      <c r="NDZ30" s="877"/>
      <c r="NEA30" s="877"/>
      <c r="NEB30" s="877"/>
      <c r="NEC30" s="877"/>
      <c r="NED30" s="877"/>
      <c r="NEE30" s="877"/>
      <c r="NEF30" s="877"/>
      <c r="NEG30" s="877"/>
      <c r="NEH30" s="877"/>
      <c r="NEI30" s="877"/>
      <c r="NEJ30" s="877"/>
      <c r="NEK30" s="877"/>
      <c r="NEL30" s="877"/>
      <c r="NEM30" s="877"/>
      <c r="NEN30" s="877"/>
      <c r="NEO30" s="877"/>
      <c r="NEP30" s="877"/>
      <c r="NEQ30" s="877"/>
      <c r="NER30" s="877"/>
      <c r="NES30" s="877"/>
      <c r="NET30" s="877"/>
      <c r="NEU30" s="877"/>
      <c r="NEV30" s="877"/>
      <c r="NEW30" s="877"/>
      <c r="NEX30" s="877"/>
      <c r="NEY30" s="877"/>
      <c r="NEZ30" s="877"/>
      <c r="NFA30" s="877"/>
      <c r="NFB30" s="877"/>
      <c r="NFC30" s="877"/>
      <c r="NFD30" s="877"/>
      <c r="NFE30" s="877"/>
      <c r="NFF30" s="877"/>
      <c r="NFG30" s="877"/>
      <c r="NFH30" s="877"/>
      <c r="NFI30" s="877"/>
      <c r="NFJ30" s="877"/>
      <c r="NFK30" s="877"/>
      <c r="NFL30" s="877"/>
      <c r="NFM30" s="877"/>
      <c r="NFN30" s="877"/>
      <c r="NFO30" s="877"/>
      <c r="NFP30" s="877"/>
      <c r="NFQ30" s="877"/>
      <c r="NFR30" s="877"/>
      <c r="NFS30" s="877"/>
      <c r="NFT30" s="877"/>
      <c r="NFU30" s="877"/>
      <c r="NFV30" s="877"/>
      <c r="NFW30" s="877"/>
      <c r="NFX30" s="877"/>
      <c r="NFY30" s="877"/>
      <c r="NFZ30" s="877"/>
      <c r="NGA30" s="877"/>
      <c r="NGB30" s="877"/>
      <c r="NGC30" s="877"/>
      <c r="NGD30" s="877"/>
      <c r="NGE30" s="877"/>
      <c r="NGF30" s="877"/>
      <c r="NGG30" s="877"/>
      <c r="NGH30" s="877"/>
      <c r="NGI30" s="877"/>
      <c r="NGJ30" s="877"/>
      <c r="NGK30" s="877"/>
      <c r="NGL30" s="877"/>
      <c r="NGM30" s="877"/>
      <c r="NGN30" s="877"/>
      <c r="NGO30" s="877"/>
      <c r="NGP30" s="877"/>
      <c r="NGQ30" s="877"/>
      <c r="NGR30" s="877"/>
      <c r="NGS30" s="877"/>
      <c r="NGT30" s="877"/>
      <c r="NGU30" s="877"/>
      <c r="NGV30" s="877"/>
      <c r="NGW30" s="877"/>
      <c r="NGX30" s="877"/>
      <c r="NGY30" s="877"/>
      <c r="NGZ30" s="877"/>
      <c r="NHA30" s="877"/>
      <c r="NHB30" s="877"/>
      <c r="NHC30" s="877"/>
      <c r="NHD30" s="877"/>
      <c r="NHE30" s="877"/>
      <c r="NHF30" s="877"/>
      <c r="NHG30" s="877"/>
      <c r="NHH30" s="877"/>
      <c r="NHI30" s="877"/>
      <c r="NHJ30" s="877"/>
      <c r="NHK30" s="877"/>
      <c r="NHL30" s="877"/>
      <c r="NHM30" s="877"/>
      <c r="NHN30" s="877"/>
      <c r="NHO30" s="877"/>
      <c r="NHP30" s="877"/>
      <c r="NHQ30" s="877"/>
      <c r="NHR30" s="877"/>
      <c r="NHS30" s="877"/>
      <c r="NHT30" s="877"/>
      <c r="NHU30" s="877"/>
      <c r="NHV30" s="877"/>
      <c r="NHW30" s="877"/>
      <c r="NHX30" s="877"/>
      <c r="NHY30" s="877"/>
      <c r="NHZ30" s="877"/>
      <c r="NIA30" s="877"/>
      <c r="NIB30" s="877"/>
      <c r="NIC30" s="877"/>
      <c r="NID30" s="877"/>
      <c r="NIE30" s="877"/>
      <c r="NIF30" s="877"/>
      <c r="NIG30" s="877"/>
      <c r="NIH30" s="877"/>
      <c r="NII30" s="877"/>
      <c r="NIJ30" s="877"/>
      <c r="NIK30" s="877"/>
      <c r="NIL30" s="877"/>
      <c r="NIM30" s="877"/>
      <c r="NIN30" s="877"/>
      <c r="NIO30" s="877"/>
      <c r="NIP30" s="877"/>
      <c r="NIQ30" s="877"/>
      <c r="NIR30" s="877"/>
      <c r="NIS30" s="877"/>
      <c r="NIT30" s="877"/>
      <c r="NIU30" s="877"/>
      <c r="NIV30" s="877"/>
      <c r="NIW30" s="877"/>
      <c r="NIX30" s="877"/>
      <c r="NIY30" s="877"/>
      <c r="NIZ30" s="877"/>
      <c r="NJA30" s="877"/>
      <c r="NJB30" s="877"/>
      <c r="NJC30" s="877"/>
      <c r="NJD30" s="877"/>
      <c r="NJE30" s="877"/>
      <c r="NJF30" s="877"/>
      <c r="NJG30" s="877"/>
      <c r="NJH30" s="877"/>
      <c r="NJI30" s="877"/>
      <c r="NJJ30" s="877"/>
      <c r="NJK30" s="877"/>
      <c r="NJL30" s="877"/>
      <c r="NJM30" s="877"/>
      <c r="NJN30" s="877"/>
      <c r="NJO30" s="877"/>
      <c r="NJP30" s="877"/>
      <c r="NJQ30" s="877"/>
      <c r="NJR30" s="877"/>
      <c r="NJS30" s="877"/>
      <c r="NJT30" s="877"/>
      <c r="NJU30" s="877"/>
      <c r="NJV30" s="877"/>
      <c r="NJW30" s="877"/>
      <c r="NJX30" s="877"/>
      <c r="NJY30" s="877"/>
      <c r="NJZ30" s="877"/>
      <c r="NKA30" s="877"/>
      <c r="NKB30" s="877"/>
      <c r="NKC30" s="877"/>
      <c r="NKD30" s="877"/>
      <c r="NKE30" s="877"/>
      <c r="NKF30" s="877"/>
      <c r="NKG30" s="877"/>
      <c r="NKH30" s="877"/>
      <c r="NKI30" s="877"/>
      <c r="NKJ30" s="877"/>
      <c r="NKK30" s="877"/>
      <c r="NKL30" s="877"/>
      <c r="NKM30" s="877"/>
      <c r="NKN30" s="877"/>
      <c r="NKO30" s="877"/>
      <c r="NKP30" s="877"/>
      <c r="NKQ30" s="877"/>
      <c r="NKR30" s="877"/>
      <c r="NKS30" s="877"/>
      <c r="NKT30" s="877"/>
      <c r="NKU30" s="877"/>
      <c r="NKV30" s="877"/>
      <c r="NKW30" s="877"/>
      <c r="NKX30" s="877"/>
      <c r="NKY30" s="877"/>
      <c r="NKZ30" s="877"/>
      <c r="NLA30" s="877"/>
      <c r="NLB30" s="877"/>
      <c r="NLC30" s="877"/>
      <c r="NLD30" s="877"/>
      <c r="NLE30" s="877"/>
      <c r="NLF30" s="877"/>
      <c r="NLG30" s="877"/>
      <c r="NLH30" s="877"/>
      <c r="NLI30" s="877"/>
      <c r="NLJ30" s="877"/>
      <c r="NLK30" s="877"/>
      <c r="NLL30" s="877"/>
      <c r="NLM30" s="877"/>
      <c r="NLN30" s="877"/>
      <c r="NLO30" s="877"/>
      <c r="NLP30" s="877"/>
      <c r="NLQ30" s="877"/>
      <c r="NLR30" s="877"/>
      <c r="NLS30" s="877"/>
      <c r="NLT30" s="877"/>
      <c r="NLU30" s="877"/>
      <c r="NLV30" s="877"/>
      <c r="NLW30" s="877"/>
      <c r="NLX30" s="877"/>
      <c r="NLY30" s="877"/>
      <c r="NLZ30" s="877"/>
      <c r="NMA30" s="877"/>
      <c r="NMB30" s="877"/>
      <c r="NMC30" s="877"/>
      <c r="NMD30" s="877"/>
      <c r="NME30" s="877"/>
      <c r="NMF30" s="877"/>
      <c r="NMG30" s="877"/>
      <c r="NMH30" s="877"/>
      <c r="NMI30" s="877"/>
      <c r="NMJ30" s="877"/>
      <c r="NMK30" s="877"/>
      <c r="NML30" s="877"/>
      <c r="NMM30" s="877"/>
      <c r="NMN30" s="877"/>
      <c r="NMO30" s="877"/>
      <c r="NMP30" s="877"/>
      <c r="NMQ30" s="877"/>
      <c r="NMR30" s="877"/>
      <c r="NMS30" s="877"/>
      <c r="NMT30" s="877"/>
      <c r="NMU30" s="877"/>
      <c r="NMV30" s="877"/>
      <c r="NMW30" s="877"/>
      <c r="NMX30" s="877"/>
      <c r="NMY30" s="877"/>
      <c r="NMZ30" s="877"/>
      <c r="NNA30" s="877"/>
      <c r="NNB30" s="877"/>
      <c r="NNC30" s="877"/>
      <c r="NND30" s="877"/>
      <c r="NNE30" s="877"/>
      <c r="NNF30" s="877"/>
      <c r="NNG30" s="877"/>
      <c r="NNH30" s="877"/>
      <c r="NNI30" s="877"/>
      <c r="NNJ30" s="877"/>
      <c r="NNK30" s="877"/>
      <c r="NNL30" s="877"/>
      <c r="NNM30" s="877"/>
      <c r="NNN30" s="877"/>
      <c r="NNO30" s="877"/>
      <c r="NNP30" s="877"/>
      <c r="NNQ30" s="877"/>
      <c r="NNR30" s="877"/>
      <c r="NNS30" s="877"/>
      <c r="NNT30" s="877"/>
      <c r="NNU30" s="877"/>
      <c r="NNV30" s="877"/>
      <c r="NNW30" s="877"/>
      <c r="NNX30" s="877"/>
      <c r="NNY30" s="877"/>
      <c r="NNZ30" s="877"/>
      <c r="NOA30" s="877"/>
      <c r="NOB30" s="877"/>
      <c r="NOC30" s="877"/>
      <c r="NOD30" s="877"/>
      <c r="NOE30" s="877"/>
      <c r="NOF30" s="877"/>
      <c r="NOG30" s="877"/>
      <c r="NOH30" s="877"/>
      <c r="NOI30" s="877"/>
      <c r="NOJ30" s="877"/>
      <c r="NOK30" s="877"/>
      <c r="NOL30" s="877"/>
      <c r="NOM30" s="877"/>
      <c r="NON30" s="877"/>
      <c r="NOO30" s="877"/>
      <c r="NOP30" s="877"/>
      <c r="NOQ30" s="877"/>
      <c r="NOR30" s="877"/>
      <c r="NOS30" s="877"/>
      <c r="NOT30" s="877"/>
      <c r="NOU30" s="877"/>
      <c r="NOV30" s="877"/>
      <c r="NOW30" s="877"/>
      <c r="NOX30" s="877"/>
      <c r="NOY30" s="877"/>
      <c r="NOZ30" s="877"/>
      <c r="NPA30" s="877"/>
      <c r="NPB30" s="877"/>
      <c r="NPC30" s="877"/>
      <c r="NPD30" s="877"/>
      <c r="NPE30" s="877"/>
      <c r="NPF30" s="877"/>
      <c r="NPG30" s="877"/>
      <c r="NPH30" s="877"/>
      <c r="NPI30" s="877"/>
      <c r="NPJ30" s="877"/>
      <c r="NPK30" s="877"/>
      <c r="NPL30" s="877"/>
      <c r="NPM30" s="877"/>
      <c r="NPN30" s="877"/>
      <c r="NPO30" s="877"/>
      <c r="NPP30" s="877"/>
      <c r="NPQ30" s="877"/>
      <c r="NPR30" s="877"/>
      <c r="NPS30" s="877"/>
      <c r="NPT30" s="877"/>
      <c r="NPU30" s="877"/>
      <c r="NPV30" s="877"/>
      <c r="NPW30" s="877"/>
      <c r="NPX30" s="877"/>
      <c r="NPY30" s="877"/>
      <c r="NPZ30" s="877"/>
      <c r="NQA30" s="877"/>
      <c r="NQB30" s="877"/>
      <c r="NQC30" s="877"/>
      <c r="NQD30" s="877"/>
      <c r="NQE30" s="877"/>
      <c r="NQF30" s="877"/>
      <c r="NQG30" s="877"/>
      <c r="NQH30" s="877"/>
      <c r="NQI30" s="877"/>
      <c r="NQJ30" s="877"/>
      <c r="NQK30" s="877"/>
      <c r="NQL30" s="877"/>
      <c r="NQM30" s="877"/>
      <c r="NQN30" s="877"/>
      <c r="NQO30" s="877"/>
      <c r="NQP30" s="877"/>
      <c r="NQQ30" s="877"/>
      <c r="NQR30" s="877"/>
      <c r="NQS30" s="877"/>
      <c r="NQT30" s="877"/>
      <c r="NQU30" s="877"/>
      <c r="NQV30" s="877"/>
      <c r="NQW30" s="877"/>
      <c r="NQX30" s="877"/>
      <c r="NQY30" s="877"/>
      <c r="NQZ30" s="877"/>
      <c r="NRA30" s="877"/>
      <c r="NRB30" s="877"/>
      <c r="NRC30" s="877"/>
      <c r="NRD30" s="877"/>
      <c r="NRE30" s="877"/>
      <c r="NRF30" s="877"/>
      <c r="NRG30" s="877"/>
      <c r="NRH30" s="877"/>
      <c r="NRI30" s="877"/>
      <c r="NRJ30" s="877"/>
      <c r="NRK30" s="877"/>
      <c r="NRL30" s="877"/>
      <c r="NRM30" s="877"/>
      <c r="NRN30" s="877"/>
      <c r="NRO30" s="877"/>
      <c r="NRP30" s="877"/>
      <c r="NRQ30" s="877"/>
      <c r="NRR30" s="877"/>
      <c r="NRS30" s="877"/>
      <c r="NRT30" s="877"/>
      <c r="NRU30" s="877"/>
      <c r="NRV30" s="877"/>
      <c r="NRW30" s="877"/>
      <c r="NRX30" s="877"/>
      <c r="NRY30" s="877"/>
      <c r="NRZ30" s="877"/>
      <c r="NSA30" s="877"/>
      <c r="NSB30" s="877"/>
      <c r="NSC30" s="877"/>
      <c r="NSD30" s="877"/>
      <c r="NSE30" s="877"/>
      <c r="NSF30" s="877"/>
      <c r="NSG30" s="877"/>
      <c r="NSH30" s="877"/>
      <c r="NSI30" s="877"/>
      <c r="NSJ30" s="877"/>
      <c r="NSK30" s="877"/>
      <c r="NSL30" s="877"/>
      <c r="NSM30" s="877"/>
      <c r="NSN30" s="877"/>
      <c r="NSO30" s="877"/>
      <c r="NSP30" s="877"/>
      <c r="NSQ30" s="877"/>
      <c r="NSR30" s="877"/>
      <c r="NSS30" s="877"/>
      <c r="NST30" s="877"/>
      <c r="NSU30" s="877"/>
      <c r="NSV30" s="877"/>
      <c r="NSW30" s="877"/>
      <c r="NSX30" s="877"/>
      <c r="NSY30" s="877"/>
      <c r="NSZ30" s="877"/>
      <c r="NTA30" s="877"/>
      <c r="NTB30" s="877"/>
      <c r="NTC30" s="877"/>
      <c r="NTD30" s="877"/>
      <c r="NTE30" s="877"/>
      <c r="NTF30" s="877"/>
      <c r="NTG30" s="877"/>
      <c r="NTH30" s="877"/>
      <c r="NTI30" s="877"/>
      <c r="NTJ30" s="877"/>
      <c r="NTK30" s="877"/>
      <c r="NTL30" s="877"/>
      <c r="NTM30" s="877"/>
      <c r="NTN30" s="877"/>
      <c r="NTO30" s="877"/>
      <c r="NTP30" s="877"/>
      <c r="NTQ30" s="877"/>
      <c r="NTR30" s="877"/>
      <c r="NTS30" s="877"/>
      <c r="NTT30" s="877"/>
      <c r="NTU30" s="877"/>
      <c r="NTV30" s="877"/>
      <c r="NTW30" s="877"/>
      <c r="NTX30" s="877"/>
      <c r="NTY30" s="877"/>
      <c r="NTZ30" s="877"/>
      <c r="NUA30" s="877"/>
      <c r="NUB30" s="877"/>
      <c r="NUC30" s="877"/>
      <c r="NUD30" s="877"/>
      <c r="NUE30" s="877"/>
      <c r="NUF30" s="877"/>
      <c r="NUG30" s="877"/>
      <c r="NUH30" s="877"/>
      <c r="NUI30" s="877"/>
      <c r="NUJ30" s="877"/>
      <c r="NUK30" s="877"/>
      <c r="NUL30" s="877"/>
      <c r="NUM30" s="877"/>
      <c r="NUN30" s="877"/>
      <c r="NUO30" s="877"/>
      <c r="NUP30" s="877"/>
      <c r="NUQ30" s="877"/>
      <c r="NUR30" s="877"/>
      <c r="NUS30" s="877"/>
      <c r="NUT30" s="877"/>
      <c r="NUU30" s="877"/>
      <c r="NUV30" s="877"/>
      <c r="NUW30" s="877"/>
      <c r="NUX30" s="877"/>
      <c r="NUY30" s="877"/>
      <c r="NUZ30" s="877"/>
      <c r="NVA30" s="877"/>
      <c r="NVB30" s="877"/>
      <c r="NVC30" s="877"/>
      <c r="NVD30" s="877"/>
      <c r="NVE30" s="877"/>
      <c r="NVF30" s="877"/>
      <c r="NVG30" s="877"/>
      <c r="NVH30" s="877"/>
      <c r="NVI30" s="877"/>
      <c r="NVJ30" s="877"/>
      <c r="NVK30" s="877"/>
      <c r="NVL30" s="877"/>
      <c r="NVM30" s="877"/>
      <c r="NVN30" s="877"/>
      <c r="NVO30" s="877"/>
      <c r="NVP30" s="877"/>
      <c r="NVQ30" s="877"/>
      <c r="NVR30" s="877"/>
      <c r="NVS30" s="877"/>
      <c r="NVT30" s="877"/>
      <c r="NVU30" s="877"/>
      <c r="NVV30" s="877"/>
      <c r="NVW30" s="877"/>
      <c r="NVX30" s="877"/>
      <c r="NVY30" s="877"/>
      <c r="NVZ30" s="877"/>
      <c r="NWA30" s="877"/>
      <c r="NWB30" s="877"/>
      <c r="NWC30" s="877"/>
      <c r="NWD30" s="877"/>
      <c r="NWE30" s="877"/>
      <c r="NWF30" s="877"/>
      <c r="NWG30" s="877"/>
      <c r="NWH30" s="877"/>
      <c r="NWI30" s="877"/>
      <c r="NWJ30" s="877"/>
      <c r="NWK30" s="877"/>
      <c r="NWL30" s="877"/>
      <c r="NWM30" s="877"/>
      <c r="NWN30" s="877"/>
      <c r="NWO30" s="877"/>
      <c r="NWP30" s="877"/>
      <c r="NWQ30" s="877"/>
      <c r="NWR30" s="877"/>
      <c r="NWS30" s="877"/>
      <c r="NWT30" s="877"/>
      <c r="NWU30" s="877"/>
      <c r="NWV30" s="877"/>
      <c r="NWW30" s="877"/>
      <c r="NWX30" s="877"/>
      <c r="NWY30" s="877"/>
      <c r="NWZ30" s="877"/>
      <c r="NXA30" s="877"/>
      <c r="NXB30" s="877"/>
      <c r="NXC30" s="877"/>
      <c r="NXD30" s="877"/>
      <c r="NXE30" s="877"/>
      <c r="NXF30" s="877"/>
      <c r="NXG30" s="877"/>
      <c r="NXH30" s="877"/>
      <c r="NXI30" s="877"/>
      <c r="NXJ30" s="877"/>
      <c r="NXK30" s="877"/>
      <c r="NXL30" s="877"/>
      <c r="NXM30" s="877"/>
      <c r="NXN30" s="877"/>
      <c r="NXO30" s="877"/>
      <c r="NXP30" s="877"/>
      <c r="NXQ30" s="877"/>
      <c r="NXR30" s="877"/>
      <c r="NXS30" s="877"/>
      <c r="NXT30" s="877"/>
      <c r="NXU30" s="877"/>
      <c r="NXV30" s="877"/>
      <c r="NXW30" s="877"/>
      <c r="NXX30" s="877"/>
      <c r="NXY30" s="877"/>
      <c r="NXZ30" s="877"/>
      <c r="NYA30" s="877"/>
      <c r="NYB30" s="877"/>
      <c r="NYC30" s="877"/>
      <c r="NYD30" s="877"/>
      <c r="NYE30" s="877"/>
      <c r="NYF30" s="877"/>
      <c r="NYG30" s="877"/>
      <c r="NYH30" s="877"/>
      <c r="NYI30" s="877"/>
      <c r="NYJ30" s="877"/>
      <c r="NYK30" s="877"/>
      <c r="NYL30" s="877"/>
      <c r="NYM30" s="877"/>
      <c r="NYN30" s="877"/>
      <c r="NYO30" s="877"/>
      <c r="NYP30" s="877"/>
      <c r="NYQ30" s="877"/>
      <c r="NYR30" s="877"/>
      <c r="NYS30" s="877"/>
      <c r="NYT30" s="877"/>
      <c r="NYU30" s="877"/>
      <c r="NYV30" s="877"/>
      <c r="NYW30" s="877"/>
      <c r="NYX30" s="877"/>
      <c r="NYY30" s="877"/>
      <c r="NYZ30" s="877"/>
      <c r="NZA30" s="877"/>
      <c r="NZB30" s="877"/>
      <c r="NZC30" s="877"/>
      <c r="NZD30" s="877"/>
      <c r="NZE30" s="877"/>
      <c r="NZF30" s="877"/>
      <c r="NZG30" s="877"/>
      <c r="NZH30" s="877"/>
      <c r="NZI30" s="877"/>
      <c r="NZJ30" s="877"/>
      <c r="NZK30" s="877"/>
      <c r="NZL30" s="877"/>
      <c r="NZM30" s="877"/>
      <c r="NZN30" s="877"/>
      <c r="NZO30" s="877"/>
      <c r="NZP30" s="877"/>
      <c r="NZQ30" s="877"/>
      <c r="NZR30" s="877"/>
      <c r="NZS30" s="877"/>
      <c r="NZT30" s="877"/>
      <c r="NZU30" s="877"/>
      <c r="NZV30" s="877"/>
      <c r="NZW30" s="877"/>
      <c r="NZX30" s="877"/>
      <c r="NZY30" s="877"/>
      <c r="NZZ30" s="877"/>
      <c r="OAA30" s="877"/>
      <c r="OAB30" s="877"/>
      <c r="OAC30" s="877"/>
      <c r="OAD30" s="877"/>
      <c r="OAE30" s="877"/>
      <c r="OAF30" s="877"/>
      <c r="OAG30" s="877"/>
      <c r="OAH30" s="877"/>
      <c r="OAI30" s="877"/>
      <c r="OAJ30" s="877"/>
      <c r="OAK30" s="877"/>
      <c r="OAL30" s="877"/>
      <c r="OAM30" s="877"/>
      <c r="OAN30" s="877"/>
      <c r="OAO30" s="877"/>
      <c r="OAP30" s="877"/>
      <c r="OAQ30" s="877"/>
      <c r="OAR30" s="877"/>
      <c r="OAS30" s="877"/>
      <c r="OAT30" s="877"/>
      <c r="OAU30" s="877"/>
      <c r="OAV30" s="877"/>
      <c r="OAW30" s="877"/>
      <c r="OAX30" s="877"/>
      <c r="OAY30" s="877"/>
      <c r="OAZ30" s="877"/>
      <c r="OBA30" s="877"/>
      <c r="OBB30" s="877"/>
      <c r="OBC30" s="877"/>
      <c r="OBD30" s="877"/>
      <c r="OBE30" s="877"/>
      <c r="OBF30" s="877"/>
      <c r="OBG30" s="877"/>
      <c r="OBH30" s="877"/>
      <c r="OBI30" s="877"/>
      <c r="OBJ30" s="877"/>
      <c r="OBK30" s="877"/>
      <c r="OBL30" s="877"/>
      <c r="OBM30" s="877"/>
      <c r="OBN30" s="877"/>
      <c r="OBO30" s="877"/>
      <c r="OBP30" s="877"/>
      <c r="OBQ30" s="877"/>
      <c r="OBR30" s="877"/>
      <c r="OBS30" s="877"/>
      <c r="OBT30" s="877"/>
      <c r="OBU30" s="877"/>
      <c r="OBV30" s="877"/>
      <c r="OBW30" s="877"/>
      <c r="OBX30" s="877"/>
      <c r="OBY30" s="877"/>
      <c r="OBZ30" s="877"/>
      <c r="OCA30" s="877"/>
      <c r="OCB30" s="877"/>
      <c r="OCC30" s="877"/>
      <c r="OCD30" s="877"/>
      <c r="OCE30" s="877"/>
      <c r="OCF30" s="877"/>
      <c r="OCG30" s="877"/>
      <c r="OCH30" s="877"/>
      <c r="OCI30" s="877"/>
      <c r="OCJ30" s="877"/>
      <c r="OCK30" s="877"/>
      <c r="OCL30" s="877"/>
      <c r="OCM30" s="877"/>
      <c r="OCN30" s="877"/>
      <c r="OCO30" s="877"/>
      <c r="OCP30" s="877"/>
      <c r="OCQ30" s="877"/>
      <c r="OCR30" s="877"/>
      <c r="OCS30" s="877"/>
      <c r="OCT30" s="877"/>
      <c r="OCU30" s="877"/>
      <c r="OCV30" s="877"/>
      <c r="OCW30" s="877"/>
      <c r="OCX30" s="877"/>
      <c r="OCY30" s="877"/>
      <c r="OCZ30" s="877"/>
      <c r="ODA30" s="877"/>
      <c r="ODB30" s="877"/>
      <c r="ODC30" s="877"/>
      <c r="ODD30" s="877"/>
      <c r="ODE30" s="877"/>
      <c r="ODF30" s="877"/>
      <c r="ODG30" s="877"/>
      <c r="ODH30" s="877"/>
      <c r="ODI30" s="877"/>
      <c r="ODJ30" s="877"/>
      <c r="ODK30" s="877"/>
      <c r="ODL30" s="877"/>
      <c r="ODM30" s="877"/>
      <c r="ODN30" s="877"/>
      <c r="ODO30" s="877"/>
      <c r="ODP30" s="877"/>
      <c r="ODQ30" s="877"/>
      <c r="ODR30" s="877"/>
      <c r="ODS30" s="877"/>
      <c r="ODT30" s="877"/>
      <c r="ODU30" s="877"/>
      <c r="ODV30" s="877"/>
      <c r="ODW30" s="877"/>
      <c r="ODX30" s="877"/>
      <c r="ODY30" s="877"/>
      <c r="ODZ30" s="877"/>
      <c r="OEA30" s="877"/>
      <c r="OEB30" s="877"/>
      <c r="OEC30" s="877"/>
      <c r="OED30" s="877"/>
      <c r="OEE30" s="877"/>
      <c r="OEF30" s="877"/>
      <c r="OEG30" s="877"/>
      <c r="OEH30" s="877"/>
      <c r="OEI30" s="877"/>
      <c r="OEJ30" s="877"/>
      <c r="OEK30" s="877"/>
      <c r="OEL30" s="877"/>
      <c r="OEM30" s="877"/>
      <c r="OEN30" s="877"/>
      <c r="OEO30" s="877"/>
      <c r="OEP30" s="877"/>
      <c r="OEQ30" s="877"/>
      <c r="OER30" s="877"/>
      <c r="OES30" s="877"/>
      <c r="OET30" s="877"/>
      <c r="OEU30" s="877"/>
      <c r="OEV30" s="877"/>
      <c r="OEW30" s="877"/>
      <c r="OEX30" s="877"/>
      <c r="OEY30" s="877"/>
      <c r="OEZ30" s="877"/>
      <c r="OFA30" s="877"/>
      <c r="OFB30" s="877"/>
      <c r="OFC30" s="877"/>
      <c r="OFD30" s="877"/>
      <c r="OFE30" s="877"/>
      <c r="OFF30" s="877"/>
      <c r="OFG30" s="877"/>
      <c r="OFH30" s="877"/>
      <c r="OFI30" s="877"/>
      <c r="OFJ30" s="877"/>
      <c r="OFK30" s="877"/>
      <c r="OFL30" s="877"/>
      <c r="OFM30" s="877"/>
      <c r="OFN30" s="877"/>
      <c r="OFO30" s="877"/>
      <c r="OFP30" s="877"/>
      <c r="OFQ30" s="877"/>
      <c r="OFR30" s="877"/>
      <c r="OFS30" s="877"/>
      <c r="OFT30" s="877"/>
      <c r="OFU30" s="877"/>
      <c r="OFV30" s="877"/>
      <c r="OFW30" s="877"/>
      <c r="OFX30" s="877"/>
      <c r="OFY30" s="877"/>
      <c r="OFZ30" s="877"/>
      <c r="OGA30" s="877"/>
      <c r="OGB30" s="877"/>
      <c r="OGC30" s="877"/>
      <c r="OGD30" s="877"/>
      <c r="OGE30" s="877"/>
      <c r="OGF30" s="877"/>
      <c r="OGG30" s="877"/>
      <c r="OGH30" s="877"/>
      <c r="OGI30" s="877"/>
      <c r="OGJ30" s="877"/>
      <c r="OGK30" s="877"/>
      <c r="OGL30" s="877"/>
      <c r="OGM30" s="877"/>
      <c r="OGN30" s="877"/>
      <c r="OGO30" s="877"/>
      <c r="OGP30" s="877"/>
      <c r="OGQ30" s="877"/>
      <c r="OGR30" s="877"/>
      <c r="OGS30" s="877"/>
      <c r="OGT30" s="877"/>
      <c r="OGU30" s="877"/>
      <c r="OGV30" s="877"/>
      <c r="OGW30" s="877"/>
      <c r="OGX30" s="877"/>
      <c r="OGY30" s="877"/>
      <c r="OGZ30" s="877"/>
      <c r="OHA30" s="877"/>
      <c r="OHB30" s="877"/>
      <c r="OHC30" s="877"/>
      <c r="OHD30" s="877"/>
      <c r="OHE30" s="877"/>
      <c r="OHF30" s="877"/>
      <c r="OHG30" s="877"/>
      <c r="OHH30" s="877"/>
      <c r="OHI30" s="877"/>
      <c r="OHJ30" s="877"/>
      <c r="OHK30" s="877"/>
      <c r="OHL30" s="877"/>
      <c r="OHM30" s="877"/>
      <c r="OHN30" s="877"/>
      <c r="OHO30" s="877"/>
      <c r="OHP30" s="877"/>
      <c r="OHQ30" s="877"/>
      <c r="OHR30" s="877"/>
      <c r="OHS30" s="877"/>
      <c r="OHT30" s="877"/>
      <c r="OHU30" s="877"/>
      <c r="OHV30" s="877"/>
      <c r="OHW30" s="877"/>
      <c r="OHX30" s="877"/>
      <c r="OHY30" s="877"/>
      <c r="OHZ30" s="877"/>
      <c r="OIA30" s="877"/>
      <c r="OIB30" s="877"/>
      <c r="OIC30" s="877"/>
      <c r="OID30" s="877"/>
      <c r="OIE30" s="877"/>
      <c r="OIF30" s="877"/>
      <c r="OIG30" s="877"/>
      <c r="OIH30" s="877"/>
      <c r="OII30" s="877"/>
      <c r="OIJ30" s="877"/>
      <c r="OIK30" s="877"/>
      <c r="OIL30" s="877"/>
      <c r="OIM30" s="877"/>
      <c r="OIN30" s="877"/>
      <c r="OIO30" s="877"/>
      <c r="OIP30" s="877"/>
      <c r="OIQ30" s="877"/>
      <c r="OIR30" s="877"/>
      <c r="OIS30" s="877"/>
      <c r="OIT30" s="877"/>
      <c r="OIU30" s="877"/>
      <c r="OIV30" s="877"/>
      <c r="OIW30" s="877"/>
      <c r="OIX30" s="877"/>
      <c r="OIY30" s="877"/>
      <c r="OIZ30" s="877"/>
      <c r="OJA30" s="877"/>
      <c r="OJB30" s="877"/>
      <c r="OJC30" s="877"/>
      <c r="OJD30" s="877"/>
      <c r="OJE30" s="877"/>
      <c r="OJF30" s="877"/>
      <c r="OJG30" s="877"/>
      <c r="OJH30" s="877"/>
      <c r="OJI30" s="877"/>
      <c r="OJJ30" s="877"/>
      <c r="OJK30" s="877"/>
      <c r="OJL30" s="877"/>
      <c r="OJM30" s="877"/>
      <c r="OJN30" s="877"/>
      <c r="OJO30" s="877"/>
      <c r="OJP30" s="877"/>
      <c r="OJQ30" s="877"/>
      <c r="OJR30" s="877"/>
      <c r="OJS30" s="877"/>
      <c r="OJT30" s="877"/>
      <c r="OJU30" s="877"/>
      <c r="OJV30" s="877"/>
      <c r="OJW30" s="877"/>
      <c r="OJX30" s="877"/>
      <c r="OJY30" s="877"/>
      <c r="OJZ30" s="877"/>
      <c r="OKA30" s="877"/>
      <c r="OKB30" s="877"/>
      <c r="OKC30" s="877"/>
      <c r="OKD30" s="877"/>
      <c r="OKE30" s="877"/>
      <c r="OKF30" s="877"/>
      <c r="OKG30" s="877"/>
      <c r="OKH30" s="877"/>
      <c r="OKI30" s="877"/>
      <c r="OKJ30" s="877"/>
      <c r="OKK30" s="877"/>
      <c r="OKL30" s="877"/>
      <c r="OKM30" s="877"/>
      <c r="OKN30" s="877"/>
      <c r="OKO30" s="877"/>
      <c r="OKP30" s="877"/>
      <c r="OKQ30" s="877"/>
      <c r="OKR30" s="877"/>
      <c r="OKS30" s="877"/>
      <c r="OKT30" s="877"/>
      <c r="OKU30" s="877"/>
      <c r="OKV30" s="877"/>
      <c r="OKW30" s="877"/>
      <c r="OKX30" s="877"/>
      <c r="OKY30" s="877"/>
      <c r="OKZ30" s="877"/>
      <c r="OLA30" s="877"/>
      <c r="OLB30" s="877"/>
      <c r="OLC30" s="877"/>
      <c r="OLD30" s="877"/>
      <c r="OLE30" s="877"/>
      <c r="OLF30" s="877"/>
      <c r="OLG30" s="877"/>
      <c r="OLH30" s="877"/>
      <c r="OLI30" s="877"/>
      <c r="OLJ30" s="877"/>
      <c r="OLK30" s="877"/>
      <c r="OLL30" s="877"/>
      <c r="OLM30" s="877"/>
      <c r="OLN30" s="877"/>
      <c r="OLO30" s="877"/>
      <c r="OLP30" s="877"/>
      <c r="OLQ30" s="877"/>
      <c r="OLR30" s="877"/>
      <c r="OLS30" s="877"/>
      <c r="OLT30" s="877"/>
      <c r="OLU30" s="877"/>
      <c r="OLV30" s="877"/>
      <c r="OLW30" s="877"/>
      <c r="OLX30" s="877"/>
      <c r="OLY30" s="877"/>
      <c r="OLZ30" s="877"/>
      <c r="OMA30" s="877"/>
      <c r="OMB30" s="877"/>
      <c r="OMC30" s="877"/>
      <c r="OMD30" s="877"/>
      <c r="OME30" s="877"/>
      <c r="OMF30" s="877"/>
      <c r="OMG30" s="877"/>
      <c r="OMH30" s="877"/>
      <c r="OMI30" s="877"/>
      <c r="OMJ30" s="877"/>
      <c r="OMK30" s="877"/>
      <c r="OML30" s="877"/>
      <c r="OMM30" s="877"/>
      <c r="OMN30" s="877"/>
      <c r="OMO30" s="877"/>
      <c r="OMP30" s="877"/>
      <c r="OMQ30" s="877"/>
      <c r="OMR30" s="877"/>
      <c r="OMS30" s="877"/>
      <c r="OMT30" s="877"/>
      <c r="OMU30" s="877"/>
      <c r="OMV30" s="877"/>
      <c r="OMW30" s="877"/>
      <c r="OMX30" s="877"/>
      <c r="OMY30" s="877"/>
      <c r="OMZ30" s="877"/>
      <c r="ONA30" s="877"/>
      <c r="ONB30" s="877"/>
      <c r="ONC30" s="877"/>
      <c r="OND30" s="877"/>
      <c r="ONE30" s="877"/>
      <c r="ONF30" s="877"/>
      <c r="ONG30" s="877"/>
      <c r="ONH30" s="877"/>
      <c r="ONI30" s="877"/>
      <c r="ONJ30" s="877"/>
      <c r="ONK30" s="877"/>
      <c r="ONL30" s="877"/>
      <c r="ONM30" s="877"/>
      <c r="ONN30" s="877"/>
      <c r="ONO30" s="877"/>
      <c r="ONP30" s="877"/>
      <c r="ONQ30" s="877"/>
      <c r="ONR30" s="877"/>
      <c r="ONS30" s="877"/>
      <c r="ONT30" s="877"/>
      <c r="ONU30" s="877"/>
      <c r="ONV30" s="877"/>
      <c r="ONW30" s="877"/>
      <c r="ONX30" s="877"/>
      <c r="ONY30" s="877"/>
      <c r="ONZ30" s="877"/>
      <c r="OOA30" s="877"/>
      <c r="OOB30" s="877"/>
      <c r="OOC30" s="877"/>
      <c r="OOD30" s="877"/>
      <c r="OOE30" s="877"/>
      <c r="OOF30" s="877"/>
      <c r="OOG30" s="877"/>
      <c r="OOH30" s="877"/>
      <c r="OOI30" s="877"/>
      <c r="OOJ30" s="877"/>
      <c r="OOK30" s="877"/>
      <c r="OOL30" s="877"/>
      <c r="OOM30" s="877"/>
      <c r="OON30" s="877"/>
      <c r="OOO30" s="877"/>
      <c r="OOP30" s="877"/>
      <c r="OOQ30" s="877"/>
      <c r="OOR30" s="877"/>
      <c r="OOS30" s="877"/>
      <c r="OOT30" s="877"/>
      <c r="OOU30" s="877"/>
      <c r="OOV30" s="877"/>
      <c r="OOW30" s="877"/>
      <c r="OOX30" s="877"/>
      <c r="OOY30" s="877"/>
      <c r="OOZ30" s="877"/>
      <c r="OPA30" s="877"/>
      <c r="OPB30" s="877"/>
      <c r="OPC30" s="877"/>
      <c r="OPD30" s="877"/>
      <c r="OPE30" s="877"/>
      <c r="OPF30" s="877"/>
      <c r="OPG30" s="877"/>
      <c r="OPH30" s="877"/>
      <c r="OPI30" s="877"/>
      <c r="OPJ30" s="877"/>
      <c r="OPK30" s="877"/>
      <c r="OPL30" s="877"/>
      <c r="OPM30" s="877"/>
      <c r="OPN30" s="877"/>
      <c r="OPO30" s="877"/>
      <c r="OPP30" s="877"/>
      <c r="OPQ30" s="877"/>
      <c r="OPR30" s="877"/>
      <c r="OPS30" s="877"/>
      <c r="OPT30" s="877"/>
      <c r="OPU30" s="877"/>
      <c r="OPV30" s="877"/>
      <c r="OPW30" s="877"/>
      <c r="OPX30" s="877"/>
      <c r="OPY30" s="877"/>
      <c r="OPZ30" s="877"/>
      <c r="OQA30" s="877"/>
      <c r="OQB30" s="877"/>
      <c r="OQC30" s="877"/>
      <c r="OQD30" s="877"/>
      <c r="OQE30" s="877"/>
      <c r="OQF30" s="877"/>
      <c r="OQG30" s="877"/>
      <c r="OQH30" s="877"/>
      <c r="OQI30" s="877"/>
      <c r="OQJ30" s="877"/>
      <c r="OQK30" s="877"/>
      <c r="OQL30" s="877"/>
      <c r="OQM30" s="877"/>
      <c r="OQN30" s="877"/>
      <c r="OQO30" s="877"/>
      <c r="OQP30" s="877"/>
      <c r="OQQ30" s="877"/>
      <c r="OQR30" s="877"/>
      <c r="OQS30" s="877"/>
      <c r="OQT30" s="877"/>
      <c r="OQU30" s="877"/>
      <c r="OQV30" s="877"/>
      <c r="OQW30" s="877"/>
      <c r="OQX30" s="877"/>
      <c r="OQY30" s="877"/>
      <c r="OQZ30" s="877"/>
      <c r="ORA30" s="877"/>
      <c r="ORB30" s="877"/>
      <c r="ORC30" s="877"/>
      <c r="ORD30" s="877"/>
      <c r="ORE30" s="877"/>
      <c r="ORF30" s="877"/>
      <c r="ORG30" s="877"/>
      <c r="ORH30" s="877"/>
      <c r="ORI30" s="877"/>
      <c r="ORJ30" s="877"/>
      <c r="ORK30" s="877"/>
      <c r="ORL30" s="877"/>
      <c r="ORM30" s="877"/>
      <c r="ORN30" s="877"/>
      <c r="ORO30" s="877"/>
      <c r="ORP30" s="877"/>
      <c r="ORQ30" s="877"/>
      <c r="ORR30" s="877"/>
      <c r="ORS30" s="877"/>
      <c r="ORT30" s="877"/>
      <c r="ORU30" s="877"/>
      <c r="ORV30" s="877"/>
      <c r="ORW30" s="877"/>
      <c r="ORX30" s="877"/>
      <c r="ORY30" s="877"/>
      <c r="ORZ30" s="877"/>
      <c r="OSA30" s="877"/>
      <c r="OSB30" s="877"/>
      <c r="OSC30" s="877"/>
      <c r="OSD30" s="877"/>
      <c r="OSE30" s="877"/>
      <c r="OSF30" s="877"/>
      <c r="OSG30" s="877"/>
      <c r="OSH30" s="877"/>
      <c r="OSI30" s="877"/>
      <c r="OSJ30" s="877"/>
      <c r="OSK30" s="877"/>
      <c r="OSL30" s="877"/>
      <c r="OSM30" s="877"/>
      <c r="OSN30" s="877"/>
      <c r="OSO30" s="877"/>
      <c r="OSP30" s="877"/>
      <c r="OSQ30" s="877"/>
      <c r="OSR30" s="877"/>
      <c r="OSS30" s="877"/>
      <c r="OST30" s="877"/>
      <c r="OSU30" s="877"/>
      <c r="OSV30" s="877"/>
      <c r="OSW30" s="877"/>
      <c r="OSX30" s="877"/>
      <c r="OSY30" s="877"/>
      <c r="OSZ30" s="877"/>
      <c r="OTA30" s="877"/>
      <c r="OTB30" s="877"/>
      <c r="OTC30" s="877"/>
      <c r="OTD30" s="877"/>
      <c r="OTE30" s="877"/>
      <c r="OTF30" s="877"/>
      <c r="OTG30" s="877"/>
      <c r="OTH30" s="877"/>
      <c r="OTI30" s="877"/>
      <c r="OTJ30" s="877"/>
      <c r="OTK30" s="877"/>
      <c r="OTL30" s="877"/>
      <c r="OTM30" s="877"/>
      <c r="OTN30" s="877"/>
      <c r="OTO30" s="877"/>
      <c r="OTP30" s="877"/>
      <c r="OTQ30" s="877"/>
      <c r="OTR30" s="877"/>
      <c r="OTS30" s="877"/>
      <c r="OTT30" s="877"/>
      <c r="OTU30" s="877"/>
      <c r="OTV30" s="877"/>
      <c r="OTW30" s="877"/>
      <c r="OTX30" s="877"/>
      <c r="OTY30" s="877"/>
      <c r="OTZ30" s="877"/>
      <c r="OUA30" s="877"/>
      <c r="OUB30" s="877"/>
      <c r="OUC30" s="877"/>
      <c r="OUD30" s="877"/>
      <c r="OUE30" s="877"/>
      <c r="OUF30" s="877"/>
      <c r="OUG30" s="877"/>
      <c r="OUH30" s="877"/>
      <c r="OUI30" s="877"/>
      <c r="OUJ30" s="877"/>
      <c r="OUK30" s="877"/>
      <c r="OUL30" s="877"/>
      <c r="OUM30" s="877"/>
      <c r="OUN30" s="877"/>
      <c r="OUO30" s="877"/>
      <c r="OUP30" s="877"/>
      <c r="OUQ30" s="877"/>
      <c r="OUR30" s="877"/>
      <c r="OUS30" s="877"/>
      <c r="OUT30" s="877"/>
      <c r="OUU30" s="877"/>
      <c r="OUV30" s="877"/>
      <c r="OUW30" s="877"/>
      <c r="OUX30" s="877"/>
      <c r="OUY30" s="877"/>
      <c r="OUZ30" s="877"/>
      <c r="OVA30" s="877"/>
      <c r="OVB30" s="877"/>
      <c r="OVC30" s="877"/>
      <c r="OVD30" s="877"/>
      <c r="OVE30" s="877"/>
      <c r="OVF30" s="877"/>
      <c r="OVG30" s="877"/>
      <c r="OVH30" s="877"/>
      <c r="OVI30" s="877"/>
      <c r="OVJ30" s="877"/>
      <c r="OVK30" s="877"/>
      <c r="OVL30" s="877"/>
      <c r="OVM30" s="877"/>
      <c r="OVN30" s="877"/>
      <c r="OVO30" s="877"/>
      <c r="OVP30" s="877"/>
      <c r="OVQ30" s="877"/>
      <c r="OVR30" s="877"/>
      <c r="OVS30" s="877"/>
      <c r="OVT30" s="877"/>
      <c r="OVU30" s="877"/>
      <c r="OVV30" s="877"/>
      <c r="OVW30" s="877"/>
      <c r="OVX30" s="877"/>
      <c r="OVY30" s="877"/>
      <c r="OVZ30" s="877"/>
      <c r="OWA30" s="877"/>
      <c r="OWB30" s="877"/>
      <c r="OWC30" s="877"/>
      <c r="OWD30" s="877"/>
      <c r="OWE30" s="877"/>
      <c r="OWF30" s="877"/>
      <c r="OWG30" s="877"/>
      <c r="OWH30" s="877"/>
      <c r="OWI30" s="877"/>
      <c r="OWJ30" s="877"/>
      <c r="OWK30" s="877"/>
      <c r="OWL30" s="877"/>
      <c r="OWM30" s="877"/>
      <c r="OWN30" s="877"/>
      <c r="OWO30" s="877"/>
      <c r="OWP30" s="877"/>
      <c r="OWQ30" s="877"/>
      <c r="OWR30" s="877"/>
      <c r="OWS30" s="877"/>
      <c r="OWT30" s="877"/>
      <c r="OWU30" s="877"/>
      <c r="OWV30" s="877"/>
      <c r="OWW30" s="877"/>
      <c r="OWX30" s="877"/>
      <c r="OWY30" s="877"/>
      <c r="OWZ30" s="877"/>
      <c r="OXA30" s="877"/>
      <c r="OXB30" s="877"/>
      <c r="OXC30" s="877"/>
      <c r="OXD30" s="877"/>
      <c r="OXE30" s="877"/>
      <c r="OXF30" s="877"/>
      <c r="OXG30" s="877"/>
      <c r="OXH30" s="877"/>
      <c r="OXI30" s="877"/>
      <c r="OXJ30" s="877"/>
      <c r="OXK30" s="877"/>
      <c r="OXL30" s="877"/>
      <c r="OXM30" s="877"/>
      <c r="OXN30" s="877"/>
      <c r="OXO30" s="877"/>
      <c r="OXP30" s="877"/>
      <c r="OXQ30" s="877"/>
      <c r="OXR30" s="877"/>
      <c r="OXS30" s="877"/>
      <c r="OXT30" s="877"/>
      <c r="OXU30" s="877"/>
      <c r="OXV30" s="877"/>
      <c r="OXW30" s="877"/>
      <c r="OXX30" s="877"/>
      <c r="OXY30" s="877"/>
      <c r="OXZ30" s="877"/>
      <c r="OYA30" s="877"/>
      <c r="OYB30" s="877"/>
      <c r="OYC30" s="877"/>
      <c r="OYD30" s="877"/>
      <c r="OYE30" s="877"/>
      <c r="OYF30" s="877"/>
      <c r="OYG30" s="877"/>
      <c r="OYH30" s="877"/>
      <c r="OYI30" s="877"/>
      <c r="OYJ30" s="877"/>
      <c r="OYK30" s="877"/>
      <c r="OYL30" s="877"/>
      <c r="OYM30" s="877"/>
      <c r="OYN30" s="877"/>
      <c r="OYO30" s="877"/>
      <c r="OYP30" s="877"/>
      <c r="OYQ30" s="877"/>
      <c r="OYR30" s="877"/>
      <c r="OYS30" s="877"/>
      <c r="OYT30" s="877"/>
      <c r="OYU30" s="877"/>
      <c r="OYV30" s="877"/>
      <c r="OYW30" s="877"/>
      <c r="OYX30" s="877"/>
      <c r="OYY30" s="877"/>
      <c r="OYZ30" s="877"/>
      <c r="OZA30" s="877"/>
      <c r="OZB30" s="877"/>
      <c r="OZC30" s="877"/>
      <c r="OZD30" s="877"/>
      <c r="OZE30" s="877"/>
      <c r="OZF30" s="877"/>
      <c r="OZG30" s="877"/>
      <c r="OZH30" s="877"/>
      <c r="OZI30" s="877"/>
      <c r="OZJ30" s="877"/>
      <c r="OZK30" s="877"/>
      <c r="OZL30" s="877"/>
      <c r="OZM30" s="877"/>
      <c r="OZN30" s="877"/>
      <c r="OZO30" s="877"/>
      <c r="OZP30" s="877"/>
      <c r="OZQ30" s="877"/>
      <c r="OZR30" s="877"/>
      <c r="OZS30" s="877"/>
      <c r="OZT30" s="877"/>
      <c r="OZU30" s="877"/>
      <c r="OZV30" s="877"/>
      <c r="OZW30" s="877"/>
      <c r="OZX30" s="877"/>
      <c r="OZY30" s="877"/>
      <c r="OZZ30" s="877"/>
      <c r="PAA30" s="877"/>
      <c r="PAB30" s="877"/>
      <c r="PAC30" s="877"/>
      <c r="PAD30" s="877"/>
      <c r="PAE30" s="877"/>
      <c r="PAF30" s="877"/>
      <c r="PAG30" s="877"/>
      <c r="PAH30" s="877"/>
      <c r="PAI30" s="877"/>
      <c r="PAJ30" s="877"/>
      <c r="PAK30" s="877"/>
      <c r="PAL30" s="877"/>
      <c r="PAM30" s="877"/>
      <c r="PAN30" s="877"/>
      <c r="PAO30" s="877"/>
      <c r="PAP30" s="877"/>
      <c r="PAQ30" s="877"/>
      <c r="PAR30" s="877"/>
      <c r="PAS30" s="877"/>
      <c r="PAT30" s="877"/>
      <c r="PAU30" s="877"/>
      <c r="PAV30" s="877"/>
      <c r="PAW30" s="877"/>
      <c r="PAX30" s="877"/>
      <c r="PAY30" s="877"/>
      <c r="PAZ30" s="877"/>
      <c r="PBA30" s="877"/>
      <c r="PBB30" s="877"/>
      <c r="PBC30" s="877"/>
      <c r="PBD30" s="877"/>
      <c r="PBE30" s="877"/>
      <c r="PBF30" s="877"/>
      <c r="PBG30" s="877"/>
      <c r="PBH30" s="877"/>
      <c r="PBI30" s="877"/>
      <c r="PBJ30" s="877"/>
      <c r="PBK30" s="877"/>
      <c r="PBL30" s="877"/>
      <c r="PBM30" s="877"/>
      <c r="PBN30" s="877"/>
      <c r="PBO30" s="877"/>
      <c r="PBP30" s="877"/>
      <c r="PBQ30" s="877"/>
      <c r="PBR30" s="877"/>
      <c r="PBS30" s="877"/>
      <c r="PBT30" s="877"/>
      <c r="PBU30" s="877"/>
      <c r="PBV30" s="877"/>
      <c r="PBW30" s="877"/>
      <c r="PBX30" s="877"/>
      <c r="PBY30" s="877"/>
      <c r="PBZ30" s="877"/>
      <c r="PCA30" s="877"/>
      <c r="PCB30" s="877"/>
      <c r="PCC30" s="877"/>
      <c r="PCD30" s="877"/>
      <c r="PCE30" s="877"/>
      <c r="PCF30" s="877"/>
      <c r="PCG30" s="877"/>
      <c r="PCH30" s="877"/>
      <c r="PCI30" s="877"/>
      <c r="PCJ30" s="877"/>
      <c r="PCK30" s="877"/>
      <c r="PCL30" s="877"/>
      <c r="PCM30" s="877"/>
      <c r="PCN30" s="877"/>
      <c r="PCO30" s="877"/>
      <c r="PCP30" s="877"/>
      <c r="PCQ30" s="877"/>
      <c r="PCR30" s="877"/>
      <c r="PCS30" s="877"/>
      <c r="PCT30" s="877"/>
      <c r="PCU30" s="877"/>
      <c r="PCV30" s="877"/>
      <c r="PCW30" s="877"/>
      <c r="PCX30" s="877"/>
      <c r="PCY30" s="877"/>
      <c r="PCZ30" s="877"/>
      <c r="PDA30" s="877"/>
      <c r="PDB30" s="877"/>
      <c r="PDC30" s="877"/>
      <c r="PDD30" s="877"/>
      <c r="PDE30" s="877"/>
      <c r="PDF30" s="877"/>
      <c r="PDG30" s="877"/>
      <c r="PDH30" s="877"/>
      <c r="PDI30" s="877"/>
      <c r="PDJ30" s="877"/>
      <c r="PDK30" s="877"/>
      <c r="PDL30" s="877"/>
      <c r="PDM30" s="877"/>
      <c r="PDN30" s="877"/>
      <c r="PDO30" s="877"/>
      <c r="PDP30" s="877"/>
      <c r="PDQ30" s="877"/>
      <c r="PDR30" s="877"/>
      <c r="PDS30" s="877"/>
      <c r="PDT30" s="877"/>
      <c r="PDU30" s="877"/>
      <c r="PDV30" s="877"/>
      <c r="PDW30" s="877"/>
      <c r="PDX30" s="877"/>
      <c r="PDY30" s="877"/>
      <c r="PDZ30" s="877"/>
      <c r="PEA30" s="877"/>
      <c r="PEB30" s="877"/>
      <c r="PEC30" s="877"/>
      <c r="PED30" s="877"/>
      <c r="PEE30" s="877"/>
      <c r="PEF30" s="877"/>
      <c r="PEG30" s="877"/>
      <c r="PEH30" s="877"/>
      <c r="PEI30" s="877"/>
      <c r="PEJ30" s="877"/>
      <c r="PEK30" s="877"/>
      <c r="PEL30" s="877"/>
      <c r="PEM30" s="877"/>
      <c r="PEN30" s="877"/>
      <c r="PEO30" s="877"/>
      <c r="PEP30" s="877"/>
      <c r="PEQ30" s="877"/>
      <c r="PER30" s="877"/>
      <c r="PES30" s="877"/>
      <c r="PET30" s="877"/>
      <c r="PEU30" s="877"/>
      <c r="PEV30" s="877"/>
      <c r="PEW30" s="877"/>
      <c r="PEX30" s="877"/>
      <c r="PEY30" s="877"/>
      <c r="PEZ30" s="877"/>
      <c r="PFA30" s="877"/>
      <c r="PFB30" s="877"/>
      <c r="PFC30" s="877"/>
      <c r="PFD30" s="877"/>
      <c r="PFE30" s="877"/>
      <c r="PFF30" s="877"/>
      <c r="PFG30" s="877"/>
      <c r="PFH30" s="877"/>
      <c r="PFI30" s="877"/>
      <c r="PFJ30" s="877"/>
      <c r="PFK30" s="877"/>
      <c r="PFL30" s="877"/>
      <c r="PFM30" s="877"/>
      <c r="PFN30" s="877"/>
      <c r="PFO30" s="877"/>
      <c r="PFP30" s="877"/>
      <c r="PFQ30" s="877"/>
      <c r="PFR30" s="877"/>
      <c r="PFS30" s="877"/>
      <c r="PFT30" s="877"/>
      <c r="PFU30" s="877"/>
      <c r="PFV30" s="877"/>
      <c r="PFW30" s="877"/>
      <c r="PFX30" s="877"/>
      <c r="PFY30" s="877"/>
      <c r="PFZ30" s="877"/>
      <c r="PGA30" s="877"/>
      <c r="PGB30" s="877"/>
      <c r="PGC30" s="877"/>
      <c r="PGD30" s="877"/>
      <c r="PGE30" s="877"/>
      <c r="PGF30" s="877"/>
      <c r="PGG30" s="877"/>
      <c r="PGH30" s="877"/>
      <c r="PGI30" s="877"/>
      <c r="PGJ30" s="877"/>
      <c r="PGK30" s="877"/>
      <c r="PGL30" s="877"/>
      <c r="PGM30" s="877"/>
      <c r="PGN30" s="877"/>
      <c r="PGO30" s="877"/>
      <c r="PGP30" s="877"/>
      <c r="PGQ30" s="877"/>
      <c r="PGR30" s="877"/>
      <c r="PGS30" s="877"/>
      <c r="PGT30" s="877"/>
      <c r="PGU30" s="877"/>
      <c r="PGV30" s="877"/>
      <c r="PGW30" s="877"/>
      <c r="PGX30" s="877"/>
      <c r="PGY30" s="877"/>
      <c r="PGZ30" s="877"/>
      <c r="PHA30" s="877"/>
      <c r="PHB30" s="877"/>
      <c r="PHC30" s="877"/>
      <c r="PHD30" s="877"/>
      <c r="PHE30" s="877"/>
      <c r="PHF30" s="877"/>
      <c r="PHG30" s="877"/>
      <c r="PHH30" s="877"/>
      <c r="PHI30" s="877"/>
      <c r="PHJ30" s="877"/>
      <c r="PHK30" s="877"/>
      <c r="PHL30" s="877"/>
      <c r="PHM30" s="877"/>
      <c r="PHN30" s="877"/>
      <c r="PHO30" s="877"/>
      <c r="PHP30" s="877"/>
      <c r="PHQ30" s="877"/>
      <c r="PHR30" s="877"/>
      <c r="PHS30" s="877"/>
      <c r="PHT30" s="877"/>
      <c r="PHU30" s="877"/>
      <c r="PHV30" s="877"/>
      <c r="PHW30" s="877"/>
      <c r="PHX30" s="877"/>
      <c r="PHY30" s="877"/>
      <c r="PHZ30" s="877"/>
      <c r="PIA30" s="877"/>
      <c r="PIB30" s="877"/>
      <c r="PIC30" s="877"/>
      <c r="PID30" s="877"/>
      <c r="PIE30" s="877"/>
      <c r="PIF30" s="877"/>
      <c r="PIG30" s="877"/>
      <c r="PIH30" s="877"/>
      <c r="PII30" s="877"/>
      <c r="PIJ30" s="877"/>
      <c r="PIK30" s="877"/>
      <c r="PIL30" s="877"/>
      <c r="PIM30" s="877"/>
      <c r="PIN30" s="877"/>
      <c r="PIO30" s="877"/>
      <c r="PIP30" s="877"/>
      <c r="PIQ30" s="877"/>
      <c r="PIR30" s="877"/>
      <c r="PIS30" s="877"/>
      <c r="PIT30" s="877"/>
      <c r="PIU30" s="877"/>
      <c r="PIV30" s="877"/>
      <c r="PIW30" s="877"/>
      <c r="PIX30" s="877"/>
      <c r="PIY30" s="877"/>
      <c r="PIZ30" s="877"/>
      <c r="PJA30" s="877"/>
      <c r="PJB30" s="877"/>
      <c r="PJC30" s="877"/>
      <c r="PJD30" s="877"/>
      <c r="PJE30" s="877"/>
      <c r="PJF30" s="877"/>
      <c r="PJG30" s="877"/>
      <c r="PJH30" s="877"/>
      <c r="PJI30" s="877"/>
      <c r="PJJ30" s="877"/>
      <c r="PJK30" s="877"/>
      <c r="PJL30" s="877"/>
      <c r="PJM30" s="877"/>
      <c r="PJN30" s="877"/>
      <c r="PJO30" s="877"/>
      <c r="PJP30" s="877"/>
      <c r="PJQ30" s="877"/>
      <c r="PJR30" s="877"/>
      <c r="PJS30" s="877"/>
      <c r="PJT30" s="877"/>
      <c r="PJU30" s="877"/>
      <c r="PJV30" s="877"/>
      <c r="PJW30" s="877"/>
      <c r="PJX30" s="877"/>
      <c r="PJY30" s="877"/>
      <c r="PJZ30" s="877"/>
      <c r="PKA30" s="877"/>
      <c r="PKB30" s="877"/>
      <c r="PKC30" s="877"/>
      <c r="PKD30" s="877"/>
      <c r="PKE30" s="877"/>
      <c r="PKF30" s="877"/>
      <c r="PKG30" s="877"/>
      <c r="PKH30" s="877"/>
      <c r="PKI30" s="877"/>
      <c r="PKJ30" s="877"/>
      <c r="PKK30" s="877"/>
      <c r="PKL30" s="877"/>
      <c r="PKM30" s="877"/>
      <c r="PKN30" s="877"/>
      <c r="PKO30" s="877"/>
      <c r="PKP30" s="877"/>
      <c r="PKQ30" s="877"/>
      <c r="PKR30" s="877"/>
      <c r="PKS30" s="877"/>
      <c r="PKT30" s="877"/>
      <c r="PKU30" s="877"/>
      <c r="PKV30" s="877"/>
      <c r="PKW30" s="877"/>
      <c r="PKX30" s="877"/>
      <c r="PKY30" s="877"/>
      <c r="PKZ30" s="877"/>
      <c r="PLA30" s="877"/>
      <c r="PLB30" s="877"/>
      <c r="PLC30" s="877"/>
      <c r="PLD30" s="877"/>
      <c r="PLE30" s="877"/>
      <c r="PLF30" s="877"/>
      <c r="PLG30" s="877"/>
      <c r="PLH30" s="877"/>
      <c r="PLI30" s="877"/>
      <c r="PLJ30" s="877"/>
      <c r="PLK30" s="877"/>
      <c r="PLL30" s="877"/>
      <c r="PLM30" s="877"/>
      <c r="PLN30" s="877"/>
      <c r="PLO30" s="877"/>
      <c r="PLP30" s="877"/>
      <c r="PLQ30" s="877"/>
      <c r="PLR30" s="877"/>
      <c r="PLS30" s="877"/>
      <c r="PLT30" s="877"/>
      <c r="PLU30" s="877"/>
      <c r="PLV30" s="877"/>
      <c r="PLW30" s="877"/>
      <c r="PLX30" s="877"/>
      <c r="PLY30" s="877"/>
      <c r="PLZ30" s="877"/>
      <c r="PMA30" s="877"/>
      <c r="PMB30" s="877"/>
      <c r="PMC30" s="877"/>
      <c r="PMD30" s="877"/>
      <c r="PME30" s="877"/>
      <c r="PMF30" s="877"/>
      <c r="PMG30" s="877"/>
      <c r="PMH30" s="877"/>
      <c r="PMI30" s="877"/>
      <c r="PMJ30" s="877"/>
      <c r="PMK30" s="877"/>
      <c r="PML30" s="877"/>
      <c r="PMM30" s="877"/>
      <c r="PMN30" s="877"/>
      <c r="PMO30" s="877"/>
      <c r="PMP30" s="877"/>
      <c r="PMQ30" s="877"/>
      <c r="PMR30" s="877"/>
      <c r="PMS30" s="877"/>
      <c r="PMT30" s="877"/>
      <c r="PMU30" s="877"/>
      <c r="PMV30" s="877"/>
      <c r="PMW30" s="877"/>
      <c r="PMX30" s="877"/>
      <c r="PMY30" s="877"/>
      <c r="PMZ30" s="877"/>
      <c r="PNA30" s="877"/>
      <c r="PNB30" s="877"/>
      <c r="PNC30" s="877"/>
      <c r="PND30" s="877"/>
      <c r="PNE30" s="877"/>
      <c r="PNF30" s="877"/>
      <c r="PNG30" s="877"/>
      <c r="PNH30" s="877"/>
      <c r="PNI30" s="877"/>
      <c r="PNJ30" s="877"/>
      <c r="PNK30" s="877"/>
      <c r="PNL30" s="877"/>
      <c r="PNM30" s="877"/>
      <c r="PNN30" s="877"/>
      <c r="PNO30" s="877"/>
      <c r="PNP30" s="877"/>
      <c r="PNQ30" s="877"/>
      <c r="PNR30" s="877"/>
      <c r="PNS30" s="877"/>
      <c r="PNT30" s="877"/>
      <c r="PNU30" s="877"/>
      <c r="PNV30" s="877"/>
      <c r="PNW30" s="877"/>
      <c r="PNX30" s="877"/>
      <c r="PNY30" s="877"/>
      <c r="PNZ30" s="877"/>
      <c r="POA30" s="877"/>
      <c r="POB30" s="877"/>
      <c r="POC30" s="877"/>
      <c r="POD30" s="877"/>
      <c r="POE30" s="877"/>
      <c r="POF30" s="877"/>
      <c r="POG30" s="877"/>
      <c r="POH30" s="877"/>
      <c r="POI30" s="877"/>
      <c r="POJ30" s="877"/>
      <c r="POK30" s="877"/>
      <c r="POL30" s="877"/>
      <c r="POM30" s="877"/>
      <c r="PON30" s="877"/>
      <c r="POO30" s="877"/>
      <c r="POP30" s="877"/>
      <c r="POQ30" s="877"/>
      <c r="POR30" s="877"/>
      <c r="POS30" s="877"/>
      <c r="POT30" s="877"/>
      <c r="POU30" s="877"/>
      <c r="POV30" s="877"/>
      <c r="POW30" s="877"/>
      <c r="POX30" s="877"/>
      <c r="POY30" s="877"/>
      <c r="POZ30" s="877"/>
      <c r="PPA30" s="877"/>
      <c r="PPB30" s="877"/>
      <c r="PPC30" s="877"/>
      <c r="PPD30" s="877"/>
      <c r="PPE30" s="877"/>
      <c r="PPF30" s="877"/>
      <c r="PPG30" s="877"/>
      <c r="PPH30" s="877"/>
      <c r="PPI30" s="877"/>
      <c r="PPJ30" s="877"/>
      <c r="PPK30" s="877"/>
      <c r="PPL30" s="877"/>
      <c r="PPM30" s="877"/>
      <c r="PPN30" s="877"/>
      <c r="PPO30" s="877"/>
      <c r="PPP30" s="877"/>
      <c r="PPQ30" s="877"/>
      <c r="PPR30" s="877"/>
      <c r="PPS30" s="877"/>
      <c r="PPT30" s="877"/>
      <c r="PPU30" s="877"/>
      <c r="PPV30" s="877"/>
      <c r="PPW30" s="877"/>
      <c r="PPX30" s="877"/>
      <c r="PPY30" s="877"/>
      <c r="PPZ30" s="877"/>
      <c r="PQA30" s="877"/>
      <c r="PQB30" s="877"/>
      <c r="PQC30" s="877"/>
      <c r="PQD30" s="877"/>
      <c r="PQE30" s="877"/>
      <c r="PQF30" s="877"/>
      <c r="PQG30" s="877"/>
      <c r="PQH30" s="877"/>
      <c r="PQI30" s="877"/>
      <c r="PQJ30" s="877"/>
      <c r="PQK30" s="877"/>
      <c r="PQL30" s="877"/>
      <c r="PQM30" s="877"/>
      <c r="PQN30" s="877"/>
      <c r="PQO30" s="877"/>
      <c r="PQP30" s="877"/>
      <c r="PQQ30" s="877"/>
      <c r="PQR30" s="877"/>
      <c r="PQS30" s="877"/>
      <c r="PQT30" s="877"/>
      <c r="PQU30" s="877"/>
      <c r="PQV30" s="877"/>
      <c r="PQW30" s="877"/>
      <c r="PQX30" s="877"/>
      <c r="PQY30" s="877"/>
      <c r="PQZ30" s="877"/>
      <c r="PRA30" s="877"/>
      <c r="PRB30" s="877"/>
      <c r="PRC30" s="877"/>
      <c r="PRD30" s="877"/>
      <c r="PRE30" s="877"/>
      <c r="PRF30" s="877"/>
      <c r="PRG30" s="877"/>
      <c r="PRH30" s="877"/>
      <c r="PRI30" s="877"/>
      <c r="PRJ30" s="877"/>
      <c r="PRK30" s="877"/>
      <c r="PRL30" s="877"/>
      <c r="PRM30" s="877"/>
      <c r="PRN30" s="877"/>
      <c r="PRO30" s="877"/>
      <c r="PRP30" s="877"/>
      <c r="PRQ30" s="877"/>
      <c r="PRR30" s="877"/>
      <c r="PRS30" s="877"/>
      <c r="PRT30" s="877"/>
      <c r="PRU30" s="877"/>
      <c r="PRV30" s="877"/>
      <c r="PRW30" s="877"/>
      <c r="PRX30" s="877"/>
      <c r="PRY30" s="877"/>
      <c r="PRZ30" s="877"/>
      <c r="PSA30" s="877"/>
      <c r="PSB30" s="877"/>
      <c r="PSC30" s="877"/>
      <c r="PSD30" s="877"/>
      <c r="PSE30" s="877"/>
      <c r="PSF30" s="877"/>
      <c r="PSG30" s="877"/>
      <c r="PSH30" s="877"/>
      <c r="PSI30" s="877"/>
      <c r="PSJ30" s="877"/>
      <c r="PSK30" s="877"/>
      <c r="PSL30" s="877"/>
      <c r="PSM30" s="877"/>
      <c r="PSN30" s="877"/>
      <c r="PSO30" s="877"/>
      <c r="PSP30" s="877"/>
      <c r="PSQ30" s="877"/>
      <c r="PSR30" s="877"/>
      <c r="PSS30" s="877"/>
      <c r="PST30" s="877"/>
      <c r="PSU30" s="877"/>
      <c r="PSV30" s="877"/>
      <c r="PSW30" s="877"/>
      <c r="PSX30" s="877"/>
      <c r="PSY30" s="877"/>
      <c r="PSZ30" s="877"/>
      <c r="PTA30" s="877"/>
      <c r="PTB30" s="877"/>
      <c r="PTC30" s="877"/>
      <c r="PTD30" s="877"/>
      <c r="PTE30" s="877"/>
      <c r="PTF30" s="877"/>
      <c r="PTG30" s="877"/>
      <c r="PTH30" s="877"/>
      <c r="PTI30" s="877"/>
      <c r="PTJ30" s="877"/>
      <c r="PTK30" s="877"/>
      <c r="PTL30" s="877"/>
      <c r="PTM30" s="877"/>
      <c r="PTN30" s="877"/>
      <c r="PTO30" s="877"/>
      <c r="PTP30" s="877"/>
      <c r="PTQ30" s="877"/>
      <c r="PTR30" s="877"/>
      <c r="PTS30" s="877"/>
      <c r="PTT30" s="877"/>
      <c r="PTU30" s="877"/>
      <c r="PTV30" s="877"/>
      <c r="PTW30" s="877"/>
      <c r="PTX30" s="877"/>
      <c r="PTY30" s="877"/>
      <c r="PTZ30" s="877"/>
      <c r="PUA30" s="877"/>
      <c r="PUB30" s="877"/>
      <c r="PUC30" s="877"/>
      <c r="PUD30" s="877"/>
      <c r="PUE30" s="877"/>
      <c r="PUF30" s="877"/>
      <c r="PUG30" s="877"/>
      <c r="PUH30" s="877"/>
      <c r="PUI30" s="877"/>
      <c r="PUJ30" s="877"/>
      <c r="PUK30" s="877"/>
      <c r="PUL30" s="877"/>
      <c r="PUM30" s="877"/>
      <c r="PUN30" s="877"/>
      <c r="PUO30" s="877"/>
      <c r="PUP30" s="877"/>
      <c r="PUQ30" s="877"/>
      <c r="PUR30" s="877"/>
      <c r="PUS30" s="877"/>
      <c r="PUT30" s="877"/>
      <c r="PUU30" s="877"/>
      <c r="PUV30" s="877"/>
      <c r="PUW30" s="877"/>
      <c r="PUX30" s="877"/>
      <c r="PUY30" s="877"/>
      <c r="PUZ30" s="877"/>
      <c r="PVA30" s="877"/>
      <c r="PVB30" s="877"/>
      <c r="PVC30" s="877"/>
      <c r="PVD30" s="877"/>
      <c r="PVE30" s="877"/>
      <c r="PVF30" s="877"/>
      <c r="PVG30" s="877"/>
      <c r="PVH30" s="877"/>
      <c r="PVI30" s="877"/>
      <c r="PVJ30" s="877"/>
      <c r="PVK30" s="877"/>
      <c r="PVL30" s="877"/>
      <c r="PVM30" s="877"/>
      <c r="PVN30" s="877"/>
      <c r="PVO30" s="877"/>
      <c r="PVP30" s="877"/>
      <c r="PVQ30" s="877"/>
      <c r="PVR30" s="877"/>
      <c r="PVS30" s="877"/>
      <c r="PVT30" s="877"/>
      <c r="PVU30" s="877"/>
      <c r="PVV30" s="877"/>
      <c r="PVW30" s="877"/>
      <c r="PVX30" s="877"/>
      <c r="PVY30" s="877"/>
      <c r="PVZ30" s="877"/>
      <c r="PWA30" s="877"/>
      <c r="PWB30" s="877"/>
      <c r="PWC30" s="877"/>
      <c r="PWD30" s="877"/>
      <c r="PWE30" s="877"/>
      <c r="PWF30" s="877"/>
      <c r="PWG30" s="877"/>
      <c r="PWH30" s="877"/>
      <c r="PWI30" s="877"/>
      <c r="PWJ30" s="877"/>
      <c r="PWK30" s="877"/>
      <c r="PWL30" s="877"/>
      <c r="PWM30" s="877"/>
      <c r="PWN30" s="877"/>
      <c r="PWO30" s="877"/>
      <c r="PWP30" s="877"/>
      <c r="PWQ30" s="877"/>
      <c r="PWR30" s="877"/>
      <c r="PWS30" s="877"/>
      <c r="PWT30" s="877"/>
      <c r="PWU30" s="877"/>
      <c r="PWV30" s="877"/>
      <c r="PWW30" s="877"/>
      <c r="PWX30" s="877"/>
      <c r="PWY30" s="877"/>
      <c r="PWZ30" s="877"/>
      <c r="PXA30" s="877"/>
      <c r="PXB30" s="877"/>
      <c r="PXC30" s="877"/>
      <c r="PXD30" s="877"/>
      <c r="PXE30" s="877"/>
      <c r="PXF30" s="877"/>
      <c r="PXG30" s="877"/>
      <c r="PXH30" s="877"/>
      <c r="PXI30" s="877"/>
      <c r="PXJ30" s="877"/>
      <c r="PXK30" s="877"/>
      <c r="PXL30" s="877"/>
      <c r="PXM30" s="877"/>
      <c r="PXN30" s="877"/>
      <c r="PXO30" s="877"/>
      <c r="PXP30" s="877"/>
      <c r="PXQ30" s="877"/>
      <c r="PXR30" s="877"/>
      <c r="PXS30" s="877"/>
      <c r="PXT30" s="877"/>
      <c r="PXU30" s="877"/>
      <c r="PXV30" s="877"/>
      <c r="PXW30" s="877"/>
      <c r="PXX30" s="877"/>
      <c r="PXY30" s="877"/>
      <c r="PXZ30" s="877"/>
      <c r="PYA30" s="877"/>
      <c r="PYB30" s="877"/>
      <c r="PYC30" s="877"/>
      <c r="PYD30" s="877"/>
      <c r="PYE30" s="877"/>
      <c r="PYF30" s="877"/>
      <c r="PYG30" s="877"/>
      <c r="PYH30" s="877"/>
      <c r="PYI30" s="877"/>
      <c r="PYJ30" s="877"/>
      <c r="PYK30" s="877"/>
      <c r="PYL30" s="877"/>
      <c r="PYM30" s="877"/>
      <c r="PYN30" s="877"/>
      <c r="PYO30" s="877"/>
      <c r="PYP30" s="877"/>
      <c r="PYQ30" s="877"/>
      <c r="PYR30" s="877"/>
      <c r="PYS30" s="877"/>
      <c r="PYT30" s="877"/>
      <c r="PYU30" s="877"/>
      <c r="PYV30" s="877"/>
      <c r="PYW30" s="877"/>
      <c r="PYX30" s="877"/>
      <c r="PYY30" s="877"/>
      <c r="PYZ30" s="877"/>
      <c r="PZA30" s="877"/>
      <c r="PZB30" s="877"/>
      <c r="PZC30" s="877"/>
      <c r="PZD30" s="877"/>
      <c r="PZE30" s="877"/>
      <c r="PZF30" s="877"/>
      <c r="PZG30" s="877"/>
      <c r="PZH30" s="877"/>
      <c r="PZI30" s="877"/>
      <c r="PZJ30" s="877"/>
      <c r="PZK30" s="877"/>
      <c r="PZL30" s="877"/>
      <c r="PZM30" s="877"/>
      <c r="PZN30" s="877"/>
      <c r="PZO30" s="877"/>
      <c r="PZP30" s="877"/>
      <c r="PZQ30" s="877"/>
      <c r="PZR30" s="877"/>
      <c r="PZS30" s="877"/>
      <c r="PZT30" s="877"/>
      <c r="PZU30" s="877"/>
      <c r="PZV30" s="877"/>
      <c r="PZW30" s="877"/>
      <c r="PZX30" s="877"/>
      <c r="PZY30" s="877"/>
      <c r="PZZ30" s="877"/>
      <c r="QAA30" s="877"/>
      <c r="QAB30" s="877"/>
      <c r="QAC30" s="877"/>
      <c r="QAD30" s="877"/>
      <c r="QAE30" s="877"/>
      <c r="QAF30" s="877"/>
      <c r="QAG30" s="877"/>
      <c r="QAH30" s="877"/>
      <c r="QAI30" s="877"/>
      <c r="QAJ30" s="877"/>
      <c r="QAK30" s="877"/>
      <c r="QAL30" s="877"/>
      <c r="QAM30" s="877"/>
      <c r="QAN30" s="877"/>
      <c r="QAO30" s="877"/>
      <c r="QAP30" s="877"/>
      <c r="QAQ30" s="877"/>
      <c r="QAR30" s="877"/>
      <c r="QAS30" s="877"/>
      <c r="QAT30" s="877"/>
      <c r="QAU30" s="877"/>
      <c r="QAV30" s="877"/>
      <c r="QAW30" s="877"/>
      <c r="QAX30" s="877"/>
      <c r="QAY30" s="877"/>
      <c r="QAZ30" s="877"/>
      <c r="QBA30" s="877"/>
      <c r="QBB30" s="877"/>
      <c r="QBC30" s="877"/>
      <c r="QBD30" s="877"/>
      <c r="QBE30" s="877"/>
      <c r="QBF30" s="877"/>
      <c r="QBG30" s="877"/>
      <c r="QBH30" s="877"/>
      <c r="QBI30" s="877"/>
      <c r="QBJ30" s="877"/>
      <c r="QBK30" s="877"/>
      <c r="QBL30" s="877"/>
      <c r="QBM30" s="877"/>
      <c r="QBN30" s="877"/>
      <c r="QBO30" s="877"/>
      <c r="QBP30" s="877"/>
      <c r="QBQ30" s="877"/>
      <c r="QBR30" s="877"/>
      <c r="QBS30" s="877"/>
      <c r="QBT30" s="877"/>
      <c r="QBU30" s="877"/>
      <c r="QBV30" s="877"/>
      <c r="QBW30" s="877"/>
      <c r="QBX30" s="877"/>
      <c r="QBY30" s="877"/>
      <c r="QBZ30" s="877"/>
      <c r="QCA30" s="877"/>
      <c r="QCB30" s="877"/>
      <c r="QCC30" s="877"/>
      <c r="QCD30" s="877"/>
      <c r="QCE30" s="877"/>
      <c r="QCF30" s="877"/>
      <c r="QCG30" s="877"/>
      <c r="QCH30" s="877"/>
      <c r="QCI30" s="877"/>
      <c r="QCJ30" s="877"/>
      <c r="QCK30" s="877"/>
      <c r="QCL30" s="877"/>
      <c r="QCM30" s="877"/>
      <c r="QCN30" s="877"/>
      <c r="QCO30" s="877"/>
      <c r="QCP30" s="877"/>
      <c r="QCQ30" s="877"/>
      <c r="QCR30" s="877"/>
      <c r="QCS30" s="877"/>
      <c r="QCT30" s="877"/>
      <c r="QCU30" s="877"/>
      <c r="QCV30" s="877"/>
      <c r="QCW30" s="877"/>
      <c r="QCX30" s="877"/>
      <c r="QCY30" s="877"/>
      <c r="QCZ30" s="877"/>
      <c r="QDA30" s="877"/>
      <c r="QDB30" s="877"/>
      <c r="QDC30" s="877"/>
      <c r="QDD30" s="877"/>
      <c r="QDE30" s="877"/>
      <c r="QDF30" s="877"/>
      <c r="QDG30" s="877"/>
      <c r="QDH30" s="877"/>
      <c r="QDI30" s="877"/>
      <c r="QDJ30" s="877"/>
      <c r="QDK30" s="877"/>
      <c r="QDL30" s="877"/>
      <c r="QDM30" s="877"/>
      <c r="QDN30" s="877"/>
      <c r="QDO30" s="877"/>
      <c r="QDP30" s="877"/>
      <c r="QDQ30" s="877"/>
      <c r="QDR30" s="877"/>
      <c r="QDS30" s="877"/>
      <c r="QDT30" s="877"/>
      <c r="QDU30" s="877"/>
      <c r="QDV30" s="877"/>
      <c r="QDW30" s="877"/>
      <c r="QDX30" s="877"/>
      <c r="QDY30" s="877"/>
      <c r="QDZ30" s="877"/>
      <c r="QEA30" s="877"/>
      <c r="QEB30" s="877"/>
      <c r="QEC30" s="877"/>
      <c r="QED30" s="877"/>
      <c r="QEE30" s="877"/>
      <c r="QEF30" s="877"/>
      <c r="QEG30" s="877"/>
      <c r="QEH30" s="877"/>
      <c r="QEI30" s="877"/>
      <c r="QEJ30" s="877"/>
      <c r="QEK30" s="877"/>
      <c r="QEL30" s="877"/>
      <c r="QEM30" s="877"/>
      <c r="QEN30" s="877"/>
      <c r="QEO30" s="877"/>
      <c r="QEP30" s="877"/>
      <c r="QEQ30" s="877"/>
      <c r="QER30" s="877"/>
      <c r="QES30" s="877"/>
      <c r="QET30" s="877"/>
      <c r="QEU30" s="877"/>
      <c r="QEV30" s="877"/>
      <c r="QEW30" s="877"/>
      <c r="QEX30" s="877"/>
      <c r="QEY30" s="877"/>
      <c r="QEZ30" s="877"/>
      <c r="QFA30" s="877"/>
      <c r="QFB30" s="877"/>
      <c r="QFC30" s="877"/>
      <c r="QFD30" s="877"/>
      <c r="QFE30" s="877"/>
      <c r="QFF30" s="877"/>
      <c r="QFG30" s="877"/>
      <c r="QFH30" s="877"/>
      <c r="QFI30" s="877"/>
      <c r="QFJ30" s="877"/>
      <c r="QFK30" s="877"/>
      <c r="QFL30" s="877"/>
      <c r="QFM30" s="877"/>
      <c r="QFN30" s="877"/>
      <c r="QFO30" s="877"/>
      <c r="QFP30" s="877"/>
      <c r="QFQ30" s="877"/>
      <c r="QFR30" s="877"/>
      <c r="QFS30" s="877"/>
      <c r="QFT30" s="877"/>
      <c r="QFU30" s="877"/>
      <c r="QFV30" s="877"/>
      <c r="QFW30" s="877"/>
      <c r="QFX30" s="877"/>
      <c r="QFY30" s="877"/>
      <c r="QFZ30" s="877"/>
      <c r="QGA30" s="877"/>
      <c r="QGB30" s="877"/>
      <c r="QGC30" s="877"/>
      <c r="QGD30" s="877"/>
      <c r="QGE30" s="877"/>
      <c r="QGF30" s="877"/>
      <c r="QGG30" s="877"/>
      <c r="QGH30" s="877"/>
      <c r="QGI30" s="877"/>
      <c r="QGJ30" s="877"/>
      <c r="QGK30" s="877"/>
      <c r="QGL30" s="877"/>
      <c r="QGM30" s="877"/>
      <c r="QGN30" s="877"/>
      <c r="QGO30" s="877"/>
      <c r="QGP30" s="877"/>
      <c r="QGQ30" s="877"/>
      <c r="QGR30" s="877"/>
      <c r="QGS30" s="877"/>
      <c r="QGT30" s="877"/>
      <c r="QGU30" s="877"/>
      <c r="QGV30" s="877"/>
      <c r="QGW30" s="877"/>
      <c r="QGX30" s="877"/>
      <c r="QGY30" s="877"/>
      <c r="QGZ30" s="877"/>
      <c r="QHA30" s="877"/>
      <c r="QHB30" s="877"/>
      <c r="QHC30" s="877"/>
      <c r="QHD30" s="877"/>
      <c r="QHE30" s="877"/>
      <c r="QHF30" s="877"/>
      <c r="QHG30" s="877"/>
      <c r="QHH30" s="877"/>
      <c r="QHI30" s="877"/>
      <c r="QHJ30" s="877"/>
      <c r="QHK30" s="877"/>
      <c r="QHL30" s="877"/>
      <c r="QHM30" s="877"/>
      <c r="QHN30" s="877"/>
      <c r="QHO30" s="877"/>
      <c r="QHP30" s="877"/>
      <c r="QHQ30" s="877"/>
      <c r="QHR30" s="877"/>
      <c r="QHS30" s="877"/>
      <c r="QHT30" s="877"/>
      <c r="QHU30" s="877"/>
      <c r="QHV30" s="877"/>
      <c r="QHW30" s="877"/>
      <c r="QHX30" s="877"/>
      <c r="QHY30" s="877"/>
      <c r="QHZ30" s="877"/>
      <c r="QIA30" s="877"/>
      <c r="QIB30" s="877"/>
      <c r="QIC30" s="877"/>
      <c r="QID30" s="877"/>
      <c r="QIE30" s="877"/>
      <c r="QIF30" s="877"/>
      <c r="QIG30" s="877"/>
      <c r="QIH30" s="877"/>
      <c r="QII30" s="877"/>
      <c r="QIJ30" s="877"/>
      <c r="QIK30" s="877"/>
      <c r="QIL30" s="877"/>
      <c r="QIM30" s="877"/>
      <c r="QIN30" s="877"/>
      <c r="QIO30" s="877"/>
      <c r="QIP30" s="877"/>
      <c r="QIQ30" s="877"/>
      <c r="QIR30" s="877"/>
      <c r="QIS30" s="877"/>
      <c r="QIT30" s="877"/>
      <c r="QIU30" s="877"/>
      <c r="QIV30" s="877"/>
      <c r="QIW30" s="877"/>
      <c r="QIX30" s="877"/>
      <c r="QIY30" s="877"/>
      <c r="QIZ30" s="877"/>
      <c r="QJA30" s="877"/>
      <c r="QJB30" s="877"/>
      <c r="QJC30" s="877"/>
      <c r="QJD30" s="877"/>
      <c r="QJE30" s="877"/>
      <c r="QJF30" s="877"/>
      <c r="QJG30" s="877"/>
      <c r="QJH30" s="877"/>
      <c r="QJI30" s="877"/>
      <c r="QJJ30" s="877"/>
      <c r="QJK30" s="877"/>
      <c r="QJL30" s="877"/>
      <c r="QJM30" s="877"/>
      <c r="QJN30" s="877"/>
      <c r="QJO30" s="877"/>
      <c r="QJP30" s="877"/>
      <c r="QJQ30" s="877"/>
      <c r="QJR30" s="877"/>
      <c r="QJS30" s="877"/>
      <c r="QJT30" s="877"/>
      <c r="QJU30" s="877"/>
      <c r="QJV30" s="877"/>
      <c r="QJW30" s="877"/>
      <c r="QJX30" s="877"/>
      <c r="QJY30" s="877"/>
      <c r="QJZ30" s="877"/>
      <c r="QKA30" s="877"/>
      <c r="QKB30" s="877"/>
      <c r="QKC30" s="877"/>
      <c r="QKD30" s="877"/>
      <c r="QKE30" s="877"/>
      <c r="QKF30" s="877"/>
      <c r="QKG30" s="877"/>
      <c r="QKH30" s="877"/>
      <c r="QKI30" s="877"/>
      <c r="QKJ30" s="877"/>
      <c r="QKK30" s="877"/>
      <c r="QKL30" s="877"/>
      <c r="QKM30" s="877"/>
      <c r="QKN30" s="877"/>
      <c r="QKO30" s="877"/>
      <c r="QKP30" s="877"/>
      <c r="QKQ30" s="877"/>
      <c r="QKR30" s="877"/>
      <c r="QKS30" s="877"/>
      <c r="QKT30" s="877"/>
      <c r="QKU30" s="877"/>
      <c r="QKV30" s="877"/>
      <c r="QKW30" s="877"/>
      <c r="QKX30" s="877"/>
      <c r="QKY30" s="877"/>
      <c r="QKZ30" s="877"/>
      <c r="QLA30" s="877"/>
      <c r="QLB30" s="877"/>
      <c r="QLC30" s="877"/>
      <c r="QLD30" s="877"/>
      <c r="QLE30" s="877"/>
      <c r="QLF30" s="877"/>
      <c r="QLG30" s="877"/>
      <c r="QLH30" s="877"/>
      <c r="QLI30" s="877"/>
      <c r="QLJ30" s="877"/>
      <c r="QLK30" s="877"/>
      <c r="QLL30" s="877"/>
      <c r="QLM30" s="877"/>
      <c r="QLN30" s="877"/>
      <c r="QLO30" s="877"/>
      <c r="QLP30" s="877"/>
      <c r="QLQ30" s="877"/>
      <c r="QLR30" s="877"/>
      <c r="QLS30" s="877"/>
      <c r="QLT30" s="877"/>
      <c r="QLU30" s="877"/>
      <c r="QLV30" s="877"/>
      <c r="QLW30" s="877"/>
      <c r="QLX30" s="877"/>
      <c r="QLY30" s="877"/>
      <c r="QLZ30" s="877"/>
      <c r="QMA30" s="877"/>
      <c r="QMB30" s="877"/>
      <c r="QMC30" s="877"/>
      <c r="QMD30" s="877"/>
      <c r="QME30" s="877"/>
      <c r="QMF30" s="877"/>
      <c r="QMG30" s="877"/>
      <c r="QMH30" s="877"/>
      <c r="QMI30" s="877"/>
      <c r="QMJ30" s="877"/>
      <c r="QMK30" s="877"/>
      <c r="QML30" s="877"/>
      <c r="QMM30" s="877"/>
      <c r="QMN30" s="877"/>
      <c r="QMO30" s="877"/>
      <c r="QMP30" s="877"/>
      <c r="QMQ30" s="877"/>
      <c r="QMR30" s="877"/>
      <c r="QMS30" s="877"/>
      <c r="QMT30" s="877"/>
      <c r="QMU30" s="877"/>
      <c r="QMV30" s="877"/>
      <c r="QMW30" s="877"/>
      <c r="QMX30" s="877"/>
      <c r="QMY30" s="877"/>
      <c r="QMZ30" s="877"/>
      <c r="QNA30" s="877"/>
      <c r="QNB30" s="877"/>
      <c r="QNC30" s="877"/>
      <c r="QND30" s="877"/>
      <c r="QNE30" s="877"/>
      <c r="QNF30" s="877"/>
      <c r="QNG30" s="877"/>
      <c r="QNH30" s="877"/>
      <c r="QNI30" s="877"/>
      <c r="QNJ30" s="877"/>
      <c r="QNK30" s="877"/>
      <c r="QNL30" s="877"/>
      <c r="QNM30" s="877"/>
      <c r="QNN30" s="877"/>
      <c r="QNO30" s="877"/>
      <c r="QNP30" s="877"/>
      <c r="QNQ30" s="877"/>
      <c r="QNR30" s="877"/>
      <c r="QNS30" s="877"/>
      <c r="QNT30" s="877"/>
      <c r="QNU30" s="877"/>
      <c r="QNV30" s="877"/>
      <c r="QNW30" s="877"/>
      <c r="QNX30" s="877"/>
      <c r="QNY30" s="877"/>
      <c r="QNZ30" s="877"/>
      <c r="QOA30" s="877"/>
      <c r="QOB30" s="877"/>
      <c r="QOC30" s="877"/>
      <c r="QOD30" s="877"/>
      <c r="QOE30" s="877"/>
      <c r="QOF30" s="877"/>
      <c r="QOG30" s="877"/>
      <c r="QOH30" s="877"/>
      <c r="QOI30" s="877"/>
      <c r="QOJ30" s="877"/>
      <c r="QOK30" s="877"/>
      <c r="QOL30" s="877"/>
      <c r="QOM30" s="877"/>
      <c r="QON30" s="877"/>
      <c r="QOO30" s="877"/>
      <c r="QOP30" s="877"/>
      <c r="QOQ30" s="877"/>
      <c r="QOR30" s="877"/>
      <c r="QOS30" s="877"/>
      <c r="QOT30" s="877"/>
      <c r="QOU30" s="877"/>
      <c r="QOV30" s="877"/>
      <c r="QOW30" s="877"/>
      <c r="QOX30" s="877"/>
      <c r="QOY30" s="877"/>
      <c r="QOZ30" s="877"/>
      <c r="QPA30" s="877"/>
      <c r="QPB30" s="877"/>
      <c r="QPC30" s="877"/>
      <c r="QPD30" s="877"/>
      <c r="QPE30" s="877"/>
      <c r="QPF30" s="877"/>
      <c r="QPG30" s="877"/>
      <c r="QPH30" s="877"/>
      <c r="QPI30" s="877"/>
      <c r="QPJ30" s="877"/>
      <c r="QPK30" s="877"/>
      <c r="QPL30" s="877"/>
      <c r="QPM30" s="877"/>
      <c r="QPN30" s="877"/>
      <c r="QPO30" s="877"/>
      <c r="QPP30" s="877"/>
      <c r="QPQ30" s="877"/>
      <c r="QPR30" s="877"/>
      <c r="QPS30" s="877"/>
      <c r="QPT30" s="877"/>
      <c r="QPU30" s="877"/>
      <c r="QPV30" s="877"/>
      <c r="QPW30" s="877"/>
      <c r="QPX30" s="877"/>
      <c r="QPY30" s="877"/>
      <c r="QPZ30" s="877"/>
      <c r="QQA30" s="877"/>
      <c r="QQB30" s="877"/>
      <c r="QQC30" s="877"/>
      <c r="QQD30" s="877"/>
      <c r="QQE30" s="877"/>
      <c r="QQF30" s="877"/>
      <c r="QQG30" s="877"/>
      <c r="QQH30" s="877"/>
      <c r="QQI30" s="877"/>
      <c r="QQJ30" s="877"/>
      <c r="QQK30" s="877"/>
      <c r="QQL30" s="877"/>
      <c r="QQM30" s="877"/>
      <c r="QQN30" s="877"/>
      <c r="QQO30" s="877"/>
      <c r="QQP30" s="877"/>
      <c r="QQQ30" s="877"/>
      <c r="QQR30" s="877"/>
      <c r="QQS30" s="877"/>
      <c r="QQT30" s="877"/>
      <c r="QQU30" s="877"/>
      <c r="QQV30" s="877"/>
      <c r="QQW30" s="877"/>
      <c r="QQX30" s="877"/>
      <c r="QQY30" s="877"/>
      <c r="QQZ30" s="877"/>
      <c r="QRA30" s="877"/>
      <c r="QRB30" s="877"/>
      <c r="QRC30" s="877"/>
      <c r="QRD30" s="877"/>
      <c r="QRE30" s="877"/>
      <c r="QRF30" s="877"/>
      <c r="QRG30" s="877"/>
      <c r="QRH30" s="877"/>
      <c r="QRI30" s="877"/>
      <c r="QRJ30" s="877"/>
      <c r="QRK30" s="877"/>
      <c r="QRL30" s="877"/>
      <c r="QRM30" s="877"/>
      <c r="QRN30" s="877"/>
      <c r="QRO30" s="877"/>
      <c r="QRP30" s="877"/>
      <c r="QRQ30" s="877"/>
      <c r="QRR30" s="877"/>
      <c r="QRS30" s="877"/>
      <c r="QRT30" s="877"/>
      <c r="QRU30" s="877"/>
      <c r="QRV30" s="877"/>
      <c r="QRW30" s="877"/>
      <c r="QRX30" s="877"/>
      <c r="QRY30" s="877"/>
      <c r="QRZ30" s="877"/>
      <c r="QSA30" s="877"/>
      <c r="QSB30" s="877"/>
      <c r="QSC30" s="877"/>
      <c r="QSD30" s="877"/>
      <c r="QSE30" s="877"/>
      <c r="QSF30" s="877"/>
      <c r="QSG30" s="877"/>
      <c r="QSH30" s="877"/>
      <c r="QSI30" s="877"/>
      <c r="QSJ30" s="877"/>
      <c r="QSK30" s="877"/>
      <c r="QSL30" s="877"/>
      <c r="QSM30" s="877"/>
      <c r="QSN30" s="877"/>
      <c r="QSO30" s="877"/>
      <c r="QSP30" s="877"/>
      <c r="QSQ30" s="877"/>
      <c r="QSR30" s="877"/>
      <c r="QSS30" s="877"/>
      <c r="QST30" s="877"/>
      <c r="QSU30" s="877"/>
      <c r="QSV30" s="877"/>
      <c r="QSW30" s="877"/>
      <c r="QSX30" s="877"/>
      <c r="QSY30" s="877"/>
      <c r="QSZ30" s="877"/>
      <c r="QTA30" s="877"/>
      <c r="QTB30" s="877"/>
      <c r="QTC30" s="877"/>
      <c r="QTD30" s="877"/>
      <c r="QTE30" s="877"/>
      <c r="QTF30" s="877"/>
      <c r="QTG30" s="877"/>
      <c r="QTH30" s="877"/>
      <c r="QTI30" s="877"/>
      <c r="QTJ30" s="877"/>
      <c r="QTK30" s="877"/>
      <c r="QTL30" s="877"/>
      <c r="QTM30" s="877"/>
      <c r="QTN30" s="877"/>
      <c r="QTO30" s="877"/>
      <c r="QTP30" s="877"/>
      <c r="QTQ30" s="877"/>
      <c r="QTR30" s="877"/>
      <c r="QTS30" s="877"/>
      <c r="QTT30" s="877"/>
      <c r="QTU30" s="877"/>
      <c r="QTV30" s="877"/>
      <c r="QTW30" s="877"/>
      <c r="QTX30" s="877"/>
      <c r="QTY30" s="877"/>
      <c r="QTZ30" s="877"/>
      <c r="QUA30" s="877"/>
      <c r="QUB30" s="877"/>
      <c r="QUC30" s="877"/>
      <c r="QUD30" s="877"/>
      <c r="QUE30" s="877"/>
      <c r="QUF30" s="877"/>
      <c r="QUG30" s="877"/>
      <c r="QUH30" s="877"/>
      <c r="QUI30" s="877"/>
      <c r="QUJ30" s="877"/>
      <c r="QUK30" s="877"/>
      <c r="QUL30" s="877"/>
      <c r="QUM30" s="877"/>
      <c r="QUN30" s="877"/>
      <c r="QUO30" s="877"/>
      <c r="QUP30" s="877"/>
      <c r="QUQ30" s="877"/>
      <c r="QUR30" s="877"/>
      <c r="QUS30" s="877"/>
      <c r="QUT30" s="877"/>
      <c r="QUU30" s="877"/>
      <c r="QUV30" s="877"/>
      <c r="QUW30" s="877"/>
      <c r="QUX30" s="877"/>
      <c r="QUY30" s="877"/>
      <c r="QUZ30" s="877"/>
      <c r="QVA30" s="877"/>
      <c r="QVB30" s="877"/>
      <c r="QVC30" s="877"/>
      <c r="QVD30" s="877"/>
      <c r="QVE30" s="877"/>
      <c r="QVF30" s="877"/>
      <c r="QVG30" s="877"/>
      <c r="QVH30" s="877"/>
      <c r="QVI30" s="877"/>
      <c r="QVJ30" s="877"/>
      <c r="QVK30" s="877"/>
      <c r="QVL30" s="877"/>
      <c r="QVM30" s="877"/>
      <c r="QVN30" s="877"/>
      <c r="QVO30" s="877"/>
      <c r="QVP30" s="877"/>
      <c r="QVQ30" s="877"/>
      <c r="QVR30" s="877"/>
      <c r="QVS30" s="877"/>
      <c r="QVT30" s="877"/>
      <c r="QVU30" s="877"/>
      <c r="QVV30" s="877"/>
      <c r="QVW30" s="877"/>
      <c r="QVX30" s="877"/>
      <c r="QVY30" s="877"/>
      <c r="QVZ30" s="877"/>
      <c r="QWA30" s="877"/>
      <c r="QWB30" s="877"/>
      <c r="QWC30" s="877"/>
      <c r="QWD30" s="877"/>
      <c r="QWE30" s="877"/>
      <c r="QWF30" s="877"/>
      <c r="QWG30" s="877"/>
      <c r="QWH30" s="877"/>
      <c r="QWI30" s="877"/>
      <c r="QWJ30" s="877"/>
      <c r="QWK30" s="877"/>
      <c r="QWL30" s="877"/>
      <c r="QWM30" s="877"/>
      <c r="QWN30" s="877"/>
      <c r="QWO30" s="877"/>
      <c r="QWP30" s="877"/>
      <c r="QWQ30" s="877"/>
      <c r="QWR30" s="877"/>
      <c r="QWS30" s="877"/>
      <c r="QWT30" s="877"/>
      <c r="QWU30" s="877"/>
      <c r="QWV30" s="877"/>
      <c r="QWW30" s="877"/>
      <c r="QWX30" s="877"/>
      <c r="QWY30" s="877"/>
      <c r="QWZ30" s="877"/>
      <c r="QXA30" s="877"/>
      <c r="QXB30" s="877"/>
      <c r="QXC30" s="877"/>
      <c r="QXD30" s="877"/>
      <c r="QXE30" s="877"/>
      <c r="QXF30" s="877"/>
      <c r="QXG30" s="877"/>
      <c r="QXH30" s="877"/>
      <c r="QXI30" s="877"/>
      <c r="QXJ30" s="877"/>
      <c r="QXK30" s="877"/>
      <c r="QXL30" s="877"/>
      <c r="QXM30" s="877"/>
      <c r="QXN30" s="877"/>
      <c r="QXO30" s="877"/>
      <c r="QXP30" s="877"/>
      <c r="QXQ30" s="877"/>
      <c r="QXR30" s="877"/>
      <c r="QXS30" s="877"/>
      <c r="QXT30" s="877"/>
      <c r="QXU30" s="877"/>
      <c r="QXV30" s="877"/>
      <c r="QXW30" s="877"/>
      <c r="QXX30" s="877"/>
      <c r="QXY30" s="877"/>
      <c r="QXZ30" s="877"/>
      <c r="QYA30" s="877"/>
      <c r="QYB30" s="877"/>
      <c r="QYC30" s="877"/>
      <c r="QYD30" s="877"/>
      <c r="QYE30" s="877"/>
      <c r="QYF30" s="877"/>
      <c r="QYG30" s="877"/>
      <c r="QYH30" s="877"/>
      <c r="QYI30" s="877"/>
      <c r="QYJ30" s="877"/>
      <c r="QYK30" s="877"/>
      <c r="QYL30" s="877"/>
      <c r="QYM30" s="877"/>
      <c r="QYN30" s="877"/>
      <c r="QYO30" s="877"/>
      <c r="QYP30" s="877"/>
      <c r="QYQ30" s="877"/>
      <c r="QYR30" s="877"/>
      <c r="QYS30" s="877"/>
      <c r="QYT30" s="877"/>
      <c r="QYU30" s="877"/>
      <c r="QYV30" s="877"/>
      <c r="QYW30" s="877"/>
      <c r="QYX30" s="877"/>
      <c r="QYY30" s="877"/>
      <c r="QYZ30" s="877"/>
      <c r="QZA30" s="877"/>
      <c r="QZB30" s="877"/>
      <c r="QZC30" s="877"/>
      <c r="QZD30" s="877"/>
      <c r="QZE30" s="877"/>
      <c r="QZF30" s="877"/>
      <c r="QZG30" s="877"/>
      <c r="QZH30" s="877"/>
      <c r="QZI30" s="877"/>
      <c r="QZJ30" s="877"/>
      <c r="QZK30" s="877"/>
      <c r="QZL30" s="877"/>
      <c r="QZM30" s="877"/>
      <c r="QZN30" s="877"/>
      <c r="QZO30" s="877"/>
      <c r="QZP30" s="877"/>
      <c r="QZQ30" s="877"/>
      <c r="QZR30" s="877"/>
      <c r="QZS30" s="877"/>
      <c r="QZT30" s="877"/>
      <c r="QZU30" s="877"/>
      <c r="QZV30" s="877"/>
      <c r="QZW30" s="877"/>
      <c r="QZX30" s="877"/>
      <c r="QZY30" s="877"/>
      <c r="QZZ30" s="877"/>
      <c r="RAA30" s="877"/>
      <c r="RAB30" s="877"/>
      <c r="RAC30" s="877"/>
      <c r="RAD30" s="877"/>
      <c r="RAE30" s="877"/>
      <c r="RAF30" s="877"/>
      <c r="RAG30" s="877"/>
      <c r="RAH30" s="877"/>
      <c r="RAI30" s="877"/>
      <c r="RAJ30" s="877"/>
      <c r="RAK30" s="877"/>
      <c r="RAL30" s="877"/>
      <c r="RAM30" s="877"/>
      <c r="RAN30" s="877"/>
      <c r="RAO30" s="877"/>
      <c r="RAP30" s="877"/>
      <c r="RAQ30" s="877"/>
      <c r="RAR30" s="877"/>
      <c r="RAS30" s="877"/>
      <c r="RAT30" s="877"/>
      <c r="RAU30" s="877"/>
      <c r="RAV30" s="877"/>
      <c r="RAW30" s="877"/>
      <c r="RAX30" s="877"/>
      <c r="RAY30" s="877"/>
      <c r="RAZ30" s="877"/>
      <c r="RBA30" s="877"/>
      <c r="RBB30" s="877"/>
      <c r="RBC30" s="877"/>
      <c r="RBD30" s="877"/>
      <c r="RBE30" s="877"/>
      <c r="RBF30" s="877"/>
      <c r="RBG30" s="877"/>
      <c r="RBH30" s="877"/>
      <c r="RBI30" s="877"/>
      <c r="RBJ30" s="877"/>
      <c r="RBK30" s="877"/>
      <c r="RBL30" s="877"/>
      <c r="RBM30" s="877"/>
      <c r="RBN30" s="877"/>
      <c r="RBO30" s="877"/>
      <c r="RBP30" s="877"/>
      <c r="RBQ30" s="877"/>
      <c r="RBR30" s="877"/>
      <c r="RBS30" s="877"/>
      <c r="RBT30" s="877"/>
      <c r="RBU30" s="877"/>
      <c r="RBV30" s="877"/>
      <c r="RBW30" s="877"/>
      <c r="RBX30" s="877"/>
      <c r="RBY30" s="877"/>
      <c r="RBZ30" s="877"/>
      <c r="RCA30" s="877"/>
      <c r="RCB30" s="877"/>
      <c r="RCC30" s="877"/>
      <c r="RCD30" s="877"/>
      <c r="RCE30" s="877"/>
      <c r="RCF30" s="877"/>
      <c r="RCG30" s="877"/>
      <c r="RCH30" s="877"/>
      <c r="RCI30" s="877"/>
      <c r="RCJ30" s="877"/>
      <c r="RCK30" s="877"/>
      <c r="RCL30" s="877"/>
      <c r="RCM30" s="877"/>
      <c r="RCN30" s="877"/>
      <c r="RCO30" s="877"/>
      <c r="RCP30" s="877"/>
      <c r="RCQ30" s="877"/>
      <c r="RCR30" s="877"/>
      <c r="RCS30" s="877"/>
      <c r="RCT30" s="877"/>
      <c r="RCU30" s="877"/>
      <c r="RCV30" s="877"/>
      <c r="RCW30" s="877"/>
      <c r="RCX30" s="877"/>
      <c r="RCY30" s="877"/>
      <c r="RCZ30" s="877"/>
      <c r="RDA30" s="877"/>
      <c r="RDB30" s="877"/>
      <c r="RDC30" s="877"/>
      <c r="RDD30" s="877"/>
      <c r="RDE30" s="877"/>
      <c r="RDF30" s="877"/>
      <c r="RDG30" s="877"/>
      <c r="RDH30" s="877"/>
      <c r="RDI30" s="877"/>
      <c r="RDJ30" s="877"/>
      <c r="RDK30" s="877"/>
      <c r="RDL30" s="877"/>
      <c r="RDM30" s="877"/>
      <c r="RDN30" s="877"/>
      <c r="RDO30" s="877"/>
      <c r="RDP30" s="877"/>
      <c r="RDQ30" s="877"/>
      <c r="RDR30" s="877"/>
      <c r="RDS30" s="877"/>
      <c r="RDT30" s="877"/>
      <c r="RDU30" s="877"/>
      <c r="RDV30" s="877"/>
      <c r="RDW30" s="877"/>
      <c r="RDX30" s="877"/>
      <c r="RDY30" s="877"/>
      <c r="RDZ30" s="877"/>
      <c r="REA30" s="877"/>
      <c r="REB30" s="877"/>
      <c r="REC30" s="877"/>
      <c r="RED30" s="877"/>
      <c r="REE30" s="877"/>
      <c r="REF30" s="877"/>
      <c r="REG30" s="877"/>
      <c r="REH30" s="877"/>
      <c r="REI30" s="877"/>
      <c r="REJ30" s="877"/>
      <c r="REK30" s="877"/>
      <c r="REL30" s="877"/>
      <c r="REM30" s="877"/>
      <c r="REN30" s="877"/>
      <c r="REO30" s="877"/>
      <c r="REP30" s="877"/>
      <c r="REQ30" s="877"/>
      <c r="RER30" s="877"/>
      <c r="RES30" s="877"/>
      <c r="RET30" s="877"/>
      <c r="REU30" s="877"/>
      <c r="REV30" s="877"/>
      <c r="REW30" s="877"/>
      <c r="REX30" s="877"/>
      <c r="REY30" s="877"/>
      <c r="REZ30" s="877"/>
      <c r="RFA30" s="877"/>
      <c r="RFB30" s="877"/>
      <c r="RFC30" s="877"/>
      <c r="RFD30" s="877"/>
      <c r="RFE30" s="877"/>
      <c r="RFF30" s="877"/>
      <c r="RFG30" s="877"/>
      <c r="RFH30" s="877"/>
      <c r="RFI30" s="877"/>
      <c r="RFJ30" s="877"/>
      <c r="RFK30" s="877"/>
      <c r="RFL30" s="877"/>
      <c r="RFM30" s="877"/>
      <c r="RFN30" s="877"/>
      <c r="RFO30" s="877"/>
      <c r="RFP30" s="877"/>
      <c r="RFQ30" s="877"/>
      <c r="RFR30" s="877"/>
      <c r="RFS30" s="877"/>
      <c r="RFT30" s="877"/>
      <c r="RFU30" s="877"/>
      <c r="RFV30" s="877"/>
      <c r="RFW30" s="877"/>
      <c r="RFX30" s="877"/>
      <c r="RFY30" s="877"/>
      <c r="RFZ30" s="877"/>
      <c r="RGA30" s="877"/>
      <c r="RGB30" s="877"/>
      <c r="RGC30" s="877"/>
      <c r="RGD30" s="877"/>
      <c r="RGE30" s="877"/>
      <c r="RGF30" s="877"/>
      <c r="RGG30" s="877"/>
      <c r="RGH30" s="877"/>
      <c r="RGI30" s="877"/>
      <c r="RGJ30" s="877"/>
      <c r="RGK30" s="877"/>
      <c r="RGL30" s="877"/>
      <c r="RGM30" s="877"/>
      <c r="RGN30" s="877"/>
      <c r="RGO30" s="877"/>
      <c r="RGP30" s="877"/>
      <c r="RGQ30" s="877"/>
      <c r="RGR30" s="877"/>
      <c r="RGS30" s="877"/>
      <c r="RGT30" s="877"/>
      <c r="RGU30" s="877"/>
      <c r="RGV30" s="877"/>
      <c r="RGW30" s="877"/>
      <c r="RGX30" s="877"/>
      <c r="RGY30" s="877"/>
      <c r="RGZ30" s="877"/>
      <c r="RHA30" s="877"/>
      <c r="RHB30" s="877"/>
      <c r="RHC30" s="877"/>
      <c r="RHD30" s="877"/>
      <c r="RHE30" s="877"/>
      <c r="RHF30" s="877"/>
      <c r="RHG30" s="877"/>
      <c r="RHH30" s="877"/>
      <c r="RHI30" s="877"/>
      <c r="RHJ30" s="877"/>
      <c r="RHK30" s="877"/>
      <c r="RHL30" s="877"/>
      <c r="RHM30" s="877"/>
      <c r="RHN30" s="877"/>
      <c r="RHO30" s="877"/>
      <c r="RHP30" s="877"/>
      <c r="RHQ30" s="877"/>
      <c r="RHR30" s="877"/>
      <c r="RHS30" s="877"/>
      <c r="RHT30" s="877"/>
      <c r="RHU30" s="877"/>
      <c r="RHV30" s="877"/>
      <c r="RHW30" s="877"/>
      <c r="RHX30" s="877"/>
      <c r="RHY30" s="877"/>
      <c r="RHZ30" s="877"/>
      <c r="RIA30" s="877"/>
      <c r="RIB30" s="877"/>
      <c r="RIC30" s="877"/>
      <c r="RID30" s="877"/>
      <c r="RIE30" s="877"/>
      <c r="RIF30" s="877"/>
      <c r="RIG30" s="877"/>
      <c r="RIH30" s="877"/>
      <c r="RII30" s="877"/>
      <c r="RIJ30" s="877"/>
      <c r="RIK30" s="877"/>
      <c r="RIL30" s="877"/>
      <c r="RIM30" s="877"/>
      <c r="RIN30" s="877"/>
      <c r="RIO30" s="877"/>
      <c r="RIP30" s="877"/>
      <c r="RIQ30" s="877"/>
      <c r="RIR30" s="877"/>
      <c r="RIS30" s="877"/>
      <c r="RIT30" s="877"/>
      <c r="RIU30" s="877"/>
      <c r="RIV30" s="877"/>
      <c r="RIW30" s="877"/>
      <c r="RIX30" s="877"/>
      <c r="RIY30" s="877"/>
      <c r="RIZ30" s="877"/>
      <c r="RJA30" s="877"/>
      <c r="RJB30" s="877"/>
      <c r="RJC30" s="877"/>
      <c r="RJD30" s="877"/>
      <c r="RJE30" s="877"/>
      <c r="RJF30" s="877"/>
      <c r="RJG30" s="877"/>
      <c r="RJH30" s="877"/>
      <c r="RJI30" s="877"/>
      <c r="RJJ30" s="877"/>
      <c r="RJK30" s="877"/>
      <c r="RJL30" s="877"/>
      <c r="RJM30" s="877"/>
      <c r="RJN30" s="877"/>
      <c r="RJO30" s="877"/>
      <c r="RJP30" s="877"/>
      <c r="RJQ30" s="877"/>
      <c r="RJR30" s="877"/>
      <c r="RJS30" s="877"/>
      <c r="RJT30" s="877"/>
      <c r="RJU30" s="877"/>
      <c r="RJV30" s="877"/>
      <c r="RJW30" s="877"/>
      <c r="RJX30" s="877"/>
      <c r="RJY30" s="877"/>
      <c r="RJZ30" s="877"/>
      <c r="RKA30" s="877"/>
      <c r="RKB30" s="877"/>
      <c r="RKC30" s="877"/>
      <c r="RKD30" s="877"/>
      <c r="RKE30" s="877"/>
      <c r="RKF30" s="877"/>
      <c r="RKG30" s="877"/>
      <c r="RKH30" s="877"/>
      <c r="RKI30" s="877"/>
      <c r="RKJ30" s="877"/>
      <c r="RKK30" s="877"/>
      <c r="RKL30" s="877"/>
      <c r="RKM30" s="877"/>
      <c r="RKN30" s="877"/>
      <c r="RKO30" s="877"/>
      <c r="RKP30" s="877"/>
      <c r="RKQ30" s="877"/>
      <c r="RKR30" s="877"/>
      <c r="RKS30" s="877"/>
      <c r="RKT30" s="877"/>
      <c r="RKU30" s="877"/>
      <c r="RKV30" s="877"/>
      <c r="RKW30" s="877"/>
      <c r="RKX30" s="877"/>
      <c r="RKY30" s="877"/>
      <c r="RKZ30" s="877"/>
      <c r="RLA30" s="877"/>
      <c r="RLB30" s="877"/>
      <c r="RLC30" s="877"/>
      <c r="RLD30" s="877"/>
      <c r="RLE30" s="877"/>
      <c r="RLF30" s="877"/>
      <c r="RLG30" s="877"/>
      <c r="RLH30" s="877"/>
      <c r="RLI30" s="877"/>
      <c r="RLJ30" s="877"/>
      <c r="RLK30" s="877"/>
      <c r="RLL30" s="877"/>
      <c r="RLM30" s="877"/>
      <c r="RLN30" s="877"/>
      <c r="RLO30" s="877"/>
      <c r="RLP30" s="877"/>
      <c r="RLQ30" s="877"/>
      <c r="RLR30" s="877"/>
      <c r="RLS30" s="877"/>
      <c r="RLT30" s="877"/>
      <c r="RLU30" s="877"/>
      <c r="RLV30" s="877"/>
      <c r="RLW30" s="877"/>
      <c r="RLX30" s="877"/>
      <c r="RLY30" s="877"/>
      <c r="RLZ30" s="877"/>
      <c r="RMA30" s="877"/>
      <c r="RMB30" s="877"/>
      <c r="RMC30" s="877"/>
      <c r="RMD30" s="877"/>
      <c r="RME30" s="877"/>
      <c r="RMF30" s="877"/>
      <c r="RMG30" s="877"/>
      <c r="RMH30" s="877"/>
      <c r="RMI30" s="877"/>
      <c r="RMJ30" s="877"/>
      <c r="RMK30" s="877"/>
      <c r="RML30" s="877"/>
      <c r="RMM30" s="877"/>
      <c r="RMN30" s="877"/>
      <c r="RMO30" s="877"/>
      <c r="RMP30" s="877"/>
      <c r="RMQ30" s="877"/>
      <c r="RMR30" s="877"/>
      <c r="RMS30" s="877"/>
      <c r="RMT30" s="877"/>
      <c r="RMU30" s="877"/>
      <c r="RMV30" s="877"/>
      <c r="RMW30" s="877"/>
      <c r="RMX30" s="877"/>
      <c r="RMY30" s="877"/>
      <c r="RMZ30" s="877"/>
      <c r="RNA30" s="877"/>
      <c r="RNB30" s="877"/>
      <c r="RNC30" s="877"/>
      <c r="RND30" s="877"/>
      <c r="RNE30" s="877"/>
      <c r="RNF30" s="877"/>
      <c r="RNG30" s="877"/>
      <c r="RNH30" s="877"/>
      <c r="RNI30" s="877"/>
      <c r="RNJ30" s="877"/>
      <c r="RNK30" s="877"/>
      <c r="RNL30" s="877"/>
      <c r="RNM30" s="877"/>
      <c r="RNN30" s="877"/>
      <c r="RNO30" s="877"/>
      <c r="RNP30" s="877"/>
      <c r="RNQ30" s="877"/>
      <c r="RNR30" s="877"/>
      <c r="RNS30" s="877"/>
      <c r="RNT30" s="877"/>
      <c r="RNU30" s="877"/>
      <c r="RNV30" s="877"/>
      <c r="RNW30" s="877"/>
      <c r="RNX30" s="877"/>
      <c r="RNY30" s="877"/>
      <c r="RNZ30" s="877"/>
      <c r="ROA30" s="877"/>
      <c r="ROB30" s="877"/>
      <c r="ROC30" s="877"/>
      <c r="ROD30" s="877"/>
      <c r="ROE30" s="877"/>
      <c r="ROF30" s="877"/>
      <c r="ROG30" s="877"/>
      <c r="ROH30" s="877"/>
      <c r="ROI30" s="877"/>
      <c r="ROJ30" s="877"/>
      <c r="ROK30" s="877"/>
      <c r="ROL30" s="877"/>
      <c r="ROM30" s="877"/>
      <c r="RON30" s="877"/>
      <c r="ROO30" s="877"/>
      <c r="ROP30" s="877"/>
      <c r="ROQ30" s="877"/>
      <c r="ROR30" s="877"/>
      <c r="ROS30" s="877"/>
      <c r="ROT30" s="877"/>
      <c r="ROU30" s="877"/>
      <c r="ROV30" s="877"/>
      <c r="ROW30" s="877"/>
      <c r="ROX30" s="877"/>
      <c r="ROY30" s="877"/>
      <c r="ROZ30" s="877"/>
      <c r="RPA30" s="877"/>
      <c r="RPB30" s="877"/>
      <c r="RPC30" s="877"/>
      <c r="RPD30" s="877"/>
      <c r="RPE30" s="877"/>
      <c r="RPF30" s="877"/>
      <c r="RPG30" s="877"/>
      <c r="RPH30" s="877"/>
      <c r="RPI30" s="877"/>
      <c r="RPJ30" s="877"/>
      <c r="RPK30" s="877"/>
      <c r="RPL30" s="877"/>
      <c r="RPM30" s="877"/>
      <c r="RPN30" s="877"/>
      <c r="RPO30" s="877"/>
      <c r="RPP30" s="877"/>
      <c r="RPQ30" s="877"/>
      <c r="RPR30" s="877"/>
      <c r="RPS30" s="877"/>
      <c r="RPT30" s="877"/>
      <c r="RPU30" s="877"/>
      <c r="RPV30" s="877"/>
      <c r="RPW30" s="877"/>
      <c r="RPX30" s="877"/>
      <c r="RPY30" s="877"/>
      <c r="RPZ30" s="877"/>
      <c r="RQA30" s="877"/>
      <c r="RQB30" s="877"/>
      <c r="RQC30" s="877"/>
      <c r="RQD30" s="877"/>
      <c r="RQE30" s="877"/>
      <c r="RQF30" s="877"/>
      <c r="RQG30" s="877"/>
      <c r="RQH30" s="877"/>
      <c r="RQI30" s="877"/>
      <c r="RQJ30" s="877"/>
      <c r="RQK30" s="877"/>
      <c r="RQL30" s="877"/>
      <c r="RQM30" s="877"/>
      <c r="RQN30" s="877"/>
      <c r="RQO30" s="877"/>
      <c r="RQP30" s="877"/>
      <c r="RQQ30" s="877"/>
      <c r="RQR30" s="877"/>
      <c r="RQS30" s="877"/>
      <c r="RQT30" s="877"/>
      <c r="RQU30" s="877"/>
      <c r="RQV30" s="877"/>
      <c r="RQW30" s="877"/>
      <c r="RQX30" s="877"/>
      <c r="RQY30" s="877"/>
      <c r="RQZ30" s="877"/>
      <c r="RRA30" s="877"/>
      <c r="RRB30" s="877"/>
      <c r="RRC30" s="877"/>
      <c r="RRD30" s="877"/>
      <c r="RRE30" s="877"/>
      <c r="RRF30" s="877"/>
      <c r="RRG30" s="877"/>
      <c r="RRH30" s="877"/>
      <c r="RRI30" s="877"/>
      <c r="RRJ30" s="877"/>
      <c r="RRK30" s="877"/>
      <c r="RRL30" s="877"/>
      <c r="RRM30" s="877"/>
      <c r="RRN30" s="877"/>
      <c r="RRO30" s="877"/>
      <c r="RRP30" s="877"/>
      <c r="RRQ30" s="877"/>
      <c r="RRR30" s="877"/>
      <c r="RRS30" s="877"/>
      <c r="RRT30" s="877"/>
      <c r="RRU30" s="877"/>
      <c r="RRV30" s="877"/>
      <c r="RRW30" s="877"/>
      <c r="RRX30" s="877"/>
      <c r="RRY30" s="877"/>
      <c r="RRZ30" s="877"/>
      <c r="RSA30" s="877"/>
      <c r="RSB30" s="877"/>
      <c r="RSC30" s="877"/>
      <c r="RSD30" s="877"/>
      <c r="RSE30" s="877"/>
      <c r="RSF30" s="877"/>
      <c r="RSG30" s="877"/>
      <c r="RSH30" s="877"/>
      <c r="RSI30" s="877"/>
      <c r="RSJ30" s="877"/>
      <c r="RSK30" s="877"/>
      <c r="RSL30" s="877"/>
      <c r="RSM30" s="877"/>
      <c r="RSN30" s="877"/>
      <c r="RSO30" s="877"/>
      <c r="RSP30" s="877"/>
      <c r="RSQ30" s="877"/>
      <c r="RSR30" s="877"/>
      <c r="RSS30" s="877"/>
      <c r="RST30" s="877"/>
      <c r="RSU30" s="877"/>
      <c r="RSV30" s="877"/>
      <c r="RSW30" s="877"/>
      <c r="RSX30" s="877"/>
      <c r="RSY30" s="877"/>
      <c r="RSZ30" s="877"/>
      <c r="RTA30" s="877"/>
      <c r="RTB30" s="877"/>
      <c r="RTC30" s="877"/>
      <c r="RTD30" s="877"/>
      <c r="RTE30" s="877"/>
      <c r="RTF30" s="877"/>
      <c r="RTG30" s="877"/>
      <c r="RTH30" s="877"/>
      <c r="RTI30" s="877"/>
      <c r="RTJ30" s="877"/>
      <c r="RTK30" s="877"/>
      <c r="RTL30" s="877"/>
      <c r="RTM30" s="877"/>
      <c r="RTN30" s="877"/>
      <c r="RTO30" s="877"/>
      <c r="RTP30" s="877"/>
      <c r="RTQ30" s="877"/>
      <c r="RTR30" s="877"/>
      <c r="RTS30" s="877"/>
      <c r="RTT30" s="877"/>
      <c r="RTU30" s="877"/>
      <c r="RTV30" s="877"/>
      <c r="RTW30" s="877"/>
      <c r="RTX30" s="877"/>
      <c r="RTY30" s="877"/>
      <c r="RTZ30" s="877"/>
      <c r="RUA30" s="877"/>
      <c r="RUB30" s="877"/>
      <c r="RUC30" s="877"/>
      <c r="RUD30" s="877"/>
      <c r="RUE30" s="877"/>
      <c r="RUF30" s="877"/>
      <c r="RUG30" s="877"/>
      <c r="RUH30" s="877"/>
      <c r="RUI30" s="877"/>
      <c r="RUJ30" s="877"/>
      <c r="RUK30" s="877"/>
      <c r="RUL30" s="877"/>
      <c r="RUM30" s="877"/>
      <c r="RUN30" s="877"/>
      <c r="RUO30" s="877"/>
      <c r="RUP30" s="877"/>
      <c r="RUQ30" s="877"/>
      <c r="RUR30" s="877"/>
      <c r="RUS30" s="877"/>
      <c r="RUT30" s="877"/>
      <c r="RUU30" s="877"/>
      <c r="RUV30" s="877"/>
      <c r="RUW30" s="877"/>
      <c r="RUX30" s="877"/>
      <c r="RUY30" s="877"/>
      <c r="RUZ30" s="877"/>
      <c r="RVA30" s="877"/>
      <c r="RVB30" s="877"/>
      <c r="RVC30" s="877"/>
      <c r="RVD30" s="877"/>
      <c r="RVE30" s="877"/>
      <c r="RVF30" s="877"/>
      <c r="RVG30" s="877"/>
      <c r="RVH30" s="877"/>
      <c r="RVI30" s="877"/>
      <c r="RVJ30" s="877"/>
      <c r="RVK30" s="877"/>
      <c r="RVL30" s="877"/>
      <c r="RVM30" s="877"/>
      <c r="RVN30" s="877"/>
      <c r="RVO30" s="877"/>
      <c r="RVP30" s="877"/>
      <c r="RVQ30" s="877"/>
      <c r="RVR30" s="877"/>
      <c r="RVS30" s="877"/>
      <c r="RVT30" s="877"/>
      <c r="RVU30" s="877"/>
      <c r="RVV30" s="877"/>
      <c r="RVW30" s="877"/>
      <c r="RVX30" s="877"/>
      <c r="RVY30" s="877"/>
      <c r="RVZ30" s="877"/>
      <c r="RWA30" s="877"/>
      <c r="RWB30" s="877"/>
      <c r="RWC30" s="877"/>
      <c r="RWD30" s="877"/>
      <c r="RWE30" s="877"/>
      <c r="RWF30" s="877"/>
      <c r="RWG30" s="877"/>
      <c r="RWH30" s="877"/>
      <c r="RWI30" s="877"/>
      <c r="RWJ30" s="877"/>
      <c r="RWK30" s="877"/>
      <c r="RWL30" s="877"/>
      <c r="RWM30" s="877"/>
      <c r="RWN30" s="877"/>
      <c r="RWO30" s="877"/>
      <c r="RWP30" s="877"/>
      <c r="RWQ30" s="877"/>
      <c r="RWR30" s="877"/>
      <c r="RWS30" s="877"/>
      <c r="RWT30" s="877"/>
      <c r="RWU30" s="877"/>
      <c r="RWV30" s="877"/>
      <c r="RWW30" s="877"/>
      <c r="RWX30" s="877"/>
      <c r="RWY30" s="877"/>
      <c r="RWZ30" s="877"/>
      <c r="RXA30" s="877"/>
      <c r="RXB30" s="877"/>
      <c r="RXC30" s="877"/>
      <c r="RXD30" s="877"/>
      <c r="RXE30" s="877"/>
      <c r="RXF30" s="877"/>
      <c r="RXG30" s="877"/>
      <c r="RXH30" s="877"/>
      <c r="RXI30" s="877"/>
      <c r="RXJ30" s="877"/>
      <c r="RXK30" s="877"/>
      <c r="RXL30" s="877"/>
      <c r="RXM30" s="877"/>
      <c r="RXN30" s="877"/>
      <c r="RXO30" s="877"/>
      <c r="RXP30" s="877"/>
      <c r="RXQ30" s="877"/>
      <c r="RXR30" s="877"/>
      <c r="RXS30" s="877"/>
      <c r="RXT30" s="877"/>
      <c r="RXU30" s="877"/>
      <c r="RXV30" s="877"/>
      <c r="RXW30" s="877"/>
      <c r="RXX30" s="877"/>
      <c r="RXY30" s="877"/>
      <c r="RXZ30" s="877"/>
      <c r="RYA30" s="877"/>
      <c r="RYB30" s="877"/>
      <c r="RYC30" s="877"/>
      <c r="RYD30" s="877"/>
      <c r="RYE30" s="877"/>
      <c r="RYF30" s="877"/>
      <c r="RYG30" s="877"/>
      <c r="RYH30" s="877"/>
      <c r="RYI30" s="877"/>
      <c r="RYJ30" s="877"/>
      <c r="RYK30" s="877"/>
      <c r="RYL30" s="877"/>
      <c r="RYM30" s="877"/>
      <c r="RYN30" s="877"/>
      <c r="RYO30" s="877"/>
      <c r="RYP30" s="877"/>
      <c r="RYQ30" s="877"/>
      <c r="RYR30" s="877"/>
      <c r="RYS30" s="877"/>
      <c r="RYT30" s="877"/>
      <c r="RYU30" s="877"/>
      <c r="RYV30" s="877"/>
      <c r="RYW30" s="877"/>
      <c r="RYX30" s="877"/>
      <c r="RYY30" s="877"/>
      <c r="RYZ30" s="877"/>
      <c r="RZA30" s="877"/>
      <c r="RZB30" s="877"/>
      <c r="RZC30" s="877"/>
      <c r="RZD30" s="877"/>
      <c r="RZE30" s="877"/>
      <c r="RZF30" s="877"/>
      <c r="RZG30" s="877"/>
      <c r="RZH30" s="877"/>
      <c r="RZI30" s="877"/>
      <c r="RZJ30" s="877"/>
      <c r="RZK30" s="877"/>
      <c r="RZL30" s="877"/>
      <c r="RZM30" s="877"/>
      <c r="RZN30" s="877"/>
      <c r="RZO30" s="877"/>
      <c r="RZP30" s="877"/>
      <c r="RZQ30" s="877"/>
      <c r="RZR30" s="877"/>
      <c r="RZS30" s="877"/>
      <c r="RZT30" s="877"/>
      <c r="RZU30" s="877"/>
      <c r="RZV30" s="877"/>
      <c r="RZW30" s="877"/>
      <c r="RZX30" s="877"/>
      <c r="RZY30" s="877"/>
      <c r="RZZ30" s="877"/>
      <c r="SAA30" s="877"/>
      <c r="SAB30" s="877"/>
      <c r="SAC30" s="877"/>
      <c r="SAD30" s="877"/>
      <c r="SAE30" s="877"/>
      <c r="SAF30" s="877"/>
      <c r="SAG30" s="877"/>
      <c r="SAH30" s="877"/>
      <c r="SAI30" s="877"/>
      <c r="SAJ30" s="877"/>
      <c r="SAK30" s="877"/>
      <c r="SAL30" s="877"/>
      <c r="SAM30" s="877"/>
      <c r="SAN30" s="877"/>
      <c r="SAO30" s="877"/>
      <c r="SAP30" s="877"/>
      <c r="SAQ30" s="877"/>
      <c r="SAR30" s="877"/>
      <c r="SAS30" s="877"/>
      <c r="SAT30" s="877"/>
      <c r="SAU30" s="877"/>
      <c r="SAV30" s="877"/>
      <c r="SAW30" s="877"/>
      <c r="SAX30" s="877"/>
      <c r="SAY30" s="877"/>
      <c r="SAZ30" s="877"/>
      <c r="SBA30" s="877"/>
      <c r="SBB30" s="877"/>
      <c r="SBC30" s="877"/>
      <c r="SBD30" s="877"/>
      <c r="SBE30" s="877"/>
      <c r="SBF30" s="877"/>
      <c r="SBG30" s="877"/>
      <c r="SBH30" s="877"/>
      <c r="SBI30" s="877"/>
      <c r="SBJ30" s="877"/>
      <c r="SBK30" s="877"/>
      <c r="SBL30" s="877"/>
      <c r="SBM30" s="877"/>
      <c r="SBN30" s="877"/>
      <c r="SBO30" s="877"/>
      <c r="SBP30" s="877"/>
      <c r="SBQ30" s="877"/>
      <c r="SBR30" s="877"/>
      <c r="SBS30" s="877"/>
      <c r="SBT30" s="877"/>
      <c r="SBU30" s="877"/>
      <c r="SBV30" s="877"/>
      <c r="SBW30" s="877"/>
      <c r="SBX30" s="877"/>
      <c r="SBY30" s="877"/>
      <c r="SBZ30" s="877"/>
      <c r="SCA30" s="877"/>
      <c r="SCB30" s="877"/>
      <c r="SCC30" s="877"/>
      <c r="SCD30" s="877"/>
      <c r="SCE30" s="877"/>
      <c r="SCF30" s="877"/>
      <c r="SCG30" s="877"/>
      <c r="SCH30" s="877"/>
      <c r="SCI30" s="877"/>
      <c r="SCJ30" s="877"/>
      <c r="SCK30" s="877"/>
      <c r="SCL30" s="877"/>
      <c r="SCM30" s="877"/>
      <c r="SCN30" s="877"/>
      <c r="SCO30" s="877"/>
      <c r="SCP30" s="877"/>
      <c r="SCQ30" s="877"/>
      <c r="SCR30" s="877"/>
      <c r="SCS30" s="877"/>
      <c r="SCT30" s="877"/>
      <c r="SCU30" s="877"/>
      <c r="SCV30" s="877"/>
      <c r="SCW30" s="877"/>
      <c r="SCX30" s="877"/>
      <c r="SCY30" s="877"/>
      <c r="SCZ30" s="877"/>
      <c r="SDA30" s="877"/>
      <c r="SDB30" s="877"/>
      <c r="SDC30" s="877"/>
      <c r="SDD30" s="877"/>
      <c r="SDE30" s="877"/>
      <c r="SDF30" s="877"/>
      <c r="SDG30" s="877"/>
      <c r="SDH30" s="877"/>
      <c r="SDI30" s="877"/>
      <c r="SDJ30" s="877"/>
      <c r="SDK30" s="877"/>
      <c r="SDL30" s="877"/>
      <c r="SDM30" s="877"/>
      <c r="SDN30" s="877"/>
      <c r="SDO30" s="877"/>
      <c r="SDP30" s="877"/>
      <c r="SDQ30" s="877"/>
      <c r="SDR30" s="877"/>
      <c r="SDS30" s="877"/>
      <c r="SDT30" s="877"/>
      <c r="SDU30" s="877"/>
      <c r="SDV30" s="877"/>
      <c r="SDW30" s="877"/>
      <c r="SDX30" s="877"/>
      <c r="SDY30" s="877"/>
      <c r="SDZ30" s="877"/>
      <c r="SEA30" s="877"/>
      <c r="SEB30" s="877"/>
      <c r="SEC30" s="877"/>
      <c r="SED30" s="877"/>
      <c r="SEE30" s="877"/>
      <c r="SEF30" s="877"/>
      <c r="SEG30" s="877"/>
      <c r="SEH30" s="877"/>
      <c r="SEI30" s="877"/>
      <c r="SEJ30" s="877"/>
      <c r="SEK30" s="877"/>
      <c r="SEL30" s="877"/>
      <c r="SEM30" s="877"/>
      <c r="SEN30" s="877"/>
      <c r="SEO30" s="877"/>
      <c r="SEP30" s="877"/>
      <c r="SEQ30" s="877"/>
      <c r="SER30" s="877"/>
      <c r="SES30" s="877"/>
      <c r="SET30" s="877"/>
      <c r="SEU30" s="877"/>
      <c r="SEV30" s="877"/>
      <c r="SEW30" s="877"/>
      <c r="SEX30" s="877"/>
      <c r="SEY30" s="877"/>
      <c r="SEZ30" s="877"/>
      <c r="SFA30" s="877"/>
      <c r="SFB30" s="877"/>
      <c r="SFC30" s="877"/>
      <c r="SFD30" s="877"/>
      <c r="SFE30" s="877"/>
      <c r="SFF30" s="877"/>
      <c r="SFG30" s="877"/>
      <c r="SFH30" s="877"/>
      <c r="SFI30" s="877"/>
      <c r="SFJ30" s="877"/>
      <c r="SFK30" s="877"/>
      <c r="SFL30" s="877"/>
      <c r="SFM30" s="877"/>
      <c r="SFN30" s="877"/>
      <c r="SFO30" s="877"/>
      <c r="SFP30" s="877"/>
      <c r="SFQ30" s="877"/>
      <c r="SFR30" s="877"/>
      <c r="SFS30" s="877"/>
      <c r="SFT30" s="877"/>
      <c r="SFU30" s="877"/>
      <c r="SFV30" s="877"/>
      <c r="SFW30" s="877"/>
      <c r="SFX30" s="877"/>
      <c r="SFY30" s="877"/>
      <c r="SFZ30" s="877"/>
      <c r="SGA30" s="877"/>
      <c r="SGB30" s="877"/>
      <c r="SGC30" s="877"/>
      <c r="SGD30" s="877"/>
      <c r="SGE30" s="877"/>
      <c r="SGF30" s="877"/>
      <c r="SGG30" s="877"/>
      <c r="SGH30" s="877"/>
      <c r="SGI30" s="877"/>
      <c r="SGJ30" s="877"/>
      <c r="SGK30" s="877"/>
      <c r="SGL30" s="877"/>
      <c r="SGM30" s="877"/>
      <c r="SGN30" s="877"/>
      <c r="SGO30" s="877"/>
      <c r="SGP30" s="877"/>
      <c r="SGQ30" s="877"/>
      <c r="SGR30" s="877"/>
      <c r="SGS30" s="877"/>
      <c r="SGT30" s="877"/>
      <c r="SGU30" s="877"/>
      <c r="SGV30" s="877"/>
      <c r="SGW30" s="877"/>
      <c r="SGX30" s="877"/>
      <c r="SGY30" s="877"/>
      <c r="SGZ30" s="877"/>
      <c r="SHA30" s="877"/>
      <c r="SHB30" s="877"/>
      <c r="SHC30" s="877"/>
      <c r="SHD30" s="877"/>
      <c r="SHE30" s="877"/>
      <c r="SHF30" s="877"/>
      <c r="SHG30" s="877"/>
      <c r="SHH30" s="877"/>
      <c r="SHI30" s="877"/>
      <c r="SHJ30" s="877"/>
      <c r="SHK30" s="877"/>
      <c r="SHL30" s="877"/>
      <c r="SHM30" s="877"/>
      <c r="SHN30" s="877"/>
      <c r="SHO30" s="877"/>
      <c r="SHP30" s="877"/>
      <c r="SHQ30" s="877"/>
      <c r="SHR30" s="877"/>
      <c r="SHS30" s="877"/>
      <c r="SHT30" s="877"/>
      <c r="SHU30" s="877"/>
      <c r="SHV30" s="877"/>
      <c r="SHW30" s="877"/>
      <c r="SHX30" s="877"/>
      <c r="SHY30" s="877"/>
      <c r="SHZ30" s="877"/>
      <c r="SIA30" s="877"/>
      <c r="SIB30" s="877"/>
      <c r="SIC30" s="877"/>
      <c r="SID30" s="877"/>
      <c r="SIE30" s="877"/>
      <c r="SIF30" s="877"/>
      <c r="SIG30" s="877"/>
      <c r="SIH30" s="877"/>
      <c r="SII30" s="877"/>
      <c r="SIJ30" s="877"/>
      <c r="SIK30" s="877"/>
      <c r="SIL30" s="877"/>
      <c r="SIM30" s="877"/>
      <c r="SIN30" s="877"/>
      <c r="SIO30" s="877"/>
      <c r="SIP30" s="877"/>
      <c r="SIQ30" s="877"/>
      <c r="SIR30" s="877"/>
      <c r="SIS30" s="877"/>
      <c r="SIT30" s="877"/>
      <c r="SIU30" s="877"/>
      <c r="SIV30" s="877"/>
      <c r="SIW30" s="877"/>
      <c r="SIX30" s="877"/>
      <c r="SIY30" s="877"/>
      <c r="SIZ30" s="877"/>
      <c r="SJA30" s="877"/>
      <c r="SJB30" s="877"/>
      <c r="SJC30" s="877"/>
      <c r="SJD30" s="877"/>
      <c r="SJE30" s="877"/>
      <c r="SJF30" s="877"/>
      <c r="SJG30" s="877"/>
      <c r="SJH30" s="877"/>
      <c r="SJI30" s="877"/>
      <c r="SJJ30" s="877"/>
      <c r="SJK30" s="877"/>
      <c r="SJL30" s="877"/>
      <c r="SJM30" s="877"/>
      <c r="SJN30" s="877"/>
      <c r="SJO30" s="877"/>
      <c r="SJP30" s="877"/>
      <c r="SJQ30" s="877"/>
      <c r="SJR30" s="877"/>
      <c r="SJS30" s="877"/>
      <c r="SJT30" s="877"/>
      <c r="SJU30" s="877"/>
      <c r="SJV30" s="877"/>
      <c r="SJW30" s="877"/>
      <c r="SJX30" s="877"/>
      <c r="SJY30" s="877"/>
      <c r="SJZ30" s="877"/>
      <c r="SKA30" s="877"/>
      <c r="SKB30" s="877"/>
      <c r="SKC30" s="877"/>
      <c r="SKD30" s="877"/>
      <c r="SKE30" s="877"/>
      <c r="SKF30" s="877"/>
      <c r="SKG30" s="877"/>
      <c r="SKH30" s="877"/>
      <c r="SKI30" s="877"/>
      <c r="SKJ30" s="877"/>
      <c r="SKK30" s="877"/>
      <c r="SKL30" s="877"/>
      <c r="SKM30" s="877"/>
      <c r="SKN30" s="877"/>
      <c r="SKO30" s="877"/>
      <c r="SKP30" s="877"/>
      <c r="SKQ30" s="877"/>
      <c r="SKR30" s="877"/>
      <c r="SKS30" s="877"/>
      <c r="SKT30" s="877"/>
      <c r="SKU30" s="877"/>
      <c r="SKV30" s="877"/>
      <c r="SKW30" s="877"/>
      <c r="SKX30" s="877"/>
      <c r="SKY30" s="877"/>
      <c r="SKZ30" s="877"/>
      <c r="SLA30" s="877"/>
      <c r="SLB30" s="877"/>
      <c r="SLC30" s="877"/>
      <c r="SLD30" s="877"/>
      <c r="SLE30" s="877"/>
      <c r="SLF30" s="877"/>
      <c r="SLG30" s="877"/>
      <c r="SLH30" s="877"/>
      <c r="SLI30" s="877"/>
      <c r="SLJ30" s="877"/>
      <c r="SLK30" s="877"/>
      <c r="SLL30" s="877"/>
      <c r="SLM30" s="877"/>
      <c r="SLN30" s="877"/>
      <c r="SLO30" s="877"/>
      <c r="SLP30" s="877"/>
      <c r="SLQ30" s="877"/>
      <c r="SLR30" s="877"/>
      <c r="SLS30" s="877"/>
      <c r="SLT30" s="877"/>
      <c r="SLU30" s="877"/>
      <c r="SLV30" s="877"/>
      <c r="SLW30" s="877"/>
      <c r="SLX30" s="877"/>
      <c r="SLY30" s="877"/>
      <c r="SLZ30" s="877"/>
      <c r="SMA30" s="877"/>
      <c r="SMB30" s="877"/>
      <c r="SMC30" s="877"/>
      <c r="SMD30" s="877"/>
      <c r="SME30" s="877"/>
      <c r="SMF30" s="877"/>
      <c r="SMG30" s="877"/>
      <c r="SMH30" s="877"/>
      <c r="SMI30" s="877"/>
      <c r="SMJ30" s="877"/>
      <c r="SMK30" s="877"/>
      <c r="SML30" s="877"/>
      <c r="SMM30" s="877"/>
      <c r="SMN30" s="877"/>
      <c r="SMO30" s="877"/>
      <c r="SMP30" s="877"/>
      <c r="SMQ30" s="877"/>
      <c r="SMR30" s="877"/>
      <c r="SMS30" s="877"/>
      <c r="SMT30" s="877"/>
      <c r="SMU30" s="877"/>
      <c r="SMV30" s="877"/>
      <c r="SMW30" s="877"/>
      <c r="SMX30" s="877"/>
      <c r="SMY30" s="877"/>
      <c r="SMZ30" s="877"/>
      <c r="SNA30" s="877"/>
      <c r="SNB30" s="877"/>
      <c r="SNC30" s="877"/>
      <c r="SND30" s="877"/>
      <c r="SNE30" s="877"/>
      <c r="SNF30" s="877"/>
      <c r="SNG30" s="877"/>
      <c r="SNH30" s="877"/>
      <c r="SNI30" s="877"/>
      <c r="SNJ30" s="877"/>
      <c r="SNK30" s="877"/>
      <c r="SNL30" s="877"/>
      <c r="SNM30" s="877"/>
      <c r="SNN30" s="877"/>
      <c r="SNO30" s="877"/>
      <c r="SNP30" s="877"/>
      <c r="SNQ30" s="877"/>
      <c r="SNR30" s="877"/>
      <c r="SNS30" s="877"/>
      <c r="SNT30" s="877"/>
      <c r="SNU30" s="877"/>
      <c r="SNV30" s="877"/>
      <c r="SNW30" s="877"/>
      <c r="SNX30" s="877"/>
      <c r="SNY30" s="877"/>
      <c r="SNZ30" s="877"/>
      <c r="SOA30" s="877"/>
      <c r="SOB30" s="877"/>
      <c r="SOC30" s="877"/>
      <c r="SOD30" s="877"/>
      <c r="SOE30" s="877"/>
      <c r="SOF30" s="877"/>
      <c r="SOG30" s="877"/>
      <c r="SOH30" s="877"/>
      <c r="SOI30" s="877"/>
      <c r="SOJ30" s="877"/>
      <c r="SOK30" s="877"/>
      <c r="SOL30" s="877"/>
      <c r="SOM30" s="877"/>
      <c r="SON30" s="877"/>
      <c r="SOO30" s="877"/>
      <c r="SOP30" s="877"/>
      <c r="SOQ30" s="877"/>
      <c r="SOR30" s="877"/>
      <c r="SOS30" s="877"/>
      <c r="SOT30" s="877"/>
      <c r="SOU30" s="877"/>
      <c r="SOV30" s="877"/>
      <c r="SOW30" s="877"/>
      <c r="SOX30" s="877"/>
      <c r="SOY30" s="877"/>
      <c r="SOZ30" s="877"/>
      <c r="SPA30" s="877"/>
      <c r="SPB30" s="877"/>
      <c r="SPC30" s="877"/>
      <c r="SPD30" s="877"/>
      <c r="SPE30" s="877"/>
      <c r="SPF30" s="877"/>
      <c r="SPG30" s="877"/>
      <c r="SPH30" s="877"/>
      <c r="SPI30" s="877"/>
      <c r="SPJ30" s="877"/>
      <c r="SPK30" s="877"/>
      <c r="SPL30" s="877"/>
      <c r="SPM30" s="877"/>
      <c r="SPN30" s="877"/>
      <c r="SPO30" s="877"/>
      <c r="SPP30" s="877"/>
      <c r="SPQ30" s="877"/>
      <c r="SPR30" s="877"/>
      <c r="SPS30" s="877"/>
      <c r="SPT30" s="877"/>
      <c r="SPU30" s="877"/>
      <c r="SPV30" s="877"/>
      <c r="SPW30" s="877"/>
      <c r="SPX30" s="877"/>
      <c r="SPY30" s="877"/>
      <c r="SPZ30" s="877"/>
      <c r="SQA30" s="877"/>
      <c r="SQB30" s="877"/>
      <c r="SQC30" s="877"/>
      <c r="SQD30" s="877"/>
      <c r="SQE30" s="877"/>
      <c r="SQF30" s="877"/>
      <c r="SQG30" s="877"/>
      <c r="SQH30" s="877"/>
      <c r="SQI30" s="877"/>
      <c r="SQJ30" s="877"/>
      <c r="SQK30" s="877"/>
      <c r="SQL30" s="877"/>
      <c r="SQM30" s="877"/>
      <c r="SQN30" s="877"/>
      <c r="SQO30" s="877"/>
      <c r="SQP30" s="877"/>
      <c r="SQQ30" s="877"/>
      <c r="SQR30" s="877"/>
      <c r="SQS30" s="877"/>
      <c r="SQT30" s="877"/>
      <c r="SQU30" s="877"/>
      <c r="SQV30" s="877"/>
      <c r="SQW30" s="877"/>
      <c r="SQX30" s="877"/>
      <c r="SQY30" s="877"/>
      <c r="SQZ30" s="877"/>
      <c r="SRA30" s="877"/>
      <c r="SRB30" s="877"/>
      <c r="SRC30" s="877"/>
      <c r="SRD30" s="877"/>
      <c r="SRE30" s="877"/>
      <c r="SRF30" s="877"/>
      <c r="SRG30" s="877"/>
      <c r="SRH30" s="877"/>
      <c r="SRI30" s="877"/>
      <c r="SRJ30" s="877"/>
      <c r="SRK30" s="877"/>
      <c r="SRL30" s="877"/>
      <c r="SRM30" s="877"/>
      <c r="SRN30" s="877"/>
      <c r="SRO30" s="877"/>
      <c r="SRP30" s="877"/>
      <c r="SRQ30" s="877"/>
      <c r="SRR30" s="877"/>
      <c r="SRS30" s="877"/>
      <c r="SRT30" s="877"/>
      <c r="SRU30" s="877"/>
      <c r="SRV30" s="877"/>
      <c r="SRW30" s="877"/>
      <c r="SRX30" s="877"/>
      <c r="SRY30" s="877"/>
      <c r="SRZ30" s="877"/>
      <c r="SSA30" s="877"/>
      <c r="SSB30" s="877"/>
      <c r="SSC30" s="877"/>
      <c r="SSD30" s="877"/>
      <c r="SSE30" s="877"/>
      <c r="SSF30" s="877"/>
      <c r="SSG30" s="877"/>
      <c r="SSH30" s="877"/>
      <c r="SSI30" s="877"/>
      <c r="SSJ30" s="877"/>
      <c r="SSK30" s="877"/>
      <c r="SSL30" s="877"/>
      <c r="SSM30" s="877"/>
      <c r="SSN30" s="877"/>
      <c r="SSO30" s="877"/>
      <c r="SSP30" s="877"/>
      <c r="SSQ30" s="877"/>
      <c r="SSR30" s="877"/>
      <c r="SSS30" s="877"/>
      <c r="SST30" s="877"/>
      <c r="SSU30" s="877"/>
      <c r="SSV30" s="877"/>
      <c r="SSW30" s="877"/>
      <c r="SSX30" s="877"/>
      <c r="SSY30" s="877"/>
      <c r="SSZ30" s="877"/>
      <c r="STA30" s="877"/>
      <c r="STB30" s="877"/>
      <c r="STC30" s="877"/>
      <c r="STD30" s="877"/>
      <c r="STE30" s="877"/>
      <c r="STF30" s="877"/>
      <c r="STG30" s="877"/>
      <c r="STH30" s="877"/>
      <c r="STI30" s="877"/>
      <c r="STJ30" s="877"/>
      <c r="STK30" s="877"/>
      <c r="STL30" s="877"/>
      <c r="STM30" s="877"/>
      <c r="STN30" s="877"/>
      <c r="STO30" s="877"/>
      <c r="STP30" s="877"/>
      <c r="STQ30" s="877"/>
      <c r="STR30" s="877"/>
      <c r="STS30" s="877"/>
      <c r="STT30" s="877"/>
      <c r="STU30" s="877"/>
      <c r="STV30" s="877"/>
      <c r="STW30" s="877"/>
      <c r="STX30" s="877"/>
      <c r="STY30" s="877"/>
      <c r="STZ30" s="877"/>
      <c r="SUA30" s="877"/>
      <c r="SUB30" s="877"/>
      <c r="SUC30" s="877"/>
      <c r="SUD30" s="877"/>
      <c r="SUE30" s="877"/>
      <c r="SUF30" s="877"/>
      <c r="SUG30" s="877"/>
      <c r="SUH30" s="877"/>
      <c r="SUI30" s="877"/>
      <c r="SUJ30" s="877"/>
      <c r="SUK30" s="877"/>
      <c r="SUL30" s="877"/>
      <c r="SUM30" s="877"/>
      <c r="SUN30" s="877"/>
      <c r="SUO30" s="877"/>
      <c r="SUP30" s="877"/>
      <c r="SUQ30" s="877"/>
      <c r="SUR30" s="877"/>
      <c r="SUS30" s="877"/>
      <c r="SUT30" s="877"/>
      <c r="SUU30" s="877"/>
      <c r="SUV30" s="877"/>
      <c r="SUW30" s="877"/>
      <c r="SUX30" s="877"/>
      <c r="SUY30" s="877"/>
      <c r="SUZ30" s="877"/>
      <c r="SVA30" s="877"/>
      <c r="SVB30" s="877"/>
      <c r="SVC30" s="877"/>
      <c r="SVD30" s="877"/>
      <c r="SVE30" s="877"/>
      <c r="SVF30" s="877"/>
      <c r="SVG30" s="877"/>
      <c r="SVH30" s="877"/>
      <c r="SVI30" s="877"/>
      <c r="SVJ30" s="877"/>
      <c r="SVK30" s="877"/>
      <c r="SVL30" s="877"/>
      <c r="SVM30" s="877"/>
      <c r="SVN30" s="877"/>
      <c r="SVO30" s="877"/>
      <c r="SVP30" s="877"/>
      <c r="SVQ30" s="877"/>
      <c r="SVR30" s="877"/>
      <c r="SVS30" s="877"/>
      <c r="SVT30" s="877"/>
      <c r="SVU30" s="877"/>
      <c r="SVV30" s="877"/>
      <c r="SVW30" s="877"/>
      <c r="SVX30" s="877"/>
      <c r="SVY30" s="877"/>
      <c r="SVZ30" s="877"/>
      <c r="SWA30" s="877"/>
      <c r="SWB30" s="877"/>
      <c r="SWC30" s="877"/>
      <c r="SWD30" s="877"/>
      <c r="SWE30" s="877"/>
      <c r="SWF30" s="877"/>
      <c r="SWG30" s="877"/>
      <c r="SWH30" s="877"/>
      <c r="SWI30" s="877"/>
      <c r="SWJ30" s="877"/>
      <c r="SWK30" s="877"/>
      <c r="SWL30" s="877"/>
      <c r="SWM30" s="877"/>
      <c r="SWN30" s="877"/>
      <c r="SWO30" s="877"/>
      <c r="SWP30" s="877"/>
      <c r="SWQ30" s="877"/>
      <c r="SWR30" s="877"/>
      <c r="SWS30" s="877"/>
      <c r="SWT30" s="877"/>
      <c r="SWU30" s="877"/>
      <c r="SWV30" s="877"/>
      <c r="SWW30" s="877"/>
      <c r="SWX30" s="877"/>
      <c r="SWY30" s="877"/>
      <c r="SWZ30" s="877"/>
      <c r="SXA30" s="877"/>
      <c r="SXB30" s="877"/>
      <c r="SXC30" s="877"/>
      <c r="SXD30" s="877"/>
      <c r="SXE30" s="877"/>
      <c r="SXF30" s="877"/>
      <c r="SXG30" s="877"/>
      <c r="SXH30" s="877"/>
      <c r="SXI30" s="877"/>
      <c r="SXJ30" s="877"/>
      <c r="SXK30" s="877"/>
      <c r="SXL30" s="877"/>
      <c r="SXM30" s="877"/>
      <c r="SXN30" s="877"/>
      <c r="SXO30" s="877"/>
      <c r="SXP30" s="877"/>
      <c r="SXQ30" s="877"/>
      <c r="SXR30" s="877"/>
      <c r="SXS30" s="877"/>
      <c r="SXT30" s="877"/>
      <c r="SXU30" s="877"/>
      <c r="SXV30" s="877"/>
      <c r="SXW30" s="877"/>
      <c r="SXX30" s="877"/>
      <c r="SXY30" s="877"/>
      <c r="SXZ30" s="877"/>
      <c r="SYA30" s="877"/>
      <c r="SYB30" s="877"/>
      <c r="SYC30" s="877"/>
      <c r="SYD30" s="877"/>
      <c r="SYE30" s="877"/>
      <c r="SYF30" s="877"/>
      <c r="SYG30" s="877"/>
      <c r="SYH30" s="877"/>
      <c r="SYI30" s="877"/>
      <c r="SYJ30" s="877"/>
      <c r="SYK30" s="877"/>
      <c r="SYL30" s="877"/>
      <c r="SYM30" s="877"/>
      <c r="SYN30" s="877"/>
      <c r="SYO30" s="877"/>
      <c r="SYP30" s="877"/>
      <c r="SYQ30" s="877"/>
      <c r="SYR30" s="877"/>
      <c r="SYS30" s="877"/>
      <c r="SYT30" s="877"/>
      <c r="SYU30" s="877"/>
      <c r="SYV30" s="877"/>
      <c r="SYW30" s="877"/>
      <c r="SYX30" s="877"/>
      <c r="SYY30" s="877"/>
      <c r="SYZ30" s="877"/>
      <c r="SZA30" s="877"/>
      <c r="SZB30" s="877"/>
      <c r="SZC30" s="877"/>
      <c r="SZD30" s="877"/>
      <c r="SZE30" s="877"/>
      <c r="SZF30" s="877"/>
      <c r="SZG30" s="877"/>
      <c r="SZH30" s="877"/>
      <c r="SZI30" s="877"/>
      <c r="SZJ30" s="877"/>
      <c r="SZK30" s="877"/>
      <c r="SZL30" s="877"/>
      <c r="SZM30" s="877"/>
      <c r="SZN30" s="877"/>
      <c r="SZO30" s="877"/>
      <c r="SZP30" s="877"/>
      <c r="SZQ30" s="877"/>
      <c r="SZR30" s="877"/>
      <c r="SZS30" s="877"/>
      <c r="SZT30" s="877"/>
      <c r="SZU30" s="877"/>
      <c r="SZV30" s="877"/>
      <c r="SZW30" s="877"/>
      <c r="SZX30" s="877"/>
      <c r="SZY30" s="877"/>
      <c r="SZZ30" s="877"/>
      <c r="TAA30" s="877"/>
      <c r="TAB30" s="877"/>
      <c r="TAC30" s="877"/>
      <c r="TAD30" s="877"/>
      <c r="TAE30" s="877"/>
      <c r="TAF30" s="877"/>
      <c r="TAG30" s="877"/>
      <c r="TAH30" s="877"/>
      <c r="TAI30" s="877"/>
      <c r="TAJ30" s="877"/>
      <c r="TAK30" s="877"/>
      <c r="TAL30" s="877"/>
      <c r="TAM30" s="877"/>
      <c r="TAN30" s="877"/>
      <c r="TAO30" s="877"/>
      <c r="TAP30" s="877"/>
      <c r="TAQ30" s="877"/>
      <c r="TAR30" s="877"/>
      <c r="TAS30" s="877"/>
      <c r="TAT30" s="877"/>
      <c r="TAU30" s="877"/>
      <c r="TAV30" s="877"/>
      <c r="TAW30" s="877"/>
      <c r="TAX30" s="877"/>
      <c r="TAY30" s="877"/>
      <c r="TAZ30" s="877"/>
      <c r="TBA30" s="877"/>
      <c r="TBB30" s="877"/>
      <c r="TBC30" s="877"/>
      <c r="TBD30" s="877"/>
      <c r="TBE30" s="877"/>
      <c r="TBF30" s="877"/>
      <c r="TBG30" s="877"/>
      <c r="TBH30" s="877"/>
      <c r="TBI30" s="877"/>
      <c r="TBJ30" s="877"/>
      <c r="TBK30" s="877"/>
      <c r="TBL30" s="877"/>
      <c r="TBM30" s="877"/>
      <c r="TBN30" s="877"/>
      <c r="TBO30" s="877"/>
      <c r="TBP30" s="877"/>
      <c r="TBQ30" s="877"/>
      <c r="TBR30" s="877"/>
      <c r="TBS30" s="877"/>
      <c r="TBT30" s="877"/>
      <c r="TBU30" s="877"/>
      <c r="TBV30" s="877"/>
      <c r="TBW30" s="877"/>
      <c r="TBX30" s="877"/>
      <c r="TBY30" s="877"/>
      <c r="TBZ30" s="877"/>
      <c r="TCA30" s="877"/>
      <c r="TCB30" s="877"/>
      <c r="TCC30" s="877"/>
      <c r="TCD30" s="877"/>
      <c r="TCE30" s="877"/>
      <c r="TCF30" s="877"/>
      <c r="TCG30" s="877"/>
      <c r="TCH30" s="877"/>
      <c r="TCI30" s="877"/>
      <c r="TCJ30" s="877"/>
      <c r="TCK30" s="877"/>
      <c r="TCL30" s="877"/>
      <c r="TCM30" s="877"/>
      <c r="TCN30" s="877"/>
      <c r="TCO30" s="877"/>
      <c r="TCP30" s="877"/>
      <c r="TCQ30" s="877"/>
      <c r="TCR30" s="877"/>
      <c r="TCS30" s="877"/>
      <c r="TCT30" s="877"/>
      <c r="TCU30" s="877"/>
      <c r="TCV30" s="877"/>
      <c r="TCW30" s="877"/>
      <c r="TCX30" s="877"/>
      <c r="TCY30" s="877"/>
      <c r="TCZ30" s="877"/>
      <c r="TDA30" s="877"/>
      <c r="TDB30" s="877"/>
      <c r="TDC30" s="877"/>
      <c r="TDD30" s="877"/>
      <c r="TDE30" s="877"/>
      <c r="TDF30" s="877"/>
      <c r="TDG30" s="877"/>
      <c r="TDH30" s="877"/>
      <c r="TDI30" s="877"/>
      <c r="TDJ30" s="877"/>
      <c r="TDK30" s="877"/>
      <c r="TDL30" s="877"/>
      <c r="TDM30" s="877"/>
      <c r="TDN30" s="877"/>
      <c r="TDO30" s="877"/>
      <c r="TDP30" s="877"/>
      <c r="TDQ30" s="877"/>
      <c r="TDR30" s="877"/>
      <c r="TDS30" s="877"/>
      <c r="TDT30" s="877"/>
      <c r="TDU30" s="877"/>
      <c r="TDV30" s="877"/>
      <c r="TDW30" s="877"/>
      <c r="TDX30" s="877"/>
      <c r="TDY30" s="877"/>
      <c r="TDZ30" s="877"/>
      <c r="TEA30" s="877"/>
      <c r="TEB30" s="877"/>
      <c r="TEC30" s="877"/>
      <c r="TED30" s="877"/>
      <c r="TEE30" s="877"/>
      <c r="TEF30" s="877"/>
      <c r="TEG30" s="877"/>
      <c r="TEH30" s="877"/>
      <c r="TEI30" s="877"/>
      <c r="TEJ30" s="877"/>
      <c r="TEK30" s="877"/>
      <c r="TEL30" s="877"/>
      <c r="TEM30" s="877"/>
      <c r="TEN30" s="877"/>
      <c r="TEO30" s="877"/>
      <c r="TEP30" s="877"/>
      <c r="TEQ30" s="877"/>
      <c r="TER30" s="877"/>
      <c r="TES30" s="877"/>
      <c r="TET30" s="877"/>
      <c r="TEU30" s="877"/>
      <c r="TEV30" s="877"/>
      <c r="TEW30" s="877"/>
      <c r="TEX30" s="877"/>
      <c r="TEY30" s="877"/>
      <c r="TEZ30" s="877"/>
      <c r="TFA30" s="877"/>
      <c r="TFB30" s="877"/>
      <c r="TFC30" s="877"/>
      <c r="TFD30" s="877"/>
      <c r="TFE30" s="877"/>
      <c r="TFF30" s="877"/>
      <c r="TFG30" s="877"/>
      <c r="TFH30" s="877"/>
      <c r="TFI30" s="877"/>
      <c r="TFJ30" s="877"/>
      <c r="TFK30" s="877"/>
      <c r="TFL30" s="877"/>
      <c r="TFM30" s="877"/>
      <c r="TFN30" s="877"/>
      <c r="TFO30" s="877"/>
      <c r="TFP30" s="877"/>
      <c r="TFQ30" s="877"/>
      <c r="TFR30" s="877"/>
      <c r="TFS30" s="877"/>
      <c r="TFT30" s="877"/>
      <c r="TFU30" s="877"/>
      <c r="TFV30" s="877"/>
      <c r="TFW30" s="877"/>
      <c r="TFX30" s="877"/>
      <c r="TFY30" s="877"/>
      <c r="TFZ30" s="877"/>
      <c r="TGA30" s="877"/>
      <c r="TGB30" s="877"/>
      <c r="TGC30" s="877"/>
      <c r="TGD30" s="877"/>
      <c r="TGE30" s="877"/>
      <c r="TGF30" s="877"/>
      <c r="TGG30" s="877"/>
      <c r="TGH30" s="877"/>
      <c r="TGI30" s="877"/>
      <c r="TGJ30" s="877"/>
      <c r="TGK30" s="877"/>
      <c r="TGL30" s="877"/>
      <c r="TGM30" s="877"/>
      <c r="TGN30" s="877"/>
      <c r="TGO30" s="877"/>
      <c r="TGP30" s="877"/>
      <c r="TGQ30" s="877"/>
      <c r="TGR30" s="877"/>
      <c r="TGS30" s="877"/>
      <c r="TGT30" s="877"/>
      <c r="TGU30" s="877"/>
      <c r="TGV30" s="877"/>
      <c r="TGW30" s="877"/>
      <c r="TGX30" s="877"/>
      <c r="TGY30" s="877"/>
      <c r="TGZ30" s="877"/>
      <c r="THA30" s="877"/>
      <c r="THB30" s="877"/>
      <c r="THC30" s="877"/>
      <c r="THD30" s="877"/>
      <c r="THE30" s="877"/>
      <c r="THF30" s="877"/>
      <c r="THG30" s="877"/>
      <c r="THH30" s="877"/>
      <c r="THI30" s="877"/>
      <c r="THJ30" s="877"/>
      <c r="THK30" s="877"/>
      <c r="THL30" s="877"/>
      <c r="THM30" s="877"/>
      <c r="THN30" s="877"/>
      <c r="THO30" s="877"/>
      <c r="THP30" s="877"/>
      <c r="THQ30" s="877"/>
      <c r="THR30" s="877"/>
      <c r="THS30" s="877"/>
      <c r="THT30" s="877"/>
      <c r="THU30" s="877"/>
      <c r="THV30" s="877"/>
      <c r="THW30" s="877"/>
      <c r="THX30" s="877"/>
      <c r="THY30" s="877"/>
      <c r="THZ30" s="877"/>
      <c r="TIA30" s="877"/>
      <c r="TIB30" s="877"/>
      <c r="TIC30" s="877"/>
      <c r="TID30" s="877"/>
      <c r="TIE30" s="877"/>
      <c r="TIF30" s="877"/>
      <c r="TIG30" s="877"/>
      <c r="TIH30" s="877"/>
      <c r="TII30" s="877"/>
      <c r="TIJ30" s="877"/>
      <c r="TIK30" s="877"/>
      <c r="TIL30" s="877"/>
      <c r="TIM30" s="877"/>
      <c r="TIN30" s="877"/>
      <c r="TIO30" s="877"/>
      <c r="TIP30" s="877"/>
      <c r="TIQ30" s="877"/>
      <c r="TIR30" s="877"/>
      <c r="TIS30" s="877"/>
      <c r="TIT30" s="877"/>
      <c r="TIU30" s="877"/>
      <c r="TIV30" s="877"/>
      <c r="TIW30" s="877"/>
      <c r="TIX30" s="877"/>
      <c r="TIY30" s="877"/>
      <c r="TIZ30" s="877"/>
      <c r="TJA30" s="877"/>
      <c r="TJB30" s="877"/>
      <c r="TJC30" s="877"/>
      <c r="TJD30" s="877"/>
      <c r="TJE30" s="877"/>
      <c r="TJF30" s="877"/>
      <c r="TJG30" s="877"/>
      <c r="TJH30" s="877"/>
      <c r="TJI30" s="877"/>
      <c r="TJJ30" s="877"/>
      <c r="TJK30" s="877"/>
      <c r="TJL30" s="877"/>
      <c r="TJM30" s="877"/>
      <c r="TJN30" s="877"/>
      <c r="TJO30" s="877"/>
      <c r="TJP30" s="877"/>
      <c r="TJQ30" s="877"/>
      <c r="TJR30" s="877"/>
      <c r="TJS30" s="877"/>
      <c r="TJT30" s="877"/>
      <c r="TJU30" s="877"/>
      <c r="TJV30" s="877"/>
      <c r="TJW30" s="877"/>
      <c r="TJX30" s="877"/>
      <c r="TJY30" s="877"/>
      <c r="TJZ30" s="877"/>
      <c r="TKA30" s="877"/>
      <c r="TKB30" s="877"/>
      <c r="TKC30" s="877"/>
      <c r="TKD30" s="877"/>
      <c r="TKE30" s="877"/>
      <c r="TKF30" s="877"/>
      <c r="TKG30" s="877"/>
      <c r="TKH30" s="877"/>
      <c r="TKI30" s="877"/>
      <c r="TKJ30" s="877"/>
      <c r="TKK30" s="877"/>
      <c r="TKL30" s="877"/>
      <c r="TKM30" s="877"/>
      <c r="TKN30" s="877"/>
      <c r="TKO30" s="877"/>
      <c r="TKP30" s="877"/>
      <c r="TKQ30" s="877"/>
      <c r="TKR30" s="877"/>
      <c r="TKS30" s="877"/>
      <c r="TKT30" s="877"/>
      <c r="TKU30" s="877"/>
      <c r="TKV30" s="877"/>
      <c r="TKW30" s="877"/>
      <c r="TKX30" s="877"/>
      <c r="TKY30" s="877"/>
      <c r="TKZ30" s="877"/>
      <c r="TLA30" s="877"/>
      <c r="TLB30" s="877"/>
      <c r="TLC30" s="877"/>
      <c r="TLD30" s="877"/>
      <c r="TLE30" s="877"/>
      <c r="TLF30" s="877"/>
      <c r="TLG30" s="877"/>
      <c r="TLH30" s="877"/>
      <c r="TLI30" s="877"/>
      <c r="TLJ30" s="877"/>
      <c r="TLK30" s="877"/>
      <c r="TLL30" s="877"/>
      <c r="TLM30" s="877"/>
      <c r="TLN30" s="877"/>
      <c r="TLO30" s="877"/>
      <c r="TLP30" s="877"/>
      <c r="TLQ30" s="877"/>
      <c r="TLR30" s="877"/>
      <c r="TLS30" s="877"/>
      <c r="TLT30" s="877"/>
      <c r="TLU30" s="877"/>
      <c r="TLV30" s="877"/>
      <c r="TLW30" s="877"/>
      <c r="TLX30" s="877"/>
      <c r="TLY30" s="877"/>
      <c r="TLZ30" s="877"/>
      <c r="TMA30" s="877"/>
      <c r="TMB30" s="877"/>
      <c r="TMC30" s="877"/>
      <c r="TMD30" s="877"/>
      <c r="TME30" s="877"/>
      <c r="TMF30" s="877"/>
      <c r="TMG30" s="877"/>
      <c r="TMH30" s="877"/>
      <c r="TMI30" s="877"/>
      <c r="TMJ30" s="877"/>
      <c r="TMK30" s="877"/>
      <c r="TML30" s="877"/>
      <c r="TMM30" s="877"/>
      <c r="TMN30" s="877"/>
      <c r="TMO30" s="877"/>
      <c r="TMP30" s="877"/>
      <c r="TMQ30" s="877"/>
      <c r="TMR30" s="877"/>
      <c r="TMS30" s="877"/>
      <c r="TMT30" s="877"/>
      <c r="TMU30" s="877"/>
      <c r="TMV30" s="877"/>
      <c r="TMW30" s="877"/>
      <c r="TMX30" s="877"/>
      <c r="TMY30" s="877"/>
      <c r="TMZ30" s="877"/>
      <c r="TNA30" s="877"/>
      <c r="TNB30" s="877"/>
      <c r="TNC30" s="877"/>
      <c r="TND30" s="877"/>
      <c r="TNE30" s="877"/>
      <c r="TNF30" s="877"/>
      <c r="TNG30" s="877"/>
      <c r="TNH30" s="877"/>
      <c r="TNI30" s="877"/>
      <c r="TNJ30" s="877"/>
      <c r="TNK30" s="877"/>
      <c r="TNL30" s="877"/>
      <c r="TNM30" s="877"/>
      <c r="TNN30" s="877"/>
      <c r="TNO30" s="877"/>
      <c r="TNP30" s="877"/>
      <c r="TNQ30" s="877"/>
      <c r="TNR30" s="877"/>
      <c r="TNS30" s="877"/>
      <c r="TNT30" s="877"/>
      <c r="TNU30" s="877"/>
      <c r="TNV30" s="877"/>
      <c r="TNW30" s="877"/>
      <c r="TNX30" s="877"/>
      <c r="TNY30" s="877"/>
      <c r="TNZ30" s="877"/>
      <c r="TOA30" s="877"/>
      <c r="TOB30" s="877"/>
      <c r="TOC30" s="877"/>
      <c r="TOD30" s="877"/>
      <c r="TOE30" s="877"/>
      <c r="TOF30" s="877"/>
      <c r="TOG30" s="877"/>
      <c r="TOH30" s="877"/>
      <c r="TOI30" s="877"/>
      <c r="TOJ30" s="877"/>
      <c r="TOK30" s="877"/>
      <c r="TOL30" s="877"/>
      <c r="TOM30" s="877"/>
      <c r="TON30" s="877"/>
      <c r="TOO30" s="877"/>
      <c r="TOP30" s="877"/>
      <c r="TOQ30" s="877"/>
      <c r="TOR30" s="877"/>
      <c r="TOS30" s="877"/>
      <c r="TOT30" s="877"/>
      <c r="TOU30" s="877"/>
      <c r="TOV30" s="877"/>
      <c r="TOW30" s="877"/>
      <c r="TOX30" s="877"/>
      <c r="TOY30" s="877"/>
      <c r="TOZ30" s="877"/>
      <c r="TPA30" s="877"/>
      <c r="TPB30" s="877"/>
      <c r="TPC30" s="877"/>
      <c r="TPD30" s="877"/>
      <c r="TPE30" s="877"/>
      <c r="TPF30" s="877"/>
      <c r="TPG30" s="877"/>
      <c r="TPH30" s="877"/>
      <c r="TPI30" s="877"/>
      <c r="TPJ30" s="877"/>
      <c r="TPK30" s="877"/>
      <c r="TPL30" s="877"/>
      <c r="TPM30" s="877"/>
      <c r="TPN30" s="877"/>
      <c r="TPO30" s="877"/>
      <c r="TPP30" s="877"/>
      <c r="TPQ30" s="877"/>
      <c r="TPR30" s="877"/>
      <c r="TPS30" s="877"/>
      <c r="TPT30" s="877"/>
      <c r="TPU30" s="877"/>
      <c r="TPV30" s="877"/>
      <c r="TPW30" s="877"/>
      <c r="TPX30" s="877"/>
      <c r="TPY30" s="877"/>
      <c r="TPZ30" s="877"/>
      <c r="TQA30" s="877"/>
      <c r="TQB30" s="877"/>
      <c r="TQC30" s="877"/>
      <c r="TQD30" s="877"/>
      <c r="TQE30" s="877"/>
      <c r="TQF30" s="877"/>
      <c r="TQG30" s="877"/>
      <c r="TQH30" s="877"/>
      <c r="TQI30" s="877"/>
      <c r="TQJ30" s="877"/>
      <c r="TQK30" s="877"/>
      <c r="TQL30" s="877"/>
      <c r="TQM30" s="877"/>
      <c r="TQN30" s="877"/>
      <c r="TQO30" s="877"/>
      <c r="TQP30" s="877"/>
      <c r="TQQ30" s="877"/>
      <c r="TQR30" s="877"/>
      <c r="TQS30" s="877"/>
      <c r="TQT30" s="877"/>
      <c r="TQU30" s="877"/>
      <c r="TQV30" s="877"/>
      <c r="TQW30" s="877"/>
      <c r="TQX30" s="877"/>
      <c r="TQY30" s="877"/>
      <c r="TQZ30" s="877"/>
      <c r="TRA30" s="877"/>
      <c r="TRB30" s="877"/>
      <c r="TRC30" s="877"/>
      <c r="TRD30" s="877"/>
      <c r="TRE30" s="877"/>
      <c r="TRF30" s="877"/>
      <c r="TRG30" s="877"/>
      <c r="TRH30" s="877"/>
      <c r="TRI30" s="877"/>
      <c r="TRJ30" s="877"/>
      <c r="TRK30" s="877"/>
      <c r="TRL30" s="877"/>
      <c r="TRM30" s="877"/>
      <c r="TRN30" s="877"/>
      <c r="TRO30" s="877"/>
      <c r="TRP30" s="877"/>
      <c r="TRQ30" s="877"/>
      <c r="TRR30" s="877"/>
      <c r="TRS30" s="877"/>
      <c r="TRT30" s="877"/>
      <c r="TRU30" s="877"/>
      <c r="TRV30" s="877"/>
      <c r="TRW30" s="877"/>
      <c r="TRX30" s="877"/>
      <c r="TRY30" s="877"/>
      <c r="TRZ30" s="877"/>
      <c r="TSA30" s="877"/>
      <c r="TSB30" s="877"/>
      <c r="TSC30" s="877"/>
      <c r="TSD30" s="877"/>
      <c r="TSE30" s="877"/>
      <c r="TSF30" s="877"/>
      <c r="TSG30" s="877"/>
      <c r="TSH30" s="877"/>
      <c r="TSI30" s="877"/>
      <c r="TSJ30" s="877"/>
      <c r="TSK30" s="877"/>
      <c r="TSL30" s="877"/>
      <c r="TSM30" s="877"/>
      <c r="TSN30" s="877"/>
      <c r="TSO30" s="877"/>
      <c r="TSP30" s="877"/>
      <c r="TSQ30" s="877"/>
      <c r="TSR30" s="877"/>
      <c r="TSS30" s="877"/>
      <c r="TST30" s="877"/>
      <c r="TSU30" s="877"/>
      <c r="TSV30" s="877"/>
      <c r="TSW30" s="877"/>
      <c r="TSX30" s="877"/>
      <c r="TSY30" s="877"/>
      <c r="TSZ30" s="877"/>
      <c r="TTA30" s="877"/>
      <c r="TTB30" s="877"/>
      <c r="TTC30" s="877"/>
      <c r="TTD30" s="877"/>
      <c r="TTE30" s="877"/>
      <c r="TTF30" s="877"/>
      <c r="TTG30" s="877"/>
      <c r="TTH30" s="877"/>
      <c r="TTI30" s="877"/>
      <c r="TTJ30" s="877"/>
      <c r="TTK30" s="877"/>
      <c r="TTL30" s="877"/>
      <c r="TTM30" s="877"/>
      <c r="TTN30" s="877"/>
      <c r="TTO30" s="877"/>
      <c r="TTP30" s="877"/>
      <c r="TTQ30" s="877"/>
      <c r="TTR30" s="877"/>
      <c r="TTS30" s="877"/>
      <c r="TTT30" s="877"/>
      <c r="TTU30" s="877"/>
      <c r="TTV30" s="877"/>
      <c r="TTW30" s="877"/>
      <c r="TTX30" s="877"/>
      <c r="TTY30" s="877"/>
      <c r="TTZ30" s="877"/>
      <c r="TUA30" s="877"/>
      <c r="TUB30" s="877"/>
      <c r="TUC30" s="877"/>
      <c r="TUD30" s="877"/>
      <c r="TUE30" s="877"/>
      <c r="TUF30" s="877"/>
      <c r="TUG30" s="877"/>
      <c r="TUH30" s="877"/>
      <c r="TUI30" s="877"/>
      <c r="TUJ30" s="877"/>
      <c r="TUK30" s="877"/>
      <c r="TUL30" s="877"/>
      <c r="TUM30" s="877"/>
      <c r="TUN30" s="877"/>
      <c r="TUO30" s="877"/>
      <c r="TUP30" s="877"/>
      <c r="TUQ30" s="877"/>
      <c r="TUR30" s="877"/>
      <c r="TUS30" s="877"/>
      <c r="TUT30" s="877"/>
      <c r="TUU30" s="877"/>
      <c r="TUV30" s="877"/>
      <c r="TUW30" s="877"/>
      <c r="TUX30" s="877"/>
      <c r="TUY30" s="877"/>
      <c r="TUZ30" s="877"/>
      <c r="TVA30" s="877"/>
      <c r="TVB30" s="877"/>
      <c r="TVC30" s="877"/>
      <c r="TVD30" s="877"/>
      <c r="TVE30" s="877"/>
      <c r="TVF30" s="877"/>
      <c r="TVG30" s="877"/>
      <c r="TVH30" s="877"/>
      <c r="TVI30" s="877"/>
      <c r="TVJ30" s="877"/>
      <c r="TVK30" s="877"/>
      <c r="TVL30" s="877"/>
      <c r="TVM30" s="877"/>
      <c r="TVN30" s="877"/>
      <c r="TVO30" s="877"/>
      <c r="TVP30" s="877"/>
      <c r="TVQ30" s="877"/>
      <c r="TVR30" s="877"/>
      <c r="TVS30" s="877"/>
      <c r="TVT30" s="877"/>
      <c r="TVU30" s="877"/>
      <c r="TVV30" s="877"/>
      <c r="TVW30" s="877"/>
      <c r="TVX30" s="877"/>
      <c r="TVY30" s="877"/>
      <c r="TVZ30" s="877"/>
      <c r="TWA30" s="877"/>
      <c r="TWB30" s="877"/>
      <c r="TWC30" s="877"/>
      <c r="TWD30" s="877"/>
      <c r="TWE30" s="877"/>
      <c r="TWF30" s="877"/>
      <c r="TWG30" s="877"/>
      <c r="TWH30" s="877"/>
      <c r="TWI30" s="877"/>
      <c r="TWJ30" s="877"/>
      <c r="TWK30" s="877"/>
      <c r="TWL30" s="877"/>
      <c r="TWM30" s="877"/>
      <c r="TWN30" s="877"/>
      <c r="TWO30" s="877"/>
      <c r="TWP30" s="877"/>
      <c r="TWQ30" s="877"/>
      <c r="TWR30" s="877"/>
      <c r="TWS30" s="877"/>
      <c r="TWT30" s="877"/>
      <c r="TWU30" s="877"/>
      <c r="TWV30" s="877"/>
      <c r="TWW30" s="877"/>
      <c r="TWX30" s="877"/>
      <c r="TWY30" s="877"/>
      <c r="TWZ30" s="877"/>
      <c r="TXA30" s="877"/>
      <c r="TXB30" s="877"/>
      <c r="TXC30" s="877"/>
      <c r="TXD30" s="877"/>
      <c r="TXE30" s="877"/>
      <c r="TXF30" s="877"/>
      <c r="TXG30" s="877"/>
      <c r="TXH30" s="877"/>
      <c r="TXI30" s="877"/>
      <c r="TXJ30" s="877"/>
      <c r="TXK30" s="877"/>
      <c r="TXL30" s="877"/>
      <c r="TXM30" s="877"/>
      <c r="TXN30" s="877"/>
      <c r="TXO30" s="877"/>
      <c r="TXP30" s="877"/>
      <c r="TXQ30" s="877"/>
      <c r="TXR30" s="877"/>
      <c r="TXS30" s="877"/>
      <c r="TXT30" s="877"/>
      <c r="TXU30" s="877"/>
      <c r="TXV30" s="877"/>
      <c r="TXW30" s="877"/>
      <c r="TXX30" s="877"/>
      <c r="TXY30" s="877"/>
      <c r="TXZ30" s="877"/>
      <c r="TYA30" s="877"/>
      <c r="TYB30" s="877"/>
      <c r="TYC30" s="877"/>
      <c r="TYD30" s="877"/>
      <c r="TYE30" s="877"/>
      <c r="TYF30" s="877"/>
      <c r="TYG30" s="877"/>
      <c r="TYH30" s="877"/>
      <c r="TYI30" s="877"/>
      <c r="TYJ30" s="877"/>
      <c r="TYK30" s="877"/>
      <c r="TYL30" s="877"/>
      <c r="TYM30" s="877"/>
      <c r="TYN30" s="877"/>
      <c r="TYO30" s="877"/>
      <c r="TYP30" s="877"/>
      <c r="TYQ30" s="877"/>
      <c r="TYR30" s="877"/>
      <c r="TYS30" s="877"/>
      <c r="TYT30" s="877"/>
      <c r="TYU30" s="877"/>
      <c r="TYV30" s="877"/>
      <c r="TYW30" s="877"/>
      <c r="TYX30" s="877"/>
      <c r="TYY30" s="877"/>
      <c r="TYZ30" s="877"/>
      <c r="TZA30" s="877"/>
      <c r="TZB30" s="877"/>
      <c r="TZC30" s="877"/>
      <c r="TZD30" s="877"/>
      <c r="TZE30" s="877"/>
      <c r="TZF30" s="877"/>
      <c r="TZG30" s="877"/>
      <c r="TZH30" s="877"/>
      <c r="TZI30" s="877"/>
      <c r="TZJ30" s="877"/>
      <c r="TZK30" s="877"/>
      <c r="TZL30" s="877"/>
      <c r="TZM30" s="877"/>
      <c r="TZN30" s="877"/>
      <c r="TZO30" s="877"/>
      <c r="TZP30" s="877"/>
      <c r="TZQ30" s="877"/>
      <c r="TZR30" s="877"/>
      <c r="TZS30" s="877"/>
      <c r="TZT30" s="877"/>
      <c r="TZU30" s="877"/>
      <c r="TZV30" s="877"/>
      <c r="TZW30" s="877"/>
      <c r="TZX30" s="877"/>
      <c r="TZY30" s="877"/>
      <c r="TZZ30" s="877"/>
      <c r="UAA30" s="877"/>
      <c r="UAB30" s="877"/>
      <c r="UAC30" s="877"/>
      <c r="UAD30" s="877"/>
      <c r="UAE30" s="877"/>
      <c r="UAF30" s="877"/>
      <c r="UAG30" s="877"/>
      <c r="UAH30" s="877"/>
      <c r="UAI30" s="877"/>
      <c r="UAJ30" s="877"/>
      <c r="UAK30" s="877"/>
      <c r="UAL30" s="877"/>
      <c r="UAM30" s="877"/>
      <c r="UAN30" s="877"/>
      <c r="UAO30" s="877"/>
      <c r="UAP30" s="877"/>
      <c r="UAQ30" s="877"/>
      <c r="UAR30" s="877"/>
      <c r="UAS30" s="877"/>
      <c r="UAT30" s="877"/>
      <c r="UAU30" s="877"/>
      <c r="UAV30" s="877"/>
      <c r="UAW30" s="877"/>
      <c r="UAX30" s="877"/>
      <c r="UAY30" s="877"/>
      <c r="UAZ30" s="877"/>
      <c r="UBA30" s="877"/>
      <c r="UBB30" s="877"/>
      <c r="UBC30" s="877"/>
      <c r="UBD30" s="877"/>
      <c r="UBE30" s="877"/>
      <c r="UBF30" s="877"/>
      <c r="UBG30" s="877"/>
      <c r="UBH30" s="877"/>
      <c r="UBI30" s="877"/>
      <c r="UBJ30" s="877"/>
      <c r="UBK30" s="877"/>
      <c r="UBL30" s="877"/>
      <c r="UBM30" s="877"/>
      <c r="UBN30" s="877"/>
      <c r="UBO30" s="877"/>
      <c r="UBP30" s="877"/>
      <c r="UBQ30" s="877"/>
      <c r="UBR30" s="877"/>
      <c r="UBS30" s="877"/>
      <c r="UBT30" s="877"/>
      <c r="UBU30" s="877"/>
      <c r="UBV30" s="877"/>
      <c r="UBW30" s="877"/>
      <c r="UBX30" s="877"/>
      <c r="UBY30" s="877"/>
      <c r="UBZ30" s="877"/>
      <c r="UCA30" s="877"/>
      <c r="UCB30" s="877"/>
      <c r="UCC30" s="877"/>
      <c r="UCD30" s="877"/>
      <c r="UCE30" s="877"/>
      <c r="UCF30" s="877"/>
      <c r="UCG30" s="877"/>
      <c r="UCH30" s="877"/>
      <c r="UCI30" s="877"/>
      <c r="UCJ30" s="877"/>
      <c r="UCK30" s="877"/>
      <c r="UCL30" s="877"/>
      <c r="UCM30" s="877"/>
      <c r="UCN30" s="877"/>
      <c r="UCO30" s="877"/>
      <c r="UCP30" s="877"/>
      <c r="UCQ30" s="877"/>
      <c r="UCR30" s="877"/>
      <c r="UCS30" s="877"/>
      <c r="UCT30" s="877"/>
      <c r="UCU30" s="877"/>
      <c r="UCV30" s="877"/>
      <c r="UCW30" s="877"/>
      <c r="UCX30" s="877"/>
      <c r="UCY30" s="877"/>
      <c r="UCZ30" s="877"/>
      <c r="UDA30" s="877"/>
      <c r="UDB30" s="877"/>
      <c r="UDC30" s="877"/>
      <c r="UDD30" s="877"/>
      <c r="UDE30" s="877"/>
      <c r="UDF30" s="877"/>
      <c r="UDG30" s="877"/>
      <c r="UDH30" s="877"/>
      <c r="UDI30" s="877"/>
      <c r="UDJ30" s="877"/>
      <c r="UDK30" s="877"/>
      <c r="UDL30" s="877"/>
      <c r="UDM30" s="877"/>
      <c r="UDN30" s="877"/>
      <c r="UDO30" s="877"/>
      <c r="UDP30" s="877"/>
      <c r="UDQ30" s="877"/>
      <c r="UDR30" s="877"/>
      <c r="UDS30" s="877"/>
      <c r="UDT30" s="877"/>
      <c r="UDU30" s="877"/>
      <c r="UDV30" s="877"/>
      <c r="UDW30" s="877"/>
      <c r="UDX30" s="877"/>
      <c r="UDY30" s="877"/>
      <c r="UDZ30" s="877"/>
      <c r="UEA30" s="877"/>
      <c r="UEB30" s="877"/>
      <c r="UEC30" s="877"/>
      <c r="UED30" s="877"/>
      <c r="UEE30" s="877"/>
      <c r="UEF30" s="877"/>
      <c r="UEG30" s="877"/>
      <c r="UEH30" s="877"/>
      <c r="UEI30" s="877"/>
      <c r="UEJ30" s="877"/>
      <c r="UEK30" s="877"/>
      <c r="UEL30" s="877"/>
      <c r="UEM30" s="877"/>
      <c r="UEN30" s="877"/>
      <c r="UEO30" s="877"/>
      <c r="UEP30" s="877"/>
      <c r="UEQ30" s="877"/>
      <c r="UER30" s="877"/>
      <c r="UES30" s="877"/>
      <c r="UET30" s="877"/>
      <c r="UEU30" s="877"/>
      <c r="UEV30" s="877"/>
      <c r="UEW30" s="877"/>
      <c r="UEX30" s="877"/>
      <c r="UEY30" s="877"/>
      <c r="UEZ30" s="877"/>
      <c r="UFA30" s="877"/>
      <c r="UFB30" s="877"/>
      <c r="UFC30" s="877"/>
      <c r="UFD30" s="877"/>
      <c r="UFE30" s="877"/>
      <c r="UFF30" s="877"/>
      <c r="UFG30" s="877"/>
      <c r="UFH30" s="877"/>
      <c r="UFI30" s="877"/>
      <c r="UFJ30" s="877"/>
      <c r="UFK30" s="877"/>
      <c r="UFL30" s="877"/>
      <c r="UFM30" s="877"/>
      <c r="UFN30" s="877"/>
      <c r="UFO30" s="877"/>
      <c r="UFP30" s="877"/>
      <c r="UFQ30" s="877"/>
      <c r="UFR30" s="877"/>
      <c r="UFS30" s="877"/>
      <c r="UFT30" s="877"/>
      <c r="UFU30" s="877"/>
      <c r="UFV30" s="877"/>
      <c r="UFW30" s="877"/>
      <c r="UFX30" s="877"/>
      <c r="UFY30" s="877"/>
      <c r="UFZ30" s="877"/>
      <c r="UGA30" s="877"/>
      <c r="UGB30" s="877"/>
      <c r="UGC30" s="877"/>
      <c r="UGD30" s="877"/>
      <c r="UGE30" s="877"/>
      <c r="UGF30" s="877"/>
      <c r="UGG30" s="877"/>
      <c r="UGH30" s="877"/>
      <c r="UGI30" s="877"/>
      <c r="UGJ30" s="877"/>
      <c r="UGK30" s="877"/>
      <c r="UGL30" s="877"/>
      <c r="UGM30" s="877"/>
      <c r="UGN30" s="877"/>
      <c r="UGO30" s="877"/>
      <c r="UGP30" s="877"/>
      <c r="UGQ30" s="877"/>
      <c r="UGR30" s="877"/>
      <c r="UGS30" s="877"/>
      <c r="UGT30" s="877"/>
      <c r="UGU30" s="877"/>
      <c r="UGV30" s="877"/>
      <c r="UGW30" s="877"/>
      <c r="UGX30" s="877"/>
      <c r="UGY30" s="877"/>
      <c r="UGZ30" s="877"/>
      <c r="UHA30" s="877"/>
      <c r="UHB30" s="877"/>
      <c r="UHC30" s="877"/>
      <c r="UHD30" s="877"/>
      <c r="UHE30" s="877"/>
      <c r="UHF30" s="877"/>
      <c r="UHG30" s="877"/>
      <c r="UHH30" s="877"/>
      <c r="UHI30" s="877"/>
      <c r="UHJ30" s="877"/>
      <c r="UHK30" s="877"/>
      <c r="UHL30" s="877"/>
      <c r="UHM30" s="877"/>
      <c r="UHN30" s="877"/>
      <c r="UHO30" s="877"/>
      <c r="UHP30" s="877"/>
      <c r="UHQ30" s="877"/>
      <c r="UHR30" s="877"/>
      <c r="UHS30" s="877"/>
      <c r="UHT30" s="877"/>
      <c r="UHU30" s="877"/>
      <c r="UHV30" s="877"/>
      <c r="UHW30" s="877"/>
      <c r="UHX30" s="877"/>
      <c r="UHY30" s="877"/>
      <c r="UHZ30" s="877"/>
      <c r="UIA30" s="877"/>
      <c r="UIB30" s="877"/>
      <c r="UIC30" s="877"/>
      <c r="UID30" s="877"/>
      <c r="UIE30" s="877"/>
      <c r="UIF30" s="877"/>
      <c r="UIG30" s="877"/>
      <c r="UIH30" s="877"/>
      <c r="UII30" s="877"/>
      <c r="UIJ30" s="877"/>
      <c r="UIK30" s="877"/>
      <c r="UIL30" s="877"/>
      <c r="UIM30" s="877"/>
      <c r="UIN30" s="877"/>
      <c r="UIO30" s="877"/>
      <c r="UIP30" s="877"/>
      <c r="UIQ30" s="877"/>
      <c r="UIR30" s="877"/>
      <c r="UIS30" s="877"/>
      <c r="UIT30" s="877"/>
      <c r="UIU30" s="877"/>
      <c r="UIV30" s="877"/>
      <c r="UIW30" s="877"/>
      <c r="UIX30" s="877"/>
      <c r="UIY30" s="877"/>
      <c r="UIZ30" s="877"/>
      <c r="UJA30" s="877"/>
      <c r="UJB30" s="877"/>
      <c r="UJC30" s="877"/>
      <c r="UJD30" s="877"/>
      <c r="UJE30" s="877"/>
      <c r="UJF30" s="877"/>
      <c r="UJG30" s="877"/>
      <c r="UJH30" s="877"/>
      <c r="UJI30" s="877"/>
      <c r="UJJ30" s="877"/>
      <c r="UJK30" s="877"/>
      <c r="UJL30" s="877"/>
      <c r="UJM30" s="877"/>
      <c r="UJN30" s="877"/>
      <c r="UJO30" s="877"/>
      <c r="UJP30" s="877"/>
      <c r="UJQ30" s="877"/>
      <c r="UJR30" s="877"/>
      <c r="UJS30" s="877"/>
      <c r="UJT30" s="877"/>
      <c r="UJU30" s="877"/>
      <c r="UJV30" s="877"/>
      <c r="UJW30" s="877"/>
      <c r="UJX30" s="877"/>
      <c r="UJY30" s="877"/>
      <c r="UJZ30" s="877"/>
      <c r="UKA30" s="877"/>
      <c r="UKB30" s="877"/>
      <c r="UKC30" s="877"/>
      <c r="UKD30" s="877"/>
      <c r="UKE30" s="877"/>
      <c r="UKF30" s="877"/>
      <c r="UKG30" s="877"/>
      <c r="UKH30" s="877"/>
      <c r="UKI30" s="877"/>
      <c r="UKJ30" s="877"/>
      <c r="UKK30" s="877"/>
      <c r="UKL30" s="877"/>
      <c r="UKM30" s="877"/>
      <c r="UKN30" s="877"/>
      <c r="UKO30" s="877"/>
      <c r="UKP30" s="877"/>
      <c r="UKQ30" s="877"/>
      <c r="UKR30" s="877"/>
      <c r="UKS30" s="877"/>
      <c r="UKT30" s="877"/>
      <c r="UKU30" s="877"/>
      <c r="UKV30" s="877"/>
      <c r="UKW30" s="877"/>
      <c r="UKX30" s="877"/>
      <c r="UKY30" s="877"/>
      <c r="UKZ30" s="877"/>
      <c r="ULA30" s="877"/>
      <c r="ULB30" s="877"/>
      <c r="ULC30" s="877"/>
      <c r="ULD30" s="877"/>
      <c r="ULE30" s="877"/>
      <c r="ULF30" s="877"/>
      <c r="ULG30" s="877"/>
      <c r="ULH30" s="877"/>
      <c r="ULI30" s="877"/>
      <c r="ULJ30" s="877"/>
      <c r="ULK30" s="877"/>
      <c r="ULL30" s="877"/>
      <c r="ULM30" s="877"/>
      <c r="ULN30" s="877"/>
      <c r="ULO30" s="877"/>
      <c r="ULP30" s="877"/>
      <c r="ULQ30" s="877"/>
      <c r="ULR30" s="877"/>
      <c r="ULS30" s="877"/>
      <c r="ULT30" s="877"/>
      <c r="ULU30" s="877"/>
      <c r="ULV30" s="877"/>
      <c r="ULW30" s="877"/>
      <c r="ULX30" s="877"/>
      <c r="ULY30" s="877"/>
      <c r="ULZ30" s="877"/>
      <c r="UMA30" s="877"/>
      <c r="UMB30" s="877"/>
      <c r="UMC30" s="877"/>
      <c r="UMD30" s="877"/>
      <c r="UME30" s="877"/>
      <c r="UMF30" s="877"/>
      <c r="UMG30" s="877"/>
      <c r="UMH30" s="877"/>
      <c r="UMI30" s="877"/>
      <c r="UMJ30" s="877"/>
      <c r="UMK30" s="877"/>
      <c r="UML30" s="877"/>
      <c r="UMM30" s="877"/>
      <c r="UMN30" s="877"/>
      <c r="UMO30" s="877"/>
      <c r="UMP30" s="877"/>
      <c r="UMQ30" s="877"/>
      <c r="UMR30" s="877"/>
      <c r="UMS30" s="877"/>
      <c r="UMT30" s="877"/>
      <c r="UMU30" s="877"/>
      <c r="UMV30" s="877"/>
      <c r="UMW30" s="877"/>
      <c r="UMX30" s="877"/>
      <c r="UMY30" s="877"/>
      <c r="UMZ30" s="877"/>
      <c r="UNA30" s="877"/>
      <c r="UNB30" s="877"/>
      <c r="UNC30" s="877"/>
      <c r="UND30" s="877"/>
      <c r="UNE30" s="877"/>
      <c r="UNF30" s="877"/>
      <c r="UNG30" s="877"/>
      <c r="UNH30" s="877"/>
      <c r="UNI30" s="877"/>
      <c r="UNJ30" s="877"/>
      <c r="UNK30" s="877"/>
      <c r="UNL30" s="877"/>
      <c r="UNM30" s="877"/>
      <c r="UNN30" s="877"/>
      <c r="UNO30" s="877"/>
      <c r="UNP30" s="877"/>
      <c r="UNQ30" s="877"/>
      <c r="UNR30" s="877"/>
      <c r="UNS30" s="877"/>
      <c r="UNT30" s="877"/>
      <c r="UNU30" s="877"/>
      <c r="UNV30" s="877"/>
      <c r="UNW30" s="877"/>
      <c r="UNX30" s="877"/>
      <c r="UNY30" s="877"/>
      <c r="UNZ30" s="877"/>
      <c r="UOA30" s="877"/>
      <c r="UOB30" s="877"/>
      <c r="UOC30" s="877"/>
      <c r="UOD30" s="877"/>
      <c r="UOE30" s="877"/>
      <c r="UOF30" s="877"/>
      <c r="UOG30" s="877"/>
      <c r="UOH30" s="877"/>
      <c r="UOI30" s="877"/>
      <c r="UOJ30" s="877"/>
      <c r="UOK30" s="877"/>
      <c r="UOL30" s="877"/>
      <c r="UOM30" s="877"/>
      <c r="UON30" s="877"/>
      <c r="UOO30" s="877"/>
      <c r="UOP30" s="877"/>
      <c r="UOQ30" s="877"/>
      <c r="UOR30" s="877"/>
      <c r="UOS30" s="877"/>
      <c r="UOT30" s="877"/>
      <c r="UOU30" s="877"/>
      <c r="UOV30" s="877"/>
      <c r="UOW30" s="877"/>
      <c r="UOX30" s="877"/>
      <c r="UOY30" s="877"/>
      <c r="UOZ30" s="877"/>
      <c r="UPA30" s="877"/>
      <c r="UPB30" s="877"/>
      <c r="UPC30" s="877"/>
      <c r="UPD30" s="877"/>
      <c r="UPE30" s="877"/>
      <c r="UPF30" s="877"/>
      <c r="UPG30" s="877"/>
      <c r="UPH30" s="877"/>
      <c r="UPI30" s="877"/>
      <c r="UPJ30" s="877"/>
      <c r="UPK30" s="877"/>
      <c r="UPL30" s="877"/>
      <c r="UPM30" s="877"/>
      <c r="UPN30" s="877"/>
      <c r="UPO30" s="877"/>
      <c r="UPP30" s="877"/>
      <c r="UPQ30" s="877"/>
      <c r="UPR30" s="877"/>
      <c r="UPS30" s="877"/>
      <c r="UPT30" s="877"/>
      <c r="UPU30" s="877"/>
      <c r="UPV30" s="877"/>
      <c r="UPW30" s="877"/>
      <c r="UPX30" s="877"/>
      <c r="UPY30" s="877"/>
      <c r="UPZ30" s="877"/>
      <c r="UQA30" s="877"/>
      <c r="UQB30" s="877"/>
      <c r="UQC30" s="877"/>
      <c r="UQD30" s="877"/>
      <c r="UQE30" s="877"/>
      <c r="UQF30" s="877"/>
      <c r="UQG30" s="877"/>
      <c r="UQH30" s="877"/>
      <c r="UQI30" s="877"/>
      <c r="UQJ30" s="877"/>
      <c r="UQK30" s="877"/>
      <c r="UQL30" s="877"/>
      <c r="UQM30" s="877"/>
      <c r="UQN30" s="877"/>
      <c r="UQO30" s="877"/>
      <c r="UQP30" s="877"/>
      <c r="UQQ30" s="877"/>
      <c r="UQR30" s="877"/>
      <c r="UQS30" s="877"/>
      <c r="UQT30" s="877"/>
      <c r="UQU30" s="877"/>
      <c r="UQV30" s="877"/>
      <c r="UQW30" s="877"/>
      <c r="UQX30" s="877"/>
      <c r="UQY30" s="877"/>
      <c r="UQZ30" s="877"/>
      <c r="URA30" s="877"/>
      <c r="URB30" s="877"/>
      <c r="URC30" s="877"/>
      <c r="URD30" s="877"/>
      <c r="URE30" s="877"/>
      <c r="URF30" s="877"/>
      <c r="URG30" s="877"/>
      <c r="URH30" s="877"/>
      <c r="URI30" s="877"/>
      <c r="URJ30" s="877"/>
      <c r="URK30" s="877"/>
      <c r="URL30" s="877"/>
      <c r="URM30" s="877"/>
      <c r="URN30" s="877"/>
      <c r="URO30" s="877"/>
      <c r="URP30" s="877"/>
      <c r="URQ30" s="877"/>
      <c r="URR30" s="877"/>
      <c r="URS30" s="877"/>
      <c r="URT30" s="877"/>
      <c r="URU30" s="877"/>
      <c r="URV30" s="877"/>
      <c r="URW30" s="877"/>
      <c r="URX30" s="877"/>
      <c r="URY30" s="877"/>
      <c r="URZ30" s="877"/>
      <c r="USA30" s="877"/>
      <c r="USB30" s="877"/>
      <c r="USC30" s="877"/>
      <c r="USD30" s="877"/>
      <c r="USE30" s="877"/>
      <c r="USF30" s="877"/>
      <c r="USG30" s="877"/>
      <c r="USH30" s="877"/>
      <c r="USI30" s="877"/>
      <c r="USJ30" s="877"/>
      <c r="USK30" s="877"/>
      <c r="USL30" s="877"/>
      <c r="USM30" s="877"/>
      <c r="USN30" s="877"/>
      <c r="USO30" s="877"/>
      <c r="USP30" s="877"/>
      <c r="USQ30" s="877"/>
      <c r="USR30" s="877"/>
      <c r="USS30" s="877"/>
      <c r="UST30" s="877"/>
      <c r="USU30" s="877"/>
      <c r="USV30" s="877"/>
      <c r="USW30" s="877"/>
      <c r="USX30" s="877"/>
      <c r="USY30" s="877"/>
      <c r="USZ30" s="877"/>
      <c r="UTA30" s="877"/>
      <c r="UTB30" s="877"/>
      <c r="UTC30" s="877"/>
      <c r="UTD30" s="877"/>
      <c r="UTE30" s="877"/>
      <c r="UTF30" s="877"/>
      <c r="UTG30" s="877"/>
      <c r="UTH30" s="877"/>
      <c r="UTI30" s="877"/>
      <c r="UTJ30" s="877"/>
      <c r="UTK30" s="877"/>
      <c r="UTL30" s="877"/>
      <c r="UTM30" s="877"/>
      <c r="UTN30" s="877"/>
      <c r="UTO30" s="877"/>
      <c r="UTP30" s="877"/>
      <c r="UTQ30" s="877"/>
      <c r="UTR30" s="877"/>
      <c r="UTS30" s="877"/>
      <c r="UTT30" s="877"/>
      <c r="UTU30" s="877"/>
      <c r="UTV30" s="877"/>
      <c r="UTW30" s="877"/>
      <c r="UTX30" s="877"/>
      <c r="UTY30" s="877"/>
      <c r="UTZ30" s="877"/>
      <c r="UUA30" s="877"/>
      <c r="UUB30" s="877"/>
      <c r="UUC30" s="877"/>
      <c r="UUD30" s="877"/>
      <c r="UUE30" s="877"/>
      <c r="UUF30" s="877"/>
      <c r="UUG30" s="877"/>
      <c r="UUH30" s="877"/>
      <c r="UUI30" s="877"/>
      <c r="UUJ30" s="877"/>
      <c r="UUK30" s="877"/>
      <c r="UUL30" s="877"/>
      <c r="UUM30" s="877"/>
      <c r="UUN30" s="877"/>
      <c r="UUO30" s="877"/>
      <c r="UUP30" s="877"/>
      <c r="UUQ30" s="877"/>
      <c r="UUR30" s="877"/>
      <c r="UUS30" s="877"/>
      <c r="UUT30" s="877"/>
      <c r="UUU30" s="877"/>
      <c r="UUV30" s="877"/>
      <c r="UUW30" s="877"/>
      <c r="UUX30" s="877"/>
      <c r="UUY30" s="877"/>
      <c r="UUZ30" s="877"/>
      <c r="UVA30" s="877"/>
      <c r="UVB30" s="877"/>
      <c r="UVC30" s="877"/>
      <c r="UVD30" s="877"/>
      <c r="UVE30" s="877"/>
      <c r="UVF30" s="877"/>
      <c r="UVG30" s="877"/>
      <c r="UVH30" s="877"/>
      <c r="UVI30" s="877"/>
      <c r="UVJ30" s="877"/>
      <c r="UVK30" s="877"/>
      <c r="UVL30" s="877"/>
      <c r="UVM30" s="877"/>
      <c r="UVN30" s="877"/>
      <c r="UVO30" s="877"/>
      <c r="UVP30" s="877"/>
      <c r="UVQ30" s="877"/>
      <c r="UVR30" s="877"/>
      <c r="UVS30" s="877"/>
      <c r="UVT30" s="877"/>
      <c r="UVU30" s="877"/>
      <c r="UVV30" s="877"/>
      <c r="UVW30" s="877"/>
      <c r="UVX30" s="877"/>
      <c r="UVY30" s="877"/>
      <c r="UVZ30" s="877"/>
      <c r="UWA30" s="877"/>
      <c r="UWB30" s="877"/>
      <c r="UWC30" s="877"/>
      <c r="UWD30" s="877"/>
      <c r="UWE30" s="877"/>
      <c r="UWF30" s="877"/>
      <c r="UWG30" s="877"/>
      <c r="UWH30" s="877"/>
      <c r="UWI30" s="877"/>
      <c r="UWJ30" s="877"/>
      <c r="UWK30" s="877"/>
      <c r="UWL30" s="877"/>
      <c r="UWM30" s="877"/>
      <c r="UWN30" s="877"/>
      <c r="UWO30" s="877"/>
      <c r="UWP30" s="877"/>
      <c r="UWQ30" s="877"/>
      <c r="UWR30" s="877"/>
      <c r="UWS30" s="877"/>
      <c r="UWT30" s="877"/>
      <c r="UWU30" s="877"/>
      <c r="UWV30" s="877"/>
      <c r="UWW30" s="877"/>
      <c r="UWX30" s="877"/>
      <c r="UWY30" s="877"/>
      <c r="UWZ30" s="877"/>
      <c r="UXA30" s="877"/>
      <c r="UXB30" s="877"/>
      <c r="UXC30" s="877"/>
      <c r="UXD30" s="877"/>
      <c r="UXE30" s="877"/>
      <c r="UXF30" s="877"/>
      <c r="UXG30" s="877"/>
      <c r="UXH30" s="877"/>
      <c r="UXI30" s="877"/>
      <c r="UXJ30" s="877"/>
      <c r="UXK30" s="877"/>
      <c r="UXL30" s="877"/>
      <c r="UXM30" s="877"/>
      <c r="UXN30" s="877"/>
      <c r="UXO30" s="877"/>
      <c r="UXP30" s="877"/>
      <c r="UXQ30" s="877"/>
      <c r="UXR30" s="877"/>
      <c r="UXS30" s="877"/>
      <c r="UXT30" s="877"/>
      <c r="UXU30" s="877"/>
      <c r="UXV30" s="877"/>
      <c r="UXW30" s="877"/>
      <c r="UXX30" s="877"/>
      <c r="UXY30" s="877"/>
      <c r="UXZ30" s="877"/>
      <c r="UYA30" s="877"/>
      <c r="UYB30" s="877"/>
      <c r="UYC30" s="877"/>
      <c r="UYD30" s="877"/>
      <c r="UYE30" s="877"/>
      <c r="UYF30" s="877"/>
      <c r="UYG30" s="877"/>
      <c r="UYH30" s="877"/>
      <c r="UYI30" s="877"/>
      <c r="UYJ30" s="877"/>
      <c r="UYK30" s="877"/>
      <c r="UYL30" s="877"/>
      <c r="UYM30" s="877"/>
      <c r="UYN30" s="877"/>
      <c r="UYO30" s="877"/>
      <c r="UYP30" s="877"/>
      <c r="UYQ30" s="877"/>
      <c r="UYR30" s="877"/>
      <c r="UYS30" s="877"/>
      <c r="UYT30" s="877"/>
      <c r="UYU30" s="877"/>
      <c r="UYV30" s="877"/>
      <c r="UYW30" s="877"/>
      <c r="UYX30" s="877"/>
      <c r="UYY30" s="877"/>
      <c r="UYZ30" s="877"/>
      <c r="UZA30" s="877"/>
      <c r="UZB30" s="877"/>
      <c r="UZC30" s="877"/>
      <c r="UZD30" s="877"/>
      <c r="UZE30" s="877"/>
      <c r="UZF30" s="877"/>
      <c r="UZG30" s="877"/>
      <c r="UZH30" s="877"/>
      <c r="UZI30" s="877"/>
      <c r="UZJ30" s="877"/>
      <c r="UZK30" s="877"/>
      <c r="UZL30" s="877"/>
      <c r="UZM30" s="877"/>
      <c r="UZN30" s="877"/>
      <c r="UZO30" s="877"/>
      <c r="UZP30" s="877"/>
      <c r="UZQ30" s="877"/>
      <c r="UZR30" s="877"/>
      <c r="UZS30" s="877"/>
      <c r="UZT30" s="877"/>
      <c r="UZU30" s="877"/>
      <c r="UZV30" s="877"/>
      <c r="UZW30" s="877"/>
      <c r="UZX30" s="877"/>
      <c r="UZY30" s="877"/>
      <c r="UZZ30" s="877"/>
      <c r="VAA30" s="877"/>
      <c r="VAB30" s="877"/>
      <c r="VAC30" s="877"/>
      <c r="VAD30" s="877"/>
      <c r="VAE30" s="877"/>
      <c r="VAF30" s="877"/>
      <c r="VAG30" s="877"/>
      <c r="VAH30" s="877"/>
      <c r="VAI30" s="877"/>
      <c r="VAJ30" s="877"/>
      <c r="VAK30" s="877"/>
      <c r="VAL30" s="877"/>
      <c r="VAM30" s="877"/>
      <c r="VAN30" s="877"/>
      <c r="VAO30" s="877"/>
      <c r="VAP30" s="877"/>
      <c r="VAQ30" s="877"/>
      <c r="VAR30" s="877"/>
      <c r="VAS30" s="877"/>
      <c r="VAT30" s="877"/>
      <c r="VAU30" s="877"/>
      <c r="VAV30" s="877"/>
      <c r="VAW30" s="877"/>
      <c r="VAX30" s="877"/>
      <c r="VAY30" s="877"/>
      <c r="VAZ30" s="877"/>
      <c r="VBA30" s="877"/>
      <c r="VBB30" s="877"/>
      <c r="VBC30" s="877"/>
      <c r="VBD30" s="877"/>
      <c r="VBE30" s="877"/>
      <c r="VBF30" s="877"/>
      <c r="VBG30" s="877"/>
      <c r="VBH30" s="877"/>
      <c r="VBI30" s="877"/>
      <c r="VBJ30" s="877"/>
      <c r="VBK30" s="877"/>
      <c r="VBL30" s="877"/>
      <c r="VBM30" s="877"/>
      <c r="VBN30" s="877"/>
      <c r="VBO30" s="877"/>
      <c r="VBP30" s="877"/>
      <c r="VBQ30" s="877"/>
      <c r="VBR30" s="877"/>
      <c r="VBS30" s="877"/>
      <c r="VBT30" s="877"/>
      <c r="VBU30" s="877"/>
      <c r="VBV30" s="877"/>
      <c r="VBW30" s="877"/>
      <c r="VBX30" s="877"/>
      <c r="VBY30" s="877"/>
      <c r="VBZ30" s="877"/>
      <c r="VCA30" s="877"/>
      <c r="VCB30" s="877"/>
      <c r="VCC30" s="877"/>
      <c r="VCD30" s="877"/>
      <c r="VCE30" s="877"/>
      <c r="VCF30" s="877"/>
      <c r="VCG30" s="877"/>
      <c r="VCH30" s="877"/>
      <c r="VCI30" s="877"/>
      <c r="VCJ30" s="877"/>
      <c r="VCK30" s="877"/>
      <c r="VCL30" s="877"/>
      <c r="VCM30" s="877"/>
      <c r="VCN30" s="877"/>
      <c r="VCO30" s="877"/>
      <c r="VCP30" s="877"/>
      <c r="VCQ30" s="877"/>
      <c r="VCR30" s="877"/>
      <c r="VCS30" s="877"/>
      <c r="VCT30" s="877"/>
      <c r="VCU30" s="877"/>
      <c r="VCV30" s="877"/>
      <c r="VCW30" s="877"/>
      <c r="VCX30" s="877"/>
      <c r="VCY30" s="877"/>
      <c r="VCZ30" s="877"/>
      <c r="VDA30" s="877"/>
      <c r="VDB30" s="877"/>
      <c r="VDC30" s="877"/>
      <c r="VDD30" s="877"/>
      <c r="VDE30" s="877"/>
      <c r="VDF30" s="877"/>
      <c r="VDG30" s="877"/>
      <c r="VDH30" s="877"/>
      <c r="VDI30" s="877"/>
      <c r="VDJ30" s="877"/>
      <c r="VDK30" s="877"/>
      <c r="VDL30" s="877"/>
      <c r="VDM30" s="877"/>
      <c r="VDN30" s="877"/>
      <c r="VDO30" s="877"/>
      <c r="VDP30" s="877"/>
      <c r="VDQ30" s="877"/>
      <c r="VDR30" s="877"/>
      <c r="VDS30" s="877"/>
      <c r="VDT30" s="877"/>
      <c r="VDU30" s="877"/>
      <c r="VDV30" s="877"/>
      <c r="VDW30" s="877"/>
      <c r="VDX30" s="877"/>
      <c r="VDY30" s="877"/>
      <c r="VDZ30" s="877"/>
      <c r="VEA30" s="877"/>
      <c r="VEB30" s="877"/>
      <c r="VEC30" s="877"/>
      <c r="VED30" s="877"/>
      <c r="VEE30" s="877"/>
      <c r="VEF30" s="877"/>
      <c r="VEG30" s="877"/>
      <c r="VEH30" s="877"/>
      <c r="VEI30" s="877"/>
      <c r="VEJ30" s="877"/>
      <c r="VEK30" s="877"/>
      <c r="VEL30" s="877"/>
      <c r="VEM30" s="877"/>
      <c r="VEN30" s="877"/>
      <c r="VEO30" s="877"/>
      <c r="VEP30" s="877"/>
      <c r="VEQ30" s="877"/>
      <c r="VER30" s="877"/>
      <c r="VES30" s="877"/>
      <c r="VET30" s="877"/>
      <c r="VEU30" s="877"/>
      <c r="VEV30" s="877"/>
      <c r="VEW30" s="877"/>
      <c r="VEX30" s="877"/>
      <c r="VEY30" s="877"/>
      <c r="VEZ30" s="877"/>
      <c r="VFA30" s="877"/>
      <c r="VFB30" s="877"/>
      <c r="VFC30" s="877"/>
      <c r="VFD30" s="877"/>
      <c r="VFE30" s="877"/>
      <c r="VFF30" s="877"/>
      <c r="VFG30" s="877"/>
      <c r="VFH30" s="877"/>
      <c r="VFI30" s="877"/>
      <c r="VFJ30" s="877"/>
      <c r="VFK30" s="877"/>
      <c r="VFL30" s="877"/>
      <c r="VFM30" s="877"/>
      <c r="VFN30" s="877"/>
      <c r="VFO30" s="877"/>
      <c r="VFP30" s="877"/>
      <c r="VFQ30" s="877"/>
      <c r="VFR30" s="877"/>
      <c r="VFS30" s="877"/>
      <c r="VFT30" s="877"/>
      <c r="VFU30" s="877"/>
      <c r="VFV30" s="877"/>
      <c r="VFW30" s="877"/>
      <c r="VFX30" s="877"/>
      <c r="VFY30" s="877"/>
      <c r="VFZ30" s="877"/>
      <c r="VGA30" s="877"/>
      <c r="VGB30" s="877"/>
      <c r="VGC30" s="877"/>
      <c r="VGD30" s="877"/>
      <c r="VGE30" s="877"/>
      <c r="VGF30" s="877"/>
      <c r="VGG30" s="877"/>
      <c r="VGH30" s="877"/>
      <c r="VGI30" s="877"/>
      <c r="VGJ30" s="877"/>
      <c r="VGK30" s="877"/>
      <c r="VGL30" s="877"/>
      <c r="VGM30" s="877"/>
      <c r="VGN30" s="877"/>
      <c r="VGO30" s="877"/>
      <c r="VGP30" s="877"/>
      <c r="VGQ30" s="877"/>
      <c r="VGR30" s="877"/>
      <c r="VGS30" s="877"/>
      <c r="VGT30" s="877"/>
      <c r="VGU30" s="877"/>
      <c r="VGV30" s="877"/>
      <c r="VGW30" s="877"/>
      <c r="VGX30" s="877"/>
      <c r="VGY30" s="877"/>
      <c r="VGZ30" s="877"/>
      <c r="VHA30" s="877"/>
      <c r="VHB30" s="877"/>
      <c r="VHC30" s="877"/>
      <c r="VHD30" s="877"/>
      <c r="VHE30" s="877"/>
      <c r="VHF30" s="877"/>
      <c r="VHG30" s="877"/>
      <c r="VHH30" s="877"/>
      <c r="VHI30" s="877"/>
      <c r="VHJ30" s="877"/>
      <c r="VHK30" s="877"/>
      <c r="VHL30" s="877"/>
      <c r="VHM30" s="877"/>
      <c r="VHN30" s="877"/>
      <c r="VHO30" s="877"/>
      <c r="VHP30" s="877"/>
      <c r="VHQ30" s="877"/>
      <c r="VHR30" s="877"/>
      <c r="VHS30" s="877"/>
      <c r="VHT30" s="877"/>
      <c r="VHU30" s="877"/>
      <c r="VHV30" s="877"/>
      <c r="VHW30" s="877"/>
      <c r="VHX30" s="877"/>
      <c r="VHY30" s="877"/>
      <c r="VHZ30" s="877"/>
      <c r="VIA30" s="877"/>
      <c r="VIB30" s="877"/>
      <c r="VIC30" s="877"/>
      <c r="VID30" s="877"/>
      <c r="VIE30" s="877"/>
      <c r="VIF30" s="877"/>
      <c r="VIG30" s="877"/>
      <c r="VIH30" s="877"/>
      <c r="VII30" s="877"/>
      <c r="VIJ30" s="877"/>
      <c r="VIK30" s="877"/>
      <c r="VIL30" s="877"/>
      <c r="VIM30" s="877"/>
      <c r="VIN30" s="877"/>
      <c r="VIO30" s="877"/>
      <c r="VIP30" s="877"/>
      <c r="VIQ30" s="877"/>
      <c r="VIR30" s="877"/>
      <c r="VIS30" s="877"/>
      <c r="VIT30" s="877"/>
      <c r="VIU30" s="877"/>
      <c r="VIV30" s="877"/>
      <c r="VIW30" s="877"/>
      <c r="VIX30" s="877"/>
      <c r="VIY30" s="877"/>
      <c r="VIZ30" s="877"/>
      <c r="VJA30" s="877"/>
      <c r="VJB30" s="877"/>
      <c r="VJC30" s="877"/>
      <c r="VJD30" s="877"/>
      <c r="VJE30" s="877"/>
      <c r="VJF30" s="877"/>
      <c r="VJG30" s="877"/>
      <c r="VJH30" s="877"/>
      <c r="VJI30" s="877"/>
      <c r="VJJ30" s="877"/>
      <c r="VJK30" s="877"/>
      <c r="VJL30" s="877"/>
      <c r="VJM30" s="877"/>
      <c r="VJN30" s="877"/>
      <c r="VJO30" s="877"/>
      <c r="VJP30" s="877"/>
      <c r="VJQ30" s="877"/>
      <c r="VJR30" s="877"/>
      <c r="VJS30" s="877"/>
      <c r="VJT30" s="877"/>
      <c r="VJU30" s="877"/>
      <c r="VJV30" s="877"/>
      <c r="VJW30" s="877"/>
      <c r="VJX30" s="877"/>
      <c r="VJY30" s="877"/>
      <c r="VJZ30" s="877"/>
      <c r="VKA30" s="877"/>
      <c r="VKB30" s="877"/>
      <c r="VKC30" s="877"/>
      <c r="VKD30" s="877"/>
      <c r="VKE30" s="877"/>
      <c r="VKF30" s="877"/>
      <c r="VKG30" s="877"/>
      <c r="VKH30" s="877"/>
      <c r="VKI30" s="877"/>
      <c r="VKJ30" s="877"/>
      <c r="VKK30" s="877"/>
      <c r="VKL30" s="877"/>
      <c r="VKM30" s="877"/>
      <c r="VKN30" s="877"/>
      <c r="VKO30" s="877"/>
      <c r="VKP30" s="877"/>
      <c r="VKQ30" s="877"/>
      <c r="VKR30" s="877"/>
      <c r="VKS30" s="877"/>
      <c r="VKT30" s="877"/>
      <c r="VKU30" s="877"/>
      <c r="VKV30" s="877"/>
      <c r="VKW30" s="877"/>
      <c r="VKX30" s="877"/>
      <c r="VKY30" s="877"/>
      <c r="VKZ30" s="877"/>
      <c r="VLA30" s="877"/>
      <c r="VLB30" s="877"/>
      <c r="VLC30" s="877"/>
      <c r="VLD30" s="877"/>
      <c r="VLE30" s="877"/>
      <c r="VLF30" s="877"/>
      <c r="VLG30" s="877"/>
      <c r="VLH30" s="877"/>
      <c r="VLI30" s="877"/>
      <c r="VLJ30" s="877"/>
      <c r="VLK30" s="877"/>
      <c r="VLL30" s="877"/>
      <c r="VLM30" s="877"/>
      <c r="VLN30" s="877"/>
      <c r="VLO30" s="877"/>
      <c r="VLP30" s="877"/>
      <c r="VLQ30" s="877"/>
      <c r="VLR30" s="877"/>
      <c r="VLS30" s="877"/>
      <c r="VLT30" s="877"/>
      <c r="VLU30" s="877"/>
      <c r="VLV30" s="877"/>
      <c r="VLW30" s="877"/>
      <c r="VLX30" s="877"/>
      <c r="VLY30" s="877"/>
      <c r="VLZ30" s="877"/>
      <c r="VMA30" s="877"/>
      <c r="VMB30" s="877"/>
      <c r="VMC30" s="877"/>
      <c r="VMD30" s="877"/>
      <c r="VME30" s="877"/>
      <c r="VMF30" s="877"/>
      <c r="VMG30" s="877"/>
      <c r="VMH30" s="877"/>
      <c r="VMI30" s="877"/>
      <c r="VMJ30" s="877"/>
      <c r="VMK30" s="877"/>
      <c r="VML30" s="877"/>
      <c r="VMM30" s="877"/>
      <c r="VMN30" s="877"/>
      <c r="VMO30" s="877"/>
      <c r="VMP30" s="877"/>
      <c r="VMQ30" s="877"/>
      <c r="VMR30" s="877"/>
      <c r="VMS30" s="877"/>
      <c r="VMT30" s="877"/>
      <c r="VMU30" s="877"/>
      <c r="VMV30" s="877"/>
      <c r="VMW30" s="877"/>
      <c r="VMX30" s="877"/>
      <c r="VMY30" s="877"/>
      <c r="VMZ30" s="877"/>
      <c r="VNA30" s="877"/>
      <c r="VNB30" s="877"/>
      <c r="VNC30" s="877"/>
      <c r="VND30" s="877"/>
      <c r="VNE30" s="877"/>
      <c r="VNF30" s="877"/>
      <c r="VNG30" s="877"/>
      <c r="VNH30" s="877"/>
      <c r="VNI30" s="877"/>
      <c r="VNJ30" s="877"/>
      <c r="VNK30" s="877"/>
      <c r="VNL30" s="877"/>
      <c r="VNM30" s="877"/>
      <c r="VNN30" s="877"/>
      <c r="VNO30" s="877"/>
      <c r="VNP30" s="877"/>
      <c r="VNQ30" s="877"/>
      <c r="VNR30" s="877"/>
      <c r="VNS30" s="877"/>
      <c r="VNT30" s="877"/>
      <c r="VNU30" s="877"/>
      <c r="VNV30" s="877"/>
      <c r="VNW30" s="877"/>
      <c r="VNX30" s="877"/>
      <c r="VNY30" s="877"/>
      <c r="VNZ30" s="877"/>
      <c r="VOA30" s="877"/>
      <c r="VOB30" s="877"/>
      <c r="VOC30" s="877"/>
      <c r="VOD30" s="877"/>
      <c r="VOE30" s="877"/>
      <c r="VOF30" s="877"/>
      <c r="VOG30" s="877"/>
      <c r="VOH30" s="877"/>
      <c r="VOI30" s="877"/>
      <c r="VOJ30" s="877"/>
      <c r="VOK30" s="877"/>
      <c r="VOL30" s="877"/>
      <c r="VOM30" s="877"/>
      <c r="VON30" s="877"/>
      <c r="VOO30" s="877"/>
      <c r="VOP30" s="877"/>
      <c r="VOQ30" s="877"/>
      <c r="VOR30" s="877"/>
      <c r="VOS30" s="877"/>
      <c r="VOT30" s="877"/>
      <c r="VOU30" s="877"/>
      <c r="VOV30" s="877"/>
      <c r="VOW30" s="877"/>
      <c r="VOX30" s="877"/>
      <c r="VOY30" s="877"/>
      <c r="VOZ30" s="877"/>
      <c r="VPA30" s="877"/>
      <c r="VPB30" s="877"/>
      <c r="VPC30" s="877"/>
      <c r="VPD30" s="877"/>
      <c r="VPE30" s="877"/>
      <c r="VPF30" s="877"/>
      <c r="VPG30" s="877"/>
      <c r="VPH30" s="877"/>
      <c r="VPI30" s="877"/>
      <c r="VPJ30" s="877"/>
      <c r="VPK30" s="877"/>
      <c r="VPL30" s="877"/>
      <c r="VPM30" s="877"/>
      <c r="VPN30" s="877"/>
      <c r="VPO30" s="877"/>
      <c r="VPP30" s="877"/>
      <c r="VPQ30" s="877"/>
      <c r="VPR30" s="877"/>
      <c r="VPS30" s="877"/>
      <c r="VPT30" s="877"/>
      <c r="VPU30" s="877"/>
      <c r="VPV30" s="877"/>
      <c r="VPW30" s="877"/>
      <c r="VPX30" s="877"/>
      <c r="VPY30" s="877"/>
      <c r="VPZ30" s="877"/>
      <c r="VQA30" s="877"/>
      <c r="VQB30" s="877"/>
      <c r="VQC30" s="877"/>
      <c r="VQD30" s="877"/>
      <c r="VQE30" s="877"/>
      <c r="VQF30" s="877"/>
      <c r="VQG30" s="877"/>
      <c r="VQH30" s="877"/>
      <c r="VQI30" s="877"/>
      <c r="VQJ30" s="877"/>
      <c r="VQK30" s="877"/>
      <c r="VQL30" s="877"/>
      <c r="VQM30" s="877"/>
      <c r="VQN30" s="877"/>
      <c r="VQO30" s="877"/>
      <c r="VQP30" s="877"/>
      <c r="VQQ30" s="877"/>
      <c r="VQR30" s="877"/>
      <c r="VQS30" s="877"/>
      <c r="VQT30" s="877"/>
      <c r="VQU30" s="877"/>
      <c r="VQV30" s="877"/>
      <c r="VQW30" s="877"/>
      <c r="VQX30" s="877"/>
      <c r="VQY30" s="877"/>
      <c r="VQZ30" s="877"/>
      <c r="VRA30" s="877"/>
      <c r="VRB30" s="877"/>
      <c r="VRC30" s="877"/>
      <c r="VRD30" s="877"/>
      <c r="VRE30" s="877"/>
      <c r="VRF30" s="877"/>
      <c r="VRG30" s="877"/>
      <c r="VRH30" s="877"/>
      <c r="VRI30" s="877"/>
      <c r="VRJ30" s="877"/>
      <c r="VRK30" s="877"/>
      <c r="VRL30" s="877"/>
      <c r="VRM30" s="877"/>
      <c r="VRN30" s="877"/>
      <c r="VRO30" s="877"/>
      <c r="VRP30" s="877"/>
      <c r="VRQ30" s="877"/>
      <c r="VRR30" s="877"/>
      <c r="VRS30" s="877"/>
      <c r="VRT30" s="877"/>
      <c r="VRU30" s="877"/>
      <c r="VRV30" s="877"/>
      <c r="VRW30" s="877"/>
      <c r="VRX30" s="877"/>
      <c r="VRY30" s="877"/>
      <c r="VRZ30" s="877"/>
      <c r="VSA30" s="877"/>
      <c r="VSB30" s="877"/>
      <c r="VSC30" s="877"/>
      <c r="VSD30" s="877"/>
      <c r="VSE30" s="877"/>
      <c r="VSF30" s="877"/>
      <c r="VSG30" s="877"/>
      <c r="VSH30" s="877"/>
      <c r="VSI30" s="877"/>
      <c r="VSJ30" s="877"/>
      <c r="VSK30" s="877"/>
      <c r="VSL30" s="877"/>
      <c r="VSM30" s="877"/>
      <c r="VSN30" s="877"/>
      <c r="VSO30" s="877"/>
      <c r="VSP30" s="877"/>
      <c r="VSQ30" s="877"/>
      <c r="VSR30" s="877"/>
      <c r="VSS30" s="877"/>
      <c r="VST30" s="877"/>
      <c r="VSU30" s="877"/>
      <c r="VSV30" s="877"/>
      <c r="VSW30" s="877"/>
      <c r="VSX30" s="877"/>
      <c r="VSY30" s="877"/>
      <c r="VSZ30" s="877"/>
      <c r="VTA30" s="877"/>
      <c r="VTB30" s="877"/>
      <c r="VTC30" s="877"/>
      <c r="VTD30" s="877"/>
      <c r="VTE30" s="877"/>
      <c r="VTF30" s="877"/>
      <c r="VTG30" s="877"/>
      <c r="VTH30" s="877"/>
      <c r="VTI30" s="877"/>
      <c r="VTJ30" s="877"/>
      <c r="VTK30" s="877"/>
      <c r="VTL30" s="877"/>
      <c r="VTM30" s="877"/>
      <c r="VTN30" s="877"/>
      <c r="VTO30" s="877"/>
      <c r="VTP30" s="877"/>
      <c r="VTQ30" s="877"/>
      <c r="VTR30" s="877"/>
      <c r="VTS30" s="877"/>
      <c r="VTT30" s="877"/>
      <c r="VTU30" s="877"/>
      <c r="VTV30" s="877"/>
      <c r="VTW30" s="877"/>
      <c r="VTX30" s="877"/>
      <c r="VTY30" s="877"/>
      <c r="VTZ30" s="877"/>
      <c r="VUA30" s="877"/>
      <c r="VUB30" s="877"/>
      <c r="VUC30" s="877"/>
      <c r="VUD30" s="877"/>
      <c r="VUE30" s="877"/>
      <c r="VUF30" s="877"/>
      <c r="VUG30" s="877"/>
      <c r="VUH30" s="877"/>
      <c r="VUI30" s="877"/>
      <c r="VUJ30" s="877"/>
      <c r="VUK30" s="877"/>
      <c r="VUL30" s="877"/>
      <c r="VUM30" s="877"/>
      <c r="VUN30" s="877"/>
      <c r="VUO30" s="877"/>
      <c r="VUP30" s="877"/>
      <c r="VUQ30" s="877"/>
      <c r="VUR30" s="877"/>
      <c r="VUS30" s="877"/>
      <c r="VUT30" s="877"/>
      <c r="VUU30" s="877"/>
      <c r="VUV30" s="877"/>
      <c r="VUW30" s="877"/>
      <c r="VUX30" s="877"/>
      <c r="VUY30" s="877"/>
      <c r="VUZ30" s="877"/>
      <c r="VVA30" s="877"/>
      <c r="VVB30" s="877"/>
      <c r="VVC30" s="877"/>
      <c r="VVD30" s="877"/>
      <c r="VVE30" s="877"/>
      <c r="VVF30" s="877"/>
      <c r="VVG30" s="877"/>
      <c r="VVH30" s="877"/>
      <c r="VVI30" s="877"/>
      <c r="VVJ30" s="877"/>
      <c r="VVK30" s="877"/>
      <c r="VVL30" s="877"/>
      <c r="VVM30" s="877"/>
      <c r="VVN30" s="877"/>
      <c r="VVO30" s="877"/>
      <c r="VVP30" s="877"/>
      <c r="VVQ30" s="877"/>
      <c r="VVR30" s="877"/>
      <c r="VVS30" s="877"/>
      <c r="VVT30" s="877"/>
      <c r="VVU30" s="877"/>
      <c r="VVV30" s="877"/>
      <c r="VVW30" s="877"/>
      <c r="VVX30" s="877"/>
      <c r="VVY30" s="877"/>
      <c r="VVZ30" s="877"/>
      <c r="VWA30" s="877"/>
      <c r="VWB30" s="877"/>
      <c r="VWC30" s="877"/>
      <c r="VWD30" s="877"/>
      <c r="VWE30" s="877"/>
      <c r="VWF30" s="877"/>
      <c r="VWG30" s="877"/>
      <c r="VWH30" s="877"/>
      <c r="VWI30" s="877"/>
      <c r="VWJ30" s="877"/>
      <c r="VWK30" s="877"/>
      <c r="VWL30" s="877"/>
      <c r="VWM30" s="877"/>
      <c r="VWN30" s="877"/>
      <c r="VWO30" s="877"/>
      <c r="VWP30" s="877"/>
      <c r="VWQ30" s="877"/>
      <c r="VWR30" s="877"/>
      <c r="VWS30" s="877"/>
      <c r="VWT30" s="877"/>
      <c r="VWU30" s="877"/>
      <c r="VWV30" s="877"/>
      <c r="VWW30" s="877"/>
      <c r="VWX30" s="877"/>
      <c r="VWY30" s="877"/>
      <c r="VWZ30" s="877"/>
      <c r="VXA30" s="877"/>
      <c r="VXB30" s="877"/>
      <c r="VXC30" s="877"/>
      <c r="VXD30" s="877"/>
      <c r="VXE30" s="877"/>
      <c r="VXF30" s="877"/>
      <c r="VXG30" s="877"/>
      <c r="VXH30" s="877"/>
      <c r="VXI30" s="877"/>
      <c r="VXJ30" s="877"/>
      <c r="VXK30" s="877"/>
      <c r="VXL30" s="877"/>
      <c r="VXM30" s="877"/>
      <c r="VXN30" s="877"/>
      <c r="VXO30" s="877"/>
      <c r="VXP30" s="877"/>
      <c r="VXQ30" s="877"/>
      <c r="VXR30" s="877"/>
      <c r="VXS30" s="877"/>
      <c r="VXT30" s="877"/>
      <c r="VXU30" s="877"/>
      <c r="VXV30" s="877"/>
      <c r="VXW30" s="877"/>
      <c r="VXX30" s="877"/>
      <c r="VXY30" s="877"/>
      <c r="VXZ30" s="877"/>
      <c r="VYA30" s="877"/>
      <c r="VYB30" s="877"/>
      <c r="VYC30" s="877"/>
      <c r="VYD30" s="877"/>
      <c r="VYE30" s="877"/>
      <c r="VYF30" s="877"/>
      <c r="VYG30" s="877"/>
      <c r="VYH30" s="877"/>
      <c r="VYI30" s="877"/>
      <c r="VYJ30" s="877"/>
      <c r="VYK30" s="877"/>
      <c r="VYL30" s="877"/>
      <c r="VYM30" s="877"/>
      <c r="VYN30" s="877"/>
      <c r="VYO30" s="877"/>
      <c r="VYP30" s="877"/>
      <c r="VYQ30" s="877"/>
      <c r="VYR30" s="877"/>
      <c r="VYS30" s="877"/>
      <c r="VYT30" s="877"/>
      <c r="VYU30" s="877"/>
      <c r="VYV30" s="877"/>
      <c r="VYW30" s="877"/>
      <c r="VYX30" s="877"/>
      <c r="VYY30" s="877"/>
      <c r="VYZ30" s="877"/>
      <c r="VZA30" s="877"/>
      <c r="VZB30" s="877"/>
      <c r="VZC30" s="877"/>
      <c r="VZD30" s="877"/>
      <c r="VZE30" s="877"/>
      <c r="VZF30" s="877"/>
      <c r="VZG30" s="877"/>
      <c r="VZH30" s="877"/>
      <c r="VZI30" s="877"/>
      <c r="VZJ30" s="877"/>
      <c r="VZK30" s="877"/>
      <c r="VZL30" s="877"/>
      <c r="VZM30" s="877"/>
      <c r="VZN30" s="877"/>
      <c r="VZO30" s="877"/>
      <c r="VZP30" s="877"/>
      <c r="VZQ30" s="877"/>
      <c r="VZR30" s="877"/>
      <c r="VZS30" s="877"/>
      <c r="VZT30" s="877"/>
      <c r="VZU30" s="877"/>
      <c r="VZV30" s="877"/>
      <c r="VZW30" s="877"/>
      <c r="VZX30" s="877"/>
      <c r="VZY30" s="877"/>
      <c r="VZZ30" s="877"/>
      <c r="WAA30" s="877"/>
      <c r="WAB30" s="877"/>
      <c r="WAC30" s="877"/>
      <c r="WAD30" s="877"/>
      <c r="WAE30" s="877"/>
      <c r="WAF30" s="877"/>
      <c r="WAG30" s="877"/>
      <c r="WAH30" s="877"/>
      <c r="WAI30" s="877"/>
      <c r="WAJ30" s="877"/>
      <c r="WAK30" s="877"/>
      <c r="WAL30" s="877"/>
      <c r="WAM30" s="877"/>
      <c r="WAN30" s="877"/>
      <c r="WAO30" s="877"/>
      <c r="WAP30" s="877"/>
      <c r="WAQ30" s="877"/>
      <c r="WAR30" s="877"/>
      <c r="WAS30" s="877"/>
      <c r="WAT30" s="877"/>
      <c r="WAU30" s="877"/>
      <c r="WAV30" s="877"/>
      <c r="WAW30" s="877"/>
      <c r="WAX30" s="877"/>
      <c r="WAY30" s="877"/>
      <c r="WAZ30" s="877"/>
      <c r="WBA30" s="877"/>
      <c r="WBB30" s="877"/>
      <c r="WBC30" s="877"/>
      <c r="WBD30" s="877"/>
      <c r="WBE30" s="877"/>
      <c r="WBF30" s="877"/>
      <c r="WBG30" s="877"/>
      <c r="WBH30" s="877"/>
      <c r="WBI30" s="877"/>
      <c r="WBJ30" s="877"/>
      <c r="WBK30" s="877"/>
      <c r="WBL30" s="877"/>
      <c r="WBM30" s="877"/>
      <c r="WBN30" s="877"/>
      <c r="WBO30" s="877"/>
      <c r="WBP30" s="877"/>
      <c r="WBQ30" s="877"/>
      <c r="WBR30" s="877"/>
      <c r="WBS30" s="877"/>
      <c r="WBT30" s="877"/>
      <c r="WBU30" s="877"/>
      <c r="WBV30" s="877"/>
      <c r="WBW30" s="877"/>
      <c r="WBX30" s="877"/>
      <c r="WBY30" s="877"/>
      <c r="WBZ30" s="877"/>
      <c r="WCA30" s="877"/>
      <c r="WCB30" s="877"/>
      <c r="WCC30" s="877"/>
      <c r="WCD30" s="877"/>
      <c r="WCE30" s="877"/>
      <c r="WCF30" s="877"/>
      <c r="WCG30" s="877"/>
      <c r="WCH30" s="877"/>
      <c r="WCI30" s="877"/>
      <c r="WCJ30" s="877"/>
      <c r="WCK30" s="877"/>
      <c r="WCL30" s="877"/>
      <c r="WCM30" s="877"/>
      <c r="WCN30" s="877"/>
      <c r="WCO30" s="877"/>
      <c r="WCP30" s="877"/>
      <c r="WCQ30" s="877"/>
      <c r="WCR30" s="877"/>
      <c r="WCS30" s="877"/>
      <c r="WCT30" s="877"/>
      <c r="WCU30" s="877"/>
      <c r="WCV30" s="877"/>
      <c r="WCW30" s="877"/>
      <c r="WCX30" s="877"/>
      <c r="WCY30" s="877"/>
      <c r="WCZ30" s="877"/>
      <c r="WDA30" s="877"/>
      <c r="WDB30" s="877"/>
      <c r="WDC30" s="877"/>
      <c r="WDD30" s="877"/>
      <c r="WDE30" s="877"/>
      <c r="WDF30" s="877"/>
      <c r="WDG30" s="877"/>
      <c r="WDH30" s="877"/>
      <c r="WDI30" s="877"/>
      <c r="WDJ30" s="877"/>
      <c r="WDK30" s="877"/>
      <c r="WDL30" s="877"/>
      <c r="WDM30" s="877"/>
      <c r="WDN30" s="877"/>
      <c r="WDO30" s="877"/>
      <c r="WDP30" s="877"/>
      <c r="WDQ30" s="877"/>
      <c r="WDR30" s="877"/>
      <c r="WDS30" s="877"/>
      <c r="WDT30" s="877"/>
      <c r="WDU30" s="877"/>
      <c r="WDV30" s="877"/>
      <c r="WDW30" s="877"/>
      <c r="WDX30" s="877"/>
      <c r="WDY30" s="877"/>
      <c r="WDZ30" s="877"/>
      <c r="WEA30" s="877"/>
      <c r="WEB30" s="877"/>
      <c r="WEC30" s="877"/>
      <c r="WED30" s="877"/>
      <c r="WEE30" s="877"/>
      <c r="WEF30" s="877"/>
      <c r="WEG30" s="877"/>
      <c r="WEH30" s="877"/>
      <c r="WEI30" s="877"/>
      <c r="WEJ30" s="877"/>
      <c r="WEK30" s="877"/>
      <c r="WEL30" s="877"/>
      <c r="WEM30" s="877"/>
      <c r="WEN30" s="877"/>
      <c r="WEO30" s="877"/>
      <c r="WEP30" s="877"/>
      <c r="WEQ30" s="877"/>
      <c r="WER30" s="877"/>
      <c r="WES30" s="877"/>
      <c r="WET30" s="877"/>
      <c r="WEU30" s="877"/>
      <c r="WEV30" s="877"/>
      <c r="WEW30" s="877"/>
      <c r="WEX30" s="877"/>
      <c r="WEY30" s="877"/>
      <c r="WEZ30" s="877"/>
      <c r="WFA30" s="877"/>
      <c r="WFB30" s="877"/>
      <c r="WFC30" s="877"/>
      <c r="WFD30" s="877"/>
      <c r="WFE30" s="877"/>
      <c r="WFF30" s="877"/>
      <c r="WFG30" s="877"/>
      <c r="WFH30" s="877"/>
      <c r="WFI30" s="877"/>
      <c r="WFJ30" s="877"/>
      <c r="WFK30" s="877"/>
      <c r="WFL30" s="877"/>
      <c r="WFM30" s="877"/>
      <c r="WFN30" s="877"/>
      <c r="WFO30" s="877"/>
      <c r="WFP30" s="877"/>
      <c r="WFQ30" s="877"/>
      <c r="WFR30" s="877"/>
      <c r="WFS30" s="877"/>
      <c r="WFT30" s="877"/>
      <c r="WFU30" s="877"/>
      <c r="WFV30" s="877"/>
      <c r="WFW30" s="877"/>
      <c r="WFX30" s="877"/>
      <c r="WFY30" s="877"/>
      <c r="WFZ30" s="877"/>
      <c r="WGA30" s="877"/>
      <c r="WGB30" s="877"/>
      <c r="WGC30" s="877"/>
      <c r="WGD30" s="877"/>
      <c r="WGE30" s="877"/>
      <c r="WGF30" s="877"/>
      <c r="WGG30" s="877"/>
      <c r="WGH30" s="877"/>
      <c r="WGI30" s="877"/>
      <c r="WGJ30" s="877"/>
      <c r="WGK30" s="877"/>
      <c r="WGL30" s="877"/>
      <c r="WGM30" s="877"/>
      <c r="WGN30" s="877"/>
      <c r="WGO30" s="877"/>
      <c r="WGP30" s="877"/>
      <c r="WGQ30" s="877"/>
      <c r="WGR30" s="877"/>
      <c r="WGS30" s="877"/>
      <c r="WGT30" s="877"/>
      <c r="WGU30" s="877"/>
      <c r="WGV30" s="877"/>
      <c r="WGW30" s="877"/>
      <c r="WGX30" s="877"/>
      <c r="WGY30" s="877"/>
      <c r="WGZ30" s="877"/>
      <c r="WHA30" s="877"/>
      <c r="WHB30" s="877"/>
      <c r="WHC30" s="877"/>
      <c r="WHD30" s="877"/>
      <c r="WHE30" s="877"/>
      <c r="WHF30" s="877"/>
      <c r="WHG30" s="877"/>
      <c r="WHH30" s="877"/>
      <c r="WHI30" s="877"/>
      <c r="WHJ30" s="877"/>
      <c r="WHK30" s="877"/>
      <c r="WHL30" s="877"/>
      <c r="WHM30" s="877"/>
      <c r="WHN30" s="877"/>
      <c r="WHO30" s="877"/>
      <c r="WHP30" s="877"/>
      <c r="WHQ30" s="877"/>
      <c r="WHR30" s="877"/>
      <c r="WHS30" s="877"/>
      <c r="WHT30" s="877"/>
      <c r="WHU30" s="877"/>
      <c r="WHV30" s="877"/>
      <c r="WHW30" s="877"/>
      <c r="WHX30" s="877"/>
      <c r="WHY30" s="877"/>
      <c r="WHZ30" s="877"/>
      <c r="WIA30" s="877"/>
      <c r="WIB30" s="877"/>
      <c r="WIC30" s="877"/>
      <c r="WID30" s="877"/>
      <c r="WIE30" s="877"/>
      <c r="WIF30" s="877"/>
      <c r="WIG30" s="877"/>
      <c r="WIH30" s="877"/>
      <c r="WII30" s="877"/>
      <c r="WIJ30" s="877"/>
      <c r="WIK30" s="877"/>
      <c r="WIL30" s="877"/>
      <c r="WIM30" s="877"/>
      <c r="WIN30" s="877"/>
      <c r="WIO30" s="877"/>
      <c r="WIP30" s="877"/>
      <c r="WIQ30" s="877"/>
      <c r="WIR30" s="877"/>
      <c r="WIS30" s="877"/>
      <c r="WIT30" s="877"/>
      <c r="WIU30" s="877"/>
      <c r="WIV30" s="877"/>
      <c r="WIW30" s="877"/>
      <c r="WIX30" s="877"/>
      <c r="WIY30" s="877"/>
      <c r="WIZ30" s="877"/>
      <c r="WJA30" s="877"/>
      <c r="WJB30" s="877"/>
      <c r="WJC30" s="877"/>
      <c r="WJD30" s="877"/>
      <c r="WJE30" s="877"/>
      <c r="WJF30" s="877"/>
      <c r="WJG30" s="877"/>
      <c r="WJH30" s="877"/>
      <c r="WJI30" s="877"/>
      <c r="WJJ30" s="877"/>
      <c r="WJK30" s="877"/>
      <c r="WJL30" s="877"/>
      <c r="WJM30" s="877"/>
      <c r="WJN30" s="877"/>
      <c r="WJO30" s="877"/>
      <c r="WJP30" s="877"/>
      <c r="WJQ30" s="877"/>
      <c r="WJR30" s="877"/>
      <c r="WJS30" s="877"/>
      <c r="WJT30" s="877"/>
      <c r="WJU30" s="877"/>
      <c r="WJV30" s="877"/>
      <c r="WJW30" s="877"/>
      <c r="WJX30" s="877"/>
      <c r="WJY30" s="877"/>
      <c r="WJZ30" s="877"/>
      <c r="WKA30" s="877"/>
      <c r="WKB30" s="877"/>
      <c r="WKC30" s="877"/>
      <c r="WKD30" s="877"/>
      <c r="WKE30" s="877"/>
      <c r="WKF30" s="877"/>
      <c r="WKG30" s="877"/>
      <c r="WKH30" s="877"/>
      <c r="WKI30" s="877"/>
      <c r="WKJ30" s="877"/>
      <c r="WKK30" s="877"/>
      <c r="WKL30" s="877"/>
      <c r="WKM30" s="877"/>
      <c r="WKN30" s="877"/>
      <c r="WKO30" s="877"/>
      <c r="WKP30" s="877"/>
      <c r="WKQ30" s="877"/>
      <c r="WKR30" s="877"/>
      <c r="WKS30" s="877"/>
      <c r="WKT30" s="877"/>
      <c r="WKU30" s="877"/>
      <c r="WKV30" s="877"/>
      <c r="WKW30" s="877"/>
      <c r="WKX30" s="877"/>
      <c r="WKY30" s="877"/>
      <c r="WKZ30" s="877"/>
      <c r="WLA30" s="877"/>
      <c r="WLB30" s="877"/>
      <c r="WLC30" s="877"/>
      <c r="WLD30" s="877"/>
      <c r="WLE30" s="877"/>
      <c r="WLF30" s="877"/>
      <c r="WLG30" s="877"/>
      <c r="WLH30" s="877"/>
      <c r="WLI30" s="877"/>
      <c r="WLJ30" s="877"/>
      <c r="WLK30" s="877"/>
      <c r="WLL30" s="877"/>
      <c r="WLM30" s="877"/>
      <c r="WLN30" s="877"/>
      <c r="WLO30" s="877"/>
      <c r="WLP30" s="877"/>
      <c r="WLQ30" s="877"/>
      <c r="WLR30" s="877"/>
      <c r="WLS30" s="877"/>
      <c r="WLT30" s="877"/>
      <c r="WLU30" s="877"/>
      <c r="WLV30" s="877"/>
      <c r="WLW30" s="877"/>
      <c r="WLX30" s="877"/>
      <c r="WLY30" s="877"/>
      <c r="WLZ30" s="877"/>
      <c r="WMA30" s="877"/>
      <c r="WMB30" s="877"/>
      <c r="WMC30" s="877"/>
      <c r="WMD30" s="877"/>
      <c r="WME30" s="877"/>
      <c r="WMF30" s="877"/>
      <c r="WMG30" s="877"/>
      <c r="WMH30" s="877"/>
      <c r="WMI30" s="877"/>
      <c r="WMJ30" s="877"/>
      <c r="WMK30" s="877"/>
      <c r="WML30" s="877"/>
      <c r="WMM30" s="877"/>
      <c r="WMN30" s="877"/>
      <c r="WMO30" s="877"/>
      <c r="WMP30" s="877"/>
      <c r="WMQ30" s="877"/>
      <c r="WMR30" s="877"/>
      <c r="WMS30" s="877"/>
      <c r="WMT30" s="877"/>
      <c r="WMU30" s="877"/>
      <c r="WMV30" s="877"/>
      <c r="WMW30" s="877"/>
      <c r="WMX30" s="877"/>
      <c r="WMY30" s="877"/>
      <c r="WMZ30" s="877"/>
      <c r="WNA30" s="877"/>
      <c r="WNB30" s="877"/>
      <c r="WNC30" s="877"/>
      <c r="WND30" s="877"/>
      <c r="WNE30" s="877"/>
      <c r="WNF30" s="877"/>
      <c r="WNG30" s="877"/>
      <c r="WNH30" s="877"/>
      <c r="WNI30" s="877"/>
      <c r="WNJ30" s="877"/>
      <c r="WNK30" s="877"/>
      <c r="WNL30" s="877"/>
      <c r="WNM30" s="877"/>
      <c r="WNN30" s="877"/>
      <c r="WNO30" s="877"/>
      <c r="WNP30" s="877"/>
      <c r="WNQ30" s="877"/>
      <c r="WNR30" s="877"/>
      <c r="WNS30" s="877"/>
      <c r="WNT30" s="877"/>
      <c r="WNU30" s="877"/>
      <c r="WNV30" s="877"/>
      <c r="WNW30" s="877"/>
      <c r="WNX30" s="877"/>
      <c r="WNY30" s="877"/>
      <c r="WNZ30" s="877"/>
      <c r="WOA30" s="877"/>
      <c r="WOB30" s="877"/>
      <c r="WOC30" s="877"/>
      <c r="WOD30" s="877"/>
      <c r="WOE30" s="877"/>
      <c r="WOF30" s="877"/>
      <c r="WOG30" s="877"/>
      <c r="WOH30" s="877"/>
      <c r="WOI30" s="877"/>
      <c r="WOJ30" s="877"/>
      <c r="WOK30" s="877"/>
      <c r="WOL30" s="877"/>
      <c r="WOM30" s="877"/>
      <c r="WON30" s="877"/>
      <c r="WOO30" s="877"/>
      <c r="WOP30" s="877"/>
      <c r="WOQ30" s="877"/>
      <c r="WOR30" s="877"/>
      <c r="WOS30" s="877"/>
      <c r="WOT30" s="877"/>
      <c r="WOU30" s="877"/>
      <c r="WOV30" s="877"/>
      <c r="WOW30" s="877"/>
      <c r="WOX30" s="877"/>
      <c r="WOY30" s="877"/>
      <c r="WOZ30" s="877"/>
      <c r="WPA30" s="877"/>
      <c r="WPB30" s="877"/>
      <c r="WPC30" s="877"/>
      <c r="WPD30" s="877"/>
      <c r="WPE30" s="877"/>
      <c r="WPF30" s="877"/>
      <c r="WPG30" s="877"/>
      <c r="WPH30" s="877"/>
      <c r="WPI30" s="877"/>
      <c r="WPJ30" s="877"/>
      <c r="WPK30" s="877"/>
      <c r="WPL30" s="877"/>
      <c r="WPM30" s="877"/>
      <c r="WPN30" s="877"/>
      <c r="WPO30" s="877"/>
      <c r="WPP30" s="877"/>
      <c r="WPQ30" s="877"/>
      <c r="WPR30" s="877"/>
      <c r="WPS30" s="877"/>
      <c r="WPT30" s="877"/>
      <c r="WPU30" s="877"/>
      <c r="WPV30" s="877"/>
      <c r="WPW30" s="877"/>
      <c r="WPX30" s="877"/>
      <c r="WPY30" s="877"/>
      <c r="WPZ30" s="877"/>
      <c r="WQA30" s="877"/>
      <c r="WQB30" s="877"/>
      <c r="WQC30" s="877"/>
      <c r="WQD30" s="877"/>
      <c r="WQE30" s="877"/>
      <c r="WQF30" s="877"/>
      <c r="WQG30" s="877"/>
      <c r="WQH30" s="877"/>
      <c r="WQI30" s="877"/>
      <c r="WQJ30" s="877"/>
      <c r="WQK30" s="877"/>
      <c r="WQL30" s="877"/>
      <c r="WQM30" s="877"/>
      <c r="WQN30" s="877"/>
      <c r="WQO30" s="877"/>
      <c r="WQP30" s="877"/>
      <c r="WQQ30" s="877"/>
      <c r="WQR30" s="877"/>
      <c r="WQS30" s="877"/>
      <c r="WQT30" s="877"/>
      <c r="WQU30" s="877"/>
      <c r="WQV30" s="877"/>
      <c r="WQW30" s="877"/>
      <c r="WQX30" s="877"/>
      <c r="WQY30" s="877"/>
      <c r="WQZ30" s="877"/>
      <c r="WRA30" s="877"/>
      <c r="WRB30" s="877"/>
      <c r="WRC30" s="877"/>
      <c r="WRD30" s="877"/>
      <c r="WRE30" s="877"/>
      <c r="WRF30" s="877"/>
      <c r="WRG30" s="877"/>
      <c r="WRH30" s="877"/>
      <c r="WRI30" s="877"/>
      <c r="WRJ30" s="877"/>
      <c r="WRK30" s="877"/>
      <c r="WRL30" s="877"/>
      <c r="WRM30" s="877"/>
      <c r="WRN30" s="877"/>
      <c r="WRO30" s="877"/>
      <c r="WRP30" s="877"/>
      <c r="WRQ30" s="877"/>
      <c r="WRR30" s="877"/>
      <c r="WRS30" s="877"/>
      <c r="WRT30" s="877"/>
      <c r="WRU30" s="877"/>
      <c r="WRV30" s="877"/>
      <c r="WRW30" s="877"/>
      <c r="WRX30" s="877"/>
      <c r="WRY30" s="877"/>
      <c r="WRZ30" s="877"/>
      <c r="WSA30" s="877"/>
      <c r="WSB30" s="877"/>
      <c r="WSC30" s="877"/>
      <c r="WSD30" s="877"/>
      <c r="WSE30" s="877"/>
      <c r="WSF30" s="877"/>
      <c r="WSG30" s="877"/>
      <c r="WSH30" s="877"/>
      <c r="WSI30" s="877"/>
      <c r="WSJ30" s="877"/>
      <c r="WSK30" s="877"/>
      <c r="WSL30" s="877"/>
      <c r="WSM30" s="877"/>
      <c r="WSN30" s="877"/>
      <c r="WSO30" s="877"/>
      <c r="WSP30" s="877"/>
      <c r="WSQ30" s="877"/>
      <c r="WSR30" s="877"/>
      <c r="WSS30" s="877"/>
      <c r="WST30" s="877"/>
      <c r="WSU30" s="877"/>
      <c r="WSV30" s="877"/>
      <c r="WSW30" s="877"/>
      <c r="WSX30" s="877"/>
      <c r="WSY30" s="877"/>
      <c r="WSZ30" s="877"/>
      <c r="WTA30" s="877"/>
      <c r="WTB30" s="877"/>
      <c r="WTC30" s="877"/>
      <c r="WTD30" s="877"/>
      <c r="WTE30" s="877"/>
      <c r="WTF30" s="877"/>
      <c r="WTG30" s="877"/>
      <c r="WTH30" s="877"/>
      <c r="WTI30" s="877"/>
      <c r="WTJ30" s="877"/>
      <c r="WTK30" s="877"/>
      <c r="WTL30" s="877"/>
      <c r="WTM30" s="877"/>
      <c r="WTN30" s="877"/>
      <c r="WTO30" s="877"/>
      <c r="WTP30" s="877"/>
      <c r="WTQ30" s="877"/>
      <c r="WTR30" s="877"/>
      <c r="WTS30" s="877"/>
      <c r="WTT30" s="877"/>
      <c r="WTU30" s="877"/>
      <c r="WTV30" s="877"/>
      <c r="WTW30" s="877"/>
      <c r="WTX30" s="877"/>
      <c r="WTY30" s="877"/>
      <c r="WTZ30" s="877"/>
      <c r="WUA30" s="877"/>
      <c r="WUB30" s="877"/>
      <c r="WUC30" s="877"/>
      <c r="WUD30" s="877"/>
      <c r="WUE30" s="877"/>
      <c r="WUF30" s="877"/>
      <c r="WUG30" s="877"/>
      <c r="WUH30" s="877"/>
      <c r="WUI30" s="877"/>
      <c r="WUJ30" s="877"/>
      <c r="WUK30" s="877"/>
      <c r="WUL30" s="877"/>
      <c r="WUM30" s="877"/>
      <c r="WUN30" s="877"/>
      <c r="WUO30" s="877"/>
      <c r="WUP30" s="877"/>
      <c r="WUQ30" s="877"/>
      <c r="WUR30" s="877"/>
      <c r="WUS30" s="877"/>
      <c r="WUT30" s="877"/>
      <c r="WUU30" s="877"/>
      <c r="WUV30" s="877"/>
      <c r="WUW30" s="877"/>
      <c r="WUX30" s="877"/>
      <c r="WUY30" s="877"/>
      <c r="WUZ30" s="877"/>
      <c r="WVA30" s="877"/>
      <c r="WVB30" s="877"/>
      <c r="WVC30" s="877"/>
      <c r="WVD30" s="877"/>
      <c r="WVE30" s="877"/>
      <c r="WVF30" s="877"/>
      <c r="WVG30" s="877"/>
      <c r="WVH30" s="877"/>
      <c r="WVI30" s="877"/>
      <c r="WVJ30" s="877"/>
      <c r="WVK30" s="877"/>
      <c r="WVL30" s="877"/>
      <c r="WVM30" s="877"/>
      <c r="WVN30" s="877"/>
      <c r="WVO30" s="877"/>
      <c r="WVP30" s="877"/>
      <c r="WVQ30" s="877"/>
      <c r="WVR30" s="877"/>
      <c r="WVS30" s="877"/>
      <c r="WVT30" s="877"/>
      <c r="WVU30" s="877"/>
      <c r="WVV30" s="877"/>
      <c r="WVW30" s="877"/>
      <c r="WVX30" s="877"/>
      <c r="WVY30" s="877"/>
      <c r="WVZ30" s="877"/>
      <c r="WWA30" s="877"/>
      <c r="WWB30" s="877"/>
      <c r="WWC30" s="877"/>
      <c r="WWD30" s="877"/>
      <c r="WWE30" s="877"/>
      <c r="WWF30" s="877"/>
      <c r="WWG30" s="877"/>
      <c r="WWH30" s="877"/>
      <c r="WWI30" s="877"/>
      <c r="WWJ30" s="877"/>
      <c r="WWK30" s="877"/>
      <c r="WWL30" s="877"/>
      <c r="WWM30" s="877"/>
      <c r="WWN30" s="877"/>
      <c r="WWO30" s="877"/>
      <c r="WWP30" s="877"/>
      <c r="WWQ30" s="877"/>
      <c r="WWR30" s="877"/>
      <c r="WWS30" s="877"/>
      <c r="WWT30" s="877"/>
      <c r="WWU30" s="877"/>
      <c r="WWV30" s="877"/>
      <c r="WWW30" s="877"/>
      <c r="WWX30" s="877"/>
      <c r="WWY30" s="877"/>
      <c r="WWZ30" s="877"/>
      <c r="WXA30" s="877"/>
      <c r="WXB30" s="877"/>
      <c r="WXC30" s="877"/>
      <c r="WXD30" s="877"/>
      <c r="WXE30" s="877"/>
      <c r="WXF30" s="877"/>
      <c r="WXG30" s="877"/>
      <c r="WXH30" s="877"/>
      <c r="WXI30" s="877"/>
      <c r="WXJ30" s="877"/>
      <c r="WXK30" s="877"/>
      <c r="WXL30" s="877"/>
      <c r="WXM30" s="877"/>
      <c r="WXN30" s="877"/>
      <c r="WXO30" s="877"/>
      <c r="WXP30" s="877"/>
      <c r="WXQ30" s="877"/>
      <c r="WXR30" s="877"/>
      <c r="WXS30" s="877"/>
      <c r="WXT30" s="877"/>
      <c r="WXU30" s="877"/>
      <c r="WXV30" s="877"/>
      <c r="WXW30" s="877"/>
      <c r="WXX30" s="877"/>
      <c r="WXY30" s="877"/>
      <c r="WXZ30" s="877"/>
      <c r="WYA30" s="877"/>
      <c r="WYB30" s="877"/>
      <c r="WYC30" s="877"/>
      <c r="WYD30" s="877"/>
      <c r="WYE30" s="877"/>
      <c r="WYF30" s="877"/>
      <c r="WYG30" s="877"/>
      <c r="WYH30" s="877"/>
      <c r="WYI30" s="877"/>
      <c r="WYJ30" s="877"/>
      <c r="WYK30" s="877"/>
      <c r="WYL30" s="877"/>
      <c r="WYM30" s="877"/>
      <c r="WYN30" s="877"/>
      <c r="WYO30" s="877"/>
      <c r="WYP30" s="877"/>
      <c r="WYQ30" s="877"/>
      <c r="WYR30" s="877"/>
      <c r="WYS30" s="877"/>
      <c r="WYT30" s="877"/>
      <c r="WYU30" s="877"/>
      <c r="WYV30" s="877"/>
      <c r="WYW30" s="877"/>
      <c r="WYX30" s="877"/>
      <c r="WYY30" s="877"/>
      <c r="WYZ30" s="877"/>
      <c r="WZA30" s="877"/>
      <c r="WZB30" s="877"/>
      <c r="WZC30" s="877"/>
      <c r="WZD30" s="877"/>
      <c r="WZE30" s="877"/>
      <c r="WZF30" s="877"/>
      <c r="WZG30" s="877"/>
      <c r="WZH30" s="877"/>
      <c r="WZI30" s="877"/>
      <c r="WZJ30" s="877"/>
      <c r="WZK30" s="877"/>
      <c r="WZL30" s="877"/>
      <c r="WZM30" s="877"/>
      <c r="WZN30" s="877"/>
      <c r="WZO30" s="877"/>
      <c r="WZP30" s="877"/>
      <c r="WZQ30" s="877"/>
      <c r="WZR30" s="877"/>
      <c r="WZS30" s="877"/>
      <c r="WZT30" s="877"/>
      <c r="WZU30" s="877"/>
      <c r="WZV30" s="877"/>
      <c r="WZW30" s="877"/>
      <c r="WZX30" s="877"/>
      <c r="WZY30" s="877"/>
      <c r="WZZ30" s="877"/>
      <c r="XAA30" s="877"/>
      <c r="XAB30" s="877"/>
      <c r="XAC30" s="877"/>
      <c r="XAD30" s="877"/>
      <c r="XAE30" s="877"/>
      <c r="XAF30" s="877"/>
      <c r="XAG30" s="877"/>
      <c r="XAH30" s="877"/>
      <c r="XAI30" s="877"/>
      <c r="XAJ30" s="877"/>
      <c r="XAK30" s="877"/>
      <c r="XAL30" s="877"/>
      <c r="XAM30" s="877"/>
      <c r="XAN30" s="877"/>
      <c r="XAO30" s="877"/>
      <c r="XAP30" s="877"/>
      <c r="XAQ30" s="877"/>
      <c r="XAR30" s="877"/>
      <c r="XAS30" s="877"/>
      <c r="XAT30" s="877"/>
      <c r="XAU30" s="877"/>
      <c r="XAV30" s="877"/>
      <c r="XAW30" s="877"/>
      <c r="XAX30" s="877"/>
      <c r="XAY30" s="877"/>
      <c r="XAZ30" s="877"/>
      <c r="XBA30" s="877"/>
      <c r="XBB30" s="877"/>
      <c r="XBC30" s="877"/>
      <c r="XBD30" s="877"/>
      <c r="XBE30" s="877"/>
      <c r="XBF30" s="877"/>
      <c r="XBG30" s="877"/>
      <c r="XBH30" s="877"/>
      <c r="XBI30" s="877"/>
      <c r="XBJ30" s="877"/>
      <c r="XBK30" s="877"/>
      <c r="XBL30" s="877"/>
      <c r="XBM30" s="877"/>
      <c r="XBN30" s="877"/>
      <c r="XBO30" s="877"/>
      <c r="XBP30" s="877"/>
      <c r="XBQ30" s="877"/>
      <c r="XBR30" s="877"/>
      <c r="XBS30" s="877"/>
      <c r="XBT30" s="877"/>
      <c r="XBU30" s="877"/>
      <c r="XBV30" s="877"/>
      <c r="XBW30" s="877"/>
      <c r="XBX30" s="877"/>
      <c r="XBY30" s="877"/>
      <c r="XBZ30" s="877"/>
      <c r="XCA30" s="877"/>
      <c r="XCB30" s="877"/>
      <c r="XCC30" s="877"/>
      <c r="XCD30" s="877"/>
      <c r="XCE30" s="877"/>
      <c r="XCF30" s="877"/>
      <c r="XCG30" s="877"/>
      <c r="XCH30" s="877"/>
      <c r="XCI30" s="877"/>
      <c r="XCJ30" s="877"/>
      <c r="XCK30" s="877"/>
      <c r="XCL30" s="877"/>
      <c r="XCM30" s="877"/>
      <c r="XCN30" s="877"/>
      <c r="XCO30" s="877"/>
      <c r="XCP30" s="877"/>
      <c r="XCQ30" s="877"/>
      <c r="XCR30" s="877"/>
      <c r="XCS30" s="877"/>
      <c r="XCT30" s="877"/>
      <c r="XCU30" s="877"/>
      <c r="XCV30" s="877"/>
      <c r="XCW30" s="877"/>
      <c r="XCX30" s="877"/>
      <c r="XCY30" s="877"/>
      <c r="XCZ30" s="877"/>
      <c r="XDA30" s="877"/>
      <c r="XDB30" s="877"/>
      <c r="XDC30" s="877"/>
      <c r="XDD30" s="877"/>
      <c r="XDE30" s="877"/>
      <c r="XDF30" s="877"/>
      <c r="XDG30" s="877"/>
      <c r="XDH30" s="877"/>
      <c r="XDI30" s="877"/>
      <c r="XDJ30" s="877"/>
      <c r="XDK30" s="877"/>
      <c r="XDL30" s="877"/>
      <c r="XDM30" s="877"/>
      <c r="XDN30" s="877"/>
      <c r="XDO30" s="877"/>
      <c r="XDP30" s="877"/>
      <c r="XDQ30" s="877"/>
      <c r="XDR30" s="877"/>
      <c r="XDS30" s="877"/>
      <c r="XDT30" s="877"/>
      <c r="XDU30" s="877"/>
      <c r="XDV30" s="877"/>
      <c r="XDW30" s="877"/>
      <c r="XDX30" s="877"/>
      <c r="XDY30" s="877"/>
      <c r="XDZ30" s="877"/>
      <c r="XEA30" s="877"/>
      <c r="XEB30" s="877"/>
      <c r="XEC30" s="877"/>
      <c r="XED30" s="877"/>
      <c r="XEE30" s="877"/>
      <c r="XEF30" s="877"/>
      <c r="XEG30" s="877"/>
      <c r="XEH30" s="877"/>
      <c r="XEI30" s="877"/>
      <c r="XEJ30" s="877"/>
      <c r="XEK30" s="877"/>
      <c r="XEL30" s="877"/>
      <c r="XEM30" s="877"/>
      <c r="XEN30" s="877"/>
      <c r="XEO30" s="877"/>
      <c r="XEP30" s="877"/>
      <c r="XEQ30" s="877"/>
      <c r="XER30" s="877"/>
      <c r="XES30" s="877"/>
      <c r="XET30" s="877"/>
      <c r="XEU30" s="877"/>
      <c r="XEV30" s="877"/>
      <c r="XEW30" s="877"/>
      <c r="XEX30" s="877"/>
      <c r="XEY30" s="877"/>
      <c r="XEZ30" s="877"/>
      <c r="XFA30" s="877"/>
      <c r="XFB30" s="877"/>
      <c r="XFC30" s="877"/>
      <c r="XFD30" s="877"/>
    </row>
    <row r="31" spans="1:16384" s="877" customFormat="1" ht="23.25" customHeight="1" thickBot="1">
      <c r="A31" s="1143"/>
      <c r="B31" s="1144"/>
      <c r="C31" s="1144"/>
      <c r="D31" s="1144"/>
      <c r="E31" s="1144"/>
      <c r="F31" s="1144"/>
      <c r="G31" s="1144"/>
      <c r="H31" s="1144"/>
      <c r="I31" s="1144"/>
      <c r="J31" s="1145"/>
    </row>
    <row r="32" spans="1:16384" s="877" customFormat="1" ht="16.5" customHeight="1" thickBot="1">
      <c r="A32" s="1146" t="s">
        <v>497</v>
      </c>
      <c r="B32" s="1147"/>
      <c r="C32" s="1147"/>
      <c r="D32" s="1147"/>
      <c r="E32" s="1147"/>
      <c r="F32" s="1147"/>
      <c r="G32" s="1147"/>
      <c r="H32" s="1147"/>
      <c r="I32" s="1147"/>
      <c r="J32" s="1148"/>
    </row>
    <row r="33" spans="1:10" s="877" customFormat="1" ht="20.25" customHeight="1">
      <c r="A33" s="910"/>
      <c r="B33" s="910"/>
      <c r="C33" s="910"/>
      <c r="D33" s="910"/>
      <c r="E33" s="910"/>
      <c r="F33" s="910"/>
      <c r="G33" s="910"/>
      <c r="H33" s="910"/>
      <c r="I33" s="910"/>
      <c r="J33" s="910"/>
    </row>
    <row r="34" spans="1:10" s="877" customFormat="1" ht="10.5" customHeight="1">
      <c r="A34" s="910"/>
      <c r="B34" s="910"/>
      <c r="C34" s="910"/>
      <c r="D34" s="910"/>
      <c r="E34" s="910"/>
      <c r="F34" s="910"/>
      <c r="G34" s="910"/>
      <c r="H34" s="910"/>
      <c r="I34" s="910"/>
      <c r="J34" s="1424"/>
    </row>
    <row r="35" spans="1:10" s="877" customFormat="1" ht="10.5" customHeight="1">
      <c r="A35" s="910"/>
      <c r="B35" s="910"/>
      <c r="C35" s="910"/>
      <c r="D35" s="910"/>
      <c r="E35" s="911"/>
      <c r="F35" s="911"/>
      <c r="G35" s="911"/>
      <c r="H35" s="911"/>
      <c r="I35" s="911"/>
      <c r="J35" s="912"/>
    </row>
    <row r="36" spans="1:10" s="877" customFormat="1" ht="10.5" customHeight="1">
      <c r="A36" s="910"/>
      <c r="B36" s="910"/>
      <c r="C36" s="913"/>
      <c r="D36" s="910"/>
      <c r="E36" s="910"/>
      <c r="F36" s="910"/>
      <c r="G36" s="910"/>
      <c r="H36" s="910"/>
      <c r="I36" s="910"/>
      <c r="J36" s="910"/>
    </row>
    <row r="37" spans="1:10" s="877" customFormat="1" ht="10.5" customHeight="1">
      <c r="A37" s="910"/>
      <c r="B37" s="910"/>
      <c r="C37" s="914" t="s">
        <v>495</v>
      </c>
      <c r="D37" s="910"/>
      <c r="E37" s="910"/>
      <c r="F37" s="910"/>
      <c r="G37" s="910"/>
      <c r="H37" s="910"/>
      <c r="I37" s="910"/>
      <c r="J37" s="911"/>
    </row>
    <row r="38" spans="1:10" s="877" customFormat="1" ht="10.5" customHeight="1">
      <c r="A38" s="910"/>
      <c r="B38" s="910"/>
      <c r="C38" s="914" t="s">
        <v>496</v>
      </c>
      <c r="D38" s="910"/>
      <c r="E38" s="910"/>
      <c r="F38" s="910"/>
      <c r="G38" s="910"/>
      <c r="H38" s="910"/>
      <c r="I38" s="910"/>
      <c r="J38" s="910"/>
    </row>
    <row r="39" spans="1:10" s="877" customFormat="1" ht="10.5" customHeight="1">
      <c r="A39" s="910"/>
      <c r="B39" s="910"/>
      <c r="C39" s="910"/>
      <c r="D39" s="910"/>
      <c r="E39" s="910"/>
      <c r="F39" s="910"/>
      <c r="G39" s="910"/>
      <c r="H39" s="910"/>
      <c r="I39" s="910"/>
      <c r="J39" s="910"/>
    </row>
    <row r="40" spans="1:10" s="877" customFormat="1" ht="10.5" customHeight="1">
      <c r="A40" s="880"/>
      <c r="B40" s="880"/>
      <c r="C40" s="880"/>
      <c r="D40" s="880"/>
      <c r="E40" s="880"/>
      <c r="F40" s="880"/>
      <c r="G40" s="880"/>
      <c r="H40" s="880"/>
      <c r="I40" s="880"/>
      <c r="J40" s="880"/>
    </row>
    <row r="41" spans="1:10" s="877" customFormat="1" ht="10.5" customHeight="1">
      <c r="A41" s="880"/>
      <c r="B41" s="880"/>
      <c r="C41" s="880"/>
      <c r="D41" s="880"/>
      <c r="E41" s="882"/>
    </row>
    <row r="42" spans="1:10" s="877" customFormat="1" ht="10.5" customHeight="1">
      <c r="A42" s="880"/>
      <c r="B42" s="880"/>
      <c r="C42" s="880"/>
      <c r="D42" s="880"/>
      <c r="E42" s="880"/>
    </row>
    <row r="43" spans="1:10" s="877" customFormat="1" ht="10.5" customHeight="1">
      <c r="A43" s="880"/>
      <c r="B43" s="880"/>
      <c r="C43" s="880"/>
      <c r="D43" s="880"/>
      <c r="E43" s="880"/>
      <c r="F43" s="876"/>
      <c r="G43" s="876"/>
      <c r="H43" s="876"/>
    </row>
    <row r="44" spans="1:10" s="877" customFormat="1" ht="10.5" customHeight="1">
      <c r="A44" s="880"/>
      <c r="B44" s="880"/>
      <c r="C44" s="880"/>
      <c r="D44" s="880"/>
      <c r="E44" s="880"/>
    </row>
    <row r="45" spans="1:10" s="877" customFormat="1" ht="10.5" customHeight="1">
      <c r="A45" s="880"/>
      <c r="B45" s="880"/>
      <c r="C45" s="880"/>
      <c r="D45" s="880"/>
      <c r="E45" s="880"/>
      <c r="F45" s="876"/>
      <c r="G45" s="876"/>
      <c r="H45" s="876"/>
    </row>
    <row r="46" spans="1:10" s="877" customFormat="1" ht="10.5" customHeight="1">
      <c r="A46" s="880"/>
      <c r="B46" s="880"/>
      <c r="C46" s="880"/>
      <c r="D46" s="880"/>
      <c r="E46" s="880"/>
      <c r="F46" s="876"/>
      <c r="G46" s="876"/>
      <c r="H46" s="876"/>
    </row>
    <row r="47" spans="1:10" s="877" customFormat="1" ht="10.5" customHeight="1">
      <c r="A47" s="880"/>
      <c r="B47" s="880"/>
      <c r="C47" s="880"/>
      <c r="D47" s="880"/>
      <c r="E47" s="880"/>
      <c r="F47" s="876"/>
      <c r="G47" s="876"/>
      <c r="H47" s="876"/>
    </row>
    <row r="48" spans="1:10" s="877" customFormat="1" ht="10.5" customHeight="1">
      <c r="A48" s="880"/>
      <c r="B48" s="880"/>
      <c r="C48" s="880"/>
      <c r="D48" s="880"/>
      <c r="E48" s="880"/>
      <c r="F48" s="876"/>
      <c r="G48" s="876"/>
      <c r="H48" s="876"/>
    </row>
    <row r="49" spans="1:16384" s="877" customFormat="1" ht="10.5" customHeight="1">
      <c r="A49" s="880"/>
      <c r="B49" s="880"/>
      <c r="C49" s="880"/>
      <c r="D49" s="880"/>
      <c r="E49" s="880"/>
      <c r="F49" s="880"/>
      <c r="G49" s="880"/>
      <c r="H49" s="880"/>
      <c r="I49" s="880"/>
      <c r="J49" s="880"/>
      <c r="K49" s="876"/>
      <c r="L49" s="876"/>
      <c r="M49" s="876"/>
      <c r="N49" s="876"/>
      <c r="O49" s="876"/>
      <c r="P49" s="876"/>
      <c r="Q49" s="876"/>
      <c r="R49" s="876"/>
      <c r="S49" s="876"/>
      <c r="T49" s="876"/>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c r="AS49" s="876"/>
      <c r="AT49" s="876"/>
      <c r="AU49" s="876"/>
      <c r="AV49" s="876"/>
      <c r="AW49" s="876"/>
      <c r="AX49" s="876"/>
      <c r="AY49" s="876"/>
      <c r="AZ49" s="876"/>
      <c r="BA49" s="876"/>
      <c r="BB49" s="876"/>
      <c r="BC49" s="876"/>
      <c r="BD49" s="876"/>
      <c r="BE49" s="876"/>
      <c r="BF49" s="876"/>
      <c r="BG49" s="876"/>
      <c r="BH49" s="876"/>
      <c r="BI49" s="876"/>
      <c r="BJ49" s="876"/>
      <c r="BK49" s="876"/>
      <c r="BL49" s="876"/>
      <c r="BM49" s="876"/>
      <c r="BN49" s="876"/>
      <c r="BO49" s="876"/>
      <c r="BP49" s="876"/>
      <c r="BQ49" s="876"/>
      <c r="BR49" s="876"/>
      <c r="BS49" s="876"/>
      <c r="BT49" s="876"/>
      <c r="BU49" s="876"/>
      <c r="BV49" s="876"/>
      <c r="BW49" s="876"/>
      <c r="BX49" s="876"/>
      <c r="BY49" s="876"/>
      <c r="BZ49" s="876"/>
      <c r="CA49" s="876"/>
      <c r="CB49" s="876"/>
      <c r="CC49" s="876"/>
      <c r="CD49" s="876"/>
      <c r="CE49" s="876"/>
      <c r="CF49" s="876"/>
      <c r="CG49" s="876"/>
      <c r="CH49" s="876"/>
      <c r="CI49" s="876"/>
      <c r="CJ49" s="876"/>
      <c r="CK49" s="876"/>
      <c r="CL49" s="876"/>
      <c r="CM49" s="876"/>
      <c r="CN49" s="876"/>
      <c r="CO49" s="876"/>
      <c r="CP49" s="876"/>
      <c r="CQ49" s="876"/>
      <c r="CR49" s="876"/>
      <c r="CS49" s="876"/>
      <c r="CT49" s="876"/>
      <c r="CU49" s="876"/>
      <c r="CV49" s="876"/>
      <c r="CW49" s="876"/>
      <c r="CX49" s="876"/>
      <c r="CY49" s="876"/>
      <c r="CZ49" s="876"/>
      <c r="DA49" s="876"/>
      <c r="DB49" s="876"/>
      <c r="DC49" s="876"/>
      <c r="DD49" s="876"/>
      <c r="DE49" s="876"/>
      <c r="DF49" s="876"/>
      <c r="DG49" s="876"/>
      <c r="DH49" s="876"/>
      <c r="DI49" s="876"/>
      <c r="DJ49" s="876"/>
      <c r="DK49" s="876"/>
      <c r="DL49" s="876"/>
      <c r="DM49" s="876"/>
      <c r="DN49" s="876"/>
      <c r="DO49" s="876"/>
      <c r="DP49" s="876"/>
      <c r="DQ49" s="876"/>
      <c r="DR49" s="876"/>
      <c r="DS49" s="876"/>
      <c r="DT49" s="876"/>
      <c r="DU49" s="876"/>
      <c r="DV49" s="876"/>
      <c r="DW49" s="876"/>
      <c r="DX49" s="876"/>
      <c r="DY49" s="876"/>
      <c r="DZ49" s="876"/>
      <c r="EA49" s="876"/>
      <c r="EB49" s="876"/>
      <c r="EC49" s="876"/>
      <c r="ED49" s="876"/>
      <c r="EE49" s="876"/>
      <c r="EF49" s="876"/>
      <c r="EG49" s="876"/>
      <c r="EH49" s="876"/>
      <c r="EI49" s="876"/>
      <c r="EJ49" s="876"/>
      <c r="EK49" s="876"/>
      <c r="EL49" s="876"/>
      <c r="EM49" s="876"/>
      <c r="EN49" s="876"/>
      <c r="EO49" s="876"/>
      <c r="EP49" s="876"/>
      <c r="EQ49" s="876"/>
      <c r="ER49" s="876"/>
      <c r="ES49" s="876"/>
      <c r="ET49" s="876"/>
      <c r="EU49" s="876"/>
      <c r="EV49" s="876"/>
      <c r="EW49" s="876"/>
      <c r="EX49" s="876"/>
      <c r="EY49" s="876"/>
      <c r="EZ49" s="876"/>
      <c r="FA49" s="876"/>
      <c r="FB49" s="876"/>
      <c r="FC49" s="876"/>
      <c r="FD49" s="876"/>
      <c r="FE49" s="876"/>
      <c r="FF49" s="876"/>
      <c r="FG49" s="876"/>
      <c r="FH49" s="876"/>
      <c r="FI49" s="876"/>
      <c r="FJ49" s="876"/>
      <c r="FK49" s="876"/>
      <c r="FL49" s="876"/>
      <c r="FM49" s="876"/>
      <c r="FN49" s="876"/>
      <c r="FO49" s="876"/>
      <c r="FP49" s="876"/>
      <c r="FQ49" s="876"/>
      <c r="FR49" s="876"/>
      <c r="FS49" s="876"/>
      <c r="FT49" s="876"/>
      <c r="FU49" s="876"/>
      <c r="FV49" s="876"/>
      <c r="FW49" s="876"/>
      <c r="FX49" s="876"/>
      <c r="FY49" s="876"/>
      <c r="FZ49" s="876"/>
      <c r="GA49" s="876"/>
      <c r="GB49" s="876"/>
      <c r="GC49" s="876"/>
      <c r="GD49" s="876"/>
      <c r="GE49" s="876"/>
      <c r="GF49" s="876"/>
      <c r="GG49" s="876"/>
      <c r="GH49" s="876"/>
      <c r="GI49" s="876"/>
      <c r="GJ49" s="876"/>
      <c r="GK49" s="876"/>
      <c r="GL49" s="876"/>
      <c r="GM49" s="876"/>
      <c r="GN49" s="876"/>
      <c r="GO49" s="876"/>
      <c r="GP49" s="876"/>
      <c r="GQ49" s="876"/>
      <c r="GR49" s="876"/>
      <c r="GS49" s="876"/>
      <c r="GT49" s="876"/>
      <c r="GU49" s="876"/>
      <c r="GV49" s="876"/>
      <c r="GW49" s="876"/>
      <c r="GX49" s="876"/>
      <c r="GY49" s="876"/>
      <c r="GZ49" s="876"/>
      <c r="HA49" s="876"/>
      <c r="HB49" s="876"/>
      <c r="HC49" s="876"/>
      <c r="HD49" s="876"/>
      <c r="HE49" s="876"/>
      <c r="HF49" s="876"/>
      <c r="HG49" s="876"/>
      <c r="HH49" s="876"/>
      <c r="HI49" s="876"/>
      <c r="HJ49" s="876"/>
      <c r="HK49" s="876"/>
      <c r="HL49" s="876"/>
      <c r="HM49" s="876"/>
      <c r="HN49" s="876"/>
      <c r="HO49" s="876"/>
      <c r="HP49" s="876"/>
      <c r="HQ49" s="876"/>
      <c r="HR49" s="876"/>
      <c r="HS49" s="876"/>
      <c r="HT49" s="876"/>
      <c r="HU49" s="876"/>
      <c r="HV49" s="876"/>
      <c r="HW49" s="876"/>
      <c r="HX49" s="876"/>
      <c r="HY49" s="876"/>
      <c r="HZ49" s="876"/>
      <c r="IA49" s="876"/>
      <c r="IB49" s="876"/>
      <c r="IC49" s="876"/>
      <c r="ID49" s="876"/>
      <c r="IE49" s="876"/>
      <c r="IF49" s="876"/>
      <c r="IG49" s="876"/>
      <c r="IH49" s="876"/>
      <c r="II49" s="876"/>
      <c r="IJ49" s="876"/>
      <c r="IK49" s="876"/>
      <c r="IL49" s="876"/>
      <c r="IM49" s="876"/>
      <c r="IN49" s="876"/>
      <c r="IO49" s="876"/>
      <c r="IP49" s="876"/>
      <c r="IQ49" s="876"/>
      <c r="IR49" s="876"/>
      <c r="IS49" s="876"/>
      <c r="IT49" s="876"/>
      <c r="IU49" s="876"/>
      <c r="IV49" s="876"/>
      <c r="IW49" s="876"/>
      <c r="IX49" s="876"/>
      <c r="IY49" s="876"/>
      <c r="IZ49" s="876"/>
      <c r="JA49" s="876"/>
      <c r="JB49" s="876"/>
      <c r="JC49" s="876"/>
      <c r="JD49" s="876"/>
      <c r="JE49" s="876"/>
      <c r="JF49" s="876"/>
      <c r="JG49" s="876"/>
      <c r="JH49" s="876"/>
      <c r="JI49" s="876"/>
      <c r="JJ49" s="876"/>
      <c r="JK49" s="876"/>
      <c r="JL49" s="876"/>
      <c r="JM49" s="876"/>
      <c r="JN49" s="876"/>
      <c r="JO49" s="876"/>
      <c r="JP49" s="876"/>
      <c r="JQ49" s="876"/>
      <c r="JR49" s="876"/>
      <c r="JS49" s="876"/>
      <c r="JT49" s="876"/>
      <c r="JU49" s="876"/>
      <c r="JV49" s="876"/>
      <c r="JW49" s="876"/>
      <c r="JX49" s="876"/>
      <c r="JY49" s="876"/>
      <c r="JZ49" s="876"/>
      <c r="KA49" s="876"/>
      <c r="KB49" s="876"/>
      <c r="KC49" s="876"/>
      <c r="KD49" s="876"/>
      <c r="KE49" s="876"/>
      <c r="KF49" s="876"/>
      <c r="KG49" s="876"/>
      <c r="KH49" s="876"/>
      <c r="KI49" s="876"/>
      <c r="KJ49" s="876"/>
      <c r="KK49" s="876"/>
      <c r="KL49" s="876"/>
      <c r="KM49" s="876"/>
      <c r="KN49" s="876"/>
      <c r="KO49" s="876"/>
      <c r="KP49" s="876"/>
      <c r="KQ49" s="876"/>
      <c r="KR49" s="876"/>
      <c r="KS49" s="876"/>
      <c r="KT49" s="876"/>
      <c r="KU49" s="876"/>
      <c r="KV49" s="876"/>
      <c r="KW49" s="876"/>
      <c r="KX49" s="876"/>
      <c r="KY49" s="876"/>
      <c r="KZ49" s="876"/>
      <c r="LA49" s="876"/>
      <c r="LB49" s="876"/>
      <c r="LC49" s="876"/>
      <c r="LD49" s="876"/>
      <c r="LE49" s="876"/>
      <c r="LF49" s="876"/>
      <c r="LG49" s="876"/>
      <c r="LH49" s="876"/>
      <c r="LI49" s="876"/>
      <c r="LJ49" s="876"/>
      <c r="LK49" s="876"/>
      <c r="LL49" s="876"/>
      <c r="LM49" s="876"/>
      <c r="LN49" s="876"/>
      <c r="LO49" s="876"/>
      <c r="LP49" s="876"/>
      <c r="LQ49" s="876"/>
      <c r="LR49" s="876"/>
      <c r="LS49" s="876"/>
      <c r="LT49" s="876"/>
      <c r="LU49" s="876"/>
      <c r="LV49" s="876"/>
      <c r="LW49" s="876"/>
      <c r="LX49" s="876"/>
      <c r="LY49" s="876"/>
      <c r="LZ49" s="876"/>
      <c r="MA49" s="876"/>
      <c r="MB49" s="876"/>
      <c r="MC49" s="876"/>
      <c r="MD49" s="876"/>
      <c r="ME49" s="876"/>
      <c r="MF49" s="876"/>
      <c r="MG49" s="876"/>
      <c r="MH49" s="876"/>
      <c r="MI49" s="876"/>
      <c r="MJ49" s="876"/>
      <c r="MK49" s="876"/>
      <c r="ML49" s="876"/>
      <c r="MM49" s="876"/>
      <c r="MN49" s="876"/>
      <c r="MO49" s="876"/>
      <c r="MP49" s="876"/>
      <c r="MQ49" s="876"/>
      <c r="MR49" s="876"/>
      <c r="MS49" s="876"/>
      <c r="MT49" s="876"/>
      <c r="MU49" s="876"/>
      <c r="MV49" s="876"/>
      <c r="MW49" s="876"/>
      <c r="MX49" s="876"/>
      <c r="MY49" s="876"/>
      <c r="MZ49" s="876"/>
      <c r="NA49" s="876"/>
      <c r="NB49" s="876"/>
      <c r="NC49" s="876"/>
      <c r="ND49" s="876"/>
      <c r="NE49" s="876"/>
      <c r="NF49" s="876"/>
      <c r="NG49" s="876"/>
      <c r="NH49" s="876"/>
      <c r="NI49" s="876"/>
      <c r="NJ49" s="876"/>
      <c r="NK49" s="876"/>
      <c r="NL49" s="876"/>
      <c r="NM49" s="876"/>
      <c r="NN49" s="876"/>
      <c r="NO49" s="876"/>
      <c r="NP49" s="876"/>
      <c r="NQ49" s="876"/>
      <c r="NR49" s="876"/>
      <c r="NS49" s="876"/>
      <c r="NT49" s="876"/>
      <c r="NU49" s="876"/>
      <c r="NV49" s="876"/>
      <c r="NW49" s="876"/>
      <c r="NX49" s="876"/>
      <c r="NY49" s="876"/>
      <c r="NZ49" s="876"/>
      <c r="OA49" s="876"/>
      <c r="OB49" s="876"/>
      <c r="OC49" s="876"/>
      <c r="OD49" s="876"/>
      <c r="OE49" s="876"/>
      <c r="OF49" s="876"/>
      <c r="OG49" s="876"/>
      <c r="OH49" s="876"/>
      <c r="OI49" s="876"/>
      <c r="OJ49" s="876"/>
      <c r="OK49" s="876"/>
      <c r="OL49" s="876"/>
      <c r="OM49" s="876"/>
      <c r="ON49" s="876"/>
      <c r="OO49" s="876"/>
      <c r="OP49" s="876"/>
      <c r="OQ49" s="876"/>
      <c r="OR49" s="876"/>
      <c r="OS49" s="876"/>
      <c r="OT49" s="876"/>
      <c r="OU49" s="876"/>
      <c r="OV49" s="876"/>
      <c r="OW49" s="876"/>
      <c r="OX49" s="876"/>
      <c r="OY49" s="876"/>
      <c r="OZ49" s="876"/>
      <c r="PA49" s="876"/>
      <c r="PB49" s="876"/>
      <c r="PC49" s="876"/>
      <c r="PD49" s="876"/>
      <c r="PE49" s="876"/>
      <c r="PF49" s="876"/>
      <c r="PG49" s="876"/>
      <c r="PH49" s="876"/>
      <c r="PI49" s="876"/>
      <c r="PJ49" s="876"/>
      <c r="PK49" s="876"/>
      <c r="PL49" s="876"/>
      <c r="PM49" s="876"/>
      <c r="PN49" s="876"/>
      <c r="PO49" s="876"/>
      <c r="PP49" s="876"/>
      <c r="PQ49" s="876"/>
      <c r="PR49" s="876"/>
      <c r="PS49" s="876"/>
      <c r="PT49" s="876"/>
      <c r="PU49" s="876"/>
      <c r="PV49" s="876"/>
      <c r="PW49" s="876"/>
      <c r="PX49" s="876"/>
      <c r="PY49" s="876"/>
      <c r="PZ49" s="876"/>
      <c r="QA49" s="876"/>
      <c r="QB49" s="876"/>
      <c r="QC49" s="876"/>
      <c r="QD49" s="876"/>
      <c r="QE49" s="876"/>
      <c r="QF49" s="876"/>
      <c r="QG49" s="876"/>
      <c r="QH49" s="876"/>
      <c r="QI49" s="876"/>
      <c r="QJ49" s="876"/>
      <c r="QK49" s="876"/>
      <c r="QL49" s="876"/>
      <c r="QM49" s="876"/>
      <c r="QN49" s="876"/>
      <c r="QO49" s="876"/>
      <c r="QP49" s="876"/>
      <c r="QQ49" s="876"/>
      <c r="QR49" s="876"/>
      <c r="QS49" s="876"/>
      <c r="QT49" s="876"/>
      <c r="QU49" s="876"/>
      <c r="QV49" s="876"/>
      <c r="QW49" s="876"/>
      <c r="QX49" s="876"/>
      <c r="QY49" s="876"/>
      <c r="QZ49" s="876"/>
      <c r="RA49" s="876"/>
      <c r="RB49" s="876"/>
      <c r="RC49" s="876"/>
      <c r="RD49" s="876"/>
      <c r="RE49" s="876"/>
      <c r="RF49" s="876"/>
      <c r="RG49" s="876"/>
      <c r="RH49" s="876"/>
      <c r="RI49" s="876"/>
      <c r="RJ49" s="876"/>
      <c r="RK49" s="876"/>
      <c r="RL49" s="876"/>
      <c r="RM49" s="876"/>
      <c r="RN49" s="876"/>
      <c r="RO49" s="876"/>
      <c r="RP49" s="876"/>
      <c r="RQ49" s="876"/>
      <c r="RR49" s="876"/>
      <c r="RS49" s="876"/>
      <c r="RT49" s="876"/>
      <c r="RU49" s="876"/>
      <c r="RV49" s="876"/>
      <c r="RW49" s="876"/>
      <c r="RX49" s="876"/>
      <c r="RY49" s="876"/>
      <c r="RZ49" s="876"/>
      <c r="SA49" s="876"/>
      <c r="SB49" s="876"/>
      <c r="SC49" s="876"/>
      <c r="SD49" s="876"/>
      <c r="SE49" s="876"/>
      <c r="SF49" s="876"/>
      <c r="SG49" s="876"/>
      <c r="SH49" s="876"/>
      <c r="SI49" s="876"/>
      <c r="SJ49" s="876"/>
      <c r="SK49" s="876"/>
      <c r="SL49" s="876"/>
      <c r="SM49" s="876"/>
      <c r="SN49" s="876"/>
      <c r="SO49" s="876"/>
      <c r="SP49" s="876"/>
      <c r="SQ49" s="876"/>
      <c r="SR49" s="876"/>
      <c r="SS49" s="876"/>
      <c r="ST49" s="876"/>
      <c r="SU49" s="876"/>
      <c r="SV49" s="876"/>
      <c r="SW49" s="876"/>
      <c r="SX49" s="876"/>
      <c r="SY49" s="876"/>
      <c r="SZ49" s="876"/>
      <c r="TA49" s="876"/>
      <c r="TB49" s="876"/>
      <c r="TC49" s="876"/>
      <c r="TD49" s="876"/>
      <c r="TE49" s="876"/>
      <c r="TF49" s="876"/>
      <c r="TG49" s="876"/>
      <c r="TH49" s="876"/>
      <c r="TI49" s="876"/>
      <c r="TJ49" s="876"/>
      <c r="TK49" s="876"/>
      <c r="TL49" s="876"/>
      <c r="TM49" s="876"/>
      <c r="TN49" s="876"/>
      <c r="TO49" s="876"/>
      <c r="TP49" s="876"/>
      <c r="TQ49" s="876"/>
      <c r="TR49" s="876"/>
      <c r="TS49" s="876"/>
      <c r="TT49" s="876"/>
      <c r="TU49" s="876"/>
      <c r="TV49" s="876"/>
      <c r="TW49" s="876"/>
      <c r="TX49" s="876"/>
      <c r="TY49" s="876"/>
      <c r="TZ49" s="876"/>
      <c r="UA49" s="876"/>
      <c r="UB49" s="876"/>
      <c r="UC49" s="876"/>
      <c r="UD49" s="876"/>
      <c r="UE49" s="876"/>
      <c r="UF49" s="876"/>
      <c r="UG49" s="876"/>
      <c r="UH49" s="876"/>
      <c r="UI49" s="876"/>
      <c r="UJ49" s="876"/>
      <c r="UK49" s="876"/>
      <c r="UL49" s="876"/>
      <c r="UM49" s="876"/>
      <c r="UN49" s="876"/>
      <c r="UO49" s="876"/>
      <c r="UP49" s="876"/>
      <c r="UQ49" s="876"/>
      <c r="UR49" s="876"/>
      <c r="US49" s="876"/>
      <c r="UT49" s="876"/>
      <c r="UU49" s="876"/>
      <c r="UV49" s="876"/>
      <c r="UW49" s="876"/>
      <c r="UX49" s="876"/>
      <c r="UY49" s="876"/>
      <c r="UZ49" s="876"/>
      <c r="VA49" s="876"/>
      <c r="VB49" s="876"/>
      <c r="VC49" s="876"/>
      <c r="VD49" s="876"/>
      <c r="VE49" s="876"/>
      <c r="VF49" s="876"/>
      <c r="VG49" s="876"/>
      <c r="VH49" s="876"/>
      <c r="VI49" s="876"/>
      <c r="VJ49" s="876"/>
      <c r="VK49" s="876"/>
      <c r="VL49" s="876"/>
      <c r="VM49" s="876"/>
      <c r="VN49" s="876"/>
      <c r="VO49" s="876"/>
      <c r="VP49" s="876"/>
      <c r="VQ49" s="876"/>
      <c r="VR49" s="876"/>
      <c r="VS49" s="876"/>
      <c r="VT49" s="876"/>
      <c r="VU49" s="876"/>
      <c r="VV49" s="876"/>
      <c r="VW49" s="876"/>
      <c r="VX49" s="876"/>
      <c r="VY49" s="876"/>
      <c r="VZ49" s="876"/>
      <c r="WA49" s="876"/>
      <c r="WB49" s="876"/>
      <c r="WC49" s="876"/>
      <c r="WD49" s="876"/>
      <c r="WE49" s="876"/>
      <c r="WF49" s="876"/>
      <c r="WG49" s="876"/>
      <c r="WH49" s="876"/>
      <c r="WI49" s="876"/>
      <c r="WJ49" s="876"/>
      <c r="WK49" s="876"/>
      <c r="WL49" s="876"/>
      <c r="WM49" s="876"/>
      <c r="WN49" s="876"/>
      <c r="WO49" s="876"/>
      <c r="WP49" s="876"/>
      <c r="WQ49" s="876"/>
      <c r="WR49" s="876"/>
      <c r="WS49" s="876"/>
      <c r="WT49" s="876"/>
      <c r="WU49" s="876"/>
      <c r="WV49" s="876"/>
      <c r="WW49" s="876"/>
      <c r="WX49" s="876"/>
      <c r="WY49" s="876"/>
      <c r="WZ49" s="876"/>
      <c r="XA49" s="876"/>
      <c r="XB49" s="876"/>
      <c r="XC49" s="876"/>
      <c r="XD49" s="876"/>
      <c r="XE49" s="876"/>
      <c r="XF49" s="876"/>
      <c r="XG49" s="876"/>
      <c r="XH49" s="876"/>
      <c r="XI49" s="876"/>
      <c r="XJ49" s="876"/>
      <c r="XK49" s="876"/>
      <c r="XL49" s="876"/>
      <c r="XM49" s="876"/>
      <c r="XN49" s="876"/>
      <c r="XO49" s="876"/>
      <c r="XP49" s="876"/>
      <c r="XQ49" s="876"/>
      <c r="XR49" s="876"/>
      <c r="XS49" s="876"/>
      <c r="XT49" s="876"/>
      <c r="XU49" s="876"/>
      <c r="XV49" s="876"/>
      <c r="XW49" s="876"/>
      <c r="XX49" s="876"/>
      <c r="XY49" s="876"/>
      <c r="XZ49" s="876"/>
      <c r="YA49" s="876"/>
      <c r="YB49" s="876"/>
      <c r="YC49" s="876"/>
      <c r="YD49" s="876"/>
      <c r="YE49" s="876"/>
      <c r="YF49" s="876"/>
      <c r="YG49" s="876"/>
      <c r="YH49" s="876"/>
      <c r="YI49" s="876"/>
      <c r="YJ49" s="876"/>
      <c r="YK49" s="876"/>
      <c r="YL49" s="876"/>
      <c r="YM49" s="876"/>
      <c r="YN49" s="876"/>
      <c r="YO49" s="876"/>
      <c r="YP49" s="876"/>
      <c r="YQ49" s="876"/>
      <c r="YR49" s="876"/>
      <c r="YS49" s="876"/>
      <c r="YT49" s="876"/>
      <c r="YU49" s="876"/>
      <c r="YV49" s="876"/>
      <c r="YW49" s="876"/>
      <c r="YX49" s="876"/>
      <c r="YY49" s="876"/>
      <c r="YZ49" s="876"/>
      <c r="ZA49" s="876"/>
      <c r="ZB49" s="876"/>
      <c r="ZC49" s="876"/>
      <c r="ZD49" s="876"/>
      <c r="ZE49" s="876"/>
      <c r="ZF49" s="876"/>
      <c r="ZG49" s="876"/>
      <c r="ZH49" s="876"/>
      <c r="ZI49" s="876"/>
      <c r="ZJ49" s="876"/>
      <c r="ZK49" s="876"/>
      <c r="ZL49" s="876"/>
      <c r="ZM49" s="876"/>
      <c r="ZN49" s="876"/>
      <c r="ZO49" s="876"/>
      <c r="ZP49" s="876"/>
      <c r="ZQ49" s="876"/>
      <c r="ZR49" s="876"/>
      <c r="ZS49" s="876"/>
      <c r="ZT49" s="876"/>
      <c r="ZU49" s="876"/>
      <c r="ZV49" s="876"/>
      <c r="ZW49" s="876"/>
      <c r="ZX49" s="876"/>
      <c r="ZY49" s="876"/>
      <c r="ZZ49" s="876"/>
      <c r="AAA49" s="876"/>
      <c r="AAB49" s="876"/>
      <c r="AAC49" s="876"/>
      <c r="AAD49" s="876"/>
      <c r="AAE49" s="876"/>
      <c r="AAF49" s="876"/>
      <c r="AAG49" s="876"/>
      <c r="AAH49" s="876"/>
      <c r="AAI49" s="876"/>
      <c r="AAJ49" s="876"/>
      <c r="AAK49" s="876"/>
      <c r="AAL49" s="876"/>
      <c r="AAM49" s="876"/>
      <c r="AAN49" s="876"/>
      <c r="AAO49" s="876"/>
      <c r="AAP49" s="876"/>
      <c r="AAQ49" s="876"/>
      <c r="AAR49" s="876"/>
      <c r="AAS49" s="876"/>
      <c r="AAT49" s="876"/>
      <c r="AAU49" s="876"/>
      <c r="AAV49" s="876"/>
      <c r="AAW49" s="876"/>
      <c r="AAX49" s="876"/>
      <c r="AAY49" s="876"/>
      <c r="AAZ49" s="876"/>
      <c r="ABA49" s="876"/>
      <c r="ABB49" s="876"/>
      <c r="ABC49" s="876"/>
      <c r="ABD49" s="876"/>
      <c r="ABE49" s="876"/>
      <c r="ABF49" s="876"/>
      <c r="ABG49" s="876"/>
      <c r="ABH49" s="876"/>
      <c r="ABI49" s="876"/>
      <c r="ABJ49" s="876"/>
      <c r="ABK49" s="876"/>
      <c r="ABL49" s="876"/>
      <c r="ABM49" s="876"/>
      <c r="ABN49" s="876"/>
      <c r="ABO49" s="876"/>
      <c r="ABP49" s="876"/>
      <c r="ABQ49" s="876"/>
      <c r="ABR49" s="876"/>
      <c r="ABS49" s="876"/>
      <c r="ABT49" s="876"/>
      <c r="ABU49" s="876"/>
      <c r="ABV49" s="876"/>
      <c r="ABW49" s="876"/>
      <c r="ABX49" s="876"/>
      <c r="ABY49" s="876"/>
      <c r="ABZ49" s="876"/>
      <c r="ACA49" s="876"/>
      <c r="ACB49" s="876"/>
      <c r="ACC49" s="876"/>
      <c r="ACD49" s="876"/>
      <c r="ACE49" s="876"/>
      <c r="ACF49" s="876"/>
      <c r="ACG49" s="876"/>
      <c r="ACH49" s="876"/>
      <c r="ACI49" s="876"/>
      <c r="ACJ49" s="876"/>
      <c r="ACK49" s="876"/>
      <c r="ACL49" s="876"/>
      <c r="ACM49" s="876"/>
      <c r="ACN49" s="876"/>
      <c r="ACO49" s="876"/>
      <c r="ACP49" s="876"/>
      <c r="ACQ49" s="876"/>
      <c r="ACR49" s="876"/>
      <c r="ACS49" s="876"/>
      <c r="ACT49" s="876"/>
      <c r="ACU49" s="876"/>
      <c r="ACV49" s="876"/>
      <c r="ACW49" s="876"/>
      <c r="ACX49" s="876"/>
      <c r="ACY49" s="876"/>
      <c r="ACZ49" s="876"/>
      <c r="ADA49" s="876"/>
      <c r="ADB49" s="876"/>
      <c r="ADC49" s="876"/>
      <c r="ADD49" s="876"/>
      <c r="ADE49" s="876"/>
      <c r="ADF49" s="876"/>
      <c r="ADG49" s="876"/>
      <c r="ADH49" s="876"/>
      <c r="ADI49" s="876"/>
      <c r="ADJ49" s="876"/>
      <c r="ADK49" s="876"/>
      <c r="ADL49" s="876"/>
      <c r="ADM49" s="876"/>
      <c r="ADN49" s="876"/>
      <c r="ADO49" s="876"/>
      <c r="ADP49" s="876"/>
      <c r="ADQ49" s="876"/>
      <c r="ADR49" s="876"/>
      <c r="ADS49" s="876"/>
      <c r="ADT49" s="876"/>
      <c r="ADU49" s="876"/>
      <c r="ADV49" s="876"/>
      <c r="ADW49" s="876"/>
      <c r="ADX49" s="876"/>
      <c r="ADY49" s="876"/>
      <c r="ADZ49" s="876"/>
      <c r="AEA49" s="876"/>
      <c r="AEB49" s="876"/>
      <c r="AEC49" s="876"/>
      <c r="AED49" s="876"/>
      <c r="AEE49" s="876"/>
      <c r="AEF49" s="876"/>
      <c r="AEG49" s="876"/>
      <c r="AEH49" s="876"/>
      <c r="AEI49" s="876"/>
      <c r="AEJ49" s="876"/>
      <c r="AEK49" s="876"/>
      <c r="AEL49" s="876"/>
      <c r="AEM49" s="876"/>
      <c r="AEN49" s="876"/>
      <c r="AEO49" s="876"/>
      <c r="AEP49" s="876"/>
      <c r="AEQ49" s="876"/>
      <c r="AER49" s="876"/>
      <c r="AES49" s="876"/>
      <c r="AET49" s="876"/>
      <c r="AEU49" s="876"/>
      <c r="AEV49" s="876"/>
      <c r="AEW49" s="876"/>
      <c r="AEX49" s="876"/>
      <c r="AEY49" s="876"/>
      <c r="AEZ49" s="876"/>
      <c r="AFA49" s="876"/>
      <c r="AFB49" s="876"/>
      <c r="AFC49" s="876"/>
      <c r="AFD49" s="876"/>
      <c r="AFE49" s="876"/>
      <c r="AFF49" s="876"/>
      <c r="AFG49" s="876"/>
      <c r="AFH49" s="876"/>
      <c r="AFI49" s="876"/>
      <c r="AFJ49" s="876"/>
      <c r="AFK49" s="876"/>
      <c r="AFL49" s="876"/>
      <c r="AFM49" s="876"/>
      <c r="AFN49" s="876"/>
      <c r="AFO49" s="876"/>
      <c r="AFP49" s="876"/>
      <c r="AFQ49" s="876"/>
      <c r="AFR49" s="876"/>
      <c r="AFS49" s="876"/>
      <c r="AFT49" s="876"/>
      <c r="AFU49" s="876"/>
      <c r="AFV49" s="876"/>
      <c r="AFW49" s="876"/>
      <c r="AFX49" s="876"/>
      <c r="AFY49" s="876"/>
      <c r="AFZ49" s="876"/>
      <c r="AGA49" s="876"/>
      <c r="AGB49" s="876"/>
      <c r="AGC49" s="876"/>
      <c r="AGD49" s="876"/>
      <c r="AGE49" s="876"/>
      <c r="AGF49" s="876"/>
      <c r="AGG49" s="876"/>
      <c r="AGH49" s="876"/>
      <c r="AGI49" s="876"/>
      <c r="AGJ49" s="876"/>
      <c r="AGK49" s="876"/>
      <c r="AGL49" s="876"/>
      <c r="AGM49" s="876"/>
      <c r="AGN49" s="876"/>
      <c r="AGO49" s="876"/>
      <c r="AGP49" s="876"/>
      <c r="AGQ49" s="876"/>
      <c r="AGR49" s="876"/>
      <c r="AGS49" s="876"/>
      <c r="AGT49" s="876"/>
      <c r="AGU49" s="876"/>
      <c r="AGV49" s="876"/>
      <c r="AGW49" s="876"/>
      <c r="AGX49" s="876"/>
      <c r="AGY49" s="876"/>
      <c r="AGZ49" s="876"/>
      <c r="AHA49" s="876"/>
      <c r="AHB49" s="876"/>
      <c r="AHC49" s="876"/>
      <c r="AHD49" s="876"/>
      <c r="AHE49" s="876"/>
      <c r="AHF49" s="876"/>
      <c r="AHG49" s="876"/>
      <c r="AHH49" s="876"/>
      <c r="AHI49" s="876"/>
      <c r="AHJ49" s="876"/>
      <c r="AHK49" s="876"/>
      <c r="AHL49" s="876"/>
      <c r="AHM49" s="876"/>
      <c r="AHN49" s="876"/>
      <c r="AHO49" s="876"/>
      <c r="AHP49" s="876"/>
      <c r="AHQ49" s="876"/>
      <c r="AHR49" s="876"/>
      <c r="AHS49" s="876"/>
      <c r="AHT49" s="876"/>
      <c r="AHU49" s="876"/>
      <c r="AHV49" s="876"/>
      <c r="AHW49" s="876"/>
      <c r="AHX49" s="876"/>
      <c r="AHY49" s="876"/>
      <c r="AHZ49" s="876"/>
      <c r="AIA49" s="876"/>
      <c r="AIB49" s="876"/>
      <c r="AIC49" s="876"/>
      <c r="AID49" s="876"/>
      <c r="AIE49" s="876"/>
      <c r="AIF49" s="876"/>
      <c r="AIG49" s="876"/>
      <c r="AIH49" s="876"/>
      <c r="AII49" s="876"/>
      <c r="AIJ49" s="876"/>
      <c r="AIK49" s="876"/>
      <c r="AIL49" s="876"/>
      <c r="AIM49" s="876"/>
      <c r="AIN49" s="876"/>
      <c r="AIO49" s="876"/>
      <c r="AIP49" s="876"/>
      <c r="AIQ49" s="876"/>
      <c r="AIR49" s="876"/>
      <c r="AIS49" s="876"/>
      <c r="AIT49" s="876"/>
      <c r="AIU49" s="876"/>
      <c r="AIV49" s="876"/>
      <c r="AIW49" s="876"/>
      <c r="AIX49" s="876"/>
      <c r="AIY49" s="876"/>
      <c r="AIZ49" s="876"/>
      <c r="AJA49" s="876"/>
      <c r="AJB49" s="876"/>
      <c r="AJC49" s="876"/>
      <c r="AJD49" s="876"/>
      <c r="AJE49" s="876"/>
      <c r="AJF49" s="876"/>
      <c r="AJG49" s="876"/>
      <c r="AJH49" s="876"/>
      <c r="AJI49" s="876"/>
      <c r="AJJ49" s="876"/>
      <c r="AJK49" s="876"/>
      <c r="AJL49" s="876"/>
      <c r="AJM49" s="876"/>
      <c r="AJN49" s="876"/>
      <c r="AJO49" s="876"/>
      <c r="AJP49" s="876"/>
      <c r="AJQ49" s="876"/>
      <c r="AJR49" s="876"/>
      <c r="AJS49" s="876"/>
      <c r="AJT49" s="876"/>
      <c r="AJU49" s="876"/>
      <c r="AJV49" s="876"/>
      <c r="AJW49" s="876"/>
      <c r="AJX49" s="876"/>
      <c r="AJY49" s="876"/>
      <c r="AJZ49" s="876"/>
      <c r="AKA49" s="876"/>
      <c r="AKB49" s="876"/>
      <c r="AKC49" s="876"/>
      <c r="AKD49" s="876"/>
      <c r="AKE49" s="876"/>
      <c r="AKF49" s="876"/>
      <c r="AKG49" s="876"/>
      <c r="AKH49" s="876"/>
      <c r="AKI49" s="876"/>
      <c r="AKJ49" s="876"/>
      <c r="AKK49" s="876"/>
      <c r="AKL49" s="876"/>
      <c r="AKM49" s="876"/>
      <c r="AKN49" s="876"/>
      <c r="AKO49" s="876"/>
      <c r="AKP49" s="876"/>
      <c r="AKQ49" s="876"/>
      <c r="AKR49" s="876"/>
      <c r="AKS49" s="876"/>
      <c r="AKT49" s="876"/>
      <c r="AKU49" s="876"/>
      <c r="AKV49" s="876"/>
      <c r="AKW49" s="876"/>
      <c r="AKX49" s="876"/>
      <c r="AKY49" s="876"/>
      <c r="AKZ49" s="876"/>
      <c r="ALA49" s="876"/>
      <c r="ALB49" s="876"/>
      <c r="ALC49" s="876"/>
      <c r="ALD49" s="876"/>
      <c r="ALE49" s="876"/>
      <c r="ALF49" s="876"/>
      <c r="ALG49" s="876"/>
      <c r="ALH49" s="876"/>
      <c r="ALI49" s="876"/>
      <c r="ALJ49" s="876"/>
      <c r="ALK49" s="876"/>
      <c r="ALL49" s="876"/>
      <c r="ALM49" s="876"/>
      <c r="ALN49" s="876"/>
      <c r="ALO49" s="876"/>
      <c r="ALP49" s="876"/>
      <c r="ALQ49" s="876"/>
      <c r="ALR49" s="876"/>
      <c r="ALS49" s="876"/>
      <c r="ALT49" s="876"/>
      <c r="ALU49" s="876"/>
      <c r="ALV49" s="876"/>
      <c r="ALW49" s="876"/>
      <c r="ALX49" s="876"/>
      <c r="ALY49" s="876"/>
      <c r="ALZ49" s="876"/>
      <c r="AMA49" s="876"/>
      <c r="AMB49" s="876"/>
      <c r="AMC49" s="876"/>
      <c r="AMD49" s="876"/>
      <c r="AME49" s="876"/>
      <c r="AMF49" s="876"/>
      <c r="AMG49" s="876"/>
      <c r="AMH49" s="876"/>
      <c r="AMI49" s="876"/>
      <c r="AMJ49" s="876"/>
      <c r="AMK49" s="876"/>
      <c r="AML49" s="876"/>
      <c r="AMM49" s="876"/>
      <c r="AMN49" s="876"/>
      <c r="AMO49" s="876"/>
      <c r="AMP49" s="876"/>
      <c r="AMQ49" s="876"/>
      <c r="AMR49" s="876"/>
      <c r="AMS49" s="876"/>
      <c r="AMT49" s="876"/>
      <c r="AMU49" s="876"/>
      <c r="AMV49" s="876"/>
      <c r="AMW49" s="876"/>
      <c r="AMX49" s="876"/>
      <c r="AMY49" s="876"/>
      <c r="AMZ49" s="876"/>
      <c r="ANA49" s="876"/>
      <c r="ANB49" s="876"/>
      <c r="ANC49" s="876"/>
      <c r="AND49" s="876"/>
      <c r="ANE49" s="876"/>
      <c r="ANF49" s="876"/>
      <c r="ANG49" s="876"/>
      <c r="ANH49" s="876"/>
      <c r="ANI49" s="876"/>
      <c r="ANJ49" s="876"/>
      <c r="ANK49" s="876"/>
      <c r="ANL49" s="876"/>
      <c r="ANM49" s="876"/>
      <c r="ANN49" s="876"/>
      <c r="ANO49" s="876"/>
      <c r="ANP49" s="876"/>
      <c r="ANQ49" s="876"/>
      <c r="ANR49" s="876"/>
      <c r="ANS49" s="876"/>
      <c r="ANT49" s="876"/>
      <c r="ANU49" s="876"/>
      <c r="ANV49" s="876"/>
      <c r="ANW49" s="876"/>
      <c r="ANX49" s="876"/>
      <c r="ANY49" s="876"/>
      <c r="ANZ49" s="876"/>
      <c r="AOA49" s="876"/>
      <c r="AOB49" s="876"/>
      <c r="AOC49" s="876"/>
      <c r="AOD49" s="876"/>
      <c r="AOE49" s="876"/>
      <c r="AOF49" s="876"/>
      <c r="AOG49" s="876"/>
      <c r="AOH49" s="876"/>
      <c r="AOI49" s="876"/>
      <c r="AOJ49" s="876"/>
      <c r="AOK49" s="876"/>
      <c r="AOL49" s="876"/>
      <c r="AOM49" s="876"/>
      <c r="AON49" s="876"/>
      <c r="AOO49" s="876"/>
      <c r="AOP49" s="876"/>
      <c r="AOQ49" s="876"/>
      <c r="AOR49" s="876"/>
      <c r="AOS49" s="876"/>
      <c r="AOT49" s="876"/>
      <c r="AOU49" s="876"/>
      <c r="AOV49" s="876"/>
      <c r="AOW49" s="876"/>
      <c r="AOX49" s="876"/>
      <c r="AOY49" s="876"/>
      <c r="AOZ49" s="876"/>
      <c r="APA49" s="876"/>
      <c r="APB49" s="876"/>
      <c r="APC49" s="876"/>
      <c r="APD49" s="876"/>
      <c r="APE49" s="876"/>
      <c r="APF49" s="876"/>
      <c r="APG49" s="876"/>
      <c r="APH49" s="876"/>
      <c r="API49" s="876"/>
      <c r="APJ49" s="876"/>
      <c r="APK49" s="876"/>
      <c r="APL49" s="876"/>
      <c r="APM49" s="876"/>
      <c r="APN49" s="876"/>
      <c r="APO49" s="876"/>
      <c r="APP49" s="876"/>
      <c r="APQ49" s="876"/>
      <c r="APR49" s="876"/>
      <c r="APS49" s="876"/>
      <c r="APT49" s="876"/>
      <c r="APU49" s="876"/>
      <c r="APV49" s="876"/>
      <c r="APW49" s="876"/>
      <c r="APX49" s="876"/>
      <c r="APY49" s="876"/>
      <c r="APZ49" s="876"/>
      <c r="AQA49" s="876"/>
      <c r="AQB49" s="876"/>
      <c r="AQC49" s="876"/>
      <c r="AQD49" s="876"/>
      <c r="AQE49" s="876"/>
      <c r="AQF49" s="876"/>
      <c r="AQG49" s="876"/>
      <c r="AQH49" s="876"/>
      <c r="AQI49" s="876"/>
      <c r="AQJ49" s="876"/>
      <c r="AQK49" s="876"/>
      <c r="AQL49" s="876"/>
      <c r="AQM49" s="876"/>
      <c r="AQN49" s="876"/>
      <c r="AQO49" s="876"/>
      <c r="AQP49" s="876"/>
      <c r="AQQ49" s="876"/>
      <c r="AQR49" s="876"/>
      <c r="AQS49" s="876"/>
      <c r="AQT49" s="876"/>
      <c r="AQU49" s="876"/>
      <c r="AQV49" s="876"/>
      <c r="AQW49" s="876"/>
      <c r="AQX49" s="876"/>
      <c r="AQY49" s="876"/>
      <c r="AQZ49" s="876"/>
      <c r="ARA49" s="876"/>
      <c r="ARB49" s="876"/>
      <c r="ARC49" s="876"/>
      <c r="ARD49" s="876"/>
      <c r="ARE49" s="876"/>
      <c r="ARF49" s="876"/>
      <c r="ARG49" s="876"/>
      <c r="ARH49" s="876"/>
      <c r="ARI49" s="876"/>
      <c r="ARJ49" s="876"/>
      <c r="ARK49" s="876"/>
      <c r="ARL49" s="876"/>
      <c r="ARM49" s="876"/>
      <c r="ARN49" s="876"/>
      <c r="ARO49" s="876"/>
      <c r="ARP49" s="876"/>
      <c r="ARQ49" s="876"/>
      <c r="ARR49" s="876"/>
      <c r="ARS49" s="876"/>
      <c r="ART49" s="876"/>
      <c r="ARU49" s="876"/>
      <c r="ARV49" s="876"/>
      <c r="ARW49" s="876"/>
      <c r="ARX49" s="876"/>
      <c r="ARY49" s="876"/>
      <c r="ARZ49" s="876"/>
      <c r="ASA49" s="876"/>
      <c r="ASB49" s="876"/>
      <c r="ASC49" s="876"/>
      <c r="ASD49" s="876"/>
      <c r="ASE49" s="876"/>
      <c r="ASF49" s="876"/>
      <c r="ASG49" s="876"/>
      <c r="ASH49" s="876"/>
      <c r="ASI49" s="876"/>
      <c r="ASJ49" s="876"/>
      <c r="ASK49" s="876"/>
      <c r="ASL49" s="876"/>
      <c r="ASM49" s="876"/>
      <c r="ASN49" s="876"/>
      <c r="ASO49" s="876"/>
      <c r="ASP49" s="876"/>
      <c r="ASQ49" s="876"/>
      <c r="ASR49" s="876"/>
      <c r="ASS49" s="876"/>
      <c r="AST49" s="876"/>
      <c r="ASU49" s="876"/>
      <c r="ASV49" s="876"/>
      <c r="ASW49" s="876"/>
      <c r="ASX49" s="876"/>
      <c r="ASY49" s="876"/>
      <c r="ASZ49" s="876"/>
      <c r="ATA49" s="876"/>
      <c r="ATB49" s="876"/>
      <c r="ATC49" s="876"/>
      <c r="ATD49" s="876"/>
      <c r="ATE49" s="876"/>
      <c r="ATF49" s="876"/>
      <c r="ATG49" s="876"/>
      <c r="ATH49" s="876"/>
      <c r="ATI49" s="876"/>
      <c r="ATJ49" s="876"/>
      <c r="ATK49" s="876"/>
      <c r="ATL49" s="876"/>
      <c r="ATM49" s="876"/>
      <c r="ATN49" s="876"/>
      <c r="ATO49" s="876"/>
      <c r="ATP49" s="876"/>
      <c r="ATQ49" s="876"/>
      <c r="ATR49" s="876"/>
      <c r="ATS49" s="876"/>
      <c r="ATT49" s="876"/>
      <c r="ATU49" s="876"/>
      <c r="ATV49" s="876"/>
      <c r="ATW49" s="876"/>
      <c r="ATX49" s="876"/>
      <c r="ATY49" s="876"/>
      <c r="ATZ49" s="876"/>
      <c r="AUA49" s="876"/>
      <c r="AUB49" s="876"/>
      <c r="AUC49" s="876"/>
      <c r="AUD49" s="876"/>
      <c r="AUE49" s="876"/>
      <c r="AUF49" s="876"/>
      <c r="AUG49" s="876"/>
      <c r="AUH49" s="876"/>
      <c r="AUI49" s="876"/>
      <c r="AUJ49" s="876"/>
      <c r="AUK49" s="876"/>
      <c r="AUL49" s="876"/>
      <c r="AUM49" s="876"/>
      <c r="AUN49" s="876"/>
      <c r="AUO49" s="876"/>
      <c r="AUP49" s="876"/>
      <c r="AUQ49" s="876"/>
      <c r="AUR49" s="876"/>
      <c r="AUS49" s="876"/>
      <c r="AUT49" s="876"/>
      <c r="AUU49" s="876"/>
      <c r="AUV49" s="876"/>
      <c r="AUW49" s="876"/>
      <c r="AUX49" s="876"/>
      <c r="AUY49" s="876"/>
      <c r="AUZ49" s="876"/>
      <c r="AVA49" s="876"/>
      <c r="AVB49" s="876"/>
      <c r="AVC49" s="876"/>
      <c r="AVD49" s="876"/>
      <c r="AVE49" s="876"/>
      <c r="AVF49" s="876"/>
      <c r="AVG49" s="876"/>
      <c r="AVH49" s="876"/>
      <c r="AVI49" s="876"/>
      <c r="AVJ49" s="876"/>
      <c r="AVK49" s="876"/>
      <c r="AVL49" s="876"/>
      <c r="AVM49" s="876"/>
      <c r="AVN49" s="876"/>
      <c r="AVO49" s="876"/>
      <c r="AVP49" s="876"/>
      <c r="AVQ49" s="876"/>
      <c r="AVR49" s="876"/>
      <c r="AVS49" s="876"/>
      <c r="AVT49" s="876"/>
      <c r="AVU49" s="876"/>
      <c r="AVV49" s="876"/>
      <c r="AVW49" s="876"/>
      <c r="AVX49" s="876"/>
      <c r="AVY49" s="876"/>
      <c r="AVZ49" s="876"/>
      <c r="AWA49" s="876"/>
      <c r="AWB49" s="876"/>
      <c r="AWC49" s="876"/>
      <c r="AWD49" s="876"/>
      <c r="AWE49" s="876"/>
      <c r="AWF49" s="876"/>
      <c r="AWG49" s="876"/>
      <c r="AWH49" s="876"/>
      <c r="AWI49" s="876"/>
      <c r="AWJ49" s="876"/>
      <c r="AWK49" s="876"/>
      <c r="AWL49" s="876"/>
      <c r="AWM49" s="876"/>
      <c r="AWN49" s="876"/>
      <c r="AWO49" s="876"/>
      <c r="AWP49" s="876"/>
      <c r="AWQ49" s="876"/>
      <c r="AWR49" s="876"/>
      <c r="AWS49" s="876"/>
      <c r="AWT49" s="876"/>
      <c r="AWU49" s="876"/>
      <c r="AWV49" s="876"/>
      <c r="AWW49" s="876"/>
      <c r="AWX49" s="876"/>
      <c r="AWY49" s="876"/>
      <c r="AWZ49" s="876"/>
      <c r="AXA49" s="876"/>
      <c r="AXB49" s="876"/>
      <c r="AXC49" s="876"/>
      <c r="AXD49" s="876"/>
      <c r="AXE49" s="876"/>
      <c r="AXF49" s="876"/>
      <c r="AXG49" s="876"/>
      <c r="AXH49" s="876"/>
      <c r="AXI49" s="876"/>
      <c r="AXJ49" s="876"/>
      <c r="AXK49" s="876"/>
      <c r="AXL49" s="876"/>
      <c r="AXM49" s="876"/>
      <c r="AXN49" s="876"/>
      <c r="AXO49" s="876"/>
      <c r="AXP49" s="876"/>
      <c r="AXQ49" s="876"/>
      <c r="AXR49" s="876"/>
      <c r="AXS49" s="876"/>
      <c r="AXT49" s="876"/>
      <c r="AXU49" s="876"/>
      <c r="AXV49" s="876"/>
      <c r="AXW49" s="876"/>
      <c r="AXX49" s="876"/>
      <c r="AXY49" s="876"/>
      <c r="AXZ49" s="876"/>
      <c r="AYA49" s="876"/>
      <c r="AYB49" s="876"/>
      <c r="AYC49" s="876"/>
      <c r="AYD49" s="876"/>
      <c r="AYE49" s="876"/>
      <c r="AYF49" s="876"/>
      <c r="AYG49" s="876"/>
      <c r="AYH49" s="876"/>
      <c r="AYI49" s="876"/>
      <c r="AYJ49" s="876"/>
      <c r="AYK49" s="876"/>
      <c r="AYL49" s="876"/>
      <c r="AYM49" s="876"/>
      <c r="AYN49" s="876"/>
      <c r="AYO49" s="876"/>
      <c r="AYP49" s="876"/>
      <c r="AYQ49" s="876"/>
      <c r="AYR49" s="876"/>
      <c r="AYS49" s="876"/>
      <c r="AYT49" s="876"/>
      <c r="AYU49" s="876"/>
      <c r="AYV49" s="876"/>
      <c r="AYW49" s="876"/>
      <c r="AYX49" s="876"/>
      <c r="AYY49" s="876"/>
      <c r="AYZ49" s="876"/>
      <c r="AZA49" s="876"/>
      <c r="AZB49" s="876"/>
      <c r="AZC49" s="876"/>
      <c r="AZD49" s="876"/>
      <c r="AZE49" s="876"/>
      <c r="AZF49" s="876"/>
      <c r="AZG49" s="876"/>
      <c r="AZH49" s="876"/>
      <c r="AZI49" s="876"/>
      <c r="AZJ49" s="876"/>
      <c r="AZK49" s="876"/>
      <c r="AZL49" s="876"/>
      <c r="AZM49" s="876"/>
      <c r="AZN49" s="876"/>
      <c r="AZO49" s="876"/>
      <c r="AZP49" s="876"/>
      <c r="AZQ49" s="876"/>
      <c r="AZR49" s="876"/>
      <c r="AZS49" s="876"/>
      <c r="AZT49" s="876"/>
      <c r="AZU49" s="876"/>
      <c r="AZV49" s="876"/>
      <c r="AZW49" s="876"/>
      <c r="AZX49" s="876"/>
      <c r="AZY49" s="876"/>
      <c r="AZZ49" s="876"/>
      <c r="BAA49" s="876"/>
      <c r="BAB49" s="876"/>
      <c r="BAC49" s="876"/>
      <c r="BAD49" s="876"/>
      <c r="BAE49" s="876"/>
      <c r="BAF49" s="876"/>
      <c r="BAG49" s="876"/>
      <c r="BAH49" s="876"/>
      <c r="BAI49" s="876"/>
      <c r="BAJ49" s="876"/>
      <c r="BAK49" s="876"/>
      <c r="BAL49" s="876"/>
      <c r="BAM49" s="876"/>
      <c r="BAN49" s="876"/>
      <c r="BAO49" s="876"/>
      <c r="BAP49" s="876"/>
      <c r="BAQ49" s="876"/>
      <c r="BAR49" s="876"/>
      <c r="BAS49" s="876"/>
      <c r="BAT49" s="876"/>
      <c r="BAU49" s="876"/>
      <c r="BAV49" s="876"/>
      <c r="BAW49" s="876"/>
      <c r="BAX49" s="876"/>
      <c r="BAY49" s="876"/>
      <c r="BAZ49" s="876"/>
      <c r="BBA49" s="876"/>
      <c r="BBB49" s="876"/>
      <c r="BBC49" s="876"/>
      <c r="BBD49" s="876"/>
      <c r="BBE49" s="876"/>
      <c r="BBF49" s="876"/>
      <c r="BBG49" s="876"/>
      <c r="BBH49" s="876"/>
      <c r="BBI49" s="876"/>
      <c r="BBJ49" s="876"/>
      <c r="BBK49" s="876"/>
      <c r="BBL49" s="876"/>
      <c r="BBM49" s="876"/>
      <c r="BBN49" s="876"/>
      <c r="BBO49" s="876"/>
      <c r="BBP49" s="876"/>
      <c r="BBQ49" s="876"/>
      <c r="BBR49" s="876"/>
      <c r="BBS49" s="876"/>
      <c r="BBT49" s="876"/>
      <c r="BBU49" s="876"/>
      <c r="BBV49" s="876"/>
      <c r="BBW49" s="876"/>
      <c r="BBX49" s="876"/>
      <c r="BBY49" s="876"/>
      <c r="BBZ49" s="876"/>
      <c r="BCA49" s="876"/>
      <c r="BCB49" s="876"/>
      <c r="BCC49" s="876"/>
      <c r="BCD49" s="876"/>
      <c r="BCE49" s="876"/>
      <c r="BCF49" s="876"/>
      <c r="BCG49" s="876"/>
      <c r="BCH49" s="876"/>
      <c r="BCI49" s="876"/>
      <c r="BCJ49" s="876"/>
      <c r="BCK49" s="876"/>
      <c r="BCL49" s="876"/>
      <c r="BCM49" s="876"/>
      <c r="BCN49" s="876"/>
      <c r="BCO49" s="876"/>
      <c r="BCP49" s="876"/>
      <c r="BCQ49" s="876"/>
      <c r="BCR49" s="876"/>
      <c r="BCS49" s="876"/>
      <c r="BCT49" s="876"/>
      <c r="BCU49" s="876"/>
      <c r="BCV49" s="876"/>
      <c r="BCW49" s="876"/>
      <c r="BCX49" s="876"/>
      <c r="BCY49" s="876"/>
      <c r="BCZ49" s="876"/>
      <c r="BDA49" s="876"/>
      <c r="BDB49" s="876"/>
      <c r="BDC49" s="876"/>
      <c r="BDD49" s="876"/>
      <c r="BDE49" s="876"/>
      <c r="BDF49" s="876"/>
      <c r="BDG49" s="876"/>
      <c r="BDH49" s="876"/>
      <c r="BDI49" s="876"/>
      <c r="BDJ49" s="876"/>
      <c r="BDK49" s="876"/>
      <c r="BDL49" s="876"/>
      <c r="BDM49" s="876"/>
      <c r="BDN49" s="876"/>
      <c r="BDO49" s="876"/>
      <c r="BDP49" s="876"/>
      <c r="BDQ49" s="876"/>
      <c r="BDR49" s="876"/>
      <c r="BDS49" s="876"/>
      <c r="BDT49" s="876"/>
      <c r="BDU49" s="876"/>
      <c r="BDV49" s="876"/>
      <c r="BDW49" s="876"/>
      <c r="BDX49" s="876"/>
      <c r="BDY49" s="876"/>
      <c r="BDZ49" s="876"/>
      <c r="BEA49" s="876"/>
      <c r="BEB49" s="876"/>
      <c r="BEC49" s="876"/>
      <c r="BED49" s="876"/>
      <c r="BEE49" s="876"/>
      <c r="BEF49" s="876"/>
      <c r="BEG49" s="876"/>
      <c r="BEH49" s="876"/>
      <c r="BEI49" s="876"/>
      <c r="BEJ49" s="876"/>
      <c r="BEK49" s="876"/>
      <c r="BEL49" s="876"/>
      <c r="BEM49" s="876"/>
      <c r="BEN49" s="876"/>
      <c r="BEO49" s="876"/>
      <c r="BEP49" s="876"/>
      <c r="BEQ49" s="876"/>
      <c r="BER49" s="876"/>
      <c r="BES49" s="876"/>
      <c r="BET49" s="876"/>
      <c r="BEU49" s="876"/>
      <c r="BEV49" s="876"/>
      <c r="BEW49" s="876"/>
      <c r="BEX49" s="876"/>
      <c r="BEY49" s="876"/>
      <c r="BEZ49" s="876"/>
      <c r="BFA49" s="876"/>
      <c r="BFB49" s="876"/>
      <c r="BFC49" s="876"/>
      <c r="BFD49" s="876"/>
      <c r="BFE49" s="876"/>
      <c r="BFF49" s="876"/>
      <c r="BFG49" s="876"/>
      <c r="BFH49" s="876"/>
      <c r="BFI49" s="876"/>
      <c r="BFJ49" s="876"/>
      <c r="BFK49" s="876"/>
      <c r="BFL49" s="876"/>
      <c r="BFM49" s="876"/>
      <c r="BFN49" s="876"/>
      <c r="BFO49" s="876"/>
      <c r="BFP49" s="876"/>
      <c r="BFQ49" s="876"/>
      <c r="BFR49" s="876"/>
      <c r="BFS49" s="876"/>
      <c r="BFT49" s="876"/>
      <c r="BFU49" s="876"/>
      <c r="BFV49" s="876"/>
      <c r="BFW49" s="876"/>
      <c r="BFX49" s="876"/>
      <c r="BFY49" s="876"/>
      <c r="BFZ49" s="876"/>
      <c r="BGA49" s="876"/>
      <c r="BGB49" s="876"/>
      <c r="BGC49" s="876"/>
      <c r="BGD49" s="876"/>
      <c r="BGE49" s="876"/>
      <c r="BGF49" s="876"/>
      <c r="BGG49" s="876"/>
      <c r="BGH49" s="876"/>
      <c r="BGI49" s="876"/>
      <c r="BGJ49" s="876"/>
      <c r="BGK49" s="876"/>
      <c r="BGL49" s="876"/>
      <c r="BGM49" s="876"/>
      <c r="BGN49" s="876"/>
      <c r="BGO49" s="876"/>
      <c r="BGP49" s="876"/>
      <c r="BGQ49" s="876"/>
      <c r="BGR49" s="876"/>
      <c r="BGS49" s="876"/>
      <c r="BGT49" s="876"/>
      <c r="BGU49" s="876"/>
      <c r="BGV49" s="876"/>
      <c r="BGW49" s="876"/>
      <c r="BGX49" s="876"/>
      <c r="BGY49" s="876"/>
      <c r="BGZ49" s="876"/>
      <c r="BHA49" s="876"/>
      <c r="BHB49" s="876"/>
      <c r="BHC49" s="876"/>
      <c r="BHD49" s="876"/>
      <c r="BHE49" s="876"/>
      <c r="BHF49" s="876"/>
      <c r="BHG49" s="876"/>
      <c r="BHH49" s="876"/>
      <c r="BHI49" s="876"/>
      <c r="BHJ49" s="876"/>
      <c r="BHK49" s="876"/>
      <c r="BHL49" s="876"/>
      <c r="BHM49" s="876"/>
      <c r="BHN49" s="876"/>
      <c r="BHO49" s="876"/>
      <c r="BHP49" s="876"/>
      <c r="BHQ49" s="876"/>
      <c r="BHR49" s="876"/>
      <c r="BHS49" s="876"/>
      <c r="BHT49" s="876"/>
      <c r="BHU49" s="876"/>
      <c r="BHV49" s="876"/>
      <c r="BHW49" s="876"/>
      <c r="BHX49" s="876"/>
      <c r="BHY49" s="876"/>
      <c r="BHZ49" s="876"/>
      <c r="BIA49" s="876"/>
      <c r="BIB49" s="876"/>
      <c r="BIC49" s="876"/>
      <c r="BID49" s="876"/>
      <c r="BIE49" s="876"/>
      <c r="BIF49" s="876"/>
      <c r="BIG49" s="876"/>
      <c r="BIH49" s="876"/>
      <c r="BII49" s="876"/>
      <c r="BIJ49" s="876"/>
      <c r="BIK49" s="876"/>
      <c r="BIL49" s="876"/>
      <c r="BIM49" s="876"/>
      <c r="BIN49" s="876"/>
      <c r="BIO49" s="876"/>
      <c r="BIP49" s="876"/>
      <c r="BIQ49" s="876"/>
      <c r="BIR49" s="876"/>
      <c r="BIS49" s="876"/>
      <c r="BIT49" s="876"/>
      <c r="BIU49" s="876"/>
      <c r="BIV49" s="876"/>
      <c r="BIW49" s="876"/>
      <c r="BIX49" s="876"/>
      <c r="BIY49" s="876"/>
      <c r="BIZ49" s="876"/>
      <c r="BJA49" s="876"/>
      <c r="BJB49" s="876"/>
      <c r="BJC49" s="876"/>
      <c r="BJD49" s="876"/>
      <c r="BJE49" s="876"/>
      <c r="BJF49" s="876"/>
      <c r="BJG49" s="876"/>
      <c r="BJH49" s="876"/>
      <c r="BJI49" s="876"/>
      <c r="BJJ49" s="876"/>
      <c r="BJK49" s="876"/>
      <c r="BJL49" s="876"/>
      <c r="BJM49" s="876"/>
      <c r="BJN49" s="876"/>
      <c r="BJO49" s="876"/>
      <c r="BJP49" s="876"/>
      <c r="BJQ49" s="876"/>
      <c r="BJR49" s="876"/>
      <c r="BJS49" s="876"/>
      <c r="BJT49" s="876"/>
      <c r="BJU49" s="876"/>
      <c r="BJV49" s="876"/>
      <c r="BJW49" s="876"/>
      <c r="BJX49" s="876"/>
      <c r="BJY49" s="876"/>
      <c r="BJZ49" s="876"/>
      <c r="BKA49" s="876"/>
      <c r="BKB49" s="876"/>
      <c r="BKC49" s="876"/>
      <c r="BKD49" s="876"/>
      <c r="BKE49" s="876"/>
      <c r="BKF49" s="876"/>
      <c r="BKG49" s="876"/>
      <c r="BKH49" s="876"/>
      <c r="BKI49" s="876"/>
      <c r="BKJ49" s="876"/>
      <c r="BKK49" s="876"/>
      <c r="BKL49" s="876"/>
      <c r="BKM49" s="876"/>
      <c r="BKN49" s="876"/>
      <c r="BKO49" s="876"/>
      <c r="BKP49" s="876"/>
      <c r="BKQ49" s="876"/>
      <c r="BKR49" s="876"/>
      <c r="BKS49" s="876"/>
      <c r="BKT49" s="876"/>
      <c r="BKU49" s="876"/>
      <c r="BKV49" s="876"/>
      <c r="BKW49" s="876"/>
      <c r="BKX49" s="876"/>
      <c r="BKY49" s="876"/>
      <c r="BKZ49" s="876"/>
      <c r="BLA49" s="876"/>
      <c r="BLB49" s="876"/>
      <c r="BLC49" s="876"/>
      <c r="BLD49" s="876"/>
      <c r="BLE49" s="876"/>
      <c r="BLF49" s="876"/>
      <c r="BLG49" s="876"/>
      <c r="BLH49" s="876"/>
      <c r="BLI49" s="876"/>
      <c r="BLJ49" s="876"/>
      <c r="BLK49" s="876"/>
      <c r="BLL49" s="876"/>
      <c r="BLM49" s="876"/>
      <c r="BLN49" s="876"/>
      <c r="BLO49" s="876"/>
      <c r="BLP49" s="876"/>
      <c r="BLQ49" s="876"/>
      <c r="BLR49" s="876"/>
      <c r="BLS49" s="876"/>
      <c r="BLT49" s="876"/>
      <c r="BLU49" s="876"/>
      <c r="BLV49" s="876"/>
      <c r="BLW49" s="876"/>
      <c r="BLX49" s="876"/>
      <c r="BLY49" s="876"/>
      <c r="BLZ49" s="876"/>
      <c r="BMA49" s="876"/>
      <c r="BMB49" s="876"/>
      <c r="BMC49" s="876"/>
      <c r="BMD49" s="876"/>
      <c r="BME49" s="876"/>
      <c r="BMF49" s="876"/>
      <c r="BMG49" s="876"/>
      <c r="BMH49" s="876"/>
      <c r="BMI49" s="876"/>
      <c r="BMJ49" s="876"/>
      <c r="BMK49" s="876"/>
      <c r="BML49" s="876"/>
      <c r="BMM49" s="876"/>
      <c r="BMN49" s="876"/>
      <c r="BMO49" s="876"/>
      <c r="BMP49" s="876"/>
      <c r="BMQ49" s="876"/>
      <c r="BMR49" s="876"/>
      <c r="BMS49" s="876"/>
      <c r="BMT49" s="876"/>
      <c r="BMU49" s="876"/>
      <c r="BMV49" s="876"/>
      <c r="BMW49" s="876"/>
      <c r="BMX49" s="876"/>
      <c r="BMY49" s="876"/>
      <c r="BMZ49" s="876"/>
      <c r="BNA49" s="876"/>
      <c r="BNB49" s="876"/>
      <c r="BNC49" s="876"/>
      <c r="BND49" s="876"/>
      <c r="BNE49" s="876"/>
      <c r="BNF49" s="876"/>
      <c r="BNG49" s="876"/>
      <c r="BNH49" s="876"/>
      <c r="BNI49" s="876"/>
      <c r="BNJ49" s="876"/>
      <c r="BNK49" s="876"/>
      <c r="BNL49" s="876"/>
      <c r="BNM49" s="876"/>
      <c r="BNN49" s="876"/>
      <c r="BNO49" s="876"/>
      <c r="BNP49" s="876"/>
      <c r="BNQ49" s="876"/>
      <c r="BNR49" s="876"/>
      <c r="BNS49" s="876"/>
      <c r="BNT49" s="876"/>
      <c r="BNU49" s="876"/>
      <c r="BNV49" s="876"/>
      <c r="BNW49" s="876"/>
      <c r="BNX49" s="876"/>
      <c r="BNY49" s="876"/>
      <c r="BNZ49" s="876"/>
      <c r="BOA49" s="876"/>
      <c r="BOB49" s="876"/>
      <c r="BOC49" s="876"/>
      <c r="BOD49" s="876"/>
      <c r="BOE49" s="876"/>
      <c r="BOF49" s="876"/>
      <c r="BOG49" s="876"/>
      <c r="BOH49" s="876"/>
      <c r="BOI49" s="876"/>
      <c r="BOJ49" s="876"/>
      <c r="BOK49" s="876"/>
      <c r="BOL49" s="876"/>
      <c r="BOM49" s="876"/>
      <c r="BON49" s="876"/>
      <c r="BOO49" s="876"/>
      <c r="BOP49" s="876"/>
      <c r="BOQ49" s="876"/>
      <c r="BOR49" s="876"/>
      <c r="BOS49" s="876"/>
      <c r="BOT49" s="876"/>
      <c r="BOU49" s="876"/>
      <c r="BOV49" s="876"/>
      <c r="BOW49" s="876"/>
      <c r="BOX49" s="876"/>
      <c r="BOY49" s="876"/>
      <c r="BOZ49" s="876"/>
      <c r="BPA49" s="876"/>
      <c r="BPB49" s="876"/>
      <c r="BPC49" s="876"/>
      <c r="BPD49" s="876"/>
      <c r="BPE49" s="876"/>
      <c r="BPF49" s="876"/>
      <c r="BPG49" s="876"/>
      <c r="BPH49" s="876"/>
      <c r="BPI49" s="876"/>
      <c r="BPJ49" s="876"/>
      <c r="BPK49" s="876"/>
      <c r="BPL49" s="876"/>
      <c r="BPM49" s="876"/>
      <c r="BPN49" s="876"/>
      <c r="BPO49" s="876"/>
      <c r="BPP49" s="876"/>
      <c r="BPQ49" s="876"/>
      <c r="BPR49" s="876"/>
      <c r="BPS49" s="876"/>
      <c r="BPT49" s="876"/>
      <c r="BPU49" s="876"/>
      <c r="BPV49" s="876"/>
      <c r="BPW49" s="876"/>
      <c r="BPX49" s="876"/>
      <c r="BPY49" s="876"/>
      <c r="BPZ49" s="876"/>
      <c r="BQA49" s="876"/>
      <c r="BQB49" s="876"/>
      <c r="BQC49" s="876"/>
      <c r="BQD49" s="876"/>
      <c r="BQE49" s="876"/>
      <c r="BQF49" s="876"/>
      <c r="BQG49" s="876"/>
      <c r="BQH49" s="876"/>
      <c r="BQI49" s="876"/>
      <c r="BQJ49" s="876"/>
      <c r="BQK49" s="876"/>
      <c r="BQL49" s="876"/>
      <c r="BQM49" s="876"/>
      <c r="BQN49" s="876"/>
      <c r="BQO49" s="876"/>
      <c r="BQP49" s="876"/>
      <c r="BQQ49" s="876"/>
      <c r="BQR49" s="876"/>
      <c r="BQS49" s="876"/>
      <c r="BQT49" s="876"/>
      <c r="BQU49" s="876"/>
      <c r="BQV49" s="876"/>
      <c r="BQW49" s="876"/>
      <c r="BQX49" s="876"/>
      <c r="BQY49" s="876"/>
      <c r="BQZ49" s="876"/>
      <c r="BRA49" s="876"/>
      <c r="BRB49" s="876"/>
      <c r="BRC49" s="876"/>
      <c r="BRD49" s="876"/>
      <c r="BRE49" s="876"/>
      <c r="BRF49" s="876"/>
      <c r="BRG49" s="876"/>
      <c r="BRH49" s="876"/>
      <c r="BRI49" s="876"/>
      <c r="BRJ49" s="876"/>
      <c r="BRK49" s="876"/>
      <c r="BRL49" s="876"/>
      <c r="BRM49" s="876"/>
      <c r="BRN49" s="876"/>
      <c r="BRO49" s="876"/>
      <c r="BRP49" s="876"/>
      <c r="BRQ49" s="876"/>
      <c r="BRR49" s="876"/>
      <c r="BRS49" s="876"/>
      <c r="BRT49" s="876"/>
      <c r="BRU49" s="876"/>
      <c r="BRV49" s="876"/>
      <c r="BRW49" s="876"/>
      <c r="BRX49" s="876"/>
      <c r="BRY49" s="876"/>
      <c r="BRZ49" s="876"/>
      <c r="BSA49" s="876"/>
      <c r="BSB49" s="876"/>
      <c r="BSC49" s="876"/>
      <c r="BSD49" s="876"/>
      <c r="BSE49" s="876"/>
      <c r="BSF49" s="876"/>
      <c r="BSG49" s="876"/>
      <c r="BSH49" s="876"/>
      <c r="BSI49" s="876"/>
      <c r="BSJ49" s="876"/>
      <c r="BSK49" s="876"/>
      <c r="BSL49" s="876"/>
      <c r="BSM49" s="876"/>
      <c r="BSN49" s="876"/>
      <c r="BSO49" s="876"/>
      <c r="BSP49" s="876"/>
      <c r="BSQ49" s="876"/>
      <c r="BSR49" s="876"/>
      <c r="BSS49" s="876"/>
      <c r="BST49" s="876"/>
      <c r="BSU49" s="876"/>
      <c r="BSV49" s="876"/>
      <c r="BSW49" s="876"/>
      <c r="BSX49" s="876"/>
      <c r="BSY49" s="876"/>
      <c r="BSZ49" s="876"/>
      <c r="BTA49" s="876"/>
      <c r="BTB49" s="876"/>
      <c r="BTC49" s="876"/>
      <c r="BTD49" s="876"/>
      <c r="BTE49" s="876"/>
      <c r="BTF49" s="876"/>
      <c r="BTG49" s="876"/>
      <c r="BTH49" s="876"/>
      <c r="BTI49" s="876"/>
      <c r="BTJ49" s="876"/>
      <c r="BTK49" s="876"/>
      <c r="BTL49" s="876"/>
      <c r="BTM49" s="876"/>
      <c r="BTN49" s="876"/>
      <c r="BTO49" s="876"/>
      <c r="BTP49" s="876"/>
      <c r="BTQ49" s="876"/>
      <c r="BTR49" s="876"/>
      <c r="BTS49" s="876"/>
      <c r="BTT49" s="876"/>
      <c r="BTU49" s="876"/>
      <c r="BTV49" s="876"/>
      <c r="BTW49" s="876"/>
      <c r="BTX49" s="876"/>
      <c r="BTY49" s="876"/>
      <c r="BTZ49" s="876"/>
      <c r="BUA49" s="876"/>
      <c r="BUB49" s="876"/>
      <c r="BUC49" s="876"/>
      <c r="BUD49" s="876"/>
      <c r="BUE49" s="876"/>
      <c r="BUF49" s="876"/>
      <c r="BUG49" s="876"/>
      <c r="BUH49" s="876"/>
      <c r="BUI49" s="876"/>
      <c r="BUJ49" s="876"/>
      <c r="BUK49" s="876"/>
      <c r="BUL49" s="876"/>
      <c r="BUM49" s="876"/>
      <c r="BUN49" s="876"/>
      <c r="BUO49" s="876"/>
      <c r="BUP49" s="876"/>
      <c r="BUQ49" s="876"/>
      <c r="BUR49" s="876"/>
      <c r="BUS49" s="876"/>
      <c r="BUT49" s="876"/>
      <c r="BUU49" s="876"/>
      <c r="BUV49" s="876"/>
      <c r="BUW49" s="876"/>
      <c r="BUX49" s="876"/>
      <c r="BUY49" s="876"/>
      <c r="BUZ49" s="876"/>
      <c r="BVA49" s="876"/>
      <c r="BVB49" s="876"/>
      <c r="BVC49" s="876"/>
      <c r="BVD49" s="876"/>
      <c r="BVE49" s="876"/>
      <c r="BVF49" s="876"/>
      <c r="BVG49" s="876"/>
      <c r="BVH49" s="876"/>
      <c r="BVI49" s="876"/>
      <c r="BVJ49" s="876"/>
      <c r="BVK49" s="876"/>
      <c r="BVL49" s="876"/>
      <c r="BVM49" s="876"/>
      <c r="BVN49" s="876"/>
      <c r="BVO49" s="876"/>
      <c r="BVP49" s="876"/>
      <c r="BVQ49" s="876"/>
      <c r="BVR49" s="876"/>
      <c r="BVS49" s="876"/>
      <c r="BVT49" s="876"/>
      <c r="BVU49" s="876"/>
      <c r="BVV49" s="876"/>
      <c r="BVW49" s="876"/>
      <c r="BVX49" s="876"/>
      <c r="BVY49" s="876"/>
      <c r="BVZ49" s="876"/>
      <c r="BWA49" s="876"/>
      <c r="BWB49" s="876"/>
      <c r="BWC49" s="876"/>
      <c r="BWD49" s="876"/>
      <c r="BWE49" s="876"/>
      <c r="BWF49" s="876"/>
      <c r="BWG49" s="876"/>
      <c r="BWH49" s="876"/>
      <c r="BWI49" s="876"/>
      <c r="BWJ49" s="876"/>
      <c r="BWK49" s="876"/>
      <c r="BWL49" s="876"/>
      <c r="BWM49" s="876"/>
      <c r="BWN49" s="876"/>
      <c r="BWO49" s="876"/>
      <c r="BWP49" s="876"/>
      <c r="BWQ49" s="876"/>
      <c r="BWR49" s="876"/>
      <c r="BWS49" s="876"/>
      <c r="BWT49" s="876"/>
      <c r="BWU49" s="876"/>
      <c r="BWV49" s="876"/>
      <c r="BWW49" s="876"/>
      <c r="BWX49" s="876"/>
      <c r="BWY49" s="876"/>
      <c r="BWZ49" s="876"/>
      <c r="BXA49" s="876"/>
      <c r="BXB49" s="876"/>
      <c r="BXC49" s="876"/>
      <c r="BXD49" s="876"/>
      <c r="BXE49" s="876"/>
      <c r="BXF49" s="876"/>
      <c r="BXG49" s="876"/>
      <c r="BXH49" s="876"/>
      <c r="BXI49" s="876"/>
      <c r="BXJ49" s="876"/>
      <c r="BXK49" s="876"/>
      <c r="BXL49" s="876"/>
      <c r="BXM49" s="876"/>
      <c r="BXN49" s="876"/>
      <c r="BXO49" s="876"/>
      <c r="BXP49" s="876"/>
      <c r="BXQ49" s="876"/>
      <c r="BXR49" s="876"/>
      <c r="BXS49" s="876"/>
      <c r="BXT49" s="876"/>
      <c r="BXU49" s="876"/>
      <c r="BXV49" s="876"/>
      <c r="BXW49" s="876"/>
      <c r="BXX49" s="876"/>
      <c r="BXY49" s="876"/>
      <c r="BXZ49" s="876"/>
      <c r="BYA49" s="876"/>
      <c r="BYB49" s="876"/>
      <c r="BYC49" s="876"/>
      <c r="BYD49" s="876"/>
      <c r="BYE49" s="876"/>
      <c r="BYF49" s="876"/>
      <c r="BYG49" s="876"/>
      <c r="BYH49" s="876"/>
      <c r="BYI49" s="876"/>
      <c r="BYJ49" s="876"/>
      <c r="BYK49" s="876"/>
      <c r="BYL49" s="876"/>
      <c r="BYM49" s="876"/>
      <c r="BYN49" s="876"/>
      <c r="BYO49" s="876"/>
      <c r="BYP49" s="876"/>
      <c r="BYQ49" s="876"/>
      <c r="BYR49" s="876"/>
      <c r="BYS49" s="876"/>
      <c r="BYT49" s="876"/>
      <c r="BYU49" s="876"/>
      <c r="BYV49" s="876"/>
      <c r="BYW49" s="876"/>
      <c r="BYX49" s="876"/>
      <c r="BYY49" s="876"/>
      <c r="BYZ49" s="876"/>
      <c r="BZA49" s="876"/>
      <c r="BZB49" s="876"/>
      <c r="BZC49" s="876"/>
      <c r="BZD49" s="876"/>
      <c r="BZE49" s="876"/>
      <c r="BZF49" s="876"/>
      <c r="BZG49" s="876"/>
      <c r="BZH49" s="876"/>
      <c r="BZI49" s="876"/>
      <c r="BZJ49" s="876"/>
      <c r="BZK49" s="876"/>
      <c r="BZL49" s="876"/>
      <c r="BZM49" s="876"/>
      <c r="BZN49" s="876"/>
      <c r="BZO49" s="876"/>
      <c r="BZP49" s="876"/>
      <c r="BZQ49" s="876"/>
      <c r="BZR49" s="876"/>
      <c r="BZS49" s="876"/>
      <c r="BZT49" s="876"/>
      <c r="BZU49" s="876"/>
      <c r="BZV49" s="876"/>
      <c r="BZW49" s="876"/>
      <c r="BZX49" s="876"/>
      <c r="BZY49" s="876"/>
      <c r="BZZ49" s="876"/>
      <c r="CAA49" s="876"/>
      <c r="CAB49" s="876"/>
      <c r="CAC49" s="876"/>
      <c r="CAD49" s="876"/>
      <c r="CAE49" s="876"/>
      <c r="CAF49" s="876"/>
      <c r="CAG49" s="876"/>
      <c r="CAH49" s="876"/>
      <c r="CAI49" s="876"/>
      <c r="CAJ49" s="876"/>
      <c r="CAK49" s="876"/>
      <c r="CAL49" s="876"/>
      <c r="CAM49" s="876"/>
      <c r="CAN49" s="876"/>
      <c r="CAO49" s="876"/>
      <c r="CAP49" s="876"/>
      <c r="CAQ49" s="876"/>
      <c r="CAR49" s="876"/>
      <c r="CAS49" s="876"/>
      <c r="CAT49" s="876"/>
      <c r="CAU49" s="876"/>
      <c r="CAV49" s="876"/>
      <c r="CAW49" s="876"/>
      <c r="CAX49" s="876"/>
      <c r="CAY49" s="876"/>
      <c r="CAZ49" s="876"/>
      <c r="CBA49" s="876"/>
      <c r="CBB49" s="876"/>
      <c r="CBC49" s="876"/>
      <c r="CBD49" s="876"/>
      <c r="CBE49" s="876"/>
      <c r="CBF49" s="876"/>
      <c r="CBG49" s="876"/>
      <c r="CBH49" s="876"/>
      <c r="CBI49" s="876"/>
      <c r="CBJ49" s="876"/>
      <c r="CBK49" s="876"/>
      <c r="CBL49" s="876"/>
      <c r="CBM49" s="876"/>
      <c r="CBN49" s="876"/>
      <c r="CBO49" s="876"/>
      <c r="CBP49" s="876"/>
      <c r="CBQ49" s="876"/>
      <c r="CBR49" s="876"/>
      <c r="CBS49" s="876"/>
      <c r="CBT49" s="876"/>
      <c r="CBU49" s="876"/>
      <c r="CBV49" s="876"/>
      <c r="CBW49" s="876"/>
      <c r="CBX49" s="876"/>
      <c r="CBY49" s="876"/>
      <c r="CBZ49" s="876"/>
      <c r="CCA49" s="876"/>
      <c r="CCB49" s="876"/>
      <c r="CCC49" s="876"/>
      <c r="CCD49" s="876"/>
      <c r="CCE49" s="876"/>
      <c r="CCF49" s="876"/>
      <c r="CCG49" s="876"/>
      <c r="CCH49" s="876"/>
      <c r="CCI49" s="876"/>
      <c r="CCJ49" s="876"/>
      <c r="CCK49" s="876"/>
      <c r="CCL49" s="876"/>
      <c r="CCM49" s="876"/>
      <c r="CCN49" s="876"/>
      <c r="CCO49" s="876"/>
      <c r="CCP49" s="876"/>
      <c r="CCQ49" s="876"/>
      <c r="CCR49" s="876"/>
      <c r="CCS49" s="876"/>
      <c r="CCT49" s="876"/>
      <c r="CCU49" s="876"/>
      <c r="CCV49" s="876"/>
      <c r="CCW49" s="876"/>
      <c r="CCX49" s="876"/>
      <c r="CCY49" s="876"/>
      <c r="CCZ49" s="876"/>
      <c r="CDA49" s="876"/>
      <c r="CDB49" s="876"/>
      <c r="CDC49" s="876"/>
      <c r="CDD49" s="876"/>
      <c r="CDE49" s="876"/>
      <c r="CDF49" s="876"/>
      <c r="CDG49" s="876"/>
      <c r="CDH49" s="876"/>
      <c r="CDI49" s="876"/>
      <c r="CDJ49" s="876"/>
      <c r="CDK49" s="876"/>
      <c r="CDL49" s="876"/>
      <c r="CDM49" s="876"/>
      <c r="CDN49" s="876"/>
      <c r="CDO49" s="876"/>
      <c r="CDP49" s="876"/>
      <c r="CDQ49" s="876"/>
      <c r="CDR49" s="876"/>
      <c r="CDS49" s="876"/>
      <c r="CDT49" s="876"/>
      <c r="CDU49" s="876"/>
      <c r="CDV49" s="876"/>
      <c r="CDW49" s="876"/>
      <c r="CDX49" s="876"/>
      <c r="CDY49" s="876"/>
      <c r="CDZ49" s="876"/>
      <c r="CEA49" s="876"/>
      <c r="CEB49" s="876"/>
      <c r="CEC49" s="876"/>
      <c r="CED49" s="876"/>
      <c r="CEE49" s="876"/>
      <c r="CEF49" s="876"/>
      <c r="CEG49" s="876"/>
      <c r="CEH49" s="876"/>
      <c r="CEI49" s="876"/>
      <c r="CEJ49" s="876"/>
      <c r="CEK49" s="876"/>
      <c r="CEL49" s="876"/>
      <c r="CEM49" s="876"/>
      <c r="CEN49" s="876"/>
      <c r="CEO49" s="876"/>
      <c r="CEP49" s="876"/>
      <c r="CEQ49" s="876"/>
      <c r="CER49" s="876"/>
      <c r="CES49" s="876"/>
      <c r="CET49" s="876"/>
      <c r="CEU49" s="876"/>
      <c r="CEV49" s="876"/>
      <c r="CEW49" s="876"/>
      <c r="CEX49" s="876"/>
      <c r="CEY49" s="876"/>
      <c r="CEZ49" s="876"/>
      <c r="CFA49" s="876"/>
      <c r="CFB49" s="876"/>
      <c r="CFC49" s="876"/>
      <c r="CFD49" s="876"/>
      <c r="CFE49" s="876"/>
      <c r="CFF49" s="876"/>
      <c r="CFG49" s="876"/>
      <c r="CFH49" s="876"/>
      <c r="CFI49" s="876"/>
      <c r="CFJ49" s="876"/>
      <c r="CFK49" s="876"/>
      <c r="CFL49" s="876"/>
      <c r="CFM49" s="876"/>
      <c r="CFN49" s="876"/>
      <c r="CFO49" s="876"/>
      <c r="CFP49" s="876"/>
      <c r="CFQ49" s="876"/>
      <c r="CFR49" s="876"/>
      <c r="CFS49" s="876"/>
      <c r="CFT49" s="876"/>
      <c r="CFU49" s="876"/>
      <c r="CFV49" s="876"/>
      <c r="CFW49" s="876"/>
      <c r="CFX49" s="876"/>
      <c r="CFY49" s="876"/>
      <c r="CFZ49" s="876"/>
      <c r="CGA49" s="876"/>
      <c r="CGB49" s="876"/>
      <c r="CGC49" s="876"/>
      <c r="CGD49" s="876"/>
      <c r="CGE49" s="876"/>
      <c r="CGF49" s="876"/>
      <c r="CGG49" s="876"/>
      <c r="CGH49" s="876"/>
      <c r="CGI49" s="876"/>
      <c r="CGJ49" s="876"/>
      <c r="CGK49" s="876"/>
      <c r="CGL49" s="876"/>
      <c r="CGM49" s="876"/>
      <c r="CGN49" s="876"/>
      <c r="CGO49" s="876"/>
      <c r="CGP49" s="876"/>
      <c r="CGQ49" s="876"/>
      <c r="CGR49" s="876"/>
      <c r="CGS49" s="876"/>
      <c r="CGT49" s="876"/>
      <c r="CGU49" s="876"/>
      <c r="CGV49" s="876"/>
      <c r="CGW49" s="876"/>
      <c r="CGX49" s="876"/>
      <c r="CGY49" s="876"/>
      <c r="CGZ49" s="876"/>
      <c r="CHA49" s="876"/>
      <c r="CHB49" s="876"/>
      <c r="CHC49" s="876"/>
      <c r="CHD49" s="876"/>
      <c r="CHE49" s="876"/>
      <c r="CHF49" s="876"/>
      <c r="CHG49" s="876"/>
      <c r="CHH49" s="876"/>
      <c r="CHI49" s="876"/>
      <c r="CHJ49" s="876"/>
      <c r="CHK49" s="876"/>
      <c r="CHL49" s="876"/>
      <c r="CHM49" s="876"/>
      <c r="CHN49" s="876"/>
      <c r="CHO49" s="876"/>
      <c r="CHP49" s="876"/>
      <c r="CHQ49" s="876"/>
      <c r="CHR49" s="876"/>
      <c r="CHS49" s="876"/>
      <c r="CHT49" s="876"/>
      <c r="CHU49" s="876"/>
      <c r="CHV49" s="876"/>
      <c r="CHW49" s="876"/>
      <c r="CHX49" s="876"/>
      <c r="CHY49" s="876"/>
      <c r="CHZ49" s="876"/>
      <c r="CIA49" s="876"/>
      <c r="CIB49" s="876"/>
      <c r="CIC49" s="876"/>
      <c r="CID49" s="876"/>
      <c r="CIE49" s="876"/>
      <c r="CIF49" s="876"/>
      <c r="CIG49" s="876"/>
      <c r="CIH49" s="876"/>
      <c r="CII49" s="876"/>
      <c r="CIJ49" s="876"/>
      <c r="CIK49" s="876"/>
      <c r="CIL49" s="876"/>
      <c r="CIM49" s="876"/>
      <c r="CIN49" s="876"/>
      <c r="CIO49" s="876"/>
      <c r="CIP49" s="876"/>
      <c r="CIQ49" s="876"/>
      <c r="CIR49" s="876"/>
      <c r="CIS49" s="876"/>
      <c r="CIT49" s="876"/>
      <c r="CIU49" s="876"/>
      <c r="CIV49" s="876"/>
      <c r="CIW49" s="876"/>
      <c r="CIX49" s="876"/>
      <c r="CIY49" s="876"/>
      <c r="CIZ49" s="876"/>
      <c r="CJA49" s="876"/>
      <c r="CJB49" s="876"/>
      <c r="CJC49" s="876"/>
      <c r="CJD49" s="876"/>
      <c r="CJE49" s="876"/>
      <c r="CJF49" s="876"/>
      <c r="CJG49" s="876"/>
      <c r="CJH49" s="876"/>
      <c r="CJI49" s="876"/>
      <c r="CJJ49" s="876"/>
      <c r="CJK49" s="876"/>
      <c r="CJL49" s="876"/>
      <c r="CJM49" s="876"/>
      <c r="CJN49" s="876"/>
      <c r="CJO49" s="876"/>
      <c r="CJP49" s="876"/>
      <c r="CJQ49" s="876"/>
      <c r="CJR49" s="876"/>
      <c r="CJS49" s="876"/>
      <c r="CJT49" s="876"/>
      <c r="CJU49" s="876"/>
      <c r="CJV49" s="876"/>
      <c r="CJW49" s="876"/>
      <c r="CJX49" s="876"/>
      <c r="CJY49" s="876"/>
      <c r="CJZ49" s="876"/>
      <c r="CKA49" s="876"/>
      <c r="CKB49" s="876"/>
      <c r="CKC49" s="876"/>
      <c r="CKD49" s="876"/>
      <c r="CKE49" s="876"/>
      <c r="CKF49" s="876"/>
      <c r="CKG49" s="876"/>
      <c r="CKH49" s="876"/>
      <c r="CKI49" s="876"/>
      <c r="CKJ49" s="876"/>
      <c r="CKK49" s="876"/>
      <c r="CKL49" s="876"/>
      <c r="CKM49" s="876"/>
      <c r="CKN49" s="876"/>
      <c r="CKO49" s="876"/>
      <c r="CKP49" s="876"/>
      <c r="CKQ49" s="876"/>
      <c r="CKR49" s="876"/>
      <c r="CKS49" s="876"/>
      <c r="CKT49" s="876"/>
      <c r="CKU49" s="876"/>
      <c r="CKV49" s="876"/>
      <c r="CKW49" s="876"/>
      <c r="CKX49" s="876"/>
      <c r="CKY49" s="876"/>
      <c r="CKZ49" s="876"/>
      <c r="CLA49" s="876"/>
      <c r="CLB49" s="876"/>
      <c r="CLC49" s="876"/>
      <c r="CLD49" s="876"/>
      <c r="CLE49" s="876"/>
      <c r="CLF49" s="876"/>
      <c r="CLG49" s="876"/>
      <c r="CLH49" s="876"/>
      <c r="CLI49" s="876"/>
      <c r="CLJ49" s="876"/>
      <c r="CLK49" s="876"/>
      <c r="CLL49" s="876"/>
      <c r="CLM49" s="876"/>
      <c r="CLN49" s="876"/>
      <c r="CLO49" s="876"/>
      <c r="CLP49" s="876"/>
      <c r="CLQ49" s="876"/>
      <c r="CLR49" s="876"/>
      <c r="CLS49" s="876"/>
      <c r="CLT49" s="876"/>
      <c r="CLU49" s="876"/>
      <c r="CLV49" s="876"/>
      <c r="CLW49" s="876"/>
      <c r="CLX49" s="876"/>
      <c r="CLY49" s="876"/>
      <c r="CLZ49" s="876"/>
      <c r="CMA49" s="876"/>
      <c r="CMB49" s="876"/>
      <c r="CMC49" s="876"/>
      <c r="CMD49" s="876"/>
      <c r="CME49" s="876"/>
      <c r="CMF49" s="876"/>
      <c r="CMG49" s="876"/>
      <c r="CMH49" s="876"/>
      <c r="CMI49" s="876"/>
      <c r="CMJ49" s="876"/>
      <c r="CMK49" s="876"/>
      <c r="CML49" s="876"/>
      <c r="CMM49" s="876"/>
      <c r="CMN49" s="876"/>
      <c r="CMO49" s="876"/>
      <c r="CMP49" s="876"/>
      <c r="CMQ49" s="876"/>
      <c r="CMR49" s="876"/>
      <c r="CMS49" s="876"/>
      <c r="CMT49" s="876"/>
      <c r="CMU49" s="876"/>
      <c r="CMV49" s="876"/>
      <c r="CMW49" s="876"/>
      <c r="CMX49" s="876"/>
      <c r="CMY49" s="876"/>
      <c r="CMZ49" s="876"/>
      <c r="CNA49" s="876"/>
      <c r="CNB49" s="876"/>
      <c r="CNC49" s="876"/>
      <c r="CND49" s="876"/>
      <c r="CNE49" s="876"/>
      <c r="CNF49" s="876"/>
      <c r="CNG49" s="876"/>
      <c r="CNH49" s="876"/>
      <c r="CNI49" s="876"/>
      <c r="CNJ49" s="876"/>
      <c r="CNK49" s="876"/>
      <c r="CNL49" s="876"/>
      <c r="CNM49" s="876"/>
      <c r="CNN49" s="876"/>
      <c r="CNO49" s="876"/>
      <c r="CNP49" s="876"/>
      <c r="CNQ49" s="876"/>
      <c r="CNR49" s="876"/>
      <c r="CNS49" s="876"/>
      <c r="CNT49" s="876"/>
      <c r="CNU49" s="876"/>
      <c r="CNV49" s="876"/>
      <c r="CNW49" s="876"/>
      <c r="CNX49" s="876"/>
      <c r="CNY49" s="876"/>
      <c r="CNZ49" s="876"/>
      <c r="COA49" s="876"/>
      <c r="COB49" s="876"/>
      <c r="COC49" s="876"/>
      <c r="COD49" s="876"/>
      <c r="COE49" s="876"/>
      <c r="COF49" s="876"/>
      <c r="COG49" s="876"/>
      <c r="COH49" s="876"/>
      <c r="COI49" s="876"/>
      <c r="COJ49" s="876"/>
      <c r="COK49" s="876"/>
      <c r="COL49" s="876"/>
      <c r="COM49" s="876"/>
      <c r="CON49" s="876"/>
      <c r="COO49" s="876"/>
      <c r="COP49" s="876"/>
      <c r="COQ49" s="876"/>
      <c r="COR49" s="876"/>
      <c r="COS49" s="876"/>
      <c r="COT49" s="876"/>
      <c r="COU49" s="876"/>
      <c r="COV49" s="876"/>
      <c r="COW49" s="876"/>
      <c r="COX49" s="876"/>
      <c r="COY49" s="876"/>
      <c r="COZ49" s="876"/>
      <c r="CPA49" s="876"/>
      <c r="CPB49" s="876"/>
      <c r="CPC49" s="876"/>
      <c r="CPD49" s="876"/>
      <c r="CPE49" s="876"/>
      <c r="CPF49" s="876"/>
      <c r="CPG49" s="876"/>
      <c r="CPH49" s="876"/>
      <c r="CPI49" s="876"/>
      <c r="CPJ49" s="876"/>
      <c r="CPK49" s="876"/>
      <c r="CPL49" s="876"/>
      <c r="CPM49" s="876"/>
      <c r="CPN49" s="876"/>
      <c r="CPO49" s="876"/>
      <c r="CPP49" s="876"/>
      <c r="CPQ49" s="876"/>
      <c r="CPR49" s="876"/>
      <c r="CPS49" s="876"/>
      <c r="CPT49" s="876"/>
      <c r="CPU49" s="876"/>
      <c r="CPV49" s="876"/>
      <c r="CPW49" s="876"/>
      <c r="CPX49" s="876"/>
      <c r="CPY49" s="876"/>
      <c r="CPZ49" s="876"/>
      <c r="CQA49" s="876"/>
      <c r="CQB49" s="876"/>
      <c r="CQC49" s="876"/>
      <c r="CQD49" s="876"/>
      <c r="CQE49" s="876"/>
      <c r="CQF49" s="876"/>
      <c r="CQG49" s="876"/>
      <c r="CQH49" s="876"/>
      <c r="CQI49" s="876"/>
      <c r="CQJ49" s="876"/>
      <c r="CQK49" s="876"/>
      <c r="CQL49" s="876"/>
      <c r="CQM49" s="876"/>
      <c r="CQN49" s="876"/>
      <c r="CQO49" s="876"/>
      <c r="CQP49" s="876"/>
      <c r="CQQ49" s="876"/>
      <c r="CQR49" s="876"/>
      <c r="CQS49" s="876"/>
      <c r="CQT49" s="876"/>
      <c r="CQU49" s="876"/>
      <c r="CQV49" s="876"/>
      <c r="CQW49" s="876"/>
      <c r="CQX49" s="876"/>
      <c r="CQY49" s="876"/>
      <c r="CQZ49" s="876"/>
      <c r="CRA49" s="876"/>
      <c r="CRB49" s="876"/>
      <c r="CRC49" s="876"/>
      <c r="CRD49" s="876"/>
      <c r="CRE49" s="876"/>
      <c r="CRF49" s="876"/>
      <c r="CRG49" s="876"/>
      <c r="CRH49" s="876"/>
      <c r="CRI49" s="876"/>
      <c r="CRJ49" s="876"/>
      <c r="CRK49" s="876"/>
      <c r="CRL49" s="876"/>
      <c r="CRM49" s="876"/>
      <c r="CRN49" s="876"/>
      <c r="CRO49" s="876"/>
      <c r="CRP49" s="876"/>
      <c r="CRQ49" s="876"/>
      <c r="CRR49" s="876"/>
      <c r="CRS49" s="876"/>
      <c r="CRT49" s="876"/>
      <c r="CRU49" s="876"/>
      <c r="CRV49" s="876"/>
      <c r="CRW49" s="876"/>
      <c r="CRX49" s="876"/>
      <c r="CRY49" s="876"/>
      <c r="CRZ49" s="876"/>
      <c r="CSA49" s="876"/>
      <c r="CSB49" s="876"/>
      <c r="CSC49" s="876"/>
      <c r="CSD49" s="876"/>
      <c r="CSE49" s="876"/>
      <c r="CSF49" s="876"/>
      <c r="CSG49" s="876"/>
      <c r="CSH49" s="876"/>
      <c r="CSI49" s="876"/>
      <c r="CSJ49" s="876"/>
      <c r="CSK49" s="876"/>
      <c r="CSL49" s="876"/>
      <c r="CSM49" s="876"/>
      <c r="CSN49" s="876"/>
      <c r="CSO49" s="876"/>
      <c r="CSP49" s="876"/>
      <c r="CSQ49" s="876"/>
      <c r="CSR49" s="876"/>
      <c r="CSS49" s="876"/>
      <c r="CST49" s="876"/>
      <c r="CSU49" s="876"/>
      <c r="CSV49" s="876"/>
      <c r="CSW49" s="876"/>
      <c r="CSX49" s="876"/>
      <c r="CSY49" s="876"/>
      <c r="CSZ49" s="876"/>
      <c r="CTA49" s="876"/>
      <c r="CTB49" s="876"/>
      <c r="CTC49" s="876"/>
      <c r="CTD49" s="876"/>
      <c r="CTE49" s="876"/>
      <c r="CTF49" s="876"/>
      <c r="CTG49" s="876"/>
      <c r="CTH49" s="876"/>
      <c r="CTI49" s="876"/>
      <c r="CTJ49" s="876"/>
      <c r="CTK49" s="876"/>
      <c r="CTL49" s="876"/>
      <c r="CTM49" s="876"/>
      <c r="CTN49" s="876"/>
      <c r="CTO49" s="876"/>
      <c r="CTP49" s="876"/>
      <c r="CTQ49" s="876"/>
      <c r="CTR49" s="876"/>
      <c r="CTS49" s="876"/>
      <c r="CTT49" s="876"/>
      <c r="CTU49" s="876"/>
      <c r="CTV49" s="876"/>
      <c r="CTW49" s="876"/>
      <c r="CTX49" s="876"/>
      <c r="CTY49" s="876"/>
      <c r="CTZ49" s="876"/>
      <c r="CUA49" s="876"/>
      <c r="CUB49" s="876"/>
      <c r="CUC49" s="876"/>
      <c r="CUD49" s="876"/>
      <c r="CUE49" s="876"/>
      <c r="CUF49" s="876"/>
      <c r="CUG49" s="876"/>
      <c r="CUH49" s="876"/>
      <c r="CUI49" s="876"/>
      <c r="CUJ49" s="876"/>
      <c r="CUK49" s="876"/>
      <c r="CUL49" s="876"/>
      <c r="CUM49" s="876"/>
      <c r="CUN49" s="876"/>
      <c r="CUO49" s="876"/>
      <c r="CUP49" s="876"/>
      <c r="CUQ49" s="876"/>
      <c r="CUR49" s="876"/>
      <c r="CUS49" s="876"/>
      <c r="CUT49" s="876"/>
      <c r="CUU49" s="876"/>
      <c r="CUV49" s="876"/>
      <c r="CUW49" s="876"/>
      <c r="CUX49" s="876"/>
      <c r="CUY49" s="876"/>
      <c r="CUZ49" s="876"/>
      <c r="CVA49" s="876"/>
      <c r="CVB49" s="876"/>
      <c r="CVC49" s="876"/>
      <c r="CVD49" s="876"/>
      <c r="CVE49" s="876"/>
      <c r="CVF49" s="876"/>
      <c r="CVG49" s="876"/>
      <c r="CVH49" s="876"/>
      <c r="CVI49" s="876"/>
      <c r="CVJ49" s="876"/>
      <c r="CVK49" s="876"/>
      <c r="CVL49" s="876"/>
      <c r="CVM49" s="876"/>
      <c r="CVN49" s="876"/>
      <c r="CVO49" s="876"/>
      <c r="CVP49" s="876"/>
      <c r="CVQ49" s="876"/>
      <c r="CVR49" s="876"/>
      <c r="CVS49" s="876"/>
      <c r="CVT49" s="876"/>
      <c r="CVU49" s="876"/>
      <c r="CVV49" s="876"/>
      <c r="CVW49" s="876"/>
      <c r="CVX49" s="876"/>
      <c r="CVY49" s="876"/>
      <c r="CVZ49" s="876"/>
      <c r="CWA49" s="876"/>
      <c r="CWB49" s="876"/>
      <c r="CWC49" s="876"/>
      <c r="CWD49" s="876"/>
      <c r="CWE49" s="876"/>
      <c r="CWF49" s="876"/>
      <c r="CWG49" s="876"/>
      <c r="CWH49" s="876"/>
      <c r="CWI49" s="876"/>
      <c r="CWJ49" s="876"/>
      <c r="CWK49" s="876"/>
      <c r="CWL49" s="876"/>
      <c r="CWM49" s="876"/>
      <c r="CWN49" s="876"/>
      <c r="CWO49" s="876"/>
      <c r="CWP49" s="876"/>
      <c r="CWQ49" s="876"/>
      <c r="CWR49" s="876"/>
      <c r="CWS49" s="876"/>
      <c r="CWT49" s="876"/>
      <c r="CWU49" s="876"/>
      <c r="CWV49" s="876"/>
      <c r="CWW49" s="876"/>
      <c r="CWX49" s="876"/>
      <c r="CWY49" s="876"/>
      <c r="CWZ49" s="876"/>
      <c r="CXA49" s="876"/>
      <c r="CXB49" s="876"/>
      <c r="CXC49" s="876"/>
      <c r="CXD49" s="876"/>
      <c r="CXE49" s="876"/>
      <c r="CXF49" s="876"/>
      <c r="CXG49" s="876"/>
      <c r="CXH49" s="876"/>
      <c r="CXI49" s="876"/>
      <c r="CXJ49" s="876"/>
      <c r="CXK49" s="876"/>
      <c r="CXL49" s="876"/>
      <c r="CXM49" s="876"/>
      <c r="CXN49" s="876"/>
      <c r="CXO49" s="876"/>
      <c r="CXP49" s="876"/>
      <c r="CXQ49" s="876"/>
      <c r="CXR49" s="876"/>
      <c r="CXS49" s="876"/>
      <c r="CXT49" s="876"/>
      <c r="CXU49" s="876"/>
      <c r="CXV49" s="876"/>
      <c r="CXW49" s="876"/>
      <c r="CXX49" s="876"/>
      <c r="CXY49" s="876"/>
      <c r="CXZ49" s="876"/>
      <c r="CYA49" s="876"/>
      <c r="CYB49" s="876"/>
      <c r="CYC49" s="876"/>
      <c r="CYD49" s="876"/>
      <c r="CYE49" s="876"/>
      <c r="CYF49" s="876"/>
      <c r="CYG49" s="876"/>
      <c r="CYH49" s="876"/>
      <c r="CYI49" s="876"/>
      <c r="CYJ49" s="876"/>
      <c r="CYK49" s="876"/>
      <c r="CYL49" s="876"/>
      <c r="CYM49" s="876"/>
      <c r="CYN49" s="876"/>
      <c r="CYO49" s="876"/>
      <c r="CYP49" s="876"/>
      <c r="CYQ49" s="876"/>
      <c r="CYR49" s="876"/>
      <c r="CYS49" s="876"/>
      <c r="CYT49" s="876"/>
      <c r="CYU49" s="876"/>
      <c r="CYV49" s="876"/>
      <c r="CYW49" s="876"/>
      <c r="CYX49" s="876"/>
      <c r="CYY49" s="876"/>
      <c r="CYZ49" s="876"/>
      <c r="CZA49" s="876"/>
      <c r="CZB49" s="876"/>
      <c r="CZC49" s="876"/>
      <c r="CZD49" s="876"/>
      <c r="CZE49" s="876"/>
      <c r="CZF49" s="876"/>
      <c r="CZG49" s="876"/>
      <c r="CZH49" s="876"/>
      <c r="CZI49" s="876"/>
      <c r="CZJ49" s="876"/>
      <c r="CZK49" s="876"/>
      <c r="CZL49" s="876"/>
      <c r="CZM49" s="876"/>
      <c r="CZN49" s="876"/>
      <c r="CZO49" s="876"/>
      <c r="CZP49" s="876"/>
      <c r="CZQ49" s="876"/>
      <c r="CZR49" s="876"/>
      <c r="CZS49" s="876"/>
      <c r="CZT49" s="876"/>
      <c r="CZU49" s="876"/>
      <c r="CZV49" s="876"/>
      <c r="CZW49" s="876"/>
      <c r="CZX49" s="876"/>
      <c r="CZY49" s="876"/>
      <c r="CZZ49" s="876"/>
      <c r="DAA49" s="876"/>
      <c r="DAB49" s="876"/>
      <c r="DAC49" s="876"/>
      <c r="DAD49" s="876"/>
      <c r="DAE49" s="876"/>
      <c r="DAF49" s="876"/>
      <c r="DAG49" s="876"/>
      <c r="DAH49" s="876"/>
      <c r="DAI49" s="876"/>
      <c r="DAJ49" s="876"/>
      <c r="DAK49" s="876"/>
      <c r="DAL49" s="876"/>
      <c r="DAM49" s="876"/>
      <c r="DAN49" s="876"/>
      <c r="DAO49" s="876"/>
      <c r="DAP49" s="876"/>
      <c r="DAQ49" s="876"/>
      <c r="DAR49" s="876"/>
      <c r="DAS49" s="876"/>
      <c r="DAT49" s="876"/>
      <c r="DAU49" s="876"/>
      <c r="DAV49" s="876"/>
      <c r="DAW49" s="876"/>
      <c r="DAX49" s="876"/>
      <c r="DAY49" s="876"/>
      <c r="DAZ49" s="876"/>
      <c r="DBA49" s="876"/>
      <c r="DBB49" s="876"/>
      <c r="DBC49" s="876"/>
      <c r="DBD49" s="876"/>
      <c r="DBE49" s="876"/>
      <c r="DBF49" s="876"/>
      <c r="DBG49" s="876"/>
      <c r="DBH49" s="876"/>
      <c r="DBI49" s="876"/>
      <c r="DBJ49" s="876"/>
      <c r="DBK49" s="876"/>
      <c r="DBL49" s="876"/>
      <c r="DBM49" s="876"/>
      <c r="DBN49" s="876"/>
      <c r="DBO49" s="876"/>
      <c r="DBP49" s="876"/>
      <c r="DBQ49" s="876"/>
      <c r="DBR49" s="876"/>
      <c r="DBS49" s="876"/>
      <c r="DBT49" s="876"/>
      <c r="DBU49" s="876"/>
      <c r="DBV49" s="876"/>
      <c r="DBW49" s="876"/>
      <c r="DBX49" s="876"/>
      <c r="DBY49" s="876"/>
      <c r="DBZ49" s="876"/>
      <c r="DCA49" s="876"/>
      <c r="DCB49" s="876"/>
      <c r="DCC49" s="876"/>
      <c r="DCD49" s="876"/>
      <c r="DCE49" s="876"/>
      <c r="DCF49" s="876"/>
      <c r="DCG49" s="876"/>
      <c r="DCH49" s="876"/>
      <c r="DCI49" s="876"/>
      <c r="DCJ49" s="876"/>
      <c r="DCK49" s="876"/>
      <c r="DCL49" s="876"/>
      <c r="DCM49" s="876"/>
      <c r="DCN49" s="876"/>
      <c r="DCO49" s="876"/>
      <c r="DCP49" s="876"/>
      <c r="DCQ49" s="876"/>
      <c r="DCR49" s="876"/>
      <c r="DCS49" s="876"/>
      <c r="DCT49" s="876"/>
      <c r="DCU49" s="876"/>
      <c r="DCV49" s="876"/>
      <c r="DCW49" s="876"/>
      <c r="DCX49" s="876"/>
      <c r="DCY49" s="876"/>
      <c r="DCZ49" s="876"/>
      <c r="DDA49" s="876"/>
      <c r="DDB49" s="876"/>
      <c r="DDC49" s="876"/>
      <c r="DDD49" s="876"/>
      <c r="DDE49" s="876"/>
      <c r="DDF49" s="876"/>
      <c r="DDG49" s="876"/>
      <c r="DDH49" s="876"/>
      <c r="DDI49" s="876"/>
      <c r="DDJ49" s="876"/>
      <c r="DDK49" s="876"/>
      <c r="DDL49" s="876"/>
      <c r="DDM49" s="876"/>
      <c r="DDN49" s="876"/>
      <c r="DDO49" s="876"/>
      <c r="DDP49" s="876"/>
      <c r="DDQ49" s="876"/>
      <c r="DDR49" s="876"/>
      <c r="DDS49" s="876"/>
      <c r="DDT49" s="876"/>
      <c r="DDU49" s="876"/>
      <c r="DDV49" s="876"/>
      <c r="DDW49" s="876"/>
      <c r="DDX49" s="876"/>
      <c r="DDY49" s="876"/>
      <c r="DDZ49" s="876"/>
      <c r="DEA49" s="876"/>
      <c r="DEB49" s="876"/>
      <c r="DEC49" s="876"/>
      <c r="DED49" s="876"/>
      <c r="DEE49" s="876"/>
      <c r="DEF49" s="876"/>
      <c r="DEG49" s="876"/>
      <c r="DEH49" s="876"/>
      <c r="DEI49" s="876"/>
      <c r="DEJ49" s="876"/>
      <c r="DEK49" s="876"/>
      <c r="DEL49" s="876"/>
      <c r="DEM49" s="876"/>
      <c r="DEN49" s="876"/>
      <c r="DEO49" s="876"/>
      <c r="DEP49" s="876"/>
      <c r="DEQ49" s="876"/>
      <c r="DER49" s="876"/>
      <c r="DES49" s="876"/>
      <c r="DET49" s="876"/>
      <c r="DEU49" s="876"/>
      <c r="DEV49" s="876"/>
      <c r="DEW49" s="876"/>
      <c r="DEX49" s="876"/>
      <c r="DEY49" s="876"/>
      <c r="DEZ49" s="876"/>
      <c r="DFA49" s="876"/>
      <c r="DFB49" s="876"/>
      <c r="DFC49" s="876"/>
      <c r="DFD49" s="876"/>
      <c r="DFE49" s="876"/>
      <c r="DFF49" s="876"/>
      <c r="DFG49" s="876"/>
      <c r="DFH49" s="876"/>
      <c r="DFI49" s="876"/>
      <c r="DFJ49" s="876"/>
      <c r="DFK49" s="876"/>
      <c r="DFL49" s="876"/>
      <c r="DFM49" s="876"/>
      <c r="DFN49" s="876"/>
      <c r="DFO49" s="876"/>
      <c r="DFP49" s="876"/>
      <c r="DFQ49" s="876"/>
      <c r="DFR49" s="876"/>
      <c r="DFS49" s="876"/>
      <c r="DFT49" s="876"/>
      <c r="DFU49" s="876"/>
      <c r="DFV49" s="876"/>
      <c r="DFW49" s="876"/>
      <c r="DFX49" s="876"/>
      <c r="DFY49" s="876"/>
      <c r="DFZ49" s="876"/>
      <c r="DGA49" s="876"/>
      <c r="DGB49" s="876"/>
      <c r="DGC49" s="876"/>
      <c r="DGD49" s="876"/>
      <c r="DGE49" s="876"/>
      <c r="DGF49" s="876"/>
      <c r="DGG49" s="876"/>
      <c r="DGH49" s="876"/>
      <c r="DGI49" s="876"/>
      <c r="DGJ49" s="876"/>
      <c r="DGK49" s="876"/>
      <c r="DGL49" s="876"/>
      <c r="DGM49" s="876"/>
      <c r="DGN49" s="876"/>
      <c r="DGO49" s="876"/>
      <c r="DGP49" s="876"/>
      <c r="DGQ49" s="876"/>
      <c r="DGR49" s="876"/>
      <c r="DGS49" s="876"/>
      <c r="DGT49" s="876"/>
      <c r="DGU49" s="876"/>
      <c r="DGV49" s="876"/>
      <c r="DGW49" s="876"/>
      <c r="DGX49" s="876"/>
      <c r="DGY49" s="876"/>
      <c r="DGZ49" s="876"/>
      <c r="DHA49" s="876"/>
      <c r="DHB49" s="876"/>
      <c r="DHC49" s="876"/>
      <c r="DHD49" s="876"/>
      <c r="DHE49" s="876"/>
      <c r="DHF49" s="876"/>
      <c r="DHG49" s="876"/>
      <c r="DHH49" s="876"/>
      <c r="DHI49" s="876"/>
      <c r="DHJ49" s="876"/>
      <c r="DHK49" s="876"/>
      <c r="DHL49" s="876"/>
      <c r="DHM49" s="876"/>
      <c r="DHN49" s="876"/>
      <c r="DHO49" s="876"/>
      <c r="DHP49" s="876"/>
      <c r="DHQ49" s="876"/>
      <c r="DHR49" s="876"/>
      <c r="DHS49" s="876"/>
      <c r="DHT49" s="876"/>
      <c r="DHU49" s="876"/>
      <c r="DHV49" s="876"/>
      <c r="DHW49" s="876"/>
      <c r="DHX49" s="876"/>
      <c r="DHY49" s="876"/>
      <c r="DHZ49" s="876"/>
      <c r="DIA49" s="876"/>
      <c r="DIB49" s="876"/>
      <c r="DIC49" s="876"/>
      <c r="DID49" s="876"/>
      <c r="DIE49" s="876"/>
      <c r="DIF49" s="876"/>
      <c r="DIG49" s="876"/>
      <c r="DIH49" s="876"/>
      <c r="DII49" s="876"/>
      <c r="DIJ49" s="876"/>
      <c r="DIK49" s="876"/>
      <c r="DIL49" s="876"/>
      <c r="DIM49" s="876"/>
      <c r="DIN49" s="876"/>
      <c r="DIO49" s="876"/>
      <c r="DIP49" s="876"/>
      <c r="DIQ49" s="876"/>
      <c r="DIR49" s="876"/>
      <c r="DIS49" s="876"/>
      <c r="DIT49" s="876"/>
      <c r="DIU49" s="876"/>
      <c r="DIV49" s="876"/>
      <c r="DIW49" s="876"/>
      <c r="DIX49" s="876"/>
      <c r="DIY49" s="876"/>
      <c r="DIZ49" s="876"/>
      <c r="DJA49" s="876"/>
      <c r="DJB49" s="876"/>
      <c r="DJC49" s="876"/>
      <c r="DJD49" s="876"/>
      <c r="DJE49" s="876"/>
      <c r="DJF49" s="876"/>
      <c r="DJG49" s="876"/>
      <c r="DJH49" s="876"/>
      <c r="DJI49" s="876"/>
      <c r="DJJ49" s="876"/>
      <c r="DJK49" s="876"/>
      <c r="DJL49" s="876"/>
      <c r="DJM49" s="876"/>
      <c r="DJN49" s="876"/>
      <c r="DJO49" s="876"/>
      <c r="DJP49" s="876"/>
      <c r="DJQ49" s="876"/>
      <c r="DJR49" s="876"/>
      <c r="DJS49" s="876"/>
      <c r="DJT49" s="876"/>
      <c r="DJU49" s="876"/>
      <c r="DJV49" s="876"/>
      <c r="DJW49" s="876"/>
      <c r="DJX49" s="876"/>
      <c r="DJY49" s="876"/>
      <c r="DJZ49" s="876"/>
      <c r="DKA49" s="876"/>
      <c r="DKB49" s="876"/>
      <c r="DKC49" s="876"/>
      <c r="DKD49" s="876"/>
      <c r="DKE49" s="876"/>
      <c r="DKF49" s="876"/>
      <c r="DKG49" s="876"/>
      <c r="DKH49" s="876"/>
      <c r="DKI49" s="876"/>
      <c r="DKJ49" s="876"/>
      <c r="DKK49" s="876"/>
      <c r="DKL49" s="876"/>
      <c r="DKM49" s="876"/>
      <c r="DKN49" s="876"/>
      <c r="DKO49" s="876"/>
      <c r="DKP49" s="876"/>
      <c r="DKQ49" s="876"/>
      <c r="DKR49" s="876"/>
      <c r="DKS49" s="876"/>
      <c r="DKT49" s="876"/>
      <c r="DKU49" s="876"/>
      <c r="DKV49" s="876"/>
      <c r="DKW49" s="876"/>
      <c r="DKX49" s="876"/>
      <c r="DKY49" s="876"/>
      <c r="DKZ49" s="876"/>
      <c r="DLA49" s="876"/>
      <c r="DLB49" s="876"/>
      <c r="DLC49" s="876"/>
      <c r="DLD49" s="876"/>
      <c r="DLE49" s="876"/>
      <c r="DLF49" s="876"/>
      <c r="DLG49" s="876"/>
      <c r="DLH49" s="876"/>
      <c r="DLI49" s="876"/>
      <c r="DLJ49" s="876"/>
      <c r="DLK49" s="876"/>
      <c r="DLL49" s="876"/>
      <c r="DLM49" s="876"/>
      <c r="DLN49" s="876"/>
      <c r="DLO49" s="876"/>
      <c r="DLP49" s="876"/>
      <c r="DLQ49" s="876"/>
      <c r="DLR49" s="876"/>
      <c r="DLS49" s="876"/>
      <c r="DLT49" s="876"/>
      <c r="DLU49" s="876"/>
      <c r="DLV49" s="876"/>
      <c r="DLW49" s="876"/>
      <c r="DLX49" s="876"/>
      <c r="DLY49" s="876"/>
      <c r="DLZ49" s="876"/>
      <c r="DMA49" s="876"/>
      <c r="DMB49" s="876"/>
      <c r="DMC49" s="876"/>
      <c r="DMD49" s="876"/>
      <c r="DME49" s="876"/>
      <c r="DMF49" s="876"/>
      <c r="DMG49" s="876"/>
      <c r="DMH49" s="876"/>
      <c r="DMI49" s="876"/>
      <c r="DMJ49" s="876"/>
      <c r="DMK49" s="876"/>
      <c r="DML49" s="876"/>
      <c r="DMM49" s="876"/>
      <c r="DMN49" s="876"/>
      <c r="DMO49" s="876"/>
      <c r="DMP49" s="876"/>
      <c r="DMQ49" s="876"/>
      <c r="DMR49" s="876"/>
      <c r="DMS49" s="876"/>
      <c r="DMT49" s="876"/>
      <c r="DMU49" s="876"/>
      <c r="DMV49" s="876"/>
      <c r="DMW49" s="876"/>
      <c r="DMX49" s="876"/>
      <c r="DMY49" s="876"/>
      <c r="DMZ49" s="876"/>
      <c r="DNA49" s="876"/>
      <c r="DNB49" s="876"/>
      <c r="DNC49" s="876"/>
      <c r="DND49" s="876"/>
      <c r="DNE49" s="876"/>
      <c r="DNF49" s="876"/>
      <c r="DNG49" s="876"/>
      <c r="DNH49" s="876"/>
      <c r="DNI49" s="876"/>
      <c r="DNJ49" s="876"/>
      <c r="DNK49" s="876"/>
      <c r="DNL49" s="876"/>
      <c r="DNM49" s="876"/>
      <c r="DNN49" s="876"/>
      <c r="DNO49" s="876"/>
      <c r="DNP49" s="876"/>
      <c r="DNQ49" s="876"/>
      <c r="DNR49" s="876"/>
      <c r="DNS49" s="876"/>
      <c r="DNT49" s="876"/>
      <c r="DNU49" s="876"/>
      <c r="DNV49" s="876"/>
      <c r="DNW49" s="876"/>
      <c r="DNX49" s="876"/>
      <c r="DNY49" s="876"/>
      <c r="DNZ49" s="876"/>
      <c r="DOA49" s="876"/>
      <c r="DOB49" s="876"/>
      <c r="DOC49" s="876"/>
      <c r="DOD49" s="876"/>
      <c r="DOE49" s="876"/>
      <c r="DOF49" s="876"/>
      <c r="DOG49" s="876"/>
      <c r="DOH49" s="876"/>
      <c r="DOI49" s="876"/>
      <c r="DOJ49" s="876"/>
      <c r="DOK49" s="876"/>
      <c r="DOL49" s="876"/>
      <c r="DOM49" s="876"/>
      <c r="DON49" s="876"/>
      <c r="DOO49" s="876"/>
      <c r="DOP49" s="876"/>
      <c r="DOQ49" s="876"/>
      <c r="DOR49" s="876"/>
      <c r="DOS49" s="876"/>
      <c r="DOT49" s="876"/>
      <c r="DOU49" s="876"/>
      <c r="DOV49" s="876"/>
      <c r="DOW49" s="876"/>
      <c r="DOX49" s="876"/>
      <c r="DOY49" s="876"/>
      <c r="DOZ49" s="876"/>
      <c r="DPA49" s="876"/>
      <c r="DPB49" s="876"/>
      <c r="DPC49" s="876"/>
      <c r="DPD49" s="876"/>
      <c r="DPE49" s="876"/>
      <c r="DPF49" s="876"/>
      <c r="DPG49" s="876"/>
      <c r="DPH49" s="876"/>
      <c r="DPI49" s="876"/>
      <c r="DPJ49" s="876"/>
      <c r="DPK49" s="876"/>
      <c r="DPL49" s="876"/>
      <c r="DPM49" s="876"/>
      <c r="DPN49" s="876"/>
      <c r="DPO49" s="876"/>
      <c r="DPP49" s="876"/>
      <c r="DPQ49" s="876"/>
      <c r="DPR49" s="876"/>
      <c r="DPS49" s="876"/>
      <c r="DPT49" s="876"/>
      <c r="DPU49" s="876"/>
      <c r="DPV49" s="876"/>
      <c r="DPW49" s="876"/>
      <c r="DPX49" s="876"/>
      <c r="DPY49" s="876"/>
      <c r="DPZ49" s="876"/>
      <c r="DQA49" s="876"/>
      <c r="DQB49" s="876"/>
      <c r="DQC49" s="876"/>
      <c r="DQD49" s="876"/>
      <c r="DQE49" s="876"/>
      <c r="DQF49" s="876"/>
      <c r="DQG49" s="876"/>
      <c r="DQH49" s="876"/>
      <c r="DQI49" s="876"/>
      <c r="DQJ49" s="876"/>
      <c r="DQK49" s="876"/>
      <c r="DQL49" s="876"/>
      <c r="DQM49" s="876"/>
      <c r="DQN49" s="876"/>
      <c r="DQO49" s="876"/>
      <c r="DQP49" s="876"/>
      <c r="DQQ49" s="876"/>
      <c r="DQR49" s="876"/>
      <c r="DQS49" s="876"/>
      <c r="DQT49" s="876"/>
      <c r="DQU49" s="876"/>
      <c r="DQV49" s="876"/>
      <c r="DQW49" s="876"/>
      <c r="DQX49" s="876"/>
      <c r="DQY49" s="876"/>
      <c r="DQZ49" s="876"/>
      <c r="DRA49" s="876"/>
      <c r="DRB49" s="876"/>
      <c r="DRC49" s="876"/>
      <c r="DRD49" s="876"/>
      <c r="DRE49" s="876"/>
      <c r="DRF49" s="876"/>
      <c r="DRG49" s="876"/>
      <c r="DRH49" s="876"/>
      <c r="DRI49" s="876"/>
      <c r="DRJ49" s="876"/>
      <c r="DRK49" s="876"/>
      <c r="DRL49" s="876"/>
      <c r="DRM49" s="876"/>
      <c r="DRN49" s="876"/>
      <c r="DRO49" s="876"/>
      <c r="DRP49" s="876"/>
      <c r="DRQ49" s="876"/>
      <c r="DRR49" s="876"/>
      <c r="DRS49" s="876"/>
      <c r="DRT49" s="876"/>
      <c r="DRU49" s="876"/>
      <c r="DRV49" s="876"/>
      <c r="DRW49" s="876"/>
      <c r="DRX49" s="876"/>
      <c r="DRY49" s="876"/>
      <c r="DRZ49" s="876"/>
      <c r="DSA49" s="876"/>
      <c r="DSB49" s="876"/>
      <c r="DSC49" s="876"/>
      <c r="DSD49" s="876"/>
      <c r="DSE49" s="876"/>
      <c r="DSF49" s="876"/>
      <c r="DSG49" s="876"/>
      <c r="DSH49" s="876"/>
      <c r="DSI49" s="876"/>
      <c r="DSJ49" s="876"/>
      <c r="DSK49" s="876"/>
      <c r="DSL49" s="876"/>
      <c r="DSM49" s="876"/>
      <c r="DSN49" s="876"/>
      <c r="DSO49" s="876"/>
      <c r="DSP49" s="876"/>
      <c r="DSQ49" s="876"/>
      <c r="DSR49" s="876"/>
      <c r="DSS49" s="876"/>
      <c r="DST49" s="876"/>
      <c r="DSU49" s="876"/>
      <c r="DSV49" s="876"/>
      <c r="DSW49" s="876"/>
      <c r="DSX49" s="876"/>
      <c r="DSY49" s="876"/>
      <c r="DSZ49" s="876"/>
      <c r="DTA49" s="876"/>
      <c r="DTB49" s="876"/>
      <c r="DTC49" s="876"/>
      <c r="DTD49" s="876"/>
      <c r="DTE49" s="876"/>
      <c r="DTF49" s="876"/>
      <c r="DTG49" s="876"/>
      <c r="DTH49" s="876"/>
      <c r="DTI49" s="876"/>
      <c r="DTJ49" s="876"/>
      <c r="DTK49" s="876"/>
      <c r="DTL49" s="876"/>
      <c r="DTM49" s="876"/>
      <c r="DTN49" s="876"/>
      <c r="DTO49" s="876"/>
      <c r="DTP49" s="876"/>
      <c r="DTQ49" s="876"/>
      <c r="DTR49" s="876"/>
      <c r="DTS49" s="876"/>
      <c r="DTT49" s="876"/>
      <c r="DTU49" s="876"/>
      <c r="DTV49" s="876"/>
      <c r="DTW49" s="876"/>
      <c r="DTX49" s="876"/>
      <c r="DTY49" s="876"/>
      <c r="DTZ49" s="876"/>
      <c r="DUA49" s="876"/>
      <c r="DUB49" s="876"/>
      <c r="DUC49" s="876"/>
      <c r="DUD49" s="876"/>
      <c r="DUE49" s="876"/>
      <c r="DUF49" s="876"/>
      <c r="DUG49" s="876"/>
      <c r="DUH49" s="876"/>
      <c r="DUI49" s="876"/>
      <c r="DUJ49" s="876"/>
      <c r="DUK49" s="876"/>
      <c r="DUL49" s="876"/>
      <c r="DUM49" s="876"/>
      <c r="DUN49" s="876"/>
      <c r="DUO49" s="876"/>
      <c r="DUP49" s="876"/>
      <c r="DUQ49" s="876"/>
      <c r="DUR49" s="876"/>
      <c r="DUS49" s="876"/>
      <c r="DUT49" s="876"/>
      <c r="DUU49" s="876"/>
      <c r="DUV49" s="876"/>
      <c r="DUW49" s="876"/>
      <c r="DUX49" s="876"/>
      <c r="DUY49" s="876"/>
      <c r="DUZ49" s="876"/>
      <c r="DVA49" s="876"/>
      <c r="DVB49" s="876"/>
      <c r="DVC49" s="876"/>
      <c r="DVD49" s="876"/>
      <c r="DVE49" s="876"/>
      <c r="DVF49" s="876"/>
      <c r="DVG49" s="876"/>
      <c r="DVH49" s="876"/>
      <c r="DVI49" s="876"/>
      <c r="DVJ49" s="876"/>
      <c r="DVK49" s="876"/>
      <c r="DVL49" s="876"/>
      <c r="DVM49" s="876"/>
      <c r="DVN49" s="876"/>
      <c r="DVO49" s="876"/>
      <c r="DVP49" s="876"/>
      <c r="DVQ49" s="876"/>
      <c r="DVR49" s="876"/>
      <c r="DVS49" s="876"/>
      <c r="DVT49" s="876"/>
      <c r="DVU49" s="876"/>
      <c r="DVV49" s="876"/>
      <c r="DVW49" s="876"/>
      <c r="DVX49" s="876"/>
      <c r="DVY49" s="876"/>
      <c r="DVZ49" s="876"/>
      <c r="DWA49" s="876"/>
      <c r="DWB49" s="876"/>
      <c r="DWC49" s="876"/>
      <c r="DWD49" s="876"/>
      <c r="DWE49" s="876"/>
      <c r="DWF49" s="876"/>
      <c r="DWG49" s="876"/>
      <c r="DWH49" s="876"/>
      <c r="DWI49" s="876"/>
      <c r="DWJ49" s="876"/>
      <c r="DWK49" s="876"/>
      <c r="DWL49" s="876"/>
      <c r="DWM49" s="876"/>
      <c r="DWN49" s="876"/>
      <c r="DWO49" s="876"/>
      <c r="DWP49" s="876"/>
      <c r="DWQ49" s="876"/>
      <c r="DWR49" s="876"/>
      <c r="DWS49" s="876"/>
      <c r="DWT49" s="876"/>
      <c r="DWU49" s="876"/>
      <c r="DWV49" s="876"/>
      <c r="DWW49" s="876"/>
      <c r="DWX49" s="876"/>
      <c r="DWY49" s="876"/>
      <c r="DWZ49" s="876"/>
      <c r="DXA49" s="876"/>
      <c r="DXB49" s="876"/>
      <c r="DXC49" s="876"/>
      <c r="DXD49" s="876"/>
      <c r="DXE49" s="876"/>
      <c r="DXF49" s="876"/>
      <c r="DXG49" s="876"/>
      <c r="DXH49" s="876"/>
      <c r="DXI49" s="876"/>
      <c r="DXJ49" s="876"/>
      <c r="DXK49" s="876"/>
      <c r="DXL49" s="876"/>
      <c r="DXM49" s="876"/>
      <c r="DXN49" s="876"/>
      <c r="DXO49" s="876"/>
      <c r="DXP49" s="876"/>
      <c r="DXQ49" s="876"/>
      <c r="DXR49" s="876"/>
      <c r="DXS49" s="876"/>
      <c r="DXT49" s="876"/>
      <c r="DXU49" s="876"/>
      <c r="DXV49" s="876"/>
      <c r="DXW49" s="876"/>
      <c r="DXX49" s="876"/>
      <c r="DXY49" s="876"/>
      <c r="DXZ49" s="876"/>
      <c r="DYA49" s="876"/>
      <c r="DYB49" s="876"/>
      <c r="DYC49" s="876"/>
      <c r="DYD49" s="876"/>
      <c r="DYE49" s="876"/>
      <c r="DYF49" s="876"/>
      <c r="DYG49" s="876"/>
      <c r="DYH49" s="876"/>
      <c r="DYI49" s="876"/>
      <c r="DYJ49" s="876"/>
      <c r="DYK49" s="876"/>
      <c r="DYL49" s="876"/>
      <c r="DYM49" s="876"/>
      <c r="DYN49" s="876"/>
      <c r="DYO49" s="876"/>
      <c r="DYP49" s="876"/>
      <c r="DYQ49" s="876"/>
      <c r="DYR49" s="876"/>
      <c r="DYS49" s="876"/>
      <c r="DYT49" s="876"/>
      <c r="DYU49" s="876"/>
      <c r="DYV49" s="876"/>
      <c r="DYW49" s="876"/>
      <c r="DYX49" s="876"/>
      <c r="DYY49" s="876"/>
      <c r="DYZ49" s="876"/>
      <c r="DZA49" s="876"/>
      <c r="DZB49" s="876"/>
      <c r="DZC49" s="876"/>
      <c r="DZD49" s="876"/>
      <c r="DZE49" s="876"/>
      <c r="DZF49" s="876"/>
      <c r="DZG49" s="876"/>
      <c r="DZH49" s="876"/>
      <c r="DZI49" s="876"/>
      <c r="DZJ49" s="876"/>
      <c r="DZK49" s="876"/>
      <c r="DZL49" s="876"/>
      <c r="DZM49" s="876"/>
      <c r="DZN49" s="876"/>
      <c r="DZO49" s="876"/>
      <c r="DZP49" s="876"/>
      <c r="DZQ49" s="876"/>
      <c r="DZR49" s="876"/>
      <c r="DZS49" s="876"/>
      <c r="DZT49" s="876"/>
      <c r="DZU49" s="876"/>
      <c r="DZV49" s="876"/>
      <c r="DZW49" s="876"/>
      <c r="DZX49" s="876"/>
      <c r="DZY49" s="876"/>
      <c r="DZZ49" s="876"/>
      <c r="EAA49" s="876"/>
      <c r="EAB49" s="876"/>
      <c r="EAC49" s="876"/>
      <c r="EAD49" s="876"/>
      <c r="EAE49" s="876"/>
      <c r="EAF49" s="876"/>
      <c r="EAG49" s="876"/>
      <c r="EAH49" s="876"/>
      <c r="EAI49" s="876"/>
      <c r="EAJ49" s="876"/>
      <c r="EAK49" s="876"/>
      <c r="EAL49" s="876"/>
      <c r="EAM49" s="876"/>
      <c r="EAN49" s="876"/>
      <c r="EAO49" s="876"/>
      <c r="EAP49" s="876"/>
      <c r="EAQ49" s="876"/>
      <c r="EAR49" s="876"/>
      <c r="EAS49" s="876"/>
      <c r="EAT49" s="876"/>
      <c r="EAU49" s="876"/>
      <c r="EAV49" s="876"/>
      <c r="EAW49" s="876"/>
      <c r="EAX49" s="876"/>
      <c r="EAY49" s="876"/>
      <c r="EAZ49" s="876"/>
      <c r="EBA49" s="876"/>
      <c r="EBB49" s="876"/>
      <c r="EBC49" s="876"/>
      <c r="EBD49" s="876"/>
      <c r="EBE49" s="876"/>
      <c r="EBF49" s="876"/>
      <c r="EBG49" s="876"/>
      <c r="EBH49" s="876"/>
      <c r="EBI49" s="876"/>
      <c r="EBJ49" s="876"/>
      <c r="EBK49" s="876"/>
      <c r="EBL49" s="876"/>
      <c r="EBM49" s="876"/>
      <c r="EBN49" s="876"/>
      <c r="EBO49" s="876"/>
      <c r="EBP49" s="876"/>
      <c r="EBQ49" s="876"/>
      <c r="EBR49" s="876"/>
      <c r="EBS49" s="876"/>
      <c r="EBT49" s="876"/>
      <c r="EBU49" s="876"/>
      <c r="EBV49" s="876"/>
      <c r="EBW49" s="876"/>
      <c r="EBX49" s="876"/>
      <c r="EBY49" s="876"/>
      <c r="EBZ49" s="876"/>
      <c r="ECA49" s="876"/>
      <c r="ECB49" s="876"/>
      <c r="ECC49" s="876"/>
      <c r="ECD49" s="876"/>
      <c r="ECE49" s="876"/>
      <c r="ECF49" s="876"/>
      <c r="ECG49" s="876"/>
      <c r="ECH49" s="876"/>
      <c r="ECI49" s="876"/>
      <c r="ECJ49" s="876"/>
      <c r="ECK49" s="876"/>
      <c r="ECL49" s="876"/>
      <c r="ECM49" s="876"/>
      <c r="ECN49" s="876"/>
      <c r="ECO49" s="876"/>
      <c r="ECP49" s="876"/>
      <c r="ECQ49" s="876"/>
      <c r="ECR49" s="876"/>
      <c r="ECS49" s="876"/>
      <c r="ECT49" s="876"/>
      <c r="ECU49" s="876"/>
      <c r="ECV49" s="876"/>
      <c r="ECW49" s="876"/>
      <c r="ECX49" s="876"/>
      <c r="ECY49" s="876"/>
      <c r="ECZ49" s="876"/>
      <c r="EDA49" s="876"/>
      <c r="EDB49" s="876"/>
      <c r="EDC49" s="876"/>
      <c r="EDD49" s="876"/>
      <c r="EDE49" s="876"/>
      <c r="EDF49" s="876"/>
      <c r="EDG49" s="876"/>
      <c r="EDH49" s="876"/>
      <c r="EDI49" s="876"/>
      <c r="EDJ49" s="876"/>
      <c r="EDK49" s="876"/>
      <c r="EDL49" s="876"/>
      <c r="EDM49" s="876"/>
      <c r="EDN49" s="876"/>
      <c r="EDO49" s="876"/>
      <c r="EDP49" s="876"/>
      <c r="EDQ49" s="876"/>
      <c r="EDR49" s="876"/>
      <c r="EDS49" s="876"/>
      <c r="EDT49" s="876"/>
      <c r="EDU49" s="876"/>
      <c r="EDV49" s="876"/>
      <c r="EDW49" s="876"/>
      <c r="EDX49" s="876"/>
      <c r="EDY49" s="876"/>
      <c r="EDZ49" s="876"/>
      <c r="EEA49" s="876"/>
      <c r="EEB49" s="876"/>
      <c r="EEC49" s="876"/>
      <c r="EED49" s="876"/>
      <c r="EEE49" s="876"/>
      <c r="EEF49" s="876"/>
      <c r="EEG49" s="876"/>
      <c r="EEH49" s="876"/>
      <c r="EEI49" s="876"/>
      <c r="EEJ49" s="876"/>
      <c r="EEK49" s="876"/>
      <c r="EEL49" s="876"/>
      <c r="EEM49" s="876"/>
      <c r="EEN49" s="876"/>
      <c r="EEO49" s="876"/>
      <c r="EEP49" s="876"/>
      <c r="EEQ49" s="876"/>
      <c r="EER49" s="876"/>
      <c r="EES49" s="876"/>
      <c r="EET49" s="876"/>
      <c r="EEU49" s="876"/>
      <c r="EEV49" s="876"/>
      <c r="EEW49" s="876"/>
      <c r="EEX49" s="876"/>
      <c r="EEY49" s="876"/>
      <c r="EEZ49" s="876"/>
      <c r="EFA49" s="876"/>
      <c r="EFB49" s="876"/>
      <c r="EFC49" s="876"/>
      <c r="EFD49" s="876"/>
      <c r="EFE49" s="876"/>
      <c r="EFF49" s="876"/>
      <c r="EFG49" s="876"/>
      <c r="EFH49" s="876"/>
      <c r="EFI49" s="876"/>
      <c r="EFJ49" s="876"/>
      <c r="EFK49" s="876"/>
      <c r="EFL49" s="876"/>
      <c r="EFM49" s="876"/>
      <c r="EFN49" s="876"/>
      <c r="EFO49" s="876"/>
      <c r="EFP49" s="876"/>
      <c r="EFQ49" s="876"/>
      <c r="EFR49" s="876"/>
      <c r="EFS49" s="876"/>
      <c r="EFT49" s="876"/>
      <c r="EFU49" s="876"/>
      <c r="EFV49" s="876"/>
      <c r="EFW49" s="876"/>
      <c r="EFX49" s="876"/>
      <c r="EFY49" s="876"/>
      <c r="EFZ49" s="876"/>
      <c r="EGA49" s="876"/>
      <c r="EGB49" s="876"/>
      <c r="EGC49" s="876"/>
      <c r="EGD49" s="876"/>
      <c r="EGE49" s="876"/>
      <c r="EGF49" s="876"/>
      <c r="EGG49" s="876"/>
      <c r="EGH49" s="876"/>
      <c r="EGI49" s="876"/>
      <c r="EGJ49" s="876"/>
      <c r="EGK49" s="876"/>
      <c r="EGL49" s="876"/>
      <c r="EGM49" s="876"/>
      <c r="EGN49" s="876"/>
      <c r="EGO49" s="876"/>
      <c r="EGP49" s="876"/>
      <c r="EGQ49" s="876"/>
      <c r="EGR49" s="876"/>
      <c r="EGS49" s="876"/>
      <c r="EGT49" s="876"/>
      <c r="EGU49" s="876"/>
      <c r="EGV49" s="876"/>
      <c r="EGW49" s="876"/>
      <c r="EGX49" s="876"/>
      <c r="EGY49" s="876"/>
      <c r="EGZ49" s="876"/>
      <c r="EHA49" s="876"/>
      <c r="EHB49" s="876"/>
      <c r="EHC49" s="876"/>
      <c r="EHD49" s="876"/>
      <c r="EHE49" s="876"/>
      <c r="EHF49" s="876"/>
      <c r="EHG49" s="876"/>
      <c r="EHH49" s="876"/>
      <c r="EHI49" s="876"/>
      <c r="EHJ49" s="876"/>
      <c r="EHK49" s="876"/>
      <c r="EHL49" s="876"/>
      <c r="EHM49" s="876"/>
      <c r="EHN49" s="876"/>
      <c r="EHO49" s="876"/>
      <c r="EHP49" s="876"/>
      <c r="EHQ49" s="876"/>
      <c r="EHR49" s="876"/>
      <c r="EHS49" s="876"/>
      <c r="EHT49" s="876"/>
      <c r="EHU49" s="876"/>
      <c r="EHV49" s="876"/>
      <c r="EHW49" s="876"/>
      <c r="EHX49" s="876"/>
      <c r="EHY49" s="876"/>
      <c r="EHZ49" s="876"/>
      <c r="EIA49" s="876"/>
      <c r="EIB49" s="876"/>
      <c r="EIC49" s="876"/>
      <c r="EID49" s="876"/>
      <c r="EIE49" s="876"/>
      <c r="EIF49" s="876"/>
      <c r="EIG49" s="876"/>
      <c r="EIH49" s="876"/>
      <c r="EII49" s="876"/>
      <c r="EIJ49" s="876"/>
      <c r="EIK49" s="876"/>
      <c r="EIL49" s="876"/>
      <c r="EIM49" s="876"/>
      <c r="EIN49" s="876"/>
      <c r="EIO49" s="876"/>
      <c r="EIP49" s="876"/>
      <c r="EIQ49" s="876"/>
      <c r="EIR49" s="876"/>
      <c r="EIS49" s="876"/>
      <c r="EIT49" s="876"/>
      <c r="EIU49" s="876"/>
      <c r="EIV49" s="876"/>
      <c r="EIW49" s="876"/>
      <c r="EIX49" s="876"/>
      <c r="EIY49" s="876"/>
      <c r="EIZ49" s="876"/>
      <c r="EJA49" s="876"/>
      <c r="EJB49" s="876"/>
      <c r="EJC49" s="876"/>
      <c r="EJD49" s="876"/>
      <c r="EJE49" s="876"/>
      <c r="EJF49" s="876"/>
      <c r="EJG49" s="876"/>
      <c r="EJH49" s="876"/>
      <c r="EJI49" s="876"/>
      <c r="EJJ49" s="876"/>
      <c r="EJK49" s="876"/>
      <c r="EJL49" s="876"/>
      <c r="EJM49" s="876"/>
      <c r="EJN49" s="876"/>
      <c r="EJO49" s="876"/>
      <c r="EJP49" s="876"/>
      <c r="EJQ49" s="876"/>
      <c r="EJR49" s="876"/>
      <c r="EJS49" s="876"/>
      <c r="EJT49" s="876"/>
      <c r="EJU49" s="876"/>
      <c r="EJV49" s="876"/>
      <c r="EJW49" s="876"/>
      <c r="EJX49" s="876"/>
      <c r="EJY49" s="876"/>
      <c r="EJZ49" s="876"/>
      <c r="EKA49" s="876"/>
      <c r="EKB49" s="876"/>
      <c r="EKC49" s="876"/>
      <c r="EKD49" s="876"/>
      <c r="EKE49" s="876"/>
      <c r="EKF49" s="876"/>
      <c r="EKG49" s="876"/>
      <c r="EKH49" s="876"/>
      <c r="EKI49" s="876"/>
      <c r="EKJ49" s="876"/>
      <c r="EKK49" s="876"/>
      <c r="EKL49" s="876"/>
      <c r="EKM49" s="876"/>
      <c r="EKN49" s="876"/>
      <c r="EKO49" s="876"/>
      <c r="EKP49" s="876"/>
      <c r="EKQ49" s="876"/>
      <c r="EKR49" s="876"/>
      <c r="EKS49" s="876"/>
      <c r="EKT49" s="876"/>
      <c r="EKU49" s="876"/>
      <c r="EKV49" s="876"/>
      <c r="EKW49" s="876"/>
      <c r="EKX49" s="876"/>
      <c r="EKY49" s="876"/>
      <c r="EKZ49" s="876"/>
      <c r="ELA49" s="876"/>
      <c r="ELB49" s="876"/>
      <c r="ELC49" s="876"/>
      <c r="ELD49" s="876"/>
      <c r="ELE49" s="876"/>
      <c r="ELF49" s="876"/>
      <c r="ELG49" s="876"/>
      <c r="ELH49" s="876"/>
      <c r="ELI49" s="876"/>
      <c r="ELJ49" s="876"/>
      <c r="ELK49" s="876"/>
      <c r="ELL49" s="876"/>
      <c r="ELM49" s="876"/>
      <c r="ELN49" s="876"/>
      <c r="ELO49" s="876"/>
      <c r="ELP49" s="876"/>
      <c r="ELQ49" s="876"/>
      <c r="ELR49" s="876"/>
      <c r="ELS49" s="876"/>
      <c r="ELT49" s="876"/>
      <c r="ELU49" s="876"/>
      <c r="ELV49" s="876"/>
      <c r="ELW49" s="876"/>
      <c r="ELX49" s="876"/>
      <c r="ELY49" s="876"/>
      <c r="ELZ49" s="876"/>
      <c r="EMA49" s="876"/>
      <c r="EMB49" s="876"/>
      <c r="EMC49" s="876"/>
      <c r="EMD49" s="876"/>
      <c r="EME49" s="876"/>
      <c r="EMF49" s="876"/>
      <c r="EMG49" s="876"/>
      <c r="EMH49" s="876"/>
      <c r="EMI49" s="876"/>
      <c r="EMJ49" s="876"/>
      <c r="EMK49" s="876"/>
      <c r="EML49" s="876"/>
      <c r="EMM49" s="876"/>
      <c r="EMN49" s="876"/>
      <c r="EMO49" s="876"/>
      <c r="EMP49" s="876"/>
      <c r="EMQ49" s="876"/>
      <c r="EMR49" s="876"/>
      <c r="EMS49" s="876"/>
      <c r="EMT49" s="876"/>
      <c r="EMU49" s="876"/>
      <c r="EMV49" s="876"/>
      <c r="EMW49" s="876"/>
      <c r="EMX49" s="876"/>
      <c r="EMY49" s="876"/>
      <c r="EMZ49" s="876"/>
      <c r="ENA49" s="876"/>
      <c r="ENB49" s="876"/>
      <c r="ENC49" s="876"/>
      <c r="END49" s="876"/>
      <c r="ENE49" s="876"/>
      <c r="ENF49" s="876"/>
      <c r="ENG49" s="876"/>
      <c r="ENH49" s="876"/>
      <c r="ENI49" s="876"/>
      <c r="ENJ49" s="876"/>
      <c r="ENK49" s="876"/>
      <c r="ENL49" s="876"/>
      <c r="ENM49" s="876"/>
      <c r="ENN49" s="876"/>
      <c r="ENO49" s="876"/>
      <c r="ENP49" s="876"/>
      <c r="ENQ49" s="876"/>
      <c r="ENR49" s="876"/>
      <c r="ENS49" s="876"/>
      <c r="ENT49" s="876"/>
      <c r="ENU49" s="876"/>
      <c r="ENV49" s="876"/>
      <c r="ENW49" s="876"/>
      <c r="ENX49" s="876"/>
      <c r="ENY49" s="876"/>
      <c r="ENZ49" s="876"/>
      <c r="EOA49" s="876"/>
      <c r="EOB49" s="876"/>
      <c r="EOC49" s="876"/>
      <c r="EOD49" s="876"/>
      <c r="EOE49" s="876"/>
      <c r="EOF49" s="876"/>
      <c r="EOG49" s="876"/>
      <c r="EOH49" s="876"/>
      <c r="EOI49" s="876"/>
      <c r="EOJ49" s="876"/>
      <c r="EOK49" s="876"/>
      <c r="EOL49" s="876"/>
      <c r="EOM49" s="876"/>
      <c r="EON49" s="876"/>
      <c r="EOO49" s="876"/>
      <c r="EOP49" s="876"/>
      <c r="EOQ49" s="876"/>
      <c r="EOR49" s="876"/>
      <c r="EOS49" s="876"/>
      <c r="EOT49" s="876"/>
      <c r="EOU49" s="876"/>
      <c r="EOV49" s="876"/>
      <c r="EOW49" s="876"/>
      <c r="EOX49" s="876"/>
      <c r="EOY49" s="876"/>
      <c r="EOZ49" s="876"/>
      <c r="EPA49" s="876"/>
      <c r="EPB49" s="876"/>
      <c r="EPC49" s="876"/>
      <c r="EPD49" s="876"/>
      <c r="EPE49" s="876"/>
      <c r="EPF49" s="876"/>
      <c r="EPG49" s="876"/>
      <c r="EPH49" s="876"/>
      <c r="EPI49" s="876"/>
      <c r="EPJ49" s="876"/>
      <c r="EPK49" s="876"/>
      <c r="EPL49" s="876"/>
      <c r="EPM49" s="876"/>
      <c r="EPN49" s="876"/>
      <c r="EPO49" s="876"/>
      <c r="EPP49" s="876"/>
      <c r="EPQ49" s="876"/>
      <c r="EPR49" s="876"/>
      <c r="EPS49" s="876"/>
      <c r="EPT49" s="876"/>
      <c r="EPU49" s="876"/>
      <c r="EPV49" s="876"/>
      <c r="EPW49" s="876"/>
      <c r="EPX49" s="876"/>
      <c r="EPY49" s="876"/>
      <c r="EPZ49" s="876"/>
      <c r="EQA49" s="876"/>
      <c r="EQB49" s="876"/>
      <c r="EQC49" s="876"/>
      <c r="EQD49" s="876"/>
      <c r="EQE49" s="876"/>
      <c r="EQF49" s="876"/>
      <c r="EQG49" s="876"/>
      <c r="EQH49" s="876"/>
      <c r="EQI49" s="876"/>
      <c r="EQJ49" s="876"/>
      <c r="EQK49" s="876"/>
      <c r="EQL49" s="876"/>
      <c r="EQM49" s="876"/>
      <c r="EQN49" s="876"/>
      <c r="EQO49" s="876"/>
      <c r="EQP49" s="876"/>
      <c r="EQQ49" s="876"/>
      <c r="EQR49" s="876"/>
      <c r="EQS49" s="876"/>
      <c r="EQT49" s="876"/>
      <c r="EQU49" s="876"/>
      <c r="EQV49" s="876"/>
      <c r="EQW49" s="876"/>
      <c r="EQX49" s="876"/>
      <c r="EQY49" s="876"/>
      <c r="EQZ49" s="876"/>
      <c r="ERA49" s="876"/>
      <c r="ERB49" s="876"/>
      <c r="ERC49" s="876"/>
      <c r="ERD49" s="876"/>
      <c r="ERE49" s="876"/>
      <c r="ERF49" s="876"/>
      <c r="ERG49" s="876"/>
      <c r="ERH49" s="876"/>
      <c r="ERI49" s="876"/>
      <c r="ERJ49" s="876"/>
      <c r="ERK49" s="876"/>
      <c r="ERL49" s="876"/>
      <c r="ERM49" s="876"/>
      <c r="ERN49" s="876"/>
      <c r="ERO49" s="876"/>
      <c r="ERP49" s="876"/>
      <c r="ERQ49" s="876"/>
      <c r="ERR49" s="876"/>
      <c r="ERS49" s="876"/>
      <c r="ERT49" s="876"/>
      <c r="ERU49" s="876"/>
      <c r="ERV49" s="876"/>
      <c r="ERW49" s="876"/>
      <c r="ERX49" s="876"/>
      <c r="ERY49" s="876"/>
      <c r="ERZ49" s="876"/>
      <c r="ESA49" s="876"/>
      <c r="ESB49" s="876"/>
      <c r="ESC49" s="876"/>
      <c r="ESD49" s="876"/>
      <c r="ESE49" s="876"/>
      <c r="ESF49" s="876"/>
      <c r="ESG49" s="876"/>
      <c r="ESH49" s="876"/>
      <c r="ESI49" s="876"/>
      <c r="ESJ49" s="876"/>
      <c r="ESK49" s="876"/>
      <c r="ESL49" s="876"/>
      <c r="ESM49" s="876"/>
      <c r="ESN49" s="876"/>
      <c r="ESO49" s="876"/>
      <c r="ESP49" s="876"/>
      <c r="ESQ49" s="876"/>
      <c r="ESR49" s="876"/>
      <c r="ESS49" s="876"/>
      <c r="EST49" s="876"/>
      <c r="ESU49" s="876"/>
      <c r="ESV49" s="876"/>
      <c r="ESW49" s="876"/>
      <c r="ESX49" s="876"/>
      <c r="ESY49" s="876"/>
      <c r="ESZ49" s="876"/>
      <c r="ETA49" s="876"/>
      <c r="ETB49" s="876"/>
      <c r="ETC49" s="876"/>
      <c r="ETD49" s="876"/>
      <c r="ETE49" s="876"/>
      <c r="ETF49" s="876"/>
      <c r="ETG49" s="876"/>
      <c r="ETH49" s="876"/>
      <c r="ETI49" s="876"/>
      <c r="ETJ49" s="876"/>
      <c r="ETK49" s="876"/>
      <c r="ETL49" s="876"/>
      <c r="ETM49" s="876"/>
      <c r="ETN49" s="876"/>
      <c r="ETO49" s="876"/>
      <c r="ETP49" s="876"/>
      <c r="ETQ49" s="876"/>
      <c r="ETR49" s="876"/>
      <c r="ETS49" s="876"/>
      <c r="ETT49" s="876"/>
      <c r="ETU49" s="876"/>
      <c r="ETV49" s="876"/>
      <c r="ETW49" s="876"/>
      <c r="ETX49" s="876"/>
      <c r="ETY49" s="876"/>
      <c r="ETZ49" s="876"/>
      <c r="EUA49" s="876"/>
      <c r="EUB49" s="876"/>
      <c r="EUC49" s="876"/>
      <c r="EUD49" s="876"/>
      <c r="EUE49" s="876"/>
      <c r="EUF49" s="876"/>
      <c r="EUG49" s="876"/>
      <c r="EUH49" s="876"/>
      <c r="EUI49" s="876"/>
      <c r="EUJ49" s="876"/>
      <c r="EUK49" s="876"/>
      <c r="EUL49" s="876"/>
      <c r="EUM49" s="876"/>
      <c r="EUN49" s="876"/>
      <c r="EUO49" s="876"/>
      <c r="EUP49" s="876"/>
      <c r="EUQ49" s="876"/>
      <c r="EUR49" s="876"/>
      <c r="EUS49" s="876"/>
      <c r="EUT49" s="876"/>
      <c r="EUU49" s="876"/>
      <c r="EUV49" s="876"/>
      <c r="EUW49" s="876"/>
      <c r="EUX49" s="876"/>
      <c r="EUY49" s="876"/>
      <c r="EUZ49" s="876"/>
      <c r="EVA49" s="876"/>
      <c r="EVB49" s="876"/>
      <c r="EVC49" s="876"/>
      <c r="EVD49" s="876"/>
      <c r="EVE49" s="876"/>
      <c r="EVF49" s="876"/>
      <c r="EVG49" s="876"/>
      <c r="EVH49" s="876"/>
      <c r="EVI49" s="876"/>
      <c r="EVJ49" s="876"/>
      <c r="EVK49" s="876"/>
      <c r="EVL49" s="876"/>
      <c r="EVM49" s="876"/>
      <c r="EVN49" s="876"/>
      <c r="EVO49" s="876"/>
      <c r="EVP49" s="876"/>
      <c r="EVQ49" s="876"/>
      <c r="EVR49" s="876"/>
      <c r="EVS49" s="876"/>
      <c r="EVT49" s="876"/>
      <c r="EVU49" s="876"/>
      <c r="EVV49" s="876"/>
      <c r="EVW49" s="876"/>
      <c r="EVX49" s="876"/>
      <c r="EVY49" s="876"/>
      <c r="EVZ49" s="876"/>
      <c r="EWA49" s="876"/>
      <c r="EWB49" s="876"/>
      <c r="EWC49" s="876"/>
      <c r="EWD49" s="876"/>
      <c r="EWE49" s="876"/>
      <c r="EWF49" s="876"/>
      <c r="EWG49" s="876"/>
      <c r="EWH49" s="876"/>
      <c r="EWI49" s="876"/>
      <c r="EWJ49" s="876"/>
      <c r="EWK49" s="876"/>
      <c r="EWL49" s="876"/>
      <c r="EWM49" s="876"/>
      <c r="EWN49" s="876"/>
      <c r="EWO49" s="876"/>
      <c r="EWP49" s="876"/>
      <c r="EWQ49" s="876"/>
      <c r="EWR49" s="876"/>
      <c r="EWS49" s="876"/>
      <c r="EWT49" s="876"/>
      <c r="EWU49" s="876"/>
      <c r="EWV49" s="876"/>
      <c r="EWW49" s="876"/>
      <c r="EWX49" s="876"/>
      <c r="EWY49" s="876"/>
      <c r="EWZ49" s="876"/>
      <c r="EXA49" s="876"/>
      <c r="EXB49" s="876"/>
      <c r="EXC49" s="876"/>
      <c r="EXD49" s="876"/>
      <c r="EXE49" s="876"/>
      <c r="EXF49" s="876"/>
      <c r="EXG49" s="876"/>
      <c r="EXH49" s="876"/>
      <c r="EXI49" s="876"/>
      <c r="EXJ49" s="876"/>
      <c r="EXK49" s="876"/>
      <c r="EXL49" s="876"/>
      <c r="EXM49" s="876"/>
      <c r="EXN49" s="876"/>
      <c r="EXO49" s="876"/>
      <c r="EXP49" s="876"/>
      <c r="EXQ49" s="876"/>
      <c r="EXR49" s="876"/>
      <c r="EXS49" s="876"/>
      <c r="EXT49" s="876"/>
      <c r="EXU49" s="876"/>
      <c r="EXV49" s="876"/>
      <c r="EXW49" s="876"/>
      <c r="EXX49" s="876"/>
      <c r="EXY49" s="876"/>
      <c r="EXZ49" s="876"/>
      <c r="EYA49" s="876"/>
      <c r="EYB49" s="876"/>
      <c r="EYC49" s="876"/>
      <c r="EYD49" s="876"/>
      <c r="EYE49" s="876"/>
      <c r="EYF49" s="876"/>
      <c r="EYG49" s="876"/>
      <c r="EYH49" s="876"/>
      <c r="EYI49" s="876"/>
      <c r="EYJ49" s="876"/>
      <c r="EYK49" s="876"/>
      <c r="EYL49" s="876"/>
      <c r="EYM49" s="876"/>
      <c r="EYN49" s="876"/>
      <c r="EYO49" s="876"/>
      <c r="EYP49" s="876"/>
      <c r="EYQ49" s="876"/>
      <c r="EYR49" s="876"/>
      <c r="EYS49" s="876"/>
      <c r="EYT49" s="876"/>
      <c r="EYU49" s="876"/>
      <c r="EYV49" s="876"/>
      <c r="EYW49" s="876"/>
      <c r="EYX49" s="876"/>
      <c r="EYY49" s="876"/>
      <c r="EYZ49" s="876"/>
      <c r="EZA49" s="876"/>
      <c r="EZB49" s="876"/>
      <c r="EZC49" s="876"/>
      <c r="EZD49" s="876"/>
      <c r="EZE49" s="876"/>
      <c r="EZF49" s="876"/>
      <c r="EZG49" s="876"/>
      <c r="EZH49" s="876"/>
      <c r="EZI49" s="876"/>
      <c r="EZJ49" s="876"/>
      <c r="EZK49" s="876"/>
      <c r="EZL49" s="876"/>
      <c r="EZM49" s="876"/>
      <c r="EZN49" s="876"/>
      <c r="EZO49" s="876"/>
      <c r="EZP49" s="876"/>
      <c r="EZQ49" s="876"/>
      <c r="EZR49" s="876"/>
      <c r="EZS49" s="876"/>
      <c r="EZT49" s="876"/>
      <c r="EZU49" s="876"/>
      <c r="EZV49" s="876"/>
      <c r="EZW49" s="876"/>
      <c r="EZX49" s="876"/>
      <c r="EZY49" s="876"/>
      <c r="EZZ49" s="876"/>
      <c r="FAA49" s="876"/>
      <c r="FAB49" s="876"/>
      <c r="FAC49" s="876"/>
      <c r="FAD49" s="876"/>
      <c r="FAE49" s="876"/>
      <c r="FAF49" s="876"/>
      <c r="FAG49" s="876"/>
      <c r="FAH49" s="876"/>
      <c r="FAI49" s="876"/>
      <c r="FAJ49" s="876"/>
      <c r="FAK49" s="876"/>
      <c r="FAL49" s="876"/>
      <c r="FAM49" s="876"/>
      <c r="FAN49" s="876"/>
      <c r="FAO49" s="876"/>
      <c r="FAP49" s="876"/>
      <c r="FAQ49" s="876"/>
      <c r="FAR49" s="876"/>
      <c r="FAS49" s="876"/>
      <c r="FAT49" s="876"/>
      <c r="FAU49" s="876"/>
      <c r="FAV49" s="876"/>
      <c r="FAW49" s="876"/>
      <c r="FAX49" s="876"/>
      <c r="FAY49" s="876"/>
      <c r="FAZ49" s="876"/>
      <c r="FBA49" s="876"/>
      <c r="FBB49" s="876"/>
      <c r="FBC49" s="876"/>
      <c r="FBD49" s="876"/>
      <c r="FBE49" s="876"/>
      <c r="FBF49" s="876"/>
      <c r="FBG49" s="876"/>
      <c r="FBH49" s="876"/>
      <c r="FBI49" s="876"/>
      <c r="FBJ49" s="876"/>
      <c r="FBK49" s="876"/>
      <c r="FBL49" s="876"/>
      <c r="FBM49" s="876"/>
      <c r="FBN49" s="876"/>
      <c r="FBO49" s="876"/>
      <c r="FBP49" s="876"/>
      <c r="FBQ49" s="876"/>
      <c r="FBR49" s="876"/>
      <c r="FBS49" s="876"/>
      <c r="FBT49" s="876"/>
      <c r="FBU49" s="876"/>
      <c r="FBV49" s="876"/>
      <c r="FBW49" s="876"/>
      <c r="FBX49" s="876"/>
      <c r="FBY49" s="876"/>
      <c r="FBZ49" s="876"/>
      <c r="FCA49" s="876"/>
      <c r="FCB49" s="876"/>
      <c r="FCC49" s="876"/>
      <c r="FCD49" s="876"/>
      <c r="FCE49" s="876"/>
      <c r="FCF49" s="876"/>
      <c r="FCG49" s="876"/>
      <c r="FCH49" s="876"/>
      <c r="FCI49" s="876"/>
      <c r="FCJ49" s="876"/>
      <c r="FCK49" s="876"/>
      <c r="FCL49" s="876"/>
      <c r="FCM49" s="876"/>
      <c r="FCN49" s="876"/>
      <c r="FCO49" s="876"/>
      <c r="FCP49" s="876"/>
      <c r="FCQ49" s="876"/>
      <c r="FCR49" s="876"/>
      <c r="FCS49" s="876"/>
      <c r="FCT49" s="876"/>
      <c r="FCU49" s="876"/>
      <c r="FCV49" s="876"/>
      <c r="FCW49" s="876"/>
      <c r="FCX49" s="876"/>
      <c r="FCY49" s="876"/>
      <c r="FCZ49" s="876"/>
      <c r="FDA49" s="876"/>
      <c r="FDB49" s="876"/>
      <c r="FDC49" s="876"/>
      <c r="FDD49" s="876"/>
      <c r="FDE49" s="876"/>
      <c r="FDF49" s="876"/>
      <c r="FDG49" s="876"/>
      <c r="FDH49" s="876"/>
      <c r="FDI49" s="876"/>
      <c r="FDJ49" s="876"/>
      <c r="FDK49" s="876"/>
      <c r="FDL49" s="876"/>
      <c r="FDM49" s="876"/>
      <c r="FDN49" s="876"/>
      <c r="FDO49" s="876"/>
      <c r="FDP49" s="876"/>
      <c r="FDQ49" s="876"/>
      <c r="FDR49" s="876"/>
      <c r="FDS49" s="876"/>
      <c r="FDT49" s="876"/>
      <c r="FDU49" s="876"/>
      <c r="FDV49" s="876"/>
      <c r="FDW49" s="876"/>
      <c r="FDX49" s="876"/>
      <c r="FDY49" s="876"/>
      <c r="FDZ49" s="876"/>
      <c r="FEA49" s="876"/>
      <c r="FEB49" s="876"/>
      <c r="FEC49" s="876"/>
      <c r="FED49" s="876"/>
      <c r="FEE49" s="876"/>
      <c r="FEF49" s="876"/>
      <c r="FEG49" s="876"/>
      <c r="FEH49" s="876"/>
      <c r="FEI49" s="876"/>
      <c r="FEJ49" s="876"/>
      <c r="FEK49" s="876"/>
      <c r="FEL49" s="876"/>
      <c r="FEM49" s="876"/>
      <c r="FEN49" s="876"/>
      <c r="FEO49" s="876"/>
      <c r="FEP49" s="876"/>
      <c r="FEQ49" s="876"/>
      <c r="FER49" s="876"/>
      <c r="FES49" s="876"/>
      <c r="FET49" s="876"/>
      <c r="FEU49" s="876"/>
      <c r="FEV49" s="876"/>
      <c r="FEW49" s="876"/>
      <c r="FEX49" s="876"/>
      <c r="FEY49" s="876"/>
      <c r="FEZ49" s="876"/>
      <c r="FFA49" s="876"/>
      <c r="FFB49" s="876"/>
      <c r="FFC49" s="876"/>
      <c r="FFD49" s="876"/>
      <c r="FFE49" s="876"/>
      <c r="FFF49" s="876"/>
      <c r="FFG49" s="876"/>
      <c r="FFH49" s="876"/>
      <c r="FFI49" s="876"/>
      <c r="FFJ49" s="876"/>
      <c r="FFK49" s="876"/>
      <c r="FFL49" s="876"/>
      <c r="FFM49" s="876"/>
      <c r="FFN49" s="876"/>
      <c r="FFO49" s="876"/>
      <c r="FFP49" s="876"/>
      <c r="FFQ49" s="876"/>
      <c r="FFR49" s="876"/>
      <c r="FFS49" s="876"/>
      <c r="FFT49" s="876"/>
      <c r="FFU49" s="876"/>
      <c r="FFV49" s="876"/>
      <c r="FFW49" s="876"/>
      <c r="FFX49" s="876"/>
      <c r="FFY49" s="876"/>
      <c r="FFZ49" s="876"/>
      <c r="FGA49" s="876"/>
      <c r="FGB49" s="876"/>
      <c r="FGC49" s="876"/>
      <c r="FGD49" s="876"/>
      <c r="FGE49" s="876"/>
      <c r="FGF49" s="876"/>
      <c r="FGG49" s="876"/>
      <c r="FGH49" s="876"/>
      <c r="FGI49" s="876"/>
      <c r="FGJ49" s="876"/>
      <c r="FGK49" s="876"/>
      <c r="FGL49" s="876"/>
      <c r="FGM49" s="876"/>
      <c r="FGN49" s="876"/>
      <c r="FGO49" s="876"/>
      <c r="FGP49" s="876"/>
      <c r="FGQ49" s="876"/>
      <c r="FGR49" s="876"/>
      <c r="FGS49" s="876"/>
      <c r="FGT49" s="876"/>
      <c r="FGU49" s="876"/>
      <c r="FGV49" s="876"/>
      <c r="FGW49" s="876"/>
      <c r="FGX49" s="876"/>
      <c r="FGY49" s="876"/>
      <c r="FGZ49" s="876"/>
      <c r="FHA49" s="876"/>
      <c r="FHB49" s="876"/>
      <c r="FHC49" s="876"/>
      <c r="FHD49" s="876"/>
      <c r="FHE49" s="876"/>
      <c r="FHF49" s="876"/>
      <c r="FHG49" s="876"/>
      <c r="FHH49" s="876"/>
      <c r="FHI49" s="876"/>
      <c r="FHJ49" s="876"/>
      <c r="FHK49" s="876"/>
      <c r="FHL49" s="876"/>
      <c r="FHM49" s="876"/>
      <c r="FHN49" s="876"/>
      <c r="FHO49" s="876"/>
      <c r="FHP49" s="876"/>
      <c r="FHQ49" s="876"/>
      <c r="FHR49" s="876"/>
      <c r="FHS49" s="876"/>
      <c r="FHT49" s="876"/>
      <c r="FHU49" s="876"/>
      <c r="FHV49" s="876"/>
      <c r="FHW49" s="876"/>
      <c r="FHX49" s="876"/>
      <c r="FHY49" s="876"/>
      <c r="FHZ49" s="876"/>
      <c r="FIA49" s="876"/>
      <c r="FIB49" s="876"/>
      <c r="FIC49" s="876"/>
      <c r="FID49" s="876"/>
      <c r="FIE49" s="876"/>
      <c r="FIF49" s="876"/>
      <c r="FIG49" s="876"/>
      <c r="FIH49" s="876"/>
      <c r="FII49" s="876"/>
      <c r="FIJ49" s="876"/>
      <c r="FIK49" s="876"/>
      <c r="FIL49" s="876"/>
      <c r="FIM49" s="876"/>
      <c r="FIN49" s="876"/>
      <c r="FIO49" s="876"/>
      <c r="FIP49" s="876"/>
      <c r="FIQ49" s="876"/>
      <c r="FIR49" s="876"/>
      <c r="FIS49" s="876"/>
      <c r="FIT49" s="876"/>
      <c r="FIU49" s="876"/>
      <c r="FIV49" s="876"/>
      <c r="FIW49" s="876"/>
      <c r="FIX49" s="876"/>
      <c r="FIY49" s="876"/>
      <c r="FIZ49" s="876"/>
      <c r="FJA49" s="876"/>
      <c r="FJB49" s="876"/>
      <c r="FJC49" s="876"/>
      <c r="FJD49" s="876"/>
      <c r="FJE49" s="876"/>
      <c r="FJF49" s="876"/>
      <c r="FJG49" s="876"/>
      <c r="FJH49" s="876"/>
      <c r="FJI49" s="876"/>
      <c r="FJJ49" s="876"/>
      <c r="FJK49" s="876"/>
      <c r="FJL49" s="876"/>
      <c r="FJM49" s="876"/>
      <c r="FJN49" s="876"/>
      <c r="FJO49" s="876"/>
      <c r="FJP49" s="876"/>
      <c r="FJQ49" s="876"/>
      <c r="FJR49" s="876"/>
      <c r="FJS49" s="876"/>
      <c r="FJT49" s="876"/>
      <c r="FJU49" s="876"/>
      <c r="FJV49" s="876"/>
      <c r="FJW49" s="876"/>
      <c r="FJX49" s="876"/>
      <c r="FJY49" s="876"/>
      <c r="FJZ49" s="876"/>
      <c r="FKA49" s="876"/>
      <c r="FKB49" s="876"/>
      <c r="FKC49" s="876"/>
      <c r="FKD49" s="876"/>
      <c r="FKE49" s="876"/>
      <c r="FKF49" s="876"/>
      <c r="FKG49" s="876"/>
      <c r="FKH49" s="876"/>
      <c r="FKI49" s="876"/>
      <c r="FKJ49" s="876"/>
      <c r="FKK49" s="876"/>
      <c r="FKL49" s="876"/>
      <c r="FKM49" s="876"/>
      <c r="FKN49" s="876"/>
      <c r="FKO49" s="876"/>
      <c r="FKP49" s="876"/>
      <c r="FKQ49" s="876"/>
      <c r="FKR49" s="876"/>
      <c r="FKS49" s="876"/>
      <c r="FKT49" s="876"/>
      <c r="FKU49" s="876"/>
      <c r="FKV49" s="876"/>
      <c r="FKW49" s="876"/>
      <c r="FKX49" s="876"/>
      <c r="FKY49" s="876"/>
      <c r="FKZ49" s="876"/>
      <c r="FLA49" s="876"/>
      <c r="FLB49" s="876"/>
      <c r="FLC49" s="876"/>
      <c r="FLD49" s="876"/>
      <c r="FLE49" s="876"/>
      <c r="FLF49" s="876"/>
      <c r="FLG49" s="876"/>
      <c r="FLH49" s="876"/>
      <c r="FLI49" s="876"/>
      <c r="FLJ49" s="876"/>
      <c r="FLK49" s="876"/>
      <c r="FLL49" s="876"/>
      <c r="FLM49" s="876"/>
      <c r="FLN49" s="876"/>
      <c r="FLO49" s="876"/>
      <c r="FLP49" s="876"/>
      <c r="FLQ49" s="876"/>
      <c r="FLR49" s="876"/>
      <c r="FLS49" s="876"/>
      <c r="FLT49" s="876"/>
      <c r="FLU49" s="876"/>
      <c r="FLV49" s="876"/>
      <c r="FLW49" s="876"/>
      <c r="FLX49" s="876"/>
      <c r="FLY49" s="876"/>
      <c r="FLZ49" s="876"/>
      <c r="FMA49" s="876"/>
      <c r="FMB49" s="876"/>
      <c r="FMC49" s="876"/>
      <c r="FMD49" s="876"/>
      <c r="FME49" s="876"/>
      <c r="FMF49" s="876"/>
      <c r="FMG49" s="876"/>
      <c r="FMH49" s="876"/>
      <c r="FMI49" s="876"/>
      <c r="FMJ49" s="876"/>
      <c r="FMK49" s="876"/>
      <c r="FML49" s="876"/>
      <c r="FMM49" s="876"/>
      <c r="FMN49" s="876"/>
      <c r="FMO49" s="876"/>
      <c r="FMP49" s="876"/>
      <c r="FMQ49" s="876"/>
      <c r="FMR49" s="876"/>
      <c r="FMS49" s="876"/>
      <c r="FMT49" s="876"/>
      <c r="FMU49" s="876"/>
      <c r="FMV49" s="876"/>
      <c r="FMW49" s="876"/>
      <c r="FMX49" s="876"/>
      <c r="FMY49" s="876"/>
      <c r="FMZ49" s="876"/>
      <c r="FNA49" s="876"/>
      <c r="FNB49" s="876"/>
      <c r="FNC49" s="876"/>
      <c r="FND49" s="876"/>
      <c r="FNE49" s="876"/>
      <c r="FNF49" s="876"/>
      <c r="FNG49" s="876"/>
      <c r="FNH49" s="876"/>
      <c r="FNI49" s="876"/>
      <c r="FNJ49" s="876"/>
      <c r="FNK49" s="876"/>
      <c r="FNL49" s="876"/>
      <c r="FNM49" s="876"/>
      <c r="FNN49" s="876"/>
      <c r="FNO49" s="876"/>
      <c r="FNP49" s="876"/>
      <c r="FNQ49" s="876"/>
      <c r="FNR49" s="876"/>
      <c r="FNS49" s="876"/>
      <c r="FNT49" s="876"/>
      <c r="FNU49" s="876"/>
      <c r="FNV49" s="876"/>
      <c r="FNW49" s="876"/>
      <c r="FNX49" s="876"/>
      <c r="FNY49" s="876"/>
      <c r="FNZ49" s="876"/>
      <c r="FOA49" s="876"/>
      <c r="FOB49" s="876"/>
      <c r="FOC49" s="876"/>
      <c r="FOD49" s="876"/>
      <c r="FOE49" s="876"/>
      <c r="FOF49" s="876"/>
      <c r="FOG49" s="876"/>
      <c r="FOH49" s="876"/>
      <c r="FOI49" s="876"/>
      <c r="FOJ49" s="876"/>
      <c r="FOK49" s="876"/>
      <c r="FOL49" s="876"/>
      <c r="FOM49" s="876"/>
      <c r="FON49" s="876"/>
      <c r="FOO49" s="876"/>
      <c r="FOP49" s="876"/>
      <c r="FOQ49" s="876"/>
      <c r="FOR49" s="876"/>
      <c r="FOS49" s="876"/>
      <c r="FOT49" s="876"/>
      <c r="FOU49" s="876"/>
      <c r="FOV49" s="876"/>
      <c r="FOW49" s="876"/>
      <c r="FOX49" s="876"/>
      <c r="FOY49" s="876"/>
      <c r="FOZ49" s="876"/>
      <c r="FPA49" s="876"/>
      <c r="FPB49" s="876"/>
      <c r="FPC49" s="876"/>
      <c r="FPD49" s="876"/>
      <c r="FPE49" s="876"/>
      <c r="FPF49" s="876"/>
      <c r="FPG49" s="876"/>
      <c r="FPH49" s="876"/>
      <c r="FPI49" s="876"/>
      <c r="FPJ49" s="876"/>
      <c r="FPK49" s="876"/>
      <c r="FPL49" s="876"/>
      <c r="FPM49" s="876"/>
      <c r="FPN49" s="876"/>
      <c r="FPO49" s="876"/>
      <c r="FPP49" s="876"/>
      <c r="FPQ49" s="876"/>
      <c r="FPR49" s="876"/>
      <c r="FPS49" s="876"/>
      <c r="FPT49" s="876"/>
      <c r="FPU49" s="876"/>
      <c r="FPV49" s="876"/>
      <c r="FPW49" s="876"/>
      <c r="FPX49" s="876"/>
      <c r="FPY49" s="876"/>
      <c r="FPZ49" s="876"/>
      <c r="FQA49" s="876"/>
      <c r="FQB49" s="876"/>
      <c r="FQC49" s="876"/>
      <c r="FQD49" s="876"/>
      <c r="FQE49" s="876"/>
      <c r="FQF49" s="876"/>
      <c r="FQG49" s="876"/>
      <c r="FQH49" s="876"/>
      <c r="FQI49" s="876"/>
      <c r="FQJ49" s="876"/>
      <c r="FQK49" s="876"/>
      <c r="FQL49" s="876"/>
      <c r="FQM49" s="876"/>
      <c r="FQN49" s="876"/>
      <c r="FQO49" s="876"/>
      <c r="FQP49" s="876"/>
      <c r="FQQ49" s="876"/>
      <c r="FQR49" s="876"/>
      <c r="FQS49" s="876"/>
      <c r="FQT49" s="876"/>
      <c r="FQU49" s="876"/>
      <c r="FQV49" s="876"/>
      <c r="FQW49" s="876"/>
      <c r="FQX49" s="876"/>
      <c r="FQY49" s="876"/>
      <c r="FQZ49" s="876"/>
      <c r="FRA49" s="876"/>
      <c r="FRB49" s="876"/>
      <c r="FRC49" s="876"/>
      <c r="FRD49" s="876"/>
      <c r="FRE49" s="876"/>
      <c r="FRF49" s="876"/>
      <c r="FRG49" s="876"/>
      <c r="FRH49" s="876"/>
      <c r="FRI49" s="876"/>
      <c r="FRJ49" s="876"/>
      <c r="FRK49" s="876"/>
      <c r="FRL49" s="876"/>
      <c r="FRM49" s="876"/>
      <c r="FRN49" s="876"/>
      <c r="FRO49" s="876"/>
      <c r="FRP49" s="876"/>
      <c r="FRQ49" s="876"/>
      <c r="FRR49" s="876"/>
      <c r="FRS49" s="876"/>
      <c r="FRT49" s="876"/>
      <c r="FRU49" s="876"/>
      <c r="FRV49" s="876"/>
      <c r="FRW49" s="876"/>
      <c r="FRX49" s="876"/>
      <c r="FRY49" s="876"/>
      <c r="FRZ49" s="876"/>
      <c r="FSA49" s="876"/>
      <c r="FSB49" s="876"/>
      <c r="FSC49" s="876"/>
      <c r="FSD49" s="876"/>
      <c r="FSE49" s="876"/>
      <c r="FSF49" s="876"/>
      <c r="FSG49" s="876"/>
      <c r="FSH49" s="876"/>
      <c r="FSI49" s="876"/>
      <c r="FSJ49" s="876"/>
      <c r="FSK49" s="876"/>
      <c r="FSL49" s="876"/>
      <c r="FSM49" s="876"/>
      <c r="FSN49" s="876"/>
      <c r="FSO49" s="876"/>
      <c r="FSP49" s="876"/>
      <c r="FSQ49" s="876"/>
      <c r="FSR49" s="876"/>
      <c r="FSS49" s="876"/>
      <c r="FST49" s="876"/>
      <c r="FSU49" s="876"/>
      <c r="FSV49" s="876"/>
      <c r="FSW49" s="876"/>
      <c r="FSX49" s="876"/>
      <c r="FSY49" s="876"/>
      <c r="FSZ49" s="876"/>
      <c r="FTA49" s="876"/>
      <c r="FTB49" s="876"/>
      <c r="FTC49" s="876"/>
      <c r="FTD49" s="876"/>
      <c r="FTE49" s="876"/>
      <c r="FTF49" s="876"/>
      <c r="FTG49" s="876"/>
      <c r="FTH49" s="876"/>
      <c r="FTI49" s="876"/>
      <c r="FTJ49" s="876"/>
      <c r="FTK49" s="876"/>
      <c r="FTL49" s="876"/>
      <c r="FTM49" s="876"/>
      <c r="FTN49" s="876"/>
      <c r="FTO49" s="876"/>
      <c r="FTP49" s="876"/>
      <c r="FTQ49" s="876"/>
      <c r="FTR49" s="876"/>
      <c r="FTS49" s="876"/>
      <c r="FTT49" s="876"/>
      <c r="FTU49" s="876"/>
      <c r="FTV49" s="876"/>
      <c r="FTW49" s="876"/>
      <c r="FTX49" s="876"/>
      <c r="FTY49" s="876"/>
      <c r="FTZ49" s="876"/>
      <c r="FUA49" s="876"/>
      <c r="FUB49" s="876"/>
      <c r="FUC49" s="876"/>
      <c r="FUD49" s="876"/>
      <c r="FUE49" s="876"/>
      <c r="FUF49" s="876"/>
      <c r="FUG49" s="876"/>
      <c r="FUH49" s="876"/>
      <c r="FUI49" s="876"/>
      <c r="FUJ49" s="876"/>
      <c r="FUK49" s="876"/>
      <c r="FUL49" s="876"/>
      <c r="FUM49" s="876"/>
      <c r="FUN49" s="876"/>
      <c r="FUO49" s="876"/>
      <c r="FUP49" s="876"/>
      <c r="FUQ49" s="876"/>
      <c r="FUR49" s="876"/>
      <c r="FUS49" s="876"/>
      <c r="FUT49" s="876"/>
      <c r="FUU49" s="876"/>
      <c r="FUV49" s="876"/>
      <c r="FUW49" s="876"/>
      <c r="FUX49" s="876"/>
      <c r="FUY49" s="876"/>
      <c r="FUZ49" s="876"/>
      <c r="FVA49" s="876"/>
      <c r="FVB49" s="876"/>
      <c r="FVC49" s="876"/>
      <c r="FVD49" s="876"/>
      <c r="FVE49" s="876"/>
      <c r="FVF49" s="876"/>
      <c r="FVG49" s="876"/>
      <c r="FVH49" s="876"/>
      <c r="FVI49" s="876"/>
      <c r="FVJ49" s="876"/>
      <c r="FVK49" s="876"/>
      <c r="FVL49" s="876"/>
      <c r="FVM49" s="876"/>
      <c r="FVN49" s="876"/>
      <c r="FVO49" s="876"/>
      <c r="FVP49" s="876"/>
      <c r="FVQ49" s="876"/>
      <c r="FVR49" s="876"/>
      <c r="FVS49" s="876"/>
      <c r="FVT49" s="876"/>
      <c r="FVU49" s="876"/>
      <c r="FVV49" s="876"/>
      <c r="FVW49" s="876"/>
      <c r="FVX49" s="876"/>
      <c r="FVY49" s="876"/>
      <c r="FVZ49" s="876"/>
      <c r="FWA49" s="876"/>
      <c r="FWB49" s="876"/>
      <c r="FWC49" s="876"/>
      <c r="FWD49" s="876"/>
      <c r="FWE49" s="876"/>
      <c r="FWF49" s="876"/>
      <c r="FWG49" s="876"/>
      <c r="FWH49" s="876"/>
      <c r="FWI49" s="876"/>
      <c r="FWJ49" s="876"/>
      <c r="FWK49" s="876"/>
      <c r="FWL49" s="876"/>
      <c r="FWM49" s="876"/>
      <c r="FWN49" s="876"/>
      <c r="FWO49" s="876"/>
      <c r="FWP49" s="876"/>
      <c r="FWQ49" s="876"/>
      <c r="FWR49" s="876"/>
      <c r="FWS49" s="876"/>
      <c r="FWT49" s="876"/>
      <c r="FWU49" s="876"/>
      <c r="FWV49" s="876"/>
      <c r="FWW49" s="876"/>
      <c r="FWX49" s="876"/>
      <c r="FWY49" s="876"/>
      <c r="FWZ49" s="876"/>
      <c r="FXA49" s="876"/>
      <c r="FXB49" s="876"/>
      <c r="FXC49" s="876"/>
      <c r="FXD49" s="876"/>
      <c r="FXE49" s="876"/>
      <c r="FXF49" s="876"/>
      <c r="FXG49" s="876"/>
      <c r="FXH49" s="876"/>
      <c r="FXI49" s="876"/>
      <c r="FXJ49" s="876"/>
      <c r="FXK49" s="876"/>
      <c r="FXL49" s="876"/>
      <c r="FXM49" s="876"/>
      <c r="FXN49" s="876"/>
      <c r="FXO49" s="876"/>
      <c r="FXP49" s="876"/>
      <c r="FXQ49" s="876"/>
      <c r="FXR49" s="876"/>
      <c r="FXS49" s="876"/>
      <c r="FXT49" s="876"/>
      <c r="FXU49" s="876"/>
      <c r="FXV49" s="876"/>
      <c r="FXW49" s="876"/>
      <c r="FXX49" s="876"/>
      <c r="FXY49" s="876"/>
      <c r="FXZ49" s="876"/>
      <c r="FYA49" s="876"/>
      <c r="FYB49" s="876"/>
      <c r="FYC49" s="876"/>
      <c r="FYD49" s="876"/>
      <c r="FYE49" s="876"/>
      <c r="FYF49" s="876"/>
      <c r="FYG49" s="876"/>
      <c r="FYH49" s="876"/>
      <c r="FYI49" s="876"/>
      <c r="FYJ49" s="876"/>
      <c r="FYK49" s="876"/>
      <c r="FYL49" s="876"/>
      <c r="FYM49" s="876"/>
      <c r="FYN49" s="876"/>
      <c r="FYO49" s="876"/>
      <c r="FYP49" s="876"/>
      <c r="FYQ49" s="876"/>
      <c r="FYR49" s="876"/>
      <c r="FYS49" s="876"/>
      <c r="FYT49" s="876"/>
      <c r="FYU49" s="876"/>
      <c r="FYV49" s="876"/>
      <c r="FYW49" s="876"/>
      <c r="FYX49" s="876"/>
      <c r="FYY49" s="876"/>
      <c r="FYZ49" s="876"/>
      <c r="FZA49" s="876"/>
      <c r="FZB49" s="876"/>
      <c r="FZC49" s="876"/>
      <c r="FZD49" s="876"/>
      <c r="FZE49" s="876"/>
      <c r="FZF49" s="876"/>
      <c r="FZG49" s="876"/>
      <c r="FZH49" s="876"/>
      <c r="FZI49" s="876"/>
      <c r="FZJ49" s="876"/>
      <c r="FZK49" s="876"/>
      <c r="FZL49" s="876"/>
      <c r="FZM49" s="876"/>
      <c r="FZN49" s="876"/>
      <c r="FZO49" s="876"/>
      <c r="FZP49" s="876"/>
      <c r="FZQ49" s="876"/>
      <c r="FZR49" s="876"/>
      <c r="FZS49" s="876"/>
      <c r="FZT49" s="876"/>
      <c r="FZU49" s="876"/>
      <c r="FZV49" s="876"/>
      <c r="FZW49" s="876"/>
      <c r="FZX49" s="876"/>
      <c r="FZY49" s="876"/>
      <c r="FZZ49" s="876"/>
      <c r="GAA49" s="876"/>
      <c r="GAB49" s="876"/>
      <c r="GAC49" s="876"/>
      <c r="GAD49" s="876"/>
      <c r="GAE49" s="876"/>
      <c r="GAF49" s="876"/>
      <c r="GAG49" s="876"/>
      <c r="GAH49" s="876"/>
      <c r="GAI49" s="876"/>
      <c r="GAJ49" s="876"/>
      <c r="GAK49" s="876"/>
      <c r="GAL49" s="876"/>
      <c r="GAM49" s="876"/>
      <c r="GAN49" s="876"/>
      <c r="GAO49" s="876"/>
      <c r="GAP49" s="876"/>
      <c r="GAQ49" s="876"/>
      <c r="GAR49" s="876"/>
      <c r="GAS49" s="876"/>
      <c r="GAT49" s="876"/>
      <c r="GAU49" s="876"/>
      <c r="GAV49" s="876"/>
      <c r="GAW49" s="876"/>
      <c r="GAX49" s="876"/>
      <c r="GAY49" s="876"/>
      <c r="GAZ49" s="876"/>
      <c r="GBA49" s="876"/>
      <c r="GBB49" s="876"/>
      <c r="GBC49" s="876"/>
      <c r="GBD49" s="876"/>
      <c r="GBE49" s="876"/>
      <c r="GBF49" s="876"/>
      <c r="GBG49" s="876"/>
      <c r="GBH49" s="876"/>
      <c r="GBI49" s="876"/>
      <c r="GBJ49" s="876"/>
      <c r="GBK49" s="876"/>
      <c r="GBL49" s="876"/>
      <c r="GBM49" s="876"/>
      <c r="GBN49" s="876"/>
      <c r="GBO49" s="876"/>
      <c r="GBP49" s="876"/>
      <c r="GBQ49" s="876"/>
      <c r="GBR49" s="876"/>
      <c r="GBS49" s="876"/>
      <c r="GBT49" s="876"/>
      <c r="GBU49" s="876"/>
      <c r="GBV49" s="876"/>
      <c r="GBW49" s="876"/>
      <c r="GBX49" s="876"/>
      <c r="GBY49" s="876"/>
      <c r="GBZ49" s="876"/>
      <c r="GCA49" s="876"/>
      <c r="GCB49" s="876"/>
      <c r="GCC49" s="876"/>
      <c r="GCD49" s="876"/>
      <c r="GCE49" s="876"/>
      <c r="GCF49" s="876"/>
      <c r="GCG49" s="876"/>
      <c r="GCH49" s="876"/>
      <c r="GCI49" s="876"/>
      <c r="GCJ49" s="876"/>
      <c r="GCK49" s="876"/>
      <c r="GCL49" s="876"/>
      <c r="GCM49" s="876"/>
      <c r="GCN49" s="876"/>
      <c r="GCO49" s="876"/>
      <c r="GCP49" s="876"/>
      <c r="GCQ49" s="876"/>
      <c r="GCR49" s="876"/>
      <c r="GCS49" s="876"/>
      <c r="GCT49" s="876"/>
      <c r="GCU49" s="876"/>
      <c r="GCV49" s="876"/>
      <c r="GCW49" s="876"/>
      <c r="GCX49" s="876"/>
      <c r="GCY49" s="876"/>
      <c r="GCZ49" s="876"/>
      <c r="GDA49" s="876"/>
      <c r="GDB49" s="876"/>
      <c r="GDC49" s="876"/>
      <c r="GDD49" s="876"/>
      <c r="GDE49" s="876"/>
      <c r="GDF49" s="876"/>
      <c r="GDG49" s="876"/>
      <c r="GDH49" s="876"/>
      <c r="GDI49" s="876"/>
      <c r="GDJ49" s="876"/>
      <c r="GDK49" s="876"/>
      <c r="GDL49" s="876"/>
      <c r="GDM49" s="876"/>
      <c r="GDN49" s="876"/>
      <c r="GDO49" s="876"/>
      <c r="GDP49" s="876"/>
      <c r="GDQ49" s="876"/>
      <c r="GDR49" s="876"/>
      <c r="GDS49" s="876"/>
      <c r="GDT49" s="876"/>
      <c r="GDU49" s="876"/>
      <c r="GDV49" s="876"/>
      <c r="GDW49" s="876"/>
      <c r="GDX49" s="876"/>
      <c r="GDY49" s="876"/>
      <c r="GDZ49" s="876"/>
      <c r="GEA49" s="876"/>
      <c r="GEB49" s="876"/>
      <c r="GEC49" s="876"/>
      <c r="GED49" s="876"/>
      <c r="GEE49" s="876"/>
      <c r="GEF49" s="876"/>
      <c r="GEG49" s="876"/>
      <c r="GEH49" s="876"/>
      <c r="GEI49" s="876"/>
      <c r="GEJ49" s="876"/>
      <c r="GEK49" s="876"/>
      <c r="GEL49" s="876"/>
      <c r="GEM49" s="876"/>
      <c r="GEN49" s="876"/>
      <c r="GEO49" s="876"/>
      <c r="GEP49" s="876"/>
      <c r="GEQ49" s="876"/>
      <c r="GER49" s="876"/>
      <c r="GES49" s="876"/>
      <c r="GET49" s="876"/>
      <c r="GEU49" s="876"/>
      <c r="GEV49" s="876"/>
      <c r="GEW49" s="876"/>
      <c r="GEX49" s="876"/>
      <c r="GEY49" s="876"/>
      <c r="GEZ49" s="876"/>
      <c r="GFA49" s="876"/>
      <c r="GFB49" s="876"/>
      <c r="GFC49" s="876"/>
      <c r="GFD49" s="876"/>
      <c r="GFE49" s="876"/>
      <c r="GFF49" s="876"/>
      <c r="GFG49" s="876"/>
      <c r="GFH49" s="876"/>
      <c r="GFI49" s="876"/>
      <c r="GFJ49" s="876"/>
      <c r="GFK49" s="876"/>
      <c r="GFL49" s="876"/>
      <c r="GFM49" s="876"/>
      <c r="GFN49" s="876"/>
      <c r="GFO49" s="876"/>
      <c r="GFP49" s="876"/>
      <c r="GFQ49" s="876"/>
      <c r="GFR49" s="876"/>
      <c r="GFS49" s="876"/>
      <c r="GFT49" s="876"/>
      <c r="GFU49" s="876"/>
      <c r="GFV49" s="876"/>
      <c r="GFW49" s="876"/>
      <c r="GFX49" s="876"/>
      <c r="GFY49" s="876"/>
      <c r="GFZ49" s="876"/>
      <c r="GGA49" s="876"/>
      <c r="GGB49" s="876"/>
      <c r="GGC49" s="876"/>
      <c r="GGD49" s="876"/>
      <c r="GGE49" s="876"/>
      <c r="GGF49" s="876"/>
      <c r="GGG49" s="876"/>
      <c r="GGH49" s="876"/>
      <c r="GGI49" s="876"/>
      <c r="GGJ49" s="876"/>
      <c r="GGK49" s="876"/>
      <c r="GGL49" s="876"/>
      <c r="GGM49" s="876"/>
      <c r="GGN49" s="876"/>
      <c r="GGO49" s="876"/>
      <c r="GGP49" s="876"/>
      <c r="GGQ49" s="876"/>
      <c r="GGR49" s="876"/>
      <c r="GGS49" s="876"/>
      <c r="GGT49" s="876"/>
      <c r="GGU49" s="876"/>
      <c r="GGV49" s="876"/>
      <c r="GGW49" s="876"/>
      <c r="GGX49" s="876"/>
      <c r="GGY49" s="876"/>
      <c r="GGZ49" s="876"/>
      <c r="GHA49" s="876"/>
      <c r="GHB49" s="876"/>
      <c r="GHC49" s="876"/>
      <c r="GHD49" s="876"/>
      <c r="GHE49" s="876"/>
      <c r="GHF49" s="876"/>
      <c r="GHG49" s="876"/>
      <c r="GHH49" s="876"/>
      <c r="GHI49" s="876"/>
      <c r="GHJ49" s="876"/>
      <c r="GHK49" s="876"/>
      <c r="GHL49" s="876"/>
      <c r="GHM49" s="876"/>
      <c r="GHN49" s="876"/>
      <c r="GHO49" s="876"/>
      <c r="GHP49" s="876"/>
      <c r="GHQ49" s="876"/>
      <c r="GHR49" s="876"/>
      <c r="GHS49" s="876"/>
      <c r="GHT49" s="876"/>
      <c r="GHU49" s="876"/>
      <c r="GHV49" s="876"/>
      <c r="GHW49" s="876"/>
      <c r="GHX49" s="876"/>
      <c r="GHY49" s="876"/>
      <c r="GHZ49" s="876"/>
      <c r="GIA49" s="876"/>
      <c r="GIB49" s="876"/>
      <c r="GIC49" s="876"/>
      <c r="GID49" s="876"/>
      <c r="GIE49" s="876"/>
      <c r="GIF49" s="876"/>
      <c r="GIG49" s="876"/>
      <c r="GIH49" s="876"/>
      <c r="GII49" s="876"/>
      <c r="GIJ49" s="876"/>
      <c r="GIK49" s="876"/>
      <c r="GIL49" s="876"/>
      <c r="GIM49" s="876"/>
      <c r="GIN49" s="876"/>
      <c r="GIO49" s="876"/>
      <c r="GIP49" s="876"/>
      <c r="GIQ49" s="876"/>
      <c r="GIR49" s="876"/>
      <c r="GIS49" s="876"/>
      <c r="GIT49" s="876"/>
      <c r="GIU49" s="876"/>
      <c r="GIV49" s="876"/>
      <c r="GIW49" s="876"/>
      <c r="GIX49" s="876"/>
      <c r="GIY49" s="876"/>
      <c r="GIZ49" s="876"/>
      <c r="GJA49" s="876"/>
      <c r="GJB49" s="876"/>
      <c r="GJC49" s="876"/>
      <c r="GJD49" s="876"/>
      <c r="GJE49" s="876"/>
      <c r="GJF49" s="876"/>
      <c r="GJG49" s="876"/>
      <c r="GJH49" s="876"/>
      <c r="GJI49" s="876"/>
      <c r="GJJ49" s="876"/>
      <c r="GJK49" s="876"/>
      <c r="GJL49" s="876"/>
      <c r="GJM49" s="876"/>
      <c r="GJN49" s="876"/>
      <c r="GJO49" s="876"/>
      <c r="GJP49" s="876"/>
      <c r="GJQ49" s="876"/>
      <c r="GJR49" s="876"/>
      <c r="GJS49" s="876"/>
      <c r="GJT49" s="876"/>
      <c r="GJU49" s="876"/>
      <c r="GJV49" s="876"/>
      <c r="GJW49" s="876"/>
      <c r="GJX49" s="876"/>
      <c r="GJY49" s="876"/>
      <c r="GJZ49" s="876"/>
      <c r="GKA49" s="876"/>
      <c r="GKB49" s="876"/>
      <c r="GKC49" s="876"/>
      <c r="GKD49" s="876"/>
      <c r="GKE49" s="876"/>
      <c r="GKF49" s="876"/>
      <c r="GKG49" s="876"/>
      <c r="GKH49" s="876"/>
      <c r="GKI49" s="876"/>
      <c r="GKJ49" s="876"/>
      <c r="GKK49" s="876"/>
      <c r="GKL49" s="876"/>
      <c r="GKM49" s="876"/>
      <c r="GKN49" s="876"/>
      <c r="GKO49" s="876"/>
      <c r="GKP49" s="876"/>
      <c r="GKQ49" s="876"/>
      <c r="GKR49" s="876"/>
      <c r="GKS49" s="876"/>
      <c r="GKT49" s="876"/>
      <c r="GKU49" s="876"/>
      <c r="GKV49" s="876"/>
      <c r="GKW49" s="876"/>
      <c r="GKX49" s="876"/>
      <c r="GKY49" s="876"/>
      <c r="GKZ49" s="876"/>
      <c r="GLA49" s="876"/>
      <c r="GLB49" s="876"/>
      <c r="GLC49" s="876"/>
      <c r="GLD49" s="876"/>
      <c r="GLE49" s="876"/>
      <c r="GLF49" s="876"/>
      <c r="GLG49" s="876"/>
      <c r="GLH49" s="876"/>
      <c r="GLI49" s="876"/>
      <c r="GLJ49" s="876"/>
      <c r="GLK49" s="876"/>
      <c r="GLL49" s="876"/>
      <c r="GLM49" s="876"/>
      <c r="GLN49" s="876"/>
      <c r="GLO49" s="876"/>
      <c r="GLP49" s="876"/>
      <c r="GLQ49" s="876"/>
      <c r="GLR49" s="876"/>
      <c r="GLS49" s="876"/>
      <c r="GLT49" s="876"/>
      <c r="GLU49" s="876"/>
      <c r="GLV49" s="876"/>
      <c r="GLW49" s="876"/>
      <c r="GLX49" s="876"/>
      <c r="GLY49" s="876"/>
      <c r="GLZ49" s="876"/>
      <c r="GMA49" s="876"/>
      <c r="GMB49" s="876"/>
      <c r="GMC49" s="876"/>
      <c r="GMD49" s="876"/>
      <c r="GME49" s="876"/>
      <c r="GMF49" s="876"/>
      <c r="GMG49" s="876"/>
      <c r="GMH49" s="876"/>
      <c r="GMI49" s="876"/>
      <c r="GMJ49" s="876"/>
      <c r="GMK49" s="876"/>
      <c r="GML49" s="876"/>
      <c r="GMM49" s="876"/>
      <c r="GMN49" s="876"/>
      <c r="GMO49" s="876"/>
      <c r="GMP49" s="876"/>
      <c r="GMQ49" s="876"/>
      <c r="GMR49" s="876"/>
      <c r="GMS49" s="876"/>
      <c r="GMT49" s="876"/>
      <c r="GMU49" s="876"/>
      <c r="GMV49" s="876"/>
      <c r="GMW49" s="876"/>
      <c r="GMX49" s="876"/>
      <c r="GMY49" s="876"/>
      <c r="GMZ49" s="876"/>
      <c r="GNA49" s="876"/>
      <c r="GNB49" s="876"/>
      <c r="GNC49" s="876"/>
      <c r="GND49" s="876"/>
      <c r="GNE49" s="876"/>
      <c r="GNF49" s="876"/>
      <c r="GNG49" s="876"/>
      <c r="GNH49" s="876"/>
      <c r="GNI49" s="876"/>
      <c r="GNJ49" s="876"/>
      <c r="GNK49" s="876"/>
      <c r="GNL49" s="876"/>
      <c r="GNM49" s="876"/>
      <c r="GNN49" s="876"/>
      <c r="GNO49" s="876"/>
      <c r="GNP49" s="876"/>
      <c r="GNQ49" s="876"/>
      <c r="GNR49" s="876"/>
      <c r="GNS49" s="876"/>
      <c r="GNT49" s="876"/>
      <c r="GNU49" s="876"/>
      <c r="GNV49" s="876"/>
      <c r="GNW49" s="876"/>
      <c r="GNX49" s="876"/>
      <c r="GNY49" s="876"/>
      <c r="GNZ49" s="876"/>
      <c r="GOA49" s="876"/>
      <c r="GOB49" s="876"/>
      <c r="GOC49" s="876"/>
      <c r="GOD49" s="876"/>
      <c r="GOE49" s="876"/>
      <c r="GOF49" s="876"/>
      <c r="GOG49" s="876"/>
      <c r="GOH49" s="876"/>
      <c r="GOI49" s="876"/>
      <c r="GOJ49" s="876"/>
      <c r="GOK49" s="876"/>
      <c r="GOL49" s="876"/>
      <c r="GOM49" s="876"/>
      <c r="GON49" s="876"/>
      <c r="GOO49" s="876"/>
      <c r="GOP49" s="876"/>
      <c r="GOQ49" s="876"/>
      <c r="GOR49" s="876"/>
      <c r="GOS49" s="876"/>
      <c r="GOT49" s="876"/>
      <c r="GOU49" s="876"/>
      <c r="GOV49" s="876"/>
      <c r="GOW49" s="876"/>
      <c r="GOX49" s="876"/>
      <c r="GOY49" s="876"/>
      <c r="GOZ49" s="876"/>
      <c r="GPA49" s="876"/>
      <c r="GPB49" s="876"/>
      <c r="GPC49" s="876"/>
      <c r="GPD49" s="876"/>
      <c r="GPE49" s="876"/>
      <c r="GPF49" s="876"/>
      <c r="GPG49" s="876"/>
      <c r="GPH49" s="876"/>
      <c r="GPI49" s="876"/>
      <c r="GPJ49" s="876"/>
      <c r="GPK49" s="876"/>
      <c r="GPL49" s="876"/>
      <c r="GPM49" s="876"/>
      <c r="GPN49" s="876"/>
      <c r="GPO49" s="876"/>
      <c r="GPP49" s="876"/>
      <c r="GPQ49" s="876"/>
      <c r="GPR49" s="876"/>
      <c r="GPS49" s="876"/>
      <c r="GPT49" s="876"/>
      <c r="GPU49" s="876"/>
      <c r="GPV49" s="876"/>
      <c r="GPW49" s="876"/>
      <c r="GPX49" s="876"/>
      <c r="GPY49" s="876"/>
      <c r="GPZ49" s="876"/>
      <c r="GQA49" s="876"/>
      <c r="GQB49" s="876"/>
      <c r="GQC49" s="876"/>
      <c r="GQD49" s="876"/>
      <c r="GQE49" s="876"/>
      <c r="GQF49" s="876"/>
      <c r="GQG49" s="876"/>
      <c r="GQH49" s="876"/>
      <c r="GQI49" s="876"/>
      <c r="GQJ49" s="876"/>
      <c r="GQK49" s="876"/>
      <c r="GQL49" s="876"/>
      <c r="GQM49" s="876"/>
      <c r="GQN49" s="876"/>
      <c r="GQO49" s="876"/>
      <c r="GQP49" s="876"/>
      <c r="GQQ49" s="876"/>
      <c r="GQR49" s="876"/>
      <c r="GQS49" s="876"/>
      <c r="GQT49" s="876"/>
      <c r="GQU49" s="876"/>
      <c r="GQV49" s="876"/>
      <c r="GQW49" s="876"/>
      <c r="GQX49" s="876"/>
      <c r="GQY49" s="876"/>
      <c r="GQZ49" s="876"/>
      <c r="GRA49" s="876"/>
      <c r="GRB49" s="876"/>
      <c r="GRC49" s="876"/>
      <c r="GRD49" s="876"/>
      <c r="GRE49" s="876"/>
      <c r="GRF49" s="876"/>
      <c r="GRG49" s="876"/>
      <c r="GRH49" s="876"/>
      <c r="GRI49" s="876"/>
      <c r="GRJ49" s="876"/>
      <c r="GRK49" s="876"/>
      <c r="GRL49" s="876"/>
      <c r="GRM49" s="876"/>
      <c r="GRN49" s="876"/>
      <c r="GRO49" s="876"/>
      <c r="GRP49" s="876"/>
      <c r="GRQ49" s="876"/>
      <c r="GRR49" s="876"/>
      <c r="GRS49" s="876"/>
      <c r="GRT49" s="876"/>
      <c r="GRU49" s="876"/>
      <c r="GRV49" s="876"/>
      <c r="GRW49" s="876"/>
      <c r="GRX49" s="876"/>
      <c r="GRY49" s="876"/>
      <c r="GRZ49" s="876"/>
      <c r="GSA49" s="876"/>
      <c r="GSB49" s="876"/>
      <c r="GSC49" s="876"/>
      <c r="GSD49" s="876"/>
      <c r="GSE49" s="876"/>
      <c r="GSF49" s="876"/>
      <c r="GSG49" s="876"/>
      <c r="GSH49" s="876"/>
      <c r="GSI49" s="876"/>
      <c r="GSJ49" s="876"/>
      <c r="GSK49" s="876"/>
      <c r="GSL49" s="876"/>
      <c r="GSM49" s="876"/>
      <c r="GSN49" s="876"/>
      <c r="GSO49" s="876"/>
      <c r="GSP49" s="876"/>
      <c r="GSQ49" s="876"/>
      <c r="GSR49" s="876"/>
      <c r="GSS49" s="876"/>
      <c r="GST49" s="876"/>
      <c r="GSU49" s="876"/>
      <c r="GSV49" s="876"/>
      <c r="GSW49" s="876"/>
      <c r="GSX49" s="876"/>
      <c r="GSY49" s="876"/>
      <c r="GSZ49" s="876"/>
      <c r="GTA49" s="876"/>
      <c r="GTB49" s="876"/>
      <c r="GTC49" s="876"/>
      <c r="GTD49" s="876"/>
      <c r="GTE49" s="876"/>
      <c r="GTF49" s="876"/>
      <c r="GTG49" s="876"/>
      <c r="GTH49" s="876"/>
      <c r="GTI49" s="876"/>
      <c r="GTJ49" s="876"/>
      <c r="GTK49" s="876"/>
      <c r="GTL49" s="876"/>
      <c r="GTM49" s="876"/>
      <c r="GTN49" s="876"/>
      <c r="GTO49" s="876"/>
      <c r="GTP49" s="876"/>
      <c r="GTQ49" s="876"/>
      <c r="GTR49" s="876"/>
      <c r="GTS49" s="876"/>
      <c r="GTT49" s="876"/>
      <c r="GTU49" s="876"/>
      <c r="GTV49" s="876"/>
      <c r="GTW49" s="876"/>
      <c r="GTX49" s="876"/>
      <c r="GTY49" s="876"/>
      <c r="GTZ49" s="876"/>
      <c r="GUA49" s="876"/>
      <c r="GUB49" s="876"/>
      <c r="GUC49" s="876"/>
      <c r="GUD49" s="876"/>
      <c r="GUE49" s="876"/>
      <c r="GUF49" s="876"/>
      <c r="GUG49" s="876"/>
      <c r="GUH49" s="876"/>
      <c r="GUI49" s="876"/>
      <c r="GUJ49" s="876"/>
      <c r="GUK49" s="876"/>
      <c r="GUL49" s="876"/>
      <c r="GUM49" s="876"/>
      <c r="GUN49" s="876"/>
      <c r="GUO49" s="876"/>
      <c r="GUP49" s="876"/>
      <c r="GUQ49" s="876"/>
      <c r="GUR49" s="876"/>
      <c r="GUS49" s="876"/>
      <c r="GUT49" s="876"/>
      <c r="GUU49" s="876"/>
      <c r="GUV49" s="876"/>
      <c r="GUW49" s="876"/>
      <c r="GUX49" s="876"/>
      <c r="GUY49" s="876"/>
      <c r="GUZ49" s="876"/>
      <c r="GVA49" s="876"/>
      <c r="GVB49" s="876"/>
      <c r="GVC49" s="876"/>
      <c r="GVD49" s="876"/>
      <c r="GVE49" s="876"/>
      <c r="GVF49" s="876"/>
      <c r="GVG49" s="876"/>
      <c r="GVH49" s="876"/>
      <c r="GVI49" s="876"/>
      <c r="GVJ49" s="876"/>
      <c r="GVK49" s="876"/>
      <c r="GVL49" s="876"/>
      <c r="GVM49" s="876"/>
      <c r="GVN49" s="876"/>
      <c r="GVO49" s="876"/>
      <c r="GVP49" s="876"/>
      <c r="GVQ49" s="876"/>
      <c r="GVR49" s="876"/>
      <c r="GVS49" s="876"/>
      <c r="GVT49" s="876"/>
      <c r="GVU49" s="876"/>
      <c r="GVV49" s="876"/>
      <c r="GVW49" s="876"/>
      <c r="GVX49" s="876"/>
      <c r="GVY49" s="876"/>
      <c r="GVZ49" s="876"/>
      <c r="GWA49" s="876"/>
      <c r="GWB49" s="876"/>
      <c r="GWC49" s="876"/>
      <c r="GWD49" s="876"/>
      <c r="GWE49" s="876"/>
      <c r="GWF49" s="876"/>
      <c r="GWG49" s="876"/>
      <c r="GWH49" s="876"/>
      <c r="GWI49" s="876"/>
      <c r="GWJ49" s="876"/>
      <c r="GWK49" s="876"/>
      <c r="GWL49" s="876"/>
      <c r="GWM49" s="876"/>
      <c r="GWN49" s="876"/>
      <c r="GWO49" s="876"/>
      <c r="GWP49" s="876"/>
      <c r="GWQ49" s="876"/>
      <c r="GWR49" s="876"/>
      <c r="GWS49" s="876"/>
      <c r="GWT49" s="876"/>
      <c r="GWU49" s="876"/>
      <c r="GWV49" s="876"/>
      <c r="GWW49" s="876"/>
      <c r="GWX49" s="876"/>
      <c r="GWY49" s="876"/>
      <c r="GWZ49" s="876"/>
      <c r="GXA49" s="876"/>
      <c r="GXB49" s="876"/>
      <c r="GXC49" s="876"/>
      <c r="GXD49" s="876"/>
      <c r="GXE49" s="876"/>
      <c r="GXF49" s="876"/>
      <c r="GXG49" s="876"/>
      <c r="GXH49" s="876"/>
      <c r="GXI49" s="876"/>
      <c r="GXJ49" s="876"/>
      <c r="GXK49" s="876"/>
      <c r="GXL49" s="876"/>
      <c r="GXM49" s="876"/>
      <c r="GXN49" s="876"/>
      <c r="GXO49" s="876"/>
      <c r="GXP49" s="876"/>
      <c r="GXQ49" s="876"/>
      <c r="GXR49" s="876"/>
      <c r="GXS49" s="876"/>
      <c r="GXT49" s="876"/>
      <c r="GXU49" s="876"/>
      <c r="GXV49" s="876"/>
      <c r="GXW49" s="876"/>
      <c r="GXX49" s="876"/>
      <c r="GXY49" s="876"/>
      <c r="GXZ49" s="876"/>
      <c r="GYA49" s="876"/>
      <c r="GYB49" s="876"/>
      <c r="GYC49" s="876"/>
      <c r="GYD49" s="876"/>
      <c r="GYE49" s="876"/>
      <c r="GYF49" s="876"/>
      <c r="GYG49" s="876"/>
      <c r="GYH49" s="876"/>
      <c r="GYI49" s="876"/>
      <c r="GYJ49" s="876"/>
      <c r="GYK49" s="876"/>
      <c r="GYL49" s="876"/>
      <c r="GYM49" s="876"/>
      <c r="GYN49" s="876"/>
      <c r="GYO49" s="876"/>
      <c r="GYP49" s="876"/>
      <c r="GYQ49" s="876"/>
      <c r="GYR49" s="876"/>
      <c r="GYS49" s="876"/>
      <c r="GYT49" s="876"/>
      <c r="GYU49" s="876"/>
      <c r="GYV49" s="876"/>
      <c r="GYW49" s="876"/>
      <c r="GYX49" s="876"/>
      <c r="GYY49" s="876"/>
      <c r="GYZ49" s="876"/>
      <c r="GZA49" s="876"/>
      <c r="GZB49" s="876"/>
      <c r="GZC49" s="876"/>
      <c r="GZD49" s="876"/>
      <c r="GZE49" s="876"/>
      <c r="GZF49" s="876"/>
      <c r="GZG49" s="876"/>
      <c r="GZH49" s="876"/>
      <c r="GZI49" s="876"/>
      <c r="GZJ49" s="876"/>
      <c r="GZK49" s="876"/>
      <c r="GZL49" s="876"/>
      <c r="GZM49" s="876"/>
      <c r="GZN49" s="876"/>
      <c r="GZO49" s="876"/>
      <c r="GZP49" s="876"/>
      <c r="GZQ49" s="876"/>
      <c r="GZR49" s="876"/>
      <c r="GZS49" s="876"/>
      <c r="GZT49" s="876"/>
      <c r="GZU49" s="876"/>
      <c r="GZV49" s="876"/>
      <c r="GZW49" s="876"/>
      <c r="GZX49" s="876"/>
      <c r="GZY49" s="876"/>
      <c r="GZZ49" s="876"/>
      <c r="HAA49" s="876"/>
      <c r="HAB49" s="876"/>
      <c r="HAC49" s="876"/>
      <c r="HAD49" s="876"/>
      <c r="HAE49" s="876"/>
      <c r="HAF49" s="876"/>
      <c r="HAG49" s="876"/>
      <c r="HAH49" s="876"/>
      <c r="HAI49" s="876"/>
      <c r="HAJ49" s="876"/>
      <c r="HAK49" s="876"/>
      <c r="HAL49" s="876"/>
      <c r="HAM49" s="876"/>
      <c r="HAN49" s="876"/>
      <c r="HAO49" s="876"/>
      <c r="HAP49" s="876"/>
      <c r="HAQ49" s="876"/>
      <c r="HAR49" s="876"/>
      <c r="HAS49" s="876"/>
      <c r="HAT49" s="876"/>
      <c r="HAU49" s="876"/>
      <c r="HAV49" s="876"/>
      <c r="HAW49" s="876"/>
      <c r="HAX49" s="876"/>
      <c r="HAY49" s="876"/>
      <c r="HAZ49" s="876"/>
      <c r="HBA49" s="876"/>
      <c r="HBB49" s="876"/>
      <c r="HBC49" s="876"/>
      <c r="HBD49" s="876"/>
      <c r="HBE49" s="876"/>
      <c r="HBF49" s="876"/>
      <c r="HBG49" s="876"/>
      <c r="HBH49" s="876"/>
      <c r="HBI49" s="876"/>
      <c r="HBJ49" s="876"/>
      <c r="HBK49" s="876"/>
      <c r="HBL49" s="876"/>
      <c r="HBM49" s="876"/>
      <c r="HBN49" s="876"/>
      <c r="HBO49" s="876"/>
      <c r="HBP49" s="876"/>
      <c r="HBQ49" s="876"/>
      <c r="HBR49" s="876"/>
      <c r="HBS49" s="876"/>
      <c r="HBT49" s="876"/>
      <c r="HBU49" s="876"/>
      <c r="HBV49" s="876"/>
      <c r="HBW49" s="876"/>
      <c r="HBX49" s="876"/>
      <c r="HBY49" s="876"/>
      <c r="HBZ49" s="876"/>
      <c r="HCA49" s="876"/>
      <c r="HCB49" s="876"/>
      <c r="HCC49" s="876"/>
      <c r="HCD49" s="876"/>
      <c r="HCE49" s="876"/>
      <c r="HCF49" s="876"/>
      <c r="HCG49" s="876"/>
      <c r="HCH49" s="876"/>
      <c r="HCI49" s="876"/>
      <c r="HCJ49" s="876"/>
      <c r="HCK49" s="876"/>
      <c r="HCL49" s="876"/>
      <c r="HCM49" s="876"/>
      <c r="HCN49" s="876"/>
      <c r="HCO49" s="876"/>
      <c r="HCP49" s="876"/>
      <c r="HCQ49" s="876"/>
      <c r="HCR49" s="876"/>
      <c r="HCS49" s="876"/>
      <c r="HCT49" s="876"/>
      <c r="HCU49" s="876"/>
      <c r="HCV49" s="876"/>
      <c r="HCW49" s="876"/>
      <c r="HCX49" s="876"/>
      <c r="HCY49" s="876"/>
      <c r="HCZ49" s="876"/>
      <c r="HDA49" s="876"/>
      <c r="HDB49" s="876"/>
      <c r="HDC49" s="876"/>
      <c r="HDD49" s="876"/>
      <c r="HDE49" s="876"/>
      <c r="HDF49" s="876"/>
      <c r="HDG49" s="876"/>
      <c r="HDH49" s="876"/>
      <c r="HDI49" s="876"/>
      <c r="HDJ49" s="876"/>
      <c r="HDK49" s="876"/>
      <c r="HDL49" s="876"/>
      <c r="HDM49" s="876"/>
      <c r="HDN49" s="876"/>
      <c r="HDO49" s="876"/>
      <c r="HDP49" s="876"/>
      <c r="HDQ49" s="876"/>
      <c r="HDR49" s="876"/>
      <c r="HDS49" s="876"/>
      <c r="HDT49" s="876"/>
      <c r="HDU49" s="876"/>
      <c r="HDV49" s="876"/>
      <c r="HDW49" s="876"/>
      <c r="HDX49" s="876"/>
      <c r="HDY49" s="876"/>
      <c r="HDZ49" s="876"/>
      <c r="HEA49" s="876"/>
      <c r="HEB49" s="876"/>
      <c r="HEC49" s="876"/>
      <c r="HED49" s="876"/>
      <c r="HEE49" s="876"/>
      <c r="HEF49" s="876"/>
      <c r="HEG49" s="876"/>
      <c r="HEH49" s="876"/>
      <c r="HEI49" s="876"/>
      <c r="HEJ49" s="876"/>
      <c r="HEK49" s="876"/>
      <c r="HEL49" s="876"/>
      <c r="HEM49" s="876"/>
      <c r="HEN49" s="876"/>
      <c r="HEO49" s="876"/>
      <c r="HEP49" s="876"/>
      <c r="HEQ49" s="876"/>
      <c r="HER49" s="876"/>
      <c r="HES49" s="876"/>
      <c r="HET49" s="876"/>
      <c r="HEU49" s="876"/>
      <c r="HEV49" s="876"/>
      <c r="HEW49" s="876"/>
      <c r="HEX49" s="876"/>
      <c r="HEY49" s="876"/>
      <c r="HEZ49" s="876"/>
      <c r="HFA49" s="876"/>
      <c r="HFB49" s="876"/>
      <c r="HFC49" s="876"/>
      <c r="HFD49" s="876"/>
      <c r="HFE49" s="876"/>
      <c r="HFF49" s="876"/>
      <c r="HFG49" s="876"/>
      <c r="HFH49" s="876"/>
      <c r="HFI49" s="876"/>
      <c r="HFJ49" s="876"/>
      <c r="HFK49" s="876"/>
      <c r="HFL49" s="876"/>
      <c r="HFM49" s="876"/>
      <c r="HFN49" s="876"/>
      <c r="HFO49" s="876"/>
      <c r="HFP49" s="876"/>
      <c r="HFQ49" s="876"/>
      <c r="HFR49" s="876"/>
      <c r="HFS49" s="876"/>
      <c r="HFT49" s="876"/>
      <c r="HFU49" s="876"/>
      <c r="HFV49" s="876"/>
      <c r="HFW49" s="876"/>
      <c r="HFX49" s="876"/>
      <c r="HFY49" s="876"/>
      <c r="HFZ49" s="876"/>
      <c r="HGA49" s="876"/>
      <c r="HGB49" s="876"/>
      <c r="HGC49" s="876"/>
      <c r="HGD49" s="876"/>
      <c r="HGE49" s="876"/>
      <c r="HGF49" s="876"/>
      <c r="HGG49" s="876"/>
      <c r="HGH49" s="876"/>
      <c r="HGI49" s="876"/>
      <c r="HGJ49" s="876"/>
      <c r="HGK49" s="876"/>
      <c r="HGL49" s="876"/>
      <c r="HGM49" s="876"/>
      <c r="HGN49" s="876"/>
      <c r="HGO49" s="876"/>
      <c r="HGP49" s="876"/>
      <c r="HGQ49" s="876"/>
      <c r="HGR49" s="876"/>
      <c r="HGS49" s="876"/>
      <c r="HGT49" s="876"/>
      <c r="HGU49" s="876"/>
      <c r="HGV49" s="876"/>
      <c r="HGW49" s="876"/>
      <c r="HGX49" s="876"/>
      <c r="HGY49" s="876"/>
      <c r="HGZ49" s="876"/>
      <c r="HHA49" s="876"/>
      <c r="HHB49" s="876"/>
      <c r="HHC49" s="876"/>
      <c r="HHD49" s="876"/>
      <c r="HHE49" s="876"/>
      <c r="HHF49" s="876"/>
      <c r="HHG49" s="876"/>
      <c r="HHH49" s="876"/>
      <c r="HHI49" s="876"/>
      <c r="HHJ49" s="876"/>
      <c r="HHK49" s="876"/>
      <c r="HHL49" s="876"/>
      <c r="HHM49" s="876"/>
      <c r="HHN49" s="876"/>
      <c r="HHO49" s="876"/>
      <c r="HHP49" s="876"/>
      <c r="HHQ49" s="876"/>
      <c r="HHR49" s="876"/>
      <c r="HHS49" s="876"/>
      <c r="HHT49" s="876"/>
      <c r="HHU49" s="876"/>
      <c r="HHV49" s="876"/>
      <c r="HHW49" s="876"/>
      <c r="HHX49" s="876"/>
      <c r="HHY49" s="876"/>
      <c r="HHZ49" s="876"/>
      <c r="HIA49" s="876"/>
      <c r="HIB49" s="876"/>
      <c r="HIC49" s="876"/>
      <c r="HID49" s="876"/>
      <c r="HIE49" s="876"/>
      <c r="HIF49" s="876"/>
      <c r="HIG49" s="876"/>
      <c r="HIH49" s="876"/>
      <c r="HII49" s="876"/>
      <c r="HIJ49" s="876"/>
      <c r="HIK49" s="876"/>
      <c r="HIL49" s="876"/>
      <c r="HIM49" s="876"/>
      <c r="HIN49" s="876"/>
      <c r="HIO49" s="876"/>
      <c r="HIP49" s="876"/>
      <c r="HIQ49" s="876"/>
      <c r="HIR49" s="876"/>
      <c r="HIS49" s="876"/>
      <c r="HIT49" s="876"/>
      <c r="HIU49" s="876"/>
      <c r="HIV49" s="876"/>
      <c r="HIW49" s="876"/>
      <c r="HIX49" s="876"/>
      <c r="HIY49" s="876"/>
      <c r="HIZ49" s="876"/>
      <c r="HJA49" s="876"/>
      <c r="HJB49" s="876"/>
      <c r="HJC49" s="876"/>
      <c r="HJD49" s="876"/>
      <c r="HJE49" s="876"/>
      <c r="HJF49" s="876"/>
      <c r="HJG49" s="876"/>
      <c r="HJH49" s="876"/>
      <c r="HJI49" s="876"/>
      <c r="HJJ49" s="876"/>
      <c r="HJK49" s="876"/>
      <c r="HJL49" s="876"/>
      <c r="HJM49" s="876"/>
      <c r="HJN49" s="876"/>
      <c r="HJO49" s="876"/>
      <c r="HJP49" s="876"/>
      <c r="HJQ49" s="876"/>
      <c r="HJR49" s="876"/>
      <c r="HJS49" s="876"/>
      <c r="HJT49" s="876"/>
      <c r="HJU49" s="876"/>
      <c r="HJV49" s="876"/>
      <c r="HJW49" s="876"/>
      <c r="HJX49" s="876"/>
      <c r="HJY49" s="876"/>
      <c r="HJZ49" s="876"/>
      <c r="HKA49" s="876"/>
      <c r="HKB49" s="876"/>
      <c r="HKC49" s="876"/>
      <c r="HKD49" s="876"/>
      <c r="HKE49" s="876"/>
      <c r="HKF49" s="876"/>
      <c r="HKG49" s="876"/>
      <c r="HKH49" s="876"/>
      <c r="HKI49" s="876"/>
      <c r="HKJ49" s="876"/>
      <c r="HKK49" s="876"/>
      <c r="HKL49" s="876"/>
      <c r="HKM49" s="876"/>
      <c r="HKN49" s="876"/>
      <c r="HKO49" s="876"/>
      <c r="HKP49" s="876"/>
      <c r="HKQ49" s="876"/>
      <c r="HKR49" s="876"/>
      <c r="HKS49" s="876"/>
      <c r="HKT49" s="876"/>
      <c r="HKU49" s="876"/>
      <c r="HKV49" s="876"/>
      <c r="HKW49" s="876"/>
      <c r="HKX49" s="876"/>
      <c r="HKY49" s="876"/>
      <c r="HKZ49" s="876"/>
      <c r="HLA49" s="876"/>
      <c r="HLB49" s="876"/>
      <c r="HLC49" s="876"/>
      <c r="HLD49" s="876"/>
      <c r="HLE49" s="876"/>
      <c r="HLF49" s="876"/>
      <c r="HLG49" s="876"/>
      <c r="HLH49" s="876"/>
      <c r="HLI49" s="876"/>
      <c r="HLJ49" s="876"/>
      <c r="HLK49" s="876"/>
      <c r="HLL49" s="876"/>
      <c r="HLM49" s="876"/>
      <c r="HLN49" s="876"/>
      <c r="HLO49" s="876"/>
      <c r="HLP49" s="876"/>
      <c r="HLQ49" s="876"/>
      <c r="HLR49" s="876"/>
      <c r="HLS49" s="876"/>
      <c r="HLT49" s="876"/>
      <c r="HLU49" s="876"/>
      <c r="HLV49" s="876"/>
      <c r="HLW49" s="876"/>
      <c r="HLX49" s="876"/>
      <c r="HLY49" s="876"/>
      <c r="HLZ49" s="876"/>
      <c r="HMA49" s="876"/>
      <c r="HMB49" s="876"/>
      <c r="HMC49" s="876"/>
      <c r="HMD49" s="876"/>
      <c r="HME49" s="876"/>
      <c r="HMF49" s="876"/>
      <c r="HMG49" s="876"/>
      <c r="HMH49" s="876"/>
      <c r="HMI49" s="876"/>
      <c r="HMJ49" s="876"/>
      <c r="HMK49" s="876"/>
      <c r="HML49" s="876"/>
      <c r="HMM49" s="876"/>
      <c r="HMN49" s="876"/>
      <c r="HMO49" s="876"/>
      <c r="HMP49" s="876"/>
      <c r="HMQ49" s="876"/>
      <c r="HMR49" s="876"/>
      <c r="HMS49" s="876"/>
      <c r="HMT49" s="876"/>
      <c r="HMU49" s="876"/>
      <c r="HMV49" s="876"/>
      <c r="HMW49" s="876"/>
      <c r="HMX49" s="876"/>
      <c r="HMY49" s="876"/>
      <c r="HMZ49" s="876"/>
      <c r="HNA49" s="876"/>
      <c r="HNB49" s="876"/>
      <c r="HNC49" s="876"/>
      <c r="HND49" s="876"/>
      <c r="HNE49" s="876"/>
      <c r="HNF49" s="876"/>
      <c r="HNG49" s="876"/>
      <c r="HNH49" s="876"/>
      <c r="HNI49" s="876"/>
      <c r="HNJ49" s="876"/>
      <c r="HNK49" s="876"/>
      <c r="HNL49" s="876"/>
      <c r="HNM49" s="876"/>
      <c r="HNN49" s="876"/>
      <c r="HNO49" s="876"/>
      <c r="HNP49" s="876"/>
      <c r="HNQ49" s="876"/>
      <c r="HNR49" s="876"/>
      <c r="HNS49" s="876"/>
      <c r="HNT49" s="876"/>
      <c r="HNU49" s="876"/>
      <c r="HNV49" s="876"/>
      <c r="HNW49" s="876"/>
      <c r="HNX49" s="876"/>
      <c r="HNY49" s="876"/>
      <c r="HNZ49" s="876"/>
      <c r="HOA49" s="876"/>
      <c r="HOB49" s="876"/>
      <c r="HOC49" s="876"/>
      <c r="HOD49" s="876"/>
      <c r="HOE49" s="876"/>
      <c r="HOF49" s="876"/>
      <c r="HOG49" s="876"/>
      <c r="HOH49" s="876"/>
      <c r="HOI49" s="876"/>
      <c r="HOJ49" s="876"/>
      <c r="HOK49" s="876"/>
      <c r="HOL49" s="876"/>
      <c r="HOM49" s="876"/>
      <c r="HON49" s="876"/>
      <c r="HOO49" s="876"/>
      <c r="HOP49" s="876"/>
      <c r="HOQ49" s="876"/>
      <c r="HOR49" s="876"/>
      <c r="HOS49" s="876"/>
      <c r="HOT49" s="876"/>
      <c r="HOU49" s="876"/>
      <c r="HOV49" s="876"/>
      <c r="HOW49" s="876"/>
      <c r="HOX49" s="876"/>
      <c r="HOY49" s="876"/>
      <c r="HOZ49" s="876"/>
      <c r="HPA49" s="876"/>
      <c r="HPB49" s="876"/>
      <c r="HPC49" s="876"/>
      <c r="HPD49" s="876"/>
      <c r="HPE49" s="876"/>
      <c r="HPF49" s="876"/>
      <c r="HPG49" s="876"/>
      <c r="HPH49" s="876"/>
      <c r="HPI49" s="876"/>
      <c r="HPJ49" s="876"/>
      <c r="HPK49" s="876"/>
      <c r="HPL49" s="876"/>
      <c r="HPM49" s="876"/>
      <c r="HPN49" s="876"/>
      <c r="HPO49" s="876"/>
      <c r="HPP49" s="876"/>
      <c r="HPQ49" s="876"/>
      <c r="HPR49" s="876"/>
      <c r="HPS49" s="876"/>
      <c r="HPT49" s="876"/>
      <c r="HPU49" s="876"/>
      <c r="HPV49" s="876"/>
      <c r="HPW49" s="876"/>
      <c r="HPX49" s="876"/>
      <c r="HPY49" s="876"/>
      <c r="HPZ49" s="876"/>
      <c r="HQA49" s="876"/>
      <c r="HQB49" s="876"/>
      <c r="HQC49" s="876"/>
      <c r="HQD49" s="876"/>
      <c r="HQE49" s="876"/>
      <c r="HQF49" s="876"/>
      <c r="HQG49" s="876"/>
      <c r="HQH49" s="876"/>
      <c r="HQI49" s="876"/>
      <c r="HQJ49" s="876"/>
      <c r="HQK49" s="876"/>
      <c r="HQL49" s="876"/>
      <c r="HQM49" s="876"/>
      <c r="HQN49" s="876"/>
      <c r="HQO49" s="876"/>
      <c r="HQP49" s="876"/>
      <c r="HQQ49" s="876"/>
      <c r="HQR49" s="876"/>
      <c r="HQS49" s="876"/>
      <c r="HQT49" s="876"/>
      <c r="HQU49" s="876"/>
      <c r="HQV49" s="876"/>
      <c r="HQW49" s="876"/>
      <c r="HQX49" s="876"/>
      <c r="HQY49" s="876"/>
      <c r="HQZ49" s="876"/>
      <c r="HRA49" s="876"/>
      <c r="HRB49" s="876"/>
      <c r="HRC49" s="876"/>
      <c r="HRD49" s="876"/>
      <c r="HRE49" s="876"/>
      <c r="HRF49" s="876"/>
      <c r="HRG49" s="876"/>
      <c r="HRH49" s="876"/>
      <c r="HRI49" s="876"/>
      <c r="HRJ49" s="876"/>
      <c r="HRK49" s="876"/>
      <c r="HRL49" s="876"/>
      <c r="HRM49" s="876"/>
      <c r="HRN49" s="876"/>
      <c r="HRO49" s="876"/>
      <c r="HRP49" s="876"/>
      <c r="HRQ49" s="876"/>
      <c r="HRR49" s="876"/>
      <c r="HRS49" s="876"/>
      <c r="HRT49" s="876"/>
      <c r="HRU49" s="876"/>
      <c r="HRV49" s="876"/>
      <c r="HRW49" s="876"/>
      <c r="HRX49" s="876"/>
      <c r="HRY49" s="876"/>
      <c r="HRZ49" s="876"/>
      <c r="HSA49" s="876"/>
      <c r="HSB49" s="876"/>
      <c r="HSC49" s="876"/>
      <c r="HSD49" s="876"/>
      <c r="HSE49" s="876"/>
      <c r="HSF49" s="876"/>
      <c r="HSG49" s="876"/>
      <c r="HSH49" s="876"/>
      <c r="HSI49" s="876"/>
      <c r="HSJ49" s="876"/>
      <c r="HSK49" s="876"/>
      <c r="HSL49" s="876"/>
      <c r="HSM49" s="876"/>
      <c r="HSN49" s="876"/>
      <c r="HSO49" s="876"/>
      <c r="HSP49" s="876"/>
      <c r="HSQ49" s="876"/>
      <c r="HSR49" s="876"/>
      <c r="HSS49" s="876"/>
      <c r="HST49" s="876"/>
      <c r="HSU49" s="876"/>
      <c r="HSV49" s="876"/>
      <c r="HSW49" s="876"/>
      <c r="HSX49" s="876"/>
      <c r="HSY49" s="876"/>
      <c r="HSZ49" s="876"/>
      <c r="HTA49" s="876"/>
      <c r="HTB49" s="876"/>
      <c r="HTC49" s="876"/>
      <c r="HTD49" s="876"/>
      <c r="HTE49" s="876"/>
      <c r="HTF49" s="876"/>
      <c r="HTG49" s="876"/>
      <c r="HTH49" s="876"/>
      <c r="HTI49" s="876"/>
      <c r="HTJ49" s="876"/>
      <c r="HTK49" s="876"/>
      <c r="HTL49" s="876"/>
      <c r="HTM49" s="876"/>
      <c r="HTN49" s="876"/>
      <c r="HTO49" s="876"/>
      <c r="HTP49" s="876"/>
      <c r="HTQ49" s="876"/>
      <c r="HTR49" s="876"/>
      <c r="HTS49" s="876"/>
      <c r="HTT49" s="876"/>
      <c r="HTU49" s="876"/>
      <c r="HTV49" s="876"/>
      <c r="HTW49" s="876"/>
      <c r="HTX49" s="876"/>
      <c r="HTY49" s="876"/>
      <c r="HTZ49" s="876"/>
      <c r="HUA49" s="876"/>
      <c r="HUB49" s="876"/>
      <c r="HUC49" s="876"/>
      <c r="HUD49" s="876"/>
      <c r="HUE49" s="876"/>
      <c r="HUF49" s="876"/>
      <c r="HUG49" s="876"/>
      <c r="HUH49" s="876"/>
      <c r="HUI49" s="876"/>
      <c r="HUJ49" s="876"/>
      <c r="HUK49" s="876"/>
      <c r="HUL49" s="876"/>
      <c r="HUM49" s="876"/>
      <c r="HUN49" s="876"/>
      <c r="HUO49" s="876"/>
      <c r="HUP49" s="876"/>
      <c r="HUQ49" s="876"/>
      <c r="HUR49" s="876"/>
      <c r="HUS49" s="876"/>
      <c r="HUT49" s="876"/>
      <c r="HUU49" s="876"/>
      <c r="HUV49" s="876"/>
      <c r="HUW49" s="876"/>
      <c r="HUX49" s="876"/>
      <c r="HUY49" s="876"/>
      <c r="HUZ49" s="876"/>
      <c r="HVA49" s="876"/>
      <c r="HVB49" s="876"/>
      <c r="HVC49" s="876"/>
      <c r="HVD49" s="876"/>
      <c r="HVE49" s="876"/>
      <c r="HVF49" s="876"/>
      <c r="HVG49" s="876"/>
      <c r="HVH49" s="876"/>
      <c r="HVI49" s="876"/>
      <c r="HVJ49" s="876"/>
      <c r="HVK49" s="876"/>
      <c r="HVL49" s="876"/>
      <c r="HVM49" s="876"/>
      <c r="HVN49" s="876"/>
      <c r="HVO49" s="876"/>
      <c r="HVP49" s="876"/>
      <c r="HVQ49" s="876"/>
      <c r="HVR49" s="876"/>
      <c r="HVS49" s="876"/>
      <c r="HVT49" s="876"/>
      <c r="HVU49" s="876"/>
      <c r="HVV49" s="876"/>
      <c r="HVW49" s="876"/>
      <c r="HVX49" s="876"/>
      <c r="HVY49" s="876"/>
      <c r="HVZ49" s="876"/>
      <c r="HWA49" s="876"/>
      <c r="HWB49" s="876"/>
      <c r="HWC49" s="876"/>
      <c r="HWD49" s="876"/>
      <c r="HWE49" s="876"/>
      <c r="HWF49" s="876"/>
      <c r="HWG49" s="876"/>
      <c r="HWH49" s="876"/>
      <c r="HWI49" s="876"/>
      <c r="HWJ49" s="876"/>
      <c r="HWK49" s="876"/>
      <c r="HWL49" s="876"/>
      <c r="HWM49" s="876"/>
      <c r="HWN49" s="876"/>
      <c r="HWO49" s="876"/>
      <c r="HWP49" s="876"/>
      <c r="HWQ49" s="876"/>
      <c r="HWR49" s="876"/>
      <c r="HWS49" s="876"/>
      <c r="HWT49" s="876"/>
      <c r="HWU49" s="876"/>
      <c r="HWV49" s="876"/>
      <c r="HWW49" s="876"/>
      <c r="HWX49" s="876"/>
      <c r="HWY49" s="876"/>
      <c r="HWZ49" s="876"/>
      <c r="HXA49" s="876"/>
      <c r="HXB49" s="876"/>
      <c r="HXC49" s="876"/>
      <c r="HXD49" s="876"/>
      <c r="HXE49" s="876"/>
      <c r="HXF49" s="876"/>
      <c r="HXG49" s="876"/>
      <c r="HXH49" s="876"/>
      <c r="HXI49" s="876"/>
      <c r="HXJ49" s="876"/>
      <c r="HXK49" s="876"/>
      <c r="HXL49" s="876"/>
      <c r="HXM49" s="876"/>
      <c r="HXN49" s="876"/>
      <c r="HXO49" s="876"/>
      <c r="HXP49" s="876"/>
      <c r="HXQ49" s="876"/>
      <c r="HXR49" s="876"/>
      <c r="HXS49" s="876"/>
      <c r="HXT49" s="876"/>
      <c r="HXU49" s="876"/>
      <c r="HXV49" s="876"/>
      <c r="HXW49" s="876"/>
      <c r="HXX49" s="876"/>
      <c r="HXY49" s="876"/>
      <c r="HXZ49" s="876"/>
      <c r="HYA49" s="876"/>
      <c r="HYB49" s="876"/>
      <c r="HYC49" s="876"/>
      <c r="HYD49" s="876"/>
      <c r="HYE49" s="876"/>
      <c r="HYF49" s="876"/>
      <c r="HYG49" s="876"/>
      <c r="HYH49" s="876"/>
      <c r="HYI49" s="876"/>
      <c r="HYJ49" s="876"/>
      <c r="HYK49" s="876"/>
      <c r="HYL49" s="876"/>
      <c r="HYM49" s="876"/>
      <c r="HYN49" s="876"/>
      <c r="HYO49" s="876"/>
      <c r="HYP49" s="876"/>
      <c r="HYQ49" s="876"/>
      <c r="HYR49" s="876"/>
      <c r="HYS49" s="876"/>
      <c r="HYT49" s="876"/>
      <c r="HYU49" s="876"/>
      <c r="HYV49" s="876"/>
      <c r="HYW49" s="876"/>
      <c r="HYX49" s="876"/>
      <c r="HYY49" s="876"/>
      <c r="HYZ49" s="876"/>
      <c r="HZA49" s="876"/>
      <c r="HZB49" s="876"/>
      <c r="HZC49" s="876"/>
      <c r="HZD49" s="876"/>
      <c r="HZE49" s="876"/>
      <c r="HZF49" s="876"/>
      <c r="HZG49" s="876"/>
      <c r="HZH49" s="876"/>
      <c r="HZI49" s="876"/>
      <c r="HZJ49" s="876"/>
      <c r="HZK49" s="876"/>
      <c r="HZL49" s="876"/>
      <c r="HZM49" s="876"/>
      <c r="HZN49" s="876"/>
      <c r="HZO49" s="876"/>
      <c r="HZP49" s="876"/>
      <c r="HZQ49" s="876"/>
      <c r="HZR49" s="876"/>
      <c r="HZS49" s="876"/>
      <c r="HZT49" s="876"/>
      <c r="HZU49" s="876"/>
      <c r="HZV49" s="876"/>
      <c r="HZW49" s="876"/>
      <c r="HZX49" s="876"/>
      <c r="HZY49" s="876"/>
      <c r="HZZ49" s="876"/>
      <c r="IAA49" s="876"/>
      <c r="IAB49" s="876"/>
      <c r="IAC49" s="876"/>
      <c r="IAD49" s="876"/>
      <c r="IAE49" s="876"/>
      <c r="IAF49" s="876"/>
      <c r="IAG49" s="876"/>
      <c r="IAH49" s="876"/>
      <c r="IAI49" s="876"/>
      <c r="IAJ49" s="876"/>
      <c r="IAK49" s="876"/>
      <c r="IAL49" s="876"/>
      <c r="IAM49" s="876"/>
      <c r="IAN49" s="876"/>
      <c r="IAO49" s="876"/>
      <c r="IAP49" s="876"/>
      <c r="IAQ49" s="876"/>
      <c r="IAR49" s="876"/>
      <c r="IAS49" s="876"/>
      <c r="IAT49" s="876"/>
      <c r="IAU49" s="876"/>
      <c r="IAV49" s="876"/>
      <c r="IAW49" s="876"/>
      <c r="IAX49" s="876"/>
      <c r="IAY49" s="876"/>
      <c r="IAZ49" s="876"/>
      <c r="IBA49" s="876"/>
      <c r="IBB49" s="876"/>
      <c r="IBC49" s="876"/>
      <c r="IBD49" s="876"/>
      <c r="IBE49" s="876"/>
      <c r="IBF49" s="876"/>
      <c r="IBG49" s="876"/>
      <c r="IBH49" s="876"/>
      <c r="IBI49" s="876"/>
      <c r="IBJ49" s="876"/>
      <c r="IBK49" s="876"/>
      <c r="IBL49" s="876"/>
      <c r="IBM49" s="876"/>
      <c r="IBN49" s="876"/>
      <c r="IBO49" s="876"/>
      <c r="IBP49" s="876"/>
      <c r="IBQ49" s="876"/>
      <c r="IBR49" s="876"/>
      <c r="IBS49" s="876"/>
      <c r="IBT49" s="876"/>
      <c r="IBU49" s="876"/>
      <c r="IBV49" s="876"/>
      <c r="IBW49" s="876"/>
      <c r="IBX49" s="876"/>
      <c r="IBY49" s="876"/>
      <c r="IBZ49" s="876"/>
      <c r="ICA49" s="876"/>
      <c r="ICB49" s="876"/>
      <c r="ICC49" s="876"/>
      <c r="ICD49" s="876"/>
      <c r="ICE49" s="876"/>
      <c r="ICF49" s="876"/>
      <c r="ICG49" s="876"/>
      <c r="ICH49" s="876"/>
      <c r="ICI49" s="876"/>
      <c r="ICJ49" s="876"/>
      <c r="ICK49" s="876"/>
      <c r="ICL49" s="876"/>
      <c r="ICM49" s="876"/>
      <c r="ICN49" s="876"/>
      <c r="ICO49" s="876"/>
      <c r="ICP49" s="876"/>
      <c r="ICQ49" s="876"/>
      <c r="ICR49" s="876"/>
      <c r="ICS49" s="876"/>
      <c r="ICT49" s="876"/>
      <c r="ICU49" s="876"/>
      <c r="ICV49" s="876"/>
      <c r="ICW49" s="876"/>
      <c r="ICX49" s="876"/>
      <c r="ICY49" s="876"/>
      <c r="ICZ49" s="876"/>
      <c r="IDA49" s="876"/>
      <c r="IDB49" s="876"/>
      <c r="IDC49" s="876"/>
      <c r="IDD49" s="876"/>
      <c r="IDE49" s="876"/>
      <c r="IDF49" s="876"/>
      <c r="IDG49" s="876"/>
      <c r="IDH49" s="876"/>
      <c r="IDI49" s="876"/>
      <c r="IDJ49" s="876"/>
      <c r="IDK49" s="876"/>
      <c r="IDL49" s="876"/>
      <c r="IDM49" s="876"/>
      <c r="IDN49" s="876"/>
      <c r="IDO49" s="876"/>
      <c r="IDP49" s="876"/>
      <c r="IDQ49" s="876"/>
      <c r="IDR49" s="876"/>
      <c r="IDS49" s="876"/>
      <c r="IDT49" s="876"/>
      <c r="IDU49" s="876"/>
      <c r="IDV49" s="876"/>
      <c r="IDW49" s="876"/>
      <c r="IDX49" s="876"/>
      <c r="IDY49" s="876"/>
      <c r="IDZ49" s="876"/>
      <c r="IEA49" s="876"/>
      <c r="IEB49" s="876"/>
      <c r="IEC49" s="876"/>
      <c r="IED49" s="876"/>
      <c r="IEE49" s="876"/>
      <c r="IEF49" s="876"/>
      <c r="IEG49" s="876"/>
      <c r="IEH49" s="876"/>
      <c r="IEI49" s="876"/>
      <c r="IEJ49" s="876"/>
      <c r="IEK49" s="876"/>
      <c r="IEL49" s="876"/>
      <c r="IEM49" s="876"/>
      <c r="IEN49" s="876"/>
      <c r="IEO49" s="876"/>
      <c r="IEP49" s="876"/>
      <c r="IEQ49" s="876"/>
      <c r="IER49" s="876"/>
      <c r="IES49" s="876"/>
      <c r="IET49" s="876"/>
      <c r="IEU49" s="876"/>
      <c r="IEV49" s="876"/>
      <c r="IEW49" s="876"/>
      <c r="IEX49" s="876"/>
      <c r="IEY49" s="876"/>
      <c r="IEZ49" s="876"/>
      <c r="IFA49" s="876"/>
      <c r="IFB49" s="876"/>
      <c r="IFC49" s="876"/>
      <c r="IFD49" s="876"/>
      <c r="IFE49" s="876"/>
      <c r="IFF49" s="876"/>
      <c r="IFG49" s="876"/>
      <c r="IFH49" s="876"/>
      <c r="IFI49" s="876"/>
      <c r="IFJ49" s="876"/>
      <c r="IFK49" s="876"/>
      <c r="IFL49" s="876"/>
      <c r="IFM49" s="876"/>
      <c r="IFN49" s="876"/>
      <c r="IFO49" s="876"/>
      <c r="IFP49" s="876"/>
      <c r="IFQ49" s="876"/>
      <c r="IFR49" s="876"/>
      <c r="IFS49" s="876"/>
      <c r="IFT49" s="876"/>
      <c r="IFU49" s="876"/>
      <c r="IFV49" s="876"/>
      <c r="IFW49" s="876"/>
      <c r="IFX49" s="876"/>
      <c r="IFY49" s="876"/>
      <c r="IFZ49" s="876"/>
      <c r="IGA49" s="876"/>
      <c r="IGB49" s="876"/>
      <c r="IGC49" s="876"/>
      <c r="IGD49" s="876"/>
      <c r="IGE49" s="876"/>
      <c r="IGF49" s="876"/>
      <c r="IGG49" s="876"/>
      <c r="IGH49" s="876"/>
      <c r="IGI49" s="876"/>
      <c r="IGJ49" s="876"/>
      <c r="IGK49" s="876"/>
      <c r="IGL49" s="876"/>
      <c r="IGM49" s="876"/>
      <c r="IGN49" s="876"/>
      <c r="IGO49" s="876"/>
      <c r="IGP49" s="876"/>
      <c r="IGQ49" s="876"/>
      <c r="IGR49" s="876"/>
      <c r="IGS49" s="876"/>
      <c r="IGT49" s="876"/>
      <c r="IGU49" s="876"/>
      <c r="IGV49" s="876"/>
      <c r="IGW49" s="876"/>
      <c r="IGX49" s="876"/>
      <c r="IGY49" s="876"/>
      <c r="IGZ49" s="876"/>
      <c r="IHA49" s="876"/>
      <c r="IHB49" s="876"/>
      <c r="IHC49" s="876"/>
      <c r="IHD49" s="876"/>
      <c r="IHE49" s="876"/>
      <c r="IHF49" s="876"/>
      <c r="IHG49" s="876"/>
      <c r="IHH49" s="876"/>
      <c r="IHI49" s="876"/>
      <c r="IHJ49" s="876"/>
      <c r="IHK49" s="876"/>
      <c r="IHL49" s="876"/>
      <c r="IHM49" s="876"/>
      <c r="IHN49" s="876"/>
      <c r="IHO49" s="876"/>
      <c r="IHP49" s="876"/>
      <c r="IHQ49" s="876"/>
      <c r="IHR49" s="876"/>
      <c r="IHS49" s="876"/>
      <c r="IHT49" s="876"/>
      <c r="IHU49" s="876"/>
      <c r="IHV49" s="876"/>
      <c r="IHW49" s="876"/>
      <c r="IHX49" s="876"/>
      <c r="IHY49" s="876"/>
      <c r="IHZ49" s="876"/>
      <c r="IIA49" s="876"/>
      <c r="IIB49" s="876"/>
      <c r="IIC49" s="876"/>
      <c r="IID49" s="876"/>
      <c r="IIE49" s="876"/>
      <c r="IIF49" s="876"/>
      <c r="IIG49" s="876"/>
      <c r="IIH49" s="876"/>
      <c r="III49" s="876"/>
      <c r="IIJ49" s="876"/>
      <c r="IIK49" s="876"/>
      <c r="IIL49" s="876"/>
      <c r="IIM49" s="876"/>
      <c r="IIN49" s="876"/>
      <c r="IIO49" s="876"/>
      <c r="IIP49" s="876"/>
      <c r="IIQ49" s="876"/>
      <c r="IIR49" s="876"/>
      <c r="IIS49" s="876"/>
      <c r="IIT49" s="876"/>
      <c r="IIU49" s="876"/>
      <c r="IIV49" s="876"/>
      <c r="IIW49" s="876"/>
      <c r="IIX49" s="876"/>
      <c r="IIY49" s="876"/>
      <c r="IIZ49" s="876"/>
      <c r="IJA49" s="876"/>
      <c r="IJB49" s="876"/>
      <c r="IJC49" s="876"/>
      <c r="IJD49" s="876"/>
      <c r="IJE49" s="876"/>
      <c r="IJF49" s="876"/>
      <c r="IJG49" s="876"/>
      <c r="IJH49" s="876"/>
      <c r="IJI49" s="876"/>
      <c r="IJJ49" s="876"/>
      <c r="IJK49" s="876"/>
      <c r="IJL49" s="876"/>
      <c r="IJM49" s="876"/>
      <c r="IJN49" s="876"/>
      <c r="IJO49" s="876"/>
      <c r="IJP49" s="876"/>
      <c r="IJQ49" s="876"/>
      <c r="IJR49" s="876"/>
      <c r="IJS49" s="876"/>
      <c r="IJT49" s="876"/>
      <c r="IJU49" s="876"/>
      <c r="IJV49" s="876"/>
      <c r="IJW49" s="876"/>
      <c r="IJX49" s="876"/>
      <c r="IJY49" s="876"/>
      <c r="IJZ49" s="876"/>
      <c r="IKA49" s="876"/>
      <c r="IKB49" s="876"/>
      <c r="IKC49" s="876"/>
      <c r="IKD49" s="876"/>
      <c r="IKE49" s="876"/>
      <c r="IKF49" s="876"/>
      <c r="IKG49" s="876"/>
      <c r="IKH49" s="876"/>
      <c r="IKI49" s="876"/>
      <c r="IKJ49" s="876"/>
      <c r="IKK49" s="876"/>
      <c r="IKL49" s="876"/>
      <c r="IKM49" s="876"/>
      <c r="IKN49" s="876"/>
      <c r="IKO49" s="876"/>
      <c r="IKP49" s="876"/>
      <c r="IKQ49" s="876"/>
      <c r="IKR49" s="876"/>
      <c r="IKS49" s="876"/>
      <c r="IKT49" s="876"/>
      <c r="IKU49" s="876"/>
      <c r="IKV49" s="876"/>
      <c r="IKW49" s="876"/>
      <c r="IKX49" s="876"/>
      <c r="IKY49" s="876"/>
      <c r="IKZ49" s="876"/>
      <c r="ILA49" s="876"/>
      <c r="ILB49" s="876"/>
      <c r="ILC49" s="876"/>
      <c r="ILD49" s="876"/>
      <c r="ILE49" s="876"/>
      <c r="ILF49" s="876"/>
      <c r="ILG49" s="876"/>
      <c r="ILH49" s="876"/>
      <c r="ILI49" s="876"/>
      <c r="ILJ49" s="876"/>
      <c r="ILK49" s="876"/>
      <c r="ILL49" s="876"/>
      <c r="ILM49" s="876"/>
      <c r="ILN49" s="876"/>
      <c r="ILO49" s="876"/>
      <c r="ILP49" s="876"/>
      <c r="ILQ49" s="876"/>
      <c r="ILR49" s="876"/>
      <c r="ILS49" s="876"/>
      <c r="ILT49" s="876"/>
      <c r="ILU49" s="876"/>
      <c r="ILV49" s="876"/>
      <c r="ILW49" s="876"/>
      <c r="ILX49" s="876"/>
      <c r="ILY49" s="876"/>
      <c r="ILZ49" s="876"/>
      <c r="IMA49" s="876"/>
      <c r="IMB49" s="876"/>
      <c r="IMC49" s="876"/>
      <c r="IMD49" s="876"/>
      <c r="IME49" s="876"/>
      <c r="IMF49" s="876"/>
      <c r="IMG49" s="876"/>
      <c r="IMH49" s="876"/>
      <c r="IMI49" s="876"/>
      <c r="IMJ49" s="876"/>
      <c r="IMK49" s="876"/>
      <c r="IML49" s="876"/>
      <c r="IMM49" s="876"/>
      <c r="IMN49" s="876"/>
      <c r="IMO49" s="876"/>
      <c r="IMP49" s="876"/>
      <c r="IMQ49" s="876"/>
      <c r="IMR49" s="876"/>
      <c r="IMS49" s="876"/>
      <c r="IMT49" s="876"/>
      <c r="IMU49" s="876"/>
      <c r="IMV49" s="876"/>
      <c r="IMW49" s="876"/>
      <c r="IMX49" s="876"/>
      <c r="IMY49" s="876"/>
      <c r="IMZ49" s="876"/>
      <c r="INA49" s="876"/>
      <c r="INB49" s="876"/>
      <c r="INC49" s="876"/>
      <c r="IND49" s="876"/>
      <c r="INE49" s="876"/>
      <c r="INF49" s="876"/>
      <c r="ING49" s="876"/>
      <c r="INH49" s="876"/>
      <c r="INI49" s="876"/>
      <c r="INJ49" s="876"/>
      <c r="INK49" s="876"/>
      <c r="INL49" s="876"/>
      <c r="INM49" s="876"/>
      <c r="INN49" s="876"/>
      <c r="INO49" s="876"/>
      <c r="INP49" s="876"/>
      <c r="INQ49" s="876"/>
      <c r="INR49" s="876"/>
      <c r="INS49" s="876"/>
      <c r="INT49" s="876"/>
      <c r="INU49" s="876"/>
      <c r="INV49" s="876"/>
      <c r="INW49" s="876"/>
      <c r="INX49" s="876"/>
      <c r="INY49" s="876"/>
      <c r="INZ49" s="876"/>
      <c r="IOA49" s="876"/>
      <c r="IOB49" s="876"/>
      <c r="IOC49" s="876"/>
      <c r="IOD49" s="876"/>
      <c r="IOE49" s="876"/>
      <c r="IOF49" s="876"/>
      <c r="IOG49" s="876"/>
      <c r="IOH49" s="876"/>
      <c r="IOI49" s="876"/>
      <c r="IOJ49" s="876"/>
      <c r="IOK49" s="876"/>
      <c r="IOL49" s="876"/>
      <c r="IOM49" s="876"/>
      <c r="ION49" s="876"/>
      <c r="IOO49" s="876"/>
      <c r="IOP49" s="876"/>
      <c r="IOQ49" s="876"/>
      <c r="IOR49" s="876"/>
      <c r="IOS49" s="876"/>
      <c r="IOT49" s="876"/>
      <c r="IOU49" s="876"/>
      <c r="IOV49" s="876"/>
      <c r="IOW49" s="876"/>
      <c r="IOX49" s="876"/>
      <c r="IOY49" s="876"/>
      <c r="IOZ49" s="876"/>
      <c r="IPA49" s="876"/>
      <c r="IPB49" s="876"/>
      <c r="IPC49" s="876"/>
      <c r="IPD49" s="876"/>
      <c r="IPE49" s="876"/>
      <c r="IPF49" s="876"/>
      <c r="IPG49" s="876"/>
      <c r="IPH49" s="876"/>
      <c r="IPI49" s="876"/>
      <c r="IPJ49" s="876"/>
      <c r="IPK49" s="876"/>
      <c r="IPL49" s="876"/>
      <c r="IPM49" s="876"/>
      <c r="IPN49" s="876"/>
      <c r="IPO49" s="876"/>
      <c r="IPP49" s="876"/>
      <c r="IPQ49" s="876"/>
      <c r="IPR49" s="876"/>
      <c r="IPS49" s="876"/>
      <c r="IPT49" s="876"/>
      <c r="IPU49" s="876"/>
      <c r="IPV49" s="876"/>
      <c r="IPW49" s="876"/>
      <c r="IPX49" s="876"/>
      <c r="IPY49" s="876"/>
      <c r="IPZ49" s="876"/>
      <c r="IQA49" s="876"/>
      <c r="IQB49" s="876"/>
      <c r="IQC49" s="876"/>
      <c r="IQD49" s="876"/>
      <c r="IQE49" s="876"/>
      <c r="IQF49" s="876"/>
      <c r="IQG49" s="876"/>
      <c r="IQH49" s="876"/>
      <c r="IQI49" s="876"/>
      <c r="IQJ49" s="876"/>
      <c r="IQK49" s="876"/>
      <c r="IQL49" s="876"/>
      <c r="IQM49" s="876"/>
      <c r="IQN49" s="876"/>
      <c r="IQO49" s="876"/>
      <c r="IQP49" s="876"/>
      <c r="IQQ49" s="876"/>
      <c r="IQR49" s="876"/>
      <c r="IQS49" s="876"/>
      <c r="IQT49" s="876"/>
      <c r="IQU49" s="876"/>
      <c r="IQV49" s="876"/>
      <c r="IQW49" s="876"/>
      <c r="IQX49" s="876"/>
      <c r="IQY49" s="876"/>
      <c r="IQZ49" s="876"/>
      <c r="IRA49" s="876"/>
      <c r="IRB49" s="876"/>
      <c r="IRC49" s="876"/>
      <c r="IRD49" s="876"/>
      <c r="IRE49" s="876"/>
      <c r="IRF49" s="876"/>
      <c r="IRG49" s="876"/>
      <c r="IRH49" s="876"/>
      <c r="IRI49" s="876"/>
      <c r="IRJ49" s="876"/>
      <c r="IRK49" s="876"/>
      <c r="IRL49" s="876"/>
      <c r="IRM49" s="876"/>
      <c r="IRN49" s="876"/>
      <c r="IRO49" s="876"/>
      <c r="IRP49" s="876"/>
      <c r="IRQ49" s="876"/>
      <c r="IRR49" s="876"/>
      <c r="IRS49" s="876"/>
      <c r="IRT49" s="876"/>
      <c r="IRU49" s="876"/>
      <c r="IRV49" s="876"/>
      <c r="IRW49" s="876"/>
      <c r="IRX49" s="876"/>
      <c r="IRY49" s="876"/>
      <c r="IRZ49" s="876"/>
      <c r="ISA49" s="876"/>
      <c r="ISB49" s="876"/>
      <c r="ISC49" s="876"/>
      <c r="ISD49" s="876"/>
      <c r="ISE49" s="876"/>
      <c r="ISF49" s="876"/>
      <c r="ISG49" s="876"/>
      <c r="ISH49" s="876"/>
      <c r="ISI49" s="876"/>
      <c r="ISJ49" s="876"/>
      <c r="ISK49" s="876"/>
      <c r="ISL49" s="876"/>
      <c r="ISM49" s="876"/>
      <c r="ISN49" s="876"/>
      <c r="ISO49" s="876"/>
      <c r="ISP49" s="876"/>
      <c r="ISQ49" s="876"/>
      <c r="ISR49" s="876"/>
      <c r="ISS49" s="876"/>
      <c r="IST49" s="876"/>
      <c r="ISU49" s="876"/>
      <c r="ISV49" s="876"/>
      <c r="ISW49" s="876"/>
      <c r="ISX49" s="876"/>
      <c r="ISY49" s="876"/>
      <c r="ISZ49" s="876"/>
      <c r="ITA49" s="876"/>
      <c r="ITB49" s="876"/>
      <c r="ITC49" s="876"/>
      <c r="ITD49" s="876"/>
      <c r="ITE49" s="876"/>
      <c r="ITF49" s="876"/>
      <c r="ITG49" s="876"/>
      <c r="ITH49" s="876"/>
      <c r="ITI49" s="876"/>
      <c r="ITJ49" s="876"/>
      <c r="ITK49" s="876"/>
      <c r="ITL49" s="876"/>
      <c r="ITM49" s="876"/>
      <c r="ITN49" s="876"/>
      <c r="ITO49" s="876"/>
      <c r="ITP49" s="876"/>
      <c r="ITQ49" s="876"/>
      <c r="ITR49" s="876"/>
      <c r="ITS49" s="876"/>
      <c r="ITT49" s="876"/>
      <c r="ITU49" s="876"/>
      <c r="ITV49" s="876"/>
      <c r="ITW49" s="876"/>
      <c r="ITX49" s="876"/>
      <c r="ITY49" s="876"/>
      <c r="ITZ49" s="876"/>
      <c r="IUA49" s="876"/>
      <c r="IUB49" s="876"/>
      <c r="IUC49" s="876"/>
      <c r="IUD49" s="876"/>
      <c r="IUE49" s="876"/>
      <c r="IUF49" s="876"/>
      <c r="IUG49" s="876"/>
      <c r="IUH49" s="876"/>
      <c r="IUI49" s="876"/>
      <c r="IUJ49" s="876"/>
      <c r="IUK49" s="876"/>
      <c r="IUL49" s="876"/>
      <c r="IUM49" s="876"/>
      <c r="IUN49" s="876"/>
      <c r="IUO49" s="876"/>
      <c r="IUP49" s="876"/>
      <c r="IUQ49" s="876"/>
      <c r="IUR49" s="876"/>
      <c r="IUS49" s="876"/>
      <c r="IUT49" s="876"/>
      <c r="IUU49" s="876"/>
      <c r="IUV49" s="876"/>
      <c r="IUW49" s="876"/>
      <c r="IUX49" s="876"/>
      <c r="IUY49" s="876"/>
      <c r="IUZ49" s="876"/>
      <c r="IVA49" s="876"/>
      <c r="IVB49" s="876"/>
      <c r="IVC49" s="876"/>
      <c r="IVD49" s="876"/>
      <c r="IVE49" s="876"/>
      <c r="IVF49" s="876"/>
      <c r="IVG49" s="876"/>
      <c r="IVH49" s="876"/>
      <c r="IVI49" s="876"/>
      <c r="IVJ49" s="876"/>
      <c r="IVK49" s="876"/>
      <c r="IVL49" s="876"/>
      <c r="IVM49" s="876"/>
      <c r="IVN49" s="876"/>
      <c r="IVO49" s="876"/>
      <c r="IVP49" s="876"/>
      <c r="IVQ49" s="876"/>
      <c r="IVR49" s="876"/>
      <c r="IVS49" s="876"/>
      <c r="IVT49" s="876"/>
      <c r="IVU49" s="876"/>
      <c r="IVV49" s="876"/>
      <c r="IVW49" s="876"/>
      <c r="IVX49" s="876"/>
      <c r="IVY49" s="876"/>
      <c r="IVZ49" s="876"/>
      <c r="IWA49" s="876"/>
      <c r="IWB49" s="876"/>
      <c r="IWC49" s="876"/>
      <c r="IWD49" s="876"/>
      <c r="IWE49" s="876"/>
      <c r="IWF49" s="876"/>
      <c r="IWG49" s="876"/>
      <c r="IWH49" s="876"/>
      <c r="IWI49" s="876"/>
      <c r="IWJ49" s="876"/>
      <c r="IWK49" s="876"/>
      <c r="IWL49" s="876"/>
      <c r="IWM49" s="876"/>
      <c r="IWN49" s="876"/>
      <c r="IWO49" s="876"/>
      <c r="IWP49" s="876"/>
      <c r="IWQ49" s="876"/>
      <c r="IWR49" s="876"/>
      <c r="IWS49" s="876"/>
      <c r="IWT49" s="876"/>
      <c r="IWU49" s="876"/>
      <c r="IWV49" s="876"/>
      <c r="IWW49" s="876"/>
      <c r="IWX49" s="876"/>
      <c r="IWY49" s="876"/>
      <c r="IWZ49" s="876"/>
      <c r="IXA49" s="876"/>
      <c r="IXB49" s="876"/>
      <c r="IXC49" s="876"/>
      <c r="IXD49" s="876"/>
      <c r="IXE49" s="876"/>
      <c r="IXF49" s="876"/>
      <c r="IXG49" s="876"/>
      <c r="IXH49" s="876"/>
      <c r="IXI49" s="876"/>
      <c r="IXJ49" s="876"/>
      <c r="IXK49" s="876"/>
      <c r="IXL49" s="876"/>
      <c r="IXM49" s="876"/>
      <c r="IXN49" s="876"/>
      <c r="IXO49" s="876"/>
      <c r="IXP49" s="876"/>
      <c r="IXQ49" s="876"/>
      <c r="IXR49" s="876"/>
      <c r="IXS49" s="876"/>
      <c r="IXT49" s="876"/>
      <c r="IXU49" s="876"/>
      <c r="IXV49" s="876"/>
      <c r="IXW49" s="876"/>
      <c r="IXX49" s="876"/>
      <c r="IXY49" s="876"/>
      <c r="IXZ49" s="876"/>
      <c r="IYA49" s="876"/>
      <c r="IYB49" s="876"/>
      <c r="IYC49" s="876"/>
      <c r="IYD49" s="876"/>
      <c r="IYE49" s="876"/>
      <c r="IYF49" s="876"/>
      <c r="IYG49" s="876"/>
      <c r="IYH49" s="876"/>
      <c r="IYI49" s="876"/>
      <c r="IYJ49" s="876"/>
      <c r="IYK49" s="876"/>
      <c r="IYL49" s="876"/>
      <c r="IYM49" s="876"/>
      <c r="IYN49" s="876"/>
      <c r="IYO49" s="876"/>
      <c r="IYP49" s="876"/>
      <c r="IYQ49" s="876"/>
      <c r="IYR49" s="876"/>
      <c r="IYS49" s="876"/>
      <c r="IYT49" s="876"/>
      <c r="IYU49" s="876"/>
      <c r="IYV49" s="876"/>
      <c r="IYW49" s="876"/>
      <c r="IYX49" s="876"/>
      <c r="IYY49" s="876"/>
      <c r="IYZ49" s="876"/>
      <c r="IZA49" s="876"/>
      <c r="IZB49" s="876"/>
      <c r="IZC49" s="876"/>
      <c r="IZD49" s="876"/>
      <c r="IZE49" s="876"/>
      <c r="IZF49" s="876"/>
      <c r="IZG49" s="876"/>
      <c r="IZH49" s="876"/>
      <c r="IZI49" s="876"/>
      <c r="IZJ49" s="876"/>
      <c r="IZK49" s="876"/>
      <c r="IZL49" s="876"/>
      <c r="IZM49" s="876"/>
      <c r="IZN49" s="876"/>
      <c r="IZO49" s="876"/>
      <c r="IZP49" s="876"/>
      <c r="IZQ49" s="876"/>
      <c r="IZR49" s="876"/>
      <c r="IZS49" s="876"/>
      <c r="IZT49" s="876"/>
      <c r="IZU49" s="876"/>
      <c r="IZV49" s="876"/>
      <c r="IZW49" s="876"/>
      <c r="IZX49" s="876"/>
      <c r="IZY49" s="876"/>
      <c r="IZZ49" s="876"/>
      <c r="JAA49" s="876"/>
      <c r="JAB49" s="876"/>
      <c r="JAC49" s="876"/>
      <c r="JAD49" s="876"/>
      <c r="JAE49" s="876"/>
      <c r="JAF49" s="876"/>
      <c r="JAG49" s="876"/>
      <c r="JAH49" s="876"/>
      <c r="JAI49" s="876"/>
      <c r="JAJ49" s="876"/>
      <c r="JAK49" s="876"/>
      <c r="JAL49" s="876"/>
      <c r="JAM49" s="876"/>
      <c r="JAN49" s="876"/>
      <c r="JAO49" s="876"/>
      <c r="JAP49" s="876"/>
      <c r="JAQ49" s="876"/>
      <c r="JAR49" s="876"/>
      <c r="JAS49" s="876"/>
      <c r="JAT49" s="876"/>
      <c r="JAU49" s="876"/>
      <c r="JAV49" s="876"/>
      <c r="JAW49" s="876"/>
      <c r="JAX49" s="876"/>
      <c r="JAY49" s="876"/>
      <c r="JAZ49" s="876"/>
      <c r="JBA49" s="876"/>
      <c r="JBB49" s="876"/>
      <c r="JBC49" s="876"/>
      <c r="JBD49" s="876"/>
      <c r="JBE49" s="876"/>
      <c r="JBF49" s="876"/>
      <c r="JBG49" s="876"/>
      <c r="JBH49" s="876"/>
      <c r="JBI49" s="876"/>
      <c r="JBJ49" s="876"/>
      <c r="JBK49" s="876"/>
      <c r="JBL49" s="876"/>
      <c r="JBM49" s="876"/>
      <c r="JBN49" s="876"/>
      <c r="JBO49" s="876"/>
      <c r="JBP49" s="876"/>
      <c r="JBQ49" s="876"/>
      <c r="JBR49" s="876"/>
      <c r="JBS49" s="876"/>
      <c r="JBT49" s="876"/>
      <c r="JBU49" s="876"/>
      <c r="JBV49" s="876"/>
      <c r="JBW49" s="876"/>
      <c r="JBX49" s="876"/>
      <c r="JBY49" s="876"/>
      <c r="JBZ49" s="876"/>
      <c r="JCA49" s="876"/>
      <c r="JCB49" s="876"/>
      <c r="JCC49" s="876"/>
      <c r="JCD49" s="876"/>
      <c r="JCE49" s="876"/>
      <c r="JCF49" s="876"/>
      <c r="JCG49" s="876"/>
      <c r="JCH49" s="876"/>
      <c r="JCI49" s="876"/>
      <c r="JCJ49" s="876"/>
      <c r="JCK49" s="876"/>
      <c r="JCL49" s="876"/>
      <c r="JCM49" s="876"/>
      <c r="JCN49" s="876"/>
      <c r="JCO49" s="876"/>
      <c r="JCP49" s="876"/>
      <c r="JCQ49" s="876"/>
      <c r="JCR49" s="876"/>
      <c r="JCS49" s="876"/>
      <c r="JCT49" s="876"/>
      <c r="JCU49" s="876"/>
      <c r="JCV49" s="876"/>
      <c r="JCW49" s="876"/>
      <c r="JCX49" s="876"/>
      <c r="JCY49" s="876"/>
      <c r="JCZ49" s="876"/>
      <c r="JDA49" s="876"/>
      <c r="JDB49" s="876"/>
      <c r="JDC49" s="876"/>
      <c r="JDD49" s="876"/>
      <c r="JDE49" s="876"/>
      <c r="JDF49" s="876"/>
      <c r="JDG49" s="876"/>
      <c r="JDH49" s="876"/>
      <c r="JDI49" s="876"/>
      <c r="JDJ49" s="876"/>
      <c r="JDK49" s="876"/>
      <c r="JDL49" s="876"/>
      <c r="JDM49" s="876"/>
      <c r="JDN49" s="876"/>
      <c r="JDO49" s="876"/>
      <c r="JDP49" s="876"/>
      <c r="JDQ49" s="876"/>
      <c r="JDR49" s="876"/>
      <c r="JDS49" s="876"/>
      <c r="JDT49" s="876"/>
      <c r="JDU49" s="876"/>
      <c r="JDV49" s="876"/>
      <c r="JDW49" s="876"/>
      <c r="JDX49" s="876"/>
      <c r="JDY49" s="876"/>
      <c r="JDZ49" s="876"/>
      <c r="JEA49" s="876"/>
      <c r="JEB49" s="876"/>
      <c r="JEC49" s="876"/>
      <c r="JED49" s="876"/>
      <c r="JEE49" s="876"/>
      <c r="JEF49" s="876"/>
      <c r="JEG49" s="876"/>
      <c r="JEH49" s="876"/>
      <c r="JEI49" s="876"/>
      <c r="JEJ49" s="876"/>
      <c r="JEK49" s="876"/>
      <c r="JEL49" s="876"/>
      <c r="JEM49" s="876"/>
      <c r="JEN49" s="876"/>
      <c r="JEO49" s="876"/>
      <c r="JEP49" s="876"/>
      <c r="JEQ49" s="876"/>
      <c r="JER49" s="876"/>
      <c r="JES49" s="876"/>
      <c r="JET49" s="876"/>
      <c r="JEU49" s="876"/>
      <c r="JEV49" s="876"/>
      <c r="JEW49" s="876"/>
      <c r="JEX49" s="876"/>
      <c r="JEY49" s="876"/>
      <c r="JEZ49" s="876"/>
      <c r="JFA49" s="876"/>
      <c r="JFB49" s="876"/>
      <c r="JFC49" s="876"/>
      <c r="JFD49" s="876"/>
      <c r="JFE49" s="876"/>
      <c r="JFF49" s="876"/>
      <c r="JFG49" s="876"/>
      <c r="JFH49" s="876"/>
      <c r="JFI49" s="876"/>
      <c r="JFJ49" s="876"/>
      <c r="JFK49" s="876"/>
      <c r="JFL49" s="876"/>
      <c r="JFM49" s="876"/>
      <c r="JFN49" s="876"/>
      <c r="JFO49" s="876"/>
      <c r="JFP49" s="876"/>
      <c r="JFQ49" s="876"/>
      <c r="JFR49" s="876"/>
      <c r="JFS49" s="876"/>
      <c r="JFT49" s="876"/>
      <c r="JFU49" s="876"/>
      <c r="JFV49" s="876"/>
      <c r="JFW49" s="876"/>
      <c r="JFX49" s="876"/>
      <c r="JFY49" s="876"/>
      <c r="JFZ49" s="876"/>
      <c r="JGA49" s="876"/>
      <c r="JGB49" s="876"/>
      <c r="JGC49" s="876"/>
      <c r="JGD49" s="876"/>
      <c r="JGE49" s="876"/>
      <c r="JGF49" s="876"/>
      <c r="JGG49" s="876"/>
      <c r="JGH49" s="876"/>
      <c r="JGI49" s="876"/>
      <c r="JGJ49" s="876"/>
      <c r="JGK49" s="876"/>
      <c r="JGL49" s="876"/>
      <c r="JGM49" s="876"/>
      <c r="JGN49" s="876"/>
      <c r="JGO49" s="876"/>
      <c r="JGP49" s="876"/>
      <c r="JGQ49" s="876"/>
      <c r="JGR49" s="876"/>
      <c r="JGS49" s="876"/>
      <c r="JGT49" s="876"/>
      <c r="JGU49" s="876"/>
      <c r="JGV49" s="876"/>
      <c r="JGW49" s="876"/>
      <c r="JGX49" s="876"/>
      <c r="JGY49" s="876"/>
      <c r="JGZ49" s="876"/>
      <c r="JHA49" s="876"/>
      <c r="JHB49" s="876"/>
      <c r="JHC49" s="876"/>
      <c r="JHD49" s="876"/>
      <c r="JHE49" s="876"/>
      <c r="JHF49" s="876"/>
      <c r="JHG49" s="876"/>
      <c r="JHH49" s="876"/>
      <c r="JHI49" s="876"/>
      <c r="JHJ49" s="876"/>
      <c r="JHK49" s="876"/>
      <c r="JHL49" s="876"/>
      <c r="JHM49" s="876"/>
      <c r="JHN49" s="876"/>
      <c r="JHO49" s="876"/>
      <c r="JHP49" s="876"/>
      <c r="JHQ49" s="876"/>
      <c r="JHR49" s="876"/>
      <c r="JHS49" s="876"/>
      <c r="JHT49" s="876"/>
      <c r="JHU49" s="876"/>
      <c r="JHV49" s="876"/>
      <c r="JHW49" s="876"/>
      <c r="JHX49" s="876"/>
      <c r="JHY49" s="876"/>
      <c r="JHZ49" s="876"/>
      <c r="JIA49" s="876"/>
      <c r="JIB49" s="876"/>
      <c r="JIC49" s="876"/>
      <c r="JID49" s="876"/>
      <c r="JIE49" s="876"/>
      <c r="JIF49" s="876"/>
      <c r="JIG49" s="876"/>
      <c r="JIH49" s="876"/>
      <c r="JII49" s="876"/>
      <c r="JIJ49" s="876"/>
      <c r="JIK49" s="876"/>
      <c r="JIL49" s="876"/>
      <c r="JIM49" s="876"/>
      <c r="JIN49" s="876"/>
      <c r="JIO49" s="876"/>
      <c r="JIP49" s="876"/>
      <c r="JIQ49" s="876"/>
      <c r="JIR49" s="876"/>
      <c r="JIS49" s="876"/>
      <c r="JIT49" s="876"/>
      <c r="JIU49" s="876"/>
      <c r="JIV49" s="876"/>
      <c r="JIW49" s="876"/>
      <c r="JIX49" s="876"/>
      <c r="JIY49" s="876"/>
      <c r="JIZ49" s="876"/>
      <c r="JJA49" s="876"/>
      <c r="JJB49" s="876"/>
      <c r="JJC49" s="876"/>
      <c r="JJD49" s="876"/>
      <c r="JJE49" s="876"/>
      <c r="JJF49" s="876"/>
      <c r="JJG49" s="876"/>
      <c r="JJH49" s="876"/>
      <c r="JJI49" s="876"/>
      <c r="JJJ49" s="876"/>
      <c r="JJK49" s="876"/>
      <c r="JJL49" s="876"/>
      <c r="JJM49" s="876"/>
      <c r="JJN49" s="876"/>
      <c r="JJO49" s="876"/>
      <c r="JJP49" s="876"/>
      <c r="JJQ49" s="876"/>
      <c r="JJR49" s="876"/>
      <c r="JJS49" s="876"/>
      <c r="JJT49" s="876"/>
      <c r="JJU49" s="876"/>
      <c r="JJV49" s="876"/>
      <c r="JJW49" s="876"/>
      <c r="JJX49" s="876"/>
      <c r="JJY49" s="876"/>
      <c r="JJZ49" s="876"/>
      <c r="JKA49" s="876"/>
      <c r="JKB49" s="876"/>
      <c r="JKC49" s="876"/>
      <c r="JKD49" s="876"/>
      <c r="JKE49" s="876"/>
      <c r="JKF49" s="876"/>
      <c r="JKG49" s="876"/>
      <c r="JKH49" s="876"/>
      <c r="JKI49" s="876"/>
      <c r="JKJ49" s="876"/>
      <c r="JKK49" s="876"/>
      <c r="JKL49" s="876"/>
      <c r="JKM49" s="876"/>
      <c r="JKN49" s="876"/>
      <c r="JKO49" s="876"/>
      <c r="JKP49" s="876"/>
      <c r="JKQ49" s="876"/>
      <c r="JKR49" s="876"/>
      <c r="JKS49" s="876"/>
      <c r="JKT49" s="876"/>
      <c r="JKU49" s="876"/>
      <c r="JKV49" s="876"/>
      <c r="JKW49" s="876"/>
      <c r="JKX49" s="876"/>
      <c r="JKY49" s="876"/>
      <c r="JKZ49" s="876"/>
      <c r="JLA49" s="876"/>
      <c r="JLB49" s="876"/>
      <c r="JLC49" s="876"/>
      <c r="JLD49" s="876"/>
      <c r="JLE49" s="876"/>
      <c r="JLF49" s="876"/>
      <c r="JLG49" s="876"/>
      <c r="JLH49" s="876"/>
      <c r="JLI49" s="876"/>
      <c r="JLJ49" s="876"/>
      <c r="JLK49" s="876"/>
      <c r="JLL49" s="876"/>
      <c r="JLM49" s="876"/>
      <c r="JLN49" s="876"/>
      <c r="JLO49" s="876"/>
      <c r="JLP49" s="876"/>
      <c r="JLQ49" s="876"/>
      <c r="JLR49" s="876"/>
      <c r="JLS49" s="876"/>
      <c r="JLT49" s="876"/>
      <c r="JLU49" s="876"/>
      <c r="JLV49" s="876"/>
      <c r="JLW49" s="876"/>
      <c r="JLX49" s="876"/>
      <c r="JLY49" s="876"/>
      <c r="JLZ49" s="876"/>
      <c r="JMA49" s="876"/>
      <c r="JMB49" s="876"/>
      <c r="JMC49" s="876"/>
      <c r="JMD49" s="876"/>
      <c r="JME49" s="876"/>
      <c r="JMF49" s="876"/>
      <c r="JMG49" s="876"/>
      <c r="JMH49" s="876"/>
      <c r="JMI49" s="876"/>
      <c r="JMJ49" s="876"/>
      <c r="JMK49" s="876"/>
      <c r="JML49" s="876"/>
      <c r="JMM49" s="876"/>
      <c r="JMN49" s="876"/>
      <c r="JMO49" s="876"/>
      <c r="JMP49" s="876"/>
      <c r="JMQ49" s="876"/>
      <c r="JMR49" s="876"/>
      <c r="JMS49" s="876"/>
      <c r="JMT49" s="876"/>
      <c r="JMU49" s="876"/>
      <c r="JMV49" s="876"/>
      <c r="JMW49" s="876"/>
      <c r="JMX49" s="876"/>
      <c r="JMY49" s="876"/>
      <c r="JMZ49" s="876"/>
      <c r="JNA49" s="876"/>
      <c r="JNB49" s="876"/>
      <c r="JNC49" s="876"/>
      <c r="JND49" s="876"/>
      <c r="JNE49" s="876"/>
      <c r="JNF49" s="876"/>
      <c r="JNG49" s="876"/>
      <c r="JNH49" s="876"/>
      <c r="JNI49" s="876"/>
      <c r="JNJ49" s="876"/>
      <c r="JNK49" s="876"/>
      <c r="JNL49" s="876"/>
      <c r="JNM49" s="876"/>
      <c r="JNN49" s="876"/>
      <c r="JNO49" s="876"/>
      <c r="JNP49" s="876"/>
      <c r="JNQ49" s="876"/>
      <c r="JNR49" s="876"/>
      <c r="JNS49" s="876"/>
      <c r="JNT49" s="876"/>
      <c r="JNU49" s="876"/>
      <c r="JNV49" s="876"/>
      <c r="JNW49" s="876"/>
      <c r="JNX49" s="876"/>
      <c r="JNY49" s="876"/>
      <c r="JNZ49" s="876"/>
      <c r="JOA49" s="876"/>
      <c r="JOB49" s="876"/>
      <c r="JOC49" s="876"/>
      <c r="JOD49" s="876"/>
      <c r="JOE49" s="876"/>
      <c r="JOF49" s="876"/>
      <c r="JOG49" s="876"/>
      <c r="JOH49" s="876"/>
      <c r="JOI49" s="876"/>
      <c r="JOJ49" s="876"/>
      <c r="JOK49" s="876"/>
      <c r="JOL49" s="876"/>
      <c r="JOM49" s="876"/>
      <c r="JON49" s="876"/>
      <c r="JOO49" s="876"/>
      <c r="JOP49" s="876"/>
      <c r="JOQ49" s="876"/>
      <c r="JOR49" s="876"/>
      <c r="JOS49" s="876"/>
      <c r="JOT49" s="876"/>
      <c r="JOU49" s="876"/>
      <c r="JOV49" s="876"/>
      <c r="JOW49" s="876"/>
      <c r="JOX49" s="876"/>
      <c r="JOY49" s="876"/>
      <c r="JOZ49" s="876"/>
      <c r="JPA49" s="876"/>
      <c r="JPB49" s="876"/>
      <c r="JPC49" s="876"/>
      <c r="JPD49" s="876"/>
      <c r="JPE49" s="876"/>
      <c r="JPF49" s="876"/>
      <c r="JPG49" s="876"/>
      <c r="JPH49" s="876"/>
      <c r="JPI49" s="876"/>
      <c r="JPJ49" s="876"/>
      <c r="JPK49" s="876"/>
      <c r="JPL49" s="876"/>
      <c r="JPM49" s="876"/>
      <c r="JPN49" s="876"/>
      <c r="JPO49" s="876"/>
      <c r="JPP49" s="876"/>
      <c r="JPQ49" s="876"/>
      <c r="JPR49" s="876"/>
      <c r="JPS49" s="876"/>
      <c r="JPT49" s="876"/>
      <c r="JPU49" s="876"/>
      <c r="JPV49" s="876"/>
      <c r="JPW49" s="876"/>
      <c r="JPX49" s="876"/>
      <c r="JPY49" s="876"/>
      <c r="JPZ49" s="876"/>
      <c r="JQA49" s="876"/>
      <c r="JQB49" s="876"/>
      <c r="JQC49" s="876"/>
      <c r="JQD49" s="876"/>
      <c r="JQE49" s="876"/>
      <c r="JQF49" s="876"/>
      <c r="JQG49" s="876"/>
      <c r="JQH49" s="876"/>
      <c r="JQI49" s="876"/>
      <c r="JQJ49" s="876"/>
      <c r="JQK49" s="876"/>
      <c r="JQL49" s="876"/>
      <c r="JQM49" s="876"/>
      <c r="JQN49" s="876"/>
      <c r="JQO49" s="876"/>
      <c r="JQP49" s="876"/>
      <c r="JQQ49" s="876"/>
      <c r="JQR49" s="876"/>
      <c r="JQS49" s="876"/>
      <c r="JQT49" s="876"/>
      <c r="JQU49" s="876"/>
      <c r="JQV49" s="876"/>
      <c r="JQW49" s="876"/>
      <c r="JQX49" s="876"/>
      <c r="JQY49" s="876"/>
      <c r="JQZ49" s="876"/>
      <c r="JRA49" s="876"/>
      <c r="JRB49" s="876"/>
      <c r="JRC49" s="876"/>
      <c r="JRD49" s="876"/>
      <c r="JRE49" s="876"/>
      <c r="JRF49" s="876"/>
      <c r="JRG49" s="876"/>
      <c r="JRH49" s="876"/>
      <c r="JRI49" s="876"/>
      <c r="JRJ49" s="876"/>
      <c r="JRK49" s="876"/>
      <c r="JRL49" s="876"/>
      <c r="JRM49" s="876"/>
      <c r="JRN49" s="876"/>
      <c r="JRO49" s="876"/>
      <c r="JRP49" s="876"/>
      <c r="JRQ49" s="876"/>
      <c r="JRR49" s="876"/>
      <c r="JRS49" s="876"/>
      <c r="JRT49" s="876"/>
      <c r="JRU49" s="876"/>
      <c r="JRV49" s="876"/>
      <c r="JRW49" s="876"/>
      <c r="JRX49" s="876"/>
      <c r="JRY49" s="876"/>
      <c r="JRZ49" s="876"/>
      <c r="JSA49" s="876"/>
      <c r="JSB49" s="876"/>
      <c r="JSC49" s="876"/>
      <c r="JSD49" s="876"/>
      <c r="JSE49" s="876"/>
      <c r="JSF49" s="876"/>
      <c r="JSG49" s="876"/>
      <c r="JSH49" s="876"/>
      <c r="JSI49" s="876"/>
      <c r="JSJ49" s="876"/>
      <c r="JSK49" s="876"/>
      <c r="JSL49" s="876"/>
      <c r="JSM49" s="876"/>
      <c r="JSN49" s="876"/>
      <c r="JSO49" s="876"/>
      <c r="JSP49" s="876"/>
      <c r="JSQ49" s="876"/>
      <c r="JSR49" s="876"/>
      <c r="JSS49" s="876"/>
      <c r="JST49" s="876"/>
      <c r="JSU49" s="876"/>
      <c r="JSV49" s="876"/>
      <c r="JSW49" s="876"/>
      <c r="JSX49" s="876"/>
      <c r="JSY49" s="876"/>
      <c r="JSZ49" s="876"/>
      <c r="JTA49" s="876"/>
      <c r="JTB49" s="876"/>
      <c r="JTC49" s="876"/>
      <c r="JTD49" s="876"/>
      <c r="JTE49" s="876"/>
      <c r="JTF49" s="876"/>
      <c r="JTG49" s="876"/>
      <c r="JTH49" s="876"/>
      <c r="JTI49" s="876"/>
      <c r="JTJ49" s="876"/>
      <c r="JTK49" s="876"/>
      <c r="JTL49" s="876"/>
      <c r="JTM49" s="876"/>
      <c r="JTN49" s="876"/>
      <c r="JTO49" s="876"/>
      <c r="JTP49" s="876"/>
      <c r="JTQ49" s="876"/>
      <c r="JTR49" s="876"/>
      <c r="JTS49" s="876"/>
      <c r="JTT49" s="876"/>
      <c r="JTU49" s="876"/>
      <c r="JTV49" s="876"/>
      <c r="JTW49" s="876"/>
      <c r="JTX49" s="876"/>
      <c r="JTY49" s="876"/>
      <c r="JTZ49" s="876"/>
      <c r="JUA49" s="876"/>
      <c r="JUB49" s="876"/>
      <c r="JUC49" s="876"/>
      <c r="JUD49" s="876"/>
      <c r="JUE49" s="876"/>
      <c r="JUF49" s="876"/>
      <c r="JUG49" s="876"/>
      <c r="JUH49" s="876"/>
      <c r="JUI49" s="876"/>
      <c r="JUJ49" s="876"/>
      <c r="JUK49" s="876"/>
      <c r="JUL49" s="876"/>
      <c r="JUM49" s="876"/>
      <c r="JUN49" s="876"/>
      <c r="JUO49" s="876"/>
      <c r="JUP49" s="876"/>
      <c r="JUQ49" s="876"/>
      <c r="JUR49" s="876"/>
      <c r="JUS49" s="876"/>
      <c r="JUT49" s="876"/>
      <c r="JUU49" s="876"/>
      <c r="JUV49" s="876"/>
      <c r="JUW49" s="876"/>
      <c r="JUX49" s="876"/>
      <c r="JUY49" s="876"/>
      <c r="JUZ49" s="876"/>
      <c r="JVA49" s="876"/>
      <c r="JVB49" s="876"/>
      <c r="JVC49" s="876"/>
      <c r="JVD49" s="876"/>
      <c r="JVE49" s="876"/>
      <c r="JVF49" s="876"/>
      <c r="JVG49" s="876"/>
      <c r="JVH49" s="876"/>
      <c r="JVI49" s="876"/>
      <c r="JVJ49" s="876"/>
      <c r="JVK49" s="876"/>
      <c r="JVL49" s="876"/>
      <c r="JVM49" s="876"/>
      <c r="JVN49" s="876"/>
      <c r="JVO49" s="876"/>
      <c r="JVP49" s="876"/>
      <c r="JVQ49" s="876"/>
      <c r="JVR49" s="876"/>
      <c r="JVS49" s="876"/>
      <c r="JVT49" s="876"/>
      <c r="JVU49" s="876"/>
      <c r="JVV49" s="876"/>
      <c r="JVW49" s="876"/>
      <c r="JVX49" s="876"/>
      <c r="JVY49" s="876"/>
      <c r="JVZ49" s="876"/>
      <c r="JWA49" s="876"/>
      <c r="JWB49" s="876"/>
      <c r="JWC49" s="876"/>
      <c r="JWD49" s="876"/>
      <c r="JWE49" s="876"/>
      <c r="JWF49" s="876"/>
      <c r="JWG49" s="876"/>
      <c r="JWH49" s="876"/>
      <c r="JWI49" s="876"/>
      <c r="JWJ49" s="876"/>
      <c r="JWK49" s="876"/>
      <c r="JWL49" s="876"/>
      <c r="JWM49" s="876"/>
      <c r="JWN49" s="876"/>
      <c r="JWO49" s="876"/>
      <c r="JWP49" s="876"/>
      <c r="JWQ49" s="876"/>
      <c r="JWR49" s="876"/>
      <c r="JWS49" s="876"/>
      <c r="JWT49" s="876"/>
      <c r="JWU49" s="876"/>
      <c r="JWV49" s="876"/>
      <c r="JWW49" s="876"/>
      <c r="JWX49" s="876"/>
      <c r="JWY49" s="876"/>
      <c r="JWZ49" s="876"/>
      <c r="JXA49" s="876"/>
      <c r="JXB49" s="876"/>
      <c r="JXC49" s="876"/>
      <c r="JXD49" s="876"/>
      <c r="JXE49" s="876"/>
      <c r="JXF49" s="876"/>
      <c r="JXG49" s="876"/>
      <c r="JXH49" s="876"/>
      <c r="JXI49" s="876"/>
      <c r="JXJ49" s="876"/>
      <c r="JXK49" s="876"/>
      <c r="JXL49" s="876"/>
      <c r="JXM49" s="876"/>
      <c r="JXN49" s="876"/>
      <c r="JXO49" s="876"/>
      <c r="JXP49" s="876"/>
      <c r="JXQ49" s="876"/>
      <c r="JXR49" s="876"/>
      <c r="JXS49" s="876"/>
      <c r="JXT49" s="876"/>
      <c r="JXU49" s="876"/>
      <c r="JXV49" s="876"/>
      <c r="JXW49" s="876"/>
      <c r="JXX49" s="876"/>
      <c r="JXY49" s="876"/>
      <c r="JXZ49" s="876"/>
      <c r="JYA49" s="876"/>
      <c r="JYB49" s="876"/>
      <c r="JYC49" s="876"/>
      <c r="JYD49" s="876"/>
      <c r="JYE49" s="876"/>
      <c r="JYF49" s="876"/>
      <c r="JYG49" s="876"/>
      <c r="JYH49" s="876"/>
      <c r="JYI49" s="876"/>
      <c r="JYJ49" s="876"/>
      <c r="JYK49" s="876"/>
      <c r="JYL49" s="876"/>
      <c r="JYM49" s="876"/>
      <c r="JYN49" s="876"/>
      <c r="JYO49" s="876"/>
      <c r="JYP49" s="876"/>
      <c r="JYQ49" s="876"/>
      <c r="JYR49" s="876"/>
      <c r="JYS49" s="876"/>
      <c r="JYT49" s="876"/>
      <c r="JYU49" s="876"/>
      <c r="JYV49" s="876"/>
      <c r="JYW49" s="876"/>
      <c r="JYX49" s="876"/>
      <c r="JYY49" s="876"/>
      <c r="JYZ49" s="876"/>
      <c r="JZA49" s="876"/>
      <c r="JZB49" s="876"/>
      <c r="JZC49" s="876"/>
      <c r="JZD49" s="876"/>
      <c r="JZE49" s="876"/>
      <c r="JZF49" s="876"/>
      <c r="JZG49" s="876"/>
      <c r="JZH49" s="876"/>
      <c r="JZI49" s="876"/>
      <c r="JZJ49" s="876"/>
      <c r="JZK49" s="876"/>
      <c r="JZL49" s="876"/>
      <c r="JZM49" s="876"/>
      <c r="JZN49" s="876"/>
      <c r="JZO49" s="876"/>
      <c r="JZP49" s="876"/>
      <c r="JZQ49" s="876"/>
      <c r="JZR49" s="876"/>
      <c r="JZS49" s="876"/>
      <c r="JZT49" s="876"/>
      <c r="JZU49" s="876"/>
      <c r="JZV49" s="876"/>
      <c r="JZW49" s="876"/>
      <c r="JZX49" s="876"/>
      <c r="JZY49" s="876"/>
      <c r="JZZ49" s="876"/>
      <c r="KAA49" s="876"/>
      <c r="KAB49" s="876"/>
      <c r="KAC49" s="876"/>
      <c r="KAD49" s="876"/>
      <c r="KAE49" s="876"/>
      <c r="KAF49" s="876"/>
      <c r="KAG49" s="876"/>
      <c r="KAH49" s="876"/>
      <c r="KAI49" s="876"/>
      <c r="KAJ49" s="876"/>
      <c r="KAK49" s="876"/>
      <c r="KAL49" s="876"/>
      <c r="KAM49" s="876"/>
      <c r="KAN49" s="876"/>
      <c r="KAO49" s="876"/>
      <c r="KAP49" s="876"/>
      <c r="KAQ49" s="876"/>
      <c r="KAR49" s="876"/>
      <c r="KAS49" s="876"/>
      <c r="KAT49" s="876"/>
      <c r="KAU49" s="876"/>
      <c r="KAV49" s="876"/>
      <c r="KAW49" s="876"/>
      <c r="KAX49" s="876"/>
      <c r="KAY49" s="876"/>
      <c r="KAZ49" s="876"/>
      <c r="KBA49" s="876"/>
      <c r="KBB49" s="876"/>
      <c r="KBC49" s="876"/>
      <c r="KBD49" s="876"/>
      <c r="KBE49" s="876"/>
      <c r="KBF49" s="876"/>
      <c r="KBG49" s="876"/>
      <c r="KBH49" s="876"/>
      <c r="KBI49" s="876"/>
      <c r="KBJ49" s="876"/>
      <c r="KBK49" s="876"/>
      <c r="KBL49" s="876"/>
      <c r="KBM49" s="876"/>
      <c r="KBN49" s="876"/>
      <c r="KBO49" s="876"/>
      <c r="KBP49" s="876"/>
      <c r="KBQ49" s="876"/>
      <c r="KBR49" s="876"/>
      <c r="KBS49" s="876"/>
      <c r="KBT49" s="876"/>
      <c r="KBU49" s="876"/>
      <c r="KBV49" s="876"/>
      <c r="KBW49" s="876"/>
      <c r="KBX49" s="876"/>
      <c r="KBY49" s="876"/>
      <c r="KBZ49" s="876"/>
      <c r="KCA49" s="876"/>
      <c r="KCB49" s="876"/>
      <c r="KCC49" s="876"/>
      <c r="KCD49" s="876"/>
      <c r="KCE49" s="876"/>
      <c r="KCF49" s="876"/>
      <c r="KCG49" s="876"/>
      <c r="KCH49" s="876"/>
      <c r="KCI49" s="876"/>
      <c r="KCJ49" s="876"/>
      <c r="KCK49" s="876"/>
      <c r="KCL49" s="876"/>
      <c r="KCM49" s="876"/>
      <c r="KCN49" s="876"/>
      <c r="KCO49" s="876"/>
      <c r="KCP49" s="876"/>
      <c r="KCQ49" s="876"/>
      <c r="KCR49" s="876"/>
      <c r="KCS49" s="876"/>
      <c r="KCT49" s="876"/>
      <c r="KCU49" s="876"/>
      <c r="KCV49" s="876"/>
      <c r="KCW49" s="876"/>
      <c r="KCX49" s="876"/>
      <c r="KCY49" s="876"/>
      <c r="KCZ49" s="876"/>
      <c r="KDA49" s="876"/>
      <c r="KDB49" s="876"/>
      <c r="KDC49" s="876"/>
      <c r="KDD49" s="876"/>
      <c r="KDE49" s="876"/>
      <c r="KDF49" s="876"/>
      <c r="KDG49" s="876"/>
      <c r="KDH49" s="876"/>
      <c r="KDI49" s="876"/>
      <c r="KDJ49" s="876"/>
      <c r="KDK49" s="876"/>
      <c r="KDL49" s="876"/>
      <c r="KDM49" s="876"/>
      <c r="KDN49" s="876"/>
      <c r="KDO49" s="876"/>
      <c r="KDP49" s="876"/>
      <c r="KDQ49" s="876"/>
      <c r="KDR49" s="876"/>
      <c r="KDS49" s="876"/>
      <c r="KDT49" s="876"/>
      <c r="KDU49" s="876"/>
      <c r="KDV49" s="876"/>
      <c r="KDW49" s="876"/>
      <c r="KDX49" s="876"/>
      <c r="KDY49" s="876"/>
      <c r="KDZ49" s="876"/>
      <c r="KEA49" s="876"/>
      <c r="KEB49" s="876"/>
      <c r="KEC49" s="876"/>
      <c r="KED49" s="876"/>
      <c r="KEE49" s="876"/>
      <c r="KEF49" s="876"/>
      <c r="KEG49" s="876"/>
      <c r="KEH49" s="876"/>
      <c r="KEI49" s="876"/>
      <c r="KEJ49" s="876"/>
      <c r="KEK49" s="876"/>
      <c r="KEL49" s="876"/>
      <c r="KEM49" s="876"/>
      <c r="KEN49" s="876"/>
      <c r="KEO49" s="876"/>
      <c r="KEP49" s="876"/>
      <c r="KEQ49" s="876"/>
      <c r="KER49" s="876"/>
      <c r="KES49" s="876"/>
      <c r="KET49" s="876"/>
      <c r="KEU49" s="876"/>
      <c r="KEV49" s="876"/>
      <c r="KEW49" s="876"/>
      <c r="KEX49" s="876"/>
      <c r="KEY49" s="876"/>
      <c r="KEZ49" s="876"/>
      <c r="KFA49" s="876"/>
      <c r="KFB49" s="876"/>
      <c r="KFC49" s="876"/>
      <c r="KFD49" s="876"/>
      <c r="KFE49" s="876"/>
      <c r="KFF49" s="876"/>
      <c r="KFG49" s="876"/>
      <c r="KFH49" s="876"/>
      <c r="KFI49" s="876"/>
      <c r="KFJ49" s="876"/>
      <c r="KFK49" s="876"/>
      <c r="KFL49" s="876"/>
      <c r="KFM49" s="876"/>
      <c r="KFN49" s="876"/>
      <c r="KFO49" s="876"/>
      <c r="KFP49" s="876"/>
      <c r="KFQ49" s="876"/>
      <c r="KFR49" s="876"/>
      <c r="KFS49" s="876"/>
      <c r="KFT49" s="876"/>
      <c r="KFU49" s="876"/>
      <c r="KFV49" s="876"/>
      <c r="KFW49" s="876"/>
      <c r="KFX49" s="876"/>
      <c r="KFY49" s="876"/>
      <c r="KFZ49" s="876"/>
      <c r="KGA49" s="876"/>
      <c r="KGB49" s="876"/>
      <c r="KGC49" s="876"/>
      <c r="KGD49" s="876"/>
      <c r="KGE49" s="876"/>
      <c r="KGF49" s="876"/>
      <c r="KGG49" s="876"/>
      <c r="KGH49" s="876"/>
      <c r="KGI49" s="876"/>
      <c r="KGJ49" s="876"/>
      <c r="KGK49" s="876"/>
      <c r="KGL49" s="876"/>
      <c r="KGM49" s="876"/>
      <c r="KGN49" s="876"/>
      <c r="KGO49" s="876"/>
      <c r="KGP49" s="876"/>
      <c r="KGQ49" s="876"/>
      <c r="KGR49" s="876"/>
      <c r="KGS49" s="876"/>
      <c r="KGT49" s="876"/>
      <c r="KGU49" s="876"/>
      <c r="KGV49" s="876"/>
      <c r="KGW49" s="876"/>
      <c r="KGX49" s="876"/>
      <c r="KGY49" s="876"/>
      <c r="KGZ49" s="876"/>
      <c r="KHA49" s="876"/>
      <c r="KHB49" s="876"/>
      <c r="KHC49" s="876"/>
      <c r="KHD49" s="876"/>
      <c r="KHE49" s="876"/>
      <c r="KHF49" s="876"/>
      <c r="KHG49" s="876"/>
      <c r="KHH49" s="876"/>
      <c r="KHI49" s="876"/>
      <c r="KHJ49" s="876"/>
      <c r="KHK49" s="876"/>
      <c r="KHL49" s="876"/>
      <c r="KHM49" s="876"/>
      <c r="KHN49" s="876"/>
      <c r="KHO49" s="876"/>
      <c r="KHP49" s="876"/>
      <c r="KHQ49" s="876"/>
      <c r="KHR49" s="876"/>
      <c r="KHS49" s="876"/>
      <c r="KHT49" s="876"/>
      <c r="KHU49" s="876"/>
      <c r="KHV49" s="876"/>
      <c r="KHW49" s="876"/>
      <c r="KHX49" s="876"/>
      <c r="KHY49" s="876"/>
      <c r="KHZ49" s="876"/>
      <c r="KIA49" s="876"/>
      <c r="KIB49" s="876"/>
      <c r="KIC49" s="876"/>
      <c r="KID49" s="876"/>
      <c r="KIE49" s="876"/>
      <c r="KIF49" s="876"/>
      <c r="KIG49" s="876"/>
      <c r="KIH49" s="876"/>
      <c r="KII49" s="876"/>
      <c r="KIJ49" s="876"/>
      <c r="KIK49" s="876"/>
      <c r="KIL49" s="876"/>
      <c r="KIM49" s="876"/>
      <c r="KIN49" s="876"/>
      <c r="KIO49" s="876"/>
      <c r="KIP49" s="876"/>
      <c r="KIQ49" s="876"/>
      <c r="KIR49" s="876"/>
      <c r="KIS49" s="876"/>
      <c r="KIT49" s="876"/>
      <c r="KIU49" s="876"/>
      <c r="KIV49" s="876"/>
      <c r="KIW49" s="876"/>
      <c r="KIX49" s="876"/>
      <c r="KIY49" s="876"/>
      <c r="KIZ49" s="876"/>
      <c r="KJA49" s="876"/>
      <c r="KJB49" s="876"/>
      <c r="KJC49" s="876"/>
      <c r="KJD49" s="876"/>
      <c r="KJE49" s="876"/>
      <c r="KJF49" s="876"/>
      <c r="KJG49" s="876"/>
      <c r="KJH49" s="876"/>
      <c r="KJI49" s="876"/>
      <c r="KJJ49" s="876"/>
      <c r="KJK49" s="876"/>
      <c r="KJL49" s="876"/>
      <c r="KJM49" s="876"/>
      <c r="KJN49" s="876"/>
      <c r="KJO49" s="876"/>
      <c r="KJP49" s="876"/>
      <c r="KJQ49" s="876"/>
      <c r="KJR49" s="876"/>
      <c r="KJS49" s="876"/>
      <c r="KJT49" s="876"/>
      <c r="KJU49" s="876"/>
      <c r="KJV49" s="876"/>
      <c r="KJW49" s="876"/>
      <c r="KJX49" s="876"/>
      <c r="KJY49" s="876"/>
      <c r="KJZ49" s="876"/>
      <c r="KKA49" s="876"/>
      <c r="KKB49" s="876"/>
      <c r="KKC49" s="876"/>
      <c r="KKD49" s="876"/>
      <c r="KKE49" s="876"/>
      <c r="KKF49" s="876"/>
      <c r="KKG49" s="876"/>
      <c r="KKH49" s="876"/>
      <c r="KKI49" s="876"/>
      <c r="KKJ49" s="876"/>
      <c r="KKK49" s="876"/>
      <c r="KKL49" s="876"/>
      <c r="KKM49" s="876"/>
      <c r="KKN49" s="876"/>
      <c r="KKO49" s="876"/>
      <c r="KKP49" s="876"/>
      <c r="KKQ49" s="876"/>
      <c r="KKR49" s="876"/>
      <c r="KKS49" s="876"/>
      <c r="KKT49" s="876"/>
      <c r="KKU49" s="876"/>
      <c r="KKV49" s="876"/>
      <c r="KKW49" s="876"/>
      <c r="KKX49" s="876"/>
      <c r="KKY49" s="876"/>
      <c r="KKZ49" s="876"/>
      <c r="KLA49" s="876"/>
      <c r="KLB49" s="876"/>
      <c r="KLC49" s="876"/>
      <c r="KLD49" s="876"/>
      <c r="KLE49" s="876"/>
      <c r="KLF49" s="876"/>
      <c r="KLG49" s="876"/>
      <c r="KLH49" s="876"/>
      <c r="KLI49" s="876"/>
      <c r="KLJ49" s="876"/>
      <c r="KLK49" s="876"/>
      <c r="KLL49" s="876"/>
      <c r="KLM49" s="876"/>
      <c r="KLN49" s="876"/>
      <c r="KLO49" s="876"/>
      <c r="KLP49" s="876"/>
      <c r="KLQ49" s="876"/>
      <c r="KLR49" s="876"/>
      <c r="KLS49" s="876"/>
      <c r="KLT49" s="876"/>
      <c r="KLU49" s="876"/>
      <c r="KLV49" s="876"/>
      <c r="KLW49" s="876"/>
      <c r="KLX49" s="876"/>
      <c r="KLY49" s="876"/>
      <c r="KLZ49" s="876"/>
      <c r="KMA49" s="876"/>
      <c r="KMB49" s="876"/>
      <c r="KMC49" s="876"/>
      <c r="KMD49" s="876"/>
      <c r="KME49" s="876"/>
      <c r="KMF49" s="876"/>
      <c r="KMG49" s="876"/>
      <c r="KMH49" s="876"/>
      <c r="KMI49" s="876"/>
      <c r="KMJ49" s="876"/>
      <c r="KMK49" s="876"/>
      <c r="KML49" s="876"/>
      <c r="KMM49" s="876"/>
      <c r="KMN49" s="876"/>
      <c r="KMO49" s="876"/>
      <c r="KMP49" s="876"/>
      <c r="KMQ49" s="876"/>
      <c r="KMR49" s="876"/>
      <c r="KMS49" s="876"/>
      <c r="KMT49" s="876"/>
      <c r="KMU49" s="876"/>
      <c r="KMV49" s="876"/>
      <c r="KMW49" s="876"/>
      <c r="KMX49" s="876"/>
      <c r="KMY49" s="876"/>
      <c r="KMZ49" s="876"/>
      <c r="KNA49" s="876"/>
      <c r="KNB49" s="876"/>
      <c r="KNC49" s="876"/>
      <c r="KND49" s="876"/>
      <c r="KNE49" s="876"/>
      <c r="KNF49" s="876"/>
      <c r="KNG49" s="876"/>
      <c r="KNH49" s="876"/>
      <c r="KNI49" s="876"/>
      <c r="KNJ49" s="876"/>
      <c r="KNK49" s="876"/>
      <c r="KNL49" s="876"/>
      <c r="KNM49" s="876"/>
      <c r="KNN49" s="876"/>
      <c r="KNO49" s="876"/>
      <c r="KNP49" s="876"/>
      <c r="KNQ49" s="876"/>
      <c r="KNR49" s="876"/>
      <c r="KNS49" s="876"/>
      <c r="KNT49" s="876"/>
      <c r="KNU49" s="876"/>
      <c r="KNV49" s="876"/>
      <c r="KNW49" s="876"/>
      <c r="KNX49" s="876"/>
      <c r="KNY49" s="876"/>
      <c r="KNZ49" s="876"/>
      <c r="KOA49" s="876"/>
      <c r="KOB49" s="876"/>
      <c r="KOC49" s="876"/>
      <c r="KOD49" s="876"/>
      <c r="KOE49" s="876"/>
      <c r="KOF49" s="876"/>
      <c r="KOG49" s="876"/>
      <c r="KOH49" s="876"/>
      <c r="KOI49" s="876"/>
      <c r="KOJ49" s="876"/>
      <c r="KOK49" s="876"/>
      <c r="KOL49" s="876"/>
      <c r="KOM49" s="876"/>
      <c r="KON49" s="876"/>
      <c r="KOO49" s="876"/>
      <c r="KOP49" s="876"/>
      <c r="KOQ49" s="876"/>
      <c r="KOR49" s="876"/>
      <c r="KOS49" s="876"/>
      <c r="KOT49" s="876"/>
      <c r="KOU49" s="876"/>
      <c r="KOV49" s="876"/>
      <c r="KOW49" s="876"/>
      <c r="KOX49" s="876"/>
      <c r="KOY49" s="876"/>
      <c r="KOZ49" s="876"/>
      <c r="KPA49" s="876"/>
      <c r="KPB49" s="876"/>
      <c r="KPC49" s="876"/>
      <c r="KPD49" s="876"/>
      <c r="KPE49" s="876"/>
      <c r="KPF49" s="876"/>
      <c r="KPG49" s="876"/>
      <c r="KPH49" s="876"/>
      <c r="KPI49" s="876"/>
      <c r="KPJ49" s="876"/>
      <c r="KPK49" s="876"/>
      <c r="KPL49" s="876"/>
      <c r="KPM49" s="876"/>
      <c r="KPN49" s="876"/>
      <c r="KPO49" s="876"/>
      <c r="KPP49" s="876"/>
      <c r="KPQ49" s="876"/>
      <c r="KPR49" s="876"/>
      <c r="KPS49" s="876"/>
      <c r="KPT49" s="876"/>
      <c r="KPU49" s="876"/>
      <c r="KPV49" s="876"/>
      <c r="KPW49" s="876"/>
      <c r="KPX49" s="876"/>
      <c r="KPY49" s="876"/>
      <c r="KPZ49" s="876"/>
      <c r="KQA49" s="876"/>
      <c r="KQB49" s="876"/>
      <c r="KQC49" s="876"/>
      <c r="KQD49" s="876"/>
      <c r="KQE49" s="876"/>
      <c r="KQF49" s="876"/>
      <c r="KQG49" s="876"/>
      <c r="KQH49" s="876"/>
      <c r="KQI49" s="876"/>
      <c r="KQJ49" s="876"/>
      <c r="KQK49" s="876"/>
      <c r="KQL49" s="876"/>
      <c r="KQM49" s="876"/>
      <c r="KQN49" s="876"/>
      <c r="KQO49" s="876"/>
      <c r="KQP49" s="876"/>
      <c r="KQQ49" s="876"/>
      <c r="KQR49" s="876"/>
      <c r="KQS49" s="876"/>
      <c r="KQT49" s="876"/>
      <c r="KQU49" s="876"/>
      <c r="KQV49" s="876"/>
      <c r="KQW49" s="876"/>
      <c r="KQX49" s="876"/>
      <c r="KQY49" s="876"/>
      <c r="KQZ49" s="876"/>
      <c r="KRA49" s="876"/>
      <c r="KRB49" s="876"/>
      <c r="KRC49" s="876"/>
      <c r="KRD49" s="876"/>
      <c r="KRE49" s="876"/>
      <c r="KRF49" s="876"/>
      <c r="KRG49" s="876"/>
      <c r="KRH49" s="876"/>
      <c r="KRI49" s="876"/>
      <c r="KRJ49" s="876"/>
      <c r="KRK49" s="876"/>
      <c r="KRL49" s="876"/>
      <c r="KRM49" s="876"/>
      <c r="KRN49" s="876"/>
      <c r="KRO49" s="876"/>
      <c r="KRP49" s="876"/>
      <c r="KRQ49" s="876"/>
      <c r="KRR49" s="876"/>
      <c r="KRS49" s="876"/>
      <c r="KRT49" s="876"/>
      <c r="KRU49" s="876"/>
      <c r="KRV49" s="876"/>
      <c r="KRW49" s="876"/>
      <c r="KRX49" s="876"/>
      <c r="KRY49" s="876"/>
      <c r="KRZ49" s="876"/>
      <c r="KSA49" s="876"/>
      <c r="KSB49" s="876"/>
      <c r="KSC49" s="876"/>
      <c r="KSD49" s="876"/>
      <c r="KSE49" s="876"/>
      <c r="KSF49" s="876"/>
      <c r="KSG49" s="876"/>
      <c r="KSH49" s="876"/>
      <c r="KSI49" s="876"/>
      <c r="KSJ49" s="876"/>
      <c r="KSK49" s="876"/>
      <c r="KSL49" s="876"/>
      <c r="KSM49" s="876"/>
      <c r="KSN49" s="876"/>
      <c r="KSO49" s="876"/>
      <c r="KSP49" s="876"/>
      <c r="KSQ49" s="876"/>
      <c r="KSR49" s="876"/>
      <c r="KSS49" s="876"/>
      <c r="KST49" s="876"/>
      <c r="KSU49" s="876"/>
      <c r="KSV49" s="876"/>
      <c r="KSW49" s="876"/>
      <c r="KSX49" s="876"/>
      <c r="KSY49" s="876"/>
      <c r="KSZ49" s="876"/>
      <c r="KTA49" s="876"/>
      <c r="KTB49" s="876"/>
      <c r="KTC49" s="876"/>
      <c r="KTD49" s="876"/>
      <c r="KTE49" s="876"/>
      <c r="KTF49" s="876"/>
      <c r="KTG49" s="876"/>
      <c r="KTH49" s="876"/>
      <c r="KTI49" s="876"/>
      <c r="KTJ49" s="876"/>
      <c r="KTK49" s="876"/>
      <c r="KTL49" s="876"/>
      <c r="KTM49" s="876"/>
      <c r="KTN49" s="876"/>
      <c r="KTO49" s="876"/>
      <c r="KTP49" s="876"/>
      <c r="KTQ49" s="876"/>
      <c r="KTR49" s="876"/>
      <c r="KTS49" s="876"/>
      <c r="KTT49" s="876"/>
      <c r="KTU49" s="876"/>
      <c r="KTV49" s="876"/>
      <c r="KTW49" s="876"/>
      <c r="KTX49" s="876"/>
      <c r="KTY49" s="876"/>
      <c r="KTZ49" s="876"/>
      <c r="KUA49" s="876"/>
      <c r="KUB49" s="876"/>
      <c r="KUC49" s="876"/>
      <c r="KUD49" s="876"/>
      <c r="KUE49" s="876"/>
      <c r="KUF49" s="876"/>
      <c r="KUG49" s="876"/>
      <c r="KUH49" s="876"/>
      <c r="KUI49" s="876"/>
      <c r="KUJ49" s="876"/>
      <c r="KUK49" s="876"/>
      <c r="KUL49" s="876"/>
      <c r="KUM49" s="876"/>
      <c r="KUN49" s="876"/>
      <c r="KUO49" s="876"/>
      <c r="KUP49" s="876"/>
      <c r="KUQ49" s="876"/>
      <c r="KUR49" s="876"/>
      <c r="KUS49" s="876"/>
      <c r="KUT49" s="876"/>
      <c r="KUU49" s="876"/>
      <c r="KUV49" s="876"/>
      <c r="KUW49" s="876"/>
      <c r="KUX49" s="876"/>
      <c r="KUY49" s="876"/>
      <c r="KUZ49" s="876"/>
      <c r="KVA49" s="876"/>
      <c r="KVB49" s="876"/>
      <c r="KVC49" s="876"/>
      <c r="KVD49" s="876"/>
      <c r="KVE49" s="876"/>
      <c r="KVF49" s="876"/>
      <c r="KVG49" s="876"/>
      <c r="KVH49" s="876"/>
      <c r="KVI49" s="876"/>
      <c r="KVJ49" s="876"/>
      <c r="KVK49" s="876"/>
      <c r="KVL49" s="876"/>
      <c r="KVM49" s="876"/>
      <c r="KVN49" s="876"/>
      <c r="KVO49" s="876"/>
      <c r="KVP49" s="876"/>
      <c r="KVQ49" s="876"/>
      <c r="KVR49" s="876"/>
      <c r="KVS49" s="876"/>
      <c r="KVT49" s="876"/>
      <c r="KVU49" s="876"/>
      <c r="KVV49" s="876"/>
      <c r="KVW49" s="876"/>
      <c r="KVX49" s="876"/>
      <c r="KVY49" s="876"/>
      <c r="KVZ49" s="876"/>
      <c r="KWA49" s="876"/>
      <c r="KWB49" s="876"/>
      <c r="KWC49" s="876"/>
      <c r="KWD49" s="876"/>
      <c r="KWE49" s="876"/>
      <c r="KWF49" s="876"/>
      <c r="KWG49" s="876"/>
      <c r="KWH49" s="876"/>
      <c r="KWI49" s="876"/>
      <c r="KWJ49" s="876"/>
      <c r="KWK49" s="876"/>
      <c r="KWL49" s="876"/>
      <c r="KWM49" s="876"/>
      <c r="KWN49" s="876"/>
      <c r="KWO49" s="876"/>
      <c r="KWP49" s="876"/>
      <c r="KWQ49" s="876"/>
      <c r="KWR49" s="876"/>
      <c r="KWS49" s="876"/>
      <c r="KWT49" s="876"/>
      <c r="KWU49" s="876"/>
      <c r="KWV49" s="876"/>
      <c r="KWW49" s="876"/>
      <c r="KWX49" s="876"/>
      <c r="KWY49" s="876"/>
      <c r="KWZ49" s="876"/>
      <c r="KXA49" s="876"/>
      <c r="KXB49" s="876"/>
      <c r="KXC49" s="876"/>
      <c r="KXD49" s="876"/>
      <c r="KXE49" s="876"/>
      <c r="KXF49" s="876"/>
      <c r="KXG49" s="876"/>
      <c r="KXH49" s="876"/>
      <c r="KXI49" s="876"/>
      <c r="KXJ49" s="876"/>
      <c r="KXK49" s="876"/>
      <c r="KXL49" s="876"/>
      <c r="KXM49" s="876"/>
      <c r="KXN49" s="876"/>
      <c r="KXO49" s="876"/>
      <c r="KXP49" s="876"/>
      <c r="KXQ49" s="876"/>
      <c r="KXR49" s="876"/>
      <c r="KXS49" s="876"/>
      <c r="KXT49" s="876"/>
      <c r="KXU49" s="876"/>
      <c r="KXV49" s="876"/>
      <c r="KXW49" s="876"/>
      <c r="KXX49" s="876"/>
      <c r="KXY49" s="876"/>
      <c r="KXZ49" s="876"/>
      <c r="KYA49" s="876"/>
      <c r="KYB49" s="876"/>
      <c r="KYC49" s="876"/>
      <c r="KYD49" s="876"/>
      <c r="KYE49" s="876"/>
      <c r="KYF49" s="876"/>
      <c r="KYG49" s="876"/>
      <c r="KYH49" s="876"/>
      <c r="KYI49" s="876"/>
      <c r="KYJ49" s="876"/>
      <c r="KYK49" s="876"/>
      <c r="KYL49" s="876"/>
      <c r="KYM49" s="876"/>
      <c r="KYN49" s="876"/>
      <c r="KYO49" s="876"/>
      <c r="KYP49" s="876"/>
      <c r="KYQ49" s="876"/>
      <c r="KYR49" s="876"/>
      <c r="KYS49" s="876"/>
      <c r="KYT49" s="876"/>
      <c r="KYU49" s="876"/>
      <c r="KYV49" s="876"/>
      <c r="KYW49" s="876"/>
      <c r="KYX49" s="876"/>
      <c r="KYY49" s="876"/>
      <c r="KYZ49" s="876"/>
      <c r="KZA49" s="876"/>
      <c r="KZB49" s="876"/>
      <c r="KZC49" s="876"/>
      <c r="KZD49" s="876"/>
      <c r="KZE49" s="876"/>
      <c r="KZF49" s="876"/>
      <c r="KZG49" s="876"/>
      <c r="KZH49" s="876"/>
      <c r="KZI49" s="876"/>
      <c r="KZJ49" s="876"/>
      <c r="KZK49" s="876"/>
      <c r="KZL49" s="876"/>
      <c r="KZM49" s="876"/>
      <c r="KZN49" s="876"/>
      <c r="KZO49" s="876"/>
      <c r="KZP49" s="876"/>
      <c r="KZQ49" s="876"/>
      <c r="KZR49" s="876"/>
      <c r="KZS49" s="876"/>
      <c r="KZT49" s="876"/>
      <c r="KZU49" s="876"/>
      <c r="KZV49" s="876"/>
      <c r="KZW49" s="876"/>
      <c r="KZX49" s="876"/>
      <c r="KZY49" s="876"/>
      <c r="KZZ49" s="876"/>
      <c r="LAA49" s="876"/>
      <c r="LAB49" s="876"/>
      <c r="LAC49" s="876"/>
      <c r="LAD49" s="876"/>
      <c r="LAE49" s="876"/>
      <c r="LAF49" s="876"/>
      <c r="LAG49" s="876"/>
      <c r="LAH49" s="876"/>
      <c r="LAI49" s="876"/>
      <c r="LAJ49" s="876"/>
      <c r="LAK49" s="876"/>
      <c r="LAL49" s="876"/>
      <c r="LAM49" s="876"/>
      <c r="LAN49" s="876"/>
      <c r="LAO49" s="876"/>
      <c r="LAP49" s="876"/>
      <c r="LAQ49" s="876"/>
      <c r="LAR49" s="876"/>
      <c r="LAS49" s="876"/>
      <c r="LAT49" s="876"/>
      <c r="LAU49" s="876"/>
      <c r="LAV49" s="876"/>
      <c r="LAW49" s="876"/>
      <c r="LAX49" s="876"/>
      <c r="LAY49" s="876"/>
      <c r="LAZ49" s="876"/>
      <c r="LBA49" s="876"/>
      <c r="LBB49" s="876"/>
      <c r="LBC49" s="876"/>
      <c r="LBD49" s="876"/>
      <c r="LBE49" s="876"/>
      <c r="LBF49" s="876"/>
      <c r="LBG49" s="876"/>
      <c r="LBH49" s="876"/>
      <c r="LBI49" s="876"/>
      <c r="LBJ49" s="876"/>
      <c r="LBK49" s="876"/>
      <c r="LBL49" s="876"/>
      <c r="LBM49" s="876"/>
      <c r="LBN49" s="876"/>
      <c r="LBO49" s="876"/>
      <c r="LBP49" s="876"/>
      <c r="LBQ49" s="876"/>
      <c r="LBR49" s="876"/>
      <c r="LBS49" s="876"/>
      <c r="LBT49" s="876"/>
      <c r="LBU49" s="876"/>
      <c r="LBV49" s="876"/>
      <c r="LBW49" s="876"/>
      <c r="LBX49" s="876"/>
      <c r="LBY49" s="876"/>
      <c r="LBZ49" s="876"/>
      <c r="LCA49" s="876"/>
      <c r="LCB49" s="876"/>
      <c r="LCC49" s="876"/>
      <c r="LCD49" s="876"/>
      <c r="LCE49" s="876"/>
      <c r="LCF49" s="876"/>
      <c r="LCG49" s="876"/>
      <c r="LCH49" s="876"/>
      <c r="LCI49" s="876"/>
      <c r="LCJ49" s="876"/>
      <c r="LCK49" s="876"/>
      <c r="LCL49" s="876"/>
      <c r="LCM49" s="876"/>
      <c r="LCN49" s="876"/>
      <c r="LCO49" s="876"/>
      <c r="LCP49" s="876"/>
      <c r="LCQ49" s="876"/>
      <c r="LCR49" s="876"/>
      <c r="LCS49" s="876"/>
      <c r="LCT49" s="876"/>
      <c r="LCU49" s="876"/>
      <c r="LCV49" s="876"/>
      <c r="LCW49" s="876"/>
      <c r="LCX49" s="876"/>
      <c r="LCY49" s="876"/>
      <c r="LCZ49" s="876"/>
      <c r="LDA49" s="876"/>
      <c r="LDB49" s="876"/>
      <c r="LDC49" s="876"/>
      <c r="LDD49" s="876"/>
      <c r="LDE49" s="876"/>
      <c r="LDF49" s="876"/>
      <c r="LDG49" s="876"/>
      <c r="LDH49" s="876"/>
      <c r="LDI49" s="876"/>
      <c r="LDJ49" s="876"/>
      <c r="LDK49" s="876"/>
      <c r="LDL49" s="876"/>
      <c r="LDM49" s="876"/>
      <c r="LDN49" s="876"/>
      <c r="LDO49" s="876"/>
      <c r="LDP49" s="876"/>
      <c r="LDQ49" s="876"/>
      <c r="LDR49" s="876"/>
      <c r="LDS49" s="876"/>
      <c r="LDT49" s="876"/>
      <c r="LDU49" s="876"/>
      <c r="LDV49" s="876"/>
      <c r="LDW49" s="876"/>
      <c r="LDX49" s="876"/>
      <c r="LDY49" s="876"/>
      <c r="LDZ49" s="876"/>
      <c r="LEA49" s="876"/>
      <c r="LEB49" s="876"/>
      <c r="LEC49" s="876"/>
      <c r="LED49" s="876"/>
      <c r="LEE49" s="876"/>
      <c r="LEF49" s="876"/>
      <c r="LEG49" s="876"/>
      <c r="LEH49" s="876"/>
      <c r="LEI49" s="876"/>
      <c r="LEJ49" s="876"/>
      <c r="LEK49" s="876"/>
      <c r="LEL49" s="876"/>
      <c r="LEM49" s="876"/>
      <c r="LEN49" s="876"/>
      <c r="LEO49" s="876"/>
      <c r="LEP49" s="876"/>
      <c r="LEQ49" s="876"/>
      <c r="LER49" s="876"/>
      <c r="LES49" s="876"/>
      <c r="LET49" s="876"/>
      <c r="LEU49" s="876"/>
      <c r="LEV49" s="876"/>
      <c r="LEW49" s="876"/>
      <c r="LEX49" s="876"/>
      <c r="LEY49" s="876"/>
      <c r="LEZ49" s="876"/>
      <c r="LFA49" s="876"/>
      <c r="LFB49" s="876"/>
      <c r="LFC49" s="876"/>
      <c r="LFD49" s="876"/>
      <c r="LFE49" s="876"/>
      <c r="LFF49" s="876"/>
      <c r="LFG49" s="876"/>
      <c r="LFH49" s="876"/>
      <c r="LFI49" s="876"/>
      <c r="LFJ49" s="876"/>
      <c r="LFK49" s="876"/>
      <c r="LFL49" s="876"/>
      <c r="LFM49" s="876"/>
      <c r="LFN49" s="876"/>
      <c r="LFO49" s="876"/>
      <c r="LFP49" s="876"/>
      <c r="LFQ49" s="876"/>
      <c r="LFR49" s="876"/>
      <c r="LFS49" s="876"/>
      <c r="LFT49" s="876"/>
      <c r="LFU49" s="876"/>
      <c r="LFV49" s="876"/>
      <c r="LFW49" s="876"/>
      <c r="LFX49" s="876"/>
      <c r="LFY49" s="876"/>
      <c r="LFZ49" s="876"/>
      <c r="LGA49" s="876"/>
      <c r="LGB49" s="876"/>
      <c r="LGC49" s="876"/>
      <c r="LGD49" s="876"/>
      <c r="LGE49" s="876"/>
      <c r="LGF49" s="876"/>
      <c r="LGG49" s="876"/>
      <c r="LGH49" s="876"/>
      <c r="LGI49" s="876"/>
      <c r="LGJ49" s="876"/>
      <c r="LGK49" s="876"/>
      <c r="LGL49" s="876"/>
      <c r="LGM49" s="876"/>
      <c r="LGN49" s="876"/>
      <c r="LGO49" s="876"/>
      <c r="LGP49" s="876"/>
      <c r="LGQ49" s="876"/>
      <c r="LGR49" s="876"/>
      <c r="LGS49" s="876"/>
      <c r="LGT49" s="876"/>
      <c r="LGU49" s="876"/>
      <c r="LGV49" s="876"/>
      <c r="LGW49" s="876"/>
      <c r="LGX49" s="876"/>
      <c r="LGY49" s="876"/>
      <c r="LGZ49" s="876"/>
      <c r="LHA49" s="876"/>
      <c r="LHB49" s="876"/>
      <c r="LHC49" s="876"/>
      <c r="LHD49" s="876"/>
      <c r="LHE49" s="876"/>
      <c r="LHF49" s="876"/>
      <c r="LHG49" s="876"/>
      <c r="LHH49" s="876"/>
      <c r="LHI49" s="876"/>
      <c r="LHJ49" s="876"/>
      <c r="LHK49" s="876"/>
      <c r="LHL49" s="876"/>
      <c r="LHM49" s="876"/>
      <c r="LHN49" s="876"/>
      <c r="LHO49" s="876"/>
      <c r="LHP49" s="876"/>
      <c r="LHQ49" s="876"/>
      <c r="LHR49" s="876"/>
      <c r="LHS49" s="876"/>
      <c r="LHT49" s="876"/>
      <c r="LHU49" s="876"/>
      <c r="LHV49" s="876"/>
      <c r="LHW49" s="876"/>
      <c r="LHX49" s="876"/>
      <c r="LHY49" s="876"/>
      <c r="LHZ49" s="876"/>
      <c r="LIA49" s="876"/>
      <c r="LIB49" s="876"/>
      <c r="LIC49" s="876"/>
      <c r="LID49" s="876"/>
      <c r="LIE49" s="876"/>
      <c r="LIF49" s="876"/>
      <c r="LIG49" s="876"/>
      <c r="LIH49" s="876"/>
      <c r="LII49" s="876"/>
      <c r="LIJ49" s="876"/>
      <c r="LIK49" s="876"/>
      <c r="LIL49" s="876"/>
      <c r="LIM49" s="876"/>
      <c r="LIN49" s="876"/>
      <c r="LIO49" s="876"/>
      <c r="LIP49" s="876"/>
      <c r="LIQ49" s="876"/>
      <c r="LIR49" s="876"/>
      <c r="LIS49" s="876"/>
      <c r="LIT49" s="876"/>
      <c r="LIU49" s="876"/>
      <c r="LIV49" s="876"/>
      <c r="LIW49" s="876"/>
      <c r="LIX49" s="876"/>
      <c r="LIY49" s="876"/>
      <c r="LIZ49" s="876"/>
      <c r="LJA49" s="876"/>
      <c r="LJB49" s="876"/>
      <c r="LJC49" s="876"/>
      <c r="LJD49" s="876"/>
      <c r="LJE49" s="876"/>
      <c r="LJF49" s="876"/>
      <c r="LJG49" s="876"/>
      <c r="LJH49" s="876"/>
      <c r="LJI49" s="876"/>
      <c r="LJJ49" s="876"/>
      <c r="LJK49" s="876"/>
      <c r="LJL49" s="876"/>
      <c r="LJM49" s="876"/>
      <c r="LJN49" s="876"/>
      <c r="LJO49" s="876"/>
      <c r="LJP49" s="876"/>
      <c r="LJQ49" s="876"/>
      <c r="LJR49" s="876"/>
      <c r="LJS49" s="876"/>
      <c r="LJT49" s="876"/>
      <c r="LJU49" s="876"/>
      <c r="LJV49" s="876"/>
      <c r="LJW49" s="876"/>
      <c r="LJX49" s="876"/>
      <c r="LJY49" s="876"/>
      <c r="LJZ49" s="876"/>
      <c r="LKA49" s="876"/>
      <c r="LKB49" s="876"/>
      <c r="LKC49" s="876"/>
      <c r="LKD49" s="876"/>
      <c r="LKE49" s="876"/>
      <c r="LKF49" s="876"/>
      <c r="LKG49" s="876"/>
      <c r="LKH49" s="876"/>
      <c r="LKI49" s="876"/>
      <c r="LKJ49" s="876"/>
      <c r="LKK49" s="876"/>
      <c r="LKL49" s="876"/>
      <c r="LKM49" s="876"/>
      <c r="LKN49" s="876"/>
      <c r="LKO49" s="876"/>
      <c r="LKP49" s="876"/>
      <c r="LKQ49" s="876"/>
      <c r="LKR49" s="876"/>
      <c r="LKS49" s="876"/>
      <c r="LKT49" s="876"/>
      <c r="LKU49" s="876"/>
      <c r="LKV49" s="876"/>
      <c r="LKW49" s="876"/>
      <c r="LKX49" s="876"/>
      <c r="LKY49" s="876"/>
      <c r="LKZ49" s="876"/>
      <c r="LLA49" s="876"/>
      <c r="LLB49" s="876"/>
      <c r="LLC49" s="876"/>
      <c r="LLD49" s="876"/>
      <c r="LLE49" s="876"/>
      <c r="LLF49" s="876"/>
      <c r="LLG49" s="876"/>
      <c r="LLH49" s="876"/>
      <c r="LLI49" s="876"/>
      <c r="LLJ49" s="876"/>
      <c r="LLK49" s="876"/>
      <c r="LLL49" s="876"/>
      <c r="LLM49" s="876"/>
      <c r="LLN49" s="876"/>
      <c r="LLO49" s="876"/>
      <c r="LLP49" s="876"/>
      <c r="LLQ49" s="876"/>
      <c r="LLR49" s="876"/>
      <c r="LLS49" s="876"/>
      <c r="LLT49" s="876"/>
      <c r="LLU49" s="876"/>
      <c r="LLV49" s="876"/>
      <c r="LLW49" s="876"/>
      <c r="LLX49" s="876"/>
      <c r="LLY49" s="876"/>
      <c r="LLZ49" s="876"/>
      <c r="LMA49" s="876"/>
      <c r="LMB49" s="876"/>
      <c r="LMC49" s="876"/>
      <c r="LMD49" s="876"/>
      <c r="LME49" s="876"/>
      <c r="LMF49" s="876"/>
      <c r="LMG49" s="876"/>
      <c r="LMH49" s="876"/>
      <c r="LMI49" s="876"/>
      <c r="LMJ49" s="876"/>
      <c r="LMK49" s="876"/>
      <c r="LML49" s="876"/>
      <c r="LMM49" s="876"/>
      <c r="LMN49" s="876"/>
      <c r="LMO49" s="876"/>
      <c r="LMP49" s="876"/>
      <c r="LMQ49" s="876"/>
      <c r="LMR49" s="876"/>
      <c r="LMS49" s="876"/>
      <c r="LMT49" s="876"/>
      <c r="LMU49" s="876"/>
      <c r="LMV49" s="876"/>
      <c r="LMW49" s="876"/>
      <c r="LMX49" s="876"/>
      <c r="LMY49" s="876"/>
      <c r="LMZ49" s="876"/>
      <c r="LNA49" s="876"/>
      <c r="LNB49" s="876"/>
      <c r="LNC49" s="876"/>
      <c r="LND49" s="876"/>
      <c r="LNE49" s="876"/>
      <c r="LNF49" s="876"/>
      <c r="LNG49" s="876"/>
      <c r="LNH49" s="876"/>
      <c r="LNI49" s="876"/>
      <c r="LNJ49" s="876"/>
      <c r="LNK49" s="876"/>
      <c r="LNL49" s="876"/>
      <c r="LNM49" s="876"/>
      <c r="LNN49" s="876"/>
      <c r="LNO49" s="876"/>
      <c r="LNP49" s="876"/>
      <c r="LNQ49" s="876"/>
      <c r="LNR49" s="876"/>
      <c r="LNS49" s="876"/>
      <c r="LNT49" s="876"/>
      <c r="LNU49" s="876"/>
      <c r="LNV49" s="876"/>
      <c r="LNW49" s="876"/>
      <c r="LNX49" s="876"/>
      <c r="LNY49" s="876"/>
      <c r="LNZ49" s="876"/>
      <c r="LOA49" s="876"/>
      <c r="LOB49" s="876"/>
      <c r="LOC49" s="876"/>
      <c r="LOD49" s="876"/>
      <c r="LOE49" s="876"/>
      <c r="LOF49" s="876"/>
      <c r="LOG49" s="876"/>
      <c r="LOH49" s="876"/>
      <c r="LOI49" s="876"/>
      <c r="LOJ49" s="876"/>
      <c r="LOK49" s="876"/>
      <c r="LOL49" s="876"/>
      <c r="LOM49" s="876"/>
      <c r="LON49" s="876"/>
      <c r="LOO49" s="876"/>
      <c r="LOP49" s="876"/>
      <c r="LOQ49" s="876"/>
      <c r="LOR49" s="876"/>
      <c r="LOS49" s="876"/>
      <c r="LOT49" s="876"/>
      <c r="LOU49" s="876"/>
      <c r="LOV49" s="876"/>
      <c r="LOW49" s="876"/>
      <c r="LOX49" s="876"/>
      <c r="LOY49" s="876"/>
      <c r="LOZ49" s="876"/>
      <c r="LPA49" s="876"/>
      <c r="LPB49" s="876"/>
      <c r="LPC49" s="876"/>
      <c r="LPD49" s="876"/>
      <c r="LPE49" s="876"/>
      <c r="LPF49" s="876"/>
      <c r="LPG49" s="876"/>
      <c r="LPH49" s="876"/>
      <c r="LPI49" s="876"/>
      <c r="LPJ49" s="876"/>
      <c r="LPK49" s="876"/>
      <c r="LPL49" s="876"/>
      <c r="LPM49" s="876"/>
      <c r="LPN49" s="876"/>
      <c r="LPO49" s="876"/>
      <c r="LPP49" s="876"/>
      <c r="LPQ49" s="876"/>
      <c r="LPR49" s="876"/>
      <c r="LPS49" s="876"/>
      <c r="LPT49" s="876"/>
      <c r="LPU49" s="876"/>
      <c r="LPV49" s="876"/>
      <c r="LPW49" s="876"/>
      <c r="LPX49" s="876"/>
      <c r="LPY49" s="876"/>
      <c r="LPZ49" s="876"/>
      <c r="LQA49" s="876"/>
      <c r="LQB49" s="876"/>
      <c r="LQC49" s="876"/>
      <c r="LQD49" s="876"/>
      <c r="LQE49" s="876"/>
      <c r="LQF49" s="876"/>
      <c r="LQG49" s="876"/>
      <c r="LQH49" s="876"/>
      <c r="LQI49" s="876"/>
      <c r="LQJ49" s="876"/>
      <c r="LQK49" s="876"/>
      <c r="LQL49" s="876"/>
      <c r="LQM49" s="876"/>
      <c r="LQN49" s="876"/>
      <c r="LQO49" s="876"/>
      <c r="LQP49" s="876"/>
      <c r="LQQ49" s="876"/>
      <c r="LQR49" s="876"/>
      <c r="LQS49" s="876"/>
      <c r="LQT49" s="876"/>
      <c r="LQU49" s="876"/>
      <c r="LQV49" s="876"/>
      <c r="LQW49" s="876"/>
      <c r="LQX49" s="876"/>
      <c r="LQY49" s="876"/>
      <c r="LQZ49" s="876"/>
      <c r="LRA49" s="876"/>
      <c r="LRB49" s="876"/>
      <c r="LRC49" s="876"/>
      <c r="LRD49" s="876"/>
      <c r="LRE49" s="876"/>
      <c r="LRF49" s="876"/>
      <c r="LRG49" s="876"/>
      <c r="LRH49" s="876"/>
      <c r="LRI49" s="876"/>
      <c r="LRJ49" s="876"/>
      <c r="LRK49" s="876"/>
      <c r="LRL49" s="876"/>
      <c r="LRM49" s="876"/>
      <c r="LRN49" s="876"/>
      <c r="LRO49" s="876"/>
      <c r="LRP49" s="876"/>
      <c r="LRQ49" s="876"/>
      <c r="LRR49" s="876"/>
      <c r="LRS49" s="876"/>
      <c r="LRT49" s="876"/>
      <c r="LRU49" s="876"/>
      <c r="LRV49" s="876"/>
      <c r="LRW49" s="876"/>
      <c r="LRX49" s="876"/>
      <c r="LRY49" s="876"/>
      <c r="LRZ49" s="876"/>
      <c r="LSA49" s="876"/>
      <c r="LSB49" s="876"/>
      <c r="LSC49" s="876"/>
      <c r="LSD49" s="876"/>
      <c r="LSE49" s="876"/>
      <c r="LSF49" s="876"/>
      <c r="LSG49" s="876"/>
      <c r="LSH49" s="876"/>
      <c r="LSI49" s="876"/>
      <c r="LSJ49" s="876"/>
      <c r="LSK49" s="876"/>
      <c r="LSL49" s="876"/>
      <c r="LSM49" s="876"/>
      <c r="LSN49" s="876"/>
      <c r="LSO49" s="876"/>
      <c r="LSP49" s="876"/>
      <c r="LSQ49" s="876"/>
      <c r="LSR49" s="876"/>
      <c r="LSS49" s="876"/>
      <c r="LST49" s="876"/>
      <c r="LSU49" s="876"/>
      <c r="LSV49" s="876"/>
      <c r="LSW49" s="876"/>
      <c r="LSX49" s="876"/>
      <c r="LSY49" s="876"/>
      <c r="LSZ49" s="876"/>
      <c r="LTA49" s="876"/>
      <c r="LTB49" s="876"/>
      <c r="LTC49" s="876"/>
      <c r="LTD49" s="876"/>
      <c r="LTE49" s="876"/>
      <c r="LTF49" s="876"/>
      <c r="LTG49" s="876"/>
      <c r="LTH49" s="876"/>
      <c r="LTI49" s="876"/>
      <c r="LTJ49" s="876"/>
      <c r="LTK49" s="876"/>
      <c r="LTL49" s="876"/>
      <c r="LTM49" s="876"/>
      <c r="LTN49" s="876"/>
      <c r="LTO49" s="876"/>
      <c r="LTP49" s="876"/>
      <c r="LTQ49" s="876"/>
      <c r="LTR49" s="876"/>
      <c r="LTS49" s="876"/>
      <c r="LTT49" s="876"/>
      <c r="LTU49" s="876"/>
      <c r="LTV49" s="876"/>
      <c r="LTW49" s="876"/>
      <c r="LTX49" s="876"/>
      <c r="LTY49" s="876"/>
      <c r="LTZ49" s="876"/>
      <c r="LUA49" s="876"/>
      <c r="LUB49" s="876"/>
      <c r="LUC49" s="876"/>
      <c r="LUD49" s="876"/>
      <c r="LUE49" s="876"/>
      <c r="LUF49" s="876"/>
      <c r="LUG49" s="876"/>
      <c r="LUH49" s="876"/>
      <c r="LUI49" s="876"/>
      <c r="LUJ49" s="876"/>
      <c r="LUK49" s="876"/>
      <c r="LUL49" s="876"/>
      <c r="LUM49" s="876"/>
      <c r="LUN49" s="876"/>
      <c r="LUO49" s="876"/>
      <c r="LUP49" s="876"/>
      <c r="LUQ49" s="876"/>
      <c r="LUR49" s="876"/>
      <c r="LUS49" s="876"/>
      <c r="LUT49" s="876"/>
      <c r="LUU49" s="876"/>
      <c r="LUV49" s="876"/>
      <c r="LUW49" s="876"/>
      <c r="LUX49" s="876"/>
      <c r="LUY49" s="876"/>
      <c r="LUZ49" s="876"/>
      <c r="LVA49" s="876"/>
      <c r="LVB49" s="876"/>
      <c r="LVC49" s="876"/>
      <c r="LVD49" s="876"/>
      <c r="LVE49" s="876"/>
      <c r="LVF49" s="876"/>
      <c r="LVG49" s="876"/>
      <c r="LVH49" s="876"/>
      <c r="LVI49" s="876"/>
      <c r="LVJ49" s="876"/>
      <c r="LVK49" s="876"/>
      <c r="LVL49" s="876"/>
      <c r="LVM49" s="876"/>
      <c r="LVN49" s="876"/>
      <c r="LVO49" s="876"/>
      <c r="LVP49" s="876"/>
      <c r="LVQ49" s="876"/>
      <c r="LVR49" s="876"/>
      <c r="LVS49" s="876"/>
      <c r="LVT49" s="876"/>
      <c r="LVU49" s="876"/>
      <c r="LVV49" s="876"/>
      <c r="LVW49" s="876"/>
      <c r="LVX49" s="876"/>
      <c r="LVY49" s="876"/>
      <c r="LVZ49" s="876"/>
      <c r="LWA49" s="876"/>
      <c r="LWB49" s="876"/>
      <c r="LWC49" s="876"/>
      <c r="LWD49" s="876"/>
      <c r="LWE49" s="876"/>
      <c r="LWF49" s="876"/>
      <c r="LWG49" s="876"/>
      <c r="LWH49" s="876"/>
      <c r="LWI49" s="876"/>
      <c r="LWJ49" s="876"/>
      <c r="LWK49" s="876"/>
      <c r="LWL49" s="876"/>
      <c r="LWM49" s="876"/>
      <c r="LWN49" s="876"/>
      <c r="LWO49" s="876"/>
      <c r="LWP49" s="876"/>
      <c r="LWQ49" s="876"/>
      <c r="LWR49" s="876"/>
      <c r="LWS49" s="876"/>
      <c r="LWT49" s="876"/>
      <c r="LWU49" s="876"/>
      <c r="LWV49" s="876"/>
      <c r="LWW49" s="876"/>
      <c r="LWX49" s="876"/>
      <c r="LWY49" s="876"/>
      <c r="LWZ49" s="876"/>
      <c r="LXA49" s="876"/>
      <c r="LXB49" s="876"/>
      <c r="LXC49" s="876"/>
      <c r="LXD49" s="876"/>
      <c r="LXE49" s="876"/>
      <c r="LXF49" s="876"/>
      <c r="LXG49" s="876"/>
      <c r="LXH49" s="876"/>
      <c r="LXI49" s="876"/>
      <c r="LXJ49" s="876"/>
      <c r="LXK49" s="876"/>
      <c r="LXL49" s="876"/>
      <c r="LXM49" s="876"/>
      <c r="LXN49" s="876"/>
      <c r="LXO49" s="876"/>
      <c r="LXP49" s="876"/>
      <c r="LXQ49" s="876"/>
      <c r="LXR49" s="876"/>
      <c r="LXS49" s="876"/>
      <c r="LXT49" s="876"/>
      <c r="LXU49" s="876"/>
      <c r="LXV49" s="876"/>
      <c r="LXW49" s="876"/>
      <c r="LXX49" s="876"/>
      <c r="LXY49" s="876"/>
      <c r="LXZ49" s="876"/>
      <c r="LYA49" s="876"/>
      <c r="LYB49" s="876"/>
      <c r="LYC49" s="876"/>
      <c r="LYD49" s="876"/>
      <c r="LYE49" s="876"/>
      <c r="LYF49" s="876"/>
      <c r="LYG49" s="876"/>
      <c r="LYH49" s="876"/>
      <c r="LYI49" s="876"/>
      <c r="LYJ49" s="876"/>
      <c r="LYK49" s="876"/>
      <c r="LYL49" s="876"/>
      <c r="LYM49" s="876"/>
      <c r="LYN49" s="876"/>
      <c r="LYO49" s="876"/>
      <c r="LYP49" s="876"/>
      <c r="LYQ49" s="876"/>
      <c r="LYR49" s="876"/>
      <c r="LYS49" s="876"/>
      <c r="LYT49" s="876"/>
      <c r="LYU49" s="876"/>
      <c r="LYV49" s="876"/>
      <c r="LYW49" s="876"/>
      <c r="LYX49" s="876"/>
      <c r="LYY49" s="876"/>
      <c r="LYZ49" s="876"/>
      <c r="LZA49" s="876"/>
      <c r="LZB49" s="876"/>
      <c r="LZC49" s="876"/>
      <c r="LZD49" s="876"/>
      <c r="LZE49" s="876"/>
      <c r="LZF49" s="876"/>
      <c r="LZG49" s="876"/>
      <c r="LZH49" s="876"/>
      <c r="LZI49" s="876"/>
      <c r="LZJ49" s="876"/>
      <c r="LZK49" s="876"/>
      <c r="LZL49" s="876"/>
      <c r="LZM49" s="876"/>
      <c r="LZN49" s="876"/>
      <c r="LZO49" s="876"/>
      <c r="LZP49" s="876"/>
      <c r="LZQ49" s="876"/>
      <c r="LZR49" s="876"/>
      <c r="LZS49" s="876"/>
      <c r="LZT49" s="876"/>
      <c r="LZU49" s="876"/>
      <c r="LZV49" s="876"/>
      <c r="LZW49" s="876"/>
      <c r="LZX49" s="876"/>
      <c r="LZY49" s="876"/>
      <c r="LZZ49" s="876"/>
      <c r="MAA49" s="876"/>
      <c r="MAB49" s="876"/>
      <c r="MAC49" s="876"/>
      <c r="MAD49" s="876"/>
      <c r="MAE49" s="876"/>
      <c r="MAF49" s="876"/>
      <c r="MAG49" s="876"/>
      <c r="MAH49" s="876"/>
      <c r="MAI49" s="876"/>
      <c r="MAJ49" s="876"/>
      <c r="MAK49" s="876"/>
      <c r="MAL49" s="876"/>
      <c r="MAM49" s="876"/>
      <c r="MAN49" s="876"/>
      <c r="MAO49" s="876"/>
      <c r="MAP49" s="876"/>
      <c r="MAQ49" s="876"/>
      <c r="MAR49" s="876"/>
      <c r="MAS49" s="876"/>
      <c r="MAT49" s="876"/>
      <c r="MAU49" s="876"/>
      <c r="MAV49" s="876"/>
      <c r="MAW49" s="876"/>
      <c r="MAX49" s="876"/>
      <c r="MAY49" s="876"/>
      <c r="MAZ49" s="876"/>
      <c r="MBA49" s="876"/>
      <c r="MBB49" s="876"/>
      <c r="MBC49" s="876"/>
      <c r="MBD49" s="876"/>
      <c r="MBE49" s="876"/>
      <c r="MBF49" s="876"/>
      <c r="MBG49" s="876"/>
      <c r="MBH49" s="876"/>
      <c r="MBI49" s="876"/>
      <c r="MBJ49" s="876"/>
      <c r="MBK49" s="876"/>
      <c r="MBL49" s="876"/>
      <c r="MBM49" s="876"/>
      <c r="MBN49" s="876"/>
      <c r="MBO49" s="876"/>
      <c r="MBP49" s="876"/>
      <c r="MBQ49" s="876"/>
      <c r="MBR49" s="876"/>
      <c r="MBS49" s="876"/>
      <c r="MBT49" s="876"/>
      <c r="MBU49" s="876"/>
      <c r="MBV49" s="876"/>
      <c r="MBW49" s="876"/>
      <c r="MBX49" s="876"/>
      <c r="MBY49" s="876"/>
      <c r="MBZ49" s="876"/>
      <c r="MCA49" s="876"/>
      <c r="MCB49" s="876"/>
      <c r="MCC49" s="876"/>
      <c r="MCD49" s="876"/>
      <c r="MCE49" s="876"/>
      <c r="MCF49" s="876"/>
      <c r="MCG49" s="876"/>
      <c r="MCH49" s="876"/>
      <c r="MCI49" s="876"/>
      <c r="MCJ49" s="876"/>
      <c r="MCK49" s="876"/>
      <c r="MCL49" s="876"/>
      <c r="MCM49" s="876"/>
      <c r="MCN49" s="876"/>
      <c r="MCO49" s="876"/>
      <c r="MCP49" s="876"/>
      <c r="MCQ49" s="876"/>
      <c r="MCR49" s="876"/>
      <c r="MCS49" s="876"/>
      <c r="MCT49" s="876"/>
      <c r="MCU49" s="876"/>
      <c r="MCV49" s="876"/>
      <c r="MCW49" s="876"/>
      <c r="MCX49" s="876"/>
      <c r="MCY49" s="876"/>
      <c r="MCZ49" s="876"/>
      <c r="MDA49" s="876"/>
      <c r="MDB49" s="876"/>
      <c r="MDC49" s="876"/>
      <c r="MDD49" s="876"/>
      <c r="MDE49" s="876"/>
      <c r="MDF49" s="876"/>
      <c r="MDG49" s="876"/>
      <c r="MDH49" s="876"/>
      <c r="MDI49" s="876"/>
      <c r="MDJ49" s="876"/>
      <c r="MDK49" s="876"/>
      <c r="MDL49" s="876"/>
      <c r="MDM49" s="876"/>
      <c r="MDN49" s="876"/>
      <c r="MDO49" s="876"/>
      <c r="MDP49" s="876"/>
      <c r="MDQ49" s="876"/>
      <c r="MDR49" s="876"/>
      <c r="MDS49" s="876"/>
      <c r="MDT49" s="876"/>
      <c r="MDU49" s="876"/>
      <c r="MDV49" s="876"/>
      <c r="MDW49" s="876"/>
      <c r="MDX49" s="876"/>
      <c r="MDY49" s="876"/>
      <c r="MDZ49" s="876"/>
      <c r="MEA49" s="876"/>
      <c r="MEB49" s="876"/>
      <c r="MEC49" s="876"/>
      <c r="MED49" s="876"/>
      <c r="MEE49" s="876"/>
      <c r="MEF49" s="876"/>
      <c r="MEG49" s="876"/>
      <c r="MEH49" s="876"/>
      <c r="MEI49" s="876"/>
      <c r="MEJ49" s="876"/>
      <c r="MEK49" s="876"/>
      <c r="MEL49" s="876"/>
      <c r="MEM49" s="876"/>
      <c r="MEN49" s="876"/>
      <c r="MEO49" s="876"/>
      <c r="MEP49" s="876"/>
      <c r="MEQ49" s="876"/>
      <c r="MER49" s="876"/>
      <c r="MES49" s="876"/>
      <c r="MET49" s="876"/>
      <c r="MEU49" s="876"/>
      <c r="MEV49" s="876"/>
      <c r="MEW49" s="876"/>
      <c r="MEX49" s="876"/>
      <c r="MEY49" s="876"/>
      <c r="MEZ49" s="876"/>
      <c r="MFA49" s="876"/>
      <c r="MFB49" s="876"/>
      <c r="MFC49" s="876"/>
      <c r="MFD49" s="876"/>
      <c r="MFE49" s="876"/>
      <c r="MFF49" s="876"/>
      <c r="MFG49" s="876"/>
      <c r="MFH49" s="876"/>
      <c r="MFI49" s="876"/>
      <c r="MFJ49" s="876"/>
      <c r="MFK49" s="876"/>
      <c r="MFL49" s="876"/>
      <c r="MFM49" s="876"/>
      <c r="MFN49" s="876"/>
      <c r="MFO49" s="876"/>
      <c r="MFP49" s="876"/>
      <c r="MFQ49" s="876"/>
      <c r="MFR49" s="876"/>
      <c r="MFS49" s="876"/>
      <c r="MFT49" s="876"/>
      <c r="MFU49" s="876"/>
      <c r="MFV49" s="876"/>
      <c r="MFW49" s="876"/>
      <c r="MFX49" s="876"/>
      <c r="MFY49" s="876"/>
      <c r="MFZ49" s="876"/>
      <c r="MGA49" s="876"/>
      <c r="MGB49" s="876"/>
      <c r="MGC49" s="876"/>
      <c r="MGD49" s="876"/>
      <c r="MGE49" s="876"/>
      <c r="MGF49" s="876"/>
      <c r="MGG49" s="876"/>
      <c r="MGH49" s="876"/>
      <c r="MGI49" s="876"/>
      <c r="MGJ49" s="876"/>
      <c r="MGK49" s="876"/>
      <c r="MGL49" s="876"/>
      <c r="MGM49" s="876"/>
      <c r="MGN49" s="876"/>
      <c r="MGO49" s="876"/>
      <c r="MGP49" s="876"/>
      <c r="MGQ49" s="876"/>
      <c r="MGR49" s="876"/>
      <c r="MGS49" s="876"/>
      <c r="MGT49" s="876"/>
      <c r="MGU49" s="876"/>
      <c r="MGV49" s="876"/>
      <c r="MGW49" s="876"/>
      <c r="MGX49" s="876"/>
      <c r="MGY49" s="876"/>
      <c r="MGZ49" s="876"/>
      <c r="MHA49" s="876"/>
      <c r="MHB49" s="876"/>
      <c r="MHC49" s="876"/>
      <c r="MHD49" s="876"/>
      <c r="MHE49" s="876"/>
      <c r="MHF49" s="876"/>
      <c r="MHG49" s="876"/>
      <c r="MHH49" s="876"/>
      <c r="MHI49" s="876"/>
      <c r="MHJ49" s="876"/>
      <c r="MHK49" s="876"/>
      <c r="MHL49" s="876"/>
      <c r="MHM49" s="876"/>
      <c r="MHN49" s="876"/>
      <c r="MHO49" s="876"/>
      <c r="MHP49" s="876"/>
      <c r="MHQ49" s="876"/>
      <c r="MHR49" s="876"/>
      <c r="MHS49" s="876"/>
      <c r="MHT49" s="876"/>
      <c r="MHU49" s="876"/>
      <c r="MHV49" s="876"/>
      <c r="MHW49" s="876"/>
      <c r="MHX49" s="876"/>
      <c r="MHY49" s="876"/>
      <c r="MHZ49" s="876"/>
      <c r="MIA49" s="876"/>
      <c r="MIB49" s="876"/>
      <c r="MIC49" s="876"/>
      <c r="MID49" s="876"/>
      <c r="MIE49" s="876"/>
      <c r="MIF49" s="876"/>
      <c r="MIG49" s="876"/>
      <c r="MIH49" s="876"/>
      <c r="MII49" s="876"/>
      <c r="MIJ49" s="876"/>
      <c r="MIK49" s="876"/>
      <c r="MIL49" s="876"/>
      <c r="MIM49" s="876"/>
      <c r="MIN49" s="876"/>
      <c r="MIO49" s="876"/>
      <c r="MIP49" s="876"/>
      <c r="MIQ49" s="876"/>
      <c r="MIR49" s="876"/>
      <c r="MIS49" s="876"/>
      <c r="MIT49" s="876"/>
      <c r="MIU49" s="876"/>
      <c r="MIV49" s="876"/>
      <c r="MIW49" s="876"/>
      <c r="MIX49" s="876"/>
      <c r="MIY49" s="876"/>
      <c r="MIZ49" s="876"/>
      <c r="MJA49" s="876"/>
      <c r="MJB49" s="876"/>
      <c r="MJC49" s="876"/>
      <c r="MJD49" s="876"/>
      <c r="MJE49" s="876"/>
      <c r="MJF49" s="876"/>
      <c r="MJG49" s="876"/>
      <c r="MJH49" s="876"/>
      <c r="MJI49" s="876"/>
      <c r="MJJ49" s="876"/>
      <c r="MJK49" s="876"/>
      <c r="MJL49" s="876"/>
      <c r="MJM49" s="876"/>
      <c r="MJN49" s="876"/>
      <c r="MJO49" s="876"/>
      <c r="MJP49" s="876"/>
      <c r="MJQ49" s="876"/>
      <c r="MJR49" s="876"/>
      <c r="MJS49" s="876"/>
      <c r="MJT49" s="876"/>
      <c r="MJU49" s="876"/>
      <c r="MJV49" s="876"/>
      <c r="MJW49" s="876"/>
      <c r="MJX49" s="876"/>
      <c r="MJY49" s="876"/>
      <c r="MJZ49" s="876"/>
      <c r="MKA49" s="876"/>
      <c r="MKB49" s="876"/>
      <c r="MKC49" s="876"/>
      <c r="MKD49" s="876"/>
      <c r="MKE49" s="876"/>
      <c r="MKF49" s="876"/>
      <c r="MKG49" s="876"/>
      <c r="MKH49" s="876"/>
      <c r="MKI49" s="876"/>
      <c r="MKJ49" s="876"/>
      <c r="MKK49" s="876"/>
      <c r="MKL49" s="876"/>
      <c r="MKM49" s="876"/>
      <c r="MKN49" s="876"/>
      <c r="MKO49" s="876"/>
      <c r="MKP49" s="876"/>
      <c r="MKQ49" s="876"/>
      <c r="MKR49" s="876"/>
      <c r="MKS49" s="876"/>
      <c r="MKT49" s="876"/>
      <c r="MKU49" s="876"/>
      <c r="MKV49" s="876"/>
      <c r="MKW49" s="876"/>
      <c r="MKX49" s="876"/>
      <c r="MKY49" s="876"/>
      <c r="MKZ49" s="876"/>
      <c r="MLA49" s="876"/>
      <c r="MLB49" s="876"/>
      <c r="MLC49" s="876"/>
      <c r="MLD49" s="876"/>
      <c r="MLE49" s="876"/>
      <c r="MLF49" s="876"/>
      <c r="MLG49" s="876"/>
      <c r="MLH49" s="876"/>
      <c r="MLI49" s="876"/>
      <c r="MLJ49" s="876"/>
      <c r="MLK49" s="876"/>
      <c r="MLL49" s="876"/>
      <c r="MLM49" s="876"/>
      <c r="MLN49" s="876"/>
      <c r="MLO49" s="876"/>
      <c r="MLP49" s="876"/>
      <c r="MLQ49" s="876"/>
      <c r="MLR49" s="876"/>
      <c r="MLS49" s="876"/>
      <c r="MLT49" s="876"/>
      <c r="MLU49" s="876"/>
      <c r="MLV49" s="876"/>
      <c r="MLW49" s="876"/>
      <c r="MLX49" s="876"/>
      <c r="MLY49" s="876"/>
      <c r="MLZ49" s="876"/>
      <c r="MMA49" s="876"/>
      <c r="MMB49" s="876"/>
      <c r="MMC49" s="876"/>
      <c r="MMD49" s="876"/>
      <c r="MME49" s="876"/>
      <c r="MMF49" s="876"/>
      <c r="MMG49" s="876"/>
      <c r="MMH49" s="876"/>
      <c r="MMI49" s="876"/>
      <c r="MMJ49" s="876"/>
      <c r="MMK49" s="876"/>
      <c r="MML49" s="876"/>
      <c r="MMM49" s="876"/>
      <c r="MMN49" s="876"/>
      <c r="MMO49" s="876"/>
      <c r="MMP49" s="876"/>
      <c r="MMQ49" s="876"/>
      <c r="MMR49" s="876"/>
      <c r="MMS49" s="876"/>
      <c r="MMT49" s="876"/>
      <c r="MMU49" s="876"/>
      <c r="MMV49" s="876"/>
      <c r="MMW49" s="876"/>
      <c r="MMX49" s="876"/>
      <c r="MMY49" s="876"/>
      <c r="MMZ49" s="876"/>
      <c r="MNA49" s="876"/>
      <c r="MNB49" s="876"/>
      <c r="MNC49" s="876"/>
      <c r="MND49" s="876"/>
      <c r="MNE49" s="876"/>
      <c r="MNF49" s="876"/>
      <c r="MNG49" s="876"/>
      <c r="MNH49" s="876"/>
      <c r="MNI49" s="876"/>
      <c r="MNJ49" s="876"/>
      <c r="MNK49" s="876"/>
      <c r="MNL49" s="876"/>
      <c r="MNM49" s="876"/>
      <c r="MNN49" s="876"/>
      <c r="MNO49" s="876"/>
      <c r="MNP49" s="876"/>
      <c r="MNQ49" s="876"/>
      <c r="MNR49" s="876"/>
      <c r="MNS49" s="876"/>
      <c r="MNT49" s="876"/>
      <c r="MNU49" s="876"/>
      <c r="MNV49" s="876"/>
      <c r="MNW49" s="876"/>
      <c r="MNX49" s="876"/>
      <c r="MNY49" s="876"/>
      <c r="MNZ49" s="876"/>
      <c r="MOA49" s="876"/>
      <c r="MOB49" s="876"/>
      <c r="MOC49" s="876"/>
      <c r="MOD49" s="876"/>
      <c r="MOE49" s="876"/>
      <c r="MOF49" s="876"/>
      <c r="MOG49" s="876"/>
      <c r="MOH49" s="876"/>
      <c r="MOI49" s="876"/>
      <c r="MOJ49" s="876"/>
      <c r="MOK49" s="876"/>
      <c r="MOL49" s="876"/>
      <c r="MOM49" s="876"/>
      <c r="MON49" s="876"/>
      <c r="MOO49" s="876"/>
      <c r="MOP49" s="876"/>
      <c r="MOQ49" s="876"/>
      <c r="MOR49" s="876"/>
      <c r="MOS49" s="876"/>
      <c r="MOT49" s="876"/>
      <c r="MOU49" s="876"/>
      <c r="MOV49" s="876"/>
      <c r="MOW49" s="876"/>
      <c r="MOX49" s="876"/>
      <c r="MOY49" s="876"/>
      <c r="MOZ49" s="876"/>
      <c r="MPA49" s="876"/>
      <c r="MPB49" s="876"/>
      <c r="MPC49" s="876"/>
      <c r="MPD49" s="876"/>
      <c r="MPE49" s="876"/>
      <c r="MPF49" s="876"/>
      <c r="MPG49" s="876"/>
      <c r="MPH49" s="876"/>
      <c r="MPI49" s="876"/>
      <c r="MPJ49" s="876"/>
      <c r="MPK49" s="876"/>
      <c r="MPL49" s="876"/>
      <c r="MPM49" s="876"/>
      <c r="MPN49" s="876"/>
      <c r="MPO49" s="876"/>
      <c r="MPP49" s="876"/>
      <c r="MPQ49" s="876"/>
      <c r="MPR49" s="876"/>
      <c r="MPS49" s="876"/>
      <c r="MPT49" s="876"/>
      <c r="MPU49" s="876"/>
      <c r="MPV49" s="876"/>
      <c r="MPW49" s="876"/>
      <c r="MPX49" s="876"/>
      <c r="MPY49" s="876"/>
      <c r="MPZ49" s="876"/>
      <c r="MQA49" s="876"/>
      <c r="MQB49" s="876"/>
      <c r="MQC49" s="876"/>
      <c r="MQD49" s="876"/>
      <c r="MQE49" s="876"/>
      <c r="MQF49" s="876"/>
      <c r="MQG49" s="876"/>
      <c r="MQH49" s="876"/>
      <c r="MQI49" s="876"/>
      <c r="MQJ49" s="876"/>
      <c r="MQK49" s="876"/>
      <c r="MQL49" s="876"/>
      <c r="MQM49" s="876"/>
      <c r="MQN49" s="876"/>
      <c r="MQO49" s="876"/>
      <c r="MQP49" s="876"/>
      <c r="MQQ49" s="876"/>
      <c r="MQR49" s="876"/>
      <c r="MQS49" s="876"/>
      <c r="MQT49" s="876"/>
      <c r="MQU49" s="876"/>
      <c r="MQV49" s="876"/>
      <c r="MQW49" s="876"/>
      <c r="MQX49" s="876"/>
      <c r="MQY49" s="876"/>
      <c r="MQZ49" s="876"/>
      <c r="MRA49" s="876"/>
      <c r="MRB49" s="876"/>
      <c r="MRC49" s="876"/>
      <c r="MRD49" s="876"/>
      <c r="MRE49" s="876"/>
      <c r="MRF49" s="876"/>
      <c r="MRG49" s="876"/>
      <c r="MRH49" s="876"/>
      <c r="MRI49" s="876"/>
      <c r="MRJ49" s="876"/>
      <c r="MRK49" s="876"/>
      <c r="MRL49" s="876"/>
      <c r="MRM49" s="876"/>
      <c r="MRN49" s="876"/>
      <c r="MRO49" s="876"/>
      <c r="MRP49" s="876"/>
      <c r="MRQ49" s="876"/>
      <c r="MRR49" s="876"/>
      <c r="MRS49" s="876"/>
      <c r="MRT49" s="876"/>
      <c r="MRU49" s="876"/>
      <c r="MRV49" s="876"/>
      <c r="MRW49" s="876"/>
      <c r="MRX49" s="876"/>
      <c r="MRY49" s="876"/>
      <c r="MRZ49" s="876"/>
      <c r="MSA49" s="876"/>
      <c r="MSB49" s="876"/>
      <c r="MSC49" s="876"/>
      <c r="MSD49" s="876"/>
      <c r="MSE49" s="876"/>
      <c r="MSF49" s="876"/>
      <c r="MSG49" s="876"/>
      <c r="MSH49" s="876"/>
      <c r="MSI49" s="876"/>
      <c r="MSJ49" s="876"/>
      <c r="MSK49" s="876"/>
      <c r="MSL49" s="876"/>
      <c r="MSM49" s="876"/>
      <c r="MSN49" s="876"/>
      <c r="MSO49" s="876"/>
      <c r="MSP49" s="876"/>
      <c r="MSQ49" s="876"/>
      <c r="MSR49" s="876"/>
      <c r="MSS49" s="876"/>
      <c r="MST49" s="876"/>
      <c r="MSU49" s="876"/>
      <c r="MSV49" s="876"/>
      <c r="MSW49" s="876"/>
      <c r="MSX49" s="876"/>
      <c r="MSY49" s="876"/>
      <c r="MSZ49" s="876"/>
      <c r="MTA49" s="876"/>
      <c r="MTB49" s="876"/>
      <c r="MTC49" s="876"/>
      <c r="MTD49" s="876"/>
      <c r="MTE49" s="876"/>
      <c r="MTF49" s="876"/>
      <c r="MTG49" s="876"/>
      <c r="MTH49" s="876"/>
      <c r="MTI49" s="876"/>
      <c r="MTJ49" s="876"/>
      <c r="MTK49" s="876"/>
      <c r="MTL49" s="876"/>
      <c r="MTM49" s="876"/>
      <c r="MTN49" s="876"/>
      <c r="MTO49" s="876"/>
      <c r="MTP49" s="876"/>
      <c r="MTQ49" s="876"/>
      <c r="MTR49" s="876"/>
      <c r="MTS49" s="876"/>
      <c r="MTT49" s="876"/>
      <c r="MTU49" s="876"/>
      <c r="MTV49" s="876"/>
      <c r="MTW49" s="876"/>
      <c r="MTX49" s="876"/>
      <c r="MTY49" s="876"/>
      <c r="MTZ49" s="876"/>
      <c r="MUA49" s="876"/>
      <c r="MUB49" s="876"/>
      <c r="MUC49" s="876"/>
      <c r="MUD49" s="876"/>
      <c r="MUE49" s="876"/>
      <c r="MUF49" s="876"/>
      <c r="MUG49" s="876"/>
      <c r="MUH49" s="876"/>
      <c r="MUI49" s="876"/>
      <c r="MUJ49" s="876"/>
      <c r="MUK49" s="876"/>
      <c r="MUL49" s="876"/>
      <c r="MUM49" s="876"/>
      <c r="MUN49" s="876"/>
      <c r="MUO49" s="876"/>
      <c r="MUP49" s="876"/>
      <c r="MUQ49" s="876"/>
      <c r="MUR49" s="876"/>
      <c r="MUS49" s="876"/>
      <c r="MUT49" s="876"/>
      <c r="MUU49" s="876"/>
      <c r="MUV49" s="876"/>
      <c r="MUW49" s="876"/>
      <c r="MUX49" s="876"/>
      <c r="MUY49" s="876"/>
      <c r="MUZ49" s="876"/>
      <c r="MVA49" s="876"/>
      <c r="MVB49" s="876"/>
      <c r="MVC49" s="876"/>
      <c r="MVD49" s="876"/>
      <c r="MVE49" s="876"/>
      <c r="MVF49" s="876"/>
      <c r="MVG49" s="876"/>
      <c r="MVH49" s="876"/>
      <c r="MVI49" s="876"/>
      <c r="MVJ49" s="876"/>
      <c r="MVK49" s="876"/>
      <c r="MVL49" s="876"/>
      <c r="MVM49" s="876"/>
      <c r="MVN49" s="876"/>
      <c r="MVO49" s="876"/>
      <c r="MVP49" s="876"/>
      <c r="MVQ49" s="876"/>
      <c r="MVR49" s="876"/>
      <c r="MVS49" s="876"/>
      <c r="MVT49" s="876"/>
      <c r="MVU49" s="876"/>
      <c r="MVV49" s="876"/>
      <c r="MVW49" s="876"/>
      <c r="MVX49" s="876"/>
      <c r="MVY49" s="876"/>
      <c r="MVZ49" s="876"/>
      <c r="MWA49" s="876"/>
      <c r="MWB49" s="876"/>
      <c r="MWC49" s="876"/>
      <c r="MWD49" s="876"/>
      <c r="MWE49" s="876"/>
      <c r="MWF49" s="876"/>
      <c r="MWG49" s="876"/>
      <c r="MWH49" s="876"/>
      <c r="MWI49" s="876"/>
      <c r="MWJ49" s="876"/>
      <c r="MWK49" s="876"/>
      <c r="MWL49" s="876"/>
      <c r="MWM49" s="876"/>
      <c r="MWN49" s="876"/>
      <c r="MWO49" s="876"/>
      <c r="MWP49" s="876"/>
      <c r="MWQ49" s="876"/>
      <c r="MWR49" s="876"/>
      <c r="MWS49" s="876"/>
      <c r="MWT49" s="876"/>
      <c r="MWU49" s="876"/>
      <c r="MWV49" s="876"/>
      <c r="MWW49" s="876"/>
      <c r="MWX49" s="876"/>
      <c r="MWY49" s="876"/>
      <c r="MWZ49" s="876"/>
      <c r="MXA49" s="876"/>
      <c r="MXB49" s="876"/>
      <c r="MXC49" s="876"/>
      <c r="MXD49" s="876"/>
      <c r="MXE49" s="876"/>
      <c r="MXF49" s="876"/>
      <c r="MXG49" s="876"/>
      <c r="MXH49" s="876"/>
      <c r="MXI49" s="876"/>
      <c r="MXJ49" s="876"/>
      <c r="MXK49" s="876"/>
      <c r="MXL49" s="876"/>
      <c r="MXM49" s="876"/>
      <c r="MXN49" s="876"/>
      <c r="MXO49" s="876"/>
      <c r="MXP49" s="876"/>
      <c r="MXQ49" s="876"/>
      <c r="MXR49" s="876"/>
      <c r="MXS49" s="876"/>
      <c r="MXT49" s="876"/>
      <c r="MXU49" s="876"/>
      <c r="MXV49" s="876"/>
      <c r="MXW49" s="876"/>
      <c r="MXX49" s="876"/>
      <c r="MXY49" s="876"/>
      <c r="MXZ49" s="876"/>
      <c r="MYA49" s="876"/>
      <c r="MYB49" s="876"/>
      <c r="MYC49" s="876"/>
      <c r="MYD49" s="876"/>
      <c r="MYE49" s="876"/>
      <c r="MYF49" s="876"/>
      <c r="MYG49" s="876"/>
      <c r="MYH49" s="876"/>
      <c r="MYI49" s="876"/>
      <c r="MYJ49" s="876"/>
      <c r="MYK49" s="876"/>
      <c r="MYL49" s="876"/>
      <c r="MYM49" s="876"/>
      <c r="MYN49" s="876"/>
      <c r="MYO49" s="876"/>
      <c r="MYP49" s="876"/>
      <c r="MYQ49" s="876"/>
      <c r="MYR49" s="876"/>
      <c r="MYS49" s="876"/>
      <c r="MYT49" s="876"/>
      <c r="MYU49" s="876"/>
      <c r="MYV49" s="876"/>
      <c r="MYW49" s="876"/>
      <c r="MYX49" s="876"/>
      <c r="MYY49" s="876"/>
      <c r="MYZ49" s="876"/>
      <c r="MZA49" s="876"/>
      <c r="MZB49" s="876"/>
      <c r="MZC49" s="876"/>
      <c r="MZD49" s="876"/>
      <c r="MZE49" s="876"/>
      <c r="MZF49" s="876"/>
      <c r="MZG49" s="876"/>
      <c r="MZH49" s="876"/>
      <c r="MZI49" s="876"/>
      <c r="MZJ49" s="876"/>
      <c r="MZK49" s="876"/>
      <c r="MZL49" s="876"/>
      <c r="MZM49" s="876"/>
      <c r="MZN49" s="876"/>
      <c r="MZO49" s="876"/>
      <c r="MZP49" s="876"/>
      <c r="MZQ49" s="876"/>
      <c r="MZR49" s="876"/>
      <c r="MZS49" s="876"/>
      <c r="MZT49" s="876"/>
      <c r="MZU49" s="876"/>
      <c r="MZV49" s="876"/>
      <c r="MZW49" s="876"/>
      <c r="MZX49" s="876"/>
      <c r="MZY49" s="876"/>
      <c r="MZZ49" s="876"/>
      <c r="NAA49" s="876"/>
      <c r="NAB49" s="876"/>
      <c r="NAC49" s="876"/>
      <c r="NAD49" s="876"/>
      <c r="NAE49" s="876"/>
      <c r="NAF49" s="876"/>
      <c r="NAG49" s="876"/>
      <c r="NAH49" s="876"/>
      <c r="NAI49" s="876"/>
      <c r="NAJ49" s="876"/>
      <c r="NAK49" s="876"/>
      <c r="NAL49" s="876"/>
      <c r="NAM49" s="876"/>
      <c r="NAN49" s="876"/>
      <c r="NAO49" s="876"/>
      <c r="NAP49" s="876"/>
      <c r="NAQ49" s="876"/>
      <c r="NAR49" s="876"/>
      <c r="NAS49" s="876"/>
      <c r="NAT49" s="876"/>
      <c r="NAU49" s="876"/>
      <c r="NAV49" s="876"/>
      <c r="NAW49" s="876"/>
      <c r="NAX49" s="876"/>
      <c r="NAY49" s="876"/>
      <c r="NAZ49" s="876"/>
      <c r="NBA49" s="876"/>
      <c r="NBB49" s="876"/>
      <c r="NBC49" s="876"/>
      <c r="NBD49" s="876"/>
      <c r="NBE49" s="876"/>
      <c r="NBF49" s="876"/>
      <c r="NBG49" s="876"/>
      <c r="NBH49" s="876"/>
      <c r="NBI49" s="876"/>
      <c r="NBJ49" s="876"/>
      <c r="NBK49" s="876"/>
      <c r="NBL49" s="876"/>
      <c r="NBM49" s="876"/>
      <c r="NBN49" s="876"/>
      <c r="NBO49" s="876"/>
      <c r="NBP49" s="876"/>
      <c r="NBQ49" s="876"/>
      <c r="NBR49" s="876"/>
      <c r="NBS49" s="876"/>
      <c r="NBT49" s="876"/>
      <c r="NBU49" s="876"/>
      <c r="NBV49" s="876"/>
      <c r="NBW49" s="876"/>
      <c r="NBX49" s="876"/>
      <c r="NBY49" s="876"/>
      <c r="NBZ49" s="876"/>
      <c r="NCA49" s="876"/>
      <c r="NCB49" s="876"/>
      <c r="NCC49" s="876"/>
      <c r="NCD49" s="876"/>
      <c r="NCE49" s="876"/>
      <c r="NCF49" s="876"/>
      <c r="NCG49" s="876"/>
      <c r="NCH49" s="876"/>
      <c r="NCI49" s="876"/>
      <c r="NCJ49" s="876"/>
      <c r="NCK49" s="876"/>
      <c r="NCL49" s="876"/>
      <c r="NCM49" s="876"/>
      <c r="NCN49" s="876"/>
      <c r="NCO49" s="876"/>
      <c r="NCP49" s="876"/>
      <c r="NCQ49" s="876"/>
      <c r="NCR49" s="876"/>
      <c r="NCS49" s="876"/>
      <c r="NCT49" s="876"/>
      <c r="NCU49" s="876"/>
      <c r="NCV49" s="876"/>
      <c r="NCW49" s="876"/>
      <c r="NCX49" s="876"/>
      <c r="NCY49" s="876"/>
      <c r="NCZ49" s="876"/>
      <c r="NDA49" s="876"/>
      <c r="NDB49" s="876"/>
      <c r="NDC49" s="876"/>
      <c r="NDD49" s="876"/>
      <c r="NDE49" s="876"/>
      <c r="NDF49" s="876"/>
      <c r="NDG49" s="876"/>
      <c r="NDH49" s="876"/>
      <c r="NDI49" s="876"/>
      <c r="NDJ49" s="876"/>
      <c r="NDK49" s="876"/>
      <c r="NDL49" s="876"/>
      <c r="NDM49" s="876"/>
      <c r="NDN49" s="876"/>
      <c r="NDO49" s="876"/>
      <c r="NDP49" s="876"/>
      <c r="NDQ49" s="876"/>
      <c r="NDR49" s="876"/>
      <c r="NDS49" s="876"/>
      <c r="NDT49" s="876"/>
      <c r="NDU49" s="876"/>
      <c r="NDV49" s="876"/>
      <c r="NDW49" s="876"/>
      <c r="NDX49" s="876"/>
      <c r="NDY49" s="876"/>
      <c r="NDZ49" s="876"/>
      <c r="NEA49" s="876"/>
      <c r="NEB49" s="876"/>
      <c r="NEC49" s="876"/>
      <c r="NED49" s="876"/>
      <c r="NEE49" s="876"/>
      <c r="NEF49" s="876"/>
      <c r="NEG49" s="876"/>
      <c r="NEH49" s="876"/>
      <c r="NEI49" s="876"/>
      <c r="NEJ49" s="876"/>
      <c r="NEK49" s="876"/>
      <c r="NEL49" s="876"/>
      <c r="NEM49" s="876"/>
      <c r="NEN49" s="876"/>
      <c r="NEO49" s="876"/>
      <c r="NEP49" s="876"/>
      <c r="NEQ49" s="876"/>
      <c r="NER49" s="876"/>
      <c r="NES49" s="876"/>
      <c r="NET49" s="876"/>
      <c r="NEU49" s="876"/>
      <c r="NEV49" s="876"/>
      <c r="NEW49" s="876"/>
      <c r="NEX49" s="876"/>
      <c r="NEY49" s="876"/>
      <c r="NEZ49" s="876"/>
      <c r="NFA49" s="876"/>
      <c r="NFB49" s="876"/>
      <c r="NFC49" s="876"/>
      <c r="NFD49" s="876"/>
      <c r="NFE49" s="876"/>
      <c r="NFF49" s="876"/>
      <c r="NFG49" s="876"/>
      <c r="NFH49" s="876"/>
      <c r="NFI49" s="876"/>
      <c r="NFJ49" s="876"/>
      <c r="NFK49" s="876"/>
      <c r="NFL49" s="876"/>
      <c r="NFM49" s="876"/>
      <c r="NFN49" s="876"/>
      <c r="NFO49" s="876"/>
      <c r="NFP49" s="876"/>
      <c r="NFQ49" s="876"/>
      <c r="NFR49" s="876"/>
      <c r="NFS49" s="876"/>
      <c r="NFT49" s="876"/>
      <c r="NFU49" s="876"/>
      <c r="NFV49" s="876"/>
      <c r="NFW49" s="876"/>
      <c r="NFX49" s="876"/>
      <c r="NFY49" s="876"/>
      <c r="NFZ49" s="876"/>
      <c r="NGA49" s="876"/>
      <c r="NGB49" s="876"/>
      <c r="NGC49" s="876"/>
      <c r="NGD49" s="876"/>
      <c r="NGE49" s="876"/>
      <c r="NGF49" s="876"/>
      <c r="NGG49" s="876"/>
      <c r="NGH49" s="876"/>
      <c r="NGI49" s="876"/>
      <c r="NGJ49" s="876"/>
      <c r="NGK49" s="876"/>
      <c r="NGL49" s="876"/>
      <c r="NGM49" s="876"/>
      <c r="NGN49" s="876"/>
      <c r="NGO49" s="876"/>
      <c r="NGP49" s="876"/>
      <c r="NGQ49" s="876"/>
      <c r="NGR49" s="876"/>
      <c r="NGS49" s="876"/>
      <c r="NGT49" s="876"/>
      <c r="NGU49" s="876"/>
      <c r="NGV49" s="876"/>
      <c r="NGW49" s="876"/>
      <c r="NGX49" s="876"/>
      <c r="NGY49" s="876"/>
      <c r="NGZ49" s="876"/>
      <c r="NHA49" s="876"/>
      <c r="NHB49" s="876"/>
      <c r="NHC49" s="876"/>
      <c r="NHD49" s="876"/>
      <c r="NHE49" s="876"/>
      <c r="NHF49" s="876"/>
      <c r="NHG49" s="876"/>
      <c r="NHH49" s="876"/>
      <c r="NHI49" s="876"/>
      <c r="NHJ49" s="876"/>
      <c r="NHK49" s="876"/>
      <c r="NHL49" s="876"/>
      <c r="NHM49" s="876"/>
      <c r="NHN49" s="876"/>
      <c r="NHO49" s="876"/>
      <c r="NHP49" s="876"/>
      <c r="NHQ49" s="876"/>
      <c r="NHR49" s="876"/>
      <c r="NHS49" s="876"/>
      <c r="NHT49" s="876"/>
      <c r="NHU49" s="876"/>
      <c r="NHV49" s="876"/>
      <c r="NHW49" s="876"/>
      <c r="NHX49" s="876"/>
      <c r="NHY49" s="876"/>
      <c r="NHZ49" s="876"/>
      <c r="NIA49" s="876"/>
      <c r="NIB49" s="876"/>
      <c r="NIC49" s="876"/>
      <c r="NID49" s="876"/>
      <c r="NIE49" s="876"/>
      <c r="NIF49" s="876"/>
      <c r="NIG49" s="876"/>
      <c r="NIH49" s="876"/>
      <c r="NII49" s="876"/>
      <c r="NIJ49" s="876"/>
      <c r="NIK49" s="876"/>
      <c r="NIL49" s="876"/>
      <c r="NIM49" s="876"/>
      <c r="NIN49" s="876"/>
      <c r="NIO49" s="876"/>
      <c r="NIP49" s="876"/>
      <c r="NIQ49" s="876"/>
      <c r="NIR49" s="876"/>
      <c r="NIS49" s="876"/>
      <c r="NIT49" s="876"/>
      <c r="NIU49" s="876"/>
      <c r="NIV49" s="876"/>
      <c r="NIW49" s="876"/>
      <c r="NIX49" s="876"/>
      <c r="NIY49" s="876"/>
      <c r="NIZ49" s="876"/>
      <c r="NJA49" s="876"/>
      <c r="NJB49" s="876"/>
      <c r="NJC49" s="876"/>
      <c r="NJD49" s="876"/>
      <c r="NJE49" s="876"/>
      <c r="NJF49" s="876"/>
      <c r="NJG49" s="876"/>
      <c r="NJH49" s="876"/>
      <c r="NJI49" s="876"/>
      <c r="NJJ49" s="876"/>
      <c r="NJK49" s="876"/>
      <c r="NJL49" s="876"/>
      <c r="NJM49" s="876"/>
      <c r="NJN49" s="876"/>
      <c r="NJO49" s="876"/>
      <c r="NJP49" s="876"/>
      <c r="NJQ49" s="876"/>
      <c r="NJR49" s="876"/>
      <c r="NJS49" s="876"/>
      <c r="NJT49" s="876"/>
      <c r="NJU49" s="876"/>
      <c r="NJV49" s="876"/>
      <c r="NJW49" s="876"/>
      <c r="NJX49" s="876"/>
      <c r="NJY49" s="876"/>
      <c r="NJZ49" s="876"/>
      <c r="NKA49" s="876"/>
      <c r="NKB49" s="876"/>
      <c r="NKC49" s="876"/>
      <c r="NKD49" s="876"/>
      <c r="NKE49" s="876"/>
      <c r="NKF49" s="876"/>
      <c r="NKG49" s="876"/>
      <c r="NKH49" s="876"/>
      <c r="NKI49" s="876"/>
      <c r="NKJ49" s="876"/>
      <c r="NKK49" s="876"/>
      <c r="NKL49" s="876"/>
      <c r="NKM49" s="876"/>
      <c r="NKN49" s="876"/>
      <c r="NKO49" s="876"/>
      <c r="NKP49" s="876"/>
      <c r="NKQ49" s="876"/>
      <c r="NKR49" s="876"/>
      <c r="NKS49" s="876"/>
      <c r="NKT49" s="876"/>
      <c r="NKU49" s="876"/>
      <c r="NKV49" s="876"/>
      <c r="NKW49" s="876"/>
      <c r="NKX49" s="876"/>
      <c r="NKY49" s="876"/>
      <c r="NKZ49" s="876"/>
      <c r="NLA49" s="876"/>
      <c r="NLB49" s="876"/>
      <c r="NLC49" s="876"/>
      <c r="NLD49" s="876"/>
      <c r="NLE49" s="876"/>
      <c r="NLF49" s="876"/>
      <c r="NLG49" s="876"/>
      <c r="NLH49" s="876"/>
      <c r="NLI49" s="876"/>
      <c r="NLJ49" s="876"/>
      <c r="NLK49" s="876"/>
      <c r="NLL49" s="876"/>
      <c r="NLM49" s="876"/>
      <c r="NLN49" s="876"/>
      <c r="NLO49" s="876"/>
      <c r="NLP49" s="876"/>
      <c r="NLQ49" s="876"/>
      <c r="NLR49" s="876"/>
      <c r="NLS49" s="876"/>
      <c r="NLT49" s="876"/>
      <c r="NLU49" s="876"/>
      <c r="NLV49" s="876"/>
      <c r="NLW49" s="876"/>
      <c r="NLX49" s="876"/>
      <c r="NLY49" s="876"/>
      <c r="NLZ49" s="876"/>
      <c r="NMA49" s="876"/>
      <c r="NMB49" s="876"/>
      <c r="NMC49" s="876"/>
      <c r="NMD49" s="876"/>
      <c r="NME49" s="876"/>
      <c r="NMF49" s="876"/>
      <c r="NMG49" s="876"/>
      <c r="NMH49" s="876"/>
      <c r="NMI49" s="876"/>
      <c r="NMJ49" s="876"/>
      <c r="NMK49" s="876"/>
      <c r="NML49" s="876"/>
      <c r="NMM49" s="876"/>
      <c r="NMN49" s="876"/>
      <c r="NMO49" s="876"/>
      <c r="NMP49" s="876"/>
      <c r="NMQ49" s="876"/>
      <c r="NMR49" s="876"/>
      <c r="NMS49" s="876"/>
      <c r="NMT49" s="876"/>
      <c r="NMU49" s="876"/>
      <c r="NMV49" s="876"/>
      <c r="NMW49" s="876"/>
      <c r="NMX49" s="876"/>
      <c r="NMY49" s="876"/>
      <c r="NMZ49" s="876"/>
      <c r="NNA49" s="876"/>
      <c r="NNB49" s="876"/>
      <c r="NNC49" s="876"/>
      <c r="NND49" s="876"/>
      <c r="NNE49" s="876"/>
      <c r="NNF49" s="876"/>
      <c r="NNG49" s="876"/>
      <c r="NNH49" s="876"/>
      <c r="NNI49" s="876"/>
      <c r="NNJ49" s="876"/>
      <c r="NNK49" s="876"/>
      <c r="NNL49" s="876"/>
      <c r="NNM49" s="876"/>
      <c r="NNN49" s="876"/>
      <c r="NNO49" s="876"/>
      <c r="NNP49" s="876"/>
      <c r="NNQ49" s="876"/>
      <c r="NNR49" s="876"/>
      <c r="NNS49" s="876"/>
      <c r="NNT49" s="876"/>
      <c r="NNU49" s="876"/>
      <c r="NNV49" s="876"/>
      <c r="NNW49" s="876"/>
      <c r="NNX49" s="876"/>
      <c r="NNY49" s="876"/>
      <c r="NNZ49" s="876"/>
      <c r="NOA49" s="876"/>
      <c r="NOB49" s="876"/>
      <c r="NOC49" s="876"/>
      <c r="NOD49" s="876"/>
      <c r="NOE49" s="876"/>
      <c r="NOF49" s="876"/>
      <c r="NOG49" s="876"/>
      <c r="NOH49" s="876"/>
      <c r="NOI49" s="876"/>
      <c r="NOJ49" s="876"/>
      <c r="NOK49" s="876"/>
      <c r="NOL49" s="876"/>
      <c r="NOM49" s="876"/>
      <c r="NON49" s="876"/>
      <c r="NOO49" s="876"/>
      <c r="NOP49" s="876"/>
      <c r="NOQ49" s="876"/>
      <c r="NOR49" s="876"/>
      <c r="NOS49" s="876"/>
      <c r="NOT49" s="876"/>
      <c r="NOU49" s="876"/>
      <c r="NOV49" s="876"/>
      <c r="NOW49" s="876"/>
      <c r="NOX49" s="876"/>
      <c r="NOY49" s="876"/>
      <c r="NOZ49" s="876"/>
      <c r="NPA49" s="876"/>
      <c r="NPB49" s="876"/>
      <c r="NPC49" s="876"/>
      <c r="NPD49" s="876"/>
      <c r="NPE49" s="876"/>
      <c r="NPF49" s="876"/>
      <c r="NPG49" s="876"/>
      <c r="NPH49" s="876"/>
      <c r="NPI49" s="876"/>
      <c r="NPJ49" s="876"/>
      <c r="NPK49" s="876"/>
      <c r="NPL49" s="876"/>
      <c r="NPM49" s="876"/>
      <c r="NPN49" s="876"/>
      <c r="NPO49" s="876"/>
      <c r="NPP49" s="876"/>
      <c r="NPQ49" s="876"/>
      <c r="NPR49" s="876"/>
      <c r="NPS49" s="876"/>
      <c r="NPT49" s="876"/>
      <c r="NPU49" s="876"/>
      <c r="NPV49" s="876"/>
      <c r="NPW49" s="876"/>
      <c r="NPX49" s="876"/>
      <c r="NPY49" s="876"/>
      <c r="NPZ49" s="876"/>
      <c r="NQA49" s="876"/>
      <c r="NQB49" s="876"/>
      <c r="NQC49" s="876"/>
      <c r="NQD49" s="876"/>
      <c r="NQE49" s="876"/>
      <c r="NQF49" s="876"/>
      <c r="NQG49" s="876"/>
      <c r="NQH49" s="876"/>
      <c r="NQI49" s="876"/>
      <c r="NQJ49" s="876"/>
      <c r="NQK49" s="876"/>
      <c r="NQL49" s="876"/>
      <c r="NQM49" s="876"/>
      <c r="NQN49" s="876"/>
      <c r="NQO49" s="876"/>
      <c r="NQP49" s="876"/>
      <c r="NQQ49" s="876"/>
      <c r="NQR49" s="876"/>
      <c r="NQS49" s="876"/>
      <c r="NQT49" s="876"/>
      <c r="NQU49" s="876"/>
      <c r="NQV49" s="876"/>
      <c r="NQW49" s="876"/>
      <c r="NQX49" s="876"/>
      <c r="NQY49" s="876"/>
      <c r="NQZ49" s="876"/>
      <c r="NRA49" s="876"/>
      <c r="NRB49" s="876"/>
      <c r="NRC49" s="876"/>
      <c r="NRD49" s="876"/>
      <c r="NRE49" s="876"/>
      <c r="NRF49" s="876"/>
      <c r="NRG49" s="876"/>
      <c r="NRH49" s="876"/>
      <c r="NRI49" s="876"/>
      <c r="NRJ49" s="876"/>
      <c r="NRK49" s="876"/>
      <c r="NRL49" s="876"/>
      <c r="NRM49" s="876"/>
      <c r="NRN49" s="876"/>
      <c r="NRO49" s="876"/>
      <c r="NRP49" s="876"/>
      <c r="NRQ49" s="876"/>
      <c r="NRR49" s="876"/>
      <c r="NRS49" s="876"/>
      <c r="NRT49" s="876"/>
      <c r="NRU49" s="876"/>
      <c r="NRV49" s="876"/>
      <c r="NRW49" s="876"/>
      <c r="NRX49" s="876"/>
      <c r="NRY49" s="876"/>
      <c r="NRZ49" s="876"/>
      <c r="NSA49" s="876"/>
      <c r="NSB49" s="876"/>
      <c r="NSC49" s="876"/>
      <c r="NSD49" s="876"/>
      <c r="NSE49" s="876"/>
      <c r="NSF49" s="876"/>
      <c r="NSG49" s="876"/>
      <c r="NSH49" s="876"/>
      <c r="NSI49" s="876"/>
      <c r="NSJ49" s="876"/>
      <c r="NSK49" s="876"/>
      <c r="NSL49" s="876"/>
      <c r="NSM49" s="876"/>
      <c r="NSN49" s="876"/>
      <c r="NSO49" s="876"/>
      <c r="NSP49" s="876"/>
      <c r="NSQ49" s="876"/>
      <c r="NSR49" s="876"/>
      <c r="NSS49" s="876"/>
      <c r="NST49" s="876"/>
      <c r="NSU49" s="876"/>
      <c r="NSV49" s="876"/>
      <c r="NSW49" s="876"/>
      <c r="NSX49" s="876"/>
      <c r="NSY49" s="876"/>
      <c r="NSZ49" s="876"/>
      <c r="NTA49" s="876"/>
      <c r="NTB49" s="876"/>
      <c r="NTC49" s="876"/>
      <c r="NTD49" s="876"/>
      <c r="NTE49" s="876"/>
      <c r="NTF49" s="876"/>
      <c r="NTG49" s="876"/>
      <c r="NTH49" s="876"/>
      <c r="NTI49" s="876"/>
      <c r="NTJ49" s="876"/>
      <c r="NTK49" s="876"/>
      <c r="NTL49" s="876"/>
      <c r="NTM49" s="876"/>
      <c r="NTN49" s="876"/>
      <c r="NTO49" s="876"/>
      <c r="NTP49" s="876"/>
      <c r="NTQ49" s="876"/>
      <c r="NTR49" s="876"/>
      <c r="NTS49" s="876"/>
      <c r="NTT49" s="876"/>
      <c r="NTU49" s="876"/>
      <c r="NTV49" s="876"/>
      <c r="NTW49" s="876"/>
      <c r="NTX49" s="876"/>
      <c r="NTY49" s="876"/>
      <c r="NTZ49" s="876"/>
      <c r="NUA49" s="876"/>
      <c r="NUB49" s="876"/>
      <c r="NUC49" s="876"/>
      <c r="NUD49" s="876"/>
      <c r="NUE49" s="876"/>
      <c r="NUF49" s="876"/>
      <c r="NUG49" s="876"/>
      <c r="NUH49" s="876"/>
      <c r="NUI49" s="876"/>
      <c r="NUJ49" s="876"/>
      <c r="NUK49" s="876"/>
      <c r="NUL49" s="876"/>
      <c r="NUM49" s="876"/>
      <c r="NUN49" s="876"/>
      <c r="NUO49" s="876"/>
      <c r="NUP49" s="876"/>
      <c r="NUQ49" s="876"/>
      <c r="NUR49" s="876"/>
      <c r="NUS49" s="876"/>
      <c r="NUT49" s="876"/>
      <c r="NUU49" s="876"/>
      <c r="NUV49" s="876"/>
      <c r="NUW49" s="876"/>
      <c r="NUX49" s="876"/>
      <c r="NUY49" s="876"/>
      <c r="NUZ49" s="876"/>
      <c r="NVA49" s="876"/>
      <c r="NVB49" s="876"/>
      <c r="NVC49" s="876"/>
      <c r="NVD49" s="876"/>
      <c r="NVE49" s="876"/>
      <c r="NVF49" s="876"/>
      <c r="NVG49" s="876"/>
      <c r="NVH49" s="876"/>
      <c r="NVI49" s="876"/>
      <c r="NVJ49" s="876"/>
      <c r="NVK49" s="876"/>
      <c r="NVL49" s="876"/>
      <c r="NVM49" s="876"/>
      <c r="NVN49" s="876"/>
      <c r="NVO49" s="876"/>
      <c r="NVP49" s="876"/>
      <c r="NVQ49" s="876"/>
      <c r="NVR49" s="876"/>
      <c r="NVS49" s="876"/>
      <c r="NVT49" s="876"/>
      <c r="NVU49" s="876"/>
      <c r="NVV49" s="876"/>
      <c r="NVW49" s="876"/>
      <c r="NVX49" s="876"/>
      <c r="NVY49" s="876"/>
      <c r="NVZ49" s="876"/>
      <c r="NWA49" s="876"/>
      <c r="NWB49" s="876"/>
      <c r="NWC49" s="876"/>
      <c r="NWD49" s="876"/>
      <c r="NWE49" s="876"/>
      <c r="NWF49" s="876"/>
      <c r="NWG49" s="876"/>
      <c r="NWH49" s="876"/>
      <c r="NWI49" s="876"/>
      <c r="NWJ49" s="876"/>
      <c r="NWK49" s="876"/>
      <c r="NWL49" s="876"/>
      <c r="NWM49" s="876"/>
      <c r="NWN49" s="876"/>
      <c r="NWO49" s="876"/>
      <c r="NWP49" s="876"/>
      <c r="NWQ49" s="876"/>
      <c r="NWR49" s="876"/>
      <c r="NWS49" s="876"/>
      <c r="NWT49" s="876"/>
      <c r="NWU49" s="876"/>
      <c r="NWV49" s="876"/>
      <c r="NWW49" s="876"/>
      <c r="NWX49" s="876"/>
      <c r="NWY49" s="876"/>
      <c r="NWZ49" s="876"/>
      <c r="NXA49" s="876"/>
      <c r="NXB49" s="876"/>
      <c r="NXC49" s="876"/>
      <c r="NXD49" s="876"/>
      <c r="NXE49" s="876"/>
      <c r="NXF49" s="876"/>
      <c r="NXG49" s="876"/>
      <c r="NXH49" s="876"/>
      <c r="NXI49" s="876"/>
      <c r="NXJ49" s="876"/>
      <c r="NXK49" s="876"/>
      <c r="NXL49" s="876"/>
      <c r="NXM49" s="876"/>
      <c r="NXN49" s="876"/>
      <c r="NXO49" s="876"/>
      <c r="NXP49" s="876"/>
      <c r="NXQ49" s="876"/>
      <c r="NXR49" s="876"/>
      <c r="NXS49" s="876"/>
      <c r="NXT49" s="876"/>
      <c r="NXU49" s="876"/>
      <c r="NXV49" s="876"/>
      <c r="NXW49" s="876"/>
      <c r="NXX49" s="876"/>
      <c r="NXY49" s="876"/>
      <c r="NXZ49" s="876"/>
      <c r="NYA49" s="876"/>
      <c r="NYB49" s="876"/>
      <c r="NYC49" s="876"/>
      <c r="NYD49" s="876"/>
      <c r="NYE49" s="876"/>
      <c r="NYF49" s="876"/>
      <c r="NYG49" s="876"/>
      <c r="NYH49" s="876"/>
      <c r="NYI49" s="876"/>
      <c r="NYJ49" s="876"/>
      <c r="NYK49" s="876"/>
      <c r="NYL49" s="876"/>
      <c r="NYM49" s="876"/>
      <c r="NYN49" s="876"/>
      <c r="NYO49" s="876"/>
      <c r="NYP49" s="876"/>
      <c r="NYQ49" s="876"/>
      <c r="NYR49" s="876"/>
      <c r="NYS49" s="876"/>
      <c r="NYT49" s="876"/>
      <c r="NYU49" s="876"/>
      <c r="NYV49" s="876"/>
      <c r="NYW49" s="876"/>
      <c r="NYX49" s="876"/>
      <c r="NYY49" s="876"/>
      <c r="NYZ49" s="876"/>
      <c r="NZA49" s="876"/>
      <c r="NZB49" s="876"/>
      <c r="NZC49" s="876"/>
      <c r="NZD49" s="876"/>
      <c r="NZE49" s="876"/>
      <c r="NZF49" s="876"/>
      <c r="NZG49" s="876"/>
      <c r="NZH49" s="876"/>
      <c r="NZI49" s="876"/>
      <c r="NZJ49" s="876"/>
      <c r="NZK49" s="876"/>
      <c r="NZL49" s="876"/>
      <c r="NZM49" s="876"/>
      <c r="NZN49" s="876"/>
      <c r="NZO49" s="876"/>
      <c r="NZP49" s="876"/>
      <c r="NZQ49" s="876"/>
      <c r="NZR49" s="876"/>
      <c r="NZS49" s="876"/>
      <c r="NZT49" s="876"/>
      <c r="NZU49" s="876"/>
      <c r="NZV49" s="876"/>
      <c r="NZW49" s="876"/>
      <c r="NZX49" s="876"/>
      <c r="NZY49" s="876"/>
      <c r="NZZ49" s="876"/>
      <c r="OAA49" s="876"/>
      <c r="OAB49" s="876"/>
      <c r="OAC49" s="876"/>
      <c r="OAD49" s="876"/>
      <c r="OAE49" s="876"/>
      <c r="OAF49" s="876"/>
      <c r="OAG49" s="876"/>
      <c r="OAH49" s="876"/>
      <c r="OAI49" s="876"/>
      <c r="OAJ49" s="876"/>
      <c r="OAK49" s="876"/>
      <c r="OAL49" s="876"/>
      <c r="OAM49" s="876"/>
      <c r="OAN49" s="876"/>
      <c r="OAO49" s="876"/>
      <c r="OAP49" s="876"/>
      <c r="OAQ49" s="876"/>
      <c r="OAR49" s="876"/>
      <c r="OAS49" s="876"/>
      <c r="OAT49" s="876"/>
      <c r="OAU49" s="876"/>
      <c r="OAV49" s="876"/>
      <c r="OAW49" s="876"/>
      <c r="OAX49" s="876"/>
      <c r="OAY49" s="876"/>
      <c r="OAZ49" s="876"/>
      <c r="OBA49" s="876"/>
      <c r="OBB49" s="876"/>
      <c r="OBC49" s="876"/>
      <c r="OBD49" s="876"/>
      <c r="OBE49" s="876"/>
      <c r="OBF49" s="876"/>
      <c r="OBG49" s="876"/>
      <c r="OBH49" s="876"/>
      <c r="OBI49" s="876"/>
      <c r="OBJ49" s="876"/>
      <c r="OBK49" s="876"/>
      <c r="OBL49" s="876"/>
      <c r="OBM49" s="876"/>
      <c r="OBN49" s="876"/>
      <c r="OBO49" s="876"/>
      <c r="OBP49" s="876"/>
      <c r="OBQ49" s="876"/>
      <c r="OBR49" s="876"/>
      <c r="OBS49" s="876"/>
      <c r="OBT49" s="876"/>
      <c r="OBU49" s="876"/>
      <c r="OBV49" s="876"/>
      <c r="OBW49" s="876"/>
      <c r="OBX49" s="876"/>
      <c r="OBY49" s="876"/>
      <c r="OBZ49" s="876"/>
      <c r="OCA49" s="876"/>
      <c r="OCB49" s="876"/>
      <c r="OCC49" s="876"/>
      <c r="OCD49" s="876"/>
      <c r="OCE49" s="876"/>
      <c r="OCF49" s="876"/>
      <c r="OCG49" s="876"/>
      <c r="OCH49" s="876"/>
      <c r="OCI49" s="876"/>
      <c r="OCJ49" s="876"/>
      <c r="OCK49" s="876"/>
      <c r="OCL49" s="876"/>
      <c r="OCM49" s="876"/>
      <c r="OCN49" s="876"/>
      <c r="OCO49" s="876"/>
      <c r="OCP49" s="876"/>
      <c r="OCQ49" s="876"/>
      <c r="OCR49" s="876"/>
      <c r="OCS49" s="876"/>
      <c r="OCT49" s="876"/>
      <c r="OCU49" s="876"/>
      <c r="OCV49" s="876"/>
      <c r="OCW49" s="876"/>
      <c r="OCX49" s="876"/>
      <c r="OCY49" s="876"/>
      <c r="OCZ49" s="876"/>
      <c r="ODA49" s="876"/>
      <c r="ODB49" s="876"/>
      <c r="ODC49" s="876"/>
      <c r="ODD49" s="876"/>
      <c r="ODE49" s="876"/>
      <c r="ODF49" s="876"/>
      <c r="ODG49" s="876"/>
      <c r="ODH49" s="876"/>
      <c r="ODI49" s="876"/>
      <c r="ODJ49" s="876"/>
      <c r="ODK49" s="876"/>
      <c r="ODL49" s="876"/>
      <c r="ODM49" s="876"/>
      <c r="ODN49" s="876"/>
      <c r="ODO49" s="876"/>
      <c r="ODP49" s="876"/>
      <c r="ODQ49" s="876"/>
      <c r="ODR49" s="876"/>
      <c r="ODS49" s="876"/>
      <c r="ODT49" s="876"/>
      <c r="ODU49" s="876"/>
      <c r="ODV49" s="876"/>
      <c r="ODW49" s="876"/>
      <c r="ODX49" s="876"/>
      <c r="ODY49" s="876"/>
      <c r="ODZ49" s="876"/>
      <c r="OEA49" s="876"/>
      <c r="OEB49" s="876"/>
      <c r="OEC49" s="876"/>
      <c r="OED49" s="876"/>
      <c r="OEE49" s="876"/>
      <c r="OEF49" s="876"/>
      <c r="OEG49" s="876"/>
      <c r="OEH49" s="876"/>
      <c r="OEI49" s="876"/>
      <c r="OEJ49" s="876"/>
      <c r="OEK49" s="876"/>
      <c r="OEL49" s="876"/>
      <c r="OEM49" s="876"/>
      <c r="OEN49" s="876"/>
      <c r="OEO49" s="876"/>
      <c r="OEP49" s="876"/>
      <c r="OEQ49" s="876"/>
      <c r="OER49" s="876"/>
      <c r="OES49" s="876"/>
      <c r="OET49" s="876"/>
      <c r="OEU49" s="876"/>
      <c r="OEV49" s="876"/>
      <c r="OEW49" s="876"/>
      <c r="OEX49" s="876"/>
      <c r="OEY49" s="876"/>
      <c r="OEZ49" s="876"/>
      <c r="OFA49" s="876"/>
      <c r="OFB49" s="876"/>
      <c r="OFC49" s="876"/>
      <c r="OFD49" s="876"/>
      <c r="OFE49" s="876"/>
      <c r="OFF49" s="876"/>
      <c r="OFG49" s="876"/>
      <c r="OFH49" s="876"/>
      <c r="OFI49" s="876"/>
      <c r="OFJ49" s="876"/>
      <c r="OFK49" s="876"/>
      <c r="OFL49" s="876"/>
      <c r="OFM49" s="876"/>
      <c r="OFN49" s="876"/>
      <c r="OFO49" s="876"/>
      <c r="OFP49" s="876"/>
      <c r="OFQ49" s="876"/>
      <c r="OFR49" s="876"/>
      <c r="OFS49" s="876"/>
      <c r="OFT49" s="876"/>
      <c r="OFU49" s="876"/>
      <c r="OFV49" s="876"/>
      <c r="OFW49" s="876"/>
      <c r="OFX49" s="876"/>
      <c r="OFY49" s="876"/>
      <c r="OFZ49" s="876"/>
      <c r="OGA49" s="876"/>
      <c r="OGB49" s="876"/>
      <c r="OGC49" s="876"/>
      <c r="OGD49" s="876"/>
      <c r="OGE49" s="876"/>
      <c r="OGF49" s="876"/>
      <c r="OGG49" s="876"/>
      <c r="OGH49" s="876"/>
      <c r="OGI49" s="876"/>
      <c r="OGJ49" s="876"/>
      <c r="OGK49" s="876"/>
      <c r="OGL49" s="876"/>
      <c r="OGM49" s="876"/>
      <c r="OGN49" s="876"/>
      <c r="OGO49" s="876"/>
      <c r="OGP49" s="876"/>
      <c r="OGQ49" s="876"/>
      <c r="OGR49" s="876"/>
      <c r="OGS49" s="876"/>
      <c r="OGT49" s="876"/>
      <c r="OGU49" s="876"/>
      <c r="OGV49" s="876"/>
      <c r="OGW49" s="876"/>
      <c r="OGX49" s="876"/>
      <c r="OGY49" s="876"/>
      <c r="OGZ49" s="876"/>
      <c r="OHA49" s="876"/>
      <c r="OHB49" s="876"/>
      <c r="OHC49" s="876"/>
      <c r="OHD49" s="876"/>
      <c r="OHE49" s="876"/>
      <c r="OHF49" s="876"/>
      <c r="OHG49" s="876"/>
      <c r="OHH49" s="876"/>
      <c r="OHI49" s="876"/>
      <c r="OHJ49" s="876"/>
      <c r="OHK49" s="876"/>
      <c r="OHL49" s="876"/>
      <c r="OHM49" s="876"/>
      <c r="OHN49" s="876"/>
      <c r="OHO49" s="876"/>
      <c r="OHP49" s="876"/>
      <c r="OHQ49" s="876"/>
      <c r="OHR49" s="876"/>
      <c r="OHS49" s="876"/>
      <c r="OHT49" s="876"/>
      <c r="OHU49" s="876"/>
      <c r="OHV49" s="876"/>
      <c r="OHW49" s="876"/>
      <c r="OHX49" s="876"/>
      <c r="OHY49" s="876"/>
      <c r="OHZ49" s="876"/>
      <c r="OIA49" s="876"/>
      <c r="OIB49" s="876"/>
      <c r="OIC49" s="876"/>
      <c r="OID49" s="876"/>
      <c r="OIE49" s="876"/>
      <c r="OIF49" s="876"/>
      <c r="OIG49" s="876"/>
      <c r="OIH49" s="876"/>
      <c r="OII49" s="876"/>
      <c r="OIJ49" s="876"/>
      <c r="OIK49" s="876"/>
      <c r="OIL49" s="876"/>
      <c r="OIM49" s="876"/>
      <c r="OIN49" s="876"/>
      <c r="OIO49" s="876"/>
      <c r="OIP49" s="876"/>
      <c r="OIQ49" s="876"/>
      <c r="OIR49" s="876"/>
      <c r="OIS49" s="876"/>
      <c r="OIT49" s="876"/>
      <c r="OIU49" s="876"/>
      <c r="OIV49" s="876"/>
      <c r="OIW49" s="876"/>
      <c r="OIX49" s="876"/>
      <c r="OIY49" s="876"/>
      <c r="OIZ49" s="876"/>
      <c r="OJA49" s="876"/>
      <c r="OJB49" s="876"/>
      <c r="OJC49" s="876"/>
      <c r="OJD49" s="876"/>
      <c r="OJE49" s="876"/>
      <c r="OJF49" s="876"/>
      <c r="OJG49" s="876"/>
      <c r="OJH49" s="876"/>
      <c r="OJI49" s="876"/>
      <c r="OJJ49" s="876"/>
      <c r="OJK49" s="876"/>
      <c r="OJL49" s="876"/>
      <c r="OJM49" s="876"/>
      <c r="OJN49" s="876"/>
      <c r="OJO49" s="876"/>
      <c r="OJP49" s="876"/>
      <c r="OJQ49" s="876"/>
      <c r="OJR49" s="876"/>
      <c r="OJS49" s="876"/>
      <c r="OJT49" s="876"/>
      <c r="OJU49" s="876"/>
      <c r="OJV49" s="876"/>
      <c r="OJW49" s="876"/>
      <c r="OJX49" s="876"/>
      <c r="OJY49" s="876"/>
      <c r="OJZ49" s="876"/>
      <c r="OKA49" s="876"/>
      <c r="OKB49" s="876"/>
      <c r="OKC49" s="876"/>
      <c r="OKD49" s="876"/>
      <c r="OKE49" s="876"/>
      <c r="OKF49" s="876"/>
      <c r="OKG49" s="876"/>
      <c r="OKH49" s="876"/>
      <c r="OKI49" s="876"/>
      <c r="OKJ49" s="876"/>
      <c r="OKK49" s="876"/>
      <c r="OKL49" s="876"/>
      <c r="OKM49" s="876"/>
      <c r="OKN49" s="876"/>
      <c r="OKO49" s="876"/>
      <c r="OKP49" s="876"/>
      <c r="OKQ49" s="876"/>
      <c r="OKR49" s="876"/>
      <c r="OKS49" s="876"/>
      <c r="OKT49" s="876"/>
      <c r="OKU49" s="876"/>
      <c r="OKV49" s="876"/>
      <c r="OKW49" s="876"/>
      <c r="OKX49" s="876"/>
      <c r="OKY49" s="876"/>
      <c r="OKZ49" s="876"/>
      <c r="OLA49" s="876"/>
      <c r="OLB49" s="876"/>
      <c r="OLC49" s="876"/>
      <c r="OLD49" s="876"/>
      <c r="OLE49" s="876"/>
      <c r="OLF49" s="876"/>
      <c r="OLG49" s="876"/>
      <c r="OLH49" s="876"/>
      <c r="OLI49" s="876"/>
      <c r="OLJ49" s="876"/>
      <c r="OLK49" s="876"/>
      <c r="OLL49" s="876"/>
      <c r="OLM49" s="876"/>
      <c r="OLN49" s="876"/>
      <c r="OLO49" s="876"/>
      <c r="OLP49" s="876"/>
      <c r="OLQ49" s="876"/>
      <c r="OLR49" s="876"/>
      <c r="OLS49" s="876"/>
      <c r="OLT49" s="876"/>
      <c r="OLU49" s="876"/>
      <c r="OLV49" s="876"/>
      <c r="OLW49" s="876"/>
      <c r="OLX49" s="876"/>
      <c r="OLY49" s="876"/>
      <c r="OLZ49" s="876"/>
      <c r="OMA49" s="876"/>
      <c r="OMB49" s="876"/>
      <c r="OMC49" s="876"/>
      <c r="OMD49" s="876"/>
      <c r="OME49" s="876"/>
      <c r="OMF49" s="876"/>
      <c r="OMG49" s="876"/>
      <c r="OMH49" s="876"/>
      <c r="OMI49" s="876"/>
      <c r="OMJ49" s="876"/>
      <c r="OMK49" s="876"/>
      <c r="OML49" s="876"/>
      <c r="OMM49" s="876"/>
      <c r="OMN49" s="876"/>
      <c r="OMO49" s="876"/>
      <c r="OMP49" s="876"/>
      <c r="OMQ49" s="876"/>
      <c r="OMR49" s="876"/>
      <c r="OMS49" s="876"/>
      <c r="OMT49" s="876"/>
      <c r="OMU49" s="876"/>
      <c r="OMV49" s="876"/>
      <c r="OMW49" s="876"/>
      <c r="OMX49" s="876"/>
      <c r="OMY49" s="876"/>
      <c r="OMZ49" s="876"/>
      <c r="ONA49" s="876"/>
      <c r="ONB49" s="876"/>
      <c r="ONC49" s="876"/>
      <c r="OND49" s="876"/>
      <c r="ONE49" s="876"/>
      <c r="ONF49" s="876"/>
      <c r="ONG49" s="876"/>
      <c r="ONH49" s="876"/>
      <c r="ONI49" s="876"/>
      <c r="ONJ49" s="876"/>
      <c r="ONK49" s="876"/>
      <c r="ONL49" s="876"/>
      <c r="ONM49" s="876"/>
      <c r="ONN49" s="876"/>
      <c r="ONO49" s="876"/>
      <c r="ONP49" s="876"/>
      <c r="ONQ49" s="876"/>
      <c r="ONR49" s="876"/>
      <c r="ONS49" s="876"/>
      <c r="ONT49" s="876"/>
      <c r="ONU49" s="876"/>
      <c r="ONV49" s="876"/>
      <c r="ONW49" s="876"/>
      <c r="ONX49" s="876"/>
      <c r="ONY49" s="876"/>
      <c r="ONZ49" s="876"/>
      <c r="OOA49" s="876"/>
      <c r="OOB49" s="876"/>
      <c r="OOC49" s="876"/>
      <c r="OOD49" s="876"/>
      <c r="OOE49" s="876"/>
      <c r="OOF49" s="876"/>
      <c r="OOG49" s="876"/>
      <c r="OOH49" s="876"/>
      <c r="OOI49" s="876"/>
      <c r="OOJ49" s="876"/>
      <c r="OOK49" s="876"/>
      <c r="OOL49" s="876"/>
      <c r="OOM49" s="876"/>
      <c r="OON49" s="876"/>
      <c r="OOO49" s="876"/>
      <c r="OOP49" s="876"/>
      <c r="OOQ49" s="876"/>
      <c r="OOR49" s="876"/>
      <c r="OOS49" s="876"/>
      <c r="OOT49" s="876"/>
      <c r="OOU49" s="876"/>
      <c r="OOV49" s="876"/>
      <c r="OOW49" s="876"/>
      <c r="OOX49" s="876"/>
      <c r="OOY49" s="876"/>
      <c r="OOZ49" s="876"/>
      <c r="OPA49" s="876"/>
      <c r="OPB49" s="876"/>
      <c r="OPC49" s="876"/>
      <c r="OPD49" s="876"/>
      <c r="OPE49" s="876"/>
      <c r="OPF49" s="876"/>
      <c r="OPG49" s="876"/>
      <c r="OPH49" s="876"/>
      <c r="OPI49" s="876"/>
      <c r="OPJ49" s="876"/>
      <c r="OPK49" s="876"/>
      <c r="OPL49" s="876"/>
      <c r="OPM49" s="876"/>
      <c r="OPN49" s="876"/>
      <c r="OPO49" s="876"/>
      <c r="OPP49" s="876"/>
      <c r="OPQ49" s="876"/>
      <c r="OPR49" s="876"/>
      <c r="OPS49" s="876"/>
      <c r="OPT49" s="876"/>
      <c r="OPU49" s="876"/>
      <c r="OPV49" s="876"/>
      <c r="OPW49" s="876"/>
      <c r="OPX49" s="876"/>
      <c r="OPY49" s="876"/>
      <c r="OPZ49" s="876"/>
      <c r="OQA49" s="876"/>
      <c r="OQB49" s="876"/>
      <c r="OQC49" s="876"/>
      <c r="OQD49" s="876"/>
      <c r="OQE49" s="876"/>
      <c r="OQF49" s="876"/>
      <c r="OQG49" s="876"/>
      <c r="OQH49" s="876"/>
      <c r="OQI49" s="876"/>
      <c r="OQJ49" s="876"/>
      <c r="OQK49" s="876"/>
      <c r="OQL49" s="876"/>
      <c r="OQM49" s="876"/>
      <c r="OQN49" s="876"/>
      <c r="OQO49" s="876"/>
      <c r="OQP49" s="876"/>
      <c r="OQQ49" s="876"/>
      <c r="OQR49" s="876"/>
      <c r="OQS49" s="876"/>
      <c r="OQT49" s="876"/>
      <c r="OQU49" s="876"/>
      <c r="OQV49" s="876"/>
      <c r="OQW49" s="876"/>
      <c r="OQX49" s="876"/>
      <c r="OQY49" s="876"/>
      <c r="OQZ49" s="876"/>
      <c r="ORA49" s="876"/>
      <c r="ORB49" s="876"/>
      <c r="ORC49" s="876"/>
      <c r="ORD49" s="876"/>
      <c r="ORE49" s="876"/>
      <c r="ORF49" s="876"/>
      <c r="ORG49" s="876"/>
      <c r="ORH49" s="876"/>
      <c r="ORI49" s="876"/>
      <c r="ORJ49" s="876"/>
      <c r="ORK49" s="876"/>
      <c r="ORL49" s="876"/>
      <c r="ORM49" s="876"/>
      <c r="ORN49" s="876"/>
      <c r="ORO49" s="876"/>
      <c r="ORP49" s="876"/>
      <c r="ORQ49" s="876"/>
      <c r="ORR49" s="876"/>
      <c r="ORS49" s="876"/>
      <c r="ORT49" s="876"/>
      <c r="ORU49" s="876"/>
      <c r="ORV49" s="876"/>
      <c r="ORW49" s="876"/>
      <c r="ORX49" s="876"/>
      <c r="ORY49" s="876"/>
      <c r="ORZ49" s="876"/>
      <c r="OSA49" s="876"/>
      <c r="OSB49" s="876"/>
      <c r="OSC49" s="876"/>
      <c r="OSD49" s="876"/>
      <c r="OSE49" s="876"/>
      <c r="OSF49" s="876"/>
      <c r="OSG49" s="876"/>
      <c r="OSH49" s="876"/>
      <c r="OSI49" s="876"/>
      <c r="OSJ49" s="876"/>
      <c r="OSK49" s="876"/>
      <c r="OSL49" s="876"/>
      <c r="OSM49" s="876"/>
      <c r="OSN49" s="876"/>
      <c r="OSO49" s="876"/>
      <c r="OSP49" s="876"/>
      <c r="OSQ49" s="876"/>
      <c r="OSR49" s="876"/>
      <c r="OSS49" s="876"/>
      <c r="OST49" s="876"/>
      <c r="OSU49" s="876"/>
      <c r="OSV49" s="876"/>
      <c r="OSW49" s="876"/>
      <c r="OSX49" s="876"/>
      <c r="OSY49" s="876"/>
      <c r="OSZ49" s="876"/>
      <c r="OTA49" s="876"/>
      <c r="OTB49" s="876"/>
      <c r="OTC49" s="876"/>
      <c r="OTD49" s="876"/>
      <c r="OTE49" s="876"/>
      <c r="OTF49" s="876"/>
      <c r="OTG49" s="876"/>
      <c r="OTH49" s="876"/>
      <c r="OTI49" s="876"/>
      <c r="OTJ49" s="876"/>
      <c r="OTK49" s="876"/>
      <c r="OTL49" s="876"/>
      <c r="OTM49" s="876"/>
      <c r="OTN49" s="876"/>
      <c r="OTO49" s="876"/>
      <c r="OTP49" s="876"/>
      <c r="OTQ49" s="876"/>
      <c r="OTR49" s="876"/>
      <c r="OTS49" s="876"/>
      <c r="OTT49" s="876"/>
      <c r="OTU49" s="876"/>
      <c r="OTV49" s="876"/>
      <c r="OTW49" s="876"/>
      <c r="OTX49" s="876"/>
      <c r="OTY49" s="876"/>
      <c r="OTZ49" s="876"/>
      <c r="OUA49" s="876"/>
      <c r="OUB49" s="876"/>
      <c r="OUC49" s="876"/>
      <c r="OUD49" s="876"/>
      <c r="OUE49" s="876"/>
      <c r="OUF49" s="876"/>
      <c r="OUG49" s="876"/>
      <c r="OUH49" s="876"/>
      <c r="OUI49" s="876"/>
      <c r="OUJ49" s="876"/>
      <c r="OUK49" s="876"/>
      <c r="OUL49" s="876"/>
      <c r="OUM49" s="876"/>
      <c r="OUN49" s="876"/>
      <c r="OUO49" s="876"/>
      <c r="OUP49" s="876"/>
      <c r="OUQ49" s="876"/>
      <c r="OUR49" s="876"/>
      <c r="OUS49" s="876"/>
      <c r="OUT49" s="876"/>
      <c r="OUU49" s="876"/>
      <c r="OUV49" s="876"/>
      <c r="OUW49" s="876"/>
      <c r="OUX49" s="876"/>
      <c r="OUY49" s="876"/>
      <c r="OUZ49" s="876"/>
      <c r="OVA49" s="876"/>
      <c r="OVB49" s="876"/>
      <c r="OVC49" s="876"/>
      <c r="OVD49" s="876"/>
      <c r="OVE49" s="876"/>
      <c r="OVF49" s="876"/>
      <c r="OVG49" s="876"/>
      <c r="OVH49" s="876"/>
      <c r="OVI49" s="876"/>
      <c r="OVJ49" s="876"/>
      <c r="OVK49" s="876"/>
      <c r="OVL49" s="876"/>
      <c r="OVM49" s="876"/>
      <c r="OVN49" s="876"/>
      <c r="OVO49" s="876"/>
      <c r="OVP49" s="876"/>
      <c r="OVQ49" s="876"/>
      <c r="OVR49" s="876"/>
      <c r="OVS49" s="876"/>
      <c r="OVT49" s="876"/>
      <c r="OVU49" s="876"/>
      <c r="OVV49" s="876"/>
      <c r="OVW49" s="876"/>
      <c r="OVX49" s="876"/>
      <c r="OVY49" s="876"/>
      <c r="OVZ49" s="876"/>
      <c r="OWA49" s="876"/>
      <c r="OWB49" s="876"/>
      <c r="OWC49" s="876"/>
      <c r="OWD49" s="876"/>
      <c r="OWE49" s="876"/>
      <c r="OWF49" s="876"/>
      <c r="OWG49" s="876"/>
      <c r="OWH49" s="876"/>
      <c r="OWI49" s="876"/>
      <c r="OWJ49" s="876"/>
      <c r="OWK49" s="876"/>
      <c r="OWL49" s="876"/>
      <c r="OWM49" s="876"/>
      <c r="OWN49" s="876"/>
      <c r="OWO49" s="876"/>
      <c r="OWP49" s="876"/>
      <c r="OWQ49" s="876"/>
      <c r="OWR49" s="876"/>
      <c r="OWS49" s="876"/>
      <c r="OWT49" s="876"/>
      <c r="OWU49" s="876"/>
      <c r="OWV49" s="876"/>
      <c r="OWW49" s="876"/>
      <c r="OWX49" s="876"/>
      <c r="OWY49" s="876"/>
      <c r="OWZ49" s="876"/>
      <c r="OXA49" s="876"/>
      <c r="OXB49" s="876"/>
      <c r="OXC49" s="876"/>
      <c r="OXD49" s="876"/>
      <c r="OXE49" s="876"/>
      <c r="OXF49" s="876"/>
      <c r="OXG49" s="876"/>
      <c r="OXH49" s="876"/>
      <c r="OXI49" s="876"/>
      <c r="OXJ49" s="876"/>
      <c r="OXK49" s="876"/>
      <c r="OXL49" s="876"/>
      <c r="OXM49" s="876"/>
      <c r="OXN49" s="876"/>
      <c r="OXO49" s="876"/>
      <c r="OXP49" s="876"/>
      <c r="OXQ49" s="876"/>
      <c r="OXR49" s="876"/>
      <c r="OXS49" s="876"/>
      <c r="OXT49" s="876"/>
      <c r="OXU49" s="876"/>
      <c r="OXV49" s="876"/>
      <c r="OXW49" s="876"/>
      <c r="OXX49" s="876"/>
      <c r="OXY49" s="876"/>
      <c r="OXZ49" s="876"/>
      <c r="OYA49" s="876"/>
      <c r="OYB49" s="876"/>
      <c r="OYC49" s="876"/>
      <c r="OYD49" s="876"/>
      <c r="OYE49" s="876"/>
      <c r="OYF49" s="876"/>
      <c r="OYG49" s="876"/>
      <c r="OYH49" s="876"/>
      <c r="OYI49" s="876"/>
      <c r="OYJ49" s="876"/>
      <c r="OYK49" s="876"/>
      <c r="OYL49" s="876"/>
      <c r="OYM49" s="876"/>
      <c r="OYN49" s="876"/>
      <c r="OYO49" s="876"/>
      <c r="OYP49" s="876"/>
      <c r="OYQ49" s="876"/>
      <c r="OYR49" s="876"/>
      <c r="OYS49" s="876"/>
      <c r="OYT49" s="876"/>
      <c r="OYU49" s="876"/>
      <c r="OYV49" s="876"/>
      <c r="OYW49" s="876"/>
      <c r="OYX49" s="876"/>
      <c r="OYY49" s="876"/>
      <c r="OYZ49" s="876"/>
      <c r="OZA49" s="876"/>
      <c r="OZB49" s="876"/>
      <c r="OZC49" s="876"/>
      <c r="OZD49" s="876"/>
      <c r="OZE49" s="876"/>
      <c r="OZF49" s="876"/>
      <c r="OZG49" s="876"/>
      <c r="OZH49" s="876"/>
      <c r="OZI49" s="876"/>
      <c r="OZJ49" s="876"/>
      <c r="OZK49" s="876"/>
      <c r="OZL49" s="876"/>
      <c r="OZM49" s="876"/>
      <c r="OZN49" s="876"/>
      <c r="OZO49" s="876"/>
      <c r="OZP49" s="876"/>
      <c r="OZQ49" s="876"/>
      <c r="OZR49" s="876"/>
      <c r="OZS49" s="876"/>
      <c r="OZT49" s="876"/>
      <c r="OZU49" s="876"/>
      <c r="OZV49" s="876"/>
      <c r="OZW49" s="876"/>
      <c r="OZX49" s="876"/>
      <c r="OZY49" s="876"/>
      <c r="OZZ49" s="876"/>
      <c r="PAA49" s="876"/>
      <c r="PAB49" s="876"/>
      <c r="PAC49" s="876"/>
      <c r="PAD49" s="876"/>
      <c r="PAE49" s="876"/>
      <c r="PAF49" s="876"/>
      <c r="PAG49" s="876"/>
      <c r="PAH49" s="876"/>
      <c r="PAI49" s="876"/>
      <c r="PAJ49" s="876"/>
      <c r="PAK49" s="876"/>
      <c r="PAL49" s="876"/>
      <c r="PAM49" s="876"/>
      <c r="PAN49" s="876"/>
      <c r="PAO49" s="876"/>
      <c r="PAP49" s="876"/>
      <c r="PAQ49" s="876"/>
      <c r="PAR49" s="876"/>
      <c r="PAS49" s="876"/>
      <c r="PAT49" s="876"/>
      <c r="PAU49" s="876"/>
      <c r="PAV49" s="876"/>
      <c r="PAW49" s="876"/>
      <c r="PAX49" s="876"/>
      <c r="PAY49" s="876"/>
      <c r="PAZ49" s="876"/>
      <c r="PBA49" s="876"/>
      <c r="PBB49" s="876"/>
      <c r="PBC49" s="876"/>
      <c r="PBD49" s="876"/>
      <c r="PBE49" s="876"/>
      <c r="PBF49" s="876"/>
      <c r="PBG49" s="876"/>
      <c r="PBH49" s="876"/>
      <c r="PBI49" s="876"/>
      <c r="PBJ49" s="876"/>
      <c r="PBK49" s="876"/>
      <c r="PBL49" s="876"/>
      <c r="PBM49" s="876"/>
      <c r="PBN49" s="876"/>
      <c r="PBO49" s="876"/>
      <c r="PBP49" s="876"/>
      <c r="PBQ49" s="876"/>
      <c r="PBR49" s="876"/>
      <c r="PBS49" s="876"/>
      <c r="PBT49" s="876"/>
      <c r="PBU49" s="876"/>
      <c r="PBV49" s="876"/>
      <c r="PBW49" s="876"/>
      <c r="PBX49" s="876"/>
      <c r="PBY49" s="876"/>
      <c r="PBZ49" s="876"/>
      <c r="PCA49" s="876"/>
      <c r="PCB49" s="876"/>
      <c r="PCC49" s="876"/>
      <c r="PCD49" s="876"/>
      <c r="PCE49" s="876"/>
      <c r="PCF49" s="876"/>
      <c r="PCG49" s="876"/>
      <c r="PCH49" s="876"/>
      <c r="PCI49" s="876"/>
      <c r="PCJ49" s="876"/>
      <c r="PCK49" s="876"/>
      <c r="PCL49" s="876"/>
      <c r="PCM49" s="876"/>
      <c r="PCN49" s="876"/>
      <c r="PCO49" s="876"/>
      <c r="PCP49" s="876"/>
      <c r="PCQ49" s="876"/>
      <c r="PCR49" s="876"/>
      <c r="PCS49" s="876"/>
      <c r="PCT49" s="876"/>
      <c r="PCU49" s="876"/>
      <c r="PCV49" s="876"/>
      <c r="PCW49" s="876"/>
      <c r="PCX49" s="876"/>
      <c r="PCY49" s="876"/>
      <c r="PCZ49" s="876"/>
      <c r="PDA49" s="876"/>
      <c r="PDB49" s="876"/>
      <c r="PDC49" s="876"/>
      <c r="PDD49" s="876"/>
      <c r="PDE49" s="876"/>
      <c r="PDF49" s="876"/>
      <c r="PDG49" s="876"/>
      <c r="PDH49" s="876"/>
      <c r="PDI49" s="876"/>
      <c r="PDJ49" s="876"/>
      <c r="PDK49" s="876"/>
      <c r="PDL49" s="876"/>
      <c r="PDM49" s="876"/>
      <c r="PDN49" s="876"/>
      <c r="PDO49" s="876"/>
      <c r="PDP49" s="876"/>
      <c r="PDQ49" s="876"/>
      <c r="PDR49" s="876"/>
      <c r="PDS49" s="876"/>
      <c r="PDT49" s="876"/>
      <c r="PDU49" s="876"/>
      <c r="PDV49" s="876"/>
      <c r="PDW49" s="876"/>
      <c r="PDX49" s="876"/>
      <c r="PDY49" s="876"/>
      <c r="PDZ49" s="876"/>
      <c r="PEA49" s="876"/>
      <c r="PEB49" s="876"/>
      <c r="PEC49" s="876"/>
      <c r="PED49" s="876"/>
      <c r="PEE49" s="876"/>
      <c r="PEF49" s="876"/>
      <c r="PEG49" s="876"/>
      <c r="PEH49" s="876"/>
      <c r="PEI49" s="876"/>
      <c r="PEJ49" s="876"/>
      <c r="PEK49" s="876"/>
      <c r="PEL49" s="876"/>
      <c r="PEM49" s="876"/>
      <c r="PEN49" s="876"/>
      <c r="PEO49" s="876"/>
      <c r="PEP49" s="876"/>
      <c r="PEQ49" s="876"/>
      <c r="PER49" s="876"/>
      <c r="PES49" s="876"/>
      <c r="PET49" s="876"/>
      <c r="PEU49" s="876"/>
      <c r="PEV49" s="876"/>
      <c r="PEW49" s="876"/>
      <c r="PEX49" s="876"/>
      <c r="PEY49" s="876"/>
      <c r="PEZ49" s="876"/>
      <c r="PFA49" s="876"/>
      <c r="PFB49" s="876"/>
      <c r="PFC49" s="876"/>
      <c r="PFD49" s="876"/>
      <c r="PFE49" s="876"/>
      <c r="PFF49" s="876"/>
      <c r="PFG49" s="876"/>
      <c r="PFH49" s="876"/>
      <c r="PFI49" s="876"/>
      <c r="PFJ49" s="876"/>
      <c r="PFK49" s="876"/>
      <c r="PFL49" s="876"/>
      <c r="PFM49" s="876"/>
      <c r="PFN49" s="876"/>
      <c r="PFO49" s="876"/>
      <c r="PFP49" s="876"/>
      <c r="PFQ49" s="876"/>
      <c r="PFR49" s="876"/>
      <c r="PFS49" s="876"/>
      <c r="PFT49" s="876"/>
      <c r="PFU49" s="876"/>
      <c r="PFV49" s="876"/>
      <c r="PFW49" s="876"/>
      <c r="PFX49" s="876"/>
      <c r="PFY49" s="876"/>
      <c r="PFZ49" s="876"/>
      <c r="PGA49" s="876"/>
      <c r="PGB49" s="876"/>
      <c r="PGC49" s="876"/>
      <c r="PGD49" s="876"/>
      <c r="PGE49" s="876"/>
      <c r="PGF49" s="876"/>
      <c r="PGG49" s="876"/>
      <c r="PGH49" s="876"/>
      <c r="PGI49" s="876"/>
      <c r="PGJ49" s="876"/>
      <c r="PGK49" s="876"/>
      <c r="PGL49" s="876"/>
      <c r="PGM49" s="876"/>
      <c r="PGN49" s="876"/>
      <c r="PGO49" s="876"/>
      <c r="PGP49" s="876"/>
      <c r="PGQ49" s="876"/>
      <c r="PGR49" s="876"/>
      <c r="PGS49" s="876"/>
      <c r="PGT49" s="876"/>
      <c r="PGU49" s="876"/>
      <c r="PGV49" s="876"/>
      <c r="PGW49" s="876"/>
      <c r="PGX49" s="876"/>
      <c r="PGY49" s="876"/>
      <c r="PGZ49" s="876"/>
      <c r="PHA49" s="876"/>
      <c r="PHB49" s="876"/>
      <c r="PHC49" s="876"/>
      <c r="PHD49" s="876"/>
      <c r="PHE49" s="876"/>
      <c r="PHF49" s="876"/>
      <c r="PHG49" s="876"/>
      <c r="PHH49" s="876"/>
      <c r="PHI49" s="876"/>
      <c r="PHJ49" s="876"/>
      <c r="PHK49" s="876"/>
      <c r="PHL49" s="876"/>
      <c r="PHM49" s="876"/>
      <c r="PHN49" s="876"/>
      <c r="PHO49" s="876"/>
      <c r="PHP49" s="876"/>
      <c r="PHQ49" s="876"/>
      <c r="PHR49" s="876"/>
      <c r="PHS49" s="876"/>
      <c r="PHT49" s="876"/>
      <c r="PHU49" s="876"/>
      <c r="PHV49" s="876"/>
      <c r="PHW49" s="876"/>
      <c r="PHX49" s="876"/>
      <c r="PHY49" s="876"/>
      <c r="PHZ49" s="876"/>
      <c r="PIA49" s="876"/>
      <c r="PIB49" s="876"/>
      <c r="PIC49" s="876"/>
      <c r="PID49" s="876"/>
      <c r="PIE49" s="876"/>
      <c r="PIF49" s="876"/>
      <c r="PIG49" s="876"/>
      <c r="PIH49" s="876"/>
      <c r="PII49" s="876"/>
      <c r="PIJ49" s="876"/>
      <c r="PIK49" s="876"/>
      <c r="PIL49" s="876"/>
      <c r="PIM49" s="876"/>
      <c r="PIN49" s="876"/>
      <c r="PIO49" s="876"/>
      <c r="PIP49" s="876"/>
      <c r="PIQ49" s="876"/>
      <c r="PIR49" s="876"/>
      <c r="PIS49" s="876"/>
      <c r="PIT49" s="876"/>
      <c r="PIU49" s="876"/>
      <c r="PIV49" s="876"/>
      <c r="PIW49" s="876"/>
      <c r="PIX49" s="876"/>
      <c r="PIY49" s="876"/>
      <c r="PIZ49" s="876"/>
      <c r="PJA49" s="876"/>
      <c r="PJB49" s="876"/>
      <c r="PJC49" s="876"/>
      <c r="PJD49" s="876"/>
      <c r="PJE49" s="876"/>
      <c r="PJF49" s="876"/>
      <c r="PJG49" s="876"/>
      <c r="PJH49" s="876"/>
      <c r="PJI49" s="876"/>
      <c r="PJJ49" s="876"/>
      <c r="PJK49" s="876"/>
      <c r="PJL49" s="876"/>
      <c r="PJM49" s="876"/>
      <c r="PJN49" s="876"/>
      <c r="PJO49" s="876"/>
      <c r="PJP49" s="876"/>
      <c r="PJQ49" s="876"/>
      <c r="PJR49" s="876"/>
      <c r="PJS49" s="876"/>
      <c r="PJT49" s="876"/>
      <c r="PJU49" s="876"/>
      <c r="PJV49" s="876"/>
      <c r="PJW49" s="876"/>
      <c r="PJX49" s="876"/>
      <c r="PJY49" s="876"/>
      <c r="PJZ49" s="876"/>
      <c r="PKA49" s="876"/>
      <c r="PKB49" s="876"/>
      <c r="PKC49" s="876"/>
      <c r="PKD49" s="876"/>
      <c r="PKE49" s="876"/>
      <c r="PKF49" s="876"/>
      <c r="PKG49" s="876"/>
      <c r="PKH49" s="876"/>
      <c r="PKI49" s="876"/>
      <c r="PKJ49" s="876"/>
      <c r="PKK49" s="876"/>
      <c r="PKL49" s="876"/>
      <c r="PKM49" s="876"/>
      <c r="PKN49" s="876"/>
      <c r="PKO49" s="876"/>
      <c r="PKP49" s="876"/>
      <c r="PKQ49" s="876"/>
      <c r="PKR49" s="876"/>
      <c r="PKS49" s="876"/>
      <c r="PKT49" s="876"/>
      <c r="PKU49" s="876"/>
      <c r="PKV49" s="876"/>
      <c r="PKW49" s="876"/>
      <c r="PKX49" s="876"/>
      <c r="PKY49" s="876"/>
      <c r="PKZ49" s="876"/>
      <c r="PLA49" s="876"/>
      <c r="PLB49" s="876"/>
      <c r="PLC49" s="876"/>
      <c r="PLD49" s="876"/>
      <c r="PLE49" s="876"/>
      <c r="PLF49" s="876"/>
      <c r="PLG49" s="876"/>
      <c r="PLH49" s="876"/>
      <c r="PLI49" s="876"/>
      <c r="PLJ49" s="876"/>
      <c r="PLK49" s="876"/>
      <c r="PLL49" s="876"/>
      <c r="PLM49" s="876"/>
      <c r="PLN49" s="876"/>
      <c r="PLO49" s="876"/>
      <c r="PLP49" s="876"/>
      <c r="PLQ49" s="876"/>
      <c r="PLR49" s="876"/>
      <c r="PLS49" s="876"/>
      <c r="PLT49" s="876"/>
      <c r="PLU49" s="876"/>
      <c r="PLV49" s="876"/>
      <c r="PLW49" s="876"/>
      <c r="PLX49" s="876"/>
      <c r="PLY49" s="876"/>
      <c r="PLZ49" s="876"/>
      <c r="PMA49" s="876"/>
      <c r="PMB49" s="876"/>
      <c r="PMC49" s="876"/>
      <c r="PMD49" s="876"/>
      <c r="PME49" s="876"/>
      <c r="PMF49" s="876"/>
      <c r="PMG49" s="876"/>
      <c r="PMH49" s="876"/>
      <c r="PMI49" s="876"/>
      <c r="PMJ49" s="876"/>
      <c r="PMK49" s="876"/>
      <c r="PML49" s="876"/>
      <c r="PMM49" s="876"/>
      <c r="PMN49" s="876"/>
      <c r="PMO49" s="876"/>
      <c r="PMP49" s="876"/>
      <c r="PMQ49" s="876"/>
      <c r="PMR49" s="876"/>
      <c r="PMS49" s="876"/>
      <c r="PMT49" s="876"/>
      <c r="PMU49" s="876"/>
      <c r="PMV49" s="876"/>
      <c r="PMW49" s="876"/>
      <c r="PMX49" s="876"/>
      <c r="PMY49" s="876"/>
      <c r="PMZ49" s="876"/>
      <c r="PNA49" s="876"/>
      <c r="PNB49" s="876"/>
      <c r="PNC49" s="876"/>
      <c r="PND49" s="876"/>
      <c r="PNE49" s="876"/>
      <c r="PNF49" s="876"/>
      <c r="PNG49" s="876"/>
      <c r="PNH49" s="876"/>
      <c r="PNI49" s="876"/>
      <c r="PNJ49" s="876"/>
      <c r="PNK49" s="876"/>
      <c r="PNL49" s="876"/>
      <c r="PNM49" s="876"/>
      <c r="PNN49" s="876"/>
      <c r="PNO49" s="876"/>
      <c r="PNP49" s="876"/>
      <c r="PNQ49" s="876"/>
      <c r="PNR49" s="876"/>
      <c r="PNS49" s="876"/>
      <c r="PNT49" s="876"/>
      <c r="PNU49" s="876"/>
      <c r="PNV49" s="876"/>
      <c r="PNW49" s="876"/>
      <c r="PNX49" s="876"/>
      <c r="PNY49" s="876"/>
      <c r="PNZ49" s="876"/>
      <c r="POA49" s="876"/>
      <c r="POB49" s="876"/>
      <c r="POC49" s="876"/>
      <c r="POD49" s="876"/>
      <c r="POE49" s="876"/>
      <c r="POF49" s="876"/>
      <c r="POG49" s="876"/>
      <c r="POH49" s="876"/>
      <c r="POI49" s="876"/>
      <c r="POJ49" s="876"/>
      <c r="POK49" s="876"/>
      <c r="POL49" s="876"/>
      <c r="POM49" s="876"/>
      <c r="PON49" s="876"/>
      <c r="POO49" s="876"/>
      <c r="POP49" s="876"/>
      <c r="POQ49" s="876"/>
      <c r="POR49" s="876"/>
      <c r="POS49" s="876"/>
      <c r="POT49" s="876"/>
      <c r="POU49" s="876"/>
      <c r="POV49" s="876"/>
      <c r="POW49" s="876"/>
      <c r="POX49" s="876"/>
      <c r="POY49" s="876"/>
      <c r="POZ49" s="876"/>
      <c r="PPA49" s="876"/>
      <c r="PPB49" s="876"/>
      <c r="PPC49" s="876"/>
      <c r="PPD49" s="876"/>
      <c r="PPE49" s="876"/>
      <c r="PPF49" s="876"/>
      <c r="PPG49" s="876"/>
      <c r="PPH49" s="876"/>
      <c r="PPI49" s="876"/>
      <c r="PPJ49" s="876"/>
      <c r="PPK49" s="876"/>
      <c r="PPL49" s="876"/>
      <c r="PPM49" s="876"/>
      <c r="PPN49" s="876"/>
      <c r="PPO49" s="876"/>
      <c r="PPP49" s="876"/>
      <c r="PPQ49" s="876"/>
      <c r="PPR49" s="876"/>
      <c r="PPS49" s="876"/>
      <c r="PPT49" s="876"/>
      <c r="PPU49" s="876"/>
      <c r="PPV49" s="876"/>
      <c r="PPW49" s="876"/>
      <c r="PPX49" s="876"/>
      <c r="PPY49" s="876"/>
      <c r="PPZ49" s="876"/>
      <c r="PQA49" s="876"/>
      <c r="PQB49" s="876"/>
      <c r="PQC49" s="876"/>
      <c r="PQD49" s="876"/>
      <c r="PQE49" s="876"/>
      <c r="PQF49" s="876"/>
      <c r="PQG49" s="876"/>
      <c r="PQH49" s="876"/>
      <c r="PQI49" s="876"/>
      <c r="PQJ49" s="876"/>
      <c r="PQK49" s="876"/>
      <c r="PQL49" s="876"/>
      <c r="PQM49" s="876"/>
      <c r="PQN49" s="876"/>
      <c r="PQO49" s="876"/>
      <c r="PQP49" s="876"/>
      <c r="PQQ49" s="876"/>
      <c r="PQR49" s="876"/>
      <c r="PQS49" s="876"/>
      <c r="PQT49" s="876"/>
      <c r="PQU49" s="876"/>
      <c r="PQV49" s="876"/>
      <c r="PQW49" s="876"/>
      <c r="PQX49" s="876"/>
      <c r="PQY49" s="876"/>
      <c r="PQZ49" s="876"/>
      <c r="PRA49" s="876"/>
      <c r="PRB49" s="876"/>
      <c r="PRC49" s="876"/>
      <c r="PRD49" s="876"/>
      <c r="PRE49" s="876"/>
      <c r="PRF49" s="876"/>
      <c r="PRG49" s="876"/>
      <c r="PRH49" s="876"/>
      <c r="PRI49" s="876"/>
      <c r="PRJ49" s="876"/>
      <c r="PRK49" s="876"/>
      <c r="PRL49" s="876"/>
      <c r="PRM49" s="876"/>
      <c r="PRN49" s="876"/>
      <c r="PRO49" s="876"/>
      <c r="PRP49" s="876"/>
      <c r="PRQ49" s="876"/>
      <c r="PRR49" s="876"/>
      <c r="PRS49" s="876"/>
      <c r="PRT49" s="876"/>
      <c r="PRU49" s="876"/>
      <c r="PRV49" s="876"/>
      <c r="PRW49" s="876"/>
      <c r="PRX49" s="876"/>
      <c r="PRY49" s="876"/>
      <c r="PRZ49" s="876"/>
      <c r="PSA49" s="876"/>
      <c r="PSB49" s="876"/>
      <c r="PSC49" s="876"/>
      <c r="PSD49" s="876"/>
      <c r="PSE49" s="876"/>
      <c r="PSF49" s="876"/>
      <c r="PSG49" s="876"/>
      <c r="PSH49" s="876"/>
      <c r="PSI49" s="876"/>
      <c r="PSJ49" s="876"/>
      <c r="PSK49" s="876"/>
      <c r="PSL49" s="876"/>
      <c r="PSM49" s="876"/>
      <c r="PSN49" s="876"/>
      <c r="PSO49" s="876"/>
      <c r="PSP49" s="876"/>
      <c r="PSQ49" s="876"/>
      <c r="PSR49" s="876"/>
      <c r="PSS49" s="876"/>
      <c r="PST49" s="876"/>
      <c r="PSU49" s="876"/>
      <c r="PSV49" s="876"/>
      <c r="PSW49" s="876"/>
      <c r="PSX49" s="876"/>
      <c r="PSY49" s="876"/>
      <c r="PSZ49" s="876"/>
      <c r="PTA49" s="876"/>
      <c r="PTB49" s="876"/>
      <c r="PTC49" s="876"/>
      <c r="PTD49" s="876"/>
      <c r="PTE49" s="876"/>
      <c r="PTF49" s="876"/>
      <c r="PTG49" s="876"/>
      <c r="PTH49" s="876"/>
      <c r="PTI49" s="876"/>
      <c r="PTJ49" s="876"/>
      <c r="PTK49" s="876"/>
      <c r="PTL49" s="876"/>
      <c r="PTM49" s="876"/>
      <c r="PTN49" s="876"/>
      <c r="PTO49" s="876"/>
      <c r="PTP49" s="876"/>
      <c r="PTQ49" s="876"/>
      <c r="PTR49" s="876"/>
      <c r="PTS49" s="876"/>
      <c r="PTT49" s="876"/>
      <c r="PTU49" s="876"/>
      <c r="PTV49" s="876"/>
      <c r="PTW49" s="876"/>
      <c r="PTX49" s="876"/>
      <c r="PTY49" s="876"/>
      <c r="PTZ49" s="876"/>
      <c r="PUA49" s="876"/>
      <c r="PUB49" s="876"/>
      <c r="PUC49" s="876"/>
      <c r="PUD49" s="876"/>
      <c r="PUE49" s="876"/>
      <c r="PUF49" s="876"/>
      <c r="PUG49" s="876"/>
      <c r="PUH49" s="876"/>
      <c r="PUI49" s="876"/>
      <c r="PUJ49" s="876"/>
      <c r="PUK49" s="876"/>
      <c r="PUL49" s="876"/>
      <c r="PUM49" s="876"/>
      <c r="PUN49" s="876"/>
      <c r="PUO49" s="876"/>
      <c r="PUP49" s="876"/>
      <c r="PUQ49" s="876"/>
      <c r="PUR49" s="876"/>
      <c r="PUS49" s="876"/>
      <c r="PUT49" s="876"/>
      <c r="PUU49" s="876"/>
      <c r="PUV49" s="876"/>
      <c r="PUW49" s="876"/>
      <c r="PUX49" s="876"/>
      <c r="PUY49" s="876"/>
      <c r="PUZ49" s="876"/>
      <c r="PVA49" s="876"/>
      <c r="PVB49" s="876"/>
      <c r="PVC49" s="876"/>
      <c r="PVD49" s="876"/>
      <c r="PVE49" s="876"/>
      <c r="PVF49" s="876"/>
      <c r="PVG49" s="876"/>
      <c r="PVH49" s="876"/>
      <c r="PVI49" s="876"/>
      <c r="PVJ49" s="876"/>
      <c r="PVK49" s="876"/>
      <c r="PVL49" s="876"/>
      <c r="PVM49" s="876"/>
      <c r="PVN49" s="876"/>
      <c r="PVO49" s="876"/>
      <c r="PVP49" s="876"/>
      <c r="PVQ49" s="876"/>
      <c r="PVR49" s="876"/>
      <c r="PVS49" s="876"/>
      <c r="PVT49" s="876"/>
      <c r="PVU49" s="876"/>
      <c r="PVV49" s="876"/>
      <c r="PVW49" s="876"/>
      <c r="PVX49" s="876"/>
      <c r="PVY49" s="876"/>
      <c r="PVZ49" s="876"/>
      <c r="PWA49" s="876"/>
      <c r="PWB49" s="876"/>
      <c r="PWC49" s="876"/>
      <c r="PWD49" s="876"/>
      <c r="PWE49" s="876"/>
      <c r="PWF49" s="876"/>
      <c r="PWG49" s="876"/>
      <c r="PWH49" s="876"/>
      <c r="PWI49" s="876"/>
      <c r="PWJ49" s="876"/>
      <c r="PWK49" s="876"/>
      <c r="PWL49" s="876"/>
      <c r="PWM49" s="876"/>
      <c r="PWN49" s="876"/>
      <c r="PWO49" s="876"/>
      <c r="PWP49" s="876"/>
      <c r="PWQ49" s="876"/>
      <c r="PWR49" s="876"/>
      <c r="PWS49" s="876"/>
      <c r="PWT49" s="876"/>
      <c r="PWU49" s="876"/>
      <c r="PWV49" s="876"/>
      <c r="PWW49" s="876"/>
      <c r="PWX49" s="876"/>
      <c r="PWY49" s="876"/>
      <c r="PWZ49" s="876"/>
      <c r="PXA49" s="876"/>
      <c r="PXB49" s="876"/>
      <c r="PXC49" s="876"/>
      <c r="PXD49" s="876"/>
      <c r="PXE49" s="876"/>
      <c r="PXF49" s="876"/>
      <c r="PXG49" s="876"/>
      <c r="PXH49" s="876"/>
      <c r="PXI49" s="876"/>
      <c r="PXJ49" s="876"/>
      <c r="PXK49" s="876"/>
      <c r="PXL49" s="876"/>
      <c r="PXM49" s="876"/>
      <c r="PXN49" s="876"/>
      <c r="PXO49" s="876"/>
      <c r="PXP49" s="876"/>
      <c r="PXQ49" s="876"/>
      <c r="PXR49" s="876"/>
      <c r="PXS49" s="876"/>
      <c r="PXT49" s="876"/>
      <c r="PXU49" s="876"/>
      <c r="PXV49" s="876"/>
      <c r="PXW49" s="876"/>
      <c r="PXX49" s="876"/>
      <c r="PXY49" s="876"/>
      <c r="PXZ49" s="876"/>
      <c r="PYA49" s="876"/>
      <c r="PYB49" s="876"/>
      <c r="PYC49" s="876"/>
      <c r="PYD49" s="876"/>
      <c r="PYE49" s="876"/>
      <c r="PYF49" s="876"/>
      <c r="PYG49" s="876"/>
      <c r="PYH49" s="876"/>
      <c r="PYI49" s="876"/>
      <c r="PYJ49" s="876"/>
      <c r="PYK49" s="876"/>
      <c r="PYL49" s="876"/>
      <c r="PYM49" s="876"/>
      <c r="PYN49" s="876"/>
      <c r="PYO49" s="876"/>
      <c r="PYP49" s="876"/>
      <c r="PYQ49" s="876"/>
      <c r="PYR49" s="876"/>
      <c r="PYS49" s="876"/>
      <c r="PYT49" s="876"/>
      <c r="PYU49" s="876"/>
      <c r="PYV49" s="876"/>
      <c r="PYW49" s="876"/>
      <c r="PYX49" s="876"/>
      <c r="PYY49" s="876"/>
      <c r="PYZ49" s="876"/>
      <c r="PZA49" s="876"/>
      <c r="PZB49" s="876"/>
      <c r="PZC49" s="876"/>
      <c r="PZD49" s="876"/>
      <c r="PZE49" s="876"/>
      <c r="PZF49" s="876"/>
      <c r="PZG49" s="876"/>
      <c r="PZH49" s="876"/>
      <c r="PZI49" s="876"/>
      <c r="PZJ49" s="876"/>
      <c r="PZK49" s="876"/>
      <c r="PZL49" s="876"/>
      <c r="PZM49" s="876"/>
      <c r="PZN49" s="876"/>
      <c r="PZO49" s="876"/>
      <c r="PZP49" s="876"/>
      <c r="PZQ49" s="876"/>
      <c r="PZR49" s="876"/>
      <c r="PZS49" s="876"/>
      <c r="PZT49" s="876"/>
      <c r="PZU49" s="876"/>
      <c r="PZV49" s="876"/>
      <c r="PZW49" s="876"/>
      <c r="PZX49" s="876"/>
      <c r="PZY49" s="876"/>
      <c r="PZZ49" s="876"/>
      <c r="QAA49" s="876"/>
      <c r="QAB49" s="876"/>
      <c r="QAC49" s="876"/>
      <c r="QAD49" s="876"/>
      <c r="QAE49" s="876"/>
      <c r="QAF49" s="876"/>
      <c r="QAG49" s="876"/>
      <c r="QAH49" s="876"/>
      <c r="QAI49" s="876"/>
      <c r="QAJ49" s="876"/>
      <c r="QAK49" s="876"/>
      <c r="QAL49" s="876"/>
      <c r="QAM49" s="876"/>
      <c r="QAN49" s="876"/>
      <c r="QAO49" s="876"/>
      <c r="QAP49" s="876"/>
      <c r="QAQ49" s="876"/>
      <c r="QAR49" s="876"/>
      <c r="QAS49" s="876"/>
      <c r="QAT49" s="876"/>
      <c r="QAU49" s="876"/>
      <c r="QAV49" s="876"/>
      <c r="QAW49" s="876"/>
      <c r="QAX49" s="876"/>
      <c r="QAY49" s="876"/>
      <c r="QAZ49" s="876"/>
      <c r="QBA49" s="876"/>
      <c r="QBB49" s="876"/>
      <c r="QBC49" s="876"/>
      <c r="QBD49" s="876"/>
      <c r="QBE49" s="876"/>
      <c r="QBF49" s="876"/>
      <c r="QBG49" s="876"/>
      <c r="QBH49" s="876"/>
      <c r="QBI49" s="876"/>
      <c r="QBJ49" s="876"/>
      <c r="QBK49" s="876"/>
      <c r="QBL49" s="876"/>
      <c r="QBM49" s="876"/>
      <c r="QBN49" s="876"/>
      <c r="QBO49" s="876"/>
      <c r="QBP49" s="876"/>
      <c r="QBQ49" s="876"/>
      <c r="QBR49" s="876"/>
      <c r="QBS49" s="876"/>
      <c r="QBT49" s="876"/>
      <c r="QBU49" s="876"/>
      <c r="QBV49" s="876"/>
      <c r="QBW49" s="876"/>
      <c r="QBX49" s="876"/>
      <c r="QBY49" s="876"/>
      <c r="QBZ49" s="876"/>
      <c r="QCA49" s="876"/>
      <c r="QCB49" s="876"/>
      <c r="QCC49" s="876"/>
      <c r="QCD49" s="876"/>
      <c r="QCE49" s="876"/>
      <c r="QCF49" s="876"/>
      <c r="QCG49" s="876"/>
      <c r="QCH49" s="876"/>
      <c r="QCI49" s="876"/>
      <c r="QCJ49" s="876"/>
      <c r="QCK49" s="876"/>
      <c r="QCL49" s="876"/>
      <c r="QCM49" s="876"/>
      <c r="QCN49" s="876"/>
      <c r="QCO49" s="876"/>
      <c r="QCP49" s="876"/>
      <c r="QCQ49" s="876"/>
      <c r="QCR49" s="876"/>
      <c r="QCS49" s="876"/>
      <c r="QCT49" s="876"/>
      <c r="QCU49" s="876"/>
      <c r="QCV49" s="876"/>
      <c r="QCW49" s="876"/>
      <c r="QCX49" s="876"/>
      <c r="QCY49" s="876"/>
      <c r="QCZ49" s="876"/>
      <c r="QDA49" s="876"/>
      <c r="QDB49" s="876"/>
      <c r="QDC49" s="876"/>
      <c r="QDD49" s="876"/>
      <c r="QDE49" s="876"/>
      <c r="QDF49" s="876"/>
      <c r="QDG49" s="876"/>
      <c r="QDH49" s="876"/>
      <c r="QDI49" s="876"/>
      <c r="QDJ49" s="876"/>
      <c r="QDK49" s="876"/>
      <c r="QDL49" s="876"/>
      <c r="QDM49" s="876"/>
      <c r="QDN49" s="876"/>
      <c r="QDO49" s="876"/>
      <c r="QDP49" s="876"/>
      <c r="QDQ49" s="876"/>
      <c r="QDR49" s="876"/>
      <c r="QDS49" s="876"/>
      <c r="QDT49" s="876"/>
      <c r="QDU49" s="876"/>
      <c r="QDV49" s="876"/>
      <c r="QDW49" s="876"/>
      <c r="QDX49" s="876"/>
      <c r="QDY49" s="876"/>
      <c r="QDZ49" s="876"/>
      <c r="QEA49" s="876"/>
      <c r="QEB49" s="876"/>
      <c r="QEC49" s="876"/>
      <c r="QED49" s="876"/>
      <c r="QEE49" s="876"/>
      <c r="QEF49" s="876"/>
      <c r="QEG49" s="876"/>
      <c r="QEH49" s="876"/>
      <c r="QEI49" s="876"/>
      <c r="QEJ49" s="876"/>
      <c r="QEK49" s="876"/>
      <c r="QEL49" s="876"/>
      <c r="QEM49" s="876"/>
      <c r="QEN49" s="876"/>
      <c r="QEO49" s="876"/>
      <c r="QEP49" s="876"/>
      <c r="QEQ49" s="876"/>
      <c r="QER49" s="876"/>
      <c r="QES49" s="876"/>
      <c r="QET49" s="876"/>
      <c r="QEU49" s="876"/>
      <c r="QEV49" s="876"/>
      <c r="QEW49" s="876"/>
      <c r="QEX49" s="876"/>
      <c r="QEY49" s="876"/>
      <c r="QEZ49" s="876"/>
      <c r="QFA49" s="876"/>
      <c r="QFB49" s="876"/>
      <c r="QFC49" s="876"/>
      <c r="QFD49" s="876"/>
      <c r="QFE49" s="876"/>
      <c r="QFF49" s="876"/>
      <c r="QFG49" s="876"/>
      <c r="QFH49" s="876"/>
      <c r="QFI49" s="876"/>
      <c r="QFJ49" s="876"/>
      <c r="QFK49" s="876"/>
      <c r="QFL49" s="876"/>
      <c r="QFM49" s="876"/>
      <c r="QFN49" s="876"/>
      <c r="QFO49" s="876"/>
      <c r="QFP49" s="876"/>
      <c r="QFQ49" s="876"/>
      <c r="QFR49" s="876"/>
      <c r="QFS49" s="876"/>
      <c r="QFT49" s="876"/>
      <c r="QFU49" s="876"/>
      <c r="QFV49" s="876"/>
      <c r="QFW49" s="876"/>
      <c r="QFX49" s="876"/>
      <c r="QFY49" s="876"/>
      <c r="QFZ49" s="876"/>
      <c r="QGA49" s="876"/>
      <c r="QGB49" s="876"/>
      <c r="QGC49" s="876"/>
      <c r="QGD49" s="876"/>
      <c r="QGE49" s="876"/>
      <c r="QGF49" s="876"/>
      <c r="QGG49" s="876"/>
      <c r="QGH49" s="876"/>
      <c r="QGI49" s="876"/>
      <c r="QGJ49" s="876"/>
      <c r="QGK49" s="876"/>
      <c r="QGL49" s="876"/>
      <c r="QGM49" s="876"/>
      <c r="QGN49" s="876"/>
      <c r="QGO49" s="876"/>
      <c r="QGP49" s="876"/>
      <c r="QGQ49" s="876"/>
      <c r="QGR49" s="876"/>
      <c r="QGS49" s="876"/>
      <c r="QGT49" s="876"/>
      <c r="QGU49" s="876"/>
      <c r="QGV49" s="876"/>
      <c r="QGW49" s="876"/>
      <c r="QGX49" s="876"/>
      <c r="QGY49" s="876"/>
      <c r="QGZ49" s="876"/>
      <c r="QHA49" s="876"/>
      <c r="QHB49" s="876"/>
      <c r="QHC49" s="876"/>
      <c r="QHD49" s="876"/>
      <c r="QHE49" s="876"/>
      <c r="QHF49" s="876"/>
      <c r="QHG49" s="876"/>
      <c r="QHH49" s="876"/>
      <c r="QHI49" s="876"/>
      <c r="QHJ49" s="876"/>
      <c r="QHK49" s="876"/>
      <c r="QHL49" s="876"/>
      <c r="QHM49" s="876"/>
      <c r="QHN49" s="876"/>
      <c r="QHO49" s="876"/>
      <c r="QHP49" s="876"/>
      <c r="QHQ49" s="876"/>
      <c r="QHR49" s="876"/>
      <c r="QHS49" s="876"/>
      <c r="QHT49" s="876"/>
      <c r="QHU49" s="876"/>
      <c r="QHV49" s="876"/>
      <c r="QHW49" s="876"/>
      <c r="QHX49" s="876"/>
      <c r="QHY49" s="876"/>
      <c r="QHZ49" s="876"/>
      <c r="QIA49" s="876"/>
      <c r="QIB49" s="876"/>
      <c r="QIC49" s="876"/>
      <c r="QID49" s="876"/>
      <c r="QIE49" s="876"/>
      <c r="QIF49" s="876"/>
      <c r="QIG49" s="876"/>
      <c r="QIH49" s="876"/>
      <c r="QII49" s="876"/>
      <c r="QIJ49" s="876"/>
      <c r="QIK49" s="876"/>
      <c r="QIL49" s="876"/>
      <c r="QIM49" s="876"/>
      <c r="QIN49" s="876"/>
      <c r="QIO49" s="876"/>
      <c r="QIP49" s="876"/>
      <c r="QIQ49" s="876"/>
      <c r="QIR49" s="876"/>
      <c r="QIS49" s="876"/>
      <c r="QIT49" s="876"/>
      <c r="QIU49" s="876"/>
      <c r="QIV49" s="876"/>
      <c r="QIW49" s="876"/>
      <c r="QIX49" s="876"/>
      <c r="QIY49" s="876"/>
      <c r="QIZ49" s="876"/>
      <c r="QJA49" s="876"/>
      <c r="QJB49" s="876"/>
      <c r="QJC49" s="876"/>
      <c r="QJD49" s="876"/>
      <c r="QJE49" s="876"/>
      <c r="QJF49" s="876"/>
      <c r="QJG49" s="876"/>
      <c r="QJH49" s="876"/>
      <c r="QJI49" s="876"/>
      <c r="QJJ49" s="876"/>
      <c r="QJK49" s="876"/>
      <c r="QJL49" s="876"/>
      <c r="QJM49" s="876"/>
      <c r="QJN49" s="876"/>
      <c r="QJO49" s="876"/>
      <c r="QJP49" s="876"/>
      <c r="QJQ49" s="876"/>
      <c r="QJR49" s="876"/>
      <c r="QJS49" s="876"/>
      <c r="QJT49" s="876"/>
      <c r="QJU49" s="876"/>
      <c r="QJV49" s="876"/>
      <c r="QJW49" s="876"/>
      <c r="QJX49" s="876"/>
      <c r="QJY49" s="876"/>
      <c r="QJZ49" s="876"/>
      <c r="QKA49" s="876"/>
      <c r="QKB49" s="876"/>
      <c r="QKC49" s="876"/>
      <c r="QKD49" s="876"/>
      <c r="QKE49" s="876"/>
      <c r="QKF49" s="876"/>
      <c r="QKG49" s="876"/>
      <c r="QKH49" s="876"/>
      <c r="QKI49" s="876"/>
      <c r="QKJ49" s="876"/>
      <c r="QKK49" s="876"/>
      <c r="QKL49" s="876"/>
      <c r="QKM49" s="876"/>
      <c r="QKN49" s="876"/>
      <c r="QKO49" s="876"/>
      <c r="QKP49" s="876"/>
      <c r="QKQ49" s="876"/>
      <c r="QKR49" s="876"/>
      <c r="QKS49" s="876"/>
      <c r="QKT49" s="876"/>
      <c r="QKU49" s="876"/>
      <c r="QKV49" s="876"/>
      <c r="QKW49" s="876"/>
      <c r="QKX49" s="876"/>
      <c r="QKY49" s="876"/>
      <c r="QKZ49" s="876"/>
      <c r="QLA49" s="876"/>
      <c r="QLB49" s="876"/>
      <c r="QLC49" s="876"/>
      <c r="QLD49" s="876"/>
      <c r="QLE49" s="876"/>
      <c r="QLF49" s="876"/>
      <c r="QLG49" s="876"/>
      <c r="QLH49" s="876"/>
      <c r="QLI49" s="876"/>
      <c r="QLJ49" s="876"/>
      <c r="QLK49" s="876"/>
      <c r="QLL49" s="876"/>
      <c r="QLM49" s="876"/>
      <c r="QLN49" s="876"/>
      <c r="QLO49" s="876"/>
      <c r="QLP49" s="876"/>
      <c r="QLQ49" s="876"/>
      <c r="QLR49" s="876"/>
      <c r="QLS49" s="876"/>
      <c r="QLT49" s="876"/>
      <c r="QLU49" s="876"/>
      <c r="QLV49" s="876"/>
      <c r="QLW49" s="876"/>
      <c r="QLX49" s="876"/>
      <c r="QLY49" s="876"/>
      <c r="QLZ49" s="876"/>
      <c r="QMA49" s="876"/>
      <c r="QMB49" s="876"/>
      <c r="QMC49" s="876"/>
      <c r="QMD49" s="876"/>
      <c r="QME49" s="876"/>
      <c r="QMF49" s="876"/>
      <c r="QMG49" s="876"/>
      <c r="QMH49" s="876"/>
      <c r="QMI49" s="876"/>
      <c r="QMJ49" s="876"/>
      <c r="QMK49" s="876"/>
      <c r="QML49" s="876"/>
      <c r="QMM49" s="876"/>
      <c r="QMN49" s="876"/>
      <c r="QMO49" s="876"/>
      <c r="QMP49" s="876"/>
      <c r="QMQ49" s="876"/>
      <c r="QMR49" s="876"/>
      <c r="QMS49" s="876"/>
      <c r="QMT49" s="876"/>
      <c r="QMU49" s="876"/>
      <c r="QMV49" s="876"/>
      <c r="QMW49" s="876"/>
      <c r="QMX49" s="876"/>
      <c r="QMY49" s="876"/>
      <c r="QMZ49" s="876"/>
      <c r="QNA49" s="876"/>
      <c r="QNB49" s="876"/>
      <c r="QNC49" s="876"/>
      <c r="QND49" s="876"/>
      <c r="QNE49" s="876"/>
      <c r="QNF49" s="876"/>
      <c r="QNG49" s="876"/>
      <c r="QNH49" s="876"/>
      <c r="QNI49" s="876"/>
      <c r="QNJ49" s="876"/>
      <c r="QNK49" s="876"/>
      <c r="QNL49" s="876"/>
      <c r="QNM49" s="876"/>
      <c r="QNN49" s="876"/>
      <c r="QNO49" s="876"/>
      <c r="QNP49" s="876"/>
      <c r="QNQ49" s="876"/>
      <c r="QNR49" s="876"/>
      <c r="QNS49" s="876"/>
      <c r="QNT49" s="876"/>
      <c r="QNU49" s="876"/>
      <c r="QNV49" s="876"/>
      <c r="QNW49" s="876"/>
      <c r="QNX49" s="876"/>
      <c r="QNY49" s="876"/>
      <c r="QNZ49" s="876"/>
      <c r="QOA49" s="876"/>
      <c r="QOB49" s="876"/>
      <c r="QOC49" s="876"/>
      <c r="QOD49" s="876"/>
      <c r="QOE49" s="876"/>
      <c r="QOF49" s="876"/>
      <c r="QOG49" s="876"/>
      <c r="QOH49" s="876"/>
      <c r="QOI49" s="876"/>
      <c r="QOJ49" s="876"/>
      <c r="QOK49" s="876"/>
      <c r="QOL49" s="876"/>
      <c r="QOM49" s="876"/>
      <c r="QON49" s="876"/>
      <c r="QOO49" s="876"/>
      <c r="QOP49" s="876"/>
      <c r="QOQ49" s="876"/>
      <c r="QOR49" s="876"/>
      <c r="QOS49" s="876"/>
      <c r="QOT49" s="876"/>
      <c r="QOU49" s="876"/>
      <c r="QOV49" s="876"/>
      <c r="QOW49" s="876"/>
      <c r="QOX49" s="876"/>
      <c r="QOY49" s="876"/>
      <c r="QOZ49" s="876"/>
      <c r="QPA49" s="876"/>
      <c r="QPB49" s="876"/>
      <c r="QPC49" s="876"/>
      <c r="QPD49" s="876"/>
      <c r="QPE49" s="876"/>
      <c r="QPF49" s="876"/>
      <c r="QPG49" s="876"/>
      <c r="QPH49" s="876"/>
      <c r="QPI49" s="876"/>
      <c r="QPJ49" s="876"/>
      <c r="QPK49" s="876"/>
      <c r="QPL49" s="876"/>
      <c r="QPM49" s="876"/>
      <c r="QPN49" s="876"/>
      <c r="QPO49" s="876"/>
      <c r="QPP49" s="876"/>
      <c r="QPQ49" s="876"/>
      <c r="QPR49" s="876"/>
      <c r="QPS49" s="876"/>
      <c r="QPT49" s="876"/>
      <c r="QPU49" s="876"/>
      <c r="QPV49" s="876"/>
      <c r="QPW49" s="876"/>
      <c r="QPX49" s="876"/>
      <c r="QPY49" s="876"/>
      <c r="QPZ49" s="876"/>
      <c r="QQA49" s="876"/>
      <c r="QQB49" s="876"/>
      <c r="QQC49" s="876"/>
      <c r="QQD49" s="876"/>
      <c r="QQE49" s="876"/>
      <c r="QQF49" s="876"/>
      <c r="QQG49" s="876"/>
      <c r="QQH49" s="876"/>
      <c r="QQI49" s="876"/>
      <c r="QQJ49" s="876"/>
      <c r="QQK49" s="876"/>
      <c r="QQL49" s="876"/>
      <c r="QQM49" s="876"/>
      <c r="QQN49" s="876"/>
      <c r="QQO49" s="876"/>
      <c r="QQP49" s="876"/>
      <c r="QQQ49" s="876"/>
      <c r="QQR49" s="876"/>
      <c r="QQS49" s="876"/>
      <c r="QQT49" s="876"/>
      <c r="QQU49" s="876"/>
      <c r="QQV49" s="876"/>
      <c r="QQW49" s="876"/>
      <c r="QQX49" s="876"/>
      <c r="QQY49" s="876"/>
      <c r="QQZ49" s="876"/>
      <c r="QRA49" s="876"/>
      <c r="QRB49" s="876"/>
      <c r="QRC49" s="876"/>
      <c r="QRD49" s="876"/>
      <c r="QRE49" s="876"/>
      <c r="QRF49" s="876"/>
      <c r="QRG49" s="876"/>
      <c r="QRH49" s="876"/>
      <c r="QRI49" s="876"/>
      <c r="QRJ49" s="876"/>
      <c r="QRK49" s="876"/>
      <c r="QRL49" s="876"/>
      <c r="QRM49" s="876"/>
      <c r="QRN49" s="876"/>
      <c r="QRO49" s="876"/>
      <c r="QRP49" s="876"/>
      <c r="QRQ49" s="876"/>
      <c r="QRR49" s="876"/>
      <c r="QRS49" s="876"/>
      <c r="QRT49" s="876"/>
      <c r="QRU49" s="876"/>
      <c r="QRV49" s="876"/>
      <c r="QRW49" s="876"/>
      <c r="QRX49" s="876"/>
      <c r="QRY49" s="876"/>
      <c r="QRZ49" s="876"/>
      <c r="QSA49" s="876"/>
      <c r="QSB49" s="876"/>
      <c r="QSC49" s="876"/>
      <c r="QSD49" s="876"/>
      <c r="QSE49" s="876"/>
      <c r="QSF49" s="876"/>
      <c r="QSG49" s="876"/>
      <c r="QSH49" s="876"/>
      <c r="QSI49" s="876"/>
      <c r="QSJ49" s="876"/>
      <c r="QSK49" s="876"/>
      <c r="QSL49" s="876"/>
      <c r="QSM49" s="876"/>
      <c r="QSN49" s="876"/>
      <c r="QSO49" s="876"/>
      <c r="QSP49" s="876"/>
      <c r="QSQ49" s="876"/>
      <c r="QSR49" s="876"/>
      <c r="QSS49" s="876"/>
      <c r="QST49" s="876"/>
      <c r="QSU49" s="876"/>
      <c r="QSV49" s="876"/>
      <c r="QSW49" s="876"/>
      <c r="QSX49" s="876"/>
      <c r="QSY49" s="876"/>
      <c r="QSZ49" s="876"/>
      <c r="QTA49" s="876"/>
      <c r="QTB49" s="876"/>
      <c r="QTC49" s="876"/>
      <c r="QTD49" s="876"/>
      <c r="QTE49" s="876"/>
      <c r="QTF49" s="876"/>
      <c r="QTG49" s="876"/>
      <c r="QTH49" s="876"/>
      <c r="QTI49" s="876"/>
      <c r="QTJ49" s="876"/>
      <c r="QTK49" s="876"/>
      <c r="QTL49" s="876"/>
      <c r="QTM49" s="876"/>
      <c r="QTN49" s="876"/>
      <c r="QTO49" s="876"/>
      <c r="QTP49" s="876"/>
      <c r="QTQ49" s="876"/>
      <c r="QTR49" s="876"/>
      <c r="QTS49" s="876"/>
      <c r="QTT49" s="876"/>
      <c r="QTU49" s="876"/>
      <c r="QTV49" s="876"/>
      <c r="QTW49" s="876"/>
      <c r="QTX49" s="876"/>
      <c r="QTY49" s="876"/>
      <c r="QTZ49" s="876"/>
      <c r="QUA49" s="876"/>
      <c r="QUB49" s="876"/>
      <c r="QUC49" s="876"/>
      <c r="QUD49" s="876"/>
      <c r="QUE49" s="876"/>
      <c r="QUF49" s="876"/>
      <c r="QUG49" s="876"/>
      <c r="QUH49" s="876"/>
      <c r="QUI49" s="876"/>
      <c r="QUJ49" s="876"/>
      <c r="QUK49" s="876"/>
      <c r="QUL49" s="876"/>
      <c r="QUM49" s="876"/>
      <c r="QUN49" s="876"/>
      <c r="QUO49" s="876"/>
      <c r="QUP49" s="876"/>
      <c r="QUQ49" s="876"/>
      <c r="QUR49" s="876"/>
      <c r="QUS49" s="876"/>
      <c r="QUT49" s="876"/>
      <c r="QUU49" s="876"/>
      <c r="QUV49" s="876"/>
      <c r="QUW49" s="876"/>
      <c r="QUX49" s="876"/>
      <c r="QUY49" s="876"/>
      <c r="QUZ49" s="876"/>
      <c r="QVA49" s="876"/>
      <c r="QVB49" s="876"/>
      <c r="QVC49" s="876"/>
      <c r="QVD49" s="876"/>
      <c r="QVE49" s="876"/>
      <c r="QVF49" s="876"/>
      <c r="QVG49" s="876"/>
      <c r="QVH49" s="876"/>
      <c r="QVI49" s="876"/>
      <c r="QVJ49" s="876"/>
      <c r="QVK49" s="876"/>
      <c r="QVL49" s="876"/>
      <c r="QVM49" s="876"/>
      <c r="QVN49" s="876"/>
      <c r="QVO49" s="876"/>
      <c r="QVP49" s="876"/>
      <c r="QVQ49" s="876"/>
      <c r="QVR49" s="876"/>
      <c r="QVS49" s="876"/>
      <c r="QVT49" s="876"/>
      <c r="QVU49" s="876"/>
      <c r="QVV49" s="876"/>
      <c r="QVW49" s="876"/>
      <c r="QVX49" s="876"/>
      <c r="QVY49" s="876"/>
      <c r="QVZ49" s="876"/>
      <c r="QWA49" s="876"/>
      <c r="QWB49" s="876"/>
      <c r="QWC49" s="876"/>
      <c r="QWD49" s="876"/>
      <c r="QWE49" s="876"/>
      <c r="QWF49" s="876"/>
      <c r="QWG49" s="876"/>
      <c r="QWH49" s="876"/>
      <c r="QWI49" s="876"/>
      <c r="QWJ49" s="876"/>
      <c r="QWK49" s="876"/>
      <c r="QWL49" s="876"/>
      <c r="QWM49" s="876"/>
      <c r="QWN49" s="876"/>
      <c r="QWO49" s="876"/>
      <c r="QWP49" s="876"/>
      <c r="QWQ49" s="876"/>
      <c r="QWR49" s="876"/>
      <c r="QWS49" s="876"/>
      <c r="QWT49" s="876"/>
      <c r="QWU49" s="876"/>
      <c r="QWV49" s="876"/>
      <c r="QWW49" s="876"/>
      <c r="QWX49" s="876"/>
      <c r="QWY49" s="876"/>
      <c r="QWZ49" s="876"/>
      <c r="QXA49" s="876"/>
      <c r="QXB49" s="876"/>
      <c r="QXC49" s="876"/>
      <c r="QXD49" s="876"/>
      <c r="QXE49" s="876"/>
      <c r="QXF49" s="876"/>
      <c r="QXG49" s="876"/>
      <c r="QXH49" s="876"/>
      <c r="QXI49" s="876"/>
      <c r="QXJ49" s="876"/>
      <c r="QXK49" s="876"/>
      <c r="QXL49" s="876"/>
      <c r="QXM49" s="876"/>
      <c r="QXN49" s="876"/>
      <c r="QXO49" s="876"/>
      <c r="QXP49" s="876"/>
      <c r="QXQ49" s="876"/>
      <c r="QXR49" s="876"/>
      <c r="QXS49" s="876"/>
      <c r="QXT49" s="876"/>
      <c r="QXU49" s="876"/>
      <c r="QXV49" s="876"/>
      <c r="QXW49" s="876"/>
      <c r="QXX49" s="876"/>
      <c r="QXY49" s="876"/>
      <c r="QXZ49" s="876"/>
      <c r="QYA49" s="876"/>
      <c r="QYB49" s="876"/>
      <c r="QYC49" s="876"/>
      <c r="QYD49" s="876"/>
      <c r="QYE49" s="876"/>
      <c r="QYF49" s="876"/>
      <c r="QYG49" s="876"/>
      <c r="QYH49" s="876"/>
      <c r="QYI49" s="876"/>
      <c r="QYJ49" s="876"/>
      <c r="QYK49" s="876"/>
      <c r="QYL49" s="876"/>
      <c r="QYM49" s="876"/>
      <c r="QYN49" s="876"/>
      <c r="QYO49" s="876"/>
      <c r="QYP49" s="876"/>
      <c r="QYQ49" s="876"/>
      <c r="QYR49" s="876"/>
      <c r="QYS49" s="876"/>
      <c r="QYT49" s="876"/>
      <c r="QYU49" s="876"/>
      <c r="QYV49" s="876"/>
      <c r="QYW49" s="876"/>
      <c r="QYX49" s="876"/>
      <c r="QYY49" s="876"/>
      <c r="QYZ49" s="876"/>
      <c r="QZA49" s="876"/>
      <c r="QZB49" s="876"/>
      <c r="QZC49" s="876"/>
      <c r="QZD49" s="876"/>
      <c r="QZE49" s="876"/>
      <c r="QZF49" s="876"/>
      <c r="QZG49" s="876"/>
      <c r="QZH49" s="876"/>
      <c r="QZI49" s="876"/>
      <c r="QZJ49" s="876"/>
      <c r="QZK49" s="876"/>
      <c r="QZL49" s="876"/>
      <c r="QZM49" s="876"/>
      <c r="QZN49" s="876"/>
      <c r="QZO49" s="876"/>
      <c r="QZP49" s="876"/>
      <c r="QZQ49" s="876"/>
      <c r="QZR49" s="876"/>
      <c r="QZS49" s="876"/>
      <c r="QZT49" s="876"/>
      <c r="QZU49" s="876"/>
      <c r="QZV49" s="876"/>
      <c r="QZW49" s="876"/>
      <c r="QZX49" s="876"/>
      <c r="QZY49" s="876"/>
      <c r="QZZ49" s="876"/>
      <c r="RAA49" s="876"/>
      <c r="RAB49" s="876"/>
      <c r="RAC49" s="876"/>
      <c r="RAD49" s="876"/>
      <c r="RAE49" s="876"/>
      <c r="RAF49" s="876"/>
      <c r="RAG49" s="876"/>
      <c r="RAH49" s="876"/>
      <c r="RAI49" s="876"/>
      <c r="RAJ49" s="876"/>
      <c r="RAK49" s="876"/>
      <c r="RAL49" s="876"/>
      <c r="RAM49" s="876"/>
      <c r="RAN49" s="876"/>
      <c r="RAO49" s="876"/>
      <c r="RAP49" s="876"/>
      <c r="RAQ49" s="876"/>
      <c r="RAR49" s="876"/>
      <c r="RAS49" s="876"/>
      <c r="RAT49" s="876"/>
      <c r="RAU49" s="876"/>
      <c r="RAV49" s="876"/>
      <c r="RAW49" s="876"/>
      <c r="RAX49" s="876"/>
      <c r="RAY49" s="876"/>
      <c r="RAZ49" s="876"/>
      <c r="RBA49" s="876"/>
      <c r="RBB49" s="876"/>
      <c r="RBC49" s="876"/>
      <c r="RBD49" s="876"/>
      <c r="RBE49" s="876"/>
      <c r="RBF49" s="876"/>
      <c r="RBG49" s="876"/>
      <c r="RBH49" s="876"/>
      <c r="RBI49" s="876"/>
      <c r="RBJ49" s="876"/>
      <c r="RBK49" s="876"/>
      <c r="RBL49" s="876"/>
      <c r="RBM49" s="876"/>
      <c r="RBN49" s="876"/>
      <c r="RBO49" s="876"/>
      <c r="RBP49" s="876"/>
      <c r="RBQ49" s="876"/>
      <c r="RBR49" s="876"/>
      <c r="RBS49" s="876"/>
      <c r="RBT49" s="876"/>
      <c r="RBU49" s="876"/>
      <c r="RBV49" s="876"/>
      <c r="RBW49" s="876"/>
      <c r="RBX49" s="876"/>
      <c r="RBY49" s="876"/>
      <c r="RBZ49" s="876"/>
      <c r="RCA49" s="876"/>
      <c r="RCB49" s="876"/>
      <c r="RCC49" s="876"/>
      <c r="RCD49" s="876"/>
      <c r="RCE49" s="876"/>
      <c r="RCF49" s="876"/>
      <c r="RCG49" s="876"/>
      <c r="RCH49" s="876"/>
      <c r="RCI49" s="876"/>
      <c r="RCJ49" s="876"/>
      <c r="RCK49" s="876"/>
      <c r="RCL49" s="876"/>
      <c r="RCM49" s="876"/>
      <c r="RCN49" s="876"/>
      <c r="RCO49" s="876"/>
      <c r="RCP49" s="876"/>
      <c r="RCQ49" s="876"/>
      <c r="RCR49" s="876"/>
      <c r="RCS49" s="876"/>
      <c r="RCT49" s="876"/>
      <c r="RCU49" s="876"/>
      <c r="RCV49" s="876"/>
      <c r="RCW49" s="876"/>
      <c r="RCX49" s="876"/>
      <c r="RCY49" s="876"/>
      <c r="RCZ49" s="876"/>
      <c r="RDA49" s="876"/>
      <c r="RDB49" s="876"/>
      <c r="RDC49" s="876"/>
      <c r="RDD49" s="876"/>
      <c r="RDE49" s="876"/>
      <c r="RDF49" s="876"/>
      <c r="RDG49" s="876"/>
      <c r="RDH49" s="876"/>
      <c r="RDI49" s="876"/>
      <c r="RDJ49" s="876"/>
      <c r="RDK49" s="876"/>
      <c r="RDL49" s="876"/>
      <c r="RDM49" s="876"/>
      <c r="RDN49" s="876"/>
      <c r="RDO49" s="876"/>
      <c r="RDP49" s="876"/>
      <c r="RDQ49" s="876"/>
      <c r="RDR49" s="876"/>
      <c r="RDS49" s="876"/>
      <c r="RDT49" s="876"/>
      <c r="RDU49" s="876"/>
      <c r="RDV49" s="876"/>
      <c r="RDW49" s="876"/>
      <c r="RDX49" s="876"/>
      <c r="RDY49" s="876"/>
      <c r="RDZ49" s="876"/>
      <c r="REA49" s="876"/>
      <c r="REB49" s="876"/>
      <c r="REC49" s="876"/>
      <c r="RED49" s="876"/>
      <c r="REE49" s="876"/>
      <c r="REF49" s="876"/>
      <c r="REG49" s="876"/>
      <c r="REH49" s="876"/>
      <c r="REI49" s="876"/>
      <c r="REJ49" s="876"/>
      <c r="REK49" s="876"/>
      <c r="REL49" s="876"/>
      <c r="REM49" s="876"/>
      <c r="REN49" s="876"/>
      <c r="REO49" s="876"/>
      <c r="REP49" s="876"/>
      <c r="REQ49" s="876"/>
      <c r="RER49" s="876"/>
      <c r="RES49" s="876"/>
      <c r="RET49" s="876"/>
      <c r="REU49" s="876"/>
      <c r="REV49" s="876"/>
      <c r="REW49" s="876"/>
      <c r="REX49" s="876"/>
      <c r="REY49" s="876"/>
      <c r="REZ49" s="876"/>
      <c r="RFA49" s="876"/>
      <c r="RFB49" s="876"/>
      <c r="RFC49" s="876"/>
      <c r="RFD49" s="876"/>
      <c r="RFE49" s="876"/>
      <c r="RFF49" s="876"/>
      <c r="RFG49" s="876"/>
      <c r="RFH49" s="876"/>
      <c r="RFI49" s="876"/>
      <c r="RFJ49" s="876"/>
      <c r="RFK49" s="876"/>
      <c r="RFL49" s="876"/>
      <c r="RFM49" s="876"/>
      <c r="RFN49" s="876"/>
      <c r="RFO49" s="876"/>
      <c r="RFP49" s="876"/>
      <c r="RFQ49" s="876"/>
      <c r="RFR49" s="876"/>
      <c r="RFS49" s="876"/>
      <c r="RFT49" s="876"/>
      <c r="RFU49" s="876"/>
      <c r="RFV49" s="876"/>
      <c r="RFW49" s="876"/>
      <c r="RFX49" s="876"/>
      <c r="RFY49" s="876"/>
      <c r="RFZ49" s="876"/>
      <c r="RGA49" s="876"/>
      <c r="RGB49" s="876"/>
      <c r="RGC49" s="876"/>
      <c r="RGD49" s="876"/>
      <c r="RGE49" s="876"/>
      <c r="RGF49" s="876"/>
      <c r="RGG49" s="876"/>
      <c r="RGH49" s="876"/>
      <c r="RGI49" s="876"/>
      <c r="RGJ49" s="876"/>
      <c r="RGK49" s="876"/>
      <c r="RGL49" s="876"/>
      <c r="RGM49" s="876"/>
      <c r="RGN49" s="876"/>
      <c r="RGO49" s="876"/>
      <c r="RGP49" s="876"/>
      <c r="RGQ49" s="876"/>
      <c r="RGR49" s="876"/>
      <c r="RGS49" s="876"/>
      <c r="RGT49" s="876"/>
      <c r="RGU49" s="876"/>
      <c r="RGV49" s="876"/>
      <c r="RGW49" s="876"/>
      <c r="RGX49" s="876"/>
      <c r="RGY49" s="876"/>
      <c r="RGZ49" s="876"/>
      <c r="RHA49" s="876"/>
      <c r="RHB49" s="876"/>
      <c r="RHC49" s="876"/>
      <c r="RHD49" s="876"/>
      <c r="RHE49" s="876"/>
      <c r="RHF49" s="876"/>
      <c r="RHG49" s="876"/>
      <c r="RHH49" s="876"/>
      <c r="RHI49" s="876"/>
      <c r="RHJ49" s="876"/>
      <c r="RHK49" s="876"/>
      <c r="RHL49" s="876"/>
      <c r="RHM49" s="876"/>
      <c r="RHN49" s="876"/>
      <c r="RHO49" s="876"/>
      <c r="RHP49" s="876"/>
      <c r="RHQ49" s="876"/>
      <c r="RHR49" s="876"/>
      <c r="RHS49" s="876"/>
      <c r="RHT49" s="876"/>
      <c r="RHU49" s="876"/>
      <c r="RHV49" s="876"/>
      <c r="RHW49" s="876"/>
      <c r="RHX49" s="876"/>
      <c r="RHY49" s="876"/>
      <c r="RHZ49" s="876"/>
      <c r="RIA49" s="876"/>
      <c r="RIB49" s="876"/>
      <c r="RIC49" s="876"/>
      <c r="RID49" s="876"/>
      <c r="RIE49" s="876"/>
      <c r="RIF49" s="876"/>
      <c r="RIG49" s="876"/>
      <c r="RIH49" s="876"/>
      <c r="RII49" s="876"/>
      <c r="RIJ49" s="876"/>
      <c r="RIK49" s="876"/>
      <c r="RIL49" s="876"/>
      <c r="RIM49" s="876"/>
      <c r="RIN49" s="876"/>
      <c r="RIO49" s="876"/>
      <c r="RIP49" s="876"/>
      <c r="RIQ49" s="876"/>
      <c r="RIR49" s="876"/>
      <c r="RIS49" s="876"/>
      <c r="RIT49" s="876"/>
      <c r="RIU49" s="876"/>
      <c r="RIV49" s="876"/>
      <c r="RIW49" s="876"/>
      <c r="RIX49" s="876"/>
      <c r="RIY49" s="876"/>
      <c r="RIZ49" s="876"/>
      <c r="RJA49" s="876"/>
      <c r="RJB49" s="876"/>
      <c r="RJC49" s="876"/>
      <c r="RJD49" s="876"/>
      <c r="RJE49" s="876"/>
      <c r="RJF49" s="876"/>
      <c r="RJG49" s="876"/>
      <c r="RJH49" s="876"/>
      <c r="RJI49" s="876"/>
      <c r="RJJ49" s="876"/>
      <c r="RJK49" s="876"/>
      <c r="RJL49" s="876"/>
      <c r="RJM49" s="876"/>
      <c r="RJN49" s="876"/>
      <c r="RJO49" s="876"/>
      <c r="RJP49" s="876"/>
      <c r="RJQ49" s="876"/>
      <c r="RJR49" s="876"/>
      <c r="RJS49" s="876"/>
      <c r="RJT49" s="876"/>
      <c r="RJU49" s="876"/>
      <c r="RJV49" s="876"/>
      <c r="RJW49" s="876"/>
      <c r="RJX49" s="876"/>
      <c r="RJY49" s="876"/>
      <c r="RJZ49" s="876"/>
      <c r="RKA49" s="876"/>
      <c r="RKB49" s="876"/>
      <c r="RKC49" s="876"/>
      <c r="RKD49" s="876"/>
      <c r="RKE49" s="876"/>
      <c r="RKF49" s="876"/>
      <c r="RKG49" s="876"/>
      <c r="RKH49" s="876"/>
      <c r="RKI49" s="876"/>
      <c r="RKJ49" s="876"/>
      <c r="RKK49" s="876"/>
      <c r="RKL49" s="876"/>
      <c r="RKM49" s="876"/>
      <c r="RKN49" s="876"/>
      <c r="RKO49" s="876"/>
      <c r="RKP49" s="876"/>
      <c r="RKQ49" s="876"/>
      <c r="RKR49" s="876"/>
      <c r="RKS49" s="876"/>
      <c r="RKT49" s="876"/>
      <c r="RKU49" s="876"/>
      <c r="RKV49" s="876"/>
      <c r="RKW49" s="876"/>
      <c r="RKX49" s="876"/>
      <c r="RKY49" s="876"/>
      <c r="RKZ49" s="876"/>
      <c r="RLA49" s="876"/>
      <c r="RLB49" s="876"/>
      <c r="RLC49" s="876"/>
      <c r="RLD49" s="876"/>
      <c r="RLE49" s="876"/>
      <c r="RLF49" s="876"/>
      <c r="RLG49" s="876"/>
      <c r="RLH49" s="876"/>
      <c r="RLI49" s="876"/>
      <c r="RLJ49" s="876"/>
      <c r="RLK49" s="876"/>
      <c r="RLL49" s="876"/>
      <c r="RLM49" s="876"/>
      <c r="RLN49" s="876"/>
      <c r="RLO49" s="876"/>
      <c r="RLP49" s="876"/>
      <c r="RLQ49" s="876"/>
      <c r="RLR49" s="876"/>
      <c r="RLS49" s="876"/>
      <c r="RLT49" s="876"/>
      <c r="RLU49" s="876"/>
      <c r="RLV49" s="876"/>
      <c r="RLW49" s="876"/>
      <c r="RLX49" s="876"/>
      <c r="RLY49" s="876"/>
      <c r="RLZ49" s="876"/>
      <c r="RMA49" s="876"/>
      <c r="RMB49" s="876"/>
      <c r="RMC49" s="876"/>
      <c r="RMD49" s="876"/>
      <c r="RME49" s="876"/>
      <c r="RMF49" s="876"/>
      <c r="RMG49" s="876"/>
      <c r="RMH49" s="876"/>
      <c r="RMI49" s="876"/>
      <c r="RMJ49" s="876"/>
      <c r="RMK49" s="876"/>
      <c r="RML49" s="876"/>
      <c r="RMM49" s="876"/>
      <c r="RMN49" s="876"/>
      <c r="RMO49" s="876"/>
      <c r="RMP49" s="876"/>
      <c r="RMQ49" s="876"/>
      <c r="RMR49" s="876"/>
      <c r="RMS49" s="876"/>
      <c r="RMT49" s="876"/>
      <c r="RMU49" s="876"/>
      <c r="RMV49" s="876"/>
      <c r="RMW49" s="876"/>
      <c r="RMX49" s="876"/>
      <c r="RMY49" s="876"/>
      <c r="RMZ49" s="876"/>
      <c r="RNA49" s="876"/>
      <c r="RNB49" s="876"/>
      <c r="RNC49" s="876"/>
      <c r="RND49" s="876"/>
      <c r="RNE49" s="876"/>
      <c r="RNF49" s="876"/>
      <c r="RNG49" s="876"/>
      <c r="RNH49" s="876"/>
      <c r="RNI49" s="876"/>
      <c r="RNJ49" s="876"/>
      <c r="RNK49" s="876"/>
      <c r="RNL49" s="876"/>
      <c r="RNM49" s="876"/>
      <c r="RNN49" s="876"/>
      <c r="RNO49" s="876"/>
      <c r="RNP49" s="876"/>
      <c r="RNQ49" s="876"/>
      <c r="RNR49" s="876"/>
      <c r="RNS49" s="876"/>
      <c r="RNT49" s="876"/>
      <c r="RNU49" s="876"/>
      <c r="RNV49" s="876"/>
      <c r="RNW49" s="876"/>
      <c r="RNX49" s="876"/>
      <c r="RNY49" s="876"/>
      <c r="RNZ49" s="876"/>
      <c r="ROA49" s="876"/>
      <c r="ROB49" s="876"/>
      <c r="ROC49" s="876"/>
      <c r="ROD49" s="876"/>
      <c r="ROE49" s="876"/>
      <c r="ROF49" s="876"/>
      <c r="ROG49" s="876"/>
      <c r="ROH49" s="876"/>
      <c r="ROI49" s="876"/>
      <c r="ROJ49" s="876"/>
      <c r="ROK49" s="876"/>
      <c r="ROL49" s="876"/>
      <c r="ROM49" s="876"/>
      <c r="RON49" s="876"/>
      <c r="ROO49" s="876"/>
      <c r="ROP49" s="876"/>
      <c r="ROQ49" s="876"/>
      <c r="ROR49" s="876"/>
      <c r="ROS49" s="876"/>
      <c r="ROT49" s="876"/>
      <c r="ROU49" s="876"/>
      <c r="ROV49" s="876"/>
      <c r="ROW49" s="876"/>
      <c r="ROX49" s="876"/>
      <c r="ROY49" s="876"/>
      <c r="ROZ49" s="876"/>
      <c r="RPA49" s="876"/>
      <c r="RPB49" s="876"/>
      <c r="RPC49" s="876"/>
      <c r="RPD49" s="876"/>
      <c r="RPE49" s="876"/>
      <c r="RPF49" s="876"/>
      <c r="RPG49" s="876"/>
      <c r="RPH49" s="876"/>
      <c r="RPI49" s="876"/>
      <c r="RPJ49" s="876"/>
      <c r="RPK49" s="876"/>
      <c r="RPL49" s="876"/>
      <c r="RPM49" s="876"/>
      <c r="RPN49" s="876"/>
      <c r="RPO49" s="876"/>
      <c r="RPP49" s="876"/>
      <c r="RPQ49" s="876"/>
      <c r="RPR49" s="876"/>
      <c r="RPS49" s="876"/>
      <c r="RPT49" s="876"/>
      <c r="RPU49" s="876"/>
      <c r="RPV49" s="876"/>
      <c r="RPW49" s="876"/>
      <c r="RPX49" s="876"/>
      <c r="RPY49" s="876"/>
      <c r="RPZ49" s="876"/>
      <c r="RQA49" s="876"/>
      <c r="RQB49" s="876"/>
      <c r="RQC49" s="876"/>
      <c r="RQD49" s="876"/>
      <c r="RQE49" s="876"/>
      <c r="RQF49" s="876"/>
      <c r="RQG49" s="876"/>
      <c r="RQH49" s="876"/>
      <c r="RQI49" s="876"/>
      <c r="RQJ49" s="876"/>
      <c r="RQK49" s="876"/>
      <c r="RQL49" s="876"/>
      <c r="RQM49" s="876"/>
      <c r="RQN49" s="876"/>
      <c r="RQO49" s="876"/>
      <c r="RQP49" s="876"/>
      <c r="RQQ49" s="876"/>
      <c r="RQR49" s="876"/>
      <c r="RQS49" s="876"/>
      <c r="RQT49" s="876"/>
      <c r="RQU49" s="876"/>
      <c r="RQV49" s="876"/>
      <c r="RQW49" s="876"/>
      <c r="RQX49" s="876"/>
      <c r="RQY49" s="876"/>
      <c r="RQZ49" s="876"/>
      <c r="RRA49" s="876"/>
      <c r="RRB49" s="876"/>
      <c r="RRC49" s="876"/>
      <c r="RRD49" s="876"/>
      <c r="RRE49" s="876"/>
      <c r="RRF49" s="876"/>
      <c r="RRG49" s="876"/>
      <c r="RRH49" s="876"/>
      <c r="RRI49" s="876"/>
      <c r="RRJ49" s="876"/>
      <c r="RRK49" s="876"/>
      <c r="RRL49" s="876"/>
      <c r="RRM49" s="876"/>
      <c r="RRN49" s="876"/>
      <c r="RRO49" s="876"/>
      <c r="RRP49" s="876"/>
      <c r="RRQ49" s="876"/>
      <c r="RRR49" s="876"/>
      <c r="RRS49" s="876"/>
      <c r="RRT49" s="876"/>
      <c r="RRU49" s="876"/>
      <c r="RRV49" s="876"/>
      <c r="RRW49" s="876"/>
      <c r="RRX49" s="876"/>
      <c r="RRY49" s="876"/>
      <c r="RRZ49" s="876"/>
      <c r="RSA49" s="876"/>
      <c r="RSB49" s="876"/>
      <c r="RSC49" s="876"/>
      <c r="RSD49" s="876"/>
      <c r="RSE49" s="876"/>
      <c r="RSF49" s="876"/>
      <c r="RSG49" s="876"/>
      <c r="RSH49" s="876"/>
      <c r="RSI49" s="876"/>
      <c r="RSJ49" s="876"/>
      <c r="RSK49" s="876"/>
      <c r="RSL49" s="876"/>
      <c r="RSM49" s="876"/>
      <c r="RSN49" s="876"/>
      <c r="RSO49" s="876"/>
      <c r="RSP49" s="876"/>
      <c r="RSQ49" s="876"/>
      <c r="RSR49" s="876"/>
      <c r="RSS49" s="876"/>
      <c r="RST49" s="876"/>
      <c r="RSU49" s="876"/>
      <c r="RSV49" s="876"/>
      <c r="RSW49" s="876"/>
      <c r="RSX49" s="876"/>
      <c r="RSY49" s="876"/>
      <c r="RSZ49" s="876"/>
      <c r="RTA49" s="876"/>
      <c r="RTB49" s="876"/>
      <c r="RTC49" s="876"/>
      <c r="RTD49" s="876"/>
      <c r="RTE49" s="876"/>
      <c r="RTF49" s="876"/>
      <c r="RTG49" s="876"/>
      <c r="RTH49" s="876"/>
      <c r="RTI49" s="876"/>
      <c r="RTJ49" s="876"/>
      <c r="RTK49" s="876"/>
      <c r="RTL49" s="876"/>
      <c r="RTM49" s="876"/>
      <c r="RTN49" s="876"/>
      <c r="RTO49" s="876"/>
      <c r="RTP49" s="876"/>
      <c r="RTQ49" s="876"/>
      <c r="RTR49" s="876"/>
      <c r="RTS49" s="876"/>
      <c r="RTT49" s="876"/>
      <c r="RTU49" s="876"/>
      <c r="RTV49" s="876"/>
      <c r="RTW49" s="876"/>
      <c r="RTX49" s="876"/>
      <c r="RTY49" s="876"/>
      <c r="RTZ49" s="876"/>
      <c r="RUA49" s="876"/>
      <c r="RUB49" s="876"/>
      <c r="RUC49" s="876"/>
      <c r="RUD49" s="876"/>
      <c r="RUE49" s="876"/>
      <c r="RUF49" s="876"/>
      <c r="RUG49" s="876"/>
      <c r="RUH49" s="876"/>
      <c r="RUI49" s="876"/>
      <c r="RUJ49" s="876"/>
      <c r="RUK49" s="876"/>
      <c r="RUL49" s="876"/>
      <c r="RUM49" s="876"/>
      <c r="RUN49" s="876"/>
      <c r="RUO49" s="876"/>
      <c r="RUP49" s="876"/>
      <c r="RUQ49" s="876"/>
      <c r="RUR49" s="876"/>
      <c r="RUS49" s="876"/>
      <c r="RUT49" s="876"/>
      <c r="RUU49" s="876"/>
      <c r="RUV49" s="876"/>
      <c r="RUW49" s="876"/>
      <c r="RUX49" s="876"/>
      <c r="RUY49" s="876"/>
      <c r="RUZ49" s="876"/>
      <c r="RVA49" s="876"/>
      <c r="RVB49" s="876"/>
      <c r="RVC49" s="876"/>
      <c r="RVD49" s="876"/>
      <c r="RVE49" s="876"/>
      <c r="RVF49" s="876"/>
      <c r="RVG49" s="876"/>
      <c r="RVH49" s="876"/>
      <c r="RVI49" s="876"/>
      <c r="RVJ49" s="876"/>
      <c r="RVK49" s="876"/>
      <c r="RVL49" s="876"/>
      <c r="RVM49" s="876"/>
      <c r="RVN49" s="876"/>
      <c r="RVO49" s="876"/>
      <c r="RVP49" s="876"/>
      <c r="RVQ49" s="876"/>
      <c r="RVR49" s="876"/>
      <c r="RVS49" s="876"/>
      <c r="RVT49" s="876"/>
      <c r="RVU49" s="876"/>
      <c r="RVV49" s="876"/>
      <c r="RVW49" s="876"/>
      <c r="RVX49" s="876"/>
      <c r="RVY49" s="876"/>
      <c r="RVZ49" s="876"/>
      <c r="RWA49" s="876"/>
      <c r="RWB49" s="876"/>
      <c r="RWC49" s="876"/>
      <c r="RWD49" s="876"/>
      <c r="RWE49" s="876"/>
      <c r="RWF49" s="876"/>
      <c r="RWG49" s="876"/>
      <c r="RWH49" s="876"/>
      <c r="RWI49" s="876"/>
      <c r="RWJ49" s="876"/>
      <c r="RWK49" s="876"/>
      <c r="RWL49" s="876"/>
      <c r="RWM49" s="876"/>
      <c r="RWN49" s="876"/>
      <c r="RWO49" s="876"/>
      <c r="RWP49" s="876"/>
      <c r="RWQ49" s="876"/>
      <c r="RWR49" s="876"/>
      <c r="RWS49" s="876"/>
      <c r="RWT49" s="876"/>
      <c r="RWU49" s="876"/>
      <c r="RWV49" s="876"/>
      <c r="RWW49" s="876"/>
      <c r="RWX49" s="876"/>
      <c r="RWY49" s="876"/>
      <c r="RWZ49" s="876"/>
      <c r="RXA49" s="876"/>
      <c r="RXB49" s="876"/>
      <c r="RXC49" s="876"/>
      <c r="RXD49" s="876"/>
      <c r="RXE49" s="876"/>
      <c r="RXF49" s="876"/>
      <c r="RXG49" s="876"/>
      <c r="RXH49" s="876"/>
      <c r="RXI49" s="876"/>
      <c r="RXJ49" s="876"/>
      <c r="RXK49" s="876"/>
      <c r="RXL49" s="876"/>
      <c r="RXM49" s="876"/>
      <c r="RXN49" s="876"/>
      <c r="RXO49" s="876"/>
      <c r="RXP49" s="876"/>
      <c r="RXQ49" s="876"/>
      <c r="RXR49" s="876"/>
      <c r="RXS49" s="876"/>
      <c r="RXT49" s="876"/>
      <c r="RXU49" s="876"/>
      <c r="RXV49" s="876"/>
      <c r="RXW49" s="876"/>
      <c r="RXX49" s="876"/>
      <c r="RXY49" s="876"/>
      <c r="RXZ49" s="876"/>
      <c r="RYA49" s="876"/>
      <c r="RYB49" s="876"/>
      <c r="RYC49" s="876"/>
      <c r="RYD49" s="876"/>
      <c r="RYE49" s="876"/>
      <c r="RYF49" s="876"/>
      <c r="RYG49" s="876"/>
      <c r="RYH49" s="876"/>
      <c r="RYI49" s="876"/>
      <c r="RYJ49" s="876"/>
      <c r="RYK49" s="876"/>
      <c r="RYL49" s="876"/>
      <c r="RYM49" s="876"/>
      <c r="RYN49" s="876"/>
      <c r="RYO49" s="876"/>
      <c r="RYP49" s="876"/>
      <c r="RYQ49" s="876"/>
      <c r="RYR49" s="876"/>
      <c r="RYS49" s="876"/>
      <c r="RYT49" s="876"/>
      <c r="RYU49" s="876"/>
      <c r="RYV49" s="876"/>
      <c r="RYW49" s="876"/>
      <c r="RYX49" s="876"/>
      <c r="RYY49" s="876"/>
      <c r="RYZ49" s="876"/>
      <c r="RZA49" s="876"/>
      <c r="RZB49" s="876"/>
      <c r="RZC49" s="876"/>
      <c r="RZD49" s="876"/>
      <c r="RZE49" s="876"/>
      <c r="RZF49" s="876"/>
      <c r="RZG49" s="876"/>
      <c r="RZH49" s="876"/>
      <c r="RZI49" s="876"/>
      <c r="RZJ49" s="876"/>
      <c r="RZK49" s="876"/>
      <c r="RZL49" s="876"/>
      <c r="RZM49" s="876"/>
      <c r="RZN49" s="876"/>
      <c r="RZO49" s="876"/>
      <c r="RZP49" s="876"/>
      <c r="RZQ49" s="876"/>
      <c r="RZR49" s="876"/>
      <c r="RZS49" s="876"/>
      <c r="RZT49" s="876"/>
      <c r="RZU49" s="876"/>
      <c r="RZV49" s="876"/>
      <c r="RZW49" s="876"/>
      <c r="RZX49" s="876"/>
      <c r="RZY49" s="876"/>
      <c r="RZZ49" s="876"/>
      <c r="SAA49" s="876"/>
      <c r="SAB49" s="876"/>
      <c r="SAC49" s="876"/>
      <c r="SAD49" s="876"/>
      <c r="SAE49" s="876"/>
      <c r="SAF49" s="876"/>
      <c r="SAG49" s="876"/>
      <c r="SAH49" s="876"/>
      <c r="SAI49" s="876"/>
      <c r="SAJ49" s="876"/>
      <c r="SAK49" s="876"/>
      <c r="SAL49" s="876"/>
      <c r="SAM49" s="876"/>
      <c r="SAN49" s="876"/>
      <c r="SAO49" s="876"/>
      <c r="SAP49" s="876"/>
      <c r="SAQ49" s="876"/>
      <c r="SAR49" s="876"/>
      <c r="SAS49" s="876"/>
      <c r="SAT49" s="876"/>
      <c r="SAU49" s="876"/>
      <c r="SAV49" s="876"/>
      <c r="SAW49" s="876"/>
      <c r="SAX49" s="876"/>
      <c r="SAY49" s="876"/>
      <c r="SAZ49" s="876"/>
      <c r="SBA49" s="876"/>
      <c r="SBB49" s="876"/>
      <c r="SBC49" s="876"/>
      <c r="SBD49" s="876"/>
      <c r="SBE49" s="876"/>
      <c r="SBF49" s="876"/>
      <c r="SBG49" s="876"/>
      <c r="SBH49" s="876"/>
      <c r="SBI49" s="876"/>
      <c r="SBJ49" s="876"/>
      <c r="SBK49" s="876"/>
      <c r="SBL49" s="876"/>
      <c r="SBM49" s="876"/>
      <c r="SBN49" s="876"/>
      <c r="SBO49" s="876"/>
      <c r="SBP49" s="876"/>
      <c r="SBQ49" s="876"/>
      <c r="SBR49" s="876"/>
      <c r="SBS49" s="876"/>
      <c r="SBT49" s="876"/>
      <c r="SBU49" s="876"/>
      <c r="SBV49" s="876"/>
      <c r="SBW49" s="876"/>
      <c r="SBX49" s="876"/>
      <c r="SBY49" s="876"/>
      <c r="SBZ49" s="876"/>
      <c r="SCA49" s="876"/>
      <c r="SCB49" s="876"/>
      <c r="SCC49" s="876"/>
      <c r="SCD49" s="876"/>
      <c r="SCE49" s="876"/>
      <c r="SCF49" s="876"/>
      <c r="SCG49" s="876"/>
      <c r="SCH49" s="876"/>
      <c r="SCI49" s="876"/>
      <c r="SCJ49" s="876"/>
      <c r="SCK49" s="876"/>
      <c r="SCL49" s="876"/>
      <c r="SCM49" s="876"/>
      <c r="SCN49" s="876"/>
      <c r="SCO49" s="876"/>
      <c r="SCP49" s="876"/>
      <c r="SCQ49" s="876"/>
      <c r="SCR49" s="876"/>
      <c r="SCS49" s="876"/>
      <c r="SCT49" s="876"/>
      <c r="SCU49" s="876"/>
      <c r="SCV49" s="876"/>
      <c r="SCW49" s="876"/>
      <c r="SCX49" s="876"/>
      <c r="SCY49" s="876"/>
      <c r="SCZ49" s="876"/>
      <c r="SDA49" s="876"/>
      <c r="SDB49" s="876"/>
      <c r="SDC49" s="876"/>
      <c r="SDD49" s="876"/>
      <c r="SDE49" s="876"/>
      <c r="SDF49" s="876"/>
      <c r="SDG49" s="876"/>
      <c r="SDH49" s="876"/>
      <c r="SDI49" s="876"/>
      <c r="SDJ49" s="876"/>
      <c r="SDK49" s="876"/>
      <c r="SDL49" s="876"/>
      <c r="SDM49" s="876"/>
      <c r="SDN49" s="876"/>
      <c r="SDO49" s="876"/>
      <c r="SDP49" s="876"/>
      <c r="SDQ49" s="876"/>
      <c r="SDR49" s="876"/>
      <c r="SDS49" s="876"/>
      <c r="SDT49" s="876"/>
      <c r="SDU49" s="876"/>
      <c r="SDV49" s="876"/>
      <c r="SDW49" s="876"/>
      <c r="SDX49" s="876"/>
      <c r="SDY49" s="876"/>
      <c r="SDZ49" s="876"/>
      <c r="SEA49" s="876"/>
      <c r="SEB49" s="876"/>
      <c r="SEC49" s="876"/>
      <c r="SED49" s="876"/>
      <c r="SEE49" s="876"/>
      <c r="SEF49" s="876"/>
      <c r="SEG49" s="876"/>
      <c r="SEH49" s="876"/>
      <c r="SEI49" s="876"/>
      <c r="SEJ49" s="876"/>
      <c r="SEK49" s="876"/>
      <c r="SEL49" s="876"/>
      <c r="SEM49" s="876"/>
      <c r="SEN49" s="876"/>
      <c r="SEO49" s="876"/>
      <c r="SEP49" s="876"/>
      <c r="SEQ49" s="876"/>
      <c r="SER49" s="876"/>
      <c r="SES49" s="876"/>
      <c r="SET49" s="876"/>
      <c r="SEU49" s="876"/>
      <c r="SEV49" s="876"/>
      <c r="SEW49" s="876"/>
      <c r="SEX49" s="876"/>
      <c r="SEY49" s="876"/>
      <c r="SEZ49" s="876"/>
      <c r="SFA49" s="876"/>
      <c r="SFB49" s="876"/>
      <c r="SFC49" s="876"/>
      <c r="SFD49" s="876"/>
      <c r="SFE49" s="876"/>
      <c r="SFF49" s="876"/>
      <c r="SFG49" s="876"/>
      <c r="SFH49" s="876"/>
      <c r="SFI49" s="876"/>
      <c r="SFJ49" s="876"/>
      <c r="SFK49" s="876"/>
      <c r="SFL49" s="876"/>
      <c r="SFM49" s="876"/>
      <c r="SFN49" s="876"/>
      <c r="SFO49" s="876"/>
      <c r="SFP49" s="876"/>
      <c r="SFQ49" s="876"/>
      <c r="SFR49" s="876"/>
      <c r="SFS49" s="876"/>
      <c r="SFT49" s="876"/>
      <c r="SFU49" s="876"/>
      <c r="SFV49" s="876"/>
      <c r="SFW49" s="876"/>
      <c r="SFX49" s="876"/>
      <c r="SFY49" s="876"/>
      <c r="SFZ49" s="876"/>
      <c r="SGA49" s="876"/>
      <c r="SGB49" s="876"/>
      <c r="SGC49" s="876"/>
      <c r="SGD49" s="876"/>
      <c r="SGE49" s="876"/>
      <c r="SGF49" s="876"/>
      <c r="SGG49" s="876"/>
      <c r="SGH49" s="876"/>
      <c r="SGI49" s="876"/>
      <c r="SGJ49" s="876"/>
      <c r="SGK49" s="876"/>
      <c r="SGL49" s="876"/>
      <c r="SGM49" s="876"/>
      <c r="SGN49" s="876"/>
      <c r="SGO49" s="876"/>
      <c r="SGP49" s="876"/>
      <c r="SGQ49" s="876"/>
      <c r="SGR49" s="876"/>
      <c r="SGS49" s="876"/>
      <c r="SGT49" s="876"/>
      <c r="SGU49" s="876"/>
      <c r="SGV49" s="876"/>
      <c r="SGW49" s="876"/>
      <c r="SGX49" s="876"/>
      <c r="SGY49" s="876"/>
      <c r="SGZ49" s="876"/>
      <c r="SHA49" s="876"/>
      <c r="SHB49" s="876"/>
      <c r="SHC49" s="876"/>
      <c r="SHD49" s="876"/>
      <c r="SHE49" s="876"/>
      <c r="SHF49" s="876"/>
      <c r="SHG49" s="876"/>
      <c r="SHH49" s="876"/>
      <c r="SHI49" s="876"/>
      <c r="SHJ49" s="876"/>
      <c r="SHK49" s="876"/>
      <c r="SHL49" s="876"/>
      <c r="SHM49" s="876"/>
      <c r="SHN49" s="876"/>
      <c r="SHO49" s="876"/>
      <c r="SHP49" s="876"/>
      <c r="SHQ49" s="876"/>
      <c r="SHR49" s="876"/>
      <c r="SHS49" s="876"/>
      <c r="SHT49" s="876"/>
      <c r="SHU49" s="876"/>
      <c r="SHV49" s="876"/>
      <c r="SHW49" s="876"/>
      <c r="SHX49" s="876"/>
      <c r="SHY49" s="876"/>
      <c r="SHZ49" s="876"/>
      <c r="SIA49" s="876"/>
      <c r="SIB49" s="876"/>
      <c r="SIC49" s="876"/>
      <c r="SID49" s="876"/>
      <c r="SIE49" s="876"/>
      <c r="SIF49" s="876"/>
      <c r="SIG49" s="876"/>
      <c r="SIH49" s="876"/>
      <c r="SII49" s="876"/>
      <c r="SIJ49" s="876"/>
      <c r="SIK49" s="876"/>
      <c r="SIL49" s="876"/>
      <c r="SIM49" s="876"/>
      <c r="SIN49" s="876"/>
      <c r="SIO49" s="876"/>
      <c r="SIP49" s="876"/>
      <c r="SIQ49" s="876"/>
      <c r="SIR49" s="876"/>
      <c r="SIS49" s="876"/>
      <c r="SIT49" s="876"/>
      <c r="SIU49" s="876"/>
      <c r="SIV49" s="876"/>
      <c r="SIW49" s="876"/>
      <c r="SIX49" s="876"/>
      <c r="SIY49" s="876"/>
      <c r="SIZ49" s="876"/>
      <c r="SJA49" s="876"/>
      <c r="SJB49" s="876"/>
      <c r="SJC49" s="876"/>
      <c r="SJD49" s="876"/>
      <c r="SJE49" s="876"/>
      <c r="SJF49" s="876"/>
      <c r="SJG49" s="876"/>
      <c r="SJH49" s="876"/>
      <c r="SJI49" s="876"/>
      <c r="SJJ49" s="876"/>
      <c r="SJK49" s="876"/>
      <c r="SJL49" s="876"/>
      <c r="SJM49" s="876"/>
      <c r="SJN49" s="876"/>
      <c r="SJO49" s="876"/>
      <c r="SJP49" s="876"/>
      <c r="SJQ49" s="876"/>
      <c r="SJR49" s="876"/>
      <c r="SJS49" s="876"/>
      <c r="SJT49" s="876"/>
      <c r="SJU49" s="876"/>
      <c r="SJV49" s="876"/>
      <c r="SJW49" s="876"/>
      <c r="SJX49" s="876"/>
      <c r="SJY49" s="876"/>
      <c r="SJZ49" s="876"/>
      <c r="SKA49" s="876"/>
      <c r="SKB49" s="876"/>
      <c r="SKC49" s="876"/>
      <c r="SKD49" s="876"/>
      <c r="SKE49" s="876"/>
      <c r="SKF49" s="876"/>
      <c r="SKG49" s="876"/>
      <c r="SKH49" s="876"/>
      <c r="SKI49" s="876"/>
      <c r="SKJ49" s="876"/>
      <c r="SKK49" s="876"/>
      <c r="SKL49" s="876"/>
      <c r="SKM49" s="876"/>
      <c r="SKN49" s="876"/>
      <c r="SKO49" s="876"/>
      <c r="SKP49" s="876"/>
      <c r="SKQ49" s="876"/>
      <c r="SKR49" s="876"/>
      <c r="SKS49" s="876"/>
      <c r="SKT49" s="876"/>
      <c r="SKU49" s="876"/>
      <c r="SKV49" s="876"/>
      <c r="SKW49" s="876"/>
      <c r="SKX49" s="876"/>
      <c r="SKY49" s="876"/>
      <c r="SKZ49" s="876"/>
      <c r="SLA49" s="876"/>
      <c r="SLB49" s="876"/>
      <c r="SLC49" s="876"/>
      <c r="SLD49" s="876"/>
      <c r="SLE49" s="876"/>
      <c r="SLF49" s="876"/>
      <c r="SLG49" s="876"/>
      <c r="SLH49" s="876"/>
      <c r="SLI49" s="876"/>
      <c r="SLJ49" s="876"/>
      <c r="SLK49" s="876"/>
      <c r="SLL49" s="876"/>
      <c r="SLM49" s="876"/>
      <c r="SLN49" s="876"/>
      <c r="SLO49" s="876"/>
      <c r="SLP49" s="876"/>
      <c r="SLQ49" s="876"/>
      <c r="SLR49" s="876"/>
      <c r="SLS49" s="876"/>
      <c r="SLT49" s="876"/>
      <c r="SLU49" s="876"/>
      <c r="SLV49" s="876"/>
      <c r="SLW49" s="876"/>
      <c r="SLX49" s="876"/>
      <c r="SLY49" s="876"/>
      <c r="SLZ49" s="876"/>
      <c r="SMA49" s="876"/>
      <c r="SMB49" s="876"/>
      <c r="SMC49" s="876"/>
      <c r="SMD49" s="876"/>
      <c r="SME49" s="876"/>
      <c r="SMF49" s="876"/>
      <c r="SMG49" s="876"/>
      <c r="SMH49" s="876"/>
      <c r="SMI49" s="876"/>
      <c r="SMJ49" s="876"/>
      <c r="SMK49" s="876"/>
      <c r="SML49" s="876"/>
      <c r="SMM49" s="876"/>
      <c r="SMN49" s="876"/>
      <c r="SMO49" s="876"/>
      <c r="SMP49" s="876"/>
      <c r="SMQ49" s="876"/>
      <c r="SMR49" s="876"/>
      <c r="SMS49" s="876"/>
      <c r="SMT49" s="876"/>
      <c r="SMU49" s="876"/>
      <c r="SMV49" s="876"/>
      <c r="SMW49" s="876"/>
      <c r="SMX49" s="876"/>
      <c r="SMY49" s="876"/>
      <c r="SMZ49" s="876"/>
      <c r="SNA49" s="876"/>
      <c r="SNB49" s="876"/>
      <c r="SNC49" s="876"/>
      <c r="SND49" s="876"/>
      <c r="SNE49" s="876"/>
      <c r="SNF49" s="876"/>
      <c r="SNG49" s="876"/>
      <c r="SNH49" s="876"/>
      <c r="SNI49" s="876"/>
      <c r="SNJ49" s="876"/>
      <c r="SNK49" s="876"/>
      <c r="SNL49" s="876"/>
      <c r="SNM49" s="876"/>
      <c r="SNN49" s="876"/>
      <c r="SNO49" s="876"/>
      <c r="SNP49" s="876"/>
      <c r="SNQ49" s="876"/>
      <c r="SNR49" s="876"/>
      <c r="SNS49" s="876"/>
      <c r="SNT49" s="876"/>
      <c r="SNU49" s="876"/>
      <c r="SNV49" s="876"/>
      <c r="SNW49" s="876"/>
      <c r="SNX49" s="876"/>
      <c r="SNY49" s="876"/>
      <c r="SNZ49" s="876"/>
      <c r="SOA49" s="876"/>
      <c r="SOB49" s="876"/>
      <c r="SOC49" s="876"/>
      <c r="SOD49" s="876"/>
      <c r="SOE49" s="876"/>
      <c r="SOF49" s="876"/>
      <c r="SOG49" s="876"/>
      <c r="SOH49" s="876"/>
      <c r="SOI49" s="876"/>
      <c r="SOJ49" s="876"/>
      <c r="SOK49" s="876"/>
      <c r="SOL49" s="876"/>
      <c r="SOM49" s="876"/>
      <c r="SON49" s="876"/>
      <c r="SOO49" s="876"/>
      <c r="SOP49" s="876"/>
      <c r="SOQ49" s="876"/>
      <c r="SOR49" s="876"/>
      <c r="SOS49" s="876"/>
      <c r="SOT49" s="876"/>
      <c r="SOU49" s="876"/>
      <c r="SOV49" s="876"/>
      <c r="SOW49" s="876"/>
      <c r="SOX49" s="876"/>
      <c r="SOY49" s="876"/>
      <c r="SOZ49" s="876"/>
      <c r="SPA49" s="876"/>
      <c r="SPB49" s="876"/>
      <c r="SPC49" s="876"/>
      <c r="SPD49" s="876"/>
      <c r="SPE49" s="876"/>
      <c r="SPF49" s="876"/>
      <c r="SPG49" s="876"/>
      <c r="SPH49" s="876"/>
      <c r="SPI49" s="876"/>
      <c r="SPJ49" s="876"/>
      <c r="SPK49" s="876"/>
      <c r="SPL49" s="876"/>
      <c r="SPM49" s="876"/>
      <c r="SPN49" s="876"/>
      <c r="SPO49" s="876"/>
      <c r="SPP49" s="876"/>
      <c r="SPQ49" s="876"/>
      <c r="SPR49" s="876"/>
      <c r="SPS49" s="876"/>
      <c r="SPT49" s="876"/>
      <c r="SPU49" s="876"/>
      <c r="SPV49" s="876"/>
      <c r="SPW49" s="876"/>
      <c r="SPX49" s="876"/>
      <c r="SPY49" s="876"/>
      <c r="SPZ49" s="876"/>
      <c r="SQA49" s="876"/>
      <c r="SQB49" s="876"/>
      <c r="SQC49" s="876"/>
      <c r="SQD49" s="876"/>
      <c r="SQE49" s="876"/>
      <c r="SQF49" s="876"/>
      <c r="SQG49" s="876"/>
      <c r="SQH49" s="876"/>
      <c r="SQI49" s="876"/>
      <c r="SQJ49" s="876"/>
      <c r="SQK49" s="876"/>
      <c r="SQL49" s="876"/>
      <c r="SQM49" s="876"/>
      <c r="SQN49" s="876"/>
      <c r="SQO49" s="876"/>
      <c r="SQP49" s="876"/>
      <c r="SQQ49" s="876"/>
      <c r="SQR49" s="876"/>
      <c r="SQS49" s="876"/>
      <c r="SQT49" s="876"/>
      <c r="SQU49" s="876"/>
      <c r="SQV49" s="876"/>
      <c r="SQW49" s="876"/>
      <c r="SQX49" s="876"/>
      <c r="SQY49" s="876"/>
      <c r="SQZ49" s="876"/>
      <c r="SRA49" s="876"/>
      <c r="SRB49" s="876"/>
      <c r="SRC49" s="876"/>
      <c r="SRD49" s="876"/>
      <c r="SRE49" s="876"/>
      <c r="SRF49" s="876"/>
      <c r="SRG49" s="876"/>
      <c r="SRH49" s="876"/>
      <c r="SRI49" s="876"/>
      <c r="SRJ49" s="876"/>
      <c r="SRK49" s="876"/>
      <c r="SRL49" s="876"/>
      <c r="SRM49" s="876"/>
      <c r="SRN49" s="876"/>
      <c r="SRO49" s="876"/>
      <c r="SRP49" s="876"/>
      <c r="SRQ49" s="876"/>
      <c r="SRR49" s="876"/>
      <c r="SRS49" s="876"/>
      <c r="SRT49" s="876"/>
      <c r="SRU49" s="876"/>
      <c r="SRV49" s="876"/>
      <c r="SRW49" s="876"/>
      <c r="SRX49" s="876"/>
      <c r="SRY49" s="876"/>
      <c r="SRZ49" s="876"/>
      <c r="SSA49" s="876"/>
      <c r="SSB49" s="876"/>
      <c r="SSC49" s="876"/>
      <c r="SSD49" s="876"/>
      <c r="SSE49" s="876"/>
      <c r="SSF49" s="876"/>
      <c r="SSG49" s="876"/>
      <c r="SSH49" s="876"/>
      <c r="SSI49" s="876"/>
      <c r="SSJ49" s="876"/>
      <c r="SSK49" s="876"/>
      <c r="SSL49" s="876"/>
      <c r="SSM49" s="876"/>
      <c r="SSN49" s="876"/>
      <c r="SSO49" s="876"/>
      <c r="SSP49" s="876"/>
      <c r="SSQ49" s="876"/>
      <c r="SSR49" s="876"/>
      <c r="SSS49" s="876"/>
      <c r="SST49" s="876"/>
      <c r="SSU49" s="876"/>
      <c r="SSV49" s="876"/>
      <c r="SSW49" s="876"/>
      <c r="SSX49" s="876"/>
      <c r="SSY49" s="876"/>
      <c r="SSZ49" s="876"/>
      <c r="STA49" s="876"/>
      <c r="STB49" s="876"/>
      <c r="STC49" s="876"/>
      <c r="STD49" s="876"/>
      <c r="STE49" s="876"/>
      <c r="STF49" s="876"/>
      <c r="STG49" s="876"/>
      <c r="STH49" s="876"/>
      <c r="STI49" s="876"/>
      <c r="STJ49" s="876"/>
      <c r="STK49" s="876"/>
      <c r="STL49" s="876"/>
      <c r="STM49" s="876"/>
      <c r="STN49" s="876"/>
      <c r="STO49" s="876"/>
      <c r="STP49" s="876"/>
      <c r="STQ49" s="876"/>
      <c r="STR49" s="876"/>
      <c r="STS49" s="876"/>
      <c r="STT49" s="876"/>
      <c r="STU49" s="876"/>
      <c r="STV49" s="876"/>
      <c r="STW49" s="876"/>
      <c r="STX49" s="876"/>
      <c r="STY49" s="876"/>
      <c r="STZ49" s="876"/>
      <c r="SUA49" s="876"/>
      <c r="SUB49" s="876"/>
      <c r="SUC49" s="876"/>
      <c r="SUD49" s="876"/>
      <c r="SUE49" s="876"/>
      <c r="SUF49" s="876"/>
      <c r="SUG49" s="876"/>
      <c r="SUH49" s="876"/>
      <c r="SUI49" s="876"/>
      <c r="SUJ49" s="876"/>
      <c r="SUK49" s="876"/>
      <c r="SUL49" s="876"/>
      <c r="SUM49" s="876"/>
      <c r="SUN49" s="876"/>
      <c r="SUO49" s="876"/>
      <c r="SUP49" s="876"/>
      <c r="SUQ49" s="876"/>
      <c r="SUR49" s="876"/>
      <c r="SUS49" s="876"/>
      <c r="SUT49" s="876"/>
      <c r="SUU49" s="876"/>
      <c r="SUV49" s="876"/>
      <c r="SUW49" s="876"/>
      <c r="SUX49" s="876"/>
      <c r="SUY49" s="876"/>
      <c r="SUZ49" s="876"/>
      <c r="SVA49" s="876"/>
      <c r="SVB49" s="876"/>
      <c r="SVC49" s="876"/>
      <c r="SVD49" s="876"/>
      <c r="SVE49" s="876"/>
      <c r="SVF49" s="876"/>
      <c r="SVG49" s="876"/>
      <c r="SVH49" s="876"/>
      <c r="SVI49" s="876"/>
      <c r="SVJ49" s="876"/>
      <c r="SVK49" s="876"/>
      <c r="SVL49" s="876"/>
      <c r="SVM49" s="876"/>
      <c r="SVN49" s="876"/>
      <c r="SVO49" s="876"/>
      <c r="SVP49" s="876"/>
      <c r="SVQ49" s="876"/>
      <c r="SVR49" s="876"/>
      <c r="SVS49" s="876"/>
      <c r="SVT49" s="876"/>
      <c r="SVU49" s="876"/>
      <c r="SVV49" s="876"/>
      <c r="SVW49" s="876"/>
      <c r="SVX49" s="876"/>
      <c r="SVY49" s="876"/>
      <c r="SVZ49" s="876"/>
      <c r="SWA49" s="876"/>
      <c r="SWB49" s="876"/>
      <c r="SWC49" s="876"/>
      <c r="SWD49" s="876"/>
      <c r="SWE49" s="876"/>
      <c r="SWF49" s="876"/>
      <c r="SWG49" s="876"/>
      <c r="SWH49" s="876"/>
      <c r="SWI49" s="876"/>
      <c r="SWJ49" s="876"/>
      <c r="SWK49" s="876"/>
      <c r="SWL49" s="876"/>
      <c r="SWM49" s="876"/>
      <c r="SWN49" s="876"/>
      <c r="SWO49" s="876"/>
      <c r="SWP49" s="876"/>
      <c r="SWQ49" s="876"/>
      <c r="SWR49" s="876"/>
      <c r="SWS49" s="876"/>
      <c r="SWT49" s="876"/>
      <c r="SWU49" s="876"/>
      <c r="SWV49" s="876"/>
      <c r="SWW49" s="876"/>
      <c r="SWX49" s="876"/>
      <c r="SWY49" s="876"/>
      <c r="SWZ49" s="876"/>
      <c r="SXA49" s="876"/>
      <c r="SXB49" s="876"/>
      <c r="SXC49" s="876"/>
      <c r="SXD49" s="876"/>
      <c r="SXE49" s="876"/>
      <c r="SXF49" s="876"/>
      <c r="SXG49" s="876"/>
      <c r="SXH49" s="876"/>
      <c r="SXI49" s="876"/>
      <c r="SXJ49" s="876"/>
      <c r="SXK49" s="876"/>
      <c r="SXL49" s="876"/>
      <c r="SXM49" s="876"/>
      <c r="SXN49" s="876"/>
      <c r="SXO49" s="876"/>
      <c r="SXP49" s="876"/>
      <c r="SXQ49" s="876"/>
      <c r="SXR49" s="876"/>
      <c r="SXS49" s="876"/>
      <c r="SXT49" s="876"/>
      <c r="SXU49" s="876"/>
      <c r="SXV49" s="876"/>
      <c r="SXW49" s="876"/>
      <c r="SXX49" s="876"/>
      <c r="SXY49" s="876"/>
      <c r="SXZ49" s="876"/>
      <c r="SYA49" s="876"/>
      <c r="SYB49" s="876"/>
      <c r="SYC49" s="876"/>
      <c r="SYD49" s="876"/>
      <c r="SYE49" s="876"/>
      <c r="SYF49" s="876"/>
      <c r="SYG49" s="876"/>
      <c r="SYH49" s="876"/>
      <c r="SYI49" s="876"/>
      <c r="SYJ49" s="876"/>
      <c r="SYK49" s="876"/>
      <c r="SYL49" s="876"/>
      <c r="SYM49" s="876"/>
      <c r="SYN49" s="876"/>
      <c r="SYO49" s="876"/>
      <c r="SYP49" s="876"/>
      <c r="SYQ49" s="876"/>
      <c r="SYR49" s="876"/>
      <c r="SYS49" s="876"/>
      <c r="SYT49" s="876"/>
      <c r="SYU49" s="876"/>
      <c r="SYV49" s="876"/>
      <c r="SYW49" s="876"/>
      <c r="SYX49" s="876"/>
      <c r="SYY49" s="876"/>
      <c r="SYZ49" s="876"/>
      <c r="SZA49" s="876"/>
      <c r="SZB49" s="876"/>
      <c r="SZC49" s="876"/>
      <c r="SZD49" s="876"/>
      <c r="SZE49" s="876"/>
      <c r="SZF49" s="876"/>
      <c r="SZG49" s="876"/>
      <c r="SZH49" s="876"/>
      <c r="SZI49" s="876"/>
      <c r="SZJ49" s="876"/>
      <c r="SZK49" s="876"/>
      <c r="SZL49" s="876"/>
      <c r="SZM49" s="876"/>
      <c r="SZN49" s="876"/>
      <c r="SZO49" s="876"/>
      <c r="SZP49" s="876"/>
      <c r="SZQ49" s="876"/>
      <c r="SZR49" s="876"/>
      <c r="SZS49" s="876"/>
      <c r="SZT49" s="876"/>
      <c r="SZU49" s="876"/>
      <c r="SZV49" s="876"/>
      <c r="SZW49" s="876"/>
      <c r="SZX49" s="876"/>
      <c r="SZY49" s="876"/>
      <c r="SZZ49" s="876"/>
      <c r="TAA49" s="876"/>
      <c r="TAB49" s="876"/>
      <c r="TAC49" s="876"/>
      <c r="TAD49" s="876"/>
      <c r="TAE49" s="876"/>
      <c r="TAF49" s="876"/>
      <c r="TAG49" s="876"/>
      <c r="TAH49" s="876"/>
      <c r="TAI49" s="876"/>
      <c r="TAJ49" s="876"/>
      <c r="TAK49" s="876"/>
      <c r="TAL49" s="876"/>
      <c r="TAM49" s="876"/>
      <c r="TAN49" s="876"/>
      <c r="TAO49" s="876"/>
      <c r="TAP49" s="876"/>
      <c r="TAQ49" s="876"/>
      <c r="TAR49" s="876"/>
      <c r="TAS49" s="876"/>
      <c r="TAT49" s="876"/>
      <c r="TAU49" s="876"/>
      <c r="TAV49" s="876"/>
      <c r="TAW49" s="876"/>
      <c r="TAX49" s="876"/>
      <c r="TAY49" s="876"/>
      <c r="TAZ49" s="876"/>
      <c r="TBA49" s="876"/>
      <c r="TBB49" s="876"/>
      <c r="TBC49" s="876"/>
      <c r="TBD49" s="876"/>
      <c r="TBE49" s="876"/>
      <c r="TBF49" s="876"/>
      <c r="TBG49" s="876"/>
      <c r="TBH49" s="876"/>
      <c r="TBI49" s="876"/>
      <c r="TBJ49" s="876"/>
      <c r="TBK49" s="876"/>
      <c r="TBL49" s="876"/>
      <c r="TBM49" s="876"/>
      <c r="TBN49" s="876"/>
      <c r="TBO49" s="876"/>
      <c r="TBP49" s="876"/>
      <c r="TBQ49" s="876"/>
      <c r="TBR49" s="876"/>
      <c r="TBS49" s="876"/>
      <c r="TBT49" s="876"/>
      <c r="TBU49" s="876"/>
      <c r="TBV49" s="876"/>
      <c r="TBW49" s="876"/>
      <c r="TBX49" s="876"/>
      <c r="TBY49" s="876"/>
      <c r="TBZ49" s="876"/>
      <c r="TCA49" s="876"/>
      <c r="TCB49" s="876"/>
      <c r="TCC49" s="876"/>
      <c r="TCD49" s="876"/>
      <c r="TCE49" s="876"/>
      <c r="TCF49" s="876"/>
      <c r="TCG49" s="876"/>
      <c r="TCH49" s="876"/>
      <c r="TCI49" s="876"/>
      <c r="TCJ49" s="876"/>
      <c r="TCK49" s="876"/>
      <c r="TCL49" s="876"/>
      <c r="TCM49" s="876"/>
      <c r="TCN49" s="876"/>
      <c r="TCO49" s="876"/>
      <c r="TCP49" s="876"/>
      <c r="TCQ49" s="876"/>
      <c r="TCR49" s="876"/>
      <c r="TCS49" s="876"/>
      <c r="TCT49" s="876"/>
      <c r="TCU49" s="876"/>
      <c r="TCV49" s="876"/>
      <c r="TCW49" s="876"/>
      <c r="TCX49" s="876"/>
      <c r="TCY49" s="876"/>
      <c r="TCZ49" s="876"/>
      <c r="TDA49" s="876"/>
      <c r="TDB49" s="876"/>
      <c r="TDC49" s="876"/>
      <c r="TDD49" s="876"/>
      <c r="TDE49" s="876"/>
      <c r="TDF49" s="876"/>
      <c r="TDG49" s="876"/>
      <c r="TDH49" s="876"/>
      <c r="TDI49" s="876"/>
      <c r="TDJ49" s="876"/>
      <c r="TDK49" s="876"/>
      <c r="TDL49" s="876"/>
      <c r="TDM49" s="876"/>
      <c r="TDN49" s="876"/>
      <c r="TDO49" s="876"/>
      <c r="TDP49" s="876"/>
      <c r="TDQ49" s="876"/>
      <c r="TDR49" s="876"/>
      <c r="TDS49" s="876"/>
      <c r="TDT49" s="876"/>
      <c r="TDU49" s="876"/>
      <c r="TDV49" s="876"/>
      <c r="TDW49" s="876"/>
      <c r="TDX49" s="876"/>
      <c r="TDY49" s="876"/>
      <c r="TDZ49" s="876"/>
      <c r="TEA49" s="876"/>
      <c r="TEB49" s="876"/>
      <c r="TEC49" s="876"/>
      <c r="TED49" s="876"/>
      <c r="TEE49" s="876"/>
      <c r="TEF49" s="876"/>
      <c r="TEG49" s="876"/>
      <c r="TEH49" s="876"/>
      <c r="TEI49" s="876"/>
      <c r="TEJ49" s="876"/>
      <c r="TEK49" s="876"/>
      <c r="TEL49" s="876"/>
      <c r="TEM49" s="876"/>
      <c r="TEN49" s="876"/>
      <c r="TEO49" s="876"/>
      <c r="TEP49" s="876"/>
      <c r="TEQ49" s="876"/>
      <c r="TER49" s="876"/>
      <c r="TES49" s="876"/>
      <c r="TET49" s="876"/>
      <c r="TEU49" s="876"/>
      <c r="TEV49" s="876"/>
      <c r="TEW49" s="876"/>
      <c r="TEX49" s="876"/>
      <c r="TEY49" s="876"/>
      <c r="TEZ49" s="876"/>
      <c r="TFA49" s="876"/>
      <c r="TFB49" s="876"/>
      <c r="TFC49" s="876"/>
      <c r="TFD49" s="876"/>
      <c r="TFE49" s="876"/>
      <c r="TFF49" s="876"/>
      <c r="TFG49" s="876"/>
      <c r="TFH49" s="876"/>
      <c r="TFI49" s="876"/>
      <c r="TFJ49" s="876"/>
      <c r="TFK49" s="876"/>
      <c r="TFL49" s="876"/>
      <c r="TFM49" s="876"/>
      <c r="TFN49" s="876"/>
      <c r="TFO49" s="876"/>
      <c r="TFP49" s="876"/>
      <c r="TFQ49" s="876"/>
      <c r="TFR49" s="876"/>
      <c r="TFS49" s="876"/>
      <c r="TFT49" s="876"/>
      <c r="TFU49" s="876"/>
      <c r="TFV49" s="876"/>
      <c r="TFW49" s="876"/>
      <c r="TFX49" s="876"/>
      <c r="TFY49" s="876"/>
      <c r="TFZ49" s="876"/>
      <c r="TGA49" s="876"/>
      <c r="TGB49" s="876"/>
      <c r="TGC49" s="876"/>
      <c r="TGD49" s="876"/>
      <c r="TGE49" s="876"/>
      <c r="TGF49" s="876"/>
      <c r="TGG49" s="876"/>
      <c r="TGH49" s="876"/>
      <c r="TGI49" s="876"/>
      <c r="TGJ49" s="876"/>
      <c r="TGK49" s="876"/>
      <c r="TGL49" s="876"/>
      <c r="TGM49" s="876"/>
      <c r="TGN49" s="876"/>
      <c r="TGO49" s="876"/>
      <c r="TGP49" s="876"/>
      <c r="TGQ49" s="876"/>
      <c r="TGR49" s="876"/>
      <c r="TGS49" s="876"/>
      <c r="TGT49" s="876"/>
      <c r="TGU49" s="876"/>
      <c r="TGV49" s="876"/>
      <c r="TGW49" s="876"/>
      <c r="TGX49" s="876"/>
      <c r="TGY49" s="876"/>
      <c r="TGZ49" s="876"/>
      <c r="THA49" s="876"/>
      <c r="THB49" s="876"/>
      <c r="THC49" s="876"/>
      <c r="THD49" s="876"/>
      <c r="THE49" s="876"/>
      <c r="THF49" s="876"/>
      <c r="THG49" s="876"/>
      <c r="THH49" s="876"/>
      <c r="THI49" s="876"/>
      <c r="THJ49" s="876"/>
      <c r="THK49" s="876"/>
      <c r="THL49" s="876"/>
      <c r="THM49" s="876"/>
      <c r="THN49" s="876"/>
      <c r="THO49" s="876"/>
      <c r="THP49" s="876"/>
      <c r="THQ49" s="876"/>
      <c r="THR49" s="876"/>
      <c r="THS49" s="876"/>
      <c r="THT49" s="876"/>
      <c r="THU49" s="876"/>
      <c r="THV49" s="876"/>
      <c r="THW49" s="876"/>
      <c r="THX49" s="876"/>
      <c r="THY49" s="876"/>
      <c r="THZ49" s="876"/>
      <c r="TIA49" s="876"/>
      <c r="TIB49" s="876"/>
      <c r="TIC49" s="876"/>
      <c r="TID49" s="876"/>
      <c r="TIE49" s="876"/>
      <c r="TIF49" s="876"/>
      <c r="TIG49" s="876"/>
      <c r="TIH49" s="876"/>
      <c r="TII49" s="876"/>
      <c r="TIJ49" s="876"/>
      <c r="TIK49" s="876"/>
      <c r="TIL49" s="876"/>
      <c r="TIM49" s="876"/>
      <c r="TIN49" s="876"/>
      <c r="TIO49" s="876"/>
      <c r="TIP49" s="876"/>
      <c r="TIQ49" s="876"/>
      <c r="TIR49" s="876"/>
      <c r="TIS49" s="876"/>
      <c r="TIT49" s="876"/>
      <c r="TIU49" s="876"/>
      <c r="TIV49" s="876"/>
      <c r="TIW49" s="876"/>
      <c r="TIX49" s="876"/>
      <c r="TIY49" s="876"/>
      <c r="TIZ49" s="876"/>
      <c r="TJA49" s="876"/>
      <c r="TJB49" s="876"/>
      <c r="TJC49" s="876"/>
      <c r="TJD49" s="876"/>
      <c r="TJE49" s="876"/>
      <c r="TJF49" s="876"/>
      <c r="TJG49" s="876"/>
      <c r="TJH49" s="876"/>
      <c r="TJI49" s="876"/>
      <c r="TJJ49" s="876"/>
      <c r="TJK49" s="876"/>
      <c r="TJL49" s="876"/>
      <c r="TJM49" s="876"/>
      <c r="TJN49" s="876"/>
      <c r="TJO49" s="876"/>
      <c r="TJP49" s="876"/>
      <c r="TJQ49" s="876"/>
      <c r="TJR49" s="876"/>
      <c r="TJS49" s="876"/>
      <c r="TJT49" s="876"/>
      <c r="TJU49" s="876"/>
      <c r="TJV49" s="876"/>
      <c r="TJW49" s="876"/>
      <c r="TJX49" s="876"/>
      <c r="TJY49" s="876"/>
      <c r="TJZ49" s="876"/>
      <c r="TKA49" s="876"/>
      <c r="TKB49" s="876"/>
      <c r="TKC49" s="876"/>
      <c r="TKD49" s="876"/>
      <c r="TKE49" s="876"/>
      <c r="TKF49" s="876"/>
      <c r="TKG49" s="876"/>
      <c r="TKH49" s="876"/>
      <c r="TKI49" s="876"/>
      <c r="TKJ49" s="876"/>
      <c r="TKK49" s="876"/>
      <c r="TKL49" s="876"/>
      <c r="TKM49" s="876"/>
      <c r="TKN49" s="876"/>
      <c r="TKO49" s="876"/>
      <c r="TKP49" s="876"/>
      <c r="TKQ49" s="876"/>
      <c r="TKR49" s="876"/>
      <c r="TKS49" s="876"/>
      <c r="TKT49" s="876"/>
      <c r="TKU49" s="876"/>
      <c r="TKV49" s="876"/>
      <c r="TKW49" s="876"/>
      <c r="TKX49" s="876"/>
      <c r="TKY49" s="876"/>
      <c r="TKZ49" s="876"/>
      <c r="TLA49" s="876"/>
      <c r="TLB49" s="876"/>
      <c r="TLC49" s="876"/>
      <c r="TLD49" s="876"/>
      <c r="TLE49" s="876"/>
      <c r="TLF49" s="876"/>
      <c r="TLG49" s="876"/>
      <c r="TLH49" s="876"/>
      <c r="TLI49" s="876"/>
      <c r="TLJ49" s="876"/>
      <c r="TLK49" s="876"/>
      <c r="TLL49" s="876"/>
      <c r="TLM49" s="876"/>
      <c r="TLN49" s="876"/>
      <c r="TLO49" s="876"/>
      <c r="TLP49" s="876"/>
      <c r="TLQ49" s="876"/>
      <c r="TLR49" s="876"/>
      <c r="TLS49" s="876"/>
      <c r="TLT49" s="876"/>
      <c r="TLU49" s="876"/>
      <c r="TLV49" s="876"/>
      <c r="TLW49" s="876"/>
      <c r="TLX49" s="876"/>
      <c r="TLY49" s="876"/>
      <c r="TLZ49" s="876"/>
      <c r="TMA49" s="876"/>
      <c r="TMB49" s="876"/>
      <c r="TMC49" s="876"/>
      <c r="TMD49" s="876"/>
      <c r="TME49" s="876"/>
      <c r="TMF49" s="876"/>
      <c r="TMG49" s="876"/>
      <c r="TMH49" s="876"/>
      <c r="TMI49" s="876"/>
      <c r="TMJ49" s="876"/>
      <c r="TMK49" s="876"/>
      <c r="TML49" s="876"/>
      <c r="TMM49" s="876"/>
      <c r="TMN49" s="876"/>
      <c r="TMO49" s="876"/>
      <c r="TMP49" s="876"/>
      <c r="TMQ49" s="876"/>
      <c r="TMR49" s="876"/>
      <c r="TMS49" s="876"/>
      <c r="TMT49" s="876"/>
      <c r="TMU49" s="876"/>
      <c r="TMV49" s="876"/>
      <c r="TMW49" s="876"/>
      <c r="TMX49" s="876"/>
      <c r="TMY49" s="876"/>
      <c r="TMZ49" s="876"/>
      <c r="TNA49" s="876"/>
      <c r="TNB49" s="876"/>
      <c r="TNC49" s="876"/>
      <c r="TND49" s="876"/>
      <c r="TNE49" s="876"/>
      <c r="TNF49" s="876"/>
      <c r="TNG49" s="876"/>
      <c r="TNH49" s="876"/>
      <c r="TNI49" s="876"/>
      <c r="TNJ49" s="876"/>
      <c r="TNK49" s="876"/>
      <c r="TNL49" s="876"/>
      <c r="TNM49" s="876"/>
      <c r="TNN49" s="876"/>
      <c r="TNO49" s="876"/>
      <c r="TNP49" s="876"/>
      <c r="TNQ49" s="876"/>
      <c r="TNR49" s="876"/>
      <c r="TNS49" s="876"/>
      <c r="TNT49" s="876"/>
      <c r="TNU49" s="876"/>
      <c r="TNV49" s="876"/>
      <c r="TNW49" s="876"/>
      <c r="TNX49" s="876"/>
      <c r="TNY49" s="876"/>
      <c r="TNZ49" s="876"/>
      <c r="TOA49" s="876"/>
      <c r="TOB49" s="876"/>
      <c r="TOC49" s="876"/>
      <c r="TOD49" s="876"/>
      <c r="TOE49" s="876"/>
      <c r="TOF49" s="876"/>
      <c r="TOG49" s="876"/>
      <c r="TOH49" s="876"/>
      <c r="TOI49" s="876"/>
      <c r="TOJ49" s="876"/>
      <c r="TOK49" s="876"/>
      <c r="TOL49" s="876"/>
      <c r="TOM49" s="876"/>
      <c r="TON49" s="876"/>
      <c r="TOO49" s="876"/>
      <c r="TOP49" s="876"/>
      <c r="TOQ49" s="876"/>
      <c r="TOR49" s="876"/>
      <c r="TOS49" s="876"/>
      <c r="TOT49" s="876"/>
      <c r="TOU49" s="876"/>
      <c r="TOV49" s="876"/>
      <c r="TOW49" s="876"/>
      <c r="TOX49" s="876"/>
      <c r="TOY49" s="876"/>
      <c r="TOZ49" s="876"/>
      <c r="TPA49" s="876"/>
      <c r="TPB49" s="876"/>
      <c r="TPC49" s="876"/>
      <c r="TPD49" s="876"/>
      <c r="TPE49" s="876"/>
      <c r="TPF49" s="876"/>
      <c r="TPG49" s="876"/>
      <c r="TPH49" s="876"/>
      <c r="TPI49" s="876"/>
      <c r="TPJ49" s="876"/>
      <c r="TPK49" s="876"/>
      <c r="TPL49" s="876"/>
      <c r="TPM49" s="876"/>
      <c r="TPN49" s="876"/>
      <c r="TPO49" s="876"/>
      <c r="TPP49" s="876"/>
      <c r="TPQ49" s="876"/>
      <c r="TPR49" s="876"/>
      <c r="TPS49" s="876"/>
      <c r="TPT49" s="876"/>
      <c r="TPU49" s="876"/>
      <c r="TPV49" s="876"/>
      <c r="TPW49" s="876"/>
      <c r="TPX49" s="876"/>
      <c r="TPY49" s="876"/>
      <c r="TPZ49" s="876"/>
      <c r="TQA49" s="876"/>
      <c r="TQB49" s="876"/>
      <c r="TQC49" s="876"/>
      <c r="TQD49" s="876"/>
      <c r="TQE49" s="876"/>
      <c r="TQF49" s="876"/>
      <c r="TQG49" s="876"/>
      <c r="TQH49" s="876"/>
      <c r="TQI49" s="876"/>
      <c r="TQJ49" s="876"/>
      <c r="TQK49" s="876"/>
      <c r="TQL49" s="876"/>
      <c r="TQM49" s="876"/>
      <c r="TQN49" s="876"/>
      <c r="TQO49" s="876"/>
      <c r="TQP49" s="876"/>
      <c r="TQQ49" s="876"/>
      <c r="TQR49" s="876"/>
      <c r="TQS49" s="876"/>
      <c r="TQT49" s="876"/>
      <c r="TQU49" s="876"/>
      <c r="TQV49" s="876"/>
      <c r="TQW49" s="876"/>
      <c r="TQX49" s="876"/>
      <c r="TQY49" s="876"/>
      <c r="TQZ49" s="876"/>
      <c r="TRA49" s="876"/>
      <c r="TRB49" s="876"/>
      <c r="TRC49" s="876"/>
      <c r="TRD49" s="876"/>
      <c r="TRE49" s="876"/>
      <c r="TRF49" s="876"/>
      <c r="TRG49" s="876"/>
      <c r="TRH49" s="876"/>
      <c r="TRI49" s="876"/>
      <c r="TRJ49" s="876"/>
      <c r="TRK49" s="876"/>
      <c r="TRL49" s="876"/>
      <c r="TRM49" s="876"/>
      <c r="TRN49" s="876"/>
      <c r="TRO49" s="876"/>
      <c r="TRP49" s="876"/>
      <c r="TRQ49" s="876"/>
      <c r="TRR49" s="876"/>
      <c r="TRS49" s="876"/>
      <c r="TRT49" s="876"/>
      <c r="TRU49" s="876"/>
      <c r="TRV49" s="876"/>
      <c r="TRW49" s="876"/>
      <c r="TRX49" s="876"/>
      <c r="TRY49" s="876"/>
      <c r="TRZ49" s="876"/>
      <c r="TSA49" s="876"/>
      <c r="TSB49" s="876"/>
      <c r="TSC49" s="876"/>
      <c r="TSD49" s="876"/>
      <c r="TSE49" s="876"/>
      <c r="TSF49" s="876"/>
      <c r="TSG49" s="876"/>
      <c r="TSH49" s="876"/>
      <c r="TSI49" s="876"/>
      <c r="TSJ49" s="876"/>
      <c r="TSK49" s="876"/>
      <c r="TSL49" s="876"/>
      <c r="TSM49" s="876"/>
      <c r="TSN49" s="876"/>
      <c r="TSO49" s="876"/>
      <c r="TSP49" s="876"/>
      <c r="TSQ49" s="876"/>
      <c r="TSR49" s="876"/>
      <c r="TSS49" s="876"/>
      <c r="TST49" s="876"/>
      <c r="TSU49" s="876"/>
      <c r="TSV49" s="876"/>
      <c r="TSW49" s="876"/>
      <c r="TSX49" s="876"/>
      <c r="TSY49" s="876"/>
      <c r="TSZ49" s="876"/>
      <c r="TTA49" s="876"/>
      <c r="TTB49" s="876"/>
      <c r="TTC49" s="876"/>
      <c r="TTD49" s="876"/>
      <c r="TTE49" s="876"/>
      <c r="TTF49" s="876"/>
      <c r="TTG49" s="876"/>
      <c r="TTH49" s="876"/>
      <c r="TTI49" s="876"/>
      <c r="TTJ49" s="876"/>
      <c r="TTK49" s="876"/>
      <c r="TTL49" s="876"/>
      <c r="TTM49" s="876"/>
      <c r="TTN49" s="876"/>
      <c r="TTO49" s="876"/>
      <c r="TTP49" s="876"/>
      <c r="TTQ49" s="876"/>
      <c r="TTR49" s="876"/>
      <c r="TTS49" s="876"/>
      <c r="TTT49" s="876"/>
      <c r="TTU49" s="876"/>
      <c r="TTV49" s="876"/>
      <c r="TTW49" s="876"/>
      <c r="TTX49" s="876"/>
      <c r="TTY49" s="876"/>
      <c r="TTZ49" s="876"/>
      <c r="TUA49" s="876"/>
      <c r="TUB49" s="876"/>
      <c r="TUC49" s="876"/>
      <c r="TUD49" s="876"/>
      <c r="TUE49" s="876"/>
      <c r="TUF49" s="876"/>
      <c r="TUG49" s="876"/>
      <c r="TUH49" s="876"/>
      <c r="TUI49" s="876"/>
      <c r="TUJ49" s="876"/>
      <c r="TUK49" s="876"/>
      <c r="TUL49" s="876"/>
      <c r="TUM49" s="876"/>
      <c r="TUN49" s="876"/>
      <c r="TUO49" s="876"/>
      <c r="TUP49" s="876"/>
      <c r="TUQ49" s="876"/>
      <c r="TUR49" s="876"/>
      <c r="TUS49" s="876"/>
      <c r="TUT49" s="876"/>
      <c r="TUU49" s="876"/>
      <c r="TUV49" s="876"/>
      <c r="TUW49" s="876"/>
      <c r="TUX49" s="876"/>
      <c r="TUY49" s="876"/>
      <c r="TUZ49" s="876"/>
      <c r="TVA49" s="876"/>
      <c r="TVB49" s="876"/>
      <c r="TVC49" s="876"/>
      <c r="TVD49" s="876"/>
      <c r="TVE49" s="876"/>
      <c r="TVF49" s="876"/>
      <c r="TVG49" s="876"/>
      <c r="TVH49" s="876"/>
      <c r="TVI49" s="876"/>
      <c r="TVJ49" s="876"/>
      <c r="TVK49" s="876"/>
      <c r="TVL49" s="876"/>
      <c r="TVM49" s="876"/>
      <c r="TVN49" s="876"/>
      <c r="TVO49" s="876"/>
      <c r="TVP49" s="876"/>
      <c r="TVQ49" s="876"/>
      <c r="TVR49" s="876"/>
      <c r="TVS49" s="876"/>
      <c r="TVT49" s="876"/>
      <c r="TVU49" s="876"/>
      <c r="TVV49" s="876"/>
      <c r="TVW49" s="876"/>
      <c r="TVX49" s="876"/>
      <c r="TVY49" s="876"/>
      <c r="TVZ49" s="876"/>
      <c r="TWA49" s="876"/>
      <c r="TWB49" s="876"/>
      <c r="TWC49" s="876"/>
      <c r="TWD49" s="876"/>
      <c r="TWE49" s="876"/>
      <c r="TWF49" s="876"/>
      <c r="TWG49" s="876"/>
      <c r="TWH49" s="876"/>
      <c r="TWI49" s="876"/>
      <c r="TWJ49" s="876"/>
      <c r="TWK49" s="876"/>
      <c r="TWL49" s="876"/>
      <c r="TWM49" s="876"/>
      <c r="TWN49" s="876"/>
      <c r="TWO49" s="876"/>
      <c r="TWP49" s="876"/>
      <c r="TWQ49" s="876"/>
      <c r="TWR49" s="876"/>
      <c r="TWS49" s="876"/>
      <c r="TWT49" s="876"/>
      <c r="TWU49" s="876"/>
      <c r="TWV49" s="876"/>
      <c r="TWW49" s="876"/>
      <c r="TWX49" s="876"/>
      <c r="TWY49" s="876"/>
      <c r="TWZ49" s="876"/>
      <c r="TXA49" s="876"/>
      <c r="TXB49" s="876"/>
      <c r="TXC49" s="876"/>
      <c r="TXD49" s="876"/>
      <c r="TXE49" s="876"/>
      <c r="TXF49" s="876"/>
      <c r="TXG49" s="876"/>
      <c r="TXH49" s="876"/>
      <c r="TXI49" s="876"/>
      <c r="TXJ49" s="876"/>
      <c r="TXK49" s="876"/>
      <c r="TXL49" s="876"/>
      <c r="TXM49" s="876"/>
      <c r="TXN49" s="876"/>
      <c r="TXO49" s="876"/>
      <c r="TXP49" s="876"/>
      <c r="TXQ49" s="876"/>
      <c r="TXR49" s="876"/>
      <c r="TXS49" s="876"/>
      <c r="TXT49" s="876"/>
      <c r="TXU49" s="876"/>
      <c r="TXV49" s="876"/>
      <c r="TXW49" s="876"/>
      <c r="TXX49" s="876"/>
      <c r="TXY49" s="876"/>
      <c r="TXZ49" s="876"/>
      <c r="TYA49" s="876"/>
      <c r="TYB49" s="876"/>
      <c r="TYC49" s="876"/>
      <c r="TYD49" s="876"/>
      <c r="TYE49" s="876"/>
      <c r="TYF49" s="876"/>
      <c r="TYG49" s="876"/>
      <c r="TYH49" s="876"/>
      <c r="TYI49" s="876"/>
      <c r="TYJ49" s="876"/>
      <c r="TYK49" s="876"/>
      <c r="TYL49" s="876"/>
      <c r="TYM49" s="876"/>
      <c r="TYN49" s="876"/>
      <c r="TYO49" s="876"/>
      <c r="TYP49" s="876"/>
      <c r="TYQ49" s="876"/>
      <c r="TYR49" s="876"/>
      <c r="TYS49" s="876"/>
      <c r="TYT49" s="876"/>
      <c r="TYU49" s="876"/>
      <c r="TYV49" s="876"/>
      <c r="TYW49" s="876"/>
      <c r="TYX49" s="876"/>
      <c r="TYY49" s="876"/>
      <c r="TYZ49" s="876"/>
      <c r="TZA49" s="876"/>
      <c r="TZB49" s="876"/>
      <c r="TZC49" s="876"/>
      <c r="TZD49" s="876"/>
      <c r="TZE49" s="876"/>
      <c r="TZF49" s="876"/>
      <c r="TZG49" s="876"/>
      <c r="TZH49" s="876"/>
      <c r="TZI49" s="876"/>
      <c r="TZJ49" s="876"/>
      <c r="TZK49" s="876"/>
      <c r="TZL49" s="876"/>
      <c r="TZM49" s="876"/>
      <c r="TZN49" s="876"/>
      <c r="TZO49" s="876"/>
      <c r="TZP49" s="876"/>
      <c r="TZQ49" s="876"/>
      <c r="TZR49" s="876"/>
      <c r="TZS49" s="876"/>
      <c r="TZT49" s="876"/>
      <c r="TZU49" s="876"/>
      <c r="TZV49" s="876"/>
      <c r="TZW49" s="876"/>
      <c r="TZX49" s="876"/>
      <c r="TZY49" s="876"/>
      <c r="TZZ49" s="876"/>
      <c r="UAA49" s="876"/>
      <c r="UAB49" s="876"/>
      <c r="UAC49" s="876"/>
      <c r="UAD49" s="876"/>
      <c r="UAE49" s="876"/>
      <c r="UAF49" s="876"/>
      <c r="UAG49" s="876"/>
      <c r="UAH49" s="876"/>
      <c r="UAI49" s="876"/>
      <c r="UAJ49" s="876"/>
      <c r="UAK49" s="876"/>
      <c r="UAL49" s="876"/>
      <c r="UAM49" s="876"/>
      <c r="UAN49" s="876"/>
      <c r="UAO49" s="876"/>
      <c r="UAP49" s="876"/>
      <c r="UAQ49" s="876"/>
      <c r="UAR49" s="876"/>
      <c r="UAS49" s="876"/>
      <c r="UAT49" s="876"/>
      <c r="UAU49" s="876"/>
      <c r="UAV49" s="876"/>
      <c r="UAW49" s="876"/>
      <c r="UAX49" s="876"/>
      <c r="UAY49" s="876"/>
      <c r="UAZ49" s="876"/>
      <c r="UBA49" s="876"/>
      <c r="UBB49" s="876"/>
      <c r="UBC49" s="876"/>
      <c r="UBD49" s="876"/>
      <c r="UBE49" s="876"/>
      <c r="UBF49" s="876"/>
      <c r="UBG49" s="876"/>
      <c r="UBH49" s="876"/>
      <c r="UBI49" s="876"/>
      <c r="UBJ49" s="876"/>
      <c r="UBK49" s="876"/>
      <c r="UBL49" s="876"/>
      <c r="UBM49" s="876"/>
      <c r="UBN49" s="876"/>
      <c r="UBO49" s="876"/>
      <c r="UBP49" s="876"/>
      <c r="UBQ49" s="876"/>
      <c r="UBR49" s="876"/>
      <c r="UBS49" s="876"/>
      <c r="UBT49" s="876"/>
      <c r="UBU49" s="876"/>
      <c r="UBV49" s="876"/>
      <c r="UBW49" s="876"/>
      <c r="UBX49" s="876"/>
      <c r="UBY49" s="876"/>
      <c r="UBZ49" s="876"/>
      <c r="UCA49" s="876"/>
      <c r="UCB49" s="876"/>
      <c r="UCC49" s="876"/>
      <c r="UCD49" s="876"/>
      <c r="UCE49" s="876"/>
      <c r="UCF49" s="876"/>
      <c r="UCG49" s="876"/>
      <c r="UCH49" s="876"/>
      <c r="UCI49" s="876"/>
      <c r="UCJ49" s="876"/>
      <c r="UCK49" s="876"/>
      <c r="UCL49" s="876"/>
      <c r="UCM49" s="876"/>
      <c r="UCN49" s="876"/>
      <c r="UCO49" s="876"/>
      <c r="UCP49" s="876"/>
      <c r="UCQ49" s="876"/>
      <c r="UCR49" s="876"/>
      <c r="UCS49" s="876"/>
      <c r="UCT49" s="876"/>
      <c r="UCU49" s="876"/>
      <c r="UCV49" s="876"/>
      <c r="UCW49" s="876"/>
      <c r="UCX49" s="876"/>
      <c r="UCY49" s="876"/>
      <c r="UCZ49" s="876"/>
      <c r="UDA49" s="876"/>
      <c r="UDB49" s="876"/>
      <c r="UDC49" s="876"/>
      <c r="UDD49" s="876"/>
      <c r="UDE49" s="876"/>
      <c r="UDF49" s="876"/>
      <c r="UDG49" s="876"/>
      <c r="UDH49" s="876"/>
      <c r="UDI49" s="876"/>
      <c r="UDJ49" s="876"/>
      <c r="UDK49" s="876"/>
      <c r="UDL49" s="876"/>
      <c r="UDM49" s="876"/>
      <c r="UDN49" s="876"/>
      <c r="UDO49" s="876"/>
      <c r="UDP49" s="876"/>
      <c r="UDQ49" s="876"/>
      <c r="UDR49" s="876"/>
      <c r="UDS49" s="876"/>
      <c r="UDT49" s="876"/>
      <c r="UDU49" s="876"/>
      <c r="UDV49" s="876"/>
      <c r="UDW49" s="876"/>
      <c r="UDX49" s="876"/>
      <c r="UDY49" s="876"/>
      <c r="UDZ49" s="876"/>
      <c r="UEA49" s="876"/>
      <c r="UEB49" s="876"/>
      <c r="UEC49" s="876"/>
      <c r="UED49" s="876"/>
      <c r="UEE49" s="876"/>
      <c r="UEF49" s="876"/>
      <c r="UEG49" s="876"/>
      <c r="UEH49" s="876"/>
      <c r="UEI49" s="876"/>
      <c r="UEJ49" s="876"/>
      <c r="UEK49" s="876"/>
      <c r="UEL49" s="876"/>
      <c r="UEM49" s="876"/>
      <c r="UEN49" s="876"/>
      <c r="UEO49" s="876"/>
      <c r="UEP49" s="876"/>
      <c r="UEQ49" s="876"/>
      <c r="UER49" s="876"/>
      <c r="UES49" s="876"/>
      <c r="UET49" s="876"/>
      <c r="UEU49" s="876"/>
      <c r="UEV49" s="876"/>
      <c r="UEW49" s="876"/>
      <c r="UEX49" s="876"/>
      <c r="UEY49" s="876"/>
      <c r="UEZ49" s="876"/>
      <c r="UFA49" s="876"/>
      <c r="UFB49" s="876"/>
      <c r="UFC49" s="876"/>
      <c r="UFD49" s="876"/>
      <c r="UFE49" s="876"/>
      <c r="UFF49" s="876"/>
      <c r="UFG49" s="876"/>
      <c r="UFH49" s="876"/>
      <c r="UFI49" s="876"/>
      <c r="UFJ49" s="876"/>
      <c r="UFK49" s="876"/>
      <c r="UFL49" s="876"/>
      <c r="UFM49" s="876"/>
      <c r="UFN49" s="876"/>
      <c r="UFO49" s="876"/>
      <c r="UFP49" s="876"/>
      <c r="UFQ49" s="876"/>
      <c r="UFR49" s="876"/>
      <c r="UFS49" s="876"/>
      <c r="UFT49" s="876"/>
      <c r="UFU49" s="876"/>
      <c r="UFV49" s="876"/>
      <c r="UFW49" s="876"/>
      <c r="UFX49" s="876"/>
      <c r="UFY49" s="876"/>
      <c r="UFZ49" s="876"/>
      <c r="UGA49" s="876"/>
      <c r="UGB49" s="876"/>
      <c r="UGC49" s="876"/>
      <c r="UGD49" s="876"/>
      <c r="UGE49" s="876"/>
      <c r="UGF49" s="876"/>
      <c r="UGG49" s="876"/>
      <c r="UGH49" s="876"/>
      <c r="UGI49" s="876"/>
      <c r="UGJ49" s="876"/>
      <c r="UGK49" s="876"/>
      <c r="UGL49" s="876"/>
      <c r="UGM49" s="876"/>
      <c r="UGN49" s="876"/>
      <c r="UGO49" s="876"/>
      <c r="UGP49" s="876"/>
      <c r="UGQ49" s="876"/>
      <c r="UGR49" s="876"/>
      <c r="UGS49" s="876"/>
      <c r="UGT49" s="876"/>
      <c r="UGU49" s="876"/>
      <c r="UGV49" s="876"/>
      <c r="UGW49" s="876"/>
      <c r="UGX49" s="876"/>
      <c r="UGY49" s="876"/>
      <c r="UGZ49" s="876"/>
      <c r="UHA49" s="876"/>
      <c r="UHB49" s="876"/>
      <c r="UHC49" s="876"/>
      <c r="UHD49" s="876"/>
      <c r="UHE49" s="876"/>
      <c r="UHF49" s="876"/>
      <c r="UHG49" s="876"/>
      <c r="UHH49" s="876"/>
      <c r="UHI49" s="876"/>
      <c r="UHJ49" s="876"/>
      <c r="UHK49" s="876"/>
      <c r="UHL49" s="876"/>
      <c r="UHM49" s="876"/>
      <c r="UHN49" s="876"/>
      <c r="UHO49" s="876"/>
      <c r="UHP49" s="876"/>
      <c r="UHQ49" s="876"/>
      <c r="UHR49" s="876"/>
      <c r="UHS49" s="876"/>
      <c r="UHT49" s="876"/>
      <c r="UHU49" s="876"/>
      <c r="UHV49" s="876"/>
      <c r="UHW49" s="876"/>
      <c r="UHX49" s="876"/>
      <c r="UHY49" s="876"/>
      <c r="UHZ49" s="876"/>
      <c r="UIA49" s="876"/>
      <c r="UIB49" s="876"/>
      <c r="UIC49" s="876"/>
      <c r="UID49" s="876"/>
      <c r="UIE49" s="876"/>
      <c r="UIF49" s="876"/>
      <c r="UIG49" s="876"/>
      <c r="UIH49" s="876"/>
      <c r="UII49" s="876"/>
      <c r="UIJ49" s="876"/>
      <c r="UIK49" s="876"/>
      <c r="UIL49" s="876"/>
      <c r="UIM49" s="876"/>
      <c r="UIN49" s="876"/>
      <c r="UIO49" s="876"/>
      <c r="UIP49" s="876"/>
      <c r="UIQ49" s="876"/>
      <c r="UIR49" s="876"/>
      <c r="UIS49" s="876"/>
      <c r="UIT49" s="876"/>
      <c r="UIU49" s="876"/>
      <c r="UIV49" s="876"/>
      <c r="UIW49" s="876"/>
      <c r="UIX49" s="876"/>
      <c r="UIY49" s="876"/>
      <c r="UIZ49" s="876"/>
      <c r="UJA49" s="876"/>
      <c r="UJB49" s="876"/>
      <c r="UJC49" s="876"/>
      <c r="UJD49" s="876"/>
      <c r="UJE49" s="876"/>
      <c r="UJF49" s="876"/>
      <c r="UJG49" s="876"/>
      <c r="UJH49" s="876"/>
      <c r="UJI49" s="876"/>
      <c r="UJJ49" s="876"/>
      <c r="UJK49" s="876"/>
      <c r="UJL49" s="876"/>
      <c r="UJM49" s="876"/>
      <c r="UJN49" s="876"/>
      <c r="UJO49" s="876"/>
      <c r="UJP49" s="876"/>
      <c r="UJQ49" s="876"/>
      <c r="UJR49" s="876"/>
      <c r="UJS49" s="876"/>
      <c r="UJT49" s="876"/>
      <c r="UJU49" s="876"/>
      <c r="UJV49" s="876"/>
      <c r="UJW49" s="876"/>
      <c r="UJX49" s="876"/>
      <c r="UJY49" s="876"/>
      <c r="UJZ49" s="876"/>
      <c r="UKA49" s="876"/>
      <c r="UKB49" s="876"/>
      <c r="UKC49" s="876"/>
      <c r="UKD49" s="876"/>
      <c r="UKE49" s="876"/>
      <c r="UKF49" s="876"/>
      <c r="UKG49" s="876"/>
      <c r="UKH49" s="876"/>
      <c r="UKI49" s="876"/>
      <c r="UKJ49" s="876"/>
      <c r="UKK49" s="876"/>
      <c r="UKL49" s="876"/>
      <c r="UKM49" s="876"/>
      <c r="UKN49" s="876"/>
      <c r="UKO49" s="876"/>
      <c r="UKP49" s="876"/>
      <c r="UKQ49" s="876"/>
      <c r="UKR49" s="876"/>
      <c r="UKS49" s="876"/>
      <c r="UKT49" s="876"/>
      <c r="UKU49" s="876"/>
      <c r="UKV49" s="876"/>
      <c r="UKW49" s="876"/>
      <c r="UKX49" s="876"/>
      <c r="UKY49" s="876"/>
      <c r="UKZ49" s="876"/>
      <c r="ULA49" s="876"/>
      <c r="ULB49" s="876"/>
      <c r="ULC49" s="876"/>
      <c r="ULD49" s="876"/>
      <c r="ULE49" s="876"/>
      <c r="ULF49" s="876"/>
      <c r="ULG49" s="876"/>
      <c r="ULH49" s="876"/>
      <c r="ULI49" s="876"/>
      <c r="ULJ49" s="876"/>
      <c r="ULK49" s="876"/>
      <c r="ULL49" s="876"/>
      <c r="ULM49" s="876"/>
      <c r="ULN49" s="876"/>
      <c r="ULO49" s="876"/>
      <c r="ULP49" s="876"/>
      <c r="ULQ49" s="876"/>
      <c r="ULR49" s="876"/>
      <c r="ULS49" s="876"/>
      <c r="ULT49" s="876"/>
      <c r="ULU49" s="876"/>
      <c r="ULV49" s="876"/>
      <c r="ULW49" s="876"/>
      <c r="ULX49" s="876"/>
      <c r="ULY49" s="876"/>
      <c r="ULZ49" s="876"/>
      <c r="UMA49" s="876"/>
      <c r="UMB49" s="876"/>
      <c r="UMC49" s="876"/>
      <c r="UMD49" s="876"/>
      <c r="UME49" s="876"/>
      <c r="UMF49" s="876"/>
      <c r="UMG49" s="876"/>
      <c r="UMH49" s="876"/>
      <c r="UMI49" s="876"/>
      <c r="UMJ49" s="876"/>
      <c r="UMK49" s="876"/>
      <c r="UML49" s="876"/>
      <c r="UMM49" s="876"/>
      <c r="UMN49" s="876"/>
      <c r="UMO49" s="876"/>
      <c r="UMP49" s="876"/>
      <c r="UMQ49" s="876"/>
      <c r="UMR49" s="876"/>
      <c r="UMS49" s="876"/>
      <c r="UMT49" s="876"/>
      <c r="UMU49" s="876"/>
      <c r="UMV49" s="876"/>
      <c r="UMW49" s="876"/>
      <c r="UMX49" s="876"/>
      <c r="UMY49" s="876"/>
      <c r="UMZ49" s="876"/>
      <c r="UNA49" s="876"/>
      <c r="UNB49" s="876"/>
      <c r="UNC49" s="876"/>
      <c r="UND49" s="876"/>
      <c r="UNE49" s="876"/>
      <c r="UNF49" s="876"/>
      <c r="UNG49" s="876"/>
      <c r="UNH49" s="876"/>
      <c r="UNI49" s="876"/>
      <c r="UNJ49" s="876"/>
      <c r="UNK49" s="876"/>
      <c r="UNL49" s="876"/>
      <c r="UNM49" s="876"/>
      <c r="UNN49" s="876"/>
      <c r="UNO49" s="876"/>
      <c r="UNP49" s="876"/>
      <c r="UNQ49" s="876"/>
      <c r="UNR49" s="876"/>
      <c r="UNS49" s="876"/>
      <c r="UNT49" s="876"/>
      <c r="UNU49" s="876"/>
      <c r="UNV49" s="876"/>
      <c r="UNW49" s="876"/>
      <c r="UNX49" s="876"/>
      <c r="UNY49" s="876"/>
      <c r="UNZ49" s="876"/>
      <c r="UOA49" s="876"/>
      <c r="UOB49" s="876"/>
      <c r="UOC49" s="876"/>
      <c r="UOD49" s="876"/>
      <c r="UOE49" s="876"/>
      <c r="UOF49" s="876"/>
      <c r="UOG49" s="876"/>
      <c r="UOH49" s="876"/>
      <c r="UOI49" s="876"/>
      <c r="UOJ49" s="876"/>
      <c r="UOK49" s="876"/>
      <c r="UOL49" s="876"/>
      <c r="UOM49" s="876"/>
      <c r="UON49" s="876"/>
      <c r="UOO49" s="876"/>
      <c r="UOP49" s="876"/>
      <c r="UOQ49" s="876"/>
      <c r="UOR49" s="876"/>
      <c r="UOS49" s="876"/>
      <c r="UOT49" s="876"/>
      <c r="UOU49" s="876"/>
      <c r="UOV49" s="876"/>
      <c r="UOW49" s="876"/>
      <c r="UOX49" s="876"/>
      <c r="UOY49" s="876"/>
      <c r="UOZ49" s="876"/>
      <c r="UPA49" s="876"/>
      <c r="UPB49" s="876"/>
      <c r="UPC49" s="876"/>
      <c r="UPD49" s="876"/>
      <c r="UPE49" s="876"/>
      <c r="UPF49" s="876"/>
      <c r="UPG49" s="876"/>
      <c r="UPH49" s="876"/>
      <c r="UPI49" s="876"/>
      <c r="UPJ49" s="876"/>
      <c r="UPK49" s="876"/>
      <c r="UPL49" s="876"/>
      <c r="UPM49" s="876"/>
      <c r="UPN49" s="876"/>
      <c r="UPO49" s="876"/>
      <c r="UPP49" s="876"/>
      <c r="UPQ49" s="876"/>
      <c r="UPR49" s="876"/>
      <c r="UPS49" s="876"/>
      <c r="UPT49" s="876"/>
      <c r="UPU49" s="876"/>
      <c r="UPV49" s="876"/>
      <c r="UPW49" s="876"/>
      <c r="UPX49" s="876"/>
      <c r="UPY49" s="876"/>
      <c r="UPZ49" s="876"/>
      <c r="UQA49" s="876"/>
      <c r="UQB49" s="876"/>
      <c r="UQC49" s="876"/>
      <c r="UQD49" s="876"/>
      <c r="UQE49" s="876"/>
      <c r="UQF49" s="876"/>
      <c r="UQG49" s="876"/>
      <c r="UQH49" s="876"/>
      <c r="UQI49" s="876"/>
      <c r="UQJ49" s="876"/>
      <c r="UQK49" s="876"/>
      <c r="UQL49" s="876"/>
      <c r="UQM49" s="876"/>
      <c r="UQN49" s="876"/>
      <c r="UQO49" s="876"/>
      <c r="UQP49" s="876"/>
      <c r="UQQ49" s="876"/>
      <c r="UQR49" s="876"/>
      <c r="UQS49" s="876"/>
      <c r="UQT49" s="876"/>
      <c r="UQU49" s="876"/>
      <c r="UQV49" s="876"/>
      <c r="UQW49" s="876"/>
      <c r="UQX49" s="876"/>
      <c r="UQY49" s="876"/>
      <c r="UQZ49" s="876"/>
      <c r="URA49" s="876"/>
      <c r="URB49" s="876"/>
      <c r="URC49" s="876"/>
      <c r="URD49" s="876"/>
      <c r="URE49" s="876"/>
      <c r="URF49" s="876"/>
      <c r="URG49" s="876"/>
      <c r="URH49" s="876"/>
      <c r="URI49" s="876"/>
      <c r="URJ49" s="876"/>
      <c r="URK49" s="876"/>
      <c r="URL49" s="876"/>
      <c r="URM49" s="876"/>
      <c r="URN49" s="876"/>
      <c r="URO49" s="876"/>
      <c r="URP49" s="876"/>
      <c r="URQ49" s="876"/>
      <c r="URR49" s="876"/>
      <c r="URS49" s="876"/>
      <c r="URT49" s="876"/>
      <c r="URU49" s="876"/>
      <c r="URV49" s="876"/>
      <c r="URW49" s="876"/>
      <c r="URX49" s="876"/>
      <c r="URY49" s="876"/>
      <c r="URZ49" s="876"/>
      <c r="USA49" s="876"/>
      <c r="USB49" s="876"/>
      <c r="USC49" s="876"/>
      <c r="USD49" s="876"/>
      <c r="USE49" s="876"/>
      <c r="USF49" s="876"/>
      <c r="USG49" s="876"/>
      <c r="USH49" s="876"/>
      <c r="USI49" s="876"/>
      <c r="USJ49" s="876"/>
      <c r="USK49" s="876"/>
      <c r="USL49" s="876"/>
      <c r="USM49" s="876"/>
      <c r="USN49" s="876"/>
      <c r="USO49" s="876"/>
      <c r="USP49" s="876"/>
      <c r="USQ49" s="876"/>
      <c r="USR49" s="876"/>
      <c r="USS49" s="876"/>
      <c r="UST49" s="876"/>
      <c r="USU49" s="876"/>
      <c r="USV49" s="876"/>
      <c r="USW49" s="876"/>
      <c r="USX49" s="876"/>
      <c r="USY49" s="876"/>
      <c r="USZ49" s="876"/>
      <c r="UTA49" s="876"/>
      <c r="UTB49" s="876"/>
      <c r="UTC49" s="876"/>
      <c r="UTD49" s="876"/>
      <c r="UTE49" s="876"/>
      <c r="UTF49" s="876"/>
      <c r="UTG49" s="876"/>
      <c r="UTH49" s="876"/>
      <c r="UTI49" s="876"/>
      <c r="UTJ49" s="876"/>
      <c r="UTK49" s="876"/>
      <c r="UTL49" s="876"/>
      <c r="UTM49" s="876"/>
      <c r="UTN49" s="876"/>
      <c r="UTO49" s="876"/>
      <c r="UTP49" s="876"/>
      <c r="UTQ49" s="876"/>
      <c r="UTR49" s="876"/>
      <c r="UTS49" s="876"/>
      <c r="UTT49" s="876"/>
      <c r="UTU49" s="876"/>
      <c r="UTV49" s="876"/>
      <c r="UTW49" s="876"/>
      <c r="UTX49" s="876"/>
      <c r="UTY49" s="876"/>
      <c r="UTZ49" s="876"/>
      <c r="UUA49" s="876"/>
      <c r="UUB49" s="876"/>
      <c r="UUC49" s="876"/>
      <c r="UUD49" s="876"/>
      <c r="UUE49" s="876"/>
      <c r="UUF49" s="876"/>
      <c r="UUG49" s="876"/>
      <c r="UUH49" s="876"/>
      <c r="UUI49" s="876"/>
      <c r="UUJ49" s="876"/>
      <c r="UUK49" s="876"/>
      <c r="UUL49" s="876"/>
      <c r="UUM49" s="876"/>
      <c r="UUN49" s="876"/>
      <c r="UUO49" s="876"/>
      <c r="UUP49" s="876"/>
      <c r="UUQ49" s="876"/>
      <c r="UUR49" s="876"/>
      <c r="UUS49" s="876"/>
      <c r="UUT49" s="876"/>
      <c r="UUU49" s="876"/>
      <c r="UUV49" s="876"/>
      <c r="UUW49" s="876"/>
      <c r="UUX49" s="876"/>
      <c r="UUY49" s="876"/>
      <c r="UUZ49" s="876"/>
      <c r="UVA49" s="876"/>
      <c r="UVB49" s="876"/>
      <c r="UVC49" s="876"/>
      <c r="UVD49" s="876"/>
      <c r="UVE49" s="876"/>
      <c r="UVF49" s="876"/>
      <c r="UVG49" s="876"/>
      <c r="UVH49" s="876"/>
      <c r="UVI49" s="876"/>
      <c r="UVJ49" s="876"/>
      <c r="UVK49" s="876"/>
      <c r="UVL49" s="876"/>
      <c r="UVM49" s="876"/>
      <c r="UVN49" s="876"/>
      <c r="UVO49" s="876"/>
      <c r="UVP49" s="876"/>
      <c r="UVQ49" s="876"/>
      <c r="UVR49" s="876"/>
      <c r="UVS49" s="876"/>
      <c r="UVT49" s="876"/>
      <c r="UVU49" s="876"/>
      <c r="UVV49" s="876"/>
      <c r="UVW49" s="876"/>
      <c r="UVX49" s="876"/>
      <c r="UVY49" s="876"/>
      <c r="UVZ49" s="876"/>
      <c r="UWA49" s="876"/>
      <c r="UWB49" s="876"/>
      <c r="UWC49" s="876"/>
      <c r="UWD49" s="876"/>
      <c r="UWE49" s="876"/>
      <c r="UWF49" s="876"/>
      <c r="UWG49" s="876"/>
      <c r="UWH49" s="876"/>
      <c r="UWI49" s="876"/>
      <c r="UWJ49" s="876"/>
      <c r="UWK49" s="876"/>
      <c r="UWL49" s="876"/>
      <c r="UWM49" s="876"/>
      <c r="UWN49" s="876"/>
      <c r="UWO49" s="876"/>
      <c r="UWP49" s="876"/>
      <c r="UWQ49" s="876"/>
      <c r="UWR49" s="876"/>
      <c r="UWS49" s="876"/>
      <c r="UWT49" s="876"/>
      <c r="UWU49" s="876"/>
      <c r="UWV49" s="876"/>
      <c r="UWW49" s="876"/>
      <c r="UWX49" s="876"/>
      <c r="UWY49" s="876"/>
      <c r="UWZ49" s="876"/>
      <c r="UXA49" s="876"/>
      <c r="UXB49" s="876"/>
      <c r="UXC49" s="876"/>
      <c r="UXD49" s="876"/>
      <c r="UXE49" s="876"/>
      <c r="UXF49" s="876"/>
      <c r="UXG49" s="876"/>
      <c r="UXH49" s="876"/>
      <c r="UXI49" s="876"/>
      <c r="UXJ49" s="876"/>
      <c r="UXK49" s="876"/>
      <c r="UXL49" s="876"/>
      <c r="UXM49" s="876"/>
      <c r="UXN49" s="876"/>
      <c r="UXO49" s="876"/>
      <c r="UXP49" s="876"/>
      <c r="UXQ49" s="876"/>
      <c r="UXR49" s="876"/>
      <c r="UXS49" s="876"/>
      <c r="UXT49" s="876"/>
      <c r="UXU49" s="876"/>
      <c r="UXV49" s="876"/>
      <c r="UXW49" s="876"/>
      <c r="UXX49" s="876"/>
      <c r="UXY49" s="876"/>
      <c r="UXZ49" s="876"/>
      <c r="UYA49" s="876"/>
      <c r="UYB49" s="876"/>
      <c r="UYC49" s="876"/>
      <c r="UYD49" s="876"/>
      <c r="UYE49" s="876"/>
      <c r="UYF49" s="876"/>
      <c r="UYG49" s="876"/>
      <c r="UYH49" s="876"/>
      <c r="UYI49" s="876"/>
      <c r="UYJ49" s="876"/>
      <c r="UYK49" s="876"/>
      <c r="UYL49" s="876"/>
      <c r="UYM49" s="876"/>
      <c r="UYN49" s="876"/>
      <c r="UYO49" s="876"/>
      <c r="UYP49" s="876"/>
      <c r="UYQ49" s="876"/>
      <c r="UYR49" s="876"/>
      <c r="UYS49" s="876"/>
      <c r="UYT49" s="876"/>
      <c r="UYU49" s="876"/>
      <c r="UYV49" s="876"/>
      <c r="UYW49" s="876"/>
      <c r="UYX49" s="876"/>
      <c r="UYY49" s="876"/>
      <c r="UYZ49" s="876"/>
      <c r="UZA49" s="876"/>
      <c r="UZB49" s="876"/>
      <c r="UZC49" s="876"/>
      <c r="UZD49" s="876"/>
      <c r="UZE49" s="876"/>
      <c r="UZF49" s="876"/>
      <c r="UZG49" s="876"/>
      <c r="UZH49" s="876"/>
      <c r="UZI49" s="876"/>
      <c r="UZJ49" s="876"/>
      <c r="UZK49" s="876"/>
      <c r="UZL49" s="876"/>
      <c r="UZM49" s="876"/>
      <c r="UZN49" s="876"/>
      <c r="UZO49" s="876"/>
      <c r="UZP49" s="876"/>
      <c r="UZQ49" s="876"/>
      <c r="UZR49" s="876"/>
      <c r="UZS49" s="876"/>
      <c r="UZT49" s="876"/>
      <c r="UZU49" s="876"/>
      <c r="UZV49" s="876"/>
      <c r="UZW49" s="876"/>
      <c r="UZX49" s="876"/>
      <c r="UZY49" s="876"/>
      <c r="UZZ49" s="876"/>
      <c r="VAA49" s="876"/>
      <c r="VAB49" s="876"/>
      <c r="VAC49" s="876"/>
      <c r="VAD49" s="876"/>
      <c r="VAE49" s="876"/>
      <c r="VAF49" s="876"/>
      <c r="VAG49" s="876"/>
      <c r="VAH49" s="876"/>
      <c r="VAI49" s="876"/>
      <c r="VAJ49" s="876"/>
      <c r="VAK49" s="876"/>
      <c r="VAL49" s="876"/>
      <c r="VAM49" s="876"/>
      <c r="VAN49" s="876"/>
      <c r="VAO49" s="876"/>
      <c r="VAP49" s="876"/>
      <c r="VAQ49" s="876"/>
      <c r="VAR49" s="876"/>
      <c r="VAS49" s="876"/>
      <c r="VAT49" s="876"/>
      <c r="VAU49" s="876"/>
      <c r="VAV49" s="876"/>
      <c r="VAW49" s="876"/>
      <c r="VAX49" s="876"/>
      <c r="VAY49" s="876"/>
      <c r="VAZ49" s="876"/>
      <c r="VBA49" s="876"/>
      <c r="VBB49" s="876"/>
      <c r="VBC49" s="876"/>
      <c r="VBD49" s="876"/>
      <c r="VBE49" s="876"/>
      <c r="VBF49" s="876"/>
      <c r="VBG49" s="876"/>
      <c r="VBH49" s="876"/>
      <c r="VBI49" s="876"/>
      <c r="VBJ49" s="876"/>
      <c r="VBK49" s="876"/>
      <c r="VBL49" s="876"/>
      <c r="VBM49" s="876"/>
      <c r="VBN49" s="876"/>
      <c r="VBO49" s="876"/>
      <c r="VBP49" s="876"/>
      <c r="VBQ49" s="876"/>
      <c r="VBR49" s="876"/>
      <c r="VBS49" s="876"/>
      <c r="VBT49" s="876"/>
      <c r="VBU49" s="876"/>
      <c r="VBV49" s="876"/>
      <c r="VBW49" s="876"/>
      <c r="VBX49" s="876"/>
      <c r="VBY49" s="876"/>
      <c r="VBZ49" s="876"/>
      <c r="VCA49" s="876"/>
      <c r="VCB49" s="876"/>
      <c r="VCC49" s="876"/>
      <c r="VCD49" s="876"/>
      <c r="VCE49" s="876"/>
      <c r="VCF49" s="876"/>
      <c r="VCG49" s="876"/>
      <c r="VCH49" s="876"/>
      <c r="VCI49" s="876"/>
      <c r="VCJ49" s="876"/>
      <c r="VCK49" s="876"/>
      <c r="VCL49" s="876"/>
      <c r="VCM49" s="876"/>
      <c r="VCN49" s="876"/>
      <c r="VCO49" s="876"/>
      <c r="VCP49" s="876"/>
      <c r="VCQ49" s="876"/>
      <c r="VCR49" s="876"/>
      <c r="VCS49" s="876"/>
      <c r="VCT49" s="876"/>
      <c r="VCU49" s="876"/>
      <c r="VCV49" s="876"/>
      <c r="VCW49" s="876"/>
      <c r="VCX49" s="876"/>
      <c r="VCY49" s="876"/>
      <c r="VCZ49" s="876"/>
      <c r="VDA49" s="876"/>
      <c r="VDB49" s="876"/>
      <c r="VDC49" s="876"/>
      <c r="VDD49" s="876"/>
      <c r="VDE49" s="876"/>
      <c r="VDF49" s="876"/>
      <c r="VDG49" s="876"/>
      <c r="VDH49" s="876"/>
      <c r="VDI49" s="876"/>
      <c r="VDJ49" s="876"/>
      <c r="VDK49" s="876"/>
      <c r="VDL49" s="876"/>
      <c r="VDM49" s="876"/>
      <c r="VDN49" s="876"/>
      <c r="VDO49" s="876"/>
      <c r="VDP49" s="876"/>
      <c r="VDQ49" s="876"/>
      <c r="VDR49" s="876"/>
      <c r="VDS49" s="876"/>
      <c r="VDT49" s="876"/>
      <c r="VDU49" s="876"/>
      <c r="VDV49" s="876"/>
      <c r="VDW49" s="876"/>
      <c r="VDX49" s="876"/>
      <c r="VDY49" s="876"/>
      <c r="VDZ49" s="876"/>
      <c r="VEA49" s="876"/>
      <c r="VEB49" s="876"/>
      <c r="VEC49" s="876"/>
      <c r="VED49" s="876"/>
      <c r="VEE49" s="876"/>
      <c r="VEF49" s="876"/>
      <c r="VEG49" s="876"/>
      <c r="VEH49" s="876"/>
      <c r="VEI49" s="876"/>
      <c r="VEJ49" s="876"/>
      <c r="VEK49" s="876"/>
      <c r="VEL49" s="876"/>
      <c r="VEM49" s="876"/>
      <c r="VEN49" s="876"/>
      <c r="VEO49" s="876"/>
      <c r="VEP49" s="876"/>
      <c r="VEQ49" s="876"/>
      <c r="VER49" s="876"/>
      <c r="VES49" s="876"/>
      <c r="VET49" s="876"/>
      <c r="VEU49" s="876"/>
      <c r="VEV49" s="876"/>
      <c r="VEW49" s="876"/>
      <c r="VEX49" s="876"/>
      <c r="VEY49" s="876"/>
      <c r="VEZ49" s="876"/>
      <c r="VFA49" s="876"/>
      <c r="VFB49" s="876"/>
      <c r="VFC49" s="876"/>
      <c r="VFD49" s="876"/>
      <c r="VFE49" s="876"/>
      <c r="VFF49" s="876"/>
      <c r="VFG49" s="876"/>
      <c r="VFH49" s="876"/>
      <c r="VFI49" s="876"/>
      <c r="VFJ49" s="876"/>
      <c r="VFK49" s="876"/>
      <c r="VFL49" s="876"/>
      <c r="VFM49" s="876"/>
      <c r="VFN49" s="876"/>
      <c r="VFO49" s="876"/>
      <c r="VFP49" s="876"/>
      <c r="VFQ49" s="876"/>
      <c r="VFR49" s="876"/>
      <c r="VFS49" s="876"/>
      <c r="VFT49" s="876"/>
      <c r="VFU49" s="876"/>
      <c r="VFV49" s="876"/>
      <c r="VFW49" s="876"/>
      <c r="VFX49" s="876"/>
      <c r="VFY49" s="876"/>
      <c r="VFZ49" s="876"/>
      <c r="VGA49" s="876"/>
      <c r="VGB49" s="876"/>
      <c r="VGC49" s="876"/>
      <c r="VGD49" s="876"/>
      <c r="VGE49" s="876"/>
      <c r="VGF49" s="876"/>
      <c r="VGG49" s="876"/>
      <c r="VGH49" s="876"/>
      <c r="VGI49" s="876"/>
      <c r="VGJ49" s="876"/>
      <c r="VGK49" s="876"/>
      <c r="VGL49" s="876"/>
      <c r="VGM49" s="876"/>
      <c r="VGN49" s="876"/>
      <c r="VGO49" s="876"/>
      <c r="VGP49" s="876"/>
      <c r="VGQ49" s="876"/>
      <c r="VGR49" s="876"/>
      <c r="VGS49" s="876"/>
      <c r="VGT49" s="876"/>
      <c r="VGU49" s="876"/>
      <c r="VGV49" s="876"/>
      <c r="VGW49" s="876"/>
      <c r="VGX49" s="876"/>
      <c r="VGY49" s="876"/>
      <c r="VGZ49" s="876"/>
      <c r="VHA49" s="876"/>
      <c r="VHB49" s="876"/>
      <c r="VHC49" s="876"/>
      <c r="VHD49" s="876"/>
      <c r="VHE49" s="876"/>
      <c r="VHF49" s="876"/>
      <c r="VHG49" s="876"/>
      <c r="VHH49" s="876"/>
      <c r="VHI49" s="876"/>
      <c r="VHJ49" s="876"/>
      <c r="VHK49" s="876"/>
      <c r="VHL49" s="876"/>
      <c r="VHM49" s="876"/>
      <c r="VHN49" s="876"/>
      <c r="VHO49" s="876"/>
      <c r="VHP49" s="876"/>
      <c r="VHQ49" s="876"/>
      <c r="VHR49" s="876"/>
      <c r="VHS49" s="876"/>
      <c r="VHT49" s="876"/>
      <c r="VHU49" s="876"/>
      <c r="VHV49" s="876"/>
      <c r="VHW49" s="876"/>
      <c r="VHX49" s="876"/>
      <c r="VHY49" s="876"/>
      <c r="VHZ49" s="876"/>
      <c r="VIA49" s="876"/>
      <c r="VIB49" s="876"/>
      <c r="VIC49" s="876"/>
      <c r="VID49" s="876"/>
      <c r="VIE49" s="876"/>
      <c r="VIF49" s="876"/>
      <c r="VIG49" s="876"/>
      <c r="VIH49" s="876"/>
      <c r="VII49" s="876"/>
      <c r="VIJ49" s="876"/>
      <c r="VIK49" s="876"/>
      <c r="VIL49" s="876"/>
      <c r="VIM49" s="876"/>
      <c r="VIN49" s="876"/>
      <c r="VIO49" s="876"/>
      <c r="VIP49" s="876"/>
      <c r="VIQ49" s="876"/>
      <c r="VIR49" s="876"/>
      <c r="VIS49" s="876"/>
      <c r="VIT49" s="876"/>
      <c r="VIU49" s="876"/>
      <c r="VIV49" s="876"/>
      <c r="VIW49" s="876"/>
      <c r="VIX49" s="876"/>
      <c r="VIY49" s="876"/>
      <c r="VIZ49" s="876"/>
      <c r="VJA49" s="876"/>
      <c r="VJB49" s="876"/>
      <c r="VJC49" s="876"/>
      <c r="VJD49" s="876"/>
      <c r="VJE49" s="876"/>
      <c r="VJF49" s="876"/>
      <c r="VJG49" s="876"/>
      <c r="VJH49" s="876"/>
      <c r="VJI49" s="876"/>
      <c r="VJJ49" s="876"/>
      <c r="VJK49" s="876"/>
      <c r="VJL49" s="876"/>
      <c r="VJM49" s="876"/>
      <c r="VJN49" s="876"/>
      <c r="VJO49" s="876"/>
      <c r="VJP49" s="876"/>
      <c r="VJQ49" s="876"/>
      <c r="VJR49" s="876"/>
      <c r="VJS49" s="876"/>
      <c r="VJT49" s="876"/>
      <c r="VJU49" s="876"/>
      <c r="VJV49" s="876"/>
      <c r="VJW49" s="876"/>
      <c r="VJX49" s="876"/>
      <c r="VJY49" s="876"/>
      <c r="VJZ49" s="876"/>
      <c r="VKA49" s="876"/>
      <c r="VKB49" s="876"/>
      <c r="VKC49" s="876"/>
      <c r="VKD49" s="876"/>
      <c r="VKE49" s="876"/>
      <c r="VKF49" s="876"/>
      <c r="VKG49" s="876"/>
      <c r="VKH49" s="876"/>
      <c r="VKI49" s="876"/>
      <c r="VKJ49" s="876"/>
      <c r="VKK49" s="876"/>
      <c r="VKL49" s="876"/>
      <c r="VKM49" s="876"/>
      <c r="VKN49" s="876"/>
      <c r="VKO49" s="876"/>
      <c r="VKP49" s="876"/>
      <c r="VKQ49" s="876"/>
      <c r="VKR49" s="876"/>
      <c r="VKS49" s="876"/>
      <c r="VKT49" s="876"/>
      <c r="VKU49" s="876"/>
      <c r="VKV49" s="876"/>
      <c r="VKW49" s="876"/>
      <c r="VKX49" s="876"/>
      <c r="VKY49" s="876"/>
      <c r="VKZ49" s="876"/>
      <c r="VLA49" s="876"/>
      <c r="VLB49" s="876"/>
      <c r="VLC49" s="876"/>
      <c r="VLD49" s="876"/>
      <c r="VLE49" s="876"/>
      <c r="VLF49" s="876"/>
      <c r="VLG49" s="876"/>
      <c r="VLH49" s="876"/>
      <c r="VLI49" s="876"/>
      <c r="VLJ49" s="876"/>
      <c r="VLK49" s="876"/>
      <c r="VLL49" s="876"/>
      <c r="VLM49" s="876"/>
      <c r="VLN49" s="876"/>
      <c r="VLO49" s="876"/>
      <c r="VLP49" s="876"/>
      <c r="VLQ49" s="876"/>
      <c r="VLR49" s="876"/>
      <c r="VLS49" s="876"/>
      <c r="VLT49" s="876"/>
      <c r="VLU49" s="876"/>
      <c r="VLV49" s="876"/>
      <c r="VLW49" s="876"/>
      <c r="VLX49" s="876"/>
      <c r="VLY49" s="876"/>
      <c r="VLZ49" s="876"/>
      <c r="VMA49" s="876"/>
      <c r="VMB49" s="876"/>
      <c r="VMC49" s="876"/>
      <c r="VMD49" s="876"/>
      <c r="VME49" s="876"/>
      <c r="VMF49" s="876"/>
      <c r="VMG49" s="876"/>
      <c r="VMH49" s="876"/>
      <c r="VMI49" s="876"/>
      <c r="VMJ49" s="876"/>
      <c r="VMK49" s="876"/>
      <c r="VML49" s="876"/>
      <c r="VMM49" s="876"/>
      <c r="VMN49" s="876"/>
      <c r="VMO49" s="876"/>
      <c r="VMP49" s="876"/>
      <c r="VMQ49" s="876"/>
      <c r="VMR49" s="876"/>
      <c r="VMS49" s="876"/>
      <c r="VMT49" s="876"/>
      <c r="VMU49" s="876"/>
      <c r="VMV49" s="876"/>
      <c r="VMW49" s="876"/>
      <c r="VMX49" s="876"/>
      <c r="VMY49" s="876"/>
      <c r="VMZ49" s="876"/>
      <c r="VNA49" s="876"/>
      <c r="VNB49" s="876"/>
      <c r="VNC49" s="876"/>
      <c r="VND49" s="876"/>
      <c r="VNE49" s="876"/>
      <c r="VNF49" s="876"/>
      <c r="VNG49" s="876"/>
      <c r="VNH49" s="876"/>
      <c r="VNI49" s="876"/>
      <c r="VNJ49" s="876"/>
      <c r="VNK49" s="876"/>
      <c r="VNL49" s="876"/>
      <c r="VNM49" s="876"/>
      <c r="VNN49" s="876"/>
      <c r="VNO49" s="876"/>
      <c r="VNP49" s="876"/>
      <c r="VNQ49" s="876"/>
      <c r="VNR49" s="876"/>
      <c r="VNS49" s="876"/>
      <c r="VNT49" s="876"/>
      <c r="VNU49" s="876"/>
      <c r="VNV49" s="876"/>
      <c r="VNW49" s="876"/>
      <c r="VNX49" s="876"/>
      <c r="VNY49" s="876"/>
      <c r="VNZ49" s="876"/>
      <c r="VOA49" s="876"/>
      <c r="VOB49" s="876"/>
      <c r="VOC49" s="876"/>
      <c r="VOD49" s="876"/>
      <c r="VOE49" s="876"/>
      <c r="VOF49" s="876"/>
      <c r="VOG49" s="876"/>
      <c r="VOH49" s="876"/>
      <c r="VOI49" s="876"/>
      <c r="VOJ49" s="876"/>
      <c r="VOK49" s="876"/>
      <c r="VOL49" s="876"/>
      <c r="VOM49" s="876"/>
      <c r="VON49" s="876"/>
      <c r="VOO49" s="876"/>
      <c r="VOP49" s="876"/>
      <c r="VOQ49" s="876"/>
      <c r="VOR49" s="876"/>
      <c r="VOS49" s="876"/>
      <c r="VOT49" s="876"/>
      <c r="VOU49" s="876"/>
      <c r="VOV49" s="876"/>
      <c r="VOW49" s="876"/>
      <c r="VOX49" s="876"/>
      <c r="VOY49" s="876"/>
      <c r="VOZ49" s="876"/>
      <c r="VPA49" s="876"/>
      <c r="VPB49" s="876"/>
      <c r="VPC49" s="876"/>
      <c r="VPD49" s="876"/>
      <c r="VPE49" s="876"/>
      <c r="VPF49" s="876"/>
      <c r="VPG49" s="876"/>
      <c r="VPH49" s="876"/>
      <c r="VPI49" s="876"/>
      <c r="VPJ49" s="876"/>
      <c r="VPK49" s="876"/>
      <c r="VPL49" s="876"/>
      <c r="VPM49" s="876"/>
      <c r="VPN49" s="876"/>
      <c r="VPO49" s="876"/>
      <c r="VPP49" s="876"/>
      <c r="VPQ49" s="876"/>
      <c r="VPR49" s="876"/>
      <c r="VPS49" s="876"/>
      <c r="VPT49" s="876"/>
      <c r="VPU49" s="876"/>
      <c r="VPV49" s="876"/>
      <c r="VPW49" s="876"/>
      <c r="VPX49" s="876"/>
      <c r="VPY49" s="876"/>
      <c r="VPZ49" s="876"/>
      <c r="VQA49" s="876"/>
      <c r="VQB49" s="876"/>
      <c r="VQC49" s="876"/>
      <c r="VQD49" s="876"/>
      <c r="VQE49" s="876"/>
      <c r="VQF49" s="876"/>
      <c r="VQG49" s="876"/>
      <c r="VQH49" s="876"/>
      <c r="VQI49" s="876"/>
      <c r="VQJ49" s="876"/>
      <c r="VQK49" s="876"/>
      <c r="VQL49" s="876"/>
      <c r="VQM49" s="876"/>
      <c r="VQN49" s="876"/>
      <c r="VQO49" s="876"/>
      <c r="VQP49" s="876"/>
      <c r="VQQ49" s="876"/>
      <c r="VQR49" s="876"/>
      <c r="VQS49" s="876"/>
      <c r="VQT49" s="876"/>
      <c r="VQU49" s="876"/>
      <c r="VQV49" s="876"/>
      <c r="VQW49" s="876"/>
      <c r="VQX49" s="876"/>
      <c r="VQY49" s="876"/>
      <c r="VQZ49" s="876"/>
      <c r="VRA49" s="876"/>
      <c r="VRB49" s="876"/>
      <c r="VRC49" s="876"/>
      <c r="VRD49" s="876"/>
      <c r="VRE49" s="876"/>
      <c r="VRF49" s="876"/>
      <c r="VRG49" s="876"/>
      <c r="VRH49" s="876"/>
      <c r="VRI49" s="876"/>
      <c r="VRJ49" s="876"/>
      <c r="VRK49" s="876"/>
      <c r="VRL49" s="876"/>
      <c r="VRM49" s="876"/>
      <c r="VRN49" s="876"/>
      <c r="VRO49" s="876"/>
      <c r="VRP49" s="876"/>
      <c r="VRQ49" s="876"/>
      <c r="VRR49" s="876"/>
      <c r="VRS49" s="876"/>
      <c r="VRT49" s="876"/>
      <c r="VRU49" s="876"/>
      <c r="VRV49" s="876"/>
      <c r="VRW49" s="876"/>
      <c r="VRX49" s="876"/>
      <c r="VRY49" s="876"/>
      <c r="VRZ49" s="876"/>
      <c r="VSA49" s="876"/>
      <c r="VSB49" s="876"/>
      <c r="VSC49" s="876"/>
      <c r="VSD49" s="876"/>
      <c r="VSE49" s="876"/>
      <c r="VSF49" s="876"/>
      <c r="VSG49" s="876"/>
      <c r="VSH49" s="876"/>
      <c r="VSI49" s="876"/>
      <c r="VSJ49" s="876"/>
      <c r="VSK49" s="876"/>
      <c r="VSL49" s="876"/>
      <c r="VSM49" s="876"/>
      <c r="VSN49" s="876"/>
      <c r="VSO49" s="876"/>
      <c r="VSP49" s="876"/>
      <c r="VSQ49" s="876"/>
      <c r="VSR49" s="876"/>
      <c r="VSS49" s="876"/>
      <c r="VST49" s="876"/>
      <c r="VSU49" s="876"/>
      <c r="VSV49" s="876"/>
      <c r="VSW49" s="876"/>
      <c r="VSX49" s="876"/>
      <c r="VSY49" s="876"/>
      <c r="VSZ49" s="876"/>
      <c r="VTA49" s="876"/>
      <c r="VTB49" s="876"/>
      <c r="VTC49" s="876"/>
      <c r="VTD49" s="876"/>
      <c r="VTE49" s="876"/>
      <c r="VTF49" s="876"/>
      <c r="VTG49" s="876"/>
      <c r="VTH49" s="876"/>
      <c r="VTI49" s="876"/>
      <c r="VTJ49" s="876"/>
      <c r="VTK49" s="876"/>
      <c r="VTL49" s="876"/>
      <c r="VTM49" s="876"/>
      <c r="VTN49" s="876"/>
      <c r="VTO49" s="876"/>
      <c r="VTP49" s="876"/>
      <c r="VTQ49" s="876"/>
      <c r="VTR49" s="876"/>
      <c r="VTS49" s="876"/>
      <c r="VTT49" s="876"/>
      <c r="VTU49" s="876"/>
      <c r="VTV49" s="876"/>
      <c r="VTW49" s="876"/>
      <c r="VTX49" s="876"/>
      <c r="VTY49" s="876"/>
      <c r="VTZ49" s="876"/>
      <c r="VUA49" s="876"/>
      <c r="VUB49" s="876"/>
      <c r="VUC49" s="876"/>
      <c r="VUD49" s="876"/>
      <c r="VUE49" s="876"/>
      <c r="VUF49" s="876"/>
      <c r="VUG49" s="876"/>
      <c r="VUH49" s="876"/>
      <c r="VUI49" s="876"/>
      <c r="VUJ49" s="876"/>
      <c r="VUK49" s="876"/>
      <c r="VUL49" s="876"/>
      <c r="VUM49" s="876"/>
      <c r="VUN49" s="876"/>
      <c r="VUO49" s="876"/>
      <c r="VUP49" s="876"/>
      <c r="VUQ49" s="876"/>
      <c r="VUR49" s="876"/>
      <c r="VUS49" s="876"/>
      <c r="VUT49" s="876"/>
      <c r="VUU49" s="876"/>
      <c r="VUV49" s="876"/>
      <c r="VUW49" s="876"/>
      <c r="VUX49" s="876"/>
      <c r="VUY49" s="876"/>
      <c r="VUZ49" s="876"/>
      <c r="VVA49" s="876"/>
      <c r="VVB49" s="876"/>
      <c r="VVC49" s="876"/>
      <c r="VVD49" s="876"/>
      <c r="VVE49" s="876"/>
      <c r="VVF49" s="876"/>
      <c r="VVG49" s="876"/>
      <c r="VVH49" s="876"/>
      <c r="VVI49" s="876"/>
      <c r="VVJ49" s="876"/>
      <c r="VVK49" s="876"/>
      <c r="VVL49" s="876"/>
      <c r="VVM49" s="876"/>
      <c r="VVN49" s="876"/>
      <c r="VVO49" s="876"/>
      <c r="VVP49" s="876"/>
      <c r="VVQ49" s="876"/>
      <c r="VVR49" s="876"/>
      <c r="VVS49" s="876"/>
      <c r="VVT49" s="876"/>
      <c r="VVU49" s="876"/>
      <c r="VVV49" s="876"/>
      <c r="VVW49" s="876"/>
      <c r="VVX49" s="876"/>
      <c r="VVY49" s="876"/>
      <c r="VVZ49" s="876"/>
      <c r="VWA49" s="876"/>
      <c r="VWB49" s="876"/>
      <c r="VWC49" s="876"/>
      <c r="VWD49" s="876"/>
      <c r="VWE49" s="876"/>
      <c r="VWF49" s="876"/>
      <c r="VWG49" s="876"/>
      <c r="VWH49" s="876"/>
      <c r="VWI49" s="876"/>
      <c r="VWJ49" s="876"/>
      <c r="VWK49" s="876"/>
      <c r="VWL49" s="876"/>
      <c r="VWM49" s="876"/>
      <c r="VWN49" s="876"/>
      <c r="VWO49" s="876"/>
      <c r="VWP49" s="876"/>
      <c r="VWQ49" s="876"/>
      <c r="VWR49" s="876"/>
      <c r="VWS49" s="876"/>
      <c r="VWT49" s="876"/>
      <c r="VWU49" s="876"/>
      <c r="VWV49" s="876"/>
      <c r="VWW49" s="876"/>
      <c r="VWX49" s="876"/>
      <c r="VWY49" s="876"/>
      <c r="VWZ49" s="876"/>
      <c r="VXA49" s="876"/>
      <c r="VXB49" s="876"/>
      <c r="VXC49" s="876"/>
      <c r="VXD49" s="876"/>
      <c r="VXE49" s="876"/>
      <c r="VXF49" s="876"/>
      <c r="VXG49" s="876"/>
      <c r="VXH49" s="876"/>
      <c r="VXI49" s="876"/>
      <c r="VXJ49" s="876"/>
      <c r="VXK49" s="876"/>
      <c r="VXL49" s="876"/>
      <c r="VXM49" s="876"/>
      <c r="VXN49" s="876"/>
      <c r="VXO49" s="876"/>
      <c r="VXP49" s="876"/>
      <c r="VXQ49" s="876"/>
      <c r="VXR49" s="876"/>
      <c r="VXS49" s="876"/>
      <c r="VXT49" s="876"/>
      <c r="VXU49" s="876"/>
      <c r="VXV49" s="876"/>
      <c r="VXW49" s="876"/>
      <c r="VXX49" s="876"/>
      <c r="VXY49" s="876"/>
      <c r="VXZ49" s="876"/>
      <c r="VYA49" s="876"/>
      <c r="VYB49" s="876"/>
      <c r="VYC49" s="876"/>
      <c r="VYD49" s="876"/>
      <c r="VYE49" s="876"/>
      <c r="VYF49" s="876"/>
      <c r="VYG49" s="876"/>
      <c r="VYH49" s="876"/>
      <c r="VYI49" s="876"/>
      <c r="VYJ49" s="876"/>
      <c r="VYK49" s="876"/>
      <c r="VYL49" s="876"/>
      <c r="VYM49" s="876"/>
      <c r="VYN49" s="876"/>
      <c r="VYO49" s="876"/>
      <c r="VYP49" s="876"/>
      <c r="VYQ49" s="876"/>
      <c r="VYR49" s="876"/>
      <c r="VYS49" s="876"/>
      <c r="VYT49" s="876"/>
      <c r="VYU49" s="876"/>
      <c r="VYV49" s="876"/>
      <c r="VYW49" s="876"/>
      <c r="VYX49" s="876"/>
      <c r="VYY49" s="876"/>
      <c r="VYZ49" s="876"/>
      <c r="VZA49" s="876"/>
      <c r="VZB49" s="876"/>
      <c r="VZC49" s="876"/>
      <c r="VZD49" s="876"/>
      <c r="VZE49" s="876"/>
      <c r="VZF49" s="876"/>
      <c r="VZG49" s="876"/>
      <c r="VZH49" s="876"/>
      <c r="VZI49" s="876"/>
      <c r="VZJ49" s="876"/>
      <c r="VZK49" s="876"/>
      <c r="VZL49" s="876"/>
      <c r="VZM49" s="876"/>
      <c r="VZN49" s="876"/>
      <c r="VZO49" s="876"/>
      <c r="VZP49" s="876"/>
      <c r="VZQ49" s="876"/>
      <c r="VZR49" s="876"/>
      <c r="VZS49" s="876"/>
      <c r="VZT49" s="876"/>
      <c r="VZU49" s="876"/>
      <c r="VZV49" s="876"/>
      <c r="VZW49" s="876"/>
      <c r="VZX49" s="876"/>
      <c r="VZY49" s="876"/>
      <c r="VZZ49" s="876"/>
      <c r="WAA49" s="876"/>
      <c r="WAB49" s="876"/>
      <c r="WAC49" s="876"/>
      <c r="WAD49" s="876"/>
      <c r="WAE49" s="876"/>
      <c r="WAF49" s="876"/>
      <c r="WAG49" s="876"/>
      <c r="WAH49" s="876"/>
      <c r="WAI49" s="876"/>
      <c r="WAJ49" s="876"/>
      <c r="WAK49" s="876"/>
      <c r="WAL49" s="876"/>
      <c r="WAM49" s="876"/>
      <c r="WAN49" s="876"/>
      <c r="WAO49" s="876"/>
      <c r="WAP49" s="876"/>
      <c r="WAQ49" s="876"/>
      <c r="WAR49" s="876"/>
      <c r="WAS49" s="876"/>
      <c r="WAT49" s="876"/>
      <c r="WAU49" s="876"/>
      <c r="WAV49" s="876"/>
      <c r="WAW49" s="876"/>
      <c r="WAX49" s="876"/>
      <c r="WAY49" s="876"/>
      <c r="WAZ49" s="876"/>
      <c r="WBA49" s="876"/>
      <c r="WBB49" s="876"/>
      <c r="WBC49" s="876"/>
      <c r="WBD49" s="876"/>
      <c r="WBE49" s="876"/>
      <c r="WBF49" s="876"/>
      <c r="WBG49" s="876"/>
      <c r="WBH49" s="876"/>
      <c r="WBI49" s="876"/>
      <c r="WBJ49" s="876"/>
      <c r="WBK49" s="876"/>
      <c r="WBL49" s="876"/>
      <c r="WBM49" s="876"/>
      <c r="WBN49" s="876"/>
      <c r="WBO49" s="876"/>
      <c r="WBP49" s="876"/>
      <c r="WBQ49" s="876"/>
      <c r="WBR49" s="876"/>
      <c r="WBS49" s="876"/>
      <c r="WBT49" s="876"/>
      <c r="WBU49" s="876"/>
      <c r="WBV49" s="876"/>
      <c r="WBW49" s="876"/>
      <c r="WBX49" s="876"/>
      <c r="WBY49" s="876"/>
      <c r="WBZ49" s="876"/>
      <c r="WCA49" s="876"/>
      <c r="WCB49" s="876"/>
      <c r="WCC49" s="876"/>
      <c r="WCD49" s="876"/>
      <c r="WCE49" s="876"/>
      <c r="WCF49" s="876"/>
      <c r="WCG49" s="876"/>
      <c r="WCH49" s="876"/>
      <c r="WCI49" s="876"/>
      <c r="WCJ49" s="876"/>
      <c r="WCK49" s="876"/>
      <c r="WCL49" s="876"/>
      <c r="WCM49" s="876"/>
      <c r="WCN49" s="876"/>
      <c r="WCO49" s="876"/>
      <c r="WCP49" s="876"/>
      <c r="WCQ49" s="876"/>
      <c r="WCR49" s="876"/>
      <c r="WCS49" s="876"/>
      <c r="WCT49" s="876"/>
      <c r="WCU49" s="876"/>
      <c r="WCV49" s="876"/>
      <c r="WCW49" s="876"/>
      <c r="WCX49" s="876"/>
      <c r="WCY49" s="876"/>
      <c r="WCZ49" s="876"/>
      <c r="WDA49" s="876"/>
      <c r="WDB49" s="876"/>
      <c r="WDC49" s="876"/>
      <c r="WDD49" s="876"/>
      <c r="WDE49" s="876"/>
      <c r="WDF49" s="876"/>
      <c r="WDG49" s="876"/>
      <c r="WDH49" s="876"/>
      <c r="WDI49" s="876"/>
      <c r="WDJ49" s="876"/>
      <c r="WDK49" s="876"/>
      <c r="WDL49" s="876"/>
      <c r="WDM49" s="876"/>
      <c r="WDN49" s="876"/>
      <c r="WDO49" s="876"/>
      <c r="WDP49" s="876"/>
      <c r="WDQ49" s="876"/>
      <c r="WDR49" s="876"/>
      <c r="WDS49" s="876"/>
      <c r="WDT49" s="876"/>
      <c r="WDU49" s="876"/>
      <c r="WDV49" s="876"/>
      <c r="WDW49" s="876"/>
      <c r="WDX49" s="876"/>
      <c r="WDY49" s="876"/>
      <c r="WDZ49" s="876"/>
      <c r="WEA49" s="876"/>
      <c r="WEB49" s="876"/>
      <c r="WEC49" s="876"/>
      <c r="WED49" s="876"/>
      <c r="WEE49" s="876"/>
      <c r="WEF49" s="876"/>
      <c r="WEG49" s="876"/>
      <c r="WEH49" s="876"/>
      <c r="WEI49" s="876"/>
      <c r="WEJ49" s="876"/>
      <c r="WEK49" s="876"/>
      <c r="WEL49" s="876"/>
      <c r="WEM49" s="876"/>
      <c r="WEN49" s="876"/>
      <c r="WEO49" s="876"/>
      <c r="WEP49" s="876"/>
      <c r="WEQ49" s="876"/>
      <c r="WER49" s="876"/>
      <c r="WES49" s="876"/>
      <c r="WET49" s="876"/>
      <c r="WEU49" s="876"/>
      <c r="WEV49" s="876"/>
      <c r="WEW49" s="876"/>
      <c r="WEX49" s="876"/>
      <c r="WEY49" s="876"/>
      <c r="WEZ49" s="876"/>
      <c r="WFA49" s="876"/>
      <c r="WFB49" s="876"/>
      <c r="WFC49" s="876"/>
      <c r="WFD49" s="876"/>
      <c r="WFE49" s="876"/>
      <c r="WFF49" s="876"/>
      <c r="WFG49" s="876"/>
      <c r="WFH49" s="876"/>
      <c r="WFI49" s="876"/>
      <c r="WFJ49" s="876"/>
      <c r="WFK49" s="876"/>
      <c r="WFL49" s="876"/>
      <c r="WFM49" s="876"/>
      <c r="WFN49" s="876"/>
      <c r="WFO49" s="876"/>
      <c r="WFP49" s="876"/>
      <c r="WFQ49" s="876"/>
      <c r="WFR49" s="876"/>
      <c r="WFS49" s="876"/>
      <c r="WFT49" s="876"/>
      <c r="WFU49" s="876"/>
      <c r="WFV49" s="876"/>
      <c r="WFW49" s="876"/>
      <c r="WFX49" s="876"/>
      <c r="WFY49" s="876"/>
      <c r="WFZ49" s="876"/>
      <c r="WGA49" s="876"/>
      <c r="WGB49" s="876"/>
      <c r="WGC49" s="876"/>
      <c r="WGD49" s="876"/>
      <c r="WGE49" s="876"/>
      <c r="WGF49" s="876"/>
      <c r="WGG49" s="876"/>
      <c r="WGH49" s="876"/>
      <c r="WGI49" s="876"/>
      <c r="WGJ49" s="876"/>
      <c r="WGK49" s="876"/>
      <c r="WGL49" s="876"/>
      <c r="WGM49" s="876"/>
      <c r="WGN49" s="876"/>
      <c r="WGO49" s="876"/>
      <c r="WGP49" s="876"/>
      <c r="WGQ49" s="876"/>
      <c r="WGR49" s="876"/>
      <c r="WGS49" s="876"/>
      <c r="WGT49" s="876"/>
      <c r="WGU49" s="876"/>
      <c r="WGV49" s="876"/>
      <c r="WGW49" s="876"/>
      <c r="WGX49" s="876"/>
      <c r="WGY49" s="876"/>
      <c r="WGZ49" s="876"/>
      <c r="WHA49" s="876"/>
      <c r="WHB49" s="876"/>
      <c r="WHC49" s="876"/>
      <c r="WHD49" s="876"/>
      <c r="WHE49" s="876"/>
      <c r="WHF49" s="876"/>
      <c r="WHG49" s="876"/>
      <c r="WHH49" s="876"/>
      <c r="WHI49" s="876"/>
      <c r="WHJ49" s="876"/>
      <c r="WHK49" s="876"/>
      <c r="WHL49" s="876"/>
      <c r="WHM49" s="876"/>
      <c r="WHN49" s="876"/>
      <c r="WHO49" s="876"/>
      <c r="WHP49" s="876"/>
      <c r="WHQ49" s="876"/>
      <c r="WHR49" s="876"/>
      <c r="WHS49" s="876"/>
      <c r="WHT49" s="876"/>
      <c r="WHU49" s="876"/>
      <c r="WHV49" s="876"/>
      <c r="WHW49" s="876"/>
      <c r="WHX49" s="876"/>
      <c r="WHY49" s="876"/>
      <c r="WHZ49" s="876"/>
      <c r="WIA49" s="876"/>
      <c r="WIB49" s="876"/>
      <c r="WIC49" s="876"/>
      <c r="WID49" s="876"/>
      <c r="WIE49" s="876"/>
      <c r="WIF49" s="876"/>
      <c r="WIG49" s="876"/>
      <c r="WIH49" s="876"/>
      <c r="WII49" s="876"/>
      <c r="WIJ49" s="876"/>
      <c r="WIK49" s="876"/>
      <c r="WIL49" s="876"/>
      <c r="WIM49" s="876"/>
      <c r="WIN49" s="876"/>
      <c r="WIO49" s="876"/>
      <c r="WIP49" s="876"/>
      <c r="WIQ49" s="876"/>
      <c r="WIR49" s="876"/>
      <c r="WIS49" s="876"/>
      <c r="WIT49" s="876"/>
      <c r="WIU49" s="876"/>
      <c r="WIV49" s="876"/>
      <c r="WIW49" s="876"/>
      <c r="WIX49" s="876"/>
      <c r="WIY49" s="876"/>
      <c r="WIZ49" s="876"/>
      <c r="WJA49" s="876"/>
      <c r="WJB49" s="876"/>
      <c r="WJC49" s="876"/>
      <c r="WJD49" s="876"/>
      <c r="WJE49" s="876"/>
      <c r="WJF49" s="876"/>
      <c r="WJG49" s="876"/>
      <c r="WJH49" s="876"/>
      <c r="WJI49" s="876"/>
      <c r="WJJ49" s="876"/>
      <c r="WJK49" s="876"/>
      <c r="WJL49" s="876"/>
      <c r="WJM49" s="876"/>
      <c r="WJN49" s="876"/>
      <c r="WJO49" s="876"/>
      <c r="WJP49" s="876"/>
      <c r="WJQ49" s="876"/>
      <c r="WJR49" s="876"/>
      <c r="WJS49" s="876"/>
      <c r="WJT49" s="876"/>
      <c r="WJU49" s="876"/>
      <c r="WJV49" s="876"/>
      <c r="WJW49" s="876"/>
      <c r="WJX49" s="876"/>
      <c r="WJY49" s="876"/>
      <c r="WJZ49" s="876"/>
      <c r="WKA49" s="876"/>
      <c r="WKB49" s="876"/>
      <c r="WKC49" s="876"/>
      <c r="WKD49" s="876"/>
      <c r="WKE49" s="876"/>
      <c r="WKF49" s="876"/>
      <c r="WKG49" s="876"/>
      <c r="WKH49" s="876"/>
      <c r="WKI49" s="876"/>
      <c r="WKJ49" s="876"/>
      <c r="WKK49" s="876"/>
      <c r="WKL49" s="876"/>
      <c r="WKM49" s="876"/>
      <c r="WKN49" s="876"/>
      <c r="WKO49" s="876"/>
      <c r="WKP49" s="876"/>
      <c r="WKQ49" s="876"/>
      <c r="WKR49" s="876"/>
      <c r="WKS49" s="876"/>
      <c r="WKT49" s="876"/>
      <c r="WKU49" s="876"/>
      <c r="WKV49" s="876"/>
      <c r="WKW49" s="876"/>
      <c r="WKX49" s="876"/>
      <c r="WKY49" s="876"/>
      <c r="WKZ49" s="876"/>
      <c r="WLA49" s="876"/>
      <c r="WLB49" s="876"/>
      <c r="WLC49" s="876"/>
      <c r="WLD49" s="876"/>
      <c r="WLE49" s="876"/>
      <c r="WLF49" s="876"/>
      <c r="WLG49" s="876"/>
      <c r="WLH49" s="876"/>
      <c r="WLI49" s="876"/>
      <c r="WLJ49" s="876"/>
      <c r="WLK49" s="876"/>
      <c r="WLL49" s="876"/>
      <c r="WLM49" s="876"/>
      <c r="WLN49" s="876"/>
      <c r="WLO49" s="876"/>
      <c r="WLP49" s="876"/>
      <c r="WLQ49" s="876"/>
      <c r="WLR49" s="876"/>
      <c r="WLS49" s="876"/>
      <c r="WLT49" s="876"/>
      <c r="WLU49" s="876"/>
      <c r="WLV49" s="876"/>
      <c r="WLW49" s="876"/>
      <c r="WLX49" s="876"/>
      <c r="WLY49" s="876"/>
      <c r="WLZ49" s="876"/>
      <c r="WMA49" s="876"/>
      <c r="WMB49" s="876"/>
      <c r="WMC49" s="876"/>
      <c r="WMD49" s="876"/>
      <c r="WME49" s="876"/>
      <c r="WMF49" s="876"/>
      <c r="WMG49" s="876"/>
      <c r="WMH49" s="876"/>
      <c r="WMI49" s="876"/>
      <c r="WMJ49" s="876"/>
      <c r="WMK49" s="876"/>
      <c r="WML49" s="876"/>
      <c r="WMM49" s="876"/>
      <c r="WMN49" s="876"/>
      <c r="WMO49" s="876"/>
      <c r="WMP49" s="876"/>
      <c r="WMQ49" s="876"/>
      <c r="WMR49" s="876"/>
      <c r="WMS49" s="876"/>
      <c r="WMT49" s="876"/>
      <c r="WMU49" s="876"/>
      <c r="WMV49" s="876"/>
      <c r="WMW49" s="876"/>
      <c r="WMX49" s="876"/>
      <c r="WMY49" s="876"/>
      <c r="WMZ49" s="876"/>
      <c r="WNA49" s="876"/>
      <c r="WNB49" s="876"/>
      <c r="WNC49" s="876"/>
      <c r="WND49" s="876"/>
      <c r="WNE49" s="876"/>
      <c r="WNF49" s="876"/>
      <c r="WNG49" s="876"/>
      <c r="WNH49" s="876"/>
      <c r="WNI49" s="876"/>
      <c r="WNJ49" s="876"/>
      <c r="WNK49" s="876"/>
      <c r="WNL49" s="876"/>
      <c r="WNM49" s="876"/>
      <c r="WNN49" s="876"/>
      <c r="WNO49" s="876"/>
      <c r="WNP49" s="876"/>
      <c r="WNQ49" s="876"/>
      <c r="WNR49" s="876"/>
      <c r="WNS49" s="876"/>
      <c r="WNT49" s="876"/>
      <c r="WNU49" s="876"/>
      <c r="WNV49" s="876"/>
      <c r="WNW49" s="876"/>
      <c r="WNX49" s="876"/>
      <c r="WNY49" s="876"/>
      <c r="WNZ49" s="876"/>
      <c r="WOA49" s="876"/>
      <c r="WOB49" s="876"/>
      <c r="WOC49" s="876"/>
      <c r="WOD49" s="876"/>
      <c r="WOE49" s="876"/>
      <c r="WOF49" s="876"/>
      <c r="WOG49" s="876"/>
      <c r="WOH49" s="876"/>
      <c r="WOI49" s="876"/>
      <c r="WOJ49" s="876"/>
      <c r="WOK49" s="876"/>
      <c r="WOL49" s="876"/>
      <c r="WOM49" s="876"/>
      <c r="WON49" s="876"/>
      <c r="WOO49" s="876"/>
      <c r="WOP49" s="876"/>
      <c r="WOQ49" s="876"/>
      <c r="WOR49" s="876"/>
      <c r="WOS49" s="876"/>
      <c r="WOT49" s="876"/>
      <c r="WOU49" s="876"/>
      <c r="WOV49" s="876"/>
      <c r="WOW49" s="876"/>
      <c r="WOX49" s="876"/>
      <c r="WOY49" s="876"/>
      <c r="WOZ49" s="876"/>
      <c r="WPA49" s="876"/>
      <c r="WPB49" s="876"/>
      <c r="WPC49" s="876"/>
      <c r="WPD49" s="876"/>
      <c r="WPE49" s="876"/>
      <c r="WPF49" s="876"/>
      <c r="WPG49" s="876"/>
      <c r="WPH49" s="876"/>
      <c r="WPI49" s="876"/>
      <c r="WPJ49" s="876"/>
      <c r="WPK49" s="876"/>
      <c r="WPL49" s="876"/>
      <c r="WPM49" s="876"/>
      <c r="WPN49" s="876"/>
      <c r="WPO49" s="876"/>
      <c r="WPP49" s="876"/>
      <c r="WPQ49" s="876"/>
      <c r="WPR49" s="876"/>
      <c r="WPS49" s="876"/>
      <c r="WPT49" s="876"/>
      <c r="WPU49" s="876"/>
      <c r="WPV49" s="876"/>
      <c r="WPW49" s="876"/>
      <c r="WPX49" s="876"/>
      <c r="WPY49" s="876"/>
      <c r="WPZ49" s="876"/>
      <c r="WQA49" s="876"/>
      <c r="WQB49" s="876"/>
      <c r="WQC49" s="876"/>
      <c r="WQD49" s="876"/>
      <c r="WQE49" s="876"/>
      <c r="WQF49" s="876"/>
      <c r="WQG49" s="876"/>
      <c r="WQH49" s="876"/>
      <c r="WQI49" s="876"/>
      <c r="WQJ49" s="876"/>
      <c r="WQK49" s="876"/>
      <c r="WQL49" s="876"/>
      <c r="WQM49" s="876"/>
      <c r="WQN49" s="876"/>
      <c r="WQO49" s="876"/>
      <c r="WQP49" s="876"/>
      <c r="WQQ49" s="876"/>
      <c r="WQR49" s="876"/>
      <c r="WQS49" s="876"/>
      <c r="WQT49" s="876"/>
      <c r="WQU49" s="876"/>
      <c r="WQV49" s="876"/>
      <c r="WQW49" s="876"/>
      <c r="WQX49" s="876"/>
      <c r="WQY49" s="876"/>
      <c r="WQZ49" s="876"/>
      <c r="WRA49" s="876"/>
      <c r="WRB49" s="876"/>
      <c r="WRC49" s="876"/>
      <c r="WRD49" s="876"/>
      <c r="WRE49" s="876"/>
      <c r="WRF49" s="876"/>
      <c r="WRG49" s="876"/>
      <c r="WRH49" s="876"/>
      <c r="WRI49" s="876"/>
      <c r="WRJ49" s="876"/>
      <c r="WRK49" s="876"/>
      <c r="WRL49" s="876"/>
      <c r="WRM49" s="876"/>
      <c r="WRN49" s="876"/>
      <c r="WRO49" s="876"/>
      <c r="WRP49" s="876"/>
      <c r="WRQ49" s="876"/>
      <c r="WRR49" s="876"/>
      <c r="WRS49" s="876"/>
      <c r="WRT49" s="876"/>
      <c r="WRU49" s="876"/>
      <c r="WRV49" s="876"/>
      <c r="WRW49" s="876"/>
      <c r="WRX49" s="876"/>
      <c r="WRY49" s="876"/>
      <c r="WRZ49" s="876"/>
      <c r="WSA49" s="876"/>
      <c r="WSB49" s="876"/>
      <c r="WSC49" s="876"/>
      <c r="WSD49" s="876"/>
      <c r="WSE49" s="876"/>
      <c r="WSF49" s="876"/>
      <c r="WSG49" s="876"/>
      <c r="WSH49" s="876"/>
      <c r="WSI49" s="876"/>
      <c r="WSJ49" s="876"/>
      <c r="WSK49" s="876"/>
      <c r="WSL49" s="876"/>
      <c r="WSM49" s="876"/>
      <c r="WSN49" s="876"/>
      <c r="WSO49" s="876"/>
      <c r="WSP49" s="876"/>
      <c r="WSQ49" s="876"/>
      <c r="WSR49" s="876"/>
      <c r="WSS49" s="876"/>
      <c r="WST49" s="876"/>
      <c r="WSU49" s="876"/>
      <c r="WSV49" s="876"/>
      <c r="WSW49" s="876"/>
      <c r="WSX49" s="876"/>
      <c r="WSY49" s="876"/>
      <c r="WSZ49" s="876"/>
      <c r="WTA49" s="876"/>
      <c r="WTB49" s="876"/>
      <c r="WTC49" s="876"/>
      <c r="WTD49" s="876"/>
      <c r="WTE49" s="876"/>
      <c r="WTF49" s="876"/>
      <c r="WTG49" s="876"/>
      <c r="WTH49" s="876"/>
      <c r="WTI49" s="876"/>
      <c r="WTJ49" s="876"/>
      <c r="WTK49" s="876"/>
      <c r="WTL49" s="876"/>
      <c r="WTM49" s="876"/>
      <c r="WTN49" s="876"/>
      <c r="WTO49" s="876"/>
      <c r="WTP49" s="876"/>
      <c r="WTQ49" s="876"/>
      <c r="WTR49" s="876"/>
      <c r="WTS49" s="876"/>
      <c r="WTT49" s="876"/>
      <c r="WTU49" s="876"/>
      <c r="WTV49" s="876"/>
      <c r="WTW49" s="876"/>
      <c r="WTX49" s="876"/>
      <c r="WTY49" s="876"/>
      <c r="WTZ49" s="876"/>
      <c r="WUA49" s="876"/>
      <c r="WUB49" s="876"/>
      <c r="WUC49" s="876"/>
      <c r="WUD49" s="876"/>
      <c r="WUE49" s="876"/>
      <c r="WUF49" s="876"/>
      <c r="WUG49" s="876"/>
      <c r="WUH49" s="876"/>
      <c r="WUI49" s="876"/>
      <c r="WUJ49" s="876"/>
      <c r="WUK49" s="876"/>
      <c r="WUL49" s="876"/>
      <c r="WUM49" s="876"/>
      <c r="WUN49" s="876"/>
      <c r="WUO49" s="876"/>
      <c r="WUP49" s="876"/>
      <c r="WUQ49" s="876"/>
      <c r="WUR49" s="876"/>
      <c r="WUS49" s="876"/>
      <c r="WUT49" s="876"/>
      <c r="WUU49" s="876"/>
      <c r="WUV49" s="876"/>
      <c r="WUW49" s="876"/>
      <c r="WUX49" s="876"/>
      <c r="WUY49" s="876"/>
      <c r="WUZ49" s="876"/>
      <c r="WVA49" s="876"/>
      <c r="WVB49" s="876"/>
      <c r="WVC49" s="876"/>
      <c r="WVD49" s="876"/>
      <c r="WVE49" s="876"/>
      <c r="WVF49" s="876"/>
      <c r="WVG49" s="876"/>
      <c r="WVH49" s="876"/>
      <c r="WVI49" s="876"/>
      <c r="WVJ49" s="876"/>
      <c r="WVK49" s="876"/>
      <c r="WVL49" s="876"/>
      <c r="WVM49" s="876"/>
      <c r="WVN49" s="876"/>
      <c r="WVO49" s="876"/>
      <c r="WVP49" s="876"/>
      <c r="WVQ49" s="876"/>
      <c r="WVR49" s="876"/>
      <c r="WVS49" s="876"/>
      <c r="WVT49" s="876"/>
      <c r="WVU49" s="876"/>
      <c r="WVV49" s="876"/>
      <c r="WVW49" s="876"/>
      <c r="WVX49" s="876"/>
      <c r="WVY49" s="876"/>
      <c r="WVZ49" s="876"/>
      <c r="WWA49" s="876"/>
      <c r="WWB49" s="876"/>
      <c r="WWC49" s="876"/>
      <c r="WWD49" s="876"/>
      <c r="WWE49" s="876"/>
      <c r="WWF49" s="876"/>
      <c r="WWG49" s="876"/>
      <c r="WWH49" s="876"/>
      <c r="WWI49" s="876"/>
      <c r="WWJ49" s="876"/>
      <c r="WWK49" s="876"/>
      <c r="WWL49" s="876"/>
      <c r="WWM49" s="876"/>
      <c r="WWN49" s="876"/>
      <c r="WWO49" s="876"/>
      <c r="WWP49" s="876"/>
      <c r="WWQ49" s="876"/>
      <c r="WWR49" s="876"/>
      <c r="WWS49" s="876"/>
      <c r="WWT49" s="876"/>
      <c r="WWU49" s="876"/>
      <c r="WWV49" s="876"/>
      <c r="WWW49" s="876"/>
      <c r="WWX49" s="876"/>
      <c r="WWY49" s="876"/>
      <c r="WWZ49" s="876"/>
      <c r="WXA49" s="876"/>
      <c r="WXB49" s="876"/>
      <c r="WXC49" s="876"/>
      <c r="WXD49" s="876"/>
      <c r="WXE49" s="876"/>
      <c r="WXF49" s="876"/>
      <c r="WXG49" s="876"/>
      <c r="WXH49" s="876"/>
      <c r="WXI49" s="876"/>
      <c r="WXJ49" s="876"/>
      <c r="WXK49" s="876"/>
      <c r="WXL49" s="876"/>
      <c r="WXM49" s="876"/>
      <c r="WXN49" s="876"/>
      <c r="WXO49" s="876"/>
      <c r="WXP49" s="876"/>
      <c r="WXQ49" s="876"/>
      <c r="WXR49" s="876"/>
      <c r="WXS49" s="876"/>
      <c r="WXT49" s="876"/>
      <c r="WXU49" s="876"/>
      <c r="WXV49" s="876"/>
      <c r="WXW49" s="876"/>
      <c r="WXX49" s="876"/>
      <c r="WXY49" s="876"/>
      <c r="WXZ49" s="876"/>
      <c r="WYA49" s="876"/>
      <c r="WYB49" s="876"/>
      <c r="WYC49" s="876"/>
      <c r="WYD49" s="876"/>
      <c r="WYE49" s="876"/>
      <c r="WYF49" s="876"/>
      <c r="WYG49" s="876"/>
      <c r="WYH49" s="876"/>
      <c r="WYI49" s="876"/>
      <c r="WYJ49" s="876"/>
      <c r="WYK49" s="876"/>
      <c r="WYL49" s="876"/>
      <c r="WYM49" s="876"/>
      <c r="WYN49" s="876"/>
      <c r="WYO49" s="876"/>
      <c r="WYP49" s="876"/>
      <c r="WYQ49" s="876"/>
      <c r="WYR49" s="876"/>
      <c r="WYS49" s="876"/>
      <c r="WYT49" s="876"/>
      <c r="WYU49" s="876"/>
      <c r="WYV49" s="876"/>
      <c r="WYW49" s="876"/>
      <c r="WYX49" s="876"/>
      <c r="WYY49" s="876"/>
      <c r="WYZ49" s="876"/>
      <c r="WZA49" s="876"/>
      <c r="WZB49" s="876"/>
      <c r="WZC49" s="876"/>
      <c r="WZD49" s="876"/>
      <c r="WZE49" s="876"/>
      <c r="WZF49" s="876"/>
      <c r="WZG49" s="876"/>
      <c r="WZH49" s="876"/>
      <c r="WZI49" s="876"/>
      <c r="WZJ49" s="876"/>
      <c r="WZK49" s="876"/>
      <c r="WZL49" s="876"/>
      <c r="WZM49" s="876"/>
      <c r="WZN49" s="876"/>
      <c r="WZO49" s="876"/>
      <c r="WZP49" s="876"/>
      <c r="WZQ49" s="876"/>
      <c r="WZR49" s="876"/>
      <c r="WZS49" s="876"/>
      <c r="WZT49" s="876"/>
      <c r="WZU49" s="876"/>
      <c r="WZV49" s="876"/>
      <c r="WZW49" s="876"/>
      <c r="WZX49" s="876"/>
      <c r="WZY49" s="876"/>
      <c r="WZZ49" s="876"/>
      <c r="XAA49" s="876"/>
      <c r="XAB49" s="876"/>
      <c r="XAC49" s="876"/>
      <c r="XAD49" s="876"/>
      <c r="XAE49" s="876"/>
      <c r="XAF49" s="876"/>
      <c r="XAG49" s="876"/>
      <c r="XAH49" s="876"/>
      <c r="XAI49" s="876"/>
      <c r="XAJ49" s="876"/>
      <c r="XAK49" s="876"/>
      <c r="XAL49" s="876"/>
      <c r="XAM49" s="876"/>
      <c r="XAN49" s="876"/>
      <c r="XAO49" s="876"/>
      <c r="XAP49" s="876"/>
      <c r="XAQ49" s="876"/>
      <c r="XAR49" s="876"/>
      <c r="XAS49" s="876"/>
      <c r="XAT49" s="876"/>
      <c r="XAU49" s="876"/>
      <c r="XAV49" s="876"/>
      <c r="XAW49" s="876"/>
      <c r="XAX49" s="876"/>
      <c r="XAY49" s="876"/>
      <c r="XAZ49" s="876"/>
      <c r="XBA49" s="876"/>
      <c r="XBB49" s="876"/>
      <c r="XBC49" s="876"/>
      <c r="XBD49" s="876"/>
      <c r="XBE49" s="876"/>
      <c r="XBF49" s="876"/>
      <c r="XBG49" s="876"/>
      <c r="XBH49" s="876"/>
      <c r="XBI49" s="876"/>
      <c r="XBJ49" s="876"/>
      <c r="XBK49" s="876"/>
      <c r="XBL49" s="876"/>
      <c r="XBM49" s="876"/>
      <c r="XBN49" s="876"/>
      <c r="XBO49" s="876"/>
      <c r="XBP49" s="876"/>
      <c r="XBQ49" s="876"/>
      <c r="XBR49" s="876"/>
      <c r="XBS49" s="876"/>
      <c r="XBT49" s="876"/>
      <c r="XBU49" s="876"/>
      <c r="XBV49" s="876"/>
      <c r="XBW49" s="876"/>
      <c r="XBX49" s="876"/>
      <c r="XBY49" s="876"/>
      <c r="XBZ49" s="876"/>
      <c r="XCA49" s="876"/>
      <c r="XCB49" s="876"/>
      <c r="XCC49" s="876"/>
      <c r="XCD49" s="876"/>
      <c r="XCE49" s="876"/>
      <c r="XCF49" s="876"/>
      <c r="XCG49" s="876"/>
      <c r="XCH49" s="876"/>
      <c r="XCI49" s="876"/>
      <c r="XCJ49" s="876"/>
      <c r="XCK49" s="876"/>
      <c r="XCL49" s="876"/>
      <c r="XCM49" s="876"/>
      <c r="XCN49" s="876"/>
      <c r="XCO49" s="876"/>
      <c r="XCP49" s="876"/>
      <c r="XCQ49" s="876"/>
      <c r="XCR49" s="876"/>
      <c r="XCS49" s="876"/>
      <c r="XCT49" s="876"/>
      <c r="XCU49" s="876"/>
      <c r="XCV49" s="876"/>
      <c r="XCW49" s="876"/>
      <c r="XCX49" s="876"/>
      <c r="XCY49" s="876"/>
      <c r="XCZ49" s="876"/>
      <c r="XDA49" s="876"/>
      <c r="XDB49" s="876"/>
      <c r="XDC49" s="876"/>
      <c r="XDD49" s="876"/>
      <c r="XDE49" s="876"/>
      <c r="XDF49" s="876"/>
      <c r="XDG49" s="876"/>
      <c r="XDH49" s="876"/>
      <c r="XDI49" s="876"/>
      <c r="XDJ49" s="876"/>
      <c r="XDK49" s="876"/>
      <c r="XDL49" s="876"/>
      <c r="XDM49" s="876"/>
      <c r="XDN49" s="876"/>
      <c r="XDO49" s="876"/>
      <c r="XDP49" s="876"/>
      <c r="XDQ49" s="876"/>
      <c r="XDR49" s="876"/>
      <c r="XDS49" s="876"/>
      <c r="XDT49" s="876"/>
      <c r="XDU49" s="876"/>
      <c r="XDV49" s="876"/>
      <c r="XDW49" s="876"/>
      <c r="XDX49" s="876"/>
      <c r="XDY49" s="876"/>
      <c r="XDZ49" s="876"/>
      <c r="XEA49" s="876"/>
      <c r="XEB49" s="876"/>
      <c r="XEC49" s="876"/>
      <c r="XED49" s="876"/>
      <c r="XEE49" s="876"/>
      <c r="XEF49" s="876"/>
      <c r="XEG49" s="876"/>
      <c r="XEH49" s="876"/>
      <c r="XEI49" s="876"/>
      <c r="XEJ49" s="876"/>
      <c r="XEK49" s="876"/>
      <c r="XEL49" s="876"/>
      <c r="XEM49" s="876"/>
      <c r="XEN49" s="876"/>
      <c r="XEO49" s="876"/>
      <c r="XEP49" s="876"/>
      <c r="XEQ49" s="876"/>
      <c r="XER49" s="876"/>
      <c r="XES49" s="876"/>
      <c r="XET49" s="876"/>
      <c r="XEU49" s="876"/>
      <c r="XEV49" s="876"/>
      <c r="XEW49" s="876"/>
      <c r="XEX49" s="876"/>
      <c r="XEY49" s="876"/>
      <c r="XEZ49" s="876"/>
      <c r="XFA49" s="876"/>
      <c r="XFB49" s="876"/>
      <c r="XFC49" s="876"/>
      <c r="XFD49" s="876"/>
    </row>
    <row r="50" spans="1:16384" s="877" customFormat="1" ht="10.5" customHeight="1">
      <c r="A50" s="880"/>
      <c r="B50" s="880"/>
      <c r="C50" s="880"/>
      <c r="D50" s="880"/>
      <c r="E50" s="880"/>
      <c r="F50" s="880"/>
      <c r="G50" s="880"/>
      <c r="H50" s="880"/>
      <c r="I50" s="880"/>
      <c r="J50" s="880"/>
      <c r="K50" s="876"/>
      <c r="L50" s="876"/>
      <c r="M50" s="876"/>
      <c r="N50" s="876"/>
      <c r="O50" s="876"/>
      <c r="P50" s="876"/>
      <c r="Q50" s="876"/>
      <c r="R50" s="876"/>
      <c r="S50" s="876"/>
      <c r="T50" s="876"/>
      <c r="U50" s="876"/>
      <c r="V50" s="876"/>
      <c r="W50" s="876"/>
      <c r="X50" s="876"/>
      <c r="Y50" s="876"/>
      <c r="Z50" s="876"/>
      <c r="AA50" s="876"/>
      <c r="AB50" s="876"/>
      <c r="AC50" s="876"/>
      <c r="AD50" s="876"/>
      <c r="AE50" s="876"/>
      <c r="AF50" s="876"/>
      <c r="AG50" s="876"/>
      <c r="AH50" s="876"/>
      <c r="AI50" s="876"/>
      <c r="AJ50" s="876"/>
      <c r="AK50" s="876"/>
      <c r="AL50" s="876"/>
      <c r="AM50" s="876"/>
      <c r="AN50" s="876"/>
      <c r="AO50" s="876"/>
      <c r="AP50" s="876"/>
      <c r="AQ50" s="876"/>
      <c r="AR50" s="876"/>
      <c r="AS50" s="876"/>
      <c r="AT50" s="876"/>
      <c r="AU50" s="876"/>
      <c r="AV50" s="876"/>
      <c r="AW50" s="876"/>
      <c r="AX50" s="876"/>
      <c r="AY50" s="876"/>
      <c r="AZ50" s="876"/>
      <c r="BA50" s="876"/>
      <c r="BB50" s="876"/>
      <c r="BC50" s="876"/>
      <c r="BD50" s="876"/>
      <c r="BE50" s="876"/>
      <c r="BF50" s="876"/>
      <c r="BG50" s="876"/>
      <c r="BH50" s="876"/>
      <c r="BI50" s="876"/>
      <c r="BJ50" s="876"/>
      <c r="BK50" s="876"/>
      <c r="BL50" s="876"/>
      <c r="BM50" s="876"/>
      <c r="BN50" s="876"/>
      <c r="BO50" s="876"/>
      <c r="BP50" s="876"/>
      <c r="BQ50" s="876"/>
      <c r="BR50" s="876"/>
      <c r="BS50" s="876"/>
      <c r="BT50" s="876"/>
      <c r="BU50" s="876"/>
      <c r="BV50" s="876"/>
      <c r="BW50" s="876"/>
      <c r="BX50" s="876"/>
      <c r="BY50" s="876"/>
      <c r="BZ50" s="876"/>
      <c r="CA50" s="876"/>
      <c r="CB50" s="876"/>
      <c r="CC50" s="876"/>
      <c r="CD50" s="876"/>
      <c r="CE50" s="876"/>
      <c r="CF50" s="876"/>
      <c r="CG50" s="876"/>
      <c r="CH50" s="876"/>
      <c r="CI50" s="876"/>
      <c r="CJ50" s="876"/>
      <c r="CK50" s="876"/>
      <c r="CL50" s="876"/>
      <c r="CM50" s="876"/>
      <c r="CN50" s="876"/>
      <c r="CO50" s="876"/>
      <c r="CP50" s="876"/>
      <c r="CQ50" s="876"/>
      <c r="CR50" s="876"/>
      <c r="CS50" s="876"/>
      <c r="CT50" s="876"/>
      <c r="CU50" s="876"/>
      <c r="CV50" s="876"/>
      <c r="CW50" s="876"/>
      <c r="CX50" s="876"/>
      <c r="CY50" s="876"/>
      <c r="CZ50" s="876"/>
      <c r="DA50" s="876"/>
      <c r="DB50" s="876"/>
      <c r="DC50" s="876"/>
      <c r="DD50" s="876"/>
      <c r="DE50" s="876"/>
      <c r="DF50" s="876"/>
      <c r="DG50" s="876"/>
      <c r="DH50" s="876"/>
      <c r="DI50" s="876"/>
      <c r="DJ50" s="876"/>
      <c r="DK50" s="876"/>
      <c r="DL50" s="876"/>
      <c r="DM50" s="876"/>
      <c r="DN50" s="876"/>
      <c r="DO50" s="876"/>
      <c r="DP50" s="876"/>
      <c r="DQ50" s="876"/>
      <c r="DR50" s="876"/>
      <c r="DS50" s="876"/>
      <c r="DT50" s="876"/>
      <c r="DU50" s="876"/>
      <c r="DV50" s="876"/>
      <c r="DW50" s="876"/>
      <c r="DX50" s="876"/>
      <c r="DY50" s="876"/>
      <c r="DZ50" s="876"/>
      <c r="EA50" s="876"/>
      <c r="EB50" s="876"/>
      <c r="EC50" s="876"/>
      <c r="ED50" s="876"/>
      <c r="EE50" s="876"/>
      <c r="EF50" s="876"/>
      <c r="EG50" s="876"/>
      <c r="EH50" s="876"/>
      <c r="EI50" s="876"/>
      <c r="EJ50" s="876"/>
      <c r="EK50" s="876"/>
      <c r="EL50" s="876"/>
      <c r="EM50" s="876"/>
      <c r="EN50" s="876"/>
      <c r="EO50" s="876"/>
      <c r="EP50" s="876"/>
      <c r="EQ50" s="876"/>
      <c r="ER50" s="876"/>
      <c r="ES50" s="876"/>
      <c r="ET50" s="876"/>
      <c r="EU50" s="876"/>
      <c r="EV50" s="876"/>
      <c r="EW50" s="876"/>
      <c r="EX50" s="876"/>
      <c r="EY50" s="876"/>
      <c r="EZ50" s="876"/>
      <c r="FA50" s="876"/>
      <c r="FB50" s="876"/>
      <c r="FC50" s="876"/>
      <c r="FD50" s="876"/>
      <c r="FE50" s="876"/>
      <c r="FF50" s="876"/>
      <c r="FG50" s="876"/>
      <c r="FH50" s="876"/>
      <c r="FI50" s="876"/>
      <c r="FJ50" s="876"/>
      <c r="FK50" s="876"/>
      <c r="FL50" s="876"/>
      <c r="FM50" s="876"/>
      <c r="FN50" s="876"/>
      <c r="FO50" s="876"/>
      <c r="FP50" s="876"/>
      <c r="FQ50" s="876"/>
      <c r="FR50" s="876"/>
      <c r="FS50" s="876"/>
      <c r="FT50" s="876"/>
      <c r="FU50" s="876"/>
      <c r="FV50" s="876"/>
      <c r="FW50" s="876"/>
      <c r="FX50" s="876"/>
      <c r="FY50" s="876"/>
      <c r="FZ50" s="876"/>
      <c r="GA50" s="876"/>
      <c r="GB50" s="876"/>
      <c r="GC50" s="876"/>
      <c r="GD50" s="876"/>
      <c r="GE50" s="876"/>
      <c r="GF50" s="876"/>
      <c r="GG50" s="876"/>
      <c r="GH50" s="876"/>
      <c r="GI50" s="876"/>
      <c r="GJ50" s="876"/>
      <c r="GK50" s="876"/>
      <c r="GL50" s="876"/>
      <c r="GM50" s="876"/>
      <c r="GN50" s="876"/>
      <c r="GO50" s="876"/>
      <c r="GP50" s="876"/>
      <c r="GQ50" s="876"/>
      <c r="GR50" s="876"/>
      <c r="GS50" s="876"/>
      <c r="GT50" s="876"/>
      <c r="GU50" s="876"/>
      <c r="GV50" s="876"/>
      <c r="GW50" s="876"/>
      <c r="GX50" s="876"/>
      <c r="GY50" s="876"/>
      <c r="GZ50" s="876"/>
      <c r="HA50" s="876"/>
      <c r="HB50" s="876"/>
      <c r="HC50" s="876"/>
      <c r="HD50" s="876"/>
      <c r="HE50" s="876"/>
      <c r="HF50" s="876"/>
      <c r="HG50" s="876"/>
      <c r="HH50" s="876"/>
      <c r="HI50" s="876"/>
      <c r="HJ50" s="876"/>
      <c r="HK50" s="876"/>
      <c r="HL50" s="876"/>
      <c r="HM50" s="876"/>
      <c r="HN50" s="876"/>
      <c r="HO50" s="876"/>
      <c r="HP50" s="876"/>
      <c r="HQ50" s="876"/>
      <c r="HR50" s="876"/>
      <c r="HS50" s="876"/>
      <c r="HT50" s="876"/>
      <c r="HU50" s="876"/>
      <c r="HV50" s="876"/>
      <c r="HW50" s="876"/>
      <c r="HX50" s="876"/>
      <c r="HY50" s="876"/>
      <c r="HZ50" s="876"/>
      <c r="IA50" s="876"/>
      <c r="IB50" s="876"/>
      <c r="IC50" s="876"/>
      <c r="ID50" s="876"/>
      <c r="IE50" s="876"/>
      <c r="IF50" s="876"/>
      <c r="IG50" s="876"/>
      <c r="IH50" s="876"/>
      <c r="II50" s="876"/>
      <c r="IJ50" s="876"/>
      <c r="IK50" s="876"/>
      <c r="IL50" s="876"/>
      <c r="IM50" s="876"/>
      <c r="IN50" s="876"/>
      <c r="IO50" s="876"/>
      <c r="IP50" s="876"/>
      <c r="IQ50" s="876"/>
      <c r="IR50" s="876"/>
      <c r="IS50" s="876"/>
      <c r="IT50" s="876"/>
      <c r="IU50" s="876"/>
      <c r="IV50" s="876"/>
      <c r="IW50" s="876"/>
      <c r="IX50" s="876"/>
      <c r="IY50" s="876"/>
      <c r="IZ50" s="876"/>
      <c r="JA50" s="876"/>
      <c r="JB50" s="876"/>
      <c r="JC50" s="876"/>
      <c r="JD50" s="876"/>
      <c r="JE50" s="876"/>
      <c r="JF50" s="876"/>
      <c r="JG50" s="876"/>
      <c r="JH50" s="876"/>
      <c r="JI50" s="876"/>
      <c r="JJ50" s="876"/>
      <c r="JK50" s="876"/>
      <c r="JL50" s="876"/>
      <c r="JM50" s="876"/>
      <c r="JN50" s="876"/>
      <c r="JO50" s="876"/>
      <c r="JP50" s="876"/>
      <c r="JQ50" s="876"/>
      <c r="JR50" s="876"/>
      <c r="JS50" s="876"/>
      <c r="JT50" s="876"/>
      <c r="JU50" s="876"/>
      <c r="JV50" s="876"/>
      <c r="JW50" s="876"/>
      <c r="JX50" s="876"/>
      <c r="JY50" s="876"/>
      <c r="JZ50" s="876"/>
      <c r="KA50" s="876"/>
      <c r="KB50" s="876"/>
      <c r="KC50" s="876"/>
      <c r="KD50" s="876"/>
      <c r="KE50" s="876"/>
      <c r="KF50" s="876"/>
      <c r="KG50" s="876"/>
      <c r="KH50" s="876"/>
      <c r="KI50" s="876"/>
      <c r="KJ50" s="876"/>
      <c r="KK50" s="876"/>
      <c r="KL50" s="876"/>
      <c r="KM50" s="876"/>
      <c r="KN50" s="876"/>
      <c r="KO50" s="876"/>
      <c r="KP50" s="876"/>
      <c r="KQ50" s="876"/>
      <c r="KR50" s="876"/>
      <c r="KS50" s="876"/>
      <c r="KT50" s="876"/>
      <c r="KU50" s="876"/>
      <c r="KV50" s="876"/>
      <c r="KW50" s="876"/>
      <c r="KX50" s="876"/>
      <c r="KY50" s="876"/>
      <c r="KZ50" s="876"/>
      <c r="LA50" s="876"/>
      <c r="LB50" s="876"/>
      <c r="LC50" s="876"/>
      <c r="LD50" s="876"/>
      <c r="LE50" s="876"/>
      <c r="LF50" s="876"/>
      <c r="LG50" s="876"/>
      <c r="LH50" s="876"/>
      <c r="LI50" s="876"/>
      <c r="LJ50" s="876"/>
      <c r="LK50" s="876"/>
      <c r="LL50" s="876"/>
      <c r="LM50" s="876"/>
      <c r="LN50" s="876"/>
      <c r="LO50" s="876"/>
      <c r="LP50" s="876"/>
      <c r="LQ50" s="876"/>
      <c r="LR50" s="876"/>
      <c r="LS50" s="876"/>
      <c r="LT50" s="876"/>
      <c r="LU50" s="876"/>
      <c r="LV50" s="876"/>
      <c r="LW50" s="876"/>
      <c r="LX50" s="876"/>
      <c r="LY50" s="876"/>
      <c r="LZ50" s="876"/>
      <c r="MA50" s="876"/>
      <c r="MB50" s="876"/>
      <c r="MC50" s="876"/>
      <c r="MD50" s="876"/>
      <c r="ME50" s="876"/>
      <c r="MF50" s="876"/>
      <c r="MG50" s="876"/>
      <c r="MH50" s="876"/>
      <c r="MI50" s="876"/>
      <c r="MJ50" s="876"/>
      <c r="MK50" s="876"/>
      <c r="ML50" s="876"/>
      <c r="MM50" s="876"/>
      <c r="MN50" s="876"/>
      <c r="MO50" s="876"/>
      <c r="MP50" s="876"/>
      <c r="MQ50" s="876"/>
      <c r="MR50" s="876"/>
      <c r="MS50" s="876"/>
      <c r="MT50" s="876"/>
      <c r="MU50" s="876"/>
      <c r="MV50" s="876"/>
      <c r="MW50" s="876"/>
      <c r="MX50" s="876"/>
      <c r="MY50" s="876"/>
      <c r="MZ50" s="876"/>
      <c r="NA50" s="876"/>
      <c r="NB50" s="876"/>
      <c r="NC50" s="876"/>
      <c r="ND50" s="876"/>
      <c r="NE50" s="876"/>
      <c r="NF50" s="876"/>
      <c r="NG50" s="876"/>
      <c r="NH50" s="876"/>
      <c r="NI50" s="876"/>
      <c r="NJ50" s="876"/>
      <c r="NK50" s="876"/>
      <c r="NL50" s="876"/>
      <c r="NM50" s="876"/>
      <c r="NN50" s="876"/>
      <c r="NO50" s="876"/>
      <c r="NP50" s="876"/>
      <c r="NQ50" s="876"/>
      <c r="NR50" s="876"/>
      <c r="NS50" s="876"/>
      <c r="NT50" s="876"/>
      <c r="NU50" s="876"/>
      <c r="NV50" s="876"/>
      <c r="NW50" s="876"/>
      <c r="NX50" s="876"/>
      <c r="NY50" s="876"/>
      <c r="NZ50" s="876"/>
      <c r="OA50" s="876"/>
      <c r="OB50" s="876"/>
      <c r="OC50" s="876"/>
      <c r="OD50" s="876"/>
      <c r="OE50" s="876"/>
      <c r="OF50" s="876"/>
      <c r="OG50" s="876"/>
      <c r="OH50" s="876"/>
      <c r="OI50" s="876"/>
      <c r="OJ50" s="876"/>
      <c r="OK50" s="876"/>
      <c r="OL50" s="876"/>
      <c r="OM50" s="876"/>
      <c r="ON50" s="876"/>
      <c r="OO50" s="876"/>
      <c r="OP50" s="876"/>
      <c r="OQ50" s="876"/>
      <c r="OR50" s="876"/>
      <c r="OS50" s="876"/>
      <c r="OT50" s="876"/>
      <c r="OU50" s="876"/>
      <c r="OV50" s="876"/>
      <c r="OW50" s="876"/>
      <c r="OX50" s="876"/>
      <c r="OY50" s="876"/>
      <c r="OZ50" s="876"/>
      <c r="PA50" s="876"/>
      <c r="PB50" s="876"/>
      <c r="PC50" s="876"/>
      <c r="PD50" s="876"/>
      <c r="PE50" s="876"/>
      <c r="PF50" s="876"/>
      <c r="PG50" s="876"/>
      <c r="PH50" s="876"/>
      <c r="PI50" s="876"/>
      <c r="PJ50" s="876"/>
      <c r="PK50" s="876"/>
      <c r="PL50" s="876"/>
      <c r="PM50" s="876"/>
      <c r="PN50" s="876"/>
      <c r="PO50" s="876"/>
      <c r="PP50" s="876"/>
      <c r="PQ50" s="876"/>
      <c r="PR50" s="876"/>
      <c r="PS50" s="876"/>
      <c r="PT50" s="876"/>
      <c r="PU50" s="876"/>
      <c r="PV50" s="876"/>
      <c r="PW50" s="876"/>
      <c r="PX50" s="876"/>
      <c r="PY50" s="876"/>
      <c r="PZ50" s="876"/>
      <c r="QA50" s="876"/>
      <c r="QB50" s="876"/>
      <c r="QC50" s="876"/>
      <c r="QD50" s="876"/>
      <c r="QE50" s="876"/>
      <c r="QF50" s="876"/>
      <c r="QG50" s="876"/>
      <c r="QH50" s="876"/>
      <c r="QI50" s="876"/>
      <c r="QJ50" s="876"/>
      <c r="QK50" s="876"/>
      <c r="QL50" s="876"/>
      <c r="QM50" s="876"/>
      <c r="QN50" s="876"/>
      <c r="QO50" s="876"/>
      <c r="QP50" s="876"/>
      <c r="QQ50" s="876"/>
      <c r="QR50" s="876"/>
      <c r="QS50" s="876"/>
      <c r="QT50" s="876"/>
      <c r="QU50" s="876"/>
      <c r="QV50" s="876"/>
      <c r="QW50" s="876"/>
      <c r="QX50" s="876"/>
      <c r="QY50" s="876"/>
      <c r="QZ50" s="876"/>
      <c r="RA50" s="876"/>
      <c r="RB50" s="876"/>
      <c r="RC50" s="876"/>
      <c r="RD50" s="876"/>
      <c r="RE50" s="876"/>
      <c r="RF50" s="876"/>
      <c r="RG50" s="876"/>
      <c r="RH50" s="876"/>
      <c r="RI50" s="876"/>
      <c r="RJ50" s="876"/>
      <c r="RK50" s="876"/>
      <c r="RL50" s="876"/>
      <c r="RM50" s="876"/>
      <c r="RN50" s="876"/>
      <c r="RO50" s="876"/>
      <c r="RP50" s="876"/>
      <c r="RQ50" s="876"/>
      <c r="RR50" s="876"/>
      <c r="RS50" s="876"/>
      <c r="RT50" s="876"/>
      <c r="RU50" s="876"/>
      <c r="RV50" s="876"/>
      <c r="RW50" s="876"/>
      <c r="RX50" s="876"/>
      <c r="RY50" s="876"/>
      <c r="RZ50" s="876"/>
      <c r="SA50" s="876"/>
      <c r="SB50" s="876"/>
      <c r="SC50" s="876"/>
      <c r="SD50" s="876"/>
      <c r="SE50" s="876"/>
      <c r="SF50" s="876"/>
      <c r="SG50" s="876"/>
      <c r="SH50" s="876"/>
      <c r="SI50" s="876"/>
      <c r="SJ50" s="876"/>
      <c r="SK50" s="876"/>
      <c r="SL50" s="876"/>
      <c r="SM50" s="876"/>
      <c r="SN50" s="876"/>
      <c r="SO50" s="876"/>
      <c r="SP50" s="876"/>
      <c r="SQ50" s="876"/>
      <c r="SR50" s="876"/>
      <c r="SS50" s="876"/>
      <c r="ST50" s="876"/>
      <c r="SU50" s="876"/>
      <c r="SV50" s="876"/>
      <c r="SW50" s="876"/>
      <c r="SX50" s="876"/>
      <c r="SY50" s="876"/>
      <c r="SZ50" s="876"/>
      <c r="TA50" s="876"/>
      <c r="TB50" s="876"/>
      <c r="TC50" s="876"/>
      <c r="TD50" s="876"/>
      <c r="TE50" s="876"/>
      <c r="TF50" s="876"/>
      <c r="TG50" s="876"/>
      <c r="TH50" s="876"/>
      <c r="TI50" s="876"/>
      <c r="TJ50" s="876"/>
      <c r="TK50" s="876"/>
      <c r="TL50" s="876"/>
      <c r="TM50" s="876"/>
      <c r="TN50" s="876"/>
      <c r="TO50" s="876"/>
      <c r="TP50" s="876"/>
      <c r="TQ50" s="876"/>
      <c r="TR50" s="876"/>
      <c r="TS50" s="876"/>
      <c r="TT50" s="876"/>
      <c r="TU50" s="876"/>
      <c r="TV50" s="876"/>
      <c r="TW50" s="876"/>
      <c r="TX50" s="876"/>
      <c r="TY50" s="876"/>
      <c r="TZ50" s="876"/>
      <c r="UA50" s="876"/>
      <c r="UB50" s="876"/>
      <c r="UC50" s="876"/>
      <c r="UD50" s="876"/>
      <c r="UE50" s="876"/>
      <c r="UF50" s="876"/>
      <c r="UG50" s="876"/>
      <c r="UH50" s="876"/>
      <c r="UI50" s="876"/>
      <c r="UJ50" s="876"/>
      <c r="UK50" s="876"/>
      <c r="UL50" s="876"/>
      <c r="UM50" s="876"/>
      <c r="UN50" s="876"/>
      <c r="UO50" s="876"/>
      <c r="UP50" s="876"/>
      <c r="UQ50" s="876"/>
      <c r="UR50" s="876"/>
      <c r="US50" s="876"/>
      <c r="UT50" s="876"/>
      <c r="UU50" s="876"/>
      <c r="UV50" s="876"/>
      <c r="UW50" s="876"/>
      <c r="UX50" s="876"/>
      <c r="UY50" s="876"/>
      <c r="UZ50" s="876"/>
      <c r="VA50" s="876"/>
      <c r="VB50" s="876"/>
      <c r="VC50" s="876"/>
      <c r="VD50" s="876"/>
      <c r="VE50" s="876"/>
      <c r="VF50" s="876"/>
      <c r="VG50" s="876"/>
      <c r="VH50" s="876"/>
      <c r="VI50" s="876"/>
      <c r="VJ50" s="876"/>
      <c r="VK50" s="876"/>
      <c r="VL50" s="876"/>
      <c r="VM50" s="876"/>
      <c r="VN50" s="876"/>
      <c r="VO50" s="876"/>
      <c r="VP50" s="876"/>
      <c r="VQ50" s="876"/>
      <c r="VR50" s="876"/>
      <c r="VS50" s="876"/>
      <c r="VT50" s="876"/>
      <c r="VU50" s="876"/>
      <c r="VV50" s="876"/>
      <c r="VW50" s="876"/>
      <c r="VX50" s="876"/>
      <c r="VY50" s="876"/>
      <c r="VZ50" s="876"/>
      <c r="WA50" s="876"/>
      <c r="WB50" s="876"/>
      <c r="WC50" s="876"/>
      <c r="WD50" s="876"/>
      <c r="WE50" s="876"/>
      <c r="WF50" s="876"/>
      <c r="WG50" s="876"/>
      <c r="WH50" s="876"/>
      <c r="WI50" s="876"/>
      <c r="WJ50" s="876"/>
      <c r="WK50" s="876"/>
      <c r="WL50" s="876"/>
      <c r="WM50" s="876"/>
      <c r="WN50" s="876"/>
      <c r="WO50" s="876"/>
      <c r="WP50" s="876"/>
      <c r="WQ50" s="876"/>
      <c r="WR50" s="876"/>
      <c r="WS50" s="876"/>
      <c r="WT50" s="876"/>
      <c r="WU50" s="876"/>
      <c r="WV50" s="876"/>
      <c r="WW50" s="876"/>
      <c r="WX50" s="876"/>
      <c r="WY50" s="876"/>
      <c r="WZ50" s="876"/>
      <c r="XA50" s="876"/>
      <c r="XB50" s="876"/>
      <c r="XC50" s="876"/>
      <c r="XD50" s="876"/>
      <c r="XE50" s="876"/>
      <c r="XF50" s="876"/>
      <c r="XG50" s="876"/>
      <c r="XH50" s="876"/>
      <c r="XI50" s="876"/>
      <c r="XJ50" s="876"/>
      <c r="XK50" s="876"/>
      <c r="XL50" s="876"/>
      <c r="XM50" s="876"/>
      <c r="XN50" s="876"/>
      <c r="XO50" s="876"/>
      <c r="XP50" s="876"/>
      <c r="XQ50" s="876"/>
      <c r="XR50" s="876"/>
      <c r="XS50" s="876"/>
      <c r="XT50" s="876"/>
      <c r="XU50" s="876"/>
      <c r="XV50" s="876"/>
      <c r="XW50" s="876"/>
      <c r="XX50" s="876"/>
      <c r="XY50" s="876"/>
      <c r="XZ50" s="876"/>
      <c r="YA50" s="876"/>
      <c r="YB50" s="876"/>
      <c r="YC50" s="876"/>
      <c r="YD50" s="876"/>
      <c r="YE50" s="876"/>
      <c r="YF50" s="876"/>
      <c r="YG50" s="876"/>
      <c r="YH50" s="876"/>
      <c r="YI50" s="876"/>
      <c r="YJ50" s="876"/>
      <c r="YK50" s="876"/>
      <c r="YL50" s="876"/>
      <c r="YM50" s="876"/>
      <c r="YN50" s="876"/>
      <c r="YO50" s="876"/>
      <c r="YP50" s="876"/>
      <c r="YQ50" s="876"/>
      <c r="YR50" s="876"/>
      <c r="YS50" s="876"/>
      <c r="YT50" s="876"/>
      <c r="YU50" s="876"/>
      <c r="YV50" s="876"/>
      <c r="YW50" s="876"/>
      <c r="YX50" s="876"/>
      <c r="YY50" s="876"/>
      <c r="YZ50" s="876"/>
      <c r="ZA50" s="876"/>
      <c r="ZB50" s="876"/>
      <c r="ZC50" s="876"/>
      <c r="ZD50" s="876"/>
      <c r="ZE50" s="876"/>
      <c r="ZF50" s="876"/>
      <c r="ZG50" s="876"/>
      <c r="ZH50" s="876"/>
      <c r="ZI50" s="876"/>
      <c r="ZJ50" s="876"/>
      <c r="ZK50" s="876"/>
      <c r="ZL50" s="876"/>
      <c r="ZM50" s="876"/>
      <c r="ZN50" s="876"/>
      <c r="ZO50" s="876"/>
      <c r="ZP50" s="876"/>
      <c r="ZQ50" s="876"/>
      <c r="ZR50" s="876"/>
      <c r="ZS50" s="876"/>
      <c r="ZT50" s="876"/>
      <c r="ZU50" s="876"/>
      <c r="ZV50" s="876"/>
      <c r="ZW50" s="876"/>
      <c r="ZX50" s="876"/>
      <c r="ZY50" s="876"/>
      <c r="ZZ50" s="876"/>
      <c r="AAA50" s="876"/>
      <c r="AAB50" s="876"/>
      <c r="AAC50" s="876"/>
      <c r="AAD50" s="876"/>
      <c r="AAE50" s="876"/>
      <c r="AAF50" s="876"/>
      <c r="AAG50" s="876"/>
      <c r="AAH50" s="876"/>
      <c r="AAI50" s="876"/>
      <c r="AAJ50" s="876"/>
      <c r="AAK50" s="876"/>
      <c r="AAL50" s="876"/>
      <c r="AAM50" s="876"/>
      <c r="AAN50" s="876"/>
      <c r="AAO50" s="876"/>
      <c r="AAP50" s="876"/>
      <c r="AAQ50" s="876"/>
      <c r="AAR50" s="876"/>
      <c r="AAS50" s="876"/>
      <c r="AAT50" s="876"/>
      <c r="AAU50" s="876"/>
      <c r="AAV50" s="876"/>
      <c r="AAW50" s="876"/>
      <c r="AAX50" s="876"/>
      <c r="AAY50" s="876"/>
      <c r="AAZ50" s="876"/>
      <c r="ABA50" s="876"/>
      <c r="ABB50" s="876"/>
      <c r="ABC50" s="876"/>
      <c r="ABD50" s="876"/>
      <c r="ABE50" s="876"/>
      <c r="ABF50" s="876"/>
      <c r="ABG50" s="876"/>
      <c r="ABH50" s="876"/>
      <c r="ABI50" s="876"/>
      <c r="ABJ50" s="876"/>
      <c r="ABK50" s="876"/>
      <c r="ABL50" s="876"/>
      <c r="ABM50" s="876"/>
      <c r="ABN50" s="876"/>
      <c r="ABO50" s="876"/>
      <c r="ABP50" s="876"/>
      <c r="ABQ50" s="876"/>
      <c r="ABR50" s="876"/>
      <c r="ABS50" s="876"/>
      <c r="ABT50" s="876"/>
      <c r="ABU50" s="876"/>
      <c r="ABV50" s="876"/>
      <c r="ABW50" s="876"/>
      <c r="ABX50" s="876"/>
      <c r="ABY50" s="876"/>
      <c r="ABZ50" s="876"/>
      <c r="ACA50" s="876"/>
      <c r="ACB50" s="876"/>
      <c r="ACC50" s="876"/>
      <c r="ACD50" s="876"/>
      <c r="ACE50" s="876"/>
      <c r="ACF50" s="876"/>
      <c r="ACG50" s="876"/>
      <c r="ACH50" s="876"/>
      <c r="ACI50" s="876"/>
      <c r="ACJ50" s="876"/>
      <c r="ACK50" s="876"/>
      <c r="ACL50" s="876"/>
      <c r="ACM50" s="876"/>
      <c r="ACN50" s="876"/>
      <c r="ACO50" s="876"/>
      <c r="ACP50" s="876"/>
      <c r="ACQ50" s="876"/>
      <c r="ACR50" s="876"/>
      <c r="ACS50" s="876"/>
      <c r="ACT50" s="876"/>
      <c r="ACU50" s="876"/>
      <c r="ACV50" s="876"/>
      <c r="ACW50" s="876"/>
      <c r="ACX50" s="876"/>
      <c r="ACY50" s="876"/>
      <c r="ACZ50" s="876"/>
      <c r="ADA50" s="876"/>
      <c r="ADB50" s="876"/>
      <c r="ADC50" s="876"/>
      <c r="ADD50" s="876"/>
      <c r="ADE50" s="876"/>
      <c r="ADF50" s="876"/>
      <c r="ADG50" s="876"/>
      <c r="ADH50" s="876"/>
      <c r="ADI50" s="876"/>
      <c r="ADJ50" s="876"/>
      <c r="ADK50" s="876"/>
      <c r="ADL50" s="876"/>
      <c r="ADM50" s="876"/>
      <c r="ADN50" s="876"/>
      <c r="ADO50" s="876"/>
      <c r="ADP50" s="876"/>
      <c r="ADQ50" s="876"/>
      <c r="ADR50" s="876"/>
      <c r="ADS50" s="876"/>
      <c r="ADT50" s="876"/>
      <c r="ADU50" s="876"/>
      <c r="ADV50" s="876"/>
      <c r="ADW50" s="876"/>
      <c r="ADX50" s="876"/>
      <c r="ADY50" s="876"/>
      <c r="ADZ50" s="876"/>
      <c r="AEA50" s="876"/>
      <c r="AEB50" s="876"/>
      <c r="AEC50" s="876"/>
      <c r="AED50" s="876"/>
      <c r="AEE50" s="876"/>
      <c r="AEF50" s="876"/>
      <c r="AEG50" s="876"/>
      <c r="AEH50" s="876"/>
      <c r="AEI50" s="876"/>
      <c r="AEJ50" s="876"/>
      <c r="AEK50" s="876"/>
      <c r="AEL50" s="876"/>
      <c r="AEM50" s="876"/>
      <c r="AEN50" s="876"/>
      <c r="AEO50" s="876"/>
      <c r="AEP50" s="876"/>
      <c r="AEQ50" s="876"/>
      <c r="AER50" s="876"/>
      <c r="AES50" s="876"/>
      <c r="AET50" s="876"/>
      <c r="AEU50" s="876"/>
      <c r="AEV50" s="876"/>
      <c r="AEW50" s="876"/>
      <c r="AEX50" s="876"/>
      <c r="AEY50" s="876"/>
      <c r="AEZ50" s="876"/>
      <c r="AFA50" s="876"/>
      <c r="AFB50" s="876"/>
      <c r="AFC50" s="876"/>
      <c r="AFD50" s="876"/>
      <c r="AFE50" s="876"/>
      <c r="AFF50" s="876"/>
      <c r="AFG50" s="876"/>
      <c r="AFH50" s="876"/>
      <c r="AFI50" s="876"/>
      <c r="AFJ50" s="876"/>
      <c r="AFK50" s="876"/>
      <c r="AFL50" s="876"/>
      <c r="AFM50" s="876"/>
      <c r="AFN50" s="876"/>
      <c r="AFO50" s="876"/>
      <c r="AFP50" s="876"/>
      <c r="AFQ50" s="876"/>
      <c r="AFR50" s="876"/>
      <c r="AFS50" s="876"/>
      <c r="AFT50" s="876"/>
      <c r="AFU50" s="876"/>
      <c r="AFV50" s="876"/>
      <c r="AFW50" s="876"/>
      <c r="AFX50" s="876"/>
      <c r="AFY50" s="876"/>
      <c r="AFZ50" s="876"/>
      <c r="AGA50" s="876"/>
      <c r="AGB50" s="876"/>
      <c r="AGC50" s="876"/>
      <c r="AGD50" s="876"/>
      <c r="AGE50" s="876"/>
      <c r="AGF50" s="876"/>
      <c r="AGG50" s="876"/>
      <c r="AGH50" s="876"/>
      <c r="AGI50" s="876"/>
      <c r="AGJ50" s="876"/>
      <c r="AGK50" s="876"/>
      <c r="AGL50" s="876"/>
      <c r="AGM50" s="876"/>
      <c r="AGN50" s="876"/>
      <c r="AGO50" s="876"/>
      <c r="AGP50" s="876"/>
      <c r="AGQ50" s="876"/>
      <c r="AGR50" s="876"/>
      <c r="AGS50" s="876"/>
      <c r="AGT50" s="876"/>
      <c r="AGU50" s="876"/>
      <c r="AGV50" s="876"/>
      <c r="AGW50" s="876"/>
      <c r="AGX50" s="876"/>
      <c r="AGY50" s="876"/>
      <c r="AGZ50" s="876"/>
      <c r="AHA50" s="876"/>
      <c r="AHB50" s="876"/>
      <c r="AHC50" s="876"/>
      <c r="AHD50" s="876"/>
      <c r="AHE50" s="876"/>
      <c r="AHF50" s="876"/>
      <c r="AHG50" s="876"/>
      <c r="AHH50" s="876"/>
      <c r="AHI50" s="876"/>
      <c r="AHJ50" s="876"/>
      <c r="AHK50" s="876"/>
      <c r="AHL50" s="876"/>
      <c r="AHM50" s="876"/>
      <c r="AHN50" s="876"/>
      <c r="AHO50" s="876"/>
      <c r="AHP50" s="876"/>
      <c r="AHQ50" s="876"/>
      <c r="AHR50" s="876"/>
      <c r="AHS50" s="876"/>
      <c r="AHT50" s="876"/>
      <c r="AHU50" s="876"/>
      <c r="AHV50" s="876"/>
      <c r="AHW50" s="876"/>
      <c r="AHX50" s="876"/>
      <c r="AHY50" s="876"/>
      <c r="AHZ50" s="876"/>
      <c r="AIA50" s="876"/>
      <c r="AIB50" s="876"/>
      <c r="AIC50" s="876"/>
      <c r="AID50" s="876"/>
      <c r="AIE50" s="876"/>
      <c r="AIF50" s="876"/>
      <c r="AIG50" s="876"/>
      <c r="AIH50" s="876"/>
      <c r="AII50" s="876"/>
      <c r="AIJ50" s="876"/>
      <c r="AIK50" s="876"/>
      <c r="AIL50" s="876"/>
      <c r="AIM50" s="876"/>
      <c r="AIN50" s="876"/>
      <c r="AIO50" s="876"/>
      <c r="AIP50" s="876"/>
      <c r="AIQ50" s="876"/>
      <c r="AIR50" s="876"/>
      <c r="AIS50" s="876"/>
      <c r="AIT50" s="876"/>
      <c r="AIU50" s="876"/>
      <c r="AIV50" s="876"/>
      <c r="AIW50" s="876"/>
      <c r="AIX50" s="876"/>
      <c r="AIY50" s="876"/>
      <c r="AIZ50" s="876"/>
      <c r="AJA50" s="876"/>
      <c r="AJB50" s="876"/>
      <c r="AJC50" s="876"/>
      <c r="AJD50" s="876"/>
      <c r="AJE50" s="876"/>
      <c r="AJF50" s="876"/>
      <c r="AJG50" s="876"/>
      <c r="AJH50" s="876"/>
      <c r="AJI50" s="876"/>
      <c r="AJJ50" s="876"/>
      <c r="AJK50" s="876"/>
      <c r="AJL50" s="876"/>
      <c r="AJM50" s="876"/>
      <c r="AJN50" s="876"/>
      <c r="AJO50" s="876"/>
      <c r="AJP50" s="876"/>
      <c r="AJQ50" s="876"/>
      <c r="AJR50" s="876"/>
      <c r="AJS50" s="876"/>
      <c r="AJT50" s="876"/>
      <c r="AJU50" s="876"/>
      <c r="AJV50" s="876"/>
      <c r="AJW50" s="876"/>
      <c r="AJX50" s="876"/>
      <c r="AJY50" s="876"/>
      <c r="AJZ50" s="876"/>
      <c r="AKA50" s="876"/>
      <c r="AKB50" s="876"/>
      <c r="AKC50" s="876"/>
      <c r="AKD50" s="876"/>
      <c r="AKE50" s="876"/>
      <c r="AKF50" s="876"/>
      <c r="AKG50" s="876"/>
      <c r="AKH50" s="876"/>
      <c r="AKI50" s="876"/>
      <c r="AKJ50" s="876"/>
      <c r="AKK50" s="876"/>
      <c r="AKL50" s="876"/>
      <c r="AKM50" s="876"/>
      <c r="AKN50" s="876"/>
      <c r="AKO50" s="876"/>
      <c r="AKP50" s="876"/>
      <c r="AKQ50" s="876"/>
      <c r="AKR50" s="876"/>
      <c r="AKS50" s="876"/>
      <c r="AKT50" s="876"/>
      <c r="AKU50" s="876"/>
      <c r="AKV50" s="876"/>
      <c r="AKW50" s="876"/>
      <c r="AKX50" s="876"/>
      <c r="AKY50" s="876"/>
      <c r="AKZ50" s="876"/>
      <c r="ALA50" s="876"/>
      <c r="ALB50" s="876"/>
      <c r="ALC50" s="876"/>
      <c r="ALD50" s="876"/>
      <c r="ALE50" s="876"/>
      <c r="ALF50" s="876"/>
      <c r="ALG50" s="876"/>
      <c r="ALH50" s="876"/>
      <c r="ALI50" s="876"/>
      <c r="ALJ50" s="876"/>
      <c r="ALK50" s="876"/>
      <c r="ALL50" s="876"/>
      <c r="ALM50" s="876"/>
      <c r="ALN50" s="876"/>
      <c r="ALO50" s="876"/>
      <c r="ALP50" s="876"/>
      <c r="ALQ50" s="876"/>
      <c r="ALR50" s="876"/>
      <c r="ALS50" s="876"/>
      <c r="ALT50" s="876"/>
      <c r="ALU50" s="876"/>
      <c r="ALV50" s="876"/>
      <c r="ALW50" s="876"/>
      <c r="ALX50" s="876"/>
      <c r="ALY50" s="876"/>
      <c r="ALZ50" s="876"/>
      <c r="AMA50" s="876"/>
      <c r="AMB50" s="876"/>
      <c r="AMC50" s="876"/>
      <c r="AMD50" s="876"/>
      <c r="AME50" s="876"/>
      <c r="AMF50" s="876"/>
      <c r="AMG50" s="876"/>
      <c r="AMH50" s="876"/>
      <c r="AMI50" s="876"/>
      <c r="AMJ50" s="876"/>
      <c r="AMK50" s="876"/>
      <c r="AML50" s="876"/>
      <c r="AMM50" s="876"/>
      <c r="AMN50" s="876"/>
      <c r="AMO50" s="876"/>
      <c r="AMP50" s="876"/>
      <c r="AMQ50" s="876"/>
      <c r="AMR50" s="876"/>
      <c r="AMS50" s="876"/>
      <c r="AMT50" s="876"/>
      <c r="AMU50" s="876"/>
      <c r="AMV50" s="876"/>
      <c r="AMW50" s="876"/>
      <c r="AMX50" s="876"/>
      <c r="AMY50" s="876"/>
      <c r="AMZ50" s="876"/>
      <c r="ANA50" s="876"/>
      <c r="ANB50" s="876"/>
      <c r="ANC50" s="876"/>
      <c r="AND50" s="876"/>
      <c r="ANE50" s="876"/>
      <c r="ANF50" s="876"/>
      <c r="ANG50" s="876"/>
      <c r="ANH50" s="876"/>
      <c r="ANI50" s="876"/>
      <c r="ANJ50" s="876"/>
      <c r="ANK50" s="876"/>
      <c r="ANL50" s="876"/>
      <c r="ANM50" s="876"/>
      <c r="ANN50" s="876"/>
      <c r="ANO50" s="876"/>
      <c r="ANP50" s="876"/>
      <c r="ANQ50" s="876"/>
      <c r="ANR50" s="876"/>
      <c r="ANS50" s="876"/>
      <c r="ANT50" s="876"/>
      <c r="ANU50" s="876"/>
      <c r="ANV50" s="876"/>
      <c r="ANW50" s="876"/>
      <c r="ANX50" s="876"/>
      <c r="ANY50" s="876"/>
      <c r="ANZ50" s="876"/>
      <c r="AOA50" s="876"/>
      <c r="AOB50" s="876"/>
      <c r="AOC50" s="876"/>
      <c r="AOD50" s="876"/>
      <c r="AOE50" s="876"/>
      <c r="AOF50" s="876"/>
      <c r="AOG50" s="876"/>
      <c r="AOH50" s="876"/>
      <c r="AOI50" s="876"/>
      <c r="AOJ50" s="876"/>
      <c r="AOK50" s="876"/>
      <c r="AOL50" s="876"/>
      <c r="AOM50" s="876"/>
      <c r="AON50" s="876"/>
      <c r="AOO50" s="876"/>
      <c r="AOP50" s="876"/>
      <c r="AOQ50" s="876"/>
      <c r="AOR50" s="876"/>
      <c r="AOS50" s="876"/>
      <c r="AOT50" s="876"/>
      <c r="AOU50" s="876"/>
      <c r="AOV50" s="876"/>
      <c r="AOW50" s="876"/>
      <c r="AOX50" s="876"/>
      <c r="AOY50" s="876"/>
      <c r="AOZ50" s="876"/>
      <c r="APA50" s="876"/>
      <c r="APB50" s="876"/>
      <c r="APC50" s="876"/>
      <c r="APD50" s="876"/>
      <c r="APE50" s="876"/>
      <c r="APF50" s="876"/>
      <c r="APG50" s="876"/>
      <c r="APH50" s="876"/>
      <c r="API50" s="876"/>
      <c r="APJ50" s="876"/>
      <c r="APK50" s="876"/>
      <c r="APL50" s="876"/>
      <c r="APM50" s="876"/>
      <c r="APN50" s="876"/>
      <c r="APO50" s="876"/>
      <c r="APP50" s="876"/>
      <c r="APQ50" s="876"/>
      <c r="APR50" s="876"/>
      <c r="APS50" s="876"/>
      <c r="APT50" s="876"/>
      <c r="APU50" s="876"/>
      <c r="APV50" s="876"/>
      <c r="APW50" s="876"/>
      <c r="APX50" s="876"/>
      <c r="APY50" s="876"/>
      <c r="APZ50" s="876"/>
      <c r="AQA50" s="876"/>
      <c r="AQB50" s="876"/>
      <c r="AQC50" s="876"/>
      <c r="AQD50" s="876"/>
      <c r="AQE50" s="876"/>
      <c r="AQF50" s="876"/>
      <c r="AQG50" s="876"/>
      <c r="AQH50" s="876"/>
      <c r="AQI50" s="876"/>
      <c r="AQJ50" s="876"/>
      <c r="AQK50" s="876"/>
      <c r="AQL50" s="876"/>
      <c r="AQM50" s="876"/>
      <c r="AQN50" s="876"/>
      <c r="AQO50" s="876"/>
      <c r="AQP50" s="876"/>
      <c r="AQQ50" s="876"/>
      <c r="AQR50" s="876"/>
      <c r="AQS50" s="876"/>
      <c r="AQT50" s="876"/>
      <c r="AQU50" s="876"/>
      <c r="AQV50" s="876"/>
      <c r="AQW50" s="876"/>
      <c r="AQX50" s="876"/>
      <c r="AQY50" s="876"/>
      <c r="AQZ50" s="876"/>
      <c r="ARA50" s="876"/>
      <c r="ARB50" s="876"/>
      <c r="ARC50" s="876"/>
      <c r="ARD50" s="876"/>
      <c r="ARE50" s="876"/>
      <c r="ARF50" s="876"/>
      <c r="ARG50" s="876"/>
      <c r="ARH50" s="876"/>
      <c r="ARI50" s="876"/>
      <c r="ARJ50" s="876"/>
      <c r="ARK50" s="876"/>
      <c r="ARL50" s="876"/>
      <c r="ARM50" s="876"/>
      <c r="ARN50" s="876"/>
      <c r="ARO50" s="876"/>
      <c r="ARP50" s="876"/>
      <c r="ARQ50" s="876"/>
      <c r="ARR50" s="876"/>
      <c r="ARS50" s="876"/>
      <c r="ART50" s="876"/>
      <c r="ARU50" s="876"/>
      <c r="ARV50" s="876"/>
      <c r="ARW50" s="876"/>
      <c r="ARX50" s="876"/>
      <c r="ARY50" s="876"/>
      <c r="ARZ50" s="876"/>
      <c r="ASA50" s="876"/>
      <c r="ASB50" s="876"/>
      <c r="ASC50" s="876"/>
      <c r="ASD50" s="876"/>
      <c r="ASE50" s="876"/>
      <c r="ASF50" s="876"/>
      <c r="ASG50" s="876"/>
      <c r="ASH50" s="876"/>
      <c r="ASI50" s="876"/>
      <c r="ASJ50" s="876"/>
      <c r="ASK50" s="876"/>
      <c r="ASL50" s="876"/>
      <c r="ASM50" s="876"/>
      <c r="ASN50" s="876"/>
      <c r="ASO50" s="876"/>
      <c r="ASP50" s="876"/>
      <c r="ASQ50" s="876"/>
      <c r="ASR50" s="876"/>
      <c r="ASS50" s="876"/>
      <c r="AST50" s="876"/>
      <c r="ASU50" s="876"/>
      <c r="ASV50" s="876"/>
      <c r="ASW50" s="876"/>
      <c r="ASX50" s="876"/>
      <c r="ASY50" s="876"/>
      <c r="ASZ50" s="876"/>
      <c r="ATA50" s="876"/>
      <c r="ATB50" s="876"/>
      <c r="ATC50" s="876"/>
      <c r="ATD50" s="876"/>
      <c r="ATE50" s="876"/>
      <c r="ATF50" s="876"/>
      <c r="ATG50" s="876"/>
      <c r="ATH50" s="876"/>
      <c r="ATI50" s="876"/>
      <c r="ATJ50" s="876"/>
      <c r="ATK50" s="876"/>
      <c r="ATL50" s="876"/>
      <c r="ATM50" s="876"/>
      <c r="ATN50" s="876"/>
      <c r="ATO50" s="876"/>
      <c r="ATP50" s="876"/>
      <c r="ATQ50" s="876"/>
      <c r="ATR50" s="876"/>
      <c r="ATS50" s="876"/>
      <c r="ATT50" s="876"/>
      <c r="ATU50" s="876"/>
      <c r="ATV50" s="876"/>
      <c r="ATW50" s="876"/>
      <c r="ATX50" s="876"/>
      <c r="ATY50" s="876"/>
      <c r="ATZ50" s="876"/>
      <c r="AUA50" s="876"/>
      <c r="AUB50" s="876"/>
      <c r="AUC50" s="876"/>
      <c r="AUD50" s="876"/>
      <c r="AUE50" s="876"/>
      <c r="AUF50" s="876"/>
      <c r="AUG50" s="876"/>
      <c r="AUH50" s="876"/>
      <c r="AUI50" s="876"/>
      <c r="AUJ50" s="876"/>
      <c r="AUK50" s="876"/>
      <c r="AUL50" s="876"/>
      <c r="AUM50" s="876"/>
      <c r="AUN50" s="876"/>
      <c r="AUO50" s="876"/>
      <c r="AUP50" s="876"/>
      <c r="AUQ50" s="876"/>
      <c r="AUR50" s="876"/>
      <c r="AUS50" s="876"/>
      <c r="AUT50" s="876"/>
      <c r="AUU50" s="876"/>
      <c r="AUV50" s="876"/>
      <c r="AUW50" s="876"/>
      <c r="AUX50" s="876"/>
      <c r="AUY50" s="876"/>
      <c r="AUZ50" s="876"/>
      <c r="AVA50" s="876"/>
      <c r="AVB50" s="876"/>
      <c r="AVC50" s="876"/>
      <c r="AVD50" s="876"/>
      <c r="AVE50" s="876"/>
      <c r="AVF50" s="876"/>
      <c r="AVG50" s="876"/>
      <c r="AVH50" s="876"/>
      <c r="AVI50" s="876"/>
      <c r="AVJ50" s="876"/>
      <c r="AVK50" s="876"/>
      <c r="AVL50" s="876"/>
      <c r="AVM50" s="876"/>
      <c r="AVN50" s="876"/>
      <c r="AVO50" s="876"/>
      <c r="AVP50" s="876"/>
      <c r="AVQ50" s="876"/>
      <c r="AVR50" s="876"/>
      <c r="AVS50" s="876"/>
      <c r="AVT50" s="876"/>
      <c r="AVU50" s="876"/>
      <c r="AVV50" s="876"/>
      <c r="AVW50" s="876"/>
      <c r="AVX50" s="876"/>
      <c r="AVY50" s="876"/>
      <c r="AVZ50" s="876"/>
      <c r="AWA50" s="876"/>
      <c r="AWB50" s="876"/>
      <c r="AWC50" s="876"/>
      <c r="AWD50" s="876"/>
      <c r="AWE50" s="876"/>
      <c r="AWF50" s="876"/>
      <c r="AWG50" s="876"/>
      <c r="AWH50" s="876"/>
      <c r="AWI50" s="876"/>
      <c r="AWJ50" s="876"/>
      <c r="AWK50" s="876"/>
      <c r="AWL50" s="876"/>
      <c r="AWM50" s="876"/>
      <c r="AWN50" s="876"/>
      <c r="AWO50" s="876"/>
      <c r="AWP50" s="876"/>
      <c r="AWQ50" s="876"/>
      <c r="AWR50" s="876"/>
      <c r="AWS50" s="876"/>
      <c r="AWT50" s="876"/>
      <c r="AWU50" s="876"/>
      <c r="AWV50" s="876"/>
      <c r="AWW50" s="876"/>
      <c r="AWX50" s="876"/>
      <c r="AWY50" s="876"/>
      <c r="AWZ50" s="876"/>
      <c r="AXA50" s="876"/>
      <c r="AXB50" s="876"/>
      <c r="AXC50" s="876"/>
      <c r="AXD50" s="876"/>
      <c r="AXE50" s="876"/>
      <c r="AXF50" s="876"/>
      <c r="AXG50" s="876"/>
      <c r="AXH50" s="876"/>
      <c r="AXI50" s="876"/>
      <c r="AXJ50" s="876"/>
      <c r="AXK50" s="876"/>
      <c r="AXL50" s="876"/>
      <c r="AXM50" s="876"/>
      <c r="AXN50" s="876"/>
      <c r="AXO50" s="876"/>
      <c r="AXP50" s="876"/>
      <c r="AXQ50" s="876"/>
      <c r="AXR50" s="876"/>
      <c r="AXS50" s="876"/>
      <c r="AXT50" s="876"/>
      <c r="AXU50" s="876"/>
      <c r="AXV50" s="876"/>
      <c r="AXW50" s="876"/>
      <c r="AXX50" s="876"/>
      <c r="AXY50" s="876"/>
      <c r="AXZ50" s="876"/>
      <c r="AYA50" s="876"/>
      <c r="AYB50" s="876"/>
      <c r="AYC50" s="876"/>
      <c r="AYD50" s="876"/>
      <c r="AYE50" s="876"/>
      <c r="AYF50" s="876"/>
      <c r="AYG50" s="876"/>
      <c r="AYH50" s="876"/>
      <c r="AYI50" s="876"/>
      <c r="AYJ50" s="876"/>
      <c r="AYK50" s="876"/>
      <c r="AYL50" s="876"/>
      <c r="AYM50" s="876"/>
      <c r="AYN50" s="876"/>
      <c r="AYO50" s="876"/>
      <c r="AYP50" s="876"/>
      <c r="AYQ50" s="876"/>
      <c r="AYR50" s="876"/>
      <c r="AYS50" s="876"/>
      <c r="AYT50" s="876"/>
      <c r="AYU50" s="876"/>
      <c r="AYV50" s="876"/>
      <c r="AYW50" s="876"/>
      <c r="AYX50" s="876"/>
      <c r="AYY50" s="876"/>
      <c r="AYZ50" s="876"/>
      <c r="AZA50" s="876"/>
      <c r="AZB50" s="876"/>
      <c r="AZC50" s="876"/>
      <c r="AZD50" s="876"/>
      <c r="AZE50" s="876"/>
      <c r="AZF50" s="876"/>
      <c r="AZG50" s="876"/>
      <c r="AZH50" s="876"/>
      <c r="AZI50" s="876"/>
      <c r="AZJ50" s="876"/>
      <c r="AZK50" s="876"/>
      <c r="AZL50" s="876"/>
      <c r="AZM50" s="876"/>
      <c r="AZN50" s="876"/>
      <c r="AZO50" s="876"/>
      <c r="AZP50" s="876"/>
      <c r="AZQ50" s="876"/>
      <c r="AZR50" s="876"/>
      <c r="AZS50" s="876"/>
      <c r="AZT50" s="876"/>
      <c r="AZU50" s="876"/>
      <c r="AZV50" s="876"/>
      <c r="AZW50" s="876"/>
      <c r="AZX50" s="876"/>
      <c r="AZY50" s="876"/>
      <c r="AZZ50" s="876"/>
      <c r="BAA50" s="876"/>
      <c r="BAB50" s="876"/>
      <c r="BAC50" s="876"/>
      <c r="BAD50" s="876"/>
      <c r="BAE50" s="876"/>
      <c r="BAF50" s="876"/>
      <c r="BAG50" s="876"/>
      <c r="BAH50" s="876"/>
      <c r="BAI50" s="876"/>
      <c r="BAJ50" s="876"/>
      <c r="BAK50" s="876"/>
      <c r="BAL50" s="876"/>
      <c r="BAM50" s="876"/>
      <c r="BAN50" s="876"/>
      <c r="BAO50" s="876"/>
      <c r="BAP50" s="876"/>
      <c r="BAQ50" s="876"/>
      <c r="BAR50" s="876"/>
      <c r="BAS50" s="876"/>
      <c r="BAT50" s="876"/>
      <c r="BAU50" s="876"/>
      <c r="BAV50" s="876"/>
      <c r="BAW50" s="876"/>
      <c r="BAX50" s="876"/>
      <c r="BAY50" s="876"/>
      <c r="BAZ50" s="876"/>
      <c r="BBA50" s="876"/>
      <c r="BBB50" s="876"/>
      <c r="BBC50" s="876"/>
      <c r="BBD50" s="876"/>
      <c r="BBE50" s="876"/>
      <c r="BBF50" s="876"/>
      <c r="BBG50" s="876"/>
      <c r="BBH50" s="876"/>
      <c r="BBI50" s="876"/>
      <c r="BBJ50" s="876"/>
      <c r="BBK50" s="876"/>
      <c r="BBL50" s="876"/>
      <c r="BBM50" s="876"/>
      <c r="BBN50" s="876"/>
      <c r="BBO50" s="876"/>
      <c r="BBP50" s="876"/>
      <c r="BBQ50" s="876"/>
      <c r="BBR50" s="876"/>
      <c r="BBS50" s="876"/>
      <c r="BBT50" s="876"/>
      <c r="BBU50" s="876"/>
      <c r="BBV50" s="876"/>
      <c r="BBW50" s="876"/>
      <c r="BBX50" s="876"/>
      <c r="BBY50" s="876"/>
      <c r="BBZ50" s="876"/>
      <c r="BCA50" s="876"/>
      <c r="BCB50" s="876"/>
      <c r="BCC50" s="876"/>
      <c r="BCD50" s="876"/>
      <c r="BCE50" s="876"/>
      <c r="BCF50" s="876"/>
      <c r="BCG50" s="876"/>
      <c r="BCH50" s="876"/>
      <c r="BCI50" s="876"/>
      <c r="BCJ50" s="876"/>
      <c r="BCK50" s="876"/>
      <c r="BCL50" s="876"/>
      <c r="BCM50" s="876"/>
      <c r="BCN50" s="876"/>
      <c r="BCO50" s="876"/>
      <c r="BCP50" s="876"/>
      <c r="BCQ50" s="876"/>
      <c r="BCR50" s="876"/>
      <c r="BCS50" s="876"/>
      <c r="BCT50" s="876"/>
      <c r="BCU50" s="876"/>
      <c r="BCV50" s="876"/>
      <c r="BCW50" s="876"/>
      <c r="BCX50" s="876"/>
      <c r="BCY50" s="876"/>
      <c r="BCZ50" s="876"/>
      <c r="BDA50" s="876"/>
      <c r="BDB50" s="876"/>
      <c r="BDC50" s="876"/>
      <c r="BDD50" s="876"/>
      <c r="BDE50" s="876"/>
      <c r="BDF50" s="876"/>
      <c r="BDG50" s="876"/>
      <c r="BDH50" s="876"/>
      <c r="BDI50" s="876"/>
      <c r="BDJ50" s="876"/>
      <c r="BDK50" s="876"/>
      <c r="BDL50" s="876"/>
      <c r="BDM50" s="876"/>
      <c r="BDN50" s="876"/>
      <c r="BDO50" s="876"/>
      <c r="BDP50" s="876"/>
      <c r="BDQ50" s="876"/>
      <c r="BDR50" s="876"/>
      <c r="BDS50" s="876"/>
      <c r="BDT50" s="876"/>
      <c r="BDU50" s="876"/>
      <c r="BDV50" s="876"/>
      <c r="BDW50" s="876"/>
      <c r="BDX50" s="876"/>
      <c r="BDY50" s="876"/>
      <c r="BDZ50" s="876"/>
      <c r="BEA50" s="876"/>
      <c r="BEB50" s="876"/>
      <c r="BEC50" s="876"/>
      <c r="BED50" s="876"/>
      <c r="BEE50" s="876"/>
      <c r="BEF50" s="876"/>
      <c r="BEG50" s="876"/>
      <c r="BEH50" s="876"/>
      <c r="BEI50" s="876"/>
      <c r="BEJ50" s="876"/>
      <c r="BEK50" s="876"/>
      <c r="BEL50" s="876"/>
      <c r="BEM50" s="876"/>
      <c r="BEN50" s="876"/>
      <c r="BEO50" s="876"/>
      <c r="BEP50" s="876"/>
      <c r="BEQ50" s="876"/>
      <c r="BER50" s="876"/>
      <c r="BES50" s="876"/>
      <c r="BET50" s="876"/>
      <c r="BEU50" s="876"/>
      <c r="BEV50" s="876"/>
      <c r="BEW50" s="876"/>
      <c r="BEX50" s="876"/>
      <c r="BEY50" s="876"/>
      <c r="BEZ50" s="876"/>
      <c r="BFA50" s="876"/>
      <c r="BFB50" s="876"/>
      <c r="BFC50" s="876"/>
      <c r="BFD50" s="876"/>
      <c r="BFE50" s="876"/>
      <c r="BFF50" s="876"/>
      <c r="BFG50" s="876"/>
      <c r="BFH50" s="876"/>
      <c r="BFI50" s="876"/>
      <c r="BFJ50" s="876"/>
      <c r="BFK50" s="876"/>
      <c r="BFL50" s="876"/>
      <c r="BFM50" s="876"/>
      <c r="BFN50" s="876"/>
      <c r="BFO50" s="876"/>
      <c r="BFP50" s="876"/>
      <c r="BFQ50" s="876"/>
      <c r="BFR50" s="876"/>
      <c r="BFS50" s="876"/>
      <c r="BFT50" s="876"/>
      <c r="BFU50" s="876"/>
      <c r="BFV50" s="876"/>
      <c r="BFW50" s="876"/>
      <c r="BFX50" s="876"/>
      <c r="BFY50" s="876"/>
      <c r="BFZ50" s="876"/>
      <c r="BGA50" s="876"/>
      <c r="BGB50" s="876"/>
      <c r="BGC50" s="876"/>
      <c r="BGD50" s="876"/>
      <c r="BGE50" s="876"/>
      <c r="BGF50" s="876"/>
      <c r="BGG50" s="876"/>
      <c r="BGH50" s="876"/>
      <c r="BGI50" s="876"/>
      <c r="BGJ50" s="876"/>
      <c r="BGK50" s="876"/>
      <c r="BGL50" s="876"/>
      <c r="BGM50" s="876"/>
      <c r="BGN50" s="876"/>
      <c r="BGO50" s="876"/>
      <c r="BGP50" s="876"/>
      <c r="BGQ50" s="876"/>
      <c r="BGR50" s="876"/>
      <c r="BGS50" s="876"/>
      <c r="BGT50" s="876"/>
      <c r="BGU50" s="876"/>
      <c r="BGV50" s="876"/>
      <c r="BGW50" s="876"/>
      <c r="BGX50" s="876"/>
      <c r="BGY50" s="876"/>
      <c r="BGZ50" s="876"/>
      <c r="BHA50" s="876"/>
      <c r="BHB50" s="876"/>
      <c r="BHC50" s="876"/>
      <c r="BHD50" s="876"/>
      <c r="BHE50" s="876"/>
      <c r="BHF50" s="876"/>
      <c r="BHG50" s="876"/>
      <c r="BHH50" s="876"/>
      <c r="BHI50" s="876"/>
      <c r="BHJ50" s="876"/>
      <c r="BHK50" s="876"/>
      <c r="BHL50" s="876"/>
      <c r="BHM50" s="876"/>
      <c r="BHN50" s="876"/>
      <c r="BHO50" s="876"/>
      <c r="BHP50" s="876"/>
      <c r="BHQ50" s="876"/>
      <c r="BHR50" s="876"/>
      <c r="BHS50" s="876"/>
      <c r="BHT50" s="876"/>
      <c r="BHU50" s="876"/>
      <c r="BHV50" s="876"/>
      <c r="BHW50" s="876"/>
      <c r="BHX50" s="876"/>
      <c r="BHY50" s="876"/>
      <c r="BHZ50" s="876"/>
      <c r="BIA50" s="876"/>
      <c r="BIB50" s="876"/>
      <c r="BIC50" s="876"/>
      <c r="BID50" s="876"/>
      <c r="BIE50" s="876"/>
      <c r="BIF50" s="876"/>
      <c r="BIG50" s="876"/>
      <c r="BIH50" s="876"/>
      <c r="BII50" s="876"/>
      <c r="BIJ50" s="876"/>
      <c r="BIK50" s="876"/>
      <c r="BIL50" s="876"/>
      <c r="BIM50" s="876"/>
      <c r="BIN50" s="876"/>
      <c r="BIO50" s="876"/>
      <c r="BIP50" s="876"/>
      <c r="BIQ50" s="876"/>
      <c r="BIR50" s="876"/>
      <c r="BIS50" s="876"/>
      <c r="BIT50" s="876"/>
      <c r="BIU50" s="876"/>
      <c r="BIV50" s="876"/>
      <c r="BIW50" s="876"/>
      <c r="BIX50" s="876"/>
      <c r="BIY50" s="876"/>
      <c r="BIZ50" s="876"/>
      <c r="BJA50" s="876"/>
      <c r="BJB50" s="876"/>
      <c r="BJC50" s="876"/>
      <c r="BJD50" s="876"/>
      <c r="BJE50" s="876"/>
      <c r="BJF50" s="876"/>
      <c r="BJG50" s="876"/>
      <c r="BJH50" s="876"/>
      <c r="BJI50" s="876"/>
      <c r="BJJ50" s="876"/>
      <c r="BJK50" s="876"/>
      <c r="BJL50" s="876"/>
      <c r="BJM50" s="876"/>
      <c r="BJN50" s="876"/>
      <c r="BJO50" s="876"/>
      <c r="BJP50" s="876"/>
      <c r="BJQ50" s="876"/>
      <c r="BJR50" s="876"/>
      <c r="BJS50" s="876"/>
      <c r="BJT50" s="876"/>
      <c r="BJU50" s="876"/>
      <c r="BJV50" s="876"/>
      <c r="BJW50" s="876"/>
      <c r="BJX50" s="876"/>
      <c r="BJY50" s="876"/>
      <c r="BJZ50" s="876"/>
      <c r="BKA50" s="876"/>
      <c r="BKB50" s="876"/>
      <c r="BKC50" s="876"/>
      <c r="BKD50" s="876"/>
      <c r="BKE50" s="876"/>
      <c r="BKF50" s="876"/>
      <c r="BKG50" s="876"/>
      <c r="BKH50" s="876"/>
      <c r="BKI50" s="876"/>
      <c r="BKJ50" s="876"/>
      <c r="BKK50" s="876"/>
      <c r="BKL50" s="876"/>
      <c r="BKM50" s="876"/>
      <c r="BKN50" s="876"/>
      <c r="BKO50" s="876"/>
      <c r="BKP50" s="876"/>
      <c r="BKQ50" s="876"/>
      <c r="BKR50" s="876"/>
      <c r="BKS50" s="876"/>
      <c r="BKT50" s="876"/>
      <c r="BKU50" s="876"/>
      <c r="BKV50" s="876"/>
      <c r="BKW50" s="876"/>
      <c r="BKX50" s="876"/>
      <c r="BKY50" s="876"/>
      <c r="BKZ50" s="876"/>
      <c r="BLA50" s="876"/>
      <c r="BLB50" s="876"/>
      <c r="BLC50" s="876"/>
      <c r="BLD50" s="876"/>
      <c r="BLE50" s="876"/>
      <c r="BLF50" s="876"/>
      <c r="BLG50" s="876"/>
      <c r="BLH50" s="876"/>
      <c r="BLI50" s="876"/>
      <c r="BLJ50" s="876"/>
      <c r="BLK50" s="876"/>
      <c r="BLL50" s="876"/>
      <c r="BLM50" s="876"/>
      <c r="BLN50" s="876"/>
      <c r="BLO50" s="876"/>
      <c r="BLP50" s="876"/>
      <c r="BLQ50" s="876"/>
      <c r="BLR50" s="876"/>
      <c r="BLS50" s="876"/>
      <c r="BLT50" s="876"/>
      <c r="BLU50" s="876"/>
      <c r="BLV50" s="876"/>
      <c r="BLW50" s="876"/>
      <c r="BLX50" s="876"/>
      <c r="BLY50" s="876"/>
      <c r="BLZ50" s="876"/>
      <c r="BMA50" s="876"/>
      <c r="BMB50" s="876"/>
      <c r="BMC50" s="876"/>
      <c r="BMD50" s="876"/>
      <c r="BME50" s="876"/>
      <c r="BMF50" s="876"/>
      <c r="BMG50" s="876"/>
      <c r="BMH50" s="876"/>
      <c r="BMI50" s="876"/>
      <c r="BMJ50" s="876"/>
      <c r="BMK50" s="876"/>
      <c r="BML50" s="876"/>
      <c r="BMM50" s="876"/>
      <c r="BMN50" s="876"/>
      <c r="BMO50" s="876"/>
      <c r="BMP50" s="876"/>
      <c r="BMQ50" s="876"/>
      <c r="BMR50" s="876"/>
      <c r="BMS50" s="876"/>
      <c r="BMT50" s="876"/>
      <c r="BMU50" s="876"/>
      <c r="BMV50" s="876"/>
      <c r="BMW50" s="876"/>
      <c r="BMX50" s="876"/>
      <c r="BMY50" s="876"/>
      <c r="BMZ50" s="876"/>
      <c r="BNA50" s="876"/>
      <c r="BNB50" s="876"/>
      <c r="BNC50" s="876"/>
      <c r="BND50" s="876"/>
      <c r="BNE50" s="876"/>
      <c r="BNF50" s="876"/>
      <c r="BNG50" s="876"/>
      <c r="BNH50" s="876"/>
      <c r="BNI50" s="876"/>
      <c r="BNJ50" s="876"/>
      <c r="BNK50" s="876"/>
      <c r="BNL50" s="876"/>
      <c r="BNM50" s="876"/>
      <c r="BNN50" s="876"/>
      <c r="BNO50" s="876"/>
      <c r="BNP50" s="876"/>
      <c r="BNQ50" s="876"/>
      <c r="BNR50" s="876"/>
      <c r="BNS50" s="876"/>
      <c r="BNT50" s="876"/>
      <c r="BNU50" s="876"/>
      <c r="BNV50" s="876"/>
      <c r="BNW50" s="876"/>
      <c r="BNX50" s="876"/>
      <c r="BNY50" s="876"/>
      <c r="BNZ50" s="876"/>
      <c r="BOA50" s="876"/>
      <c r="BOB50" s="876"/>
      <c r="BOC50" s="876"/>
      <c r="BOD50" s="876"/>
      <c r="BOE50" s="876"/>
      <c r="BOF50" s="876"/>
      <c r="BOG50" s="876"/>
      <c r="BOH50" s="876"/>
      <c r="BOI50" s="876"/>
      <c r="BOJ50" s="876"/>
      <c r="BOK50" s="876"/>
      <c r="BOL50" s="876"/>
      <c r="BOM50" s="876"/>
      <c r="BON50" s="876"/>
      <c r="BOO50" s="876"/>
      <c r="BOP50" s="876"/>
      <c r="BOQ50" s="876"/>
      <c r="BOR50" s="876"/>
      <c r="BOS50" s="876"/>
      <c r="BOT50" s="876"/>
      <c r="BOU50" s="876"/>
      <c r="BOV50" s="876"/>
      <c r="BOW50" s="876"/>
      <c r="BOX50" s="876"/>
      <c r="BOY50" s="876"/>
      <c r="BOZ50" s="876"/>
      <c r="BPA50" s="876"/>
      <c r="BPB50" s="876"/>
      <c r="BPC50" s="876"/>
      <c r="BPD50" s="876"/>
      <c r="BPE50" s="876"/>
      <c r="BPF50" s="876"/>
      <c r="BPG50" s="876"/>
      <c r="BPH50" s="876"/>
      <c r="BPI50" s="876"/>
      <c r="BPJ50" s="876"/>
      <c r="BPK50" s="876"/>
      <c r="BPL50" s="876"/>
      <c r="BPM50" s="876"/>
      <c r="BPN50" s="876"/>
      <c r="BPO50" s="876"/>
      <c r="BPP50" s="876"/>
      <c r="BPQ50" s="876"/>
      <c r="BPR50" s="876"/>
      <c r="BPS50" s="876"/>
      <c r="BPT50" s="876"/>
      <c r="BPU50" s="876"/>
      <c r="BPV50" s="876"/>
      <c r="BPW50" s="876"/>
      <c r="BPX50" s="876"/>
      <c r="BPY50" s="876"/>
      <c r="BPZ50" s="876"/>
      <c r="BQA50" s="876"/>
      <c r="BQB50" s="876"/>
      <c r="BQC50" s="876"/>
      <c r="BQD50" s="876"/>
      <c r="BQE50" s="876"/>
      <c r="BQF50" s="876"/>
      <c r="BQG50" s="876"/>
      <c r="BQH50" s="876"/>
      <c r="BQI50" s="876"/>
      <c r="BQJ50" s="876"/>
      <c r="BQK50" s="876"/>
      <c r="BQL50" s="876"/>
      <c r="BQM50" s="876"/>
      <c r="BQN50" s="876"/>
      <c r="BQO50" s="876"/>
      <c r="BQP50" s="876"/>
      <c r="BQQ50" s="876"/>
      <c r="BQR50" s="876"/>
      <c r="BQS50" s="876"/>
      <c r="BQT50" s="876"/>
      <c r="BQU50" s="876"/>
      <c r="BQV50" s="876"/>
      <c r="BQW50" s="876"/>
      <c r="BQX50" s="876"/>
      <c r="BQY50" s="876"/>
      <c r="BQZ50" s="876"/>
      <c r="BRA50" s="876"/>
      <c r="BRB50" s="876"/>
      <c r="BRC50" s="876"/>
      <c r="BRD50" s="876"/>
      <c r="BRE50" s="876"/>
      <c r="BRF50" s="876"/>
      <c r="BRG50" s="876"/>
      <c r="BRH50" s="876"/>
      <c r="BRI50" s="876"/>
      <c r="BRJ50" s="876"/>
      <c r="BRK50" s="876"/>
      <c r="BRL50" s="876"/>
      <c r="BRM50" s="876"/>
      <c r="BRN50" s="876"/>
      <c r="BRO50" s="876"/>
      <c r="BRP50" s="876"/>
      <c r="BRQ50" s="876"/>
      <c r="BRR50" s="876"/>
      <c r="BRS50" s="876"/>
      <c r="BRT50" s="876"/>
      <c r="BRU50" s="876"/>
      <c r="BRV50" s="876"/>
      <c r="BRW50" s="876"/>
      <c r="BRX50" s="876"/>
      <c r="BRY50" s="876"/>
      <c r="BRZ50" s="876"/>
      <c r="BSA50" s="876"/>
      <c r="BSB50" s="876"/>
      <c r="BSC50" s="876"/>
      <c r="BSD50" s="876"/>
      <c r="BSE50" s="876"/>
      <c r="BSF50" s="876"/>
      <c r="BSG50" s="876"/>
      <c r="BSH50" s="876"/>
      <c r="BSI50" s="876"/>
      <c r="BSJ50" s="876"/>
      <c r="BSK50" s="876"/>
      <c r="BSL50" s="876"/>
      <c r="BSM50" s="876"/>
      <c r="BSN50" s="876"/>
      <c r="BSO50" s="876"/>
      <c r="BSP50" s="876"/>
      <c r="BSQ50" s="876"/>
      <c r="BSR50" s="876"/>
      <c r="BSS50" s="876"/>
      <c r="BST50" s="876"/>
      <c r="BSU50" s="876"/>
      <c r="BSV50" s="876"/>
      <c r="BSW50" s="876"/>
      <c r="BSX50" s="876"/>
      <c r="BSY50" s="876"/>
      <c r="BSZ50" s="876"/>
      <c r="BTA50" s="876"/>
      <c r="BTB50" s="876"/>
      <c r="BTC50" s="876"/>
      <c r="BTD50" s="876"/>
      <c r="BTE50" s="876"/>
      <c r="BTF50" s="876"/>
      <c r="BTG50" s="876"/>
      <c r="BTH50" s="876"/>
      <c r="BTI50" s="876"/>
      <c r="BTJ50" s="876"/>
      <c r="BTK50" s="876"/>
      <c r="BTL50" s="876"/>
      <c r="BTM50" s="876"/>
      <c r="BTN50" s="876"/>
      <c r="BTO50" s="876"/>
      <c r="BTP50" s="876"/>
      <c r="BTQ50" s="876"/>
      <c r="BTR50" s="876"/>
      <c r="BTS50" s="876"/>
      <c r="BTT50" s="876"/>
      <c r="BTU50" s="876"/>
      <c r="BTV50" s="876"/>
      <c r="BTW50" s="876"/>
      <c r="BTX50" s="876"/>
      <c r="BTY50" s="876"/>
      <c r="BTZ50" s="876"/>
      <c r="BUA50" s="876"/>
      <c r="BUB50" s="876"/>
      <c r="BUC50" s="876"/>
      <c r="BUD50" s="876"/>
      <c r="BUE50" s="876"/>
      <c r="BUF50" s="876"/>
      <c r="BUG50" s="876"/>
      <c r="BUH50" s="876"/>
      <c r="BUI50" s="876"/>
      <c r="BUJ50" s="876"/>
      <c r="BUK50" s="876"/>
      <c r="BUL50" s="876"/>
      <c r="BUM50" s="876"/>
      <c r="BUN50" s="876"/>
      <c r="BUO50" s="876"/>
      <c r="BUP50" s="876"/>
      <c r="BUQ50" s="876"/>
      <c r="BUR50" s="876"/>
      <c r="BUS50" s="876"/>
      <c r="BUT50" s="876"/>
      <c r="BUU50" s="876"/>
      <c r="BUV50" s="876"/>
      <c r="BUW50" s="876"/>
      <c r="BUX50" s="876"/>
      <c r="BUY50" s="876"/>
      <c r="BUZ50" s="876"/>
      <c r="BVA50" s="876"/>
      <c r="BVB50" s="876"/>
      <c r="BVC50" s="876"/>
      <c r="BVD50" s="876"/>
      <c r="BVE50" s="876"/>
      <c r="BVF50" s="876"/>
      <c r="BVG50" s="876"/>
      <c r="BVH50" s="876"/>
      <c r="BVI50" s="876"/>
      <c r="BVJ50" s="876"/>
      <c r="BVK50" s="876"/>
      <c r="BVL50" s="876"/>
      <c r="BVM50" s="876"/>
      <c r="BVN50" s="876"/>
      <c r="BVO50" s="876"/>
      <c r="BVP50" s="876"/>
      <c r="BVQ50" s="876"/>
      <c r="BVR50" s="876"/>
      <c r="BVS50" s="876"/>
      <c r="BVT50" s="876"/>
      <c r="BVU50" s="876"/>
      <c r="BVV50" s="876"/>
      <c r="BVW50" s="876"/>
      <c r="BVX50" s="876"/>
      <c r="BVY50" s="876"/>
      <c r="BVZ50" s="876"/>
      <c r="BWA50" s="876"/>
      <c r="BWB50" s="876"/>
      <c r="BWC50" s="876"/>
      <c r="BWD50" s="876"/>
      <c r="BWE50" s="876"/>
      <c r="BWF50" s="876"/>
      <c r="BWG50" s="876"/>
      <c r="BWH50" s="876"/>
      <c r="BWI50" s="876"/>
      <c r="BWJ50" s="876"/>
      <c r="BWK50" s="876"/>
      <c r="BWL50" s="876"/>
      <c r="BWM50" s="876"/>
      <c r="BWN50" s="876"/>
      <c r="BWO50" s="876"/>
      <c r="BWP50" s="876"/>
      <c r="BWQ50" s="876"/>
      <c r="BWR50" s="876"/>
      <c r="BWS50" s="876"/>
      <c r="BWT50" s="876"/>
      <c r="BWU50" s="876"/>
      <c r="BWV50" s="876"/>
      <c r="BWW50" s="876"/>
      <c r="BWX50" s="876"/>
      <c r="BWY50" s="876"/>
      <c r="BWZ50" s="876"/>
      <c r="BXA50" s="876"/>
      <c r="BXB50" s="876"/>
      <c r="BXC50" s="876"/>
      <c r="BXD50" s="876"/>
      <c r="BXE50" s="876"/>
      <c r="BXF50" s="876"/>
      <c r="BXG50" s="876"/>
      <c r="BXH50" s="876"/>
      <c r="BXI50" s="876"/>
      <c r="BXJ50" s="876"/>
      <c r="BXK50" s="876"/>
      <c r="BXL50" s="876"/>
      <c r="BXM50" s="876"/>
      <c r="BXN50" s="876"/>
      <c r="BXO50" s="876"/>
      <c r="BXP50" s="876"/>
      <c r="BXQ50" s="876"/>
      <c r="BXR50" s="876"/>
      <c r="BXS50" s="876"/>
      <c r="BXT50" s="876"/>
      <c r="BXU50" s="876"/>
      <c r="BXV50" s="876"/>
      <c r="BXW50" s="876"/>
      <c r="BXX50" s="876"/>
      <c r="BXY50" s="876"/>
      <c r="BXZ50" s="876"/>
      <c r="BYA50" s="876"/>
      <c r="BYB50" s="876"/>
      <c r="BYC50" s="876"/>
      <c r="BYD50" s="876"/>
      <c r="BYE50" s="876"/>
      <c r="BYF50" s="876"/>
      <c r="BYG50" s="876"/>
      <c r="BYH50" s="876"/>
      <c r="BYI50" s="876"/>
      <c r="BYJ50" s="876"/>
      <c r="BYK50" s="876"/>
      <c r="BYL50" s="876"/>
      <c r="BYM50" s="876"/>
      <c r="BYN50" s="876"/>
      <c r="BYO50" s="876"/>
      <c r="BYP50" s="876"/>
      <c r="BYQ50" s="876"/>
      <c r="BYR50" s="876"/>
      <c r="BYS50" s="876"/>
      <c r="BYT50" s="876"/>
      <c r="BYU50" s="876"/>
      <c r="BYV50" s="876"/>
      <c r="BYW50" s="876"/>
      <c r="BYX50" s="876"/>
      <c r="BYY50" s="876"/>
      <c r="BYZ50" s="876"/>
      <c r="BZA50" s="876"/>
      <c r="BZB50" s="876"/>
      <c r="BZC50" s="876"/>
      <c r="BZD50" s="876"/>
      <c r="BZE50" s="876"/>
      <c r="BZF50" s="876"/>
      <c r="BZG50" s="876"/>
      <c r="BZH50" s="876"/>
      <c r="BZI50" s="876"/>
      <c r="BZJ50" s="876"/>
      <c r="BZK50" s="876"/>
      <c r="BZL50" s="876"/>
      <c r="BZM50" s="876"/>
      <c r="BZN50" s="876"/>
      <c r="BZO50" s="876"/>
      <c r="BZP50" s="876"/>
      <c r="BZQ50" s="876"/>
      <c r="BZR50" s="876"/>
      <c r="BZS50" s="876"/>
      <c r="BZT50" s="876"/>
      <c r="BZU50" s="876"/>
      <c r="BZV50" s="876"/>
      <c r="BZW50" s="876"/>
      <c r="BZX50" s="876"/>
      <c r="BZY50" s="876"/>
      <c r="BZZ50" s="876"/>
      <c r="CAA50" s="876"/>
      <c r="CAB50" s="876"/>
      <c r="CAC50" s="876"/>
      <c r="CAD50" s="876"/>
      <c r="CAE50" s="876"/>
      <c r="CAF50" s="876"/>
      <c r="CAG50" s="876"/>
      <c r="CAH50" s="876"/>
      <c r="CAI50" s="876"/>
      <c r="CAJ50" s="876"/>
      <c r="CAK50" s="876"/>
      <c r="CAL50" s="876"/>
      <c r="CAM50" s="876"/>
      <c r="CAN50" s="876"/>
      <c r="CAO50" s="876"/>
      <c r="CAP50" s="876"/>
      <c r="CAQ50" s="876"/>
      <c r="CAR50" s="876"/>
      <c r="CAS50" s="876"/>
      <c r="CAT50" s="876"/>
      <c r="CAU50" s="876"/>
      <c r="CAV50" s="876"/>
      <c r="CAW50" s="876"/>
      <c r="CAX50" s="876"/>
      <c r="CAY50" s="876"/>
      <c r="CAZ50" s="876"/>
      <c r="CBA50" s="876"/>
      <c r="CBB50" s="876"/>
      <c r="CBC50" s="876"/>
      <c r="CBD50" s="876"/>
      <c r="CBE50" s="876"/>
      <c r="CBF50" s="876"/>
      <c r="CBG50" s="876"/>
      <c r="CBH50" s="876"/>
      <c r="CBI50" s="876"/>
      <c r="CBJ50" s="876"/>
      <c r="CBK50" s="876"/>
      <c r="CBL50" s="876"/>
      <c r="CBM50" s="876"/>
      <c r="CBN50" s="876"/>
      <c r="CBO50" s="876"/>
      <c r="CBP50" s="876"/>
      <c r="CBQ50" s="876"/>
      <c r="CBR50" s="876"/>
      <c r="CBS50" s="876"/>
      <c r="CBT50" s="876"/>
      <c r="CBU50" s="876"/>
      <c r="CBV50" s="876"/>
      <c r="CBW50" s="876"/>
      <c r="CBX50" s="876"/>
      <c r="CBY50" s="876"/>
      <c r="CBZ50" s="876"/>
      <c r="CCA50" s="876"/>
      <c r="CCB50" s="876"/>
      <c r="CCC50" s="876"/>
      <c r="CCD50" s="876"/>
      <c r="CCE50" s="876"/>
      <c r="CCF50" s="876"/>
      <c r="CCG50" s="876"/>
      <c r="CCH50" s="876"/>
      <c r="CCI50" s="876"/>
      <c r="CCJ50" s="876"/>
      <c r="CCK50" s="876"/>
      <c r="CCL50" s="876"/>
      <c r="CCM50" s="876"/>
      <c r="CCN50" s="876"/>
      <c r="CCO50" s="876"/>
      <c r="CCP50" s="876"/>
      <c r="CCQ50" s="876"/>
      <c r="CCR50" s="876"/>
      <c r="CCS50" s="876"/>
      <c r="CCT50" s="876"/>
      <c r="CCU50" s="876"/>
      <c r="CCV50" s="876"/>
      <c r="CCW50" s="876"/>
      <c r="CCX50" s="876"/>
      <c r="CCY50" s="876"/>
      <c r="CCZ50" s="876"/>
      <c r="CDA50" s="876"/>
      <c r="CDB50" s="876"/>
      <c r="CDC50" s="876"/>
      <c r="CDD50" s="876"/>
      <c r="CDE50" s="876"/>
      <c r="CDF50" s="876"/>
      <c r="CDG50" s="876"/>
      <c r="CDH50" s="876"/>
      <c r="CDI50" s="876"/>
      <c r="CDJ50" s="876"/>
      <c r="CDK50" s="876"/>
      <c r="CDL50" s="876"/>
      <c r="CDM50" s="876"/>
      <c r="CDN50" s="876"/>
      <c r="CDO50" s="876"/>
      <c r="CDP50" s="876"/>
      <c r="CDQ50" s="876"/>
      <c r="CDR50" s="876"/>
      <c r="CDS50" s="876"/>
      <c r="CDT50" s="876"/>
      <c r="CDU50" s="876"/>
      <c r="CDV50" s="876"/>
      <c r="CDW50" s="876"/>
      <c r="CDX50" s="876"/>
      <c r="CDY50" s="876"/>
      <c r="CDZ50" s="876"/>
      <c r="CEA50" s="876"/>
      <c r="CEB50" s="876"/>
      <c r="CEC50" s="876"/>
      <c r="CED50" s="876"/>
      <c r="CEE50" s="876"/>
      <c r="CEF50" s="876"/>
      <c r="CEG50" s="876"/>
      <c r="CEH50" s="876"/>
      <c r="CEI50" s="876"/>
      <c r="CEJ50" s="876"/>
      <c r="CEK50" s="876"/>
      <c r="CEL50" s="876"/>
      <c r="CEM50" s="876"/>
      <c r="CEN50" s="876"/>
      <c r="CEO50" s="876"/>
      <c r="CEP50" s="876"/>
      <c r="CEQ50" s="876"/>
      <c r="CER50" s="876"/>
      <c r="CES50" s="876"/>
      <c r="CET50" s="876"/>
      <c r="CEU50" s="876"/>
      <c r="CEV50" s="876"/>
      <c r="CEW50" s="876"/>
      <c r="CEX50" s="876"/>
      <c r="CEY50" s="876"/>
      <c r="CEZ50" s="876"/>
      <c r="CFA50" s="876"/>
      <c r="CFB50" s="876"/>
      <c r="CFC50" s="876"/>
      <c r="CFD50" s="876"/>
      <c r="CFE50" s="876"/>
      <c r="CFF50" s="876"/>
      <c r="CFG50" s="876"/>
      <c r="CFH50" s="876"/>
      <c r="CFI50" s="876"/>
      <c r="CFJ50" s="876"/>
      <c r="CFK50" s="876"/>
      <c r="CFL50" s="876"/>
      <c r="CFM50" s="876"/>
      <c r="CFN50" s="876"/>
      <c r="CFO50" s="876"/>
      <c r="CFP50" s="876"/>
      <c r="CFQ50" s="876"/>
      <c r="CFR50" s="876"/>
      <c r="CFS50" s="876"/>
      <c r="CFT50" s="876"/>
      <c r="CFU50" s="876"/>
      <c r="CFV50" s="876"/>
      <c r="CFW50" s="876"/>
      <c r="CFX50" s="876"/>
      <c r="CFY50" s="876"/>
      <c r="CFZ50" s="876"/>
      <c r="CGA50" s="876"/>
      <c r="CGB50" s="876"/>
      <c r="CGC50" s="876"/>
      <c r="CGD50" s="876"/>
      <c r="CGE50" s="876"/>
      <c r="CGF50" s="876"/>
      <c r="CGG50" s="876"/>
      <c r="CGH50" s="876"/>
      <c r="CGI50" s="876"/>
      <c r="CGJ50" s="876"/>
      <c r="CGK50" s="876"/>
      <c r="CGL50" s="876"/>
      <c r="CGM50" s="876"/>
      <c r="CGN50" s="876"/>
      <c r="CGO50" s="876"/>
      <c r="CGP50" s="876"/>
      <c r="CGQ50" s="876"/>
      <c r="CGR50" s="876"/>
      <c r="CGS50" s="876"/>
      <c r="CGT50" s="876"/>
      <c r="CGU50" s="876"/>
      <c r="CGV50" s="876"/>
      <c r="CGW50" s="876"/>
      <c r="CGX50" s="876"/>
      <c r="CGY50" s="876"/>
      <c r="CGZ50" s="876"/>
      <c r="CHA50" s="876"/>
      <c r="CHB50" s="876"/>
      <c r="CHC50" s="876"/>
      <c r="CHD50" s="876"/>
      <c r="CHE50" s="876"/>
      <c r="CHF50" s="876"/>
      <c r="CHG50" s="876"/>
      <c r="CHH50" s="876"/>
      <c r="CHI50" s="876"/>
      <c r="CHJ50" s="876"/>
      <c r="CHK50" s="876"/>
      <c r="CHL50" s="876"/>
      <c r="CHM50" s="876"/>
      <c r="CHN50" s="876"/>
      <c r="CHO50" s="876"/>
      <c r="CHP50" s="876"/>
      <c r="CHQ50" s="876"/>
      <c r="CHR50" s="876"/>
      <c r="CHS50" s="876"/>
      <c r="CHT50" s="876"/>
      <c r="CHU50" s="876"/>
      <c r="CHV50" s="876"/>
      <c r="CHW50" s="876"/>
      <c r="CHX50" s="876"/>
      <c r="CHY50" s="876"/>
      <c r="CHZ50" s="876"/>
      <c r="CIA50" s="876"/>
      <c r="CIB50" s="876"/>
      <c r="CIC50" s="876"/>
      <c r="CID50" s="876"/>
      <c r="CIE50" s="876"/>
      <c r="CIF50" s="876"/>
      <c r="CIG50" s="876"/>
      <c r="CIH50" s="876"/>
      <c r="CII50" s="876"/>
      <c r="CIJ50" s="876"/>
      <c r="CIK50" s="876"/>
      <c r="CIL50" s="876"/>
      <c r="CIM50" s="876"/>
      <c r="CIN50" s="876"/>
      <c r="CIO50" s="876"/>
      <c r="CIP50" s="876"/>
      <c r="CIQ50" s="876"/>
      <c r="CIR50" s="876"/>
      <c r="CIS50" s="876"/>
      <c r="CIT50" s="876"/>
      <c r="CIU50" s="876"/>
      <c r="CIV50" s="876"/>
      <c r="CIW50" s="876"/>
      <c r="CIX50" s="876"/>
      <c r="CIY50" s="876"/>
      <c r="CIZ50" s="876"/>
      <c r="CJA50" s="876"/>
      <c r="CJB50" s="876"/>
      <c r="CJC50" s="876"/>
      <c r="CJD50" s="876"/>
      <c r="CJE50" s="876"/>
      <c r="CJF50" s="876"/>
      <c r="CJG50" s="876"/>
      <c r="CJH50" s="876"/>
      <c r="CJI50" s="876"/>
      <c r="CJJ50" s="876"/>
      <c r="CJK50" s="876"/>
      <c r="CJL50" s="876"/>
      <c r="CJM50" s="876"/>
      <c r="CJN50" s="876"/>
      <c r="CJO50" s="876"/>
      <c r="CJP50" s="876"/>
      <c r="CJQ50" s="876"/>
      <c r="CJR50" s="876"/>
      <c r="CJS50" s="876"/>
      <c r="CJT50" s="876"/>
      <c r="CJU50" s="876"/>
      <c r="CJV50" s="876"/>
      <c r="CJW50" s="876"/>
      <c r="CJX50" s="876"/>
      <c r="CJY50" s="876"/>
      <c r="CJZ50" s="876"/>
      <c r="CKA50" s="876"/>
      <c r="CKB50" s="876"/>
      <c r="CKC50" s="876"/>
      <c r="CKD50" s="876"/>
      <c r="CKE50" s="876"/>
      <c r="CKF50" s="876"/>
      <c r="CKG50" s="876"/>
      <c r="CKH50" s="876"/>
      <c r="CKI50" s="876"/>
      <c r="CKJ50" s="876"/>
      <c r="CKK50" s="876"/>
      <c r="CKL50" s="876"/>
      <c r="CKM50" s="876"/>
      <c r="CKN50" s="876"/>
      <c r="CKO50" s="876"/>
      <c r="CKP50" s="876"/>
      <c r="CKQ50" s="876"/>
      <c r="CKR50" s="876"/>
      <c r="CKS50" s="876"/>
      <c r="CKT50" s="876"/>
      <c r="CKU50" s="876"/>
      <c r="CKV50" s="876"/>
      <c r="CKW50" s="876"/>
      <c r="CKX50" s="876"/>
      <c r="CKY50" s="876"/>
      <c r="CKZ50" s="876"/>
      <c r="CLA50" s="876"/>
      <c r="CLB50" s="876"/>
      <c r="CLC50" s="876"/>
      <c r="CLD50" s="876"/>
      <c r="CLE50" s="876"/>
      <c r="CLF50" s="876"/>
      <c r="CLG50" s="876"/>
      <c r="CLH50" s="876"/>
      <c r="CLI50" s="876"/>
      <c r="CLJ50" s="876"/>
      <c r="CLK50" s="876"/>
      <c r="CLL50" s="876"/>
      <c r="CLM50" s="876"/>
      <c r="CLN50" s="876"/>
      <c r="CLO50" s="876"/>
      <c r="CLP50" s="876"/>
      <c r="CLQ50" s="876"/>
      <c r="CLR50" s="876"/>
      <c r="CLS50" s="876"/>
      <c r="CLT50" s="876"/>
      <c r="CLU50" s="876"/>
      <c r="CLV50" s="876"/>
      <c r="CLW50" s="876"/>
      <c r="CLX50" s="876"/>
      <c r="CLY50" s="876"/>
      <c r="CLZ50" s="876"/>
      <c r="CMA50" s="876"/>
      <c r="CMB50" s="876"/>
      <c r="CMC50" s="876"/>
      <c r="CMD50" s="876"/>
      <c r="CME50" s="876"/>
      <c r="CMF50" s="876"/>
      <c r="CMG50" s="876"/>
      <c r="CMH50" s="876"/>
      <c r="CMI50" s="876"/>
      <c r="CMJ50" s="876"/>
      <c r="CMK50" s="876"/>
      <c r="CML50" s="876"/>
      <c r="CMM50" s="876"/>
      <c r="CMN50" s="876"/>
      <c r="CMO50" s="876"/>
      <c r="CMP50" s="876"/>
      <c r="CMQ50" s="876"/>
      <c r="CMR50" s="876"/>
      <c r="CMS50" s="876"/>
      <c r="CMT50" s="876"/>
      <c r="CMU50" s="876"/>
      <c r="CMV50" s="876"/>
      <c r="CMW50" s="876"/>
      <c r="CMX50" s="876"/>
      <c r="CMY50" s="876"/>
      <c r="CMZ50" s="876"/>
      <c r="CNA50" s="876"/>
      <c r="CNB50" s="876"/>
      <c r="CNC50" s="876"/>
      <c r="CND50" s="876"/>
      <c r="CNE50" s="876"/>
      <c r="CNF50" s="876"/>
      <c r="CNG50" s="876"/>
      <c r="CNH50" s="876"/>
      <c r="CNI50" s="876"/>
      <c r="CNJ50" s="876"/>
      <c r="CNK50" s="876"/>
      <c r="CNL50" s="876"/>
      <c r="CNM50" s="876"/>
      <c r="CNN50" s="876"/>
      <c r="CNO50" s="876"/>
      <c r="CNP50" s="876"/>
      <c r="CNQ50" s="876"/>
      <c r="CNR50" s="876"/>
      <c r="CNS50" s="876"/>
      <c r="CNT50" s="876"/>
      <c r="CNU50" s="876"/>
      <c r="CNV50" s="876"/>
      <c r="CNW50" s="876"/>
      <c r="CNX50" s="876"/>
      <c r="CNY50" s="876"/>
      <c r="CNZ50" s="876"/>
      <c r="COA50" s="876"/>
      <c r="COB50" s="876"/>
      <c r="COC50" s="876"/>
      <c r="COD50" s="876"/>
      <c r="COE50" s="876"/>
      <c r="COF50" s="876"/>
      <c r="COG50" s="876"/>
      <c r="COH50" s="876"/>
      <c r="COI50" s="876"/>
      <c r="COJ50" s="876"/>
      <c r="COK50" s="876"/>
      <c r="COL50" s="876"/>
      <c r="COM50" s="876"/>
      <c r="CON50" s="876"/>
      <c r="COO50" s="876"/>
      <c r="COP50" s="876"/>
      <c r="COQ50" s="876"/>
      <c r="COR50" s="876"/>
      <c r="COS50" s="876"/>
      <c r="COT50" s="876"/>
      <c r="COU50" s="876"/>
      <c r="COV50" s="876"/>
      <c r="COW50" s="876"/>
      <c r="COX50" s="876"/>
      <c r="COY50" s="876"/>
      <c r="COZ50" s="876"/>
      <c r="CPA50" s="876"/>
      <c r="CPB50" s="876"/>
      <c r="CPC50" s="876"/>
      <c r="CPD50" s="876"/>
      <c r="CPE50" s="876"/>
      <c r="CPF50" s="876"/>
      <c r="CPG50" s="876"/>
      <c r="CPH50" s="876"/>
      <c r="CPI50" s="876"/>
      <c r="CPJ50" s="876"/>
      <c r="CPK50" s="876"/>
      <c r="CPL50" s="876"/>
      <c r="CPM50" s="876"/>
      <c r="CPN50" s="876"/>
      <c r="CPO50" s="876"/>
      <c r="CPP50" s="876"/>
      <c r="CPQ50" s="876"/>
      <c r="CPR50" s="876"/>
      <c r="CPS50" s="876"/>
      <c r="CPT50" s="876"/>
      <c r="CPU50" s="876"/>
      <c r="CPV50" s="876"/>
      <c r="CPW50" s="876"/>
      <c r="CPX50" s="876"/>
      <c r="CPY50" s="876"/>
      <c r="CPZ50" s="876"/>
      <c r="CQA50" s="876"/>
      <c r="CQB50" s="876"/>
      <c r="CQC50" s="876"/>
      <c r="CQD50" s="876"/>
      <c r="CQE50" s="876"/>
      <c r="CQF50" s="876"/>
      <c r="CQG50" s="876"/>
      <c r="CQH50" s="876"/>
      <c r="CQI50" s="876"/>
      <c r="CQJ50" s="876"/>
      <c r="CQK50" s="876"/>
      <c r="CQL50" s="876"/>
      <c r="CQM50" s="876"/>
      <c r="CQN50" s="876"/>
      <c r="CQO50" s="876"/>
      <c r="CQP50" s="876"/>
      <c r="CQQ50" s="876"/>
      <c r="CQR50" s="876"/>
      <c r="CQS50" s="876"/>
      <c r="CQT50" s="876"/>
      <c r="CQU50" s="876"/>
      <c r="CQV50" s="876"/>
      <c r="CQW50" s="876"/>
      <c r="CQX50" s="876"/>
      <c r="CQY50" s="876"/>
      <c r="CQZ50" s="876"/>
      <c r="CRA50" s="876"/>
      <c r="CRB50" s="876"/>
      <c r="CRC50" s="876"/>
      <c r="CRD50" s="876"/>
      <c r="CRE50" s="876"/>
      <c r="CRF50" s="876"/>
      <c r="CRG50" s="876"/>
      <c r="CRH50" s="876"/>
      <c r="CRI50" s="876"/>
      <c r="CRJ50" s="876"/>
      <c r="CRK50" s="876"/>
      <c r="CRL50" s="876"/>
      <c r="CRM50" s="876"/>
      <c r="CRN50" s="876"/>
      <c r="CRO50" s="876"/>
      <c r="CRP50" s="876"/>
      <c r="CRQ50" s="876"/>
      <c r="CRR50" s="876"/>
      <c r="CRS50" s="876"/>
      <c r="CRT50" s="876"/>
      <c r="CRU50" s="876"/>
      <c r="CRV50" s="876"/>
      <c r="CRW50" s="876"/>
      <c r="CRX50" s="876"/>
      <c r="CRY50" s="876"/>
      <c r="CRZ50" s="876"/>
      <c r="CSA50" s="876"/>
      <c r="CSB50" s="876"/>
      <c r="CSC50" s="876"/>
      <c r="CSD50" s="876"/>
      <c r="CSE50" s="876"/>
      <c r="CSF50" s="876"/>
      <c r="CSG50" s="876"/>
      <c r="CSH50" s="876"/>
      <c r="CSI50" s="876"/>
      <c r="CSJ50" s="876"/>
      <c r="CSK50" s="876"/>
      <c r="CSL50" s="876"/>
      <c r="CSM50" s="876"/>
      <c r="CSN50" s="876"/>
      <c r="CSO50" s="876"/>
      <c r="CSP50" s="876"/>
      <c r="CSQ50" s="876"/>
      <c r="CSR50" s="876"/>
      <c r="CSS50" s="876"/>
      <c r="CST50" s="876"/>
      <c r="CSU50" s="876"/>
      <c r="CSV50" s="876"/>
      <c r="CSW50" s="876"/>
      <c r="CSX50" s="876"/>
      <c r="CSY50" s="876"/>
      <c r="CSZ50" s="876"/>
      <c r="CTA50" s="876"/>
      <c r="CTB50" s="876"/>
      <c r="CTC50" s="876"/>
      <c r="CTD50" s="876"/>
      <c r="CTE50" s="876"/>
      <c r="CTF50" s="876"/>
      <c r="CTG50" s="876"/>
      <c r="CTH50" s="876"/>
      <c r="CTI50" s="876"/>
      <c r="CTJ50" s="876"/>
      <c r="CTK50" s="876"/>
      <c r="CTL50" s="876"/>
      <c r="CTM50" s="876"/>
      <c r="CTN50" s="876"/>
      <c r="CTO50" s="876"/>
      <c r="CTP50" s="876"/>
      <c r="CTQ50" s="876"/>
      <c r="CTR50" s="876"/>
      <c r="CTS50" s="876"/>
      <c r="CTT50" s="876"/>
      <c r="CTU50" s="876"/>
      <c r="CTV50" s="876"/>
      <c r="CTW50" s="876"/>
      <c r="CTX50" s="876"/>
      <c r="CTY50" s="876"/>
      <c r="CTZ50" s="876"/>
      <c r="CUA50" s="876"/>
      <c r="CUB50" s="876"/>
      <c r="CUC50" s="876"/>
      <c r="CUD50" s="876"/>
      <c r="CUE50" s="876"/>
      <c r="CUF50" s="876"/>
      <c r="CUG50" s="876"/>
      <c r="CUH50" s="876"/>
      <c r="CUI50" s="876"/>
      <c r="CUJ50" s="876"/>
      <c r="CUK50" s="876"/>
      <c r="CUL50" s="876"/>
      <c r="CUM50" s="876"/>
      <c r="CUN50" s="876"/>
      <c r="CUO50" s="876"/>
      <c r="CUP50" s="876"/>
      <c r="CUQ50" s="876"/>
      <c r="CUR50" s="876"/>
      <c r="CUS50" s="876"/>
      <c r="CUT50" s="876"/>
      <c r="CUU50" s="876"/>
      <c r="CUV50" s="876"/>
      <c r="CUW50" s="876"/>
      <c r="CUX50" s="876"/>
      <c r="CUY50" s="876"/>
      <c r="CUZ50" s="876"/>
      <c r="CVA50" s="876"/>
      <c r="CVB50" s="876"/>
      <c r="CVC50" s="876"/>
      <c r="CVD50" s="876"/>
      <c r="CVE50" s="876"/>
      <c r="CVF50" s="876"/>
      <c r="CVG50" s="876"/>
      <c r="CVH50" s="876"/>
      <c r="CVI50" s="876"/>
      <c r="CVJ50" s="876"/>
      <c r="CVK50" s="876"/>
      <c r="CVL50" s="876"/>
      <c r="CVM50" s="876"/>
      <c r="CVN50" s="876"/>
      <c r="CVO50" s="876"/>
      <c r="CVP50" s="876"/>
      <c r="CVQ50" s="876"/>
      <c r="CVR50" s="876"/>
      <c r="CVS50" s="876"/>
      <c r="CVT50" s="876"/>
      <c r="CVU50" s="876"/>
      <c r="CVV50" s="876"/>
      <c r="CVW50" s="876"/>
      <c r="CVX50" s="876"/>
      <c r="CVY50" s="876"/>
      <c r="CVZ50" s="876"/>
      <c r="CWA50" s="876"/>
      <c r="CWB50" s="876"/>
      <c r="CWC50" s="876"/>
      <c r="CWD50" s="876"/>
      <c r="CWE50" s="876"/>
      <c r="CWF50" s="876"/>
      <c r="CWG50" s="876"/>
      <c r="CWH50" s="876"/>
      <c r="CWI50" s="876"/>
      <c r="CWJ50" s="876"/>
      <c r="CWK50" s="876"/>
      <c r="CWL50" s="876"/>
      <c r="CWM50" s="876"/>
      <c r="CWN50" s="876"/>
      <c r="CWO50" s="876"/>
      <c r="CWP50" s="876"/>
      <c r="CWQ50" s="876"/>
      <c r="CWR50" s="876"/>
      <c r="CWS50" s="876"/>
      <c r="CWT50" s="876"/>
      <c r="CWU50" s="876"/>
      <c r="CWV50" s="876"/>
      <c r="CWW50" s="876"/>
      <c r="CWX50" s="876"/>
      <c r="CWY50" s="876"/>
      <c r="CWZ50" s="876"/>
      <c r="CXA50" s="876"/>
      <c r="CXB50" s="876"/>
      <c r="CXC50" s="876"/>
      <c r="CXD50" s="876"/>
      <c r="CXE50" s="876"/>
      <c r="CXF50" s="876"/>
      <c r="CXG50" s="876"/>
      <c r="CXH50" s="876"/>
      <c r="CXI50" s="876"/>
      <c r="CXJ50" s="876"/>
      <c r="CXK50" s="876"/>
      <c r="CXL50" s="876"/>
      <c r="CXM50" s="876"/>
      <c r="CXN50" s="876"/>
      <c r="CXO50" s="876"/>
      <c r="CXP50" s="876"/>
      <c r="CXQ50" s="876"/>
      <c r="CXR50" s="876"/>
      <c r="CXS50" s="876"/>
      <c r="CXT50" s="876"/>
      <c r="CXU50" s="876"/>
      <c r="CXV50" s="876"/>
      <c r="CXW50" s="876"/>
      <c r="CXX50" s="876"/>
      <c r="CXY50" s="876"/>
      <c r="CXZ50" s="876"/>
      <c r="CYA50" s="876"/>
      <c r="CYB50" s="876"/>
      <c r="CYC50" s="876"/>
      <c r="CYD50" s="876"/>
      <c r="CYE50" s="876"/>
      <c r="CYF50" s="876"/>
      <c r="CYG50" s="876"/>
      <c r="CYH50" s="876"/>
      <c r="CYI50" s="876"/>
      <c r="CYJ50" s="876"/>
      <c r="CYK50" s="876"/>
      <c r="CYL50" s="876"/>
      <c r="CYM50" s="876"/>
      <c r="CYN50" s="876"/>
      <c r="CYO50" s="876"/>
      <c r="CYP50" s="876"/>
      <c r="CYQ50" s="876"/>
      <c r="CYR50" s="876"/>
      <c r="CYS50" s="876"/>
      <c r="CYT50" s="876"/>
      <c r="CYU50" s="876"/>
      <c r="CYV50" s="876"/>
      <c r="CYW50" s="876"/>
      <c r="CYX50" s="876"/>
      <c r="CYY50" s="876"/>
      <c r="CYZ50" s="876"/>
      <c r="CZA50" s="876"/>
      <c r="CZB50" s="876"/>
      <c r="CZC50" s="876"/>
      <c r="CZD50" s="876"/>
      <c r="CZE50" s="876"/>
      <c r="CZF50" s="876"/>
      <c r="CZG50" s="876"/>
      <c r="CZH50" s="876"/>
      <c r="CZI50" s="876"/>
      <c r="CZJ50" s="876"/>
      <c r="CZK50" s="876"/>
      <c r="CZL50" s="876"/>
      <c r="CZM50" s="876"/>
      <c r="CZN50" s="876"/>
      <c r="CZO50" s="876"/>
      <c r="CZP50" s="876"/>
      <c r="CZQ50" s="876"/>
      <c r="CZR50" s="876"/>
      <c r="CZS50" s="876"/>
      <c r="CZT50" s="876"/>
      <c r="CZU50" s="876"/>
      <c r="CZV50" s="876"/>
      <c r="CZW50" s="876"/>
      <c r="CZX50" s="876"/>
      <c r="CZY50" s="876"/>
      <c r="CZZ50" s="876"/>
      <c r="DAA50" s="876"/>
      <c r="DAB50" s="876"/>
      <c r="DAC50" s="876"/>
      <c r="DAD50" s="876"/>
      <c r="DAE50" s="876"/>
      <c r="DAF50" s="876"/>
      <c r="DAG50" s="876"/>
      <c r="DAH50" s="876"/>
      <c r="DAI50" s="876"/>
      <c r="DAJ50" s="876"/>
      <c r="DAK50" s="876"/>
      <c r="DAL50" s="876"/>
      <c r="DAM50" s="876"/>
      <c r="DAN50" s="876"/>
      <c r="DAO50" s="876"/>
      <c r="DAP50" s="876"/>
      <c r="DAQ50" s="876"/>
      <c r="DAR50" s="876"/>
      <c r="DAS50" s="876"/>
      <c r="DAT50" s="876"/>
      <c r="DAU50" s="876"/>
      <c r="DAV50" s="876"/>
      <c r="DAW50" s="876"/>
      <c r="DAX50" s="876"/>
      <c r="DAY50" s="876"/>
      <c r="DAZ50" s="876"/>
      <c r="DBA50" s="876"/>
      <c r="DBB50" s="876"/>
      <c r="DBC50" s="876"/>
      <c r="DBD50" s="876"/>
      <c r="DBE50" s="876"/>
      <c r="DBF50" s="876"/>
      <c r="DBG50" s="876"/>
      <c r="DBH50" s="876"/>
      <c r="DBI50" s="876"/>
      <c r="DBJ50" s="876"/>
      <c r="DBK50" s="876"/>
      <c r="DBL50" s="876"/>
      <c r="DBM50" s="876"/>
      <c r="DBN50" s="876"/>
      <c r="DBO50" s="876"/>
      <c r="DBP50" s="876"/>
      <c r="DBQ50" s="876"/>
      <c r="DBR50" s="876"/>
      <c r="DBS50" s="876"/>
      <c r="DBT50" s="876"/>
      <c r="DBU50" s="876"/>
      <c r="DBV50" s="876"/>
      <c r="DBW50" s="876"/>
      <c r="DBX50" s="876"/>
      <c r="DBY50" s="876"/>
      <c r="DBZ50" s="876"/>
      <c r="DCA50" s="876"/>
      <c r="DCB50" s="876"/>
      <c r="DCC50" s="876"/>
      <c r="DCD50" s="876"/>
      <c r="DCE50" s="876"/>
      <c r="DCF50" s="876"/>
      <c r="DCG50" s="876"/>
      <c r="DCH50" s="876"/>
      <c r="DCI50" s="876"/>
      <c r="DCJ50" s="876"/>
      <c r="DCK50" s="876"/>
      <c r="DCL50" s="876"/>
      <c r="DCM50" s="876"/>
      <c r="DCN50" s="876"/>
      <c r="DCO50" s="876"/>
      <c r="DCP50" s="876"/>
      <c r="DCQ50" s="876"/>
      <c r="DCR50" s="876"/>
      <c r="DCS50" s="876"/>
      <c r="DCT50" s="876"/>
      <c r="DCU50" s="876"/>
      <c r="DCV50" s="876"/>
      <c r="DCW50" s="876"/>
      <c r="DCX50" s="876"/>
      <c r="DCY50" s="876"/>
      <c r="DCZ50" s="876"/>
      <c r="DDA50" s="876"/>
      <c r="DDB50" s="876"/>
      <c r="DDC50" s="876"/>
      <c r="DDD50" s="876"/>
      <c r="DDE50" s="876"/>
      <c r="DDF50" s="876"/>
      <c r="DDG50" s="876"/>
      <c r="DDH50" s="876"/>
      <c r="DDI50" s="876"/>
      <c r="DDJ50" s="876"/>
      <c r="DDK50" s="876"/>
      <c r="DDL50" s="876"/>
      <c r="DDM50" s="876"/>
      <c r="DDN50" s="876"/>
      <c r="DDO50" s="876"/>
      <c r="DDP50" s="876"/>
      <c r="DDQ50" s="876"/>
      <c r="DDR50" s="876"/>
      <c r="DDS50" s="876"/>
      <c r="DDT50" s="876"/>
      <c r="DDU50" s="876"/>
      <c r="DDV50" s="876"/>
      <c r="DDW50" s="876"/>
      <c r="DDX50" s="876"/>
      <c r="DDY50" s="876"/>
      <c r="DDZ50" s="876"/>
      <c r="DEA50" s="876"/>
      <c r="DEB50" s="876"/>
      <c r="DEC50" s="876"/>
      <c r="DED50" s="876"/>
      <c r="DEE50" s="876"/>
      <c r="DEF50" s="876"/>
      <c r="DEG50" s="876"/>
      <c r="DEH50" s="876"/>
      <c r="DEI50" s="876"/>
      <c r="DEJ50" s="876"/>
      <c r="DEK50" s="876"/>
      <c r="DEL50" s="876"/>
      <c r="DEM50" s="876"/>
      <c r="DEN50" s="876"/>
      <c r="DEO50" s="876"/>
      <c r="DEP50" s="876"/>
      <c r="DEQ50" s="876"/>
      <c r="DER50" s="876"/>
      <c r="DES50" s="876"/>
      <c r="DET50" s="876"/>
      <c r="DEU50" s="876"/>
      <c r="DEV50" s="876"/>
      <c r="DEW50" s="876"/>
      <c r="DEX50" s="876"/>
      <c r="DEY50" s="876"/>
      <c r="DEZ50" s="876"/>
      <c r="DFA50" s="876"/>
      <c r="DFB50" s="876"/>
      <c r="DFC50" s="876"/>
      <c r="DFD50" s="876"/>
      <c r="DFE50" s="876"/>
      <c r="DFF50" s="876"/>
      <c r="DFG50" s="876"/>
      <c r="DFH50" s="876"/>
      <c r="DFI50" s="876"/>
      <c r="DFJ50" s="876"/>
      <c r="DFK50" s="876"/>
      <c r="DFL50" s="876"/>
      <c r="DFM50" s="876"/>
      <c r="DFN50" s="876"/>
      <c r="DFO50" s="876"/>
      <c r="DFP50" s="876"/>
      <c r="DFQ50" s="876"/>
      <c r="DFR50" s="876"/>
      <c r="DFS50" s="876"/>
      <c r="DFT50" s="876"/>
      <c r="DFU50" s="876"/>
      <c r="DFV50" s="876"/>
      <c r="DFW50" s="876"/>
      <c r="DFX50" s="876"/>
      <c r="DFY50" s="876"/>
      <c r="DFZ50" s="876"/>
      <c r="DGA50" s="876"/>
      <c r="DGB50" s="876"/>
      <c r="DGC50" s="876"/>
      <c r="DGD50" s="876"/>
      <c r="DGE50" s="876"/>
      <c r="DGF50" s="876"/>
      <c r="DGG50" s="876"/>
      <c r="DGH50" s="876"/>
      <c r="DGI50" s="876"/>
      <c r="DGJ50" s="876"/>
      <c r="DGK50" s="876"/>
      <c r="DGL50" s="876"/>
      <c r="DGM50" s="876"/>
      <c r="DGN50" s="876"/>
      <c r="DGO50" s="876"/>
      <c r="DGP50" s="876"/>
      <c r="DGQ50" s="876"/>
      <c r="DGR50" s="876"/>
      <c r="DGS50" s="876"/>
      <c r="DGT50" s="876"/>
      <c r="DGU50" s="876"/>
      <c r="DGV50" s="876"/>
      <c r="DGW50" s="876"/>
      <c r="DGX50" s="876"/>
      <c r="DGY50" s="876"/>
      <c r="DGZ50" s="876"/>
      <c r="DHA50" s="876"/>
      <c r="DHB50" s="876"/>
      <c r="DHC50" s="876"/>
      <c r="DHD50" s="876"/>
      <c r="DHE50" s="876"/>
      <c r="DHF50" s="876"/>
      <c r="DHG50" s="876"/>
      <c r="DHH50" s="876"/>
      <c r="DHI50" s="876"/>
      <c r="DHJ50" s="876"/>
      <c r="DHK50" s="876"/>
      <c r="DHL50" s="876"/>
      <c r="DHM50" s="876"/>
      <c r="DHN50" s="876"/>
      <c r="DHO50" s="876"/>
      <c r="DHP50" s="876"/>
      <c r="DHQ50" s="876"/>
      <c r="DHR50" s="876"/>
      <c r="DHS50" s="876"/>
      <c r="DHT50" s="876"/>
      <c r="DHU50" s="876"/>
      <c r="DHV50" s="876"/>
      <c r="DHW50" s="876"/>
      <c r="DHX50" s="876"/>
      <c r="DHY50" s="876"/>
      <c r="DHZ50" s="876"/>
      <c r="DIA50" s="876"/>
      <c r="DIB50" s="876"/>
      <c r="DIC50" s="876"/>
      <c r="DID50" s="876"/>
      <c r="DIE50" s="876"/>
      <c r="DIF50" s="876"/>
      <c r="DIG50" s="876"/>
      <c r="DIH50" s="876"/>
      <c r="DII50" s="876"/>
      <c r="DIJ50" s="876"/>
      <c r="DIK50" s="876"/>
      <c r="DIL50" s="876"/>
      <c r="DIM50" s="876"/>
      <c r="DIN50" s="876"/>
      <c r="DIO50" s="876"/>
      <c r="DIP50" s="876"/>
      <c r="DIQ50" s="876"/>
      <c r="DIR50" s="876"/>
      <c r="DIS50" s="876"/>
      <c r="DIT50" s="876"/>
      <c r="DIU50" s="876"/>
      <c r="DIV50" s="876"/>
      <c r="DIW50" s="876"/>
      <c r="DIX50" s="876"/>
      <c r="DIY50" s="876"/>
      <c r="DIZ50" s="876"/>
      <c r="DJA50" s="876"/>
      <c r="DJB50" s="876"/>
      <c r="DJC50" s="876"/>
      <c r="DJD50" s="876"/>
      <c r="DJE50" s="876"/>
      <c r="DJF50" s="876"/>
      <c r="DJG50" s="876"/>
      <c r="DJH50" s="876"/>
      <c r="DJI50" s="876"/>
      <c r="DJJ50" s="876"/>
      <c r="DJK50" s="876"/>
      <c r="DJL50" s="876"/>
      <c r="DJM50" s="876"/>
      <c r="DJN50" s="876"/>
      <c r="DJO50" s="876"/>
      <c r="DJP50" s="876"/>
      <c r="DJQ50" s="876"/>
      <c r="DJR50" s="876"/>
      <c r="DJS50" s="876"/>
      <c r="DJT50" s="876"/>
      <c r="DJU50" s="876"/>
      <c r="DJV50" s="876"/>
      <c r="DJW50" s="876"/>
      <c r="DJX50" s="876"/>
      <c r="DJY50" s="876"/>
      <c r="DJZ50" s="876"/>
      <c r="DKA50" s="876"/>
      <c r="DKB50" s="876"/>
      <c r="DKC50" s="876"/>
      <c r="DKD50" s="876"/>
      <c r="DKE50" s="876"/>
      <c r="DKF50" s="876"/>
      <c r="DKG50" s="876"/>
      <c r="DKH50" s="876"/>
      <c r="DKI50" s="876"/>
      <c r="DKJ50" s="876"/>
      <c r="DKK50" s="876"/>
      <c r="DKL50" s="876"/>
      <c r="DKM50" s="876"/>
      <c r="DKN50" s="876"/>
      <c r="DKO50" s="876"/>
      <c r="DKP50" s="876"/>
      <c r="DKQ50" s="876"/>
      <c r="DKR50" s="876"/>
      <c r="DKS50" s="876"/>
      <c r="DKT50" s="876"/>
      <c r="DKU50" s="876"/>
      <c r="DKV50" s="876"/>
      <c r="DKW50" s="876"/>
      <c r="DKX50" s="876"/>
      <c r="DKY50" s="876"/>
      <c r="DKZ50" s="876"/>
      <c r="DLA50" s="876"/>
      <c r="DLB50" s="876"/>
      <c r="DLC50" s="876"/>
      <c r="DLD50" s="876"/>
      <c r="DLE50" s="876"/>
      <c r="DLF50" s="876"/>
      <c r="DLG50" s="876"/>
      <c r="DLH50" s="876"/>
      <c r="DLI50" s="876"/>
      <c r="DLJ50" s="876"/>
      <c r="DLK50" s="876"/>
      <c r="DLL50" s="876"/>
      <c r="DLM50" s="876"/>
      <c r="DLN50" s="876"/>
      <c r="DLO50" s="876"/>
      <c r="DLP50" s="876"/>
      <c r="DLQ50" s="876"/>
      <c r="DLR50" s="876"/>
      <c r="DLS50" s="876"/>
      <c r="DLT50" s="876"/>
      <c r="DLU50" s="876"/>
      <c r="DLV50" s="876"/>
      <c r="DLW50" s="876"/>
      <c r="DLX50" s="876"/>
      <c r="DLY50" s="876"/>
      <c r="DLZ50" s="876"/>
      <c r="DMA50" s="876"/>
      <c r="DMB50" s="876"/>
      <c r="DMC50" s="876"/>
      <c r="DMD50" s="876"/>
      <c r="DME50" s="876"/>
      <c r="DMF50" s="876"/>
      <c r="DMG50" s="876"/>
      <c r="DMH50" s="876"/>
      <c r="DMI50" s="876"/>
      <c r="DMJ50" s="876"/>
      <c r="DMK50" s="876"/>
      <c r="DML50" s="876"/>
      <c r="DMM50" s="876"/>
      <c r="DMN50" s="876"/>
      <c r="DMO50" s="876"/>
      <c r="DMP50" s="876"/>
      <c r="DMQ50" s="876"/>
      <c r="DMR50" s="876"/>
      <c r="DMS50" s="876"/>
      <c r="DMT50" s="876"/>
      <c r="DMU50" s="876"/>
      <c r="DMV50" s="876"/>
      <c r="DMW50" s="876"/>
      <c r="DMX50" s="876"/>
      <c r="DMY50" s="876"/>
      <c r="DMZ50" s="876"/>
      <c r="DNA50" s="876"/>
      <c r="DNB50" s="876"/>
      <c r="DNC50" s="876"/>
      <c r="DND50" s="876"/>
      <c r="DNE50" s="876"/>
      <c r="DNF50" s="876"/>
      <c r="DNG50" s="876"/>
      <c r="DNH50" s="876"/>
      <c r="DNI50" s="876"/>
      <c r="DNJ50" s="876"/>
      <c r="DNK50" s="876"/>
      <c r="DNL50" s="876"/>
      <c r="DNM50" s="876"/>
      <c r="DNN50" s="876"/>
      <c r="DNO50" s="876"/>
      <c r="DNP50" s="876"/>
      <c r="DNQ50" s="876"/>
      <c r="DNR50" s="876"/>
      <c r="DNS50" s="876"/>
      <c r="DNT50" s="876"/>
      <c r="DNU50" s="876"/>
      <c r="DNV50" s="876"/>
      <c r="DNW50" s="876"/>
      <c r="DNX50" s="876"/>
      <c r="DNY50" s="876"/>
      <c r="DNZ50" s="876"/>
      <c r="DOA50" s="876"/>
      <c r="DOB50" s="876"/>
      <c r="DOC50" s="876"/>
      <c r="DOD50" s="876"/>
      <c r="DOE50" s="876"/>
      <c r="DOF50" s="876"/>
      <c r="DOG50" s="876"/>
      <c r="DOH50" s="876"/>
      <c r="DOI50" s="876"/>
      <c r="DOJ50" s="876"/>
      <c r="DOK50" s="876"/>
      <c r="DOL50" s="876"/>
      <c r="DOM50" s="876"/>
      <c r="DON50" s="876"/>
      <c r="DOO50" s="876"/>
      <c r="DOP50" s="876"/>
      <c r="DOQ50" s="876"/>
      <c r="DOR50" s="876"/>
      <c r="DOS50" s="876"/>
      <c r="DOT50" s="876"/>
      <c r="DOU50" s="876"/>
      <c r="DOV50" s="876"/>
      <c r="DOW50" s="876"/>
      <c r="DOX50" s="876"/>
      <c r="DOY50" s="876"/>
      <c r="DOZ50" s="876"/>
      <c r="DPA50" s="876"/>
      <c r="DPB50" s="876"/>
      <c r="DPC50" s="876"/>
      <c r="DPD50" s="876"/>
      <c r="DPE50" s="876"/>
      <c r="DPF50" s="876"/>
      <c r="DPG50" s="876"/>
      <c r="DPH50" s="876"/>
      <c r="DPI50" s="876"/>
      <c r="DPJ50" s="876"/>
      <c r="DPK50" s="876"/>
      <c r="DPL50" s="876"/>
      <c r="DPM50" s="876"/>
      <c r="DPN50" s="876"/>
      <c r="DPO50" s="876"/>
      <c r="DPP50" s="876"/>
      <c r="DPQ50" s="876"/>
      <c r="DPR50" s="876"/>
      <c r="DPS50" s="876"/>
      <c r="DPT50" s="876"/>
      <c r="DPU50" s="876"/>
      <c r="DPV50" s="876"/>
      <c r="DPW50" s="876"/>
      <c r="DPX50" s="876"/>
      <c r="DPY50" s="876"/>
      <c r="DPZ50" s="876"/>
      <c r="DQA50" s="876"/>
      <c r="DQB50" s="876"/>
      <c r="DQC50" s="876"/>
      <c r="DQD50" s="876"/>
      <c r="DQE50" s="876"/>
      <c r="DQF50" s="876"/>
      <c r="DQG50" s="876"/>
      <c r="DQH50" s="876"/>
      <c r="DQI50" s="876"/>
      <c r="DQJ50" s="876"/>
      <c r="DQK50" s="876"/>
      <c r="DQL50" s="876"/>
      <c r="DQM50" s="876"/>
      <c r="DQN50" s="876"/>
      <c r="DQO50" s="876"/>
      <c r="DQP50" s="876"/>
      <c r="DQQ50" s="876"/>
      <c r="DQR50" s="876"/>
      <c r="DQS50" s="876"/>
      <c r="DQT50" s="876"/>
      <c r="DQU50" s="876"/>
      <c r="DQV50" s="876"/>
      <c r="DQW50" s="876"/>
      <c r="DQX50" s="876"/>
      <c r="DQY50" s="876"/>
      <c r="DQZ50" s="876"/>
      <c r="DRA50" s="876"/>
      <c r="DRB50" s="876"/>
      <c r="DRC50" s="876"/>
      <c r="DRD50" s="876"/>
      <c r="DRE50" s="876"/>
      <c r="DRF50" s="876"/>
      <c r="DRG50" s="876"/>
      <c r="DRH50" s="876"/>
      <c r="DRI50" s="876"/>
      <c r="DRJ50" s="876"/>
      <c r="DRK50" s="876"/>
      <c r="DRL50" s="876"/>
      <c r="DRM50" s="876"/>
      <c r="DRN50" s="876"/>
      <c r="DRO50" s="876"/>
      <c r="DRP50" s="876"/>
      <c r="DRQ50" s="876"/>
      <c r="DRR50" s="876"/>
      <c r="DRS50" s="876"/>
      <c r="DRT50" s="876"/>
      <c r="DRU50" s="876"/>
      <c r="DRV50" s="876"/>
      <c r="DRW50" s="876"/>
      <c r="DRX50" s="876"/>
      <c r="DRY50" s="876"/>
      <c r="DRZ50" s="876"/>
      <c r="DSA50" s="876"/>
      <c r="DSB50" s="876"/>
      <c r="DSC50" s="876"/>
      <c r="DSD50" s="876"/>
      <c r="DSE50" s="876"/>
      <c r="DSF50" s="876"/>
      <c r="DSG50" s="876"/>
      <c r="DSH50" s="876"/>
      <c r="DSI50" s="876"/>
      <c r="DSJ50" s="876"/>
      <c r="DSK50" s="876"/>
      <c r="DSL50" s="876"/>
      <c r="DSM50" s="876"/>
      <c r="DSN50" s="876"/>
      <c r="DSO50" s="876"/>
      <c r="DSP50" s="876"/>
      <c r="DSQ50" s="876"/>
      <c r="DSR50" s="876"/>
      <c r="DSS50" s="876"/>
      <c r="DST50" s="876"/>
      <c r="DSU50" s="876"/>
      <c r="DSV50" s="876"/>
      <c r="DSW50" s="876"/>
      <c r="DSX50" s="876"/>
      <c r="DSY50" s="876"/>
      <c r="DSZ50" s="876"/>
      <c r="DTA50" s="876"/>
      <c r="DTB50" s="876"/>
      <c r="DTC50" s="876"/>
      <c r="DTD50" s="876"/>
      <c r="DTE50" s="876"/>
      <c r="DTF50" s="876"/>
      <c r="DTG50" s="876"/>
      <c r="DTH50" s="876"/>
      <c r="DTI50" s="876"/>
      <c r="DTJ50" s="876"/>
      <c r="DTK50" s="876"/>
      <c r="DTL50" s="876"/>
      <c r="DTM50" s="876"/>
      <c r="DTN50" s="876"/>
      <c r="DTO50" s="876"/>
      <c r="DTP50" s="876"/>
      <c r="DTQ50" s="876"/>
      <c r="DTR50" s="876"/>
      <c r="DTS50" s="876"/>
      <c r="DTT50" s="876"/>
      <c r="DTU50" s="876"/>
      <c r="DTV50" s="876"/>
      <c r="DTW50" s="876"/>
      <c r="DTX50" s="876"/>
      <c r="DTY50" s="876"/>
      <c r="DTZ50" s="876"/>
      <c r="DUA50" s="876"/>
      <c r="DUB50" s="876"/>
      <c r="DUC50" s="876"/>
      <c r="DUD50" s="876"/>
      <c r="DUE50" s="876"/>
      <c r="DUF50" s="876"/>
      <c r="DUG50" s="876"/>
      <c r="DUH50" s="876"/>
      <c r="DUI50" s="876"/>
      <c r="DUJ50" s="876"/>
      <c r="DUK50" s="876"/>
      <c r="DUL50" s="876"/>
      <c r="DUM50" s="876"/>
      <c r="DUN50" s="876"/>
      <c r="DUO50" s="876"/>
      <c r="DUP50" s="876"/>
      <c r="DUQ50" s="876"/>
      <c r="DUR50" s="876"/>
      <c r="DUS50" s="876"/>
      <c r="DUT50" s="876"/>
      <c r="DUU50" s="876"/>
      <c r="DUV50" s="876"/>
      <c r="DUW50" s="876"/>
      <c r="DUX50" s="876"/>
      <c r="DUY50" s="876"/>
      <c r="DUZ50" s="876"/>
      <c r="DVA50" s="876"/>
      <c r="DVB50" s="876"/>
      <c r="DVC50" s="876"/>
      <c r="DVD50" s="876"/>
      <c r="DVE50" s="876"/>
      <c r="DVF50" s="876"/>
      <c r="DVG50" s="876"/>
      <c r="DVH50" s="876"/>
      <c r="DVI50" s="876"/>
      <c r="DVJ50" s="876"/>
      <c r="DVK50" s="876"/>
      <c r="DVL50" s="876"/>
      <c r="DVM50" s="876"/>
      <c r="DVN50" s="876"/>
      <c r="DVO50" s="876"/>
      <c r="DVP50" s="876"/>
      <c r="DVQ50" s="876"/>
      <c r="DVR50" s="876"/>
      <c r="DVS50" s="876"/>
      <c r="DVT50" s="876"/>
      <c r="DVU50" s="876"/>
      <c r="DVV50" s="876"/>
      <c r="DVW50" s="876"/>
      <c r="DVX50" s="876"/>
      <c r="DVY50" s="876"/>
      <c r="DVZ50" s="876"/>
      <c r="DWA50" s="876"/>
      <c r="DWB50" s="876"/>
      <c r="DWC50" s="876"/>
      <c r="DWD50" s="876"/>
      <c r="DWE50" s="876"/>
      <c r="DWF50" s="876"/>
      <c r="DWG50" s="876"/>
      <c r="DWH50" s="876"/>
      <c r="DWI50" s="876"/>
      <c r="DWJ50" s="876"/>
      <c r="DWK50" s="876"/>
      <c r="DWL50" s="876"/>
      <c r="DWM50" s="876"/>
      <c r="DWN50" s="876"/>
      <c r="DWO50" s="876"/>
      <c r="DWP50" s="876"/>
      <c r="DWQ50" s="876"/>
      <c r="DWR50" s="876"/>
      <c r="DWS50" s="876"/>
      <c r="DWT50" s="876"/>
      <c r="DWU50" s="876"/>
      <c r="DWV50" s="876"/>
      <c r="DWW50" s="876"/>
      <c r="DWX50" s="876"/>
      <c r="DWY50" s="876"/>
      <c r="DWZ50" s="876"/>
      <c r="DXA50" s="876"/>
      <c r="DXB50" s="876"/>
      <c r="DXC50" s="876"/>
      <c r="DXD50" s="876"/>
      <c r="DXE50" s="876"/>
      <c r="DXF50" s="876"/>
      <c r="DXG50" s="876"/>
      <c r="DXH50" s="876"/>
      <c r="DXI50" s="876"/>
      <c r="DXJ50" s="876"/>
      <c r="DXK50" s="876"/>
      <c r="DXL50" s="876"/>
      <c r="DXM50" s="876"/>
      <c r="DXN50" s="876"/>
      <c r="DXO50" s="876"/>
      <c r="DXP50" s="876"/>
      <c r="DXQ50" s="876"/>
      <c r="DXR50" s="876"/>
      <c r="DXS50" s="876"/>
      <c r="DXT50" s="876"/>
      <c r="DXU50" s="876"/>
      <c r="DXV50" s="876"/>
      <c r="DXW50" s="876"/>
      <c r="DXX50" s="876"/>
      <c r="DXY50" s="876"/>
      <c r="DXZ50" s="876"/>
      <c r="DYA50" s="876"/>
      <c r="DYB50" s="876"/>
      <c r="DYC50" s="876"/>
      <c r="DYD50" s="876"/>
      <c r="DYE50" s="876"/>
      <c r="DYF50" s="876"/>
      <c r="DYG50" s="876"/>
      <c r="DYH50" s="876"/>
      <c r="DYI50" s="876"/>
      <c r="DYJ50" s="876"/>
      <c r="DYK50" s="876"/>
      <c r="DYL50" s="876"/>
      <c r="DYM50" s="876"/>
      <c r="DYN50" s="876"/>
      <c r="DYO50" s="876"/>
      <c r="DYP50" s="876"/>
      <c r="DYQ50" s="876"/>
      <c r="DYR50" s="876"/>
      <c r="DYS50" s="876"/>
      <c r="DYT50" s="876"/>
      <c r="DYU50" s="876"/>
      <c r="DYV50" s="876"/>
      <c r="DYW50" s="876"/>
      <c r="DYX50" s="876"/>
      <c r="DYY50" s="876"/>
      <c r="DYZ50" s="876"/>
      <c r="DZA50" s="876"/>
      <c r="DZB50" s="876"/>
      <c r="DZC50" s="876"/>
      <c r="DZD50" s="876"/>
      <c r="DZE50" s="876"/>
      <c r="DZF50" s="876"/>
      <c r="DZG50" s="876"/>
      <c r="DZH50" s="876"/>
      <c r="DZI50" s="876"/>
      <c r="DZJ50" s="876"/>
      <c r="DZK50" s="876"/>
      <c r="DZL50" s="876"/>
      <c r="DZM50" s="876"/>
      <c r="DZN50" s="876"/>
      <c r="DZO50" s="876"/>
      <c r="DZP50" s="876"/>
      <c r="DZQ50" s="876"/>
      <c r="DZR50" s="876"/>
      <c r="DZS50" s="876"/>
      <c r="DZT50" s="876"/>
      <c r="DZU50" s="876"/>
      <c r="DZV50" s="876"/>
      <c r="DZW50" s="876"/>
      <c r="DZX50" s="876"/>
      <c r="DZY50" s="876"/>
      <c r="DZZ50" s="876"/>
      <c r="EAA50" s="876"/>
      <c r="EAB50" s="876"/>
      <c r="EAC50" s="876"/>
      <c r="EAD50" s="876"/>
      <c r="EAE50" s="876"/>
      <c r="EAF50" s="876"/>
      <c r="EAG50" s="876"/>
      <c r="EAH50" s="876"/>
      <c r="EAI50" s="876"/>
      <c r="EAJ50" s="876"/>
      <c r="EAK50" s="876"/>
      <c r="EAL50" s="876"/>
      <c r="EAM50" s="876"/>
      <c r="EAN50" s="876"/>
      <c r="EAO50" s="876"/>
      <c r="EAP50" s="876"/>
      <c r="EAQ50" s="876"/>
      <c r="EAR50" s="876"/>
      <c r="EAS50" s="876"/>
      <c r="EAT50" s="876"/>
      <c r="EAU50" s="876"/>
      <c r="EAV50" s="876"/>
      <c r="EAW50" s="876"/>
      <c r="EAX50" s="876"/>
      <c r="EAY50" s="876"/>
      <c r="EAZ50" s="876"/>
      <c r="EBA50" s="876"/>
      <c r="EBB50" s="876"/>
      <c r="EBC50" s="876"/>
      <c r="EBD50" s="876"/>
      <c r="EBE50" s="876"/>
      <c r="EBF50" s="876"/>
      <c r="EBG50" s="876"/>
      <c r="EBH50" s="876"/>
      <c r="EBI50" s="876"/>
      <c r="EBJ50" s="876"/>
      <c r="EBK50" s="876"/>
      <c r="EBL50" s="876"/>
      <c r="EBM50" s="876"/>
      <c r="EBN50" s="876"/>
      <c r="EBO50" s="876"/>
      <c r="EBP50" s="876"/>
      <c r="EBQ50" s="876"/>
      <c r="EBR50" s="876"/>
      <c r="EBS50" s="876"/>
      <c r="EBT50" s="876"/>
      <c r="EBU50" s="876"/>
      <c r="EBV50" s="876"/>
      <c r="EBW50" s="876"/>
      <c r="EBX50" s="876"/>
      <c r="EBY50" s="876"/>
      <c r="EBZ50" s="876"/>
      <c r="ECA50" s="876"/>
      <c r="ECB50" s="876"/>
      <c r="ECC50" s="876"/>
      <c r="ECD50" s="876"/>
      <c r="ECE50" s="876"/>
      <c r="ECF50" s="876"/>
      <c r="ECG50" s="876"/>
      <c r="ECH50" s="876"/>
      <c r="ECI50" s="876"/>
      <c r="ECJ50" s="876"/>
      <c r="ECK50" s="876"/>
      <c r="ECL50" s="876"/>
      <c r="ECM50" s="876"/>
      <c r="ECN50" s="876"/>
      <c r="ECO50" s="876"/>
      <c r="ECP50" s="876"/>
      <c r="ECQ50" s="876"/>
      <c r="ECR50" s="876"/>
      <c r="ECS50" s="876"/>
      <c r="ECT50" s="876"/>
      <c r="ECU50" s="876"/>
      <c r="ECV50" s="876"/>
      <c r="ECW50" s="876"/>
      <c r="ECX50" s="876"/>
      <c r="ECY50" s="876"/>
      <c r="ECZ50" s="876"/>
      <c r="EDA50" s="876"/>
      <c r="EDB50" s="876"/>
      <c r="EDC50" s="876"/>
      <c r="EDD50" s="876"/>
      <c r="EDE50" s="876"/>
      <c r="EDF50" s="876"/>
      <c r="EDG50" s="876"/>
      <c r="EDH50" s="876"/>
      <c r="EDI50" s="876"/>
      <c r="EDJ50" s="876"/>
      <c r="EDK50" s="876"/>
      <c r="EDL50" s="876"/>
      <c r="EDM50" s="876"/>
      <c r="EDN50" s="876"/>
      <c r="EDO50" s="876"/>
      <c r="EDP50" s="876"/>
      <c r="EDQ50" s="876"/>
      <c r="EDR50" s="876"/>
      <c r="EDS50" s="876"/>
      <c r="EDT50" s="876"/>
      <c r="EDU50" s="876"/>
      <c r="EDV50" s="876"/>
      <c r="EDW50" s="876"/>
      <c r="EDX50" s="876"/>
      <c r="EDY50" s="876"/>
      <c r="EDZ50" s="876"/>
      <c r="EEA50" s="876"/>
      <c r="EEB50" s="876"/>
      <c r="EEC50" s="876"/>
      <c r="EED50" s="876"/>
      <c r="EEE50" s="876"/>
      <c r="EEF50" s="876"/>
      <c r="EEG50" s="876"/>
      <c r="EEH50" s="876"/>
      <c r="EEI50" s="876"/>
      <c r="EEJ50" s="876"/>
      <c r="EEK50" s="876"/>
      <c r="EEL50" s="876"/>
      <c r="EEM50" s="876"/>
      <c r="EEN50" s="876"/>
      <c r="EEO50" s="876"/>
      <c r="EEP50" s="876"/>
      <c r="EEQ50" s="876"/>
      <c r="EER50" s="876"/>
      <c r="EES50" s="876"/>
      <c r="EET50" s="876"/>
      <c r="EEU50" s="876"/>
      <c r="EEV50" s="876"/>
      <c r="EEW50" s="876"/>
      <c r="EEX50" s="876"/>
      <c r="EEY50" s="876"/>
      <c r="EEZ50" s="876"/>
      <c r="EFA50" s="876"/>
      <c r="EFB50" s="876"/>
      <c r="EFC50" s="876"/>
      <c r="EFD50" s="876"/>
      <c r="EFE50" s="876"/>
      <c r="EFF50" s="876"/>
      <c r="EFG50" s="876"/>
      <c r="EFH50" s="876"/>
      <c r="EFI50" s="876"/>
      <c r="EFJ50" s="876"/>
      <c r="EFK50" s="876"/>
      <c r="EFL50" s="876"/>
      <c r="EFM50" s="876"/>
      <c r="EFN50" s="876"/>
      <c r="EFO50" s="876"/>
      <c r="EFP50" s="876"/>
      <c r="EFQ50" s="876"/>
      <c r="EFR50" s="876"/>
      <c r="EFS50" s="876"/>
      <c r="EFT50" s="876"/>
      <c r="EFU50" s="876"/>
      <c r="EFV50" s="876"/>
      <c r="EFW50" s="876"/>
      <c r="EFX50" s="876"/>
      <c r="EFY50" s="876"/>
      <c r="EFZ50" s="876"/>
      <c r="EGA50" s="876"/>
      <c r="EGB50" s="876"/>
      <c r="EGC50" s="876"/>
      <c r="EGD50" s="876"/>
      <c r="EGE50" s="876"/>
      <c r="EGF50" s="876"/>
      <c r="EGG50" s="876"/>
      <c r="EGH50" s="876"/>
      <c r="EGI50" s="876"/>
      <c r="EGJ50" s="876"/>
      <c r="EGK50" s="876"/>
      <c r="EGL50" s="876"/>
      <c r="EGM50" s="876"/>
      <c r="EGN50" s="876"/>
      <c r="EGO50" s="876"/>
      <c r="EGP50" s="876"/>
      <c r="EGQ50" s="876"/>
      <c r="EGR50" s="876"/>
      <c r="EGS50" s="876"/>
      <c r="EGT50" s="876"/>
      <c r="EGU50" s="876"/>
      <c r="EGV50" s="876"/>
      <c r="EGW50" s="876"/>
      <c r="EGX50" s="876"/>
      <c r="EGY50" s="876"/>
      <c r="EGZ50" s="876"/>
      <c r="EHA50" s="876"/>
      <c r="EHB50" s="876"/>
      <c r="EHC50" s="876"/>
      <c r="EHD50" s="876"/>
      <c r="EHE50" s="876"/>
      <c r="EHF50" s="876"/>
      <c r="EHG50" s="876"/>
      <c r="EHH50" s="876"/>
      <c r="EHI50" s="876"/>
      <c r="EHJ50" s="876"/>
      <c r="EHK50" s="876"/>
      <c r="EHL50" s="876"/>
      <c r="EHM50" s="876"/>
      <c r="EHN50" s="876"/>
      <c r="EHO50" s="876"/>
      <c r="EHP50" s="876"/>
      <c r="EHQ50" s="876"/>
      <c r="EHR50" s="876"/>
      <c r="EHS50" s="876"/>
      <c r="EHT50" s="876"/>
      <c r="EHU50" s="876"/>
      <c r="EHV50" s="876"/>
      <c r="EHW50" s="876"/>
      <c r="EHX50" s="876"/>
      <c r="EHY50" s="876"/>
      <c r="EHZ50" s="876"/>
      <c r="EIA50" s="876"/>
      <c r="EIB50" s="876"/>
      <c r="EIC50" s="876"/>
      <c r="EID50" s="876"/>
      <c r="EIE50" s="876"/>
      <c r="EIF50" s="876"/>
      <c r="EIG50" s="876"/>
      <c r="EIH50" s="876"/>
      <c r="EII50" s="876"/>
      <c r="EIJ50" s="876"/>
      <c r="EIK50" s="876"/>
      <c r="EIL50" s="876"/>
      <c r="EIM50" s="876"/>
      <c r="EIN50" s="876"/>
      <c r="EIO50" s="876"/>
      <c r="EIP50" s="876"/>
      <c r="EIQ50" s="876"/>
      <c r="EIR50" s="876"/>
      <c r="EIS50" s="876"/>
      <c r="EIT50" s="876"/>
      <c r="EIU50" s="876"/>
      <c r="EIV50" s="876"/>
      <c r="EIW50" s="876"/>
      <c r="EIX50" s="876"/>
      <c r="EIY50" s="876"/>
      <c r="EIZ50" s="876"/>
      <c r="EJA50" s="876"/>
      <c r="EJB50" s="876"/>
      <c r="EJC50" s="876"/>
      <c r="EJD50" s="876"/>
      <c r="EJE50" s="876"/>
      <c r="EJF50" s="876"/>
      <c r="EJG50" s="876"/>
      <c r="EJH50" s="876"/>
      <c r="EJI50" s="876"/>
      <c r="EJJ50" s="876"/>
      <c r="EJK50" s="876"/>
      <c r="EJL50" s="876"/>
      <c r="EJM50" s="876"/>
      <c r="EJN50" s="876"/>
      <c r="EJO50" s="876"/>
      <c r="EJP50" s="876"/>
      <c r="EJQ50" s="876"/>
      <c r="EJR50" s="876"/>
      <c r="EJS50" s="876"/>
      <c r="EJT50" s="876"/>
      <c r="EJU50" s="876"/>
      <c r="EJV50" s="876"/>
      <c r="EJW50" s="876"/>
      <c r="EJX50" s="876"/>
      <c r="EJY50" s="876"/>
      <c r="EJZ50" s="876"/>
      <c r="EKA50" s="876"/>
      <c r="EKB50" s="876"/>
      <c r="EKC50" s="876"/>
      <c r="EKD50" s="876"/>
      <c r="EKE50" s="876"/>
      <c r="EKF50" s="876"/>
      <c r="EKG50" s="876"/>
      <c r="EKH50" s="876"/>
      <c r="EKI50" s="876"/>
      <c r="EKJ50" s="876"/>
      <c r="EKK50" s="876"/>
      <c r="EKL50" s="876"/>
      <c r="EKM50" s="876"/>
      <c r="EKN50" s="876"/>
      <c r="EKO50" s="876"/>
      <c r="EKP50" s="876"/>
      <c r="EKQ50" s="876"/>
      <c r="EKR50" s="876"/>
      <c r="EKS50" s="876"/>
      <c r="EKT50" s="876"/>
      <c r="EKU50" s="876"/>
      <c r="EKV50" s="876"/>
      <c r="EKW50" s="876"/>
      <c r="EKX50" s="876"/>
      <c r="EKY50" s="876"/>
      <c r="EKZ50" s="876"/>
      <c r="ELA50" s="876"/>
      <c r="ELB50" s="876"/>
      <c r="ELC50" s="876"/>
      <c r="ELD50" s="876"/>
      <c r="ELE50" s="876"/>
      <c r="ELF50" s="876"/>
      <c r="ELG50" s="876"/>
      <c r="ELH50" s="876"/>
      <c r="ELI50" s="876"/>
      <c r="ELJ50" s="876"/>
      <c r="ELK50" s="876"/>
      <c r="ELL50" s="876"/>
      <c r="ELM50" s="876"/>
      <c r="ELN50" s="876"/>
      <c r="ELO50" s="876"/>
      <c r="ELP50" s="876"/>
      <c r="ELQ50" s="876"/>
      <c r="ELR50" s="876"/>
      <c r="ELS50" s="876"/>
      <c r="ELT50" s="876"/>
      <c r="ELU50" s="876"/>
      <c r="ELV50" s="876"/>
      <c r="ELW50" s="876"/>
      <c r="ELX50" s="876"/>
      <c r="ELY50" s="876"/>
      <c r="ELZ50" s="876"/>
      <c r="EMA50" s="876"/>
      <c r="EMB50" s="876"/>
      <c r="EMC50" s="876"/>
      <c r="EMD50" s="876"/>
      <c r="EME50" s="876"/>
      <c r="EMF50" s="876"/>
      <c r="EMG50" s="876"/>
      <c r="EMH50" s="876"/>
      <c r="EMI50" s="876"/>
      <c r="EMJ50" s="876"/>
      <c r="EMK50" s="876"/>
      <c r="EML50" s="876"/>
      <c r="EMM50" s="876"/>
      <c r="EMN50" s="876"/>
      <c r="EMO50" s="876"/>
      <c r="EMP50" s="876"/>
      <c r="EMQ50" s="876"/>
      <c r="EMR50" s="876"/>
      <c r="EMS50" s="876"/>
      <c r="EMT50" s="876"/>
      <c r="EMU50" s="876"/>
      <c r="EMV50" s="876"/>
      <c r="EMW50" s="876"/>
      <c r="EMX50" s="876"/>
      <c r="EMY50" s="876"/>
      <c r="EMZ50" s="876"/>
      <c r="ENA50" s="876"/>
      <c r="ENB50" s="876"/>
      <c r="ENC50" s="876"/>
      <c r="END50" s="876"/>
      <c r="ENE50" s="876"/>
      <c r="ENF50" s="876"/>
      <c r="ENG50" s="876"/>
      <c r="ENH50" s="876"/>
      <c r="ENI50" s="876"/>
      <c r="ENJ50" s="876"/>
      <c r="ENK50" s="876"/>
      <c r="ENL50" s="876"/>
      <c r="ENM50" s="876"/>
      <c r="ENN50" s="876"/>
      <c r="ENO50" s="876"/>
      <c r="ENP50" s="876"/>
      <c r="ENQ50" s="876"/>
      <c r="ENR50" s="876"/>
      <c r="ENS50" s="876"/>
      <c r="ENT50" s="876"/>
      <c r="ENU50" s="876"/>
      <c r="ENV50" s="876"/>
      <c r="ENW50" s="876"/>
      <c r="ENX50" s="876"/>
      <c r="ENY50" s="876"/>
      <c r="ENZ50" s="876"/>
      <c r="EOA50" s="876"/>
      <c r="EOB50" s="876"/>
      <c r="EOC50" s="876"/>
      <c r="EOD50" s="876"/>
      <c r="EOE50" s="876"/>
      <c r="EOF50" s="876"/>
      <c r="EOG50" s="876"/>
      <c r="EOH50" s="876"/>
      <c r="EOI50" s="876"/>
      <c r="EOJ50" s="876"/>
      <c r="EOK50" s="876"/>
      <c r="EOL50" s="876"/>
      <c r="EOM50" s="876"/>
      <c r="EON50" s="876"/>
      <c r="EOO50" s="876"/>
      <c r="EOP50" s="876"/>
      <c r="EOQ50" s="876"/>
      <c r="EOR50" s="876"/>
      <c r="EOS50" s="876"/>
      <c r="EOT50" s="876"/>
      <c r="EOU50" s="876"/>
      <c r="EOV50" s="876"/>
      <c r="EOW50" s="876"/>
      <c r="EOX50" s="876"/>
      <c r="EOY50" s="876"/>
      <c r="EOZ50" s="876"/>
      <c r="EPA50" s="876"/>
      <c r="EPB50" s="876"/>
      <c r="EPC50" s="876"/>
      <c r="EPD50" s="876"/>
      <c r="EPE50" s="876"/>
      <c r="EPF50" s="876"/>
      <c r="EPG50" s="876"/>
      <c r="EPH50" s="876"/>
      <c r="EPI50" s="876"/>
      <c r="EPJ50" s="876"/>
      <c r="EPK50" s="876"/>
      <c r="EPL50" s="876"/>
      <c r="EPM50" s="876"/>
      <c r="EPN50" s="876"/>
      <c r="EPO50" s="876"/>
      <c r="EPP50" s="876"/>
      <c r="EPQ50" s="876"/>
      <c r="EPR50" s="876"/>
      <c r="EPS50" s="876"/>
      <c r="EPT50" s="876"/>
      <c r="EPU50" s="876"/>
      <c r="EPV50" s="876"/>
      <c r="EPW50" s="876"/>
      <c r="EPX50" s="876"/>
      <c r="EPY50" s="876"/>
      <c r="EPZ50" s="876"/>
      <c r="EQA50" s="876"/>
      <c r="EQB50" s="876"/>
      <c r="EQC50" s="876"/>
      <c r="EQD50" s="876"/>
      <c r="EQE50" s="876"/>
      <c r="EQF50" s="876"/>
      <c r="EQG50" s="876"/>
      <c r="EQH50" s="876"/>
      <c r="EQI50" s="876"/>
      <c r="EQJ50" s="876"/>
      <c r="EQK50" s="876"/>
      <c r="EQL50" s="876"/>
      <c r="EQM50" s="876"/>
      <c r="EQN50" s="876"/>
      <c r="EQO50" s="876"/>
      <c r="EQP50" s="876"/>
      <c r="EQQ50" s="876"/>
      <c r="EQR50" s="876"/>
      <c r="EQS50" s="876"/>
      <c r="EQT50" s="876"/>
      <c r="EQU50" s="876"/>
      <c r="EQV50" s="876"/>
      <c r="EQW50" s="876"/>
      <c r="EQX50" s="876"/>
      <c r="EQY50" s="876"/>
      <c r="EQZ50" s="876"/>
      <c r="ERA50" s="876"/>
      <c r="ERB50" s="876"/>
      <c r="ERC50" s="876"/>
      <c r="ERD50" s="876"/>
      <c r="ERE50" s="876"/>
      <c r="ERF50" s="876"/>
      <c r="ERG50" s="876"/>
      <c r="ERH50" s="876"/>
      <c r="ERI50" s="876"/>
      <c r="ERJ50" s="876"/>
      <c r="ERK50" s="876"/>
      <c r="ERL50" s="876"/>
      <c r="ERM50" s="876"/>
      <c r="ERN50" s="876"/>
      <c r="ERO50" s="876"/>
      <c r="ERP50" s="876"/>
      <c r="ERQ50" s="876"/>
      <c r="ERR50" s="876"/>
      <c r="ERS50" s="876"/>
      <c r="ERT50" s="876"/>
      <c r="ERU50" s="876"/>
      <c r="ERV50" s="876"/>
      <c r="ERW50" s="876"/>
      <c r="ERX50" s="876"/>
      <c r="ERY50" s="876"/>
      <c r="ERZ50" s="876"/>
      <c r="ESA50" s="876"/>
      <c r="ESB50" s="876"/>
      <c r="ESC50" s="876"/>
      <c r="ESD50" s="876"/>
      <c r="ESE50" s="876"/>
      <c r="ESF50" s="876"/>
      <c r="ESG50" s="876"/>
      <c r="ESH50" s="876"/>
      <c r="ESI50" s="876"/>
      <c r="ESJ50" s="876"/>
      <c r="ESK50" s="876"/>
      <c r="ESL50" s="876"/>
      <c r="ESM50" s="876"/>
      <c r="ESN50" s="876"/>
      <c r="ESO50" s="876"/>
      <c r="ESP50" s="876"/>
      <c r="ESQ50" s="876"/>
      <c r="ESR50" s="876"/>
      <c r="ESS50" s="876"/>
      <c r="EST50" s="876"/>
      <c r="ESU50" s="876"/>
      <c r="ESV50" s="876"/>
      <c r="ESW50" s="876"/>
      <c r="ESX50" s="876"/>
      <c r="ESY50" s="876"/>
      <c r="ESZ50" s="876"/>
      <c r="ETA50" s="876"/>
      <c r="ETB50" s="876"/>
      <c r="ETC50" s="876"/>
      <c r="ETD50" s="876"/>
      <c r="ETE50" s="876"/>
      <c r="ETF50" s="876"/>
      <c r="ETG50" s="876"/>
      <c r="ETH50" s="876"/>
      <c r="ETI50" s="876"/>
      <c r="ETJ50" s="876"/>
      <c r="ETK50" s="876"/>
      <c r="ETL50" s="876"/>
      <c r="ETM50" s="876"/>
      <c r="ETN50" s="876"/>
      <c r="ETO50" s="876"/>
      <c r="ETP50" s="876"/>
      <c r="ETQ50" s="876"/>
      <c r="ETR50" s="876"/>
      <c r="ETS50" s="876"/>
      <c r="ETT50" s="876"/>
      <c r="ETU50" s="876"/>
      <c r="ETV50" s="876"/>
      <c r="ETW50" s="876"/>
      <c r="ETX50" s="876"/>
      <c r="ETY50" s="876"/>
      <c r="ETZ50" s="876"/>
      <c r="EUA50" s="876"/>
      <c r="EUB50" s="876"/>
      <c r="EUC50" s="876"/>
      <c r="EUD50" s="876"/>
      <c r="EUE50" s="876"/>
      <c r="EUF50" s="876"/>
      <c r="EUG50" s="876"/>
      <c r="EUH50" s="876"/>
      <c r="EUI50" s="876"/>
      <c r="EUJ50" s="876"/>
      <c r="EUK50" s="876"/>
      <c r="EUL50" s="876"/>
      <c r="EUM50" s="876"/>
      <c r="EUN50" s="876"/>
      <c r="EUO50" s="876"/>
      <c r="EUP50" s="876"/>
      <c r="EUQ50" s="876"/>
      <c r="EUR50" s="876"/>
      <c r="EUS50" s="876"/>
      <c r="EUT50" s="876"/>
      <c r="EUU50" s="876"/>
      <c r="EUV50" s="876"/>
      <c r="EUW50" s="876"/>
      <c r="EUX50" s="876"/>
      <c r="EUY50" s="876"/>
      <c r="EUZ50" s="876"/>
      <c r="EVA50" s="876"/>
      <c r="EVB50" s="876"/>
      <c r="EVC50" s="876"/>
      <c r="EVD50" s="876"/>
      <c r="EVE50" s="876"/>
      <c r="EVF50" s="876"/>
      <c r="EVG50" s="876"/>
      <c r="EVH50" s="876"/>
      <c r="EVI50" s="876"/>
      <c r="EVJ50" s="876"/>
      <c r="EVK50" s="876"/>
      <c r="EVL50" s="876"/>
      <c r="EVM50" s="876"/>
      <c r="EVN50" s="876"/>
      <c r="EVO50" s="876"/>
      <c r="EVP50" s="876"/>
      <c r="EVQ50" s="876"/>
      <c r="EVR50" s="876"/>
      <c r="EVS50" s="876"/>
      <c r="EVT50" s="876"/>
      <c r="EVU50" s="876"/>
      <c r="EVV50" s="876"/>
      <c r="EVW50" s="876"/>
      <c r="EVX50" s="876"/>
      <c r="EVY50" s="876"/>
      <c r="EVZ50" s="876"/>
      <c r="EWA50" s="876"/>
      <c r="EWB50" s="876"/>
      <c r="EWC50" s="876"/>
      <c r="EWD50" s="876"/>
      <c r="EWE50" s="876"/>
      <c r="EWF50" s="876"/>
      <c r="EWG50" s="876"/>
      <c r="EWH50" s="876"/>
      <c r="EWI50" s="876"/>
      <c r="EWJ50" s="876"/>
      <c r="EWK50" s="876"/>
      <c r="EWL50" s="876"/>
      <c r="EWM50" s="876"/>
      <c r="EWN50" s="876"/>
      <c r="EWO50" s="876"/>
      <c r="EWP50" s="876"/>
      <c r="EWQ50" s="876"/>
      <c r="EWR50" s="876"/>
      <c r="EWS50" s="876"/>
      <c r="EWT50" s="876"/>
      <c r="EWU50" s="876"/>
      <c r="EWV50" s="876"/>
      <c r="EWW50" s="876"/>
      <c r="EWX50" s="876"/>
      <c r="EWY50" s="876"/>
      <c r="EWZ50" s="876"/>
      <c r="EXA50" s="876"/>
      <c r="EXB50" s="876"/>
      <c r="EXC50" s="876"/>
      <c r="EXD50" s="876"/>
      <c r="EXE50" s="876"/>
      <c r="EXF50" s="876"/>
      <c r="EXG50" s="876"/>
      <c r="EXH50" s="876"/>
      <c r="EXI50" s="876"/>
      <c r="EXJ50" s="876"/>
      <c r="EXK50" s="876"/>
      <c r="EXL50" s="876"/>
      <c r="EXM50" s="876"/>
      <c r="EXN50" s="876"/>
      <c r="EXO50" s="876"/>
      <c r="EXP50" s="876"/>
      <c r="EXQ50" s="876"/>
      <c r="EXR50" s="876"/>
      <c r="EXS50" s="876"/>
      <c r="EXT50" s="876"/>
      <c r="EXU50" s="876"/>
      <c r="EXV50" s="876"/>
      <c r="EXW50" s="876"/>
      <c r="EXX50" s="876"/>
      <c r="EXY50" s="876"/>
      <c r="EXZ50" s="876"/>
      <c r="EYA50" s="876"/>
      <c r="EYB50" s="876"/>
      <c r="EYC50" s="876"/>
      <c r="EYD50" s="876"/>
      <c r="EYE50" s="876"/>
      <c r="EYF50" s="876"/>
      <c r="EYG50" s="876"/>
      <c r="EYH50" s="876"/>
      <c r="EYI50" s="876"/>
      <c r="EYJ50" s="876"/>
      <c r="EYK50" s="876"/>
      <c r="EYL50" s="876"/>
      <c r="EYM50" s="876"/>
      <c r="EYN50" s="876"/>
      <c r="EYO50" s="876"/>
      <c r="EYP50" s="876"/>
      <c r="EYQ50" s="876"/>
      <c r="EYR50" s="876"/>
      <c r="EYS50" s="876"/>
      <c r="EYT50" s="876"/>
      <c r="EYU50" s="876"/>
      <c r="EYV50" s="876"/>
      <c r="EYW50" s="876"/>
      <c r="EYX50" s="876"/>
      <c r="EYY50" s="876"/>
      <c r="EYZ50" s="876"/>
      <c r="EZA50" s="876"/>
      <c r="EZB50" s="876"/>
      <c r="EZC50" s="876"/>
      <c r="EZD50" s="876"/>
      <c r="EZE50" s="876"/>
      <c r="EZF50" s="876"/>
      <c r="EZG50" s="876"/>
      <c r="EZH50" s="876"/>
      <c r="EZI50" s="876"/>
      <c r="EZJ50" s="876"/>
      <c r="EZK50" s="876"/>
      <c r="EZL50" s="876"/>
      <c r="EZM50" s="876"/>
      <c r="EZN50" s="876"/>
      <c r="EZO50" s="876"/>
      <c r="EZP50" s="876"/>
      <c r="EZQ50" s="876"/>
      <c r="EZR50" s="876"/>
      <c r="EZS50" s="876"/>
      <c r="EZT50" s="876"/>
      <c r="EZU50" s="876"/>
      <c r="EZV50" s="876"/>
      <c r="EZW50" s="876"/>
      <c r="EZX50" s="876"/>
      <c r="EZY50" s="876"/>
      <c r="EZZ50" s="876"/>
      <c r="FAA50" s="876"/>
      <c r="FAB50" s="876"/>
      <c r="FAC50" s="876"/>
      <c r="FAD50" s="876"/>
      <c r="FAE50" s="876"/>
      <c r="FAF50" s="876"/>
      <c r="FAG50" s="876"/>
      <c r="FAH50" s="876"/>
      <c r="FAI50" s="876"/>
      <c r="FAJ50" s="876"/>
      <c r="FAK50" s="876"/>
      <c r="FAL50" s="876"/>
      <c r="FAM50" s="876"/>
      <c r="FAN50" s="876"/>
      <c r="FAO50" s="876"/>
      <c r="FAP50" s="876"/>
      <c r="FAQ50" s="876"/>
      <c r="FAR50" s="876"/>
      <c r="FAS50" s="876"/>
      <c r="FAT50" s="876"/>
      <c r="FAU50" s="876"/>
      <c r="FAV50" s="876"/>
      <c r="FAW50" s="876"/>
      <c r="FAX50" s="876"/>
      <c r="FAY50" s="876"/>
      <c r="FAZ50" s="876"/>
      <c r="FBA50" s="876"/>
      <c r="FBB50" s="876"/>
      <c r="FBC50" s="876"/>
      <c r="FBD50" s="876"/>
      <c r="FBE50" s="876"/>
      <c r="FBF50" s="876"/>
      <c r="FBG50" s="876"/>
      <c r="FBH50" s="876"/>
      <c r="FBI50" s="876"/>
      <c r="FBJ50" s="876"/>
      <c r="FBK50" s="876"/>
      <c r="FBL50" s="876"/>
      <c r="FBM50" s="876"/>
      <c r="FBN50" s="876"/>
      <c r="FBO50" s="876"/>
      <c r="FBP50" s="876"/>
      <c r="FBQ50" s="876"/>
      <c r="FBR50" s="876"/>
      <c r="FBS50" s="876"/>
      <c r="FBT50" s="876"/>
      <c r="FBU50" s="876"/>
      <c r="FBV50" s="876"/>
      <c r="FBW50" s="876"/>
      <c r="FBX50" s="876"/>
      <c r="FBY50" s="876"/>
      <c r="FBZ50" s="876"/>
      <c r="FCA50" s="876"/>
      <c r="FCB50" s="876"/>
      <c r="FCC50" s="876"/>
      <c r="FCD50" s="876"/>
      <c r="FCE50" s="876"/>
      <c r="FCF50" s="876"/>
      <c r="FCG50" s="876"/>
      <c r="FCH50" s="876"/>
      <c r="FCI50" s="876"/>
      <c r="FCJ50" s="876"/>
      <c r="FCK50" s="876"/>
      <c r="FCL50" s="876"/>
      <c r="FCM50" s="876"/>
      <c r="FCN50" s="876"/>
      <c r="FCO50" s="876"/>
      <c r="FCP50" s="876"/>
      <c r="FCQ50" s="876"/>
      <c r="FCR50" s="876"/>
      <c r="FCS50" s="876"/>
      <c r="FCT50" s="876"/>
      <c r="FCU50" s="876"/>
      <c r="FCV50" s="876"/>
      <c r="FCW50" s="876"/>
      <c r="FCX50" s="876"/>
      <c r="FCY50" s="876"/>
      <c r="FCZ50" s="876"/>
      <c r="FDA50" s="876"/>
      <c r="FDB50" s="876"/>
      <c r="FDC50" s="876"/>
      <c r="FDD50" s="876"/>
      <c r="FDE50" s="876"/>
      <c r="FDF50" s="876"/>
      <c r="FDG50" s="876"/>
      <c r="FDH50" s="876"/>
      <c r="FDI50" s="876"/>
      <c r="FDJ50" s="876"/>
      <c r="FDK50" s="876"/>
      <c r="FDL50" s="876"/>
      <c r="FDM50" s="876"/>
      <c r="FDN50" s="876"/>
      <c r="FDO50" s="876"/>
      <c r="FDP50" s="876"/>
      <c r="FDQ50" s="876"/>
      <c r="FDR50" s="876"/>
      <c r="FDS50" s="876"/>
      <c r="FDT50" s="876"/>
      <c r="FDU50" s="876"/>
      <c r="FDV50" s="876"/>
      <c r="FDW50" s="876"/>
      <c r="FDX50" s="876"/>
      <c r="FDY50" s="876"/>
      <c r="FDZ50" s="876"/>
      <c r="FEA50" s="876"/>
      <c r="FEB50" s="876"/>
      <c r="FEC50" s="876"/>
      <c r="FED50" s="876"/>
      <c r="FEE50" s="876"/>
      <c r="FEF50" s="876"/>
      <c r="FEG50" s="876"/>
      <c r="FEH50" s="876"/>
      <c r="FEI50" s="876"/>
      <c r="FEJ50" s="876"/>
      <c r="FEK50" s="876"/>
      <c r="FEL50" s="876"/>
      <c r="FEM50" s="876"/>
      <c r="FEN50" s="876"/>
      <c r="FEO50" s="876"/>
      <c r="FEP50" s="876"/>
      <c r="FEQ50" s="876"/>
      <c r="FER50" s="876"/>
      <c r="FES50" s="876"/>
      <c r="FET50" s="876"/>
      <c r="FEU50" s="876"/>
      <c r="FEV50" s="876"/>
      <c r="FEW50" s="876"/>
      <c r="FEX50" s="876"/>
      <c r="FEY50" s="876"/>
      <c r="FEZ50" s="876"/>
      <c r="FFA50" s="876"/>
      <c r="FFB50" s="876"/>
      <c r="FFC50" s="876"/>
      <c r="FFD50" s="876"/>
      <c r="FFE50" s="876"/>
      <c r="FFF50" s="876"/>
      <c r="FFG50" s="876"/>
      <c r="FFH50" s="876"/>
      <c r="FFI50" s="876"/>
      <c r="FFJ50" s="876"/>
      <c r="FFK50" s="876"/>
      <c r="FFL50" s="876"/>
      <c r="FFM50" s="876"/>
      <c r="FFN50" s="876"/>
      <c r="FFO50" s="876"/>
      <c r="FFP50" s="876"/>
      <c r="FFQ50" s="876"/>
      <c r="FFR50" s="876"/>
      <c r="FFS50" s="876"/>
      <c r="FFT50" s="876"/>
      <c r="FFU50" s="876"/>
      <c r="FFV50" s="876"/>
      <c r="FFW50" s="876"/>
      <c r="FFX50" s="876"/>
      <c r="FFY50" s="876"/>
      <c r="FFZ50" s="876"/>
      <c r="FGA50" s="876"/>
      <c r="FGB50" s="876"/>
      <c r="FGC50" s="876"/>
      <c r="FGD50" s="876"/>
      <c r="FGE50" s="876"/>
      <c r="FGF50" s="876"/>
      <c r="FGG50" s="876"/>
      <c r="FGH50" s="876"/>
      <c r="FGI50" s="876"/>
      <c r="FGJ50" s="876"/>
      <c r="FGK50" s="876"/>
      <c r="FGL50" s="876"/>
      <c r="FGM50" s="876"/>
      <c r="FGN50" s="876"/>
      <c r="FGO50" s="876"/>
      <c r="FGP50" s="876"/>
      <c r="FGQ50" s="876"/>
      <c r="FGR50" s="876"/>
      <c r="FGS50" s="876"/>
      <c r="FGT50" s="876"/>
      <c r="FGU50" s="876"/>
      <c r="FGV50" s="876"/>
      <c r="FGW50" s="876"/>
      <c r="FGX50" s="876"/>
      <c r="FGY50" s="876"/>
      <c r="FGZ50" s="876"/>
      <c r="FHA50" s="876"/>
      <c r="FHB50" s="876"/>
      <c r="FHC50" s="876"/>
      <c r="FHD50" s="876"/>
      <c r="FHE50" s="876"/>
      <c r="FHF50" s="876"/>
      <c r="FHG50" s="876"/>
      <c r="FHH50" s="876"/>
      <c r="FHI50" s="876"/>
      <c r="FHJ50" s="876"/>
      <c r="FHK50" s="876"/>
      <c r="FHL50" s="876"/>
      <c r="FHM50" s="876"/>
      <c r="FHN50" s="876"/>
      <c r="FHO50" s="876"/>
      <c r="FHP50" s="876"/>
      <c r="FHQ50" s="876"/>
      <c r="FHR50" s="876"/>
      <c r="FHS50" s="876"/>
      <c r="FHT50" s="876"/>
      <c r="FHU50" s="876"/>
      <c r="FHV50" s="876"/>
      <c r="FHW50" s="876"/>
      <c r="FHX50" s="876"/>
      <c r="FHY50" s="876"/>
      <c r="FHZ50" s="876"/>
      <c r="FIA50" s="876"/>
      <c r="FIB50" s="876"/>
      <c r="FIC50" s="876"/>
      <c r="FID50" s="876"/>
      <c r="FIE50" s="876"/>
      <c r="FIF50" s="876"/>
      <c r="FIG50" s="876"/>
      <c r="FIH50" s="876"/>
      <c r="FII50" s="876"/>
      <c r="FIJ50" s="876"/>
      <c r="FIK50" s="876"/>
      <c r="FIL50" s="876"/>
      <c r="FIM50" s="876"/>
      <c r="FIN50" s="876"/>
      <c r="FIO50" s="876"/>
      <c r="FIP50" s="876"/>
      <c r="FIQ50" s="876"/>
      <c r="FIR50" s="876"/>
      <c r="FIS50" s="876"/>
      <c r="FIT50" s="876"/>
      <c r="FIU50" s="876"/>
      <c r="FIV50" s="876"/>
      <c r="FIW50" s="876"/>
      <c r="FIX50" s="876"/>
      <c r="FIY50" s="876"/>
      <c r="FIZ50" s="876"/>
      <c r="FJA50" s="876"/>
      <c r="FJB50" s="876"/>
      <c r="FJC50" s="876"/>
      <c r="FJD50" s="876"/>
      <c r="FJE50" s="876"/>
      <c r="FJF50" s="876"/>
      <c r="FJG50" s="876"/>
      <c r="FJH50" s="876"/>
      <c r="FJI50" s="876"/>
      <c r="FJJ50" s="876"/>
      <c r="FJK50" s="876"/>
      <c r="FJL50" s="876"/>
      <c r="FJM50" s="876"/>
      <c r="FJN50" s="876"/>
      <c r="FJO50" s="876"/>
      <c r="FJP50" s="876"/>
      <c r="FJQ50" s="876"/>
      <c r="FJR50" s="876"/>
      <c r="FJS50" s="876"/>
      <c r="FJT50" s="876"/>
      <c r="FJU50" s="876"/>
      <c r="FJV50" s="876"/>
      <c r="FJW50" s="876"/>
      <c r="FJX50" s="876"/>
      <c r="FJY50" s="876"/>
      <c r="FJZ50" s="876"/>
      <c r="FKA50" s="876"/>
      <c r="FKB50" s="876"/>
      <c r="FKC50" s="876"/>
      <c r="FKD50" s="876"/>
      <c r="FKE50" s="876"/>
      <c r="FKF50" s="876"/>
      <c r="FKG50" s="876"/>
      <c r="FKH50" s="876"/>
      <c r="FKI50" s="876"/>
      <c r="FKJ50" s="876"/>
      <c r="FKK50" s="876"/>
      <c r="FKL50" s="876"/>
      <c r="FKM50" s="876"/>
      <c r="FKN50" s="876"/>
      <c r="FKO50" s="876"/>
      <c r="FKP50" s="876"/>
      <c r="FKQ50" s="876"/>
      <c r="FKR50" s="876"/>
      <c r="FKS50" s="876"/>
      <c r="FKT50" s="876"/>
      <c r="FKU50" s="876"/>
      <c r="FKV50" s="876"/>
      <c r="FKW50" s="876"/>
      <c r="FKX50" s="876"/>
      <c r="FKY50" s="876"/>
      <c r="FKZ50" s="876"/>
      <c r="FLA50" s="876"/>
      <c r="FLB50" s="876"/>
      <c r="FLC50" s="876"/>
      <c r="FLD50" s="876"/>
      <c r="FLE50" s="876"/>
      <c r="FLF50" s="876"/>
      <c r="FLG50" s="876"/>
      <c r="FLH50" s="876"/>
      <c r="FLI50" s="876"/>
      <c r="FLJ50" s="876"/>
      <c r="FLK50" s="876"/>
      <c r="FLL50" s="876"/>
      <c r="FLM50" s="876"/>
      <c r="FLN50" s="876"/>
      <c r="FLO50" s="876"/>
      <c r="FLP50" s="876"/>
      <c r="FLQ50" s="876"/>
      <c r="FLR50" s="876"/>
      <c r="FLS50" s="876"/>
      <c r="FLT50" s="876"/>
      <c r="FLU50" s="876"/>
      <c r="FLV50" s="876"/>
      <c r="FLW50" s="876"/>
      <c r="FLX50" s="876"/>
      <c r="FLY50" s="876"/>
      <c r="FLZ50" s="876"/>
      <c r="FMA50" s="876"/>
      <c r="FMB50" s="876"/>
      <c r="FMC50" s="876"/>
      <c r="FMD50" s="876"/>
      <c r="FME50" s="876"/>
      <c r="FMF50" s="876"/>
      <c r="FMG50" s="876"/>
      <c r="FMH50" s="876"/>
      <c r="FMI50" s="876"/>
      <c r="FMJ50" s="876"/>
      <c r="FMK50" s="876"/>
      <c r="FML50" s="876"/>
      <c r="FMM50" s="876"/>
      <c r="FMN50" s="876"/>
      <c r="FMO50" s="876"/>
      <c r="FMP50" s="876"/>
      <c r="FMQ50" s="876"/>
      <c r="FMR50" s="876"/>
      <c r="FMS50" s="876"/>
      <c r="FMT50" s="876"/>
      <c r="FMU50" s="876"/>
      <c r="FMV50" s="876"/>
      <c r="FMW50" s="876"/>
      <c r="FMX50" s="876"/>
      <c r="FMY50" s="876"/>
      <c r="FMZ50" s="876"/>
      <c r="FNA50" s="876"/>
      <c r="FNB50" s="876"/>
      <c r="FNC50" s="876"/>
      <c r="FND50" s="876"/>
      <c r="FNE50" s="876"/>
      <c r="FNF50" s="876"/>
      <c r="FNG50" s="876"/>
      <c r="FNH50" s="876"/>
      <c r="FNI50" s="876"/>
      <c r="FNJ50" s="876"/>
      <c r="FNK50" s="876"/>
      <c r="FNL50" s="876"/>
      <c r="FNM50" s="876"/>
      <c r="FNN50" s="876"/>
      <c r="FNO50" s="876"/>
      <c r="FNP50" s="876"/>
      <c r="FNQ50" s="876"/>
      <c r="FNR50" s="876"/>
      <c r="FNS50" s="876"/>
      <c r="FNT50" s="876"/>
      <c r="FNU50" s="876"/>
      <c r="FNV50" s="876"/>
      <c r="FNW50" s="876"/>
      <c r="FNX50" s="876"/>
      <c r="FNY50" s="876"/>
      <c r="FNZ50" s="876"/>
      <c r="FOA50" s="876"/>
      <c r="FOB50" s="876"/>
      <c r="FOC50" s="876"/>
      <c r="FOD50" s="876"/>
      <c r="FOE50" s="876"/>
      <c r="FOF50" s="876"/>
      <c r="FOG50" s="876"/>
      <c r="FOH50" s="876"/>
      <c r="FOI50" s="876"/>
      <c r="FOJ50" s="876"/>
      <c r="FOK50" s="876"/>
      <c r="FOL50" s="876"/>
      <c r="FOM50" s="876"/>
      <c r="FON50" s="876"/>
      <c r="FOO50" s="876"/>
      <c r="FOP50" s="876"/>
      <c r="FOQ50" s="876"/>
      <c r="FOR50" s="876"/>
      <c r="FOS50" s="876"/>
      <c r="FOT50" s="876"/>
      <c r="FOU50" s="876"/>
      <c r="FOV50" s="876"/>
      <c r="FOW50" s="876"/>
      <c r="FOX50" s="876"/>
      <c r="FOY50" s="876"/>
      <c r="FOZ50" s="876"/>
      <c r="FPA50" s="876"/>
      <c r="FPB50" s="876"/>
      <c r="FPC50" s="876"/>
      <c r="FPD50" s="876"/>
      <c r="FPE50" s="876"/>
      <c r="FPF50" s="876"/>
      <c r="FPG50" s="876"/>
      <c r="FPH50" s="876"/>
      <c r="FPI50" s="876"/>
      <c r="FPJ50" s="876"/>
      <c r="FPK50" s="876"/>
      <c r="FPL50" s="876"/>
      <c r="FPM50" s="876"/>
      <c r="FPN50" s="876"/>
      <c r="FPO50" s="876"/>
      <c r="FPP50" s="876"/>
      <c r="FPQ50" s="876"/>
      <c r="FPR50" s="876"/>
      <c r="FPS50" s="876"/>
      <c r="FPT50" s="876"/>
      <c r="FPU50" s="876"/>
      <c r="FPV50" s="876"/>
      <c r="FPW50" s="876"/>
      <c r="FPX50" s="876"/>
      <c r="FPY50" s="876"/>
      <c r="FPZ50" s="876"/>
      <c r="FQA50" s="876"/>
      <c r="FQB50" s="876"/>
      <c r="FQC50" s="876"/>
      <c r="FQD50" s="876"/>
      <c r="FQE50" s="876"/>
      <c r="FQF50" s="876"/>
      <c r="FQG50" s="876"/>
      <c r="FQH50" s="876"/>
      <c r="FQI50" s="876"/>
      <c r="FQJ50" s="876"/>
      <c r="FQK50" s="876"/>
      <c r="FQL50" s="876"/>
      <c r="FQM50" s="876"/>
      <c r="FQN50" s="876"/>
      <c r="FQO50" s="876"/>
      <c r="FQP50" s="876"/>
      <c r="FQQ50" s="876"/>
      <c r="FQR50" s="876"/>
      <c r="FQS50" s="876"/>
      <c r="FQT50" s="876"/>
      <c r="FQU50" s="876"/>
      <c r="FQV50" s="876"/>
      <c r="FQW50" s="876"/>
      <c r="FQX50" s="876"/>
      <c r="FQY50" s="876"/>
      <c r="FQZ50" s="876"/>
      <c r="FRA50" s="876"/>
      <c r="FRB50" s="876"/>
      <c r="FRC50" s="876"/>
      <c r="FRD50" s="876"/>
      <c r="FRE50" s="876"/>
      <c r="FRF50" s="876"/>
      <c r="FRG50" s="876"/>
      <c r="FRH50" s="876"/>
      <c r="FRI50" s="876"/>
      <c r="FRJ50" s="876"/>
      <c r="FRK50" s="876"/>
      <c r="FRL50" s="876"/>
      <c r="FRM50" s="876"/>
      <c r="FRN50" s="876"/>
      <c r="FRO50" s="876"/>
      <c r="FRP50" s="876"/>
      <c r="FRQ50" s="876"/>
      <c r="FRR50" s="876"/>
      <c r="FRS50" s="876"/>
      <c r="FRT50" s="876"/>
      <c r="FRU50" s="876"/>
      <c r="FRV50" s="876"/>
      <c r="FRW50" s="876"/>
      <c r="FRX50" s="876"/>
      <c r="FRY50" s="876"/>
      <c r="FRZ50" s="876"/>
      <c r="FSA50" s="876"/>
      <c r="FSB50" s="876"/>
      <c r="FSC50" s="876"/>
      <c r="FSD50" s="876"/>
      <c r="FSE50" s="876"/>
      <c r="FSF50" s="876"/>
      <c r="FSG50" s="876"/>
      <c r="FSH50" s="876"/>
      <c r="FSI50" s="876"/>
      <c r="FSJ50" s="876"/>
      <c r="FSK50" s="876"/>
      <c r="FSL50" s="876"/>
      <c r="FSM50" s="876"/>
      <c r="FSN50" s="876"/>
      <c r="FSO50" s="876"/>
      <c r="FSP50" s="876"/>
      <c r="FSQ50" s="876"/>
      <c r="FSR50" s="876"/>
      <c r="FSS50" s="876"/>
      <c r="FST50" s="876"/>
      <c r="FSU50" s="876"/>
      <c r="FSV50" s="876"/>
      <c r="FSW50" s="876"/>
      <c r="FSX50" s="876"/>
      <c r="FSY50" s="876"/>
      <c r="FSZ50" s="876"/>
      <c r="FTA50" s="876"/>
      <c r="FTB50" s="876"/>
      <c r="FTC50" s="876"/>
      <c r="FTD50" s="876"/>
      <c r="FTE50" s="876"/>
      <c r="FTF50" s="876"/>
      <c r="FTG50" s="876"/>
      <c r="FTH50" s="876"/>
      <c r="FTI50" s="876"/>
      <c r="FTJ50" s="876"/>
      <c r="FTK50" s="876"/>
      <c r="FTL50" s="876"/>
      <c r="FTM50" s="876"/>
      <c r="FTN50" s="876"/>
      <c r="FTO50" s="876"/>
      <c r="FTP50" s="876"/>
      <c r="FTQ50" s="876"/>
      <c r="FTR50" s="876"/>
      <c r="FTS50" s="876"/>
      <c r="FTT50" s="876"/>
      <c r="FTU50" s="876"/>
      <c r="FTV50" s="876"/>
      <c r="FTW50" s="876"/>
      <c r="FTX50" s="876"/>
      <c r="FTY50" s="876"/>
      <c r="FTZ50" s="876"/>
      <c r="FUA50" s="876"/>
      <c r="FUB50" s="876"/>
      <c r="FUC50" s="876"/>
      <c r="FUD50" s="876"/>
      <c r="FUE50" s="876"/>
      <c r="FUF50" s="876"/>
      <c r="FUG50" s="876"/>
      <c r="FUH50" s="876"/>
      <c r="FUI50" s="876"/>
      <c r="FUJ50" s="876"/>
      <c r="FUK50" s="876"/>
      <c r="FUL50" s="876"/>
      <c r="FUM50" s="876"/>
      <c r="FUN50" s="876"/>
      <c r="FUO50" s="876"/>
      <c r="FUP50" s="876"/>
      <c r="FUQ50" s="876"/>
      <c r="FUR50" s="876"/>
      <c r="FUS50" s="876"/>
      <c r="FUT50" s="876"/>
      <c r="FUU50" s="876"/>
      <c r="FUV50" s="876"/>
      <c r="FUW50" s="876"/>
      <c r="FUX50" s="876"/>
      <c r="FUY50" s="876"/>
      <c r="FUZ50" s="876"/>
      <c r="FVA50" s="876"/>
      <c r="FVB50" s="876"/>
      <c r="FVC50" s="876"/>
      <c r="FVD50" s="876"/>
      <c r="FVE50" s="876"/>
      <c r="FVF50" s="876"/>
      <c r="FVG50" s="876"/>
      <c r="FVH50" s="876"/>
      <c r="FVI50" s="876"/>
      <c r="FVJ50" s="876"/>
      <c r="FVK50" s="876"/>
      <c r="FVL50" s="876"/>
      <c r="FVM50" s="876"/>
      <c r="FVN50" s="876"/>
      <c r="FVO50" s="876"/>
      <c r="FVP50" s="876"/>
      <c r="FVQ50" s="876"/>
      <c r="FVR50" s="876"/>
      <c r="FVS50" s="876"/>
      <c r="FVT50" s="876"/>
      <c r="FVU50" s="876"/>
      <c r="FVV50" s="876"/>
      <c r="FVW50" s="876"/>
      <c r="FVX50" s="876"/>
      <c r="FVY50" s="876"/>
      <c r="FVZ50" s="876"/>
      <c r="FWA50" s="876"/>
      <c r="FWB50" s="876"/>
      <c r="FWC50" s="876"/>
      <c r="FWD50" s="876"/>
      <c r="FWE50" s="876"/>
      <c r="FWF50" s="876"/>
      <c r="FWG50" s="876"/>
      <c r="FWH50" s="876"/>
      <c r="FWI50" s="876"/>
      <c r="FWJ50" s="876"/>
      <c r="FWK50" s="876"/>
      <c r="FWL50" s="876"/>
      <c r="FWM50" s="876"/>
      <c r="FWN50" s="876"/>
      <c r="FWO50" s="876"/>
      <c r="FWP50" s="876"/>
      <c r="FWQ50" s="876"/>
      <c r="FWR50" s="876"/>
      <c r="FWS50" s="876"/>
      <c r="FWT50" s="876"/>
      <c r="FWU50" s="876"/>
      <c r="FWV50" s="876"/>
      <c r="FWW50" s="876"/>
      <c r="FWX50" s="876"/>
      <c r="FWY50" s="876"/>
      <c r="FWZ50" s="876"/>
      <c r="FXA50" s="876"/>
      <c r="FXB50" s="876"/>
      <c r="FXC50" s="876"/>
      <c r="FXD50" s="876"/>
      <c r="FXE50" s="876"/>
      <c r="FXF50" s="876"/>
      <c r="FXG50" s="876"/>
      <c r="FXH50" s="876"/>
      <c r="FXI50" s="876"/>
      <c r="FXJ50" s="876"/>
      <c r="FXK50" s="876"/>
      <c r="FXL50" s="876"/>
      <c r="FXM50" s="876"/>
      <c r="FXN50" s="876"/>
      <c r="FXO50" s="876"/>
      <c r="FXP50" s="876"/>
      <c r="FXQ50" s="876"/>
      <c r="FXR50" s="876"/>
      <c r="FXS50" s="876"/>
      <c r="FXT50" s="876"/>
      <c r="FXU50" s="876"/>
      <c r="FXV50" s="876"/>
      <c r="FXW50" s="876"/>
      <c r="FXX50" s="876"/>
      <c r="FXY50" s="876"/>
      <c r="FXZ50" s="876"/>
      <c r="FYA50" s="876"/>
      <c r="FYB50" s="876"/>
      <c r="FYC50" s="876"/>
      <c r="FYD50" s="876"/>
      <c r="FYE50" s="876"/>
      <c r="FYF50" s="876"/>
      <c r="FYG50" s="876"/>
      <c r="FYH50" s="876"/>
      <c r="FYI50" s="876"/>
      <c r="FYJ50" s="876"/>
      <c r="FYK50" s="876"/>
      <c r="FYL50" s="876"/>
      <c r="FYM50" s="876"/>
      <c r="FYN50" s="876"/>
      <c r="FYO50" s="876"/>
      <c r="FYP50" s="876"/>
      <c r="FYQ50" s="876"/>
      <c r="FYR50" s="876"/>
      <c r="FYS50" s="876"/>
      <c r="FYT50" s="876"/>
      <c r="FYU50" s="876"/>
      <c r="FYV50" s="876"/>
      <c r="FYW50" s="876"/>
      <c r="FYX50" s="876"/>
      <c r="FYY50" s="876"/>
      <c r="FYZ50" s="876"/>
      <c r="FZA50" s="876"/>
      <c r="FZB50" s="876"/>
      <c r="FZC50" s="876"/>
      <c r="FZD50" s="876"/>
      <c r="FZE50" s="876"/>
      <c r="FZF50" s="876"/>
      <c r="FZG50" s="876"/>
      <c r="FZH50" s="876"/>
      <c r="FZI50" s="876"/>
      <c r="FZJ50" s="876"/>
      <c r="FZK50" s="876"/>
      <c r="FZL50" s="876"/>
      <c r="FZM50" s="876"/>
      <c r="FZN50" s="876"/>
      <c r="FZO50" s="876"/>
      <c r="FZP50" s="876"/>
      <c r="FZQ50" s="876"/>
      <c r="FZR50" s="876"/>
      <c r="FZS50" s="876"/>
      <c r="FZT50" s="876"/>
      <c r="FZU50" s="876"/>
      <c r="FZV50" s="876"/>
      <c r="FZW50" s="876"/>
      <c r="FZX50" s="876"/>
      <c r="FZY50" s="876"/>
      <c r="FZZ50" s="876"/>
      <c r="GAA50" s="876"/>
      <c r="GAB50" s="876"/>
      <c r="GAC50" s="876"/>
      <c r="GAD50" s="876"/>
      <c r="GAE50" s="876"/>
      <c r="GAF50" s="876"/>
      <c r="GAG50" s="876"/>
      <c r="GAH50" s="876"/>
      <c r="GAI50" s="876"/>
      <c r="GAJ50" s="876"/>
      <c r="GAK50" s="876"/>
      <c r="GAL50" s="876"/>
      <c r="GAM50" s="876"/>
      <c r="GAN50" s="876"/>
      <c r="GAO50" s="876"/>
      <c r="GAP50" s="876"/>
      <c r="GAQ50" s="876"/>
      <c r="GAR50" s="876"/>
      <c r="GAS50" s="876"/>
      <c r="GAT50" s="876"/>
      <c r="GAU50" s="876"/>
      <c r="GAV50" s="876"/>
      <c r="GAW50" s="876"/>
      <c r="GAX50" s="876"/>
      <c r="GAY50" s="876"/>
      <c r="GAZ50" s="876"/>
      <c r="GBA50" s="876"/>
      <c r="GBB50" s="876"/>
      <c r="GBC50" s="876"/>
      <c r="GBD50" s="876"/>
      <c r="GBE50" s="876"/>
      <c r="GBF50" s="876"/>
      <c r="GBG50" s="876"/>
      <c r="GBH50" s="876"/>
      <c r="GBI50" s="876"/>
      <c r="GBJ50" s="876"/>
      <c r="GBK50" s="876"/>
      <c r="GBL50" s="876"/>
      <c r="GBM50" s="876"/>
      <c r="GBN50" s="876"/>
      <c r="GBO50" s="876"/>
      <c r="GBP50" s="876"/>
      <c r="GBQ50" s="876"/>
      <c r="GBR50" s="876"/>
      <c r="GBS50" s="876"/>
      <c r="GBT50" s="876"/>
      <c r="GBU50" s="876"/>
      <c r="GBV50" s="876"/>
      <c r="GBW50" s="876"/>
      <c r="GBX50" s="876"/>
      <c r="GBY50" s="876"/>
      <c r="GBZ50" s="876"/>
      <c r="GCA50" s="876"/>
      <c r="GCB50" s="876"/>
      <c r="GCC50" s="876"/>
      <c r="GCD50" s="876"/>
      <c r="GCE50" s="876"/>
      <c r="GCF50" s="876"/>
      <c r="GCG50" s="876"/>
      <c r="GCH50" s="876"/>
      <c r="GCI50" s="876"/>
      <c r="GCJ50" s="876"/>
      <c r="GCK50" s="876"/>
      <c r="GCL50" s="876"/>
      <c r="GCM50" s="876"/>
      <c r="GCN50" s="876"/>
      <c r="GCO50" s="876"/>
      <c r="GCP50" s="876"/>
      <c r="GCQ50" s="876"/>
      <c r="GCR50" s="876"/>
      <c r="GCS50" s="876"/>
      <c r="GCT50" s="876"/>
      <c r="GCU50" s="876"/>
      <c r="GCV50" s="876"/>
      <c r="GCW50" s="876"/>
      <c r="GCX50" s="876"/>
      <c r="GCY50" s="876"/>
      <c r="GCZ50" s="876"/>
      <c r="GDA50" s="876"/>
      <c r="GDB50" s="876"/>
      <c r="GDC50" s="876"/>
      <c r="GDD50" s="876"/>
      <c r="GDE50" s="876"/>
      <c r="GDF50" s="876"/>
      <c r="GDG50" s="876"/>
      <c r="GDH50" s="876"/>
      <c r="GDI50" s="876"/>
      <c r="GDJ50" s="876"/>
      <c r="GDK50" s="876"/>
      <c r="GDL50" s="876"/>
      <c r="GDM50" s="876"/>
      <c r="GDN50" s="876"/>
      <c r="GDO50" s="876"/>
      <c r="GDP50" s="876"/>
      <c r="GDQ50" s="876"/>
      <c r="GDR50" s="876"/>
      <c r="GDS50" s="876"/>
      <c r="GDT50" s="876"/>
      <c r="GDU50" s="876"/>
      <c r="GDV50" s="876"/>
      <c r="GDW50" s="876"/>
      <c r="GDX50" s="876"/>
      <c r="GDY50" s="876"/>
      <c r="GDZ50" s="876"/>
      <c r="GEA50" s="876"/>
      <c r="GEB50" s="876"/>
      <c r="GEC50" s="876"/>
      <c r="GED50" s="876"/>
      <c r="GEE50" s="876"/>
      <c r="GEF50" s="876"/>
      <c r="GEG50" s="876"/>
      <c r="GEH50" s="876"/>
      <c r="GEI50" s="876"/>
      <c r="GEJ50" s="876"/>
      <c r="GEK50" s="876"/>
      <c r="GEL50" s="876"/>
      <c r="GEM50" s="876"/>
      <c r="GEN50" s="876"/>
      <c r="GEO50" s="876"/>
      <c r="GEP50" s="876"/>
      <c r="GEQ50" s="876"/>
      <c r="GER50" s="876"/>
      <c r="GES50" s="876"/>
      <c r="GET50" s="876"/>
      <c r="GEU50" s="876"/>
      <c r="GEV50" s="876"/>
      <c r="GEW50" s="876"/>
      <c r="GEX50" s="876"/>
      <c r="GEY50" s="876"/>
      <c r="GEZ50" s="876"/>
      <c r="GFA50" s="876"/>
      <c r="GFB50" s="876"/>
      <c r="GFC50" s="876"/>
      <c r="GFD50" s="876"/>
      <c r="GFE50" s="876"/>
      <c r="GFF50" s="876"/>
      <c r="GFG50" s="876"/>
      <c r="GFH50" s="876"/>
      <c r="GFI50" s="876"/>
      <c r="GFJ50" s="876"/>
      <c r="GFK50" s="876"/>
      <c r="GFL50" s="876"/>
      <c r="GFM50" s="876"/>
      <c r="GFN50" s="876"/>
      <c r="GFO50" s="876"/>
      <c r="GFP50" s="876"/>
      <c r="GFQ50" s="876"/>
      <c r="GFR50" s="876"/>
      <c r="GFS50" s="876"/>
      <c r="GFT50" s="876"/>
      <c r="GFU50" s="876"/>
      <c r="GFV50" s="876"/>
      <c r="GFW50" s="876"/>
      <c r="GFX50" s="876"/>
      <c r="GFY50" s="876"/>
      <c r="GFZ50" s="876"/>
      <c r="GGA50" s="876"/>
      <c r="GGB50" s="876"/>
      <c r="GGC50" s="876"/>
      <c r="GGD50" s="876"/>
      <c r="GGE50" s="876"/>
      <c r="GGF50" s="876"/>
      <c r="GGG50" s="876"/>
      <c r="GGH50" s="876"/>
      <c r="GGI50" s="876"/>
      <c r="GGJ50" s="876"/>
      <c r="GGK50" s="876"/>
      <c r="GGL50" s="876"/>
      <c r="GGM50" s="876"/>
      <c r="GGN50" s="876"/>
      <c r="GGO50" s="876"/>
      <c r="GGP50" s="876"/>
      <c r="GGQ50" s="876"/>
      <c r="GGR50" s="876"/>
      <c r="GGS50" s="876"/>
      <c r="GGT50" s="876"/>
      <c r="GGU50" s="876"/>
      <c r="GGV50" s="876"/>
      <c r="GGW50" s="876"/>
      <c r="GGX50" s="876"/>
      <c r="GGY50" s="876"/>
      <c r="GGZ50" s="876"/>
      <c r="GHA50" s="876"/>
      <c r="GHB50" s="876"/>
      <c r="GHC50" s="876"/>
      <c r="GHD50" s="876"/>
      <c r="GHE50" s="876"/>
      <c r="GHF50" s="876"/>
      <c r="GHG50" s="876"/>
      <c r="GHH50" s="876"/>
      <c r="GHI50" s="876"/>
      <c r="GHJ50" s="876"/>
      <c r="GHK50" s="876"/>
      <c r="GHL50" s="876"/>
      <c r="GHM50" s="876"/>
      <c r="GHN50" s="876"/>
      <c r="GHO50" s="876"/>
      <c r="GHP50" s="876"/>
      <c r="GHQ50" s="876"/>
      <c r="GHR50" s="876"/>
      <c r="GHS50" s="876"/>
      <c r="GHT50" s="876"/>
      <c r="GHU50" s="876"/>
      <c r="GHV50" s="876"/>
      <c r="GHW50" s="876"/>
      <c r="GHX50" s="876"/>
      <c r="GHY50" s="876"/>
      <c r="GHZ50" s="876"/>
      <c r="GIA50" s="876"/>
      <c r="GIB50" s="876"/>
      <c r="GIC50" s="876"/>
      <c r="GID50" s="876"/>
      <c r="GIE50" s="876"/>
      <c r="GIF50" s="876"/>
      <c r="GIG50" s="876"/>
      <c r="GIH50" s="876"/>
      <c r="GII50" s="876"/>
      <c r="GIJ50" s="876"/>
      <c r="GIK50" s="876"/>
      <c r="GIL50" s="876"/>
      <c r="GIM50" s="876"/>
      <c r="GIN50" s="876"/>
      <c r="GIO50" s="876"/>
      <c r="GIP50" s="876"/>
      <c r="GIQ50" s="876"/>
      <c r="GIR50" s="876"/>
      <c r="GIS50" s="876"/>
      <c r="GIT50" s="876"/>
      <c r="GIU50" s="876"/>
      <c r="GIV50" s="876"/>
      <c r="GIW50" s="876"/>
      <c r="GIX50" s="876"/>
      <c r="GIY50" s="876"/>
      <c r="GIZ50" s="876"/>
      <c r="GJA50" s="876"/>
      <c r="GJB50" s="876"/>
      <c r="GJC50" s="876"/>
      <c r="GJD50" s="876"/>
      <c r="GJE50" s="876"/>
      <c r="GJF50" s="876"/>
      <c r="GJG50" s="876"/>
      <c r="GJH50" s="876"/>
      <c r="GJI50" s="876"/>
      <c r="GJJ50" s="876"/>
      <c r="GJK50" s="876"/>
      <c r="GJL50" s="876"/>
      <c r="GJM50" s="876"/>
      <c r="GJN50" s="876"/>
      <c r="GJO50" s="876"/>
      <c r="GJP50" s="876"/>
      <c r="GJQ50" s="876"/>
      <c r="GJR50" s="876"/>
      <c r="GJS50" s="876"/>
      <c r="GJT50" s="876"/>
      <c r="GJU50" s="876"/>
      <c r="GJV50" s="876"/>
      <c r="GJW50" s="876"/>
      <c r="GJX50" s="876"/>
      <c r="GJY50" s="876"/>
      <c r="GJZ50" s="876"/>
      <c r="GKA50" s="876"/>
      <c r="GKB50" s="876"/>
      <c r="GKC50" s="876"/>
      <c r="GKD50" s="876"/>
      <c r="GKE50" s="876"/>
      <c r="GKF50" s="876"/>
      <c r="GKG50" s="876"/>
      <c r="GKH50" s="876"/>
      <c r="GKI50" s="876"/>
      <c r="GKJ50" s="876"/>
      <c r="GKK50" s="876"/>
      <c r="GKL50" s="876"/>
      <c r="GKM50" s="876"/>
      <c r="GKN50" s="876"/>
      <c r="GKO50" s="876"/>
      <c r="GKP50" s="876"/>
      <c r="GKQ50" s="876"/>
      <c r="GKR50" s="876"/>
      <c r="GKS50" s="876"/>
      <c r="GKT50" s="876"/>
      <c r="GKU50" s="876"/>
      <c r="GKV50" s="876"/>
      <c r="GKW50" s="876"/>
      <c r="GKX50" s="876"/>
      <c r="GKY50" s="876"/>
      <c r="GKZ50" s="876"/>
      <c r="GLA50" s="876"/>
      <c r="GLB50" s="876"/>
      <c r="GLC50" s="876"/>
      <c r="GLD50" s="876"/>
      <c r="GLE50" s="876"/>
      <c r="GLF50" s="876"/>
      <c r="GLG50" s="876"/>
      <c r="GLH50" s="876"/>
      <c r="GLI50" s="876"/>
      <c r="GLJ50" s="876"/>
      <c r="GLK50" s="876"/>
      <c r="GLL50" s="876"/>
      <c r="GLM50" s="876"/>
      <c r="GLN50" s="876"/>
      <c r="GLO50" s="876"/>
      <c r="GLP50" s="876"/>
      <c r="GLQ50" s="876"/>
      <c r="GLR50" s="876"/>
      <c r="GLS50" s="876"/>
      <c r="GLT50" s="876"/>
      <c r="GLU50" s="876"/>
      <c r="GLV50" s="876"/>
      <c r="GLW50" s="876"/>
      <c r="GLX50" s="876"/>
      <c r="GLY50" s="876"/>
      <c r="GLZ50" s="876"/>
      <c r="GMA50" s="876"/>
      <c r="GMB50" s="876"/>
      <c r="GMC50" s="876"/>
      <c r="GMD50" s="876"/>
      <c r="GME50" s="876"/>
      <c r="GMF50" s="876"/>
      <c r="GMG50" s="876"/>
      <c r="GMH50" s="876"/>
      <c r="GMI50" s="876"/>
      <c r="GMJ50" s="876"/>
      <c r="GMK50" s="876"/>
      <c r="GML50" s="876"/>
      <c r="GMM50" s="876"/>
      <c r="GMN50" s="876"/>
      <c r="GMO50" s="876"/>
      <c r="GMP50" s="876"/>
      <c r="GMQ50" s="876"/>
      <c r="GMR50" s="876"/>
      <c r="GMS50" s="876"/>
      <c r="GMT50" s="876"/>
      <c r="GMU50" s="876"/>
      <c r="GMV50" s="876"/>
      <c r="GMW50" s="876"/>
      <c r="GMX50" s="876"/>
      <c r="GMY50" s="876"/>
      <c r="GMZ50" s="876"/>
      <c r="GNA50" s="876"/>
      <c r="GNB50" s="876"/>
      <c r="GNC50" s="876"/>
      <c r="GND50" s="876"/>
      <c r="GNE50" s="876"/>
      <c r="GNF50" s="876"/>
      <c r="GNG50" s="876"/>
      <c r="GNH50" s="876"/>
      <c r="GNI50" s="876"/>
      <c r="GNJ50" s="876"/>
      <c r="GNK50" s="876"/>
      <c r="GNL50" s="876"/>
      <c r="GNM50" s="876"/>
      <c r="GNN50" s="876"/>
      <c r="GNO50" s="876"/>
      <c r="GNP50" s="876"/>
      <c r="GNQ50" s="876"/>
      <c r="GNR50" s="876"/>
      <c r="GNS50" s="876"/>
      <c r="GNT50" s="876"/>
      <c r="GNU50" s="876"/>
      <c r="GNV50" s="876"/>
      <c r="GNW50" s="876"/>
      <c r="GNX50" s="876"/>
      <c r="GNY50" s="876"/>
      <c r="GNZ50" s="876"/>
      <c r="GOA50" s="876"/>
      <c r="GOB50" s="876"/>
      <c r="GOC50" s="876"/>
      <c r="GOD50" s="876"/>
      <c r="GOE50" s="876"/>
      <c r="GOF50" s="876"/>
      <c r="GOG50" s="876"/>
      <c r="GOH50" s="876"/>
      <c r="GOI50" s="876"/>
      <c r="GOJ50" s="876"/>
      <c r="GOK50" s="876"/>
      <c r="GOL50" s="876"/>
      <c r="GOM50" s="876"/>
      <c r="GON50" s="876"/>
      <c r="GOO50" s="876"/>
      <c r="GOP50" s="876"/>
      <c r="GOQ50" s="876"/>
      <c r="GOR50" s="876"/>
      <c r="GOS50" s="876"/>
      <c r="GOT50" s="876"/>
      <c r="GOU50" s="876"/>
      <c r="GOV50" s="876"/>
      <c r="GOW50" s="876"/>
      <c r="GOX50" s="876"/>
      <c r="GOY50" s="876"/>
      <c r="GOZ50" s="876"/>
      <c r="GPA50" s="876"/>
      <c r="GPB50" s="876"/>
      <c r="GPC50" s="876"/>
      <c r="GPD50" s="876"/>
      <c r="GPE50" s="876"/>
      <c r="GPF50" s="876"/>
      <c r="GPG50" s="876"/>
      <c r="GPH50" s="876"/>
      <c r="GPI50" s="876"/>
      <c r="GPJ50" s="876"/>
      <c r="GPK50" s="876"/>
      <c r="GPL50" s="876"/>
      <c r="GPM50" s="876"/>
      <c r="GPN50" s="876"/>
      <c r="GPO50" s="876"/>
      <c r="GPP50" s="876"/>
      <c r="GPQ50" s="876"/>
      <c r="GPR50" s="876"/>
      <c r="GPS50" s="876"/>
      <c r="GPT50" s="876"/>
      <c r="GPU50" s="876"/>
      <c r="GPV50" s="876"/>
      <c r="GPW50" s="876"/>
      <c r="GPX50" s="876"/>
      <c r="GPY50" s="876"/>
      <c r="GPZ50" s="876"/>
      <c r="GQA50" s="876"/>
      <c r="GQB50" s="876"/>
      <c r="GQC50" s="876"/>
      <c r="GQD50" s="876"/>
      <c r="GQE50" s="876"/>
      <c r="GQF50" s="876"/>
      <c r="GQG50" s="876"/>
      <c r="GQH50" s="876"/>
      <c r="GQI50" s="876"/>
      <c r="GQJ50" s="876"/>
      <c r="GQK50" s="876"/>
      <c r="GQL50" s="876"/>
      <c r="GQM50" s="876"/>
      <c r="GQN50" s="876"/>
      <c r="GQO50" s="876"/>
      <c r="GQP50" s="876"/>
      <c r="GQQ50" s="876"/>
      <c r="GQR50" s="876"/>
      <c r="GQS50" s="876"/>
      <c r="GQT50" s="876"/>
      <c r="GQU50" s="876"/>
      <c r="GQV50" s="876"/>
      <c r="GQW50" s="876"/>
      <c r="GQX50" s="876"/>
      <c r="GQY50" s="876"/>
      <c r="GQZ50" s="876"/>
      <c r="GRA50" s="876"/>
      <c r="GRB50" s="876"/>
      <c r="GRC50" s="876"/>
      <c r="GRD50" s="876"/>
      <c r="GRE50" s="876"/>
      <c r="GRF50" s="876"/>
      <c r="GRG50" s="876"/>
      <c r="GRH50" s="876"/>
      <c r="GRI50" s="876"/>
      <c r="GRJ50" s="876"/>
      <c r="GRK50" s="876"/>
      <c r="GRL50" s="876"/>
      <c r="GRM50" s="876"/>
      <c r="GRN50" s="876"/>
      <c r="GRO50" s="876"/>
      <c r="GRP50" s="876"/>
      <c r="GRQ50" s="876"/>
      <c r="GRR50" s="876"/>
      <c r="GRS50" s="876"/>
      <c r="GRT50" s="876"/>
      <c r="GRU50" s="876"/>
      <c r="GRV50" s="876"/>
      <c r="GRW50" s="876"/>
      <c r="GRX50" s="876"/>
      <c r="GRY50" s="876"/>
      <c r="GRZ50" s="876"/>
      <c r="GSA50" s="876"/>
      <c r="GSB50" s="876"/>
      <c r="GSC50" s="876"/>
      <c r="GSD50" s="876"/>
      <c r="GSE50" s="876"/>
      <c r="GSF50" s="876"/>
      <c r="GSG50" s="876"/>
      <c r="GSH50" s="876"/>
      <c r="GSI50" s="876"/>
      <c r="GSJ50" s="876"/>
      <c r="GSK50" s="876"/>
      <c r="GSL50" s="876"/>
      <c r="GSM50" s="876"/>
      <c r="GSN50" s="876"/>
      <c r="GSO50" s="876"/>
      <c r="GSP50" s="876"/>
      <c r="GSQ50" s="876"/>
      <c r="GSR50" s="876"/>
      <c r="GSS50" s="876"/>
      <c r="GST50" s="876"/>
      <c r="GSU50" s="876"/>
      <c r="GSV50" s="876"/>
      <c r="GSW50" s="876"/>
      <c r="GSX50" s="876"/>
      <c r="GSY50" s="876"/>
      <c r="GSZ50" s="876"/>
      <c r="GTA50" s="876"/>
      <c r="GTB50" s="876"/>
      <c r="GTC50" s="876"/>
      <c r="GTD50" s="876"/>
      <c r="GTE50" s="876"/>
      <c r="GTF50" s="876"/>
      <c r="GTG50" s="876"/>
      <c r="GTH50" s="876"/>
      <c r="GTI50" s="876"/>
      <c r="GTJ50" s="876"/>
      <c r="GTK50" s="876"/>
      <c r="GTL50" s="876"/>
      <c r="GTM50" s="876"/>
      <c r="GTN50" s="876"/>
      <c r="GTO50" s="876"/>
      <c r="GTP50" s="876"/>
      <c r="GTQ50" s="876"/>
      <c r="GTR50" s="876"/>
      <c r="GTS50" s="876"/>
      <c r="GTT50" s="876"/>
      <c r="GTU50" s="876"/>
      <c r="GTV50" s="876"/>
      <c r="GTW50" s="876"/>
      <c r="GTX50" s="876"/>
      <c r="GTY50" s="876"/>
      <c r="GTZ50" s="876"/>
      <c r="GUA50" s="876"/>
      <c r="GUB50" s="876"/>
      <c r="GUC50" s="876"/>
      <c r="GUD50" s="876"/>
      <c r="GUE50" s="876"/>
      <c r="GUF50" s="876"/>
      <c r="GUG50" s="876"/>
      <c r="GUH50" s="876"/>
      <c r="GUI50" s="876"/>
      <c r="GUJ50" s="876"/>
      <c r="GUK50" s="876"/>
      <c r="GUL50" s="876"/>
      <c r="GUM50" s="876"/>
      <c r="GUN50" s="876"/>
      <c r="GUO50" s="876"/>
      <c r="GUP50" s="876"/>
      <c r="GUQ50" s="876"/>
      <c r="GUR50" s="876"/>
      <c r="GUS50" s="876"/>
      <c r="GUT50" s="876"/>
      <c r="GUU50" s="876"/>
      <c r="GUV50" s="876"/>
      <c r="GUW50" s="876"/>
      <c r="GUX50" s="876"/>
      <c r="GUY50" s="876"/>
      <c r="GUZ50" s="876"/>
      <c r="GVA50" s="876"/>
      <c r="GVB50" s="876"/>
      <c r="GVC50" s="876"/>
      <c r="GVD50" s="876"/>
      <c r="GVE50" s="876"/>
      <c r="GVF50" s="876"/>
      <c r="GVG50" s="876"/>
      <c r="GVH50" s="876"/>
      <c r="GVI50" s="876"/>
      <c r="GVJ50" s="876"/>
      <c r="GVK50" s="876"/>
      <c r="GVL50" s="876"/>
      <c r="GVM50" s="876"/>
      <c r="GVN50" s="876"/>
      <c r="GVO50" s="876"/>
      <c r="GVP50" s="876"/>
      <c r="GVQ50" s="876"/>
      <c r="GVR50" s="876"/>
      <c r="GVS50" s="876"/>
      <c r="GVT50" s="876"/>
      <c r="GVU50" s="876"/>
      <c r="GVV50" s="876"/>
      <c r="GVW50" s="876"/>
      <c r="GVX50" s="876"/>
      <c r="GVY50" s="876"/>
      <c r="GVZ50" s="876"/>
      <c r="GWA50" s="876"/>
      <c r="GWB50" s="876"/>
      <c r="GWC50" s="876"/>
      <c r="GWD50" s="876"/>
      <c r="GWE50" s="876"/>
      <c r="GWF50" s="876"/>
      <c r="GWG50" s="876"/>
      <c r="GWH50" s="876"/>
      <c r="GWI50" s="876"/>
      <c r="GWJ50" s="876"/>
      <c r="GWK50" s="876"/>
      <c r="GWL50" s="876"/>
      <c r="GWM50" s="876"/>
      <c r="GWN50" s="876"/>
      <c r="GWO50" s="876"/>
      <c r="GWP50" s="876"/>
      <c r="GWQ50" s="876"/>
      <c r="GWR50" s="876"/>
      <c r="GWS50" s="876"/>
      <c r="GWT50" s="876"/>
      <c r="GWU50" s="876"/>
      <c r="GWV50" s="876"/>
      <c r="GWW50" s="876"/>
      <c r="GWX50" s="876"/>
      <c r="GWY50" s="876"/>
      <c r="GWZ50" s="876"/>
      <c r="GXA50" s="876"/>
      <c r="GXB50" s="876"/>
      <c r="GXC50" s="876"/>
      <c r="GXD50" s="876"/>
      <c r="GXE50" s="876"/>
      <c r="GXF50" s="876"/>
      <c r="GXG50" s="876"/>
      <c r="GXH50" s="876"/>
      <c r="GXI50" s="876"/>
      <c r="GXJ50" s="876"/>
      <c r="GXK50" s="876"/>
      <c r="GXL50" s="876"/>
      <c r="GXM50" s="876"/>
      <c r="GXN50" s="876"/>
      <c r="GXO50" s="876"/>
      <c r="GXP50" s="876"/>
      <c r="GXQ50" s="876"/>
      <c r="GXR50" s="876"/>
      <c r="GXS50" s="876"/>
      <c r="GXT50" s="876"/>
      <c r="GXU50" s="876"/>
      <c r="GXV50" s="876"/>
      <c r="GXW50" s="876"/>
      <c r="GXX50" s="876"/>
      <c r="GXY50" s="876"/>
      <c r="GXZ50" s="876"/>
      <c r="GYA50" s="876"/>
      <c r="GYB50" s="876"/>
      <c r="GYC50" s="876"/>
      <c r="GYD50" s="876"/>
      <c r="GYE50" s="876"/>
      <c r="GYF50" s="876"/>
      <c r="GYG50" s="876"/>
      <c r="GYH50" s="876"/>
      <c r="GYI50" s="876"/>
      <c r="GYJ50" s="876"/>
      <c r="GYK50" s="876"/>
      <c r="GYL50" s="876"/>
      <c r="GYM50" s="876"/>
      <c r="GYN50" s="876"/>
      <c r="GYO50" s="876"/>
      <c r="GYP50" s="876"/>
      <c r="GYQ50" s="876"/>
      <c r="GYR50" s="876"/>
      <c r="GYS50" s="876"/>
      <c r="GYT50" s="876"/>
      <c r="GYU50" s="876"/>
      <c r="GYV50" s="876"/>
      <c r="GYW50" s="876"/>
      <c r="GYX50" s="876"/>
      <c r="GYY50" s="876"/>
      <c r="GYZ50" s="876"/>
      <c r="GZA50" s="876"/>
      <c r="GZB50" s="876"/>
      <c r="GZC50" s="876"/>
      <c r="GZD50" s="876"/>
      <c r="GZE50" s="876"/>
      <c r="GZF50" s="876"/>
      <c r="GZG50" s="876"/>
      <c r="GZH50" s="876"/>
      <c r="GZI50" s="876"/>
      <c r="GZJ50" s="876"/>
      <c r="GZK50" s="876"/>
      <c r="GZL50" s="876"/>
      <c r="GZM50" s="876"/>
      <c r="GZN50" s="876"/>
      <c r="GZO50" s="876"/>
      <c r="GZP50" s="876"/>
      <c r="GZQ50" s="876"/>
      <c r="GZR50" s="876"/>
      <c r="GZS50" s="876"/>
      <c r="GZT50" s="876"/>
      <c r="GZU50" s="876"/>
      <c r="GZV50" s="876"/>
      <c r="GZW50" s="876"/>
      <c r="GZX50" s="876"/>
      <c r="GZY50" s="876"/>
      <c r="GZZ50" s="876"/>
      <c r="HAA50" s="876"/>
      <c r="HAB50" s="876"/>
      <c r="HAC50" s="876"/>
      <c r="HAD50" s="876"/>
      <c r="HAE50" s="876"/>
      <c r="HAF50" s="876"/>
      <c r="HAG50" s="876"/>
      <c r="HAH50" s="876"/>
      <c r="HAI50" s="876"/>
      <c r="HAJ50" s="876"/>
      <c r="HAK50" s="876"/>
      <c r="HAL50" s="876"/>
      <c r="HAM50" s="876"/>
      <c r="HAN50" s="876"/>
      <c r="HAO50" s="876"/>
      <c r="HAP50" s="876"/>
      <c r="HAQ50" s="876"/>
      <c r="HAR50" s="876"/>
      <c r="HAS50" s="876"/>
      <c r="HAT50" s="876"/>
      <c r="HAU50" s="876"/>
      <c r="HAV50" s="876"/>
      <c r="HAW50" s="876"/>
      <c r="HAX50" s="876"/>
      <c r="HAY50" s="876"/>
      <c r="HAZ50" s="876"/>
      <c r="HBA50" s="876"/>
      <c r="HBB50" s="876"/>
      <c r="HBC50" s="876"/>
      <c r="HBD50" s="876"/>
      <c r="HBE50" s="876"/>
      <c r="HBF50" s="876"/>
      <c r="HBG50" s="876"/>
      <c r="HBH50" s="876"/>
      <c r="HBI50" s="876"/>
      <c r="HBJ50" s="876"/>
      <c r="HBK50" s="876"/>
      <c r="HBL50" s="876"/>
      <c r="HBM50" s="876"/>
      <c r="HBN50" s="876"/>
      <c r="HBO50" s="876"/>
      <c r="HBP50" s="876"/>
      <c r="HBQ50" s="876"/>
      <c r="HBR50" s="876"/>
      <c r="HBS50" s="876"/>
      <c r="HBT50" s="876"/>
      <c r="HBU50" s="876"/>
      <c r="HBV50" s="876"/>
      <c r="HBW50" s="876"/>
      <c r="HBX50" s="876"/>
      <c r="HBY50" s="876"/>
      <c r="HBZ50" s="876"/>
      <c r="HCA50" s="876"/>
      <c r="HCB50" s="876"/>
      <c r="HCC50" s="876"/>
      <c r="HCD50" s="876"/>
      <c r="HCE50" s="876"/>
      <c r="HCF50" s="876"/>
      <c r="HCG50" s="876"/>
      <c r="HCH50" s="876"/>
      <c r="HCI50" s="876"/>
      <c r="HCJ50" s="876"/>
      <c r="HCK50" s="876"/>
      <c r="HCL50" s="876"/>
      <c r="HCM50" s="876"/>
      <c r="HCN50" s="876"/>
      <c r="HCO50" s="876"/>
      <c r="HCP50" s="876"/>
      <c r="HCQ50" s="876"/>
      <c r="HCR50" s="876"/>
      <c r="HCS50" s="876"/>
      <c r="HCT50" s="876"/>
      <c r="HCU50" s="876"/>
      <c r="HCV50" s="876"/>
      <c r="HCW50" s="876"/>
      <c r="HCX50" s="876"/>
      <c r="HCY50" s="876"/>
      <c r="HCZ50" s="876"/>
      <c r="HDA50" s="876"/>
      <c r="HDB50" s="876"/>
      <c r="HDC50" s="876"/>
      <c r="HDD50" s="876"/>
      <c r="HDE50" s="876"/>
      <c r="HDF50" s="876"/>
      <c r="HDG50" s="876"/>
      <c r="HDH50" s="876"/>
      <c r="HDI50" s="876"/>
      <c r="HDJ50" s="876"/>
      <c r="HDK50" s="876"/>
      <c r="HDL50" s="876"/>
      <c r="HDM50" s="876"/>
      <c r="HDN50" s="876"/>
      <c r="HDO50" s="876"/>
      <c r="HDP50" s="876"/>
      <c r="HDQ50" s="876"/>
      <c r="HDR50" s="876"/>
      <c r="HDS50" s="876"/>
      <c r="HDT50" s="876"/>
      <c r="HDU50" s="876"/>
      <c r="HDV50" s="876"/>
      <c r="HDW50" s="876"/>
      <c r="HDX50" s="876"/>
      <c r="HDY50" s="876"/>
      <c r="HDZ50" s="876"/>
      <c r="HEA50" s="876"/>
      <c r="HEB50" s="876"/>
      <c r="HEC50" s="876"/>
      <c r="HED50" s="876"/>
      <c r="HEE50" s="876"/>
      <c r="HEF50" s="876"/>
      <c r="HEG50" s="876"/>
      <c r="HEH50" s="876"/>
      <c r="HEI50" s="876"/>
      <c r="HEJ50" s="876"/>
      <c r="HEK50" s="876"/>
      <c r="HEL50" s="876"/>
      <c r="HEM50" s="876"/>
      <c r="HEN50" s="876"/>
      <c r="HEO50" s="876"/>
      <c r="HEP50" s="876"/>
      <c r="HEQ50" s="876"/>
      <c r="HER50" s="876"/>
      <c r="HES50" s="876"/>
      <c r="HET50" s="876"/>
      <c r="HEU50" s="876"/>
      <c r="HEV50" s="876"/>
      <c r="HEW50" s="876"/>
      <c r="HEX50" s="876"/>
      <c r="HEY50" s="876"/>
      <c r="HEZ50" s="876"/>
      <c r="HFA50" s="876"/>
      <c r="HFB50" s="876"/>
      <c r="HFC50" s="876"/>
      <c r="HFD50" s="876"/>
      <c r="HFE50" s="876"/>
      <c r="HFF50" s="876"/>
      <c r="HFG50" s="876"/>
      <c r="HFH50" s="876"/>
      <c r="HFI50" s="876"/>
      <c r="HFJ50" s="876"/>
      <c r="HFK50" s="876"/>
      <c r="HFL50" s="876"/>
      <c r="HFM50" s="876"/>
      <c r="HFN50" s="876"/>
      <c r="HFO50" s="876"/>
      <c r="HFP50" s="876"/>
      <c r="HFQ50" s="876"/>
      <c r="HFR50" s="876"/>
      <c r="HFS50" s="876"/>
      <c r="HFT50" s="876"/>
      <c r="HFU50" s="876"/>
      <c r="HFV50" s="876"/>
      <c r="HFW50" s="876"/>
      <c r="HFX50" s="876"/>
      <c r="HFY50" s="876"/>
      <c r="HFZ50" s="876"/>
      <c r="HGA50" s="876"/>
      <c r="HGB50" s="876"/>
      <c r="HGC50" s="876"/>
      <c r="HGD50" s="876"/>
      <c r="HGE50" s="876"/>
      <c r="HGF50" s="876"/>
      <c r="HGG50" s="876"/>
      <c r="HGH50" s="876"/>
      <c r="HGI50" s="876"/>
      <c r="HGJ50" s="876"/>
      <c r="HGK50" s="876"/>
      <c r="HGL50" s="876"/>
      <c r="HGM50" s="876"/>
      <c r="HGN50" s="876"/>
      <c r="HGO50" s="876"/>
      <c r="HGP50" s="876"/>
      <c r="HGQ50" s="876"/>
      <c r="HGR50" s="876"/>
      <c r="HGS50" s="876"/>
      <c r="HGT50" s="876"/>
      <c r="HGU50" s="876"/>
      <c r="HGV50" s="876"/>
      <c r="HGW50" s="876"/>
      <c r="HGX50" s="876"/>
      <c r="HGY50" s="876"/>
      <c r="HGZ50" s="876"/>
      <c r="HHA50" s="876"/>
      <c r="HHB50" s="876"/>
      <c r="HHC50" s="876"/>
      <c r="HHD50" s="876"/>
      <c r="HHE50" s="876"/>
      <c r="HHF50" s="876"/>
      <c r="HHG50" s="876"/>
      <c r="HHH50" s="876"/>
      <c r="HHI50" s="876"/>
      <c r="HHJ50" s="876"/>
      <c r="HHK50" s="876"/>
      <c r="HHL50" s="876"/>
      <c r="HHM50" s="876"/>
      <c r="HHN50" s="876"/>
      <c r="HHO50" s="876"/>
      <c r="HHP50" s="876"/>
      <c r="HHQ50" s="876"/>
      <c r="HHR50" s="876"/>
      <c r="HHS50" s="876"/>
      <c r="HHT50" s="876"/>
      <c r="HHU50" s="876"/>
      <c r="HHV50" s="876"/>
      <c r="HHW50" s="876"/>
      <c r="HHX50" s="876"/>
      <c r="HHY50" s="876"/>
      <c r="HHZ50" s="876"/>
      <c r="HIA50" s="876"/>
      <c r="HIB50" s="876"/>
      <c r="HIC50" s="876"/>
      <c r="HID50" s="876"/>
      <c r="HIE50" s="876"/>
      <c r="HIF50" s="876"/>
      <c r="HIG50" s="876"/>
      <c r="HIH50" s="876"/>
      <c r="HII50" s="876"/>
      <c r="HIJ50" s="876"/>
      <c r="HIK50" s="876"/>
      <c r="HIL50" s="876"/>
      <c r="HIM50" s="876"/>
      <c r="HIN50" s="876"/>
      <c r="HIO50" s="876"/>
      <c r="HIP50" s="876"/>
      <c r="HIQ50" s="876"/>
      <c r="HIR50" s="876"/>
      <c r="HIS50" s="876"/>
      <c r="HIT50" s="876"/>
      <c r="HIU50" s="876"/>
      <c r="HIV50" s="876"/>
      <c r="HIW50" s="876"/>
      <c r="HIX50" s="876"/>
      <c r="HIY50" s="876"/>
      <c r="HIZ50" s="876"/>
      <c r="HJA50" s="876"/>
      <c r="HJB50" s="876"/>
      <c r="HJC50" s="876"/>
      <c r="HJD50" s="876"/>
      <c r="HJE50" s="876"/>
      <c r="HJF50" s="876"/>
      <c r="HJG50" s="876"/>
      <c r="HJH50" s="876"/>
      <c r="HJI50" s="876"/>
      <c r="HJJ50" s="876"/>
      <c r="HJK50" s="876"/>
      <c r="HJL50" s="876"/>
      <c r="HJM50" s="876"/>
      <c r="HJN50" s="876"/>
      <c r="HJO50" s="876"/>
      <c r="HJP50" s="876"/>
      <c r="HJQ50" s="876"/>
      <c r="HJR50" s="876"/>
      <c r="HJS50" s="876"/>
      <c r="HJT50" s="876"/>
      <c r="HJU50" s="876"/>
      <c r="HJV50" s="876"/>
      <c r="HJW50" s="876"/>
      <c r="HJX50" s="876"/>
      <c r="HJY50" s="876"/>
      <c r="HJZ50" s="876"/>
      <c r="HKA50" s="876"/>
      <c r="HKB50" s="876"/>
      <c r="HKC50" s="876"/>
      <c r="HKD50" s="876"/>
      <c r="HKE50" s="876"/>
      <c r="HKF50" s="876"/>
      <c r="HKG50" s="876"/>
      <c r="HKH50" s="876"/>
      <c r="HKI50" s="876"/>
      <c r="HKJ50" s="876"/>
      <c r="HKK50" s="876"/>
      <c r="HKL50" s="876"/>
      <c r="HKM50" s="876"/>
      <c r="HKN50" s="876"/>
      <c r="HKO50" s="876"/>
      <c r="HKP50" s="876"/>
      <c r="HKQ50" s="876"/>
      <c r="HKR50" s="876"/>
      <c r="HKS50" s="876"/>
      <c r="HKT50" s="876"/>
      <c r="HKU50" s="876"/>
      <c r="HKV50" s="876"/>
      <c r="HKW50" s="876"/>
      <c r="HKX50" s="876"/>
      <c r="HKY50" s="876"/>
      <c r="HKZ50" s="876"/>
      <c r="HLA50" s="876"/>
      <c r="HLB50" s="876"/>
      <c r="HLC50" s="876"/>
      <c r="HLD50" s="876"/>
      <c r="HLE50" s="876"/>
      <c r="HLF50" s="876"/>
      <c r="HLG50" s="876"/>
      <c r="HLH50" s="876"/>
      <c r="HLI50" s="876"/>
      <c r="HLJ50" s="876"/>
      <c r="HLK50" s="876"/>
      <c r="HLL50" s="876"/>
      <c r="HLM50" s="876"/>
      <c r="HLN50" s="876"/>
      <c r="HLO50" s="876"/>
      <c r="HLP50" s="876"/>
      <c r="HLQ50" s="876"/>
      <c r="HLR50" s="876"/>
      <c r="HLS50" s="876"/>
      <c r="HLT50" s="876"/>
      <c r="HLU50" s="876"/>
      <c r="HLV50" s="876"/>
      <c r="HLW50" s="876"/>
      <c r="HLX50" s="876"/>
      <c r="HLY50" s="876"/>
      <c r="HLZ50" s="876"/>
      <c r="HMA50" s="876"/>
      <c r="HMB50" s="876"/>
      <c r="HMC50" s="876"/>
      <c r="HMD50" s="876"/>
      <c r="HME50" s="876"/>
      <c r="HMF50" s="876"/>
      <c r="HMG50" s="876"/>
      <c r="HMH50" s="876"/>
      <c r="HMI50" s="876"/>
      <c r="HMJ50" s="876"/>
      <c r="HMK50" s="876"/>
      <c r="HML50" s="876"/>
      <c r="HMM50" s="876"/>
      <c r="HMN50" s="876"/>
      <c r="HMO50" s="876"/>
      <c r="HMP50" s="876"/>
      <c r="HMQ50" s="876"/>
      <c r="HMR50" s="876"/>
      <c r="HMS50" s="876"/>
      <c r="HMT50" s="876"/>
      <c r="HMU50" s="876"/>
      <c r="HMV50" s="876"/>
      <c r="HMW50" s="876"/>
      <c r="HMX50" s="876"/>
      <c r="HMY50" s="876"/>
      <c r="HMZ50" s="876"/>
      <c r="HNA50" s="876"/>
      <c r="HNB50" s="876"/>
      <c r="HNC50" s="876"/>
      <c r="HND50" s="876"/>
      <c r="HNE50" s="876"/>
      <c r="HNF50" s="876"/>
      <c r="HNG50" s="876"/>
      <c r="HNH50" s="876"/>
      <c r="HNI50" s="876"/>
      <c r="HNJ50" s="876"/>
      <c r="HNK50" s="876"/>
      <c r="HNL50" s="876"/>
      <c r="HNM50" s="876"/>
      <c r="HNN50" s="876"/>
      <c r="HNO50" s="876"/>
      <c r="HNP50" s="876"/>
      <c r="HNQ50" s="876"/>
      <c r="HNR50" s="876"/>
      <c r="HNS50" s="876"/>
      <c r="HNT50" s="876"/>
      <c r="HNU50" s="876"/>
      <c r="HNV50" s="876"/>
      <c r="HNW50" s="876"/>
      <c r="HNX50" s="876"/>
      <c r="HNY50" s="876"/>
      <c r="HNZ50" s="876"/>
      <c r="HOA50" s="876"/>
      <c r="HOB50" s="876"/>
      <c r="HOC50" s="876"/>
      <c r="HOD50" s="876"/>
      <c r="HOE50" s="876"/>
      <c r="HOF50" s="876"/>
      <c r="HOG50" s="876"/>
      <c r="HOH50" s="876"/>
      <c r="HOI50" s="876"/>
      <c r="HOJ50" s="876"/>
      <c r="HOK50" s="876"/>
      <c r="HOL50" s="876"/>
      <c r="HOM50" s="876"/>
      <c r="HON50" s="876"/>
      <c r="HOO50" s="876"/>
      <c r="HOP50" s="876"/>
      <c r="HOQ50" s="876"/>
      <c r="HOR50" s="876"/>
      <c r="HOS50" s="876"/>
      <c r="HOT50" s="876"/>
      <c r="HOU50" s="876"/>
      <c r="HOV50" s="876"/>
      <c r="HOW50" s="876"/>
      <c r="HOX50" s="876"/>
      <c r="HOY50" s="876"/>
      <c r="HOZ50" s="876"/>
      <c r="HPA50" s="876"/>
      <c r="HPB50" s="876"/>
      <c r="HPC50" s="876"/>
      <c r="HPD50" s="876"/>
      <c r="HPE50" s="876"/>
      <c r="HPF50" s="876"/>
      <c r="HPG50" s="876"/>
      <c r="HPH50" s="876"/>
      <c r="HPI50" s="876"/>
      <c r="HPJ50" s="876"/>
      <c r="HPK50" s="876"/>
      <c r="HPL50" s="876"/>
      <c r="HPM50" s="876"/>
      <c r="HPN50" s="876"/>
      <c r="HPO50" s="876"/>
      <c r="HPP50" s="876"/>
      <c r="HPQ50" s="876"/>
      <c r="HPR50" s="876"/>
      <c r="HPS50" s="876"/>
      <c r="HPT50" s="876"/>
      <c r="HPU50" s="876"/>
      <c r="HPV50" s="876"/>
      <c r="HPW50" s="876"/>
      <c r="HPX50" s="876"/>
      <c r="HPY50" s="876"/>
      <c r="HPZ50" s="876"/>
      <c r="HQA50" s="876"/>
      <c r="HQB50" s="876"/>
      <c r="HQC50" s="876"/>
      <c r="HQD50" s="876"/>
      <c r="HQE50" s="876"/>
      <c r="HQF50" s="876"/>
      <c r="HQG50" s="876"/>
      <c r="HQH50" s="876"/>
      <c r="HQI50" s="876"/>
      <c r="HQJ50" s="876"/>
      <c r="HQK50" s="876"/>
      <c r="HQL50" s="876"/>
      <c r="HQM50" s="876"/>
      <c r="HQN50" s="876"/>
      <c r="HQO50" s="876"/>
      <c r="HQP50" s="876"/>
      <c r="HQQ50" s="876"/>
      <c r="HQR50" s="876"/>
      <c r="HQS50" s="876"/>
      <c r="HQT50" s="876"/>
      <c r="HQU50" s="876"/>
      <c r="HQV50" s="876"/>
      <c r="HQW50" s="876"/>
      <c r="HQX50" s="876"/>
      <c r="HQY50" s="876"/>
      <c r="HQZ50" s="876"/>
      <c r="HRA50" s="876"/>
      <c r="HRB50" s="876"/>
      <c r="HRC50" s="876"/>
      <c r="HRD50" s="876"/>
      <c r="HRE50" s="876"/>
      <c r="HRF50" s="876"/>
      <c r="HRG50" s="876"/>
      <c r="HRH50" s="876"/>
      <c r="HRI50" s="876"/>
      <c r="HRJ50" s="876"/>
      <c r="HRK50" s="876"/>
      <c r="HRL50" s="876"/>
      <c r="HRM50" s="876"/>
      <c r="HRN50" s="876"/>
      <c r="HRO50" s="876"/>
      <c r="HRP50" s="876"/>
      <c r="HRQ50" s="876"/>
      <c r="HRR50" s="876"/>
      <c r="HRS50" s="876"/>
      <c r="HRT50" s="876"/>
      <c r="HRU50" s="876"/>
      <c r="HRV50" s="876"/>
      <c r="HRW50" s="876"/>
      <c r="HRX50" s="876"/>
      <c r="HRY50" s="876"/>
      <c r="HRZ50" s="876"/>
      <c r="HSA50" s="876"/>
      <c r="HSB50" s="876"/>
      <c r="HSC50" s="876"/>
      <c r="HSD50" s="876"/>
      <c r="HSE50" s="876"/>
      <c r="HSF50" s="876"/>
      <c r="HSG50" s="876"/>
      <c r="HSH50" s="876"/>
      <c r="HSI50" s="876"/>
      <c r="HSJ50" s="876"/>
      <c r="HSK50" s="876"/>
      <c r="HSL50" s="876"/>
      <c r="HSM50" s="876"/>
      <c r="HSN50" s="876"/>
      <c r="HSO50" s="876"/>
      <c r="HSP50" s="876"/>
      <c r="HSQ50" s="876"/>
      <c r="HSR50" s="876"/>
      <c r="HSS50" s="876"/>
      <c r="HST50" s="876"/>
      <c r="HSU50" s="876"/>
      <c r="HSV50" s="876"/>
      <c r="HSW50" s="876"/>
      <c r="HSX50" s="876"/>
      <c r="HSY50" s="876"/>
      <c r="HSZ50" s="876"/>
      <c r="HTA50" s="876"/>
      <c r="HTB50" s="876"/>
      <c r="HTC50" s="876"/>
      <c r="HTD50" s="876"/>
      <c r="HTE50" s="876"/>
      <c r="HTF50" s="876"/>
      <c r="HTG50" s="876"/>
      <c r="HTH50" s="876"/>
      <c r="HTI50" s="876"/>
      <c r="HTJ50" s="876"/>
      <c r="HTK50" s="876"/>
      <c r="HTL50" s="876"/>
      <c r="HTM50" s="876"/>
      <c r="HTN50" s="876"/>
      <c r="HTO50" s="876"/>
      <c r="HTP50" s="876"/>
      <c r="HTQ50" s="876"/>
      <c r="HTR50" s="876"/>
      <c r="HTS50" s="876"/>
      <c r="HTT50" s="876"/>
      <c r="HTU50" s="876"/>
      <c r="HTV50" s="876"/>
      <c r="HTW50" s="876"/>
      <c r="HTX50" s="876"/>
      <c r="HTY50" s="876"/>
      <c r="HTZ50" s="876"/>
      <c r="HUA50" s="876"/>
      <c r="HUB50" s="876"/>
      <c r="HUC50" s="876"/>
      <c r="HUD50" s="876"/>
      <c r="HUE50" s="876"/>
      <c r="HUF50" s="876"/>
      <c r="HUG50" s="876"/>
      <c r="HUH50" s="876"/>
      <c r="HUI50" s="876"/>
      <c r="HUJ50" s="876"/>
      <c r="HUK50" s="876"/>
      <c r="HUL50" s="876"/>
      <c r="HUM50" s="876"/>
      <c r="HUN50" s="876"/>
      <c r="HUO50" s="876"/>
      <c r="HUP50" s="876"/>
      <c r="HUQ50" s="876"/>
      <c r="HUR50" s="876"/>
      <c r="HUS50" s="876"/>
      <c r="HUT50" s="876"/>
      <c r="HUU50" s="876"/>
      <c r="HUV50" s="876"/>
      <c r="HUW50" s="876"/>
      <c r="HUX50" s="876"/>
      <c r="HUY50" s="876"/>
      <c r="HUZ50" s="876"/>
      <c r="HVA50" s="876"/>
      <c r="HVB50" s="876"/>
      <c r="HVC50" s="876"/>
      <c r="HVD50" s="876"/>
      <c r="HVE50" s="876"/>
      <c r="HVF50" s="876"/>
      <c r="HVG50" s="876"/>
      <c r="HVH50" s="876"/>
      <c r="HVI50" s="876"/>
      <c r="HVJ50" s="876"/>
      <c r="HVK50" s="876"/>
      <c r="HVL50" s="876"/>
      <c r="HVM50" s="876"/>
      <c r="HVN50" s="876"/>
      <c r="HVO50" s="876"/>
      <c r="HVP50" s="876"/>
      <c r="HVQ50" s="876"/>
      <c r="HVR50" s="876"/>
      <c r="HVS50" s="876"/>
      <c r="HVT50" s="876"/>
      <c r="HVU50" s="876"/>
      <c r="HVV50" s="876"/>
      <c r="HVW50" s="876"/>
      <c r="HVX50" s="876"/>
      <c r="HVY50" s="876"/>
      <c r="HVZ50" s="876"/>
      <c r="HWA50" s="876"/>
      <c r="HWB50" s="876"/>
      <c r="HWC50" s="876"/>
      <c r="HWD50" s="876"/>
      <c r="HWE50" s="876"/>
      <c r="HWF50" s="876"/>
      <c r="HWG50" s="876"/>
      <c r="HWH50" s="876"/>
      <c r="HWI50" s="876"/>
      <c r="HWJ50" s="876"/>
      <c r="HWK50" s="876"/>
      <c r="HWL50" s="876"/>
      <c r="HWM50" s="876"/>
      <c r="HWN50" s="876"/>
      <c r="HWO50" s="876"/>
      <c r="HWP50" s="876"/>
      <c r="HWQ50" s="876"/>
      <c r="HWR50" s="876"/>
      <c r="HWS50" s="876"/>
      <c r="HWT50" s="876"/>
      <c r="HWU50" s="876"/>
      <c r="HWV50" s="876"/>
      <c r="HWW50" s="876"/>
      <c r="HWX50" s="876"/>
      <c r="HWY50" s="876"/>
      <c r="HWZ50" s="876"/>
      <c r="HXA50" s="876"/>
      <c r="HXB50" s="876"/>
      <c r="HXC50" s="876"/>
      <c r="HXD50" s="876"/>
      <c r="HXE50" s="876"/>
      <c r="HXF50" s="876"/>
      <c r="HXG50" s="876"/>
      <c r="HXH50" s="876"/>
      <c r="HXI50" s="876"/>
      <c r="HXJ50" s="876"/>
      <c r="HXK50" s="876"/>
      <c r="HXL50" s="876"/>
      <c r="HXM50" s="876"/>
      <c r="HXN50" s="876"/>
      <c r="HXO50" s="876"/>
      <c r="HXP50" s="876"/>
      <c r="HXQ50" s="876"/>
      <c r="HXR50" s="876"/>
      <c r="HXS50" s="876"/>
      <c r="HXT50" s="876"/>
      <c r="HXU50" s="876"/>
      <c r="HXV50" s="876"/>
      <c r="HXW50" s="876"/>
      <c r="HXX50" s="876"/>
      <c r="HXY50" s="876"/>
      <c r="HXZ50" s="876"/>
      <c r="HYA50" s="876"/>
      <c r="HYB50" s="876"/>
      <c r="HYC50" s="876"/>
      <c r="HYD50" s="876"/>
      <c r="HYE50" s="876"/>
      <c r="HYF50" s="876"/>
      <c r="HYG50" s="876"/>
      <c r="HYH50" s="876"/>
      <c r="HYI50" s="876"/>
      <c r="HYJ50" s="876"/>
      <c r="HYK50" s="876"/>
      <c r="HYL50" s="876"/>
      <c r="HYM50" s="876"/>
      <c r="HYN50" s="876"/>
      <c r="HYO50" s="876"/>
      <c r="HYP50" s="876"/>
      <c r="HYQ50" s="876"/>
      <c r="HYR50" s="876"/>
      <c r="HYS50" s="876"/>
      <c r="HYT50" s="876"/>
      <c r="HYU50" s="876"/>
      <c r="HYV50" s="876"/>
      <c r="HYW50" s="876"/>
      <c r="HYX50" s="876"/>
      <c r="HYY50" s="876"/>
      <c r="HYZ50" s="876"/>
      <c r="HZA50" s="876"/>
      <c r="HZB50" s="876"/>
      <c r="HZC50" s="876"/>
      <c r="HZD50" s="876"/>
      <c r="HZE50" s="876"/>
      <c r="HZF50" s="876"/>
      <c r="HZG50" s="876"/>
      <c r="HZH50" s="876"/>
      <c r="HZI50" s="876"/>
      <c r="HZJ50" s="876"/>
      <c r="HZK50" s="876"/>
      <c r="HZL50" s="876"/>
      <c r="HZM50" s="876"/>
      <c r="HZN50" s="876"/>
      <c r="HZO50" s="876"/>
      <c r="HZP50" s="876"/>
      <c r="HZQ50" s="876"/>
      <c r="HZR50" s="876"/>
      <c r="HZS50" s="876"/>
      <c r="HZT50" s="876"/>
      <c r="HZU50" s="876"/>
      <c r="HZV50" s="876"/>
      <c r="HZW50" s="876"/>
      <c r="HZX50" s="876"/>
      <c r="HZY50" s="876"/>
      <c r="HZZ50" s="876"/>
      <c r="IAA50" s="876"/>
      <c r="IAB50" s="876"/>
      <c r="IAC50" s="876"/>
      <c r="IAD50" s="876"/>
      <c r="IAE50" s="876"/>
      <c r="IAF50" s="876"/>
      <c r="IAG50" s="876"/>
      <c r="IAH50" s="876"/>
      <c r="IAI50" s="876"/>
      <c r="IAJ50" s="876"/>
      <c r="IAK50" s="876"/>
      <c r="IAL50" s="876"/>
      <c r="IAM50" s="876"/>
      <c r="IAN50" s="876"/>
      <c r="IAO50" s="876"/>
      <c r="IAP50" s="876"/>
      <c r="IAQ50" s="876"/>
      <c r="IAR50" s="876"/>
      <c r="IAS50" s="876"/>
      <c r="IAT50" s="876"/>
      <c r="IAU50" s="876"/>
      <c r="IAV50" s="876"/>
      <c r="IAW50" s="876"/>
      <c r="IAX50" s="876"/>
      <c r="IAY50" s="876"/>
      <c r="IAZ50" s="876"/>
      <c r="IBA50" s="876"/>
      <c r="IBB50" s="876"/>
      <c r="IBC50" s="876"/>
      <c r="IBD50" s="876"/>
      <c r="IBE50" s="876"/>
      <c r="IBF50" s="876"/>
      <c r="IBG50" s="876"/>
      <c r="IBH50" s="876"/>
      <c r="IBI50" s="876"/>
      <c r="IBJ50" s="876"/>
      <c r="IBK50" s="876"/>
      <c r="IBL50" s="876"/>
      <c r="IBM50" s="876"/>
      <c r="IBN50" s="876"/>
      <c r="IBO50" s="876"/>
      <c r="IBP50" s="876"/>
      <c r="IBQ50" s="876"/>
      <c r="IBR50" s="876"/>
      <c r="IBS50" s="876"/>
      <c r="IBT50" s="876"/>
      <c r="IBU50" s="876"/>
      <c r="IBV50" s="876"/>
      <c r="IBW50" s="876"/>
      <c r="IBX50" s="876"/>
      <c r="IBY50" s="876"/>
      <c r="IBZ50" s="876"/>
      <c r="ICA50" s="876"/>
      <c r="ICB50" s="876"/>
      <c r="ICC50" s="876"/>
      <c r="ICD50" s="876"/>
      <c r="ICE50" s="876"/>
      <c r="ICF50" s="876"/>
      <c r="ICG50" s="876"/>
      <c r="ICH50" s="876"/>
      <c r="ICI50" s="876"/>
      <c r="ICJ50" s="876"/>
      <c r="ICK50" s="876"/>
      <c r="ICL50" s="876"/>
      <c r="ICM50" s="876"/>
      <c r="ICN50" s="876"/>
      <c r="ICO50" s="876"/>
      <c r="ICP50" s="876"/>
      <c r="ICQ50" s="876"/>
      <c r="ICR50" s="876"/>
      <c r="ICS50" s="876"/>
      <c r="ICT50" s="876"/>
      <c r="ICU50" s="876"/>
      <c r="ICV50" s="876"/>
      <c r="ICW50" s="876"/>
      <c r="ICX50" s="876"/>
      <c r="ICY50" s="876"/>
      <c r="ICZ50" s="876"/>
      <c r="IDA50" s="876"/>
      <c r="IDB50" s="876"/>
      <c r="IDC50" s="876"/>
      <c r="IDD50" s="876"/>
      <c r="IDE50" s="876"/>
      <c r="IDF50" s="876"/>
      <c r="IDG50" s="876"/>
      <c r="IDH50" s="876"/>
      <c r="IDI50" s="876"/>
      <c r="IDJ50" s="876"/>
      <c r="IDK50" s="876"/>
      <c r="IDL50" s="876"/>
      <c r="IDM50" s="876"/>
      <c r="IDN50" s="876"/>
      <c r="IDO50" s="876"/>
      <c r="IDP50" s="876"/>
      <c r="IDQ50" s="876"/>
      <c r="IDR50" s="876"/>
      <c r="IDS50" s="876"/>
      <c r="IDT50" s="876"/>
      <c r="IDU50" s="876"/>
      <c r="IDV50" s="876"/>
      <c r="IDW50" s="876"/>
      <c r="IDX50" s="876"/>
      <c r="IDY50" s="876"/>
      <c r="IDZ50" s="876"/>
      <c r="IEA50" s="876"/>
      <c r="IEB50" s="876"/>
      <c r="IEC50" s="876"/>
      <c r="IED50" s="876"/>
      <c r="IEE50" s="876"/>
      <c r="IEF50" s="876"/>
      <c r="IEG50" s="876"/>
      <c r="IEH50" s="876"/>
      <c r="IEI50" s="876"/>
      <c r="IEJ50" s="876"/>
      <c r="IEK50" s="876"/>
      <c r="IEL50" s="876"/>
      <c r="IEM50" s="876"/>
      <c r="IEN50" s="876"/>
      <c r="IEO50" s="876"/>
      <c r="IEP50" s="876"/>
      <c r="IEQ50" s="876"/>
      <c r="IER50" s="876"/>
      <c r="IES50" s="876"/>
      <c r="IET50" s="876"/>
      <c r="IEU50" s="876"/>
      <c r="IEV50" s="876"/>
      <c r="IEW50" s="876"/>
      <c r="IEX50" s="876"/>
      <c r="IEY50" s="876"/>
      <c r="IEZ50" s="876"/>
      <c r="IFA50" s="876"/>
      <c r="IFB50" s="876"/>
      <c r="IFC50" s="876"/>
      <c r="IFD50" s="876"/>
      <c r="IFE50" s="876"/>
      <c r="IFF50" s="876"/>
      <c r="IFG50" s="876"/>
      <c r="IFH50" s="876"/>
      <c r="IFI50" s="876"/>
      <c r="IFJ50" s="876"/>
      <c r="IFK50" s="876"/>
      <c r="IFL50" s="876"/>
      <c r="IFM50" s="876"/>
      <c r="IFN50" s="876"/>
      <c r="IFO50" s="876"/>
      <c r="IFP50" s="876"/>
      <c r="IFQ50" s="876"/>
      <c r="IFR50" s="876"/>
      <c r="IFS50" s="876"/>
      <c r="IFT50" s="876"/>
      <c r="IFU50" s="876"/>
      <c r="IFV50" s="876"/>
      <c r="IFW50" s="876"/>
      <c r="IFX50" s="876"/>
      <c r="IFY50" s="876"/>
      <c r="IFZ50" s="876"/>
      <c r="IGA50" s="876"/>
      <c r="IGB50" s="876"/>
      <c r="IGC50" s="876"/>
      <c r="IGD50" s="876"/>
      <c r="IGE50" s="876"/>
      <c r="IGF50" s="876"/>
      <c r="IGG50" s="876"/>
      <c r="IGH50" s="876"/>
      <c r="IGI50" s="876"/>
      <c r="IGJ50" s="876"/>
      <c r="IGK50" s="876"/>
      <c r="IGL50" s="876"/>
      <c r="IGM50" s="876"/>
      <c r="IGN50" s="876"/>
      <c r="IGO50" s="876"/>
      <c r="IGP50" s="876"/>
      <c r="IGQ50" s="876"/>
      <c r="IGR50" s="876"/>
      <c r="IGS50" s="876"/>
      <c r="IGT50" s="876"/>
      <c r="IGU50" s="876"/>
      <c r="IGV50" s="876"/>
      <c r="IGW50" s="876"/>
      <c r="IGX50" s="876"/>
      <c r="IGY50" s="876"/>
      <c r="IGZ50" s="876"/>
      <c r="IHA50" s="876"/>
      <c r="IHB50" s="876"/>
      <c r="IHC50" s="876"/>
      <c r="IHD50" s="876"/>
      <c r="IHE50" s="876"/>
      <c r="IHF50" s="876"/>
      <c r="IHG50" s="876"/>
      <c r="IHH50" s="876"/>
      <c r="IHI50" s="876"/>
      <c r="IHJ50" s="876"/>
      <c r="IHK50" s="876"/>
      <c r="IHL50" s="876"/>
      <c r="IHM50" s="876"/>
      <c r="IHN50" s="876"/>
      <c r="IHO50" s="876"/>
      <c r="IHP50" s="876"/>
      <c r="IHQ50" s="876"/>
      <c r="IHR50" s="876"/>
      <c r="IHS50" s="876"/>
      <c r="IHT50" s="876"/>
      <c r="IHU50" s="876"/>
      <c r="IHV50" s="876"/>
      <c r="IHW50" s="876"/>
      <c r="IHX50" s="876"/>
      <c r="IHY50" s="876"/>
      <c r="IHZ50" s="876"/>
      <c r="IIA50" s="876"/>
      <c r="IIB50" s="876"/>
      <c r="IIC50" s="876"/>
      <c r="IID50" s="876"/>
      <c r="IIE50" s="876"/>
      <c r="IIF50" s="876"/>
      <c r="IIG50" s="876"/>
      <c r="IIH50" s="876"/>
      <c r="III50" s="876"/>
      <c r="IIJ50" s="876"/>
      <c r="IIK50" s="876"/>
      <c r="IIL50" s="876"/>
      <c r="IIM50" s="876"/>
      <c r="IIN50" s="876"/>
      <c r="IIO50" s="876"/>
      <c r="IIP50" s="876"/>
      <c r="IIQ50" s="876"/>
      <c r="IIR50" s="876"/>
      <c r="IIS50" s="876"/>
      <c r="IIT50" s="876"/>
      <c r="IIU50" s="876"/>
      <c r="IIV50" s="876"/>
      <c r="IIW50" s="876"/>
      <c r="IIX50" s="876"/>
      <c r="IIY50" s="876"/>
      <c r="IIZ50" s="876"/>
      <c r="IJA50" s="876"/>
      <c r="IJB50" s="876"/>
      <c r="IJC50" s="876"/>
      <c r="IJD50" s="876"/>
      <c r="IJE50" s="876"/>
      <c r="IJF50" s="876"/>
      <c r="IJG50" s="876"/>
      <c r="IJH50" s="876"/>
      <c r="IJI50" s="876"/>
      <c r="IJJ50" s="876"/>
      <c r="IJK50" s="876"/>
      <c r="IJL50" s="876"/>
      <c r="IJM50" s="876"/>
      <c r="IJN50" s="876"/>
      <c r="IJO50" s="876"/>
      <c r="IJP50" s="876"/>
      <c r="IJQ50" s="876"/>
      <c r="IJR50" s="876"/>
      <c r="IJS50" s="876"/>
      <c r="IJT50" s="876"/>
      <c r="IJU50" s="876"/>
      <c r="IJV50" s="876"/>
      <c r="IJW50" s="876"/>
      <c r="IJX50" s="876"/>
      <c r="IJY50" s="876"/>
      <c r="IJZ50" s="876"/>
      <c r="IKA50" s="876"/>
      <c r="IKB50" s="876"/>
      <c r="IKC50" s="876"/>
      <c r="IKD50" s="876"/>
      <c r="IKE50" s="876"/>
      <c r="IKF50" s="876"/>
      <c r="IKG50" s="876"/>
      <c r="IKH50" s="876"/>
      <c r="IKI50" s="876"/>
      <c r="IKJ50" s="876"/>
      <c r="IKK50" s="876"/>
      <c r="IKL50" s="876"/>
      <c r="IKM50" s="876"/>
      <c r="IKN50" s="876"/>
      <c r="IKO50" s="876"/>
      <c r="IKP50" s="876"/>
      <c r="IKQ50" s="876"/>
      <c r="IKR50" s="876"/>
      <c r="IKS50" s="876"/>
      <c r="IKT50" s="876"/>
      <c r="IKU50" s="876"/>
      <c r="IKV50" s="876"/>
      <c r="IKW50" s="876"/>
      <c r="IKX50" s="876"/>
      <c r="IKY50" s="876"/>
      <c r="IKZ50" s="876"/>
      <c r="ILA50" s="876"/>
      <c r="ILB50" s="876"/>
      <c r="ILC50" s="876"/>
      <c r="ILD50" s="876"/>
      <c r="ILE50" s="876"/>
      <c r="ILF50" s="876"/>
      <c r="ILG50" s="876"/>
      <c r="ILH50" s="876"/>
      <c r="ILI50" s="876"/>
      <c r="ILJ50" s="876"/>
      <c r="ILK50" s="876"/>
      <c r="ILL50" s="876"/>
      <c r="ILM50" s="876"/>
      <c r="ILN50" s="876"/>
      <c r="ILO50" s="876"/>
      <c r="ILP50" s="876"/>
      <c r="ILQ50" s="876"/>
      <c r="ILR50" s="876"/>
      <c r="ILS50" s="876"/>
      <c r="ILT50" s="876"/>
      <c r="ILU50" s="876"/>
      <c r="ILV50" s="876"/>
      <c r="ILW50" s="876"/>
      <c r="ILX50" s="876"/>
      <c r="ILY50" s="876"/>
      <c r="ILZ50" s="876"/>
      <c r="IMA50" s="876"/>
      <c r="IMB50" s="876"/>
      <c r="IMC50" s="876"/>
      <c r="IMD50" s="876"/>
      <c r="IME50" s="876"/>
      <c r="IMF50" s="876"/>
      <c r="IMG50" s="876"/>
      <c r="IMH50" s="876"/>
      <c r="IMI50" s="876"/>
      <c r="IMJ50" s="876"/>
      <c r="IMK50" s="876"/>
      <c r="IML50" s="876"/>
      <c r="IMM50" s="876"/>
      <c r="IMN50" s="876"/>
      <c r="IMO50" s="876"/>
      <c r="IMP50" s="876"/>
      <c r="IMQ50" s="876"/>
      <c r="IMR50" s="876"/>
      <c r="IMS50" s="876"/>
      <c r="IMT50" s="876"/>
      <c r="IMU50" s="876"/>
      <c r="IMV50" s="876"/>
      <c r="IMW50" s="876"/>
      <c r="IMX50" s="876"/>
      <c r="IMY50" s="876"/>
      <c r="IMZ50" s="876"/>
      <c r="INA50" s="876"/>
      <c r="INB50" s="876"/>
      <c r="INC50" s="876"/>
      <c r="IND50" s="876"/>
      <c r="INE50" s="876"/>
      <c r="INF50" s="876"/>
      <c r="ING50" s="876"/>
      <c r="INH50" s="876"/>
      <c r="INI50" s="876"/>
      <c r="INJ50" s="876"/>
      <c r="INK50" s="876"/>
      <c r="INL50" s="876"/>
      <c r="INM50" s="876"/>
      <c r="INN50" s="876"/>
      <c r="INO50" s="876"/>
      <c r="INP50" s="876"/>
      <c r="INQ50" s="876"/>
      <c r="INR50" s="876"/>
      <c r="INS50" s="876"/>
      <c r="INT50" s="876"/>
      <c r="INU50" s="876"/>
      <c r="INV50" s="876"/>
      <c r="INW50" s="876"/>
      <c r="INX50" s="876"/>
      <c r="INY50" s="876"/>
      <c r="INZ50" s="876"/>
      <c r="IOA50" s="876"/>
      <c r="IOB50" s="876"/>
      <c r="IOC50" s="876"/>
      <c r="IOD50" s="876"/>
      <c r="IOE50" s="876"/>
      <c r="IOF50" s="876"/>
      <c r="IOG50" s="876"/>
      <c r="IOH50" s="876"/>
      <c r="IOI50" s="876"/>
      <c r="IOJ50" s="876"/>
      <c r="IOK50" s="876"/>
      <c r="IOL50" s="876"/>
      <c r="IOM50" s="876"/>
      <c r="ION50" s="876"/>
      <c r="IOO50" s="876"/>
      <c r="IOP50" s="876"/>
      <c r="IOQ50" s="876"/>
      <c r="IOR50" s="876"/>
      <c r="IOS50" s="876"/>
      <c r="IOT50" s="876"/>
      <c r="IOU50" s="876"/>
      <c r="IOV50" s="876"/>
      <c r="IOW50" s="876"/>
      <c r="IOX50" s="876"/>
      <c r="IOY50" s="876"/>
      <c r="IOZ50" s="876"/>
      <c r="IPA50" s="876"/>
      <c r="IPB50" s="876"/>
      <c r="IPC50" s="876"/>
      <c r="IPD50" s="876"/>
      <c r="IPE50" s="876"/>
      <c r="IPF50" s="876"/>
      <c r="IPG50" s="876"/>
      <c r="IPH50" s="876"/>
      <c r="IPI50" s="876"/>
      <c r="IPJ50" s="876"/>
      <c r="IPK50" s="876"/>
      <c r="IPL50" s="876"/>
      <c r="IPM50" s="876"/>
      <c r="IPN50" s="876"/>
      <c r="IPO50" s="876"/>
      <c r="IPP50" s="876"/>
      <c r="IPQ50" s="876"/>
      <c r="IPR50" s="876"/>
      <c r="IPS50" s="876"/>
      <c r="IPT50" s="876"/>
      <c r="IPU50" s="876"/>
      <c r="IPV50" s="876"/>
      <c r="IPW50" s="876"/>
      <c r="IPX50" s="876"/>
      <c r="IPY50" s="876"/>
      <c r="IPZ50" s="876"/>
      <c r="IQA50" s="876"/>
      <c r="IQB50" s="876"/>
      <c r="IQC50" s="876"/>
      <c r="IQD50" s="876"/>
      <c r="IQE50" s="876"/>
      <c r="IQF50" s="876"/>
      <c r="IQG50" s="876"/>
      <c r="IQH50" s="876"/>
      <c r="IQI50" s="876"/>
      <c r="IQJ50" s="876"/>
      <c r="IQK50" s="876"/>
      <c r="IQL50" s="876"/>
      <c r="IQM50" s="876"/>
      <c r="IQN50" s="876"/>
      <c r="IQO50" s="876"/>
      <c r="IQP50" s="876"/>
      <c r="IQQ50" s="876"/>
      <c r="IQR50" s="876"/>
      <c r="IQS50" s="876"/>
      <c r="IQT50" s="876"/>
      <c r="IQU50" s="876"/>
      <c r="IQV50" s="876"/>
      <c r="IQW50" s="876"/>
      <c r="IQX50" s="876"/>
      <c r="IQY50" s="876"/>
      <c r="IQZ50" s="876"/>
      <c r="IRA50" s="876"/>
      <c r="IRB50" s="876"/>
      <c r="IRC50" s="876"/>
      <c r="IRD50" s="876"/>
      <c r="IRE50" s="876"/>
      <c r="IRF50" s="876"/>
      <c r="IRG50" s="876"/>
      <c r="IRH50" s="876"/>
      <c r="IRI50" s="876"/>
      <c r="IRJ50" s="876"/>
      <c r="IRK50" s="876"/>
      <c r="IRL50" s="876"/>
      <c r="IRM50" s="876"/>
      <c r="IRN50" s="876"/>
      <c r="IRO50" s="876"/>
      <c r="IRP50" s="876"/>
      <c r="IRQ50" s="876"/>
      <c r="IRR50" s="876"/>
      <c r="IRS50" s="876"/>
      <c r="IRT50" s="876"/>
      <c r="IRU50" s="876"/>
      <c r="IRV50" s="876"/>
      <c r="IRW50" s="876"/>
      <c r="IRX50" s="876"/>
      <c r="IRY50" s="876"/>
      <c r="IRZ50" s="876"/>
      <c r="ISA50" s="876"/>
      <c r="ISB50" s="876"/>
      <c r="ISC50" s="876"/>
      <c r="ISD50" s="876"/>
      <c r="ISE50" s="876"/>
      <c r="ISF50" s="876"/>
      <c r="ISG50" s="876"/>
      <c r="ISH50" s="876"/>
      <c r="ISI50" s="876"/>
      <c r="ISJ50" s="876"/>
      <c r="ISK50" s="876"/>
      <c r="ISL50" s="876"/>
      <c r="ISM50" s="876"/>
      <c r="ISN50" s="876"/>
      <c r="ISO50" s="876"/>
      <c r="ISP50" s="876"/>
      <c r="ISQ50" s="876"/>
      <c r="ISR50" s="876"/>
      <c r="ISS50" s="876"/>
      <c r="IST50" s="876"/>
      <c r="ISU50" s="876"/>
      <c r="ISV50" s="876"/>
      <c r="ISW50" s="876"/>
      <c r="ISX50" s="876"/>
      <c r="ISY50" s="876"/>
      <c r="ISZ50" s="876"/>
      <c r="ITA50" s="876"/>
      <c r="ITB50" s="876"/>
      <c r="ITC50" s="876"/>
      <c r="ITD50" s="876"/>
      <c r="ITE50" s="876"/>
      <c r="ITF50" s="876"/>
      <c r="ITG50" s="876"/>
      <c r="ITH50" s="876"/>
      <c r="ITI50" s="876"/>
      <c r="ITJ50" s="876"/>
      <c r="ITK50" s="876"/>
      <c r="ITL50" s="876"/>
      <c r="ITM50" s="876"/>
      <c r="ITN50" s="876"/>
      <c r="ITO50" s="876"/>
      <c r="ITP50" s="876"/>
      <c r="ITQ50" s="876"/>
      <c r="ITR50" s="876"/>
      <c r="ITS50" s="876"/>
      <c r="ITT50" s="876"/>
      <c r="ITU50" s="876"/>
      <c r="ITV50" s="876"/>
      <c r="ITW50" s="876"/>
      <c r="ITX50" s="876"/>
      <c r="ITY50" s="876"/>
      <c r="ITZ50" s="876"/>
      <c r="IUA50" s="876"/>
      <c r="IUB50" s="876"/>
      <c r="IUC50" s="876"/>
      <c r="IUD50" s="876"/>
      <c r="IUE50" s="876"/>
      <c r="IUF50" s="876"/>
      <c r="IUG50" s="876"/>
      <c r="IUH50" s="876"/>
      <c r="IUI50" s="876"/>
      <c r="IUJ50" s="876"/>
      <c r="IUK50" s="876"/>
      <c r="IUL50" s="876"/>
      <c r="IUM50" s="876"/>
      <c r="IUN50" s="876"/>
      <c r="IUO50" s="876"/>
      <c r="IUP50" s="876"/>
      <c r="IUQ50" s="876"/>
      <c r="IUR50" s="876"/>
      <c r="IUS50" s="876"/>
      <c r="IUT50" s="876"/>
      <c r="IUU50" s="876"/>
      <c r="IUV50" s="876"/>
      <c r="IUW50" s="876"/>
      <c r="IUX50" s="876"/>
      <c r="IUY50" s="876"/>
      <c r="IUZ50" s="876"/>
      <c r="IVA50" s="876"/>
      <c r="IVB50" s="876"/>
      <c r="IVC50" s="876"/>
      <c r="IVD50" s="876"/>
      <c r="IVE50" s="876"/>
      <c r="IVF50" s="876"/>
      <c r="IVG50" s="876"/>
      <c r="IVH50" s="876"/>
      <c r="IVI50" s="876"/>
      <c r="IVJ50" s="876"/>
      <c r="IVK50" s="876"/>
      <c r="IVL50" s="876"/>
      <c r="IVM50" s="876"/>
      <c r="IVN50" s="876"/>
      <c r="IVO50" s="876"/>
      <c r="IVP50" s="876"/>
      <c r="IVQ50" s="876"/>
      <c r="IVR50" s="876"/>
      <c r="IVS50" s="876"/>
      <c r="IVT50" s="876"/>
      <c r="IVU50" s="876"/>
      <c r="IVV50" s="876"/>
      <c r="IVW50" s="876"/>
      <c r="IVX50" s="876"/>
      <c r="IVY50" s="876"/>
      <c r="IVZ50" s="876"/>
      <c r="IWA50" s="876"/>
      <c r="IWB50" s="876"/>
      <c r="IWC50" s="876"/>
      <c r="IWD50" s="876"/>
      <c r="IWE50" s="876"/>
      <c r="IWF50" s="876"/>
      <c r="IWG50" s="876"/>
      <c r="IWH50" s="876"/>
      <c r="IWI50" s="876"/>
      <c r="IWJ50" s="876"/>
      <c r="IWK50" s="876"/>
      <c r="IWL50" s="876"/>
      <c r="IWM50" s="876"/>
      <c r="IWN50" s="876"/>
      <c r="IWO50" s="876"/>
      <c r="IWP50" s="876"/>
      <c r="IWQ50" s="876"/>
      <c r="IWR50" s="876"/>
      <c r="IWS50" s="876"/>
      <c r="IWT50" s="876"/>
      <c r="IWU50" s="876"/>
      <c r="IWV50" s="876"/>
      <c r="IWW50" s="876"/>
      <c r="IWX50" s="876"/>
      <c r="IWY50" s="876"/>
      <c r="IWZ50" s="876"/>
      <c r="IXA50" s="876"/>
      <c r="IXB50" s="876"/>
      <c r="IXC50" s="876"/>
      <c r="IXD50" s="876"/>
      <c r="IXE50" s="876"/>
      <c r="IXF50" s="876"/>
      <c r="IXG50" s="876"/>
      <c r="IXH50" s="876"/>
      <c r="IXI50" s="876"/>
      <c r="IXJ50" s="876"/>
      <c r="IXK50" s="876"/>
      <c r="IXL50" s="876"/>
      <c r="IXM50" s="876"/>
      <c r="IXN50" s="876"/>
      <c r="IXO50" s="876"/>
      <c r="IXP50" s="876"/>
      <c r="IXQ50" s="876"/>
      <c r="IXR50" s="876"/>
      <c r="IXS50" s="876"/>
      <c r="IXT50" s="876"/>
      <c r="IXU50" s="876"/>
      <c r="IXV50" s="876"/>
      <c r="IXW50" s="876"/>
      <c r="IXX50" s="876"/>
      <c r="IXY50" s="876"/>
      <c r="IXZ50" s="876"/>
      <c r="IYA50" s="876"/>
      <c r="IYB50" s="876"/>
      <c r="IYC50" s="876"/>
      <c r="IYD50" s="876"/>
      <c r="IYE50" s="876"/>
      <c r="IYF50" s="876"/>
      <c r="IYG50" s="876"/>
      <c r="IYH50" s="876"/>
      <c r="IYI50" s="876"/>
      <c r="IYJ50" s="876"/>
      <c r="IYK50" s="876"/>
      <c r="IYL50" s="876"/>
      <c r="IYM50" s="876"/>
      <c r="IYN50" s="876"/>
      <c r="IYO50" s="876"/>
      <c r="IYP50" s="876"/>
      <c r="IYQ50" s="876"/>
      <c r="IYR50" s="876"/>
      <c r="IYS50" s="876"/>
      <c r="IYT50" s="876"/>
      <c r="IYU50" s="876"/>
      <c r="IYV50" s="876"/>
      <c r="IYW50" s="876"/>
      <c r="IYX50" s="876"/>
      <c r="IYY50" s="876"/>
      <c r="IYZ50" s="876"/>
      <c r="IZA50" s="876"/>
      <c r="IZB50" s="876"/>
      <c r="IZC50" s="876"/>
      <c r="IZD50" s="876"/>
      <c r="IZE50" s="876"/>
      <c r="IZF50" s="876"/>
      <c r="IZG50" s="876"/>
      <c r="IZH50" s="876"/>
      <c r="IZI50" s="876"/>
      <c r="IZJ50" s="876"/>
      <c r="IZK50" s="876"/>
      <c r="IZL50" s="876"/>
      <c r="IZM50" s="876"/>
      <c r="IZN50" s="876"/>
      <c r="IZO50" s="876"/>
      <c r="IZP50" s="876"/>
      <c r="IZQ50" s="876"/>
      <c r="IZR50" s="876"/>
      <c r="IZS50" s="876"/>
      <c r="IZT50" s="876"/>
      <c r="IZU50" s="876"/>
      <c r="IZV50" s="876"/>
      <c r="IZW50" s="876"/>
      <c r="IZX50" s="876"/>
      <c r="IZY50" s="876"/>
      <c r="IZZ50" s="876"/>
      <c r="JAA50" s="876"/>
      <c r="JAB50" s="876"/>
      <c r="JAC50" s="876"/>
      <c r="JAD50" s="876"/>
      <c r="JAE50" s="876"/>
      <c r="JAF50" s="876"/>
      <c r="JAG50" s="876"/>
      <c r="JAH50" s="876"/>
      <c r="JAI50" s="876"/>
      <c r="JAJ50" s="876"/>
      <c r="JAK50" s="876"/>
      <c r="JAL50" s="876"/>
      <c r="JAM50" s="876"/>
      <c r="JAN50" s="876"/>
      <c r="JAO50" s="876"/>
      <c r="JAP50" s="876"/>
      <c r="JAQ50" s="876"/>
      <c r="JAR50" s="876"/>
      <c r="JAS50" s="876"/>
      <c r="JAT50" s="876"/>
      <c r="JAU50" s="876"/>
      <c r="JAV50" s="876"/>
      <c r="JAW50" s="876"/>
      <c r="JAX50" s="876"/>
      <c r="JAY50" s="876"/>
      <c r="JAZ50" s="876"/>
      <c r="JBA50" s="876"/>
      <c r="JBB50" s="876"/>
      <c r="JBC50" s="876"/>
      <c r="JBD50" s="876"/>
      <c r="JBE50" s="876"/>
      <c r="JBF50" s="876"/>
      <c r="JBG50" s="876"/>
      <c r="JBH50" s="876"/>
      <c r="JBI50" s="876"/>
      <c r="JBJ50" s="876"/>
      <c r="JBK50" s="876"/>
      <c r="JBL50" s="876"/>
      <c r="JBM50" s="876"/>
      <c r="JBN50" s="876"/>
      <c r="JBO50" s="876"/>
      <c r="JBP50" s="876"/>
      <c r="JBQ50" s="876"/>
      <c r="JBR50" s="876"/>
      <c r="JBS50" s="876"/>
      <c r="JBT50" s="876"/>
      <c r="JBU50" s="876"/>
      <c r="JBV50" s="876"/>
      <c r="JBW50" s="876"/>
      <c r="JBX50" s="876"/>
      <c r="JBY50" s="876"/>
      <c r="JBZ50" s="876"/>
      <c r="JCA50" s="876"/>
      <c r="JCB50" s="876"/>
      <c r="JCC50" s="876"/>
      <c r="JCD50" s="876"/>
      <c r="JCE50" s="876"/>
      <c r="JCF50" s="876"/>
      <c r="JCG50" s="876"/>
      <c r="JCH50" s="876"/>
      <c r="JCI50" s="876"/>
      <c r="JCJ50" s="876"/>
      <c r="JCK50" s="876"/>
      <c r="JCL50" s="876"/>
      <c r="JCM50" s="876"/>
      <c r="JCN50" s="876"/>
      <c r="JCO50" s="876"/>
      <c r="JCP50" s="876"/>
      <c r="JCQ50" s="876"/>
      <c r="JCR50" s="876"/>
      <c r="JCS50" s="876"/>
      <c r="JCT50" s="876"/>
      <c r="JCU50" s="876"/>
      <c r="JCV50" s="876"/>
      <c r="JCW50" s="876"/>
      <c r="JCX50" s="876"/>
      <c r="JCY50" s="876"/>
      <c r="JCZ50" s="876"/>
      <c r="JDA50" s="876"/>
      <c r="JDB50" s="876"/>
      <c r="JDC50" s="876"/>
      <c r="JDD50" s="876"/>
      <c r="JDE50" s="876"/>
      <c r="JDF50" s="876"/>
      <c r="JDG50" s="876"/>
      <c r="JDH50" s="876"/>
      <c r="JDI50" s="876"/>
      <c r="JDJ50" s="876"/>
      <c r="JDK50" s="876"/>
      <c r="JDL50" s="876"/>
      <c r="JDM50" s="876"/>
      <c r="JDN50" s="876"/>
      <c r="JDO50" s="876"/>
      <c r="JDP50" s="876"/>
      <c r="JDQ50" s="876"/>
      <c r="JDR50" s="876"/>
      <c r="JDS50" s="876"/>
      <c r="JDT50" s="876"/>
      <c r="JDU50" s="876"/>
      <c r="JDV50" s="876"/>
      <c r="JDW50" s="876"/>
      <c r="JDX50" s="876"/>
      <c r="JDY50" s="876"/>
      <c r="JDZ50" s="876"/>
      <c r="JEA50" s="876"/>
      <c r="JEB50" s="876"/>
      <c r="JEC50" s="876"/>
      <c r="JED50" s="876"/>
      <c r="JEE50" s="876"/>
      <c r="JEF50" s="876"/>
      <c r="JEG50" s="876"/>
      <c r="JEH50" s="876"/>
      <c r="JEI50" s="876"/>
      <c r="JEJ50" s="876"/>
      <c r="JEK50" s="876"/>
      <c r="JEL50" s="876"/>
      <c r="JEM50" s="876"/>
      <c r="JEN50" s="876"/>
      <c r="JEO50" s="876"/>
      <c r="JEP50" s="876"/>
      <c r="JEQ50" s="876"/>
      <c r="JER50" s="876"/>
      <c r="JES50" s="876"/>
      <c r="JET50" s="876"/>
      <c r="JEU50" s="876"/>
      <c r="JEV50" s="876"/>
      <c r="JEW50" s="876"/>
      <c r="JEX50" s="876"/>
      <c r="JEY50" s="876"/>
      <c r="JEZ50" s="876"/>
      <c r="JFA50" s="876"/>
      <c r="JFB50" s="876"/>
      <c r="JFC50" s="876"/>
      <c r="JFD50" s="876"/>
      <c r="JFE50" s="876"/>
      <c r="JFF50" s="876"/>
      <c r="JFG50" s="876"/>
      <c r="JFH50" s="876"/>
      <c r="JFI50" s="876"/>
      <c r="JFJ50" s="876"/>
      <c r="JFK50" s="876"/>
      <c r="JFL50" s="876"/>
      <c r="JFM50" s="876"/>
      <c r="JFN50" s="876"/>
      <c r="JFO50" s="876"/>
      <c r="JFP50" s="876"/>
      <c r="JFQ50" s="876"/>
      <c r="JFR50" s="876"/>
      <c r="JFS50" s="876"/>
      <c r="JFT50" s="876"/>
      <c r="JFU50" s="876"/>
      <c r="JFV50" s="876"/>
      <c r="JFW50" s="876"/>
      <c r="JFX50" s="876"/>
      <c r="JFY50" s="876"/>
      <c r="JFZ50" s="876"/>
      <c r="JGA50" s="876"/>
      <c r="JGB50" s="876"/>
      <c r="JGC50" s="876"/>
      <c r="JGD50" s="876"/>
      <c r="JGE50" s="876"/>
      <c r="JGF50" s="876"/>
      <c r="JGG50" s="876"/>
      <c r="JGH50" s="876"/>
      <c r="JGI50" s="876"/>
      <c r="JGJ50" s="876"/>
      <c r="JGK50" s="876"/>
      <c r="JGL50" s="876"/>
      <c r="JGM50" s="876"/>
      <c r="JGN50" s="876"/>
      <c r="JGO50" s="876"/>
      <c r="JGP50" s="876"/>
      <c r="JGQ50" s="876"/>
      <c r="JGR50" s="876"/>
      <c r="JGS50" s="876"/>
      <c r="JGT50" s="876"/>
      <c r="JGU50" s="876"/>
      <c r="JGV50" s="876"/>
      <c r="JGW50" s="876"/>
      <c r="JGX50" s="876"/>
      <c r="JGY50" s="876"/>
      <c r="JGZ50" s="876"/>
      <c r="JHA50" s="876"/>
      <c r="JHB50" s="876"/>
      <c r="JHC50" s="876"/>
      <c r="JHD50" s="876"/>
      <c r="JHE50" s="876"/>
      <c r="JHF50" s="876"/>
      <c r="JHG50" s="876"/>
      <c r="JHH50" s="876"/>
      <c r="JHI50" s="876"/>
      <c r="JHJ50" s="876"/>
      <c r="JHK50" s="876"/>
      <c r="JHL50" s="876"/>
      <c r="JHM50" s="876"/>
      <c r="JHN50" s="876"/>
      <c r="JHO50" s="876"/>
      <c r="JHP50" s="876"/>
      <c r="JHQ50" s="876"/>
      <c r="JHR50" s="876"/>
      <c r="JHS50" s="876"/>
      <c r="JHT50" s="876"/>
      <c r="JHU50" s="876"/>
      <c r="JHV50" s="876"/>
      <c r="JHW50" s="876"/>
      <c r="JHX50" s="876"/>
      <c r="JHY50" s="876"/>
      <c r="JHZ50" s="876"/>
      <c r="JIA50" s="876"/>
      <c r="JIB50" s="876"/>
      <c r="JIC50" s="876"/>
      <c r="JID50" s="876"/>
      <c r="JIE50" s="876"/>
      <c r="JIF50" s="876"/>
      <c r="JIG50" s="876"/>
      <c r="JIH50" s="876"/>
      <c r="JII50" s="876"/>
      <c r="JIJ50" s="876"/>
      <c r="JIK50" s="876"/>
      <c r="JIL50" s="876"/>
      <c r="JIM50" s="876"/>
      <c r="JIN50" s="876"/>
      <c r="JIO50" s="876"/>
      <c r="JIP50" s="876"/>
      <c r="JIQ50" s="876"/>
      <c r="JIR50" s="876"/>
      <c r="JIS50" s="876"/>
      <c r="JIT50" s="876"/>
      <c r="JIU50" s="876"/>
      <c r="JIV50" s="876"/>
      <c r="JIW50" s="876"/>
      <c r="JIX50" s="876"/>
      <c r="JIY50" s="876"/>
      <c r="JIZ50" s="876"/>
      <c r="JJA50" s="876"/>
      <c r="JJB50" s="876"/>
      <c r="JJC50" s="876"/>
      <c r="JJD50" s="876"/>
      <c r="JJE50" s="876"/>
      <c r="JJF50" s="876"/>
      <c r="JJG50" s="876"/>
      <c r="JJH50" s="876"/>
      <c r="JJI50" s="876"/>
      <c r="JJJ50" s="876"/>
      <c r="JJK50" s="876"/>
      <c r="JJL50" s="876"/>
      <c r="JJM50" s="876"/>
      <c r="JJN50" s="876"/>
      <c r="JJO50" s="876"/>
      <c r="JJP50" s="876"/>
      <c r="JJQ50" s="876"/>
      <c r="JJR50" s="876"/>
      <c r="JJS50" s="876"/>
      <c r="JJT50" s="876"/>
      <c r="JJU50" s="876"/>
      <c r="JJV50" s="876"/>
      <c r="JJW50" s="876"/>
      <c r="JJX50" s="876"/>
      <c r="JJY50" s="876"/>
      <c r="JJZ50" s="876"/>
      <c r="JKA50" s="876"/>
      <c r="JKB50" s="876"/>
      <c r="JKC50" s="876"/>
      <c r="JKD50" s="876"/>
      <c r="JKE50" s="876"/>
      <c r="JKF50" s="876"/>
      <c r="JKG50" s="876"/>
      <c r="JKH50" s="876"/>
      <c r="JKI50" s="876"/>
      <c r="JKJ50" s="876"/>
      <c r="JKK50" s="876"/>
      <c r="JKL50" s="876"/>
      <c r="JKM50" s="876"/>
      <c r="JKN50" s="876"/>
      <c r="JKO50" s="876"/>
      <c r="JKP50" s="876"/>
      <c r="JKQ50" s="876"/>
      <c r="JKR50" s="876"/>
      <c r="JKS50" s="876"/>
      <c r="JKT50" s="876"/>
      <c r="JKU50" s="876"/>
      <c r="JKV50" s="876"/>
      <c r="JKW50" s="876"/>
      <c r="JKX50" s="876"/>
      <c r="JKY50" s="876"/>
      <c r="JKZ50" s="876"/>
      <c r="JLA50" s="876"/>
      <c r="JLB50" s="876"/>
      <c r="JLC50" s="876"/>
      <c r="JLD50" s="876"/>
      <c r="JLE50" s="876"/>
      <c r="JLF50" s="876"/>
      <c r="JLG50" s="876"/>
      <c r="JLH50" s="876"/>
      <c r="JLI50" s="876"/>
      <c r="JLJ50" s="876"/>
      <c r="JLK50" s="876"/>
      <c r="JLL50" s="876"/>
      <c r="JLM50" s="876"/>
      <c r="JLN50" s="876"/>
      <c r="JLO50" s="876"/>
      <c r="JLP50" s="876"/>
      <c r="JLQ50" s="876"/>
      <c r="JLR50" s="876"/>
      <c r="JLS50" s="876"/>
      <c r="JLT50" s="876"/>
      <c r="JLU50" s="876"/>
      <c r="JLV50" s="876"/>
      <c r="JLW50" s="876"/>
      <c r="JLX50" s="876"/>
      <c r="JLY50" s="876"/>
      <c r="JLZ50" s="876"/>
      <c r="JMA50" s="876"/>
      <c r="JMB50" s="876"/>
      <c r="JMC50" s="876"/>
      <c r="JMD50" s="876"/>
      <c r="JME50" s="876"/>
      <c r="JMF50" s="876"/>
      <c r="JMG50" s="876"/>
      <c r="JMH50" s="876"/>
      <c r="JMI50" s="876"/>
      <c r="JMJ50" s="876"/>
      <c r="JMK50" s="876"/>
      <c r="JML50" s="876"/>
      <c r="JMM50" s="876"/>
      <c r="JMN50" s="876"/>
      <c r="JMO50" s="876"/>
      <c r="JMP50" s="876"/>
      <c r="JMQ50" s="876"/>
      <c r="JMR50" s="876"/>
      <c r="JMS50" s="876"/>
      <c r="JMT50" s="876"/>
      <c r="JMU50" s="876"/>
      <c r="JMV50" s="876"/>
      <c r="JMW50" s="876"/>
      <c r="JMX50" s="876"/>
      <c r="JMY50" s="876"/>
      <c r="JMZ50" s="876"/>
      <c r="JNA50" s="876"/>
      <c r="JNB50" s="876"/>
      <c r="JNC50" s="876"/>
      <c r="JND50" s="876"/>
      <c r="JNE50" s="876"/>
      <c r="JNF50" s="876"/>
      <c r="JNG50" s="876"/>
      <c r="JNH50" s="876"/>
      <c r="JNI50" s="876"/>
      <c r="JNJ50" s="876"/>
      <c r="JNK50" s="876"/>
      <c r="JNL50" s="876"/>
      <c r="JNM50" s="876"/>
      <c r="JNN50" s="876"/>
      <c r="JNO50" s="876"/>
      <c r="JNP50" s="876"/>
      <c r="JNQ50" s="876"/>
      <c r="JNR50" s="876"/>
      <c r="JNS50" s="876"/>
      <c r="JNT50" s="876"/>
      <c r="JNU50" s="876"/>
      <c r="JNV50" s="876"/>
      <c r="JNW50" s="876"/>
      <c r="JNX50" s="876"/>
      <c r="JNY50" s="876"/>
      <c r="JNZ50" s="876"/>
      <c r="JOA50" s="876"/>
      <c r="JOB50" s="876"/>
      <c r="JOC50" s="876"/>
      <c r="JOD50" s="876"/>
      <c r="JOE50" s="876"/>
      <c r="JOF50" s="876"/>
      <c r="JOG50" s="876"/>
      <c r="JOH50" s="876"/>
      <c r="JOI50" s="876"/>
      <c r="JOJ50" s="876"/>
      <c r="JOK50" s="876"/>
      <c r="JOL50" s="876"/>
      <c r="JOM50" s="876"/>
      <c r="JON50" s="876"/>
      <c r="JOO50" s="876"/>
      <c r="JOP50" s="876"/>
      <c r="JOQ50" s="876"/>
      <c r="JOR50" s="876"/>
      <c r="JOS50" s="876"/>
      <c r="JOT50" s="876"/>
      <c r="JOU50" s="876"/>
      <c r="JOV50" s="876"/>
      <c r="JOW50" s="876"/>
      <c r="JOX50" s="876"/>
      <c r="JOY50" s="876"/>
      <c r="JOZ50" s="876"/>
      <c r="JPA50" s="876"/>
      <c r="JPB50" s="876"/>
      <c r="JPC50" s="876"/>
      <c r="JPD50" s="876"/>
      <c r="JPE50" s="876"/>
      <c r="JPF50" s="876"/>
      <c r="JPG50" s="876"/>
      <c r="JPH50" s="876"/>
      <c r="JPI50" s="876"/>
      <c r="JPJ50" s="876"/>
      <c r="JPK50" s="876"/>
      <c r="JPL50" s="876"/>
      <c r="JPM50" s="876"/>
      <c r="JPN50" s="876"/>
      <c r="JPO50" s="876"/>
      <c r="JPP50" s="876"/>
      <c r="JPQ50" s="876"/>
      <c r="JPR50" s="876"/>
      <c r="JPS50" s="876"/>
      <c r="JPT50" s="876"/>
      <c r="JPU50" s="876"/>
      <c r="JPV50" s="876"/>
      <c r="JPW50" s="876"/>
      <c r="JPX50" s="876"/>
      <c r="JPY50" s="876"/>
      <c r="JPZ50" s="876"/>
      <c r="JQA50" s="876"/>
      <c r="JQB50" s="876"/>
      <c r="JQC50" s="876"/>
      <c r="JQD50" s="876"/>
      <c r="JQE50" s="876"/>
      <c r="JQF50" s="876"/>
      <c r="JQG50" s="876"/>
      <c r="JQH50" s="876"/>
      <c r="JQI50" s="876"/>
      <c r="JQJ50" s="876"/>
      <c r="JQK50" s="876"/>
      <c r="JQL50" s="876"/>
      <c r="JQM50" s="876"/>
      <c r="JQN50" s="876"/>
      <c r="JQO50" s="876"/>
      <c r="JQP50" s="876"/>
      <c r="JQQ50" s="876"/>
      <c r="JQR50" s="876"/>
      <c r="JQS50" s="876"/>
      <c r="JQT50" s="876"/>
      <c r="JQU50" s="876"/>
      <c r="JQV50" s="876"/>
      <c r="JQW50" s="876"/>
      <c r="JQX50" s="876"/>
      <c r="JQY50" s="876"/>
      <c r="JQZ50" s="876"/>
      <c r="JRA50" s="876"/>
      <c r="JRB50" s="876"/>
      <c r="JRC50" s="876"/>
      <c r="JRD50" s="876"/>
      <c r="JRE50" s="876"/>
      <c r="JRF50" s="876"/>
      <c r="JRG50" s="876"/>
      <c r="JRH50" s="876"/>
      <c r="JRI50" s="876"/>
      <c r="JRJ50" s="876"/>
      <c r="JRK50" s="876"/>
      <c r="JRL50" s="876"/>
      <c r="JRM50" s="876"/>
      <c r="JRN50" s="876"/>
      <c r="JRO50" s="876"/>
      <c r="JRP50" s="876"/>
      <c r="JRQ50" s="876"/>
      <c r="JRR50" s="876"/>
      <c r="JRS50" s="876"/>
      <c r="JRT50" s="876"/>
      <c r="JRU50" s="876"/>
      <c r="JRV50" s="876"/>
      <c r="JRW50" s="876"/>
      <c r="JRX50" s="876"/>
      <c r="JRY50" s="876"/>
      <c r="JRZ50" s="876"/>
      <c r="JSA50" s="876"/>
      <c r="JSB50" s="876"/>
      <c r="JSC50" s="876"/>
      <c r="JSD50" s="876"/>
      <c r="JSE50" s="876"/>
      <c r="JSF50" s="876"/>
      <c r="JSG50" s="876"/>
      <c r="JSH50" s="876"/>
      <c r="JSI50" s="876"/>
      <c r="JSJ50" s="876"/>
      <c r="JSK50" s="876"/>
      <c r="JSL50" s="876"/>
      <c r="JSM50" s="876"/>
      <c r="JSN50" s="876"/>
      <c r="JSO50" s="876"/>
      <c r="JSP50" s="876"/>
      <c r="JSQ50" s="876"/>
      <c r="JSR50" s="876"/>
      <c r="JSS50" s="876"/>
      <c r="JST50" s="876"/>
      <c r="JSU50" s="876"/>
      <c r="JSV50" s="876"/>
      <c r="JSW50" s="876"/>
      <c r="JSX50" s="876"/>
      <c r="JSY50" s="876"/>
      <c r="JSZ50" s="876"/>
      <c r="JTA50" s="876"/>
      <c r="JTB50" s="876"/>
      <c r="JTC50" s="876"/>
      <c r="JTD50" s="876"/>
      <c r="JTE50" s="876"/>
      <c r="JTF50" s="876"/>
      <c r="JTG50" s="876"/>
      <c r="JTH50" s="876"/>
      <c r="JTI50" s="876"/>
      <c r="JTJ50" s="876"/>
      <c r="JTK50" s="876"/>
      <c r="JTL50" s="876"/>
      <c r="JTM50" s="876"/>
      <c r="JTN50" s="876"/>
      <c r="JTO50" s="876"/>
      <c r="JTP50" s="876"/>
      <c r="JTQ50" s="876"/>
      <c r="JTR50" s="876"/>
      <c r="JTS50" s="876"/>
      <c r="JTT50" s="876"/>
      <c r="JTU50" s="876"/>
      <c r="JTV50" s="876"/>
      <c r="JTW50" s="876"/>
      <c r="JTX50" s="876"/>
      <c r="JTY50" s="876"/>
      <c r="JTZ50" s="876"/>
      <c r="JUA50" s="876"/>
      <c r="JUB50" s="876"/>
      <c r="JUC50" s="876"/>
      <c r="JUD50" s="876"/>
      <c r="JUE50" s="876"/>
      <c r="JUF50" s="876"/>
      <c r="JUG50" s="876"/>
      <c r="JUH50" s="876"/>
      <c r="JUI50" s="876"/>
      <c r="JUJ50" s="876"/>
      <c r="JUK50" s="876"/>
      <c r="JUL50" s="876"/>
      <c r="JUM50" s="876"/>
      <c r="JUN50" s="876"/>
      <c r="JUO50" s="876"/>
      <c r="JUP50" s="876"/>
      <c r="JUQ50" s="876"/>
      <c r="JUR50" s="876"/>
      <c r="JUS50" s="876"/>
      <c r="JUT50" s="876"/>
      <c r="JUU50" s="876"/>
      <c r="JUV50" s="876"/>
      <c r="JUW50" s="876"/>
      <c r="JUX50" s="876"/>
      <c r="JUY50" s="876"/>
      <c r="JUZ50" s="876"/>
      <c r="JVA50" s="876"/>
      <c r="JVB50" s="876"/>
      <c r="JVC50" s="876"/>
      <c r="JVD50" s="876"/>
      <c r="JVE50" s="876"/>
      <c r="JVF50" s="876"/>
      <c r="JVG50" s="876"/>
      <c r="JVH50" s="876"/>
      <c r="JVI50" s="876"/>
      <c r="JVJ50" s="876"/>
      <c r="JVK50" s="876"/>
      <c r="JVL50" s="876"/>
      <c r="JVM50" s="876"/>
      <c r="JVN50" s="876"/>
      <c r="JVO50" s="876"/>
      <c r="JVP50" s="876"/>
      <c r="JVQ50" s="876"/>
      <c r="JVR50" s="876"/>
      <c r="JVS50" s="876"/>
      <c r="JVT50" s="876"/>
      <c r="JVU50" s="876"/>
      <c r="JVV50" s="876"/>
      <c r="JVW50" s="876"/>
      <c r="JVX50" s="876"/>
      <c r="JVY50" s="876"/>
      <c r="JVZ50" s="876"/>
      <c r="JWA50" s="876"/>
      <c r="JWB50" s="876"/>
      <c r="JWC50" s="876"/>
      <c r="JWD50" s="876"/>
      <c r="JWE50" s="876"/>
      <c r="JWF50" s="876"/>
      <c r="JWG50" s="876"/>
      <c r="JWH50" s="876"/>
      <c r="JWI50" s="876"/>
      <c r="JWJ50" s="876"/>
      <c r="JWK50" s="876"/>
      <c r="JWL50" s="876"/>
      <c r="JWM50" s="876"/>
      <c r="JWN50" s="876"/>
      <c r="JWO50" s="876"/>
      <c r="JWP50" s="876"/>
      <c r="JWQ50" s="876"/>
      <c r="JWR50" s="876"/>
      <c r="JWS50" s="876"/>
      <c r="JWT50" s="876"/>
      <c r="JWU50" s="876"/>
      <c r="JWV50" s="876"/>
      <c r="JWW50" s="876"/>
      <c r="JWX50" s="876"/>
      <c r="JWY50" s="876"/>
      <c r="JWZ50" s="876"/>
      <c r="JXA50" s="876"/>
      <c r="JXB50" s="876"/>
      <c r="JXC50" s="876"/>
      <c r="JXD50" s="876"/>
      <c r="JXE50" s="876"/>
      <c r="JXF50" s="876"/>
      <c r="JXG50" s="876"/>
      <c r="JXH50" s="876"/>
      <c r="JXI50" s="876"/>
      <c r="JXJ50" s="876"/>
      <c r="JXK50" s="876"/>
      <c r="JXL50" s="876"/>
      <c r="JXM50" s="876"/>
      <c r="JXN50" s="876"/>
      <c r="JXO50" s="876"/>
      <c r="JXP50" s="876"/>
      <c r="JXQ50" s="876"/>
      <c r="JXR50" s="876"/>
      <c r="JXS50" s="876"/>
      <c r="JXT50" s="876"/>
      <c r="JXU50" s="876"/>
      <c r="JXV50" s="876"/>
      <c r="JXW50" s="876"/>
      <c r="JXX50" s="876"/>
      <c r="JXY50" s="876"/>
      <c r="JXZ50" s="876"/>
      <c r="JYA50" s="876"/>
      <c r="JYB50" s="876"/>
      <c r="JYC50" s="876"/>
      <c r="JYD50" s="876"/>
      <c r="JYE50" s="876"/>
      <c r="JYF50" s="876"/>
      <c r="JYG50" s="876"/>
      <c r="JYH50" s="876"/>
      <c r="JYI50" s="876"/>
      <c r="JYJ50" s="876"/>
      <c r="JYK50" s="876"/>
      <c r="JYL50" s="876"/>
      <c r="JYM50" s="876"/>
      <c r="JYN50" s="876"/>
      <c r="JYO50" s="876"/>
      <c r="JYP50" s="876"/>
      <c r="JYQ50" s="876"/>
      <c r="JYR50" s="876"/>
      <c r="JYS50" s="876"/>
      <c r="JYT50" s="876"/>
      <c r="JYU50" s="876"/>
      <c r="JYV50" s="876"/>
      <c r="JYW50" s="876"/>
      <c r="JYX50" s="876"/>
      <c r="JYY50" s="876"/>
      <c r="JYZ50" s="876"/>
      <c r="JZA50" s="876"/>
      <c r="JZB50" s="876"/>
      <c r="JZC50" s="876"/>
      <c r="JZD50" s="876"/>
      <c r="JZE50" s="876"/>
      <c r="JZF50" s="876"/>
      <c r="JZG50" s="876"/>
      <c r="JZH50" s="876"/>
      <c r="JZI50" s="876"/>
      <c r="JZJ50" s="876"/>
      <c r="JZK50" s="876"/>
      <c r="JZL50" s="876"/>
      <c r="JZM50" s="876"/>
      <c r="JZN50" s="876"/>
      <c r="JZO50" s="876"/>
      <c r="JZP50" s="876"/>
      <c r="JZQ50" s="876"/>
      <c r="JZR50" s="876"/>
      <c r="JZS50" s="876"/>
      <c r="JZT50" s="876"/>
      <c r="JZU50" s="876"/>
      <c r="JZV50" s="876"/>
      <c r="JZW50" s="876"/>
      <c r="JZX50" s="876"/>
      <c r="JZY50" s="876"/>
      <c r="JZZ50" s="876"/>
      <c r="KAA50" s="876"/>
      <c r="KAB50" s="876"/>
      <c r="KAC50" s="876"/>
      <c r="KAD50" s="876"/>
      <c r="KAE50" s="876"/>
      <c r="KAF50" s="876"/>
      <c r="KAG50" s="876"/>
      <c r="KAH50" s="876"/>
      <c r="KAI50" s="876"/>
      <c r="KAJ50" s="876"/>
      <c r="KAK50" s="876"/>
      <c r="KAL50" s="876"/>
      <c r="KAM50" s="876"/>
      <c r="KAN50" s="876"/>
      <c r="KAO50" s="876"/>
      <c r="KAP50" s="876"/>
      <c r="KAQ50" s="876"/>
      <c r="KAR50" s="876"/>
      <c r="KAS50" s="876"/>
      <c r="KAT50" s="876"/>
      <c r="KAU50" s="876"/>
      <c r="KAV50" s="876"/>
      <c r="KAW50" s="876"/>
      <c r="KAX50" s="876"/>
      <c r="KAY50" s="876"/>
      <c r="KAZ50" s="876"/>
      <c r="KBA50" s="876"/>
      <c r="KBB50" s="876"/>
      <c r="KBC50" s="876"/>
      <c r="KBD50" s="876"/>
      <c r="KBE50" s="876"/>
      <c r="KBF50" s="876"/>
      <c r="KBG50" s="876"/>
      <c r="KBH50" s="876"/>
      <c r="KBI50" s="876"/>
      <c r="KBJ50" s="876"/>
      <c r="KBK50" s="876"/>
      <c r="KBL50" s="876"/>
      <c r="KBM50" s="876"/>
      <c r="KBN50" s="876"/>
      <c r="KBO50" s="876"/>
      <c r="KBP50" s="876"/>
      <c r="KBQ50" s="876"/>
      <c r="KBR50" s="876"/>
      <c r="KBS50" s="876"/>
      <c r="KBT50" s="876"/>
      <c r="KBU50" s="876"/>
      <c r="KBV50" s="876"/>
      <c r="KBW50" s="876"/>
      <c r="KBX50" s="876"/>
      <c r="KBY50" s="876"/>
      <c r="KBZ50" s="876"/>
      <c r="KCA50" s="876"/>
      <c r="KCB50" s="876"/>
      <c r="KCC50" s="876"/>
      <c r="KCD50" s="876"/>
      <c r="KCE50" s="876"/>
      <c r="KCF50" s="876"/>
      <c r="KCG50" s="876"/>
      <c r="KCH50" s="876"/>
      <c r="KCI50" s="876"/>
      <c r="KCJ50" s="876"/>
      <c r="KCK50" s="876"/>
      <c r="KCL50" s="876"/>
      <c r="KCM50" s="876"/>
      <c r="KCN50" s="876"/>
      <c r="KCO50" s="876"/>
      <c r="KCP50" s="876"/>
      <c r="KCQ50" s="876"/>
      <c r="KCR50" s="876"/>
      <c r="KCS50" s="876"/>
      <c r="KCT50" s="876"/>
      <c r="KCU50" s="876"/>
      <c r="KCV50" s="876"/>
      <c r="KCW50" s="876"/>
      <c r="KCX50" s="876"/>
      <c r="KCY50" s="876"/>
      <c r="KCZ50" s="876"/>
      <c r="KDA50" s="876"/>
      <c r="KDB50" s="876"/>
      <c r="KDC50" s="876"/>
      <c r="KDD50" s="876"/>
      <c r="KDE50" s="876"/>
      <c r="KDF50" s="876"/>
      <c r="KDG50" s="876"/>
      <c r="KDH50" s="876"/>
      <c r="KDI50" s="876"/>
      <c r="KDJ50" s="876"/>
      <c r="KDK50" s="876"/>
      <c r="KDL50" s="876"/>
      <c r="KDM50" s="876"/>
      <c r="KDN50" s="876"/>
      <c r="KDO50" s="876"/>
      <c r="KDP50" s="876"/>
      <c r="KDQ50" s="876"/>
      <c r="KDR50" s="876"/>
      <c r="KDS50" s="876"/>
      <c r="KDT50" s="876"/>
      <c r="KDU50" s="876"/>
      <c r="KDV50" s="876"/>
      <c r="KDW50" s="876"/>
      <c r="KDX50" s="876"/>
      <c r="KDY50" s="876"/>
      <c r="KDZ50" s="876"/>
      <c r="KEA50" s="876"/>
      <c r="KEB50" s="876"/>
      <c r="KEC50" s="876"/>
      <c r="KED50" s="876"/>
      <c r="KEE50" s="876"/>
      <c r="KEF50" s="876"/>
      <c r="KEG50" s="876"/>
      <c r="KEH50" s="876"/>
      <c r="KEI50" s="876"/>
      <c r="KEJ50" s="876"/>
      <c r="KEK50" s="876"/>
      <c r="KEL50" s="876"/>
      <c r="KEM50" s="876"/>
      <c r="KEN50" s="876"/>
      <c r="KEO50" s="876"/>
      <c r="KEP50" s="876"/>
      <c r="KEQ50" s="876"/>
      <c r="KER50" s="876"/>
      <c r="KES50" s="876"/>
      <c r="KET50" s="876"/>
      <c r="KEU50" s="876"/>
      <c r="KEV50" s="876"/>
      <c r="KEW50" s="876"/>
      <c r="KEX50" s="876"/>
      <c r="KEY50" s="876"/>
      <c r="KEZ50" s="876"/>
      <c r="KFA50" s="876"/>
      <c r="KFB50" s="876"/>
      <c r="KFC50" s="876"/>
      <c r="KFD50" s="876"/>
      <c r="KFE50" s="876"/>
      <c r="KFF50" s="876"/>
      <c r="KFG50" s="876"/>
      <c r="KFH50" s="876"/>
      <c r="KFI50" s="876"/>
      <c r="KFJ50" s="876"/>
      <c r="KFK50" s="876"/>
      <c r="KFL50" s="876"/>
      <c r="KFM50" s="876"/>
      <c r="KFN50" s="876"/>
      <c r="KFO50" s="876"/>
      <c r="KFP50" s="876"/>
      <c r="KFQ50" s="876"/>
      <c r="KFR50" s="876"/>
      <c r="KFS50" s="876"/>
      <c r="KFT50" s="876"/>
      <c r="KFU50" s="876"/>
      <c r="KFV50" s="876"/>
      <c r="KFW50" s="876"/>
      <c r="KFX50" s="876"/>
      <c r="KFY50" s="876"/>
      <c r="KFZ50" s="876"/>
      <c r="KGA50" s="876"/>
      <c r="KGB50" s="876"/>
      <c r="KGC50" s="876"/>
      <c r="KGD50" s="876"/>
      <c r="KGE50" s="876"/>
      <c r="KGF50" s="876"/>
      <c r="KGG50" s="876"/>
      <c r="KGH50" s="876"/>
      <c r="KGI50" s="876"/>
      <c r="KGJ50" s="876"/>
      <c r="KGK50" s="876"/>
      <c r="KGL50" s="876"/>
      <c r="KGM50" s="876"/>
      <c r="KGN50" s="876"/>
      <c r="KGO50" s="876"/>
      <c r="KGP50" s="876"/>
      <c r="KGQ50" s="876"/>
      <c r="KGR50" s="876"/>
      <c r="KGS50" s="876"/>
      <c r="KGT50" s="876"/>
      <c r="KGU50" s="876"/>
      <c r="KGV50" s="876"/>
      <c r="KGW50" s="876"/>
      <c r="KGX50" s="876"/>
      <c r="KGY50" s="876"/>
      <c r="KGZ50" s="876"/>
      <c r="KHA50" s="876"/>
      <c r="KHB50" s="876"/>
      <c r="KHC50" s="876"/>
      <c r="KHD50" s="876"/>
      <c r="KHE50" s="876"/>
      <c r="KHF50" s="876"/>
      <c r="KHG50" s="876"/>
      <c r="KHH50" s="876"/>
      <c r="KHI50" s="876"/>
      <c r="KHJ50" s="876"/>
      <c r="KHK50" s="876"/>
      <c r="KHL50" s="876"/>
      <c r="KHM50" s="876"/>
      <c r="KHN50" s="876"/>
      <c r="KHO50" s="876"/>
      <c r="KHP50" s="876"/>
      <c r="KHQ50" s="876"/>
      <c r="KHR50" s="876"/>
      <c r="KHS50" s="876"/>
      <c r="KHT50" s="876"/>
      <c r="KHU50" s="876"/>
      <c r="KHV50" s="876"/>
      <c r="KHW50" s="876"/>
      <c r="KHX50" s="876"/>
      <c r="KHY50" s="876"/>
      <c r="KHZ50" s="876"/>
      <c r="KIA50" s="876"/>
      <c r="KIB50" s="876"/>
      <c r="KIC50" s="876"/>
      <c r="KID50" s="876"/>
      <c r="KIE50" s="876"/>
      <c r="KIF50" s="876"/>
      <c r="KIG50" s="876"/>
      <c r="KIH50" s="876"/>
      <c r="KII50" s="876"/>
      <c r="KIJ50" s="876"/>
      <c r="KIK50" s="876"/>
      <c r="KIL50" s="876"/>
      <c r="KIM50" s="876"/>
      <c r="KIN50" s="876"/>
      <c r="KIO50" s="876"/>
      <c r="KIP50" s="876"/>
      <c r="KIQ50" s="876"/>
      <c r="KIR50" s="876"/>
      <c r="KIS50" s="876"/>
      <c r="KIT50" s="876"/>
      <c r="KIU50" s="876"/>
      <c r="KIV50" s="876"/>
      <c r="KIW50" s="876"/>
      <c r="KIX50" s="876"/>
      <c r="KIY50" s="876"/>
      <c r="KIZ50" s="876"/>
      <c r="KJA50" s="876"/>
      <c r="KJB50" s="876"/>
      <c r="KJC50" s="876"/>
      <c r="KJD50" s="876"/>
      <c r="KJE50" s="876"/>
      <c r="KJF50" s="876"/>
      <c r="KJG50" s="876"/>
      <c r="KJH50" s="876"/>
      <c r="KJI50" s="876"/>
      <c r="KJJ50" s="876"/>
      <c r="KJK50" s="876"/>
      <c r="KJL50" s="876"/>
      <c r="KJM50" s="876"/>
      <c r="KJN50" s="876"/>
      <c r="KJO50" s="876"/>
      <c r="KJP50" s="876"/>
      <c r="KJQ50" s="876"/>
      <c r="KJR50" s="876"/>
      <c r="KJS50" s="876"/>
      <c r="KJT50" s="876"/>
      <c r="KJU50" s="876"/>
      <c r="KJV50" s="876"/>
      <c r="KJW50" s="876"/>
      <c r="KJX50" s="876"/>
      <c r="KJY50" s="876"/>
      <c r="KJZ50" s="876"/>
      <c r="KKA50" s="876"/>
      <c r="KKB50" s="876"/>
      <c r="KKC50" s="876"/>
      <c r="KKD50" s="876"/>
      <c r="KKE50" s="876"/>
      <c r="KKF50" s="876"/>
      <c r="KKG50" s="876"/>
      <c r="KKH50" s="876"/>
      <c r="KKI50" s="876"/>
      <c r="KKJ50" s="876"/>
      <c r="KKK50" s="876"/>
      <c r="KKL50" s="876"/>
      <c r="KKM50" s="876"/>
      <c r="KKN50" s="876"/>
      <c r="KKO50" s="876"/>
      <c r="KKP50" s="876"/>
      <c r="KKQ50" s="876"/>
      <c r="KKR50" s="876"/>
      <c r="KKS50" s="876"/>
      <c r="KKT50" s="876"/>
      <c r="KKU50" s="876"/>
      <c r="KKV50" s="876"/>
      <c r="KKW50" s="876"/>
      <c r="KKX50" s="876"/>
      <c r="KKY50" s="876"/>
      <c r="KKZ50" s="876"/>
      <c r="KLA50" s="876"/>
      <c r="KLB50" s="876"/>
      <c r="KLC50" s="876"/>
      <c r="KLD50" s="876"/>
      <c r="KLE50" s="876"/>
      <c r="KLF50" s="876"/>
      <c r="KLG50" s="876"/>
      <c r="KLH50" s="876"/>
      <c r="KLI50" s="876"/>
      <c r="KLJ50" s="876"/>
      <c r="KLK50" s="876"/>
      <c r="KLL50" s="876"/>
      <c r="KLM50" s="876"/>
      <c r="KLN50" s="876"/>
      <c r="KLO50" s="876"/>
      <c r="KLP50" s="876"/>
      <c r="KLQ50" s="876"/>
      <c r="KLR50" s="876"/>
      <c r="KLS50" s="876"/>
      <c r="KLT50" s="876"/>
      <c r="KLU50" s="876"/>
      <c r="KLV50" s="876"/>
      <c r="KLW50" s="876"/>
      <c r="KLX50" s="876"/>
      <c r="KLY50" s="876"/>
      <c r="KLZ50" s="876"/>
      <c r="KMA50" s="876"/>
      <c r="KMB50" s="876"/>
      <c r="KMC50" s="876"/>
      <c r="KMD50" s="876"/>
      <c r="KME50" s="876"/>
      <c r="KMF50" s="876"/>
      <c r="KMG50" s="876"/>
      <c r="KMH50" s="876"/>
      <c r="KMI50" s="876"/>
      <c r="KMJ50" s="876"/>
      <c r="KMK50" s="876"/>
      <c r="KML50" s="876"/>
      <c r="KMM50" s="876"/>
      <c r="KMN50" s="876"/>
      <c r="KMO50" s="876"/>
      <c r="KMP50" s="876"/>
      <c r="KMQ50" s="876"/>
      <c r="KMR50" s="876"/>
      <c r="KMS50" s="876"/>
      <c r="KMT50" s="876"/>
      <c r="KMU50" s="876"/>
      <c r="KMV50" s="876"/>
      <c r="KMW50" s="876"/>
      <c r="KMX50" s="876"/>
      <c r="KMY50" s="876"/>
      <c r="KMZ50" s="876"/>
      <c r="KNA50" s="876"/>
      <c r="KNB50" s="876"/>
      <c r="KNC50" s="876"/>
      <c r="KND50" s="876"/>
      <c r="KNE50" s="876"/>
      <c r="KNF50" s="876"/>
      <c r="KNG50" s="876"/>
      <c r="KNH50" s="876"/>
      <c r="KNI50" s="876"/>
      <c r="KNJ50" s="876"/>
      <c r="KNK50" s="876"/>
      <c r="KNL50" s="876"/>
      <c r="KNM50" s="876"/>
      <c r="KNN50" s="876"/>
      <c r="KNO50" s="876"/>
      <c r="KNP50" s="876"/>
      <c r="KNQ50" s="876"/>
      <c r="KNR50" s="876"/>
      <c r="KNS50" s="876"/>
      <c r="KNT50" s="876"/>
      <c r="KNU50" s="876"/>
      <c r="KNV50" s="876"/>
      <c r="KNW50" s="876"/>
      <c r="KNX50" s="876"/>
      <c r="KNY50" s="876"/>
      <c r="KNZ50" s="876"/>
      <c r="KOA50" s="876"/>
      <c r="KOB50" s="876"/>
      <c r="KOC50" s="876"/>
      <c r="KOD50" s="876"/>
      <c r="KOE50" s="876"/>
      <c r="KOF50" s="876"/>
      <c r="KOG50" s="876"/>
      <c r="KOH50" s="876"/>
      <c r="KOI50" s="876"/>
      <c r="KOJ50" s="876"/>
      <c r="KOK50" s="876"/>
      <c r="KOL50" s="876"/>
      <c r="KOM50" s="876"/>
      <c r="KON50" s="876"/>
      <c r="KOO50" s="876"/>
      <c r="KOP50" s="876"/>
      <c r="KOQ50" s="876"/>
      <c r="KOR50" s="876"/>
      <c r="KOS50" s="876"/>
      <c r="KOT50" s="876"/>
      <c r="KOU50" s="876"/>
      <c r="KOV50" s="876"/>
      <c r="KOW50" s="876"/>
      <c r="KOX50" s="876"/>
      <c r="KOY50" s="876"/>
      <c r="KOZ50" s="876"/>
      <c r="KPA50" s="876"/>
      <c r="KPB50" s="876"/>
      <c r="KPC50" s="876"/>
      <c r="KPD50" s="876"/>
      <c r="KPE50" s="876"/>
      <c r="KPF50" s="876"/>
      <c r="KPG50" s="876"/>
      <c r="KPH50" s="876"/>
      <c r="KPI50" s="876"/>
      <c r="KPJ50" s="876"/>
      <c r="KPK50" s="876"/>
      <c r="KPL50" s="876"/>
      <c r="KPM50" s="876"/>
      <c r="KPN50" s="876"/>
      <c r="KPO50" s="876"/>
      <c r="KPP50" s="876"/>
      <c r="KPQ50" s="876"/>
      <c r="KPR50" s="876"/>
      <c r="KPS50" s="876"/>
      <c r="KPT50" s="876"/>
      <c r="KPU50" s="876"/>
      <c r="KPV50" s="876"/>
      <c r="KPW50" s="876"/>
      <c r="KPX50" s="876"/>
      <c r="KPY50" s="876"/>
      <c r="KPZ50" s="876"/>
      <c r="KQA50" s="876"/>
      <c r="KQB50" s="876"/>
      <c r="KQC50" s="876"/>
      <c r="KQD50" s="876"/>
      <c r="KQE50" s="876"/>
      <c r="KQF50" s="876"/>
      <c r="KQG50" s="876"/>
      <c r="KQH50" s="876"/>
      <c r="KQI50" s="876"/>
      <c r="KQJ50" s="876"/>
      <c r="KQK50" s="876"/>
      <c r="KQL50" s="876"/>
      <c r="KQM50" s="876"/>
      <c r="KQN50" s="876"/>
      <c r="KQO50" s="876"/>
      <c r="KQP50" s="876"/>
      <c r="KQQ50" s="876"/>
      <c r="KQR50" s="876"/>
      <c r="KQS50" s="876"/>
      <c r="KQT50" s="876"/>
      <c r="KQU50" s="876"/>
      <c r="KQV50" s="876"/>
      <c r="KQW50" s="876"/>
      <c r="KQX50" s="876"/>
      <c r="KQY50" s="876"/>
      <c r="KQZ50" s="876"/>
      <c r="KRA50" s="876"/>
      <c r="KRB50" s="876"/>
      <c r="KRC50" s="876"/>
      <c r="KRD50" s="876"/>
      <c r="KRE50" s="876"/>
      <c r="KRF50" s="876"/>
      <c r="KRG50" s="876"/>
      <c r="KRH50" s="876"/>
      <c r="KRI50" s="876"/>
      <c r="KRJ50" s="876"/>
      <c r="KRK50" s="876"/>
      <c r="KRL50" s="876"/>
      <c r="KRM50" s="876"/>
      <c r="KRN50" s="876"/>
      <c r="KRO50" s="876"/>
      <c r="KRP50" s="876"/>
      <c r="KRQ50" s="876"/>
      <c r="KRR50" s="876"/>
      <c r="KRS50" s="876"/>
      <c r="KRT50" s="876"/>
      <c r="KRU50" s="876"/>
      <c r="KRV50" s="876"/>
      <c r="KRW50" s="876"/>
      <c r="KRX50" s="876"/>
      <c r="KRY50" s="876"/>
      <c r="KRZ50" s="876"/>
      <c r="KSA50" s="876"/>
      <c r="KSB50" s="876"/>
      <c r="KSC50" s="876"/>
      <c r="KSD50" s="876"/>
      <c r="KSE50" s="876"/>
      <c r="KSF50" s="876"/>
      <c r="KSG50" s="876"/>
      <c r="KSH50" s="876"/>
      <c r="KSI50" s="876"/>
      <c r="KSJ50" s="876"/>
      <c r="KSK50" s="876"/>
      <c r="KSL50" s="876"/>
      <c r="KSM50" s="876"/>
      <c r="KSN50" s="876"/>
      <c r="KSO50" s="876"/>
      <c r="KSP50" s="876"/>
      <c r="KSQ50" s="876"/>
      <c r="KSR50" s="876"/>
      <c r="KSS50" s="876"/>
      <c r="KST50" s="876"/>
      <c r="KSU50" s="876"/>
      <c r="KSV50" s="876"/>
      <c r="KSW50" s="876"/>
      <c r="KSX50" s="876"/>
      <c r="KSY50" s="876"/>
      <c r="KSZ50" s="876"/>
      <c r="KTA50" s="876"/>
      <c r="KTB50" s="876"/>
      <c r="KTC50" s="876"/>
      <c r="KTD50" s="876"/>
      <c r="KTE50" s="876"/>
      <c r="KTF50" s="876"/>
      <c r="KTG50" s="876"/>
      <c r="KTH50" s="876"/>
      <c r="KTI50" s="876"/>
      <c r="KTJ50" s="876"/>
      <c r="KTK50" s="876"/>
      <c r="KTL50" s="876"/>
      <c r="KTM50" s="876"/>
      <c r="KTN50" s="876"/>
      <c r="KTO50" s="876"/>
      <c r="KTP50" s="876"/>
      <c r="KTQ50" s="876"/>
      <c r="KTR50" s="876"/>
      <c r="KTS50" s="876"/>
      <c r="KTT50" s="876"/>
      <c r="KTU50" s="876"/>
      <c r="KTV50" s="876"/>
      <c r="KTW50" s="876"/>
      <c r="KTX50" s="876"/>
      <c r="KTY50" s="876"/>
      <c r="KTZ50" s="876"/>
      <c r="KUA50" s="876"/>
      <c r="KUB50" s="876"/>
      <c r="KUC50" s="876"/>
      <c r="KUD50" s="876"/>
      <c r="KUE50" s="876"/>
      <c r="KUF50" s="876"/>
      <c r="KUG50" s="876"/>
      <c r="KUH50" s="876"/>
      <c r="KUI50" s="876"/>
      <c r="KUJ50" s="876"/>
      <c r="KUK50" s="876"/>
      <c r="KUL50" s="876"/>
      <c r="KUM50" s="876"/>
      <c r="KUN50" s="876"/>
      <c r="KUO50" s="876"/>
      <c r="KUP50" s="876"/>
      <c r="KUQ50" s="876"/>
      <c r="KUR50" s="876"/>
      <c r="KUS50" s="876"/>
      <c r="KUT50" s="876"/>
      <c r="KUU50" s="876"/>
      <c r="KUV50" s="876"/>
      <c r="KUW50" s="876"/>
      <c r="KUX50" s="876"/>
      <c r="KUY50" s="876"/>
      <c r="KUZ50" s="876"/>
      <c r="KVA50" s="876"/>
      <c r="KVB50" s="876"/>
      <c r="KVC50" s="876"/>
      <c r="KVD50" s="876"/>
      <c r="KVE50" s="876"/>
      <c r="KVF50" s="876"/>
      <c r="KVG50" s="876"/>
      <c r="KVH50" s="876"/>
      <c r="KVI50" s="876"/>
      <c r="KVJ50" s="876"/>
      <c r="KVK50" s="876"/>
      <c r="KVL50" s="876"/>
      <c r="KVM50" s="876"/>
      <c r="KVN50" s="876"/>
      <c r="KVO50" s="876"/>
      <c r="KVP50" s="876"/>
      <c r="KVQ50" s="876"/>
      <c r="KVR50" s="876"/>
      <c r="KVS50" s="876"/>
      <c r="KVT50" s="876"/>
      <c r="KVU50" s="876"/>
      <c r="KVV50" s="876"/>
      <c r="KVW50" s="876"/>
      <c r="KVX50" s="876"/>
      <c r="KVY50" s="876"/>
      <c r="KVZ50" s="876"/>
      <c r="KWA50" s="876"/>
      <c r="KWB50" s="876"/>
      <c r="KWC50" s="876"/>
      <c r="KWD50" s="876"/>
      <c r="KWE50" s="876"/>
      <c r="KWF50" s="876"/>
      <c r="KWG50" s="876"/>
      <c r="KWH50" s="876"/>
      <c r="KWI50" s="876"/>
      <c r="KWJ50" s="876"/>
      <c r="KWK50" s="876"/>
      <c r="KWL50" s="876"/>
      <c r="KWM50" s="876"/>
      <c r="KWN50" s="876"/>
      <c r="KWO50" s="876"/>
      <c r="KWP50" s="876"/>
      <c r="KWQ50" s="876"/>
      <c r="KWR50" s="876"/>
      <c r="KWS50" s="876"/>
      <c r="KWT50" s="876"/>
      <c r="KWU50" s="876"/>
      <c r="KWV50" s="876"/>
      <c r="KWW50" s="876"/>
      <c r="KWX50" s="876"/>
      <c r="KWY50" s="876"/>
      <c r="KWZ50" s="876"/>
      <c r="KXA50" s="876"/>
      <c r="KXB50" s="876"/>
      <c r="KXC50" s="876"/>
      <c r="KXD50" s="876"/>
      <c r="KXE50" s="876"/>
      <c r="KXF50" s="876"/>
      <c r="KXG50" s="876"/>
      <c r="KXH50" s="876"/>
      <c r="KXI50" s="876"/>
      <c r="KXJ50" s="876"/>
      <c r="KXK50" s="876"/>
      <c r="KXL50" s="876"/>
      <c r="KXM50" s="876"/>
      <c r="KXN50" s="876"/>
      <c r="KXO50" s="876"/>
      <c r="KXP50" s="876"/>
      <c r="KXQ50" s="876"/>
      <c r="KXR50" s="876"/>
      <c r="KXS50" s="876"/>
      <c r="KXT50" s="876"/>
      <c r="KXU50" s="876"/>
      <c r="KXV50" s="876"/>
      <c r="KXW50" s="876"/>
      <c r="KXX50" s="876"/>
      <c r="KXY50" s="876"/>
      <c r="KXZ50" s="876"/>
      <c r="KYA50" s="876"/>
      <c r="KYB50" s="876"/>
      <c r="KYC50" s="876"/>
      <c r="KYD50" s="876"/>
      <c r="KYE50" s="876"/>
      <c r="KYF50" s="876"/>
      <c r="KYG50" s="876"/>
      <c r="KYH50" s="876"/>
      <c r="KYI50" s="876"/>
      <c r="KYJ50" s="876"/>
      <c r="KYK50" s="876"/>
      <c r="KYL50" s="876"/>
      <c r="KYM50" s="876"/>
      <c r="KYN50" s="876"/>
      <c r="KYO50" s="876"/>
      <c r="KYP50" s="876"/>
      <c r="KYQ50" s="876"/>
      <c r="KYR50" s="876"/>
      <c r="KYS50" s="876"/>
      <c r="KYT50" s="876"/>
      <c r="KYU50" s="876"/>
      <c r="KYV50" s="876"/>
      <c r="KYW50" s="876"/>
      <c r="KYX50" s="876"/>
      <c r="KYY50" s="876"/>
      <c r="KYZ50" s="876"/>
      <c r="KZA50" s="876"/>
      <c r="KZB50" s="876"/>
      <c r="KZC50" s="876"/>
      <c r="KZD50" s="876"/>
      <c r="KZE50" s="876"/>
      <c r="KZF50" s="876"/>
      <c r="KZG50" s="876"/>
      <c r="KZH50" s="876"/>
      <c r="KZI50" s="876"/>
      <c r="KZJ50" s="876"/>
      <c r="KZK50" s="876"/>
      <c r="KZL50" s="876"/>
      <c r="KZM50" s="876"/>
      <c r="KZN50" s="876"/>
      <c r="KZO50" s="876"/>
      <c r="KZP50" s="876"/>
      <c r="KZQ50" s="876"/>
      <c r="KZR50" s="876"/>
      <c r="KZS50" s="876"/>
      <c r="KZT50" s="876"/>
      <c r="KZU50" s="876"/>
      <c r="KZV50" s="876"/>
      <c r="KZW50" s="876"/>
      <c r="KZX50" s="876"/>
      <c r="KZY50" s="876"/>
      <c r="KZZ50" s="876"/>
      <c r="LAA50" s="876"/>
      <c r="LAB50" s="876"/>
      <c r="LAC50" s="876"/>
      <c r="LAD50" s="876"/>
      <c r="LAE50" s="876"/>
      <c r="LAF50" s="876"/>
      <c r="LAG50" s="876"/>
      <c r="LAH50" s="876"/>
      <c r="LAI50" s="876"/>
      <c r="LAJ50" s="876"/>
      <c r="LAK50" s="876"/>
      <c r="LAL50" s="876"/>
      <c r="LAM50" s="876"/>
      <c r="LAN50" s="876"/>
      <c r="LAO50" s="876"/>
      <c r="LAP50" s="876"/>
      <c r="LAQ50" s="876"/>
      <c r="LAR50" s="876"/>
      <c r="LAS50" s="876"/>
      <c r="LAT50" s="876"/>
      <c r="LAU50" s="876"/>
      <c r="LAV50" s="876"/>
      <c r="LAW50" s="876"/>
      <c r="LAX50" s="876"/>
      <c r="LAY50" s="876"/>
      <c r="LAZ50" s="876"/>
      <c r="LBA50" s="876"/>
      <c r="LBB50" s="876"/>
      <c r="LBC50" s="876"/>
      <c r="LBD50" s="876"/>
      <c r="LBE50" s="876"/>
      <c r="LBF50" s="876"/>
      <c r="LBG50" s="876"/>
      <c r="LBH50" s="876"/>
      <c r="LBI50" s="876"/>
      <c r="LBJ50" s="876"/>
      <c r="LBK50" s="876"/>
      <c r="LBL50" s="876"/>
      <c r="LBM50" s="876"/>
      <c r="LBN50" s="876"/>
      <c r="LBO50" s="876"/>
      <c r="LBP50" s="876"/>
      <c r="LBQ50" s="876"/>
      <c r="LBR50" s="876"/>
      <c r="LBS50" s="876"/>
      <c r="LBT50" s="876"/>
      <c r="LBU50" s="876"/>
      <c r="LBV50" s="876"/>
      <c r="LBW50" s="876"/>
      <c r="LBX50" s="876"/>
      <c r="LBY50" s="876"/>
      <c r="LBZ50" s="876"/>
      <c r="LCA50" s="876"/>
      <c r="LCB50" s="876"/>
      <c r="LCC50" s="876"/>
      <c r="LCD50" s="876"/>
      <c r="LCE50" s="876"/>
      <c r="LCF50" s="876"/>
      <c r="LCG50" s="876"/>
      <c r="LCH50" s="876"/>
      <c r="LCI50" s="876"/>
      <c r="LCJ50" s="876"/>
      <c r="LCK50" s="876"/>
      <c r="LCL50" s="876"/>
      <c r="LCM50" s="876"/>
      <c r="LCN50" s="876"/>
      <c r="LCO50" s="876"/>
      <c r="LCP50" s="876"/>
      <c r="LCQ50" s="876"/>
      <c r="LCR50" s="876"/>
      <c r="LCS50" s="876"/>
      <c r="LCT50" s="876"/>
      <c r="LCU50" s="876"/>
      <c r="LCV50" s="876"/>
      <c r="LCW50" s="876"/>
      <c r="LCX50" s="876"/>
      <c r="LCY50" s="876"/>
      <c r="LCZ50" s="876"/>
      <c r="LDA50" s="876"/>
      <c r="LDB50" s="876"/>
      <c r="LDC50" s="876"/>
      <c r="LDD50" s="876"/>
      <c r="LDE50" s="876"/>
      <c r="LDF50" s="876"/>
      <c r="LDG50" s="876"/>
      <c r="LDH50" s="876"/>
      <c r="LDI50" s="876"/>
      <c r="LDJ50" s="876"/>
      <c r="LDK50" s="876"/>
      <c r="LDL50" s="876"/>
      <c r="LDM50" s="876"/>
      <c r="LDN50" s="876"/>
      <c r="LDO50" s="876"/>
      <c r="LDP50" s="876"/>
      <c r="LDQ50" s="876"/>
      <c r="LDR50" s="876"/>
      <c r="LDS50" s="876"/>
      <c r="LDT50" s="876"/>
      <c r="LDU50" s="876"/>
      <c r="LDV50" s="876"/>
      <c r="LDW50" s="876"/>
      <c r="LDX50" s="876"/>
      <c r="LDY50" s="876"/>
      <c r="LDZ50" s="876"/>
      <c r="LEA50" s="876"/>
      <c r="LEB50" s="876"/>
      <c r="LEC50" s="876"/>
      <c r="LED50" s="876"/>
      <c r="LEE50" s="876"/>
      <c r="LEF50" s="876"/>
      <c r="LEG50" s="876"/>
      <c r="LEH50" s="876"/>
      <c r="LEI50" s="876"/>
      <c r="LEJ50" s="876"/>
      <c r="LEK50" s="876"/>
      <c r="LEL50" s="876"/>
      <c r="LEM50" s="876"/>
      <c r="LEN50" s="876"/>
      <c r="LEO50" s="876"/>
      <c r="LEP50" s="876"/>
      <c r="LEQ50" s="876"/>
      <c r="LER50" s="876"/>
      <c r="LES50" s="876"/>
      <c r="LET50" s="876"/>
      <c r="LEU50" s="876"/>
      <c r="LEV50" s="876"/>
      <c r="LEW50" s="876"/>
      <c r="LEX50" s="876"/>
      <c r="LEY50" s="876"/>
      <c r="LEZ50" s="876"/>
      <c r="LFA50" s="876"/>
      <c r="LFB50" s="876"/>
      <c r="LFC50" s="876"/>
      <c r="LFD50" s="876"/>
      <c r="LFE50" s="876"/>
      <c r="LFF50" s="876"/>
      <c r="LFG50" s="876"/>
      <c r="LFH50" s="876"/>
      <c r="LFI50" s="876"/>
      <c r="LFJ50" s="876"/>
      <c r="LFK50" s="876"/>
      <c r="LFL50" s="876"/>
      <c r="LFM50" s="876"/>
      <c r="LFN50" s="876"/>
      <c r="LFO50" s="876"/>
      <c r="LFP50" s="876"/>
      <c r="LFQ50" s="876"/>
      <c r="LFR50" s="876"/>
      <c r="LFS50" s="876"/>
      <c r="LFT50" s="876"/>
      <c r="LFU50" s="876"/>
      <c r="LFV50" s="876"/>
      <c r="LFW50" s="876"/>
      <c r="LFX50" s="876"/>
      <c r="LFY50" s="876"/>
      <c r="LFZ50" s="876"/>
      <c r="LGA50" s="876"/>
      <c r="LGB50" s="876"/>
      <c r="LGC50" s="876"/>
      <c r="LGD50" s="876"/>
      <c r="LGE50" s="876"/>
      <c r="LGF50" s="876"/>
      <c r="LGG50" s="876"/>
      <c r="LGH50" s="876"/>
      <c r="LGI50" s="876"/>
      <c r="LGJ50" s="876"/>
      <c r="LGK50" s="876"/>
      <c r="LGL50" s="876"/>
      <c r="LGM50" s="876"/>
      <c r="LGN50" s="876"/>
      <c r="LGO50" s="876"/>
      <c r="LGP50" s="876"/>
      <c r="LGQ50" s="876"/>
      <c r="LGR50" s="876"/>
      <c r="LGS50" s="876"/>
      <c r="LGT50" s="876"/>
      <c r="LGU50" s="876"/>
      <c r="LGV50" s="876"/>
      <c r="LGW50" s="876"/>
      <c r="LGX50" s="876"/>
      <c r="LGY50" s="876"/>
      <c r="LGZ50" s="876"/>
      <c r="LHA50" s="876"/>
      <c r="LHB50" s="876"/>
      <c r="LHC50" s="876"/>
      <c r="LHD50" s="876"/>
      <c r="LHE50" s="876"/>
      <c r="LHF50" s="876"/>
      <c r="LHG50" s="876"/>
      <c r="LHH50" s="876"/>
      <c r="LHI50" s="876"/>
      <c r="LHJ50" s="876"/>
      <c r="LHK50" s="876"/>
      <c r="LHL50" s="876"/>
      <c r="LHM50" s="876"/>
      <c r="LHN50" s="876"/>
      <c r="LHO50" s="876"/>
      <c r="LHP50" s="876"/>
      <c r="LHQ50" s="876"/>
      <c r="LHR50" s="876"/>
      <c r="LHS50" s="876"/>
      <c r="LHT50" s="876"/>
      <c r="LHU50" s="876"/>
      <c r="LHV50" s="876"/>
      <c r="LHW50" s="876"/>
      <c r="LHX50" s="876"/>
      <c r="LHY50" s="876"/>
      <c r="LHZ50" s="876"/>
      <c r="LIA50" s="876"/>
      <c r="LIB50" s="876"/>
      <c r="LIC50" s="876"/>
      <c r="LID50" s="876"/>
      <c r="LIE50" s="876"/>
      <c r="LIF50" s="876"/>
      <c r="LIG50" s="876"/>
      <c r="LIH50" s="876"/>
      <c r="LII50" s="876"/>
      <c r="LIJ50" s="876"/>
      <c r="LIK50" s="876"/>
      <c r="LIL50" s="876"/>
      <c r="LIM50" s="876"/>
      <c r="LIN50" s="876"/>
      <c r="LIO50" s="876"/>
      <c r="LIP50" s="876"/>
      <c r="LIQ50" s="876"/>
      <c r="LIR50" s="876"/>
      <c r="LIS50" s="876"/>
      <c r="LIT50" s="876"/>
      <c r="LIU50" s="876"/>
      <c r="LIV50" s="876"/>
      <c r="LIW50" s="876"/>
      <c r="LIX50" s="876"/>
      <c r="LIY50" s="876"/>
      <c r="LIZ50" s="876"/>
      <c r="LJA50" s="876"/>
      <c r="LJB50" s="876"/>
      <c r="LJC50" s="876"/>
      <c r="LJD50" s="876"/>
      <c r="LJE50" s="876"/>
      <c r="LJF50" s="876"/>
      <c r="LJG50" s="876"/>
      <c r="LJH50" s="876"/>
      <c r="LJI50" s="876"/>
      <c r="LJJ50" s="876"/>
      <c r="LJK50" s="876"/>
      <c r="LJL50" s="876"/>
      <c r="LJM50" s="876"/>
      <c r="LJN50" s="876"/>
      <c r="LJO50" s="876"/>
      <c r="LJP50" s="876"/>
      <c r="LJQ50" s="876"/>
      <c r="LJR50" s="876"/>
      <c r="LJS50" s="876"/>
      <c r="LJT50" s="876"/>
      <c r="LJU50" s="876"/>
      <c r="LJV50" s="876"/>
      <c r="LJW50" s="876"/>
      <c r="LJX50" s="876"/>
      <c r="LJY50" s="876"/>
      <c r="LJZ50" s="876"/>
      <c r="LKA50" s="876"/>
      <c r="LKB50" s="876"/>
      <c r="LKC50" s="876"/>
      <c r="LKD50" s="876"/>
      <c r="LKE50" s="876"/>
      <c r="LKF50" s="876"/>
      <c r="LKG50" s="876"/>
      <c r="LKH50" s="876"/>
      <c r="LKI50" s="876"/>
      <c r="LKJ50" s="876"/>
      <c r="LKK50" s="876"/>
      <c r="LKL50" s="876"/>
      <c r="LKM50" s="876"/>
      <c r="LKN50" s="876"/>
      <c r="LKO50" s="876"/>
      <c r="LKP50" s="876"/>
      <c r="LKQ50" s="876"/>
      <c r="LKR50" s="876"/>
      <c r="LKS50" s="876"/>
      <c r="LKT50" s="876"/>
      <c r="LKU50" s="876"/>
      <c r="LKV50" s="876"/>
      <c r="LKW50" s="876"/>
      <c r="LKX50" s="876"/>
      <c r="LKY50" s="876"/>
      <c r="LKZ50" s="876"/>
      <c r="LLA50" s="876"/>
      <c r="LLB50" s="876"/>
      <c r="LLC50" s="876"/>
      <c r="LLD50" s="876"/>
      <c r="LLE50" s="876"/>
      <c r="LLF50" s="876"/>
      <c r="LLG50" s="876"/>
      <c r="LLH50" s="876"/>
      <c r="LLI50" s="876"/>
      <c r="LLJ50" s="876"/>
      <c r="LLK50" s="876"/>
      <c r="LLL50" s="876"/>
      <c r="LLM50" s="876"/>
      <c r="LLN50" s="876"/>
      <c r="LLO50" s="876"/>
      <c r="LLP50" s="876"/>
      <c r="LLQ50" s="876"/>
      <c r="LLR50" s="876"/>
      <c r="LLS50" s="876"/>
      <c r="LLT50" s="876"/>
      <c r="LLU50" s="876"/>
      <c r="LLV50" s="876"/>
      <c r="LLW50" s="876"/>
      <c r="LLX50" s="876"/>
      <c r="LLY50" s="876"/>
      <c r="LLZ50" s="876"/>
      <c r="LMA50" s="876"/>
      <c r="LMB50" s="876"/>
      <c r="LMC50" s="876"/>
      <c r="LMD50" s="876"/>
      <c r="LME50" s="876"/>
      <c r="LMF50" s="876"/>
      <c r="LMG50" s="876"/>
      <c r="LMH50" s="876"/>
      <c r="LMI50" s="876"/>
      <c r="LMJ50" s="876"/>
      <c r="LMK50" s="876"/>
      <c r="LML50" s="876"/>
      <c r="LMM50" s="876"/>
      <c r="LMN50" s="876"/>
      <c r="LMO50" s="876"/>
      <c r="LMP50" s="876"/>
      <c r="LMQ50" s="876"/>
      <c r="LMR50" s="876"/>
      <c r="LMS50" s="876"/>
      <c r="LMT50" s="876"/>
      <c r="LMU50" s="876"/>
      <c r="LMV50" s="876"/>
      <c r="LMW50" s="876"/>
      <c r="LMX50" s="876"/>
      <c r="LMY50" s="876"/>
      <c r="LMZ50" s="876"/>
      <c r="LNA50" s="876"/>
      <c r="LNB50" s="876"/>
      <c r="LNC50" s="876"/>
      <c r="LND50" s="876"/>
      <c r="LNE50" s="876"/>
      <c r="LNF50" s="876"/>
      <c r="LNG50" s="876"/>
      <c r="LNH50" s="876"/>
      <c r="LNI50" s="876"/>
      <c r="LNJ50" s="876"/>
      <c r="LNK50" s="876"/>
      <c r="LNL50" s="876"/>
      <c r="LNM50" s="876"/>
      <c r="LNN50" s="876"/>
      <c r="LNO50" s="876"/>
      <c r="LNP50" s="876"/>
      <c r="LNQ50" s="876"/>
      <c r="LNR50" s="876"/>
      <c r="LNS50" s="876"/>
      <c r="LNT50" s="876"/>
      <c r="LNU50" s="876"/>
      <c r="LNV50" s="876"/>
      <c r="LNW50" s="876"/>
      <c r="LNX50" s="876"/>
      <c r="LNY50" s="876"/>
      <c r="LNZ50" s="876"/>
      <c r="LOA50" s="876"/>
      <c r="LOB50" s="876"/>
      <c r="LOC50" s="876"/>
      <c r="LOD50" s="876"/>
      <c r="LOE50" s="876"/>
      <c r="LOF50" s="876"/>
      <c r="LOG50" s="876"/>
      <c r="LOH50" s="876"/>
      <c r="LOI50" s="876"/>
      <c r="LOJ50" s="876"/>
      <c r="LOK50" s="876"/>
      <c r="LOL50" s="876"/>
      <c r="LOM50" s="876"/>
      <c r="LON50" s="876"/>
      <c r="LOO50" s="876"/>
      <c r="LOP50" s="876"/>
      <c r="LOQ50" s="876"/>
      <c r="LOR50" s="876"/>
      <c r="LOS50" s="876"/>
      <c r="LOT50" s="876"/>
      <c r="LOU50" s="876"/>
      <c r="LOV50" s="876"/>
      <c r="LOW50" s="876"/>
      <c r="LOX50" s="876"/>
      <c r="LOY50" s="876"/>
      <c r="LOZ50" s="876"/>
      <c r="LPA50" s="876"/>
      <c r="LPB50" s="876"/>
      <c r="LPC50" s="876"/>
      <c r="LPD50" s="876"/>
      <c r="LPE50" s="876"/>
      <c r="LPF50" s="876"/>
      <c r="LPG50" s="876"/>
      <c r="LPH50" s="876"/>
      <c r="LPI50" s="876"/>
      <c r="LPJ50" s="876"/>
      <c r="LPK50" s="876"/>
      <c r="LPL50" s="876"/>
      <c r="LPM50" s="876"/>
      <c r="LPN50" s="876"/>
      <c r="LPO50" s="876"/>
      <c r="LPP50" s="876"/>
      <c r="LPQ50" s="876"/>
      <c r="LPR50" s="876"/>
      <c r="LPS50" s="876"/>
      <c r="LPT50" s="876"/>
      <c r="LPU50" s="876"/>
      <c r="LPV50" s="876"/>
      <c r="LPW50" s="876"/>
      <c r="LPX50" s="876"/>
      <c r="LPY50" s="876"/>
      <c r="LPZ50" s="876"/>
      <c r="LQA50" s="876"/>
      <c r="LQB50" s="876"/>
      <c r="LQC50" s="876"/>
      <c r="LQD50" s="876"/>
      <c r="LQE50" s="876"/>
      <c r="LQF50" s="876"/>
      <c r="LQG50" s="876"/>
      <c r="LQH50" s="876"/>
      <c r="LQI50" s="876"/>
      <c r="LQJ50" s="876"/>
      <c r="LQK50" s="876"/>
      <c r="LQL50" s="876"/>
      <c r="LQM50" s="876"/>
      <c r="LQN50" s="876"/>
      <c r="LQO50" s="876"/>
      <c r="LQP50" s="876"/>
      <c r="LQQ50" s="876"/>
      <c r="LQR50" s="876"/>
      <c r="LQS50" s="876"/>
      <c r="LQT50" s="876"/>
      <c r="LQU50" s="876"/>
      <c r="LQV50" s="876"/>
      <c r="LQW50" s="876"/>
      <c r="LQX50" s="876"/>
      <c r="LQY50" s="876"/>
      <c r="LQZ50" s="876"/>
      <c r="LRA50" s="876"/>
      <c r="LRB50" s="876"/>
      <c r="LRC50" s="876"/>
      <c r="LRD50" s="876"/>
      <c r="LRE50" s="876"/>
      <c r="LRF50" s="876"/>
      <c r="LRG50" s="876"/>
      <c r="LRH50" s="876"/>
      <c r="LRI50" s="876"/>
      <c r="LRJ50" s="876"/>
      <c r="LRK50" s="876"/>
      <c r="LRL50" s="876"/>
      <c r="LRM50" s="876"/>
      <c r="LRN50" s="876"/>
      <c r="LRO50" s="876"/>
      <c r="LRP50" s="876"/>
      <c r="LRQ50" s="876"/>
      <c r="LRR50" s="876"/>
      <c r="LRS50" s="876"/>
      <c r="LRT50" s="876"/>
      <c r="LRU50" s="876"/>
      <c r="LRV50" s="876"/>
      <c r="LRW50" s="876"/>
      <c r="LRX50" s="876"/>
      <c r="LRY50" s="876"/>
      <c r="LRZ50" s="876"/>
      <c r="LSA50" s="876"/>
      <c r="LSB50" s="876"/>
      <c r="LSC50" s="876"/>
      <c r="LSD50" s="876"/>
      <c r="LSE50" s="876"/>
      <c r="LSF50" s="876"/>
      <c r="LSG50" s="876"/>
      <c r="LSH50" s="876"/>
      <c r="LSI50" s="876"/>
      <c r="LSJ50" s="876"/>
      <c r="LSK50" s="876"/>
      <c r="LSL50" s="876"/>
      <c r="LSM50" s="876"/>
      <c r="LSN50" s="876"/>
      <c r="LSO50" s="876"/>
      <c r="LSP50" s="876"/>
      <c r="LSQ50" s="876"/>
      <c r="LSR50" s="876"/>
      <c r="LSS50" s="876"/>
      <c r="LST50" s="876"/>
      <c r="LSU50" s="876"/>
      <c r="LSV50" s="876"/>
      <c r="LSW50" s="876"/>
      <c r="LSX50" s="876"/>
      <c r="LSY50" s="876"/>
      <c r="LSZ50" s="876"/>
      <c r="LTA50" s="876"/>
      <c r="LTB50" s="876"/>
      <c r="LTC50" s="876"/>
      <c r="LTD50" s="876"/>
      <c r="LTE50" s="876"/>
      <c r="LTF50" s="876"/>
      <c r="LTG50" s="876"/>
      <c r="LTH50" s="876"/>
      <c r="LTI50" s="876"/>
      <c r="LTJ50" s="876"/>
      <c r="LTK50" s="876"/>
      <c r="LTL50" s="876"/>
      <c r="LTM50" s="876"/>
      <c r="LTN50" s="876"/>
      <c r="LTO50" s="876"/>
      <c r="LTP50" s="876"/>
      <c r="LTQ50" s="876"/>
      <c r="LTR50" s="876"/>
      <c r="LTS50" s="876"/>
      <c r="LTT50" s="876"/>
      <c r="LTU50" s="876"/>
      <c r="LTV50" s="876"/>
      <c r="LTW50" s="876"/>
      <c r="LTX50" s="876"/>
      <c r="LTY50" s="876"/>
      <c r="LTZ50" s="876"/>
      <c r="LUA50" s="876"/>
      <c r="LUB50" s="876"/>
      <c r="LUC50" s="876"/>
      <c r="LUD50" s="876"/>
      <c r="LUE50" s="876"/>
      <c r="LUF50" s="876"/>
      <c r="LUG50" s="876"/>
      <c r="LUH50" s="876"/>
      <c r="LUI50" s="876"/>
      <c r="LUJ50" s="876"/>
      <c r="LUK50" s="876"/>
      <c r="LUL50" s="876"/>
      <c r="LUM50" s="876"/>
      <c r="LUN50" s="876"/>
      <c r="LUO50" s="876"/>
      <c r="LUP50" s="876"/>
      <c r="LUQ50" s="876"/>
      <c r="LUR50" s="876"/>
      <c r="LUS50" s="876"/>
      <c r="LUT50" s="876"/>
      <c r="LUU50" s="876"/>
      <c r="LUV50" s="876"/>
      <c r="LUW50" s="876"/>
      <c r="LUX50" s="876"/>
      <c r="LUY50" s="876"/>
      <c r="LUZ50" s="876"/>
      <c r="LVA50" s="876"/>
      <c r="LVB50" s="876"/>
      <c r="LVC50" s="876"/>
      <c r="LVD50" s="876"/>
      <c r="LVE50" s="876"/>
      <c r="LVF50" s="876"/>
      <c r="LVG50" s="876"/>
      <c r="LVH50" s="876"/>
      <c r="LVI50" s="876"/>
      <c r="LVJ50" s="876"/>
      <c r="LVK50" s="876"/>
      <c r="LVL50" s="876"/>
      <c r="LVM50" s="876"/>
      <c r="LVN50" s="876"/>
      <c r="LVO50" s="876"/>
      <c r="LVP50" s="876"/>
      <c r="LVQ50" s="876"/>
      <c r="LVR50" s="876"/>
      <c r="LVS50" s="876"/>
      <c r="LVT50" s="876"/>
      <c r="LVU50" s="876"/>
      <c r="LVV50" s="876"/>
      <c r="LVW50" s="876"/>
      <c r="LVX50" s="876"/>
      <c r="LVY50" s="876"/>
      <c r="LVZ50" s="876"/>
      <c r="LWA50" s="876"/>
      <c r="LWB50" s="876"/>
      <c r="LWC50" s="876"/>
      <c r="LWD50" s="876"/>
      <c r="LWE50" s="876"/>
      <c r="LWF50" s="876"/>
      <c r="LWG50" s="876"/>
      <c r="LWH50" s="876"/>
      <c r="LWI50" s="876"/>
      <c r="LWJ50" s="876"/>
      <c r="LWK50" s="876"/>
      <c r="LWL50" s="876"/>
      <c r="LWM50" s="876"/>
      <c r="LWN50" s="876"/>
      <c r="LWO50" s="876"/>
      <c r="LWP50" s="876"/>
      <c r="LWQ50" s="876"/>
      <c r="LWR50" s="876"/>
      <c r="LWS50" s="876"/>
      <c r="LWT50" s="876"/>
      <c r="LWU50" s="876"/>
      <c r="LWV50" s="876"/>
      <c r="LWW50" s="876"/>
      <c r="LWX50" s="876"/>
      <c r="LWY50" s="876"/>
      <c r="LWZ50" s="876"/>
      <c r="LXA50" s="876"/>
      <c r="LXB50" s="876"/>
      <c r="LXC50" s="876"/>
      <c r="LXD50" s="876"/>
      <c r="LXE50" s="876"/>
      <c r="LXF50" s="876"/>
      <c r="LXG50" s="876"/>
      <c r="LXH50" s="876"/>
      <c r="LXI50" s="876"/>
      <c r="LXJ50" s="876"/>
      <c r="LXK50" s="876"/>
      <c r="LXL50" s="876"/>
      <c r="LXM50" s="876"/>
      <c r="LXN50" s="876"/>
      <c r="LXO50" s="876"/>
      <c r="LXP50" s="876"/>
      <c r="LXQ50" s="876"/>
      <c r="LXR50" s="876"/>
      <c r="LXS50" s="876"/>
      <c r="LXT50" s="876"/>
      <c r="LXU50" s="876"/>
      <c r="LXV50" s="876"/>
      <c r="LXW50" s="876"/>
      <c r="LXX50" s="876"/>
      <c r="LXY50" s="876"/>
      <c r="LXZ50" s="876"/>
      <c r="LYA50" s="876"/>
      <c r="LYB50" s="876"/>
      <c r="LYC50" s="876"/>
      <c r="LYD50" s="876"/>
      <c r="LYE50" s="876"/>
      <c r="LYF50" s="876"/>
      <c r="LYG50" s="876"/>
      <c r="LYH50" s="876"/>
      <c r="LYI50" s="876"/>
      <c r="LYJ50" s="876"/>
      <c r="LYK50" s="876"/>
      <c r="LYL50" s="876"/>
      <c r="LYM50" s="876"/>
      <c r="LYN50" s="876"/>
      <c r="LYO50" s="876"/>
      <c r="LYP50" s="876"/>
      <c r="LYQ50" s="876"/>
      <c r="LYR50" s="876"/>
      <c r="LYS50" s="876"/>
      <c r="LYT50" s="876"/>
      <c r="LYU50" s="876"/>
      <c r="LYV50" s="876"/>
      <c r="LYW50" s="876"/>
      <c r="LYX50" s="876"/>
      <c r="LYY50" s="876"/>
      <c r="LYZ50" s="876"/>
      <c r="LZA50" s="876"/>
      <c r="LZB50" s="876"/>
      <c r="LZC50" s="876"/>
      <c r="LZD50" s="876"/>
      <c r="LZE50" s="876"/>
      <c r="LZF50" s="876"/>
      <c r="LZG50" s="876"/>
      <c r="LZH50" s="876"/>
      <c r="LZI50" s="876"/>
      <c r="LZJ50" s="876"/>
      <c r="LZK50" s="876"/>
      <c r="LZL50" s="876"/>
      <c r="LZM50" s="876"/>
      <c r="LZN50" s="876"/>
      <c r="LZO50" s="876"/>
      <c r="LZP50" s="876"/>
      <c r="LZQ50" s="876"/>
      <c r="LZR50" s="876"/>
      <c r="LZS50" s="876"/>
      <c r="LZT50" s="876"/>
      <c r="LZU50" s="876"/>
      <c r="LZV50" s="876"/>
      <c r="LZW50" s="876"/>
      <c r="LZX50" s="876"/>
      <c r="LZY50" s="876"/>
      <c r="LZZ50" s="876"/>
      <c r="MAA50" s="876"/>
      <c r="MAB50" s="876"/>
      <c r="MAC50" s="876"/>
      <c r="MAD50" s="876"/>
      <c r="MAE50" s="876"/>
      <c r="MAF50" s="876"/>
      <c r="MAG50" s="876"/>
      <c r="MAH50" s="876"/>
      <c r="MAI50" s="876"/>
      <c r="MAJ50" s="876"/>
      <c r="MAK50" s="876"/>
      <c r="MAL50" s="876"/>
      <c r="MAM50" s="876"/>
      <c r="MAN50" s="876"/>
      <c r="MAO50" s="876"/>
      <c r="MAP50" s="876"/>
      <c r="MAQ50" s="876"/>
      <c r="MAR50" s="876"/>
      <c r="MAS50" s="876"/>
      <c r="MAT50" s="876"/>
      <c r="MAU50" s="876"/>
      <c r="MAV50" s="876"/>
      <c r="MAW50" s="876"/>
      <c r="MAX50" s="876"/>
      <c r="MAY50" s="876"/>
      <c r="MAZ50" s="876"/>
      <c r="MBA50" s="876"/>
      <c r="MBB50" s="876"/>
      <c r="MBC50" s="876"/>
      <c r="MBD50" s="876"/>
      <c r="MBE50" s="876"/>
      <c r="MBF50" s="876"/>
      <c r="MBG50" s="876"/>
      <c r="MBH50" s="876"/>
      <c r="MBI50" s="876"/>
      <c r="MBJ50" s="876"/>
      <c r="MBK50" s="876"/>
      <c r="MBL50" s="876"/>
      <c r="MBM50" s="876"/>
      <c r="MBN50" s="876"/>
      <c r="MBO50" s="876"/>
      <c r="MBP50" s="876"/>
      <c r="MBQ50" s="876"/>
      <c r="MBR50" s="876"/>
      <c r="MBS50" s="876"/>
      <c r="MBT50" s="876"/>
      <c r="MBU50" s="876"/>
      <c r="MBV50" s="876"/>
      <c r="MBW50" s="876"/>
      <c r="MBX50" s="876"/>
      <c r="MBY50" s="876"/>
      <c r="MBZ50" s="876"/>
      <c r="MCA50" s="876"/>
      <c r="MCB50" s="876"/>
      <c r="MCC50" s="876"/>
      <c r="MCD50" s="876"/>
      <c r="MCE50" s="876"/>
      <c r="MCF50" s="876"/>
      <c r="MCG50" s="876"/>
      <c r="MCH50" s="876"/>
      <c r="MCI50" s="876"/>
      <c r="MCJ50" s="876"/>
      <c r="MCK50" s="876"/>
      <c r="MCL50" s="876"/>
      <c r="MCM50" s="876"/>
      <c r="MCN50" s="876"/>
      <c r="MCO50" s="876"/>
      <c r="MCP50" s="876"/>
      <c r="MCQ50" s="876"/>
      <c r="MCR50" s="876"/>
      <c r="MCS50" s="876"/>
      <c r="MCT50" s="876"/>
      <c r="MCU50" s="876"/>
      <c r="MCV50" s="876"/>
      <c r="MCW50" s="876"/>
      <c r="MCX50" s="876"/>
      <c r="MCY50" s="876"/>
      <c r="MCZ50" s="876"/>
      <c r="MDA50" s="876"/>
      <c r="MDB50" s="876"/>
      <c r="MDC50" s="876"/>
      <c r="MDD50" s="876"/>
      <c r="MDE50" s="876"/>
      <c r="MDF50" s="876"/>
      <c r="MDG50" s="876"/>
      <c r="MDH50" s="876"/>
      <c r="MDI50" s="876"/>
      <c r="MDJ50" s="876"/>
      <c r="MDK50" s="876"/>
      <c r="MDL50" s="876"/>
      <c r="MDM50" s="876"/>
      <c r="MDN50" s="876"/>
      <c r="MDO50" s="876"/>
      <c r="MDP50" s="876"/>
      <c r="MDQ50" s="876"/>
      <c r="MDR50" s="876"/>
      <c r="MDS50" s="876"/>
      <c r="MDT50" s="876"/>
      <c r="MDU50" s="876"/>
      <c r="MDV50" s="876"/>
      <c r="MDW50" s="876"/>
      <c r="MDX50" s="876"/>
      <c r="MDY50" s="876"/>
      <c r="MDZ50" s="876"/>
      <c r="MEA50" s="876"/>
      <c r="MEB50" s="876"/>
      <c r="MEC50" s="876"/>
      <c r="MED50" s="876"/>
      <c r="MEE50" s="876"/>
      <c r="MEF50" s="876"/>
      <c r="MEG50" s="876"/>
      <c r="MEH50" s="876"/>
      <c r="MEI50" s="876"/>
      <c r="MEJ50" s="876"/>
      <c r="MEK50" s="876"/>
      <c r="MEL50" s="876"/>
      <c r="MEM50" s="876"/>
      <c r="MEN50" s="876"/>
      <c r="MEO50" s="876"/>
      <c r="MEP50" s="876"/>
      <c r="MEQ50" s="876"/>
      <c r="MER50" s="876"/>
      <c r="MES50" s="876"/>
      <c r="MET50" s="876"/>
      <c r="MEU50" s="876"/>
      <c r="MEV50" s="876"/>
      <c r="MEW50" s="876"/>
      <c r="MEX50" s="876"/>
      <c r="MEY50" s="876"/>
      <c r="MEZ50" s="876"/>
      <c r="MFA50" s="876"/>
      <c r="MFB50" s="876"/>
      <c r="MFC50" s="876"/>
      <c r="MFD50" s="876"/>
      <c r="MFE50" s="876"/>
      <c r="MFF50" s="876"/>
      <c r="MFG50" s="876"/>
      <c r="MFH50" s="876"/>
      <c r="MFI50" s="876"/>
      <c r="MFJ50" s="876"/>
      <c r="MFK50" s="876"/>
      <c r="MFL50" s="876"/>
      <c r="MFM50" s="876"/>
      <c r="MFN50" s="876"/>
      <c r="MFO50" s="876"/>
      <c r="MFP50" s="876"/>
      <c r="MFQ50" s="876"/>
      <c r="MFR50" s="876"/>
      <c r="MFS50" s="876"/>
      <c r="MFT50" s="876"/>
      <c r="MFU50" s="876"/>
      <c r="MFV50" s="876"/>
      <c r="MFW50" s="876"/>
      <c r="MFX50" s="876"/>
      <c r="MFY50" s="876"/>
      <c r="MFZ50" s="876"/>
      <c r="MGA50" s="876"/>
      <c r="MGB50" s="876"/>
      <c r="MGC50" s="876"/>
      <c r="MGD50" s="876"/>
      <c r="MGE50" s="876"/>
      <c r="MGF50" s="876"/>
      <c r="MGG50" s="876"/>
      <c r="MGH50" s="876"/>
      <c r="MGI50" s="876"/>
      <c r="MGJ50" s="876"/>
      <c r="MGK50" s="876"/>
      <c r="MGL50" s="876"/>
      <c r="MGM50" s="876"/>
      <c r="MGN50" s="876"/>
      <c r="MGO50" s="876"/>
      <c r="MGP50" s="876"/>
      <c r="MGQ50" s="876"/>
      <c r="MGR50" s="876"/>
      <c r="MGS50" s="876"/>
      <c r="MGT50" s="876"/>
      <c r="MGU50" s="876"/>
      <c r="MGV50" s="876"/>
      <c r="MGW50" s="876"/>
      <c r="MGX50" s="876"/>
      <c r="MGY50" s="876"/>
      <c r="MGZ50" s="876"/>
      <c r="MHA50" s="876"/>
      <c r="MHB50" s="876"/>
      <c r="MHC50" s="876"/>
      <c r="MHD50" s="876"/>
      <c r="MHE50" s="876"/>
      <c r="MHF50" s="876"/>
      <c r="MHG50" s="876"/>
      <c r="MHH50" s="876"/>
      <c r="MHI50" s="876"/>
      <c r="MHJ50" s="876"/>
      <c r="MHK50" s="876"/>
      <c r="MHL50" s="876"/>
      <c r="MHM50" s="876"/>
      <c r="MHN50" s="876"/>
      <c r="MHO50" s="876"/>
      <c r="MHP50" s="876"/>
      <c r="MHQ50" s="876"/>
      <c r="MHR50" s="876"/>
      <c r="MHS50" s="876"/>
      <c r="MHT50" s="876"/>
      <c r="MHU50" s="876"/>
      <c r="MHV50" s="876"/>
      <c r="MHW50" s="876"/>
      <c r="MHX50" s="876"/>
      <c r="MHY50" s="876"/>
      <c r="MHZ50" s="876"/>
      <c r="MIA50" s="876"/>
      <c r="MIB50" s="876"/>
      <c r="MIC50" s="876"/>
      <c r="MID50" s="876"/>
      <c r="MIE50" s="876"/>
      <c r="MIF50" s="876"/>
      <c r="MIG50" s="876"/>
      <c r="MIH50" s="876"/>
      <c r="MII50" s="876"/>
      <c r="MIJ50" s="876"/>
      <c r="MIK50" s="876"/>
      <c r="MIL50" s="876"/>
      <c r="MIM50" s="876"/>
      <c r="MIN50" s="876"/>
      <c r="MIO50" s="876"/>
      <c r="MIP50" s="876"/>
      <c r="MIQ50" s="876"/>
      <c r="MIR50" s="876"/>
      <c r="MIS50" s="876"/>
      <c r="MIT50" s="876"/>
      <c r="MIU50" s="876"/>
      <c r="MIV50" s="876"/>
      <c r="MIW50" s="876"/>
      <c r="MIX50" s="876"/>
      <c r="MIY50" s="876"/>
      <c r="MIZ50" s="876"/>
      <c r="MJA50" s="876"/>
      <c r="MJB50" s="876"/>
      <c r="MJC50" s="876"/>
      <c r="MJD50" s="876"/>
      <c r="MJE50" s="876"/>
      <c r="MJF50" s="876"/>
      <c r="MJG50" s="876"/>
      <c r="MJH50" s="876"/>
      <c r="MJI50" s="876"/>
      <c r="MJJ50" s="876"/>
      <c r="MJK50" s="876"/>
      <c r="MJL50" s="876"/>
      <c r="MJM50" s="876"/>
      <c r="MJN50" s="876"/>
      <c r="MJO50" s="876"/>
      <c r="MJP50" s="876"/>
      <c r="MJQ50" s="876"/>
      <c r="MJR50" s="876"/>
      <c r="MJS50" s="876"/>
      <c r="MJT50" s="876"/>
      <c r="MJU50" s="876"/>
      <c r="MJV50" s="876"/>
      <c r="MJW50" s="876"/>
      <c r="MJX50" s="876"/>
      <c r="MJY50" s="876"/>
      <c r="MJZ50" s="876"/>
      <c r="MKA50" s="876"/>
      <c r="MKB50" s="876"/>
      <c r="MKC50" s="876"/>
      <c r="MKD50" s="876"/>
      <c r="MKE50" s="876"/>
      <c r="MKF50" s="876"/>
      <c r="MKG50" s="876"/>
      <c r="MKH50" s="876"/>
      <c r="MKI50" s="876"/>
      <c r="MKJ50" s="876"/>
      <c r="MKK50" s="876"/>
      <c r="MKL50" s="876"/>
      <c r="MKM50" s="876"/>
      <c r="MKN50" s="876"/>
      <c r="MKO50" s="876"/>
      <c r="MKP50" s="876"/>
      <c r="MKQ50" s="876"/>
      <c r="MKR50" s="876"/>
      <c r="MKS50" s="876"/>
      <c r="MKT50" s="876"/>
      <c r="MKU50" s="876"/>
      <c r="MKV50" s="876"/>
      <c r="MKW50" s="876"/>
      <c r="MKX50" s="876"/>
      <c r="MKY50" s="876"/>
      <c r="MKZ50" s="876"/>
      <c r="MLA50" s="876"/>
      <c r="MLB50" s="876"/>
      <c r="MLC50" s="876"/>
      <c r="MLD50" s="876"/>
      <c r="MLE50" s="876"/>
      <c r="MLF50" s="876"/>
      <c r="MLG50" s="876"/>
      <c r="MLH50" s="876"/>
      <c r="MLI50" s="876"/>
      <c r="MLJ50" s="876"/>
      <c r="MLK50" s="876"/>
      <c r="MLL50" s="876"/>
      <c r="MLM50" s="876"/>
      <c r="MLN50" s="876"/>
      <c r="MLO50" s="876"/>
      <c r="MLP50" s="876"/>
      <c r="MLQ50" s="876"/>
      <c r="MLR50" s="876"/>
      <c r="MLS50" s="876"/>
      <c r="MLT50" s="876"/>
      <c r="MLU50" s="876"/>
      <c r="MLV50" s="876"/>
      <c r="MLW50" s="876"/>
      <c r="MLX50" s="876"/>
      <c r="MLY50" s="876"/>
      <c r="MLZ50" s="876"/>
      <c r="MMA50" s="876"/>
      <c r="MMB50" s="876"/>
      <c r="MMC50" s="876"/>
      <c r="MMD50" s="876"/>
      <c r="MME50" s="876"/>
      <c r="MMF50" s="876"/>
      <c r="MMG50" s="876"/>
      <c r="MMH50" s="876"/>
      <c r="MMI50" s="876"/>
      <c r="MMJ50" s="876"/>
      <c r="MMK50" s="876"/>
      <c r="MML50" s="876"/>
      <c r="MMM50" s="876"/>
      <c r="MMN50" s="876"/>
      <c r="MMO50" s="876"/>
      <c r="MMP50" s="876"/>
      <c r="MMQ50" s="876"/>
      <c r="MMR50" s="876"/>
      <c r="MMS50" s="876"/>
      <c r="MMT50" s="876"/>
      <c r="MMU50" s="876"/>
      <c r="MMV50" s="876"/>
      <c r="MMW50" s="876"/>
      <c r="MMX50" s="876"/>
      <c r="MMY50" s="876"/>
      <c r="MMZ50" s="876"/>
      <c r="MNA50" s="876"/>
      <c r="MNB50" s="876"/>
      <c r="MNC50" s="876"/>
      <c r="MND50" s="876"/>
      <c r="MNE50" s="876"/>
      <c r="MNF50" s="876"/>
      <c r="MNG50" s="876"/>
      <c r="MNH50" s="876"/>
      <c r="MNI50" s="876"/>
      <c r="MNJ50" s="876"/>
      <c r="MNK50" s="876"/>
      <c r="MNL50" s="876"/>
      <c r="MNM50" s="876"/>
      <c r="MNN50" s="876"/>
      <c r="MNO50" s="876"/>
      <c r="MNP50" s="876"/>
      <c r="MNQ50" s="876"/>
      <c r="MNR50" s="876"/>
      <c r="MNS50" s="876"/>
      <c r="MNT50" s="876"/>
      <c r="MNU50" s="876"/>
      <c r="MNV50" s="876"/>
      <c r="MNW50" s="876"/>
      <c r="MNX50" s="876"/>
      <c r="MNY50" s="876"/>
      <c r="MNZ50" s="876"/>
      <c r="MOA50" s="876"/>
      <c r="MOB50" s="876"/>
      <c r="MOC50" s="876"/>
      <c r="MOD50" s="876"/>
      <c r="MOE50" s="876"/>
      <c r="MOF50" s="876"/>
      <c r="MOG50" s="876"/>
      <c r="MOH50" s="876"/>
      <c r="MOI50" s="876"/>
      <c r="MOJ50" s="876"/>
      <c r="MOK50" s="876"/>
      <c r="MOL50" s="876"/>
      <c r="MOM50" s="876"/>
      <c r="MON50" s="876"/>
      <c r="MOO50" s="876"/>
      <c r="MOP50" s="876"/>
      <c r="MOQ50" s="876"/>
      <c r="MOR50" s="876"/>
      <c r="MOS50" s="876"/>
      <c r="MOT50" s="876"/>
      <c r="MOU50" s="876"/>
      <c r="MOV50" s="876"/>
      <c r="MOW50" s="876"/>
      <c r="MOX50" s="876"/>
      <c r="MOY50" s="876"/>
      <c r="MOZ50" s="876"/>
      <c r="MPA50" s="876"/>
      <c r="MPB50" s="876"/>
      <c r="MPC50" s="876"/>
      <c r="MPD50" s="876"/>
      <c r="MPE50" s="876"/>
      <c r="MPF50" s="876"/>
      <c r="MPG50" s="876"/>
      <c r="MPH50" s="876"/>
      <c r="MPI50" s="876"/>
      <c r="MPJ50" s="876"/>
      <c r="MPK50" s="876"/>
      <c r="MPL50" s="876"/>
      <c r="MPM50" s="876"/>
      <c r="MPN50" s="876"/>
      <c r="MPO50" s="876"/>
      <c r="MPP50" s="876"/>
      <c r="MPQ50" s="876"/>
      <c r="MPR50" s="876"/>
      <c r="MPS50" s="876"/>
      <c r="MPT50" s="876"/>
      <c r="MPU50" s="876"/>
      <c r="MPV50" s="876"/>
      <c r="MPW50" s="876"/>
      <c r="MPX50" s="876"/>
      <c r="MPY50" s="876"/>
      <c r="MPZ50" s="876"/>
      <c r="MQA50" s="876"/>
      <c r="MQB50" s="876"/>
      <c r="MQC50" s="876"/>
      <c r="MQD50" s="876"/>
      <c r="MQE50" s="876"/>
      <c r="MQF50" s="876"/>
      <c r="MQG50" s="876"/>
      <c r="MQH50" s="876"/>
      <c r="MQI50" s="876"/>
      <c r="MQJ50" s="876"/>
      <c r="MQK50" s="876"/>
      <c r="MQL50" s="876"/>
      <c r="MQM50" s="876"/>
      <c r="MQN50" s="876"/>
      <c r="MQO50" s="876"/>
      <c r="MQP50" s="876"/>
      <c r="MQQ50" s="876"/>
      <c r="MQR50" s="876"/>
      <c r="MQS50" s="876"/>
      <c r="MQT50" s="876"/>
      <c r="MQU50" s="876"/>
      <c r="MQV50" s="876"/>
      <c r="MQW50" s="876"/>
      <c r="MQX50" s="876"/>
      <c r="MQY50" s="876"/>
      <c r="MQZ50" s="876"/>
      <c r="MRA50" s="876"/>
      <c r="MRB50" s="876"/>
      <c r="MRC50" s="876"/>
      <c r="MRD50" s="876"/>
      <c r="MRE50" s="876"/>
      <c r="MRF50" s="876"/>
      <c r="MRG50" s="876"/>
      <c r="MRH50" s="876"/>
      <c r="MRI50" s="876"/>
      <c r="MRJ50" s="876"/>
      <c r="MRK50" s="876"/>
      <c r="MRL50" s="876"/>
      <c r="MRM50" s="876"/>
      <c r="MRN50" s="876"/>
      <c r="MRO50" s="876"/>
      <c r="MRP50" s="876"/>
      <c r="MRQ50" s="876"/>
      <c r="MRR50" s="876"/>
      <c r="MRS50" s="876"/>
      <c r="MRT50" s="876"/>
      <c r="MRU50" s="876"/>
      <c r="MRV50" s="876"/>
      <c r="MRW50" s="876"/>
      <c r="MRX50" s="876"/>
      <c r="MRY50" s="876"/>
      <c r="MRZ50" s="876"/>
      <c r="MSA50" s="876"/>
      <c r="MSB50" s="876"/>
      <c r="MSC50" s="876"/>
      <c r="MSD50" s="876"/>
      <c r="MSE50" s="876"/>
      <c r="MSF50" s="876"/>
      <c r="MSG50" s="876"/>
      <c r="MSH50" s="876"/>
      <c r="MSI50" s="876"/>
      <c r="MSJ50" s="876"/>
      <c r="MSK50" s="876"/>
      <c r="MSL50" s="876"/>
      <c r="MSM50" s="876"/>
      <c r="MSN50" s="876"/>
      <c r="MSO50" s="876"/>
      <c r="MSP50" s="876"/>
      <c r="MSQ50" s="876"/>
      <c r="MSR50" s="876"/>
      <c r="MSS50" s="876"/>
      <c r="MST50" s="876"/>
      <c r="MSU50" s="876"/>
      <c r="MSV50" s="876"/>
      <c r="MSW50" s="876"/>
      <c r="MSX50" s="876"/>
      <c r="MSY50" s="876"/>
      <c r="MSZ50" s="876"/>
      <c r="MTA50" s="876"/>
      <c r="MTB50" s="876"/>
      <c r="MTC50" s="876"/>
      <c r="MTD50" s="876"/>
      <c r="MTE50" s="876"/>
      <c r="MTF50" s="876"/>
      <c r="MTG50" s="876"/>
      <c r="MTH50" s="876"/>
      <c r="MTI50" s="876"/>
      <c r="MTJ50" s="876"/>
      <c r="MTK50" s="876"/>
      <c r="MTL50" s="876"/>
      <c r="MTM50" s="876"/>
      <c r="MTN50" s="876"/>
      <c r="MTO50" s="876"/>
      <c r="MTP50" s="876"/>
      <c r="MTQ50" s="876"/>
      <c r="MTR50" s="876"/>
      <c r="MTS50" s="876"/>
      <c r="MTT50" s="876"/>
      <c r="MTU50" s="876"/>
      <c r="MTV50" s="876"/>
      <c r="MTW50" s="876"/>
      <c r="MTX50" s="876"/>
      <c r="MTY50" s="876"/>
      <c r="MTZ50" s="876"/>
      <c r="MUA50" s="876"/>
      <c r="MUB50" s="876"/>
      <c r="MUC50" s="876"/>
      <c r="MUD50" s="876"/>
      <c r="MUE50" s="876"/>
      <c r="MUF50" s="876"/>
      <c r="MUG50" s="876"/>
      <c r="MUH50" s="876"/>
      <c r="MUI50" s="876"/>
      <c r="MUJ50" s="876"/>
      <c r="MUK50" s="876"/>
      <c r="MUL50" s="876"/>
      <c r="MUM50" s="876"/>
      <c r="MUN50" s="876"/>
      <c r="MUO50" s="876"/>
      <c r="MUP50" s="876"/>
      <c r="MUQ50" s="876"/>
      <c r="MUR50" s="876"/>
      <c r="MUS50" s="876"/>
      <c r="MUT50" s="876"/>
      <c r="MUU50" s="876"/>
      <c r="MUV50" s="876"/>
      <c r="MUW50" s="876"/>
      <c r="MUX50" s="876"/>
      <c r="MUY50" s="876"/>
      <c r="MUZ50" s="876"/>
      <c r="MVA50" s="876"/>
      <c r="MVB50" s="876"/>
      <c r="MVC50" s="876"/>
      <c r="MVD50" s="876"/>
      <c r="MVE50" s="876"/>
      <c r="MVF50" s="876"/>
      <c r="MVG50" s="876"/>
      <c r="MVH50" s="876"/>
      <c r="MVI50" s="876"/>
      <c r="MVJ50" s="876"/>
      <c r="MVK50" s="876"/>
      <c r="MVL50" s="876"/>
      <c r="MVM50" s="876"/>
      <c r="MVN50" s="876"/>
      <c r="MVO50" s="876"/>
      <c r="MVP50" s="876"/>
      <c r="MVQ50" s="876"/>
      <c r="MVR50" s="876"/>
      <c r="MVS50" s="876"/>
      <c r="MVT50" s="876"/>
      <c r="MVU50" s="876"/>
      <c r="MVV50" s="876"/>
      <c r="MVW50" s="876"/>
      <c r="MVX50" s="876"/>
      <c r="MVY50" s="876"/>
      <c r="MVZ50" s="876"/>
      <c r="MWA50" s="876"/>
      <c r="MWB50" s="876"/>
      <c r="MWC50" s="876"/>
      <c r="MWD50" s="876"/>
      <c r="MWE50" s="876"/>
      <c r="MWF50" s="876"/>
      <c r="MWG50" s="876"/>
      <c r="MWH50" s="876"/>
      <c r="MWI50" s="876"/>
      <c r="MWJ50" s="876"/>
      <c r="MWK50" s="876"/>
      <c r="MWL50" s="876"/>
      <c r="MWM50" s="876"/>
      <c r="MWN50" s="876"/>
      <c r="MWO50" s="876"/>
      <c r="MWP50" s="876"/>
      <c r="MWQ50" s="876"/>
      <c r="MWR50" s="876"/>
      <c r="MWS50" s="876"/>
      <c r="MWT50" s="876"/>
      <c r="MWU50" s="876"/>
      <c r="MWV50" s="876"/>
      <c r="MWW50" s="876"/>
      <c r="MWX50" s="876"/>
      <c r="MWY50" s="876"/>
      <c r="MWZ50" s="876"/>
      <c r="MXA50" s="876"/>
      <c r="MXB50" s="876"/>
      <c r="MXC50" s="876"/>
      <c r="MXD50" s="876"/>
      <c r="MXE50" s="876"/>
      <c r="MXF50" s="876"/>
      <c r="MXG50" s="876"/>
      <c r="MXH50" s="876"/>
      <c r="MXI50" s="876"/>
      <c r="MXJ50" s="876"/>
      <c r="MXK50" s="876"/>
      <c r="MXL50" s="876"/>
      <c r="MXM50" s="876"/>
      <c r="MXN50" s="876"/>
      <c r="MXO50" s="876"/>
      <c r="MXP50" s="876"/>
      <c r="MXQ50" s="876"/>
      <c r="MXR50" s="876"/>
      <c r="MXS50" s="876"/>
      <c r="MXT50" s="876"/>
      <c r="MXU50" s="876"/>
      <c r="MXV50" s="876"/>
      <c r="MXW50" s="876"/>
      <c r="MXX50" s="876"/>
      <c r="MXY50" s="876"/>
      <c r="MXZ50" s="876"/>
      <c r="MYA50" s="876"/>
      <c r="MYB50" s="876"/>
      <c r="MYC50" s="876"/>
      <c r="MYD50" s="876"/>
      <c r="MYE50" s="876"/>
      <c r="MYF50" s="876"/>
      <c r="MYG50" s="876"/>
      <c r="MYH50" s="876"/>
      <c r="MYI50" s="876"/>
      <c r="MYJ50" s="876"/>
      <c r="MYK50" s="876"/>
      <c r="MYL50" s="876"/>
      <c r="MYM50" s="876"/>
      <c r="MYN50" s="876"/>
      <c r="MYO50" s="876"/>
      <c r="MYP50" s="876"/>
      <c r="MYQ50" s="876"/>
      <c r="MYR50" s="876"/>
      <c r="MYS50" s="876"/>
      <c r="MYT50" s="876"/>
      <c r="MYU50" s="876"/>
      <c r="MYV50" s="876"/>
      <c r="MYW50" s="876"/>
      <c r="MYX50" s="876"/>
      <c r="MYY50" s="876"/>
      <c r="MYZ50" s="876"/>
      <c r="MZA50" s="876"/>
      <c r="MZB50" s="876"/>
      <c r="MZC50" s="876"/>
      <c r="MZD50" s="876"/>
      <c r="MZE50" s="876"/>
      <c r="MZF50" s="876"/>
      <c r="MZG50" s="876"/>
      <c r="MZH50" s="876"/>
      <c r="MZI50" s="876"/>
      <c r="MZJ50" s="876"/>
      <c r="MZK50" s="876"/>
      <c r="MZL50" s="876"/>
      <c r="MZM50" s="876"/>
      <c r="MZN50" s="876"/>
      <c r="MZO50" s="876"/>
      <c r="MZP50" s="876"/>
      <c r="MZQ50" s="876"/>
      <c r="MZR50" s="876"/>
      <c r="MZS50" s="876"/>
      <c r="MZT50" s="876"/>
      <c r="MZU50" s="876"/>
      <c r="MZV50" s="876"/>
      <c r="MZW50" s="876"/>
      <c r="MZX50" s="876"/>
      <c r="MZY50" s="876"/>
      <c r="MZZ50" s="876"/>
      <c r="NAA50" s="876"/>
      <c r="NAB50" s="876"/>
      <c r="NAC50" s="876"/>
      <c r="NAD50" s="876"/>
      <c r="NAE50" s="876"/>
      <c r="NAF50" s="876"/>
      <c r="NAG50" s="876"/>
      <c r="NAH50" s="876"/>
      <c r="NAI50" s="876"/>
      <c r="NAJ50" s="876"/>
      <c r="NAK50" s="876"/>
      <c r="NAL50" s="876"/>
      <c r="NAM50" s="876"/>
      <c r="NAN50" s="876"/>
      <c r="NAO50" s="876"/>
      <c r="NAP50" s="876"/>
      <c r="NAQ50" s="876"/>
      <c r="NAR50" s="876"/>
      <c r="NAS50" s="876"/>
      <c r="NAT50" s="876"/>
      <c r="NAU50" s="876"/>
      <c r="NAV50" s="876"/>
      <c r="NAW50" s="876"/>
      <c r="NAX50" s="876"/>
      <c r="NAY50" s="876"/>
      <c r="NAZ50" s="876"/>
      <c r="NBA50" s="876"/>
      <c r="NBB50" s="876"/>
      <c r="NBC50" s="876"/>
      <c r="NBD50" s="876"/>
      <c r="NBE50" s="876"/>
      <c r="NBF50" s="876"/>
      <c r="NBG50" s="876"/>
      <c r="NBH50" s="876"/>
      <c r="NBI50" s="876"/>
      <c r="NBJ50" s="876"/>
      <c r="NBK50" s="876"/>
      <c r="NBL50" s="876"/>
      <c r="NBM50" s="876"/>
      <c r="NBN50" s="876"/>
      <c r="NBO50" s="876"/>
      <c r="NBP50" s="876"/>
      <c r="NBQ50" s="876"/>
      <c r="NBR50" s="876"/>
      <c r="NBS50" s="876"/>
      <c r="NBT50" s="876"/>
      <c r="NBU50" s="876"/>
      <c r="NBV50" s="876"/>
      <c r="NBW50" s="876"/>
      <c r="NBX50" s="876"/>
      <c r="NBY50" s="876"/>
      <c r="NBZ50" s="876"/>
      <c r="NCA50" s="876"/>
      <c r="NCB50" s="876"/>
      <c r="NCC50" s="876"/>
      <c r="NCD50" s="876"/>
      <c r="NCE50" s="876"/>
      <c r="NCF50" s="876"/>
      <c r="NCG50" s="876"/>
      <c r="NCH50" s="876"/>
      <c r="NCI50" s="876"/>
      <c r="NCJ50" s="876"/>
      <c r="NCK50" s="876"/>
      <c r="NCL50" s="876"/>
      <c r="NCM50" s="876"/>
      <c r="NCN50" s="876"/>
      <c r="NCO50" s="876"/>
      <c r="NCP50" s="876"/>
      <c r="NCQ50" s="876"/>
      <c r="NCR50" s="876"/>
      <c r="NCS50" s="876"/>
      <c r="NCT50" s="876"/>
      <c r="NCU50" s="876"/>
      <c r="NCV50" s="876"/>
      <c r="NCW50" s="876"/>
      <c r="NCX50" s="876"/>
      <c r="NCY50" s="876"/>
      <c r="NCZ50" s="876"/>
      <c r="NDA50" s="876"/>
      <c r="NDB50" s="876"/>
      <c r="NDC50" s="876"/>
      <c r="NDD50" s="876"/>
      <c r="NDE50" s="876"/>
      <c r="NDF50" s="876"/>
      <c r="NDG50" s="876"/>
      <c r="NDH50" s="876"/>
      <c r="NDI50" s="876"/>
      <c r="NDJ50" s="876"/>
      <c r="NDK50" s="876"/>
      <c r="NDL50" s="876"/>
      <c r="NDM50" s="876"/>
      <c r="NDN50" s="876"/>
      <c r="NDO50" s="876"/>
      <c r="NDP50" s="876"/>
      <c r="NDQ50" s="876"/>
      <c r="NDR50" s="876"/>
      <c r="NDS50" s="876"/>
      <c r="NDT50" s="876"/>
      <c r="NDU50" s="876"/>
      <c r="NDV50" s="876"/>
      <c r="NDW50" s="876"/>
      <c r="NDX50" s="876"/>
      <c r="NDY50" s="876"/>
      <c r="NDZ50" s="876"/>
      <c r="NEA50" s="876"/>
      <c r="NEB50" s="876"/>
      <c r="NEC50" s="876"/>
      <c r="NED50" s="876"/>
      <c r="NEE50" s="876"/>
      <c r="NEF50" s="876"/>
      <c r="NEG50" s="876"/>
      <c r="NEH50" s="876"/>
      <c r="NEI50" s="876"/>
      <c r="NEJ50" s="876"/>
      <c r="NEK50" s="876"/>
      <c r="NEL50" s="876"/>
      <c r="NEM50" s="876"/>
      <c r="NEN50" s="876"/>
      <c r="NEO50" s="876"/>
      <c r="NEP50" s="876"/>
      <c r="NEQ50" s="876"/>
      <c r="NER50" s="876"/>
      <c r="NES50" s="876"/>
      <c r="NET50" s="876"/>
      <c r="NEU50" s="876"/>
      <c r="NEV50" s="876"/>
      <c r="NEW50" s="876"/>
      <c r="NEX50" s="876"/>
      <c r="NEY50" s="876"/>
      <c r="NEZ50" s="876"/>
      <c r="NFA50" s="876"/>
      <c r="NFB50" s="876"/>
      <c r="NFC50" s="876"/>
      <c r="NFD50" s="876"/>
      <c r="NFE50" s="876"/>
      <c r="NFF50" s="876"/>
      <c r="NFG50" s="876"/>
      <c r="NFH50" s="876"/>
      <c r="NFI50" s="876"/>
      <c r="NFJ50" s="876"/>
      <c r="NFK50" s="876"/>
      <c r="NFL50" s="876"/>
      <c r="NFM50" s="876"/>
      <c r="NFN50" s="876"/>
      <c r="NFO50" s="876"/>
      <c r="NFP50" s="876"/>
      <c r="NFQ50" s="876"/>
      <c r="NFR50" s="876"/>
      <c r="NFS50" s="876"/>
      <c r="NFT50" s="876"/>
      <c r="NFU50" s="876"/>
      <c r="NFV50" s="876"/>
      <c r="NFW50" s="876"/>
      <c r="NFX50" s="876"/>
      <c r="NFY50" s="876"/>
      <c r="NFZ50" s="876"/>
      <c r="NGA50" s="876"/>
      <c r="NGB50" s="876"/>
      <c r="NGC50" s="876"/>
      <c r="NGD50" s="876"/>
      <c r="NGE50" s="876"/>
      <c r="NGF50" s="876"/>
      <c r="NGG50" s="876"/>
      <c r="NGH50" s="876"/>
      <c r="NGI50" s="876"/>
      <c r="NGJ50" s="876"/>
      <c r="NGK50" s="876"/>
      <c r="NGL50" s="876"/>
      <c r="NGM50" s="876"/>
      <c r="NGN50" s="876"/>
      <c r="NGO50" s="876"/>
      <c r="NGP50" s="876"/>
      <c r="NGQ50" s="876"/>
      <c r="NGR50" s="876"/>
      <c r="NGS50" s="876"/>
      <c r="NGT50" s="876"/>
      <c r="NGU50" s="876"/>
      <c r="NGV50" s="876"/>
      <c r="NGW50" s="876"/>
      <c r="NGX50" s="876"/>
      <c r="NGY50" s="876"/>
      <c r="NGZ50" s="876"/>
      <c r="NHA50" s="876"/>
      <c r="NHB50" s="876"/>
      <c r="NHC50" s="876"/>
      <c r="NHD50" s="876"/>
      <c r="NHE50" s="876"/>
      <c r="NHF50" s="876"/>
      <c r="NHG50" s="876"/>
      <c r="NHH50" s="876"/>
      <c r="NHI50" s="876"/>
      <c r="NHJ50" s="876"/>
      <c r="NHK50" s="876"/>
      <c r="NHL50" s="876"/>
      <c r="NHM50" s="876"/>
      <c r="NHN50" s="876"/>
      <c r="NHO50" s="876"/>
      <c r="NHP50" s="876"/>
      <c r="NHQ50" s="876"/>
      <c r="NHR50" s="876"/>
      <c r="NHS50" s="876"/>
      <c r="NHT50" s="876"/>
      <c r="NHU50" s="876"/>
      <c r="NHV50" s="876"/>
      <c r="NHW50" s="876"/>
      <c r="NHX50" s="876"/>
      <c r="NHY50" s="876"/>
      <c r="NHZ50" s="876"/>
      <c r="NIA50" s="876"/>
      <c r="NIB50" s="876"/>
      <c r="NIC50" s="876"/>
      <c r="NID50" s="876"/>
      <c r="NIE50" s="876"/>
      <c r="NIF50" s="876"/>
      <c r="NIG50" s="876"/>
      <c r="NIH50" s="876"/>
      <c r="NII50" s="876"/>
      <c r="NIJ50" s="876"/>
      <c r="NIK50" s="876"/>
      <c r="NIL50" s="876"/>
      <c r="NIM50" s="876"/>
      <c r="NIN50" s="876"/>
      <c r="NIO50" s="876"/>
      <c r="NIP50" s="876"/>
      <c r="NIQ50" s="876"/>
      <c r="NIR50" s="876"/>
      <c r="NIS50" s="876"/>
      <c r="NIT50" s="876"/>
      <c r="NIU50" s="876"/>
      <c r="NIV50" s="876"/>
      <c r="NIW50" s="876"/>
      <c r="NIX50" s="876"/>
      <c r="NIY50" s="876"/>
      <c r="NIZ50" s="876"/>
      <c r="NJA50" s="876"/>
      <c r="NJB50" s="876"/>
      <c r="NJC50" s="876"/>
      <c r="NJD50" s="876"/>
      <c r="NJE50" s="876"/>
      <c r="NJF50" s="876"/>
      <c r="NJG50" s="876"/>
      <c r="NJH50" s="876"/>
      <c r="NJI50" s="876"/>
      <c r="NJJ50" s="876"/>
      <c r="NJK50" s="876"/>
      <c r="NJL50" s="876"/>
      <c r="NJM50" s="876"/>
      <c r="NJN50" s="876"/>
      <c r="NJO50" s="876"/>
      <c r="NJP50" s="876"/>
      <c r="NJQ50" s="876"/>
      <c r="NJR50" s="876"/>
      <c r="NJS50" s="876"/>
      <c r="NJT50" s="876"/>
      <c r="NJU50" s="876"/>
      <c r="NJV50" s="876"/>
      <c r="NJW50" s="876"/>
      <c r="NJX50" s="876"/>
      <c r="NJY50" s="876"/>
      <c r="NJZ50" s="876"/>
      <c r="NKA50" s="876"/>
      <c r="NKB50" s="876"/>
      <c r="NKC50" s="876"/>
      <c r="NKD50" s="876"/>
      <c r="NKE50" s="876"/>
      <c r="NKF50" s="876"/>
      <c r="NKG50" s="876"/>
      <c r="NKH50" s="876"/>
      <c r="NKI50" s="876"/>
      <c r="NKJ50" s="876"/>
      <c r="NKK50" s="876"/>
      <c r="NKL50" s="876"/>
      <c r="NKM50" s="876"/>
      <c r="NKN50" s="876"/>
      <c r="NKO50" s="876"/>
      <c r="NKP50" s="876"/>
      <c r="NKQ50" s="876"/>
      <c r="NKR50" s="876"/>
      <c r="NKS50" s="876"/>
      <c r="NKT50" s="876"/>
      <c r="NKU50" s="876"/>
      <c r="NKV50" s="876"/>
      <c r="NKW50" s="876"/>
      <c r="NKX50" s="876"/>
      <c r="NKY50" s="876"/>
      <c r="NKZ50" s="876"/>
      <c r="NLA50" s="876"/>
      <c r="NLB50" s="876"/>
      <c r="NLC50" s="876"/>
      <c r="NLD50" s="876"/>
      <c r="NLE50" s="876"/>
      <c r="NLF50" s="876"/>
      <c r="NLG50" s="876"/>
      <c r="NLH50" s="876"/>
      <c r="NLI50" s="876"/>
      <c r="NLJ50" s="876"/>
      <c r="NLK50" s="876"/>
      <c r="NLL50" s="876"/>
      <c r="NLM50" s="876"/>
      <c r="NLN50" s="876"/>
      <c r="NLO50" s="876"/>
      <c r="NLP50" s="876"/>
      <c r="NLQ50" s="876"/>
      <c r="NLR50" s="876"/>
      <c r="NLS50" s="876"/>
      <c r="NLT50" s="876"/>
      <c r="NLU50" s="876"/>
      <c r="NLV50" s="876"/>
      <c r="NLW50" s="876"/>
      <c r="NLX50" s="876"/>
      <c r="NLY50" s="876"/>
      <c r="NLZ50" s="876"/>
      <c r="NMA50" s="876"/>
      <c r="NMB50" s="876"/>
      <c r="NMC50" s="876"/>
      <c r="NMD50" s="876"/>
      <c r="NME50" s="876"/>
      <c r="NMF50" s="876"/>
      <c r="NMG50" s="876"/>
      <c r="NMH50" s="876"/>
      <c r="NMI50" s="876"/>
      <c r="NMJ50" s="876"/>
      <c r="NMK50" s="876"/>
      <c r="NML50" s="876"/>
      <c r="NMM50" s="876"/>
      <c r="NMN50" s="876"/>
      <c r="NMO50" s="876"/>
      <c r="NMP50" s="876"/>
      <c r="NMQ50" s="876"/>
      <c r="NMR50" s="876"/>
      <c r="NMS50" s="876"/>
      <c r="NMT50" s="876"/>
      <c r="NMU50" s="876"/>
      <c r="NMV50" s="876"/>
      <c r="NMW50" s="876"/>
      <c r="NMX50" s="876"/>
      <c r="NMY50" s="876"/>
      <c r="NMZ50" s="876"/>
      <c r="NNA50" s="876"/>
      <c r="NNB50" s="876"/>
      <c r="NNC50" s="876"/>
      <c r="NND50" s="876"/>
      <c r="NNE50" s="876"/>
      <c r="NNF50" s="876"/>
      <c r="NNG50" s="876"/>
      <c r="NNH50" s="876"/>
      <c r="NNI50" s="876"/>
      <c r="NNJ50" s="876"/>
      <c r="NNK50" s="876"/>
      <c r="NNL50" s="876"/>
      <c r="NNM50" s="876"/>
      <c r="NNN50" s="876"/>
      <c r="NNO50" s="876"/>
      <c r="NNP50" s="876"/>
      <c r="NNQ50" s="876"/>
      <c r="NNR50" s="876"/>
      <c r="NNS50" s="876"/>
      <c r="NNT50" s="876"/>
      <c r="NNU50" s="876"/>
      <c r="NNV50" s="876"/>
      <c r="NNW50" s="876"/>
      <c r="NNX50" s="876"/>
      <c r="NNY50" s="876"/>
      <c r="NNZ50" s="876"/>
      <c r="NOA50" s="876"/>
      <c r="NOB50" s="876"/>
      <c r="NOC50" s="876"/>
      <c r="NOD50" s="876"/>
      <c r="NOE50" s="876"/>
      <c r="NOF50" s="876"/>
      <c r="NOG50" s="876"/>
      <c r="NOH50" s="876"/>
      <c r="NOI50" s="876"/>
      <c r="NOJ50" s="876"/>
      <c r="NOK50" s="876"/>
      <c r="NOL50" s="876"/>
      <c r="NOM50" s="876"/>
      <c r="NON50" s="876"/>
      <c r="NOO50" s="876"/>
      <c r="NOP50" s="876"/>
      <c r="NOQ50" s="876"/>
      <c r="NOR50" s="876"/>
      <c r="NOS50" s="876"/>
      <c r="NOT50" s="876"/>
      <c r="NOU50" s="876"/>
      <c r="NOV50" s="876"/>
      <c r="NOW50" s="876"/>
      <c r="NOX50" s="876"/>
      <c r="NOY50" s="876"/>
      <c r="NOZ50" s="876"/>
      <c r="NPA50" s="876"/>
      <c r="NPB50" s="876"/>
      <c r="NPC50" s="876"/>
      <c r="NPD50" s="876"/>
      <c r="NPE50" s="876"/>
      <c r="NPF50" s="876"/>
      <c r="NPG50" s="876"/>
      <c r="NPH50" s="876"/>
      <c r="NPI50" s="876"/>
      <c r="NPJ50" s="876"/>
      <c r="NPK50" s="876"/>
      <c r="NPL50" s="876"/>
      <c r="NPM50" s="876"/>
      <c r="NPN50" s="876"/>
      <c r="NPO50" s="876"/>
      <c r="NPP50" s="876"/>
      <c r="NPQ50" s="876"/>
      <c r="NPR50" s="876"/>
      <c r="NPS50" s="876"/>
      <c r="NPT50" s="876"/>
      <c r="NPU50" s="876"/>
      <c r="NPV50" s="876"/>
      <c r="NPW50" s="876"/>
      <c r="NPX50" s="876"/>
      <c r="NPY50" s="876"/>
      <c r="NPZ50" s="876"/>
      <c r="NQA50" s="876"/>
      <c r="NQB50" s="876"/>
      <c r="NQC50" s="876"/>
      <c r="NQD50" s="876"/>
      <c r="NQE50" s="876"/>
      <c r="NQF50" s="876"/>
      <c r="NQG50" s="876"/>
      <c r="NQH50" s="876"/>
      <c r="NQI50" s="876"/>
      <c r="NQJ50" s="876"/>
      <c r="NQK50" s="876"/>
      <c r="NQL50" s="876"/>
      <c r="NQM50" s="876"/>
      <c r="NQN50" s="876"/>
      <c r="NQO50" s="876"/>
      <c r="NQP50" s="876"/>
      <c r="NQQ50" s="876"/>
      <c r="NQR50" s="876"/>
      <c r="NQS50" s="876"/>
      <c r="NQT50" s="876"/>
      <c r="NQU50" s="876"/>
      <c r="NQV50" s="876"/>
      <c r="NQW50" s="876"/>
      <c r="NQX50" s="876"/>
      <c r="NQY50" s="876"/>
      <c r="NQZ50" s="876"/>
      <c r="NRA50" s="876"/>
      <c r="NRB50" s="876"/>
      <c r="NRC50" s="876"/>
      <c r="NRD50" s="876"/>
      <c r="NRE50" s="876"/>
      <c r="NRF50" s="876"/>
      <c r="NRG50" s="876"/>
      <c r="NRH50" s="876"/>
      <c r="NRI50" s="876"/>
      <c r="NRJ50" s="876"/>
      <c r="NRK50" s="876"/>
      <c r="NRL50" s="876"/>
      <c r="NRM50" s="876"/>
      <c r="NRN50" s="876"/>
      <c r="NRO50" s="876"/>
      <c r="NRP50" s="876"/>
      <c r="NRQ50" s="876"/>
      <c r="NRR50" s="876"/>
      <c r="NRS50" s="876"/>
      <c r="NRT50" s="876"/>
      <c r="NRU50" s="876"/>
      <c r="NRV50" s="876"/>
      <c r="NRW50" s="876"/>
      <c r="NRX50" s="876"/>
      <c r="NRY50" s="876"/>
      <c r="NRZ50" s="876"/>
      <c r="NSA50" s="876"/>
      <c r="NSB50" s="876"/>
      <c r="NSC50" s="876"/>
      <c r="NSD50" s="876"/>
      <c r="NSE50" s="876"/>
      <c r="NSF50" s="876"/>
      <c r="NSG50" s="876"/>
      <c r="NSH50" s="876"/>
      <c r="NSI50" s="876"/>
      <c r="NSJ50" s="876"/>
      <c r="NSK50" s="876"/>
      <c r="NSL50" s="876"/>
      <c r="NSM50" s="876"/>
      <c r="NSN50" s="876"/>
      <c r="NSO50" s="876"/>
      <c r="NSP50" s="876"/>
      <c r="NSQ50" s="876"/>
      <c r="NSR50" s="876"/>
      <c r="NSS50" s="876"/>
      <c r="NST50" s="876"/>
      <c r="NSU50" s="876"/>
      <c r="NSV50" s="876"/>
      <c r="NSW50" s="876"/>
      <c r="NSX50" s="876"/>
      <c r="NSY50" s="876"/>
      <c r="NSZ50" s="876"/>
      <c r="NTA50" s="876"/>
      <c r="NTB50" s="876"/>
      <c r="NTC50" s="876"/>
      <c r="NTD50" s="876"/>
      <c r="NTE50" s="876"/>
      <c r="NTF50" s="876"/>
      <c r="NTG50" s="876"/>
      <c r="NTH50" s="876"/>
      <c r="NTI50" s="876"/>
      <c r="NTJ50" s="876"/>
      <c r="NTK50" s="876"/>
      <c r="NTL50" s="876"/>
      <c r="NTM50" s="876"/>
      <c r="NTN50" s="876"/>
      <c r="NTO50" s="876"/>
      <c r="NTP50" s="876"/>
      <c r="NTQ50" s="876"/>
      <c r="NTR50" s="876"/>
      <c r="NTS50" s="876"/>
      <c r="NTT50" s="876"/>
      <c r="NTU50" s="876"/>
      <c r="NTV50" s="876"/>
      <c r="NTW50" s="876"/>
      <c r="NTX50" s="876"/>
      <c r="NTY50" s="876"/>
      <c r="NTZ50" s="876"/>
      <c r="NUA50" s="876"/>
      <c r="NUB50" s="876"/>
      <c r="NUC50" s="876"/>
      <c r="NUD50" s="876"/>
      <c r="NUE50" s="876"/>
      <c r="NUF50" s="876"/>
      <c r="NUG50" s="876"/>
      <c r="NUH50" s="876"/>
      <c r="NUI50" s="876"/>
      <c r="NUJ50" s="876"/>
      <c r="NUK50" s="876"/>
      <c r="NUL50" s="876"/>
      <c r="NUM50" s="876"/>
      <c r="NUN50" s="876"/>
      <c r="NUO50" s="876"/>
      <c r="NUP50" s="876"/>
      <c r="NUQ50" s="876"/>
      <c r="NUR50" s="876"/>
      <c r="NUS50" s="876"/>
      <c r="NUT50" s="876"/>
      <c r="NUU50" s="876"/>
      <c r="NUV50" s="876"/>
      <c r="NUW50" s="876"/>
      <c r="NUX50" s="876"/>
      <c r="NUY50" s="876"/>
      <c r="NUZ50" s="876"/>
      <c r="NVA50" s="876"/>
      <c r="NVB50" s="876"/>
      <c r="NVC50" s="876"/>
      <c r="NVD50" s="876"/>
      <c r="NVE50" s="876"/>
      <c r="NVF50" s="876"/>
      <c r="NVG50" s="876"/>
      <c r="NVH50" s="876"/>
      <c r="NVI50" s="876"/>
      <c r="NVJ50" s="876"/>
      <c r="NVK50" s="876"/>
      <c r="NVL50" s="876"/>
      <c r="NVM50" s="876"/>
      <c r="NVN50" s="876"/>
      <c r="NVO50" s="876"/>
      <c r="NVP50" s="876"/>
      <c r="NVQ50" s="876"/>
      <c r="NVR50" s="876"/>
      <c r="NVS50" s="876"/>
      <c r="NVT50" s="876"/>
      <c r="NVU50" s="876"/>
      <c r="NVV50" s="876"/>
      <c r="NVW50" s="876"/>
      <c r="NVX50" s="876"/>
      <c r="NVY50" s="876"/>
      <c r="NVZ50" s="876"/>
      <c r="NWA50" s="876"/>
      <c r="NWB50" s="876"/>
      <c r="NWC50" s="876"/>
      <c r="NWD50" s="876"/>
      <c r="NWE50" s="876"/>
      <c r="NWF50" s="876"/>
      <c r="NWG50" s="876"/>
      <c r="NWH50" s="876"/>
      <c r="NWI50" s="876"/>
      <c r="NWJ50" s="876"/>
      <c r="NWK50" s="876"/>
      <c r="NWL50" s="876"/>
      <c r="NWM50" s="876"/>
      <c r="NWN50" s="876"/>
      <c r="NWO50" s="876"/>
      <c r="NWP50" s="876"/>
      <c r="NWQ50" s="876"/>
      <c r="NWR50" s="876"/>
      <c r="NWS50" s="876"/>
      <c r="NWT50" s="876"/>
      <c r="NWU50" s="876"/>
      <c r="NWV50" s="876"/>
      <c r="NWW50" s="876"/>
      <c r="NWX50" s="876"/>
      <c r="NWY50" s="876"/>
      <c r="NWZ50" s="876"/>
      <c r="NXA50" s="876"/>
      <c r="NXB50" s="876"/>
      <c r="NXC50" s="876"/>
      <c r="NXD50" s="876"/>
      <c r="NXE50" s="876"/>
      <c r="NXF50" s="876"/>
      <c r="NXG50" s="876"/>
      <c r="NXH50" s="876"/>
      <c r="NXI50" s="876"/>
      <c r="NXJ50" s="876"/>
      <c r="NXK50" s="876"/>
      <c r="NXL50" s="876"/>
      <c r="NXM50" s="876"/>
      <c r="NXN50" s="876"/>
      <c r="NXO50" s="876"/>
      <c r="NXP50" s="876"/>
      <c r="NXQ50" s="876"/>
      <c r="NXR50" s="876"/>
      <c r="NXS50" s="876"/>
      <c r="NXT50" s="876"/>
      <c r="NXU50" s="876"/>
      <c r="NXV50" s="876"/>
      <c r="NXW50" s="876"/>
      <c r="NXX50" s="876"/>
      <c r="NXY50" s="876"/>
      <c r="NXZ50" s="876"/>
      <c r="NYA50" s="876"/>
      <c r="NYB50" s="876"/>
      <c r="NYC50" s="876"/>
      <c r="NYD50" s="876"/>
      <c r="NYE50" s="876"/>
      <c r="NYF50" s="876"/>
      <c r="NYG50" s="876"/>
      <c r="NYH50" s="876"/>
      <c r="NYI50" s="876"/>
      <c r="NYJ50" s="876"/>
      <c r="NYK50" s="876"/>
      <c r="NYL50" s="876"/>
      <c r="NYM50" s="876"/>
      <c r="NYN50" s="876"/>
      <c r="NYO50" s="876"/>
      <c r="NYP50" s="876"/>
      <c r="NYQ50" s="876"/>
      <c r="NYR50" s="876"/>
      <c r="NYS50" s="876"/>
      <c r="NYT50" s="876"/>
      <c r="NYU50" s="876"/>
      <c r="NYV50" s="876"/>
      <c r="NYW50" s="876"/>
      <c r="NYX50" s="876"/>
      <c r="NYY50" s="876"/>
      <c r="NYZ50" s="876"/>
      <c r="NZA50" s="876"/>
      <c r="NZB50" s="876"/>
      <c r="NZC50" s="876"/>
      <c r="NZD50" s="876"/>
      <c r="NZE50" s="876"/>
      <c r="NZF50" s="876"/>
      <c r="NZG50" s="876"/>
      <c r="NZH50" s="876"/>
      <c r="NZI50" s="876"/>
      <c r="NZJ50" s="876"/>
      <c r="NZK50" s="876"/>
      <c r="NZL50" s="876"/>
      <c r="NZM50" s="876"/>
      <c r="NZN50" s="876"/>
      <c r="NZO50" s="876"/>
      <c r="NZP50" s="876"/>
      <c r="NZQ50" s="876"/>
      <c r="NZR50" s="876"/>
      <c r="NZS50" s="876"/>
      <c r="NZT50" s="876"/>
      <c r="NZU50" s="876"/>
      <c r="NZV50" s="876"/>
      <c r="NZW50" s="876"/>
      <c r="NZX50" s="876"/>
      <c r="NZY50" s="876"/>
      <c r="NZZ50" s="876"/>
      <c r="OAA50" s="876"/>
      <c r="OAB50" s="876"/>
      <c r="OAC50" s="876"/>
      <c r="OAD50" s="876"/>
      <c r="OAE50" s="876"/>
      <c r="OAF50" s="876"/>
      <c r="OAG50" s="876"/>
      <c r="OAH50" s="876"/>
      <c r="OAI50" s="876"/>
      <c r="OAJ50" s="876"/>
      <c r="OAK50" s="876"/>
      <c r="OAL50" s="876"/>
      <c r="OAM50" s="876"/>
      <c r="OAN50" s="876"/>
      <c r="OAO50" s="876"/>
      <c r="OAP50" s="876"/>
      <c r="OAQ50" s="876"/>
      <c r="OAR50" s="876"/>
      <c r="OAS50" s="876"/>
      <c r="OAT50" s="876"/>
      <c r="OAU50" s="876"/>
      <c r="OAV50" s="876"/>
      <c r="OAW50" s="876"/>
      <c r="OAX50" s="876"/>
      <c r="OAY50" s="876"/>
      <c r="OAZ50" s="876"/>
      <c r="OBA50" s="876"/>
      <c r="OBB50" s="876"/>
      <c r="OBC50" s="876"/>
      <c r="OBD50" s="876"/>
      <c r="OBE50" s="876"/>
      <c r="OBF50" s="876"/>
      <c r="OBG50" s="876"/>
      <c r="OBH50" s="876"/>
      <c r="OBI50" s="876"/>
      <c r="OBJ50" s="876"/>
      <c r="OBK50" s="876"/>
      <c r="OBL50" s="876"/>
      <c r="OBM50" s="876"/>
      <c r="OBN50" s="876"/>
      <c r="OBO50" s="876"/>
      <c r="OBP50" s="876"/>
      <c r="OBQ50" s="876"/>
      <c r="OBR50" s="876"/>
      <c r="OBS50" s="876"/>
      <c r="OBT50" s="876"/>
      <c r="OBU50" s="876"/>
      <c r="OBV50" s="876"/>
      <c r="OBW50" s="876"/>
      <c r="OBX50" s="876"/>
      <c r="OBY50" s="876"/>
      <c r="OBZ50" s="876"/>
      <c r="OCA50" s="876"/>
      <c r="OCB50" s="876"/>
      <c r="OCC50" s="876"/>
      <c r="OCD50" s="876"/>
      <c r="OCE50" s="876"/>
      <c r="OCF50" s="876"/>
      <c r="OCG50" s="876"/>
      <c r="OCH50" s="876"/>
      <c r="OCI50" s="876"/>
      <c r="OCJ50" s="876"/>
      <c r="OCK50" s="876"/>
      <c r="OCL50" s="876"/>
      <c r="OCM50" s="876"/>
      <c r="OCN50" s="876"/>
      <c r="OCO50" s="876"/>
      <c r="OCP50" s="876"/>
      <c r="OCQ50" s="876"/>
      <c r="OCR50" s="876"/>
      <c r="OCS50" s="876"/>
      <c r="OCT50" s="876"/>
      <c r="OCU50" s="876"/>
      <c r="OCV50" s="876"/>
      <c r="OCW50" s="876"/>
      <c r="OCX50" s="876"/>
      <c r="OCY50" s="876"/>
      <c r="OCZ50" s="876"/>
      <c r="ODA50" s="876"/>
      <c r="ODB50" s="876"/>
      <c r="ODC50" s="876"/>
      <c r="ODD50" s="876"/>
      <c r="ODE50" s="876"/>
      <c r="ODF50" s="876"/>
      <c r="ODG50" s="876"/>
      <c r="ODH50" s="876"/>
      <c r="ODI50" s="876"/>
      <c r="ODJ50" s="876"/>
      <c r="ODK50" s="876"/>
      <c r="ODL50" s="876"/>
      <c r="ODM50" s="876"/>
      <c r="ODN50" s="876"/>
      <c r="ODO50" s="876"/>
      <c r="ODP50" s="876"/>
      <c r="ODQ50" s="876"/>
      <c r="ODR50" s="876"/>
      <c r="ODS50" s="876"/>
      <c r="ODT50" s="876"/>
      <c r="ODU50" s="876"/>
      <c r="ODV50" s="876"/>
      <c r="ODW50" s="876"/>
      <c r="ODX50" s="876"/>
      <c r="ODY50" s="876"/>
      <c r="ODZ50" s="876"/>
      <c r="OEA50" s="876"/>
      <c r="OEB50" s="876"/>
      <c r="OEC50" s="876"/>
      <c r="OED50" s="876"/>
      <c r="OEE50" s="876"/>
      <c r="OEF50" s="876"/>
      <c r="OEG50" s="876"/>
      <c r="OEH50" s="876"/>
      <c r="OEI50" s="876"/>
      <c r="OEJ50" s="876"/>
      <c r="OEK50" s="876"/>
      <c r="OEL50" s="876"/>
      <c r="OEM50" s="876"/>
      <c r="OEN50" s="876"/>
      <c r="OEO50" s="876"/>
      <c r="OEP50" s="876"/>
      <c r="OEQ50" s="876"/>
      <c r="OER50" s="876"/>
      <c r="OES50" s="876"/>
      <c r="OET50" s="876"/>
      <c r="OEU50" s="876"/>
      <c r="OEV50" s="876"/>
      <c r="OEW50" s="876"/>
      <c r="OEX50" s="876"/>
      <c r="OEY50" s="876"/>
      <c r="OEZ50" s="876"/>
      <c r="OFA50" s="876"/>
      <c r="OFB50" s="876"/>
      <c r="OFC50" s="876"/>
      <c r="OFD50" s="876"/>
      <c r="OFE50" s="876"/>
      <c r="OFF50" s="876"/>
      <c r="OFG50" s="876"/>
      <c r="OFH50" s="876"/>
      <c r="OFI50" s="876"/>
      <c r="OFJ50" s="876"/>
      <c r="OFK50" s="876"/>
      <c r="OFL50" s="876"/>
      <c r="OFM50" s="876"/>
      <c r="OFN50" s="876"/>
      <c r="OFO50" s="876"/>
      <c r="OFP50" s="876"/>
      <c r="OFQ50" s="876"/>
      <c r="OFR50" s="876"/>
      <c r="OFS50" s="876"/>
      <c r="OFT50" s="876"/>
      <c r="OFU50" s="876"/>
      <c r="OFV50" s="876"/>
      <c r="OFW50" s="876"/>
      <c r="OFX50" s="876"/>
      <c r="OFY50" s="876"/>
      <c r="OFZ50" s="876"/>
      <c r="OGA50" s="876"/>
      <c r="OGB50" s="876"/>
      <c r="OGC50" s="876"/>
      <c r="OGD50" s="876"/>
      <c r="OGE50" s="876"/>
      <c r="OGF50" s="876"/>
      <c r="OGG50" s="876"/>
      <c r="OGH50" s="876"/>
      <c r="OGI50" s="876"/>
      <c r="OGJ50" s="876"/>
      <c r="OGK50" s="876"/>
      <c r="OGL50" s="876"/>
      <c r="OGM50" s="876"/>
      <c r="OGN50" s="876"/>
      <c r="OGO50" s="876"/>
      <c r="OGP50" s="876"/>
      <c r="OGQ50" s="876"/>
      <c r="OGR50" s="876"/>
      <c r="OGS50" s="876"/>
      <c r="OGT50" s="876"/>
      <c r="OGU50" s="876"/>
      <c r="OGV50" s="876"/>
      <c r="OGW50" s="876"/>
      <c r="OGX50" s="876"/>
      <c r="OGY50" s="876"/>
      <c r="OGZ50" s="876"/>
      <c r="OHA50" s="876"/>
      <c r="OHB50" s="876"/>
      <c r="OHC50" s="876"/>
      <c r="OHD50" s="876"/>
      <c r="OHE50" s="876"/>
      <c r="OHF50" s="876"/>
      <c r="OHG50" s="876"/>
      <c r="OHH50" s="876"/>
      <c r="OHI50" s="876"/>
      <c r="OHJ50" s="876"/>
      <c r="OHK50" s="876"/>
      <c r="OHL50" s="876"/>
      <c r="OHM50" s="876"/>
      <c r="OHN50" s="876"/>
      <c r="OHO50" s="876"/>
      <c r="OHP50" s="876"/>
      <c r="OHQ50" s="876"/>
      <c r="OHR50" s="876"/>
      <c r="OHS50" s="876"/>
      <c r="OHT50" s="876"/>
      <c r="OHU50" s="876"/>
      <c r="OHV50" s="876"/>
      <c r="OHW50" s="876"/>
      <c r="OHX50" s="876"/>
      <c r="OHY50" s="876"/>
      <c r="OHZ50" s="876"/>
      <c r="OIA50" s="876"/>
      <c r="OIB50" s="876"/>
      <c r="OIC50" s="876"/>
      <c r="OID50" s="876"/>
      <c r="OIE50" s="876"/>
      <c r="OIF50" s="876"/>
      <c r="OIG50" s="876"/>
      <c r="OIH50" s="876"/>
      <c r="OII50" s="876"/>
      <c r="OIJ50" s="876"/>
      <c r="OIK50" s="876"/>
      <c r="OIL50" s="876"/>
      <c r="OIM50" s="876"/>
      <c r="OIN50" s="876"/>
      <c r="OIO50" s="876"/>
      <c r="OIP50" s="876"/>
      <c r="OIQ50" s="876"/>
      <c r="OIR50" s="876"/>
      <c r="OIS50" s="876"/>
      <c r="OIT50" s="876"/>
      <c r="OIU50" s="876"/>
      <c r="OIV50" s="876"/>
      <c r="OIW50" s="876"/>
      <c r="OIX50" s="876"/>
      <c r="OIY50" s="876"/>
      <c r="OIZ50" s="876"/>
      <c r="OJA50" s="876"/>
      <c r="OJB50" s="876"/>
      <c r="OJC50" s="876"/>
      <c r="OJD50" s="876"/>
      <c r="OJE50" s="876"/>
      <c r="OJF50" s="876"/>
      <c r="OJG50" s="876"/>
      <c r="OJH50" s="876"/>
      <c r="OJI50" s="876"/>
      <c r="OJJ50" s="876"/>
      <c r="OJK50" s="876"/>
      <c r="OJL50" s="876"/>
      <c r="OJM50" s="876"/>
      <c r="OJN50" s="876"/>
      <c r="OJO50" s="876"/>
      <c r="OJP50" s="876"/>
      <c r="OJQ50" s="876"/>
      <c r="OJR50" s="876"/>
      <c r="OJS50" s="876"/>
      <c r="OJT50" s="876"/>
      <c r="OJU50" s="876"/>
      <c r="OJV50" s="876"/>
      <c r="OJW50" s="876"/>
      <c r="OJX50" s="876"/>
      <c r="OJY50" s="876"/>
      <c r="OJZ50" s="876"/>
      <c r="OKA50" s="876"/>
      <c r="OKB50" s="876"/>
      <c r="OKC50" s="876"/>
      <c r="OKD50" s="876"/>
      <c r="OKE50" s="876"/>
      <c r="OKF50" s="876"/>
      <c r="OKG50" s="876"/>
      <c r="OKH50" s="876"/>
      <c r="OKI50" s="876"/>
      <c r="OKJ50" s="876"/>
      <c r="OKK50" s="876"/>
      <c r="OKL50" s="876"/>
      <c r="OKM50" s="876"/>
      <c r="OKN50" s="876"/>
      <c r="OKO50" s="876"/>
      <c r="OKP50" s="876"/>
      <c r="OKQ50" s="876"/>
      <c r="OKR50" s="876"/>
      <c r="OKS50" s="876"/>
      <c r="OKT50" s="876"/>
      <c r="OKU50" s="876"/>
      <c r="OKV50" s="876"/>
      <c r="OKW50" s="876"/>
      <c r="OKX50" s="876"/>
      <c r="OKY50" s="876"/>
      <c r="OKZ50" s="876"/>
      <c r="OLA50" s="876"/>
      <c r="OLB50" s="876"/>
      <c r="OLC50" s="876"/>
      <c r="OLD50" s="876"/>
      <c r="OLE50" s="876"/>
      <c r="OLF50" s="876"/>
      <c r="OLG50" s="876"/>
      <c r="OLH50" s="876"/>
      <c r="OLI50" s="876"/>
      <c r="OLJ50" s="876"/>
      <c r="OLK50" s="876"/>
      <c r="OLL50" s="876"/>
      <c r="OLM50" s="876"/>
      <c r="OLN50" s="876"/>
      <c r="OLO50" s="876"/>
      <c r="OLP50" s="876"/>
      <c r="OLQ50" s="876"/>
      <c r="OLR50" s="876"/>
      <c r="OLS50" s="876"/>
      <c r="OLT50" s="876"/>
      <c r="OLU50" s="876"/>
      <c r="OLV50" s="876"/>
      <c r="OLW50" s="876"/>
      <c r="OLX50" s="876"/>
      <c r="OLY50" s="876"/>
      <c r="OLZ50" s="876"/>
      <c r="OMA50" s="876"/>
      <c r="OMB50" s="876"/>
      <c r="OMC50" s="876"/>
      <c r="OMD50" s="876"/>
      <c r="OME50" s="876"/>
      <c r="OMF50" s="876"/>
      <c r="OMG50" s="876"/>
      <c r="OMH50" s="876"/>
      <c r="OMI50" s="876"/>
      <c r="OMJ50" s="876"/>
      <c r="OMK50" s="876"/>
      <c r="OML50" s="876"/>
      <c r="OMM50" s="876"/>
      <c r="OMN50" s="876"/>
      <c r="OMO50" s="876"/>
      <c r="OMP50" s="876"/>
      <c r="OMQ50" s="876"/>
      <c r="OMR50" s="876"/>
      <c r="OMS50" s="876"/>
      <c r="OMT50" s="876"/>
      <c r="OMU50" s="876"/>
      <c r="OMV50" s="876"/>
      <c r="OMW50" s="876"/>
      <c r="OMX50" s="876"/>
      <c r="OMY50" s="876"/>
      <c r="OMZ50" s="876"/>
      <c r="ONA50" s="876"/>
      <c r="ONB50" s="876"/>
      <c r="ONC50" s="876"/>
      <c r="OND50" s="876"/>
      <c r="ONE50" s="876"/>
      <c r="ONF50" s="876"/>
      <c r="ONG50" s="876"/>
      <c r="ONH50" s="876"/>
      <c r="ONI50" s="876"/>
      <c r="ONJ50" s="876"/>
      <c r="ONK50" s="876"/>
      <c r="ONL50" s="876"/>
      <c r="ONM50" s="876"/>
      <c r="ONN50" s="876"/>
      <c r="ONO50" s="876"/>
      <c r="ONP50" s="876"/>
      <c r="ONQ50" s="876"/>
      <c r="ONR50" s="876"/>
      <c r="ONS50" s="876"/>
      <c r="ONT50" s="876"/>
      <c r="ONU50" s="876"/>
      <c r="ONV50" s="876"/>
      <c r="ONW50" s="876"/>
      <c r="ONX50" s="876"/>
      <c r="ONY50" s="876"/>
      <c r="ONZ50" s="876"/>
      <c r="OOA50" s="876"/>
      <c r="OOB50" s="876"/>
      <c r="OOC50" s="876"/>
      <c r="OOD50" s="876"/>
      <c r="OOE50" s="876"/>
      <c r="OOF50" s="876"/>
      <c r="OOG50" s="876"/>
      <c r="OOH50" s="876"/>
      <c r="OOI50" s="876"/>
      <c r="OOJ50" s="876"/>
      <c r="OOK50" s="876"/>
      <c r="OOL50" s="876"/>
      <c r="OOM50" s="876"/>
      <c r="OON50" s="876"/>
      <c r="OOO50" s="876"/>
      <c r="OOP50" s="876"/>
      <c r="OOQ50" s="876"/>
      <c r="OOR50" s="876"/>
      <c r="OOS50" s="876"/>
      <c r="OOT50" s="876"/>
      <c r="OOU50" s="876"/>
      <c r="OOV50" s="876"/>
      <c r="OOW50" s="876"/>
      <c r="OOX50" s="876"/>
      <c r="OOY50" s="876"/>
      <c r="OOZ50" s="876"/>
      <c r="OPA50" s="876"/>
      <c r="OPB50" s="876"/>
      <c r="OPC50" s="876"/>
      <c r="OPD50" s="876"/>
      <c r="OPE50" s="876"/>
      <c r="OPF50" s="876"/>
      <c r="OPG50" s="876"/>
      <c r="OPH50" s="876"/>
      <c r="OPI50" s="876"/>
      <c r="OPJ50" s="876"/>
      <c r="OPK50" s="876"/>
      <c r="OPL50" s="876"/>
      <c r="OPM50" s="876"/>
      <c r="OPN50" s="876"/>
      <c r="OPO50" s="876"/>
      <c r="OPP50" s="876"/>
      <c r="OPQ50" s="876"/>
      <c r="OPR50" s="876"/>
      <c r="OPS50" s="876"/>
      <c r="OPT50" s="876"/>
      <c r="OPU50" s="876"/>
      <c r="OPV50" s="876"/>
      <c r="OPW50" s="876"/>
      <c r="OPX50" s="876"/>
      <c r="OPY50" s="876"/>
      <c r="OPZ50" s="876"/>
      <c r="OQA50" s="876"/>
      <c r="OQB50" s="876"/>
      <c r="OQC50" s="876"/>
      <c r="OQD50" s="876"/>
      <c r="OQE50" s="876"/>
      <c r="OQF50" s="876"/>
      <c r="OQG50" s="876"/>
      <c r="OQH50" s="876"/>
      <c r="OQI50" s="876"/>
      <c r="OQJ50" s="876"/>
      <c r="OQK50" s="876"/>
      <c r="OQL50" s="876"/>
      <c r="OQM50" s="876"/>
      <c r="OQN50" s="876"/>
      <c r="OQO50" s="876"/>
      <c r="OQP50" s="876"/>
      <c r="OQQ50" s="876"/>
      <c r="OQR50" s="876"/>
      <c r="OQS50" s="876"/>
      <c r="OQT50" s="876"/>
      <c r="OQU50" s="876"/>
      <c r="OQV50" s="876"/>
      <c r="OQW50" s="876"/>
      <c r="OQX50" s="876"/>
      <c r="OQY50" s="876"/>
      <c r="OQZ50" s="876"/>
      <c r="ORA50" s="876"/>
      <c r="ORB50" s="876"/>
      <c r="ORC50" s="876"/>
      <c r="ORD50" s="876"/>
      <c r="ORE50" s="876"/>
      <c r="ORF50" s="876"/>
      <c r="ORG50" s="876"/>
      <c r="ORH50" s="876"/>
      <c r="ORI50" s="876"/>
      <c r="ORJ50" s="876"/>
      <c r="ORK50" s="876"/>
      <c r="ORL50" s="876"/>
      <c r="ORM50" s="876"/>
      <c r="ORN50" s="876"/>
      <c r="ORO50" s="876"/>
      <c r="ORP50" s="876"/>
      <c r="ORQ50" s="876"/>
      <c r="ORR50" s="876"/>
      <c r="ORS50" s="876"/>
      <c r="ORT50" s="876"/>
      <c r="ORU50" s="876"/>
      <c r="ORV50" s="876"/>
      <c r="ORW50" s="876"/>
      <c r="ORX50" s="876"/>
      <c r="ORY50" s="876"/>
      <c r="ORZ50" s="876"/>
      <c r="OSA50" s="876"/>
      <c r="OSB50" s="876"/>
      <c r="OSC50" s="876"/>
      <c r="OSD50" s="876"/>
      <c r="OSE50" s="876"/>
      <c r="OSF50" s="876"/>
      <c r="OSG50" s="876"/>
      <c r="OSH50" s="876"/>
      <c r="OSI50" s="876"/>
      <c r="OSJ50" s="876"/>
      <c r="OSK50" s="876"/>
      <c r="OSL50" s="876"/>
      <c r="OSM50" s="876"/>
      <c r="OSN50" s="876"/>
      <c r="OSO50" s="876"/>
      <c r="OSP50" s="876"/>
      <c r="OSQ50" s="876"/>
      <c r="OSR50" s="876"/>
      <c r="OSS50" s="876"/>
      <c r="OST50" s="876"/>
      <c r="OSU50" s="876"/>
      <c r="OSV50" s="876"/>
      <c r="OSW50" s="876"/>
      <c r="OSX50" s="876"/>
      <c r="OSY50" s="876"/>
      <c r="OSZ50" s="876"/>
      <c r="OTA50" s="876"/>
      <c r="OTB50" s="876"/>
      <c r="OTC50" s="876"/>
      <c r="OTD50" s="876"/>
      <c r="OTE50" s="876"/>
      <c r="OTF50" s="876"/>
      <c r="OTG50" s="876"/>
      <c r="OTH50" s="876"/>
      <c r="OTI50" s="876"/>
      <c r="OTJ50" s="876"/>
      <c r="OTK50" s="876"/>
      <c r="OTL50" s="876"/>
      <c r="OTM50" s="876"/>
      <c r="OTN50" s="876"/>
      <c r="OTO50" s="876"/>
      <c r="OTP50" s="876"/>
      <c r="OTQ50" s="876"/>
      <c r="OTR50" s="876"/>
      <c r="OTS50" s="876"/>
      <c r="OTT50" s="876"/>
      <c r="OTU50" s="876"/>
      <c r="OTV50" s="876"/>
      <c r="OTW50" s="876"/>
      <c r="OTX50" s="876"/>
      <c r="OTY50" s="876"/>
      <c r="OTZ50" s="876"/>
      <c r="OUA50" s="876"/>
      <c r="OUB50" s="876"/>
      <c r="OUC50" s="876"/>
      <c r="OUD50" s="876"/>
      <c r="OUE50" s="876"/>
      <c r="OUF50" s="876"/>
      <c r="OUG50" s="876"/>
      <c r="OUH50" s="876"/>
      <c r="OUI50" s="876"/>
      <c r="OUJ50" s="876"/>
      <c r="OUK50" s="876"/>
      <c r="OUL50" s="876"/>
      <c r="OUM50" s="876"/>
      <c r="OUN50" s="876"/>
      <c r="OUO50" s="876"/>
      <c r="OUP50" s="876"/>
      <c r="OUQ50" s="876"/>
      <c r="OUR50" s="876"/>
      <c r="OUS50" s="876"/>
      <c r="OUT50" s="876"/>
      <c r="OUU50" s="876"/>
      <c r="OUV50" s="876"/>
      <c r="OUW50" s="876"/>
      <c r="OUX50" s="876"/>
      <c r="OUY50" s="876"/>
      <c r="OUZ50" s="876"/>
      <c r="OVA50" s="876"/>
      <c r="OVB50" s="876"/>
      <c r="OVC50" s="876"/>
      <c r="OVD50" s="876"/>
      <c r="OVE50" s="876"/>
      <c r="OVF50" s="876"/>
      <c r="OVG50" s="876"/>
      <c r="OVH50" s="876"/>
      <c r="OVI50" s="876"/>
      <c r="OVJ50" s="876"/>
      <c r="OVK50" s="876"/>
      <c r="OVL50" s="876"/>
      <c r="OVM50" s="876"/>
      <c r="OVN50" s="876"/>
      <c r="OVO50" s="876"/>
      <c r="OVP50" s="876"/>
      <c r="OVQ50" s="876"/>
      <c r="OVR50" s="876"/>
      <c r="OVS50" s="876"/>
      <c r="OVT50" s="876"/>
      <c r="OVU50" s="876"/>
      <c r="OVV50" s="876"/>
      <c r="OVW50" s="876"/>
      <c r="OVX50" s="876"/>
      <c r="OVY50" s="876"/>
      <c r="OVZ50" s="876"/>
      <c r="OWA50" s="876"/>
      <c r="OWB50" s="876"/>
      <c r="OWC50" s="876"/>
      <c r="OWD50" s="876"/>
      <c r="OWE50" s="876"/>
      <c r="OWF50" s="876"/>
      <c r="OWG50" s="876"/>
      <c r="OWH50" s="876"/>
      <c r="OWI50" s="876"/>
      <c r="OWJ50" s="876"/>
      <c r="OWK50" s="876"/>
      <c r="OWL50" s="876"/>
      <c r="OWM50" s="876"/>
      <c r="OWN50" s="876"/>
      <c r="OWO50" s="876"/>
      <c r="OWP50" s="876"/>
      <c r="OWQ50" s="876"/>
      <c r="OWR50" s="876"/>
      <c r="OWS50" s="876"/>
      <c r="OWT50" s="876"/>
      <c r="OWU50" s="876"/>
      <c r="OWV50" s="876"/>
      <c r="OWW50" s="876"/>
      <c r="OWX50" s="876"/>
      <c r="OWY50" s="876"/>
      <c r="OWZ50" s="876"/>
      <c r="OXA50" s="876"/>
      <c r="OXB50" s="876"/>
      <c r="OXC50" s="876"/>
      <c r="OXD50" s="876"/>
      <c r="OXE50" s="876"/>
      <c r="OXF50" s="876"/>
      <c r="OXG50" s="876"/>
      <c r="OXH50" s="876"/>
      <c r="OXI50" s="876"/>
      <c r="OXJ50" s="876"/>
      <c r="OXK50" s="876"/>
      <c r="OXL50" s="876"/>
      <c r="OXM50" s="876"/>
      <c r="OXN50" s="876"/>
      <c r="OXO50" s="876"/>
      <c r="OXP50" s="876"/>
      <c r="OXQ50" s="876"/>
      <c r="OXR50" s="876"/>
      <c r="OXS50" s="876"/>
      <c r="OXT50" s="876"/>
      <c r="OXU50" s="876"/>
      <c r="OXV50" s="876"/>
      <c r="OXW50" s="876"/>
      <c r="OXX50" s="876"/>
      <c r="OXY50" s="876"/>
      <c r="OXZ50" s="876"/>
      <c r="OYA50" s="876"/>
      <c r="OYB50" s="876"/>
      <c r="OYC50" s="876"/>
      <c r="OYD50" s="876"/>
      <c r="OYE50" s="876"/>
      <c r="OYF50" s="876"/>
      <c r="OYG50" s="876"/>
      <c r="OYH50" s="876"/>
      <c r="OYI50" s="876"/>
      <c r="OYJ50" s="876"/>
      <c r="OYK50" s="876"/>
      <c r="OYL50" s="876"/>
      <c r="OYM50" s="876"/>
      <c r="OYN50" s="876"/>
      <c r="OYO50" s="876"/>
      <c r="OYP50" s="876"/>
      <c r="OYQ50" s="876"/>
      <c r="OYR50" s="876"/>
      <c r="OYS50" s="876"/>
      <c r="OYT50" s="876"/>
      <c r="OYU50" s="876"/>
      <c r="OYV50" s="876"/>
      <c r="OYW50" s="876"/>
      <c r="OYX50" s="876"/>
      <c r="OYY50" s="876"/>
      <c r="OYZ50" s="876"/>
      <c r="OZA50" s="876"/>
      <c r="OZB50" s="876"/>
      <c r="OZC50" s="876"/>
      <c r="OZD50" s="876"/>
      <c r="OZE50" s="876"/>
      <c r="OZF50" s="876"/>
      <c r="OZG50" s="876"/>
      <c r="OZH50" s="876"/>
      <c r="OZI50" s="876"/>
      <c r="OZJ50" s="876"/>
      <c r="OZK50" s="876"/>
      <c r="OZL50" s="876"/>
      <c r="OZM50" s="876"/>
      <c r="OZN50" s="876"/>
      <c r="OZO50" s="876"/>
      <c r="OZP50" s="876"/>
      <c r="OZQ50" s="876"/>
      <c r="OZR50" s="876"/>
      <c r="OZS50" s="876"/>
      <c r="OZT50" s="876"/>
      <c r="OZU50" s="876"/>
      <c r="OZV50" s="876"/>
      <c r="OZW50" s="876"/>
      <c r="OZX50" s="876"/>
      <c r="OZY50" s="876"/>
      <c r="OZZ50" s="876"/>
      <c r="PAA50" s="876"/>
      <c r="PAB50" s="876"/>
      <c r="PAC50" s="876"/>
      <c r="PAD50" s="876"/>
      <c r="PAE50" s="876"/>
      <c r="PAF50" s="876"/>
      <c r="PAG50" s="876"/>
      <c r="PAH50" s="876"/>
      <c r="PAI50" s="876"/>
      <c r="PAJ50" s="876"/>
      <c r="PAK50" s="876"/>
      <c r="PAL50" s="876"/>
      <c r="PAM50" s="876"/>
      <c r="PAN50" s="876"/>
      <c r="PAO50" s="876"/>
      <c r="PAP50" s="876"/>
      <c r="PAQ50" s="876"/>
      <c r="PAR50" s="876"/>
      <c r="PAS50" s="876"/>
      <c r="PAT50" s="876"/>
      <c r="PAU50" s="876"/>
      <c r="PAV50" s="876"/>
      <c r="PAW50" s="876"/>
      <c r="PAX50" s="876"/>
      <c r="PAY50" s="876"/>
      <c r="PAZ50" s="876"/>
      <c r="PBA50" s="876"/>
      <c r="PBB50" s="876"/>
      <c r="PBC50" s="876"/>
      <c r="PBD50" s="876"/>
      <c r="PBE50" s="876"/>
      <c r="PBF50" s="876"/>
      <c r="PBG50" s="876"/>
      <c r="PBH50" s="876"/>
      <c r="PBI50" s="876"/>
      <c r="PBJ50" s="876"/>
      <c r="PBK50" s="876"/>
      <c r="PBL50" s="876"/>
      <c r="PBM50" s="876"/>
      <c r="PBN50" s="876"/>
      <c r="PBO50" s="876"/>
      <c r="PBP50" s="876"/>
      <c r="PBQ50" s="876"/>
      <c r="PBR50" s="876"/>
      <c r="PBS50" s="876"/>
      <c r="PBT50" s="876"/>
      <c r="PBU50" s="876"/>
      <c r="PBV50" s="876"/>
      <c r="PBW50" s="876"/>
      <c r="PBX50" s="876"/>
      <c r="PBY50" s="876"/>
      <c r="PBZ50" s="876"/>
      <c r="PCA50" s="876"/>
      <c r="PCB50" s="876"/>
      <c r="PCC50" s="876"/>
      <c r="PCD50" s="876"/>
      <c r="PCE50" s="876"/>
      <c r="PCF50" s="876"/>
      <c r="PCG50" s="876"/>
      <c r="PCH50" s="876"/>
      <c r="PCI50" s="876"/>
      <c r="PCJ50" s="876"/>
      <c r="PCK50" s="876"/>
      <c r="PCL50" s="876"/>
      <c r="PCM50" s="876"/>
      <c r="PCN50" s="876"/>
      <c r="PCO50" s="876"/>
      <c r="PCP50" s="876"/>
      <c r="PCQ50" s="876"/>
      <c r="PCR50" s="876"/>
      <c r="PCS50" s="876"/>
      <c r="PCT50" s="876"/>
      <c r="PCU50" s="876"/>
      <c r="PCV50" s="876"/>
      <c r="PCW50" s="876"/>
      <c r="PCX50" s="876"/>
      <c r="PCY50" s="876"/>
      <c r="PCZ50" s="876"/>
      <c r="PDA50" s="876"/>
      <c r="PDB50" s="876"/>
      <c r="PDC50" s="876"/>
      <c r="PDD50" s="876"/>
      <c r="PDE50" s="876"/>
      <c r="PDF50" s="876"/>
      <c r="PDG50" s="876"/>
      <c r="PDH50" s="876"/>
      <c r="PDI50" s="876"/>
      <c r="PDJ50" s="876"/>
      <c r="PDK50" s="876"/>
      <c r="PDL50" s="876"/>
      <c r="PDM50" s="876"/>
      <c r="PDN50" s="876"/>
      <c r="PDO50" s="876"/>
      <c r="PDP50" s="876"/>
      <c r="PDQ50" s="876"/>
      <c r="PDR50" s="876"/>
      <c r="PDS50" s="876"/>
      <c r="PDT50" s="876"/>
      <c r="PDU50" s="876"/>
      <c r="PDV50" s="876"/>
      <c r="PDW50" s="876"/>
      <c r="PDX50" s="876"/>
      <c r="PDY50" s="876"/>
      <c r="PDZ50" s="876"/>
      <c r="PEA50" s="876"/>
      <c r="PEB50" s="876"/>
      <c r="PEC50" s="876"/>
      <c r="PED50" s="876"/>
      <c r="PEE50" s="876"/>
      <c r="PEF50" s="876"/>
      <c r="PEG50" s="876"/>
      <c r="PEH50" s="876"/>
      <c r="PEI50" s="876"/>
      <c r="PEJ50" s="876"/>
      <c r="PEK50" s="876"/>
      <c r="PEL50" s="876"/>
      <c r="PEM50" s="876"/>
      <c r="PEN50" s="876"/>
      <c r="PEO50" s="876"/>
      <c r="PEP50" s="876"/>
      <c r="PEQ50" s="876"/>
      <c r="PER50" s="876"/>
      <c r="PES50" s="876"/>
      <c r="PET50" s="876"/>
      <c r="PEU50" s="876"/>
      <c r="PEV50" s="876"/>
      <c r="PEW50" s="876"/>
      <c r="PEX50" s="876"/>
      <c r="PEY50" s="876"/>
      <c r="PEZ50" s="876"/>
      <c r="PFA50" s="876"/>
      <c r="PFB50" s="876"/>
      <c r="PFC50" s="876"/>
      <c r="PFD50" s="876"/>
      <c r="PFE50" s="876"/>
      <c r="PFF50" s="876"/>
      <c r="PFG50" s="876"/>
      <c r="PFH50" s="876"/>
      <c r="PFI50" s="876"/>
      <c r="PFJ50" s="876"/>
      <c r="PFK50" s="876"/>
      <c r="PFL50" s="876"/>
      <c r="PFM50" s="876"/>
      <c r="PFN50" s="876"/>
      <c r="PFO50" s="876"/>
      <c r="PFP50" s="876"/>
      <c r="PFQ50" s="876"/>
      <c r="PFR50" s="876"/>
      <c r="PFS50" s="876"/>
      <c r="PFT50" s="876"/>
      <c r="PFU50" s="876"/>
      <c r="PFV50" s="876"/>
      <c r="PFW50" s="876"/>
      <c r="PFX50" s="876"/>
      <c r="PFY50" s="876"/>
      <c r="PFZ50" s="876"/>
      <c r="PGA50" s="876"/>
      <c r="PGB50" s="876"/>
      <c r="PGC50" s="876"/>
      <c r="PGD50" s="876"/>
      <c r="PGE50" s="876"/>
      <c r="PGF50" s="876"/>
      <c r="PGG50" s="876"/>
      <c r="PGH50" s="876"/>
      <c r="PGI50" s="876"/>
      <c r="PGJ50" s="876"/>
      <c r="PGK50" s="876"/>
      <c r="PGL50" s="876"/>
      <c r="PGM50" s="876"/>
      <c r="PGN50" s="876"/>
      <c r="PGO50" s="876"/>
      <c r="PGP50" s="876"/>
      <c r="PGQ50" s="876"/>
      <c r="PGR50" s="876"/>
      <c r="PGS50" s="876"/>
      <c r="PGT50" s="876"/>
      <c r="PGU50" s="876"/>
      <c r="PGV50" s="876"/>
      <c r="PGW50" s="876"/>
      <c r="PGX50" s="876"/>
      <c r="PGY50" s="876"/>
      <c r="PGZ50" s="876"/>
      <c r="PHA50" s="876"/>
      <c r="PHB50" s="876"/>
      <c r="PHC50" s="876"/>
      <c r="PHD50" s="876"/>
      <c r="PHE50" s="876"/>
      <c r="PHF50" s="876"/>
      <c r="PHG50" s="876"/>
      <c r="PHH50" s="876"/>
      <c r="PHI50" s="876"/>
      <c r="PHJ50" s="876"/>
      <c r="PHK50" s="876"/>
      <c r="PHL50" s="876"/>
      <c r="PHM50" s="876"/>
      <c r="PHN50" s="876"/>
      <c r="PHO50" s="876"/>
      <c r="PHP50" s="876"/>
      <c r="PHQ50" s="876"/>
      <c r="PHR50" s="876"/>
      <c r="PHS50" s="876"/>
      <c r="PHT50" s="876"/>
      <c r="PHU50" s="876"/>
      <c r="PHV50" s="876"/>
      <c r="PHW50" s="876"/>
      <c r="PHX50" s="876"/>
      <c r="PHY50" s="876"/>
      <c r="PHZ50" s="876"/>
      <c r="PIA50" s="876"/>
      <c r="PIB50" s="876"/>
      <c r="PIC50" s="876"/>
      <c r="PID50" s="876"/>
      <c r="PIE50" s="876"/>
      <c r="PIF50" s="876"/>
      <c r="PIG50" s="876"/>
      <c r="PIH50" s="876"/>
      <c r="PII50" s="876"/>
      <c r="PIJ50" s="876"/>
      <c r="PIK50" s="876"/>
      <c r="PIL50" s="876"/>
      <c r="PIM50" s="876"/>
      <c r="PIN50" s="876"/>
      <c r="PIO50" s="876"/>
      <c r="PIP50" s="876"/>
      <c r="PIQ50" s="876"/>
      <c r="PIR50" s="876"/>
      <c r="PIS50" s="876"/>
      <c r="PIT50" s="876"/>
      <c r="PIU50" s="876"/>
      <c r="PIV50" s="876"/>
      <c r="PIW50" s="876"/>
      <c r="PIX50" s="876"/>
      <c r="PIY50" s="876"/>
      <c r="PIZ50" s="876"/>
      <c r="PJA50" s="876"/>
      <c r="PJB50" s="876"/>
      <c r="PJC50" s="876"/>
      <c r="PJD50" s="876"/>
      <c r="PJE50" s="876"/>
      <c r="PJF50" s="876"/>
      <c r="PJG50" s="876"/>
      <c r="PJH50" s="876"/>
      <c r="PJI50" s="876"/>
      <c r="PJJ50" s="876"/>
      <c r="PJK50" s="876"/>
      <c r="PJL50" s="876"/>
      <c r="PJM50" s="876"/>
      <c r="PJN50" s="876"/>
      <c r="PJO50" s="876"/>
      <c r="PJP50" s="876"/>
      <c r="PJQ50" s="876"/>
      <c r="PJR50" s="876"/>
      <c r="PJS50" s="876"/>
      <c r="PJT50" s="876"/>
      <c r="PJU50" s="876"/>
      <c r="PJV50" s="876"/>
      <c r="PJW50" s="876"/>
      <c r="PJX50" s="876"/>
      <c r="PJY50" s="876"/>
      <c r="PJZ50" s="876"/>
      <c r="PKA50" s="876"/>
      <c r="PKB50" s="876"/>
      <c r="PKC50" s="876"/>
      <c r="PKD50" s="876"/>
      <c r="PKE50" s="876"/>
      <c r="PKF50" s="876"/>
      <c r="PKG50" s="876"/>
      <c r="PKH50" s="876"/>
      <c r="PKI50" s="876"/>
      <c r="PKJ50" s="876"/>
      <c r="PKK50" s="876"/>
      <c r="PKL50" s="876"/>
      <c r="PKM50" s="876"/>
      <c r="PKN50" s="876"/>
      <c r="PKO50" s="876"/>
      <c r="PKP50" s="876"/>
      <c r="PKQ50" s="876"/>
      <c r="PKR50" s="876"/>
      <c r="PKS50" s="876"/>
      <c r="PKT50" s="876"/>
      <c r="PKU50" s="876"/>
      <c r="PKV50" s="876"/>
      <c r="PKW50" s="876"/>
      <c r="PKX50" s="876"/>
      <c r="PKY50" s="876"/>
      <c r="PKZ50" s="876"/>
      <c r="PLA50" s="876"/>
      <c r="PLB50" s="876"/>
      <c r="PLC50" s="876"/>
      <c r="PLD50" s="876"/>
      <c r="PLE50" s="876"/>
      <c r="PLF50" s="876"/>
      <c r="PLG50" s="876"/>
      <c r="PLH50" s="876"/>
      <c r="PLI50" s="876"/>
      <c r="PLJ50" s="876"/>
      <c r="PLK50" s="876"/>
      <c r="PLL50" s="876"/>
      <c r="PLM50" s="876"/>
      <c r="PLN50" s="876"/>
      <c r="PLO50" s="876"/>
      <c r="PLP50" s="876"/>
      <c r="PLQ50" s="876"/>
      <c r="PLR50" s="876"/>
      <c r="PLS50" s="876"/>
      <c r="PLT50" s="876"/>
      <c r="PLU50" s="876"/>
      <c r="PLV50" s="876"/>
      <c r="PLW50" s="876"/>
      <c r="PLX50" s="876"/>
      <c r="PLY50" s="876"/>
      <c r="PLZ50" s="876"/>
      <c r="PMA50" s="876"/>
      <c r="PMB50" s="876"/>
      <c r="PMC50" s="876"/>
      <c r="PMD50" s="876"/>
      <c r="PME50" s="876"/>
      <c r="PMF50" s="876"/>
      <c r="PMG50" s="876"/>
      <c r="PMH50" s="876"/>
      <c r="PMI50" s="876"/>
      <c r="PMJ50" s="876"/>
      <c r="PMK50" s="876"/>
      <c r="PML50" s="876"/>
      <c r="PMM50" s="876"/>
      <c r="PMN50" s="876"/>
      <c r="PMO50" s="876"/>
      <c r="PMP50" s="876"/>
      <c r="PMQ50" s="876"/>
      <c r="PMR50" s="876"/>
      <c r="PMS50" s="876"/>
      <c r="PMT50" s="876"/>
      <c r="PMU50" s="876"/>
      <c r="PMV50" s="876"/>
      <c r="PMW50" s="876"/>
      <c r="PMX50" s="876"/>
      <c r="PMY50" s="876"/>
      <c r="PMZ50" s="876"/>
      <c r="PNA50" s="876"/>
      <c r="PNB50" s="876"/>
      <c r="PNC50" s="876"/>
      <c r="PND50" s="876"/>
      <c r="PNE50" s="876"/>
      <c r="PNF50" s="876"/>
      <c r="PNG50" s="876"/>
      <c r="PNH50" s="876"/>
      <c r="PNI50" s="876"/>
      <c r="PNJ50" s="876"/>
      <c r="PNK50" s="876"/>
      <c r="PNL50" s="876"/>
      <c r="PNM50" s="876"/>
      <c r="PNN50" s="876"/>
      <c r="PNO50" s="876"/>
      <c r="PNP50" s="876"/>
      <c r="PNQ50" s="876"/>
      <c r="PNR50" s="876"/>
      <c r="PNS50" s="876"/>
      <c r="PNT50" s="876"/>
      <c r="PNU50" s="876"/>
      <c r="PNV50" s="876"/>
      <c r="PNW50" s="876"/>
      <c r="PNX50" s="876"/>
      <c r="PNY50" s="876"/>
      <c r="PNZ50" s="876"/>
      <c r="POA50" s="876"/>
      <c r="POB50" s="876"/>
      <c r="POC50" s="876"/>
      <c r="POD50" s="876"/>
      <c r="POE50" s="876"/>
      <c r="POF50" s="876"/>
      <c r="POG50" s="876"/>
      <c r="POH50" s="876"/>
      <c r="POI50" s="876"/>
      <c r="POJ50" s="876"/>
      <c r="POK50" s="876"/>
      <c r="POL50" s="876"/>
      <c r="POM50" s="876"/>
      <c r="PON50" s="876"/>
      <c r="POO50" s="876"/>
      <c r="POP50" s="876"/>
      <c r="POQ50" s="876"/>
      <c r="POR50" s="876"/>
      <c r="POS50" s="876"/>
      <c r="POT50" s="876"/>
      <c r="POU50" s="876"/>
      <c r="POV50" s="876"/>
      <c r="POW50" s="876"/>
      <c r="POX50" s="876"/>
      <c r="POY50" s="876"/>
      <c r="POZ50" s="876"/>
      <c r="PPA50" s="876"/>
      <c r="PPB50" s="876"/>
      <c r="PPC50" s="876"/>
      <c r="PPD50" s="876"/>
      <c r="PPE50" s="876"/>
      <c r="PPF50" s="876"/>
      <c r="PPG50" s="876"/>
      <c r="PPH50" s="876"/>
      <c r="PPI50" s="876"/>
      <c r="PPJ50" s="876"/>
      <c r="PPK50" s="876"/>
      <c r="PPL50" s="876"/>
      <c r="PPM50" s="876"/>
      <c r="PPN50" s="876"/>
      <c r="PPO50" s="876"/>
      <c r="PPP50" s="876"/>
      <c r="PPQ50" s="876"/>
      <c r="PPR50" s="876"/>
      <c r="PPS50" s="876"/>
      <c r="PPT50" s="876"/>
      <c r="PPU50" s="876"/>
      <c r="PPV50" s="876"/>
      <c r="PPW50" s="876"/>
      <c r="PPX50" s="876"/>
      <c r="PPY50" s="876"/>
      <c r="PPZ50" s="876"/>
      <c r="PQA50" s="876"/>
      <c r="PQB50" s="876"/>
      <c r="PQC50" s="876"/>
      <c r="PQD50" s="876"/>
      <c r="PQE50" s="876"/>
      <c r="PQF50" s="876"/>
      <c r="PQG50" s="876"/>
      <c r="PQH50" s="876"/>
      <c r="PQI50" s="876"/>
      <c r="PQJ50" s="876"/>
      <c r="PQK50" s="876"/>
      <c r="PQL50" s="876"/>
      <c r="PQM50" s="876"/>
      <c r="PQN50" s="876"/>
      <c r="PQO50" s="876"/>
      <c r="PQP50" s="876"/>
      <c r="PQQ50" s="876"/>
      <c r="PQR50" s="876"/>
      <c r="PQS50" s="876"/>
      <c r="PQT50" s="876"/>
      <c r="PQU50" s="876"/>
      <c r="PQV50" s="876"/>
      <c r="PQW50" s="876"/>
      <c r="PQX50" s="876"/>
      <c r="PQY50" s="876"/>
      <c r="PQZ50" s="876"/>
      <c r="PRA50" s="876"/>
      <c r="PRB50" s="876"/>
      <c r="PRC50" s="876"/>
      <c r="PRD50" s="876"/>
      <c r="PRE50" s="876"/>
      <c r="PRF50" s="876"/>
      <c r="PRG50" s="876"/>
      <c r="PRH50" s="876"/>
      <c r="PRI50" s="876"/>
      <c r="PRJ50" s="876"/>
      <c r="PRK50" s="876"/>
      <c r="PRL50" s="876"/>
      <c r="PRM50" s="876"/>
      <c r="PRN50" s="876"/>
      <c r="PRO50" s="876"/>
      <c r="PRP50" s="876"/>
      <c r="PRQ50" s="876"/>
      <c r="PRR50" s="876"/>
      <c r="PRS50" s="876"/>
      <c r="PRT50" s="876"/>
      <c r="PRU50" s="876"/>
      <c r="PRV50" s="876"/>
      <c r="PRW50" s="876"/>
      <c r="PRX50" s="876"/>
      <c r="PRY50" s="876"/>
      <c r="PRZ50" s="876"/>
      <c r="PSA50" s="876"/>
      <c r="PSB50" s="876"/>
      <c r="PSC50" s="876"/>
      <c r="PSD50" s="876"/>
      <c r="PSE50" s="876"/>
      <c r="PSF50" s="876"/>
      <c r="PSG50" s="876"/>
      <c r="PSH50" s="876"/>
      <c r="PSI50" s="876"/>
      <c r="PSJ50" s="876"/>
      <c r="PSK50" s="876"/>
      <c r="PSL50" s="876"/>
      <c r="PSM50" s="876"/>
      <c r="PSN50" s="876"/>
      <c r="PSO50" s="876"/>
      <c r="PSP50" s="876"/>
      <c r="PSQ50" s="876"/>
      <c r="PSR50" s="876"/>
      <c r="PSS50" s="876"/>
      <c r="PST50" s="876"/>
      <c r="PSU50" s="876"/>
      <c r="PSV50" s="876"/>
      <c r="PSW50" s="876"/>
      <c r="PSX50" s="876"/>
      <c r="PSY50" s="876"/>
      <c r="PSZ50" s="876"/>
      <c r="PTA50" s="876"/>
      <c r="PTB50" s="876"/>
      <c r="PTC50" s="876"/>
      <c r="PTD50" s="876"/>
      <c r="PTE50" s="876"/>
      <c r="PTF50" s="876"/>
      <c r="PTG50" s="876"/>
      <c r="PTH50" s="876"/>
      <c r="PTI50" s="876"/>
      <c r="PTJ50" s="876"/>
      <c r="PTK50" s="876"/>
      <c r="PTL50" s="876"/>
      <c r="PTM50" s="876"/>
      <c r="PTN50" s="876"/>
      <c r="PTO50" s="876"/>
      <c r="PTP50" s="876"/>
      <c r="PTQ50" s="876"/>
      <c r="PTR50" s="876"/>
      <c r="PTS50" s="876"/>
      <c r="PTT50" s="876"/>
      <c r="PTU50" s="876"/>
      <c r="PTV50" s="876"/>
      <c r="PTW50" s="876"/>
      <c r="PTX50" s="876"/>
      <c r="PTY50" s="876"/>
      <c r="PTZ50" s="876"/>
      <c r="PUA50" s="876"/>
      <c r="PUB50" s="876"/>
      <c r="PUC50" s="876"/>
      <c r="PUD50" s="876"/>
      <c r="PUE50" s="876"/>
      <c r="PUF50" s="876"/>
      <c r="PUG50" s="876"/>
      <c r="PUH50" s="876"/>
      <c r="PUI50" s="876"/>
      <c r="PUJ50" s="876"/>
      <c r="PUK50" s="876"/>
      <c r="PUL50" s="876"/>
      <c r="PUM50" s="876"/>
      <c r="PUN50" s="876"/>
      <c r="PUO50" s="876"/>
      <c r="PUP50" s="876"/>
      <c r="PUQ50" s="876"/>
      <c r="PUR50" s="876"/>
      <c r="PUS50" s="876"/>
      <c r="PUT50" s="876"/>
      <c r="PUU50" s="876"/>
      <c r="PUV50" s="876"/>
      <c r="PUW50" s="876"/>
      <c r="PUX50" s="876"/>
      <c r="PUY50" s="876"/>
      <c r="PUZ50" s="876"/>
      <c r="PVA50" s="876"/>
      <c r="PVB50" s="876"/>
      <c r="PVC50" s="876"/>
      <c r="PVD50" s="876"/>
      <c r="PVE50" s="876"/>
      <c r="PVF50" s="876"/>
      <c r="PVG50" s="876"/>
      <c r="PVH50" s="876"/>
      <c r="PVI50" s="876"/>
      <c r="PVJ50" s="876"/>
      <c r="PVK50" s="876"/>
      <c r="PVL50" s="876"/>
      <c r="PVM50" s="876"/>
      <c r="PVN50" s="876"/>
      <c r="PVO50" s="876"/>
      <c r="PVP50" s="876"/>
      <c r="PVQ50" s="876"/>
      <c r="PVR50" s="876"/>
      <c r="PVS50" s="876"/>
      <c r="PVT50" s="876"/>
      <c r="PVU50" s="876"/>
      <c r="PVV50" s="876"/>
      <c r="PVW50" s="876"/>
      <c r="PVX50" s="876"/>
      <c r="PVY50" s="876"/>
      <c r="PVZ50" s="876"/>
      <c r="PWA50" s="876"/>
      <c r="PWB50" s="876"/>
      <c r="PWC50" s="876"/>
      <c r="PWD50" s="876"/>
      <c r="PWE50" s="876"/>
      <c r="PWF50" s="876"/>
      <c r="PWG50" s="876"/>
      <c r="PWH50" s="876"/>
      <c r="PWI50" s="876"/>
      <c r="PWJ50" s="876"/>
      <c r="PWK50" s="876"/>
      <c r="PWL50" s="876"/>
      <c r="PWM50" s="876"/>
      <c r="PWN50" s="876"/>
      <c r="PWO50" s="876"/>
      <c r="PWP50" s="876"/>
      <c r="PWQ50" s="876"/>
      <c r="PWR50" s="876"/>
      <c r="PWS50" s="876"/>
      <c r="PWT50" s="876"/>
      <c r="PWU50" s="876"/>
      <c r="PWV50" s="876"/>
      <c r="PWW50" s="876"/>
      <c r="PWX50" s="876"/>
      <c r="PWY50" s="876"/>
      <c r="PWZ50" s="876"/>
      <c r="PXA50" s="876"/>
      <c r="PXB50" s="876"/>
      <c r="PXC50" s="876"/>
      <c r="PXD50" s="876"/>
      <c r="PXE50" s="876"/>
      <c r="PXF50" s="876"/>
      <c r="PXG50" s="876"/>
      <c r="PXH50" s="876"/>
      <c r="PXI50" s="876"/>
      <c r="PXJ50" s="876"/>
      <c r="PXK50" s="876"/>
      <c r="PXL50" s="876"/>
      <c r="PXM50" s="876"/>
      <c r="PXN50" s="876"/>
      <c r="PXO50" s="876"/>
      <c r="PXP50" s="876"/>
      <c r="PXQ50" s="876"/>
      <c r="PXR50" s="876"/>
      <c r="PXS50" s="876"/>
      <c r="PXT50" s="876"/>
      <c r="PXU50" s="876"/>
      <c r="PXV50" s="876"/>
      <c r="PXW50" s="876"/>
      <c r="PXX50" s="876"/>
      <c r="PXY50" s="876"/>
      <c r="PXZ50" s="876"/>
      <c r="PYA50" s="876"/>
      <c r="PYB50" s="876"/>
      <c r="PYC50" s="876"/>
      <c r="PYD50" s="876"/>
      <c r="PYE50" s="876"/>
      <c r="PYF50" s="876"/>
      <c r="PYG50" s="876"/>
      <c r="PYH50" s="876"/>
      <c r="PYI50" s="876"/>
      <c r="PYJ50" s="876"/>
      <c r="PYK50" s="876"/>
      <c r="PYL50" s="876"/>
      <c r="PYM50" s="876"/>
      <c r="PYN50" s="876"/>
      <c r="PYO50" s="876"/>
      <c r="PYP50" s="876"/>
      <c r="PYQ50" s="876"/>
      <c r="PYR50" s="876"/>
      <c r="PYS50" s="876"/>
      <c r="PYT50" s="876"/>
      <c r="PYU50" s="876"/>
      <c r="PYV50" s="876"/>
      <c r="PYW50" s="876"/>
      <c r="PYX50" s="876"/>
      <c r="PYY50" s="876"/>
      <c r="PYZ50" s="876"/>
      <c r="PZA50" s="876"/>
      <c r="PZB50" s="876"/>
      <c r="PZC50" s="876"/>
      <c r="PZD50" s="876"/>
      <c r="PZE50" s="876"/>
      <c r="PZF50" s="876"/>
      <c r="PZG50" s="876"/>
      <c r="PZH50" s="876"/>
      <c r="PZI50" s="876"/>
      <c r="PZJ50" s="876"/>
      <c r="PZK50" s="876"/>
      <c r="PZL50" s="876"/>
      <c r="PZM50" s="876"/>
      <c r="PZN50" s="876"/>
      <c r="PZO50" s="876"/>
      <c r="PZP50" s="876"/>
      <c r="PZQ50" s="876"/>
      <c r="PZR50" s="876"/>
      <c r="PZS50" s="876"/>
      <c r="PZT50" s="876"/>
      <c r="PZU50" s="876"/>
      <c r="PZV50" s="876"/>
      <c r="PZW50" s="876"/>
      <c r="PZX50" s="876"/>
      <c r="PZY50" s="876"/>
      <c r="PZZ50" s="876"/>
      <c r="QAA50" s="876"/>
      <c r="QAB50" s="876"/>
      <c r="QAC50" s="876"/>
      <c r="QAD50" s="876"/>
      <c r="QAE50" s="876"/>
      <c r="QAF50" s="876"/>
      <c r="QAG50" s="876"/>
      <c r="QAH50" s="876"/>
      <c r="QAI50" s="876"/>
      <c r="QAJ50" s="876"/>
      <c r="QAK50" s="876"/>
      <c r="QAL50" s="876"/>
      <c r="QAM50" s="876"/>
      <c r="QAN50" s="876"/>
      <c r="QAO50" s="876"/>
      <c r="QAP50" s="876"/>
      <c r="QAQ50" s="876"/>
      <c r="QAR50" s="876"/>
      <c r="QAS50" s="876"/>
      <c r="QAT50" s="876"/>
      <c r="QAU50" s="876"/>
      <c r="QAV50" s="876"/>
      <c r="QAW50" s="876"/>
      <c r="QAX50" s="876"/>
      <c r="QAY50" s="876"/>
      <c r="QAZ50" s="876"/>
      <c r="QBA50" s="876"/>
      <c r="QBB50" s="876"/>
      <c r="QBC50" s="876"/>
      <c r="QBD50" s="876"/>
      <c r="QBE50" s="876"/>
      <c r="QBF50" s="876"/>
      <c r="QBG50" s="876"/>
      <c r="QBH50" s="876"/>
      <c r="QBI50" s="876"/>
      <c r="QBJ50" s="876"/>
      <c r="QBK50" s="876"/>
      <c r="QBL50" s="876"/>
      <c r="QBM50" s="876"/>
      <c r="QBN50" s="876"/>
      <c r="QBO50" s="876"/>
      <c r="QBP50" s="876"/>
      <c r="QBQ50" s="876"/>
      <c r="QBR50" s="876"/>
      <c r="QBS50" s="876"/>
      <c r="QBT50" s="876"/>
      <c r="QBU50" s="876"/>
      <c r="QBV50" s="876"/>
      <c r="QBW50" s="876"/>
      <c r="QBX50" s="876"/>
      <c r="QBY50" s="876"/>
      <c r="QBZ50" s="876"/>
      <c r="QCA50" s="876"/>
      <c r="QCB50" s="876"/>
      <c r="QCC50" s="876"/>
      <c r="QCD50" s="876"/>
      <c r="QCE50" s="876"/>
      <c r="QCF50" s="876"/>
      <c r="QCG50" s="876"/>
      <c r="QCH50" s="876"/>
      <c r="QCI50" s="876"/>
      <c r="QCJ50" s="876"/>
      <c r="QCK50" s="876"/>
      <c r="QCL50" s="876"/>
      <c r="QCM50" s="876"/>
      <c r="QCN50" s="876"/>
      <c r="QCO50" s="876"/>
      <c r="QCP50" s="876"/>
      <c r="QCQ50" s="876"/>
      <c r="QCR50" s="876"/>
      <c r="QCS50" s="876"/>
      <c r="QCT50" s="876"/>
      <c r="QCU50" s="876"/>
      <c r="QCV50" s="876"/>
      <c r="QCW50" s="876"/>
      <c r="QCX50" s="876"/>
      <c r="QCY50" s="876"/>
      <c r="QCZ50" s="876"/>
      <c r="QDA50" s="876"/>
      <c r="QDB50" s="876"/>
      <c r="QDC50" s="876"/>
      <c r="QDD50" s="876"/>
      <c r="QDE50" s="876"/>
      <c r="QDF50" s="876"/>
      <c r="QDG50" s="876"/>
      <c r="QDH50" s="876"/>
      <c r="QDI50" s="876"/>
      <c r="QDJ50" s="876"/>
      <c r="QDK50" s="876"/>
      <c r="QDL50" s="876"/>
      <c r="QDM50" s="876"/>
      <c r="QDN50" s="876"/>
      <c r="QDO50" s="876"/>
      <c r="QDP50" s="876"/>
      <c r="QDQ50" s="876"/>
      <c r="QDR50" s="876"/>
      <c r="QDS50" s="876"/>
      <c r="QDT50" s="876"/>
      <c r="QDU50" s="876"/>
      <c r="QDV50" s="876"/>
      <c r="QDW50" s="876"/>
      <c r="QDX50" s="876"/>
      <c r="QDY50" s="876"/>
      <c r="QDZ50" s="876"/>
      <c r="QEA50" s="876"/>
      <c r="QEB50" s="876"/>
      <c r="QEC50" s="876"/>
      <c r="QED50" s="876"/>
      <c r="QEE50" s="876"/>
      <c r="QEF50" s="876"/>
      <c r="QEG50" s="876"/>
      <c r="QEH50" s="876"/>
      <c r="QEI50" s="876"/>
      <c r="QEJ50" s="876"/>
      <c r="QEK50" s="876"/>
      <c r="QEL50" s="876"/>
      <c r="QEM50" s="876"/>
      <c r="QEN50" s="876"/>
      <c r="QEO50" s="876"/>
      <c r="QEP50" s="876"/>
      <c r="QEQ50" s="876"/>
      <c r="QER50" s="876"/>
      <c r="QES50" s="876"/>
      <c r="QET50" s="876"/>
      <c r="QEU50" s="876"/>
      <c r="QEV50" s="876"/>
      <c r="QEW50" s="876"/>
      <c r="QEX50" s="876"/>
      <c r="QEY50" s="876"/>
      <c r="QEZ50" s="876"/>
      <c r="QFA50" s="876"/>
      <c r="QFB50" s="876"/>
      <c r="QFC50" s="876"/>
      <c r="QFD50" s="876"/>
      <c r="QFE50" s="876"/>
      <c r="QFF50" s="876"/>
      <c r="QFG50" s="876"/>
      <c r="QFH50" s="876"/>
      <c r="QFI50" s="876"/>
      <c r="QFJ50" s="876"/>
      <c r="QFK50" s="876"/>
      <c r="QFL50" s="876"/>
      <c r="QFM50" s="876"/>
      <c r="QFN50" s="876"/>
      <c r="QFO50" s="876"/>
      <c r="QFP50" s="876"/>
      <c r="QFQ50" s="876"/>
      <c r="QFR50" s="876"/>
      <c r="QFS50" s="876"/>
      <c r="QFT50" s="876"/>
      <c r="QFU50" s="876"/>
      <c r="QFV50" s="876"/>
      <c r="QFW50" s="876"/>
      <c r="QFX50" s="876"/>
      <c r="QFY50" s="876"/>
      <c r="QFZ50" s="876"/>
      <c r="QGA50" s="876"/>
      <c r="QGB50" s="876"/>
      <c r="QGC50" s="876"/>
      <c r="QGD50" s="876"/>
      <c r="QGE50" s="876"/>
      <c r="QGF50" s="876"/>
      <c r="QGG50" s="876"/>
      <c r="QGH50" s="876"/>
      <c r="QGI50" s="876"/>
      <c r="QGJ50" s="876"/>
      <c r="QGK50" s="876"/>
      <c r="QGL50" s="876"/>
      <c r="QGM50" s="876"/>
      <c r="QGN50" s="876"/>
      <c r="QGO50" s="876"/>
      <c r="QGP50" s="876"/>
      <c r="QGQ50" s="876"/>
      <c r="QGR50" s="876"/>
      <c r="QGS50" s="876"/>
      <c r="QGT50" s="876"/>
      <c r="QGU50" s="876"/>
      <c r="QGV50" s="876"/>
      <c r="QGW50" s="876"/>
      <c r="QGX50" s="876"/>
      <c r="QGY50" s="876"/>
      <c r="QGZ50" s="876"/>
      <c r="QHA50" s="876"/>
      <c r="QHB50" s="876"/>
      <c r="QHC50" s="876"/>
      <c r="QHD50" s="876"/>
      <c r="QHE50" s="876"/>
      <c r="QHF50" s="876"/>
      <c r="QHG50" s="876"/>
      <c r="QHH50" s="876"/>
      <c r="QHI50" s="876"/>
      <c r="QHJ50" s="876"/>
      <c r="QHK50" s="876"/>
      <c r="QHL50" s="876"/>
      <c r="QHM50" s="876"/>
      <c r="QHN50" s="876"/>
      <c r="QHO50" s="876"/>
      <c r="QHP50" s="876"/>
      <c r="QHQ50" s="876"/>
      <c r="QHR50" s="876"/>
      <c r="QHS50" s="876"/>
      <c r="QHT50" s="876"/>
      <c r="QHU50" s="876"/>
      <c r="QHV50" s="876"/>
      <c r="QHW50" s="876"/>
      <c r="QHX50" s="876"/>
      <c r="QHY50" s="876"/>
      <c r="QHZ50" s="876"/>
      <c r="QIA50" s="876"/>
      <c r="QIB50" s="876"/>
      <c r="QIC50" s="876"/>
      <c r="QID50" s="876"/>
      <c r="QIE50" s="876"/>
      <c r="QIF50" s="876"/>
      <c r="QIG50" s="876"/>
      <c r="QIH50" s="876"/>
      <c r="QII50" s="876"/>
      <c r="QIJ50" s="876"/>
      <c r="QIK50" s="876"/>
      <c r="QIL50" s="876"/>
      <c r="QIM50" s="876"/>
      <c r="QIN50" s="876"/>
      <c r="QIO50" s="876"/>
      <c r="QIP50" s="876"/>
      <c r="QIQ50" s="876"/>
      <c r="QIR50" s="876"/>
      <c r="QIS50" s="876"/>
      <c r="QIT50" s="876"/>
      <c r="QIU50" s="876"/>
      <c r="QIV50" s="876"/>
      <c r="QIW50" s="876"/>
      <c r="QIX50" s="876"/>
      <c r="QIY50" s="876"/>
      <c r="QIZ50" s="876"/>
      <c r="QJA50" s="876"/>
      <c r="QJB50" s="876"/>
      <c r="QJC50" s="876"/>
      <c r="QJD50" s="876"/>
      <c r="QJE50" s="876"/>
      <c r="QJF50" s="876"/>
      <c r="QJG50" s="876"/>
      <c r="QJH50" s="876"/>
      <c r="QJI50" s="876"/>
      <c r="QJJ50" s="876"/>
      <c r="QJK50" s="876"/>
      <c r="QJL50" s="876"/>
      <c r="QJM50" s="876"/>
      <c r="QJN50" s="876"/>
      <c r="QJO50" s="876"/>
      <c r="QJP50" s="876"/>
      <c r="QJQ50" s="876"/>
      <c r="QJR50" s="876"/>
      <c r="QJS50" s="876"/>
      <c r="QJT50" s="876"/>
      <c r="QJU50" s="876"/>
      <c r="QJV50" s="876"/>
      <c r="QJW50" s="876"/>
      <c r="QJX50" s="876"/>
      <c r="QJY50" s="876"/>
      <c r="QJZ50" s="876"/>
      <c r="QKA50" s="876"/>
      <c r="QKB50" s="876"/>
      <c r="QKC50" s="876"/>
      <c r="QKD50" s="876"/>
      <c r="QKE50" s="876"/>
      <c r="QKF50" s="876"/>
      <c r="QKG50" s="876"/>
      <c r="QKH50" s="876"/>
      <c r="QKI50" s="876"/>
      <c r="QKJ50" s="876"/>
      <c r="QKK50" s="876"/>
      <c r="QKL50" s="876"/>
      <c r="QKM50" s="876"/>
      <c r="QKN50" s="876"/>
      <c r="QKO50" s="876"/>
      <c r="QKP50" s="876"/>
      <c r="QKQ50" s="876"/>
      <c r="QKR50" s="876"/>
      <c r="QKS50" s="876"/>
      <c r="QKT50" s="876"/>
      <c r="QKU50" s="876"/>
      <c r="QKV50" s="876"/>
      <c r="QKW50" s="876"/>
      <c r="QKX50" s="876"/>
      <c r="QKY50" s="876"/>
      <c r="QKZ50" s="876"/>
      <c r="QLA50" s="876"/>
      <c r="QLB50" s="876"/>
      <c r="QLC50" s="876"/>
      <c r="QLD50" s="876"/>
      <c r="QLE50" s="876"/>
      <c r="QLF50" s="876"/>
      <c r="QLG50" s="876"/>
      <c r="QLH50" s="876"/>
      <c r="QLI50" s="876"/>
      <c r="QLJ50" s="876"/>
      <c r="QLK50" s="876"/>
      <c r="QLL50" s="876"/>
      <c r="QLM50" s="876"/>
      <c r="QLN50" s="876"/>
      <c r="QLO50" s="876"/>
      <c r="QLP50" s="876"/>
      <c r="QLQ50" s="876"/>
      <c r="QLR50" s="876"/>
      <c r="QLS50" s="876"/>
      <c r="QLT50" s="876"/>
      <c r="QLU50" s="876"/>
      <c r="QLV50" s="876"/>
      <c r="QLW50" s="876"/>
      <c r="QLX50" s="876"/>
      <c r="QLY50" s="876"/>
      <c r="QLZ50" s="876"/>
      <c r="QMA50" s="876"/>
      <c r="QMB50" s="876"/>
      <c r="QMC50" s="876"/>
      <c r="QMD50" s="876"/>
      <c r="QME50" s="876"/>
      <c r="QMF50" s="876"/>
      <c r="QMG50" s="876"/>
      <c r="QMH50" s="876"/>
      <c r="QMI50" s="876"/>
      <c r="QMJ50" s="876"/>
      <c r="QMK50" s="876"/>
      <c r="QML50" s="876"/>
      <c r="QMM50" s="876"/>
      <c r="QMN50" s="876"/>
      <c r="QMO50" s="876"/>
      <c r="QMP50" s="876"/>
      <c r="QMQ50" s="876"/>
      <c r="QMR50" s="876"/>
      <c r="QMS50" s="876"/>
      <c r="QMT50" s="876"/>
      <c r="QMU50" s="876"/>
      <c r="QMV50" s="876"/>
      <c r="QMW50" s="876"/>
      <c r="QMX50" s="876"/>
      <c r="QMY50" s="876"/>
      <c r="QMZ50" s="876"/>
      <c r="QNA50" s="876"/>
      <c r="QNB50" s="876"/>
      <c r="QNC50" s="876"/>
      <c r="QND50" s="876"/>
      <c r="QNE50" s="876"/>
      <c r="QNF50" s="876"/>
      <c r="QNG50" s="876"/>
      <c r="QNH50" s="876"/>
      <c r="QNI50" s="876"/>
      <c r="QNJ50" s="876"/>
      <c r="QNK50" s="876"/>
      <c r="QNL50" s="876"/>
      <c r="QNM50" s="876"/>
      <c r="QNN50" s="876"/>
      <c r="QNO50" s="876"/>
      <c r="QNP50" s="876"/>
      <c r="QNQ50" s="876"/>
      <c r="QNR50" s="876"/>
      <c r="QNS50" s="876"/>
      <c r="QNT50" s="876"/>
      <c r="QNU50" s="876"/>
      <c r="QNV50" s="876"/>
      <c r="QNW50" s="876"/>
      <c r="QNX50" s="876"/>
      <c r="QNY50" s="876"/>
      <c r="QNZ50" s="876"/>
      <c r="QOA50" s="876"/>
      <c r="QOB50" s="876"/>
      <c r="QOC50" s="876"/>
      <c r="QOD50" s="876"/>
      <c r="QOE50" s="876"/>
      <c r="QOF50" s="876"/>
      <c r="QOG50" s="876"/>
      <c r="QOH50" s="876"/>
      <c r="QOI50" s="876"/>
      <c r="QOJ50" s="876"/>
      <c r="QOK50" s="876"/>
      <c r="QOL50" s="876"/>
      <c r="QOM50" s="876"/>
      <c r="QON50" s="876"/>
      <c r="QOO50" s="876"/>
      <c r="QOP50" s="876"/>
      <c r="QOQ50" s="876"/>
      <c r="QOR50" s="876"/>
      <c r="QOS50" s="876"/>
      <c r="QOT50" s="876"/>
      <c r="QOU50" s="876"/>
      <c r="QOV50" s="876"/>
      <c r="QOW50" s="876"/>
      <c r="QOX50" s="876"/>
      <c r="QOY50" s="876"/>
      <c r="QOZ50" s="876"/>
      <c r="QPA50" s="876"/>
      <c r="QPB50" s="876"/>
      <c r="QPC50" s="876"/>
      <c r="QPD50" s="876"/>
      <c r="QPE50" s="876"/>
      <c r="QPF50" s="876"/>
      <c r="QPG50" s="876"/>
      <c r="QPH50" s="876"/>
      <c r="QPI50" s="876"/>
      <c r="QPJ50" s="876"/>
      <c r="QPK50" s="876"/>
      <c r="QPL50" s="876"/>
      <c r="QPM50" s="876"/>
      <c r="QPN50" s="876"/>
      <c r="QPO50" s="876"/>
      <c r="QPP50" s="876"/>
      <c r="QPQ50" s="876"/>
      <c r="QPR50" s="876"/>
      <c r="QPS50" s="876"/>
      <c r="QPT50" s="876"/>
      <c r="QPU50" s="876"/>
      <c r="QPV50" s="876"/>
      <c r="QPW50" s="876"/>
      <c r="QPX50" s="876"/>
      <c r="QPY50" s="876"/>
      <c r="QPZ50" s="876"/>
      <c r="QQA50" s="876"/>
      <c r="QQB50" s="876"/>
      <c r="QQC50" s="876"/>
      <c r="QQD50" s="876"/>
      <c r="QQE50" s="876"/>
      <c r="QQF50" s="876"/>
      <c r="QQG50" s="876"/>
      <c r="QQH50" s="876"/>
      <c r="QQI50" s="876"/>
      <c r="QQJ50" s="876"/>
      <c r="QQK50" s="876"/>
      <c r="QQL50" s="876"/>
      <c r="QQM50" s="876"/>
      <c r="QQN50" s="876"/>
      <c r="QQO50" s="876"/>
      <c r="QQP50" s="876"/>
      <c r="QQQ50" s="876"/>
      <c r="QQR50" s="876"/>
      <c r="QQS50" s="876"/>
      <c r="QQT50" s="876"/>
      <c r="QQU50" s="876"/>
      <c r="QQV50" s="876"/>
      <c r="QQW50" s="876"/>
      <c r="QQX50" s="876"/>
      <c r="QQY50" s="876"/>
      <c r="QQZ50" s="876"/>
      <c r="QRA50" s="876"/>
      <c r="QRB50" s="876"/>
      <c r="QRC50" s="876"/>
      <c r="QRD50" s="876"/>
      <c r="QRE50" s="876"/>
      <c r="QRF50" s="876"/>
      <c r="QRG50" s="876"/>
      <c r="QRH50" s="876"/>
      <c r="QRI50" s="876"/>
      <c r="QRJ50" s="876"/>
      <c r="QRK50" s="876"/>
      <c r="QRL50" s="876"/>
      <c r="QRM50" s="876"/>
      <c r="QRN50" s="876"/>
      <c r="QRO50" s="876"/>
      <c r="QRP50" s="876"/>
      <c r="QRQ50" s="876"/>
      <c r="QRR50" s="876"/>
      <c r="QRS50" s="876"/>
      <c r="QRT50" s="876"/>
      <c r="QRU50" s="876"/>
      <c r="QRV50" s="876"/>
      <c r="QRW50" s="876"/>
      <c r="QRX50" s="876"/>
      <c r="QRY50" s="876"/>
      <c r="QRZ50" s="876"/>
      <c r="QSA50" s="876"/>
      <c r="QSB50" s="876"/>
      <c r="QSC50" s="876"/>
      <c r="QSD50" s="876"/>
      <c r="QSE50" s="876"/>
      <c r="QSF50" s="876"/>
      <c r="QSG50" s="876"/>
      <c r="QSH50" s="876"/>
      <c r="QSI50" s="876"/>
      <c r="QSJ50" s="876"/>
      <c r="QSK50" s="876"/>
      <c r="QSL50" s="876"/>
      <c r="QSM50" s="876"/>
      <c r="QSN50" s="876"/>
      <c r="QSO50" s="876"/>
      <c r="QSP50" s="876"/>
      <c r="QSQ50" s="876"/>
      <c r="QSR50" s="876"/>
      <c r="QSS50" s="876"/>
      <c r="QST50" s="876"/>
      <c r="QSU50" s="876"/>
      <c r="QSV50" s="876"/>
      <c r="QSW50" s="876"/>
      <c r="QSX50" s="876"/>
      <c r="QSY50" s="876"/>
      <c r="QSZ50" s="876"/>
      <c r="QTA50" s="876"/>
      <c r="QTB50" s="876"/>
      <c r="QTC50" s="876"/>
      <c r="QTD50" s="876"/>
      <c r="QTE50" s="876"/>
      <c r="QTF50" s="876"/>
      <c r="QTG50" s="876"/>
      <c r="QTH50" s="876"/>
      <c r="QTI50" s="876"/>
      <c r="QTJ50" s="876"/>
      <c r="QTK50" s="876"/>
      <c r="QTL50" s="876"/>
      <c r="QTM50" s="876"/>
      <c r="QTN50" s="876"/>
      <c r="QTO50" s="876"/>
      <c r="QTP50" s="876"/>
      <c r="QTQ50" s="876"/>
      <c r="QTR50" s="876"/>
      <c r="QTS50" s="876"/>
      <c r="QTT50" s="876"/>
      <c r="QTU50" s="876"/>
      <c r="QTV50" s="876"/>
      <c r="QTW50" s="876"/>
      <c r="QTX50" s="876"/>
      <c r="QTY50" s="876"/>
      <c r="QTZ50" s="876"/>
      <c r="QUA50" s="876"/>
      <c r="QUB50" s="876"/>
      <c r="QUC50" s="876"/>
      <c r="QUD50" s="876"/>
      <c r="QUE50" s="876"/>
      <c r="QUF50" s="876"/>
      <c r="QUG50" s="876"/>
      <c r="QUH50" s="876"/>
      <c r="QUI50" s="876"/>
      <c r="QUJ50" s="876"/>
      <c r="QUK50" s="876"/>
      <c r="QUL50" s="876"/>
      <c r="QUM50" s="876"/>
      <c r="QUN50" s="876"/>
      <c r="QUO50" s="876"/>
      <c r="QUP50" s="876"/>
      <c r="QUQ50" s="876"/>
      <c r="QUR50" s="876"/>
      <c r="QUS50" s="876"/>
      <c r="QUT50" s="876"/>
      <c r="QUU50" s="876"/>
      <c r="QUV50" s="876"/>
      <c r="QUW50" s="876"/>
      <c r="QUX50" s="876"/>
      <c r="QUY50" s="876"/>
      <c r="QUZ50" s="876"/>
      <c r="QVA50" s="876"/>
      <c r="QVB50" s="876"/>
      <c r="QVC50" s="876"/>
      <c r="QVD50" s="876"/>
      <c r="QVE50" s="876"/>
      <c r="QVF50" s="876"/>
      <c r="QVG50" s="876"/>
      <c r="QVH50" s="876"/>
      <c r="QVI50" s="876"/>
      <c r="QVJ50" s="876"/>
      <c r="QVK50" s="876"/>
      <c r="QVL50" s="876"/>
      <c r="QVM50" s="876"/>
      <c r="QVN50" s="876"/>
      <c r="QVO50" s="876"/>
      <c r="QVP50" s="876"/>
      <c r="QVQ50" s="876"/>
      <c r="QVR50" s="876"/>
      <c r="QVS50" s="876"/>
      <c r="QVT50" s="876"/>
      <c r="QVU50" s="876"/>
      <c r="QVV50" s="876"/>
      <c r="QVW50" s="876"/>
      <c r="QVX50" s="876"/>
      <c r="QVY50" s="876"/>
      <c r="QVZ50" s="876"/>
      <c r="QWA50" s="876"/>
      <c r="QWB50" s="876"/>
      <c r="QWC50" s="876"/>
      <c r="QWD50" s="876"/>
      <c r="QWE50" s="876"/>
      <c r="QWF50" s="876"/>
      <c r="QWG50" s="876"/>
      <c r="QWH50" s="876"/>
      <c r="QWI50" s="876"/>
      <c r="QWJ50" s="876"/>
      <c r="QWK50" s="876"/>
      <c r="QWL50" s="876"/>
      <c r="QWM50" s="876"/>
      <c r="QWN50" s="876"/>
      <c r="QWO50" s="876"/>
      <c r="QWP50" s="876"/>
      <c r="QWQ50" s="876"/>
      <c r="QWR50" s="876"/>
      <c r="QWS50" s="876"/>
      <c r="QWT50" s="876"/>
      <c r="QWU50" s="876"/>
      <c r="QWV50" s="876"/>
      <c r="QWW50" s="876"/>
      <c r="QWX50" s="876"/>
      <c r="QWY50" s="876"/>
      <c r="QWZ50" s="876"/>
      <c r="QXA50" s="876"/>
      <c r="QXB50" s="876"/>
      <c r="QXC50" s="876"/>
      <c r="QXD50" s="876"/>
      <c r="QXE50" s="876"/>
      <c r="QXF50" s="876"/>
      <c r="QXG50" s="876"/>
      <c r="QXH50" s="876"/>
      <c r="QXI50" s="876"/>
      <c r="QXJ50" s="876"/>
      <c r="QXK50" s="876"/>
      <c r="QXL50" s="876"/>
      <c r="QXM50" s="876"/>
      <c r="QXN50" s="876"/>
      <c r="QXO50" s="876"/>
      <c r="QXP50" s="876"/>
      <c r="QXQ50" s="876"/>
      <c r="QXR50" s="876"/>
      <c r="QXS50" s="876"/>
      <c r="QXT50" s="876"/>
      <c r="QXU50" s="876"/>
      <c r="QXV50" s="876"/>
      <c r="QXW50" s="876"/>
      <c r="QXX50" s="876"/>
      <c r="QXY50" s="876"/>
      <c r="QXZ50" s="876"/>
      <c r="QYA50" s="876"/>
      <c r="QYB50" s="876"/>
      <c r="QYC50" s="876"/>
      <c r="QYD50" s="876"/>
      <c r="QYE50" s="876"/>
      <c r="QYF50" s="876"/>
      <c r="QYG50" s="876"/>
      <c r="QYH50" s="876"/>
      <c r="QYI50" s="876"/>
      <c r="QYJ50" s="876"/>
      <c r="QYK50" s="876"/>
      <c r="QYL50" s="876"/>
      <c r="QYM50" s="876"/>
      <c r="QYN50" s="876"/>
      <c r="QYO50" s="876"/>
      <c r="QYP50" s="876"/>
      <c r="QYQ50" s="876"/>
      <c r="QYR50" s="876"/>
      <c r="QYS50" s="876"/>
      <c r="QYT50" s="876"/>
      <c r="QYU50" s="876"/>
      <c r="QYV50" s="876"/>
      <c r="QYW50" s="876"/>
      <c r="QYX50" s="876"/>
      <c r="QYY50" s="876"/>
      <c r="QYZ50" s="876"/>
      <c r="QZA50" s="876"/>
      <c r="QZB50" s="876"/>
      <c r="QZC50" s="876"/>
      <c r="QZD50" s="876"/>
      <c r="QZE50" s="876"/>
      <c r="QZF50" s="876"/>
      <c r="QZG50" s="876"/>
      <c r="QZH50" s="876"/>
      <c r="QZI50" s="876"/>
      <c r="QZJ50" s="876"/>
      <c r="QZK50" s="876"/>
      <c r="QZL50" s="876"/>
      <c r="QZM50" s="876"/>
      <c r="QZN50" s="876"/>
      <c r="QZO50" s="876"/>
      <c r="QZP50" s="876"/>
      <c r="QZQ50" s="876"/>
      <c r="QZR50" s="876"/>
      <c r="QZS50" s="876"/>
      <c r="QZT50" s="876"/>
      <c r="QZU50" s="876"/>
      <c r="QZV50" s="876"/>
      <c r="QZW50" s="876"/>
      <c r="QZX50" s="876"/>
      <c r="QZY50" s="876"/>
      <c r="QZZ50" s="876"/>
      <c r="RAA50" s="876"/>
      <c r="RAB50" s="876"/>
      <c r="RAC50" s="876"/>
      <c r="RAD50" s="876"/>
      <c r="RAE50" s="876"/>
      <c r="RAF50" s="876"/>
      <c r="RAG50" s="876"/>
      <c r="RAH50" s="876"/>
      <c r="RAI50" s="876"/>
      <c r="RAJ50" s="876"/>
      <c r="RAK50" s="876"/>
      <c r="RAL50" s="876"/>
      <c r="RAM50" s="876"/>
      <c r="RAN50" s="876"/>
      <c r="RAO50" s="876"/>
      <c r="RAP50" s="876"/>
      <c r="RAQ50" s="876"/>
      <c r="RAR50" s="876"/>
      <c r="RAS50" s="876"/>
      <c r="RAT50" s="876"/>
      <c r="RAU50" s="876"/>
      <c r="RAV50" s="876"/>
      <c r="RAW50" s="876"/>
      <c r="RAX50" s="876"/>
      <c r="RAY50" s="876"/>
      <c r="RAZ50" s="876"/>
      <c r="RBA50" s="876"/>
      <c r="RBB50" s="876"/>
      <c r="RBC50" s="876"/>
      <c r="RBD50" s="876"/>
      <c r="RBE50" s="876"/>
      <c r="RBF50" s="876"/>
      <c r="RBG50" s="876"/>
      <c r="RBH50" s="876"/>
      <c r="RBI50" s="876"/>
      <c r="RBJ50" s="876"/>
      <c r="RBK50" s="876"/>
      <c r="RBL50" s="876"/>
      <c r="RBM50" s="876"/>
      <c r="RBN50" s="876"/>
      <c r="RBO50" s="876"/>
      <c r="RBP50" s="876"/>
      <c r="RBQ50" s="876"/>
      <c r="RBR50" s="876"/>
      <c r="RBS50" s="876"/>
      <c r="RBT50" s="876"/>
      <c r="RBU50" s="876"/>
      <c r="RBV50" s="876"/>
      <c r="RBW50" s="876"/>
      <c r="RBX50" s="876"/>
      <c r="RBY50" s="876"/>
      <c r="RBZ50" s="876"/>
      <c r="RCA50" s="876"/>
      <c r="RCB50" s="876"/>
      <c r="RCC50" s="876"/>
      <c r="RCD50" s="876"/>
      <c r="RCE50" s="876"/>
      <c r="RCF50" s="876"/>
      <c r="RCG50" s="876"/>
      <c r="RCH50" s="876"/>
      <c r="RCI50" s="876"/>
      <c r="RCJ50" s="876"/>
      <c r="RCK50" s="876"/>
      <c r="RCL50" s="876"/>
      <c r="RCM50" s="876"/>
      <c r="RCN50" s="876"/>
      <c r="RCO50" s="876"/>
      <c r="RCP50" s="876"/>
      <c r="RCQ50" s="876"/>
      <c r="RCR50" s="876"/>
      <c r="RCS50" s="876"/>
      <c r="RCT50" s="876"/>
      <c r="RCU50" s="876"/>
      <c r="RCV50" s="876"/>
      <c r="RCW50" s="876"/>
      <c r="RCX50" s="876"/>
      <c r="RCY50" s="876"/>
      <c r="RCZ50" s="876"/>
      <c r="RDA50" s="876"/>
      <c r="RDB50" s="876"/>
      <c r="RDC50" s="876"/>
      <c r="RDD50" s="876"/>
      <c r="RDE50" s="876"/>
      <c r="RDF50" s="876"/>
      <c r="RDG50" s="876"/>
      <c r="RDH50" s="876"/>
      <c r="RDI50" s="876"/>
      <c r="RDJ50" s="876"/>
      <c r="RDK50" s="876"/>
      <c r="RDL50" s="876"/>
      <c r="RDM50" s="876"/>
      <c r="RDN50" s="876"/>
      <c r="RDO50" s="876"/>
      <c r="RDP50" s="876"/>
      <c r="RDQ50" s="876"/>
      <c r="RDR50" s="876"/>
      <c r="RDS50" s="876"/>
      <c r="RDT50" s="876"/>
      <c r="RDU50" s="876"/>
      <c r="RDV50" s="876"/>
      <c r="RDW50" s="876"/>
      <c r="RDX50" s="876"/>
      <c r="RDY50" s="876"/>
      <c r="RDZ50" s="876"/>
      <c r="REA50" s="876"/>
      <c r="REB50" s="876"/>
      <c r="REC50" s="876"/>
      <c r="RED50" s="876"/>
      <c r="REE50" s="876"/>
      <c r="REF50" s="876"/>
      <c r="REG50" s="876"/>
      <c r="REH50" s="876"/>
      <c r="REI50" s="876"/>
      <c r="REJ50" s="876"/>
      <c r="REK50" s="876"/>
      <c r="REL50" s="876"/>
      <c r="REM50" s="876"/>
      <c r="REN50" s="876"/>
      <c r="REO50" s="876"/>
      <c r="REP50" s="876"/>
      <c r="REQ50" s="876"/>
      <c r="RER50" s="876"/>
      <c r="RES50" s="876"/>
      <c r="RET50" s="876"/>
      <c r="REU50" s="876"/>
      <c r="REV50" s="876"/>
      <c r="REW50" s="876"/>
      <c r="REX50" s="876"/>
      <c r="REY50" s="876"/>
      <c r="REZ50" s="876"/>
      <c r="RFA50" s="876"/>
      <c r="RFB50" s="876"/>
      <c r="RFC50" s="876"/>
      <c r="RFD50" s="876"/>
      <c r="RFE50" s="876"/>
      <c r="RFF50" s="876"/>
      <c r="RFG50" s="876"/>
      <c r="RFH50" s="876"/>
      <c r="RFI50" s="876"/>
      <c r="RFJ50" s="876"/>
      <c r="RFK50" s="876"/>
      <c r="RFL50" s="876"/>
      <c r="RFM50" s="876"/>
      <c r="RFN50" s="876"/>
      <c r="RFO50" s="876"/>
      <c r="RFP50" s="876"/>
      <c r="RFQ50" s="876"/>
      <c r="RFR50" s="876"/>
      <c r="RFS50" s="876"/>
      <c r="RFT50" s="876"/>
      <c r="RFU50" s="876"/>
      <c r="RFV50" s="876"/>
      <c r="RFW50" s="876"/>
      <c r="RFX50" s="876"/>
      <c r="RFY50" s="876"/>
      <c r="RFZ50" s="876"/>
      <c r="RGA50" s="876"/>
      <c r="RGB50" s="876"/>
      <c r="RGC50" s="876"/>
      <c r="RGD50" s="876"/>
      <c r="RGE50" s="876"/>
      <c r="RGF50" s="876"/>
      <c r="RGG50" s="876"/>
      <c r="RGH50" s="876"/>
      <c r="RGI50" s="876"/>
      <c r="RGJ50" s="876"/>
      <c r="RGK50" s="876"/>
      <c r="RGL50" s="876"/>
      <c r="RGM50" s="876"/>
      <c r="RGN50" s="876"/>
      <c r="RGO50" s="876"/>
      <c r="RGP50" s="876"/>
      <c r="RGQ50" s="876"/>
      <c r="RGR50" s="876"/>
      <c r="RGS50" s="876"/>
      <c r="RGT50" s="876"/>
      <c r="RGU50" s="876"/>
      <c r="RGV50" s="876"/>
      <c r="RGW50" s="876"/>
      <c r="RGX50" s="876"/>
      <c r="RGY50" s="876"/>
      <c r="RGZ50" s="876"/>
      <c r="RHA50" s="876"/>
      <c r="RHB50" s="876"/>
      <c r="RHC50" s="876"/>
      <c r="RHD50" s="876"/>
      <c r="RHE50" s="876"/>
      <c r="RHF50" s="876"/>
      <c r="RHG50" s="876"/>
      <c r="RHH50" s="876"/>
      <c r="RHI50" s="876"/>
      <c r="RHJ50" s="876"/>
      <c r="RHK50" s="876"/>
      <c r="RHL50" s="876"/>
      <c r="RHM50" s="876"/>
      <c r="RHN50" s="876"/>
      <c r="RHO50" s="876"/>
      <c r="RHP50" s="876"/>
      <c r="RHQ50" s="876"/>
      <c r="RHR50" s="876"/>
      <c r="RHS50" s="876"/>
      <c r="RHT50" s="876"/>
      <c r="RHU50" s="876"/>
      <c r="RHV50" s="876"/>
      <c r="RHW50" s="876"/>
      <c r="RHX50" s="876"/>
      <c r="RHY50" s="876"/>
      <c r="RHZ50" s="876"/>
      <c r="RIA50" s="876"/>
      <c r="RIB50" s="876"/>
      <c r="RIC50" s="876"/>
      <c r="RID50" s="876"/>
      <c r="RIE50" s="876"/>
      <c r="RIF50" s="876"/>
      <c r="RIG50" s="876"/>
      <c r="RIH50" s="876"/>
      <c r="RII50" s="876"/>
      <c r="RIJ50" s="876"/>
      <c r="RIK50" s="876"/>
      <c r="RIL50" s="876"/>
      <c r="RIM50" s="876"/>
      <c r="RIN50" s="876"/>
      <c r="RIO50" s="876"/>
      <c r="RIP50" s="876"/>
      <c r="RIQ50" s="876"/>
      <c r="RIR50" s="876"/>
      <c r="RIS50" s="876"/>
      <c r="RIT50" s="876"/>
      <c r="RIU50" s="876"/>
      <c r="RIV50" s="876"/>
      <c r="RIW50" s="876"/>
      <c r="RIX50" s="876"/>
      <c r="RIY50" s="876"/>
      <c r="RIZ50" s="876"/>
      <c r="RJA50" s="876"/>
      <c r="RJB50" s="876"/>
      <c r="RJC50" s="876"/>
      <c r="RJD50" s="876"/>
      <c r="RJE50" s="876"/>
      <c r="RJF50" s="876"/>
      <c r="RJG50" s="876"/>
      <c r="RJH50" s="876"/>
      <c r="RJI50" s="876"/>
      <c r="RJJ50" s="876"/>
      <c r="RJK50" s="876"/>
      <c r="RJL50" s="876"/>
      <c r="RJM50" s="876"/>
      <c r="RJN50" s="876"/>
      <c r="RJO50" s="876"/>
      <c r="RJP50" s="876"/>
      <c r="RJQ50" s="876"/>
      <c r="RJR50" s="876"/>
      <c r="RJS50" s="876"/>
      <c r="RJT50" s="876"/>
      <c r="RJU50" s="876"/>
      <c r="RJV50" s="876"/>
      <c r="RJW50" s="876"/>
      <c r="RJX50" s="876"/>
      <c r="RJY50" s="876"/>
      <c r="RJZ50" s="876"/>
      <c r="RKA50" s="876"/>
      <c r="RKB50" s="876"/>
      <c r="RKC50" s="876"/>
      <c r="RKD50" s="876"/>
      <c r="RKE50" s="876"/>
      <c r="RKF50" s="876"/>
      <c r="RKG50" s="876"/>
      <c r="RKH50" s="876"/>
      <c r="RKI50" s="876"/>
      <c r="RKJ50" s="876"/>
      <c r="RKK50" s="876"/>
      <c r="RKL50" s="876"/>
      <c r="RKM50" s="876"/>
      <c r="RKN50" s="876"/>
      <c r="RKO50" s="876"/>
      <c r="RKP50" s="876"/>
      <c r="RKQ50" s="876"/>
      <c r="RKR50" s="876"/>
      <c r="RKS50" s="876"/>
      <c r="RKT50" s="876"/>
      <c r="RKU50" s="876"/>
      <c r="RKV50" s="876"/>
      <c r="RKW50" s="876"/>
      <c r="RKX50" s="876"/>
      <c r="RKY50" s="876"/>
      <c r="RKZ50" s="876"/>
      <c r="RLA50" s="876"/>
      <c r="RLB50" s="876"/>
      <c r="RLC50" s="876"/>
      <c r="RLD50" s="876"/>
      <c r="RLE50" s="876"/>
      <c r="RLF50" s="876"/>
      <c r="RLG50" s="876"/>
      <c r="RLH50" s="876"/>
      <c r="RLI50" s="876"/>
      <c r="RLJ50" s="876"/>
      <c r="RLK50" s="876"/>
      <c r="RLL50" s="876"/>
      <c r="RLM50" s="876"/>
      <c r="RLN50" s="876"/>
      <c r="RLO50" s="876"/>
      <c r="RLP50" s="876"/>
      <c r="RLQ50" s="876"/>
      <c r="RLR50" s="876"/>
      <c r="RLS50" s="876"/>
      <c r="RLT50" s="876"/>
      <c r="RLU50" s="876"/>
      <c r="RLV50" s="876"/>
      <c r="RLW50" s="876"/>
      <c r="RLX50" s="876"/>
      <c r="RLY50" s="876"/>
      <c r="RLZ50" s="876"/>
      <c r="RMA50" s="876"/>
      <c r="RMB50" s="876"/>
      <c r="RMC50" s="876"/>
      <c r="RMD50" s="876"/>
      <c r="RME50" s="876"/>
      <c r="RMF50" s="876"/>
      <c r="RMG50" s="876"/>
      <c r="RMH50" s="876"/>
      <c r="RMI50" s="876"/>
      <c r="RMJ50" s="876"/>
      <c r="RMK50" s="876"/>
      <c r="RML50" s="876"/>
      <c r="RMM50" s="876"/>
      <c r="RMN50" s="876"/>
      <c r="RMO50" s="876"/>
      <c r="RMP50" s="876"/>
      <c r="RMQ50" s="876"/>
      <c r="RMR50" s="876"/>
      <c r="RMS50" s="876"/>
      <c r="RMT50" s="876"/>
      <c r="RMU50" s="876"/>
      <c r="RMV50" s="876"/>
      <c r="RMW50" s="876"/>
      <c r="RMX50" s="876"/>
      <c r="RMY50" s="876"/>
      <c r="RMZ50" s="876"/>
      <c r="RNA50" s="876"/>
      <c r="RNB50" s="876"/>
      <c r="RNC50" s="876"/>
      <c r="RND50" s="876"/>
      <c r="RNE50" s="876"/>
      <c r="RNF50" s="876"/>
      <c r="RNG50" s="876"/>
      <c r="RNH50" s="876"/>
      <c r="RNI50" s="876"/>
      <c r="RNJ50" s="876"/>
      <c r="RNK50" s="876"/>
      <c r="RNL50" s="876"/>
      <c r="RNM50" s="876"/>
      <c r="RNN50" s="876"/>
      <c r="RNO50" s="876"/>
      <c r="RNP50" s="876"/>
      <c r="RNQ50" s="876"/>
      <c r="RNR50" s="876"/>
      <c r="RNS50" s="876"/>
      <c r="RNT50" s="876"/>
      <c r="RNU50" s="876"/>
      <c r="RNV50" s="876"/>
      <c r="RNW50" s="876"/>
      <c r="RNX50" s="876"/>
      <c r="RNY50" s="876"/>
      <c r="RNZ50" s="876"/>
      <c r="ROA50" s="876"/>
      <c r="ROB50" s="876"/>
      <c r="ROC50" s="876"/>
      <c r="ROD50" s="876"/>
      <c r="ROE50" s="876"/>
      <c r="ROF50" s="876"/>
      <c r="ROG50" s="876"/>
      <c r="ROH50" s="876"/>
      <c r="ROI50" s="876"/>
      <c r="ROJ50" s="876"/>
      <c r="ROK50" s="876"/>
      <c r="ROL50" s="876"/>
      <c r="ROM50" s="876"/>
      <c r="RON50" s="876"/>
      <c r="ROO50" s="876"/>
      <c r="ROP50" s="876"/>
      <c r="ROQ50" s="876"/>
      <c r="ROR50" s="876"/>
      <c r="ROS50" s="876"/>
      <c r="ROT50" s="876"/>
      <c r="ROU50" s="876"/>
      <c r="ROV50" s="876"/>
      <c r="ROW50" s="876"/>
      <c r="ROX50" s="876"/>
      <c r="ROY50" s="876"/>
      <c r="ROZ50" s="876"/>
      <c r="RPA50" s="876"/>
      <c r="RPB50" s="876"/>
      <c r="RPC50" s="876"/>
      <c r="RPD50" s="876"/>
      <c r="RPE50" s="876"/>
      <c r="RPF50" s="876"/>
      <c r="RPG50" s="876"/>
      <c r="RPH50" s="876"/>
      <c r="RPI50" s="876"/>
      <c r="RPJ50" s="876"/>
      <c r="RPK50" s="876"/>
      <c r="RPL50" s="876"/>
      <c r="RPM50" s="876"/>
      <c r="RPN50" s="876"/>
      <c r="RPO50" s="876"/>
      <c r="RPP50" s="876"/>
      <c r="RPQ50" s="876"/>
      <c r="RPR50" s="876"/>
      <c r="RPS50" s="876"/>
      <c r="RPT50" s="876"/>
      <c r="RPU50" s="876"/>
      <c r="RPV50" s="876"/>
      <c r="RPW50" s="876"/>
      <c r="RPX50" s="876"/>
      <c r="RPY50" s="876"/>
      <c r="RPZ50" s="876"/>
      <c r="RQA50" s="876"/>
      <c r="RQB50" s="876"/>
      <c r="RQC50" s="876"/>
      <c r="RQD50" s="876"/>
      <c r="RQE50" s="876"/>
      <c r="RQF50" s="876"/>
      <c r="RQG50" s="876"/>
      <c r="RQH50" s="876"/>
      <c r="RQI50" s="876"/>
      <c r="RQJ50" s="876"/>
      <c r="RQK50" s="876"/>
      <c r="RQL50" s="876"/>
      <c r="RQM50" s="876"/>
      <c r="RQN50" s="876"/>
      <c r="RQO50" s="876"/>
      <c r="RQP50" s="876"/>
      <c r="RQQ50" s="876"/>
      <c r="RQR50" s="876"/>
      <c r="RQS50" s="876"/>
      <c r="RQT50" s="876"/>
      <c r="RQU50" s="876"/>
      <c r="RQV50" s="876"/>
      <c r="RQW50" s="876"/>
      <c r="RQX50" s="876"/>
      <c r="RQY50" s="876"/>
      <c r="RQZ50" s="876"/>
      <c r="RRA50" s="876"/>
      <c r="RRB50" s="876"/>
      <c r="RRC50" s="876"/>
      <c r="RRD50" s="876"/>
      <c r="RRE50" s="876"/>
      <c r="RRF50" s="876"/>
      <c r="RRG50" s="876"/>
      <c r="RRH50" s="876"/>
      <c r="RRI50" s="876"/>
      <c r="RRJ50" s="876"/>
      <c r="RRK50" s="876"/>
      <c r="RRL50" s="876"/>
      <c r="RRM50" s="876"/>
      <c r="RRN50" s="876"/>
      <c r="RRO50" s="876"/>
      <c r="RRP50" s="876"/>
      <c r="RRQ50" s="876"/>
      <c r="RRR50" s="876"/>
      <c r="RRS50" s="876"/>
      <c r="RRT50" s="876"/>
      <c r="RRU50" s="876"/>
      <c r="RRV50" s="876"/>
      <c r="RRW50" s="876"/>
      <c r="RRX50" s="876"/>
      <c r="RRY50" s="876"/>
      <c r="RRZ50" s="876"/>
      <c r="RSA50" s="876"/>
      <c r="RSB50" s="876"/>
      <c r="RSC50" s="876"/>
      <c r="RSD50" s="876"/>
      <c r="RSE50" s="876"/>
      <c r="RSF50" s="876"/>
      <c r="RSG50" s="876"/>
      <c r="RSH50" s="876"/>
      <c r="RSI50" s="876"/>
      <c r="RSJ50" s="876"/>
      <c r="RSK50" s="876"/>
      <c r="RSL50" s="876"/>
      <c r="RSM50" s="876"/>
      <c r="RSN50" s="876"/>
      <c r="RSO50" s="876"/>
      <c r="RSP50" s="876"/>
      <c r="RSQ50" s="876"/>
      <c r="RSR50" s="876"/>
      <c r="RSS50" s="876"/>
      <c r="RST50" s="876"/>
      <c r="RSU50" s="876"/>
      <c r="RSV50" s="876"/>
      <c r="RSW50" s="876"/>
      <c r="RSX50" s="876"/>
      <c r="RSY50" s="876"/>
      <c r="RSZ50" s="876"/>
      <c r="RTA50" s="876"/>
      <c r="RTB50" s="876"/>
      <c r="RTC50" s="876"/>
      <c r="RTD50" s="876"/>
      <c r="RTE50" s="876"/>
      <c r="RTF50" s="876"/>
      <c r="RTG50" s="876"/>
      <c r="RTH50" s="876"/>
      <c r="RTI50" s="876"/>
      <c r="RTJ50" s="876"/>
      <c r="RTK50" s="876"/>
      <c r="RTL50" s="876"/>
      <c r="RTM50" s="876"/>
      <c r="RTN50" s="876"/>
      <c r="RTO50" s="876"/>
      <c r="RTP50" s="876"/>
      <c r="RTQ50" s="876"/>
      <c r="RTR50" s="876"/>
      <c r="RTS50" s="876"/>
      <c r="RTT50" s="876"/>
      <c r="RTU50" s="876"/>
      <c r="RTV50" s="876"/>
      <c r="RTW50" s="876"/>
      <c r="RTX50" s="876"/>
      <c r="RTY50" s="876"/>
      <c r="RTZ50" s="876"/>
      <c r="RUA50" s="876"/>
      <c r="RUB50" s="876"/>
      <c r="RUC50" s="876"/>
      <c r="RUD50" s="876"/>
      <c r="RUE50" s="876"/>
      <c r="RUF50" s="876"/>
      <c r="RUG50" s="876"/>
      <c r="RUH50" s="876"/>
      <c r="RUI50" s="876"/>
      <c r="RUJ50" s="876"/>
      <c r="RUK50" s="876"/>
      <c r="RUL50" s="876"/>
      <c r="RUM50" s="876"/>
      <c r="RUN50" s="876"/>
      <c r="RUO50" s="876"/>
      <c r="RUP50" s="876"/>
      <c r="RUQ50" s="876"/>
      <c r="RUR50" s="876"/>
      <c r="RUS50" s="876"/>
      <c r="RUT50" s="876"/>
      <c r="RUU50" s="876"/>
      <c r="RUV50" s="876"/>
      <c r="RUW50" s="876"/>
      <c r="RUX50" s="876"/>
      <c r="RUY50" s="876"/>
      <c r="RUZ50" s="876"/>
      <c r="RVA50" s="876"/>
      <c r="RVB50" s="876"/>
      <c r="RVC50" s="876"/>
      <c r="RVD50" s="876"/>
      <c r="RVE50" s="876"/>
      <c r="RVF50" s="876"/>
      <c r="RVG50" s="876"/>
      <c r="RVH50" s="876"/>
      <c r="RVI50" s="876"/>
      <c r="RVJ50" s="876"/>
      <c r="RVK50" s="876"/>
      <c r="RVL50" s="876"/>
      <c r="RVM50" s="876"/>
      <c r="RVN50" s="876"/>
      <c r="RVO50" s="876"/>
      <c r="RVP50" s="876"/>
      <c r="RVQ50" s="876"/>
      <c r="RVR50" s="876"/>
      <c r="RVS50" s="876"/>
      <c r="RVT50" s="876"/>
      <c r="RVU50" s="876"/>
      <c r="RVV50" s="876"/>
      <c r="RVW50" s="876"/>
      <c r="RVX50" s="876"/>
      <c r="RVY50" s="876"/>
      <c r="RVZ50" s="876"/>
      <c r="RWA50" s="876"/>
      <c r="RWB50" s="876"/>
      <c r="RWC50" s="876"/>
      <c r="RWD50" s="876"/>
      <c r="RWE50" s="876"/>
      <c r="RWF50" s="876"/>
      <c r="RWG50" s="876"/>
      <c r="RWH50" s="876"/>
      <c r="RWI50" s="876"/>
      <c r="RWJ50" s="876"/>
      <c r="RWK50" s="876"/>
      <c r="RWL50" s="876"/>
      <c r="RWM50" s="876"/>
      <c r="RWN50" s="876"/>
      <c r="RWO50" s="876"/>
      <c r="RWP50" s="876"/>
      <c r="RWQ50" s="876"/>
      <c r="RWR50" s="876"/>
      <c r="RWS50" s="876"/>
      <c r="RWT50" s="876"/>
      <c r="RWU50" s="876"/>
      <c r="RWV50" s="876"/>
      <c r="RWW50" s="876"/>
      <c r="RWX50" s="876"/>
      <c r="RWY50" s="876"/>
      <c r="RWZ50" s="876"/>
      <c r="RXA50" s="876"/>
      <c r="RXB50" s="876"/>
      <c r="RXC50" s="876"/>
      <c r="RXD50" s="876"/>
      <c r="RXE50" s="876"/>
      <c r="RXF50" s="876"/>
      <c r="RXG50" s="876"/>
      <c r="RXH50" s="876"/>
      <c r="RXI50" s="876"/>
      <c r="RXJ50" s="876"/>
      <c r="RXK50" s="876"/>
      <c r="RXL50" s="876"/>
      <c r="RXM50" s="876"/>
      <c r="RXN50" s="876"/>
      <c r="RXO50" s="876"/>
      <c r="RXP50" s="876"/>
      <c r="RXQ50" s="876"/>
      <c r="RXR50" s="876"/>
      <c r="RXS50" s="876"/>
      <c r="RXT50" s="876"/>
      <c r="RXU50" s="876"/>
      <c r="RXV50" s="876"/>
      <c r="RXW50" s="876"/>
      <c r="RXX50" s="876"/>
      <c r="RXY50" s="876"/>
      <c r="RXZ50" s="876"/>
      <c r="RYA50" s="876"/>
      <c r="RYB50" s="876"/>
      <c r="RYC50" s="876"/>
      <c r="RYD50" s="876"/>
      <c r="RYE50" s="876"/>
      <c r="RYF50" s="876"/>
      <c r="RYG50" s="876"/>
      <c r="RYH50" s="876"/>
      <c r="RYI50" s="876"/>
      <c r="RYJ50" s="876"/>
      <c r="RYK50" s="876"/>
      <c r="RYL50" s="876"/>
      <c r="RYM50" s="876"/>
      <c r="RYN50" s="876"/>
      <c r="RYO50" s="876"/>
      <c r="RYP50" s="876"/>
      <c r="RYQ50" s="876"/>
      <c r="RYR50" s="876"/>
      <c r="RYS50" s="876"/>
      <c r="RYT50" s="876"/>
      <c r="RYU50" s="876"/>
      <c r="RYV50" s="876"/>
      <c r="RYW50" s="876"/>
      <c r="RYX50" s="876"/>
      <c r="RYY50" s="876"/>
      <c r="RYZ50" s="876"/>
      <c r="RZA50" s="876"/>
      <c r="RZB50" s="876"/>
      <c r="RZC50" s="876"/>
      <c r="RZD50" s="876"/>
      <c r="RZE50" s="876"/>
      <c r="RZF50" s="876"/>
      <c r="RZG50" s="876"/>
      <c r="RZH50" s="876"/>
      <c r="RZI50" s="876"/>
      <c r="RZJ50" s="876"/>
      <c r="RZK50" s="876"/>
      <c r="RZL50" s="876"/>
      <c r="RZM50" s="876"/>
      <c r="RZN50" s="876"/>
      <c r="RZO50" s="876"/>
      <c r="RZP50" s="876"/>
      <c r="RZQ50" s="876"/>
      <c r="RZR50" s="876"/>
      <c r="RZS50" s="876"/>
      <c r="RZT50" s="876"/>
      <c r="RZU50" s="876"/>
      <c r="RZV50" s="876"/>
      <c r="RZW50" s="876"/>
      <c r="RZX50" s="876"/>
      <c r="RZY50" s="876"/>
      <c r="RZZ50" s="876"/>
      <c r="SAA50" s="876"/>
      <c r="SAB50" s="876"/>
      <c r="SAC50" s="876"/>
      <c r="SAD50" s="876"/>
      <c r="SAE50" s="876"/>
      <c r="SAF50" s="876"/>
      <c r="SAG50" s="876"/>
      <c r="SAH50" s="876"/>
      <c r="SAI50" s="876"/>
      <c r="SAJ50" s="876"/>
      <c r="SAK50" s="876"/>
      <c r="SAL50" s="876"/>
      <c r="SAM50" s="876"/>
      <c r="SAN50" s="876"/>
      <c r="SAO50" s="876"/>
      <c r="SAP50" s="876"/>
      <c r="SAQ50" s="876"/>
      <c r="SAR50" s="876"/>
      <c r="SAS50" s="876"/>
      <c r="SAT50" s="876"/>
      <c r="SAU50" s="876"/>
      <c r="SAV50" s="876"/>
      <c r="SAW50" s="876"/>
      <c r="SAX50" s="876"/>
      <c r="SAY50" s="876"/>
      <c r="SAZ50" s="876"/>
      <c r="SBA50" s="876"/>
      <c r="SBB50" s="876"/>
      <c r="SBC50" s="876"/>
      <c r="SBD50" s="876"/>
      <c r="SBE50" s="876"/>
      <c r="SBF50" s="876"/>
      <c r="SBG50" s="876"/>
      <c r="SBH50" s="876"/>
      <c r="SBI50" s="876"/>
      <c r="SBJ50" s="876"/>
      <c r="SBK50" s="876"/>
      <c r="SBL50" s="876"/>
      <c r="SBM50" s="876"/>
      <c r="SBN50" s="876"/>
      <c r="SBO50" s="876"/>
      <c r="SBP50" s="876"/>
      <c r="SBQ50" s="876"/>
      <c r="SBR50" s="876"/>
      <c r="SBS50" s="876"/>
      <c r="SBT50" s="876"/>
      <c r="SBU50" s="876"/>
      <c r="SBV50" s="876"/>
      <c r="SBW50" s="876"/>
      <c r="SBX50" s="876"/>
      <c r="SBY50" s="876"/>
      <c r="SBZ50" s="876"/>
      <c r="SCA50" s="876"/>
      <c r="SCB50" s="876"/>
      <c r="SCC50" s="876"/>
      <c r="SCD50" s="876"/>
      <c r="SCE50" s="876"/>
      <c r="SCF50" s="876"/>
      <c r="SCG50" s="876"/>
      <c r="SCH50" s="876"/>
      <c r="SCI50" s="876"/>
      <c r="SCJ50" s="876"/>
      <c r="SCK50" s="876"/>
      <c r="SCL50" s="876"/>
      <c r="SCM50" s="876"/>
      <c r="SCN50" s="876"/>
      <c r="SCO50" s="876"/>
      <c r="SCP50" s="876"/>
      <c r="SCQ50" s="876"/>
      <c r="SCR50" s="876"/>
      <c r="SCS50" s="876"/>
      <c r="SCT50" s="876"/>
      <c r="SCU50" s="876"/>
      <c r="SCV50" s="876"/>
      <c r="SCW50" s="876"/>
      <c r="SCX50" s="876"/>
      <c r="SCY50" s="876"/>
      <c r="SCZ50" s="876"/>
      <c r="SDA50" s="876"/>
      <c r="SDB50" s="876"/>
      <c r="SDC50" s="876"/>
      <c r="SDD50" s="876"/>
      <c r="SDE50" s="876"/>
      <c r="SDF50" s="876"/>
      <c r="SDG50" s="876"/>
      <c r="SDH50" s="876"/>
      <c r="SDI50" s="876"/>
      <c r="SDJ50" s="876"/>
      <c r="SDK50" s="876"/>
      <c r="SDL50" s="876"/>
      <c r="SDM50" s="876"/>
      <c r="SDN50" s="876"/>
      <c r="SDO50" s="876"/>
      <c r="SDP50" s="876"/>
      <c r="SDQ50" s="876"/>
      <c r="SDR50" s="876"/>
      <c r="SDS50" s="876"/>
      <c r="SDT50" s="876"/>
      <c r="SDU50" s="876"/>
      <c r="SDV50" s="876"/>
      <c r="SDW50" s="876"/>
      <c r="SDX50" s="876"/>
      <c r="SDY50" s="876"/>
      <c r="SDZ50" s="876"/>
      <c r="SEA50" s="876"/>
      <c r="SEB50" s="876"/>
      <c r="SEC50" s="876"/>
      <c r="SED50" s="876"/>
      <c r="SEE50" s="876"/>
      <c r="SEF50" s="876"/>
      <c r="SEG50" s="876"/>
      <c r="SEH50" s="876"/>
      <c r="SEI50" s="876"/>
      <c r="SEJ50" s="876"/>
      <c r="SEK50" s="876"/>
      <c r="SEL50" s="876"/>
      <c r="SEM50" s="876"/>
      <c r="SEN50" s="876"/>
      <c r="SEO50" s="876"/>
      <c r="SEP50" s="876"/>
      <c r="SEQ50" s="876"/>
      <c r="SER50" s="876"/>
      <c r="SES50" s="876"/>
      <c r="SET50" s="876"/>
      <c r="SEU50" s="876"/>
      <c r="SEV50" s="876"/>
      <c r="SEW50" s="876"/>
      <c r="SEX50" s="876"/>
      <c r="SEY50" s="876"/>
      <c r="SEZ50" s="876"/>
      <c r="SFA50" s="876"/>
      <c r="SFB50" s="876"/>
      <c r="SFC50" s="876"/>
      <c r="SFD50" s="876"/>
      <c r="SFE50" s="876"/>
      <c r="SFF50" s="876"/>
      <c r="SFG50" s="876"/>
      <c r="SFH50" s="876"/>
      <c r="SFI50" s="876"/>
      <c r="SFJ50" s="876"/>
      <c r="SFK50" s="876"/>
      <c r="SFL50" s="876"/>
      <c r="SFM50" s="876"/>
      <c r="SFN50" s="876"/>
      <c r="SFO50" s="876"/>
      <c r="SFP50" s="876"/>
      <c r="SFQ50" s="876"/>
      <c r="SFR50" s="876"/>
      <c r="SFS50" s="876"/>
      <c r="SFT50" s="876"/>
      <c r="SFU50" s="876"/>
      <c r="SFV50" s="876"/>
      <c r="SFW50" s="876"/>
      <c r="SFX50" s="876"/>
      <c r="SFY50" s="876"/>
      <c r="SFZ50" s="876"/>
      <c r="SGA50" s="876"/>
      <c r="SGB50" s="876"/>
      <c r="SGC50" s="876"/>
      <c r="SGD50" s="876"/>
      <c r="SGE50" s="876"/>
      <c r="SGF50" s="876"/>
      <c r="SGG50" s="876"/>
      <c r="SGH50" s="876"/>
      <c r="SGI50" s="876"/>
      <c r="SGJ50" s="876"/>
      <c r="SGK50" s="876"/>
      <c r="SGL50" s="876"/>
      <c r="SGM50" s="876"/>
      <c r="SGN50" s="876"/>
      <c r="SGO50" s="876"/>
      <c r="SGP50" s="876"/>
      <c r="SGQ50" s="876"/>
      <c r="SGR50" s="876"/>
      <c r="SGS50" s="876"/>
      <c r="SGT50" s="876"/>
      <c r="SGU50" s="876"/>
      <c r="SGV50" s="876"/>
      <c r="SGW50" s="876"/>
      <c r="SGX50" s="876"/>
      <c r="SGY50" s="876"/>
      <c r="SGZ50" s="876"/>
      <c r="SHA50" s="876"/>
      <c r="SHB50" s="876"/>
      <c r="SHC50" s="876"/>
      <c r="SHD50" s="876"/>
      <c r="SHE50" s="876"/>
      <c r="SHF50" s="876"/>
      <c r="SHG50" s="876"/>
      <c r="SHH50" s="876"/>
      <c r="SHI50" s="876"/>
      <c r="SHJ50" s="876"/>
      <c r="SHK50" s="876"/>
      <c r="SHL50" s="876"/>
      <c r="SHM50" s="876"/>
      <c r="SHN50" s="876"/>
      <c r="SHO50" s="876"/>
      <c r="SHP50" s="876"/>
      <c r="SHQ50" s="876"/>
      <c r="SHR50" s="876"/>
      <c r="SHS50" s="876"/>
      <c r="SHT50" s="876"/>
      <c r="SHU50" s="876"/>
      <c r="SHV50" s="876"/>
      <c r="SHW50" s="876"/>
      <c r="SHX50" s="876"/>
      <c r="SHY50" s="876"/>
      <c r="SHZ50" s="876"/>
      <c r="SIA50" s="876"/>
      <c r="SIB50" s="876"/>
      <c r="SIC50" s="876"/>
      <c r="SID50" s="876"/>
      <c r="SIE50" s="876"/>
      <c r="SIF50" s="876"/>
      <c r="SIG50" s="876"/>
      <c r="SIH50" s="876"/>
      <c r="SII50" s="876"/>
      <c r="SIJ50" s="876"/>
      <c r="SIK50" s="876"/>
      <c r="SIL50" s="876"/>
      <c r="SIM50" s="876"/>
      <c r="SIN50" s="876"/>
      <c r="SIO50" s="876"/>
      <c r="SIP50" s="876"/>
      <c r="SIQ50" s="876"/>
      <c r="SIR50" s="876"/>
      <c r="SIS50" s="876"/>
      <c r="SIT50" s="876"/>
      <c r="SIU50" s="876"/>
      <c r="SIV50" s="876"/>
      <c r="SIW50" s="876"/>
      <c r="SIX50" s="876"/>
      <c r="SIY50" s="876"/>
      <c r="SIZ50" s="876"/>
      <c r="SJA50" s="876"/>
      <c r="SJB50" s="876"/>
      <c r="SJC50" s="876"/>
      <c r="SJD50" s="876"/>
      <c r="SJE50" s="876"/>
      <c r="SJF50" s="876"/>
      <c r="SJG50" s="876"/>
      <c r="SJH50" s="876"/>
      <c r="SJI50" s="876"/>
      <c r="SJJ50" s="876"/>
      <c r="SJK50" s="876"/>
      <c r="SJL50" s="876"/>
      <c r="SJM50" s="876"/>
      <c r="SJN50" s="876"/>
      <c r="SJO50" s="876"/>
      <c r="SJP50" s="876"/>
      <c r="SJQ50" s="876"/>
      <c r="SJR50" s="876"/>
      <c r="SJS50" s="876"/>
      <c r="SJT50" s="876"/>
      <c r="SJU50" s="876"/>
      <c r="SJV50" s="876"/>
      <c r="SJW50" s="876"/>
      <c r="SJX50" s="876"/>
      <c r="SJY50" s="876"/>
      <c r="SJZ50" s="876"/>
      <c r="SKA50" s="876"/>
      <c r="SKB50" s="876"/>
      <c r="SKC50" s="876"/>
      <c r="SKD50" s="876"/>
      <c r="SKE50" s="876"/>
      <c r="SKF50" s="876"/>
      <c r="SKG50" s="876"/>
      <c r="SKH50" s="876"/>
      <c r="SKI50" s="876"/>
      <c r="SKJ50" s="876"/>
      <c r="SKK50" s="876"/>
      <c r="SKL50" s="876"/>
      <c r="SKM50" s="876"/>
      <c r="SKN50" s="876"/>
      <c r="SKO50" s="876"/>
      <c r="SKP50" s="876"/>
      <c r="SKQ50" s="876"/>
      <c r="SKR50" s="876"/>
      <c r="SKS50" s="876"/>
      <c r="SKT50" s="876"/>
      <c r="SKU50" s="876"/>
      <c r="SKV50" s="876"/>
      <c r="SKW50" s="876"/>
      <c r="SKX50" s="876"/>
      <c r="SKY50" s="876"/>
      <c r="SKZ50" s="876"/>
      <c r="SLA50" s="876"/>
      <c r="SLB50" s="876"/>
      <c r="SLC50" s="876"/>
      <c r="SLD50" s="876"/>
      <c r="SLE50" s="876"/>
      <c r="SLF50" s="876"/>
      <c r="SLG50" s="876"/>
      <c r="SLH50" s="876"/>
      <c r="SLI50" s="876"/>
      <c r="SLJ50" s="876"/>
      <c r="SLK50" s="876"/>
      <c r="SLL50" s="876"/>
      <c r="SLM50" s="876"/>
      <c r="SLN50" s="876"/>
      <c r="SLO50" s="876"/>
      <c r="SLP50" s="876"/>
      <c r="SLQ50" s="876"/>
      <c r="SLR50" s="876"/>
      <c r="SLS50" s="876"/>
      <c r="SLT50" s="876"/>
      <c r="SLU50" s="876"/>
      <c r="SLV50" s="876"/>
      <c r="SLW50" s="876"/>
      <c r="SLX50" s="876"/>
      <c r="SLY50" s="876"/>
      <c r="SLZ50" s="876"/>
      <c r="SMA50" s="876"/>
      <c r="SMB50" s="876"/>
      <c r="SMC50" s="876"/>
      <c r="SMD50" s="876"/>
      <c r="SME50" s="876"/>
      <c r="SMF50" s="876"/>
      <c r="SMG50" s="876"/>
      <c r="SMH50" s="876"/>
      <c r="SMI50" s="876"/>
      <c r="SMJ50" s="876"/>
      <c r="SMK50" s="876"/>
      <c r="SML50" s="876"/>
      <c r="SMM50" s="876"/>
      <c r="SMN50" s="876"/>
      <c r="SMO50" s="876"/>
      <c r="SMP50" s="876"/>
      <c r="SMQ50" s="876"/>
      <c r="SMR50" s="876"/>
      <c r="SMS50" s="876"/>
      <c r="SMT50" s="876"/>
      <c r="SMU50" s="876"/>
      <c r="SMV50" s="876"/>
      <c r="SMW50" s="876"/>
      <c r="SMX50" s="876"/>
      <c r="SMY50" s="876"/>
      <c r="SMZ50" s="876"/>
      <c r="SNA50" s="876"/>
      <c r="SNB50" s="876"/>
      <c r="SNC50" s="876"/>
      <c r="SND50" s="876"/>
      <c r="SNE50" s="876"/>
      <c r="SNF50" s="876"/>
      <c r="SNG50" s="876"/>
      <c r="SNH50" s="876"/>
      <c r="SNI50" s="876"/>
      <c r="SNJ50" s="876"/>
      <c r="SNK50" s="876"/>
      <c r="SNL50" s="876"/>
      <c r="SNM50" s="876"/>
      <c r="SNN50" s="876"/>
      <c r="SNO50" s="876"/>
      <c r="SNP50" s="876"/>
      <c r="SNQ50" s="876"/>
      <c r="SNR50" s="876"/>
      <c r="SNS50" s="876"/>
      <c r="SNT50" s="876"/>
      <c r="SNU50" s="876"/>
      <c r="SNV50" s="876"/>
      <c r="SNW50" s="876"/>
      <c r="SNX50" s="876"/>
      <c r="SNY50" s="876"/>
      <c r="SNZ50" s="876"/>
      <c r="SOA50" s="876"/>
      <c r="SOB50" s="876"/>
      <c r="SOC50" s="876"/>
      <c r="SOD50" s="876"/>
      <c r="SOE50" s="876"/>
      <c r="SOF50" s="876"/>
      <c r="SOG50" s="876"/>
      <c r="SOH50" s="876"/>
      <c r="SOI50" s="876"/>
      <c r="SOJ50" s="876"/>
      <c r="SOK50" s="876"/>
      <c r="SOL50" s="876"/>
      <c r="SOM50" s="876"/>
      <c r="SON50" s="876"/>
      <c r="SOO50" s="876"/>
      <c r="SOP50" s="876"/>
      <c r="SOQ50" s="876"/>
      <c r="SOR50" s="876"/>
      <c r="SOS50" s="876"/>
      <c r="SOT50" s="876"/>
      <c r="SOU50" s="876"/>
      <c r="SOV50" s="876"/>
      <c r="SOW50" s="876"/>
      <c r="SOX50" s="876"/>
      <c r="SOY50" s="876"/>
      <c r="SOZ50" s="876"/>
      <c r="SPA50" s="876"/>
      <c r="SPB50" s="876"/>
      <c r="SPC50" s="876"/>
      <c r="SPD50" s="876"/>
      <c r="SPE50" s="876"/>
      <c r="SPF50" s="876"/>
      <c r="SPG50" s="876"/>
      <c r="SPH50" s="876"/>
      <c r="SPI50" s="876"/>
      <c r="SPJ50" s="876"/>
      <c r="SPK50" s="876"/>
      <c r="SPL50" s="876"/>
      <c r="SPM50" s="876"/>
      <c r="SPN50" s="876"/>
      <c r="SPO50" s="876"/>
      <c r="SPP50" s="876"/>
      <c r="SPQ50" s="876"/>
      <c r="SPR50" s="876"/>
      <c r="SPS50" s="876"/>
      <c r="SPT50" s="876"/>
      <c r="SPU50" s="876"/>
      <c r="SPV50" s="876"/>
      <c r="SPW50" s="876"/>
      <c r="SPX50" s="876"/>
      <c r="SPY50" s="876"/>
      <c r="SPZ50" s="876"/>
      <c r="SQA50" s="876"/>
      <c r="SQB50" s="876"/>
      <c r="SQC50" s="876"/>
      <c r="SQD50" s="876"/>
      <c r="SQE50" s="876"/>
      <c r="SQF50" s="876"/>
      <c r="SQG50" s="876"/>
      <c r="SQH50" s="876"/>
      <c r="SQI50" s="876"/>
      <c r="SQJ50" s="876"/>
      <c r="SQK50" s="876"/>
      <c r="SQL50" s="876"/>
      <c r="SQM50" s="876"/>
      <c r="SQN50" s="876"/>
      <c r="SQO50" s="876"/>
      <c r="SQP50" s="876"/>
      <c r="SQQ50" s="876"/>
      <c r="SQR50" s="876"/>
      <c r="SQS50" s="876"/>
      <c r="SQT50" s="876"/>
      <c r="SQU50" s="876"/>
      <c r="SQV50" s="876"/>
      <c r="SQW50" s="876"/>
      <c r="SQX50" s="876"/>
      <c r="SQY50" s="876"/>
      <c r="SQZ50" s="876"/>
      <c r="SRA50" s="876"/>
      <c r="SRB50" s="876"/>
      <c r="SRC50" s="876"/>
      <c r="SRD50" s="876"/>
      <c r="SRE50" s="876"/>
      <c r="SRF50" s="876"/>
      <c r="SRG50" s="876"/>
      <c r="SRH50" s="876"/>
      <c r="SRI50" s="876"/>
      <c r="SRJ50" s="876"/>
      <c r="SRK50" s="876"/>
      <c r="SRL50" s="876"/>
      <c r="SRM50" s="876"/>
      <c r="SRN50" s="876"/>
      <c r="SRO50" s="876"/>
      <c r="SRP50" s="876"/>
      <c r="SRQ50" s="876"/>
      <c r="SRR50" s="876"/>
      <c r="SRS50" s="876"/>
      <c r="SRT50" s="876"/>
      <c r="SRU50" s="876"/>
      <c r="SRV50" s="876"/>
      <c r="SRW50" s="876"/>
      <c r="SRX50" s="876"/>
      <c r="SRY50" s="876"/>
      <c r="SRZ50" s="876"/>
      <c r="SSA50" s="876"/>
      <c r="SSB50" s="876"/>
      <c r="SSC50" s="876"/>
      <c r="SSD50" s="876"/>
      <c r="SSE50" s="876"/>
      <c r="SSF50" s="876"/>
      <c r="SSG50" s="876"/>
      <c r="SSH50" s="876"/>
      <c r="SSI50" s="876"/>
      <c r="SSJ50" s="876"/>
      <c r="SSK50" s="876"/>
      <c r="SSL50" s="876"/>
      <c r="SSM50" s="876"/>
      <c r="SSN50" s="876"/>
      <c r="SSO50" s="876"/>
      <c r="SSP50" s="876"/>
      <c r="SSQ50" s="876"/>
      <c r="SSR50" s="876"/>
      <c r="SSS50" s="876"/>
      <c r="SST50" s="876"/>
      <c r="SSU50" s="876"/>
      <c r="SSV50" s="876"/>
      <c r="SSW50" s="876"/>
      <c r="SSX50" s="876"/>
      <c r="SSY50" s="876"/>
      <c r="SSZ50" s="876"/>
      <c r="STA50" s="876"/>
      <c r="STB50" s="876"/>
      <c r="STC50" s="876"/>
      <c r="STD50" s="876"/>
      <c r="STE50" s="876"/>
      <c r="STF50" s="876"/>
      <c r="STG50" s="876"/>
      <c r="STH50" s="876"/>
      <c r="STI50" s="876"/>
      <c r="STJ50" s="876"/>
      <c r="STK50" s="876"/>
      <c r="STL50" s="876"/>
      <c r="STM50" s="876"/>
      <c r="STN50" s="876"/>
      <c r="STO50" s="876"/>
      <c r="STP50" s="876"/>
      <c r="STQ50" s="876"/>
      <c r="STR50" s="876"/>
      <c r="STS50" s="876"/>
      <c r="STT50" s="876"/>
      <c r="STU50" s="876"/>
      <c r="STV50" s="876"/>
      <c r="STW50" s="876"/>
      <c r="STX50" s="876"/>
      <c r="STY50" s="876"/>
      <c r="STZ50" s="876"/>
      <c r="SUA50" s="876"/>
      <c r="SUB50" s="876"/>
      <c r="SUC50" s="876"/>
      <c r="SUD50" s="876"/>
      <c r="SUE50" s="876"/>
      <c r="SUF50" s="876"/>
      <c r="SUG50" s="876"/>
      <c r="SUH50" s="876"/>
      <c r="SUI50" s="876"/>
      <c r="SUJ50" s="876"/>
      <c r="SUK50" s="876"/>
      <c r="SUL50" s="876"/>
      <c r="SUM50" s="876"/>
      <c r="SUN50" s="876"/>
      <c r="SUO50" s="876"/>
      <c r="SUP50" s="876"/>
      <c r="SUQ50" s="876"/>
      <c r="SUR50" s="876"/>
      <c r="SUS50" s="876"/>
      <c r="SUT50" s="876"/>
      <c r="SUU50" s="876"/>
      <c r="SUV50" s="876"/>
      <c r="SUW50" s="876"/>
      <c r="SUX50" s="876"/>
      <c r="SUY50" s="876"/>
      <c r="SUZ50" s="876"/>
      <c r="SVA50" s="876"/>
      <c r="SVB50" s="876"/>
      <c r="SVC50" s="876"/>
      <c r="SVD50" s="876"/>
      <c r="SVE50" s="876"/>
      <c r="SVF50" s="876"/>
      <c r="SVG50" s="876"/>
      <c r="SVH50" s="876"/>
      <c r="SVI50" s="876"/>
      <c r="SVJ50" s="876"/>
      <c r="SVK50" s="876"/>
      <c r="SVL50" s="876"/>
      <c r="SVM50" s="876"/>
      <c r="SVN50" s="876"/>
      <c r="SVO50" s="876"/>
      <c r="SVP50" s="876"/>
      <c r="SVQ50" s="876"/>
      <c r="SVR50" s="876"/>
      <c r="SVS50" s="876"/>
      <c r="SVT50" s="876"/>
      <c r="SVU50" s="876"/>
      <c r="SVV50" s="876"/>
      <c r="SVW50" s="876"/>
      <c r="SVX50" s="876"/>
      <c r="SVY50" s="876"/>
      <c r="SVZ50" s="876"/>
      <c r="SWA50" s="876"/>
      <c r="SWB50" s="876"/>
      <c r="SWC50" s="876"/>
      <c r="SWD50" s="876"/>
      <c r="SWE50" s="876"/>
      <c r="SWF50" s="876"/>
      <c r="SWG50" s="876"/>
      <c r="SWH50" s="876"/>
      <c r="SWI50" s="876"/>
      <c r="SWJ50" s="876"/>
      <c r="SWK50" s="876"/>
      <c r="SWL50" s="876"/>
      <c r="SWM50" s="876"/>
      <c r="SWN50" s="876"/>
      <c r="SWO50" s="876"/>
      <c r="SWP50" s="876"/>
      <c r="SWQ50" s="876"/>
      <c r="SWR50" s="876"/>
      <c r="SWS50" s="876"/>
      <c r="SWT50" s="876"/>
      <c r="SWU50" s="876"/>
      <c r="SWV50" s="876"/>
      <c r="SWW50" s="876"/>
      <c r="SWX50" s="876"/>
      <c r="SWY50" s="876"/>
      <c r="SWZ50" s="876"/>
      <c r="SXA50" s="876"/>
      <c r="SXB50" s="876"/>
      <c r="SXC50" s="876"/>
      <c r="SXD50" s="876"/>
      <c r="SXE50" s="876"/>
      <c r="SXF50" s="876"/>
      <c r="SXG50" s="876"/>
      <c r="SXH50" s="876"/>
      <c r="SXI50" s="876"/>
      <c r="SXJ50" s="876"/>
      <c r="SXK50" s="876"/>
      <c r="SXL50" s="876"/>
      <c r="SXM50" s="876"/>
      <c r="SXN50" s="876"/>
      <c r="SXO50" s="876"/>
      <c r="SXP50" s="876"/>
      <c r="SXQ50" s="876"/>
      <c r="SXR50" s="876"/>
      <c r="SXS50" s="876"/>
      <c r="SXT50" s="876"/>
      <c r="SXU50" s="876"/>
      <c r="SXV50" s="876"/>
      <c r="SXW50" s="876"/>
      <c r="SXX50" s="876"/>
      <c r="SXY50" s="876"/>
      <c r="SXZ50" s="876"/>
      <c r="SYA50" s="876"/>
      <c r="SYB50" s="876"/>
      <c r="SYC50" s="876"/>
      <c r="SYD50" s="876"/>
      <c r="SYE50" s="876"/>
      <c r="SYF50" s="876"/>
      <c r="SYG50" s="876"/>
      <c r="SYH50" s="876"/>
      <c r="SYI50" s="876"/>
      <c r="SYJ50" s="876"/>
      <c r="SYK50" s="876"/>
      <c r="SYL50" s="876"/>
      <c r="SYM50" s="876"/>
      <c r="SYN50" s="876"/>
      <c r="SYO50" s="876"/>
      <c r="SYP50" s="876"/>
      <c r="SYQ50" s="876"/>
      <c r="SYR50" s="876"/>
      <c r="SYS50" s="876"/>
      <c r="SYT50" s="876"/>
      <c r="SYU50" s="876"/>
      <c r="SYV50" s="876"/>
      <c r="SYW50" s="876"/>
      <c r="SYX50" s="876"/>
      <c r="SYY50" s="876"/>
      <c r="SYZ50" s="876"/>
      <c r="SZA50" s="876"/>
      <c r="SZB50" s="876"/>
      <c r="SZC50" s="876"/>
      <c r="SZD50" s="876"/>
      <c r="SZE50" s="876"/>
      <c r="SZF50" s="876"/>
      <c r="SZG50" s="876"/>
      <c r="SZH50" s="876"/>
      <c r="SZI50" s="876"/>
      <c r="SZJ50" s="876"/>
      <c r="SZK50" s="876"/>
      <c r="SZL50" s="876"/>
      <c r="SZM50" s="876"/>
      <c r="SZN50" s="876"/>
      <c r="SZO50" s="876"/>
      <c r="SZP50" s="876"/>
      <c r="SZQ50" s="876"/>
      <c r="SZR50" s="876"/>
      <c r="SZS50" s="876"/>
      <c r="SZT50" s="876"/>
      <c r="SZU50" s="876"/>
      <c r="SZV50" s="876"/>
      <c r="SZW50" s="876"/>
      <c r="SZX50" s="876"/>
      <c r="SZY50" s="876"/>
      <c r="SZZ50" s="876"/>
      <c r="TAA50" s="876"/>
      <c r="TAB50" s="876"/>
      <c r="TAC50" s="876"/>
      <c r="TAD50" s="876"/>
      <c r="TAE50" s="876"/>
      <c r="TAF50" s="876"/>
      <c r="TAG50" s="876"/>
      <c r="TAH50" s="876"/>
      <c r="TAI50" s="876"/>
      <c r="TAJ50" s="876"/>
      <c r="TAK50" s="876"/>
      <c r="TAL50" s="876"/>
      <c r="TAM50" s="876"/>
      <c r="TAN50" s="876"/>
      <c r="TAO50" s="876"/>
      <c r="TAP50" s="876"/>
      <c r="TAQ50" s="876"/>
      <c r="TAR50" s="876"/>
      <c r="TAS50" s="876"/>
      <c r="TAT50" s="876"/>
      <c r="TAU50" s="876"/>
      <c r="TAV50" s="876"/>
      <c r="TAW50" s="876"/>
      <c r="TAX50" s="876"/>
      <c r="TAY50" s="876"/>
      <c r="TAZ50" s="876"/>
      <c r="TBA50" s="876"/>
      <c r="TBB50" s="876"/>
      <c r="TBC50" s="876"/>
      <c r="TBD50" s="876"/>
      <c r="TBE50" s="876"/>
      <c r="TBF50" s="876"/>
      <c r="TBG50" s="876"/>
      <c r="TBH50" s="876"/>
      <c r="TBI50" s="876"/>
      <c r="TBJ50" s="876"/>
      <c r="TBK50" s="876"/>
      <c r="TBL50" s="876"/>
      <c r="TBM50" s="876"/>
      <c r="TBN50" s="876"/>
      <c r="TBO50" s="876"/>
      <c r="TBP50" s="876"/>
      <c r="TBQ50" s="876"/>
      <c r="TBR50" s="876"/>
      <c r="TBS50" s="876"/>
      <c r="TBT50" s="876"/>
      <c r="TBU50" s="876"/>
      <c r="TBV50" s="876"/>
      <c r="TBW50" s="876"/>
      <c r="TBX50" s="876"/>
      <c r="TBY50" s="876"/>
      <c r="TBZ50" s="876"/>
      <c r="TCA50" s="876"/>
      <c r="TCB50" s="876"/>
      <c r="TCC50" s="876"/>
      <c r="TCD50" s="876"/>
      <c r="TCE50" s="876"/>
      <c r="TCF50" s="876"/>
      <c r="TCG50" s="876"/>
      <c r="TCH50" s="876"/>
      <c r="TCI50" s="876"/>
      <c r="TCJ50" s="876"/>
      <c r="TCK50" s="876"/>
      <c r="TCL50" s="876"/>
      <c r="TCM50" s="876"/>
      <c r="TCN50" s="876"/>
      <c r="TCO50" s="876"/>
      <c r="TCP50" s="876"/>
      <c r="TCQ50" s="876"/>
      <c r="TCR50" s="876"/>
      <c r="TCS50" s="876"/>
      <c r="TCT50" s="876"/>
      <c r="TCU50" s="876"/>
      <c r="TCV50" s="876"/>
      <c r="TCW50" s="876"/>
      <c r="TCX50" s="876"/>
      <c r="TCY50" s="876"/>
      <c r="TCZ50" s="876"/>
      <c r="TDA50" s="876"/>
      <c r="TDB50" s="876"/>
      <c r="TDC50" s="876"/>
      <c r="TDD50" s="876"/>
      <c r="TDE50" s="876"/>
      <c r="TDF50" s="876"/>
      <c r="TDG50" s="876"/>
      <c r="TDH50" s="876"/>
      <c r="TDI50" s="876"/>
      <c r="TDJ50" s="876"/>
      <c r="TDK50" s="876"/>
      <c r="TDL50" s="876"/>
      <c r="TDM50" s="876"/>
      <c r="TDN50" s="876"/>
      <c r="TDO50" s="876"/>
      <c r="TDP50" s="876"/>
      <c r="TDQ50" s="876"/>
      <c r="TDR50" s="876"/>
      <c r="TDS50" s="876"/>
      <c r="TDT50" s="876"/>
      <c r="TDU50" s="876"/>
      <c r="TDV50" s="876"/>
      <c r="TDW50" s="876"/>
      <c r="TDX50" s="876"/>
      <c r="TDY50" s="876"/>
      <c r="TDZ50" s="876"/>
      <c r="TEA50" s="876"/>
      <c r="TEB50" s="876"/>
      <c r="TEC50" s="876"/>
      <c r="TED50" s="876"/>
      <c r="TEE50" s="876"/>
      <c r="TEF50" s="876"/>
      <c r="TEG50" s="876"/>
      <c r="TEH50" s="876"/>
      <c r="TEI50" s="876"/>
      <c r="TEJ50" s="876"/>
      <c r="TEK50" s="876"/>
      <c r="TEL50" s="876"/>
      <c r="TEM50" s="876"/>
      <c r="TEN50" s="876"/>
      <c r="TEO50" s="876"/>
      <c r="TEP50" s="876"/>
      <c r="TEQ50" s="876"/>
      <c r="TER50" s="876"/>
      <c r="TES50" s="876"/>
      <c r="TET50" s="876"/>
      <c r="TEU50" s="876"/>
      <c r="TEV50" s="876"/>
      <c r="TEW50" s="876"/>
      <c r="TEX50" s="876"/>
      <c r="TEY50" s="876"/>
      <c r="TEZ50" s="876"/>
      <c r="TFA50" s="876"/>
      <c r="TFB50" s="876"/>
      <c r="TFC50" s="876"/>
      <c r="TFD50" s="876"/>
      <c r="TFE50" s="876"/>
      <c r="TFF50" s="876"/>
      <c r="TFG50" s="876"/>
      <c r="TFH50" s="876"/>
      <c r="TFI50" s="876"/>
      <c r="TFJ50" s="876"/>
      <c r="TFK50" s="876"/>
      <c r="TFL50" s="876"/>
      <c r="TFM50" s="876"/>
      <c r="TFN50" s="876"/>
      <c r="TFO50" s="876"/>
      <c r="TFP50" s="876"/>
      <c r="TFQ50" s="876"/>
      <c r="TFR50" s="876"/>
      <c r="TFS50" s="876"/>
      <c r="TFT50" s="876"/>
      <c r="TFU50" s="876"/>
      <c r="TFV50" s="876"/>
      <c r="TFW50" s="876"/>
      <c r="TFX50" s="876"/>
      <c r="TFY50" s="876"/>
      <c r="TFZ50" s="876"/>
      <c r="TGA50" s="876"/>
      <c r="TGB50" s="876"/>
      <c r="TGC50" s="876"/>
      <c r="TGD50" s="876"/>
      <c r="TGE50" s="876"/>
      <c r="TGF50" s="876"/>
      <c r="TGG50" s="876"/>
      <c r="TGH50" s="876"/>
      <c r="TGI50" s="876"/>
      <c r="TGJ50" s="876"/>
      <c r="TGK50" s="876"/>
      <c r="TGL50" s="876"/>
      <c r="TGM50" s="876"/>
      <c r="TGN50" s="876"/>
      <c r="TGO50" s="876"/>
      <c r="TGP50" s="876"/>
      <c r="TGQ50" s="876"/>
      <c r="TGR50" s="876"/>
      <c r="TGS50" s="876"/>
      <c r="TGT50" s="876"/>
      <c r="TGU50" s="876"/>
      <c r="TGV50" s="876"/>
      <c r="TGW50" s="876"/>
      <c r="TGX50" s="876"/>
      <c r="TGY50" s="876"/>
      <c r="TGZ50" s="876"/>
      <c r="THA50" s="876"/>
      <c r="THB50" s="876"/>
      <c r="THC50" s="876"/>
      <c r="THD50" s="876"/>
      <c r="THE50" s="876"/>
      <c r="THF50" s="876"/>
      <c r="THG50" s="876"/>
      <c r="THH50" s="876"/>
      <c r="THI50" s="876"/>
      <c r="THJ50" s="876"/>
      <c r="THK50" s="876"/>
      <c r="THL50" s="876"/>
      <c r="THM50" s="876"/>
      <c r="THN50" s="876"/>
      <c r="THO50" s="876"/>
      <c r="THP50" s="876"/>
      <c r="THQ50" s="876"/>
      <c r="THR50" s="876"/>
      <c r="THS50" s="876"/>
      <c r="THT50" s="876"/>
      <c r="THU50" s="876"/>
      <c r="THV50" s="876"/>
      <c r="THW50" s="876"/>
      <c r="THX50" s="876"/>
      <c r="THY50" s="876"/>
      <c r="THZ50" s="876"/>
      <c r="TIA50" s="876"/>
      <c r="TIB50" s="876"/>
      <c r="TIC50" s="876"/>
      <c r="TID50" s="876"/>
      <c r="TIE50" s="876"/>
      <c r="TIF50" s="876"/>
      <c r="TIG50" s="876"/>
      <c r="TIH50" s="876"/>
      <c r="TII50" s="876"/>
      <c r="TIJ50" s="876"/>
      <c r="TIK50" s="876"/>
      <c r="TIL50" s="876"/>
      <c r="TIM50" s="876"/>
      <c r="TIN50" s="876"/>
      <c r="TIO50" s="876"/>
      <c r="TIP50" s="876"/>
      <c r="TIQ50" s="876"/>
      <c r="TIR50" s="876"/>
      <c r="TIS50" s="876"/>
      <c r="TIT50" s="876"/>
      <c r="TIU50" s="876"/>
      <c r="TIV50" s="876"/>
      <c r="TIW50" s="876"/>
      <c r="TIX50" s="876"/>
      <c r="TIY50" s="876"/>
      <c r="TIZ50" s="876"/>
      <c r="TJA50" s="876"/>
      <c r="TJB50" s="876"/>
      <c r="TJC50" s="876"/>
      <c r="TJD50" s="876"/>
      <c r="TJE50" s="876"/>
      <c r="TJF50" s="876"/>
      <c r="TJG50" s="876"/>
      <c r="TJH50" s="876"/>
      <c r="TJI50" s="876"/>
      <c r="TJJ50" s="876"/>
      <c r="TJK50" s="876"/>
      <c r="TJL50" s="876"/>
      <c r="TJM50" s="876"/>
      <c r="TJN50" s="876"/>
      <c r="TJO50" s="876"/>
      <c r="TJP50" s="876"/>
      <c r="TJQ50" s="876"/>
      <c r="TJR50" s="876"/>
      <c r="TJS50" s="876"/>
      <c r="TJT50" s="876"/>
      <c r="TJU50" s="876"/>
      <c r="TJV50" s="876"/>
      <c r="TJW50" s="876"/>
      <c r="TJX50" s="876"/>
      <c r="TJY50" s="876"/>
      <c r="TJZ50" s="876"/>
      <c r="TKA50" s="876"/>
      <c r="TKB50" s="876"/>
      <c r="TKC50" s="876"/>
      <c r="TKD50" s="876"/>
      <c r="TKE50" s="876"/>
      <c r="TKF50" s="876"/>
      <c r="TKG50" s="876"/>
      <c r="TKH50" s="876"/>
      <c r="TKI50" s="876"/>
      <c r="TKJ50" s="876"/>
      <c r="TKK50" s="876"/>
      <c r="TKL50" s="876"/>
      <c r="TKM50" s="876"/>
      <c r="TKN50" s="876"/>
      <c r="TKO50" s="876"/>
      <c r="TKP50" s="876"/>
      <c r="TKQ50" s="876"/>
      <c r="TKR50" s="876"/>
      <c r="TKS50" s="876"/>
      <c r="TKT50" s="876"/>
      <c r="TKU50" s="876"/>
      <c r="TKV50" s="876"/>
      <c r="TKW50" s="876"/>
      <c r="TKX50" s="876"/>
      <c r="TKY50" s="876"/>
      <c r="TKZ50" s="876"/>
      <c r="TLA50" s="876"/>
      <c r="TLB50" s="876"/>
      <c r="TLC50" s="876"/>
      <c r="TLD50" s="876"/>
      <c r="TLE50" s="876"/>
      <c r="TLF50" s="876"/>
      <c r="TLG50" s="876"/>
      <c r="TLH50" s="876"/>
      <c r="TLI50" s="876"/>
      <c r="TLJ50" s="876"/>
      <c r="TLK50" s="876"/>
      <c r="TLL50" s="876"/>
      <c r="TLM50" s="876"/>
      <c r="TLN50" s="876"/>
      <c r="TLO50" s="876"/>
      <c r="TLP50" s="876"/>
      <c r="TLQ50" s="876"/>
      <c r="TLR50" s="876"/>
      <c r="TLS50" s="876"/>
      <c r="TLT50" s="876"/>
      <c r="TLU50" s="876"/>
      <c r="TLV50" s="876"/>
      <c r="TLW50" s="876"/>
      <c r="TLX50" s="876"/>
      <c r="TLY50" s="876"/>
      <c r="TLZ50" s="876"/>
      <c r="TMA50" s="876"/>
      <c r="TMB50" s="876"/>
      <c r="TMC50" s="876"/>
      <c r="TMD50" s="876"/>
      <c r="TME50" s="876"/>
      <c r="TMF50" s="876"/>
      <c r="TMG50" s="876"/>
      <c r="TMH50" s="876"/>
      <c r="TMI50" s="876"/>
      <c r="TMJ50" s="876"/>
      <c r="TMK50" s="876"/>
      <c r="TML50" s="876"/>
      <c r="TMM50" s="876"/>
      <c r="TMN50" s="876"/>
      <c r="TMO50" s="876"/>
      <c r="TMP50" s="876"/>
      <c r="TMQ50" s="876"/>
      <c r="TMR50" s="876"/>
      <c r="TMS50" s="876"/>
      <c r="TMT50" s="876"/>
      <c r="TMU50" s="876"/>
      <c r="TMV50" s="876"/>
      <c r="TMW50" s="876"/>
      <c r="TMX50" s="876"/>
      <c r="TMY50" s="876"/>
      <c r="TMZ50" s="876"/>
      <c r="TNA50" s="876"/>
      <c r="TNB50" s="876"/>
      <c r="TNC50" s="876"/>
      <c r="TND50" s="876"/>
      <c r="TNE50" s="876"/>
      <c r="TNF50" s="876"/>
      <c r="TNG50" s="876"/>
      <c r="TNH50" s="876"/>
      <c r="TNI50" s="876"/>
      <c r="TNJ50" s="876"/>
      <c r="TNK50" s="876"/>
      <c r="TNL50" s="876"/>
      <c r="TNM50" s="876"/>
      <c r="TNN50" s="876"/>
      <c r="TNO50" s="876"/>
      <c r="TNP50" s="876"/>
      <c r="TNQ50" s="876"/>
      <c r="TNR50" s="876"/>
      <c r="TNS50" s="876"/>
      <c r="TNT50" s="876"/>
      <c r="TNU50" s="876"/>
      <c r="TNV50" s="876"/>
      <c r="TNW50" s="876"/>
      <c r="TNX50" s="876"/>
      <c r="TNY50" s="876"/>
      <c r="TNZ50" s="876"/>
      <c r="TOA50" s="876"/>
      <c r="TOB50" s="876"/>
      <c r="TOC50" s="876"/>
      <c r="TOD50" s="876"/>
      <c r="TOE50" s="876"/>
      <c r="TOF50" s="876"/>
      <c r="TOG50" s="876"/>
      <c r="TOH50" s="876"/>
      <c r="TOI50" s="876"/>
      <c r="TOJ50" s="876"/>
      <c r="TOK50" s="876"/>
      <c r="TOL50" s="876"/>
      <c r="TOM50" s="876"/>
      <c r="TON50" s="876"/>
      <c r="TOO50" s="876"/>
      <c r="TOP50" s="876"/>
      <c r="TOQ50" s="876"/>
      <c r="TOR50" s="876"/>
      <c r="TOS50" s="876"/>
      <c r="TOT50" s="876"/>
      <c r="TOU50" s="876"/>
      <c r="TOV50" s="876"/>
      <c r="TOW50" s="876"/>
      <c r="TOX50" s="876"/>
      <c r="TOY50" s="876"/>
      <c r="TOZ50" s="876"/>
      <c r="TPA50" s="876"/>
      <c r="TPB50" s="876"/>
      <c r="TPC50" s="876"/>
      <c r="TPD50" s="876"/>
      <c r="TPE50" s="876"/>
      <c r="TPF50" s="876"/>
      <c r="TPG50" s="876"/>
      <c r="TPH50" s="876"/>
      <c r="TPI50" s="876"/>
      <c r="TPJ50" s="876"/>
      <c r="TPK50" s="876"/>
      <c r="TPL50" s="876"/>
      <c r="TPM50" s="876"/>
      <c r="TPN50" s="876"/>
      <c r="TPO50" s="876"/>
      <c r="TPP50" s="876"/>
      <c r="TPQ50" s="876"/>
      <c r="TPR50" s="876"/>
      <c r="TPS50" s="876"/>
      <c r="TPT50" s="876"/>
      <c r="TPU50" s="876"/>
      <c r="TPV50" s="876"/>
      <c r="TPW50" s="876"/>
      <c r="TPX50" s="876"/>
      <c r="TPY50" s="876"/>
      <c r="TPZ50" s="876"/>
      <c r="TQA50" s="876"/>
      <c r="TQB50" s="876"/>
      <c r="TQC50" s="876"/>
      <c r="TQD50" s="876"/>
      <c r="TQE50" s="876"/>
      <c r="TQF50" s="876"/>
      <c r="TQG50" s="876"/>
      <c r="TQH50" s="876"/>
      <c r="TQI50" s="876"/>
      <c r="TQJ50" s="876"/>
      <c r="TQK50" s="876"/>
      <c r="TQL50" s="876"/>
      <c r="TQM50" s="876"/>
      <c r="TQN50" s="876"/>
      <c r="TQO50" s="876"/>
      <c r="TQP50" s="876"/>
      <c r="TQQ50" s="876"/>
      <c r="TQR50" s="876"/>
      <c r="TQS50" s="876"/>
      <c r="TQT50" s="876"/>
      <c r="TQU50" s="876"/>
      <c r="TQV50" s="876"/>
      <c r="TQW50" s="876"/>
      <c r="TQX50" s="876"/>
      <c r="TQY50" s="876"/>
      <c r="TQZ50" s="876"/>
      <c r="TRA50" s="876"/>
      <c r="TRB50" s="876"/>
      <c r="TRC50" s="876"/>
      <c r="TRD50" s="876"/>
      <c r="TRE50" s="876"/>
      <c r="TRF50" s="876"/>
      <c r="TRG50" s="876"/>
      <c r="TRH50" s="876"/>
      <c r="TRI50" s="876"/>
      <c r="TRJ50" s="876"/>
      <c r="TRK50" s="876"/>
      <c r="TRL50" s="876"/>
      <c r="TRM50" s="876"/>
      <c r="TRN50" s="876"/>
      <c r="TRO50" s="876"/>
      <c r="TRP50" s="876"/>
      <c r="TRQ50" s="876"/>
      <c r="TRR50" s="876"/>
      <c r="TRS50" s="876"/>
      <c r="TRT50" s="876"/>
      <c r="TRU50" s="876"/>
      <c r="TRV50" s="876"/>
      <c r="TRW50" s="876"/>
      <c r="TRX50" s="876"/>
      <c r="TRY50" s="876"/>
      <c r="TRZ50" s="876"/>
      <c r="TSA50" s="876"/>
      <c r="TSB50" s="876"/>
      <c r="TSC50" s="876"/>
      <c r="TSD50" s="876"/>
      <c r="TSE50" s="876"/>
      <c r="TSF50" s="876"/>
      <c r="TSG50" s="876"/>
      <c r="TSH50" s="876"/>
      <c r="TSI50" s="876"/>
      <c r="TSJ50" s="876"/>
      <c r="TSK50" s="876"/>
      <c r="TSL50" s="876"/>
      <c r="TSM50" s="876"/>
      <c r="TSN50" s="876"/>
      <c r="TSO50" s="876"/>
      <c r="TSP50" s="876"/>
      <c r="TSQ50" s="876"/>
      <c r="TSR50" s="876"/>
      <c r="TSS50" s="876"/>
      <c r="TST50" s="876"/>
      <c r="TSU50" s="876"/>
      <c r="TSV50" s="876"/>
      <c r="TSW50" s="876"/>
      <c r="TSX50" s="876"/>
      <c r="TSY50" s="876"/>
      <c r="TSZ50" s="876"/>
      <c r="TTA50" s="876"/>
      <c r="TTB50" s="876"/>
      <c r="TTC50" s="876"/>
      <c r="TTD50" s="876"/>
      <c r="TTE50" s="876"/>
      <c r="TTF50" s="876"/>
      <c r="TTG50" s="876"/>
      <c r="TTH50" s="876"/>
      <c r="TTI50" s="876"/>
      <c r="TTJ50" s="876"/>
      <c r="TTK50" s="876"/>
      <c r="TTL50" s="876"/>
      <c r="TTM50" s="876"/>
      <c r="TTN50" s="876"/>
      <c r="TTO50" s="876"/>
      <c r="TTP50" s="876"/>
      <c r="TTQ50" s="876"/>
      <c r="TTR50" s="876"/>
      <c r="TTS50" s="876"/>
      <c r="TTT50" s="876"/>
      <c r="TTU50" s="876"/>
      <c r="TTV50" s="876"/>
      <c r="TTW50" s="876"/>
      <c r="TTX50" s="876"/>
      <c r="TTY50" s="876"/>
      <c r="TTZ50" s="876"/>
      <c r="TUA50" s="876"/>
      <c r="TUB50" s="876"/>
      <c r="TUC50" s="876"/>
      <c r="TUD50" s="876"/>
      <c r="TUE50" s="876"/>
      <c r="TUF50" s="876"/>
      <c r="TUG50" s="876"/>
      <c r="TUH50" s="876"/>
      <c r="TUI50" s="876"/>
      <c r="TUJ50" s="876"/>
      <c r="TUK50" s="876"/>
      <c r="TUL50" s="876"/>
      <c r="TUM50" s="876"/>
      <c r="TUN50" s="876"/>
      <c r="TUO50" s="876"/>
      <c r="TUP50" s="876"/>
      <c r="TUQ50" s="876"/>
      <c r="TUR50" s="876"/>
      <c r="TUS50" s="876"/>
      <c r="TUT50" s="876"/>
      <c r="TUU50" s="876"/>
      <c r="TUV50" s="876"/>
      <c r="TUW50" s="876"/>
      <c r="TUX50" s="876"/>
      <c r="TUY50" s="876"/>
      <c r="TUZ50" s="876"/>
      <c r="TVA50" s="876"/>
      <c r="TVB50" s="876"/>
      <c r="TVC50" s="876"/>
      <c r="TVD50" s="876"/>
      <c r="TVE50" s="876"/>
      <c r="TVF50" s="876"/>
      <c r="TVG50" s="876"/>
      <c r="TVH50" s="876"/>
      <c r="TVI50" s="876"/>
      <c r="TVJ50" s="876"/>
      <c r="TVK50" s="876"/>
      <c r="TVL50" s="876"/>
      <c r="TVM50" s="876"/>
      <c r="TVN50" s="876"/>
      <c r="TVO50" s="876"/>
      <c r="TVP50" s="876"/>
      <c r="TVQ50" s="876"/>
      <c r="TVR50" s="876"/>
      <c r="TVS50" s="876"/>
      <c r="TVT50" s="876"/>
      <c r="TVU50" s="876"/>
      <c r="TVV50" s="876"/>
      <c r="TVW50" s="876"/>
      <c r="TVX50" s="876"/>
      <c r="TVY50" s="876"/>
      <c r="TVZ50" s="876"/>
      <c r="TWA50" s="876"/>
      <c r="TWB50" s="876"/>
      <c r="TWC50" s="876"/>
      <c r="TWD50" s="876"/>
      <c r="TWE50" s="876"/>
      <c r="TWF50" s="876"/>
      <c r="TWG50" s="876"/>
      <c r="TWH50" s="876"/>
      <c r="TWI50" s="876"/>
      <c r="TWJ50" s="876"/>
      <c r="TWK50" s="876"/>
      <c r="TWL50" s="876"/>
      <c r="TWM50" s="876"/>
      <c r="TWN50" s="876"/>
      <c r="TWO50" s="876"/>
      <c r="TWP50" s="876"/>
      <c r="TWQ50" s="876"/>
      <c r="TWR50" s="876"/>
      <c r="TWS50" s="876"/>
      <c r="TWT50" s="876"/>
      <c r="TWU50" s="876"/>
      <c r="TWV50" s="876"/>
      <c r="TWW50" s="876"/>
      <c r="TWX50" s="876"/>
      <c r="TWY50" s="876"/>
      <c r="TWZ50" s="876"/>
      <c r="TXA50" s="876"/>
      <c r="TXB50" s="876"/>
      <c r="TXC50" s="876"/>
      <c r="TXD50" s="876"/>
      <c r="TXE50" s="876"/>
      <c r="TXF50" s="876"/>
      <c r="TXG50" s="876"/>
      <c r="TXH50" s="876"/>
      <c r="TXI50" s="876"/>
      <c r="TXJ50" s="876"/>
      <c r="TXK50" s="876"/>
      <c r="TXL50" s="876"/>
      <c r="TXM50" s="876"/>
      <c r="TXN50" s="876"/>
      <c r="TXO50" s="876"/>
      <c r="TXP50" s="876"/>
      <c r="TXQ50" s="876"/>
      <c r="TXR50" s="876"/>
      <c r="TXS50" s="876"/>
      <c r="TXT50" s="876"/>
      <c r="TXU50" s="876"/>
      <c r="TXV50" s="876"/>
      <c r="TXW50" s="876"/>
      <c r="TXX50" s="876"/>
      <c r="TXY50" s="876"/>
      <c r="TXZ50" s="876"/>
      <c r="TYA50" s="876"/>
      <c r="TYB50" s="876"/>
      <c r="TYC50" s="876"/>
      <c r="TYD50" s="876"/>
      <c r="TYE50" s="876"/>
      <c r="TYF50" s="876"/>
      <c r="TYG50" s="876"/>
      <c r="TYH50" s="876"/>
      <c r="TYI50" s="876"/>
      <c r="TYJ50" s="876"/>
      <c r="TYK50" s="876"/>
      <c r="TYL50" s="876"/>
      <c r="TYM50" s="876"/>
      <c r="TYN50" s="876"/>
      <c r="TYO50" s="876"/>
      <c r="TYP50" s="876"/>
      <c r="TYQ50" s="876"/>
      <c r="TYR50" s="876"/>
      <c r="TYS50" s="876"/>
      <c r="TYT50" s="876"/>
      <c r="TYU50" s="876"/>
      <c r="TYV50" s="876"/>
      <c r="TYW50" s="876"/>
      <c r="TYX50" s="876"/>
      <c r="TYY50" s="876"/>
      <c r="TYZ50" s="876"/>
      <c r="TZA50" s="876"/>
      <c r="TZB50" s="876"/>
      <c r="TZC50" s="876"/>
      <c r="TZD50" s="876"/>
      <c r="TZE50" s="876"/>
      <c r="TZF50" s="876"/>
      <c r="TZG50" s="876"/>
      <c r="TZH50" s="876"/>
      <c r="TZI50" s="876"/>
      <c r="TZJ50" s="876"/>
      <c r="TZK50" s="876"/>
      <c r="TZL50" s="876"/>
      <c r="TZM50" s="876"/>
      <c r="TZN50" s="876"/>
      <c r="TZO50" s="876"/>
      <c r="TZP50" s="876"/>
      <c r="TZQ50" s="876"/>
      <c r="TZR50" s="876"/>
      <c r="TZS50" s="876"/>
      <c r="TZT50" s="876"/>
      <c r="TZU50" s="876"/>
      <c r="TZV50" s="876"/>
      <c r="TZW50" s="876"/>
      <c r="TZX50" s="876"/>
      <c r="TZY50" s="876"/>
      <c r="TZZ50" s="876"/>
      <c r="UAA50" s="876"/>
      <c r="UAB50" s="876"/>
      <c r="UAC50" s="876"/>
      <c r="UAD50" s="876"/>
      <c r="UAE50" s="876"/>
      <c r="UAF50" s="876"/>
      <c r="UAG50" s="876"/>
      <c r="UAH50" s="876"/>
      <c r="UAI50" s="876"/>
      <c r="UAJ50" s="876"/>
      <c r="UAK50" s="876"/>
      <c r="UAL50" s="876"/>
      <c r="UAM50" s="876"/>
      <c r="UAN50" s="876"/>
      <c r="UAO50" s="876"/>
      <c r="UAP50" s="876"/>
      <c r="UAQ50" s="876"/>
      <c r="UAR50" s="876"/>
      <c r="UAS50" s="876"/>
      <c r="UAT50" s="876"/>
      <c r="UAU50" s="876"/>
      <c r="UAV50" s="876"/>
      <c r="UAW50" s="876"/>
      <c r="UAX50" s="876"/>
      <c r="UAY50" s="876"/>
      <c r="UAZ50" s="876"/>
      <c r="UBA50" s="876"/>
      <c r="UBB50" s="876"/>
      <c r="UBC50" s="876"/>
      <c r="UBD50" s="876"/>
      <c r="UBE50" s="876"/>
      <c r="UBF50" s="876"/>
      <c r="UBG50" s="876"/>
      <c r="UBH50" s="876"/>
      <c r="UBI50" s="876"/>
      <c r="UBJ50" s="876"/>
      <c r="UBK50" s="876"/>
      <c r="UBL50" s="876"/>
      <c r="UBM50" s="876"/>
      <c r="UBN50" s="876"/>
      <c r="UBO50" s="876"/>
      <c r="UBP50" s="876"/>
      <c r="UBQ50" s="876"/>
      <c r="UBR50" s="876"/>
      <c r="UBS50" s="876"/>
      <c r="UBT50" s="876"/>
      <c r="UBU50" s="876"/>
      <c r="UBV50" s="876"/>
      <c r="UBW50" s="876"/>
      <c r="UBX50" s="876"/>
      <c r="UBY50" s="876"/>
      <c r="UBZ50" s="876"/>
      <c r="UCA50" s="876"/>
      <c r="UCB50" s="876"/>
      <c r="UCC50" s="876"/>
      <c r="UCD50" s="876"/>
      <c r="UCE50" s="876"/>
      <c r="UCF50" s="876"/>
      <c r="UCG50" s="876"/>
      <c r="UCH50" s="876"/>
      <c r="UCI50" s="876"/>
      <c r="UCJ50" s="876"/>
      <c r="UCK50" s="876"/>
      <c r="UCL50" s="876"/>
      <c r="UCM50" s="876"/>
      <c r="UCN50" s="876"/>
      <c r="UCO50" s="876"/>
      <c r="UCP50" s="876"/>
      <c r="UCQ50" s="876"/>
      <c r="UCR50" s="876"/>
      <c r="UCS50" s="876"/>
      <c r="UCT50" s="876"/>
      <c r="UCU50" s="876"/>
      <c r="UCV50" s="876"/>
      <c r="UCW50" s="876"/>
      <c r="UCX50" s="876"/>
      <c r="UCY50" s="876"/>
      <c r="UCZ50" s="876"/>
      <c r="UDA50" s="876"/>
      <c r="UDB50" s="876"/>
      <c r="UDC50" s="876"/>
      <c r="UDD50" s="876"/>
      <c r="UDE50" s="876"/>
      <c r="UDF50" s="876"/>
      <c r="UDG50" s="876"/>
      <c r="UDH50" s="876"/>
      <c r="UDI50" s="876"/>
      <c r="UDJ50" s="876"/>
      <c r="UDK50" s="876"/>
      <c r="UDL50" s="876"/>
      <c r="UDM50" s="876"/>
      <c r="UDN50" s="876"/>
      <c r="UDO50" s="876"/>
      <c r="UDP50" s="876"/>
      <c r="UDQ50" s="876"/>
      <c r="UDR50" s="876"/>
      <c r="UDS50" s="876"/>
      <c r="UDT50" s="876"/>
      <c r="UDU50" s="876"/>
      <c r="UDV50" s="876"/>
      <c r="UDW50" s="876"/>
      <c r="UDX50" s="876"/>
      <c r="UDY50" s="876"/>
      <c r="UDZ50" s="876"/>
      <c r="UEA50" s="876"/>
      <c r="UEB50" s="876"/>
      <c r="UEC50" s="876"/>
      <c r="UED50" s="876"/>
      <c r="UEE50" s="876"/>
      <c r="UEF50" s="876"/>
      <c r="UEG50" s="876"/>
      <c r="UEH50" s="876"/>
      <c r="UEI50" s="876"/>
      <c r="UEJ50" s="876"/>
      <c r="UEK50" s="876"/>
      <c r="UEL50" s="876"/>
      <c r="UEM50" s="876"/>
      <c r="UEN50" s="876"/>
      <c r="UEO50" s="876"/>
      <c r="UEP50" s="876"/>
      <c r="UEQ50" s="876"/>
      <c r="UER50" s="876"/>
      <c r="UES50" s="876"/>
      <c r="UET50" s="876"/>
      <c r="UEU50" s="876"/>
      <c r="UEV50" s="876"/>
      <c r="UEW50" s="876"/>
      <c r="UEX50" s="876"/>
      <c r="UEY50" s="876"/>
      <c r="UEZ50" s="876"/>
      <c r="UFA50" s="876"/>
      <c r="UFB50" s="876"/>
      <c r="UFC50" s="876"/>
      <c r="UFD50" s="876"/>
      <c r="UFE50" s="876"/>
      <c r="UFF50" s="876"/>
      <c r="UFG50" s="876"/>
      <c r="UFH50" s="876"/>
      <c r="UFI50" s="876"/>
      <c r="UFJ50" s="876"/>
      <c r="UFK50" s="876"/>
      <c r="UFL50" s="876"/>
      <c r="UFM50" s="876"/>
      <c r="UFN50" s="876"/>
      <c r="UFO50" s="876"/>
      <c r="UFP50" s="876"/>
      <c r="UFQ50" s="876"/>
      <c r="UFR50" s="876"/>
      <c r="UFS50" s="876"/>
      <c r="UFT50" s="876"/>
      <c r="UFU50" s="876"/>
      <c r="UFV50" s="876"/>
      <c r="UFW50" s="876"/>
      <c r="UFX50" s="876"/>
      <c r="UFY50" s="876"/>
      <c r="UFZ50" s="876"/>
      <c r="UGA50" s="876"/>
      <c r="UGB50" s="876"/>
      <c r="UGC50" s="876"/>
      <c r="UGD50" s="876"/>
      <c r="UGE50" s="876"/>
      <c r="UGF50" s="876"/>
      <c r="UGG50" s="876"/>
      <c r="UGH50" s="876"/>
      <c r="UGI50" s="876"/>
      <c r="UGJ50" s="876"/>
      <c r="UGK50" s="876"/>
      <c r="UGL50" s="876"/>
      <c r="UGM50" s="876"/>
      <c r="UGN50" s="876"/>
      <c r="UGO50" s="876"/>
      <c r="UGP50" s="876"/>
      <c r="UGQ50" s="876"/>
      <c r="UGR50" s="876"/>
      <c r="UGS50" s="876"/>
      <c r="UGT50" s="876"/>
      <c r="UGU50" s="876"/>
      <c r="UGV50" s="876"/>
      <c r="UGW50" s="876"/>
      <c r="UGX50" s="876"/>
      <c r="UGY50" s="876"/>
      <c r="UGZ50" s="876"/>
      <c r="UHA50" s="876"/>
      <c r="UHB50" s="876"/>
      <c r="UHC50" s="876"/>
      <c r="UHD50" s="876"/>
      <c r="UHE50" s="876"/>
      <c r="UHF50" s="876"/>
      <c r="UHG50" s="876"/>
      <c r="UHH50" s="876"/>
      <c r="UHI50" s="876"/>
      <c r="UHJ50" s="876"/>
      <c r="UHK50" s="876"/>
      <c r="UHL50" s="876"/>
      <c r="UHM50" s="876"/>
      <c r="UHN50" s="876"/>
      <c r="UHO50" s="876"/>
      <c r="UHP50" s="876"/>
      <c r="UHQ50" s="876"/>
      <c r="UHR50" s="876"/>
      <c r="UHS50" s="876"/>
      <c r="UHT50" s="876"/>
      <c r="UHU50" s="876"/>
      <c r="UHV50" s="876"/>
      <c r="UHW50" s="876"/>
      <c r="UHX50" s="876"/>
      <c r="UHY50" s="876"/>
      <c r="UHZ50" s="876"/>
      <c r="UIA50" s="876"/>
      <c r="UIB50" s="876"/>
      <c r="UIC50" s="876"/>
      <c r="UID50" s="876"/>
      <c r="UIE50" s="876"/>
      <c r="UIF50" s="876"/>
      <c r="UIG50" s="876"/>
      <c r="UIH50" s="876"/>
      <c r="UII50" s="876"/>
      <c r="UIJ50" s="876"/>
      <c r="UIK50" s="876"/>
      <c r="UIL50" s="876"/>
      <c r="UIM50" s="876"/>
      <c r="UIN50" s="876"/>
      <c r="UIO50" s="876"/>
      <c r="UIP50" s="876"/>
      <c r="UIQ50" s="876"/>
      <c r="UIR50" s="876"/>
      <c r="UIS50" s="876"/>
      <c r="UIT50" s="876"/>
      <c r="UIU50" s="876"/>
      <c r="UIV50" s="876"/>
      <c r="UIW50" s="876"/>
      <c r="UIX50" s="876"/>
      <c r="UIY50" s="876"/>
      <c r="UIZ50" s="876"/>
      <c r="UJA50" s="876"/>
      <c r="UJB50" s="876"/>
      <c r="UJC50" s="876"/>
      <c r="UJD50" s="876"/>
      <c r="UJE50" s="876"/>
      <c r="UJF50" s="876"/>
      <c r="UJG50" s="876"/>
      <c r="UJH50" s="876"/>
      <c r="UJI50" s="876"/>
      <c r="UJJ50" s="876"/>
      <c r="UJK50" s="876"/>
      <c r="UJL50" s="876"/>
      <c r="UJM50" s="876"/>
      <c r="UJN50" s="876"/>
      <c r="UJO50" s="876"/>
      <c r="UJP50" s="876"/>
      <c r="UJQ50" s="876"/>
      <c r="UJR50" s="876"/>
      <c r="UJS50" s="876"/>
      <c r="UJT50" s="876"/>
      <c r="UJU50" s="876"/>
      <c r="UJV50" s="876"/>
      <c r="UJW50" s="876"/>
      <c r="UJX50" s="876"/>
      <c r="UJY50" s="876"/>
      <c r="UJZ50" s="876"/>
      <c r="UKA50" s="876"/>
      <c r="UKB50" s="876"/>
      <c r="UKC50" s="876"/>
      <c r="UKD50" s="876"/>
      <c r="UKE50" s="876"/>
      <c r="UKF50" s="876"/>
      <c r="UKG50" s="876"/>
      <c r="UKH50" s="876"/>
      <c r="UKI50" s="876"/>
      <c r="UKJ50" s="876"/>
      <c r="UKK50" s="876"/>
      <c r="UKL50" s="876"/>
      <c r="UKM50" s="876"/>
      <c r="UKN50" s="876"/>
      <c r="UKO50" s="876"/>
      <c r="UKP50" s="876"/>
      <c r="UKQ50" s="876"/>
      <c r="UKR50" s="876"/>
      <c r="UKS50" s="876"/>
      <c r="UKT50" s="876"/>
      <c r="UKU50" s="876"/>
      <c r="UKV50" s="876"/>
      <c r="UKW50" s="876"/>
      <c r="UKX50" s="876"/>
      <c r="UKY50" s="876"/>
      <c r="UKZ50" s="876"/>
      <c r="ULA50" s="876"/>
      <c r="ULB50" s="876"/>
      <c r="ULC50" s="876"/>
      <c r="ULD50" s="876"/>
      <c r="ULE50" s="876"/>
      <c r="ULF50" s="876"/>
      <c r="ULG50" s="876"/>
      <c r="ULH50" s="876"/>
      <c r="ULI50" s="876"/>
      <c r="ULJ50" s="876"/>
      <c r="ULK50" s="876"/>
      <c r="ULL50" s="876"/>
      <c r="ULM50" s="876"/>
      <c r="ULN50" s="876"/>
      <c r="ULO50" s="876"/>
      <c r="ULP50" s="876"/>
      <c r="ULQ50" s="876"/>
      <c r="ULR50" s="876"/>
      <c r="ULS50" s="876"/>
      <c r="ULT50" s="876"/>
      <c r="ULU50" s="876"/>
      <c r="ULV50" s="876"/>
      <c r="ULW50" s="876"/>
      <c r="ULX50" s="876"/>
      <c r="ULY50" s="876"/>
      <c r="ULZ50" s="876"/>
      <c r="UMA50" s="876"/>
      <c r="UMB50" s="876"/>
      <c r="UMC50" s="876"/>
      <c r="UMD50" s="876"/>
      <c r="UME50" s="876"/>
      <c r="UMF50" s="876"/>
      <c r="UMG50" s="876"/>
      <c r="UMH50" s="876"/>
      <c r="UMI50" s="876"/>
      <c r="UMJ50" s="876"/>
      <c r="UMK50" s="876"/>
      <c r="UML50" s="876"/>
      <c r="UMM50" s="876"/>
      <c r="UMN50" s="876"/>
      <c r="UMO50" s="876"/>
      <c r="UMP50" s="876"/>
      <c r="UMQ50" s="876"/>
      <c r="UMR50" s="876"/>
      <c r="UMS50" s="876"/>
      <c r="UMT50" s="876"/>
      <c r="UMU50" s="876"/>
      <c r="UMV50" s="876"/>
      <c r="UMW50" s="876"/>
      <c r="UMX50" s="876"/>
      <c r="UMY50" s="876"/>
      <c r="UMZ50" s="876"/>
      <c r="UNA50" s="876"/>
      <c r="UNB50" s="876"/>
      <c r="UNC50" s="876"/>
      <c r="UND50" s="876"/>
      <c r="UNE50" s="876"/>
      <c r="UNF50" s="876"/>
      <c r="UNG50" s="876"/>
      <c r="UNH50" s="876"/>
      <c r="UNI50" s="876"/>
      <c r="UNJ50" s="876"/>
      <c r="UNK50" s="876"/>
      <c r="UNL50" s="876"/>
      <c r="UNM50" s="876"/>
      <c r="UNN50" s="876"/>
      <c r="UNO50" s="876"/>
      <c r="UNP50" s="876"/>
      <c r="UNQ50" s="876"/>
      <c r="UNR50" s="876"/>
      <c r="UNS50" s="876"/>
      <c r="UNT50" s="876"/>
      <c r="UNU50" s="876"/>
      <c r="UNV50" s="876"/>
      <c r="UNW50" s="876"/>
      <c r="UNX50" s="876"/>
      <c r="UNY50" s="876"/>
      <c r="UNZ50" s="876"/>
      <c r="UOA50" s="876"/>
      <c r="UOB50" s="876"/>
      <c r="UOC50" s="876"/>
      <c r="UOD50" s="876"/>
      <c r="UOE50" s="876"/>
      <c r="UOF50" s="876"/>
      <c r="UOG50" s="876"/>
      <c r="UOH50" s="876"/>
      <c r="UOI50" s="876"/>
      <c r="UOJ50" s="876"/>
      <c r="UOK50" s="876"/>
      <c r="UOL50" s="876"/>
      <c r="UOM50" s="876"/>
      <c r="UON50" s="876"/>
      <c r="UOO50" s="876"/>
      <c r="UOP50" s="876"/>
      <c r="UOQ50" s="876"/>
      <c r="UOR50" s="876"/>
      <c r="UOS50" s="876"/>
      <c r="UOT50" s="876"/>
      <c r="UOU50" s="876"/>
      <c r="UOV50" s="876"/>
      <c r="UOW50" s="876"/>
      <c r="UOX50" s="876"/>
      <c r="UOY50" s="876"/>
      <c r="UOZ50" s="876"/>
      <c r="UPA50" s="876"/>
      <c r="UPB50" s="876"/>
      <c r="UPC50" s="876"/>
      <c r="UPD50" s="876"/>
      <c r="UPE50" s="876"/>
      <c r="UPF50" s="876"/>
      <c r="UPG50" s="876"/>
      <c r="UPH50" s="876"/>
      <c r="UPI50" s="876"/>
      <c r="UPJ50" s="876"/>
      <c r="UPK50" s="876"/>
      <c r="UPL50" s="876"/>
      <c r="UPM50" s="876"/>
      <c r="UPN50" s="876"/>
      <c r="UPO50" s="876"/>
      <c r="UPP50" s="876"/>
      <c r="UPQ50" s="876"/>
      <c r="UPR50" s="876"/>
      <c r="UPS50" s="876"/>
      <c r="UPT50" s="876"/>
      <c r="UPU50" s="876"/>
      <c r="UPV50" s="876"/>
      <c r="UPW50" s="876"/>
      <c r="UPX50" s="876"/>
      <c r="UPY50" s="876"/>
      <c r="UPZ50" s="876"/>
      <c r="UQA50" s="876"/>
      <c r="UQB50" s="876"/>
      <c r="UQC50" s="876"/>
      <c r="UQD50" s="876"/>
      <c r="UQE50" s="876"/>
      <c r="UQF50" s="876"/>
      <c r="UQG50" s="876"/>
      <c r="UQH50" s="876"/>
      <c r="UQI50" s="876"/>
      <c r="UQJ50" s="876"/>
      <c r="UQK50" s="876"/>
      <c r="UQL50" s="876"/>
      <c r="UQM50" s="876"/>
      <c r="UQN50" s="876"/>
      <c r="UQO50" s="876"/>
      <c r="UQP50" s="876"/>
      <c r="UQQ50" s="876"/>
      <c r="UQR50" s="876"/>
      <c r="UQS50" s="876"/>
      <c r="UQT50" s="876"/>
      <c r="UQU50" s="876"/>
      <c r="UQV50" s="876"/>
      <c r="UQW50" s="876"/>
      <c r="UQX50" s="876"/>
      <c r="UQY50" s="876"/>
      <c r="UQZ50" s="876"/>
      <c r="URA50" s="876"/>
      <c r="URB50" s="876"/>
      <c r="URC50" s="876"/>
      <c r="URD50" s="876"/>
      <c r="URE50" s="876"/>
      <c r="URF50" s="876"/>
      <c r="URG50" s="876"/>
      <c r="URH50" s="876"/>
      <c r="URI50" s="876"/>
      <c r="URJ50" s="876"/>
      <c r="URK50" s="876"/>
      <c r="URL50" s="876"/>
      <c r="URM50" s="876"/>
      <c r="URN50" s="876"/>
      <c r="URO50" s="876"/>
      <c r="URP50" s="876"/>
      <c r="URQ50" s="876"/>
      <c r="URR50" s="876"/>
      <c r="URS50" s="876"/>
      <c r="URT50" s="876"/>
      <c r="URU50" s="876"/>
      <c r="URV50" s="876"/>
      <c r="URW50" s="876"/>
      <c r="URX50" s="876"/>
      <c r="URY50" s="876"/>
      <c r="URZ50" s="876"/>
      <c r="USA50" s="876"/>
      <c r="USB50" s="876"/>
      <c r="USC50" s="876"/>
      <c r="USD50" s="876"/>
      <c r="USE50" s="876"/>
      <c r="USF50" s="876"/>
      <c r="USG50" s="876"/>
      <c r="USH50" s="876"/>
      <c r="USI50" s="876"/>
      <c r="USJ50" s="876"/>
      <c r="USK50" s="876"/>
      <c r="USL50" s="876"/>
      <c r="USM50" s="876"/>
      <c r="USN50" s="876"/>
      <c r="USO50" s="876"/>
      <c r="USP50" s="876"/>
      <c r="USQ50" s="876"/>
      <c r="USR50" s="876"/>
      <c r="USS50" s="876"/>
      <c r="UST50" s="876"/>
      <c r="USU50" s="876"/>
      <c r="USV50" s="876"/>
      <c r="USW50" s="876"/>
      <c r="USX50" s="876"/>
      <c r="USY50" s="876"/>
      <c r="USZ50" s="876"/>
      <c r="UTA50" s="876"/>
      <c r="UTB50" s="876"/>
      <c r="UTC50" s="876"/>
      <c r="UTD50" s="876"/>
      <c r="UTE50" s="876"/>
      <c r="UTF50" s="876"/>
      <c r="UTG50" s="876"/>
      <c r="UTH50" s="876"/>
      <c r="UTI50" s="876"/>
      <c r="UTJ50" s="876"/>
      <c r="UTK50" s="876"/>
      <c r="UTL50" s="876"/>
      <c r="UTM50" s="876"/>
      <c r="UTN50" s="876"/>
      <c r="UTO50" s="876"/>
      <c r="UTP50" s="876"/>
      <c r="UTQ50" s="876"/>
      <c r="UTR50" s="876"/>
      <c r="UTS50" s="876"/>
      <c r="UTT50" s="876"/>
      <c r="UTU50" s="876"/>
      <c r="UTV50" s="876"/>
      <c r="UTW50" s="876"/>
      <c r="UTX50" s="876"/>
      <c r="UTY50" s="876"/>
      <c r="UTZ50" s="876"/>
      <c r="UUA50" s="876"/>
      <c r="UUB50" s="876"/>
      <c r="UUC50" s="876"/>
      <c r="UUD50" s="876"/>
      <c r="UUE50" s="876"/>
      <c r="UUF50" s="876"/>
      <c r="UUG50" s="876"/>
      <c r="UUH50" s="876"/>
      <c r="UUI50" s="876"/>
      <c r="UUJ50" s="876"/>
      <c r="UUK50" s="876"/>
      <c r="UUL50" s="876"/>
      <c r="UUM50" s="876"/>
      <c r="UUN50" s="876"/>
      <c r="UUO50" s="876"/>
      <c r="UUP50" s="876"/>
      <c r="UUQ50" s="876"/>
      <c r="UUR50" s="876"/>
      <c r="UUS50" s="876"/>
      <c r="UUT50" s="876"/>
      <c r="UUU50" s="876"/>
      <c r="UUV50" s="876"/>
      <c r="UUW50" s="876"/>
      <c r="UUX50" s="876"/>
      <c r="UUY50" s="876"/>
      <c r="UUZ50" s="876"/>
      <c r="UVA50" s="876"/>
      <c r="UVB50" s="876"/>
      <c r="UVC50" s="876"/>
      <c r="UVD50" s="876"/>
      <c r="UVE50" s="876"/>
      <c r="UVF50" s="876"/>
      <c r="UVG50" s="876"/>
      <c r="UVH50" s="876"/>
      <c r="UVI50" s="876"/>
      <c r="UVJ50" s="876"/>
      <c r="UVK50" s="876"/>
      <c r="UVL50" s="876"/>
      <c r="UVM50" s="876"/>
      <c r="UVN50" s="876"/>
      <c r="UVO50" s="876"/>
      <c r="UVP50" s="876"/>
      <c r="UVQ50" s="876"/>
      <c r="UVR50" s="876"/>
      <c r="UVS50" s="876"/>
      <c r="UVT50" s="876"/>
      <c r="UVU50" s="876"/>
      <c r="UVV50" s="876"/>
      <c r="UVW50" s="876"/>
      <c r="UVX50" s="876"/>
      <c r="UVY50" s="876"/>
      <c r="UVZ50" s="876"/>
      <c r="UWA50" s="876"/>
      <c r="UWB50" s="876"/>
      <c r="UWC50" s="876"/>
      <c r="UWD50" s="876"/>
      <c r="UWE50" s="876"/>
      <c r="UWF50" s="876"/>
      <c r="UWG50" s="876"/>
      <c r="UWH50" s="876"/>
      <c r="UWI50" s="876"/>
      <c r="UWJ50" s="876"/>
      <c r="UWK50" s="876"/>
      <c r="UWL50" s="876"/>
      <c r="UWM50" s="876"/>
      <c r="UWN50" s="876"/>
      <c r="UWO50" s="876"/>
      <c r="UWP50" s="876"/>
      <c r="UWQ50" s="876"/>
      <c r="UWR50" s="876"/>
      <c r="UWS50" s="876"/>
      <c r="UWT50" s="876"/>
      <c r="UWU50" s="876"/>
      <c r="UWV50" s="876"/>
      <c r="UWW50" s="876"/>
      <c r="UWX50" s="876"/>
      <c r="UWY50" s="876"/>
      <c r="UWZ50" s="876"/>
      <c r="UXA50" s="876"/>
      <c r="UXB50" s="876"/>
      <c r="UXC50" s="876"/>
      <c r="UXD50" s="876"/>
      <c r="UXE50" s="876"/>
      <c r="UXF50" s="876"/>
      <c r="UXG50" s="876"/>
      <c r="UXH50" s="876"/>
      <c r="UXI50" s="876"/>
      <c r="UXJ50" s="876"/>
      <c r="UXK50" s="876"/>
      <c r="UXL50" s="876"/>
      <c r="UXM50" s="876"/>
      <c r="UXN50" s="876"/>
      <c r="UXO50" s="876"/>
      <c r="UXP50" s="876"/>
      <c r="UXQ50" s="876"/>
      <c r="UXR50" s="876"/>
      <c r="UXS50" s="876"/>
      <c r="UXT50" s="876"/>
      <c r="UXU50" s="876"/>
      <c r="UXV50" s="876"/>
      <c r="UXW50" s="876"/>
      <c r="UXX50" s="876"/>
      <c r="UXY50" s="876"/>
      <c r="UXZ50" s="876"/>
      <c r="UYA50" s="876"/>
      <c r="UYB50" s="876"/>
      <c r="UYC50" s="876"/>
      <c r="UYD50" s="876"/>
      <c r="UYE50" s="876"/>
      <c r="UYF50" s="876"/>
      <c r="UYG50" s="876"/>
      <c r="UYH50" s="876"/>
      <c r="UYI50" s="876"/>
      <c r="UYJ50" s="876"/>
      <c r="UYK50" s="876"/>
      <c r="UYL50" s="876"/>
      <c r="UYM50" s="876"/>
      <c r="UYN50" s="876"/>
      <c r="UYO50" s="876"/>
      <c r="UYP50" s="876"/>
      <c r="UYQ50" s="876"/>
      <c r="UYR50" s="876"/>
      <c r="UYS50" s="876"/>
      <c r="UYT50" s="876"/>
      <c r="UYU50" s="876"/>
      <c r="UYV50" s="876"/>
      <c r="UYW50" s="876"/>
      <c r="UYX50" s="876"/>
      <c r="UYY50" s="876"/>
      <c r="UYZ50" s="876"/>
      <c r="UZA50" s="876"/>
      <c r="UZB50" s="876"/>
      <c r="UZC50" s="876"/>
      <c r="UZD50" s="876"/>
      <c r="UZE50" s="876"/>
      <c r="UZF50" s="876"/>
      <c r="UZG50" s="876"/>
      <c r="UZH50" s="876"/>
      <c r="UZI50" s="876"/>
      <c r="UZJ50" s="876"/>
      <c r="UZK50" s="876"/>
      <c r="UZL50" s="876"/>
      <c r="UZM50" s="876"/>
      <c r="UZN50" s="876"/>
      <c r="UZO50" s="876"/>
      <c r="UZP50" s="876"/>
      <c r="UZQ50" s="876"/>
      <c r="UZR50" s="876"/>
      <c r="UZS50" s="876"/>
      <c r="UZT50" s="876"/>
      <c r="UZU50" s="876"/>
      <c r="UZV50" s="876"/>
      <c r="UZW50" s="876"/>
      <c r="UZX50" s="876"/>
      <c r="UZY50" s="876"/>
      <c r="UZZ50" s="876"/>
      <c r="VAA50" s="876"/>
      <c r="VAB50" s="876"/>
      <c r="VAC50" s="876"/>
      <c r="VAD50" s="876"/>
      <c r="VAE50" s="876"/>
      <c r="VAF50" s="876"/>
      <c r="VAG50" s="876"/>
      <c r="VAH50" s="876"/>
      <c r="VAI50" s="876"/>
      <c r="VAJ50" s="876"/>
      <c r="VAK50" s="876"/>
      <c r="VAL50" s="876"/>
      <c r="VAM50" s="876"/>
      <c r="VAN50" s="876"/>
      <c r="VAO50" s="876"/>
      <c r="VAP50" s="876"/>
      <c r="VAQ50" s="876"/>
      <c r="VAR50" s="876"/>
      <c r="VAS50" s="876"/>
      <c r="VAT50" s="876"/>
      <c r="VAU50" s="876"/>
      <c r="VAV50" s="876"/>
      <c r="VAW50" s="876"/>
      <c r="VAX50" s="876"/>
      <c r="VAY50" s="876"/>
      <c r="VAZ50" s="876"/>
      <c r="VBA50" s="876"/>
      <c r="VBB50" s="876"/>
      <c r="VBC50" s="876"/>
      <c r="VBD50" s="876"/>
      <c r="VBE50" s="876"/>
      <c r="VBF50" s="876"/>
      <c r="VBG50" s="876"/>
      <c r="VBH50" s="876"/>
      <c r="VBI50" s="876"/>
      <c r="VBJ50" s="876"/>
      <c r="VBK50" s="876"/>
      <c r="VBL50" s="876"/>
      <c r="VBM50" s="876"/>
      <c r="VBN50" s="876"/>
      <c r="VBO50" s="876"/>
      <c r="VBP50" s="876"/>
      <c r="VBQ50" s="876"/>
      <c r="VBR50" s="876"/>
      <c r="VBS50" s="876"/>
      <c r="VBT50" s="876"/>
      <c r="VBU50" s="876"/>
      <c r="VBV50" s="876"/>
      <c r="VBW50" s="876"/>
      <c r="VBX50" s="876"/>
      <c r="VBY50" s="876"/>
      <c r="VBZ50" s="876"/>
      <c r="VCA50" s="876"/>
      <c r="VCB50" s="876"/>
      <c r="VCC50" s="876"/>
      <c r="VCD50" s="876"/>
      <c r="VCE50" s="876"/>
      <c r="VCF50" s="876"/>
      <c r="VCG50" s="876"/>
      <c r="VCH50" s="876"/>
      <c r="VCI50" s="876"/>
      <c r="VCJ50" s="876"/>
      <c r="VCK50" s="876"/>
      <c r="VCL50" s="876"/>
      <c r="VCM50" s="876"/>
      <c r="VCN50" s="876"/>
      <c r="VCO50" s="876"/>
      <c r="VCP50" s="876"/>
      <c r="VCQ50" s="876"/>
      <c r="VCR50" s="876"/>
      <c r="VCS50" s="876"/>
      <c r="VCT50" s="876"/>
      <c r="VCU50" s="876"/>
      <c r="VCV50" s="876"/>
      <c r="VCW50" s="876"/>
      <c r="VCX50" s="876"/>
      <c r="VCY50" s="876"/>
      <c r="VCZ50" s="876"/>
      <c r="VDA50" s="876"/>
      <c r="VDB50" s="876"/>
      <c r="VDC50" s="876"/>
      <c r="VDD50" s="876"/>
      <c r="VDE50" s="876"/>
      <c r="VDF50" s="876"/>
      <c r="VDG50" s="876"/>
      <c r="VDH50" s="876"/>
      <c r="VDI50" s="876"/>
      <c r="VDJ50" s="876"/>
      <c r="VDK50" s="876"/>
      <c r="VDL50" s="876"/>
      <c r="VDM50" s="876"/>
      <c r="VDN50" s="876"/>
      <c r="VDO50" s="876"/>
      <c r="VDP50" s="876"/>
      <c r="VDQ50" s="876"/>
      <c r="VDR50" s="876"/>
      <c r="VDS50" s="876"/>
      <c r="VDT50" s="876"/>
      <c r="VDU50" s="876"/>
      <c r="VDV50" s="876"/>
      <c r="VDW50" s="876"/>
      <c r="VDX50" s="876"/>
      <c r="VDY50" s="876"/>
      <c r="VDZ50" s="876"/>
      <c r="VEA50" s="876"/>
      <c r="VEB50" s="876"/>
      <c r="VEC50" s="876"/>
      <c r="VED50" s="876"/>
      <c r="VEE50" s="876"/>
      <c r="VEF50" s="876"/>
      <c r="VEG50" s="876"/>
      <c r="VEH50" s="876"/>
      <c r="VEI50" s="876"/>
      <c r="VEJ50" s="876"/>
      <c r="VEK50" s="876"/>
      <c r="VEL50" s="876"/>
      <c r="VEM50" s="876"/>
      <c r="VEN50" s="876"/>
      <c r="VEO50" s="876"/>
      <c r="VEP50" s="876"/>
      <c r="VEQ50" s="876"/>
      <c r="VER50" s="876"/>
      <c r="VES50" s="876"/>
      <c r="VET50" s="876"/>
      <c r="VEU50" s="876"/>
      <c r="VEV50" s="876"/>
      <c r="VEW50" s="876"/>
      <c r="VEX50" s="876"/>
      <c r="VEY50" s="876"/>
      <c r="VEZ50" s="876"/>
      <c r="VFA50" s="876"/>
      <c r="VFB50" s="876"/>
      <c r="VFC50" s="876"/>
      <c r="VFD50" s="876"/>
      <c r="VFE50" s="876"/>
      <c r="VFF50" s="876"/>
      <c r="VFG50" s="876"/>
      <c r="VFH50" s="876"/>
      <c r="VFI50" s="876"/>
      <c r="VFJ50" s="876"/>
      <c r="VFK50" s="876"/>
      <c r="VFL50" s="876"/>
      <c r="VFM50" s="876"/>
      <c r="VFN50" s="876"/>
      <c r="VFO50" s="876"/>
      <c r="VFP50" s="876"/>
      <c r="VFQ50" s="876"/>
      <c r="VFR50" s="876"/>
      <c r="VFS50" s="876"/>
      <c r="VFT50" s="876"/>
      <c r="VFU50" s="876"/>
      <c r="VFV50" s="876"/>
      <c r="VFW50" s="876"/>
      <c r="VFX50" s="876"/>
      <c r="VFY50" s="876"/>
      <c r="VFZ50" s="876"/>
      <c r="VGA50" s="876"/>
      <c r="VGB50" s="876"/>
      <c r="VGC50" s="876"/>
      <c r="VGD50" s="876"/>
      <c r="VGE50" s="876"/>
      <c r="VGF50" s="876"/>
      <c r="VGG50" s="876"/>
      <c r="VGH50" s="876"/>
      <c r="VGI50" s="876"/>
      <c r="VGJ50" s="876"/>
      <c r="VGK50" s="876"/>
      <c r="VGL50" s="876"/>
      <c r="VGM50" s="876"/>
      <c r="VGN50" s="876"/>
      <c r="VGO50" s="876"/>
      <c r="VGP50" s="876"/>
      <c r="VGQ50" s="876"/>
      <c r="VGR50" s="876"/>
      <c r="VGS50" s="876"/>
      <c r="VGT50" s="876"/>
      <c r="VGU50" s="876"/>
      <c r="VGV50" s="876"/>
      <c r="VGW50" s="876"/>
      <c r="VGX50" s="876"/>
      <c r="VGY50" s="876"/>
      <c r="VGZ50" s="876"/>
      <c r="VHA50" s="876"/>
      <c r="VHB50" s="876"/>
      <c r="VHC50" s="876"/>
      <c r="VHD50" s="876"/>
      <c r="VHE50" s="876"/>
      <c r="VHF50" s="876"/>
      <c r="VHG50" s="876"/>
      <c r="VHH50" s="876"/>
      <c r="VHI50" s="876"/>
      <c r="VHJ50" s="876"/>
      <c r="VHK50" s="876"/>
      <c r="VHL50" s="876"/>
      <c r="VHM50" s="876"/>
      <c r="VHN50" s="876"/>
      <c r="VHO50" s="876"/>
      <c r="VHP50" s="876"/>
      <c r="VHQ50" s="876"/>
      <c r="VHR50" s="876"/>
      <c r="VHS50" s="876"/>
      <c r="VHT50" s="876"/>
      <c r="VHU50" s="876"/>
      <c r="VHV50" s="876"/>
      <c r="VHW50" s="876"/>
      <c r="VHX50" s="876"/>
      <c r="VHY50" s="876"/>
      <c r="VHZ50" s="876"/>
      <c r="VIA50" s="876"/>
      <c r="VIB50" s="876"/>
      <c r="VIC50" s="876"/>
      <c r="VID50" s="876"/>
      <c r="VIE50" s="876"/>
      <c r="VIF50" s="876"/>
      <c r="VIG50" s="876"/>
      <c r="VIH50" s="876"/>
      <c r="VII50" s="876"/>
      <c r="VIJ50" s="876"/>
      <c r="VIK50" s="876"/>
      <c r="VIL50" s="876"/>
      <c r="VIM50" s="876"/>
      <c r="VIN50" s="876"/>
      <c r="VIO50" s="876"/>
      <c r="VIP50" s="876"/>
      <c r="VIQ50" s="876"/>
      <c r="VIR50" s="876"/>
      <c r="VIS50" s="876"/>
      <c r="VIT50" s="876"/>
      <c r="VIU50" s="876"/>
      <c r="VIV50" s="876"/>
      <c r="VIW50" s="876"/>
      <c r="VIX50" s="876"/>
      <c r="VIY50" s="876"/>
      <c r="VIZ50" s="876"/>
      <c r="VJA50" s="876"/>
      <c r="VJB50" s="876"/>
      <c r="VJC50" s="876"/>
      <c r="VJD50" s="876"/>
      <c r="VJE50" s="876"/>
      <c r="VJF50" s="876"/>
      <c r="VJG50" s="876"/>
      <c r="VJH50" s="876"/>
      <c r="VJI50" s="876"/>
      <c r="VJJ50" s="876"/>
      <c r="VJK50" s="876"/>
      <c r="VJL50" s="876"/>
      <c r="VJM50" s="876"/>
      <c r="VJN50" s="876"/>
      <c r="VJO50" s="876"/>
      <c r="VJP50" s="876"/>
      <c r="VJQ50" s="876"/>
      <c r="VJR50" s="876"/>
      <c r="VJS50" s="876"/>
      <c r="VJT50" s="876"/>
      <c r="VJU50" s="876"/>
      <c r="VJV50" s="876"/>
      <c r="VJW50" s="876"/>
      <c r="VJX50" s="876"/>
      <c r="VJY50" s="876"/>
      <c r="VJZ50" s="876"/>
      <c r="VKA50" s="876"/>
      <c r="VKB50" s="876"/>
      <c r="VKC50" s="876"/>
      <c r="VKD50" s="876"/>
      <c r="VKE50" s="876"/>
      <c r="VKF50" s="876"/>
      <c r="VKG50" s="876"/>
      <c r="VKH50" s="876"/>
      <c r="VKI50" s="876"/>
      <c r="VKJ50" s="876"/>
      <c r="VKK50" s="876"/>
      <c r="VKL50" s="876"/>
      <c r="VKM50" s="876"/>
      <c r="VKN50" s="876"/>
      <c r="VKO50" s="876"/>
      <c r="VKP50" s="876"/>
      <c r="VKQ50" s="876"/>
      <c r="VKR50" s="876"/>
      <c r="VKS50" s="876"/>
      <c r="VKT50" s="876"/>
      <c r="VKU50" s="876"/>
      <c r="VKV50" s="876"/>
      <c r="VKW50" s="876"/>
      <c r="VKX50" s="876"/>
      <c r="VKY50" s="876"/>
      <c r="VKZ50" s="876"/>
      <c r="VLA50" s="876"/>
      <c r="VLB50" s="876"/>
      <c r="VLC50" s="876"/>
      <c r="VLD50" s="876"/>
      <c r="VLE50" s="876"/>
      <c r="VLF50" s="876"/>
      <c r="VLG50" s="876"/>
      <c r="VLH50" s="876"/>
      <c r="VLI50" s="876"/>
      <c r="VLJ50" s="876"/>
      <c r="VLK50" s="876"/>
      <c r="VLL50" s="876"/>
      <c r="VLM50" s="876"/>
      <c r="VLN50" s="876"/>
      <c r="VLO50" s="876"/>
      <c r="VLP50" s="876"/>
      <c r="VLQ50" s="876"/>
      <c r="VLR50" s="876"/>
      <c r="VLS50" s="876"/>
      <c r="VLT50" s="876"/>
      <c r="VLU50" s="876"/>
      <c r="VLV50" s="876"/>
      <c r="VLW50" s="876"/>
      <c r="VLX50" s="876"/>
      <c r="VLY50" s="876"/>
      <c r="VLZ50" s="876"/>
      <c r="VMA50" s="876"/>
      <c r="VMB50" s="876"/>
      <c r="VMC50" s="876"/>
      <c r="VMD50" s="876"/>
      <c r="VME50" s="876"/>
      <c r="VMF50" s="876"/>
      <c r="VMG50" s="876"/>
      <c r="VMH50" s="876"/>
      <c r="VMI50" s="876"/>
      <c r="VMJ50" s="876"/>
      <c r="VMK50" s="876"/>
      <c r="VML50" s="876"/>
      <c r="VMM50" s="876"/>
      <c r="VMN50" s="876"/>
      <c r="VMO50" s="876"/>
      <c r="VMP50" s="876"/>
      <c r="VMQ50" s="876"/>
      <c r="VMR50" s="876"/>
      <c r="VMS50" s="876"/>
      <c r="VMT50" s="876"/>
      <c r="VMU50" s="876"/>
      <c r="VMV50" s="876"/>
      <c r="VMW50" s="876"/>
      <c r="VMX50" s="876"/>
      <c r="VMY50" s="876"/>
      <c r="VMZ50" s="876"/>
      <c r="VNA50" s="876"/>
      <c r="VNB50" s="876"/>
      <c r="VNC50" s="876"/>
      <c r="VND50" s="876"/>
      <c r="VNE50" s="876"/>
      <c r="VNF50" s="876"/>
      <c r="VNG50" s="876"/>
      <c r="VNH50" s="876"/>
      <c r="VNI50" s="876"/>
      <c r="VNJ50" s="876"/>
      <c r="VNK50" s="876"/>
      <c r="VNL50" s="876"/>
      <c r="VNM50" s="876"/>
      <c r="VNN50" s="876"/>
      <c r="VNO50" s="876"/>
      <c r="VNP50" s="876"/>
      <c r="VNQ50" s="876"/>
      <c r="VNR50" s="876"/>
      <c r="VNS50" s="876"/>
      <c r="VNT50" s="876"/>
      <c r="VNU50" s="876"/>
      <c r="VNV50" s="876"/>
      <c r="VNW50" s="876"/>
      <c r="VNX50" s="876"/>
      <c r="VNY50" s="876"/>
      <c r="VNZ50" s="876"/>
      <c r="VOA50" s="876"/>
      <c r="VOB50" s="876"/>
      <c r="VOC50" s="876"/>
      <c r="VOD50" s="876"/>
      <c r="VOE50" s="876"/>
      <c r="VOF50" s="876"/>
      <c r="VOG50" s="876"/>
      <c r="VOH50" s="876"/>
      <c r="VOI50" s="876"/>
      <c r="VOJ50" s="876"/>
      <c r="VOK50" s="876"/>
      <c r="VOL50" s="876"/>
      <c r="VOM50" s="876"/>
      <c r="VON50" s="876"/>
      <c r="VOO50" s="876"/>
      <c r="VOP50" s="876"/>
      <c r="VOQ50" s="876"/>
      <c r="VOR50" s="876"/>
      <c r="VOS50" s="876"/>
      <c r="VOT50" s="876"/>
      <c r="VOU50" s="876"/>
      <c r="VOV50" s="876"/>
      <c r="VOW50" s="876"/>
      <c r="VOX50" s="876"/>
      <c r="VOY50" s="876"/>
      <c r="VOZ50" s="876"/>
      <c r="VPA50" s="876"/>
      <c r="VPB50" s="876"/>
      <c r="VPC50" s="876"/>
      <c r="VPD50" s="876"/>
      <c r="VPE50" s="876"/>
      <c r="VPF50" s="876"/>
      <c r="VPG50" s="876"/>
      <c r="VPH50" s="876"/>
      <c r="VPI50" s="876"/>
      <c r="VPJ50" s="876"/>
      <c r="VPK50" s="876"/>
      <c r="VPL50" s="876"/>
      <c r="VPM50" s="876"/>
      <c r="VPN50" s="876"/>
      <c r="VPO50" s="876"/>
      <c r="VPP50" s="876"/>
      <c r="VPQ50" s="876"/>
      <c r="VPR50" s="876"/>
      <c r="VPS50" s="876"/>
      <c r="VPT50" s="876"/>
      <c r="VPU50" s="876"/>
      <c r="VPV50" s="876"/>
      <c r="VPW50" s="876"/>
      <c r="VPX50" s="876"/>
      <c r="VPY50" s="876"/>
      <c r="VPZ50" s="876"/>
      <c r="VQA50" s="876"/>
      <c r="VQB50" s="876"/>
      <c r="VQC50" s="876"/>
      <c r="VQD50" s="876"/>
      <c r="VQE50" s="876"/>
      <c r="VQF50" s="876"/>
      <c r="VQG50" s="876"/>
      <c r="VQH50" s="876"/>
      <c r="VQI50" s="876"/>
      <c r="VQJ50" s="876"/>
      <c r="VQK50" s="876"/>
      <c r="VQL50" s="876"/>
      <c r="VQM50" s="876"/>
      <c r="VQN50" s="876"/>
      <c r="VQO50" s="876"/>
      <c r="VQP50" s="876"/>
      <c r="VQQ50" s="876"/>
      <c r="VQR50" s="876"/>
      <c r="VQS50" s="876"/>
      <c r="VQT50" s="876"/>
      <c r="VQU50" s="876"/>
      <c r="VQV50" s="876"/>
      <c r="VQW50" s="876"/>
      <c r="VQX50" s="876"/>
      <c r="VQY50" s="876"/>
      <c r="VQZ50" s="876"/>
      <c r="VRA50" s="876"/>
      <c r="VRB50" s="876"/>
      <c r="VRC50" s="876"/>
      <c r="VRD50" s="876"/>
      <c r="VRE50" s="876"/>
      <c r="VRF50" s="876"/>
      <c r="VRG50" s="876"/>
      <c r="VRH50" s="876"/>
      <c r="VRI50" s="876"/>
      <c r="VRJ50" s="876"/>
      <c r="VRK50" s="876"/>
      <c r="VRL50" s="876"/>
      <c r="VRM50" s="876"/>
      <c r="VRN50" s="876"/>
      <c r="VRO50" s="876"/>
      <c r="VRP50" s="876"/>
      <c r="VRQ50" s="876"/>
      <c r="VRR50" s="876"/>
      <c r="VRS50" s="876"/>
      <c r="VRT50" s="876"/>
      <c r="VRU50" s="876"/>
      <c r="VRV50" s="876"/>
      <c r="VRW50" s="876"/>
      <c r="VRX50" s="876"/>
      <c r="VRY50" s="876"/>
      <c r="VRZ50" s="876"/>
      <c r="VSA50" s="876"/>
      <c r="VSB50" s="876"/>
      <c r="VSC50" s="876"/>
      <c r="VSD50" s="876"/>
      <c r="VSE50" s="876"/>
      <c r="VSF50" s="876"/>
      <c r="VSG50" s="876"/>
      <c r="VSH50" s="876"/>
      <c r="VSI50" s="876"/>
      <c r="VSJ50" s="876"/>
      <c r="VSK50" s="876"/>
      <c r="VSL50" s="876"/>
      <c r="VSM50" s="876"/>
      <c r="VSN50" s="876"/>
      <c r="VSO50" s="876"/>
      <c r="VSP50" s="876"/>
      <c r="VSQ50" s="876"/>
      <c r="VSR50" s="876"/>
      <c r="VSS50" s="876"/>
      <c r="VST50" s="876"/>
      <c r="VSU50" s="876"/>
      <c r="VSV50" s="876"/>
      <c r="VSW50" s="876"/>
      <c r="VSX50" s="876"/>
      <c r="VSY50" s="876"/>
      <c r="VSZ50" s="876"/>
      <c r="VTA50" s="876"/>
      <c r="VTB50" s="876"/>
      <c r="VTC50" s="876"/>
      <c r="VTD50" s="876"/>
      <c r="VTE50" s="876"/>
      <c r="VTF50" s="876"/>
      <c r="VTG50" s="876"/>
      <c r="VTH50" s="876"/>
      <c r="VTI50" s="876"/>
      <c r="VTJ50" s="876"/>
      <c r="VTK50" s="876"/>
      <c r="VTL50" s="876"/>
      <c r="VTM50" s="876"/>
      <c r="VTN50" s="876"/>
      <c r="VTO50" s="876"/>
      <c r="VTP50" s="876"/>
      <c r="VTQ50" s="876"/>
      <c r="VTR50" s="876"/>
      <c r="VTS50" s="876"/>
      <c r="VTT50" s="876"/>
      <c r="VTU50" s="876"/>
      <c r="VTV50" s="876"/>
      <c r="VTW50" s="876"/>
      <c r="VTX50" s="876"/>
      <c r="VTY50" s="876"/>
      <c r="VTZ50" s="876"/>
      <c r="VUA50" s="876"/>
      <c r="VUB50" s="876"/>
      <c r="VUC50" s="876"/>
      <c r="VUD50" s="876"/>
      <c r="VUE50" s="876"/>
      <c r="VUF50" s="876"/>
      <c r="VUG50" s="876"/>
      <c r="VUH50" s="876"/>
      <c r="VUI50" s="876"/>
      <c r="VUJ50" s="876"/>
      <c r="VUK50" s="876"/>
      <c r="VUL50" s="876"/>
      <c r="VUM50" s="876"/>
      <c r="VUN50" s="876"/>
      <c r="VUO50" s="876"/>
      <c r="VUP50" s="876"/>
      <c r="VUQ50" s="876"/>
      <c r="VUR50" s="876"/>
      <c r="VUS50" s="876"/>
      <c r="VUT50" s="876"/>
      <c r="VUU50" s="876"/>
      <c r="VUV50" s="876"/>
      <c r="VUW50" s="876"/>
      <c r="VUX50" s="876"/>
      <c r="VUY50" s="876"/>
      <c r="VUZ50" s="876"/>
      <c r="VVA50" s="876"/>
      <c r="VVB50" s="876"/>
      <c r="VVC50" s="876"/>
      <c r="VVD50" s="876"/>
      <c r="VVE50" s="876"/>
      <c r="VVF50" s="876"/>
      <c r="VVG50" s="876"/>
      <c r="VVH50" s="876"/>
      <c r="VVI50" s="876"/>
      <c r="VVJ50" s="876"/>
      <c r="VVK50" s="876"/>
      <c r="VVL50" s="876"/>
      <c r="VVM50" s="876"/>
      <c r="VVN50" s="876"/>
      <c r="VVO50" s="876"/>
      <c r="VVP50" s="876"/>
      <c r="VVQ50" s="876"/>
      <c r="VVR50" s="876"/>
      <c r="VVS50" s="876"/>
      <c r="VVT50" s="876"/>
      <c r="VVU50" s="876"/>
      <c r="VVV50" s="876"/>
      <c r="VVW50" s="876"/>
      <c r="VVX50" s="876"/>
      <c r="VVY50" s="876"/>
      <c r="VVZ50" s="876"/>
      <c r="VWA50" s="876"/>
      <c r="VWB50" s="876"/>
      <c r="VWC50" s="876"/>
      <c r="VWD50" s="876"/>
      <c r="VWE50" s="876"/>
      <c r="VWF50" s="876"/>
      <c r="VWG50" s="876"/>
      <c r="VWH50" s="876"/>
      <c r="VWI50" s="876"/>
      <c r="VWJ50" s="876"/>
      <c r="VWK50" s="876"/>
      <c r="VWL50" s="876"/>
      <c r="VWM50" s="876"/>
      <c r="VWN50" s="876"/>
      <c r="VWO50" s="876"/>
      <c r="VWP50" s="876"/>
      <c r="VWQ50" s="876"/>
      <c r="VWR50" s="876"/>
      <c r="VWS50" s="876"/>
      <c r="VWT50" s="876"/>
      <c r="VWU50" s="876"/>
      <c r="VWV50" s="876"/>
      <c r="VWW50" s="876"/>
      <c r="VWX50" s="876"/>
      <c r="VWY50" s="876"/>
      <c r="VWZ50" s="876"/>
      <c r="VXA50" s="876"/>
      <c r="VXB50" s="876"/>
      <c r="VXC50" s="876"/>
      <c r="VXD50" s="876"/>
      <c r="VXE50" s="876"/>
      <c r="VXF50" s="876"/>
      <c r="VXG50" s="876"/>
      <c r="VXH50" s="876"/>
      <c r="VXI50" s="876"/>
      <c r="VXJ50" s="876"/>
      <c r="VXK50" s="876"/>
      <c r="VXL50" s="876"/>
      <c r="VXM50" s="876"/>
      <c r="VXN50" s="876"/>
      <c r="VXO50" s="876"/>
      <c r="VXP50" s="876"/>
      <c r="VXQ50" s="876"/>
      <c r="VXR50" s="876"/>
      <c r="VXS50" s="876"/>
      <c r="VXT50" s="876"/>
      <c r="VXU50" s="876"/>
      <c r="VXV50" s="876"/>
      <c r="VXW50" s="876"/>
      <c r="VXX50" s="876"/>
      <c r="VXY50" s="876"/>
      <c r="VXZ50" s="876"/>
      <c r="VYA50" s="876"/>
      <c r="VYB50" s="876"/>
      <c r="VYC50" s="876"/>
      <c r="VYD50" s="876"/>
      <c r="VYE50" s="876"/>
      <c r="VYF50" s="876"/>
      <c r="VYG50" s="876"/>
      <c r="VYH50" s="876"/>
      <c r="VYI50" s="876"/>
      <c r="VYJ50" s="876"/>
      <c r="VYK50" s="876"/>
      <c r="VYL50" s="876"/>
      <c r="VYM50" s="876"/>
      <c r="VYN50" s="876"/>
      <c r="VYO50" s="876"/>
      <c r="VYP50" s="876"/>
      <c r="VYQ50" s="876"/>
      <c r="VYR50" s="876"/>
      <c r="VYS50" s="876"/>
      <c r="VYT50" s="876"/>
      <c r="VYU50" s="876"/>
      <c r="VYV50" s="876"/>
      <c r="VYW50" s="876"/>
      <c r="VYX50" s="876"/>
      <c r="VYY50" s="876"/>
      <c r="VYZ50" s="876"/>
      <c r="VZA50" s="876"/>
      <c r="VZB50" s="876"/>
      <c r="VZC50" s="876"/>
      <c r="VZD50" s="876"/>
      <c r="VZE50" s="876"/>
      <c r="VZF50" s="876"/>
      <c r="VZG50" s="876"/>
      <c r="VZH50" s="876"/>
      <c r="VZI50" s="876"/>
      <c r="VZJ50" s="876"/>
      <c r="VZK50" s="876"/>
      <c r="VZL50" s="876"/>
      <c r="VZM50" s="876"/>
      <c r="VZN50" s="876"/>
      <c r="VZO50" s="876"/>
      <c r="VZP50" s="876"/>
      <c r="VZQ50" s="876"/>
      <c r="VZR50" s="876"/>
      <c r="VZS50" s="876"/>
      <c r="VZT50" s="876"/>
      <c r="VZU50" s="876"/>
      <c r="VZV50" s="876"/>
      <c r="VZW50" s="876"/>
      <c r="VZX50" s="876"/>
      <c r="VZY50" s="876"/>
      <c r="VZZ50" s="876"/>
      <c r="WAA50" s="876"/>
      <c r="WAB50" s="876"/>
      <c r="WAC50" s="876"/>
      <c r="WAD50" s="876"/>
      <c r="WAE50" s="876"/>
      <c r="WAF50" s="876"/>
      <c r="WAG50" s="876"/>
      <c r="WAH50" s="876"/>
      <c r="WAI50" s="876"/>
      <c r="WAJ50" s="876"/>
      <c r="WAK50" s="876"/>
      <c r="WAL50" s="876"/>
      <c r="WAM50" s="876"/>
      <c r="WAN50" s="876"/>
      <c r="WAO50" s="876"/>
      <c r="WAP50" s="876"/>
      <c r="WAQ50" s="876"/>
      <c r="WAR50" s="876"/>
      <c r="WAS50" s="876"/>
      <c r="WAT50" s="876"/>
      <c r="WAU50" s="876"/>
      <c r="WAV50" s="876"/>
      <c r="WAW50" s="876"/>
      <c r="WAX50" s="876"/>
      <c r="WAY50" s="876"/>
      <c r="WAZ50" s="876"/>
      <c r="WBA50" s="876"/>
      <c r="WBB50" s="876"/>
      <c r="WBC50" s="876"/>
      <c r="WBD50" s="876"/>
      <c r="WBE50" s="876"/>
      <c r="WBF50" s="876"/>
      <c r="WBG50" s="876"/>
      <c r="WBH50" s="876"/>
      <c r="WBI50" s="876"/>
      <c r="WBJ50" s="876"/>
      <c r="WBK50" s="876"/>
      <c r="WBL50" s="876"/>
      <c r="WBM50" s="876"/>
      <c r="WBN50" s="876"/>
      <c r="WBO50" s="876"/>
      <c r="WBP50" s="876"/>
      <c r="WBQ50" s="876"/>
      <c r="WBR50" s="876"/>
      <c r="WBS50" s="876"/>
      <c r="WBT50" s="876"/>
      <c r="WBU50" s="876"/>
      <c r="WBV50" s="876"/>
      <c r="WBW50" s="876"/>
      <c r="WBX50" s="876"/>
      <c r="WBY50" s="876"/>
      <c r="WBZ50" s="876"/>
      <c r="WCA50" s="876"/>
      <c r="WCB50" s="876"/>
      <c r="WCC50" s="876"/>
      <c r="WCD50" s="876"/>
      <c r="WCE50" s="876"/>
      <c r="WCF50" s="876"/>
      <c r="WCG50" s="876"/>
      <c r="WCH50" s="876"/>
      <c r="WCI50" s="876"/>
      <c r="WCJ50" s="876"/>
      <c r="WCK50" s="876"/>
      <c r="WCL50" s="876"/>
      <c r="WCM50" s="876"/>
      <c r="WCN50" s="876"/>
      <c r="WCO50" s="876"/>
      <c r="WCP50" s="876"/>
      <c r="WCQ50" s="876"/>
      <c r="WCR50" s="876"/>
      <c r="WCS50" s="876"/>
      <c r="WCT50" s="876"/>
      <c r="WCU50" s="876"/>
      <c r="WCV50" s="876"/>
      <c r="WCW50" s="876"/>
      <c r="WCX50" s="876"/>
      <c r="WCY50" s="876"/>
      <c r="WCZ50" s="876"/>
      <c r="WDA50" s="876"/>
      <c r="WDB50" s="876"/>
      <c r="WDC50" s="876"/>
      <c r="WDD50" s="876"/>
      <c r="WDE50" s="876"/>
      <c r="WDF50" s="876"/>
      <c r="WDG50" s="876"/>
      <c r="WDH50" s="876"/>
      <c r="WDI50" s="876"/>
      <c r="WDJ50" s="876"/>
      <c r="WDK50" s="876"/>
      <c r="WDL50" s="876"/>
      <c r="WDM50" s="876"/>
      <c r="WDN50" s="876"/>
      <c r="WDO50" s="876"/>
      <c r="WDP50" s="876"/>
      <c r="WDQ50" s="876"/>
      <c r="WDR50" s="876"/>
      <c r="WDS50" s="876"/>
      <c r="WDT50" s="876"/>
      <c r="WDU50" s="876"/>
      <c r="WDV50" s="876"/>
      <c r="WDW50" s="876"/>
      <c r="WDX50" s="876"/>
      <c r="WDY50" s="876"/>
      <c r="WDZ50" s="876"/>
      <c r="WEA50" s="876"/>
      <c r="WEB50" s="876"/>
      <c r="WEC50" s="876"/>
      <c r="WED50" s="876"/>
      <c r="WEE50" s="876"/>
      <c r="WEF50" s="876"/>
      <c r="WEG50" s="876"/>
      <c r="WEH50" s="876"/>
      <c r="WEI50" s="876"/>
      <c r="WEJ50" s="876"/>
      <c r="WEK50" s="876"/>
      <c r="WEL50" s="876"/>
      <c r="WEM50" s="876"/>
      <c r="WEN50" s="876"/>
      <c r="WEO50" s="876"/>
      <c r="WEP50" s="876"/>
      <c r="WEQ50" s="876"/>
      <c r="WER50" s="876"/>
      <c r="WES50" s="876"/>
      <c r="WET50" s="876"/>
      <c r="WEU50" s="876"/>
      <c r="WEV50" s="876"/>
      <c r="WEW50" s="876"/>
      <c r="WEX50" s="876"/>
      <c r="WEY50" s="876"/>
      <c r="WEZ50" s="876"/>
      <c r="WFA50" s="876"/>
      <c r="WFB50" s="876"/>
      <c r="WFC50" s="876"/>
      <c r="WFD50" s="876"/>
      <c r="WFE50" s="876"/>
      <c r="WFF50" s="876"/>
      <c r="WFG50" s="876"/>
      <c r="WFH50" s="876"/>
      <c r="WFI50" s="876"/>
      <c r="WFJ50" s="876"/>
      <c r="WFK50" s="876"/>
      <c r="WFL50" s="876"/>
      <c r="WFM50" s="876"/>
      <c r="WFN50" s="876"/>
      <c r="WFO50" s="876"/>
      <c r="WFP50" s="876"/>
      <c r="WFQ50" s="876"/>
      <c r="WFR50" s="876"/>
      <c r="WFS50" s="876"/>
      <c r="WFT50" s="876"/>
      <c r="WFU50" s="876"/>
      <c r="WFV50" s="876"/>
      <c r="WFW50" s="876"/>
      <c r="WFX50" s="876"/>
      <c r="WFY50" s="876"/>
      <c r="WFZ50" s="876"/>
      <c r="WGA50" s="876"/>
      <c r="WGB50" s="876"/>
      <c r="WGC50" s="876"/>
      <c r="WGD50" s="876"/>
      <c r="WGE50" s="876"/>
      <c r="WGF50" s="876"/>
      <c r="WGG50" s="876"/>
      <c r="WGH50" s="876"/>
      <c r="WGI50" s="876"/>
      <c r="WGJ50" s="876"/>
      <c r="WGK50" s="876"/>
      <c r="WGL50" s="876"/>
      <c r="WGM50" s="876"/>
      <c r="WGN50" s="876"/>
      <c r="WGO50" s="876"/>
      <c r="WGP50" s="876"/>
      <c r="WGQ50" s="876"/>
      <c r="WGR50" s="876"/>
      <c r="WGS50" s="876"/>
      <c r="WGT50" s="876"/>
      <c r="WGU50" s="876"/>
      <c r="WGV50" s="876"/>
      <c r="WGW50" s="876"/>
      <c r="WGX50" s="876"/>
      <c r="WGY50" s="876"/>
      <c r="WGZ50" s="876"/>
      <c r="WHA50" s="876"/>
      <c r="WHB50" s="876"/>
      <c r="WHC50" s="876"/>
      <c r="WHD50" s="876"/>
      <c r="WHE50" s="876"/>
      <c r="WHF50" s="876"/>
      <c r="WHG50" s="876"/>
      <c r="WHH50" s="876"/>
      <c r="WHI50" s="876"/>
      <c r="WHJ50" s="876"/>
      <c r="WHK50" s="876"/>
      <c r="WHL50" s="876"/>
      <c r="WHM50" s="876"/>
      <c r="WHN50" s="876"/>
      <c r="WHO50" s="876"/>
      <c r="WHP50" s="876"/>
      <c r="WHQ50" s="876"/>
      <c r="WHR50" s="876"/>
      <c r="WHS50" s="876"/>
      <c r="WHT50" s="876"/>
      <c r="WHU50" s="876"/>
      <c r="WHV50" s="876"/>
      <c r="WHW50" s="876"/>
      <c r="WHX50" s="876"/>
      <c r="WHY50" s="876"/>
      <c r="WHZ50" s="876"/>
      <c r="WIA50" s="876"/>
      <c r="WIB50" s="876"/>
      <c r="WIC50" s="876"/>
      <c r="WID50" s="876"/>
      <c r="WIE50" s="876"/>
      <c r="WIF50" s="876"/>
      <c r="WIG50" s="876"/>
      <c r="WIH50" s="876"/>
      <c r="WII50" s="876"/>
      <c r="WIJ50" s="876"/>
      <c r="WIK50" s="876"/>
      <c r="WIL50" s="876"/>
      <c r="WIM50" s="876"/>
      <c r="WIN50" s="876"/>
      <c r="WIO50" s="876"/>
      <c r="WIP50" s="876"/>
      <c r="WIQ50" s="876"/>
      <c r="WIR50" s="876"/>
      <c r="WIS50" s="876"/>
      <c r="WIT50" s="876"/>
      <c r="WIU50" s="876"/>
      <c r="WIV50" s="876"/>
      <c r="WIW50" s="876"/>
      <c r="WIX50" s="876"/>
      <c r="WIY50" s="876"/>
      <c r="WIZ50" s="876"/>
      <c r="WJA50" s="876"/>
      <c r="WJB50" s="876"/>
      <c r="WJC50" s="876"/>
      <c r="WJD50" s="876"/>
      <c r="WJE50" s="876"/>
      <c r="WJF50" s="876"/>
      <c r="WJG50" s="876"/>
      <c r="WJH50" s="876"/>
      <c r="WJI50" s="876"/>
      <c r="WJJ50" s="876"/>
      <c r="WJK50" s="876"/>
      <c r="WJL50" s="876"/>
      <c r="WJM50" s="876"/>
      <c r="WJN50" s="876"/>
      <c r="WJO50" s="876"/>
      <c r="WJP50" s="876"/>
      <c r="WJQ50" s="876"/>
      <c r="WJR50" s="876"/>
      <c r="WJS50" s="876"/>
      <c r="WJT50" s="876"/>
      <c r="WJU50" s="876"/>
      <c r="WJV50" s="876"/>
      <c r="WJW50" s="876"/>
      <c r="WJX50" s="876"/>
      <c r="WJY50" s="876"/>
      <c r="WJZ50" s="876"/>
      <c r="WKA50" s="876"/>
      <c r="WKB50" s="876"/>
      <c r="WKC50" s="876"/>
      <c r="WKD50" s="876"/>
      <c r="WKE50" s="876"/>
      <c r="WKF50" s="876"/>
      <c r="WKG50" s="876"/>
      <c r="WKH50" s="876"/>
      <c r="WKI50" s="876"/>
      <c r="WKJ50" s="876"/>
      <c r="WKK50" s="876"/>
      <c r="WKL50" s="876"/>
      <c r="WKM50" s="876"/>
      <c r="WKN50" s="876"/>
      <c r="WKO50" s="876"/>
      <c r="WKP50" s="876"/>
      <c r="WKQ50" s="876"/>
      <c r="WKR50" s="876"/>
      <c r="WKS50" s="876"/>
      <c r="WKT50" s="876"/>
      <c r="WKU50" s="876"/>
      <c r="WKV50" s="876"/>
      <c r="WKW50" s="876"/>
      <c r="WKX50" s="876"/>
      <c r="WKY50" s="876"/>
      <c r="WKZ50" s="876"/>
      <c r="WLA50" s="876"/>
      <c r="WLB50" s="876"/>
      <c r="WLC50" s="876"/>
      <c r="WLD50" s="876"/>
      <c r="WLE50" s="876"/>
      <c r="WLF50" s="876"/>
      <c r="WLG50" s="876"/>
      <c r="WLH50" s="876"/>
      <c r="WLI50" s="876"/>
      <c r="WLJ50" s="876"/>
      <c r="WLK50" s="876"/>
      <c r="WLL50" s="876"/>
      <c r="WLM50" s="876"/>
      <c r="WLN50" s="876"/>
      <c r="WLO50" s="876"/>
      <c r="WLP50" s="876"/>
      <c r="WLQ50" s="876"/>
      <c r="WLR50" s="876"/>
      <c r="WLS50" s="876"/>
      <c r="WLT50" s="876"/>
      <c r="WLU50" s="876"/>
      <c r="WLV50" s="876"/>
      <c r="WLW50" s="876"/>
      <c r="WLX50" s="876"/>
      <c r="WLY50" s="876"/>
      <c r="WLZ50" s="876"/>
      <c r="WMA50" s="876"/>
      <c r="WMB50" s="876"/>
      <c r="WMC50" s="876"/>
      <c r="WMD50" s="876"/>
      <c r="WME50" s="876"/>
      <c r="WMF50" s="876"/>
      <c r="WMG50" s="876"/>
      <c r="WMH50" s="876"/>
      <c r="WMI50" s="876"/>
      <c r="WMJ50" s="876"/>
      <c r="WMK50" s="876"/>
      <c r="WML50" s="876"/>
      <c r="WMM50" s="876"/>
      <c r="WMN50" s="876"/>
      <c r="WMO50" s="876"/>
      <c r="WMP50" s="876"/>
      <c r="WMQ50" s="876"/>
      <c r="WMR50" s="876"/>
      <c r="WMS50" s="876"/>
      <c r="WMT50" s="876"/>
      <c r="WMU50" s="876"/>
      <c r="WMV50" s="876"/>
      <c r="WMW50" s="876"/>
      <c r="WMX50" s="876"/>
      <c r="WMY50" s="876"/>
      <c r="WMZ50" s="876"/>
      <c r="WNA50" s="876"/>
      <c r="WNB50" s="876"/>
      <c r="WNC50" s="876"/>
      <c r="WND50" s="876"/>
      <c r="WNE50" s="876"/>
      <c r="WNF50" s="876"/>
      <c r="WNG50" s="876"/>
      <c r="WNH50" s="876"/>
      <c r="WNI50" s="876"/>
      <c r="WNJ50" s="876"/>
      <c r="WNK50" s="876"/>
      <c r="WNL50" s="876"/>
      <c r="WNM50" s="876"/>
      <c r="WNN50" s="876"/>
      <c r="WNO50" s="876"/>
      <c r="WNP50" s="876"/>
      <c r="WNQ50" s="876"/>
      <c r="WNR50" s="876"/>
      <c r="WNS50" s="876"/>
      <c r="WNT50" s="876"/>
      <c r="WNU50" s="876"/>
      <c r="WNV50" s="876"/>
      <c r="WNW50" s="876"/>
      <c r="WNX50" s="876"/>
      <c r="WNY50" s="876"/>
      <c r="WNZ50" s="876"/>
      <c r="WOA50" s="876"/>
      <c r="WOB50" s="876"/>
      <c r="WOC50" s="876"/>
      <c r="WOD50" s="876"/>
      <c r="WOE50" s="876"/>
      <c r="WOF50" s="876"/>
      <c r="WOG50" s="876"/>
      <c r="WOH50" s="876"/>
      <c r="WOI50" s="876"/>
      <c r="WOJ50" s="876"/>
      <c r="WOK50" s="876"/>
      <c r="WOL50" s="876"/>
      <c r="WOM50" s="876"/>
      <c r="WON50" s="876"/>
      <c r="WOO50" s="876"/>
      <c r="WOP50" s="876"/>
      <c r="WOQ50" s="876"/>
      <c r="WOR50" s="876"/>
      <c r="WOS50" s="876"/>
      <c r="WOT50" s="876"/>
      <c r="WOU50" s="876"/>
      <c r="WOV50" s="876"/>
      <c r="WOW50" s="876"/>
      <c r="WOX50" s="876"/>
      <c r="WOY50" s="876"/>
      <c r="WOZ50" s="876"/>
      <c r="WPA50" s="876"/>
      <c r="WPB50" s="876"/>
      <c r="WPC50" s="876"/>
      <c r="WPD50" s="876"/>
      <c r="WPE50" s="876"/>
      <c r="WPF50" s="876"/>
      <c r="WPG50" s="876"/>
      <c r="WPH50" s="876"/>
      <c r="WPI50" s="876"/>
      <c r="WPJ50" s="876"/>
      <c r="WPK50" s="876"/>
      <c r="WPL50" s="876"/>
      <c r="WPM50" s="876"/>
      <c r="WPN50" s="876"/>
      <c r="WPO50" s="876"/>
      <c r="WPP50" s="876"/>
      <c r="WPQ50" s="876"/>
      <c r="WPR50" s="876"/>
      <c r="WPS50" s="876"/>
      <c r="WPT50" s="876"/>
      <c r="WPU50" s="876"/>
      <c r="WPV50" s="876"/>
      <c r="WPW50" s="876"/>
      <c r="WPX50" s="876"/>
      <c r="WPY50" s="876"/>
      <c r="WPZ50" s="876"/>
      <c r="WQA50" s="876"/>
      <c r="WQB50" s="876"/>
      <c r="WQC50" s="876"/>
      <c r="WQD50" s="876"/>
      <c r="WQE50" s="876"/>
      <c r="WQF50" s="876"/>
      <c r="WQG50" s="876"/>
      <c r="WQH50" s="876"/>
      <c r="WQI50" s="876"/>
      <c r="WQJ50" s="876"/>
      <c r="WQK50" s="876"/>
      <c r="WQL50" s="876"/>
      <c r="WQM50" s="876"/>
      <c r="WQN50" s="876"/>
      <c r="WQO50" s="876"/>
      <c r="WQP50" s="876"/>
      <c r="WQQ50" s="876"/>
      <c r="WQR50" s="876"/>
      <c r="WQS50" s="876"/>
      <c r="WQT50" s="876"/>
      <c r="WQU50" s="876"/>
      <c r="WQV50" s="876"/>
      <c r="WQW50" s="876"/>
      <c r="WQX50" s="876"/>
      <c r="WQY50" s="876"/>
      <c r="WQZ50" s="876"/>
      <c r="WRA50" s="876"/>
      <c r="WRB50" s="876"/>
      <c r="WRC50" s="876"/>
      <c r="WRD50" s="876"/>
      <c r="WRE50" s="876"/>
      <c r="WRF50" s="876"/>
      <c r="WRG50" s="876"/>
      <c r="WRH50" s="876"/>
      <c r="WRI50" s="876"/>
      <c r="WRJ50" s="876"/>
      <c r="WRK50" s="876"/>
      <c r="WRL50" s="876"/>
      <c r="WRM50" s="876"/>
      <c r="WRN50" s="876"/>
      <c r="WRO50" s="876"/>
      <c r="WRP50" s="876"/>
      <c r="WRQ50" s="876"/>
      <c r="WRR50" s="876"/>
      <c r="WRS50" s="876"/>
      <c r="WRT50" s="876"/>
      <c r="WRU50" s="876"/>
      <c r="WRV50" s="876"/>
      <c r="WRW50" s="876"/>
      <c r="WRX50" s="876"/>
      <c r="WRY50" s="876"/>
      <c r="WRZ50" s="876"/>
      <c r="WSA50" s="876"/>
      <c r="WSB50" s="876"/>
      <c r="WSC50" s="876"/>
      <c r="WSD50" s="876"/>
      <c r="WSE50" s="876"/>
      <c r="WSF50" s="876"/>
      <c r="WSG50" s="876"/>
      <c r="WSH50" s="876"/>
      <c r="WSI50" s="876"/>
      <c r="WSJ50" s="876"/>
      <c r="WSK50" s="876"/>
      <c r="WSL50" s="876"/>
      <c r="WSM50" s="876"/>
      <c r="WSN50" s="876"/>
      <c r="WSO50" s="876"/>
      <c r="WSP50" s="876"/>
      <c r="WSQ50" s="876"/>
      <c r="WSR50" s="876"/>
      <c r="WSS50" s="876"/>
      <c r="WST50" s="876"/>
      <c r="WSU50" s="876"/>
      <c r="WSV50" s="876"/>
      <c r="WSW50" s="876"/>
      <c r="WSX50" s="876"/>
      <c r="WSY50" s="876"/>
      <c r="WSZ50" s="876"/>
      <c r="WTA50" s="876"/>
      <c r="WTB50" s="876"/>
      <c r="WTC50" s="876"/>
      <c r="WTD50" s="876"/>
      <c r="WTE50" s="876"/>
      <c r="WTF50" s="876"/>
      <c r="WTG50" s="876"/>
      <c r="WTH50" s="876"/>
      <c r="WTI50" s="876"/>
      <c r="WTJ50" s="876"/>
      <c r="WTK50" s="876"/>
      <c r="WTL50" s="876"/>
      <c r="WTM50" s="876"/>
      <c r="WTN50" s="876"/>
      <c r="WTO50" s="876"/>
      <c r="WTP50" s="876"/>
      <c r="WTQ50" s="876"/>
      <c r="WTR50" s="876"/>
      <c r="WTS50" s="876"/>
      <c r="WTT50" s="876"/>
      <c r="WTU50" s="876"/>
      <c r="WTV50" s="876"/>
      <c r="WTW50" s="876"/>
      <c r="WTX50" s="876"/>
      <c r="WTY50" s="876"/>
      <c r="WTZ50" s="876"/>
      <c r="WUA50" s="876"/>
      <c r="WUB50" s="876"/>
      <c r="WUC50" s="876"/>
      <c r="WUD50" s="876"/>
      <c r="WUE50" s="876"/>
      <c r="WUF50" s="876"/>
      <c r="WUG50" s="876"/>
      <c r="WUH50" s="876"/>
      <c r="WUI50" s="876"/>
      <c r="WUJ50" s="876"/>
      <c r="WUK50" s="876"/>
      <c r="WUL50" s="876"/>
      <c r="WUM50" s="876"/>
      <c r="WUN50" s="876"/>
      <c r="WUO50" s="876"/>
      <c r="WUP50" s="876"/>
      <c r="WUQ50" s="876"/>
      <c r="WUR50" s="876"/>
      <c r="WUS50" s="876"/>
      <c r="WUT50" s="876"/>
      <c r="WUU50" s="876"/>
      <c r="WUV50" s="876"/>
      <c r="WUW50" s="876"/>
      <c r="WUX50" s="876"/>
      <c r="WUY50" s="876"/>
      <c r="WUZ50" s="876"/>
      <c r="WVA50" s="876"/>
      <c r="WVB50" s="876"/>
      <c r="WVC50" s="876"/>
      <c r="WVD50" s="876"/>
      <c r="WVE50" s="876"/>
      <c r="WVF50" s="876"/>
      <c r="WVG50" s="876"/>
      <c r="WVH50" s="876"/>
      <c r="WVI50" s="876"/>
      <c r="WVJ50" s="876"/>
      <c r="WVK50" s="876"/>
      <c r="WVL50" s="876"/>
      <c r="WVM50" s="876"/>
      <c r="WVN50" s="876"/>
      <c r="WVO50" s="876"/>
      <c r="WVP50" s="876"/>
      <c r="WVQ50" s="876"/>
      <c r="WVR50" s="876"/>
      <c r="WVS50" s="876"/>
      <c r="WVT50" s="876"/>
      <c r="WVU50" s="876"/>
      <c r="WVV50" s="876"/>
      <c r="WVW50" s="876"/>
      <c r="WVX50" s="876"/>
      <c r="WVY50" s="876"/>
      <c r="WVZ50" s="876"/>
      <c r="WWA50" s="876"/>
      <c r="WWB50" s="876"/>
      <c r="WWC50" s="876"/>
      <c r="WWD50" s="876"/>
      <c r="WWE50" s="876"/>
      <c r="WWF50" s="876"/>
      <c r="WWG50" s="876"/>
      <c r="WWH50" s="876"/>
      <c r="WWI50" s="876"/>
      <c r="WWJ50" s="876"/>
      <c r="WWK50" s="876"/>
      <c r="WWL50" s="876"/>
      <c r="WWM50" s="876"/>
      <c r="WWN50" s="876"/>
      <c r="WWO50" s="876"/>
      <c r="WWP50" s="876"/>
      <c r="WWQ50" s="876"/>
      <c r="WWR50" s="876"/>
      <c r="WWS50" s="876"/>
      <c r="WWT50" s="876"/>
      <c r="WWU50" s="876"/>
      <c r="WWV50" s="876"/>
      <c r="WWW50" s="876"/>
      <c r="WWX50" s="876"/>
      <c r="WWY50" s="876"/>
      <c r="WWZ50" s="876"/>
      <c r="WXA50" s="876"/>
      <c r="WXB50" s="876"/>
      <c r="WXC50" s="876"/>
      <c r="WXD50" s="876"/>
      <c r="WXE50" s="876"/>
      <c r="WXF50" s="876"/>
      <c r="WXG50" s="876"/>
      <c r="WXH50" s="876"/>
      <c r="WXI50" s="876"/>
      <c r="WXJ50" s="876"/>
      <c r="WXK50" s="876"/>
      <c r="WXL50" s="876"/>
      <c r="WXM50" s="876"/>
      <c r="WXN50" s="876"/>
      <c r="WXO50" s="876"/>
      <c r="WXP50" s="876"/>
      <c r="WXQ50" s="876"/>
      <c r="WXR50" s="876"/>
      <c r="WXS50" s="876"/>
      <c r="WXT50" s="876"/>
      <c r="WXU50" s="876"/>
      <c r="WXV50" s="876"/>
      <c r="WXW50" s="876"/>
      <c r="WXX50" s="876"/>
      <c r="WXY50" s="876"/>
      <c r="WXZ50" s="876"/>
      <c r="WYA50" s="876"/>
      <c r="WYB50" s="876"/>
      <c r="WYC50" s="876"/>
      <c r="WYD50" s="876"/>
      <c r="WYE50" s="876"/>
      <c r="WYF50" s="876"/>
      <c r="WYG50" s="876"/>
      <c r="WYH50" s="876"/>
      <c r="WYI50" s="876"/>
      <c r="WYJ50" s="876"/>
      <c r="WYK50" s="876"/>
      <c r="WYL50" s="876"/>
      <c r="WYM50" s="876"/>
      <c r="WYN50" s="876"/>
      <c r="WYO50" s="876"/>
      <c r="WYP50" s="876"/>
      <c r="WYQ50" s="876"/>
      <c r="WYR50" s="876"/>
      <c r="WYS50" s="876"/>
      <c r="WYT50" s="876"/>
      <c r="WYU50" s="876"/>
      <c r="WYV50" s="876"/>
      <c r="WYW50" s="876"/>
      <c r="WYX50" s="876"/>
      <c r="WYY50" s="876"/>
      <c r="WYZ50" s="876"/>
      <c r="WZA50" s="876"/>
      <c r="WZB50" s="876"/>
      <c r="WZC50" s="876"/>
      <c r="WZD50" s="876"/>
      <c r="WZE50" s="876"/>
      <c r="WZF50" s="876"/>
      <c r="WZG50" s="876"/>
      <c r="WZH50" s="876"/>
      <c r="WZI50" s="876"/>
      <c r="WZJ50" s="876"/>
      <c r="WZK50" s="876"/>
      <c r="WZL50" s="876"/>
      <c r="WZM50" s="876"/>
      <c r="WZN50" s="876"/>
      <c r="WZO50" s="876"/>
      <c r="WZP50" s="876"/>
      <c r="WZQ50" s="876"/>
      <c r="WZR50" s="876"/>
      <c r="WZS50" s="876"/>
      <c r="WZT50" s="876"/>
      <c r="WZU50" s="876"/>
      <c r="WZV50" s="876"/>
      <c r="WZW50" s="876"/>
      <c r="WZX50" s="876"/>
      <c r="WZY50" s="876"/>
      <c r="WZZ50" s="876"/>
      <c r="XAA50" s="876"/>
      <c r="XAB50" s="876"/>
      <c r="XAC50" s="876"/>
      <c r="XAD50" s="876"/>
      <c r="XAE50" s="876"/>
      <c r="XAF50" s="876"/>
      <c r="XAG50" s="876"/>
      <c r="XAH50" s="876"/>
      <c r="XAI50" s="876"/>
      <c r="XAJ50" s="876"/>
      <c r="XAK50" s="876"/>
      <c r="XAL50" s="876"/>
      <c r="XAM50" s="876"/>
      <c r="XAN50" s="876"/>
      <c r="XAO50" s="876"/>
      <c r="XAP50" s="876"/>
      <c r="XAQ50" s="876"/>
      <c r="XAR50" s="876"/>
      <c r="XAS50" s="876"/>
      <c r="XAT50" s="876"/>
      <c r="XAU50" s="876"/>
      <c r="XAV50" s="876"/>
      <c r="XAW50" s="876"/>
      <c r="XAX50" s="876"/>
      <c r="XAY50" s="876"/>
      <c r="XAZ50" s="876"/>
      <c r="XBA50" s="876"/>
      <c r="XBB50" s="876"/>
      <c r="XBC50" s="876"/>
      <c r="XBD50" s="876"/>
      <c r="XBE50" s="876"/>
      <c r="XBF50" s="876"/>
      <c r="XBG50" s="876"/>
      <c r="XBH50" s="876"/>
      <c r="XBI50" s="876"/>
      <c r="XBJ50" s="876"/>
      <c r="XBK50" s="876"/>
      <c r="XBL50" s="876"/>
      <c r="XBM50" s="876"/>
      <c r="XBN50" s="876"/>
      <c r="XBO50" s="876"/>
      <c r="XBP50" s="876"/>
      <c r="XBQ50" s="876"/>
      <c r="XBR50" s="876"/>
      <c r="XBS50" s="876"/>
      <c r="XBT50" s="876"/>
      <c r="XBU50" s="876"/>
      <c r="XBV50" s="876"/>
      <c r="XBW50" s="876"/>
      <c r="XBX50" s="876"/>
      <c r="XBY50" s="876"/>
      <c r="XBZ50" s="876"/>
      <c r="XCA50" s="876"/>
      <c r="XCB50" s="876"/>
      <c r="XCC50" s="876"/>
      <c r="XCD50" s="876"/>
      <c r="XCE50" s="876"/>
      <c r="XCF50" s="876"/>
      <c r="XCG50" s="876"/>
      <c r="XCH50" s="876"/>
      <c r="XCI50" s="876"/>
      <c r="XCJ50" s="876"/>
      <c r="XCK50" s="876"/>
      <c r="XCL50" s="876"/>
      <c r="XCM50" s="876"/>
      <c r="XCN50" s="876"/>
      <c r="XCO50" s="876"/>
      <c r="XCP50" s="876"/>
      <c r="XCQ50" s="876"/>
      <c r="XCR50" s="876"/>
      <c r="XCS50" s="876"/>
      <c r="XCT50" s="876"/>
      <c r="XCU50" s="876"/>
      <c r="XCV50" s="876"/>
      <c r="XCW50" s="876"/>
      <c r="XCX50" s="876"/>
      <c r="XCY50" s="876"/>
      <c r="XCZ50" s="876"/>
      <c r="XDA50" s="876"/>
      <c r="XDB50" s="876"/>
      <c r="XDC50" s="876"/>
      <c r="XDD50" s="876"/>
      <c r="XDE50" s="876"/>
      <c r="XDF50" s="876"/>
      <c r="XDG50" s="876"/>
      <c r="XDH50" s="876"/>
      <c r="XDI50" s="876"/>
      <c r="XDJ50" s="876"/>
      <c r="XDK50" s="876"/>
      <c r="XDL50" s="876"/>
      <c r="XDM50" s="876"/>
      <c r="XDN50" s="876"/>
      <c r="XDO50" s="876"/>
      <c r="XDP50" s="876"/>
      <c r="XDQ50" s="876"/>
      <c r="XDR50" s="876"/>
      <c r="XDS50" s="876"/>
      <c r="XDT50" s="876"/>
      <c r="XDU50" s="876"/>
      <c r="XDV50" s="876"/>
      <c r="XDW50" s="876"/>
      <c r="XDX50" s="876"/>
      <c r="XDY50" s="876"/>
      <c r="XDZ50" s="876"/>
      <c r="XEA50" s="876"/>
      <c r="XEB50" s="876"/>
      <c r="XEC50" s="876"/>
      <c r="XED50" s="876"/>
      <c r="XEE50" s="876"/>
      <c r="XEF50" s="876"/>
      <c r="XEG50" s="876"/>
      <c r="XEH50" s="876"/>
      <c r="XEI50" s="876"/>
      <c r="XEJ50" s="876"/>
      <c r="XEK50" s="876"/>
      <c r="XEL50" s="876"/>
      <c r="XEM50" s="876"/>
      <c r="XEN50" s="876"/>
      <c r="XEO50" s="876"/>
      <c r="XEP50" s="876"/>
      <c r="XEQ50" s="876"/>
      <c r="XER50" s="876"/>
      <c r="XES50" s="876"/>
      <c r="XET50" s="876"/>
      <c r="XEU50" s="876"/>
      <c r="XEV50" s="876"/>
      <c r="XEW50" s="876"/>
      <c r="XEX50" s="876"/>
      <c r="XEY50" s="876"/>
      <c r="XEZ50" s="876"/>
      <c r="XFA50" s="876"/>
      <c r="XFB50" s="876"/>
      <c r="XFC50" s="876"/>
      <c r="XFD50" s="876"/>
    </row>
    <row r="51" spans="1:16384" s="877" customFormat="1" ht="10.5" customHeight="1">
      <c r="A51" s="880"/>
      <c r="B51" s="880"/>
      <c r="C51" s="880"/>
      <c r="D51" s="880"/>
      <c r="E51" s="880"/>
      <c r="F51" s="880"/>
      <c r="G51" s="880"/>
      <c r="H51" s="880"/>
      <c r="I51" s="880"/>
      <c r="J51" s="880"/>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876"/>
      <c r="AH51" s="876"/>
      <c r="AI51" s="876"/>
      <c r="AJ51" s="876"/>
      <c r="AK51" s="876"/>
      <c r="AL51" s="876"/>
      <c r="AM51" s="876"/>
      <c r="AN51" s="876"/>
      <c r="AO51" s="876"/>
      <c r="AP51" s="876"/>
      <c r="AQ51" s="876"/>
      <c r="AR51" s="876"/>
      <c r="AS51" s="876"/>
      <c r="AT51" s="876"/>
      <c r="AU51" s="876"/>
      <c r="AV51" s="876"/>
      <c r="AW51" s="876"/>
      <c r="AX51" s="876"/>
      <c r="AY51" s="876"/>
      <c r="AZ51" s="876"/>
      <c r="BA51" s="876"/>
      <c r="BB51" s="876"/>
      <c r="BC51" s="876"/>
      <c r="BD51" s="876"/>
      <c r="BE51" s="876"/>
      <c r="BF51" s="876"/>
      <c r="BG51" s="876"/>
      <c r="BH51" s="876"/>
      <c r="BI51" s="876"/>
      <c r="BJ51" s="876"/>
      <c r="BK51" s="876"/>
      <c r="BL51" s="876"/>
      <c r="BM51" s="876"/>
      <c r="BN51" s="876"/>
      <c r="BO51" s="876"/>
      <c r="BP51" s="876"/>
      <c r="BQ51" s="876"/>
      <c r="BR51" s="876"/>
      <c r="BS51" s="876"/>
      <c r="BT51" s="876"/>
      <c r="BU51" s="876"/>
      <c r="BV51" s="876"/>
      <c r="BW51" s="876"/>
      <c r="BX51" s="876"/>
      <c r="BY51" s="876"/>
      <c r="BZ51" s="876"/>
      <c r="CA51" s="876"/>
      <c r="CB51" s="876"/>
      <c r="CC51" s="876"/>
      <c r="CD51" s="876"/>
      <c r="CE51" s="876"/>
      <c r="CF51" s="876"/>
      <c r="CG51" s="876"/>
      <c r="CH51" s="876"/>
      <c r="CI51" s="876"/>
      <c r="CJ51" s="876"/>
      <c r="CK51" s="876"/>
      <c r="CL51" s="876"/>
      <c r="CM51" s="876"/>
      <c r="CN51" s="876"/>
      <c r="CO51" s="876"/>
      <c r="CP51" s="876"/>
      <c r="CQ51" s="876"/>
      <c r="CR51" s="876"/>
      <c r="CS51" s="876"/>
      <c r="CT51" s="876"/>
      <c r="CU51" s="876"/>
      <c r="CV51" s="876"/>
      <c r="CW51" s="876"/>
      <c r="CX51" s="876"/>
      <c r="CY51" s="876"/>
      <c r="CZ51" s="876"/>
      <c r="DA51" s="876"/>
      <c r="DB51" s="876"/>
      <c r="DC51" s="876"/>
      <c r="DD51" s="876"/>
      <c r="DE51" s="876"/>
      <c r="DF51" s="876"/>
      <c r="DG51" s="876"/>
      <c r="DH51" s="876"/>
      <c r="DI51" s="876"/>
      <c r="DJ51" s="876"/>
      <c r="DK51" s="876"/>
      <c r="DL51" s="876"/>
      <c r="DM51" s="876"/>
      <c r="DN51" s="876"/>
      <c r="DO51" s="876"/>
      <c r="DP51" s="876"/>
      <c r="DQ51" s="876"/>
      <c r="DR51" s="876"/>
      <c r="DS51" s="876"/>
      <c r="DT51" s="876"/>
      <c r="DU51" s="876"/>
      <c r="DV51" s="876"/>
      <c r="DW51" s="876"/>
      <c r="DX51" s="876"/>
      <c r="DY51" s="876"/>
      <c r="DZ51" s="876"/>
      <c r="EA51" s="876"/>
      <c r="EB51" s="876"/>
      <c r="EC51" s="876"/>
      <c r="ED51" s="876"/>
      <c r="EE51" s="876"/>
      <c r="EF51" s="876"/>
      <c r="EG51" s="876"/>
      <c r="EH51" s="876"/>
      <c r="EI51" s="876"/>
      <c r="EJ51" s="876"/>
      <c r="EK51" s="876"/>
      <c r="EL51" s="876"/>
      <c r="EM51" s="876"/>
      <c r="EN51" s="876"/>
      <c r="EO51" s="876"/>
      <c r="EP51" s="876"/>
      <c r="EQ51" s="876"/>
      <c r="ER51" s="876"/>
      <c r="ES51" s="876"/>
      <c r="ET51" s="876"/>
      <c r="EU51" s="876"/>
      <c r="EV51" s="876"/>
      <c r="EW51" s="876"/>
      <c r="EX51" s="876"/>
      <c r="EY51" s="876"/>
      <c r="EZ51" s="876"/>
      <c r="FA51" s="876"/>
      <c r="FB51" s="876"/>
      <c r="FC51" s="876"/>
      <c r="FD51" s="876"/>
      <c r="FE51" s="876"/>
      <c r="FF51" s="876"/>
      <c r="FG51" s="876"/>
      <c r="FH51" s="876"/>
      <c r="FI51" s="876"/>
      <c r="FJ51" s="876"/>
      <c r="FK51" s="876"/>
      <c r="FL51" s="876"/>
      <c r="FM51" s="876"/>
      <c r="FN51" s="876"/>
      <c r="FO51" s="876"/>
      <c r="FP51" s="876"/>
      <c r="FQ51" s="876"/>
      <c r="FR51" s="876"/>
      <c r="FS51" s="876"/>
      <c r="FT51" s="876"/>
      <c r="FU51" s="876"/>
      <c r="FV51" s="876"/>
      <c r="FW51" s="876"/>
      <c r="FX51" s="876"/>
      <c r="FY51" s="876"/>
      <c r="FZ51" s="876"/>
      <c r="GA51" s="876"/>
      <c r="GB51" s="876"/>
      <c r="GC51" s="876"/>
      <c r="GD51" s="876"/>
      <c r="GE51" s="876"/>
      <c r="GF51" s="876"/>
      <c r="GG51" s="876"/>
      <c r="GH51" s="876"/>
      <c r="GI51" s="876"/>
      <c r="GJ51" s="876"/>
      <c r="GK51" s="876"/>
      <c r="GL51" s="876"/>
      <c r="GM51" s="876"/>
      <c r="GN51" s="876"/>
      <c r="GO51" s="876"/>
      <c r="GP51" s="876"/>
      <c r="GQ51" s="876"/>
      <c r="GR51" s="876"/>
      <c r="GS51" s="876"/>
      <c r="GT51" s="876"/>
      <c r="GU51" s="876"/>
      <c r="GV51" s="876"/>
      <c r="GW51" s="876"/>
      <c r="GX51" s="876"/>
      <c r="GY51" s="876"/>
      <c r="GZ51" s="876"/>
      <c r="HA51" s="876"/>
      <c r="HB51" s="876"/>
      <c r="HC51" s="876"/>
      <c r="HD51" s="876"/>
      <c r="HE51" s="876"/>
      <c r="HF51" s="876"/>
      <c r="HG51" s="876"/>
      <c r="HH51" s="876"/>
      <c r="HI51" s="876"/>
      <c r="HJ51" s="876"/>
      <c r="HK51" s="876"/>
      <c r="HL51" s="876"/>
      <c r="HM51" s="876"/>
      <c r="HN51" s="876"/>
      <c r="HO51" s="876"/>
      <c r="HP51" s="876"/>
      <c r="HQ51" s="876"/>
      <c r="HR51" s="876"/>
      <c r="HS51" s="876"/>
      <c r="HT51" s="876"/>
      <c r="HU51" s="876"/>
      <c r="HV51" s="876"/>
      <c r="HW51" s="876"/>
      <c r="HX51" s="876"/>
      <c r="HY51" s="876"/>
      <c r="HZ51" s="876"/>
      <c r="IA51" s="876"/>
      <c r="IB51" s="876"/>
      <c r="IC51" s="876"/>
      <c r="ID51" s="876"/>
      <c r="IE51" s="876"/>
      <c r="IF51" s="876"/>
      <c r="IG51" s="876"/>
      <c r="IH51" s="876"/>
      <c r="II51" s="876"/>
      <c r="IJ51" s="876"/>
      <c r="IK51" s="876"/>
      <c r="IL51" s="876"/>
      <c r="IM51" s="876"/>
      <c r="IN51" s="876"/>
      <c r="IO51" s="876"/>
      <c r="IP51" s="876"/>
      <c r="IQ51" s="876"/>
      <c r="IR51" s="876"/>
      <c r="IS51" s="876"/>
      <c r="IT51" s="876"/>
      <c r="IU51" s="876"/>
      <c r="IV51" s="876"/>
      <c r="IW51" s="876"/>
      <c r="IX51" s="876"/>
      <c r="IY51" s="876"/>
      <c r="IZ51" s="876"/>
      <c r="JA51" s="876"/>
      <c r="JB51" s="876"/>
      <c r="JC51" s="876"/>
      <c r="JD51" s="876"/>
      <c r="JE51" s="876"/>
      <c r="JF51" s="876"/>
      <c r="JG51" s="876"/>
      <c r="JH51" s="876"/>
      <c r="JI51" s="876"/>
      <c r="JJ51" s="876"/>
      <c r="JK51" s="876"/>
      <c r="JL51" s="876"/>
      <c r="JM51" s="876"/>
      <c r="JN51" s="876"/>
      <c r="JO51" s="876"/>
      <c r="JP51" s="876"/>
      <c r="JQ51" s="876"/>
      <c r="JR51" s="876"/>
      <c r="JS51" s="876"/>
      <c r="JT51" s="876"/>
      <c r="JU51" s="876"/>
      <c r="JV51" s="876"/>
      <c r="JW51" s="876"/>
      <c r="JX51" s="876"/>
      <c r="JY51" s="876"/>
      <c r="JZ51" s="876"/>
      <c r="KA51" s="876"/>
      <c r="KB51" s="876"/>
      <c r="KC51" s="876"/>
      <c r="KD51" s="876"/>
      <c r="KE51" s="876"/>
      <c r="KF51" s="876"/>
      <c r="KG51" s="876"/>
      <c r="KH51" s="876"/>
      <c r="KI51" s="876"/>
      <c r="KJ51" s="876"/>
      <c r="KK51" s="876"/>
      <c r="KL51" s="876"/>
      <c r="KM51" s="876"/>
      <c r="KN51" s="876"/>
      <c r="KO51" s="876"/>
      <c r="KP51" s="876"/>
      <c r="KQ51" s="876"/>
      <c r="KR51" s="876"/>
      <c r="KS51" s="876"/>
      <c r="KT51" s="876"/>
      <c r="KU51" s="876"/>
      <c r="KV51" s="876"/>
      <c r="KW51" s="876"/>
      <c r="KX51" s="876"/>
      <c r="KY51" s="876"/>
      <c r="KZ51" s="876"/>
      <c r="LA51" s="876"/>
      <c r="LB51" s="876"/>
      <c r="LC51" s="876"/>
      <c r="LD51" s="876"/>
      <c r="LE51" s="876"/>
      <c r="LF51" s="876"/>
      <c r="LG51" s="876"/>
      <c r="LH51" s="876"/>
      <c r="LI51" s="876"/>
      <c r="LJ51" s="876"/>
      <c r="LK51" s="876"/>
      <c r="LL51" s="876"/>
      <c r="LM51" s="876"/>
      <c r="LN51" s="876"/>
      <c r="LO51" s="876"/>
      <c r="LP51" s="876"/>
      <c r="LQ51" s="876"/>
      <c r="LR51" s="876"/>
      <c r="LS51" s="876"/>
      <c r="LT51" s="876"/>
      <c r="LU51" s="876"/>
      <c r="LV51" s="876"/>
      <c r="LW51" s="876"/>
      <c r="LX51" s="876"/>
      <c r="LY51" s="876"/>
      <c r="LZ51" s="876"/>
      <c r="MA51" s="876"/>
      <c r="MB51" s="876"/>
      <c r="MC51" s="876"/>
      <c r="MD51" s="876"/>
      <c r="ME51" s="876"/>
      <c r="MF51" s="876"/>
      <c r="MG51" s="876"/>
      <c r="MH51" s="876"/>
      <c r="MI51" s="876"/>
      <c r="MJ51" s="876"/>
      <c r="MK51" s="876"/>
      <c r="ML51" s="876"/>
      <c r="MM51" s="876"/>
      <c r="MN51" s="876"/>
      <c r="MO51" s="876"/>
      <c r="MP51" s="876"/>
      <c r="MQ51" s="876"/>
      <c r="MR51" s="876"/>
      <c r="MS51" s="876"/>
      <c r="MT51" s="876"/>
      <c r="MU51" s="876"/>
      <c r="MV51" s="876"/>
      <c r="MW51" s="876"/>
      <c r="MX51" s="876"/>
      <c r="MY51" s="876"/>
      <c r="MZ51" s="876"/>
      <c r="NA51" s="876"/>
      <c r="NB51" s="876"/>
      <c r="NC51" s="876"/>
      <c r="ND51" s="876"/>
      <c r="NE51" s="876"/>
      <c r="NF51" s="876"/>
      <c r="NG51" s="876"/>
      <c r="NH51" s="876"/>
      <c r="NI51" s="876"/>
      <c r="NJ51" s="876"/>
      <c r="NK51" s="876"/>
      <c r="NL51" s="876"/>
      <c r="NM51" s="876"/>
      <c r="NN51" s="876"/>
      <c r="NO51" s="876"/>
      <c r="NP51" s="876"/>
      <c r="NQ51" s="876"/>
      <c r="NR51" s="876"/>
      <c r="NS51" s="876"/>
      <c r="NT51" s="876"/>
      <c r="NU51" s="876"/>
      <c r="NV51" s="876"/>
      <c r="NW51" s="876"/>
      <c r="NX51" s="876"/>
      <c r="NY51" s="876"/>
      <c r="NZ51" s="876"/>
      <c r="OA51" s="876"/>
      <c r="OB51" s="876"/>
      <c r="OC51" s="876"/>
      <c r="OD51" s="876"/>
      <c r="OE51" s="876"/>
      <c r="OF51" s="876"/>
      <c r="OG51" s="876"/>
      <c r="OH51" s="876"/>
      <c r="OI51" s="876"/>
      <c r="OJ51" s="876"/>
      <c r="OK51" s="876"/>
      <c r="OL51" s="876"/>
      <c r="OM51" s="876"/>
      <c r="ON51" s="876"/>
      <c r="OO51" s="876"/>
      <c r="OP51" s="876"/>
      <c r="OQ51" s="876"/>
      <c r="OR51" s="876"/>
      <c r="OS51" s="876"/>
      <c r="OT51" s="876"/>
      <c r="OU51" s="876"/>
      <c r="OV51" s="876"/>
      <c r="OW51" s="876"/>
      <c r="OX51" s="876"/>
      <c r="OY51" s="876"/>
      <c r="OZ51" s="876"/>
      <c r="PA51" s="876"/>
      <c r="PB51" s="876"/>
      <c r="PC51" s="876"/>
      <c r="PD51" s="876"/>
      <c r="PE51" s="876"/>
      <c r="PF51" s="876"/>
      <c r="PG51" s="876"/>
      <c r="PH51" s="876"/>
      <c r="PI51" s="876"/>
      <c r="PJ51" s="876"/>
      <c r="PK51" s="876"/>
      <c r="PL51" s="876"/>
      <c r="PM51" s="876"/>
      <c r="PN51" s="876"/>
      <c r="PO51" s="876"/>
      <c r="PP51" s="876"/>
      <c r="PQ51" s="876"/>
      <c r="PR51" s="876"/>
      <c r="PS51" s="876"/>
      <c r="PT51" s="876"/>
      <c r="PU51" s="876"/>
      <c r="PV51" s="876"/>
      <c r="PW51" s="876"/>
      <c r="PX51" s="876"/>
      <c r="PY51" s="876"/>
      <c r="PZ51" s="876"/>
      <c r="QA51" s="876"/>
      <c r="QB51" s="876"/>
      <c r="QC51" s="876"/>
      <c r="QD51" s="876"/>
      <c r="QE51" s="876"/>
      <c r="QF51" s="876"/>
      <c r="QG51" s="876"/>
      <c r="QH51" s="876"/>
      <c r="QI51" s="876"/>
      <c r="QJ51" s="876"/>
      <c r="QK51" s="876"/>
      <c r="QL51" s="876"/>
      <c r="QM51" s="876"/>
      <c r="QN51" s="876"/>
      <c r="QO51" s="876"/>
      <c r="QP51" s="876"/>
      <c r="QQ51" s="876"/>
      <c r="QR51" s="876"/>
      <c r="QS51" s="876"/>
      <c r="QT51" s="876"/>
      <c r="QU51" s="876"/>
      <c r="QV51" s="876"/>
      <c r="QW51" s="876"/>
      <c r="QX51" s="876"/>
      <c r="QY51" s="876"/>
      <c r="QZ51" s="876"/>
      <c r="RA51" s="876"/>
      <c r="RB51" s="876"/>
      <c r="RC51" s="876"/>
      <c r="RD51" s="876"/>
      <c r="RE51" s="876"/>
      <c r="RF51" s="876"/>
      <c r="RG51" s="876"/>
      <c r="RH51" s="876"/>
      <c r="RI51" s="876"/>
      <c r="RJ51" s="876"/>
      <c r="RK51" s="876"/>
      <c r="RL51" s="876"/>
      <c r="RM51" s="876"/>
      <c r="RN51" s="876"/>
      <c r="RO51" s="876"/>
      <c r="RP51" s="876"/>
      <c r="RQ51" s="876"/>
      <c r="RR51" s="876"/>
      <c r="RS51" s="876"/>
      <c r="RT51" s="876"/>
      <c r="RU51" s="876"/>
      <c r="RV51" s="876"/>
      <c r="RW51" s="876"/>
      <c r="RX51" s="876"/>
      <c r="RY51" s="876"/>
      <c r="RZ51" s="876"/>
      <c r="SA51" s="876"/>
      <c r="SB51" s="876"/>
      <c r="SC51" s="876"/>
      <c r="SD51" s="876"/>
      <c r="SE51" s="876"/>
      <c r="SF51" s="876"/>
      <c r="SG51" s="876"/>
      <c r="SH51" s="876"/>
      <c r="SI51" s="876"/>
      <c r="SJ51" s="876"/>
      <c r="SK51" s="876"/>
      <c r="SL51" s="876"/>
      <c r="SM51" s="876"/>
      <c r="SN51" s="876"/>
      <c r="SO51" s="876"/>
      <c r="SP51" s="876"/>
      <c r="SQ51" s="876"/>
      <c r="SR51" s="876"/>
      <c r="SS51" s="876"/>
      <c r="ST51" s="876"/>
      <c r="SU51" s="876"/>
      <c r="SV51" s="876"/>
      <c r="SW51" s="876"/>
      <c r="SX51" s="876"/>
      <c r="SY51" s="876"/>
      <c r="SZ51" s="876"/>
      <c r="TA51" s="876"/>
      <c r="TB51" s="876"/>
      <c r="TC51" s="876"/>
      <c r="TD51" s="876"/>
      <c r="TE51" s="876"/>
      <c r="TF51" s="876"/>
      <c r="TG51" s="876"/>
      <c r="TH51" s="876"/>
      <c r="TI51" s="876"/>
      <c r="TJ51" s="876"/>
      <c r="TK51" s="876"/>
      <c r="TL51" s="876"/>
      <c r="TM51" s="876"/>
      <c r="TN51" s="876"/>
      <c r="TO51" s="876"/>
      <c r="TP51" s="876"/>
      <c r="TQ51" s="876"/>
      <c r="TR51" s="876"/>
      <c r="TS51" s="876"/>
      <c r="TT51" s="876"/>
      <c r="TU51" s="876"/>
      <c r="TV51" s="876"/>
      <c r="TW51" s="876"/>
      <c r="TX51" s="876"/>
      <c r="TY51" s="876"/>
      <c r="TZ51" s="876"/>
      <c r="UA51" s="876"/>
      <c r="UB51" s="876"/>
      <c r="UC51" s="876"/>
      <c r="UD51" s="876"/>
      <c r="UE51" s="876"/>
      <c r="UF51" s="876"/>
      <c r="UG51" s="876"/>
      <c r="UH51" s="876"/>
      <c r="UI51" s="876"/>
      <c r="UJ51" s="876"/>
      <c r="UK51" s="876"/>
      <c r="UL51" s="876"/>
      <c r="UM51" s="876"/>
      <c r="UN51" s="876"/>
      <c r="UO51" s="876"/>
      <c r="UP51" s="876"/>
      <c r="UQ51" s="876"/>
      <c r="UR51" s="876"/>
      <c r="US51" s="876"/>
      <c r="UT51" s="876"/>
      <c r="UU51" s="876"/>
      <c r="UV51" s="876"/>
      <c r="UW51" s="876"/>
      <c r="UX51" s="876"/>
      <c r="UY51" s="876"/>
      <c r="UZ51" s="876"/>
      <c r="VA51" s="876"/>
      <c r="VB51" s="876"/>
      <c r="VC51" s="876"/>
      <c r="VD51" s="876"/>
      <c r="VE51" s="876"/>
      <c r="VF51" s="876"/>
      <c r="VG51" s="876"/>
      <c r="VH51" s="876"/>
      <c r="VI51" s="876"/>
      <c r="VJ51" s="876"/>
      <c r="VK51" s="876"/>
      <c r="VL51" s="876"/>
      <c r="VM51" s="876"/>
      <c r="VN51" s="876"/>
      <c r="VO51" s="876"/>
      <c r="VP51" s="876"/>
      <c r="VQ51" s="876"/>
      <c r="VR51" s="876"/>
      <c r="VS51" s="876"/>
      <c r="VT51" s="876"/>
      <c r="VU51" s="876"/>
      <c r="VV51" s="876"/>
      <c r="VW51" s="876"/>
      <c r="VX51" s="876"/>
      <c r="VY51" s="876"/>
      <c r="VZ51" s="876"/>
      <c r="WA51" s="876"/>
      <c r="WB51" s="876"/>
      <c r="WC51" s="876"/>
      <c r="WD51" s="876"/>
      <c r="WE51" s="876"/>
      <c r="WF51" s="876"/>
      <c r="WG51" s="876"/>
      <c r="WH51" s="876"/>
      <c r="WI51" s="876"/>
      <c r="WJ51" s="876"/>
      <c r="WK51" s="876"/>
      <c r="WL51" s="876"/>
      <c r="WM51" s="876"/>
      <c r="WN51" s="876"/>
      <c r="WO51" s="876"/>
      <c r="WP51" s="876"/>
      <c r="WQ51" s="876"/>
      <c r="WR51" s="876"/>
      <c r="WS51" s="876"/>
      <c r="WT51" s="876"/>
      <c r="WU51" s="876"/>
      <c r="WV51" s="876"/>
      <c r="WW51" s="876"/>
      <c r="WX51" s="876"/>
      <c r="WY51" s="876"/>
      <c r="WZ51" s="876"/>
      <c r="XA51" s="876"/>
      <c r="XB51" s="876"/>
      <c r="XC51" s="876"/>
      <c r="XD51" s="876"/>
      <c r="XE51" s="876"/>
      <c r="XF51" s="876"/>
      <c r="XG51" s="876"/>
      <c r="XH51" s="876"/>
      <c r="XI51" s="876"/>
      <c r="XJ51" s="876"/>
      <c r="XK51" s="876"/>
      <c r="XL51" s="876"/>
      <c r="XM51" s="876"/>
      <c r="XN51" s="876"/>
      <c r="XO51" s="876"/>
      <c r="XP51" s="876"/>
      <c r="XQ51" s="876"/>
      <c r="XR51" s="876"/>
      <c r="XS51" s="876"/>
      <c r="XT51" s="876"/>
      <c r="XU51" s="876"/>
      <c r="XV51" s="876"/>
      <c r="XW51" s="876"/>
      <c r="XX51" s="876"/>
      <c r="XY51" s="876"/>
      <c r="XZ51" s="876"/>
      <c r="YA51" s="876"/>
      <c r="YB51" s="876"/>
      <c r="YC51" s="876"/>
      <c r="YD51" s="876"/>
      <c r="YE51" s="876"/>
      <c r="YF51" s="876"/>
      <c r="YG51" s="876"/>
      <c r="YH51" s="876"/>
      <c r="YI51" s="876"/>
      <c r="YJ51" s="876"/>
      <c r="YK51" s="876"/>
      <c r="YL51" s="876"/>
      <c r="YM51" s="876"/>
      <c r="YN51" s="876"/>
      <c r="YO51" s="876"/>
      <c r="YP51" s="876"/>
      <c r="YQ51" s="876"/>
      <c r="YR51" s="876"/>
      <c r="YS51" s="876"/>
      <c r="YT51" s="876"/>
      <c r="YU51" s="876"/>
      <c r="YV51" s="876"/>
      <c r="YW51" s="876"/>
      <c r="YX51" s="876"/>
      <c r="YY51" s="876"/>
      <c r="YZ51" s="876"/>
      <c r="ZA51" s="876"/>
      <c r="ZB51" s="876"/>
      <c r="ZC51" s="876"/>
      <c r="ZD51" s="876"/>
      <c r="ZE51" s="876"/>
      <c r="ZF51" s="876"/>
      <c r="ZG51" s="876"/>
      <c r="ZH51" s="876"/>
      <c r="ZI51" s="876"/>
      <c r="ZJ51" s="876"/>
      <c r="ZK51" s="876"/>
      <c r="ZL51" s="876"/>
      <c r="ZM51" s="876"/>
      <c r="ZN51" s="876"/>
      <c r="ZO51" s="876"/>
      <c r="ZP51" s="876"/>
      <c r="ZQ51" s="876"/>
      <c r="ZR51" s="876"/>
      <c r="ZS51" s="876"/>
      <c r="ZT51" s="876"/>
      <c r="ZU51" s="876"/>
      <c r="ZV51" s="876"/>
      <c r="ZW51" s="876"/>
      <c r="ZX51" s="876"/>
      <c r="ZY51" s="876"/>
      <c r="ZZ51" s="876"/>
      <c r="AAA51" s="876"/>
      <c r="AAB51" s="876"/>
      <c r="AAC51" s="876"/>
      <c r="AAD51" s="876"/>
      <c r="AAE51" s="876"/>
      <c r="AAF51" s="876"/>
      <c r="AAG51" s="876"/>
      <c r="AAH51" s="876"/>
      <c r="AAI51" s="876"/>
      <c r="AAJ51" s="876"/>
      <c r="AAK51" s="876"/>
      <c r="AAL51" s="876"/>
      <c r="AAM51" s="876"/>
      <c r="AAN51" s="876"/>
      <c r="AAO51" s="876"/>
      <c r="AAP51" s="876"/>
      <c r="AAQ51" s="876"/>
      <c r="AAR51" s="876"/>
      <c r="AAS51" s="876"/>
      <c r="AAT51" s="876"/>
      <c r="AAU51" s="876"/>
      <c r="AAV51" s="876"/>
      <c r="AAW51" s="876"/>
      <c r="AAX51" s="876"/>
      <c r="AAY51" s="876"/>
      <c r="AAZ51" s="876"/>
      <c r="ABA51" s="876"/>
      <c r="ABB51" s="876"/>
      <c r="ABC51" s="876"/>
      <c r="ABD51" s="876"/>
      <c r="ABE51" s="876"/>
      <c r="ABF51" s="876"/>
      <c r="ABG51" s="876"/>
      <c r="ABH51" s="876"/>
      <c r="ABI51" s="876"/>
      <c r="ABJ51" s="876"/>
      <c r="ABK51" s="876"/>
      <c r="ABL51" s="876"/>
      <c r="ABM51" s="876"/>
      <c r="ABN51" s="876"/>
      <c r="ABO51" s="876"/>
      <c r="ABP51" s="876"/>
      <c r="ABQ51" s="876"/>
      <c r="ABR51" s="876"/>
      <c r="ABS51" s="876"/>
      <c r="ABT51" s="876"/>
      <c r="ABU51" s="876"/>
      <c r="ABV51" s="876"/>
      <c r="ABW51" s="876"/>
      <c r="ABX51" s="876"/>
      <c r="ABY51" s="876"/>
      <c r="ABZ51" s="876"/>
      <c r="ACA51" s="876"/>
      <c r="ACB51" s="876"/>
      <c r="ACC51" s="876"/>
      <c r="ACD51" s="876"/>
      <c r="ACE51" s="876"/>
      <c r="ACF51" s="876"/>
      <c r="ACG51" s="876"/>
      <c r="ACH51" s="876"/>
      <c r="ACI51" s="876"/>
      <c r="ACJ51" s="876"/>
      <c r="ACK51" s="876"/>
      <c r="ACL51" s="876"/>
      <c r="ACM51" s="876"/>
      <c r="ACN51" s="876"/>
      <c r="ACO51" s="876"/>
      <c r="ACP51" s="876"/>
      <c r="ACQ51" s="876"/>
      <c r="ACR51" s="876"/>
      <c r="ACS51" s="876"/>
      <c r="ACT51" s="876"/>
      <c r="ACU51" s="876"/>
      <c r="ACV51" s="876"/>
      <c r="ACW51" s="876"/>
      <c r="ACX51" s="876"/>
      <c r="ACY51" s="876"/>
      <c r="ACZ51" s="876"/>
      <c r="ADA51" s="876"/>
      <c r="ADB51" s="876"/>
      <c r="ADC51" s="876"/>
      <c r="ADD51" s="876"/>
      <c r="ADE51" s="876"/>
      <c r="ADF51" s="876"/>
      <c r="ADG51" s="876"/>
      <c r="ADH51" s="876"/>
      <c r="ADI51" s="876"/>
      <c r="ADJ51" s="876"/>
      <c r="ADK51" s="876"/>
      <c r="ADL51" s="876"/>
      <c r="ADM51" s="876"/>
      <c r="ADN51" s="876"/>
      <c r="ADO51" s="876"/>
      <c r="ADP51" s="876"/>
      <c r="ADQ51" s="876"/>
      <c r="ADR51" s="876"/>
      <c r="ADS51" s="876"/>
      <c r="ADT51" s="876"/>
      <c r="ADU51" s="876"/>
      <c r="ADV51" s="876"/>
      <c r="ADW51" s="876"/>
      <c r="ADX51" s="876"/>
      <c r="ADY51" s="876"/>
      <c r="ADZ51" s="876"/>
      <c r="AEA51" s="876"/>
      <c r="AEB51" s="876"/>
      <c r="AEC51" s="876"/>
      <c r="AED51" s="876"/>
      <c r="AEE51" s="876"/>
      <c r="AEF51" s="876"/>
      <c r="AEG51" s="876"/>
      <c r="AEH51" s="876"/>
      <c r="AEI51" s="876"/>
      <c r="AEJ51" s="876"/>
      <c r="AEK51" s="876"/>
      <c r="AEL51" s="876"/>
      <c r="AEM51" s="876"/>
      <c r="AEN51" s="876"/>
      <c r="AEO51" s="876"/>
      <c r="AEP51" s="876"/>
      <c r="AEQ51" s="876"/>
      <c r="AER51" s="876"/>
      <c r="AES51" s="876"/>
      <c r="AET51" s="876"/>
      <c r="AEU51" s="876"/>
      <c r="AEV51" s="876"/>
      <c r="AEW51" s="876"/>
      <c r="AEX51" s="876"/>
      <c r="AEY51" s="876"/>
      <c r="AEZ51" s="876"/>
      <c r="AFA51" s="876"/>
      <c r="AFB51" s="876"/>
      <c r="AFC51" s="876"/>
      <c r="AFD51" s="876"/>
      <c r="AFE51" s="876"/>
      <c r="AFF51" s="876"/>
      <c r="AFG51" s="876"/>
      <c r="AFH51" s="876"/>
      <c r="AFI51" s="876"/>
      <c r="AFJ51" s="876"/>
      <c r="AFK51" s="876"/>
      <c r="AFL51" s="876"/>
      <c r="AFM51" s="876"/>
      <c r="AFN51" s="876"/>
      <c r="AFO51" s="876"/>
      <c r="AFP51" s="876"/>
      <c r="AFQ51" s="876"/>
      <c r="AFR51" s="876"/>
      <c r="AFS51" s="876"/>
      <c r="AFT51" s="876"/>
      <c r="AFU51" s="876"/>
      <c r="AFV51" s="876"/>
      <c r="AFW51" s="876"/>
      <c r="AFX51" s="876"/>
      <c r="AFY51" s="876"/>
      <c r="AFZ51" s="876"/>
      <c r="AGA51" s="876"/>
      <c r="AGB51" s="876"/>
      <c r="AGC51" s="876"/>
      <c r="AGD51" s="876"/>
      <c r="AGE51" s="876"/>
      <c r="AGF51" s="876"/>
      <c r="AGG51" s="876"/>
      <c r="AGH51" s="876"/>
      <c r="AGI51" s="876"/>
      <c r="AGJ51" s="876"/>
      <c r="AGK51" s="876"/>
      <c r="AGL51" s="876"/>
      <c r="AGM51" s="876"/>
      <c r="AGN51" s="876"/>
      <c r="AGO51" s="876"/>
      <c r="AGP51" s="876"/>
      <c r="AGQ51" s="876"/>
      <c r="AGR51" s="876"/>
      <c r="AGS51" s="876"/>
      <c r="AGT51" s="876"/>
      <c r="AGU51" s="876"/>
      <c r="AGV51" s="876"/>
      <c r="AGW51" s="876"/>
      <c r="AGX51" s="876"/>
      <c r="AGY51" s="876"/>
      <c r="AGZ51" s="876"/>
      <c r="AHA51" s="876"/>
      <c r="AHB51" s="876"/>
      <c r="AHC51" s="876"/>
      <c r="AHD51" s="876"/>
      <c r="AHE51" s="876"/>
      <c r="AHF51" s="876"/>
      <c r="AHG51" s="876"/>
      <c r="AHH51" s="876"/>
      <c r="AHI51" s="876"/>
      <c r="AHJ51" s="876"/>
      <c r="AHK51" s="876"/>
      <c r="AHL51" s="876"/>
      <c r="AHM51" s="876"/>
      <c r="AHN51" s="876"/>
      <c r="AHO51" s="876"/>
      <c r="AHP51" s="876"/>
      <c r="AHQ51" s="876"/>
      <c r="AHR51" s="876"/>
      <c r="AHS51" s="876"/>
      <c r="AHT51" s="876"/>
      <c r="AHU51" s="876"/>
      <c r="AHV51" s="876"/>
      <c r="AHW51" s="876"/>
      <c r="AHX51" s="876"/>
      <c r="AHY51" s="876"/>
      <c r="AHZ51" s="876"/>
      <c r="AIA51" s="876"/>
      <c r="AIB51" s="876"/>
      <c r="AIC51" s="876"/>
      <c r="AID51" s="876"/>
      <c r="AIE51" s="876"/>
      <c r="AIF51" s="876"/>
      <c r="AIG51" s="876"/>
      <c r="AIH51" s="876"/>
      <c r="AII51" s="876"/>
      <c r="AIJ51" s="876"/>
      <c r="AIK51" s="876"/>
      <c r="AIL51" s="876"/>
      <c r="AIM51" s="876"/>
      <c r="AIN51" s="876"/>
      <c r="AIO51" s="876"/>
      <c r="AIP51" s="876"/>
      <c r="AIQ51" s="876"/>
      <c r="AIR51" s="876"/>
      <c r="AIS51" s="876"/>
      <c r="AIT51" s="876"/>
      <c r="AIU51" s="876"/>
      <c r="AIV51" s="876"/>
      <c r="AIW51" s="876"/>
      <c r="AIX51" s="876"/>
      <c r="AIY51" s="876"/>
      <c r="AIZ51" s="876"/>
      <c r="AJA51" s="876"/>
      <c r="AJB51" s="876"/>
      <c r="AJC51" s="876"/>
      <c r="AJD51" s="876"/>
      <c r="AJE51" s="876"/>
      <c r="AJF51" s="876"/>
      <c r="AJG51" s="876"/>
      <c r="AJH51" s="876"/>
      <c r="AJI51" s="876"/>
      <c r="AJJ51" s="876"/>
      <c r="AJK51" s="876"/>
      <c r="AJL51" s="876"/>
      <c r="AJM51" s="876"/>
      <c r="AJN51" s="876"/>
      <c r="AJO51" s="876"/>
      <c r="AJP51" s="876"/>
      <c r="AJQ51" s="876"/>
      <c r="AJR51" s="876"/>
      <c r="AJS51" s="876"/>
      <c r="AJT51" s="876"/>
      <c r="AJU51" s="876"/>
      <c r="AJV51" s="876"/>
      <c r="AJW51" s="876"/>
      <c r="AJX51" s="876"/>
      <c r="AJY51" s="876"/>
      <c r="AJZ51" s="876"/>
      <c r="AKA51" s="876"/>
      <c r="AKB51" s="876"/>
      <c r="AKC51" s="876"/>
      <c r="AKD51" s="876"/>
      <c r="AKE51" s="876"/>
      <c r="AKF51" s="876"/>
      <c r="AKG51" s="876"/>
      <c r="AKH51" s="876"/>
      <c r="AKI51" s="876"/>
      <c r="AKJ51" s="876"/>
      <c r="AKK51" s="876"/>
      <c r="AKL51" s="876"/>
      <c r="AKM51" s="876"/>
      <c r="AKN51" s="876"/>
      <c r="AKO51" s="876"/>
      <c r="AKP51" s="876"/>
      <c r="AKQ51" s="876"/>
      <c r="AKR51" s="876"/>
      <c r="AKS51" s="876"/>
      <c r="AKT51" s="876"/>
      <c r="AKU51" s="876"/>
      <c r="AKV51" s="876"/>
      <c r="AKW51" s="876"/>
      <c r="AKX51" s="876"/>
      <c r="AKY51" s="876"/>
      <c r="AKZ51" s="876"/>
      <c r="ALA51" s="876"/>
      <c r="ALB51" s="876"/>
      <c r="ALC51" s="876"/>
      <c r="ALD51" s="876"/>
      <c r="ALE51" s="876"/>
      <c r="ALF51" s="876"/>
      <c r="ALG51" s="876"/>
      <c r="ALH51" s="876"/>
      <c r="ALI51" s="876"/>
      <c r="ALJ51" s="876"/>
      <c r="ALK51" s="876"/>
      <c r="ALL51" s="876"/>
      <c r="ALM51" s="876"/>
      <c r="ALN51" s="876"/>
      <c r="ALO51" s="876"/>
      <c r="ALP51" s="876"/>
      <c r="ALQ51" s="876"/>
      <c r="ALR51" s="876"/>
      <c r="ALS51" s="876"/>
      <c r="ALT51" s="876"/>
      <c r="ALU51" s="876"/>
      <c r="ALV51" s="876"/>
      <c r="ALW51" s="876"/>
      <c r="ALX51" s="876"/>
      <c r="ALY51" s="876"/>
      <c r="ALZ51" s="876"/>
      <c r="AMA51" s="876"/>
      <c r="AMB51" s="876"/>
      <c r="AMC51" s="876"/>
      <c r="AMD51" s="876"/>
      <c r="AME51" s="876"/>
      <c r="AMF51" s="876"/>
      <c r="AMG51" s="876"/>
      <c r="AMH51" s="876"/>
      <c r="AMI51" s="876"/>
      <c r="AMJ51" s="876"/>
      <c r="AMK51" s="876"/>
      <c r="AML51" s="876"/>
      <c r="AMM51" s="876"/>
      <c r="AMN51" s="876"/>
      <c r="AMO51" s="876"/>
      <c r="AMP51" s="876"/>
      <c r="AMQ51" s="876"/>
      <c r="AMR51" s="876"/>
      <c r="AMS51" s="876"/>
      <c r="AMT51" s="876"/>
      <c r="AMU51" s="876"/>
      <c r="AMV51" s="876"/>
      <c r="AMW51" s="876"/>
      <c r="AMX51" s="876"/>
      <c r="AMY51" s="876"/>
      <c r="AMZ51" s="876"/>
      <c r="ANA51" s="876"/>
      <c r="ANB51" s="876"/>
      <c r="ANC51" s="876"/>
      <c r="AND51" s="876"/>
      <c r="ANE51" s="876"/>
      <c r="ANF51" s="876"/>
      <c r="ANG51" s="876"/>
      <c r="ANH51" s="876"/>
      <c r="ANI51" s="876"/>
      <c r="ANJ51" s="876"/>
      <c r="ANK51" s="876"/>
      <c r="ANL51" s="876"/>
      <c r="ANM51" s="876"/>
      <c r="ANN51" s="876"/>
      <c r="ANO51" s="876"/>
      <c r="ANP51" s="876"/>
      <c r="ANQ51" s="876"/>
      <c r="ANR51" s="876"/>
      <c r="ANS51" s="876"/>
      <c r="ANT51" s="876"/>
      <c r="ANU51" s="876"/>
      <c r="ANV51" s="876"/>
      <c r="ANW51" s="876"/>
      <c r="ANX51" s="876"/>
      <c r="ANY51" s="876"/>
      <c r="ANZ51" s="876"/>
      <c r="AOA51" s="876"/>
      <c r="AOB51" s="876"/>
      <c r="AOC51" s="876"/>
      <c r="AOD51" s="876"/>
      <c r="AOE51" s="876"/>
      <c r="AOF51" s="876"/>
      <c r="AOG51" s="876"/>
      <c r="AOH51" s="876"/>
      <c r="AOI51" s="876"/>
      <c r="AOJ51" s="876"/>
      <c r="AOK51" s="876"/>
      <c r="AOL51" s="876"/>
      <c r="AOM51" s="876"/>
      <c r="AON51" s="876"/>
      <c r="AOO51" s="876"/>
      <c r="AOP51" s="876"/>
      <c r="AOQ51" s="876"/>
      <c r="AOR51" s="876"/>
      <c r="AOS51" s="876"/>
      <c r="AOT51" s="876"/>
      <c r="AOU51" s="876"/>
      <c r="AOV51" s="876"/>
      <c r="AOW51" s="876"/>
      <c r="AOX51" s="876"/>
      <c r="AOY51" s="876"/>
      <c r="AOZ51" s="876"/>
      <c r="APA51" s="876"/>
      <c r="APB51" s="876"/>
      <c r="APC51" s="876"/>
      <c r="APD51" s="876"/>
      <c r="APE51" s="876"/>
      <c r="APF51" s="876"/>
      <c r="APG51" s="876"/>
      <c r="APH51" s="876"/>
      <c r="API51" s="876"/>
      <c r="APJ51" s="876"/>
      <c r="APK51" s="876"/>
      <c r="APL51" s="876"/>
      <c r="APM51" s="876"/>
      <c r="APN51" s="876"/>
      <c r="APO51" s="876"/>
      <c r="APP51" s="876"/>
      <c r="APQ51" s="876"/>
      <c r="APR51" s="876"/>
      <c r="APS51" s="876"/>
      <c r="APT51" s="876"/>
      <c r="APU51" s="876"/>
      <c r="APV51" s="876"/>
      <c r="APW51" s="876"/>
      <c r="APX51" s="876"/>
      <c r="APY51" s="876"/>
      <c r="APZ51" s="876"/>
      <c r="AQA51" s="876"/>
      <c r="AQB51" s="876"/>
      <c r="AQC51" s="876"/>
      <c r="AQD51" s="876"/>
      <c r="AQE51" s="876"/>
      <c r="AQF51" s="876"/>
      <c r="AQG51" s="876"/>
      <c r="AQH51" s="876"/>
      <c r="AQI51" s="876"/>
      <c r="AQJ51" s="876"/>
      <c r="AQK51" s="876"/>
      <c r="AQL51" s="876"/>
      <c r="AQM51" s="876"/>
      <c r="AQN51" s="876"/>
      <c r="AQO51" s="876"/>
      <c r="AQP51" s="876"/>
      <c r="AQQ51" s="876"/>
      <c r="AQR51" s="876"/>
      <c r="AQS51" s="876"/>
      <c r="AQT51" s="876"/>
      <c r="AQU51" s="876"/>
      <c r="AQV51" s="876"/>
      <c r="AQW51" s="876"/>
      <c r="AQX51" s="876"/>
      <c r="AQY51" s="876"/>
      <c r="AQZ51" s="876"/>
      <c r="ARA51" s="876"/>
      <c r="ARB51" s="876"/>
      <c r="ARC51" s="876"/>
      <c r="ARD51" s="876"/>
      <c r="ARE51" s="876"/>
      <c r="ARF51" s="876"/>
      <c r="ARG51" s="876"/>
      <c r="ARH51" s="876"/>
      <c r="ARI51" s="876"/>
      <c r="ARJ51" s="876"/>
      <c r="ARK51" s="876"/>
      <c r="ARL51" s="876"/>
      <c r="ARM51" s="876"/>
      <c r="ARN51" s="876"/>
      <c r="ARO51" s="876"/>
      <c r="ARP51" s="876"/>
      <c r="ARQ51" s="876"/>
      <c r="ARR51" s="876"/>
      <c r="ARS51" s="876"/>
      <c r="ART51" s="876"/>
      <c r="ARU51" s="876"/>
      <c r="ARV51" s="876"/>
      <c r="ARW51" s="876"/>
      <c r="ARX51" s="876"/>
      <c r="ARY51" s="876"/>
      <c r="ARZ51" s="876"/>
      <c r="ASA51" s="876"/>
      <c r="ASB51" s="876"/>
      <c r="ASC51" s="876"/>
      <c r="ASD51" s="876"/>
      <c r="ASE51" s="876"/>
      <c r="ASF51" s="876"/>
      <c r="ASG51" s="876"/>
      <c r="ASH51" s="876"/>
      <c r="ASI51" s="876"/>
      <c r="ASJ51" s="876"/>
      <c r="ASK51" s="876"/>
      <c r="ASL51" s="876"/>
      <c r="ASM51" s="876"/>
      <c r="ASN51" s="876"/>
      <c r="ASO51" s="876"/>
      <c r="ASP51" s="876"/>
      <c r="ASQ51" s="876"/>
      <c r="ASR51" s="876"/>
      <c r="ASS51" s="876"/>
      <c r="AST51" s="876"/>
      <c r="ASU51" s="876"/>
      <c r="ASV51" s="876"/>
      <c r="ASW51" s="876"/>
      <c r="ASX51" s="876"/>
      <c r="ASY51" s="876"/>
      <c r="ASZ51" s="876"/>
      <c r="ATA51" s="876"/>
      <c r="ATB51" s="876"/>
      <c r="ATC51" s="876"/>
      <c r="ATD51" s="876"/>
      <c r="ATE51" s="876"/>
      <c r="ATF51" s="876"/>
      <c r="ATG51" s="876"/>
      <c r="ATH51" s="876"/>
      <c r="ATI51" s="876"/>
      <c r="ATJ51" s="876"/>
      <c r="ATK51" s="876"/>
      <c r="ATL51" s="876"/>
      <c r="ATM51" s="876"/>
      <c r="ATN51" s="876"/>
      <c r="ATO51" s="876"/>
      <c r="ATP51" s="876"/>
      <c r="ATQ51" s="876"/>
      <c r="ATR51" s="876"/>
      <c r="ATS51" s="876"/>
      <c r="ATT51" s="876"/>
      <c r="ATU51" s="876"/>
      <c r="ATV51" s="876"/>
      <c r="ATW51" s="876"/>
      <c r="ATX51" s="876"/>
      <c r="ATY51" s="876"/>
      <c r="ATZ51" s="876"/>
      <c r="AUA51" s="876"/>
      <c r="AUB51" s="876"/>
      <c r="AUC51" s="876"/>
      <c r="AUD51" s="876"/>
      <c r="AUE51" s="876"/>
      <c r="AUF51" s="876"/>
      <c r="AUG51" s="876"/>
      <c r="AUH51" s="876"/>
      <c r="AUI51" s="876"/>
      <c r="AUJ51" s="876"/>
      <c r="AUK51" s="876"/>
      <c r="AUL51" s="876"/>
      <c r="AUM51" s="876"/>
      <c r="AUN51" s="876"/>
      <c r="AUO51" s="876"/>
      <c r="AUP51" s="876"/>
      <c r="AUQ51" s="876"/>
      <c r="AUR51" s="876"/>
      <c r="AUS51" s="876"/>
      <c r="AUT51" s="876"/>
      <c r="AUU51" s="876"/>
      <c r="AUV51" s="876"/>
      <c r="AUW51" s="876"/>
      <c r="AUX51" s="876"/>
      <c r="AUY51" s="876"/>
      <c r="AUZ51" s="876"/>
      <c r="AVA51" s="876"/>
      <c r="AVB51" s="876"/>
      <c r="AVC51" s="876"/>
      <c r="AVD51" s="876"/>
      <c r="AVE51" s="876"/>
      <c r="AVF51" s="876"/>
      <c r="AVG51" s="876"/>
      <c r="AVH51" s="876"/>
      <c r="AVI51" s="876"/>
      <c r="AVJ51" s="876"/>
      <c r="AVK51" s="876"/>
      <c r="AVL51" s="876"/>
      <c r="AVM51" s="876"/>
      <c r="AVN51" s="876"/>
      <c r="AVO51" s="876"/>
      <c r="AVP51" s="876"/>
      <c r="AVQ51" s="876"/>
      <c r="AVR51" s="876"/>
      <c r="AVS51" s="876"/>
      <c r="AVT51" s="876"/>
      <c r="AVU51" s="876"/>
      <c r="AVV51" s="876"/>
      <c r="AVW51" s="876"/>
      <c r="AVX51" s="876"/>
      <c r="AVY51" s="876"/>
      <c r="AVZ51" s="876"/>
      <c r="AWA51" s="876"/>
      <c r="AWB51" s="876"/>
      <c r="AWC51" s="876"/>
      <c r="AWD51" s="876"/>
      <c r="AWE51" s="876"/>
      <c r="AWF51" s="876"/>
      <c r="AWG51" s="876"/>
      <c r="AWH51" s="876"/>
      <c r="AWI51" s="876"/>
      <c r="AWJ51" s="876"/>
      <c r="AWK51" s="876"/>
      <c r="AWL51" s="876"/>
      <c r="AWM51" s="876"/>
      <c r="AWN51" s="876"/>
      <c r="AWO51" s="876"/>
      <c r="AWP51" s="876"/>
      <c r="AWQ51" s="876"/>
      <c r="AWR51" s="876"/>
      <c r="AWS51" s="876"/>
      <c r="AWT51" s="876"/>
      <c r="AWU51" s="876"/>
      <c r="AWV51" s="876"/>
      <c r="AWW51" s="876"/>
      <c r="AWX51" s="876"/>
      <c r="AWY51" s="876"/>
      <c r="AWZ51" s="876"/>
      <c r="AXA51" s="876"/>
      <c r="AXB51" s="876"/>
      <c r="AXC51" s="876"/>
      <c r="AXD51" s="876"/>
      <c r="AXE51" s="876"/>
      <c r="AXF51" s="876"/>
      <c r="AXG51" s="876"/>
      <c r="AXH51" s="876"/>
      <c r="AXI51" s="876"/>
      <c r="AXJ51" s="876"/>
      <c r="AXK51" s="876"/>
      <c r="AXL51" s="876"/>
      <c r="AXM51" s="876"/>
      <c r="AXN51" s="876"/>
      <c r="AXO51" s="876"/>
      <c r="AXP51" s="876"/>
      <c r="AXQ51" s="876"/>
      <c r="AXR51" s="876"/>
      <c r="AXS51" s="876"/>
      <c r="AXT51" s="876"/>
      <c r="AXU51" s="876"/>
      <c r="AXV51" s="876"/>
      <c r="AXW51" s="876"/>
      <c r="AXX51" s="876"/>
      <c r="AXY51" s="876"/>
      <c r="AXZ51" s="876"/>
      <c r="AYA51" s="876"/>
      <c r="AYB51" s="876"/>
      <c r="AYC51" s="876"/>
      <c r="AYD51" s="876"/>
      <c r="AYE51" s="876"/>
      <c r="AYF51" s="876"/>
      <c r="AYG51" s="876"/>
      <c r="AYH51" s="876"/>
      <c r="AYI51" s="876"/>
      <c r="AYJ51" s="876"/>
      <c r="AYK51" s="876"/>
      <c r="AYL51" s="876"/>
      <c r="AYM51" s="876"/>
      <c r="AYN51" s="876"/>
      <c r="AYO51" s="876"/>
      <c r="AYP51" s="876"/>
      <c r="AYQ51" s="876"/>
      <c r="AYR51" s="876"/>
      <c r="AYS51" s="876"/>
      <c r="AYT51" s="876"/>
      <c r="AYU51" s="876"/>
      <c r="AYV51" s="876"/>
      <c r="AYW51" s="876"/>
      <c r="AYX51" s="876"/>
      <c r="AYY51" s="876"/>
      <c r="AYZ51" s="876"/>
      <c r="AZA51" s="876"/>
      <c r="AZB51" s="876"/>
      <c r="AZC51" s="876"/>
      <c r="AZD51" s="876"/>
      <c r="AZE51" s="876"/>
      <c r="AZF51" s="876"/>
      <c r="AZG51" s="876"/>
      <c r="AZH51" s="876"/>
      <c r="AZI51" s="876"/>
      <c r="AZJ51" s="876"/>
      <c r="AZK51" s="876"/>
      <c r="AZL51" s="876"/>
      <c r="AZM51" s="876"/>
      <c r="AZN51" s="876"/>
      <c r="AZO51" s="876"/>
      <c r="AZP51" s="876"/>
      <c r="AZQ51" s="876"/>
      <c r="AZR51" s="876"/>
      <c r="AZS51" s="876"/>
      <c r="AZT51" s="876"/>
      <c r="AZU51" s="876"/>
      <c r="AZV51" s="876"/>
      <c r="AZW51" s="876"/>
      <c r="AZX51" s="876"/>
      <c r="AZY51" s="876"/>
      <c r="AZZ51" s="876"/>
      <c r="BAA51" s="876"/>
      <c r="BAB51" s="876"/>
      <c r="BAC51" s="876"/>
      <c r="BAD51" s="876"/>
      <c r="BAE51" s="876"/>
      <c r="BAF51" s="876"/>
      <c r="BAG51" s="876"/>
      <c r="BAH51" s="876"/>
      <c r="BAI51" s="876"/>
      <c r="BAJ51" s="876"/>
      <c r="BAK51" s="876"/>
      <c r="BAL51" s="876"/>
      <c r="BAM51" s="876"/>
      <c r="BAN51" s="876"/>
      <c r="BAO51" s="876"/>
      <c r="BAP51" s="876"/>
      <c r="BAQ51" s="876"/>
      <c r="BAR51" s="876"/>
      <c r="BAS51" s="876"/>
      <c r="BAT51" s="876"/>
      <c r="BAU51" s="876"/>
      <c r="BAV51" s="876"/>
      <c r="BAW51" s="876"/>
      <c r="BAX51" s="876"/>
      <c r="BAY51" s="876"/>
      <c r="BAZ51" s="876"/>
      <c r="BBA51" s="876"/>
      <c r="BBB51" s="876"/>
      <c r="BBC51" s="876"/>
      <c r="BBD51" s="876"/>
      <c r="BBE51" s="876"/>
      <c r="BBF51" s="876"/>
      <c r="BBG51" s="876"/>
      <c r="BBH51" s="876"/>
      <c r="BBI51" s="876"/>
      <c r="BBJ51" s="876"/>
      <c r="BBK51" s="876"/>
      <c r="BBL51" s="876"/>
      <c r="BBM51" s="876"/>
      <c r="BBN51" s="876"/>
      <c r="BBO51" s="876"/>
      <c r="BBP51" s="876"/>
      <c r="BBQ51" s="876"/>
      <c r="BBR51" s="876"/>
      <c r="BBS51" s="876"/>
      <c r="BBT51" s="876"/>
      <c r="BBU51" s="876"/>
      <c r="BBV51" s="876"/>
      <c r="BBW51" s="876"/>
      <c r="BBX51" s="876"/>
      <c r="BBY51" s="876"/>
      <c r="BBZ51" s="876"/>
      <c r="BCA51" s="876"/>
      <c r="BCB51" s="876"/>
      <c r="BCC51" s="876"/>
      <c r="BCD51" s="876"/>
      <c r="BCE51" s="876"/>
      <c r="BCF51" s="876"/>
      <c r="BCG51" s="876"/>
      <c r="BCH51" s="876"/>
      <c r="BCI51" s="876"/>
      <c r="BCJ51" s="876"/>
      <c r="BCK51" s="876"/>
      <c r="BCL51" s="876"/>
      <c r="BCM51" s="876"/>
      <c r="BCN51" s="876"/>
      <c r="BCO51" s="876"/>
      <c r="BCP51" s="876"/>
      <c r="BCQ51" s="876"/>
      <c r="BCR51" s="876"/>
      <c r="BCS51" s="876"/>
      <c r="BCT51" s="876"/>
      <c r="BCU51" s="876"/>
      <c r="BCV51" s="876"/>
      <c r="BCW51" s="876"/>
      <c r="BCX51" s="876"/>
      <c r="BCY51" s="876"/>
      <c r="BCZ51" s="876"/>
      <c r="BDA51" s="876"/>
      <c r="BDB51" s="876"/>
      <c r="BDC51" s="876"/>
      <c r="BDD51" s="876"/>
      <c r="BDE51" s="876"/>
      <c r="BDF51" s="876"/>
      <c r="BDG51" s="876"/>
      <c r="BDH51" s="876"/>
      <c r="BDI51" s="876"/>
      <c r="BDJ51" s="876"/>
      <c r="BDK51" s="876"/>
      <c r="BDL51" s="876"/>
      <c r="BDM51" s="876"/>
      <c r="BDN51" s="876"/>
      <c r="BDO51" s="876"/>
      <c r="BDP51" s="876"/>
      <c r="BDQ51" s="876"/>
      <c r="BDR51" s="876"/>
      <c r="BDS51" s="876"/>
      <c r="BDT51" s="876"/>
      <c r="BDU51" s="876"/>
      <c r="BDV51" s="876"/>
      <c r="BDW51" s="876"/>
      <c r="BDX51" s="876"/>
      <c r="BDY51" s="876"/>
      <c r="BDZ51" s="876"/>
      <c r="BEA51" s="876"/>
      <c r="BEB51" s="876"/>
      <c r="BEC51" s="876"/>
      <c r="BED51" s="876"/>
      <c r="BEE51" s="876"/>
      <c r="BEF51" s="876"/>
      <c r="BEG51" s="876"/>
      <c r="BEH51" s="876"/>
      <c r="BEI51" s="876"/>
      <c r="BEJ51" s="876"/>
      <c r="BEK51" s="876"/>
      <c r="BEL51" s="876"/>
      <c r="BEM51" s="876"/>
      <c r="BEN51" s="876"/>
      <c r="BEO51" s="876"/>
      <c r="BEP51" s="876"/>
      <c r="BEQ51" s="876"/>
      <c r="BER51" s="876"/>
      <c r="BES51" s="876"/>
      <c r="BET51" s="876"/>
      <c r="BEU51" s="876"/>
      <c r="BEV51" s="876"/>
      <c r="BEW51" s="876"/>
      <c r="BEX51" s="876"/>
      <c r="BEY51" s="876"/>
      <c r="BEZ51" s="876"/>
      <c r="BFA51" s="876"/>
      <c r="BFB51" s="876"/>
      <c r="BFC51" s="876"/>
      <c r="BFD51" s="876"/>
      <c r="BFE51" s="876"/>
      <c r="BFF51" s="876"/>
      <c r="BFG51" s="876"/>
      <c r="BFH51" s="876"/>
      <c r="BFI51" s="876"/>
      <c r="BFJ51" s="876"/>
      <c r="BFK51" s="876"/>
      <c r="BFL51" s="876"/>
      <c r="BFM51" s="876"/>
      <c r="BFN51" s="876"/>
      <c r="BFO51" s="876"/>
      <c r="BFP51" s="876"/>
      <c r="BFQ51" s="876"/>
      <c r="BFR51" s="876"/>
      <c r="BFS51" s="876"/>
      <c r="BFT51" s="876"/>
      <c r="BFU51" s="876"/>
      <c r="BFV51" s="876"/>
      <c r="BFW51" s="876"/>
      <c r="BFX51" s="876"/>
      <c r="BFY51" s="876"/>
      <c r="BFZ51" s="876"/>
      <c r="BGA51" s="876"/>
      <c r="BGB51" s="876"/>
      <c r="BGC51" s="876"/>
      <c r="BGD51" s="876"/>
      <c r="BGE51" s="876"/>
      <c r="BGF51" s="876"/>
      <c r="BGG51" s="876"/>
      <c r="BGH51" s="876"/>
      <c r="BGI51" s="876"/>
      <c r="BGJ51" s="876"/>
      <c r="BGK51" s="876"/>
      <c r="BGL51" s="876"/>
      <c r="BGM51" s="876"/>
      <c r="BGN51" s="876"/>
      <c r="BGO51" s="876"/>
      <c r="BGP51" s="876"/>
      <c r="BGQ51" s="876"/>
      <c r="BGR51" s="876"/>
      <c r="BGS51" s="876"/>
      <c r="BGT51" s="876"/>
      <c r="BGU51" s="876"/>
      <c r="BGV51" s="876"/>
      <c r="BGW51" s="876"/>
      <c r="BGX51" s="876"/>
      <c r="BGY51" s="876"/>
      <c r="BGZ51" s="876"/>
      <c r="BHA51" s="876"/>
      <c r="BHB51" s="876"/>
      <c r="BHC51" s="876"/>
      <c r="BHD51" s="876"/>
      <c r="BHE51" s="876"/>
      <c r="BHF51" s="876"/>
      <c r="BHG51" s="876"/>
      <c r="BHH51" s="876"/>
      <c r="BHI51" s="876"/>
      <c r="BHJ51" s="876"/>
      <c r="BHK51" s="876"/>
      <c r="BHL51" s="876"/>
      <c r="BHM51" s="876"/>
      <c r="BHN51" s="876"/>
      <c r="BHO51" s="876"/>
      <c r="BHP51" s="876"/>
      <c r="BHQ51" s="876"/>
      <c r="BHR51" s="876"/>
      <c r="BHS51" s="876"/>
      <c r="BHT51" s="876"/>
      <c r="BHU51" s="876"/>
      <c r="BHV51" s="876"/>
      <c r="BHW51" s="876"/>
      <c r="BHX51" s="876"/>
      <c r="BHY51" s="876"/>
      <c r="BHZ51" s="876"/>
      <c r="BIA51" s="876"/>
      <c r="BIB51" s="876"/>
      <c r="BIC51" s="876"/>
      <c r="BID51" s="876"/>
      <c r="BIE51" s="876"/>
      <c r="BIF51" s="876"/>
      <c r="BIG51" s="876"/>
      <c r="BIH51" s="876"/>
      <c r="BII51" s="876"/>
      <c r="BIJ51" s="876"/>
      <c r="BIK51" s="876"/>
      <c r="BIL51" s="876"/>
      <c r="BIM51" s="876"/>
      <c r="BIN51" s="876"/>
      <c r="BIO51" s="876"/>
      <c r="BIP51" s="876"/>
      <c r="BIQ51" s="876"/>
      <c r="BIR51" s="876"/>
      <c r="BIS51" s="876"/>
      <c r="BIT51" s="876"/>
      <c r="BIU51" s="876"/>
      <c r="BIV51" s="876"/>
      <c r="BIW51" s="876"/>
      <c r="BIX51" s="876"/>
      <c r="BIY51" s="876"/>
      <c r="BIZ51" s="876"/>
      <c r="BJA51" s="876"/>
      <c r="BJB51" s="876"/>
      <c r="BJC51" s="876"/>
      <c r="BJD51" s="876"/>
      <c r="BJE51" s="876"/>
      <c r="BJF51" s="876"/>
      <c r="BJG51" s="876"/>
      <c r="BJH51" s="876"/>
      <c r="BJI51" s="876"/>
      <c r="BJJ51" s="876"/>
      <c r="BJK51" s="876"/>
      <c r="BJL51" s="876"/>
      <c r="BJM51" s="876"/>
      <c r="BJN51" s="876"/>
      <c r="BJO51" s="876"/>
      <c r="BJP51" s="876"/>
      <c r="BJQ51" s="876"/>
      <c r="BJR51" s="876"/>
      <c r="BJS51" s="876"/>
      <c r="BJT51" s="876"/>
      <c r="BJU51" s="876"/>
      <c r="BJV51" s="876"/>
      <c r="BJW51" s="876"/>
      <c r="BJX51" s="876"/>
      <c r="BJY51" s="876"/>
      <c r="BJZ51" s="876"/>
      <c r="BKA51" s="876"/>
      <c r="BKB51" s="876"/>
      <c r="BKC51" s="876"/>
      <c r="BKD51" s="876"/>
      <c r="BKE51" s="876"/>
      <c r="BKF51" s="876"/>
      <c r="BKG51" s="876"/>
      <c r="BKH51" s="876"/>
      <c r="BKI51" s="876"/>
      <c r="BKJ51" s="876"/>
      <c r="BKK51" s="876"/>
      <c r="BKL51" s="876"/>
      <c r="BKM51" s="876"/>
      <c r="BKN51" s="876"/>
      <c r="BKO51" s="876"/>
      <c r="BKP51" s="876"/>
      <c r="BKQ51" s="876"/>
      <c r="BKR51" s="876"/>
      <c r="BKS51" s="876"/>
      <c r="BKT51" s="876"/>
      <c r="BKU51" s="876"/>
      <c r="BKV51" s="876"/>
      <c r="BKW51" s="876"/>
      <c r="BKX51" s="876"/>
      <c r="BKY51" s="876"/>
      <c r="BKZ51" s="876"/>
      <c r="BLA51" s="876"/>
      <c r="BLB51" s="876"/>
      <c r="BLC51" s="876"/>
      <c r="BLD51" s="876"/>
      <c r="BLE51" s="876"/>
      <c r="BLF51" s="876"/>
      <c r="BLG51" s="876"/>
      <c r="BLH51" s="876"/>
      <c r="BLI51" s="876"/>
      <c r="BLJ51" s="876"/>
      <c r="BLK51" s="876"/>
      <c r="BLL51" s="876"/>
      <c r="BLM51" s="876"/>
      <c r="BLN51" s="876"/>
      <c r="BLO51" s="876"/>
      <c r="BLP51" s="876"/>
      <c r="BLQ51" s="876"/>
      <c r="BLR51" s="876"/>
      <c r="BLS51" s="876"/>
      <c r="BLT51" s="876"/>
      <c r="BLU51" s="876"/>
      <c r="BLV51" s="876"/>
      <c r="BLW51" s="876"/>
      <c r="BLX51" s="876"/>
      <c r="BLY51" s="876"/>
      <c r="BLZ51" s="876"/>
      <c r="BMA51" s="876"/>
      <c r="BMB51" s="876"/>
      <c r="BMC51" s="876"/>
      <c r="BMD51" s="876"/>
      <c r="BME51" s="876"/>
      <c r="BMF51" s="876"/>
      <c r="BMG51" s="876"/>
      <c r="BMH51" s="876"/>
      <c r="BMI51" s="876"/>
      <c r="BMJ51" s="876"/>
      <c r="BMK51" s="876"/>
      <c r="BML51" s="876"/>
      <c r="BMM51" s="876"/>
      <c r="BMN51" s="876"/>
      <c r="BMO51" s="876"/>
      <c r="BMP51" s="876"/>
      <c r="BMQ51" s="876"/>
      <c r="BMR51" s="876"/>
      <c r="BMS51" s="876"/>
      <c r="BMT51" s="876"/>
      <c r="BMU51" s="876"/>
      <c r="BMV51" s="876"/>
      <c r="BMW51" s="876"/>
      <c r="BMX51" s="876"/>
      <c r="BMY51" s="876"/>
      <c r="BMZ51" s="876"/>
      <c r="BNA51" s="876"/>
      <c r="BNB51" s="876"/>
      <c r="BNC51" s="876"/>
      <c r="BND51" s="876"/>
      <c r="BNE51" s="876"/>
      <c r="BNF51" s="876"/>
      <c r="BNG51" s="876"/>
      <c r="BNH51" s="876"/>
      <c r="BNI51" s="876"/>
      <c r="BNJ51" s="876"/>
      <c r="BNK51" s="876"/>
      <c r="BNL51" s="876"/>
      <c r="BNM51" s="876"/>
      <c r="BNN51" s="876"/>
      <c r="BNO51" s="876"/>
      <c r="BNP51" s="876"/>
      <c r="BNQ51" s="876"/>
      <c r="BNR51" s="876"/>
      <c r="BNS51" s="876"/>
      <c r="BNT51" s="876"/>
      <c r="BNU51" s="876"/>
      <c r="BNV51" s="876"/>
      <c r="BNW51" s="876"/>
      <c r="BNX51" s="876"/>
      <c r="BNY51" s="876"/>
      <c r="BNZ51" s="876"/>
      <c r="BOA51" s="876"/>
      <c r="BOB51" s="876"/>
      <c r="BOC51" s="876"/>
      <c r="BOD51" s="876"/>
      <c r="BOE51" s="876"/>
      <c r="BOF51" s="876"/>
      <c r="BOG51" s="876"/>
      <c r="BOH51" s="876"/>
      <c r="BOI51" s="876"/>
      <c r="BOJ51" s="876"/>
      <c r="BOK51" s="876"/>
      <c r="BOL51" s="876"/>
      <c r="BOM51" s="876"/>
      <c r="BON51" s="876"/>
      <c r="BOO51" s="876"/>
      <c r="BOP51" s="876"/>
      <c r="BOQ51" s="876"/>
      <c r="BOR51" s="876"/>
      <c r="BOS51" s="876"/>
      <c r="BOT51" s="876"/>
      <c r="BOU51" s="876"/>
      <c r="BOV51" s="876"/>
      <c r="BOW51" s="876"/>
      <c r="BOX51" s="876"/>
      <c r="BOY51" s="876"/>
      <c r="BOZ51" s="876"/>
      <c r="BPA51" s="876"/>
      <c r="BPB51" s="876"/>
      <c r="BPC51" s="876"/>
      <c r="BPD51" s="876"/>
      <c r="BPE51" s="876"/>
      <c r="BPF51" s="876"/>
      <c r="BPG51" s="876"/>
      <c r="BPH51" s="876"/>
      <c r="BPI51" s="876"/>
      <c r="BPJ51" s="876"/>
      <c r="BPK51" s="876"/>
      <c r="BPL51" s="876"/>
      <c r="BPM51" s="876"/>
      <c r="BPN51" s="876"/>
      <c r="BPO51" s="876"/>
      <c r="BPP51" s="876"/>
      <c r="BPQ51" s="876"/>
      <c r="BPR51" s="876"/>
      <c r="BPS51" s="876"/>
      <c r="BPT51" s="876"/>
      <c r="BPU51" s="876"/>
      <c r="BPV51" s="876"/>
      <c r="BPW51" s="876"/>
      <c r="BPX51" s="876"/>
      <c r="BPY51" s="876"/>
      <c r="BPZ51" s="876"/>
      <c r="BQA51" s="876"/>
      <c r="BQB51" s="876"/>
      <c r="BQC51" s="876"/>
      <c r="BQD51" s="876"/>
      <c r="BQE51" s="876"/>
      <c r="BQF51" s="876"/>
      <c r="BQG51" s="876"/>
      <c r="BQH51" s="876"/>
      <c r="BQI51" s="876"/>
      <c r="BQJ51" s="876"/>
      <c r="BQK51" s="876"/>
      <c r="BQL51" s="876"/>
      <c r="BQM51" s="876"/>
      <c r="BQN51" s="876"/>
      <c r="BQO51" s="876"/>
      <c r="BQP51" s="876"/>
      <c r="BQQ51" s="876"/>
      <c r="BQR51" s="876"/>
      <c r="BQS51" s="876"/>
      <c r="BQT51" s="876"/>
      <c r="BQU51" s="876"/>
      <c r="BQV51" s="876"/>
      <c r="BQW51" s="876"/>
      <c r="BQX51" s="876"/>
      <c r="BQY51" s="876"/>
      <c r="BQZ51" s="876"/>
      <c r="BRA51" s="876"/>
      <c r="BRB51" s="876"/>
      <c r="BRC51" s="876"/>
      <c r="BRD51" s="876"/>
      <c r="BRE51" s="876"/>
      <c r="BRF51" s="876"/>
      <c r="BRG51" s="876"/>
      <c r="BRH51" s="876"/>
      <c r="BRI51" s="876"/>
      <c r="BRJ51" s="876"/>
      <c r="BRK51" s="876"/>
      <c r="BRL51" s="876"/>
      <c r="BRM51" s="876"/>
      <c r="BRN51" s="876"/>
      <c r="BRO51" s="876"/>
      <c r="BRP51" s="876"/>
      <c r="BRQ51" s="876"/>
      <c r="BRR51" s="876"/>
      <c r="BRS51" s="876"/>
      <c r="BRT51" s="876"/>
      <c r="BRU51" s="876"/>
      <c r="BRV51" s="876"/>
      <c r="BRW51" s="876"/>
      <c r="BRX51" s="876"/>
      <c r="BRY51" s="876"/>
      <c r="BRZ51" s="876"/>
      <c r="BSA51" s="876"/>
      <c r="BSB51" s="876"/>
      <c r="BSC51" s="876"/>
      <c r="BSD51" s="876"/>
      <c r="BSE51" s="876"/>
      <c r="BSF51" s="876"/>
      <c r="BSG51" s="876"/>
      <c r="BSH51" s="876"/>
      <c r="BSI51" s="876"/>
      <c r="BSJ51" s="876"/>
      <c r="BSK51" s="876"/>
      <c r="BSL51" s="876"/>
      <c r="BSM51" s="876"/>
      <c r="BSN51" s="876"/>
      <c r="BSO51" s="876"/>
      <c r="BSP51" s="876"/>
      <c r="BSQ51" s="876"/>
      <c r="BSR51" s="876"/>
      <c r="BSS51" s="876"/>
      <c r="BST51" s="876"/>
      <c r="BSU51" s="876"/>
      <c r="BSV51" s="876"/>
      <c r="BSW51" s="876"/>
      <c r="BSX51" s="876"/>
      <c r="BSY51" s="876"/>
      <c r="BSZ51" s="876"/>
      <c r="BTA51" s="876"/>
      <c r="BTB51" s="876"/>
      <c r="BTC51" s="876"/>
      <c r="BTD51" s="876"/>
      <c r="BTE51" s="876"/>
      <c r="BTF51" s="876"/>
      <c r="BTG51" s="876"/>
      <c r="BTH51" s="876"/>
      <c r="BTI51" s="876"/>
      <c r="BTJ51" s="876"/>
      <c r="BTK51" s="876"/>
      <c r="BTL51" s="876"/>
      <c r="BTM51" s="876"/>
      <c r="BTN51" s="876"/>
      <c r="BTO51" s="876"/>
      <c r="BTP51" s="876"/>
      <c r="BTQ51" s="876"/>
      <c r="BTR51" s="876"/>
      <c r="BTS51" s="876"/>
      <c r="BTT51" s="876"/>
      <c r="BTU51" s="876"/>
      <c r="BTV51" s="876"/>
      <c r="BTW51" s="876"/>
      <c r="BTX51" s="876"/>
      <c r="BTY51" s="876"/>
      <c r="BTZ51" s="876"/>
      <c r="BUA51" s="876"/>
      <c r="BUB51" s="876"/>
      <c r="BUC51" s="876"/>
      <c r="BUD51" s="876"/>
      <c r="BUE51" s="876"/>
      <c r="BUF51" s="876"/>
      <c r="BUG51" s="876"/>
      <c r="BUH51" s="876"/>
      <c r="BUI51" s="876"/>
      <c r="BUJ51" s="876"/>
      <c r="BUK51" s="876"/>
      <c r="BUL51" s="876"/>
      <c r="BUM51" s="876"/>
      <c r="BUN51" s="876"/>
      <c r="BUO51" s="876"/>
      <c r="BUP51" s="876"/>
      <c r="BUQ51" s="876"/>
      <c r="BUR51" s="876"/>
      <c r="BUS51" s="876"/>
      <c r="BUT51" s="876"/>
      <c r="BUU51" s="876"/>
      <c r="BUV51" s="876"/>
      <c r="BUW51" s="876"/>
      <c r="BUX51" s="876"/>
      <c r="BUY51" s="876"/>
      <c r="BUZ51" s="876"/>
      <c r="BVA51" s="876"/>
      <c r="BVB51" s="876"/>
      <c r="BVC51" s="876"/>
      <c r="BVD51" s="876"/>
      <c r="BVE51" s="876"/>
      <c r="BVF51" s="876"/>
      <c r="BVG51" s="876"/>
      <c r="BVH51" s="876"/>
      <c r="BVI51" s="876"/>
      <c r="BVJ51" s="876"/>
      <c r="BVK51" s="876"/>
      <c r="BVL51" s="876"/>
      <c r="BVM51" s="876"/>
      <c r="BVN51" s="876"/>
      <c r="BVO51" s="876"/>
      <c r="BVP51" s="876"/>
      <c r="BVQ51" s="876"/>
      <c r="BVR51" s="876"/>
      <c r="BVS51" s="876"/>
      <c r="BVT51" s="876"/>
      <c r="BVU51" s="876"/>
      <c r="BVV51" s="876"/>
      <c r="BVW51" s="876"/>
      <c r="BVX51" s="876"/>
      <c r="BVY51" s="876"/>
      <c r="BVZ51" s="876"/>
      <c r="BWA51" s="876"/>
      <c r="BWB51" s="876"/>
      <c r="BWC51" s="876"/>
      <c r="BWD51" s="876"/>
      <c r="BWE51" s="876"/>
      <c r="BWF51" s="876"/>
      <c r="BWG51" s="876"/>
      <c r="BWH51" s="876"/>
      <c r="BWI51" s="876"/>
      <c r="BWJ51" s="876"/>
      <c r="BWK51" s="876"/>
      <c r="BWL51" s="876"/>
      <c r="BWM51" s="876"/>
      <c r="BWN51" s="876"/>
      <c r="BWO51" s="876"/>
      <c r="BWP51" s="876"/>
      <c r="BWQ51" s="876"/>
      <c r="BWR51" s="876"/>
      <c r="BWS51" s="876"/>
      <c r="BWT51" s="876"/>
      <c r="BWU51" s="876"/>
      <c r="BWV51" s="876"/>
      <c r="BWW51" s="876"/>
      <c r="BWX51" s="876"/>
      <c r="BWY51" s="876"/>
      <c r="BWZ51" s="876"/>
      <c r="BXA51" s="876"/>
      <c r="BXB51" s="876"/>
      <c r="BXC51" s="876"/>
      <c r="BXD51" s="876"/>
      <c r="BXE51" s="876"/>
      <c r="BXF51" s="876"/>
      <c r="BXG51" s="876"/>
      <c r="BXH51" s="876"/>
      <c r="BXI51" s="876"/>
      <c r="BXJ51" s="876"/>
      <c r="BXK51" s="876"/>
      <c r="BXL51" s="876"/>
      <c r="BXM51" s="876"/>
      <c r="BXN51" s="876"/>
      <c r="BXO51" s="876"/>
      <c r="BXP51" s="876"/>
      <c r="BXQ51" s="876"/>
      <c r="BXR51" s="876"/>
      <c r="BXS51" s="876"/>
      <c r="BXT51" s="876"/>
      <c r="BXU51" s="876"/>
      <c r="BXV51" s="876"/>
      <c r="BXW51" s="876"/>
      <c r="BXX51" s="876"/>
      <c r="BXY51" s="876"/>
      <c r="BXZ51" s="876"/>
      <c r="BYA51" s="876"/>
      <c r="BYB51" s="876"/>
      <c r="BYC51" s="876"/>
      <c r="BYD51" s="876"/>
      <c r="BYE51" s="876"/>
      <c r="BYF51" s="876"/>
      <c r="BYG51" s="876"/>
      <c r="BYH51" s="876"/>
      <c r="BYI51" s="876"/>
      <c r="BYJ51" s="876"/>
      <c r="BYK51" s="876"/>
      <c r="BYL51" s="876"/>
      <c r="BYM51" s="876"/>
      <c r="BYN51" s="876"/>
      <c r="BYO51" s="876"/>
      <c r="BYP51" s="876"/>
      <c r="BYQ51" s="876"/>
      <c r="BYR51" s="876"/>
      <c r="BYS51" s="876"/>
      <c r="BYT51" s="876"/>
      <c r="BYU51" s="876"/>
      <c r="BYV51" s="876"/>
      <c r="BYW51" s="876"/>
      <c r="BYX51" s="876"/>
      <c r="BYY51" s="876"/>
      <c r="BYZ51" s="876"/>
      <c r="BZA51" s="876"/>
      <c r="BZB51" s="876"/>
      <c r="BZC51" s="876"/>
      <c r="BZD51" s="876"/>
      <c r="BZE51" s="876"/>
      <c r="BZF51" s="876"/>
      <c r="BZG51" s="876"/>
      <c r="BZH51" s="876"/>
      <c r="BZI51" s="876"/>
      <c r="BZJ51" s="876"/>
      <c r="BZK51" s="876"/>
      <c r="BZL51" s="876"/>
      <c r="BZM51" s="876"/>
      <c r="BZN51" s="876"/>
      <c r="BZO51" s="876"/>
      <c r="BZP51" s="876"/>
      <c r="BZQ51" s="876"/>
      <c r="BZR51" s="876"/>
      <c r="BZS51" s="876"/>
      <c r="BZT51" s="876"/>
      <c r="BZU51" s="876"/>
      <c r="BZV51" s="876"/>
      <c r="BZW51" s="876"/>
      <c r="BZX51" s="876"/>
      <c r="BZY51" s="876"/>
      <c r="BZZ51" s="876"/>
      <c r="CAA51" s="876"/>
      <c r="CAB51" s="876"/>
      <c r="CAC51" s="876"/>
      <c r="CAD51" s="876"/>
      <c r="CAE51" s="876"/>
      <c r="CAF51" s="876"/>
      <c r="CAG51" s="876"/>
      <c r="CAH51" s="876"/>
      <c r="CAI51" s="876"/>
      <c r="CAJ51" s="876"/>
      <c r="CAK51" s="876"/>
      <c r="CAL51" s="876"/>
      <c r="CAM51" s="876"/>
      <c r="CAN51" s="876"/>
      <c r="CAO51" s="876"/>
      <c r="CAP51" s="876"/>
      <c r="CAQ51" s="876"/>
      <c r="CAR51" s="876"/>
      <c r="CAS51" s="876"/>
      <c r="CAT51" s="876"/>
      <c r="CAU51" s="876"/>
      <c r="CAV51" s="876"/>
      <c r="CAW51" s="876"/>
      <c r="CAX51" s="876"/>
      <c r="CAY51" s="876"/>
      <c r="CAZ51" s="876"/>
      <c r="CBA51" s="876"/>
      <c r="CBB51" s="876"/>
      <c r="CBC51" s="876"/>
      <c r="CBD51" s="876"/>
      <c r="CBE51" s="876"/>
      <c r="CBF51" s="876"/>
      <c r="CBG51" s="876"/>
      <c r="CBH51" s="876"/>
      <c r="CBI51" s="876"/>
      <c r="CBJ51" s="876"/>
      <c r="CBK51" s="876"/>
      <c r="CBL51" s="876"/>
      <c r="CBM51" s="876"/>
      <c r="CBN51" s="876"/>
      <c r="CBO51" s="876"/>
      <c r="CBP51" s="876"/>
      <c r="CBQ51" s="876"/>
      <c r="CBR51" s="876"/>
      <c r="CBS51" s="876"/>
      <c r="CBT51" s="876"/>
      <c r="CBU51" s="876"/>
      <c r="CBV51" s="876"/>
      <c r="CBW51" s="876"/>
      <c r="CBX51" s="876"/>
      <c r="CBY51" s="876"/>
      <c r="CBZ51" s="876"/>
      <c r="CCA51" s="876"/>
      <c r="CCB51" s="876"/>
      <c r="CCC51" s="876"/>
      <c r="CCD51" s="876"/>
      <c r="CCE51" s="876"/>
      <c r="CCF51" s="876"/>
      <c r="CCG51" s="876"/>
      <c r="CCH51" s="876"/>
      <c r="CCI51" s="876"/>
      <c r="CCJ51" s="876"/>
      <c r="CCK51" s="876"/>
      <c r="CCL51" s="876"/>
      <c r="CCM51" s="876"/>
      <c r="CCN51" s="876"/>
      <c r="CCO51" s="876"/>
      <c r="CCP51" s="876"/>
      <c r="CCQ51" s="876"/>
      <c r="CCR51" s="876"/>
      <c r="CCS51" s="876"/>
      <c r="CCT51" s="876"/>
      <c r="CCU51" s="876"/>
      <c r="CCV51" s="876"/>
      <c r="CCW51" s="876"/>
      <c r="CCX51" s="876"/>
      <c r="CCY51" s="876"/>
      <c r="CCZ51" s="876"/>
      <c r="CDA51" s="876"/>
      <c r="CDB51" s="876"/>
      <c r="CDC51" s="876"/>
      <c r="CDD51" s="876"/>
      <c r="CDE51" s="876"/>
      <c r="CDF51" s="876"/>
      <c r="CDG51" s="876"/>
      <c r="CDH51" s="876"/>
      <c r="CDI51" s="876"/>
      <c r="CDJ51" s="876"/>
      <c r="CDK51" s="876"/>
      <c r="CDL51" s="876"/>
      <c r="CDM51" s="876"/>
      <c r="CDN51" s="876"/>
      <c r="CDO51" s="876"/>
      <c r="CDP51" s="876"/>
      <c r="CDQ51" s="876"/>
      <c r="CDR51" s="876"/>
      <c r="CDS51" s="876"/>
      <c r="CDT51" s="876"/>
      <c r="CDU51" s="876"/>
      <c r="CDV51" s="876"/>
      <c r="CDW51" s="876"/>
      <c r="CDX51" s="876"/>
      <c r="CDY51" s="876"/>
      <c r="CDZ51" s="876"/>
      <c r="CEA51" s="876"/>
      <c r="CEB51" s="876"/>
      <c r="CEC51" s="876"/>
      <c r="CED51" s="876"/>
      <c r="CEE51" s="876"/>
      <c r="CEF51" s="876"/>
      <c r="CEG51" s="876"/>
      <c r="CEH51" s="876"/>
      <c r="CEI51" s="876"/>
      <c r="CEJ51" s="876"/>
      <c r="CEK51" s="876"/>
      <c r="CEL51" s="876"/>
      <c r="CEM51" s="876"/>
      <c r="CEN51" s="876"/>
      <c r="CEO51" s="876"/>
      <c r="CEP51" s="876"/>
      <c r="CEQ51" s="876"/>
      <c r="CER51" s="876"/>
      <c r="CES51" s="876"/>
      <c r="CET51" s="876"/>
      <c r="CEU51" s="876"/>
      <c r="CEV51" s="876"/>
      <c r="CEW51" s="876"/>
      <c r="CEX51" s="876"/>
      <c r="CEY51" s="876"/>
      <c r="CEZ51" s="876"/>
      <c r="CFA51" s="876"/>
      <c r="CFB51" s="876"/>
      <c r="CFC51" s="876"/>
      <c r="CFD51" s="876"/>
      <c r="CFE51" s="876"/>
      <c r="CFF51" s="876"/>
      <c r="CFG51" s="876"/>
      <c r="CFH51" s="876"/>
      <c r="CFI51" s="876"/>
      <c r="CFJ51" s="876"/>
      <c r="CFK51" s="876"/>
      <c r="CFL51" s="876"/>
      <c r="CFM51" s="876"/>
      <c r="CFN51" s="876"/>
      <c r="CFO51" s="876"/>
      <c r="CFP51" s="876"/>
      <c r="CFQ51" s="876"/>
      <c r="CFR51" s="876"/>
      <c r="CFS51" s="876"/>
      <c r="CFT51" s="876"/>
      <c r="CFU51" s="876"/>
      <c r="CFV51" s="876"/>
      <c r="CFW51" s="876"/>
      <c r="CFX51" s="876"/>
      <c r="CFY51" s="876"/>
      <c r="CFZ51" s="876"/>
      <c r="CGA51" s="876"/>
      <c r="CGB51" s="876"/>
      <c r="CGC51" s="876"/>
      <c r="CGD51" s="876"/>
      <c r="CGE51" s="876"/>
      <c r="CGF51" s="876"/>
      <c r="CGG51" s="876"/>
      <c r="CGH51" s="876"/>
      <c r="CGI51" s="876"/>
      <c r="CGJ51" s="876"/>
      <c r="CGK51" s="876"/>
      <c r="CGL51" s="876"/>
      <c r="CGM51" s="876"/>
      <c r="CGN51" s="876"/>
      <c r="CGO51" s="876"/>
      <c r="CGP51" s="876"/>
      <c r="CGQ51" s="876"/>
      <c r="CGR51" s="876"/>
      <c r="CGS51" s="876"/>
      <c r="CGT51" s="876"/>
      <c r="CGU51" s="876"/>
      <c r="CGV51" s="876"/>
      <c r="CGW51" s="876"/>
      <c r="CGX51" s="876"/>
      <c r="CGY51" s="876"/>
      <c r="CGZ51" s="876"/>
      <c r="CHA51" s="876"/>
      <c r="CHB51" s="876"/>
      <c r="CHC51" s="876"/>
      <c r="CHD51" s="876"/>
      <c r="CHE51" s="876"/>
      <c r="CHF51" s="876"/>
      <c r="CHG51" s="876"/>
      <c r="CHH51" s="876"/>
      <c r="CHI51" s="876"/>
      <c r="CHJ51" s="876"/>
      <c r="CHK51" s="876"/>
      <c r="CHL51" s="876"/>
      <c r="CHM51" s="876"/>
      <c r="CHN51" s="876"/>
      <c r="CHO51" s="876"/>
      <c r="CHP51" s="876"/>
      <c r="CHQ51" s="876"/>
      <c r="CHR51" s="876"/>
      <c r="CHS51" s="876"/>
      <c r="CHT51" s="876"/>
      <c r="CHU51" s="876"/>
      <c r="CHV51" s="876"/>
      <c r="CHW51" s="876"/>
      <c r="CHX51" s="876"/>
      <c r="CHY51" s="876"/>
      <c r="CHZ51" s="876"/>
      <c r="CIA51" s="876"/>
      <c r="CIB51" s="876"/>
      <c r="CIC51" s="876"/>
      <c r="CID51" s="876"/>
      <c r="CIE51" s="876"/>
      <c r="CIF51" s="876"/>
      <c r="CIG51" s="876"/>
      <c r="CIH51" s="876"/>
      <c r="CII51" s="876"/>
      <c r="CIJ51" s="876"/>
      <c r="CIK51" s="876"/>
      <c r="CIL51" s="876"/>
      <c r="CIM51" s="876"/>
      <c r="CIN51" s="876"/>
      <c r="CIO51" s="876"/>
      <c r="CIP51" s="876"/>
      <c r="CIQ51" s="876"/>
      <c r="CIR51" s="876"/>
      <c r="CIS51" s="876"/>
      <c r="CIT51" s="876"/>
      <c r="CIU51" s="876"/>
      <c r="CIV51" s="876"/>
      <c r="CIW51" s="876"/>
      <c r="CIX51" s="876"/>
      <c r="CIY51" s="876"/>
      <c r="CIZ51" s="876"/>
      <c r="CJA51" s="876"/>
      <c r="CJB51" s="876"/>
      <c r="CJC51" s="876"/>
      <c r="CJD51" s="876"/>
      <c r="CJE51" s="876"/>
      <c r="CJF51" s="876"/>
      <c r="CJG51" s="876"/>
      <c r="CJH51" s="876"/>
      <c r="CJI51" s="876"/>
      <c r="CJJ51" s="876"/>
      <c r="CJK51" s="876"/>
      <c r="CJL51" s="876"/>
      <c r="CJM51" s="876"/>
      <c r="CJN51" s="876"/>
      <c r="CJO51" s="876"/>
      <c r="CJP51" s="876"/>
      <c r="CJQ51" s="876"/>
      <c r="CJR51" s="876"/>
      <c r="CJS51" s="876"/>
      <c r="CJT51" s="876"/>
      <c r="CJU51" s="876"/>
      <c r="CJV51" s="876"/>
      <c r="CJW51" s="876"/>
      <c r="CJX51" s="876"/>
      <c r="CJY51" s="876"/>
      <c r="CJZ51" s="876"/>
      <c r="CKA51" s="876"/>
      <c r="CKB51" s="876"/>
      <c r="CKC51" s="876"/>
      <c r="CKD51" s="876"/>
      <c r="CKE51" s="876"/>
      <c r="CKF51" s="876"/>
      <c r="CKG51" s="876"/>
      <c r="CKH51" s="876"/>
      <c r="CKI51" s="876"/>
      <c r="CKJ51" s="876"/>
      <c r="CKK51" s="876"/>
      <c r="CKL51" s="876"/>
      <c r="CKM51" s="876"/>
      <c r="CKN51" s="876"/>
      <c r="CKO51" s="876"/>
      <c r="CKP51" s="876"/>
      <c r="CKQ51" s="876"/>
      <c r="CKR51" s="876"/>
      <c r="CKS51" s="876"/>
      <c r="CKT51" s="876"/>
      <c r="CKU51" s="876"/>
      <c r="CKV51" s="876"/>
      <c r="CKW51" s="876"/>
      <c r="CKX51" s="876"/>
      <c r="CKY51" s="876"/>
      <c r="CKZ51" s="876"/>
      <c r="CLA51" s="876"/>
      <c r="CLB51" s="876"/>
      <c r="CLC51" s="876"/>
      <c r="CLD51" s="876"/>
      <c r="CLE51" s="876"/>
      <c r="CLF51" s="876"/>
      <c r="CLG51" s="876"/>
      <c r="CLH51" s="876"/>
      <c r="CLI51" s="876"/>
      <c r="CLJ51" s="876"/>
      <c r="CLK51" s="876"/>
      <c r="CLL51" s="876"/>
      <c r="CLM51" s="876"/>
      <c r="CLN51" s="876"/>
      <c r="CLO51" s="876"/>
      <c r="CLP51" s="876"/>
      <c r="CLQ51" s="876"/>
      <c r="CLR51" s="876"/>
      <c r="CLS51" s="876"/>
      <c r="CLT51" s="876"/>
      <c r="CLU51" s="876"/>
      <c r="CLV51" s="876"/>
      <c r="CLW51" s="876"/>
      <c r="CLX51" s="876"/>
      <c r="CLY51" s="876"/>
      <c r="CLZ51" s="876"/>
      <c r="CMA51" s="876"/>
      <c r="CMB51" s="876"/>
      <c r="CMC51" s="876"/>
      <c r="CMD51" s="876"/>
      <c r="CME51" s="876"/>
      <c r="CMF51" s="876"/>
      <c r="CMG51" s="876"/>
      <c r="CMH51" s="876"/>
      <c r="CMI51" s="876"/>
      <c r="CMJ51" s="876"/>
      <c r="CMK51" s="876"/>
      <c r="CML51" s="876"/>
      <c r="CMM51" s="876"/>
      <c r="CMN51" s="876"/>
      <c r="CMO51" s="876"/>
      <c r="CMP51" s="876"/>
      <c r="CMQ51" s="876"/>
      <c r="CMR51" s="876"/>
      <c r="CMS51" s="876"/>
      <c r="CMT51" s="876"/>
      <c r="CMU51" s="876"/>
      <c r="CMV51" s="876"/>
      <c r="CMW51" s="876"/>
      <c r="CMX51" s="876"/>
      <c r="CMY51" s="876"/>
      <c r="CMZ51" s="876"/>
      <c r="CNA51" s="876"/>
      <c r="CNB51" s="876"/>
      <c r="CNC51" s="876"/>
      <c r="CND51" s="876"/>
      <c r="CNE51" s="876"/>
      <c r="CNF51" s="876"/>
      <c r="CNG51" s="876"/>
      <c r="CNH51" s="876"/>
      <c r="CNI51" s="876"/>
      <c r="CNJ51" s="876"/>
      <c r="CNK51" s="876"/>
      <c r="CNL51" s="876"/>
      <c r="CNM51" s="876"/>
      <c r="CNN51" s="876"/>
      <c r="CNO51" s="876"/>
      <c r="CNP51" s="876"/>
      <c r="CNQ51" s="876"/>
      <c r="CNR51" s="876"/>
      <c r="CNS51" s="876"/>
      <c r="CNT51" s="876"/>
      <c r="CNU51" s="876"/>
      <c r="CNV51" s="876"/>
      <c r="CNW51" s="876"/>
      <c r="CNX51" s="876"/>
      <c r="CNY51" s="876"/>
      <c r="CNZ51" s="876"/>
      <c r="COA51" s="876"/>
      <c r="COB51" s="876"/>
      <c r="COC51" s="876"/>
      <c r="COD51" s="876"/>
      <c r="COE51" s="876"/>
      <c r="COF51" s="876"/>
      <c r="COG51" s="876"/>
      <c r="COH51" s="876"/>
      <c r="COI51" s="876"/>
      <c r="COJ51" s="876"/>
      <c r="COK51" s="876"/>
      <c r="COL51" s="876"/>
      <c r="COM51" s="876"/>
      <c r="CON51" s="876"/>
      <c r="COO51" s="876"/>
      <c r="COP51" s="876"/>
      <c r="COQ51" s="876"/>
      <c r="COR51" s="876"/>
      <c r="COS51" s="876"/>
      <c r="COT51" s="876"/>
      <c r="COU51" s="876"/>
      <c r="COV51" s="876"/>
      <c r="COW51" s="876"/>
      <c r="COX51" s="876"/>
      <c r="COY51" s="876"/>
      <c r="COZ51" s="876"/>
      <c r="CPA51" s="876"/>
      <c r="CPB51" s="876"/>
      <c r="CPC51" s="876"/>
      <c r="CPD51" s="876"/>
      <c r="CPE51" s="876"/>
      <c r="CPF51" s="876"/>
      <c r="CPG51" s="876"/>
      <c r="CPH51" s="876"/>
      <c r="CPI51" s="876"/>
      <c r="CPJ51" s="876"/>
      <c r="CPK51" s="876"/>
      <c r="CPL51" s="876"/>
      <c r="CPM51" s="876"/>
      <c r="CPN51" s="876"/>
      <c r="CPO51" s="876"/>
      <c r="CPP51" s="876"/>
      <c r="CPQ51" s="876"/>
      <c r="CPR51" s="876"/>
      <c r="CPS51" s="876"/>
      <c r="CPT51" s="876"/>
      <c r="CPU51" s="876"/>
      <c r="CPV51" s="876"/>
      <c r="CPW51" s="876"/>
      <c r="CPX51" s="876"/>
      <c r="CPY51" s="876"/>
      <c r="CPZ51" s="876"/>
      <c r="CQA51" s="876"/>
      <c r="CQB51" s="876"/>
      <c r="CQC51" s="876"/>
      <c r="CQD51" s="876"/>
      <c r="CQE51" s="876"/>
      <c r="CQF51" s="876"/>
      <c r="CQG51" s="876"/>
      <c r="CQH51" s="876"/>
      <c r="CQI51" s="876"/>
      <c r="CQJ51" s="876"/>
      <c r="CQK51" s="876"/>
      <c r="CQL51" s="876"/>
      <c r="CQM51" s="876"/>
      <c r="CQN51" s="876"/>
      <c r="CQO51" s="876"/>
      <c r="CQP51" s="876"/>
      <c r="CQQ51" s="876"/>
      <c r="CQR51" s="876"/>
      <c r="CQS51" s="876"/>
      <c r="CQT51" s="876"/>
      <c r="CQU51" s="876"/>
      <c r="CQV51" s="876"/>
      <c r="CQW51" s="876"/>
      <c r="CQX51" s="876"/>
      <c r="CQY51" s="876"/>
      <c r="CQZ51" s="876"/>
      <c r="CRA51" s="876"/>
      <c r="CRB51" s="876"/>
      <c r="CRC51" s="876"/>
      <c r="CRD51" s="876"/>
      <c r="CRE51" s="876"/>
      <c r="CRF51" s="876"/>
      <c r="CRG51" s="876"/>
      <c r="CRH51" s="876"/>
      <c r="CRI51" s="876"/>
      <c r="CRJ51" s="876"/>
      <c r="CRK51" s="876"/>
      <c r="CRL51" s="876"/>
      <c r="CRM51" s="876"/>
      <c r="CRN51" s="876"/>
      <c r="CRO51" s="876"/>
      <c r="CRP51" s="876"/>
      <c r="CRQ51" s="876"/>
      <c r="CRR51" s="876"/>
      <c r="CRS51" s="876"/>
      <c r="CRT51" s="876"/>
      <c r="CRU51" s="876"/>
      <c r="CRV51" s="876"/>
      <c r="CRW51" s="876"/>
      <c r="CRX51" s="876"/>
      <c r="CRY51" s="876"/>
      <c r="CRZ51" s="876"/>
      <c r="CSA51" s="876"/>
      <c r="CSB51" s="876"/>
      <c r="CSC51" s="876"/>
      <c r="CSD51" s="876"/>
      <c r="CSE51" s="876"/>
      <c r="CSF51" s="876"/>
      <c r="CSG51" s="876"/>
      <c r="CSH51" s="876"/>
      <c r="CSI51" s="876"/>
      <c r="CSJ51" s="876"/>
      <c r="CSK51" s="876"/>
      <c r="CSL51" s="876"/>
      <c r="CSM51" s="876"/>
      <c r="CSN51" s="876"/>
      <c r="CSO51" s="876"/>
      <c r="CSP51" s="876"/>
      <c r="CSQ51" s="876"/>
      <c r="CSR51" s="876"/>
      <c r="CSS51" s="876"/>
      <c r="CST51" s="876"/>
      <c r="CSU51" s="876"/>
      <c r="CSV51" s="876"/>
      <c r="CSW51" s="876"/>
      <c r="CSX51" s="876"/>
      <c r="CSY51" s="876"/>
      <c r="CSZ51" s="876"/>
      <c r="CTA51" s="876"/>
      <c r="CTB51" s="876"/>
      <c r="CTC51" s="876"/>
      <c r="CTD51" s="876"/>
      <c r="CTE51" s="876"/>
      <c r="CTF51" s="876"/>
      <c r="CTG51" s="876"/>
      <c r="CTH51" s="876"/>
      <c r="CTI51" s="876"/>
      <c r="CTJ51" s="876"/>
      <c r="CTK51" s="876"/>
      <c r="CTL51" s="876"/>
      <c r="CTM51" s="876"/>
      <c r="CTN51" s="876"/>
      <c r="CTO51" s="876"/>
      <c r="CTP51" s="876"/>
      <c r="CTQ51" s="876"/>
      <c r="CTR51" s="876"/>
      <c r="CTS51" s="876"/>
      <c r="CTT51" s="876"/>
      <c r="CTU51" s="876"/>
      <c r="CTV51" s="876"/>
      <c r="CTW51" s="876"/>
      <c r="CTX51" s="876"/>
      <c r="CTY51" s="876"/>
      <c r="CTZ51" s="876"/>
      <c r="CUA51" s="876"/>
      <c r="CUB51" s="876"/>
      <c r="CUC51" s="876"/>
      <c r="CUD51" s="876"/>
      <c r="CUE51" s="876"/>
      <c r="CUF51" s="876"/>
      <c r="CUG51" s="876"/>
      <c r="CUH51" s="876"/>
      <c r="CUI51" s="876"/>
      <c r="CUJ51" s="876"/>
      <c r="CUK51" s="876"/>
      <c r="CUL51" s="876"/>
      <c r="CUM51" s="876"/>
      <c r="CUN51" s="876"/>
      <c r="CUO51" s="876"/>
      <c r="CUP51" s="876"/>
      <c r="CUQ51" s="876"/>
      <c r="CUR51" s="876"/>
      <c r="CUS51" s="876"/>
      <c r="CUT51" s="876"/>
      <c r="CUU51" s="876"/>
      <c r="CUV51" s="876"/>
      <c r="CUW51" s="876"/>
      <c r="CUX51" s="876"/>
      <c r="CUY51" s="876"/>
      <c r="CUZ51" s="876"/>
      <c r="CVA51" s="876"/>
      <c r="CVB51" s="876"/>
      <c r="CVC51" s="876"/>
      <c r="CVD51" s="876"/>
      <c r="CVE51" s="876"/>
      <c r="CVF51" s="876"/>
      <c r="CVG51" s="876"/>
      <c r="CVH51" s="876"/>
      <c r="CVI51" s="876"/>
      <c r="CVJ51" s="876"/>
      <c r="CVK51" s="876"/>
      <c r="CVL51" s="876"/>
      <c r="CVM51" s="876"/>
      <c r="CVN51" s="876"/>
      <c r="CVO51" s="876"/>
      <c r="CVP51" s="876"/>
      <c r="CVQ51" s="876"/>
      <c r="CVR51" s="876"/>
      <c r="CVS51" s="876"/>
      <c r="CVT51" s="876"/>
      <c r="CVU51" s="876"/>
      <c r="CVV51" s="876"/>
      <c r="CVW51" s="876"/>
      <c r="CVX51" s="876"/>
      <c r="CVY51" s="876"/>
      <c r="CVZ51" s="876"/>
      <c r="CWA51" s="876"/>
      <c r="CWB51" s="876"/>
      <c r="CWC51" s="876"/>
      <c r="CWD51" s="876"/>
      <c r="CWE51" s="876"/>
      <c r="CWF51" s="876"/>
      <c r="CWG51" s="876"/>
      <c r="CWH51" s="876"/>
      <c r="CWI51" s="876"/>
      <c r="CWJ51" s="876"/>
      <c r="CWK51" s="876"/>
      <c r="CWL51" s="876"/>
      <c r="CWM51" s="876"/>
      <c r="CWN51" s="876"/>
      <c r="CWO51" s="876"/>
      <c r="CWP51" s="876"/>
      <c r="CWQ51" s="876"/>
      <c r="CWR51" s="876"/>
      <c r="CWS51" s="876"/>
      <c r="CWT51" s="876"/>
      <c r="CWU51" s="876"/>
      <c r="CWV51" s="876"/>
      <c r="CWW51" s="876"/>
      <c r="CWX51" s="876"/>
      <c r="CWY51" s="876"/>
      <c r="CWZ51" s="876"/>
      <c r="CXA51" s="876"/>
      <c r="CXB51" s="876"/>
      <c r="CXC51" s="876"/>
      <c r="CXD51" s="876"/>
      <c r="CXE51" s="876"/>
      <c r="CXF51" s="876"/>
      <c r="CXG51" s="876"/>
      <c r="CXH51" s="876"/>
      <c r="CXI51" s="876"/>
      <c r="CXJ51" s="876"/>
      <c r="CXK51" s="876"/>
      <c r="CXL51" s="876"/>
      <c r="CXM51" s="876"/>
      <c r="CXN51" s="876"/>
      <c r="CXO51" s="876"/>
      <c r="CXP51" s="876"/>
      <c r="CXQ51" s="876"/>
      <c r="CXR51" s="876"/>
      <c r="CXS51" s="876"/>
      <c r="CXT51" s="876"/>
      <c r="CXU51" s="876"/>
      <c r="CXV51" s="876"/>
      <c r="CXW51" s="876"/>
      <c r="CXX51" s="876"/>
      <c r="CXY51" s="876"/>
      <c r="CXZ51" s="876"/>
      <c r="CYA51" s="876"/>
      <c r="CYB51" s="876"/>
      <c r="CYC51" s="876"/>
      <c r="CYD51" s="876"/>
      <c r="CYE51" s="876"/>
      <c r="CYF51" s="876"/>
      <c r="CYG51" s="876"/>
      <c r="CYH51" s="876"/>
      <c r="CYI51" s="876"/>
      <c r="CYJ51" s="876"/>
      <c r="CYK51" s="876"/>
      <c r="CYL51" s="876"/>
      <c r="CYM51" s="876"/>
      <c r="CYN51" s="876"/>
      <c r="CYO51" s="876"/>
      <c r="CYP51" s="876"/>
      <c r="CYQ51" s="876"/>
      <c r="CYR51" s="876"/>
      <c r="CYS51" s="876"/>
      <c r="CYT51" s="876"/>
      <c r="CYU51" s="876"/>
      <c r="CYV51" s="876"/>
      <c r="CYW51" s="876"/>
      <c r="CYX51" s="876"/>
      <c r="CYY51" s="876"/>
      <c r="CYZ51" s="876"/>
      <c r="CZA51" s="876"/>
      <c r="CZB51" s="876"/>
      <c r="CZC51" s="876"/>
      <c r="CZD51" s="876"/>
      <c r="CZE51" s="876"/>
      <c r="CZF51" s="876"/>
      <c r="CZG51" s="876"/>
      <c r="CZH51" s="876"/>
      <c r="CZI51" s="876"/>
      <c r="CZJ51" s="876"/>
      <c r="CZK51" s="876"/>
      <c r="CZL51" s="876"/>
      <c r="CZM51" s="876"/>
      <c r="CZN51" s="876"/>
      <c r="CZO51" s="876"/>
      <c r="CZP51" s="876"/>
      <c r="CZQ51" s="876"/>
      <c r="CZR51" s="876"/>
      <c r="CZS51" s="876"/>
      <c r="CZT51" s="876"/>
      <c r="CZU51" s="876"/>
      <c r="CZV51" s="876"/>
      <c r="CZW51" s="876"/>
      <c r="CZX51" s="876"/>
      <c r="CZY51" s="876"/>
      <c r="CZZ51" s="876"/>
      <c r="DAA51" s="876"/>
      <c r="DAB51" s="876"/>
      <c r="DAC51" s="876"/>
      <c r="DAD51" s="876"/>
      <c r="DAE51" s="876"/>
      <c r="DAF51" s="876"/>
      <c r="DAG51" s="876"/>
      <c r="DAH51" s="876"/>
      <c r="DAI51" s="876"/>
      <c r="DAJ51" s="876"/>
      <c r="DAK51" s="876"/>
      <c r="DAL51" s="876"/>
      <c r="DAM51" s="876"/>
      <c r="DAN51" s="876"/>
      <c r="DAO51" s="876"/>
      <c r="DAP51" s="876"/>
      <c r="DAQ51" s="876"/>
      <c r="DAR51" s="876"/>
      <c r="DAS51" s="876"/>
      <c r="DAT51" s="876"/>
      <c r="DAU51" s="876"/>
      <c r="DAV51" s="876"/>
      <c r="DAW51" s="876"/>
      <c r="DAX51" s="876"/>
      <c r="DAY51" s="876"/>
      <c r="DAZ51" s="876"/>
      <c r="DBA51" s="876"/>
      <c r="DBB51" s="876"/>
      <c r="DBC51" s="876"/>
      <c r="DBD51" s="876"/>
      <c r="DBE51" s="876"/>
      <c r="DBF51" s="876"/>
      <c r="DBG51" s="876"/>
      <c r="DBH51" s="876"/>
      <c r="DBI51" s="876"/>
      <c r="DBJ51" s="876"/>
      <c r="DBK51" s="876"/>
      <c r="DBL51" s="876"/>
      <c r="DBM51" s="876"/>
      <c r="DBN51" s="876"/>
      <c r="DBO51" s="876"/>
      <c r="DBP51" s="876"/>
      <c r="DBQ51" s="876"/>
      <c r="DBR51" s="876"/>
      <c r="DBS51" s="876"/>
      <c r="DBT51" s="876"/>
      <c r="DBU51" s="876"/>
      <c r="DBV51" s="876"/>
      <c r="DBW51" s="876"/>
      <c r="DBX51" s="876"/>
      <c r="DBY51" s="876"/>
      <c r="DBZ51" s="876"/>
      <c r="DCA51" s="876"/>
      <c r="DCB51" s="876"/>
      <c r="DCC51" s="876"/>
      <c r="DCD51" s="876"/>
      <c r="DCE51" s="876"/>
      <c r="DCF51" s="876"/>
      <c r="DCG51" s="876"/>
      <c r="DCH51" s="876"/>
      <c r="DCI51" s="876"/>
      <c r="DCJ51" s="876"/>
      <c r="DCK51" s="876"/>
      <c r="DCL51" s="876"/>
      <c r="DCM51" s="876"/>
      <c r="DCN51" s="876"/>
      <c r="DCO51" s="876"/>
      <c r="DCP51" s="876"/>
      <c r="DCQ51" s="876"/>
      <c r="DCR51" s="876"/>
      <c r="DCS51" s="876"/>
      <c r="DCT51" s="876"/>
      <c r="DCU51" s="876"/>
      <c r="DCV51" s="876"/>
      <c r="DCW51" s="876"/>
      <c r="DCX51" s="876"/>
      <c r="DCY51" s="876"/>
      <c r="DCZ51" s="876"/>
      <c r="DDA51" s="876"/>
      <c r="DDB51" s="876"/>
      <c r="DDC51" s="876"/>
      <c r="DDD51" s="876"/>
      <c r="DDE51" s="876"/>
      <c r="DDF51" s="876"/>
      <c r="DDG51" s="876"/>
      <c r="DDH51" s="876"/>
      <c r="DDI51" s="876"/>
      <c r="DDJ51" s="876"/>
      <c r="DDK51" s="876"/>
      <c r="DDL51" s="876"/>
      <c r="DDM51" s="876"/>
      <c r="DDN51" s="876"/>
      <c r="DDO51" s="876"/>
      <c r="DDP51" s="876"/>
      <c r="DDQ51" s="876"/>
      <c r="DDR51" s="876"/>
      <c r="DDS51" s="876"/>
      <c r="DDT51" s="876"/>
      <c r="DDU51" s="876"/>
      <c r="DDV51" s="876"/>
      <c r="DDW51" s="876"/>
      <c r="DDX51" s="876"/>
      <c r="DDY51" s="876"/>
      <c r="DDZ51" s="876"/>
      <c r="DEA51" s="876"/>
      <c r="DEB51" s="876"/>
      <c r="DEC51" s="876"/>
      <c r="DED51" s="876"/>
      <c r="DEE51" s="876"/>
      <c r="DEF51" s="876"/>
      <c r="DEG51" s="876"/>
      <c r="DEH51" s="876"/>
      <c r="DEI51" s="876"/>
      <c r="DEJ51" s="876"/>
      <c r="DEK51" s="876"/>
      <c r="DEL51" s="876"/>
      <c r="DEM51" s="876"/>
      <c r="DEN51" s="876"/>
      <c r="DEO51" s="876"/>
      <c r="DEP51" s="876"/>
      <c r="DEQ51" s="876"/>
      <c r="DER51" s="876"/>
      <c r="DES51" s="876"/>
      <c r="DET51" s="876"/>
      <c r="DEU51" s="876"/>
      <c r="DEV51" s="876"/>
      <c r="DEW51" s="876"/>
      <c r="DEX51" s="876"/>
      <c r="DEY51" s="876"/>
      <c r="DEZ51" s="876"/>
      <c r="DFA51" s="876"/>
      <c r="DFB51" s="876"/>
      <c r="DFC51" s="876"/>
      <c r="DFD51" s="876"/>
      <c r="DFE51" s="876"/>
      <c r="DFF51" s="876"/>
      <c r="DFG51" s="876"/>
      <c r="DFH51" s="876"/>
      <c r="DFI51" s="876"/>
      <c r="DFJ51" s="876"/>
      <c r="DFK51" s="876"/>
      <c r="DFL51" s="876"/>
      <c r="DFM51" s="876"/>
      <c r="DFN51" s="876"/>
      <c r="DFO51" s="876"/>
      <c r="DFP51" s="876"/>
      <c r="DFQ51" s="876"/>
      <c r="DFR51" s="876"/>
      <c r="DFS51" s="876"/>
      <c r="DFT51" s="876"/>
      <c r="DFU51" s="876"/>
      <c r="DFV51" s="876"/>
      <c r="DFW51" s="876"/>
      <c r="DFX51" s="876"/>
      <c r="DFY51" s="876"/>
      <c r="DFZ51" s="876"/>
      <c r="DGA51" s="876"/>
      <c r="DGB51" s="876"/>
      <c r="DGC51" s="876"/>
      <c r="DGD51" s="876"/>
      <c r="DGE51" s="876"/>
      <c r="DGF51" s="876"/>
      <c r="DGG51" s="876"/>
      <c r="DGH51" s="876"/>
      <c r="DGI51" s="876"/>
      <c r="DGJ51" s="876"/>
      <c r="DGK51" s="876"/>
      <c r="DGL51" s="876"/>
      <c r="DGM51" s="876"/>
      <c r="DGN51" s="876"/>
      <c r="DGO51" s="876"/>
      <c r="DGP51" s="876"/>
      <c r="DGQ51" s="876"/>
      <c r="DGR51" s="876"/>
      <c r="DGS51" s="876"/>
      <c r="DGT51" s="876"/>
      <c r="DGU51" s="876"/>
      <c r="DGV51" s="876"/>
      <c r="DGW51" s="876"/>
      <c r="DGX51" s="876"/>
      <c r="DGY51" s="876"/>
      <c r="DGZ51" s="876"/>
      <c r="DHA51" s="876"/>
      <c r="DHB51" s="876"/>
      <c r="DHC51" s="876"/>
      <c r="DHD51" s="876"/>
      <c r="DHE51" s="876"/>
      <c r="DHF51" s="876"/>
      <c r="DHG51" s="876"/>
      <c r="DHH51" s="876"/>
      <c r="DHI51" s="876"/>
      <c r="DHJ51" s="876"/>
      <c r="DHK51" s="876"/>
      <c r="DHL51" s="876"/>
      <c r="DHM51" s="876"/>
      <c r="DHN51" s="876"/>
      <c r="DHO51" s="876"/>
      <c r="DHP51" s="876"/>
      <c r="DHQ51" s="876"/>
      <c r="DHR51" s="876"/>
      <c r="DHS51" s="876"/>
      <c r="DHT51" s="876"/>
      <c r="DHU51" s="876"/>
      <c r="DHV51" s="876"/>
      <c r="DHW51" s="876"/>
      <c r="DHX51" s="876"/>
      <c r="DHY51" s="876"/>
      <c r="DHZ51" s="876"/>
      <c r="DIA51" s="876"/>
      <c r="DIB51" s="876"/>
      <c r="DIC51" s="876"/>
      <c r="DID51" s="876"/>
      <c r="DIE51" s="876"/>
      <c r="DIF51" s="876"/>
      <c r="DIG51" s="876"/>
      <c r="DIH51" s="876"/>
      <c r="DII51" s="876"/>
      <c r="DIJ51" s="876"/>
      <c r="DIK51" s="876"/>
      <c r="DIL51" s="876"/>
      <c r="DIM51" s="876"/>
      <c r="DIN51" s="876"/>
      <c r="DIO51" s="876"/>
      <c r="DIP51" s="876"/>
      <c r="DIQ51" s="876"/>
      <c r="DIR51" s="876"/>
      <c r="DIS51" s="876"/>
      <c r="DIT51" s="876"/>
      <c r="DIU51" s="876"/>
      <c r="DIV51" s="876"/>
      <c r="DIW51" s="876"/>
      <c r="DIX51" s="876"/>
      <c r="DIY51" s="876"/>
      <c r="DIZ51" s="876"/>
      <c r="DJA51" s="876"/>
      <c r="DJB51" s="876"/>
      <c r="DJC51" s="876"/>
      <c r="DJD51" s="876"/>
      <c r="DJE51" s="876"/>
      <c r="DJF51" s="876"/>
      <c r="DJG51" s="876"/>
      <c r="DJH51" s="876"/>
      <c r="DJI51" s="876"/>
      <c r="DJJ51" s="876"/>
      <c r="DJK51" s="876"/>
      <c r="DJL51" s="876"/>
      <c r="DJM51" s="876"/>
      <c r="DJN51" s="876"/>
      <c r="DJO51" s="876"/>
      <c r="DJP51" s="876"/>
      <c r="DJQ51" s="876"/>
      <c r="DJR51" s="876"/>
      <c r="DJS51" s="876"/>
      <c r="DJT51" s="876"/>
      <c r="DJU51" s="876"/>
      <c r="DJV51" s="876"/>
      <c r="DJW51" s="876"/>
      <c r="DJX51" s="876"/>
      <c r="DJY51" s="876"/>
      <c r="DJZ51" s="876"/>
      <c r="DKA51" s="876"/>
      <c r="DKB51" s="876"/>
      <c r="DKC51" s="876"/>
      <c r="DKD51" s="876"/>
      <c r="DKE51" s="876"/>
      <c r="DKF51" s="876"/>
      <c r="DKG51" s="876"/>
      <c r="DKH51" s="876"/>
      <c r="DKI51" s="876"/>
      <c r="DKJ51" s="876"/>
      <c r="DKK51" s="876"/>
      <c r="DKL51" s="876"/>
      <c r="DKM51" s="876"/>
      <c r="DKN51" s="876"/>
      <c r="DKO51" s="876"/>
      <c r="DKP51" s="876"/>
      <c r="DKQ51" s="876"/>
      <c r="DKR51" s="876"/>
      <c r="DKS51" s="876"/>
      <c r="DKT51" s="876"/>
      <c r="DKU51" s="876"/>
      <c r="DKV51" s="876"/>
      <c r="DKW51" s="876"/>
      <c r="DKX51" s="876"/>
      <c r="DKY51" s="876"/>
      <c r="DKZ51" s="876"/>
      <c r="DLA51" s="876"/>
      <c r="DLB51" s="876"/>
      <c r="DLC51" s="876"/>
      <c r="DLD51" s="876"/>
      <c r="DLE51" s="876"/>
      <c r="DLF51" s="876"/>
      <c r="DLG51" s="876"/>
      <c r="DLH51" s="876"/>
      <c r="DLI51" s="876"/>
      <c r="DLJ51" s="876"/>
      <c r="DLK51" s="876"/>
      <c r="DLL51" s="876"/>
      <c r="DLM51" s="876"/>
      <c r="DLN51" s="876"/>
      <c r="DLO51" s="876"/>
      <c r="DLP51" s="876"/>
      <c r="DLQ51" s="876"/>
      <c r="DLR51" s="876"/>
      <c r="DLS51" s="876"/>
      <c r="DLT51" s="876"/>
      <c r="DLU51" s="876"/>
      <c r="DLV51" s="876"/>
      <c r="DLW51" s="876"/>
      <c r="DLX51" s="876"/>
      <c r="DLY51" s="876"/>
      <c r="DLZ51" s="876"/>
      <c r="DMA51" s="876"/>
      <c r="DMB51" s="876"/>
      <c r="DMC51" s="876"/>
      <c r="DMD51" s="876"/>
      <c r="DME51" s="876"/>
      <c r="DMF51" s="876"/>
      <c r="DMG51" s="876"/>
      <c r="DMH51" s="876"/>
      <c r="DMI51" s="876"/>
      <c r="DMJ51" s="876"/>
      <c r="DMK51" s="876"/>
      <c r="DML51" s="876"/>
      <c r="DMM51" s="876"/>
      <c r="DMN51" s="876"/>
      <c r="DMO51" s="876"/>
      <c r="DMP51" s="876"/>
      <c r="DMQ51" s="876"/>
      <c r="DMR51" s="876"/>
      <c r="DMS51" s="876"/>
      <c r="DMT51" s="876"/>
      <c r="DMU51" s="876"/>
      <c r="DMV51" s="876"/>
      <c r="DMW51" s="876"/>
      <c r="DMX51" s="876"/>
      <c r="DMY51" s="876"/>
      <c r="DMZ51" s="876"/>
      <c r="DNA51" s="876"/>
      <c r="DNB51" s="876"/>
      <c r="DNC51" s="876"/>
      <c r="DND51" s="876"/>
      <c r="DNE51" s="876"/>
      <c r="DNF51" s="876"/>
      <c r="DNG51" s="876"/>
      <c r="DNH51" s="876"/>
      <c r="DNI51" s="876"/>
      <c r="DNJ51" s="876"/>
      <c r="DNK51" s="876"/>
      <c r="DNL51" s="876"/>
      <c r="DNM51" s="876"/>
      <c r="DNN51" s="876"/>
      <c r="DNO51" s="876"/>
      <c r="DNP51" s="876"/>
      <c r="DNQ51" s="876"/>
      <c r="DNR51" s="876"/>
      <c r="DNS51" s="876"/>
      <c r="DNT51" s="876"/>
      <c r="DNU51" s="876"/>
      <c r="DNV51" s="876"/>
      <c r="DNW51" s="876"/>
      <c r="DNX51" s="876"/>
      <c r="DNY51" s="876"/>
      <c r="DNZ51" s="876"/>
      <c r="DOA51" s="876"/>
      <c r="DOB51" s="876"/>
      <c r="DOC51" s="876"/>
      <c r="DOD51" s="876"/>
      <c r="DOE51" s="876"/>
      <c r="DOF51" s="876"/>
      <c r="DOG51" s="876"/>
      <c r="DOH51" s="876"/>
      <c r="DOI51" s="876"/>
      <c r="DOJ51" s="876"/>
      <c r="DOK51" s="876"/>
      <c r="DOL51" s="876"/>
      <c r="DOM51" s="876"/>
      <c r="DON51" s="876"/>
      <c r="DOO51" s="876"/>
      <c r="DOP51" s="876"/>
      <c r="DOQ51" s="876"/>
      <c r="DOR51" s="876"/>
      <c r="DOS51" s="876"/>
      <c r="DOT51" s="876"/>
      <c r="DOU51" s="876"/>
      <c r="DOV51" s="876"/>
      <c r="DOW51" s="876"/>
      <c r="DOX51" s="876"/>
      <c r="DOY51" s="876"/>
      <c r="DOZ51" s="876"/>
      <c r="DPA51" s="876"/>
      <c r="DPB51" s="876"/>
      <c r="DPC51" s="876"/>
      <c r="DPD51" s="876"/>
      <c r="DPE51" s="876"/>
      <c r="DPF51" s="876"/>
      <c r="DPG51" s="876"/>
      <c r="DPH51" s="876"/>
      <c r="DPI51" s="876"/>
      <c r="DPJ51" s="876"/>
      <c r="DPK51" s="876"/>
      <c r="DPL51" s="876"/>
      <c r="DPM51" s="876"/>
      <c r="DPN51" s="876"/>
      <c r="DPO51" s="876"/>
      <c r="DPP51" s="876"/>
      <c r="DPQ51" s="876"/>
      <c r="DPR51" s="876"/>
      <c r="DPS51" s="876"/>
      <c r="DPT51" s="876"/>
      <c r="DPU51" s="876"/>
      <c r="DPV51" s="876"/>
      <c r="DPW51" s="876"/>
      <c r="DPX51" s="876"/>
      <c r="DPY51" s="876"/>
      <c r="DPZ51" s="876"/>
      <c r="DQA51" s="876"/>
      <c r="DQB51" s="876"/>
      <c r="DQC51" s="876"/>
      <c r="DQD51" s="876"/>
      <c r="DQE51" s="876"/>
      <c r="DQF51" s="876"/>
      <c r="DQG51" s="876"/>
      <c r="DQH51" s="876"/>
      <c r="DQI51" s="876"/>
      <c r="DQJ51" s="876"/>
      <c r="DQK51" s="876"/>
      <c r="DQL51" s="876"/>
      <c r="DQM51" s="876"/>
      <c r="DQN51" s="876"/>
      <c r="DQO51" s="876"/>
      <c r="DQP51" s="876"/>
      <c r="DQQ51" s="876"/>
      <c r="DQR51" s="876"/>
      <c r="DQS51" s="876"/>
      <c r="DQT51" s="876"/>
      <c r="DQU51" s="876"/>
      <c r="DQV51" s="876"/>
      <c r="DQW51" s="876"/>
      <c r="DQX51" s="876"/>
      <c r="DQY51" s="876"/>
      <c r="DQZ51" s="876"/>
      <c r="DRA51" s="876"/>
      <c r="DRB51" s="876"/>
      <c r="DRC51" s="876"/>
      <c r="DRD51" s="876"/>
      <c r="DRE51" s="876"/>
      <c r="DRF51" s="876"/>
      <c r="DRG51" s="876"/>
      <c r="DRH51" s="876"/>
      <c r="DRI51" s="876"/>
      <c r="DRJ51" s="876"/>
      <c r="DRK51" s="876"/>
      <c r="DRL51" s="876"/>
      <c r="DRM51" s="876"/>
      <c r="DRN51" s="876"/>
      <c r="DRO51" s="876"/>
      <c r="DRP51" s="876"/>
      <c r="DRQ51" s="876"/>
      <c r="DRR51" s="876"/>
      <c r="DRS51" s="876"/>
      <c r="DRT51" s="876"/>
      <c r="DRU51" s="876"/>
      <c r="DRV51" s="876"/>
      <c r="DRW51" s="876"/>
      <c r="DRX51" s="876"/>
      <c r="DRY51" s="876"/>
      <c r="DRZ51" s="876"/>
      <c r="DSA51" s="876"/>
      <c r="DSB51" s="876"/>
      <c r="DSC51" s="876"/>
      <c r="DSD51" s="876"/>
      <c r="DSE51" s="876"/>
      <c r="DSF51" s="876"/>
      <c r="DSG51" s="876"/>
      <c r="DSH51" s="876"/>
      <c r="DSI51" s="876"/>
      <c r="DSJ51" s="876"/>
      <c r="DSK51" s="876"/>
      <c r="DSL51" s="876"/>
      <c r="DSM51" s="876"/>
      <c r="DSN51" s="876"/>
      <c r="DSO51" s="876"/>
      <c r="DSP51" s="876"/>
      <c r="DSQ51" s="876"/>
      <c r="DSR51" s="876"/>
      <c r="DSS51" s="876"/>
      <c r="DST51" s="876"/>
      <c r="DSU51" s="876"/>
      <c r="DSV51" s="876"/>
      <c r="DSW51" s="876"/>
      <c r="DSX51" s="876"/>
      <c r="DSY51" s="876"/>
      <c r="DSZ51" s="876"/>
      <c r="DTA51" s="876"/>
      <c r="DTB51" s="876"/>
      <c r="DTC51" s="876"/>
      <c r="DTD51" s="876"/>
      <c r="DTE51" s="876"/>
      <c r="DTF51" s="876"/>
      <c r="DTG51" s="876"/>
      <c r="DTH51" s="876"/>
      <c r="DTI51" s="876"/>
      <c r="DTJ51" s="876"/>
      <c r="DTK51" s="876"/>
      <c r="DTL51" s="876"/>
      <c r="DTM51" s="876"/>
      <c r="DTN51" s="876"/>
      <c r="DTO51" s="876"/>
      <c r="DTP51" s="876"/>
      <c r="DTQ51" s="876"/>
      <c r="DTR51" s="876"/>
      <c r="DTS51" s="876"/>
      <c r="DTT51" s="876"/>
      <c r="DTU51" s="876"/>
      <c r="DTV51" s="876"/>
      <c r="DTW51" s="876"/>
      <c r="DTX51" s="876"/>
      <c r="DTY51" s="876"/>
      <c r="DTZ51" s="876"/>
      <c r="DUA51" s="876"/>
      <c r="DUB51" s="876"/>
      <c r="DUC51" s="876"/>
      <c r="DUD51" s="876"/>
      <c r="DUE51" s="876"/>
      <c r="DUF51" s="876"/>
      <c r="DUG51" s="876"/>
      <c r="DUH51" s="876"/>
      <c r="DUI51" s="876"/>
      <c r="DUJ51" s="876"/>
      <c r="DUK51" s="876"/>
      <c r="DUL51" s="876"/>
      <c r="DUM51" s="876"/>
      <c r="DUN51" s="876"/>
      <c r="DUO51" s="876"/>
      <c r="DUP51" s="876"/>
      <c r="DUQ51" s="876"/>
      <c r="DUR51" s="876"/>
      <c r="DUS51" s="876"/>
      <c r="DUT51" s="876"/>
      <c r="DUU51" s="876"/>
      <c r="DUV51" s="876"/>
      <c r="DUW51" s="876"/>
      <c r="DUX51" s="876"/>
      <c r="DUY51" s="876"/>
      <c r="DUZ51" s="876"/>
      <c r="DVA51" s="876"/>
      <c r="DVB51" s="876"/>
      <c r="DVC51" s="876"/>
      <c r="DVD51" s="876"/>
      <c r="DVE51" s="876"/>
      <c r="DVF51" s="876"/>
      <c r="DVG51" s="876"/>
      <c r="DVH51" s="876"/>
      <c r="DVI51" s="876"/>
      <c r="DVJ51" s="876"/>
      <c r="DVK51" s="876"/>
      <c r="DVL51" s="876"/>
      <c r="DVM51" s="876"/>
      <c r="DVN51" s="876"/>
      <c r="DVO51" s="876"/>
      <c r="DVP51" s="876"/>
      <c r="DVQ51" s="876"/>
      <c r="DVR51" s="876"/>
      <c r="DVS51" s="876"/>
      <c r="DVT51" s="876"/>
      <c r="DVU51" s="876"/>
      <c r="DVV51" s="876"/>
      <c r="DVW51" s="876"/>
      <c r="DVX51" s="876"/>
      <c r="DVY51" s="876"/>
      <c r="DVZ51" s="876"/>
      <c r="DWA51" s="876"/>
      <c r="DWB51" s="876"/>
      <c r="DWC51" s="876"/>
      <c r="DWD51" s="876"/>
      <c r="DWE51" s="876"/>
      <c r="DWF51" s="876"/>
      <c r="DWG51" s="876"/>
      <c r="DWH51" s="876"/>
      <c r="DWI51" s="876"/>
      <c r="DWJ51" s="876"/>
      <c r="DWK51" s="876"/>
      <c r="DWL51" s="876"/>
      <c r="DWM51" s="876"/>
      <c r="DWN51" s="876"/>
      <c r="DWO51" s="876"/>
      <c r="DWP51" s="876"/>
      <c r="DWQ51" s="876"/>
      <c r="DWR51" s="876"/>
      <c r="DWS51" s="876"/>
      <c r="DWT51" s="876"/>
      <c r="DWU51" s="876"/>
      <c r="DWV51" s="876"/>
      <c r="DWW51" s="876"/>
      <c r="DWX51" s="876"/>
      <c r="DWY51" s="876"/>
      <c r="DWZ51" s="876"/>
      <c r="DXA51" s="876"/>
      <c r="DXB51" s="876"/>
      <c r="DXC51" s="876"/>
      <c r="DXD51" s="876"/>
      <c r="DXE51" s="876"/>
      <c r="DXF51" s="876"/>
      <c r="DXG51" s="876"/>
      <c r="DXH51" s="876"/>
      <c r="DXI51" s="876"/>
      <c r="DXJ51" s="876"/>
      <c r="DXK51" s="876"/>
      <c r="DXL51" s="876"/>
      <c r="DXM51" s="876"/>
      <c r="DXN51" s="876"/>
      <c r="DXO51" s="876"/>
      <c r="DXP51" s="876"/>
      <c r="DXQ51" s="876"/>
      <c r="DXR51" s="876"/>
      <c r="DXS51" s="876"/>
      <c r="DXT51" s="876"/>
      <c r="DXU51" s="876"/>
      <c r="DXV51" s="876"/>
      <c r="DXW51" s="876"/>
      <c r="DXX51" s="876"/>
      <c r="DXY51" s="876"/>
      <c r="DXZ51" s="876"/>
      <c r="DYA51" s="876"/>
      <c r="DYB51" s="876"/>
      <c r="DYC51" s="876"/>
      <c r="DYD51" s="876"/>
      <c r="DYE51" s="876"/>
      <c r="DYF51" s="876"/>
      <c r="DYG51" s="876"/>
      <c r="DYH51" s="876"/>
      <c r="DYI51" s="876"/>
      <c r="DYJ51" s="876"/>
      <c r="DYK51" s="876"/>
      <c r="DYL51" s="876"/>
      <c r="DYM51" s="876"/>
      <c r="DYN51" s="876"/>
      <c r="DYO51" s="876"/>
      <c r="DYP51" s="876"/>
      <c r="DYQ51" s="876"/>
      <c r="DYR51" s="876"/>
      <c r="DYS51" s="876"/>
      <c r="DYT51" s="876"/>
      <c r="DYU51" s="876"/>
      <c r="DYV51" s="876"/>
      <c r="DYW51" s="876"/>
      <c r="DYX51" s="876"/>
      <c r="DYY51" s="876"/>
      <c r="DYZ51" s="876"/>
      <c r="DZA51" s="876"/>
      <c r="DZB51" s="876"/>
      <c r="DZC51" s="876"/>
      <c r="DZD51" s="876"/>
      <c r="DZE51" s="876"/>
      <c r="DZF51" s="876"/>
      <c r="DZG51" s="876"/>
      <c r="DZH51" s="876"/>
      <c r="DZI51" s="876"/>
      <c r="DZJ51" s="876"/>
      <c r="DZK51" s="876"/>
      <c r="DZL51" s="876"/>
      <c r="DZM51" s="876"/>
      <c r="DZN51" s="876"/>
      <c r="DZO51" s="876"/>
      <c r="DZP51" s="876"/>
      <c r="DZQ51" s="876"/>
      <c r="DZR51" s="876"/>
      <c r="DZS51" s="876"/>
      <c r="DZT51" s="876"/>
      <c r="DZU51" s="876"/>
      <c r="DZV51" s="876"/>
      <c r="DZW51" s="876"/>
      <c r="DZX51" s="876"/>
      <c r="DZY51" s="876"/>
      <c r="DZZ51" s="876"/>
      <c r="EAA51" s="876"/>
      <c r="EAB51" s="876"/>
      <c r="EAC51" s="876"/>
      <c r="EAD51" s="876"/>
      <c r="EAE51" s="876"/>
      <c r="EAF51" s="876"/>
      <c r="EAG51" s="876"/>
      <c r="EAH51" s="876"/>
      <c r="EAI51" s="876"/>
      <c r="EAJ51" s="876"/>
      <c r="EAK51" s="876"/>
      <c r="EAL51" s="876"/>
      <c r="EAM51" s="876"/>
      <c r="EAN51" s="876"/>
      <c r="EAO51" s="876"/>
      <c r="EAP51" s="876"/>
      <c r="EAQ51" s="876"/>
      <c r="EAR51" s="876"/>
      <c r="EAS51" s="876"/>
      <c r="EAT51" s="876"/>
      <c r="EAU51" s="876"/>
      <c r="EAV51" s="876"/>
      <c r="EAW51" s="876"/>
      <c r="EAX51" s="876"/>
      <c r="EAY51" s="876"/>
      <c r="EAZ51" s="876"/>
      <c r="EBA51" s="876"/>
      <c r="EBB51" s="876"/>
      <c r="EBC51" s="876"/>
      <c r="EBD51" s="876"/>
      <c r="EBE51" s="876"/>
      <c r="EBF51" s="876"/>
      <c r="EBG51" s="876"/>
      <c r="EBH51" s="876"/>
      <c r="EBI51" s="876"/>
      <c r="EBJ51" s="876"/>
      <c r="EBK51" s="876"/>
      <c r="EBL51" s="876"/>
      <c r="EBM51" s="876"/>
      <c r="EBN51" s="876"/>
      <c r="EBO51" s="876"/>
      <c r="EBP51" s="876"/>
      <c r="EBQ51" s="876"/>
      <c r="EBR51" s="876"/>
      <c r="EBS51" s="876"/>
      <c r="EBT51" s="876"/>
      <c r="EBU51" s="876"/>
      <c r="EBV51" s="876"/>
      <c r="EBW51" s="876"/>
      <c r="EBX51" s="876"/>
      <c r="EBY51" s="876"/>
      <c r="EBZ51" s="876"/>
      <c r="ECA51" s="876"/>
      <c r="ECB51" s="876"/>
      <c r="ECC51" s="876"/>
      <c r="ECD51" s="876"/>
      <c r="ECE51" s="876"/>
      <c r="ECF51" s="876"/>
      <c r="ECG51" s="876"/>
      <c r="ECH51" s="876"/>
      <c r="ECI51" s="876"/>
      <c r="ECJ51" s="876"/>
      <c r="ECK51" s="876"/>
      <c r="ECL51" s="876"/>
      <c r="ECM51" s="876"/>
      <c r="ECN51" s="876"/>
      <c r="ECO51" s="876"/>
      <c r="ECP51" s="876"/>
      <c r="ECQ51" s="876"/>
      <c r="ECR51" s="876"/>
      <c r="ECS51" s="876"/>
      <c r="ECT51" s="876"/>
      <c r="ECU51" s="876"/>
      <c r="ECV51" s="876"/>
      <c r="ECW51" s="876"/>
      <c r="ECX51" s="876"/>
      <c r="ECY51" s="876"/>
      <c r="ECZ51" s="876"/>
      <c r="EDA51" s="876"/>
      <c r="EDB51" s="876"/>
      <c r="EDC51" s="876"/>
      <c r="EDD51" s="876"/>
      <c r="EDE51" s="876"/>
      <c r="EDF51" s="876"/>
      <c r="EDG51" s="876"/>
      <c r="EDH51" s="876"/>
      <c r="EDI51" s="876"/>
      <c r="EDJ51" s="876"/>
      <c r="EDK51" s="876"/>
      <c r="EDL51" s="876"/>
      <c r="EDM51" s="876"/>
      <c r="EDN51" s="876"/>
      <c r="EDO51" s="876"/>
      <c r="EDP51" s="876"/>
      <c r="EDQ51" s="876"/>
      <c r="EDR51" s="876"/>
      <c r="EDS51" s="876"/>
      <c r="EDT51" s="876"/>
      <c r="EDU51" s="876"/>
      <c r="EDV51" s="876"/>
      <c r="EDW51" s="876"/>
      <c r="EDX51" s="876"/>
      <c r="EDY51" s="876"/>
      <c r="EDZ51" s="876"/>
      <c r="EEA51" s="876"/>
      <c r="EEB51" s="876"/>
      <c r="EEC51" s="876"/>
      <c r="EED51" s="876"/>
      <c r="EEE51" s="876"/>
      <c r="EEF51" s="876"/>
      <c r="EEG51" s="876"/>
      <c r="EEH51" s="876"/>
      <c r="EEI51" s="876"/>
      <c r="EEJ51" s="876"/>
      <c r="EEK51" s="876"/>
      <c r="EEL51" s="876"/>
      <c r="EEM51" s="876"/>
      <c r="EEN51" s="876"/>
      <c r="EEO51" s="876"/>
      <c r="EEP51" s="876"/>
      <c r="EEQ51" s="876"/>
      <c r="EER51" s="876"/>
      <c r="EES51" s="876"/>
      <c r="EET51" s="876"/>
      <c r="EEU51" s="876"/>
      <c r="EEV51" s="876"/>
      <c r="EEW51" s="876"/>
      <c r="EEX51" s="876"/>
      <c r="EEY51" s="876"/>
      <c r="EEZ51" s="876"/>
      <c r="EFA51" s="876"/>
      <c r="EFB51" s="876"/>
      <c r="EFC51" s="876"/>
      <c r="EFD51" s="876"/>
      <c r="EFE51" s="876"/>
      <c r="EFF51" s="876"/>
      <c r="EFG51" s="876"/>
      <c r="EFH51" s="876"/>
      <c r="EFI51" s="876"/>
      <c r="EFJ51" s="876"/>
      <c r="EFK51" s="876"/>
      <c r="EFL51" s="876"/>
      <c r="EFM51" s="876"/>
      <c r="EFN51" s="876"/>
      <c r="EFO51" s="876"/>
      <c r="EFP51" s="876"/>
      <c r="EFQ51" s="876"/>
      <c r="EFR51" s="876"/>
      <c r="EFS51" s="876"/>
      <c r="EFT51" s="876"/>
      <c r="EFU51" s="876"/>
      <c r="EFV51" s="876"/>
      <c r="EFW51" s="876"/>
      <c r="EFX51" s="876"/>
      <c r="EFY51" s="876"/>
      <c r="EFZ51" s="876"/>
      <c r="EGA51" s="876"/>
      <c r="EGB51" s="876"/>
      <c r="EGC51" s="876"/>
      <c r="EGD51" s="876"/>
      <c r="EGE51" s="876"/>
      <c r="EGF51" s="876"/>
      <c r="EGG51" s="876"/>
      <c r="EGH51" s="876"/>
      <c r="EGI51" s="876"/>
      <c r="EGJ51" s="876"/>
      <c r="EGK51" s="876"/>
      <c r="EGL51" s="876"/>
      <c r="EGM51" s="876"/>
      <c r="EGN51" s="876"/>
      <c r="EGO51" s="876"/>
      <c r="EGP51" s="876"/>
      <c r="EGQ51" s="876"/>
      <c r="EGR51" s="876"/>
      <c r="EGS51" s="876"/>
      <c r="EGT51" s="876"/>
      <c r="EGU51" s="876"/>
      <c r="EGV51" s="876"/>
      <c r="EGW51" s="876"/>
      <c r="EGX51" s="876"/>
      <c r="EGY51" s="876"/>
      <c r="EGZ51" s="876"/>
      <c r="EHA51" s="876"/>
      <c r="EHB51" s="876"/>
      <c r="EHC51" s="876"/>
      <c r="EHD51" s="876"/>
      <c r="EHE51" s="876"/>
      <c r="EHF51" s="876"/>
      <c r="EHG51" s="876"/>
      <c r="EHH51" s="876"/>
      <c r="EHI51" s="876"/>
      <c r="EHJ51" s="876"/>
      <c r="EHK51" s="876"/>
      <c r="EHL51" s="876"/>
      <c r="EHM51" s="876"/>
      <c r="EHN51" s="876"/>
      <c r="EHO51" s="876"/>
      <c r="EHP51" s="876"/>
      <c r="EHQ51" s="876"/>
      <c r="EHR51" s="876"/>
      <c r="EHS51" s="876"/>
      <c r="EHT51" s="876"/>
      <c r="EHU51" s="876"/>
      <c r="EHV51" s="876"/>
      <c r="EHW51" s="876"/>
      <c r="EHX51" s="876"/>
      <c r="EHY51" s="876"/>
      <c r="EHZ51" s="876"/>
      <c r="EIA51" s="876"/>
      <c r="EIB51" s="876"/>
      <c r="EIC51" s="876"/>
      <c r="EID51" s="876"/>
      <c r="EIE51" s="876"/>
      <c r="EIF51" s="876"/>
      <c r="EIG51" s="876"/>
      <c r="EIH51" s="876"/>
      <c r="EII51" s="876"/>
      <c r="EIJ51" s="876"/>
      <c r="EIK51" s="876"/>
      <c r="EIL51" s="876"/>
      <c r="EIM51" s="876"/>
      <c r="EIN51" s="876"/>
      <c r="EIO51" s="876"/>
      <c r="EIP51" s="876"/>
      <c r="EIQ51" s="876"/>
      <c r="EIR51" s="876"/>
      <c r="EIS51" s="876"/>
      <c r="EIT51" s="876"/>
      <c r="EIU51" s="876"/>
      <c r="EIV51" s="876"/>
      <c r="EIW51" s="876"/>
      <c r="EIX51" s="876"/>
      <c r="EIY51" s="876"/>
      <c r="EIZ51" s="876"/>
      <c r="EJA51" s="876"/>
      <c r="EJB51" s="876"/>
      <c r="EJC51" s="876"/>
      <c r="EJD51" s="876"/>
      <c r="EJE51" s="876"/>
      <c r="EJF51" s="876"/>
      <c r="EJG51" s="876"/>
      <c r="EJH51" s="876"/>
      <c r="EJI51" s="876"/>
      <c r="EJJ51" s="876"/>
      <c r="EJK51" s="876"/>
      <c r="EJL51" s="876"/>
      <c r="EJM51" s="876"/>
      <c r="EJN51" s="876"/>
      <c r="EJO51" s="876"/>
      <c r="EJP51" s="876"/>
      <c r="EJQ51" s="876"/>
      <c r="EJR51" s="876"/>
      <c r="EJS51" s="876"/>
      <c r="EJT51" s="876"/>
      <c r="EJU51" s="876"/>
      <c r="EJV51" s="876"/>
      <c r="EJW51" s="876"/>
      <c r="EJX51" s="876"/>
      <c r="EJY51" s="876"/>
      <c r="EJZ51" s="876"/>
      <c r="EKA51" s="876"/>
      <c r="EKB51" s="876"/>
      <c r="EKC51" s="876"/>
      <c r="EKD51" s="876"/>
      <c r="EKE51" s="876"/>
      <c r="EKF51" s="876"/>
      <c r="EKG51" s="876"/>
      <c r="EKH51" s="876"/>
      <c r="EKI51" s="876"/>
      <c r="EKJ51" s="876"/>
      <c r="EKK51" s="876"/>
      <c r="EKL51" s="876"/>
      <c r="EKM51" s="876"/>
      <c r="EKN51" s="876"/>
      <c r="EKO51" s="876"/>
      <c r="EKP51" s="876"/>
      <c r="EKQ51" s="876"/>
      <c r="EKR51" s="876"/>
      <c r="EKS51" s="876"/>
      <c r="EKT51" s="876"/>
      <c r="EKU51" s="876"/>
      <c r="EKV51" s="876"/>
      <c r="EKW51" s="876"/>
      <c r="EKX51" s="876"/>
      <c r="EKY51" s="876"/>
      <c r="EKZ51" s="876"/>
      <c r="ELA51" s="876"/>
      <c r="ELB51" s="876"/>
      <c r="ELC51" s="876"/>
      <c r="ELD51" s="876"/>
      <c r="ELE51" s="876"/>
      <c r="ELF51" s="876"/>
      <c r="ELG51" s="876"/>
      <c r="ELH51" s="876"/>
      <c r="ELI51" s="876"/>
      <c r="ELJ51" s="876"/>
      <c r="ELK51" s="876"/>
      <c r="ELL51" s="876"/>
      <c r="ELM51" s="876"/>
      <c r="ELN51" s="876"/>
      <c r="ELO51" s="876"/>
      <c r="ELP51" s="876"/>
      <c r="ELQ51" s="876"/>
      <c r="ELR51" s="876"/>
      <c r="ELS51" s="876"/>
      <c r="ELT51" s="876"/>
      <c r="ELU51" s="876"/>
      <c r="ELV51" s="876"/>
      <c r="ELW51" s="876"/>
      <c r="ELX51" s="876"/>
      <c r="ELY51" s="876"/>
      <c r="ELZ51" s="876"/>
      <c r="EMA51" s="876"/>
      <c r="EMB51" s="876"/>
      <c r="EMC51" s="876"/>
      <c r="EMD51" s="876"/>
      <c r="EME51" s="876"/>
      <c r="EMF51" s="876"/>
      <c r="EMG51" s="876"/>
      <c r="EMH51" s="876"/>
      <c r="EMI51" s="876"/>
      <c r="EMJ51" s="876"/>
      <c r="EMK51" s="876"/>
      <c r="EML51" s="876"/>
      <c r="EMM51" s="876"/>
      <c r="EMN51" s="876"/>
      <c r="EMO51" s="876"/>
      <c r="EMP51" s="876"/>
      <c r="EMQ51" s="876"/>
      <c r="EMR51" s="876"/>
      <c r="EMS51" s="876"/>
      <c r="EMT51" s="876"/>
      <c r="EMU51" s="876"/>
      <c r="EMV51" s="876"/>
      <c r="EMW51" s="876"/>
      <c r="EMX51" s="876"/>
      <c r="EMY51" s="876"/>
      <c r="EMZ51" s="876"/>
      <c r="ENA51" s="876"/>
      <c r="ENB51" s="876"/>
      <c r="ENC51" s="876"/>
      <c r="END51" s="876"/>
      <c r="ENE51" s="876"/>
      <c r="ENF51" s="876"/>
      <c r="ENG51" s="876"/>
      <c r="ENH51" s="876"/>
      <c r="ENI51" s="876"/>
      <c r="ENJ51" s="876"/>
      <c r="ENK51" s="876"/>
      <c r="ENL51" s="876"/>
      <c r="ENM51" s="876"/>
      <c r="ENN51" s="876"/>
      <c r="ENO51" s="876"/>
      <c r="ENP51" s="876"/>
      <c r="ENQ51" s="876"/>
      <c r="ENR51" s="876"/>
      <c r="ENS51" s="876"/>
      <c r="ENT51" s="876"/>
      <c r="ENU51" s="876"/>
      <c r="ENV51" s="876"/>
      <c r="ENW51" s="876"/>
      <c r="ENX51" s="876"/>
      <c r="ENY51" s="876"/>
      <c r="ENZ51" s="876"/>
      <c r="EOA51" s="876"/>
      <c r="EOB51" s="876"/>
      <c r="EOC51" s="876"/>
      <c r="EOD51" s="876"/>
      <c r="EOE51" s="876"/>
      <c r="EOF51" s="876"/>
      <c r="EOG51" s="876"/>
      <c r="EOH51" s="876"/>
      <c r="EOI51" s="876"/>
      <c r="EOJ51" s="876"/>
      <c r="EOK51" s="876"/>
      <c r="EOL51" s="876"/>
      <c r="EOM51" s="876"/>
      <c r="EON51" s="876"/>
      <c r="EOO51" s="876"/>
      <c r="EOP51" s="876"/>
      <c r="EOQ51" s="876"/>
      <c r="EOR51" s="876"/>
      <c r="EOS51" s="876"/>
      <c r="EOT51" s="876"/>
      <c r="EOU51" s="876"/>
      <c r="EOV51" s="876"/>
      <c r="EOW51" s="876"/>
      <c r="EOX51" s="876"/>
      <c r="EOY51" s="876"/>
      <c r="EOZ51" s="876"/>
      <c r="EPA51" s="876"/>
      <c r="EPB51" s="876"/>
      <c r="EPC51" s="876"/>
      <c r="EPD51" s="876"/>
      <c r="EPE51" s="876"/>
      <c r="EPF51" s="876"/>
      <c r="EPG51" s="876"/>
      <c r="EPH51" s="876"/>
      <c r="EPI51" s="876"/>
      <c r="EPJ51" s="876"/>
      <c r="EPK51" s="876"/>
      <c r="EPL51" s="876"/>
      <c r="EPM51" s="876"/>
      <c r="EPN51" s="876"/>
      <c r="EPO51" s="876"/>
      <c r="EPP51" s="876"/>
      <c r="EPQ51" s="876"/>
      <c r="EPR51" s="876"/>
      <c r="EPS51" s="876"/>
      <c r="EPT51" s="876"/>
      <c r="EPU51" s="876"/>
      <c r="EPV51" s="876"/>
      <c r="EPW51" s="876"/>
      <c r="EPX51" s="876"/>
      <c r="EPY51" s="876"/>
      <c r="EPZ51" s="876"/>
      <c r="EQA51" s="876"/>
      <c r="EQB51" s="876"/>
      <c r="EQC51" s="876"/>
      <c r="EQD51" s="876"/>
      <c r="EQE51" s="876"/>
      <c r="EQF51" s="876"/>
      <c r="EQG51" s="876"/>
      <c r="EQH51" s="876"/>
      <c r="EQI51" s="876"/>
      <c r="EQJ51" s="876"/>
      <c r="EQK51" s="876"/>
      <c r="EQL51" s="876"/>
      <c r="EQM51" s="876"/>
      <c r="EQN51" s="876"/>
      <c r="EQO51" s="876"/>
      <c r="EQP51" s="876"/>
      <c r="EQQ51" s="876"/>
      <c r="EQR51" s="876"/>
      <c r="EQS51" s="876"/>
      <c r="EQT51" s="876"/>
      <c r="EQU51" s="876"/>
      <c r="EQV51" s="876"/>
      <c r="EQW51" s="876"/>
      <c r="EQX51" s="876"/>
      <c r="EQY51" s="876"/>
      <c r="EQZ51" s="876"/>
      <c r="ERA51" s="876"/>
      <c r="ERB51" s="876"/>
      <c r="ERC51" s="876"/>
      <c r="ERD51" s="876"/>
      <c r="ERE51" s="876"/>
      <c r="ERF51" s="876"/>
      <c r="ERG51" s="876"/>
      <c r="ERH51" s="876"/>
      <c r="ERI51" s="876"/>
      <c r="ERJ51" s="876"/>
      <c r="ERK51" s="876"/>
      <c r="ERL51" s="876"/>
      <c r="ERM51" s="876"/>
      <c r="ERN51" s="876"/>
      <c r="ERO51" s="876"/>
      <c r="ERP51" s="876"/>
      <c r="ERQ51" s="876"/>
      <c r="ERR51" s="876"/>
      <c r="ERS51" s="876"/>
      <c r="ERT51" s="876"/>
      <c r="ERU51" s="876"/>
      <c r="ERV51" s="876"/>
      <c r="ERW51" s="876"/>
      <c r="ERX51" s="876"/>
      <c r="ERY51" s="876"/>
      <c r="ERZ51" s="876"/>
      <c r="ESA51" s="876"/>
      <c r="ESB51" s="876"/>
      <c r="ESC51" s="876"/>
      <c r="ESD51" s="876"/>
      <c r="ESE51" s="876"/>
      <c r="ESF51" s="876"/>
      <c r="ESG51" s="876"/>
      <c r="ESH51" s="876"/>
      <c r="ESI51" s="876"/>
      <c r="ESJ51" s="876"/>
      <c r="ESK51" s="876"/>
      <c r="ESL51" s="876"/>
      <c r="ESM51" s="876"/>
      <c r="ESN51" s="876"/>
      <c r="ESO51" s="876"/>
      <c r="ESP51" s="876"/>
      <c r="ESQ51" s="876"/>
      <c r="ESR51" s="876"/>
      <c r="ESS51" s="876"/>
      <c r="EST51" s="876"/>
      <c r="ESU51" s="876"/>
      <c r="ESV51" s="876"/>
      <c r="ESW51" s="876"/>
      <c r="ESX51" s="876"/>
      <c r="ESY51" s="876"/>
      <c r="ESZ51" s="876"/>
      <c r="ETA51" s="876"/>
      <c r="ETB51" s="876"/>
      <c r="ETC51" s="876"/>
      <c r="ETD51" s="876"/>
      <c r="ETE51" s="876"/>
      <c r="ETF51" s="876"/>
      <c r="ETG51" s="876"/>
      <c r="ETH51" s="876"/>
      <c r="ETI51" s="876"/>
      <c r="ETJ51" s="876"/>
      <c r="ETK51" s="876"/>
      <c r="ETL51" s="876"/>
      <c r="ETM51" s="876"/>
      <c r="ETN51" s="876"/>
      <c r="ETO51" s="876"/>
      <c r="ETP51" s="876"/>
      <c r="ETQ51" s="876"/>
      <c r="ETR51" s="876"/>
      <c r="ETS51" s="876"/>
      <c r="ETT51" s="876"/>
      <c r="ETU51" s="876"/>
      <c r="ETV51" s="876"/>
      <c r="ETW51" s="876"/>
      <c r="ETX51" s="876"/>
      <c r="ETY51" s="876"/>
      <c r="ETZ51" s="876"/>
      <c r="EUA51" s="876"/>
      <c r="EUB51" s="876"/>
      <c r="EUC51" s="876"/>
      <c r="EUD51" s="876"/>
      <c r="EUE51" s="876"/>
      <c r="EUF51" s="876"/>
      <c r="EUG51" s="876"/>
      <c r="EUH51" s="876"/>
      <c r="EUI51" s="876"/>
      <c r="EUJ51" s="876"/>
      <c r="EUK51" s="876"/>
      <c r="EUL51" s="876"/>
      <c r="EUM51" s="876"/>
      <c r="EUN51" s="876"/>
      <c r="EUO51" s="876"/>
      <c r="EUP51" s="876"/>
      <c r="EUQ51" s="876"/>
      <c r="EUR51" s="876"/>
      <c r="EUS51" s="876"/>
      <c r="EUT51" s="876"/>
      <c r="EUU51" s="876"/>
      <c r="EUV51" s="876"/>
      <c r="EUW51" s="876"/>
      <c r="EUX51" s="876"/>
      <c r="EUY51" s="876"/>
      <c r="EUZ51" s="876"/>
      <c r="EVA51" s="876"/>
      <c r="EVB51" s="876"/>
      <c r="EVC51" s="876"/>
      <c r="EVD51" s="876"/>
      <c r="EVE51" s="876"/>
      <c r="EVF51" s="876"/>
      <c r="EVG51" s="876"/>
      <c r="EVH51" s="876"/>
      <c r="EVI51" s="876"/>
      <c r="EVJ51" s="876"/>
      <c r="EVK51" s="876"/>
      <c r="EVL51" s="876"/>
      <c r="EVM51" s="876"/>
      <c r="EVN51" s="876"/>
      <c r="EVO51" s="876"/>
      <c r="EVP51" s="876"/>
      <c r="EVQ51" s="876"/>
      <c r="EVR51" s="876"/>
      <c r="EVS51" s="876"/>
      <c r="EVT51" s="876"/>
      <c r="EVU51" s="876"/>
      <c r="EVV51" s="876"/>
      <c r="EVW51" s="876"/>
      <c r="EVX51" s="876"/>
      <c r="EVY51" s="876"/>
      <c r="EVZ51" s="876"/>
      <c r="EWA51" s="876"/>
      <c r="EWB51" s="876"/>
      <c r="EWC51" s="876"/>
      <c r="EWD51" s="876"/>
      <c r="EWE51" s="876"/>
      <c r="EWF51" s="876"/>
      <c r="EWG51" s="876"/>
      <c r="EWH51" s="876"/>
      <c r="EWI51" s="876"/>
      <c r="EWJ51" s="876"/>
      <c r="EWK51" s="876"/>
      <c r="EWL51" s="876"/>
      <c r="EWM51" s="876"/>
      <c r="EWN51" s="876"/>
      <c r="EWO51" s="876"/>
      <c r="EWP51" s="876"/>
      <c r="EWQ51" s="876"/>
      <c r="EWR51" s="876"/>
      <c r="EWS51" s="876"/>
      <c r="EWT51" s="876"/>
      <c r="EWU51" s="876"/>
      <c r="EWV51" s="876"/>
      <c r="EWW51" s="876"/>
      <c r="EWX51" s="876"/>
      <c r="EWY51" s="876"/>
      <c r="EWZ51" s="876"/>
      <c r="EXA51" s="876"/>
      <c r="EXB51" s="876"/>
      <c r="EXC51" s="876"/>
      <c r="EXD51" s="876"/>
      <c r="EXE51" s="876"/>
      <c r="EXF51" s="876"/>
      <c r="EXG51" s="876"/>
      <c r="EXH51" s="876"/>
      <c r="EXI51" s="876"/>
      <c r="EXJ51" s="876"/>
      <c r="EXK51" s="876"/>
      <c r="EXL51" s="876"/>
      <c r="EXM51" s="876"/>
      <c r="EXN51" s="876"/>
      <c r="EXO51" s="876"/>
      <c r="EXP51" s="876"/>
      <c r="EXQ51" s="876"/>
      <c r="EXR51" s="876"/>
      <c r="EXS51" s="876"/>
      <c r="EXT51" s="876"/>
      <c r="EXU51" s="876"/>
      <c r="EXV51" s="876"/>
      <c r="EXW51" s="876"/>
      <c r="EXX51" s="876"/>
      <c r="EXY51" s="876"/>
      <c r="EXZ51" s="876"/>
      <c r="EYA51" s="876"/>
      <c r="EYB51" s="876"/>
      <c r="EYC51" s="876"/>
      <c r="EYD51" s="876"/>
      <c r="EYE51" s="876"/>
      <c r="EYF51" s="876"/>
      <c r="EYG51" s="876"/>
      <c r="EYH51" s="876"/>
      <c r="EYI51" s="876"/>
      <c r="EYJ51" s="876"/>
      <c r="EYK51" s="876"/>
      <c r="EYL51" s="876"/>
      <c r="EYM51" s="876"/>
      <c r="EYN51" s="876"/>
      <c r="EYO51" s="876"/>
      <c r="EYP51" s="876"/>
      <c r="EYQ51" s="876"/>
      <c r="EYR51" s="876"/>
      <c r="EYS51" s="876"/>
      <c r="EYT51" s="876"/>
      <c r="EYU51" s="876"/>
      <c r="EYV51" s="876"/>
      <c r="EYW51" s="876"/>
      <c r="EYX51" s="876"/>
      <c r="EYY51" s="876"/>
      <c r="EYZ51" s="876"/>
      <c r="EZA51" s="876"/>
      <c r="EZB51" s="876"/>
      <c r="EZC51" s="876"/>
      <c r="EZD51" s="876"/>
      <c r="EZE51" s="876"/>
      <c r="EZF51" s="876"/>
      <c r="EZG51" s="876"/>
      <c r="EZH51" s="876"/>
      <c r="EZI51" s="876"/>
      <c r="EZJ51" s="876"/>
      <c r="EZK51" s="876"/>
      <c r="EZL51" s="876"/>
      <c r="EZM51" s="876"/>
      <c r="EZN51" s="876"/>
      <c r="EZO51" s="876"/>
      <c r="EZP51" s="876"/>
      <c r="EZQ51" s="876"/>
      <c r="EZR51" s="876"/>
      <c r="EZS51" s="876"/>
      <c r="EZT51" s="876"/>
      <c r="EZU51" s="876"/>
      <c r="EZV51" s="876"/>
      <c r="EZW51" s="876"/>
      <c r="EZX51" s="876"/>
      <c r="EZY51" s="876"/>
      <c r="EZZ51" s="876"/>
      <c r="FAA51" s="876"/>
      <c r="FAB51" s="876"/>
      <c r="FAC51" s="876"/>
      <c r="FAD51" s="876"/>
      <c r="FAE51" s="876"/>
      <c r="FAF51" s="876"/>
      <c r="FAG51" s="876"/>
      <c r="FAH51" s="876"/>
      <c r="FAI51" s="876"/>
      <c r="FAJ51" s="876"/>
      <c r="FAK51" s="876"/>
      <c r="FAL51" s="876"/>
      <c r="FAM51" s="876"/>
      <c r="FAN51" s="876"/>
      <c r="FAO51" s="876"/>
      <c r="FAP51" s="876"/>
      <c r="FAQ51" s="876"/>
      <c r="FAR51" s="876"/>
      <c r="FAS51" s="876"/>
      <c r="FAT51" s="876"/>
      <c r="FAU51" s="876"/>
      <c r="FAV51" s="876"/>
      <c r="FAW51" s="876"/>
      <c r="FAX51" s="876"/>
      <c r="FAY51" s="876"/>
      <c r="FAZ51" s="876"/>
      <c r="FBA51" s="876"/>
      <c r="FBB51" s="876"/>
      <c r="FBC51" s="876"/>
      <c r="FBD51" s="876"/>
      <c r="FBE51" s="876"/>
      <c r="FBF51" s="876"/>
      <c r="FBG51" s="876"/>
      <c r="FBH51" s="876"/>
      <c r="FBI51" s="876"/>
      <c r="FBJ51" s="876"/>
      <c r="FBK51" s="876"/>
      <c r="FBL51" s="876"/>
      <c r="FBM51" s="876"/>
      <c r="FBN51" s="876"/>
      <c r="FBO51" s="876"/>
      <c r="FBP51" s="876"/>
      <c r="FBQ51" s="876"/>
      <c r="FBR51" s="876"/>
      <c r="FBS51" s="876"/>
      <c r="FBT51" s="876"/>
      <c r="FBU51" s="876"/>
      <c r="FBV51" s="876"/>
      <c r="FBW51" s="876"/>
      <c r="FBX51" s="876"/>
      <c r="FBY51" s="876"/>
      <c r="FBZ51" s="876"/>
      <c r="FCA51" s="876"/>
      <c r="FCB51" s="876"/>
      <c r="FCC51" s="876"/>
      <c r="FCD51" s="876"/>
      <c r="FCE51" s="876"/>
      <c r="FCF51" s="876"/>
      <c r="FCG51" s="876"/>
      <c r="FCH51" s="876"/>
      <c r="FCI51" s="876"/>
      <c r="FCJ51" s="876"/>
      <c r="FCK51" s="876"/>
      <c r="FCL51" s="876"/>
      <c r="FCM51" s="876"/>
      <c r="FCN51" s="876"/>
      <c r="FCO51" s="876"/>
      <c r="FCP51" s="876"/>
      <c r="FCQ51" s="876"/>
      <c r="FCR51" s="876"/>
      <c r="FCS51" s="876"/>
      <c r="FCT51" s="876"/>
      <c r="FCU51" s="876"/>
      <c r="FCV51" s="876"/>
      <c r="FCW51" s="876"/>
      <c r="FCX51" s="876"/>
      <c r="FCY51" s="876"/>
      <c r="FCZ51" s="876"/>
      <c r="FDA51" s="876"/>
      <c r="FDB51" s="876"/>
      <c r="FDC51" s="876"/>
      <c r="FDD51" s="876"/>
      <c r="FDE51" s="876"/>
      <c r="FDF51" s="876"/>
      <c r="FDG51" s="876"/>
      <c r="FDH51" s="876"/>
      <c r="FDI51" s="876"/>
      <c r="FDJ51" s="876"/>
      <c r="FDK51" s="876"/>
      <c r="FDL51" s="876"/>
      <c r="FDM51" s="876"/>
      <c r="FDN51" s="876"/>
      <c r="FDO51" s="876"/>
      <c r="FDP51" s="876"/>
      <c r="FDQ51" s="876"/>
      <c r="FDR51" s="876"/>
      <c r="FDS51" s="876"/>
      <c r="FDT51" s="876"/>
      <c r="FDU51" s="876"/>
      <c r="FDV51" s="876"/>
      <c r="FDW51" s="876"/>
      <c r="FDX51" s="876"/>
      <c r="FDY51" s="876"/>
      <c r="FDZ51" s="876"/>
      <c r="FEA51" s="876"/>
      <c r="FEB51" s="876"/>
      <c r="FEC51" s="876"/>
      <c r="FED51" s="876"/>
      <c r="FEE51" s="876"/>
      <c r="FEF51" s="876"/>
      <c r="FEG51" s="876"/>
      <c r="FEH51" s="876"/>
      <c r="FEI51" s="876"/>
      <c r="FEJ51" s="876"/>
      <c r="FEK51" s="876"/>
      <c r="FEL51" s="876"/>
      <c r="FEM51" s="876"/>
      <c r="FEN51" s="876"/>
      <c r="FEO51" s="876"/>
      <c r="FEP51" s="876"/>
      <c r="FEQ51" s="876"/>
      <c r="FER51" s="876"/>
      <c r="FES51" s="876"/>
      <c r="FET51" s="876"/>
      <c r="FEU51" s="876"/>
      <c r="FEV51" s="876"/>
      <c r="FEW51" s="876"/>
      <c r="FEX51" s="876"/>
      <c r="FEY51" s="876"/>
      <c r="FEZ51" s="876"/>
      <c r="FFA51" s="876"/>
      <c r="FFB51" s="876"/>
      <c r="FFC51" s="876"/>
      <c r="FFD51" s="876"/>
      <c r="FFE51" s="876"/>
      <c r="FFF51" s="876"/>
      <c r="FFG51" s="876"/>
      <c r="FFH51" s="876"/>
      <c r="FFI51" s="876"/>
      <c r="FFJ51" s="876"/>
      <c r="FFK51" s="876"/>
      <c r="FFL51" s="876"/>
      <c r="FFM51" s="876"/>
      <c r="FFN51" s="876"/>
      <c r="FFO51" s="876"/>
      <c r="FFP51" s="876"/>
      <c r="FFQ51" s="876"/>
      <c r="FFR51" s="876"/>
      <c r="FFS51" s="876"/>
      <c r="FFT51" s="876"/>
      <c r="FFU51" s="876"/>
      <c r="FFV51" s="876"/>
      <c r="FFW51" s="876"/>
      <c r="FFX51" s="876"/>
      <c r="FFY51" s="876"/>
      <c r="FFZ51" s="876"/>
      <c r="FGA51" s="876"/>
      <c r="FGB51" s="876"/>
      <c r="FGC51" s="876"/>
      <c r="FGD51" s="876"/>
      <c r="FGE51" s="876"/>
      <c r="FGF51" s="876"/>
      <c r="FGG51" s="876"/>
      <c r="FGH51" s="876"/>
      <c r="FGI51" s="876"/>
      <c r="FGJ51" s="876"/>
      <c r="FGK51" s="876"/>
      <c r="FGL51" s="876"/>
      <c r="FGM51" s="876"/>
      <c r="FGN51" s="876"/>
      <c r="FGO51" s="876"/>
      <c r="FGP51" s="876"/>
      <c r="FGQ51" s="876"/>
      <c r="FGR51" s="876"/>
      <c r="FGS51" s="876"/>
      <c r="FGT51" s="876"/>
      <c r="FGU51" s="876"/>
      <c r="FGV51" s="876"/>
      <c r="FGW51" s="876"/>
      <c r="FGX51" s="876"/>
      <c r="FGY51" s="876"/>
      <c r="FGZ51" s="876"/>
      <c r="FHA51" s="876"/>
      <c r="FHB51" s="876"/>
      <c r="FHC51" s="876"/>
      <c r="FHD51" s="876"/>
      <c r="FHE51" s="876"/>
      <c r="FHF51" s="876"/>
      <c r="FHG51" s="876"/>
      <c r="FHH51" s="876"/>
      <c r="FHI51" s="876"/>
      <c r="FHJ51" s="876"/>
      <c r="FHK51" s="876"/>
      <c r="FHL51" s="876"/>
      <c r="FHM51" s="876"/>
      <c r="FHN51" s="876"/>
      <c r="FHO51" s="876"/>
      <c r="FHP51" s="876"/>
      <c r="FHQ51" s="876"/>
      <c r="FHR51" s="876"/>
      <c r="FHS51" s="876"/>
      <c r="FHT51" s="876"/>
      <c r="FHU51" s="876"/>
      <c r="FHV51" s="876"/>
      <c r="FHW51" s="876"/>
      <c r="FHX51" s="876"/>
      <c r="FHY51" s="876"/>
      <c r="FHZ51" s="876"/>
      <c r="FIA51" s="876"/>
      <c r="FIB51" s="876"/>
      <c r="FIC51" s="876"/>
      <c r="FID51" s="876"/>
      <c r="FIE51" s="876"/>
      <c r="FIF51" s="876"/>
      <c r="FIG51" s="876"/>
      <c r="FIH51" s="876"/>
      <c r="FII51" s="876"/>
      <c r="FIJ51" s="876"/>
      <c r="FIK51" s="876"/>
      <c r="FIL51" s="876"/>
      <c r="FIM51" s="876"/>
      <c r="FIN51" s="876"/>
      <c r="FIO51" s="876"/>
      <c r="FIP51" s="876"/>
      <c r="FIQ51" s="876"/>
      <c r="FIR51" s="876"/>
      <c r="FIS51" s="876"/>
      <c r="FIT51" s="876"/>
      <c r="FIU51" s="876"/>
      <c r="FIV51" s="876"/>
      <c r="FIW51" s="876"/>
      <c r="FIX51" s="876"/>
      <c r="FIY51" s="876"/>
      <c r="FIZ51" s="876"/>
      <c r="FJA51" s="876"/>
      <c r="FJB51" s="876"/>
      <c r="FJC51" s="876"/>
      <c r="FJD51" s="876"/>
      <c r="FJE51" s="876"/>
      <c r="FJF51" s="876"/>
      <c r="FJG51" s="876"/>
      <c r="FJH51" s="876"/>
      <c r="FJI51" s="876"/>
      <c r="FJJ51" s="876"/>
      <c r="FJK51" s="876"/>
      <c r="FJL51" s="876"/>
      <c r="FJM51" s="876"/>
      <c r="FJN51" s="876"/>
      <c r="FJO51" s="876"/>
      <c r="FJP51" s="876"/>
      <c r="FJQ51" s="876"/>
      <c r="FJR51" s="876"/>
      <c r="FJS51" s="876"/>
      <c r="FJT51" s="876"/>
      <c r="FJU51" s="876"/>
      <c r="FJV51" s="876"/>
      <c r="FJW51" s="876"/>
      <c r="FJX51" s="876"/>
      <c r="FJY51" s="876"/>
      <c r="FJZ51" s="876"/>
      <c r="FKA51" s="876"/>
      <c r="FKB51" s="876"/>
      <c r="FKC51" s="876"/>
      <c r="FKD51" s="876"/>
      <c r="FKE51" s="876"/>
      <c r="FKF51" s="876"/>
      <c r="FKG51" s="876"/>
      <c r="FKH51" s="876"/>
      <c r="FKI51" s="876"/>
      <c r="FKJ51" s="876"/>
      <c r="FKK51" s="876"/>
      <c r="FKL51" s="876"/>
      <c r="FKM51" s="876"/>
      <c r="FKN51" s="876"/>
      <c r="FKO51" s="876"/>
      <c r="FKP51" s="876"/>
      <c r="FKQ51" s="876"/>
      <c r="FKR51" s="876"/>
      <c r="FKS51" s="876"/>
      <c r="FKT51" s="876"/>
      <c r="FKU51" s="876"/>
      <c r="FKV51" s="876"/>
      <c r="FKW51" s="876"/>
      <c r="FKX51" s="876"/>
      <c r="FKY51" s="876"/>
      <c r="FKZ51" s="876"/>
      <c r="FLA51" s="876"/>
      <c r="FLB51" s="876"/>
      <c r="FLC51" s="876"/>
      <c r="FLD51" s="876"/>
      <c r="FLE51" s="876"/>
      <c r="FLF51" s="876"/>
      <c r="FLG51" s="876"/>
      <c r="FLH51" s="876"/>
      <c r="FLI51" s="876"/>
      <c r="FLJ51" s="876"/>
      <c r="FLK51" s="876"/>
      <c r="FLL51" s="876"/>
      <c r="FLM51" s="876"/>
      <c r="FLN51" s="876"/>
      <c r="FLO51" s="876"/>
      <c r="FLP51" s="876"/>
      <c r="FLQ51" s="876"/>
      <c r="FLR51" s="876"/>
      <c r="FLS51" s="876"/>
      <c r="FLT51" s="876"/>
      <c r="FLU51" s="876"/>
      <c r="FLV51" s="876"/>
      <c r="FLW51" s="876"/>
      <c r="FLX51" s="876"/>
      <c r="FLY51" s="876"/>
      <c r="FLZ51" s="876"/>
      <c r="FMA51" s="876"/>
      <c r="FMB51" s="876"/>
      <c r="FMC51" s="876"/>
      <c r="FMD51" s="876"/>
      <c r="FME51" s="876"/>
      <c r="FMF51" s="876"/>
      <c r="FMG51" s="876"/>
      <c r="FMH51" s="876"/>
      <c r="FMI51" s="876"/>
      <c r="FMJ51" s="876"/>
      <c r="FMK51" s="876"/>
      <c r="FML51" s="876"/>
      <c r="FMM51" s="876"/>
      <c r="FMN51" s="876"/>
      <c r="FMO51" s="876"/>
      <c r="FMP51" s="876"/>
      <c r="FMQ51" s="876"/>
      <c r="FMR51" s="876"/>
      <c r="FMS51" s="876"/>
      <c r="FMT51" s="876"/>
      <c r="FMU51" s="876"/>
      <c r="FMV51" s="876"/>
      <c r="FMW51" s="876"/>
      <c r="FMX51" s="876"/>
      <c r="FMY51" s="876"/>
      <c r="FMZ51" s="876"/>
      <c r="FNA51" s="876"/>
      <c r="FNB51" s="876"/>
      <c r="FNC51" s="876"/>
      <c r="FND51" s="876"/>
      <c r="FNE51" s="876"/>
      <c r="FNF51" s="876"/>
      <c r="FNG51" s="876"/>
      <c r="FNH51" s="876"/>
      <c r="FNI51" s="876"/>
      <c r="FNJ51" s="876"/>
      <c r="FNK51" s="876"/>
      <c r="FNL51" s="876"/>
      <c r="FNM51" s="876"/>
      <c r="FNN51" s="876"/>
      <c r="FNO51" s="876"/>
      <c r="FNP51" s="876"/>
      <c r="FNQ51" s="876"/>
      <c r="FNR51" s="876"/>
      <c r="FNS51" s="876"/>
      <c r="FNT51" s="876"/>
      <c r="FNU51" s="876"/>
      <c r="FNV51" s="876"/>
      <c r="FNW51" s="876"/>
      <c r="FNX51" s="876"/>
      <c r="FNY51" s="876"/>
      <c r="FNZ51" s="876"/>
      <c r="FOA51" s="876"/>
      <c r="FOB51" s="876"/>
      <c r="FOC51" s="876"/>
      <c r="FOD51" s="876"/>
      <c r="FOE51" s="876"/>
      <c r="FOF51" s="876"/>
      <c r="FOG51" s="876"/>
      <c r="FOH51" s="876"/>
      <c r="FOI51" s="876"/>
      <c r="FOJ51" s="876"/>
      <c r="FOK51" s="876"/>
      <c r="FOL51" s="876"/>
      <c r="FOM51" s="876"/>
      <c r="FON51" s="876"/>
      <c r="FOO51" s="876"/>
      <c r="FOP51" s="876"/>
      <c r="FOQ51" s="876"/>
      <c r="FOR51" s="876"/>
      <c r="FOS51" s="876"/>
      <c r="FOT51" s="876"/>
      <c r="FOU51" s="876"/>
      <c r="FOV51" s="876"/>
      <c r="FOW51" s="876"/>
      <c r="FOX51" s="876"/>
      <c r="FOY51" s="876"/>
      <c r="FOZ51" s="876"/>
      <c r="FPA51" s="876"/>
      <c r="FPB51" s="876"/>
      <c r="FPC51" s="876"/>
      <c r="FPD51" s="876"/>
      <c r="FPE51" s="876"/>
      <c r="FPF51" s="876"/>
      <c r="FPG51" s="876"/>
      <c r="FPH51" s="876"/>
      <c r="FPI51" s="876"/>
      <c r="FPJ51" s="876"/>
      <c r="FPK51" s="876"/>
      <c r="FPL51" s="876"/>
      <c r="FPM51" s="876"/>
      <c r="FPN51" s="876"/>
      <c r="FPO51" s="876"/>
      <c r="FPP51" s="876"/>
      <c r="FPQ51" s="876"/>
      <c r="FPR51" s="876"/>
      <c r="FPS51" s="876"/>
      <c r="FPT51" s="876"/>
      <c r="FPU51" s="876"/>
      <c r="FPV51" s="876"/>
      <c r="FPW51" s="876"/>
      <c r="FPX51" s="876"/>
      <c r="FPY51" s="876"/>
      <c r="FPZ51" s="876"/>
      <c r="FQA51" s="876"/>
      <c r="FQB51" s="876"/>
      <c r="FQC51" s="876"/>
      <c r="FQD51" s="876"/>
      <c r="FQE51" s="876"/>
      <c r="FQF51" s="876"/>
      <c r="FQG51" s="876"/>
      <c r="FQH51" s="876"/>
      <c r="FQI51" s="876"/>
      <c r="FQJ51" s="876"/>
      <c r="FQK51" s="876"/>
      <c r="FQL51" s="876"/>
      <c r="FQM51" s="876"/>
      <c r="FQN51" s="876"/>
      <c r="FQO51" s="876"/>
      <c r="FQP51" s="876"/>
      <c r="FQQ51" s="876"/>
      <c r="FQR51" s="876"/>
      <c r="FQS51" s="876"/>
      <c r="FQT51" s="876"/>
      <c r="FQU51" s="876"/>
      <c r="FQV51" s="876"/>
      <c r="FQW51" s="876"/>
      <c r="FQX51" s="876"/>
      <c r="FQY51" s="876"/>
      <c r="FQZ51" s="876"/>
      <c r="FRA51" s="876"/>
      <c r="FRB51" s="876"/>
      <c r="FRC51" s="876"/>
      <c r="FRD51" s="876"/>
      <c r="FRE51" s="876"/>
      <c r="FRF51" s="876"/>
      <c r="FRG51" s="876"/>
      <c r="FRH51" s="876"/>
      <c r="FRI51" s="876"/>
      <c r="FRJ51" s="876"/>
      <c r="FRK51" s="876"/>
      <c r="FRL51" s="876"/>
      <c r="FRM51" s="876"/>
      <c r="FRN51" s="876"/>
      <c r="FRO51" s="876"/>
      <c r="FRP51" s="876"/>
      <c r="FRQ51" s="876"/>
      <c r="FRR51" s="876"/>
      <c r="FRS51" s="876"/>
      <c r="FRT51" s="876"/>
      <c r="FRU51" s="876"/>
      <c r="FRV51" s="876"/>
      <c r="FRW51" s="876"/>
      <c r="FRX51" s="876"/>
      <c r="FRY51" s="876"/>
      <c r="FRZ51" s="876"/>
      <c r="FSA51" s="876"/>
      <c r="FSB51" s="876"/>
      <c r="FSC51" s="876"/>
      <c r="FSD51" s="876"/>
      <c r="FSE51" s="876"/>
      <c r="FSF51" s="876"/>
      <c r="FSG51" s="876"/>
      <c r="FSH51" s="876"/>
      <c r="FSI51" s="876"/>
      <c r="FSJ51" s="876"/>
      <c r="FSK51" s="876"/>
      <c r="FSL51" s="876"/>
      <c r="FSM51" s="876"/>
      <c r="FSN51" s="876"/>
      <c r="FSO51" s="876"/>
      <c r="FSP51" s="876"/>
      <c r="FSQ51" s="876"/>
      <c r="FSR51" s="876"/>
      <c r="FSS51" s="876"/>
      <c r="FST51" s="876"/>
      <c r="FSU51" s="876"/>
      <c r="FSV51" s="876"/>
      <c r="FSW51" s="876"/>
      <c r="FSX51" s="876"/>
      <c r="FSY51" s="876"/>
      <c r="FSZ51" s="876"/>
      <c r="FTA51" s="876"/>
      <c r="FTB51" s="876"/>
      <c r="FTC51" s="876"/>
      <c r="FTD51" s="876"/>
      <c r="FTE51" s="876"/>
      <c r="FTF51" s="876"/>
      <c r="FTG51" s="876"/>
      <c r="FTH51" s="876"/>
      <c r="FTI51" s="876"/>
      <c r="FTJ51" s="876"/>
      <c r="FTK51" s="876"/>
      <c r="FTL51" s="876"/>
      <c r="FTM51" s="876"/>
      <c r="FTN51" s="876"/>
      <c r="FTO51" s="876"/>
      <c r="FTP51" s="876"/>
      <c r="FTQ51" s="876"/>
      <c r="FTR51" s="876"/>
      <c r="FTS51" s="876"/>
      <c r="FTT51" s="876"/>
      <c r="FTU51" s="876"/>
      <c r="FTV51" s="876"/>
      <c r="FTW51" s="876"/>
      <c r="FTX51" s="876"/>
      <c r="FTY51" s="876"/>
      <c r="FTZ51" s="876"/>
      <c r="FUA51" s="876"/>
      <c r="FUB51" s="876"/>
      <c r="FUC51" s="876"/>
      <c r="FUD51" s="876"/>
      <c r="FUE51" s="876"/>
      <c r="FUF51" s="876"/>
      <c r="FUG51" s="876"/>
      <c r="FUH51" s="876"/>
      <c r="FUI51" s="876"/>
      <c r="FUJ51" s="876"/>
      <c r="FUK51" s="876"/>
      <c r="FUL51" s="876"/>
      <c r="FUM51" s="876"/>
      <c r="FUN51" s="876"/>
      <c r="FUO51" s="876"/>
      <c r="FUP51" s="876"/>
      <c r="FUQ51" s="876"/>
      <c r="FUR51" s="876"/>
      <c r="FUS51" s="876"/>
      <c r="FUT51" s="876"/>
      <c r="FUU51" s="876"/>
      <c r="FUV51" s="876"/>
      <c r="FUW51" s="876"/>
      <c r="FUX51" s="876"/>
      <c r="FUY51" s="876"/>
      <c r="FUZ51" s="876"/>
      <c r="FVA51" s="876"/>
      <c r="FVB51" s="876"/>
      <c r="FVC51" s="876"/>
      <c r="FVD51" s="876"/>
      <c r="FVE51" s="876"/>
      <c r="FVF51" s="876"/>
      <c r="FVG51" s="876"/>
      <c r="FVH51" s="876"/>
      <c r="FVI51" s="876"/>
      <c r="FVJ51" s="876"/>
      <c r="FVK51" s="876"/>
      <c r="FVL51" s="876"/>
      <c r="FVM51" s="876"/>
      <c r="FVN51" s="876"/>
      <c r="FVO51" s="876"/>
      <c r="FVP51" s="876"/>
      <c r="FVQ51" s="876"/>
      <c r="FVR51" s="876"/>
      <c r="FVS51" s="876"/>
      <c r="FVT51" s="876"/>
      <c r="FVU51" s="876"/>
      <c r="FVV51" s="876"/>
      <c r="FVW51" s="876"/>
      <c r="FVX51" s="876"/>
      <c r="FVY51" s="876"/>
      <c r="FVZ51" s="876"/>
      <c r="FWA51" s="876"/>
      <c r="FWB51" s="876"/>
      <c r="FWC51" s="876"/>
      <c r="FWD51" s="876"/>
      <c r="FWE51" s="876"/>
      <c r="FWF51" s="876"/>
      <c r="FWG51" s="876"/>
      <c r="FWH51" s="876"/>
      <c r="FWI51" s="876"/>
      <c r="FWJ51" s="876"/>
      <c r="FWK51" s="876"/>
      <c r="FWL51" s="876"/>
      <c r="FWM51" s="876"/>
      <c r="FWN51" s="876"/>
      <c r="FWO51" s="876"/>
      <c r="FWP51" s="876"/>
      <c r="FWQ51" s="876"/>
      <c r="FWR51" s="876"/>
      <c r="FWS51" s="876"/>
      <c r="FWT51" s="876"/>
      <c r="FWU51" s="876"/>
      <c r="FWV51" s="876"/>
      <c r="FWW51" s="876"/>
      <c r="FWX51" s="876"/>
      <c r="FWY51" s="876"/>
      <c r="FWZ51" s="876"/>
      <c r="FXA51" s="876"/>
      <c r="FXB51" s="876"/>
      <c r="FXC51" s="876"/>
      <c r="FXD51" s="876"/>
      <c r="FXE51" s="876"/>
      <c r="FXF51" s="876"/>
      <c r="FXG51" s="876"/>
      <c r="FXH51" s="876"/>
      <c r="FXI51" s="876"/>
      <c r="FXJ51" s="876"/>
      <c r="FXK51" s="876"/>
      <c r="FXL51" s="876"/>
      <c r="FXM51" s="876"/>
      <c r="FXN51" s="876"/>
      <c r="FXO51" s="876"/>
      <c r="FXP51" s="876"/>
      <c r="FXQ51" s="876"/>
      <c r="FXR51" s="876"/>
      <c r="FXS51" s="876"/>
      <c r="FXT51" s="876"/>
      <c r="FXU51" s="876"/>
      <c r="FXV51" s="876"/>
      <c r="FXW51" s="876"/>
      <c r="FXX51" s="876"/>
      <c r="FXY51" s="876"/>
      <c r="FXZ51" s="876"/>
      <c r="FYA51" s="876"/>
      <c r="FYB51" s="876"/>
      <c r="FYC51" s="876"/>
      <c r="FYD51" s="876"/>
      <c r="FYE51" s="876"/>
      <c r="FYF51" s="876"/>
      <c r="FYG51" s="876"/>
      <c r="FYH51" s="876"/>
      <c r="FYI51" s="876"/>
      <c r="FYJ51" s="876"/>
      <c r="FYK51" s="876"/>
      <c r="FYL51" s="876"/>
      <c r="FYM51" s="876"/>
      <c r="FYN51" s="876"/>
      <c r="FYO51" s="876"/>
      <c r="FYP51" s="876"/>
      <c r="FYQ51" s="876"/>
      <c r="FYR51" s="876"/>
      <c r="FYS51" s="876"/>
      <c r="FYT51" s="876"/>
      <c r="FYU51" s="876"/>
      <c r="FYV51" s="876"/>
      <c r="FYW51" s="876"/>
      <c r="FYX51" s="876"/>
      <c r="FYY51" s="876"/>
      <c r="FYZ51" s="876"/>
      <c r="FZA51" s="876"/>
      <c r="FZB51" s="876"/>
      <c r="FZC51" s="876"/>
      <c r="FZD51" s="876"/>
      <c r="FZE51" s="876"/>
      <c r="FZF51" s="876"/>
      <c r="FZG51" s="876"/>
      <c r="FZH51" s="876"/>
      <c r="FZI51" s="876"/>
      <c r="FZJ51" s="876"/>
      <c r="FZK51" s="876"/>
      <c r="FZL51" s="876"/>
      <c r="FZM51" s="876"/>
      <c r="FZN51" s="876"/>
      <c r="FZO51" s="876"/>
      <c r="FZP51" s="876"/>
      <c r="FZQ51" s="876"/>
      <c r="FZR51" s="876"/>
      <c r="FZS51" s="876"/>
      <c r="FZT51" s="876"/>
      <c r="FZU51" s="876"/>
      <c r="FZV51" s="876"/>
      <c r="FZW51" s="876"/>
      <c r="FZX51" s="876"/>
      <c r="FZY51" s="876"/>
      <c r="FZZ51" s="876"/>
      <c r="GAA51" s="876"/>
      <c r="GAB51" s="876"/>
      <c r="GAC51" s="876"/>
      <c r="GAD51" s="876"/>
      <c r="GAE51" s="876"/>
      <c r="GAF51" s="876"/>
      <c r="GAG51" s="876"/>
      <c r="GAH51" s="876"/>
      <c r="GAI51" s="876"/>
      <c r="GAJ51" s="876"/>
      <c r="GAK51" s="876"/>
      <c r="GAL51" s="876"/>
      <c r="GAM51" s="876"/>
      <c r="GAN51" s="876"/>
      <c r="GAO51" s="876"/>
      <c r="GAP51" s="876"/>
      <c r="GAQ51" s="876"/>
      <c r="GAR51" s="876"/>
      <c r="GAS51" s="876"/>
      <c r="GAT51" s="876"/>
      <c r="GAU51" s="876"/>
      <c r="GAV51" s="876"/>
      <c r="GAW51" s="876"/>
      <c r="GAX51" s="876"/>
      <c r="GAY51" s="876"/>
      <c r="GAZ51" s="876"/>
      <c r="GBA51" s="876"/>
      <c r="GBB51" s="876"/>
      <c r="GBC51" s="876"/>
      <c r="GBD51" s="876"/>
      <c r="GBE51" s="876"/>
      <c r="GBF51" s="876"/>
      <c r="GBG51" s="876"/>
      <c r="GBH51" s="876"/>
      <c r="GBI51" s="876"/>
      <c r="GBJ51" s="876"/>
      <c r="GBK51" s="876"/>
      <c r="GBL51" s="876"/>
      <c r="GBM51" s="876"/>
      <c r="GBN51" s="876"/>
      <c r="GBO51" s="876"/>
      <c r="GBP51" s="876"/>
      <c r="GBQ51" s="876"/>
      <c r="GBR51" s="876"/>
      <c r="GBS51" s="876"/>
      <c r="GBT51" s="876"/>
      <c r="GBU51" s="876"/>
      <c r="GBV51" s="876"/>
      <c r="GBW51" s="876"/>
      <c r="GBX51" s="876"/>
      <c r="GBY51" s="876"/>
      <c r="GBZ51" s="876"/>
      <c r="GCA51" s="876"/>
      <c r="GCB51" s="876"/>
      <c r="GCC51" s="876"/>
      <c r="GCD51" s="876"/>
      <c r="GCE51" s="876"/>
      <c r="GCF51" s="876"/>
      <c r="GCG51" s="876"/>
      <c r="GCH51" s="876"/>
      <c r="GCI51" s="876"/>
      <c r="GCJ51" s="876"/>
      <c r="GCK51" s="876"/>
      <c r="GCL51" s="876"/>
      <c r="GCM51" s="876"/>
      <c r="GCN51" s="876"/>
      <c r="GCO51" s="876"/>
      <c r="GCP51" s="876"/>
      <c r="GCQ51" s="876"/>
      <c r="GCR51" s="876"/>
      <c r="GCS51" s="876"/>
      <c r="GCT51" s="876"/>
      <c r="GCU51" s="876"/>
      <c r="GCV51" s="876"/>
      <c r="GCW51" s="876"/>
      <c r="GCX51" s="876"/>
      <c r="GCY51" s="876"/>
      <c r="GCZ51" s="876"/>
      <c r="GDA51" s="876"/>
      <c r="GDB51" s="876"/>
      <c r="GDC51" s="876"/>
      <c r="GDD51" s="876"/>
      <c r="GDE51" s="876"/>
      <c r="GDF51" s="876"/>
      <c r="GDG51" s="876"/>
      <c r="GDH51" s="876"/>
      <c r="GDI51" s="876"/>
      <c r="GDJ51" s="876"/>
      <c r="GDK51" s="876"/>
      <c r="GDL51" s="876"/>
      <c r="GDM51" s="876"/>
      <c r="GDN51" s="876"/>
      <c r="GDO51" s="876"/>
      <c r="GDP51" s="876"/>
      <c r="GDQ51" s="876"/>
      <c r="GDR51" s="876"/>
      <c r="GDS51" s="876"/>
      <c r="GDT51" s="876"/>
      <c r="GDU51" s="876"/>
      <c r="GDV51" s="876"/>
      <c r="GDW51" s="876"/>
      <c r="GDX51" s="876"/>
      <c r="GDY51" s="876"/>
      <c r="GDZ51" s="876"/>
      <c r="GEA51" s="876"/>
      <c r="GEB51" s="876"/>
      <c r="GEC51" s="876"/>
      <c r="GED51" s="876"/>
      <c r="GEE51" s="876"/>
      <c r="GEF51" s="876"/>
      <c r="GEG51" s="876"/>
      <c r="GEH51" s="876"/>
      <c r="GEI51" s="876"/>
      <c r="GEJ51" s="876"/>
      <c r="GEK51" s="876"/>
      <c r="GEL51" s="876"/>
      <c r="GEM51" s="876"/>
      <c r="GEN51" s="876"/>
      <c r="GEO51" s="876"/>
      <c r="GEP51" s="876"/>
      <c r="GEQ51" s="876"/>
      <c r="GER51" s="876"/>
      <c r="GES51" s="876"/>
      <c r="GET51" s="876"/>
      <c r="GEU51" s="876"/>
      <c r="GEV51" s="876"/>
      <c r="GEW51" s="876"/>
      <c r="GEX51" s="876"/>
      <c r="GEY51" s="876"/>
      <c r="GEZ51" s="876"/>
      <c r="GFA51" s="876"/>
      <c r="GFB51" s="876"/>
      <c r="GFC51" s="876"/>
      <c r="GFD51" s="876"/>
      <c r="GFE51" s="876"/>
      <c r="GFF51" s="876"/>
      <c r="GFG51" s="876"/>
      <c r="GFH51" s="876"/>
      <c r="GFI51" s="876"/>
      <c r="GFJ51" s="876"/>
      <c r="GFK51" s="876"/>
      <c r="GFL51" s="876"/>
      <c r="GFM51" s="876"/>
      <c r="GFN51" s="876"/>
      <c r="GFO51" s="876"/>
      <c r="GFP51" s="876"/>
      <c r="GFQ51" s="876"/>
      <c r="GFR51" s="876"/>
      <c r="GFS51" s="876"/>
      <c r="GFT51" s="876"/>
      <c r="GFU51" s="876"/>
      <c r="GFV51" s="876"/>
      <c r="GFW51" s="876"/>
      <c r="GFX51" s="876"/>
      <c r="GFY51" s="876"/>
      <c r="GFZ51" s="876"/>
      <c r="GGA51" s="876"/>
      <c r="GGB51" s="876"/>
      <c r="GGC51" s="876"/>
      <c r="GGD51" s="876"/>
      <c r="GGE51" s="876"/>
      <c r="GGF51" s="876"/>
      <c r="GGG51" s="876"/>
      <c r="GGH51" s="876"/>
      <c r="GGI51" s="876"/>
      <c r="GGJ51" s="876"/>
      <c r="GGK51" s="876"/>
      <c r="GGL51" s="876"/>
      <c r="GGM51" s="876"/>
      <c r="GGN51" s="876"/>
      <c r="GGO51" s="876"/>
      <c r="GGP51" s="876"/>
      <c r="GGQ51" s="876"/>
      <c r="GGR51" s="876"/>
      <c r="GGS51" s="876"/>
      <c r="GGT51" s="876"/>
      <c r="GGU51" s="876"/>
      <c r="GGV51" s="876"/>
      <c r="GGW51" s="876"/>
      <c r="GGX51" s="876"/>
      <c r="GGY51" s="876"/>
      <c r="GGZ51" s="876"/>
      <c r="GHA51" s="876"/>
      <c r="GHB51" s="876"/>
      <c r="GHC51" s="876"/>
      <c r="GHD51" s="876"/>
      <c r="GHE51" s="876"/>
      <c r="GHF51" s="876"/>
      <c r="GHG51" s="876"/>
      <c r="GHH51" s="876"/>
      <c r="GHI51" s="876"/>
      <c r="GHJ51" s="876"/>
      <c r="GHK51" s="876"/>
      <c r="GHL51" s="876"/>
      <c r="GHM51" s="876"/>
      <c r="GHN51" s="876"/>
      <c r="GHO51" s="876"/>
      <c r="GHP51" s="876"/>
      <c r="GHQ51" s="876"/>
      <c r="GHR51" s="876"/>
      <c r="GHS51" s="876"/>
      <c r="GHT51" s="876"/>
      <c r="GHU51" s="876"/>
      <c r="GHV51" s="876"/>
      <c r="GHW51" s="876"/>
      <c r="GHX51" s="876"/>
      <c r="GHY51" s="876"/>
      <c r="GHZ51" s="876"/>
      <c r="GIA51" s="876"/>
      <c r="GIB51" s="876"/>
      <c r="GIC51" s="876"/>
      <c r="GID51" s="876"/>
      <c r="GIE51" s="876"/>
      <c r="GIF51" s="876"/>
      <c r="GIG51" s="876"/>
      <c r="GIH51" s="876"/>
      <c r="GII51" s="876"/>
      <c r="GIJ51" s="876"/>
      <c r="GIK51" s="876"/>
      <c r="GIL51" s="876"/>
      <c r="GIM51" s="876"/>
      <c r="GIN51" s="876"/>
      <c r="GIO51" s="876"/>
      <c r="GIP51" s="876"/>
      <c r="GIQ51" s="876"/>
      <c r="GIR51" s="876"/>
      <c r="GIS51" s="876"/>
      <c r="GIT51" s="876"/>
      <c r="GIU51" s="876"/>
      <c r="GIV51" s="876"/>
      <c r="GIW51" s="876"/>
      <c r="GIX51" s="876"/>
      <c r="GIY51" s="876"/>
      <c r="GIZ51" s="876"/>
      <c r="GJA51" s="876"/>
      <c r="GJB51" s="876"/>
      <c r="GJC51" s="876"/>
      <c r="GJD51" s="876"/>
      <c r="GJE51" s="876"/>
      <c r="GJF51" s="876"/>
      <c r="GJG51" s="876"/>
      <c r="GJH51" s="876"/>
      <c r="GJI51" s="876"/>
      <c r="GJJ51" s="876"/>
      <c r="GJK51" s="876"/>
      <c r="GJL51" s="876"/>
      <c r="GJM51" s="876"/>
      <c r="GJN51" s="876"/>
      <c r="GJO51" s="876"/>
      <c r="GJP51" s="876"/>
      <c r="GJQ51" s="876"/>
      <c r="GJR51" s="876"/>
      <c r="GJS51" s="876"/>
      <c r="GJT51" s="876"/>
      <c r="GJU51" s="876"/>
      <c r="GJV51" s="876"/>
      <c r="GJW51" s="876"/>
      <c r="GJX51" s="876"/>
      <c r="GJY51" s="876"/>
      <c r="GJZ51" s="876"/>
      <c r="GKA51" s="876"/>
      <c r="GKB51" s="876"/>
      <c r="GKC51" s="876"/>
      <c r="GKD51" s="876"/>
      <c r="GKE51" s="876"/>
      <c r="GKF51" s="876"/>
      <c r="GKG51" s="876"/>
      <c r="GKH51" s="876"/>
      <c r="GKI51" s="876"/>
      <c r="GKJ51" s="876"/>
      <c r="GKK51" s="876"/>
      <c r="GKL51" s="876"/>
      <c r="GKM51" s="876"/>
      <c r="GKN51" s="876"/>
      <c r="GKO51" s="876"/>
      <c r="GKP51" s="876"/>
      <c r="GKQ51" s="876"/>
      <c r="GKR51" s="876"/>
      <c r="GKS51" s="876"/>
      <c r="GKT51" s="876"/>
      <c r="GKU51" s="876"/>
      <c r="GKV51" s="876"/>
      <c r="GKW51" s="876"/>
      <c r="GKX51" s="876"/>
      <c r="GKY51" s="876"/>
      <c r="GKZ51" s="876"/>
      <c r="GLA51" s="876"/>
      <c r="GLB51" s="876"/>
      <c r="GLC51" s="876"/>
      <c r="GLD51" s="876"/>
      <c r="GLE51" s="876"/>
      <c r="GLF51" s="876"/>
      <c r="GLG51" s="876"/>
      <c r="GLH51" s="876"/>
      <c r="GLI51" s="876"/>
      <c r="GLJ51" s="876"/>
      <c r="GLK51" s="876"/>
      <c r="GLL51" s="876"/>
      <c r="GLM51" s="876"/>
      <c r="GLN51" s="876"/>
      <c r="GLO51" s="876"/>
      <c r="GLP51" s="876"/>
      <c r="GLQ51" s="876"/>
      <c r="GLR51" s="876"/>
      <c r="GLS51" s="876"/>
      <c r="GLT51" s="876"/>
      <c r="GLU51" s="876"/>
      <c r="GLV51" s="876"/>
      <c r="GLW51" s="876"/>
      <c r="GLX51" s="876"/>
      <c r="GLY51" s="876"/>
      <c r="GLZ51" s="876"/>
      <c r="GMA51" s="876"/>
      <c r="GMB51" s="876"/>
      <c r="GMC51" s="876"/>
      <c r="GMD51" s="876"/>
      <c r="GME51" s="876"/>
      <c r="GMF51" s="876"/>
      <c r="GMG51" s="876"/>
      <c r="GMH51" s="876"/>
      <c r="GMI51" s="876"/>
      <c r="GMJ51" s="876"/>
      <c r="GMK51" s="876"/>
      <c r="GML51" s="876"/>
      <c r="GMM51" s="876"/>
      <c r="GMN51" s="876"/>
      <c r="GMO51" s="876"/>
      <c r="GMP51" s="876"/>
      <c r="GMQ51" s="876"/>
      <c r="GMR51" s="876"/>
      <c r="GMS51" s="876"/>
      <c r="GMT51" s="876"/>
      <c r="GMU51" s="876"/>
      <c r="GMV51" s="876"/>
      <c r="GMW51" s="876"/>
      <c r="GMX51" s="876"/>
      <c r="GMY51" s="876"/>
      <c r="GMZ51" s="876"/>
      <c r="GNA51" s="876"/>
      <c r="GNB51" s="876"/>
      <c r="GNC51" s="876"/>
      <c r="GND51" s="876"/>
      <c r="GNE51" s="876"/>
      <c r="GNF51" s="876"/>
      <c r="GNG51" s="876"/>
      <c r="GNH51" s="876"/>
      <c r="GNI51" s="876"/>
      <c r="GNJ51" s="876"/>
      <c r="GNK51" s="876"/>
      <c r="GNL51" s="876"/>
      <c r="GNM51" s="876"/>
      <c r="GNN51" s="876"/>
      <c r="GNO51" s="876"/>
      <c r="GNP51" s="876"/>
      <c r="GNQ51" s="876"/>
      <c r="GNR51" s="876"/>
      <c r="GNS51" s="876"/>
      <c r="GNT51" s="876"/>
      <c r="GNU51" s="876"/>
      <c r="GNV51" s="876"/>
      <c r="GNW51" s="876"/>
      <c r="GNX51" s="876"/>
      <c r="GNY51" s="876"/>
      <c r="GNZ51" s="876"/>
      <c r="GOA51" s="876"/>
      <c r="GOB51" s="876"/>
      <c r="GOC51" s="876"/>
      <c r="GOD51" s="876"/>
      <c r="GOE51" s="876"/>
      <c r="GOF51" s="876"/>
      <c r="GOG51" s="876"/>
      <c r="GOH51" s="876"/>
      <c r="GOI51" s="876"/>
      <c r="GOJ51" s="876"/>
      <c r="GOK51" s="876"/>
      <c r="GOL51" s="876"/>
      <c r="GOM51" s="876"/>
      <c r="GON51" s="876"/>
      <c r="GOO51" s="876"/>
      <c r="GOP51" s="876"/>
      <c r="GOQ51" s="876"/>
      <c r="GOR51" s="876"/>
      <c r="GOS51" s="876"/>
      <c r="GOT51" s="876"/>
      <c r="GOU51" s="876"/>
      <c r="GOV51" s="876"/>
      <c r="GOW51" s="876"/>
      <c r="GOX51" s="876"/>
      <c r="GOY51" s="876"/>
      <c r="GOZ51" s="876"/>
      <c r="GPA51" s="876"/>
      <c r="GPB51" s="876"/>
      <c r="GPC51" s="876"/>
      <c r="GPD51" s="876"/>
      <c r="GPE51" s="876"/>
      <c r="GPF51" s="876"/>
      <c r="GPG51" s="876"/>
      <c r="GPH51" s="876"/>
      <c r="GPI51" s="876"/>
      <c r="GPJ51" s="876"/>
      <c r="GPK51" s="876"/>
      <c r="GPL51" s="876"/>
      <c r="GPM51" s="876"/>
      <c r="GPN51" s="876"/>
      <c r="GPO51" s="876"/>
      <c r="GPP51" s="876"/>
      <c r="GPQ51" s="876"/>
      <c r="GPR51" s="876"/>
      <c r="GPS51" s="876"/>
      <c r="GPT51" s="876"/>
      <c r="GPU51" s="876"/>
      <c r="GPV51" s="876"/>
      <c r="GPW51" s="876"/>
      <c r="GPX51" s="876"/>
      <c r="GPY51" s="876"/>
      <c r="GPZ51" s="876"/>
      <c r="GQA51" s="876"/>
      <c r="GQB51" s="876"/>
      <c r="GQC51" s="876"/>
      <c r="GQD51" s="876"/>
      <c r="GQE51" s="876"/>
      <c r="GQF51" s="876"/>
      <c r="GQG51" s="876"/>
      <c r="GQH51" s="876"/>
      <c r="GQI51" s="876"/>
      <c r="GQJ51" s="876"/>
      <c r="GQK51" s="876"/>
      <c r="GQL51" s="876"/>
      <c r="GQM51" s="876"/>
      <c r="GQN51" s="876"/>
      <c r="GQO51" s="876"/>
      <c r="GQP51" s="876"/>
      <c r="GQQ51" s="876"/>
      <c r="GQR51" s="876"/>
      <c r="GQS51" s="876"/>
      <c r="GQT51" s="876"/>
      <c r="GQU51" s="876"/>
      <c r="GQV51" s="876"/>
      <c r="GQW51" s="876"/>
      <c r="GQX51" s="876"/>
      <c r="GQY51" s="876"/>
      <c r="GQZ51" s="876"/>
      <c r="GRA51" s="876"/>
      <c r="GRB51" s="876"/>
      <c r="GRC51" s="876"/>
      <c r="GRD51" s="876"/>
      <c r="GRE51" s="876"/>
      <c r="GRF51" s="876"/>
      <c r="GRG51" s="876"/>
      <c r="GRH51" s="876"/>
      <c r="GRI51" s="876"/>
      <c r="GRJ51" s="876"/>
      <c r="GRK51" s="876"/>
      <c r="GRL51" s="876"/>
      <c r="GRM51" s="876"/>
      <c r="GRN51" s="876"/>
      <c r="GRO51" s="876"/>
      <c r="GRP51" s="876"/>
      <c r="GRQ51" s="876"/>
      <c r="GRR51" s="876"/>
      <c r="GRS51" s="876"/>
      <c r="GRT51" s="876"/>
      <c r="GRU51" s="876"/>
      <c r="GRV51" s="876"/>
      <c r="GRW51" s="876"/>
      <c r="GRX51" s="876"/>
      <c r="GRY51" s="876"/>
      <c r="GRZ51" s="876"/>
      <c r="GSA51" s="876"/>
      <c r="GSB51" s="876"/>
      <c r="GSC51" s="876"/>
      <c r="GSD51" s="876"/>
      <c r="GSE51" s="876"/>
      <c r="GSF51" s="876"/>
      <c r="GSG51" s="876"/>
      <c r="GSH51" s="876"/>
      <c r="GSI51" s="876"/>
      <c r="GSJ51" s="876"/>
      <c r="GSK51" s="876"/>
      <c r="GSL51" s="876"/>
      <c r="GSM51" s="876"/>
      <c r="GSN51" s="876"/>
      <c r="GSO51" s="876"/>
      <c r="GSP51" s="876"/>
      <c r="GSQ51" s="876"/>
      <c r="GSR51" s="876"/>
      <c r="GSS51" s="876"/>
      <c r="GST51" s="876"/>
      <c r="GSU51" s="876"/>
      <c r="GSV51" s="876"/>
      <c r="GSW51" s="876"/>
      <c r="GSX51" s="876"/>
      <c r="GSY51" s="876"/>
      <c r="GSZ51" s="876"/>
      <c r="GTA51" s="876"/>
      <c r="GTB51" s="876"/>
      <c r="GTC51" s="876"/>
      <c r="GTD51" s="876"/>
      <c r="GTE51" s="876"/>
      <c r="GTF51" s="876"/>
      <c r="GTG51" s="876"/>
      <c r="GTH51" s="876"/>
      <c r="GTI51" s="876"/>
      <c r="GTJ51" s="876"/>
      <c r="GTK51" s="876"/>
      <c r="GTL51" s="876"/>
      <c r="GTM51" s="876"/>
      <c r="GTN51" s="876"/>
      <c r="GTO51" s="876"/>
      <c r="GTP51" s="876"/>
      <c r="GTQ51" s="876"/>
      <c r="GTR51" s="876"/>
      <c r="GTS51" s="876"/>
      <c r="GTT51" s="876"/>
      <c r="GTU51" s="876"/>
      <c r="GTV51" s="876"/>
      <c r="GTW51" s="876"/>
      <c r="GTX51" s="876"/>
      <c r="GTY51" s="876"/>
      <c r="GTZ51" s="876"/>
      <c r="GUA51" s="876"/>
      <c r="GUB51" s="876"/>
      <c r="GUC51" s="876"/>
      <c r="GUD51" s="876"/>
      <c r="GUE51" s="876"/>
      <c r="GUF51" s="876"/>
      <c r="GUG51" s="876"/>
      <c r="GUH51" s="876"/>
      <c r="GUI51" s="876"/>
      <c r="GUJ51" s="876"/>
      <c r="GUK51" s="876"/>
      <c r="GUL51" s="876"/>
      <c r="GUM51" s="876"/>
      <c r="GUN51" s="876"/>
      <c r="GUO51" s="876"/>
      <c r="GUP51" s="876"/>
      <c r="GUQ51" s="876"/>
      <c r="GUR51" s="876"/>
      <c r="GUS51" s="876"/>
      <c r="GUT51" s="876"/>
      <c r="GUU51" s="876"/>
      <c r="GUV51" s="876"/>
      <c r="GUW51" s="876"/>
      <c r="GUX51" s="876"/>
      <c r="GUY51" s="876"/>
      <c r="GUZ51" s="876"/>
      <c r="GVA51" s="876"/>
      <c r="GVB51" s="876"/>
      <c r="GVC51" s="876"/>
      <c r="GVD51" s="876"/>
      <c r="GVE51" s="876"/>
      <c r="GVF51" s="876"/>
      <c r="GVG51" s="876"/>
      <c r="GVH51" s="876"/>
      <c r="GVI51" s="876"/>
      <c r="GVJ51" s="876"/>
      <c r="GVK51" s="876"/>
      <c r="GVL51" s="876"/>
      <c r="GVM51" s="876"/>
      <c r="GVN51" s="876"/>
      <c r="GVO51" s="876"/>
      <c r="GVP51" s="876"/>
      <c r="GVQ51" s="876"/>
      <c r="GVR51" s="876"/>
      <c r="GVS51" s="876"/>
      <c r="GVT51" s="876"/>
      <c r="GVU51" s="876"/>
      <c r="GVV51" s="876"/>
      <c r="GVW51" s="876"/>
      <c r="GVX51" s="876"/>
      <c r="GVY51" s="876"/>
      <c r="GVZ51" s="876"/>
      <c r="GWA51" s="876"/>
      <c r="GWB51" s="876"/>
      <c r="GWC51" s="876"/>
      <c r="GWD51" s="876"/>
      <c r="GWE51" s="876"/>
      <c r="GWF51" s="876"/>
      <c r="GWG51" s="876"/>
      <c r="GWH51" s="876"/>
      <c r="GWI51" s="876"/>
      <c r="GWJ51" s="876"/>
      <c r="GWK51" s="876"/>
      <c r="GWL51" s="876"/>
      <c r="GWM51" s="876"/>
      <c r="GWN51" s="876"/>
      <c r="GWO51" s="876"/>
      <c r="GWP51" s="876"/>
      <c r="GWQ51" s="876"/>
      <c r="GWR51" s="876"/>
      <c r="GWS51" s="876"/>
      <c r="GWT51" s="876"/>
      <c r="GWU51" s="876"/>
      <c r="GWV51" s="876"/>
      <c r="GWW51" s="876"/>
      <c r="GWX51" s="876"/>
      <c r="GWY51" s="876"/>
      <c r="GWZ51" s="876"/>
      <c r="GXA51" s="876"/>
      <c r="GXB51" s="876"/>
      <c r="GXC51" s="876"/>
      <c r="GXD51" s="876"/>
      <c r="GXE51" s="876"/>
      <c r="GXF51" s="876"/>
      <c r="GXG51" s="876"/>
      <c r="GXH51" s="876"/>
      <c r="GXI51" s="876"/>
      <c r="GXJ51" s="876"/>
      <c r="GXK51" s="876"/>
      <c r="GXL51" s="876"/>
      <c r="GXM51" s="876"/>
      <c r="GXN51" s="876"/>
      <c r="GXO51" s="876"/>
      <c r="GXP51" s="876"/>
      <c r="GXQ51" s="876"/>
      <c r="GXR51" s="876"/>
      <c r="GXS51" s="876"/>
      <c r="GXT51" s="876"/>
      <c r="GXU51" s="876"/>
      <c r="GXV51" s="876"/>
      <c r="GXW51" s="876"/>
      <c r="GXX51" s="876"/>
      <c r="GXY51" s="876"/>
      <c r="GXZ51" s="876"/>
      <c r="GYA51" s="876"/>
      <c r="GYB51" s="876"/>
      <c r="GYC51" s="876"/>
      <c r="GYD51" s="876"/>
      <c r="GYE51" s="876"/>
      <c r="GYF51" s="876"/>
      <c r="GYG51" s="876"/>
      <c r="GYH51" s="876"/>
      <c r="GYI51" s="876"/>
      <c r="GYJ51" s="876"/>
      <c r="GYK51" s="876"/>
      <c r="GYL51" s="876"/>
      <c r="GYM51" s="876"/>
      <c r="GYN51" s="876"/>
      <c r="GYO51" s="876"/>
      <c r="GYP51" s="876"/>
      <c r="GYQ51" s="876"/>
      <c r="GYR51" s="876"/>
      <c r="GYS51" s="876"/>
      <c r="GYT51" s="876"/>
      <c r="GYU51" s="876"/>
      <c r="GYV51" s="876"/>
      <c r="GYW51" s="876"/>
      <c r="GYX51" s="876"/>
      <c r="GYY51" s="876"/>
      <c r="GYZ51" s="876"/>
      <c r="GZA51" s="876"/>
      <c r="GZB51" s="876"/>
      <c r="GZC51" s="876"/>
      <c r="GZD51" s="876"/>
      <c r="GZE51" s="876"/>
      <c r="GZF51" s="876"/>
      <c r="GZG51" s="876"/>
      <c r="GZH51" s="876"/>
      <c r="GZI51" s="876"/>
      <c r="GZJ51" s="876"/>
      <c r="GZK51" s="876"/>
      <c r="GZL51" s="876"/>
      <c r="GZM51" s="876"/>
      <c r="GZN51" s="876"/>
      <c r="GZO51" s="876"/>
      <c r="GZP51" s="876"/>
      <c r="GZQ51" s="876"/>
      <c r="GZR51" s="876"/>
      <c r="GZS51" s="876"/>
      <c r="GZT51" s="876"/>
      <c r="GZU51" s="876"/>
      <c r="GZV51" s="876"/>
      <c r="GZW51" s="876"/>
      <c r="GZX51" s="876"/>
      <c r="GZY51" s="876"/>
      <c r="GZZ51" s="876"/>
      <c r="HAA51" s="876"/>
      <c r="HAB51" s="876"/>
      <c r="HAC51" s="876"/>
      <c r="HAD51" s="876"/>
      <c r="HAE51" s="876"/>
      <c r="HAF51" s="876"/>
      <c r="HAG51" s="876"/>
      <c r="HAH51" s="876"/>
      <c r="HAI51" s="876"/>
      <c r="HAJ51" s="876"/>
      <c r="HAK51" s="876"/>
      <c r="HAL51" s="876"/>
      <c r="HAM51" s="876"/>
      <c r="HAN51" s="876"/>
      <c r="HAO51" s="876"/>
      <c r="HAP51" s="876"/>
      <c r="HAQ51" s="876"/>
      <c r="HAR51" s="876"/>
      <c r="HAS51" s="876"/>
      <c r="HAT51" s="876"/>
      <c r="HAU51" s="876"/>
      <c r="HAV51" s="876"/>
      <c r="HAW51" s="876"/>
      <c r="HAX51" s="876"/>
      <c r="HAY51" s="876"/>
      <c r="HAZ51" s="876"/>
      <c r="HBA51" s="876"/>
      <c r="HBB51" s="876"/>
      <c r="HBC51" s="876"/>
      <c r="HBD51" s="876"/>
      <c r="HBE51" s="876"/>
      <c r="HBF51" s="876"/>
      <c r="HBG51" s="876"/>
      <c r="HBH51" s="876"/>
      <c r="HBI51" s="876"/>
      <c r="HBJ51" s="876"/>
      <c r="HBK51" s="876"/>
      <c r="HBL51" s="876"/>
      <c r="HBM51" s="876"/>
      <c r="HBN51" s="876"/>
      <c r="HBO51" s="876"/>
      <c r="HBP51" s="876"/>
      <c r="HBQ51" s="876"/>
      <c r="HBR51" s="876"/>
      <c r="HBS51" s="876"/>
      <c r="HBT51" s="876"/>
      <c r="HBU51" s="876"/>
      <c r="HBV51" s="876"/>
      <c r="HBW51" s="876"/>
      <c r="HBX51" s="876"/>
      <c r="HBY51" s="876"/>
      <c r="HBZ51" s="876"/>
      <c r="HCA51" s="876"/>
      <c r="HCB51" s="876"/>
      <c r="HCC51" s="876"/>
      <c r="HCD51" s="876"/>
      <c r="HCE51" s="876"/>
      <c r="HCF51" s="876"/>
      <c r="HCG51" s="876"/>
      <c r="HCH51" s="876"/>
      <c r="HCI51" s="876"/>
      <c r="HCJ51" s="876"/>
      <c r="HCK51" s="876"/>
      <c r="HCL51" s="876"/>
      <c r="HCM51" s="876"/>
      <c r="HCN51" s="876"/>
      <c r="HCO51" s="876"/>
      <c r="HCP51" s="876"/>
      <c r="HCQ51" s="876"/>
      <c r="HCR51" s="876"/>
      <c r="HCS51" s="876"/>
      <c r="HCT51" s="876"/>
      <c r="HCU51" s="876"/>
      <c r="HCV51" s="876"/>
      <c r="HCW51" s="876"/>
      <c r="HCX51" s="876"/>
      <c r="HCY51" s="876"/>
      <c r="HCZ51" s="876"/>
      <c r="HDA51" s="876"/>
      <c r="HDB51" s="876"/>
      <c r="HDC51" s="876"/>
      <c r="HDD51" s="876"/>
      <c r="HDE51" s="876"/>
      <c r="HDF51" s="876"/>
      <c r="HDG51" s="876"/>
      <c r="HDH51" s="876"/>
      <c r="HDI51" s="876"/>
      <c r="HDJ51" s="876"/>
      <c r="HDK51" s="876"/>
      <c r="HDL51" s="876"/>
      <c r="HDM51" s="876"/>
      <c r="HDN51" s="876"/>
      <c r="HDO51" s="876"/>
      <c r="HDP51" s="876"/>
      <c r="HDQ51" s="876"/>
      <c r="HDR51" s="876"/>
      <c r="HDS51" s="876"/>
      <c r="HDT51" s="876"/>
      <c r="HDU51" s="876"/>
      <c r="HDV51" s="876"/>
      <c r="HDW51" s="876"/>
      <c r="HDX51" s="876"/>
      <c r="HDY51" s="876"/>
      <c r="HDZ51" s="876"/>
      <c r="HEA51" s="876"/>
      <c r="HEB51" s="876"/>
      <c r="HEC51" s="876"/>
      <c r="HED51" s="876"/>
      <c r="HEE51" s="876"/>
      <c r="HEF51" s="876"/>
      <c r="HEG51" s="876"/>
      <c r="HEH51" s="876"/>
      <c r="HEI51" s="876"/>
      <c r="HEJ51" s="876"/>
      <c r="HEK51" s="876"/>
      <c r="HEL51" s="876"/>
      <c r="HEM51" s="876"/>
      <c r="HEN51" s="876"/>
      <c r="HEO51" s="876"/>
      <c r="HEP51" s="876"/>
      <c r="HEQ51" s="876"/>
      <c r="HER51" s="876"/>
      <c r="HES51" s="876"/>
      <c r="HET51" s="876"/>
      <c r="HEU51" s="876"/>
      <c r="HEV51" s="876"/>
      <c r="HEW51" s="876"/>
      <c r="HEX51" s="876"/>
      <c r="HEY51" s="876"/>
      <c r="HEZ51" s="876"/>
      <c r="HFA51" s="876"/>
      <c r="HFB51" s="876"/>
      <c r="HFC51" s="876"/>
      <c r="HFD51" s="876"/>
      <c r="HFE51" s="876"/>
      <c r="HFF51" s="876"/>
      <c r="HFG51" s="876"/>
      <c r="HFH51" s="876"/>
      <c r="HFI51" s="876"/>
      <c r="HFJ51" s="876"/>
      <c r="HFK51" s="876"/>
      <c r="HFL51" s="876"/>
      <c r="HFM51" s="876"/>
      <c r="HFN51" s="876"/>
      <c r="HFO51" s="876"/>
      <c r="HFP51" s="876"/>
      <c r="HFQ51" s="876"/>
      <c r="HFR51" s="876"/>
      <c r="HFS51" s="876"/>
      <c r="HFT51" s="876"/>
      <c r="HFU51" s="876"/>
      <c r="HFV51" s="876"/>
      <c r="HFW51" s="876"/>
      <c r="HFX51" s="876"/>
      <c r="HFY51" s="876"/>
      <c r="HFZ51" s="876"/>
      <c r="HGA51" s="876"/>
      <c r="HGB51" s="876"/>
      <c r="HGC51" s="876"/>
      <c r="HGD51" s="876"/>
      <c r="HGE51" s="876"/>
      <c r="HGF51" s="876"/>
      <c r="HGG51" s="876"/>
      <c r="HGH51" s="876"/>
      <c r="HGI51" s="876"/>
      <c r="HGJ51" s="876"/>
      <c r="HGK51" s="876"/>
      <c r="HGL51" s="876"/>
      <c r="HGM51" s="876"/>
      <c r="HGN51" s="876"/>
      <c r="HGO51" s="876"/>
      <c r="HGP51" s="876"/>
      <c r="HGQ51" s="876"/>
      <c r="HGR51" s="876"/>
      <c r="HGS51" s="876"/>
      <c r="HGT51" s="876"/>
      <c r="HGU51" s="876"/>
      <c r="HGV51" s="876"/>
      <c r="HGW51" s="876"/>
      <c r="HGX51" s="876"/>
      <c r="HGY51" s="876"/>
      <c r="HGZ51" s="876"/>
      <c r="HHA51" s="876"/>
      <c r="HHB51" s="876"/>
      <c r="HHC51" s="876"/>
      <c r="HHD51" s="876"/>
      <c r="HHE51" s="876"/>
      <c r="HHF51" s="876"/>
      <c r="HHG51" s="876"/>
      <c r="HHH51" s="876"/>
      <c r="HHI51" s="876"/>
      <c r="HHJ51" s="876"/>
      <c r="HHK51" s="876"/>
      <c r="HHL51" s="876"/>
      <c r="HHM51" s="876"/>
      <c r="HHN51" s="876"/>
      <c r="HHO51" s="876"/>
      <c r="HHP51" s="876"/>
      <c r="HHQ51" s="876"/>
      <c r="HHR51" s="876"/>
      <c r="HHS51" s="876"/>
      <c r="HHT51" s="876"/>
      <c r="HHU51" s="876"/>
      <c r="HHV51" s="876"/>
      <c r="HHW51" s="876"/>
      <c r="HHX51" s="876"/>
      <c r="HHY51" s="876"/>
      <c r="HHZ51" s="876"/>
      <c r="HIA51" s="876"/>
      <c r="HIB51" s="876"/>
      <c r="HIC51" s="876"/>
      <c r="HID51" s="876"/>
      <c r="HIE51" s="876"/>
      <c r="HIF51" s="876"/>
      <c r="HIG51" s="876"/>
      <c r="HIH51" s="876"/>
      <c r="HII51" s="876"/>
      <c r="HIJ51" s="876"/>
      <c r="HIK51" s="876"/>
      <c r="HIL51" s="876"/>
      <c r="HIM51" s="876"/>
      <c r="HIN51" s="876"/>
      <c r="HIO51" s="876"/>
      <c r="HIP51" s="876"/>
      <c r="HIQ51" s="876"/>
      <c r="HIR51" s="876"/>
      <c r="HIS51" s="876"/>
      <c r="HIT51" s="876"/>
      <c r="HIU51" s="876"/>
      <c r="HIV51" s="876"/>
      <c r="HIW51" s="876"/>
      <c r="HIX51" s="876"/>
      <c r="HIY51" s="876"/>
      <c r="HIZ51" s="876"/>
      <c r="HJA51" s="876"/>
      <c r="HJB51" s="876"/>
      <c r="HJC51" s="876"/>
      <c r="HJD51" s="876"/>
      <c r="HJE51" s="876"/>
      <c r="HJF51" s="876"/>
      <c r="HJG51" s="876"/>
      <c r="HJH51" s="876"/>
      <c r="HJI51" s="876"/>
      <c r="HJJ51" s="876"/>
      <c r="HJK51" s="876"/>
      <c r="HJL51" s="876"/>
      <c r="HJM51" s="876"/>
      <c r="HJN51" s="876"/>
      <c r="HJO51" s="876"/>
      <c r="HJP51" s="876"/>
      <c r="HJQ51" s="876"/>
      <c r="HJR51" s="876"/>
      <c r="HJS51" s="876"/>
      <c r="HJT51" s="876"/>
      <c r="HJU51" s="876"/>
      <c r="HJV51" s="876"/>
      <c r="HJW51" s="876"/>
      <c r="HJX51" s="876"/>
      <c r="HJY51" s="876"/>
      <c r="HJZ51" s="876"/>
      <c r="HKA51" s="876"/>
      <c r="HKB51" s="876"/>
      <c r="HKC51" s="876"/>
      <c r="HKD51" s="876"/>
      <c r="HKE51" s="876"/>
      <c r="HKF51" s="876"/>
      <c r="HKG51" s="876"/>
      <c r="HKH51" s="876"/>
      <c r="HKI51" s="876"/>
      <c r="HKJ51" s="876"/>
      <c r="HKK51" s="876"/>
      <c r="HKL51" s="876"/>
      <c r="HKM51" s="876"/>
      <c r="HKN51" s="876"/>
      <c r="HKO51" s="876"/>
      <c r="HKP51" s="876"/>
      <c r="HKQ51" s="876"/>
      <c r="HKR51" s="876"/>
      <c r="HKS51" s="876"/>
      <c r="HKT51" s="876"/>
      <c r="HKU51" s="876"/>
      <c r="HKV51" s="876"/>
      <c r="HKW51" s="876"/>
      <c r="HKX51" s="876"/>
      <c r="HKY51" s="876"/>
      <c r="HKZ51" s="876"/>
      <c r="HLA51" s="876"/>
      <c r="HLB51" s="876"/>
      <c r="HLC51" s="876"/>
      <c r="HLD51" s="876"/>
      <c r="HLE51" s="876"/>
      <c r="HLF51" s="876"/>
      <c r="HLG51" s="876"/>
      <c r="HLH51" s="876"/>
      <c r="HLI51" s="876"/>
      <c r="HLJ51" s="876"/>
      <c r="HLK51" s="876"/>
      <c r="HLL51" s="876"/>
      <c r="HLM51" s="876"/>
      <c r="HLN51" s="876"/>
      <c r="HLO51" s="876"/>
      <c r="HLP51" s="876"/>
      <c r="HLQ51" s="876"/>
      <c r="HLR51" s="876"/>
      <c r="HLS51" s="876"/>
      <c r="HLT51" s="876"/>
      <c r="HLU51" s="876"/>
      <c r="HLV51" s="876"/>
      <c r="HLW51" s="876"/>
      <c r="HLX51" s="876"/>
      <c r="HLY51" s="876"/>
      <c r="HLZ51" s="876"/>
      <c r="HMA51" s="876"/>
      <c r="HMB51" s="876"/>
      <c r="HMC51" s="876"/>
      <c r="HMD51" s="876"/>
      <c r="HME51" s="876"/>
      <c r="HMF51" s="876"/>
      <c r="HMG51" s="876"/>
      <c r="HMH51" s="876"/>
      <c r="HMI51" s="876"/>
      <c r="HMJ51" s="876"/>
      <c r="HMK51" s="876"/>
      <c r="HML51" s="876"/>
      <c r="HMM51" s="876"/>
      <c r="HMN51" s="876"/>
      <c r="HMO51" s="876"/>
      <c r="HMP51" s="876"/>
      <c r="HMQ51" s="876"/>
      <c r="HMR51" s="876"/>
      <c r="HMS51" s="876"/>
      <c r="HMT51" s="876"/>
      <c r="HMU51" s="876"/>
      <c r="HMV51" s="876"/>
      <c r="HMW51" s="876"/>
      <c r="HMX51" s="876"/>
      <c r="HMY51" s="876"/>
      <c r="HMZ51" s="876"/>
      <c r="HNA51" s="876"/>
      <c r="HNB51" s="876"/>
      <c r="HNC51" s="876"/>
      <c r="HND51" s="876"/>
      <c r="HNE51" s="876"/>
      <c r="HNF51" s="876"/>
      <c r="HNG51" s="876"/>
      <c r="HNH51" s="876"/>
      <c r="HNI51" s="876"/>
      <c r="HNJ51" s="876"/>
      <c r="HNK51" s="876"/>
      <c r="HNL51" s="876"/>
      <c r="HNM51" s="876"/>
      <c r="HNN51" s="876"/>
      <c r="HNO51" s="876"/>
      <c r="HNP51" s="876"/>
      <c r="HNQ51" s="876"/>
      <c r="HNR51" s="876"/>
      <c r="HNS51" s="876"/>
      <c r="HNT51" s="876"/>
      <c r="HNU51" s="876"/>
      <c r="HNV51" s="876"/>
      <c r="HNW51" s="876"/>
      <c r="HNX51" s="876"/>
      <c r="HNY51" s="876"/>
      <c r="HNZ51" s="876"/>
      <c r="HOA51" s="876"/>
      <c r="HOB51" s="876"/>
      <c r="HOC51" s="876"/>
      <c r="HOD51" s="876"/>
      <c r="HOE51" s="876"/>
      <c r="HOF51" s="876"/>
      <c r="HOG51" s="876"/>
      <c r="HOH51" s="876"/>
      <c r="HOI51" s="876"/>
      <c r="HOJ51" s="876"/>
      <c r="HOK51" s="876"/>
      <c r="HOL51" s="876"/>
      <c r="HOM51" s="876"/>
      <c r="HON51" s="876"/>
      <c r="HOO51" s="876"/>
      <c r="HOP51" s="876"/>
      <c r="HOQ51" s="876"/>
      <c r="HOR51" s="876"/>
      <c r="HOS51" s="876"/>
      <c r="HOT51" s="876"/>
      <c r="HOU51" s="876"/>
      <c r="HOV51" s="876"/>
      <c r="HOW51" s="876"/>
      <c r="HOX51" s="876"/>
      <c r="HOY51" s="876"/>
      <c r="HOZ51" s="876"/>
      <c r="HPA51" s="876"/>
      <c r="HPB51" s="876"/>
      <c r="HPC51" s="876"/>
      <c r="HPD51" s="876"/>
      <c r="HPE51" s="876"/>
      <c r="HPF51" s="876"/>
      <c r="HPG51" s="876"/>
      <c r="HPH51" s="876"/>
      <c r="HPI51" s="876"/>
      <c r="HPJ51" s="876"/>
      <c r="HPK51" s="876"/>
      <c r="HPL51" s="876"/>
      <c r="HPM51" s="876"/>
      <c r="HPN51" s="876"/>
      <c r="HPO51" s="876"/>
      <c r="HPP51" s="876"/>
      <c r="HPQ51" s="876"/>
      <c r="HPR51" s="876"/>
      <c r="HPS51" s="876"/>
      <c r="HPT51" s="876"/>
      <c r="HPU51" s="876"/>
      <c r="HPV51" s="876"/>
      <c r="HPW51" s="876"/>
      <c r="HPX51" s="876"/>
      <c r="HPY51" s="876"/>
      <c r="HPZ51" s="876"/>
      <c r="HQA51" s="876"/>
      <c r="HQB51" s="876"/>
      <c r="HQC51" s="876"/>
      <c r="HQD51" s="876"/>
      <c r="HQE51" s="876"/>
      <c r="HQF51" s="876"/>
      <c r="HQG51" s="876"/>
      <c r="HQH51" s="876"/>
      <c r="HQI51" s="876"/>
      <c r="HQJ51" s="876"/>
      <c r="HQK51" s="876"/>
      <c r="HQL51" s="876"/>
      <c r="HQM51" s="876"/>
      <c r="HQN51" s="876"/>
      <c r="HQO51" s="876"/>
      <c r="HQP51" s="876"/>
      <c r="HQQ51" s="876"/>
      <c r="HQR51" s="876"/>
      <c r="HQS51" s="876"/>
      <c r="HQT51" s="876"/>
      <c r="HQU51" s="876"/>
      <c r="HQV51" s="876"/>
      <c r="HQW51" s="876"/>
      <c r="HQX51" s="876"/>
      <c r="HQY51" s="876"/>
      <c r="HQZ51" s="876"/>
      <c r="HRA51" s="876"/>
      <c r="HRB51" s="876"/>
      <c r="HRC51" s="876"/>
      <c r="HRD51" s="876"/>
      <c r="HRE51" s="876"/>
      <c r="HRF51" s="876"/>
      <c r="HRG51" s="876"/>
      <c r="HRH51" s="876"/>
      <c r="HRI51" s="876"/>
      <c r="HRJ51" s="876"/>
      <c r="HRK51" s="876"/>
      <c r="HRL51" s="876"/>
      <c r="HRM51" s="876"/>
      <c r="HRN51" s="876"/>
      <c r="HRO51" s="876"/>
      <c r="HRP51" s="876"/>
      <c r="HRQ51" s="876"/>
      <c r="HRR51" s="876"/>
      <c r="HRS51" s="876"/>
      <c r="HRT51" s="876"/>
      <c r="HRU51" s="876"/>
      <c r="HRV51" s="876"/>
      <c r="HRW51" s="876"/>
      <c r="HRX51" s="876"/>
      <c r="HRY51" s="876"/>
      <c r="HRZ51" s="876"/>
      <c r="HSA51" s="876"/>
      <c r="HSB51" s="876"/>
      <c r="HSC51" s="876"/>
      <c r="HSD51" s="876"/>
      <c r="HSE51" s="876"/>
      <c r="HSF51" s="876"/>
      <c r="HSG51" s="876"/>
      <c r="HSH51" s="876"/>
      <c r="HSI51" s="876"/>
      <c r="HSJ51" s="876"/>
      <c r="HSK51" s="876"/>
      <c r="HSL51" s="876"/>
      <c r="HSM51" s="876"/>
      <c r="HSN51" s="876"/>
      <c r="HSO51" s="876"/>
      <c r="HSP51" s="876"/>
      <c r="HSQ51" s="876"/>
      <c r="HSR51" s="876"/>
      <c r="HSS51" s="876"/>
      <c r="HST51" s="876"/>
      <c r="HSU51" s="876"/>
      <c r="HSV51" s="876"/>
      <c r="HSW51" s="876"/>
      <c r="HSX51" s="876"/>
      <c r="HSY51" s="876"/>
      <c r="HSZ51" s="876"/>
      <c r="HTA51" s="876"/>
      <c r="HTB51" s="876"/>
      <c r="HTC51" s="876"/>
      <c r="HTD51" s="876"/>
      <c r="HTE51" s="876"/>
      <c r="HTF51" s="876"/>
      <c r="HTG51" s="876"/>
      <c r="HTH51" s="876"/>
      <c r="HTI51" s="876"/>
      <c r="HTJ51" s="876"/>
      <c r="HTK51" s="876"/>
      <c r="HTL51" s="876"/>
      <c r="HTM51" s="876"/>
      <c r="HTN51" s="876"/>
      <c r="HTO51" s="876"/>
      <c r="HTP51" s="876"/>
      <c r="HTQ51" s="876"/>
      <c r="HTR51" s="876"/>
      <c r="HTS51" s="876"/>
      <c r="HTT51" s="876"/>
      <c r="HTU51" s="876"/>
      <c r="HTV51" s="876"/>
      <c r="HTW51" s="876"/>
      <c r="HTX51" s="876"/>
      <c r="HTY51" s="876"/>
      <c r="HTZ51" s="876"/>
      <c r="HUA51" s="876"/>
      <c r="HUB51" s="876"/>
      <c r="HUC51" s="876"/>
      <c r="HUD51" s="876"/>
      <c r="HUE51" s="876"/>
      <c r="HUF51" s="876"/>
      <c r="HUG51" s="876"/>
      <c r="HUH51" s="876"/>
      <c r="HUI51" s="876"/>
      <c r="HUJ51" s="876"/>
      <c r="HUK51" s="876"/>
      <c r="HUL51" s="876"/>
      <c r="HUM51" s="876"/>
      <c r="HUN51" s="876"/>
      <c r="HUO51" s="876"/>
      <c r="HUP51" s="876"/>
      <c r="HUQ51" s="876"/>
      <c r="HUR51" s="876"/>
      <c r="HUS51" s="876"/>
      <c r="HUT51" s="876"/>
      <c r="HUU51" s="876"/>
      <c r="HUV51" s="876"/>
      <c r="HUW51" s="876"/>
      <c r="HUX51" s="876"/>
      <c r="HUY51" s="876"/>
      <c r="HUZ51" s="876"/>
      <c r="HVA51" s="876"/>
      <c r="HVB51" s="876"/>
      <c r="HVC51" s="876"/>
      <c r="HVD51" s="876"/>
      <c r="HVE51" s="876"/>
      <c r="HVF51" s="876"/>
      <c r="HVG51" s="876"/>
      <c r="HVH51" s="876"/>
      <c r="HVI51" s="876"/>
      <c r="HVJ51" s="876"/>
      <c r="HVK51" s="876"/>
      <c r="HVL51" s="876"/>
      <c r="HVM51" s="876"/>
      <c r="HVN51" s="876"/>
      <c r="HVO51" s="876"/>
      <c r="HVP51" s="876"/>
      <c r="HVQ51" s="876"/>
      <c r="HVR51" s="876"/>
      <c r="HVS51" s="876"/>
      <c r="HVT51" s="876"/>
      <c r="HVU51" s="876"/>
      <c r="HVV51" s="876"/>
      <c r="HVW51" s="876"/>
      <c r="HVX51" s="876"/>
      <c r="HVY51" s="876"/>
      <c r="HVZ51" s="876"/>
      <c r="HWA51" s="876"/>
      <c r="HWB51" s="876"/>
      <c r="HWC51" s="876"/>
      <c r="HWD51" s="876"/>
      <c r="HWE51" s="876"/>
      <c r="HWF51" s="876"/>
      <c r="HWG51" s="876"/>
      <c r="HWH51" s="876"/>
      <c r="HWI51" s="876"/>
      <c r="HWJ51" s="876"/>
      <c r="HWK51" s="876"/>
      <c r="HWL51" s="876"/>
      <c r="HWM51" s="876"/>
      <c r="HWN51" s="876"/>
      <c r="HWO51" s="876"/>
      <c r="HWP51" s="876"/>
      <c r="HWQ51" s="876"/>
      <c r="HWR51" s="876"/>
      <c r="HWS51" s="876"/>
      <c r="HWT51" s="876"/>
      <c r="HWU51" s="876"/>
      <c r="HWV51" s="876"/>
      <c r="HWW51" s="876"/>
      <c r="HWX51" s="876"/>
      <c r="HWY51" s="876"/>
      <c r="HWZ51" s="876"/>
      <c r="HXA51" s="876"/>
      <c r="HXB51" s="876"/>
      <c r="HXC51" s="876"/>
      <c r="HXD51" s="876"/>
      <c r="HXE51" s="876"/>
      <c r="HXF51" s="876"/>
      <c r="HXG51" s="876"/>
      <c r="HXH51" s="876"/>
      <c r="HXI51" s="876"/>
      <c r="HXJ51" s="876"/>
      <c r="HXK51" s="876"/>
      <c r="HXL51" s="876"/>
      <c r="HXM51" s="876"/>
      <c r="HXN51" s="876"/>
      <c r="HXO51" s="876"/>
      <c r="HXP51" s="876"/>
      <c r="HXQ51" s="876"/>
      <c r="HXR51" s="876"/>
      <c r="HXS51" s="876"/>
      <c r="HXT51" s="876"/>
      <c r="HXU51" s="876"/>
      <c r="HXV51" s="876"/>
      <c r="HXW51" s="876"/>
      <c r="HXX51" s="876"/>
      <c r="HXY51" s="876"/>
      <c r="HXZ51" s="876"/>
      <c r="HYA51" s="876"/>
      <c r="HYB51" s="876"/>
      <c r="HYC51" s="876"/>
      <c r="HYD51" s="876"/>
      <c r="HYE51" s="876"/>
      <c r="HYF51" s="876"/>
      <c r="HYG51" s="876"/>
      <c r="HYH51" s="876"/>
      <c r="HYI51" s="876"/>
      <c r="HYJ51" s="876"/>
      <c r="HYK51" s="876"/>
      <c r="HYL51" s="876"/>
      <c r="HYM51" s="876"/>
      <c r="HYN51" s="876"/>
      <c r="HYO51" s="876"/>
      <c r="HYP51" s="876"/>
      <c r="HYQ51" s="876"/>
      <c r="HYR51" s="876"/>
      <c r="HYS51" s="876"/>
      <c r="HYT51" s="876"/>
      <c r="HYU51" s="876"/>
      <c r="HYV51" s="876"/>
      <c r="HYW51" s="876"/>
      <c r="HYX51" s="876"/>
      <c r="HYY51" s="876"/>
      <c r="HYZ51" s="876"/>
      <c r="HZA51" s="876"/>
      <c r="HZB51" s="876"/>
      <c r="HZC51" s="876"/>
      <c r="HZD51" s="876"/>
      <c r="HZE51" s="876"/>
      <c r="HZF51" s="876"/>
      <c r="HZG51" s="876"/>
      <c r="HZH51" s="876"/>
      <c r="HZI51" s="876"/>
      <c r="HZJ51" s="876"/>
      <c r="HZK51" s="876"/>
      <c r="HZL51" s="876"/>
      <c r="HZM51" s="876"/>
      <c r="HZN51" s="876"/>
      <c r="HZO51" s="876"/>
      <c r="HZP51" s="876"/>
      <c r="HZQ51" s="876"/>
      <c r="HZR51" s="876"/>
      <c r="HZS51" s="876"/>
      <c r="HZT51" s="876"/>
      <c r="HZU51" s="876"/>
      <c r="HZV51" s="876"/>
      <c r="HZW51" s="876"/>
      <c r="HZX51" s="876"/>
      <c r="HZY51" s="876"/>
      <c r="HZZ51" s="876"/>
      <c r="IAA51" s="876"/>
      <c r="IAB51" s="876"/>
      <c r="IAC51" s="876"/>
      <c r="IAD51" s="876"/>
      <c r="IAE51" s="876"/>
      <c r="IAF51" s="876"/>
      <c r="IAG51" s="876"/>
      <c r="IAH51" s="876"/>
      <c r="IAI51" s="876"/>
      <c r="IAJ51" s="876"/>
      <c r="IAK51" s="876"/>
      <c r="IAL51" s="876"/>
      <c r="IAM51" s="876"/>
      <c r="IAN51" s="876"/>
      <c r="IAO51" s="876"/>
      <c r="IAP51" s="876"/>
      <c r="IAQ51" s="876"/>
      <c r="IAR51" s="876"/>
      <c r="IAS51" s="876"/>
      <c r="IAT51" s="876"/>
      <c r="IAU51" s="876"/>
      <c r="IAV51" s="876"/>
      <c r="IAW51" s="876"/>
      <c r="IAX51" s="876"/>
      <c r="IAY51" s="876"/>
      <c r="IAZ51" s="876"/>
      <c r="IBA51" s="876"/>
      <c r="IBB51" s="876"/>
      <c r="IBC51" s="876"/>
      <c r="IBD51" s="876"/>
      <c r="IBE51" s="876"/>
      <c r="IBF51" s="876"/>
      <c r="IBG51" s="876"/>
      <c r="IBH51" s="876"/>
      <c r="IBI51" s="876"/>
      <c r="IBJ51" s="876"/>
      <c r="IBK51" s="876"/>
      <c r="IBL51" s="876"/>
      <c r="IBM51" s="876"/>
      <c r="IBN51" s="876"/>
      <c r="IBO51" s="876"/>
      <c r="IBP51" s="876"/>
      <c r="IBQ51" s="876"/>
      <c r="IBR51" s="876"/>
      <c r="IBS51" s="876"/>
      <c r="IBT51" s="876"/>
      <c r="IBU51" s="876"/>
      <c r="IBV51" s="876"/>
      <c r="IBW51" s="876"/>
      <c r="IBX51" s="876"/>
      <c r="IBY51" s="876"/>
      <c r="IBZ51" s="876"/>
      <c r="ICA51" s="876"/>
      <c r="ICB51" s="876"/>
      <c r="ICC51" s="876"/>
      <c r="ICD51" s="876"/>
      <c r="ICE51" s="876"/>
      <c r="ICF51" s="876"/>
      <c r="ICG51" s="876"/>
      <c r="ICH51" s="876"/>
      <c r="ICI51" s="876"/>
      <c r="ICJ51" s="876"/>
      <c r="ICK51" s="876"/>
      <c r="ICL51" s="876"/>
      <c r="ICM51" s="876"/>
      <c r="ICN51" s="876"/>
      <c r="ICO51" s="876"/>
      <c r="ICP51" s="876"/>
      <c r="ICQ51" s="876"/>
      <c r="ICR51" s="876"/>
      <c r="ICS51" s="876"/>
      <c r="ICT51" s="876"/>
      <c r="ICU51" s="876"/>
      <c r="ICV51" s="876"/>
      <c r="ICW51" s="876"/>
      <c r="ICX51" s="876"/>
      <c r="ICY51" s="876"/>
      <c r="ICZ51" s="876"/>
      <c r="IDA51" s="876"/>
      <c r="IDB51" s="876"/>
      <c r="IDC51" s="876"/>
      <c r="IDD51" s="876"/>
      <c r="IDE51" s="876"/>
      <c r="IDF51" s="876"/>
      <c r="IDG51" s="876"/>
      <c r="IDH51" s="876"/>
      <c r="IDI51" s="876"/>
      <c r="IDJ51" s="876"/>
      <c r="IDK51" s="876"/>
      <c r="IDL51" s="876"/>
      <c r="IDM51" s="876"/>
      <c r="IDN51" s="876"/>
      <c r="IDO51" s="876"/>
      <c r="IDP51" s="876"/>
      <c r="IDQ51" s="876"/>
      <c r="IDR51" s="876"/>
      <c r="IDS51" s="876"/>
      <c r="IDT51" s="876"/>
      <c r="IDU51" s="876"/>
      <c r="IDV51" s="876"/>
      <c r="IDW51" s="876"/>
      <c r="IDX51" s="876"/>
      <c r="IDY51" s="876"/>
      <c r="IDZ51" s="876"/>
      <c r="IEA51" s="876"/>
      <c r="IEB51" s="876"/>
      <c r="IEC51" s="876"/>
      <c r="IED51" s="876"/>
      <c r="IEE51" s="876"/>
      <c r="IEF51" s="876"/>
      <c r="IEG51" s="876"/>
      <c r="IEH51" s="876"/>
      <c r="IEI51" s="876"/>
      <c r="IEJ51" s="876"/>
      <c r="IEK51" s="876"/>
      <c r="IEL51" s="876"/>
      <c r="IEM51" s="876"/>
      <c r="IEN51" s="876"/>
      <c r="IEO51" s="876"/>
      <c r="IEP51" s="876"/>
      <c r="IEQ51" s="876"/>
      <c r="IER51" s="876"/>
      <c r="IES51" s="876"/>
      <c r="IET51" s="876"/>
      <c r="IEU51" s="876"/>
      <c r="IEV51" s="876"/>
      <c r="IEW51" s="876"/>
      <c r="IEX51" s="876"/>
      <c r="IEY51" s="876"/>
      <c r="IEZ51" s="876"/>
      <c r="IFA51" s="876"/>
      <c r="IFB51" s="876"/>
      <c r="IFC51" s="876"/>
      <c r="IFD51" s="876"/>
      <c r="IFE51" s="876"/>
      <c r="IFF51" s="876"/>
      <c r="IFG51" s="876"/>
      <c r="IFH51" s="876"/>
      <c r="IFI51" s="876"/>
      <c r="IFJ51" s="876"/>
      <c r="IFK51" s="876"/>
      <c r="IFL51" s="876"/>
      <c r="IFM51" s="876"/>
      <c r="IFN51" s="876"/>
      <c r="IFO51" s="876"/>
      <c r="IFP51" s="876"/>
      <c r="IFQ51" s="876"/>
      <c r="IFR51" s="876"/>
      <c r="IFS51" s="876"/>
      <c r="IFT51" s="876"/>
      <c r="IFU51" s="876"/>
      <c r="IFV51" s="876"/>
      <c r="IFW51" s="876"/>
      <c r="IFX51" s="876"/>
      <c r="IFY51" s="876"/>
      <c r="IFZ51" s="876"/>
      <c r="IGA51" s="876"/>
      <c r="IGB51" s="876"/>
      <c r="IGC51" s="876"/>
      <c r="IGD51" s="876"/>
      <c r="IGE51" s="876"/>
      <c r="IGF51" s="876"/>
      <c r="IGG51" s="876"/>
      <c r="IGH51" s="876"/>
      <c r="IGI51" s="876"/>
      <c r="IGJ51" s="876"/>
      <c r="IGK51" s="876"/>
      <c r="IGL51" s="876"/>
      <c r="IGM51" s="876"/>
      <c r="IGN51" s="876"/>
      <c r="IGO51" s="876"/>
      <c r="IGP51" s="876"/>
      <c r="IGQ51" s="876"/>
      <c r="IGR51" s="876"/>
      <c r="IGS51" s="876"/>
      <c r="IGT51" s="876"/>
      <c r="IGU51" s="876"/>
      <c r="IGV51" s="876"/>
      <c r="IGW51" s="876"/>
      <c r="IGX51" s="876"/>
      <c r="IGY51" s="876"/>
      <c r="IGZ51" s="876"/>
      <c r="IHA51" s="876"/>
      <c r="IHB51" s="876"/>
      <c r="IHC51" s="876"/>
      <c r="IHD51" s="876"/>
      <c r="IHE51" s="876"/>
      <c r="IHF51" s="876"/>
      <c r="IHG51" s="876"/>
      <c r="IHH51" s="876"/>
      <c r="IHI51" s="876"/>
      <c r="IHJ51" s="876"/>
      <c r="IHK51" s="876"/>
      <c r="IHL51" s="876"/>
      <c r="IHM51" s="876"/>
      <c r="IHN51" s="876"/>
      <c r="IHO51" s="876"/>
      <c r="IHP51" s="876"/>
      <c r="IHQ51" s="876"/>
      <c r="IHR51" s="876"/>
      <c r="IHS51" s="876"/>
      <c r="IHT51" s="876"/>
      <c r="IHU51" s="876"/>
      <c r="IHV51" s="876"/>
      <c r="IHW51" s="876"/>
      <c r="IHX51" s="876"/>
      <c r="IHY51" s="876"/>
      <c r="IHZ51" s="876"/>
      <c r="IIA51" s="876"/>
      <c r="IIB51" s="876"/>
      <c r="IIC51" s="876"/>
      <c r="IID51" s="876"/>
      <c r="IIE51" s="876"/>
      <c r="IIF51" s="876"/>
      <c r="IIG51" s="876"/>
      <c r="IIH51" s="876"/>
      <c r="III51" s="876"/>
      <c r="IIJ51" s="876"/>
      <c r="IIK51" s="876"/>
      <c r="IIL51" s="876"/>
      <c r="IIM51" s="876"/>
      <c r="IIN51" s="876"/>
      <c r="IIO51" s="876"/>
      <c r="IIP51" s="876"/>
      <c r="IIQ51" s="876"/>
      <c r="IIR51" s="876"/>
      <c r="IIS51" s="876"/>
      <c r="IIT51" s="876"/>
      <c r="IIU51" s="876"/>
      <c r="IIV51" s="876"/>
      <c r="IIW51" s="876"/>
      <c r="IIX51" s="876"/>
      <c r="IIY51" s="876"/>
      <c r="IIZ51" s="876"/>
      <c r="IJA51" s="876"/>
      <c r="IJB51" s="876"/>
      <c r="IJC51" s="876"/>
      <c r="IJD51" s="876"/>
      <c r="IJE51" s="876"/>
      <c r="IJF51" s="876"/>
      <c r="IJG51" s="876"/>
      <c r="IJH51" s="876"/>
      <c r="IJI51" s="876"/>
      <c r="IJJ51" s="876"/>
      <c r="IJK51" s="876"/>
      <c r="IJL51" s="876"/>
      <c r="IJM51" s="876"/>
      <c r="IJN51" s="876"/>
      <c r="IJO51" s="876"/>
      <c r="IJP51" s="876"/>
      <c r="IJQ51" s="876"/>
      <c r="IJR51" s="876"/>
      <c r="IJS51" s="876"/>
      <c r="IJT51" s="876"/>
      <c r="IJU51" s="876"/>
      <c r="IJV51" s="876"/>
      <c r="IJW51" s="876"/>
      <c r="IJX51" s="876"/>
      <c r="IJY51" s="876"/>
      <c r="IJZ51" s="876"/>
      <c r="IKA51" s="876"/>
      <c r="IKB51" s="876"/>
      <c r="IKC51" s="876"/>
      <c r="IKD51" s="876"/>
      <c r="IKE51" s="876"/>
      <c r="IKF51" s="876"/>
      <c r="IKG51" s="876"/>
      <c r="IKH51" s="876"/>
      <c r="IKI51" s="876"/>
      <c r="IKJ51" s="876"/>
      <c r="IKK51" s="876"/>
      <c r="IKL51" s="876"/>
      <c r="IKM51" s="876"/>
      <c r="IKN51" s="876"/>
      <c r="IKO51" s="876"/>
      <c r="IKP51" s="876"/>
      <c r="IKQ51" s="876"/>
      <c r="IKR51" s="876"/>
      <c r="IKS51" s="876"/>
      <c r="IKT51" s="876"/>
      <c r="IKU51" s="876"/>
      <c r="IKV51" s="876"/>
      <c r="IKW51" s="876"/>
      <c r="IKX51" s="876"/>
      <c r="IKY51" s="876"/>
      <c r="IKZ51" s="876"/>
      <c r="ILA51" s="876"/>
      <c r="ILB51" s="876"/>
      <c r="ILC51" s="876"/>
      <c r="ILD51" s="876"/>
      <c r="ILE51" s="876"/>
      <c r="ILF51" s="876"/>
      <c r="ILG51" s="876"/>
      <c r="ILH51" s="876"/>
      <c r="ILI51" s="876"/>
      <c r="ILJ51" s="876"/>
      <c r="ILK51" s="876"/>
      <c r="ILL51" s="876"/>
      <c r="ILM51" s="876"/>
      <c r="ILN51" s="876"/>
      <c r="ILO51" s="876"/>
      <c r="ILP51" s="876"/>
      <c r="ILQ51" s="876"/>
      <c r="ILR51" s="876"/>
      <c r="ILS51" s="876"/>
      <c r="ILT51" s="876"/>
      <c r="ILU51" s="876"/>
      <c r="ILV51" s="876"/>
      <c r="ILW51" s="876"/>
      <c r="ILX51" s="876"/>
      <c r="ILY51" s="876"/>
      <c r="ILZ51" s="876"/>
      <c r="IMA51" s="876"/>
      <c r="IMB51" s="876"/>
      <c r="IMC51" s="876"/>
      <c r="IMD51" s="876"/>
      <c r="IME51" s="876"/>
      <c r="IMF51" s="876"/>
      <c r="IMG51" s="876"/>
      <c r="IMH51" s="876"/>
      <c r="IMI51" s="876"/>
      <c r="IMJ51" s="876"/>
      <c r="IMK51" s="876"/>
      <c r="IML51" s="876"/>
      <c r="IMM51" s="876"/>
      <c r="IMN51" s="876"/>
      <c r="IMO51" s="876"/>
      <c r="IMP51" s="876"/>
      <c r="IMQ51" s="876"/>
      <c r="IMR51" s="876"/>
      <c r="IMS51" s="876"/>
      <c r="IMT51" s="876"/>
      <c r="IMU51" s="876"/>
      <c r="IMV51" s="876"/>
      <c r="IMW51" s="876"/>
      <c r="IMX51" s="876"/>
      <c r="IMY51" s="876"/>
      <c r="IMZ51" s="876"/>
      <c r="INA51" s="876"/>
      <c r="INB51" s="876"/>
      <c r="INC51" s="876"/>
      <c r="IND51" s="876"/>
      <c r="INE51" s="876"/>
      <c r="INF51" s="876"/>
      <c r="ING51" s="876"/>
      <c r="INH51" s="876"/>
      <c r="INI51" s="876"/>
      <c r="INJ51" s="876"/>
      <c r="INK51" s="876"/>
      <c r="INL51" s="876"/>
      <c r="INM51" s="876"/>
      <c r="INN51" s="876"/>
      <c r="INO51" s="876"/>
      <c r="INP51" s="876"/>
      <c r="INQ51" s="876"/>
      <c r="INR51" s="876"/>
      <c r="INS51" s="876"/>
      <c r="INT51" s="876"/>
      <c r="INU51" s="876"/>
      <c r="INV51" s="876"/>
      <c r="INW51" s="876"/>
      <c r="INX51" s="876"/>
      <c r="INY51" s="876"/>
      <c r="INZ51" s="876"/>
      <c r="IOA51" s="876"/>
      <c r="IOB51" s="876"/>
      <c r="IOC51" s="876"/>
      <c r="IOD51" s="876"/>
      <c r="IOE51" s="876"/>
      <c r="IOF51" s="876"/>
      <c r="IOG51" s="876"/>
      <c r="IOH51" s="876"/>
      <c r="IOI51" s="876"/>
      <c r="IOJ51" s="876"/>
      <c r="IOK51" s="876"/>
      <c r="IOL51" s="876"/>
      <c r="IOM51" s="876"/>
      <c r="ION51" s="876"/>
      <c r="IOO51" s="876"/>
      <c r="IOP51" s="876"/>
      <c r="IOQ51" s="876"/>
      <c r="IOR51" s="876"/>
      <c r="IOS51" s="876"/>
      <c r="IOT51" s="876"/>
      <c r="IOU51" s="876"/>
      <c r="IOV51" s="876"/>
      <c r="IOW51" s="876"/>
      <c r="IOX51" s="876"/>
      <c r="IOY51" s="876"/>
      <c r="IOZ51" s="876"/>
      <c r="IPA51" s="876"/>
      <c r="IPB51" s="876"/>
      <c r="IPC51" s="876"/>
      <c r="IPD51" s="876"/>
      <c r="IPE51" s="876"/>
      <c r="IPF51" s="876"/>
      <c r="IPG51" s="876"/>
      <c r="IPH51" s="876"/>
      <c r="IPI51" s="876"/>
      <c r="IPJ51" s="876"/>
      <c r="IPK51" s="876"/>
      <c r="IPL51" s="876"/>
      <c r="IPM51" s="876"/>
      <c r="IPN51" s="876"/>
      <c r="IPO51" s="876"/>
      <c r="IPP51" s="876"/>
      <c r="IPQ51" s="876"/>
      <c r="IPR51" s="876"/>
      <c r="IPS51" s="876"/>
      <c r="IPT51" s="876"/>
      <c r="IPU51" s="876"/>
      <c r="IPV51" s="876"/>
      <c r="IPW51" s="876"/>
      <c r="IPX51" s="876"/>
      <c r="IPY51" s="876"/>
      <c r="IPZ51" s="876"/>
      <c r="IQA51" s="876"/>
      <c r="IQB51" s="876"/>
      <c r="IQC51" s="876"/>
      <c r="IQD51" s="876"/>
      <c r="IQE51" s="876"/>
      <c r="IQF51" s="876"/>
      <c r="IQG51" s="876"/>
      <c r="IQH51" s="876"/>
      <c r="IQI51" s="876"/>
      <c r="IQJ51" s="876"/>
      <c r="IQK51" s="876"/>
      <c r="IQL51" s="876"/>
      <c r="IQM51" s="876"/>
      <c r="IQN51" s="876"/>
      <c r="IQO51" s="876"/>
      <c r="IQP51" s="876"/>
      <c r="IQQ51" s="876"/>
      <c r="IQR51" s="876"/>
      <c r="IQS51" s="876"/>
      <c r="IQT51" s="876"/>
      <c r="IQU51" s="876"/>
      <c r="IQV51" s="876"/>
      <c r="IQW51" s="876"/>
      <c r="IQX51" s="876"/>
      <c r="IQY51" s="876"/>
      <c r="IQZ51" s="876"/>
      <c r="IRA51" s="876"/>
      <c r="IRB51" s="876"/>
      <c r="IRC51" s="876"/>
      <c r="IRD51" s="876"/>
      <c r="IRE51" s="876"/>
      <c r="IRF51" s="876"/>
      <c r="IRG51" s="876"/>
      <c r="IRH51" s="876"/>
      <c r="IRI51" s="876"/>
      <c r="IRJ51" s="876"/>
      <c r="IRK51" s="876"/>
      <c r="IRL51" s="876"/>
      <c r="IRM51" s="876"/>
      <c r="IRN51" s="876"/>
      <c r="IRO51" s="876"/>
      <c r="IRP51" s="876"/>
      <c r="IRQ51" s="876"/>
      <c r="IRR51" s="876"/>
      <c r="IRS51" s="876"/>
      <c r="IRT51" s="876"/>
      <c r="IRU51" s="876"/>
      <c r="IRV51" s="876"/>
      <c r="IRW51" s="876"/>
      <c r="IRX51" s="876"/>
      <c r="IRY51" s="876"/>
      <c r="IRZ51" s="876"/>
      <c r="ISA51" s="876"/>
      <c r="ISB51" s="876"/>
      <c r="ISC51" s="876"/>
      <c r="ISD51" s="876"/>
      <c r="ISE51" s="876"/>
      <c r="ISF51" s="876"/>
      <c r="ISG51" s="876"/>
      <c r="ISH51" s="876"/>
      <c r="ISI51" s="876"/>
      <c r="ISJ51" s="876"/>
      <c r="ISK51" s="876"/>
      <c r="ISL51" s="876"/>
      <c r="ISM51" s="876"/>
      <c r="ISN51" s="876"/>
      <c r="ISO51" s="876"/>
      <c r="ISP51" s="876"/>
      <c r="ISQ51" s="876"/>
      <c r="ISR51" s="876"/>
      <c r="ISS51" s="876"/>
      <c r="IST51" s="876"/>
      <c r="ISU51" s="876"/>
      <c r="ISV51" s="876"/>
      <c r="ISW51" s="876"/>
      <c r="ISX51" s="876"/>
      <c r="ISY51" s="876"/>
      <c r="ISZ51" s="876"/>
      <c r="ITA51" s="876"/>
      <c r="ITB51" s="876"/>
      <c r="ITC51" s="876"/>
      <c r="ITD51" s="876"/>
      <c r="ITE51" s="876"/>
      <c r="ITF51" s="876"/>
      <c r="ITG51" s="876"/>
      <c r="ITH51" s="876"/>
      <c r="ITI51" s="876"/>
      <c r="ITJ51" s="876"/>
      <c r="ITK51" s="876"/>
      <c r="ITL51" s="876"/>
      <c r="ITM51" s="876"/>
      <c r="ITN51" s="876"/>
      <c r="ITO51" s="876"/>
      <c r="ITP51" s="876"/>
      <c r="ITQ51" s="876"/>
      <c r="ITR51" s="876"/>
      <c r="ITS51" s="876"/>
      <c r="ITT51" s="876"/>
      <c r="ITU51" s="876"/>
      <c r="ITV51" s="876"/>
      <c r="ITW51" s="876"/>
      <c r="ITX51" s="876"/>
      <c r="ITY51" s="876"/>
      <c r="ITZ51" s="876"/>
      <c r="IUA51" s="876"/>
      <c r="IUB51" s="876"/>
      <c r="IUC51" s="876"/>
      <c r="IUD51" s="876"/>
      <c r="IUE51" s="876"/>
      <c r="IUF51" s="876"/>
      <c r="IUG51" s="876"/>
      <c r="IUH51" s="876"/>
      <c r="IUI51" s="876"/>
      <c r="IUJ51" s="876"/>
      <c r="IUK51" s="876"/>
      <c r="IUL51" s="876"/>
      <c r="IUM51" s="876"/>
      <c r="IUN51" s="876"/>
      <c r="IUO51" s="876"/>
      <c r="IUP51" s="876"/>
      <c r="IUQ51" s="876"/>
      <c r="IUR51" s="876"/>
      <c r="IUS51" s="876"/>
      <c r="IUT51" s="876"/>
      <c r="IUU51" s="876"/>
      <c r="IUV51" s="876"/>
      <c r="IUW51" s="876"/>
      <c r="IUX51" s="876"/>
      <c r="IUY51" s="876"/>
      <c r="IUZ51" s="876"/>
      <c r="IVA51" s="876"/>
      <c r="IVB51" s="876"/>
      <c r="IVC51" s="876"/>
      <c r="IVD51" s="876"/>
      <c r="IVE51" s="876"/>
      <c r="IVF51" s="876"/>
      <c r="IVG51" s="876"/>
      <c r="IVH51" s="876"/>
      <c r="IVI51" s="876"/>
      <c r="IVJ51" s="876"/>
      <c r="IVK51" s="876"/>
      <c r="IVL51" s="876"/>
      <c r="IVM51" s="876"/>
      <c r="IVN51" s="876"/>
      <c r="IVO51" s="876"/>
      <c r="IVP51" s="876"/>
      <c r="IVQ51" s="876"/>
      <c r="IVR51" s="876"/>
      <c r="IVS51" s="876"/>
      <c r="IVT51" s="876"/>
      <c r="IVU51" s="876"/>
      <c r="IVV51" s="876"/>
      <c r="IVW51" s="876"/>
      <c r="IVX51" s="876"/>
      <c r="IVY51" s="876"/>
      <c r="IVZ51" s="876"/>
      <c r="IWA51" s="876"/>
      <c r="IWB51" s="876"/>
      <c r="IWC51" s="876"/>
      <c r="IWD51" s="876"/>
      <c r="IWE51" s="876"/>
      <c r="IWF51" s="876"/>
      <c r="IWG51" s="876"/>
      <c r="IWH51" s="876"/>
      <c r="IWI51" s="876"/>
      <c r="IWJ51" s="876"/>
      <c r="IWK51" s="876"/>
      <c r="IWL51" s="876"/>
      <c r="IWM51" s="876"/>
      <c r="IWN51" s="876"/>
      <c r="IWO51" s="876"/>
      <c r="IWP51" s="876"/>
      <c r="IWQ51" s="876"/>
      <c r="IWR51" s="876"/>
      <c r="IWS51" s="876"/>
      <c r="IWT51" s="876"/>
      <c r="IWU51" s="876"/>
      <c r="IWV51" s="876"/>
      <c r="IWW51" s="876"/>
      <c r="IWX51" s="876"/>
      <c r="IWY51" s="876"/>
      <c r="IWZ51" s="876"/>
      <c r="IXA51" s="876"/>
      <c r="IXB51" s="876"/>
      <c r="IXC51" s="876"/>
      <c r="IXD51" s="876"/>
      <c r="IXE51" s="876"/>
      <c r="IXF51" s="876"/>
      <c r="IXG51" s="876"/>
      <c r="IXH51" s="876"/>
      <c r="IXI51" s="876"/>
      <c r="IXJ51" s="876"/>
      <c r="IXK51" s="876"/>
      <c r="IXL51" s="876"/>
      <c r="IXM51" s="876"/>
      <c r="IXN51" s="876"/>
      <c r="IXO51" s="876"/>
      <c r="IXP51" s="876"/>
      <c r="IXQ51" s="876"/>
      <c r="IXR51" s="876"/>
      <c r="IXS51" s="876"/>
      <c r="IXT51" s="876"/>
      <c r="IXU51" s="876"/>
      <c r="IXV51" s="876"/>
      <c r="IXW51" s="876"/>
      <c r="IXX51" s="876"/>
      <c r="IXY51" s="876"/>
      <c r="IXZ51" s="876"/>
      <c r="IYA51" s="876"/>
      <c r="IYB51" s="876"/>
      <c r="IYC51" s="876"/>
      <c r="IYD51" s="876"/>
      <c r="IYE51" s="876"/>
      <c r="IYF51" s="876"/>
      <c r="IYG51" s="876"/>
      <c r="IYH51" s="876"/>
      <c r="IYI51" s="876"/>
      <c r="IYJ51" s="876"/>
      <c r="IYK51" s="876"/>
      <c r="IYL51" s="876"/>
      <c r="IYM51" s="876"/>
      <c r="IYN51" s="876"/>
      <c r="IYO51" s="876"/>
      <c r="IYP51" s="876"/>
      <c r="IYQ51" s="876"/>
      <c r="IYR51" s="876"/>
      <c r="IYS51" s="876"/>
      <c r="IYT51" s="876"/>
      <c r="IYU51" s="876"/>
      <c r="IYV51" s="876"/>
      <c r="IYW51" s="876"/>
      <c r="IYX51" s="876"/>
      <c r="IYY51" s="876"/>
      <c r="IYZ51" s="876"/>
      <c r="IZA51" s="876"/>
      <c r="IZB51" s="876"/>
      <c r="IZC51" s="876"/>
      <c r="IZD51" s="876"/>
      <c r="IZE51" s="876"/>
      <c r="IZF51" s="876"/>
      <c r="IZG51" s="876"/>
      <c r="IZH51" s="876"/>
      <c r="IZI51" s="876"/>
      <c r="IZJ51" s="876"/>
      <c r="IZK51" s="876"/>
      <c r="IZL51" s="876"/>
      <c r="IZM51" s="876"/>
      <c r="IZN51" s="876"/>
      <c r="IZO51" s="876"/>
      <c r="IZP51" s="876"/>
      <c r="IZQ51" s="876"/>
      <c r="IZR51" s="876"/>
      <c r="IZS51" s="876"/>
      <c r="IZT51" s="876"/>
      <c r="IZU51" s="876"/>
      <c r="IZV51" s="876"/>
      <c r="IZW51" s="876"/>
      <c r="IZX51" s="876"/>
      <c r="IZY51" s="876"/>
      <c r="IZZ51" s="876"/>
      <c r="JAA51" s="876"/>
      <c r="JAB51" s="876"/>
      <c r="JAC51" s="876"/>
      <c r="JAD51" s="876"/>
      <c r="JAE51" s="876"/>
      <c r="JAF51" s="876"/>
      <c r="JAG51" s="876"/>
      <c r="JAH51" s="876"/>
      <c r="JAI51" s="876"/>
      <c r="JAJ51" s="876"/>
      <c r="JAK51" s="876"/>
      <c r="JAL51" s="876"/>
      <c r="JAM51" s="876"/>
      <c r="JAN51" s="876"/>
      <c r="JAO51" s="876"/>
      <c r="JAP51" s="876"/>
      <c r="JAQ51" s="876"/>
      <c r="JAR51" s="876"/>
      <c r="JAS51" s="876"/>
      <c r="JAT51" s="876"/>
      <c r="JAU51" s="876"/>
      <c r="JAV51" s="876"/>
      <c r="JAW51" s="876"/>
      <c r="JAX51" s="876"/>
      <c r="JAY51" s="876"/>
      <c r="JAZ51" s="876"/>
      <c r="JBA51" s="876"/>
      <c r="JBB51" s="876"/>
      <c r="JBC51" s="876"/>
      <c r="JBD51" s="876"/>
      <c r="JBE51" s="876"/>
      <c r="JBF51" s="876"/>
      <c r="JBG51" s="876"/>
      <c r="JBH51" s="876"/>
      <c r="JBI51" s="876"/>
      <c r="JBJ51" s="876"/>
      <c r="JBK51" s="876"/>
      <c r="JBL51" s="876"/>
      <c r="JBM51" s="876"/>
      <c r="JBN51" s="876"/>
      <c r="JBO51" s="876"/>
      <c r="JBP51" s="876"/>
      <c r="JBQ51" s="876"/>
      <c r="JBR51" s="876"/>
      <c r="JBS51" s="876"/>
      <c r="JBT51" s="876"/>
      <c r="JBU51" s="876"/>
      <c r="JBV51" s="876"/>
      <c r="JBW51" s="876"/>
      <c r="JBX51" s="876"/>
      <c r="JBY51" s="876"/>
      <c r="JBZ51" s="876"/>
      <c r="JCA51" s="876"/>
      <c r="JCB51" s="876"/>
      <c r="JCC51" s="876"/>
      <c r="JCD51" s="876"/>
      <c r="JCE51" s="876"/>
      <c r="JCF51" s="876"/>
      <c r="JCG51" s="876"/>
      <c r="JCH51" s="876"/>
      <c r="JCI51" s="876"/>
      <c r="JCJ51" s="876"/>
      <c r="JCK51" s="876"/>
      <c r="JCL51" s="876"/>
      <c r="JCM51" s="876"/>
      <c r="JCN51" s="876"/>
      <c r="JCO51" s="876"/>
      <c r="JCP51" s="876"/>
      <c r="JCQ51" s="876"/>
      <c r="JCR51" s="876"/>
      <c r="JCS51" s="876"/>
      <c r="JCT51" s="876"/>
      <c r="JCU51" s="876"/>
      <c r="JCV51" s="876"/>
      <c r="JCW51" s="876"/>
      <c r="JCX51" s="876"/>
      <c r="JCY51" s="876"/>
      <c r="JCZ51" s="876"/>
      <c r="JDA51" s="876"/>
      <c r="JDB51" s="876"/>
      <c r="JDC51" s="876"/>
      <c r="JDD51" s="876"/>
      <c r="JDE51" s="876"/>
      <c r="JDF51" s="876"/>
      <c r="JDG51" s="876"/>
      <c r="JDH51" s="876"/>
      <c r="JDI51" s="876"/>
      <c r="JDJ51" s="876"/>
      <c r="JDK51" s="876"/>
      <c r="JDL51" s="876"/>
      <c r="JDM51" s="876"/>
      <c r="JDN51" s="876"/>
      <c r="JDO51" s="876"/>
      <c r="JDP51" s="876"/>
      <c r="JDQ51" s="876"/>
      <c r="JDR51" s="876"/>
      <c r="JDS51" s="876"/>
      <c r="JDT51" s="876"/>
      <c r="JDU51" s="876"/>
      <c r="JDV51" s="876"/>
      <c r="JDW51" s="876"/>
      <c r="JDX51" s="876"/>
      <c r="JDY51" s="876"/>
      <c r="JDZ51" s="876"/>
      <c r="JEA51" s="876"/>
      <c r="JEB51" s="876"/>
      <c r="JEC51" s="876"/>
      <c r="JED51" s="876"/>
      <c r="JEE51" s="876"/>
      <c r="JEF51" s="876"/>
      <c r="JEG51" s="876"/>
      <c r="JEH51" s="876"/>
      <c r="JEI51" s="876"/>
      <c r="JEJ51" s="876"/>
      <c r="JEK51" s="876"/>
      <c r="JEL51" s="876"/>
      <c r="JEM51" s="876"/>
      <c r="JEN51" s="876"/>
      <c r="JEO51" s="876"/>
      <c r="JEP51" s="876"/>
      <c r="JEQ51" s="876"/>
      <c r="JER51" s="876"/>
      <c r="JES51" s="876"/>
      <c r="JET51" s="876"/>
      <c r="JEU51" s="876"/>
      <c r="JEV51" s="876"/>
      <c r="JEW51" s="876"/>
      <c r="JEX51" s="876"/>
      <c r="JEY51" s="876"/>
      <c r="JEZ51" s="876"/>
      <c r="JFA51" s="876"/>
      <c r="JFB51" s="876"/>
      <c r="JFC51" s="876"/>
      <c r="JFD51" s="876"/>
      <c r="JFE51" s="876"/>
      <c r="JFF51" s="876"/>
      <c r="JFG51" s="876"/>
      <c r="JFH51" s="876"/>
      <c r="JFI51" s="876"/>
      <c r="JFJ51" s="876"/>
      <c r="JFK51" s="876"/>
      <c r="JFL51" s="876"/>
      <c r="JFM51" s="876"/>
      <c r="JFN51" s="876"/>
      <c r="JFO51" s="876"/>
      <c r="JFP51" s="876"/>
      <c r="JFQ51" s="876"/>
      <c r="JFR51" s="876"/>
      <c r="JFS51" s="876"/>
      <c r="JFT51" s="876"/>
      <c r="JFU51" s="876"/>
      <c r="JFV51" s="876"/>
      <c r="JFW51" s="876"/>
      <c r="JFX51" s="876"/>
      <c r="JFY51" s="876"/>
      <c r="JFZ51" s="876"/>
      <c r="JGA51" s="876"/>
      <c r="JGB51" s="876"/>
      <c r="JGC51" s="876"/>
      <c r="JGD51" s="876"/>
      <c r="JGE51" s="876"/>
      <c r="JGF51" s="876"/>
      <c r="JGG51" s="876"/>
      <c r="JGH51" s="876"/>
      <c r="JGI51" s="876"/>
      <c r="JGJ51" s="876"/>
      <c r="JGK51" s="876"/>
      <c r="JGL51" s="876"/>
      <c r="JGM51" s="876"/>
      <c r="JGN51" s="876"/>
      <c r="JGO51" s="876"/>
      <c r="JGP51" s="876"/>
      <c r="JGQ51" s="876"/>
      <c r="JGR51" s="876"/>
      <c r="JGS51" s="876"/>
      <c r="JGT51" s="876"/>
      <c r="JGU51" s="876"/>
      <c r="JGV51" s="876"/>
      <c r="JGW51" s="876"/>
      <c r="JGX51" s="876"/>
      <c r="JGY51" s="876"/>
      <c r="JGZ51" s="876"/>
      <c r="JHA51" s="876"/>
      <c r="JHB51" s="876"/>
      <c r="JHC51" s="876"/>
      <c r="JHD51" s="876"/>
      <c r="JHE51" s="876"/>
      <c r="JHF51" s="876"/>
      <c r="JHG51" s="876"/>
      <c r="JHH51" s="876"/>
      <c r="JHI51" s="876"/>
      <c r="JHJ51" s="876"/>
      <c r="JHK51" s="876"/>
      <c r="JHL51" s="876"/>
      <c r="JHM51" s="876"/>
      <c r="JHN51" s="876"/>
      <c r="JHO51" s="876"/>
      <c r="JHP51" s="876"/>
      <c r="JHQ51" s="876"/>
      <c r="JHR51" s="876"/>
      <c r="JHS51" s="876"/>
      <c r="JHT51" s="876"/>
      <c r="JHU51" s="876"/>
      <c r="JHV51" s="876"/>
      <c r="JHW51" s="876"/>
      <c r="JHX51" s="876"/>
      <c r="JHY51" s="876"/>
      <c r="JHZ51" s="876"/>
      <c r="JIA51" s="876"/>
      <c r="JIB51" s="876"/>
      <c r="JIC51" s="876"/>
      <c r="JID51" s="876"/>
      <c r="JIE51" s="876"/>
      <c r="JIF51" s="876"/>
      <c r="JIG51" s="876"/>
      <c r="JIH51" s="876"/>
      <c r="JII51" s="876"/>
      <c r="JIJ51" s="876"/>
      <c r="JIK51" s="876"/>
      <c r="JIL51" s="876"/>
      <c r="JIM51" s="876"/>
      <c r="JIN51" s="876"/>
      <c r="JIO51" s="876"/>
      <c r="JIP51" s="876"/>
      <c r="JIQ51" s="876"/>
      <c r="JIR51" s="876"/>
      <c r="JIS51" s="876"/>
      <c r="JIT51" s="876"/>
      <c r="JIU51" s="876"/>
      <c r="JIV51" s="876"/>
      <c r="JIW51" s="876"/>
      <c r="JIX51" s="876"/>
      <c r="JIY51" s="876"/>
      <c r="JIZ51" s="876"/>
      <c r="JJA51" s="876"/>
      <c r="JJB51" s="876"/>
      <c r="JJC51" s="876"/>
      <c r="JJD51" s="876"/>
      <c r="JJE51" s="876"/>
      <c r="JJF51" s="876"/>
      <c r="JJG51" s="876"/>
      <c r="JJH51" s="876"/>
      <c r="JJI51" s="876"/>
      <c r="JJJ51" s="876"/>
      <c r="JJK51" s="876"/>
      <c r="JJL51" s="876"/>
      <c r="JJM51" s="876"/>
      <c r="JJN51" s="876"/>
      <c r="JJO51" s="876"/>
      <c r="JJP51" s="876"/>
      <c r="JJQ51" s="876"/>
      <c r="JJR51" s="876"/>
      <c r="JJS51" s="876"/>
      <c r="JJT51" s="876"/>
      <c r="JJU51" s="876"/>
      <c r="JJV51" s="876"/>
      <c r="JJW51" s="876"/>
      <c r="JJX51" s="876"/>
      <c r="JJY51" s="876"/>
      <c r="JJZ51" s="876"/>
      <c r="JKA51" s="876"/>
      <c r="JKB51" s="876"/>
      <c r="JKC51" s="876"/>
      <c r="JKD51" s="876"/>
      <c r="JKE51" s="876"/>
      <c r="JKF51" s="876"/>
      <c r="JKG51" s="876"/>
      <c r="JKH51" s="876"/>
      <c r="JKI51" s="876"/>
      <c r="JKJ51" s="876"/>
      <c r="JKK51" s="876"/>
      <c r="JKL51" s="876"/>
      <c r="JKM51" s="876"/>
      <c r="JKN51" s="876"/>
      <c r="JKO51" s="876"/>
      <c r="JKP51" s="876"/>
      <c r="JKQ51" s="876"/>
      <c r="JKR51" s="876"/>
      <c r="JKS51" s="876"/>
      <c r="JKT51" s="876"/>
      <c r="JKU51" s="876"/>
      <c r="JKV51" s="876"/>
      <c r="JKW51" s="876"/>
      <c r="JKX51" s="876"/>
      <c r="JKY51" s="876"/>
      <c r="JKZ51" s="876"/>
      <c r="JLA51" s="876"/>
      <c r="JLB51" s="876"/>
      <c r="JLC51" s="876"/>
      <c r="JLD51" s="876"/>
      <c r="JLE51" s="876"/>
      <c r="JLF51" s="876"/>
      <c r="JLG51" s="876"/>
      <c r="JLH51" s="876"/>
      <c r="JLI51" s="876"/>
      <c r="JLJ51" s="876"/>
      <c r="JLK51" s="876"/>
      <c r="JLL51" s="876"/>
      <c r="JLM51" s="876"/>
      <c r="JLN51" s="876"/>
      <c r="JLO51" s="876"/>
      <c r="JLP51" s="876"/>
      <c r="JLQ51" s="876"/>
      <c r="JLR51" s="876"/>
      <c r="JLS51" s="876"/>
      <c r="JLT51" s="876"/>
      <c r="JLU51" s="876"/>
      <c r="JLV51" s="876"/>
      <c r="JLW51" s="876"/>
      <c r="JLX51" s="876"/>
      <c r="JLY51" s="876"/>
      <c r="JLZ51" s="876"/>
      <c r="JMA51" s="876"/>
      <c r="JMB51" s="876"/>
      <c r="JMC51" s="876"/>
      <c r="JMD51" s="876"/>
      <c r="JME51" s="876"/>
      <c r="JMF51" s="876"/>
      <c r="JMG51" s="876"/>
      <c r="JMH51" s="876"/>
      <c r="JMI51" s="876"/>
      <c r="JMJ51" s="876"/>
      <c r="JMK51" s="876"/>
      <c r="JML51" s="876"/>
      <c r="JMM51" s="876"/>
      <c r="JMN51" s="876"/>
      <c r="JMO51" s="876"/>
      <c r="JMP51" s="876"/>
      <c r="JMQ51" s="876"/>
      <c r="JMR51" s="876"/>
      <c r="JMS51" s="876"/>
      <c r="JMT51" s="876"/>
      <c r="JMU51" s="876"/>
      <c r="JMV51" s="876"/>
      <c r="JMW51" s="876"/>
      <c r="JMX51" s="876"/>
      <c r="JMY51" s="876"/>
      <c r="JMZ51" s="876"/>
      <c r="JNA51" s="876"/>
      <c r="JNB51" s="876"/>
      <c r="JNC51" s="876"/>
      <c r="JND51" s="876"/>
      <c r="JNE51" s="876"/>
      <c r="JNF51" s="876"/>
      <c r="JNG51" s="876"/>
      <c r="JNH51" s="876"/>
      <c r="JNI51" s="876"/>
      <c r="JNJ51" s="876"/>
      <c r="JNK51" s="876"/>
      <c r="JNL51" s="876"/>
      <c r="JNM51" s="876"/>
      <c r="JNN51" s="876"/>
      <c r="JNO51" s="876"/>
      <c r="JNP51" s="876"/>
      <c r="JNQ51" s="876"/>
      <c r="JNR51" s="876"/>
      <c r="JNS51" s="876"/>
      <c r="JNT51" s="876"/>
      <c r="JNU51" s="876"/>
      <c r="JNV51" s="876"/>
      <c r="JNW51" s="876"/>
      <c r="JNX51" s="876"/>
      <c r="JNY51" s="876"/>
      <c r="JNZ51" s="876"/>
      <c r="JOA51" s="876"/>
      <c r="JOB51" s="876"/>
      <c r="JOC51" s="876"/>
      <c r="JOD51" s="876"/>
      <c r="JOE51" s="876"/>
      <c r="JOF51" s="876"/>
      <c r="JOG51" s="876"/>
      <c r="JOH51" s="876"/>
      <c r="JOI51" s="876"/>
      <c r="JOJ51" s="876"/>
      <c r="JOK51" s="876"/>
      <c r="JOL51" s="876"/>
      <c r="JOM51" s="876"/>
      <c r="JON51" s="876"/>
      <c r="JOO51" s="876"/>
      <c r="JOP51" s="876"/>
      <c r="JOQ51" s="876"/>
      <c r="JOR51" s="876"/>
      <c r="JOS51" s="876"/>
      <c r="JOT51" s="876"/>
      <c r="JOU51" s="876"/>
      <c r="JOV51" s="876"/>
      <c r="JOW51" s="876"/>
      <c r="JOX51" s="876"/>
      <c r="JOY51" s="876"/>
      <c r="JOZ51" s="876"/>
      <c r="JPA51" s="876"/>
      <c r="JPB51" s="876"/>
      <c r="JPC51" s="876"/>
      <c r="JPD51" s="876"/>
      <c r="JPE51" s="876"/>
      <c r="JPF51" s="876"/>
      <c r="JPG51" s="876"/>
      <c r="JPH51" s="876"/>
      <c r="JPI51" s="876"/>
      <c r="JPJ51" s="876"/>
      <c r="JPK51" s="876"/>
      <c r="JPL51" s="876"/>
      <c r="JPM51" s="876"/>
      <c r="JPN51" s="876"/>
      <c r="JPO51" s="876"/>
      <c r="JPP51" s="876"/>
      <c r="JPQ51" s="876"/>
      <c r="JPR51" s="876"/>
      <c r="JPS51" s="876"/>
      <c r="JPT51" s="876"/>
      <c r="JPU51" s="876"/>
      <c r="JPV51" s="876"/>
      <c r="JPW51" s="876"/>
      <c r="JPX51" s="876"/>
      <c r="JPY51" s="876"/>
      <c r="JPZ51" s="876"/>
      <c r="JQA51" s="876"/>
      <c r="JQB51" s="876"/>
      <c r="JQC51" s="876"/>
      <c r="JQD51" s="876"/>
      <c r="JQE51" s="876"/>
      <c r="JQF51" s="876"/>
      <c r="JQG51" s="876"/>
      <c r="JQH51" s="876"/>
      <c r="JQI51" s="876"/>
      <c r="JQJ51" s="876"/>
      <c r="JQK51" s="876"/>
      <c r="JQL51" s="876"/>
      <c r="JQM51" s="876"/>
      <c r="JQN51" s="876"/>
      <c r="JQO51" s="876"/>
      <c r="JQP51" s="876"/>
      <c r="JQQ51" s="876"/>
      <c r="JQR51" s="876"/>
      <c r="JQS51" s="876"/>
      <c r="JQT51" s="876"/>
      <c r="JQU51" s="876"/>
      <c r="JQV51" s="876"/>
      <c r="JQW51" s="876"/>
      <c r="JQX51" s="876"/>
      <c r="JQY51" s="876"/>
      <c r="JQZ51" s="876"/>
      <c r="JRA51" s="876"/>
      <c r="JRB51" s="876"/>
      <c r="JRC51" s="876"/>
      <c r="JRD51" s="876"/>
      <c r="JRE51" s="876"/>
      <c r="JRF51" s="876"/>
      <c r="JRG51" s="876"/>
      <c r="JRH51" s="876"/>
      <c r="JRI51" s="876"/>
      <c r="JRJ51" s="876"/>
      <c r="JRK51" s="876"/>
      <c r="JRL51" s="876"/>
      <c r="JRM51" s="876"/>
      <c r="JRN51" s="876"/>
      <c r="JRO51" s="876"/>
      <c r="JRP51" s="876"/>
      <c r="JRQ51" s="876"/>
      <c r="JRR51" s="876"/>
      <c r="JRS51" s="876"/>
      <c r="JRT51" s="876"/>
      <c r="JRU51" s="876"/>
      <c r="JRV51" s="876"/>
      <c r="JRW51" s="876"/>
      <c r="JRX51" s="876"/>
      <c r="JRY51" s="876"/>
      <c r="JRZ51" s="876"/>
      <c r="JSA51" s="876"/>
      <c r="JSB51" s="876"/>
      <c r="JSC51" s="876"/>
      <c r="JSD51" s="876"/>
      <c r="JSE51" s="876"/>
      <c r="JSF51" s="876"/>
      <c r="JSG51" s="876"/>
      <c r="JSH51" s="876"/>
      <c r="JSI51" s="876"/>
      <c r="JSJ51" s="876"/>
      <c r="JSK51" s="876"/>
      <c r="JSL51" s="876"/>
      <c r="JSM51" s="876"/>
      <c r="JSN51" s="876"/>
      <c r="JSO51" s="876"/>
      <c r="JSP51" s="876"/>
      <c r="JSQ51" s="876"/>
      <c r="JSR51" s="876"/>
      <c r="JSS51" s="876"/>
      <c r="JST51" s="876"/>
      <c r="JSU51" s="876"/>
      <c r="JSV51" s="876"/>
      <c r="JSW51" s="876"/>
      <c r="JSX51" s="876"/>
      <c r="JSY51" s="876"/>
      <c r="JSZ51" s="876"/>
      <c r="JTA51" s="876"/>
      <c r="JTB51" s="876"/>
      <c r="JTC51" s="876"/>
      <c r="JTD51" s="876"/>
      <c r="JTE51" s="876"/>
      <c r="JTF51" s="876"/>
      <c r="JTG51" s="876"/>
      <c r="JTH51" s="876"/>
      <c r="JTI51" s="876"/>
      <c r="JTJ51" s="876"/>
      <c r="JTK51" s="876"/>
      <c r="JTL51" s="876"/>
      <c r="JTM51" s="876"/>
      <c r="JTN51" s="876"/>
      <c r="JTO51" s="876"/>
      <c r="JTP51" s="876"/>
      <c r="JTQ51" s="876"/>
      <c r="JTR51" s="876"/>
      <c r="JTS51" s="876"/>
      <c r="JTT51" s="876"/>
      <c r="JTU51" s="876"/>
      <c r="JTV51" s="876"/>
      <c r="JTW51" s="876"/>
      <c r="JTX51" s="876"/>
      <c r="JTY51" s="876"/>
      <c r="JTZ51" s="876"/>
      <c r="JUA51" s="876"/>
      <c r="JUB51" s="876"/>
      <c r="JUC51" s="876"/>
      <c r="JUD51" s="876"/>
      <c r="JUE51" s="876"/>
      <c r="JUF51" s="876"/>
      <c r="JUG51" s="876"/>
      <c r="JUH51" s="876"/>
      <c r="JUI51" s="876"/>
      <c r="JUJ51" s="876"/>
      <c r="JUK51" s="876"/>
      <c r="JUL51" s="876"/>
      <c r="JUM51" s="876"/>
      <c r="JUN51" s="876"/>
      <c r="JUO51" s="876"/>
      <c r="JUP51" s="876"/>
      <c r="JUQ51" s="876"/>
      <c r="JUR51" s="876"/>
      <c r="JUS51" s="876"/>
      <c r="JUT51" s="876"/>
      <c r="JUU51" s="876"/>
      <c r="JUV51" s="876"/>
      <c r="JUW51" s="876"/>
      <c r="JUX51" s="876"/>
      <c r="JUY51" s="876"/>
      <c r="JUZ51" s="876"/>
      <c r="JVA51" s="876"/>
      <c r="JVB51" s="876"/>
      <c r="JVC51" s="876"/>
      <c r="JVD51" s="876"/>
      <c r="JVE51" s="876"/>
      <c r="JVF51" s="876"/>
      <c r="JVG51" s="876"/>
      <c r="JVH51" s="876"/>
      <c r="JVI51" s="876"/>
      <c r="JVJ51" s="876"/>
      <c r="JVK51" s="876"/>
      <c r="JVL51" s="876"/>
      <c r="JVM51" s="876"/>
      <c r="JVN51" s="876"/>
      <c r="JVO51" s="876"/>
      <c r="JVP51" s="876"/>
      <c r="JVQ51" s="876"/>
      <c r="JVR51" s="876"/>
      <c r="JVS51" s="876"/>
      <c r="JVT51" s="876"/>
      <c r="JVU51" s="876"/>
      <c r="JVV51" s="876"/>
      <c r="JVW51" s="876"/>
      <c r="JVX51" s="876"/>
      <c r="JVY51" s="876"/>
      <c r="JVZ51" s="876"/>
      <c r="JWA51" s="876"/>
      <c r="JWB51" s="876"/>
      <c r="JWC51" s="876"/>
      <c r="JWD51" s="876"/>
      <c r="JWE51" s="876"/>
      <c r="JWF51" s="876"/>
      <c r="JWG51" s="876"/>
      <c r="JWH51" s="876"/>
      <c r="JWI51" s="876"/>
      <c r="JWJ51" s="876"/>
      <c r="JWK51" s="876"/>
      <c r="JWL51" s="876"/>
      <c r="JWM51" s="876"/>
      <c r="JWN51" s="876"/>
      <c r="JWO51" s="876"/>
      <c r="JWP51" s="876"/>
      <c r="JWQ51" s="876"/>
      <c r="JWR51" s="876"/>
      <c r="JWS51" s="876"/>
      <c r="JWT51" s="876"/>
      <c r="JWU51" s="876"/>
      <c r="JWV51" s="876"/>
      <c r="JWW51" s="876"/>
      <c r="JWX51" s="876"/>
      <c r="JWY51" s="876"/>
      <c r="JWZ51" s="876"/>
      <c r="JXA51" s="876"/>
      <c r="JXB51" s="876"/>
      <c r="JXC51" s="876"/>
      <c r="JXD51" s="876"/>
      <c r="JXE51" s="876"/>
      <c r="JXF51" s="876"/>
      <c r="JXG51" s="876"/>
      <c r="JXH51" s="876"/>
      <c r="JXI51" s="876"/>
      <c r="JXJ51" s="876"/>
      <c r="JXK51" s="876"/>
      <c r="JXL51" s="876"/>
      <c r="JXM51" s="876"/>
      <c r="JXN51" s="876"/>
      <c r="JXO51" s="876"/>
      <c r="JXP51" s="876"/>
      <c r="JXQ51" s="876"/>
      <c r="JXR51" s="876"/>
      <c r="JXS51" s="876"/>
      <c r="JXT51" s="876"/>
      <c r="JXU51" s="876"/>
      <c r="JXV51" s="876"/>
      <c r="JXW51" s="876"/>
      <c r="JXX51" s="876"/>
      <c r="JXY51" s="876"/>
      <c r="JXZ51" s="876"/>
      <c r="JYA51" s="876"/>
      <c r="JYB51" s="876"/>
      <c r="JYC51" s="876"/>
      <c r="JYD51" s="876"/>
      <c r="JYE51" s="876"/>
      <c r="JYF51" s="876"/>
      <c r="JYG51" s="876"/>
      <c r="JYH51" s="876"/>
      <c r="JYI51" s="876"/>
      <c r="JYJ51" s="876"/>
      <c r="JYK51" s="876"/>
      <c r="JYL51" s="876"/>
      <c r="JYM51" s="876"/>
      <c r="JYN51" s="876"/>
      <c r="JYO51" s="876"/>
      <c r="JYP51" s="876"/>
      <c r="JYQ51" s="876"/>
      <c r="JYR51" s="876"/>
      <c r="JYS51" s="876"/>
      <c r="JYT51" s="876"/>
      <c r="JYU51" s="876"/>
      <c r="JYV51" s="876"/>
      <c r="JYW51" s="876"/>
      <c r="JYX51" s="876"/>
      <c r="JYY51" s="876"/>
      <c r="JYZ51" s="876"/>
      <c r="JZA51" s="876"/>
      <c r="JZB51" s="876"/>
      <c r="JZC51" s="876"/>
      <c r="JZD51" s="876"/>
      <c r="JZE51" s="876"/>
      <c r="JZF51" s="876"/>
      <c r="JZG51" s="876"/>
      <c r="JZH51" s="876"/>
      <c r="JZI51" s="876"/>
      <c r="JZJ51" s="876"/>
      <c r="JZK51" s="876"/>
      <c r="JZL51" s="876"/>
      <c r="JZM51" s="876"/>
      <c r="JZN51" s="876"/>
      <c r="JZO51" s="876"/>
      <c r="JZP51" s="876"/>
      <c r="JZQ51" s="876"/>
      <c r="JZR51" s="876"/>
      <c r="JZS51" s="876"/>
      <c r="JZT51" s="876"/>
      <c r="JZU51" s="876"/>
      <c r="JZV51" s="876"/>
      <c r="JZW51" s="876"/>
      <c r="JZX51" s="876"/>
      <c r="JZY51" s="876"/>
      <c r="JZZ51" s="876"/>
      <c r="KAA51" s="876"/>
      <c r="KAB51" s="876"/>
      <c r="KAC51" s="876"/>
      <c r="KAD51" s="876"/>
      <c r="KAE51" s="876"/>
      <c r="KAF51" s="876"/>
      <c r="KAG51" s="876"/>
      <c r="KAH51" s="876"/>
      <c r="KAI51" s="876"/>
      <c r="KAJ51" s="876"/>
      <c r="KAK51" s="876"/>
      <c r="KAL51" s="876"/>
      <c r="KAM51" s="876"/>
      <c r="KAN51" s="876"/>
      <c r="KAO51" s="876"/>
      <c r="KAP51" s="876"/>
      <c r="KAQ51" s="876"/>
      <c r="KAR51" s="876"/>
      <c r="KAS51" s="876"/>
      <c r="KAT51" s="876"/>
      <c r="KAU51" s="876"/>
      <c r="KAV51" s="876"/>
      <c r="KAW51" s="876"/>
      <c r="KAX51" s="876"/>
      <c r="KAY51" s="876"/>
      <c r="KAZ51" s="876"/>
      <c r="KBA51" s="876"/>
      <c r="KBB51" s="876"/>
      <c r="KBC51" s="876"/>
      <c r="KBD51" s="876"/>
      <c r="KBE51" s="876"/>
      <c r="KBF51" s="876"/>
      <c r="KBG51" s="876"/>
      <c r="KBH51" s="876"/>
      <c r="KBI51" s="876"/>
      <c r="KBJ51" s="876"/>
      <c r="KBK51" s="876"/>
      <c r="KBL51" s="876"/>
      <c r="KBM51" s="876"/>
      <c r="KBN51" s="876"/>
      <c r="KBO51" s="876"/>
      <c r="KBP51" s="876"/>
      <c r="KBQ51" s="876"/>
      <c r="KBR51" s="876"/>
      <c r="KBS51" s="876"/>
      <c r="KBT51" s="876"/>
      <c r="KBU51" s="876"/>
      <c r="KBV51" s="876"/>
      <c r="KBW51" s="876"/>
      <c r="KBX51" s="876"/>
      <c r="KBY51" s="876"/>
      <c r="KBZ51" s="876"/>
      <c r="KCA51" s="876"/>
      <c r="KCB51" s="876"/>
      <c r="KCC51" s="876"/>
      <c r="KCD51" s="876"/>
      <c r="KCE51" s="876"/>
      <c r="KCF51" s="876"/>
      <c r="KCG51" s="876"/>
      <c r="KCH51" s="876"/>
      <c r="KCI51" s="876"/>
      <c r="KCJ51" s="876"/>
      <c r="KCK51" s="876"/>
      <c r="KCL51" s="876"/>
      <c r="KCM51" s="876"/>
      <c r="KCN51" s="876"/>
      <c r="KCO51" s="876"/>
      <c r="KCP51" s="876"/>
      <c r="KCQ51" s="876"/>
      <c r="KCR51" s="876"/>
      <c r="KCS51" s="876"/>
      <c r="KCT51" s="876"/>
      <c r="KCU51" s="876"/>
      <c r="KCV51" s="876"/>
      <c r="KCW51" s="876"/>
      <c r="KCX51" s="876"/>
      <c r="KCY51" s="876"/>
      <c r="KCZ51" s="876"/>
      <c r="KDA51" s="876"/>
      <c r="KDB51" s="876"/>
      <c r="KDC51" s="876"/>
      <c r="KDD51" s="876"/>
      <c r="KDE51" s="876"/>
      <c r="KDF51" s="876"/>
      <c r="KDG51" s="876"/>
      <c r="KDH51" s="876"/>
      <c r="KDI51" s="876"/>
      <c r="KDJ51" s="876"/>
      <c r="KDK51" s="876"/>
      <c r="KDL51" s="876"/>
      <c r="KDM51" s="876"/>
      <c r="KDN51" s="876"/>
      <c r="KDO51" s="876"/>
      <c r="KDP51" s="876"/>
      <c r="KDQ51" s="876"/>
      <c r="KDR51" s="876"/>
      <c r="KDS51" s="876"/>
      <c r="KDT51" s="876"/>
      <c r="KDU51" s="876"/>
      <c r="KDV51" s="876"/>
      <c r="KDW51" s="876"/>
      <c r="KDX51" s="876"/>
      <c r="KDY51" s="876"/>
      <c r="KDZ51" s="876"/>
      <c r="KEA51" s="876"/>
      <c r="KEB51" s="876"/>
      <c r="KEC51" s="876"/>
      <c r="KED51" s="876"/>
      <c r="KEE51" s="876"/>
      <c r="KEF51" s="876"/>
      <c r="KEG51" s="876"/>
      <c r="KEH51" s="876"/>
      <c r="KEI51" s="876"/>
      <c r="KEJ51" s="876"/>
      <c r="KEK51" s="876"/>
      <c r="KEL51" s="876"/>
      <c r="KEM51" s="876"/>
      <c r="KEN51" s="876"/>
      <c r="KEO51" s="876"/>
      <c r="KEP51" s="876"/>
      <c r="KEQ51" s="876"/>
      <c r="KER51" s="876"/>
      <c r="KES51" s="876"/>
      <c r="KET51" s="876"/>
      <c r="KEU51" s="876"/>
      <c r="KEV51" s="876"/>
      <c r="KEW51" s="876"/>
      <c r="KEX51" s="876"/>
      <c r="KEY51" s="876"/>
      <c r="KEZ51" s="876"/>
      <c r="KFA51" s="876"/>
      <c r="KFB51" s="876"/>
      <c r="KFC51" s="876"/>
      <c r="KFD51" s="876"/>
      <c r="KFE51" s="876"/>
      <c r="KFF51" s="876"/>
      <c r="KFG51" s="876"/>
      <c r="KFH51" s="876"/>
      <c r="KFI51" s="876"/>
      <c r="KFJ51" s="876"/>
      <c r="KFK51" s="876"/>
      <c r="KFL51" s="876"/>
      <c r="KFM51" s="876"/>
      <c r="KFN51" s="876"/>
      <c r="KFO51" s="876"/>
      <c r="KFP51" s="876"/>
      <c r="KFQ51" s="876"/>
      <c r="KFR51" s="876"/>
      <c r="KFS51" s="876"/>
      <c r="KFT51" s="876"/>
      <c r="KFU51" s="876"/>
      <c r="KFV51" s="876"/>
      <c r="KFW51" s="876"/>
      <c r="KFX51" s="876"/>
      <c r="KFY51" s="876"/>
      <c r="KFZ51" s="876"/>
      <c r="KGA51" s="876"/>
      <c r="KGB51" s="876"/>
      <c r="KGC51" s="876"/>
      <c r="KGD51" s="876"/>
      <c r="KGE51" s="876"/>
      <c r="KGF51" s="876"/>
      <c r="KGG51" s="876"/>
      <c r="KGH51" s="876"/>
      <c r="KGI51" s="876"/>
      <c r="KGJ51" s="876"/>
      <c r="KGK51" s="876"/>
      <c r="KGL51" s="876"/>
      <c r="KGM51" s="876"/>
      <c r="KGN51" s="876"/>
      <c r="KGO51" s="876"/>
      <c r="KGP51" s="876"/>
      <c r="KGQ51" s="876"/>
      <c r="KGR51" s="876"/>
      <c r="KGS51" s="876"/>
      <c r="KGT51" s="876"/>
      <c r="KGU51" s="876"/>
      <c r="KGV51" s="876"/>
      <c r="KGW51" s="876"/>
      <c r="KGX51" s="876"/>
      <c r="KGY51" s="876"/>
      <c r="KGZ51" s="876"/>
      <c r="KHA51" s="876"/>
      <c r="KHB51" s="876"/>
      <c r="KHC51" s="876"/>
      <c r="KHD51" s="876"/>
      <c r="KHE51" s="876"/>
      <c r="KHF51" s="876"/>
      <c r="KHG51" s="876"/>
      <c r="KHH51" s="876"/>
      <c r="KHI51" s="876"/>
      <c r="KHJ51" s="876"/>
      <c r="KHK51" s="876"/>
      <c r="KHL51" s="876"/>
      <c r="KHM51" s="876"/>
      <c r="KHN51" s="876"/>
      <c r="KHO51" s="876"/>
      <c r="KHP51" s="876"/>
      <c r="KHQ51" s="876"/>
      <c r="KHR51" s="876"/>
      <c r="KHS51" s="876"/>
      <c r="KHT51" s="876"/>
      <c r="KHU51" s="876"/>
      <c r="KHV51" s="876"/>
      <c r="KHW51" s="876"/>
      <c r="KHX51" s="876"/>
      <c r="KHY51" s="876"/>
      <c r="KHZ51" s="876"/>
      <c r="KIA51" s="876"/>
      <c r="KIB51" s="876"/>
      <c r="KIC51" s="876"/>
      <c r="KID51" s="876"/>
      <c r="KIE51" s="876"/>
      <c r="KIF51" s="876"/>
      <c r="KIG51" s="876"/>
      <c r="KIH51" s="876"/>
      <c r="KII51" s="876"/>
      <c r="KIJ51" s="876"/>
      <c r="KIK51" s="876"/>
      <c r="KIL51" s="876"/>
      <c r="KIM51" s="876"/>
      <c r="KIN51" s="876"/>
      <c r="KIO51" s="876"/>
      <c r="KIP51" s="876"/>
      <c r="KIQ51" s="876"/>
      <c r="KIR51" s="876"/>
      <c r="KIS51" s="876"/>
      <c r="KIT51" s="876"/>
      <c r="KIU51" s="876"/>
      <c r="KIV51" s="876"/>
      <c r="KIW51" s="876"/>
      <c r="KIX51" s="876"/>
      <c r="KIY51" s="876"/>
      <c r="KIZ51" s="876"/>
      <c r="KJA51" s="876"/>
      <c r="KJB51" s="876"/>
      <c r="KJC51" s="876"/>
      <c r="KJD51" s="876"/>
      <c r="KJE51" s="876"/>
      <c r="KJF51" s="876"/>
      <c r="KJG51" s="876"/>
      <c r="KJH51" s="876"/>
      <c r="KJI51" s="876"/>
      <c r="KJJ51" s="876"/>
      <c r="KJK51" s="876"/>
      <c r="KJL51" s="876"/>
      <c r="KJM51" s="876"/>
      <c r="KJN51" s="876"/>
      <c r="KJO51" s="876"/>
      <c r="KJP51" s="876"/>
      <c r="KJQ51" s="876"/>
      <c r="KJR51" s="876"/>
      <c r="KJS51" s="876"/>
      <c r="KJT51" s="876"/>
      <c r="KJU51" s="876"/>
      <c r="KJV51" s="876"/>
      <c r="KJW51" s="876"/>
      <c r="KJX51" s="876"/>
      <c r="KJY51" s="876"/>
      <c r="KJZ51" s="876"/>
      <c r="KKA51" s="876"/>
      <c r="KKB51" s="876"/>
      <c r="KKC51" s="876"/>
      <c r="KKD51" s="876"/>
      <c r="KKE51" s="876"/>
      <c r="KKF51" s="876"/>
      <c r="KKG51" s="876"/>
      <c r="KKH51" s="876"/>
      <c r="KKI51" s="876"/>
      <c r="KKJ51" s="876"/>
      <c r="KKK51" s="876"/>
      <c r="KKL51" s="876"/>
      <c r="KKM51" s="876"/>
      <c r="KKN51" s="876"/>
      <c r="KKO51" s="876"/>
      <c r="KKP51" s="876"/>
      <c r="KKQ51" s="876"/>
      <c r="KKR51" s="876"/>
      <c r="KKS51" s="876"/>
      <c r="KKT51" s="876"/>
      <c r="KKU51" s="876"/>
      <c r="KKV51" s="876"/>
      <c r="KKW51" s="876"/>
      <c r="KKX51" s="876"/>
      <c r="KKY51" s="876"/>
      <c r="KKZ51" s="876"/>
      <c r="KLA51" s="876"/>
      <c r="KLB51" s="876"/>
      <c r="KLC51" s="876"/>
      <c r="KLD51" s="876"/>
      <c r="KLE51" s="876"/>
      <c r="KLF51" s="876"/>
      <c r="KLG51" s="876"/>
      <c r="KLH51" s="876"/>
      <c r="KLI51" s="876"/>
      <c r="KLJ51" s="876"/>
      <c r="KLK51" s="876"/>
      <c r="KLL51" s="876"/>
      <c r="KLM51" s="876"/>
      <c r="KLN51" s="876"/>
      <c r="KLO51" s="876"/>
      <c r="KLP51" s="876"/>
      <c r="KLQ51" s="876"/>
      <c r="KLR51" s="876"/>
      <c r="KLS51" s="876"/>
      <c r="KLT51" s="876"/>
      <c r="KLU51" s="876"/>
      <c r="KLV51" s="876"/>
      <c r="KLW51" s="876"/>
      <c r="KLX51" s="876"/>
      <c r="KLY51" s="876"/>
      <c r="KLZ51" s="876"/>
      <c r="KMA51" s="876"/>
      <c r="KMB51" s="876"/>
      <c r="KMC51" s="876"/>
      <c r="KMD51" s="876"/>
      <c r="KME51" s="876"/>
      <c r="KMF51" s="876"/>
      <c r="KMG51" s="876"/>
      <c r="KMH51" s="876"/>
      <c r="KMI51" s="876"/>
      <c r="KMJ51" s="876"/>
      <c r="KMK51" s="876"/>
      <c r="KML51" s="876"/>
      <c r="KMM51" s="876"/>
      <c r="KMN51" s="876"/>
      <c r="KMO51" s="876"/>
      <c r="KMP51" s="876"/>
      <c r="KMQ51" s="876"/>
      <c r="KMR51" s="876"/>
      <c r="KMS51" s="876"/>
      <c r="KMT51" s="876"/>
      <c r="KMU51" s="876"/>
      <c r="KMV51" s="876"/>
      <c r="KMW51" s="876"/>
      <c r="KMX51" s="876"/>
      <c r="KMY51" s="876"/>
      <c r="KMZ51" s="876"/>
      <c r="KNA51" s="876"/>
      <c r="KNB51" s="876"/>
      <c r="KNC51" s="876"/>
      <c r="KND51" s="876"/>
      <c r="KNE51" s="876"/>
      <c r="KNF51" s="876"/>
      <c r="KNG51" s="876"/>
      <c r="KNH51" s="876"/>
      <c r="KNI51" s="876"/>
      <c r="KNJ51" s="876"/>
      <c r="KNK51" s="876"/>
      <c r="KNL51" s="876"/>
      <c r="KNM51" s="876"/>
      <c r="KNN51" s="876"/>
      <c r="KNO51" s="876"/>
      <c r="KNP51" s="876"/>
      <c r="KNQ51" s="876"/>
      <c r="KNR51" s="876"/>
      <c r="KNS51" s="876"/>
      <c r="KNT51" s="876"/>
      <c r="KNU51" s="876"/>
      <c r="KNV51" s="876"/>
      <c r="KNW51" s="876"/>
      <c r="KNX51" s="876"/>
      <c r="KNY51" s="876"/>
      <c r="KNZ51" s="876"/>
      <c r="KOA51" s="876"/>
      <c r="KOB51" s="876"/>
      <c r="KOC51" s="876"/>
      <c r="KOD51" s="876"/>
      <c r="KOE51" s="876"/>
      <c r="KOF51" s="876"/>
      <c r="KOG51" s="876"/>
      <c r="KOH51" s="876"/>
      <c r="KOI51" s="876"/>
      <c r="KOJ51" s="876"/>
      <c r="KOK51" s="876"/>
      <c r="KOL51" s="876"/>
      <c r="KOM51" s="876"/>
      <c r="KON51" s="876"/>
      <c r="KOO51" s="876"/>
      <c r="KOP51" s="876"/>
      <c r="KOQ51" s="876"/>
      <c r="KOR51" s="876"/>
      <c r="KOS51" s="876"/>
      <c r="KOT51" s="876"/>
      <c r="KOU51" s="876"/>
      <c r="KOV51" s="876"/>
      <c r="KOW51" s="876"/>
      <c r="KOX51" s="876"/>
      <c r="KOY51" s="876"/>
      <c r="KOZ51" s="876"/>
      <c r="KPA51" s="876"/>
      <c r="KPB51" s="876"/>
      <c r="KPC51" s="876"/>
      <c r="KPD51" s="876"/>
      <c r="KPE51" s="876"/>
      <c r="KPF51" s="876"/>
      <c r="KPG51" s="876"/>
      <c r="KPH51" s="876"/>
      <c r="KPI51" s="876"/>
      <c r="KPJ51" s="876"/>
      <c r="KPK51" s="876"/>
      <c r="KPL51" s="876"/>
      <c r="KPM51" s="876"/>
      <c r="KPN51" s="876"/>
      <c r="KPO51" s="876"/>
      <c r="KPP51" s="876"/>
      <c r="KPQ51" s="876"/>
      <c r="KPR51" s="876"/>
      <c r="KPS51" s="876"/>
      <c r="KPT51" s="876"/>
      <c r="KPU51" s="876"/>
      <c r="KPV51" s="876"/>
      <c r="KPW51" s="876"/>
      <c r="KPX51" s="876"/>
      <c r="KPY51" s="876"/>
      <c r="KPZ51" s="876"/>
      <c r="KQA51" s="876"/>
      <c r="KQB51" s="876"/>
      <c r="KQC51" s="876"/>
      <c r="KQD51" s="876"/>
      <c r="KQE51" s="876"/>
      <c r="KQF51" s="876"/>
      <c r="KQG51" s="876"/>
      <c r="KQH51" s="876"/>
      <c r="KQI51" s="876"/>
      <c r="KQJ51" s="876"/>
      <c r="KQK51" s="876"/>
      <c r="KQL51" s="876"/>
      <c r="KQM51" s="876"/>
      <c r="KQN51" s="876"/>
      <c r="KQO51" s="876"/>
      <c r="KQP51" s="876"/>
      <c r="KQQ51" s="876"/>
      <c r="KQR51" s="876"/>
      <c r="KQS51" s="876"/>
      <c r="KQT51" s="876"/>
      <c r="KQU51" s="876"/>
      <c r="KQV51" s="876"/>
      <c r="KQW51" s="876"/>
      <c r="KQX51" s="876"/>
      <c r="KQY51" s="876"/>
      <c r="KQZ51" s="876"/>
      <c r="KRA51" s="876"/>
      <c r="KRB51" s="876"/>
      <c r="KRC51" s="876"/>
      <c r="KRD51" s="876"/>
      <c r="KRE51" s="876"/>
      <c r="KRF51" s="876"/>
      <c r="KRG51" s="876"/>
      <c r="KRH51" s="876"/>
      <c r="KRI51" s="876"/>
      <c r="KRJ51" s="876"/>
      <c r="KRK51" s="876"/>
      <c r="KRL51" s="876"/>
      <c r="KRM51" s="876"/>
      <c r="KRN51" s="876"/>
      <c r="KRO51" s="876"/>
      <c r="KRP51" s="876"/>
      <c r="KRQ51" s="876"/>
      <c r="KRR51" s="876"/>
      <c r="KRS51" s="876"/>
      <c r="KRT51" s="876"/>
      <c r="KRU51" s="876"/>
      <c r="KRV51" s="876"/>
      <c r="KRW51" s="876"/>
      <c r="KRX51" s="876"/>
      <c r="KRY51" s="876"/>
      <c r="KRZ51" s="876"/>
      <c r="KSA51" s="876"/>
      <c r="KSB51" s="876"/>
      <c r="KSC51" s="876"/>
      <c r="KSD51" s="876"/>
      <c r="KSE51" s="876"/>
      <c r="KSF51" s="876"/>
      <c r="KSG51" s="876"/>
      <c r="KSH51" s="876"/>
      <c r="KSI51" s="876"/>
      <c r="KSJ51" s="876"/>
      <c r="KSK51" s="876"/>
      <c r="KSL51" s="876"/>
      <c r="KSM51" s="876"/>
      <c r="KSN51" s="876"/>
      <c r="KSO51" s="876"/>
      <c r="KSP51" s="876"/>
      <c r="KSQ51" s="876"/>
      <c r="KSR51" s="876"/>
      <c r="KSS51" s="876"/>
      <c r="KST51" s="876"/>
      <c r="KSU51" s="876"/>
      <c r="KSV51" s="876"/>
      <c r="KSW51" s="876"/>
      <c r="KSX51" s="876"/>
      <c r="KSY51" s="876"/>
      <c r="KSZ51" s="876"/>
      <c r="KTA51" s="876"/>
      <c r="KTB51" s="876"/>
      <c r="KTC51" s="876"/>
      <c r="KTD51" s="876"/>
      <c r="KTE51" s="876"/>
      <c r="KTF51" s="876"/>
      <c r="KTG51" s="876"/>
      <c r="KTH51" s="876"/>
      <c r="KTI51" s="876"/>
      <c r="KTJ51" s="876"/>
      <c r="KTK51" s="876"/>
      <c r="KTL51" s="876"/>
      <c r="KTM51" s="876"/>
      <c r="KTN51" s="876"/>
      <c r="KTO51" s="876"/>
      <c r="KTP51" s="876"/>
      <c r="KTQ51" s="876"/>
      <c r="KTR51" s="876"/>
      <c r="KTS51" s="876"/>
      <c r="KTT51" s="876"/>
      <c r="KTU51" s="876"/>
      <c r="KTV51" s="876"/>
      <c r="KTW51" s="876"/>
      <c r="KTX51" s="876"/>
      <c r="KTY51" s="876"/>
      <c r="KTZ51" s="876"/>
      <c r="KUA51" s="876"/>
      <c r="KUB51" s="876"/>
      <c r="KUC51" s="876"/>
      <c r="KUD51" s="876"/>
      <c r="KUE51" s="876"/>
      <c r="KUF51" s="876"/>
      <c r="KUG51" s="876"/>
      <c r="KUH51" s="876"/>
      <c r="KUI51" s="876"/>
      <c r="KUJ51" s="876"/>
      <c r="KUK51" s="876"/>
      <c r="KUL51" s="876"/>
      <c r="KUM51" s="876"/>
      <c r="KUN51" s="876"/>
      <c r="KUO51" s="876"/>
      <c r="KUP51" s="876"/>
      <c r="KUQ51" s="876"/>
      <c r="KUR51" s="876"/>
      <c r="KUS51" s="876"/>
      <c r="KUT51" s="876"/>
      <c r="KUU51" s="876"/>
      <c r="KUV51" s="876"/>
      <c r="KUW51" s="876"/>
      <c r="KUX51" s="876"/>
      <c r="KUY51" s="876"/>
      <c r="KUZ51" s="876"/>
      <c r="KVA51" s="876"/>
      <c r="KVB51" s="876"/>
      <c r="KVC51" s="876"/>
      <c r="KVD51" s="876"/>
      <c r="KVE51" s="876"/>
      <c r="KVF51" s="876"/>
      <c r="KVG51" s="876"/>
      <c r="KVH51" s="876"/>
      <c r="KVI51" s="876"/>
      <c r="KVJ51" s="876"/>
      <c r="KVK51" s="876"/>
      <c r="KVL51" s="876"/>
      <c r="KVM51" s="876"/>
      <c r="KVN51" s="876"/>
      <c r="KVO51" s="876"/>
      <c r="KVP51" s="876"/>
      <c r="KVQ51" s="876"/>
      <c r="KVR51" s="876"/>
      <c r="KVS51" s="876"/>
      <c r="KVT51" s="876"/>
      <c r="KVU51" s="876"/>
      <c r="KVV51" s="876"/>
      <c r="KVW51" s="876"/>
      <c r="KVX51" s="876"/>
      <c r="KVY51" s="876"/>
      <c r="KVZ51" s="876"/>
      <c r="KWA51" s="876"/>
      <c r="KWB51" s="876"/>
      <c r="KWC51" s="876"/>
      <c r="KWD51" s="876"/>
      <c r="KWE51" s="876"/>
      <c r="KWF51" s="876"/>
      <c r="KWG51" s="876"/>
      <c r="KWH51" s="876"/>
      <c r="KWI51" s="876"/>
      <c r="KWJ51" s="876"/>
      <c r="KWK51" s="876"/>
      <c r="KWL51" s="876"/>
      <c r="KWM51" s="876"/>
      <c r="KWN51" s="876"/>
      <c r="KWO51" s="876"/>
      <c r="KWP51" s="876"/>
      <c r="KWQ51" s="876"/>
      <c r="KWR51" s="876"/>
      <c r="KWS51" s="876"/>
      <c r="KWT51" s="876"/>
      <c r="KWU51" s="876"/>
      <c r="KWV51" s="876"/>
      <c r="KWW51" s="876"/>
      <c r="KWX51" s="876"/>
      <c r="KWY51" s="876"/>
      <c r="KWZ51" s="876"/>
      <c r="KXA51" s="876"/>
      <c r="KXB51" s="876"/>
      <c r="KXC51" s="876"/>
      <c r="KXD51" s="876"/>
      <c r="KXE51" s="876"/>
      <c r="KXF51" s="876"/>
      <c r="KXG51" s="876"/>
      <c r="KXH51" s="876"/>
      <c r="KXI51" s="876"/>
      <c r="KXJ51" s="876"/>
      <c r="KXK51" s="876"/>
      <c r="KXL51" s="876"/>
      <c r="KXM51" s="876"/>
      <c r="KXN51" s="876"/>
      <c r="KXO51" s="876"/>
      <c r="KXP51" s="876"/>
      <c r="KXQ51" s="876"/>
      <c r="KXR51" s="876"/>
      <c r="KXS51" s="876"/>
      <c r="KXT51" s="876"/>
      <c r="KXU51" s="876"/>
      <c r="KXV51" s="876"/>
      <c r="KXW51" s="876"/>
      <c r="KXX51" s="876"/>
      <c r="KXY51" s="876"/>
      <c r="KXZ51" s="876"/>
      <c r="KYA51" s="876"/>
      <c r="KYB51" s="876"/>
      <c r="KYC51" s="876"/>
      <c r="KYD51" s="876"/>
      <c r="KYE51" s="876"/>
      <c r="KYF51" s="876"/>
      <c r="KYG51" s="876"/>
      <c r="KYH51" s="876"/>
      <c r="KYI51" s="876"/>
      <c r="KYJ51" s="876"/>
      <c r="KYK51" s="876"/>
      <c r="KYL51" s="876"/>
      <c r="KYM51" s="876"/>
      <c r="KYN51" s="876"/>
      <c r="KYO51" s="876"/>
      <c r="KYP51" s="876"/>
      <c r="KYQ51" s="876"/>
      <c r="KYR51" s="876"/>
      <c r="KYS51" s="876"/>
      <c r="KYT51" s="876"/>
      <c r="KYU51" s="876"/>
      <c r="KYV51" s="876"/>
      <c r="KYW51" s="876"/>
      <c r="KYX51" s="876"/>
      <c r="KYY51" s="876"/>
      <c r="KYZ51" s="876"/>
      <c r="KZA51" s="876"/>
      <c r="KZB51" s="876"/>
      <c r="KZC51" s="876"/>
      <c r="KZD51" s="876"/>
      <c r="KZE51" s="876"/>
      <c r="KZF51" s="876"/>
      <c r="KZG51" s="876"/>
      <c r="KZH51" s="876"/>
      <c r="KZI51" s="876"/>
      <c r="KZJ51" s="876"/>
      <c r="KZK51" s="876"/>
      <c r="KZL51" s="876"/>
      <c r="KZM51" s="876"/>
      <c r="KZN51" s="876"/>
      <c r="KZO51" s="876"/>
      <c r="KZP51" s="876"/>
      <c r="KZQ51" s="876"/>
      <c r="KZR51" s="876"/>
      <c r="KZS51" s="876"/>
      <c r="KZT51" s="876"/>
      <c r="KZU51" s="876"/>
      <c r="KZV51" s="876"/>
      <c r="KZW51" s="876"/>
      <c r="KZX51" s="876"/>
      <c r="KZY51" s="876"/>
      <c r="KZZ51" s="876"/>
      <c r="LAA51" s="876"/>
      <c r="LAB51" s="876"/>
      <c r="LAC51" s="876"/>
      <c r="LAD51" s="876"/>
      <c r="LAE51" s="876"/>
      <c r="LAF51" s="876"/>
      <c r="LAG51" s="876"/>
      <c r="LAH51" s="876"/>
      <c r="LAI51" s="876"/>
      <c r="LAJ51" s="876"/>
      <c r="LAK51" s="876"/>
      <c r="LAL51" s="876"/>
      <c r="LAM51" s="876"/>
      <c r="LAN51" s="876"/>
      <c r="LAO51" s="876"/>
      <c r="LAP51" s="876"/>
      <c r="LAQ51" s="876"/>
      <c r="LAR51" s="876"/>
      <c r="LAS51" s="876"/>
      <c r="LAT51" s="876"/>
      <c r="LAU51" s="876"/>
      <c r="LAV51" s="876"/>
      <c r="LAW51" s="876"/>
      <c r="LAX51" s="876"/>
      <c r="LAY51" s="876"/>
      <c r="LAZ51" s="876"/>
      <c r="LBA51" s="876"/>
      <c r="LBB51" s="876"/>
      <c r="LBC51" s="876"/>
      <c r="LBD51" s="876"/>
      <c r="LBE51" s="876"/>
      <c r="LBF51" s="876"/>
      <c r="LBG51" s="876"/>
      <c r="LBH51" s="876"/>
      <c r="LBI51" s="876"/>
      <c r="LBJ51" s="876"/>
      <c r="LBK51" s="876"/>
      <c r="LBL51" s="876"/>
      <c r="LBM51" s="876"/>
      <c r="LBN51" s="876"/>
      <c r="LBO51" s="876"/>
      <c r="LBP51" s="876"/>
      <c r="LBQ51" s="876"/>
      <c r="LBR51" s="876"/>
      <c r="LBS51" s="876"/>
      <c r="LBT51" s="876"/>
      <c r="LBU51" s="876"/>
      <c r="LBV51" s="876"/>
      <c r="LBW51" s="876"/>
      <c r="LBX51" s="876"/>
      <c r="LBY51" s="876"/>
      <c r="LBZ51" s="876"/>
      <c r="LCA51" s="876"/>
      <c r="LCB51" s="876"/>
      <c r="LCC51" s="876"/>
      <c r="LCD51" s="876"/>
      <c r="LCE51" s="876"/>
      <c r="LCF51" s="876"/>
      <c r="LCG51" s="876"/>
      <c r="LCH51" s="876"/>
      <c r="LCI51" s="876"/>
      <c r="LCJ51" s="876"/>
      <c r="LCK51" s="876"/>
      <c r="LCL51" s="876"/>
      <c r="LCM51" s="876"/>
      <c r="LCN51" s="876"/>
      <c r="LCO51" s="876"/>
      <c r="LCP51" s="876"/>
      <c r="LCQ51" s="876"/>
      <c r="LCR51" s="876"/>
      <c r="LCS51" s="876"/>
      <c r="LCT51" s="876"/>
      <c r="LCU51" s="876"/>
      <c r="LCV51" s="876"/>
      <c r="LCW51" s="876"/>
      <c r="LCX51" s="876"/>
      <c r="LCY51" s="876"/>
      <c r="LCZ51" s="876"/>
      <c r="LDA51" s="876"/>
      <c r="LDB51" s="876"/>
      <c r="LDC51" s="876"/>
      <c r="LDD51" s="876"/>
      <c r="LDE51" s="876"/>
      <c r="LDF51" s="876"/>
      <c r="LDG51" s="876"/>
      <c r="LDH51" s="876"/>
      <c r="LDI51" s="876"/>
      <c r="LDJ51" s="876"/>
      <c r="LDK51" s="876"/>
      <c r="LDL51" s="876"/>
      <c r="LDM51" s="876"/>
      <c r="LDN51" s="876"/>
      <c r="LDO51" s="876"/>
      <c r="LDP51" s="876"/>
      <c r="LDQ51" s="876"/>
      <c r="LDR51" s="876"/>
      <c r="LDS51" s="876"/>
      <c r="LDT51" s="876"/>
      <c r="LDU51" s="876"/>
      <c r="LDV51" s="876"/>
      <c r="LDW51" s="876"/>
      <c r="LDX51" s="876"/>
      <c r="LDY51" s="876"/>
      <c r="LDZ51" s="876"/>
      <c r="LEA51" s="876"/>
      <c r="LEB51" s="876"/>
      <c r="LEC51" s="876"/>
      <c r="LED51" s="876"/>
      <c r="LEE51" s="876"/>
      <c r="LEF51" s="876"/>
      <c r="LEG51" s="876"/>
      <c r="LEH51" s="876"/>
      <c r="LEI51" s="876"/>
      <c r="LEJ51" s="876"/>
      <c r="LEK51" s="876"/>
      <c r="LEL51" s="876"/>
      <c r="LEM51" s="876"/>
      <c r="LEN51" s="876"/>
      <c r="LEO51" s="876"/>
      <c r="LEP51" s="876"/>
      <c r="LEQ51" s="876"/>
      <c r="LER51" s="876"/>
      <c r="LES51" s="876"/>
      <c r="LET51" s="876"/>
      <c r="LEU51" s="876"/>
      <c r="LEV51" s="876"/>
      <c r="LEW51" s="876"/>
      <c r="LEX51" s="876"/>
      <c r="LEY51" s="876"/>
      <c r="LEZ51" s="876"/>
      <c r="LFA51" s="876"/>
      <c r="LFB51" s="876"/>
      <c r="LFC51" s="876"/>
      <c r="LFD51" s="876"/>
      <c r="LFE51" s="876"/>
      <c r="LFF51" s="876"/>
      <c r="LFG51" s="876"/>
      <c r="LFH51" s="876"/>
      <c r="LFI51" s="876"/>
      <c r="LFJ51" s="876"/>
      <c r="LFK51" s="876"/>
      <c r="LFL51" s="876"/>
      <c r="LFM51" s="876"/>
      <c r="LFN51" s="876"/>
      <c r="LFO51" s="876"/>
      <c r="LFP51" s="876"/>
      <c r="LFQ51" s="876"/>
      <c r="LFR51" s="876"/>
      <c r="LFS51" s="876"/>
      <c r="LFT51" s="876"/>
      <c r="LFU51" s="876"/>
      <c r="LFV51" s="876"/>
      <c r="LFW51" s="876"/>
      <c r="LFX51" s="876"/>
      <c r="LFY51" s="876"/>
      <c r="LFZ51" s="876"/>
      <c r="LGA51" s="876"/>
      <c r="LGB51" s="876"/>
      <c r="LGC51" s="876"/>
      <c r="LGD51" s="876"/>
      <c r="LGE51" s="876"/>
      <c r="LGF51" s="876"/>
      <c r="LGG51" s="876"/>
      <c r="LGH51" s="876"/>
      <c r="LGI51" s="876"/>
      <c r="LGJ51" s="876"/>
      <c r="LGK51" s="876"/>
      <c r="LGL51" s="876"/>
      <c r="LGM51" s="876"/>
      <c r="LGN51" s="876"/>
      <c r="LGO51" s="876"/>
      <c r="LGP51" s="876"/>
      <c r="LGQ51" s="876"/>
      <c r="LGR51" s="876"/>
      <c r="LGS51" s="876"/>
      <c r="LGT51" s="876"/>
      <c r="LGU51" s="876"/>
      <c r="LGV51" s="876"/>
      <c r="LGW51" s="876"/>
      <c r="LGX51" s="876"/>
      <c r="LGY51" s="876"/>
      <c r="LGZ51" s="876"/>
      <c r="LHA51" s="876"/>
      <c r="LHB51" s="876"/>
      <c r="LHC51" s="876"/>
      <c r="LHD51" s="876"/>
      <c r="LHE51" s="876"/>
      <c r="LHF51" s="876"/>
      <c r="LHG51" s="876"/>
      <c r="LHH51" s="876"/>
      <c r="LHI51" s="876"/>
      <c r="LHJ51" s="876"/>
      <c r="LHK51" s="876"/>
      <c r="LHL51" s="876"/>
      <c r="LHM51" s="876"/>
      <c r="LHN51" s="876"/>
      <c r="LHO51" s="876"/>
      <c r="LHP51" s="876"/>
      <c r="LHQ51" s="876"/>
      <c r="LHR51" s="876"/>
      <c r="LHS51" s="876"/>
      <c r="LHT51" s="876"/>
      <c r="LHU51" s="876"/>
      <c r="LHV51" s="876"/>
      <c r="LHW51" s="876"/>
      <c r="LHX51" s="876"/>
      <c r="LHY51" s="876"/>
      <c r="LHZ51" s="876"/>
      <c r="LIA51" s="876"/>
      <c r="LIB51" s="876"/>
      <c r="LIC51" s="876"/>
      <c r="LID51" s="876"/>
      <c r="LIE51" s="876"/>
      <c r="LIF51" s="876"/>
      <c r="LIG51" s="876"/>
      <c r="LIH51" s="876"/>
      <c r="LII51" s="876"/>
      <c r="LIJ51" s="876"/>
      <c r="LIK51" s="876"/>
      <c r="LIL51" s="876"/>
      <c r="LIM51" s="876"/>
      <c r="LIN51" s="876"/>
      <c r="LIO51" s="876"/>
      <c r="LIP51" s="876"/>
      <c r="LIQ51" s="876"/>
      <c r="LIR51" s="876"/>
      <c r="LIS51" s="876"/>
      <c r="LIT51" s="876"/>
      <c r="LIU51" s="876"/>
      <c r="LIV51" s="876"/>
      <c r="LIW51" s="876"/>
      <c r="LIX51" s="876"/>
      <c r="LIY51" s="876"/>
      <c r="LIZ51" s="876"/>
      <c r="LJA51" s="876"/>
      <c r="LJB51" s="876"/>
      <c r="LJC51" s="876"/>
      <c r="LJD51" s="876"/>
      <c r="LJE51" s="876"/>
      <c r="LJF51" s="876"/>
      <c r="LJG51" s="876"/>
      <c r="LJH51" s="876"/>
      <c r="LJI51" s="876"/>
      <c r="LJJ51" s="876"/>
      <c r="LJK51" s="876"/>
      <c r="LJL51" s="876"/>
      <c r="LJM51" s="876"/>
      <c r="LJN51" s="876"/>
      <c r="LJO51" s="876"/>
      <c r="LJP51" s="876"/>
      <c r="LJQ51" s="876"/>
      <c r="LJR51" s="876"/>
      <c r="LJS51" s="876"/>
      <c r="LJT51" s="876"/>
      <c r="LJU51" s="876"/>
      <c r="LJV51" s="876"/>
      <c r="LJW51" s="876"/>
      <c r="LJX51" s="876"/>
      <c r="LJY51" s="876"/>
      <c r="LJZ51" s="876"/>
      <c r="LKA51" s="876"/>
      <c r="LKB51" s="876"/>
      <c r="LKC51" s="876"/>
      <c r="LKD51" s="876"/>
      <c r="LKE51" s="876"/>
      <c r="LKF51" s="876"/>
      <c r="LKG51" s="876"/>
      <c r="LKH51" s="876"/>
      <c r="LKI51" s="876"/>
      <c r="LKJ51" s="876"/>
      <c r="LKK51" s="876"/>
      <c r="LKL51" s="876"/>
      <c r="LKM51" s="876"/>
      <c r="LKN51" s="876"/>
      <c r="LKO51" s="876"/>
      <c r="LKP51" s="876"/>
      <c r="LKQ51" s="876"/>
      <c r="LKR51" s="876"/>
      <c r="LKS51" s="876"/>
      <c r="LKT51" s="876"/>
      <c r="LKU51" s="876"/>
      <c r="LKV51" s="876"/>
      <c r="LKW51" s="876"/>
      <c r="LKX51" s="876"/>
      <c r="LKY51" s="876"/>
      <c r="LKZ51" s="876"/>
      <c r="LLA51" s="876"/>
      <c r="LLB51" s="876"/>
      <c r="LLC51" s="876"/>
      <c r="LLD51" s="876"/>
      <c r="LLE51" s="876"/>
      <c r="LLF51" s="876"/>
      <c r="LLG51" s="876"/>
      <c r="LLH51" s="876"/>
      <c r="LLI51" s="876"/>
      <c r="LLJ51" s="876"/>
      <c r="LLK51" s="876"/>
      <c r="LLL51" s="876"/>
      <c r="LLM51" s="876"/>
      <c r="LLN51" s="876"/>
      <c r="LLO51" s="876"/>
      <c r="LLP51" s="876"/>
      <c r="LLQ51" s="876"/>
      <c r="LLR51" s="876"/>
      <c r="LLS51" s="876"/>
      <c r="LLT51" s="876"/>
      <c r="LLU51" s="876"/>
      <c r="LLV51" s="876"/>
      <c r="LLW51" s="876"/>
      <c r="LLX51" s="876"/>
      <c r="LLY51" s="876"/>
      <c r="LLZ51" s="876"/>
      <c r="LMA51" s="876"/>
      <c r="LMB51" s="876"/>
      <c r="LMC51" s="876"/>
      <c r="LMD51" s="876"/>
      <c r="LME51" s="876"/>
      <c r="LMF51" s="876"/>
      <c r="LMG51" s="876"/>
      <c r="LMH51" s="876"/>
      <c r="LMI51" s="876"/>
      <c r="LMJ51" s="876"/>
      <c r="LMK51" s="876"/>
      <c r="LML51" s="876"/>
      <c r="LMM51" s="876"/>
      <c r="LMN51" s="876"/>
      <c r="LMO51" s="876"/>
      <c r="LMP51" s="876"/>
      <c r="LMQ51" s="876"/>
      <c r="LMR51" s="876"/>
      <c r="LMS51" s="876"/>
      <c r="LMT51" s="876"/>
      <c r="LMU51" s="876"/>
      <c r="LMV51" s="876"/>
      <c r="LMW51" s="876"/>
      <c r="LMX51" s="876"/>
      <c r="LMY51" s="876"/>
      <c r="LMZ51" s="876"/>
      <c r="LNA51" s="876"/>
      <c r="LNB51" s="876"/>
      <c r="LNC51" s="876"/>
      <c r="LND51" s="876"/>
      <c r="LNE51" s="876"/>
      <c r="LNF51" s="876"/>
      <c r="LNG51" s="876"/>
      <c r="LNH51" s="876"/>
      <c r="LNI51" s="876"/>
      <c r="LNJ51" s="876"/>
      <c r="LNK51" s="876"/>
      <c r="LNL51" s="876"/>
      <c r="LNM51" s="876"/>
      <c r="LNN51" s="876"/>
      <c r="LNO51" s="876"/>
      <c r="LNP51" s="876"/>
      <c r="LNQ51" s="876"/>
      <c r="LNR51" s="876"/>
      <c r="LNS51" s="876"/>
      <c r="LNT51" s="876"/>
      <c r="LNU51" s="876"/>
      <c r="LNV51" s="876"/>
      <c r="LNW51" s="876"/>
      <c r="LNX51" s="876"/>
      <c r="LNY51" s="876"/>
      <c r="LNZ51" s="876"/>
      <c r="LOA51" s="876"/>
      <c r="LOB51" s="876"/>
      <c r="LOC51" s="876"/>
      <c r="LOD51" s="876"/>
      <c r="LOE51" s="876"/>
      <c r="LOF51" s="876"/>
      <c r="LOG51" s="876"/>
      <c r="LOH51" s="876"/>
      <c r="LOI51" s="876"/>
      <c r="LOJ51" s="876"/>
      <c r="LOK51" s="876"/>
      <c r="LOL51" s="876"/>
      <c r="LOM51" s="876"/>
      <c r="LON51" s="876"/>
      <c r="LOO51" s="876"/>
      <c r="LOP51" s="876"/>
      <c r="LOQ51" s="876"/>
      <c r="LOR51" s="876"/>
      <c r="LOS51" s="876"/>
      <c r="LOT51" s="876"/>
      <c r="LOU51" s="876"/>
      <c r="LOV51" s="876"/>
      <c r="LOW51" s="876"/>
      <c r="LOX51" s="876"/>
      <c r="LOY51" s="876"/>
      <c r="LOZ51" s="876"/>
      <c r="LPA51" s="876"/>
      <c r="LPB51" s="876"/>
      <c r="LPC51" s="876"/>
      <c r="LPD51" s="876"/>
      <c r="LPE51" s="876"/>
      <c r="LPF51" s="876"/>
      <c r="LPG51" s="876"/>
      <c r="LPH51" s="876"/>
      <c r="LPI51" s="876"/>
      <c r="LPJ51" s="876"/>
      <c r="LPK51" s="876"/>
      <c r="LPL51" s="876"/>
      <c r="LPM51" s="876"/>
      <c r="LPN51" s="876"/>
      <c r="LPO51" s="876"/>
      <c r="LPP51" s="876"/>
      <c r="LPQ51" s="876"/>
      <c r="LPR51" s="876"/>
      <c r="LPS51" s="876"/>
      <c r="LPT51" s="876"/>
      <c r="LPU51" s="876"/>
      <c r="LPV51" s="876"/>
      <c r="LPW51" s="876"/>
      <c r="LPX51" s="876"/>
      <c r="LPY51" s="876"/>
      <c r="LPZ51" s="876"/>
      <c r="LQA51" s="876"/>
      <c r="LQB51" s="876"/>
      <c r="LQC51" s="876"/>
      <c r="LQD51" s="876"/>
      <c r="LQE51" s="876"/>
      <c r="LQF51" s="876"/>
      <c r="LQG51" s="876"/>
      <c r="LQH51" s="876"/>
      <c r="LQI51" s="876"/>
      <c r="LQJ51" s="876"/>
      <c r="LQK51" s="876"/>
      <c r="LQL51" s="876"/>
      <c r="LQM51" s="876"/>
      <c r="LQN51" s="876"/>
      <c r="LQO51" s="876"/>
      <c r="LQP51" s="876"/>
      <c r="LQQ51" s="876"/>
      <c r="LQR51" s="876"/>
      <c r="LQS51" s="876"/>
      <c r="LQT51" s="876"/>
      <c r="LQU51" s="876"/>
      <c r="LQV51" s="876"/>
      <c r="LQW51" s="876"/>
      <c r="LQX51" s="876"/>
      <c r="LQY51" s="876"/>
      <c r="LQZ51" s="876"/>
      <c r="LRA51" s="876"/>
      <c r="LRB51" s="876"/>
      <c r="LRC51" s="876"/>
      <c r="LRD51" s="876"/>
      <c r="LRE51" s="876"/>
      <c r="LRF51" s="876"/>
      <c r="LRG51" s="876"/>
      <c r="LRH51" s="876"/>
      <c r="LRI51" s="876"/>
      <c r="LRJ51" s="876"/>
      <c r="LRK51" s="876"/>
      <c r="LRL51" s="876"/>
      <c r="LRM51" s="876"/>
      <c r="LRN51" s="876"/>
      <c r="LRO51" s="876"/>
      <c r="LRP51" s="876"/>
      <c r="LRQ51" s="876"/>
      <c r="LRR51" s="876"/>
      <c r="LRS51" s="876"/>
      <c r="LRT51" s="876"/>
      <c r="LRU51" s="876"/>
      <c r="LRV51" s="876"/>
      <c r="LRW51" s="876"/>
      <c r="LRX51" s="876"/>
      <c r="LRY51" s="876"/>
      <c r="LRZ51" s="876"/>
      <c r="LSA51" s="876"/>
      <c r="LSB51" s="876"/>
      <c r="LSC51" s="876"/>
      <c r="LSD51" s="876"/>
      <c r="LSE51" s="876"/>
      <c r="LSF51" s="876"/>
      <c r="LSG51" s="876"/>
      <c r="LSH51" s="876"/>
      <c r="LSI51" s="876"/>
      <c r="LSJ51" s="876"/>
      <c r="LSK51" s="876"/>
      <c r="LSL51" s="876"/>
      <c r="LSM51" s="876"/>
      <c r="LSN51" s="876"/>
      <c r="LSO51" s="876"/>
      <c r="LSP51" s="876"/>
      <c r="LSQ51" s="876"/>
      <c r="LSR51" s="876"/>
      <c r="LSS51" s="876"/>
      <c r="LST51" s="876"/>
      <c r="LSU51" s="876"/>
      <c r="LSV51" s="876"/>
      <c r="LSW51" s="876"/>
      <c r="LSX51" s="876"/>
      <c r="LSY51" s="876"/>
      <c r="LSZ51" s="876"/>
      <c r="LTA51" s="876"/>
      <c r="LTB51" s="876"/>
      <c r="LTC51" s="876"/>
      <c r="LTD51" s="876"/>
      <c r="LTE51" s="876"/>
      <c r="LTF51" s="876"/>
      <c r="LTG51" s="876"/>
      <c r="LTH51" s="876"/>
      <c r="LTI51" s="876"/>
      <c r="LTJ51" s="876"/>
      <c r="LTK51" s="876"/>
      <c r="LTL51" s="876"/>
      <c r="LTM51" s="876"/>
      <c r="LTN51" s="876"/>
      <c r="LTO51" s="876"/>
      <c r="LTP51" s="876"/>
      <c r="LTQ51" s="876"/>
      <c r="LTR51" s="876"/>
      <c r="LTS51" s="876"/>
      <c r="LTT51" s="876"/>
      <c r="LTU51" s="876"/>
      <c r="LTV51" s="876"/>
      <c r="LTW51" s="876"/>
      <c r="LTX51" s="876"/>
      <c r="LTY51" s="876"/>
      <c r="LTZ51" s="876"/>
      <c r="LUA51" s="876"/>
      <c r="LUB51" s="876"/>
      <c r="LUC51" s="876"/>
      <c r="LUD51" s="876"/>
      <c r="LUE51" s="876"/>
      <c r="LUF51" s="876"/>
      <c r="LUG51" s="876"/>
      <c r="LUH51" s="876"/>
      <c r="LUI51" s="876"/>
      <c r="LUJ51" s="876"/>
      <c r="LUK51" s="876"/>
      <c r="LUL51" s="876"/>
      <c r="LUM51" s="876"/>
      <c r="LUN51" s="876"/>
      <c r="LUO51" s="876"/>
      <c r="LUP51" s="876"/>
      <c r="LUQ51" s="876"/>
      <c r="LUR51" s="876"/>
      <c r="LUS51" s="876"/>
      <c r="LUT51" s="876"/>
      <c r="LUU51" s="876"/>
      <c r="LUV51" s="876"/>
      <c r="LUW51" s="876"/>
      <c r="LUX51" s="876"/>
      <c r="LUY51" s="876"/>
      <c r="LUZ51" s="876"/>
      <c r="LVA51" s="876"/>
      <c r="LVB51" s="876"/>
      <c r="LVC51" s="876"/>
      <c r="LVD51" s="876"/>
      <c r="LVE51" s="876"/>
      <c r="LVF51" s="876"/>
      <c r="LVG51" s="876"/>
      <c r="LVH51" s="876"/>
      <c r="LVI51" s="876"/>
      <c r="LVJ51" s="876"/>
      <c r="LVK51" s="876"/>
      <c r="LVL51" s="876"/>
      <c r="LVM51" s="876"/>
      <c r="LVN51" s="876"/>
      <c r="LVO51" s="876"/>
      <c r="LVP51" s="876"/>
      <c r="LVQ51" s="876"/>
      <c r="LVR51" s="876"/>
      <c r="LVS51" s="876"/>
      <c r="LVT51" s="876"/>
      <c r="LVU51" s="876"/>
      <c r="LVV51" s="876"/>
      <c r="LVW51" s="876"/>
      <c r="LVX51" s="876"/>
      <c r="LVY51" s="876"/>
      <c r="LVZ51" s="876"/>
      <c r="LWA51" s="876"/>
      <c r="LWB51" s="876"/>
      <c r="LWC51" s="876"/>
      <c r="LWD51" s="876"/>
      <c r="LWE51" s="876"/>
      <c r="LWF51" s="876"/>
      <c r="LWG51" s="876"/>
      <c r="LWH51" s="876"/>
      <c r="LWI51" s="876"/>
      <c r="LWJ51" s="876"/>
      <c r="LWK51" s="876"/>
      <c r="LWL51" s="876"/>
      <c r="LWM51" s="876"/>
      <c r="LWN51" s="876"/>
      <c r="LWO51" s="876"/>
      <c r="LWP51" s="876"/>
      <c r="LWQ51" s="876"/>
      <c r="LWR51" s="876"/>
      <c r="LWS51" s="876"/>
      <c r="LWT51" s="876"/>
      <c r="LWU51" s="876"/>
      <c r="LWV51" s="876"/>
      <c r="LWW51" s="876"/>
      <c r="LWX51" s="876"/>
      <c r="LWY51" s="876"/>
      <c r="LWZ51" s="876"/>
      <c r="LXA51" s="876"/>
      <c r="LXB51" s="876"/>
      <c r="LXC51" s="876"/>
      <c r="LXD51" s="876"/>
      <c r="LXE51" s="876"/>
      <c r="LXF51" s="876"/>
      <c r="LXG51" s="876"/>
      <c r="LXH51" s="876"/>
      <c r="LXI51" s="876"/>
      <c r="LXJ51" s="876"/>
      <c r="LXK51" s="876"/>
      <c r="LXL51" s="876"/>
      <c r="LXM51" s="876"/>
      <c r="LXN51" s="876"/>
      <c r="LXO51" s="876"/>
      <c r="LXP51" s="876"/>
      <c r="LXQ51" s="876"/>
      <c r="LXR51" s="876"/>
      <c r="LXS51" s="876"/>
      <c r="LXT51" s="876"/>
      <c r="LXU51" s="876"/>
      <c r="LXV51" s="876"/>
      <c r="LXW51" s="876"/>
      <c r="LXX51" s="876"/>
      <c r="LXY51" s="876"/>
      <c r="LXZ51" s="876"/>
      <c r="LYA51" s="876"/>
      <c r="LYB51" s="876"/>
      <c r="LYC51" s="876"/>
      <c r="LYD51" s="876"/>
      <c r="LYE51" s="876"/>
      <c r="LYF51" s="876"/>
      <c r="LYG51" s="876"/>
      <c r="LYH51" s="876"/>
      <c r="LYI51" s="876"/>
      <c r="LYJ51" s="876"/>
      <c r="LYK51" s="876"/>
      <c r="LYL51" s="876"/>
      <c r="LYM51" s="876"/>
      <c r="LYN51" s="876"/>
      <c r="LYO51" s="876"/>
      <c r="LYP51" s="876"/>
      <c r="LYQ51" s="876"/>
      <c r="LYR51" s="876"/>
      <c r="LYS51" s="876"/>
      <c r="LYT51" s="876"/>
      <c r="LYU51" s="876"/>
      <c r="LYV51" s="876"/>
      <c r="LYW51" s="876"/>
      <c r="LYX51" s="876"/>
      <c r="LYY51" s="876"/>
      <c r="LYZ51" s="876"/>
      <c r="LZA51" s="876"/>
      <c r="LZB51" s="876"/>
      <c r="LZC51" s="876"/>
      <c r="LZD51" s="876"/>
      <c r="LZE51" s="876"/>
      <c r="LZF51" s="876"/>
      <c r="LZG51" s="876"/>
      <c r="LZH51" s="876"/>
      <c r="LZI51" s="876"/>
      <c r="LZJ51" s="876"/>
      <c r="LZK51" s="876"/>
      <c r="LZL51" s="876"/>
      <c r="LZM51" s="876"/>
      <c r="LZN51" s="876"/>
      <c r="LZO51" s="876"/>
      <c r="LZP51" s="876"/>
      <c r="LZQ51" s="876"/>
      <c r="LZR51" s="876"/>
      <c r="LZS51" s="876"/>
      <c r="LZT51" s="876"/>
      <c r="LZU51" s="876"/>
      <c r="LZV51" s="876"/>
      <c r="LZW51" s="876"/>
      <c r="LZX51" s="876"/>
      <c r="LZY51" s="876"/>
      <c r="LZZ51" s="876"/>
      <c r="MAA51" s="876"/>
      <c r="MAB51" s="876"/>
      <c r="MAC51" s="876"/>
      <c r="MAD51" s="876"/>
      <c r="MAE51" s="876"/>
      <c r="MAF51" s="876"/>
      <c r="MAG51" s="876"/>
      <c r="MAH51" s="876"/>
      <c r="MAI51" s="876"/>
      <c r="MAJ51" s="876"/>
      <c r="MAK51" s="876"/>
      <c r="MAL51" s="876"/>
      <c r="MAM51" s="876"/>
      <c r="MAN51" s="876"/>
      <c r="MAO51" s="876"/>
      <c r="MAP51" s="876"/>
      <c r="MAQ51" s="876"/>
      <c r="MAR51" s="876"/>
      <c r="MAS51" s="876"/>
      <c r="MAT51" s="876"/>
      <c r="MAU51" s="876"/>
      <c r="MAV51" s="876"/>
      <c r="MAW51" s="876"/>
      <c r="MAX51" s="876"/>
      <c r="MAY51" s="876"/>
      <c r="MAZ51" s="876"/>
      <c r="MBA51" s="876"/>
      <c r="MBB51" s="876"/>
      <c r="MBC51" s="876"/>
      <c r="MBD51" s="876"/>
      <c r="MBE51" s="876"/>
      <c r="MBF51" s="876"/>
      <c r="MBG51" s="876"/>
      <c r="MBH51" s="876"/>
      <c r="MBI51" s="876"/>
      <c r="MBJ51" s="876"/>
      <c r="MBK51" s="876"/>
      <c r="MBL51" s="876"/>
      <c r="MBM51" s="876"/>
      <c r="MBN51" s="876"/>
      <c r="MBO51" s="876"/>
      <c r="MBP51" s="876"/>
      <c r="MBQ51" s="876"/>
      <c r="MBR51" s="876"/>
      <c r="MBS51" s="876"/>
      <c r="MBT51" s="876"/>
      <c r="MBU51" s="876"/>
      <c r="MBV51" s="876"/>
      <c r="MBW51" s="876"/>
      <c r="MBX51" s="876"/>
      <c r="MBY51" s="876"/>
      <c r="MBZ51" s="876"/>
      <c r="MCA51" s="876"/>
      <c r="MCB51" s="876"/>
      <c r="MCC51" s="876"/>
      <c r="MCD51" s="876"/>
      <c r="MCE51" s="876"/>
      <c r="MCF51" s="876"/>
      <c r="MCG51" s="876"/>
      <c r="MCH51" s="876"/>
      <c r="MCI51" s="876"/>
      <c r="MCJ51" s="876"/>
      <c r="MCK51" s="876"/>
      <c r="MCL51" s="876"/>
      <c r="MCM51" s="876"/>
      <c r="MCN51" s="876"/>
      <c r="MCO51" s="876"/>
      <c r="MCP51" s="876"/>
      <c r="MCQ51" s="876"/>
      <c r="MCR51" s="876"/>
      <c r="MCS51" s="876"/>
      <c r="MCT51" s="876"/>
      <c r="MCU51" s="876"/>
      <c r="MCV51" s="876"/>
      <c r="MCW51" s="876"/>
      <c r="MCX51" s="876"/>
      <c r="MCY51" s="876"/>
      <c r="MCZ51" s="876"/>
      <c r="MDA51" s="876"/>
      <c r="MDB51" s="876"/>
      <c r="MDC51" s="876"/>
      <c r="MDD51" s="876"/>
      <c r="MDE51" s="876"/>
      <c r="MDF51" s="876"/>
      <c r="MDG51" s="876"/>
      <c r="MDH51" s="876"/>
      <c r="MDI51" s="876"/>
      <c r="MDJ51" s="876"/>
      <c r="MDK51" s="876"/>
      <c r="MDL51" s="876"/>
      <c r="MDM51" s="876"/>
      <c r="MDN51" s="876"/>
      <c r="MDO51" s="876"/>
      <c r="MDP51" s="876"/>
      <c r="MDQ51" s="876"/>
      <c r="MDR51" s="876"/>
      <c r="MDS51" s="876"/>
      <c r="MDT51" s="876"/>
      <c r="MDU51" s="876"/>
      <c r="MDV51" s="876"/>
      <c r="MDW51" s="876"/>
      <c r="MDX51" s="876"/>
      <c r="MDY51" s="876"/>
      <c r="MDZ51" s="876"/>
      <c r="MEA51" s="876"/>
      <c r="MEB51" s="876"/>
      <c r="MEC51" s="876"/>
      <c r="MED51" s="876"/>
      <c r="MEE51" s="876"/>
      <c r="MEF51" s="876"/>
      <c r="MEG51" s="876"/>
      <c r="MEH51" s="876"/>
      <c r="MEI51" s="876"/>
      <c r="MEJ51" s="876"/>
      <c r="MEK51" s="876"/>
      <c r="MEL51" s="876"/>
      <c r="MEM51" s="876"/>
      <c r="MEN51" s="876"/>
      <c r="MEO51" s="876"/>
      <c r="MEP51" s="876"/>
      <c r="MEQ51" s="876"/>
      <c r="MER51" s="876"/>
      <c r="MES51" s="876"/>
      <c r="MET51" s="876"/>
      <c r="MEU51" s="876"/>
      <c r="MEV51" s="876"/>
      <c r="MEW51" s="876"/>
      <c r="MEX51" s="876"/>
      <c r="MEY51" s="876"/>
      <c r="MEZ51" s="876"/>
      <c r="MFA51" s="876"/>
      <c r="MFB51" s="876"/>
      <c r="MFC51" s="876"/>
      <c r="MFD51" s="876"/>
      <c r="MFE51" s="876"/>
      <c r="MFF51" s="876"/>
      <c r="MFG51" s="876"/>
      <c r="MFH51" s="876"/>
      <c r="MFI51" s="876"/>
      <c r="MFJ51" s="876"/>
      <c r="MFK51" s="876"/>
      <c r="MFL51" s="876"/>
      <c r="MFM51" s="876"/>
      <c r="MFN51" s="876"/>
      <c r="MFO51" s="876"/>
      <c r="MFP51" s="876"/>
      <c r="MFQ51" s="876"/>
      <c r="MFR51" s="876"/>
      <c r="MFS51" s="876"/>
      <c r="MFT51" s="876"/>
      <c r="MFU51" s="876"/>
      <c r="MFV51" s="876"/>
      <c r="MFW51" s="876"/>
      <c r="MFX51" s="876"/>
      <c r="MFY51" s="876"/>
      <c r="MFZ51" s="876"/>
      <c r="MGA51" s="876"/>
      <c r="MGB51" s="876"/>
      <c r="MGC51" s="876"/>
      <c r="MGD51" s="876"/>
      <c r="MGE51" s="876"/>
      <c r="MGF51" s="876"/>
      <c r="MGG51" s="876"/>
      <c r="MGH51" s="876"/>
      <c r="MGI51" s="876"/>
      <c r="MGJ51" s="876"/>
      <c r="MGK51" s="876"/>
      <c r="MGL51" s="876"/>
      <c r="MGM51" s="876"/>
      <c r="MGN51" s="876"/>
      <c r="MGO51" s="876"/>
      <c r="MGP51" s="876"/>
      <c r="MGQ51" s="876"/>
      <c r="MGR51" s="876"/>
      <c r="MGS51" s="876"/>
      <c r="MGT51" s="876"/>
      <c r="MGU51" s="876"/>
      <c r="MGV51" s="876"/>
      <c r="MGW51" s="876"/>
      <c r="MGX51" s="876"/>
      <c r="MGY51" s="876"/>
      <c r="MGZ51" s="876"/>
      <c r="MHA51" s="876"/>
      <c r="MHB51" s="876"/>
      <c r="MHC51" s="876"/>
      <c r="MHD51" s="876"/>
      <c r="MHE51" s="876"/>
      <c r="MHF51" s="876"/>
      <c r="MHG51" s="876"/>
      <c r="MHH51" s="876"/>
      <c r="MHI51" s="876"/>
      <c r="MHJ51" s="876"/>
      <c r="MHK51" s="876"/>
      <c r="MHL51" s="876"/>
      <c r="MHM51" s="876"/>
      <c r="MHN51" s="876"/>
      <c r="MHO51" s="876"/>
      <c r="MHP51" s="876"/>
      <c r="MHQ51" s="876"/>
      <c r="MHR51" s="876"/>
      <c r="MHS51" s="876"/>
      <c r="MHT51" s="876"/>
      <c r="MHU51" s="876"/>
      <c r="MHV51" s="876"/>
      <c r="MHW51" s="876"/>
      <c r="MHX51" s="876"/>
      <c r="MHY51" s="876"/>
      <c r="MHZ51" s="876"/>
      <c r="MIA51" s="876"/>
      <c r="MIB51" s="876"/>
      <c r="MIC51" s="876"/>
      <c r="MID51" s="876"/>
      <c r="MIE51" s="876"/>
      <c r="MIF51" s="876"/>
      <c r="MIG51" s="876"/>
      <c r="MIH51" s="876"/>
      <c r="MII51" s="876"/>
      <c r="MIJ51" s="876"/>
      <c r="MIK51" s="876"/>
      <c r="MIL51" s="876"/>
      <c r="MIM51" s="876"/>
      <c r="MIN51" s="876"/>
      <c r="MIO51" s="876"/>
      <c r="MIP51" s="876"/>
      <c r="MIQ51" s="876"/>
      <c r="MIR51" s="876"/>
      <c r="MIS51" s="876"/>
      <c r="MIT51" s="876"/>
      <c r="MIU51" s="876"/>
      <c r="MIV51" s="876"/>
      <c r="MIW51" s="876"/>
      <c r="MIX51" s="876"/>
      <c r="MIY51" s="876"/>
      <c r="MIZ51" s="876"/>
      <c r="MJA51" s="876"/>
      <c r="MJB51" s="876"/>
      <c r="MJC51" s="876"/>
      <c r="MJD51" s="876"/>
      <c r="MJE51" s="876"/>
      <c r="MJF51" s="876"/>
      <c r="MJG51" s="876"/>
      <c r="MJH51" s="876"/>
      <c r="MJI51" s="876"/>
      <c r="MJJ51" s="876"/>
      <c r="MJK51" s="876"/>
      <c r="MJL51" s="876"/>
      <c r="MJM51" s="876"/>
      <c r="MJN51" s="876"/>
      <c r="MJO51" s="876"/>
      <c r="MJP51" s="876"/>
      <c r="MJQ51" s="876"/>
      <c r="MJR51" s="876"/>
      <c r="MJS51" s="876"/>
      <c r="MJT51" s="876"/>
      <c r="MJU51" s="876"/>
      <c r="MJV51" s="876"/>
      <c r="MJW51" s="876"/>
      <c r="MJX51" s="876"/>
      <c r="MJY51" s="876"/>
      <c r="MJZ51" s="876"/>
      <c r="MKA51" s="876"/>
      <c r="MKB51" s="876"/>
      <c r="MKC51" s="876"/>
      <c r="MKD51" s="876"/>
      <c r="MKE51" s="876"/>
      <c r="MKF51" s="876"/>
      <c r="MKG51" s="876"/>
      <c r="MKH51" s="876"/>
      <c r="MKI51" s="876"/>
      <c r="MKJ51" s="876"/>
      <c r="MKK51" s="876"/>
      <c r="MKL51" s="876"/>
      <c r="MKM51" s="876"/>
      <c r="MKN51" s="876"/>
      <c r="MKO51" s="876"/>
      <c r="MKP51" s="876"/>
      <c r="MKQ51" s="876"/>
      <c r="MKR51" s="876"/>
      <c r="MKS51" s="876"/>
      <c r="MKT51" s="876"/>
      <c r="MKU51" s="876"/>
      <c r="MKV51" s="876"/>
      <c r="MKW51" s="876"/>
      <c r="MKX51" s="876"/>
      <c r="MKY51" s="876"/>
      <c r="MKZ51" s="876"/>
      <c r="MLA51" s="876"/>
      <c r="MLB51" s="876"/>
      <c r="MLC51" s="876"/>
      <c r="MLD51" s="876"/>
      <c r="MLE51" s="876"/>
      <c r="MLF51" s="876"/>
      <c r="MLG51" s="876"/>
      <c r="MLH51" s="876"/>
      <c r="MLI51" s="876"/>
      <c r="MLJ51" s="876"/>
      <c r="MLK51" s="876"/>
      <c r="MLL51" s="876"/>
      <c r="MLM51" s="876"/>
      <c r="MLN51" s="876"/>
      <c r="MLO51" s="876"/>
      <c r="MLP51" s="876"/>
      <c r="MLQ51" s="876"/>
      <c r="MLR51" s="876"/>
      <c r="MLS51" s="876"/>
      <c r="MLT51" s="876"/>
      <c r="MLU51" s="876"/>
      <c r="MLV51" s="876"/>
      <c r="MLW51" s="876"/>
      <c r="MLX51" s="876"/>
      <c r="MLY51" s="876"/>
      <c r="MLZ51" s="876"/>
      <c r="MMA51" s="876"/>
      <c r="MMB51" s="876"/>
      <c r="MMC51" s="876"/>
      <c r="MMD51" s="876"/>
      <c r="MME51" s="876"/>
      <c r="MMF51" s="876"/>
      <c r="MMG51" s="876"/>
      <c r="MMH51" s="876"/>
      <c r="MMI51" s="876"/>
      <c r="MMJ51" s="876"/>
      <c r="MMK51" s="876"/>
      <c r="MML51" s="876"/>
      <c r="MMM51" s="876"/>
      <c r="MMN51" s="876"/>
      <c r="MMO51" s="876"/>
      <c r="MMP51" s="876"/>
      <c r="MMQ51" s="876"/>
      <c r="MMR51" s="876"/>
      <c r="MMS51" s="876"/>
      <c r="MMT51" s="876"/>
      <c r="MMU51" s="876"/>
      <c r="MMV51" s="876"/>
      <c r="MMW51" s="876"/>
      <c r="MMX51" s="876"/>
      <c r="MMY51" s="876"/>
      <c r="MMZ51" s="876"/>
      <c r="MNA51" s="876"/>
      <c r="MNB51" s="876"/>
      <c r="MNC51" s="876"/>
      <c r="MND51" s="876"/>
      <c r="MNE51" s="876"/>
      <c r="MNF51" s="876"/>
      <c r="MNG51" s="876"/>
      <c r="MNH51" s="876"/>
      <c r="MNI51" s="876"/>
      <c r="MNJ51" s="876"/>
      <c r="MNK51" s="876"/>
      <c r="MNL51" s="876"/>
      <c r="MNM51" s="876"/>
      <c r="MNN51" s="876"/>
      <c r="MNO51" s="876"/>
      <c r="MNP51" s="876"/>
      <c r="MNQ51" s="876"/>
      <c r="MNR51" s="876"/>
      <c r="MNS51" s="876"/>
      <c r="MNT51" s="876"/>
      <c r="MNU51" s="876"/>
      <c r="MNV51" s="876"/>
      <c r="MNW51" s="876"/>
      <c r="MNX51" s="876"/>
      <c r="MNY51" s="876"/>
      <c r="MNZ51" s="876"/>
      <c r="MOA51" s="876"/>
      <c r="MOB51" s="876"/>
      <c r="MOC51" s="876"/>
      <c r="MOD51" s="876"/>
      <c r="MOE51" s="876"/>
      <c r="MOF51" s="876"/>
      <c r="MOG51" s="876"/>
      <c r="MOH51" s="876"/>
      <c r="MOI51" s="876"/>
      <c r="MOJ51" s="876"/>
      <c r="MOK51" s="876"/>
      <c r="MOL51" s="876"/>
      <c r="MOM51" s="876"/>
      <c r="MON51" s="876"/>
      <c r="MOO51" s="876"/>
      <c r="MOP51" s="876"/>
      <c r="MOQ51" s="876"/>
      <c r="MOR51" s="876"/>
      <c r="MOS51" s="876"/>
      <c r="MOT51" s="876"/>
      <c r="MOU51" s="876"/>
      <c r="MOV51" s="876"/>
      <c r="MOW51" s="876"/>
      <c r="MOX51" s="876"/>
      <c r="MOY51" s="876"/>
      <c r="MOZ51" s="876"/>
      <c r="MPA51" s="876"/>
      <c r="MPB51" s="876"/>
      <c r="MPC51" s="876"/>
      <c r="MPD51" s="876"/>
      <c r="MPE51" s="876"/>
      <c r="MPF51" s="876"/>
      <c r="MPG51" s="876"/>
      <c r="MPH51" s="876"/>
      <c r="MPI51" s="876"/>
      <c r="MPJ51" s="876"/>
      <c r="MPK51" s="876"/>
      <c r="MPL51" s="876"/>
      <c r="MPM51" s="876"/>
      <c r="MPN51" s="876"/>
      <c r="MPO51" s="876"/>
      <c r="MPP51" s="876"/>
      <c r="MPQ51" s="876"/>
      <c r="MPR51" s="876"/>
      <c r="MPS51" s="876"/>
      <c r="MPT51" s="876"/>
      <c r="MPU51" s="876"/>
      <c r="MPV51" s="876"/>
      <c r="MPW51" s="876"/>
      <c r="MPX51" s="876"/>
      <c r="MPY51" s="876"/>
      <c r="MPZ51" s="876"/>
      <c r="MQA51" s="876"/>
      <c r="MQB51" s="876"/>
      <c r="MQC51" s="876"/>
      <c r="MQD51" s="876"/>
      <c r="MQE51" s="876"/>
      <c r="MQF51" s="876"/>
      <c r="MQG51" s="876"/>
      <c r="MQH51" s="876"/>
      <c r="MQI51" s="876"/>
      <c r="MQJ51" s="876"/>
      <c r="MQK51" s="876"/>
      <c r="MQL51" s="876"/>
      <c r="MQM51" s="876"/>
      <c r="MQN51" s="876"/>
      <c r="MQO51" s="876"/>
      <c r="MQP51" s="876"/>
      <c r="MQQ51" s="876"/>
      <c r="MQR51" s="876"/>
      <c r="MQS51" s="876"/>
      <c r="MQT51" s="876"/>
      <c r="MQU51" s="876"/>
      <c r="MQV51" s="876"/>
      <c r="MQW51" s="876"/>
      <c r="MQX51" s="876"/>
      <c r="MQY51" s="876"/>
      <c r="MQZ51" s="876"/>
      <c r="MRA51" s="876"/>
      <c r="MRB51" s="876"/>
      <c r="MRC51" s="876"/>
      <c r="MRD51" s="876"/>
      <c r="MRE51" s="876"/>
      <c r="MRF51" s="876"/>
      <c r="MRG51" s="876"/>
      <c r="MRH51" s="876"/>
      <c r="MRI51" s="876"/>
      <c r="MRJ51" s="876"/>
      <c r="MRK51" s="876"/>
      <c r="MRL51" s="876"/>
      <c r="MRM51" s="876"/>
      <c r="MRN51" s="876"/>
      <c r="MRO51" s="876"/>
      <c r="MRP51" s="876"/>
      <c r="MRQ51" s="876"/>
      <c r="MRR51" s="876"/>
      <c r="MRS51" s="876"/>
      <c r="MRT51" s="876"/>
      <c r="MRU51" s="876"/>
      <c r="MRV51" s="876"/>
      <c r="MRW51" s="876"/>
      <c r="MRX51" s="876"/>
      <c r="MRY51" s="876"/>
      <c r="MRZ51" s="876"/>
      <c r="MSA51" s="876"/>
      <c r="MSB51" s="876"/>
      <c r="MSC51" s="876"/>
      <c r="MSD51" s="876"/>
      <c r="MSE51" s="876"/>
      <c r="MSF51" s="876"/>
      <c r="MSG51" s="876"/>
      <c r="MSH51" s="876"/>
      <c r="MSI51" s="876"/>
      <c r="MSJ51" s="876"/>
      <c r="MSK51" s="876"/>
      <c r="MSL51" s="876"/>
      <c r="MSM51" s="876"/>
      <c r="MSN51" s="876"/>
      <c r="MSO51" s="876"/>
      <c r="MSP51" s="876"/>
      <c r="MSQ51" s="876"/>
      <c r="MSR51" s="876"/>
      <c r="MSS51" s="876"/>
      <c r="MST51" s="876"/>
      <c r="MSU51" s="876"/>
      <c r="MSV51" s="876"/>
      <c r="MSW51" s="876"/>
      <c r="MSX51" s="876"/>
      <c r="MSY51" s="876"/>
      <c r="MSZ51" s="876"/>
      <c r="MTA51" s="876"/>
      <c r="MTB51" s="876"/>
      <c r="MTC51" s="876"/>
      <c r="MTD51" s="876"/>
      <c r="MTE51" s="876"/>
      <c r="MTF51" s="876"/>
      <c r="MTG51" s="876"/>
      <c r="MTH51" s="876"/>
      <c r="MTI51" s="876"/>
      <c r="MTJ51" s="876"/>
      <c r="MTK51" s="876"/>
      <c r="MTL51" s="876"/>
      <c r="MTM51" s="876"/>
      <c r="MTN51" s="876"/>
      <c r="MTO51" s="876"/>
      <c r="MTP51" s="876"/>
      <c r="MTQ51" s="876"/>
      <c r="MTR51" s="876"/>
      <c r="MTS51" s="876"/>
      <c r="MTT51" s="876"/>
      <c r="MTU51" s="876"/>
      <c r="MTV51" s="876"/>
      <c r="MTW51" s="876"/>
      <c r="MTX51" s="876"/>
      <c r="MTY51" s="876"/>
      <c r="MTZ51" s="876"/>
      <c r="MUA51" s="876"/>
      <c r="MUB51" s="876"/>
      <c r="MUC51" s="876"/>
      <c r="MUD51" s="876"/>
      <c r="MUE51" s="876"/>
      <c r="MUF51" s="876"/>
      <c r="MUG51" s="876"/>
      <c r="MUH51" s="876"/>
      <c r="MUI51" s="876"/>
      <c r="MUJ51" s="876"/>
      <c r="MUK51" s="876"/>
      <c r="MUL51" s="876"/>
      <c r="MUM51" s="876"/>
      <c r="MUN51" s="876"/>
      <c r="MUO51" s="876"/>
      <c r="MUP51" s="876"/>
      <c r="MUQ51" s="876"/>
      <c r="MUR51" s="876"/>
      <c r="MUS51" s="876"/>
      <c r="MUT51" s="876"/>
      <c r="MUU51" s="876"/>
      <c r="MUV51" s="876"/>
      <c r="MUW51" s="876"/>
      <c r="MUX51" s="876"/>
      <c r="MUY51" s="876"/>
      <c r="MUZ51" s="876"/>
      <c r="MVA51" s="876"/>
      <c r="MVB51" s="876"/>
      <c r="MVC51" s="876"/>
      <c r="MVD51" s="876"/>
      <c r="MVE51" s="876"/>
      <c r="MVF51" s="876"/>
      <c r="MVG51" s="876"/>
      <c r="MVH51" s="876"/>
      <c r="MVI51" s="876"/>
      <c r="MVJ51" s="876"/>
      <c r="MVK51" s="876"/>
      <c r="MVL51" s="876"/>
      <c r="MVM51" s="876"/>
      <c r="MVN51" s="876"/>
      <c r="MVO51" s="876"/>
      <c r="MVP51" s="876"/>
      <c r="MVQ51" s="876"/>
      <c r="MVR51" s="876"/>
      <c r="MVS51" s="876"/>
      <c r="MVT51" s="876"/>
      <c r="MVU51" s="876"/>
      <c r="MVV51" s="876"/>
      <c r="MVW51" s="876"/>
      <c r="MVX51" s="876"/>
      <c r="MVY51" s="876"/>
      <c r="MVZ51" s="876"/>
      <c r="MWA51" s="876"/>
      <c r="MWB51" s="876"/>
      <c r="MWC51" s="876"/>
      <c r="MWD51" s="876"/>
      <c r="MWE51" s="876"/>
      <c r="MWF51" s="876"/>
      <c r="MWG51" s="876"/>
      <c r="MWH51" s="876"/>
      <c r="MWI51" s="876"/>
      <c r="MWJ51" s="876"/>
      <c r="MWK51" s="876"/>
      <c r="MWL51" s="876"/>
      <c r="MWM51" s="876"/>
      <c r="MWN51" s="876"/>
      <c r="MWO51" s="876"/>
      <c r="MWP51" s="876"/>
      <c r="MWQ51" s="876"/>
      <c r="MWR51" s="876"/>
      <c r="MWS51" s="876"/>
      <c r="MWT51" s="876"/>
      <c r="MWU51" s="876"/>
      <c r="MWV51" s="876"/>
      <c r="MWW51" s="876"/>
      <c r="MWX51" s="876"/>
      <c r="MWY51" s="876"/>
      <c r="MWZ51" s="876"/>
      <c r="MXA51" s="876"/>
      <c r="MXB51" s="876"/>
      <c r="MXC51" s="876"/>
      <c r="MXD51" s="876"/>
      <c r="MXE51" s="876"/>
      <c r="MXF51" s="876"/>
      <c r="MXG51" s="876"/>
      <c r="MXH51" s="876"/>
      <c r="MXI51" s="876"/>
      <c r="MXJ51" s="876"/>
      <c r="MXK51" s="876"/>
      <c r="MXL51" s="876"/>
      <c r="MXM51" s="876"/>
      <c r="MXN51" s="876"/>
      <c r="MXO51" s="876"/>
      <c r="MXP51" s="876"/>
      <c r="MXQ51" s="876"/>
      <c r="MXR51" s="876"/>
      <c r="MXS51" s="876"/>
      <c r="MXT51" s="876"/>
      <c r="MXU51" s="876"/>
      <c r="MXV51" s="876"/>
      <c r="MXW51" s="876"/>
      <c r="MXX51" s="876"/>
      <c r="MXY51" s="876"/>
      <c r="MXZ51" s="876"/>
      <c r="MYA51" s="876"/>
      <c r="MYB51" s="876"/>
      <c r="MYC51" s="876"/>
      <c r="MYD51" s="876"/>
      <c r="MYE51" s="876"/>
      <c r="MYF51" s="876"/>
      <c r="MYG51" s="876"/>
      <c r="MYH51" s="876"/>
      <c r="MYI51" s="876"/>
      <c r="MYJ51" s="876"/>
      <c r="MYK51" s="876"/>
      <c r="MYL51" s="876"/>
      <c r="MYM51" s="876"/>
      <c r="MYN51" s="876"/>
      <c r="MYO51" s="876"/>
      <c r="MYP51" s="876"/>
      <c r="MYQ51" s="876"/>
      <c r="MYR51" s="876"/>
      <c r="MYS51" s="876"/>
      <c r="MYT51" s="876"/>
      <c r="MYU51" s="876"/>
      <c r="MYV51" s="876"/>
      <c r="MYW51" s="876"/>
      <c r="MYX51" s="876"/>
      <c r="MYY51" s="876"/>
      <c r="MYZ51" s="876"/>
      <c r="MZA51" s="876"/>
      <c r="MZB51" s="876"/>
      <c r="MZC51" s="876"/>
      <c r="MZD51" s="876"/>
      <c r="MZE51" s="876"/>
      <c r="MZF51" s="876"/>
      <c r="MZG51" s="876"/>
      <c r="MZH51" s="876"/>
      <c r="MZI51" s="876"/>
      <c r="MZJ51" s="876"/>
      <c r="MZK51" s="876"/>
      <c r="MZL51" s="876"/>
      <c r="MZM51" s="876"/>
      <c r="MZN51" s="876"/>
      <c r="MZO51" s="876"/>
      <c r="MZP51" s="876"/>
      <c r="MZQ51" s="876"/>
      <c r="MZR51" s="876"/>
      <c r="MZS51" s="876"/>
      <c r="MZT51" s="876"/>
      <c r="MZU51" s="876"/>
      <c r="MZV51" s="876"/>
      <c r="MZW51" s="876"/>
      <c r="MZX51" s="876"/>
      <c r="MZY51" s="876"/>
      <c r="MZZ51" s="876"/>
      <c r="NAA51" s="876"/>
      <c r="NAB51" s="876"/>
      <c r="NAC51" s="876"/>
      <c r="NAD51" s="876"/>
      <c r="NAE51" s="876"/>
      <c r="NAF51" s="876"/>
      <c r="NAG51" s="876"/>
      <c r="NAH51" s="876"/>
      <c r="NAI51" s="876"/>
      <c r="NAJ51" s="876"/>
      <c r="NAK51" s="876"/>
      <c r="NAL51" s="876"/>
      <c r="NAM51" s="876"/>
      <c r="NAN51" s="876"/>
      <c r="NAO51" s="876"/>
      <c r="NAP51" s="876"/>
      <c r="NAQ51" s="876"/>
      <c r="NAR51" s="876"/>
      <c r="NAS51" s="876"/>
      <c r="NAT51" s="876"/>
      <c r="NAU51" s="876"/>
      <c r="NAV51" s="876"/>
      <c r="NAW51" s="876"/>
      <c r="NAX51" s="876"/>
      <c r="NAY51" s="876"/>
      <c r="NAZ51" s="876"/>
      <c r="NBA51" s="876"/>
      <c r="NBB51" s="876"/>
      <c r="NBC51" s="876"/>
      <c r="NBD51" s="876"/>
      <c r="NBE51" s="876"/>
      <c r="NBF51" s="876"/>
      <c r="NBG51" s="876"/>
      <c r="NBH51" s="876"/>
      <c r="NBI51" s="876"/>
      <c r="NBJ51" s="876"/>
      <c r="NBK51" s="876"/>
      <c r="NBL51" s="876"/>
      <c r="NBM51" s="876"/>
      <c r="NBN51" s="876"/>
      <c r="NBO51" s="876"/>
      <c r="NBP51" s="876"/>
      <c r="NBQ51" s="876"/>
      <c r="NBR51" s="876"/>
      <c r="NBS51" s="876"/>
      <c r="NBT51" s="876"/>
      <c r="NBU51" s="876"/>
      <c r="NBV51" s="876"/>
      <c r="NBW51" s="876"/>
      <c r="NBX51" s="876"/>
      <c r="NBY51" s="876"/>
      <c r="NBZ51" s="876"/>
      <c r="NCA51" s="876"/>
      <c r="NCB51" s="876"/>
      <c r="NCC51" s="876"/>
      <c r="NCD51" s="876"/>
      <c r="NCE51" s="876"/>
      <c r="NCF51" s="876"/>
      <c r="NCG51" s="876"/>
      <c r="NCH51" s="876"/>
      <c r="NCI51" s="876"/>
      <c r="NCJ51" s="876"/>
      <c r="NCK51" s="876"/>
      <c r="NCL51" s="876"/>
      <c r="NCM51" s="876"/>
      <c r="NCN51" s="876"/>
      <c r="NCO51" s="876"/>
      <c r="NCP51" s="876"/>
      <c r="NCQ51" s="876"/>
      <c r="NCR51" s="876"/>
      <c r="NCS51" s="876"/>
      <c r="NCT51" s="876"/>
      <c r="NCU51" s="876"/>
      <c r="NCV51" s="876"/>
      <c r="NCW51" s="876"/>
      <c r="NCX51" s="876"/>
      <c r="NCY51" s="876"/>
      <c r="NCZ51" s="876"/>
      <c r="NDA51" s="876"/>
      <c r="NDB51" s="876"/>
      <c r="NDC51" s="876"/>
      <c r="NDD51" s="876"/>
      <c r="NDE51" s="876"/>
      <c r="NDF51" s="876"/>
      <c r="NDG51" s="876"/>
      <c r="NDH51" s="876"/>
      <c r="NDI51" s="876"/>
      <c r="NDJ51" s="876"/>
      <c r="NDK51" s="876"/>
      <c r="NDL51" s="876"/>
      <c r="NDM51" s="876"/>
      <c r="NDN51" s="876"/>
      <c r="NDO51" s="876"/>
      <c r="NDP51" s="876"/>
      <c r="NDQ51" s="876"/>
      <c r="NDR51" s="876"/>
      <c r="NDS51" s="876"/>
      <c r="NDT51" s="876"/>
      <c r="NDU51" s="876"/>
      <c r="NDV51" s="876"/>
      <c r="NDW51" s="876"/>
      <c r="NDX51" s="876"/>
      <c r="NDY51" s="876"/>
      <c r="NDZ51" s="876"/>
      <c r="NEA51" s="876"/>
      <c r="NEB51" s="876"/>
      <c r="NEC51" s="876"/>
      <c r="NED51" s="876"/>
      <c r="NEE51" s="876"/>
      <c r="NEF51" s="876"/>
      <c r="NEG51" s="876"/>
      <c r="NEH51" s="876"/>
      <c r="NEI51" s="876"/>
      <c r="NEJ51" s="876"/>
      <c r="NEK51" s="876"/>
      <c r="NEL51" s="876"/>
      <c r="NEM51" s="876"/>
      <c r="NEN51" s="876"/>
      <c r="NEO51" s="876"/>
      <c r="NEP51" s="876"/>
      <c r="NEQ51" s="876"/>
      <c r="NER51" s="876"/>
      <c r="NES51" s="876"/>
      <c r="NET51" s="876"/>
      <c r="NEU51" s="876"/>
      <c r="NEV51" s="876"/>
      <c r="NEW51" s="876"/>
      <c r="NEX51" s="876"/>
      <c r="NEY51" s="876"/>
      <c r="NEZ51" s="876"/>
      <c r="NFA51" s="876"/>
      <c r="NFB51" s="876"/>
      <c r="NFC51" s="876"/>
      <c r="NFD51" s="876"/>
      <c r="NFE51" s="876"/>
      <c r="NFF51" s="876"/>
      <c r="NFG51" s="876"/>
      <c r="NFH51" s="876"/>
      <c r="NFI51" s="876"/>
      <c r="NFJ51" s="876"/>
      <c r="NFK51" s="876"/>
      <c r="NFL51" s="876"/>
      <c r="NFM51" s="876"/>
      <c r="NFN51" s="876"/>
      <c r="NFO51" s="876"/>
      <c r="NFP51" s="876"/>
      <c r="NFQ51" s="876"/>
      <c r="NFR51" s="876"/>
      <c r="NFS51" s="876"/>
      <c r="NFT51" s="876"/>
      <c r="NFU51" s="876"/>
      <c r="NFV51" s="876"/>
      <c r="NFW51" s="876"/>
      <c r="NFX51" s="876"/>
      <c r="NFY51" s="876"/>
      <c r="NFZ51" s="876"/>
      <c r="NGA51" s="876"/>
      <c r="NGB51" s="876"/>
      <c r="NGC51" s="876"/>
      <c r="NGD51" s="876"/>
      <c r="NGE51" s="876"/>
      <c r="NGF51" s="876"/>
      <c r="NGG51" s="876"/>
      <c r="NGH51" s="876"/>
      <c r="NGI51" s="876"/>
      <c r="NGJ51" s="876"/>
      <c r="NGK51" s="876"/>
      <c r="NGL51" s="876"/>
      <c r="NGM51" s="876"/>
      <c r="NGN51" s="876"/>
      <c r="NGO51" s="876"/>
      <c r="NGP51" s="876"/>
      <c r="NGQ51" s="876"/>
      <c r="NGR51" s="876"/>
      <c r="NGS51" s="876"/>
      <c r="NGT51" s="876"/>
      <c r="NGU51" s="876"/>
      <c r="NGV51" s="876"/>
      <c r="NGW51" s="876"/>
      <c r="NGX51" s="876"/>
      <c r="NGY51" s="876"/>
      <c r="NGZ51" s="876"/>
      <c r="NHA51" s="876"/>
      <c r="NHB51" s="876"/>
      <c r="NHC51" s="876"/>
      <c r="NHD51" s="876"/>
      <c r="NHE51" s="876"/>
      <c r="NHF51" s="876"/>
      <c r="NHG51" s="876"/>
      <c r="NHH51" s="876"/>
      <c r="NHI51" s="876"/>
      <c r="NHJ51" s="876"/>
      <c r="NHK51" s="876"/>
      <c r="NHL51" s="876"/>
      <c r="NHM51" s="876"/>
      <c r="NHN51" s="876"/>
      <c r="NHO51" s="876"/>
      <c r="NHP51" s="876"/>
      <c r="NHQ51" s="876"/>
      <c r="NHR51" s="876"/>
      <c r="NHS51" s="876"/>
      <c r="NHT51" s="876"/>
      <c r="NHU51" s="876"/>
      <c r="NHV51" s="876"/>
      <c r="NHW51" s="876"/>
      <c r="NHX51" s="876"/>
      <c r="NHY51" s="876"/>
      <c r="NHZ51" s="876"/>
      <c r="NIA51" s="876"/>
      <c r="NIB51" s="876"/>
      <c r="NIC51" s="876"/>
      <c r="NID51" s="876"/>
      <c r="NIE51" s="876"/>
      <c r="NIF51" s="876"/>
      <c r="NIG51" s="876"/>
      <c r="NIH51" s="876"/>
      <c r="NII51" s="876"/>
      <c r="NIJ51" s="876"/>
      <c r="NIK51" s="876"/>
      <c r="NIL51" s="876"/>
      <c r="NIM51" s="876"/>
      <c r="NIN51" s="876"/>
      <c r="NIO51" s="876"/>
      <c r="NIP51" s="876"/>
      <c r="NIQ51" s="876"/>
      <c r="NIR51" s="876"/>
      <c r="NIS51" s="876"/>
      <c r="NIT51" s="876"/>
      <c r="NIU51" s="876"/>
      <c r="NIV51" s="876"/>
      <c r="NIW51" s="876"/>
      <c r="NIX51" s="876"/>
      <c r="NIY51" s="876"/>
      <c r="NIZ51" s="876"/>
      <c r="NJA51" s="876"/>
      <c r="NJB51" s="876"/>
      <c r="NJC51" s="876"/>
      <c r="NJD51" s="876"/>
      <c r="NJE51" s="876"/>
      <c r="NJF51" s="876"/>
      <c r="NJG51" s="876"/>
      <c r="NJH51" s="876"/>
      <c r="NJI51" s="876"/>
      <c r="NJJ51" s="876"/>
      <c r="NJK51" s="876"/>
      <c r="NJL51" s="876"/>
      <c r="NJM51" s="876"/>
      <c r="NJN51" s="876"/>
      <c r="NJO51" s="876"/>
      <c r="NJP51" s="876"/>
      <c r="NJQ51" s="876"/>
      <c r="NJR51" s="876"/>
      <c r="NJS51" s="876"/>
      <c r="NJT51" s="876"/>
      <c r="NJU51" s="876"/>
      <c r="NJV51" s="876"/>
      <c r="NJW51" s="876"/>
      <c r="NJX51" s="876"/>
      <c r="NJY51" s="876"/>
      <c r="NJZ51" s="876"/>
      <c r="NKA51" s="876"/>
      <c r="NKB51" s="876"/>
      <c r="NKC51" s="876"/>
      <c r="NKD51" s="876"/>
      <c r="NKE51" s="876"/>
      <c r="NKF51" s="876"/>
      <c r="NKG51" s="876"/>
      <c r="NKH51" s="876"/>
      <c r="NKI51" s="876"/>
      <c r="NKJ51" s="876"/>
      <c r="NKK51" s="876"/>
      <c r="NKL51" s="876"/>
      <c r="NKM51" s="876"/>
      <c r="NKN51" s="876"/>
      <c r="NKO51" s="876"/>
      <c r="NKP51" s="876"/>
      <c r="NKQ51" s="876"/>
      <c r="NKR51" s="876"/>
      <c r="NKS51" s="876"/>
      <c r="NKT51" s="876"/>
      <c r="NKU51" s="876"/>
      <c r="NKV51" s="876"/>
      <c r="NKW51" s="876"/>
      <c r="NKX51" s="876"/>
      <c r="NKY51" s="876"/>
      <c r="NKZ51" s="876"/>
      <c r="NLA51" s="876"/>
      <c r="NLB51" s="876"/>
      <c r="NLC51" s="876"/>
      <c r="NLD51" s="876"/>
      <c r="NLE51" s="876"/>
      <c r="NLF51" s="876"/>
      <c r="NLG51" s="876"/>
      <c r="NLH51" s="876"/>
      <c r="NLI51" s="876"/>
      <c r="NLJ51" s="876"/>
      <c r="NLK51" s="876"/>
      <c r="NLL51" s="876"/>
      <c r="NLM51" s="876"/>
      <c r="NLN51" s="876"/>
      <c r="NLO51" s="876"/>
      <c r="NLP51" s="876"/>
      <c r="NLQ51" s="876"/>
      <c r="NLR51" s="876"/>
      <c r="NLS51" s="876"/>
      <c r="NLT51" s="876"/>
      <c r="NLU51" s="876"/>
      <c r="NLV51" s="876"/>
      <c r="NLW51" s="876"/>
      <c r="NLX51" s="876"/>
      <c r="NLY51" s="876"/>
      <c r="NLZ51" s="876"/>
      <c r="NMA51" s="876"/>
      <c r="NMB51" s="876"/>
      <c r="NMC51" s="876"/>
      <c r="NMD51" s="876"/>
      <c r="NME51" s="876"/>
      <c r="NMF51" s="876"/>
      <c r="NMG51" s="876"/>
      <c r="NMH51" s="876"/>
      <c r="NMI51" s="876"/>
      <c r="NMJ51" s="876"/>
      <c r="NMK51" s="876"/>
      <c r="NML51" s="876"/>
      <c r="NMM51" s="876"/>
      <c r="NMN51" s="876"/>
      <c r="NMO51" s="876"/>
      <c r="NMP51" s="876"/>
      <c r="NMQ51" s="876"/>
      <c r="NMR51" s="876"/>
      <c r="NMS51" s="876"/>
      <c r="NMT51" s="876"/>
      <c r="NMU51" s="876"/>
      <c r="NMV51" s="876"/>
      <c r="NMW51" s="876"/>
      <c r="NMX51" s="876"/>
      <c r="NMY51" s="876"/>
      <c r="NMZ51" s="876"/>
      <c r="NNA51" s="876"/>
      <c r="NNB51" s="876"/>
      <c r="NNC51" s="876"/>
      <c r="NND51" s="876"/>
      <c r="NNE51" s="876"/>
      <c r="NNF51" s="876"/>
      <c r="NNG51" s="876"/>
      <c r="NNH51" s="876"/>
      <c r="NNI51" s="876"/>
      <c r="NNJ51" s="876"/>
      <c r="NNK51" s="876"/>
      <c r="NNL51" s="876"/>
      <c r="NNM51" s="876"/>
      <c r="NNN51" s="876"/>
      <c r="NNO51" s="876"/>
      <c r="NNP51" s="876"/>
      <c r="NNQ51" s="876"/>
      <c r="NNR51" s="876"/>
      <c r="NNS51" s="876"/>
      <c r="NNT51" s="876"/>
      <c r="NNU51" s="876"/>
      <c r="NNV51" s="876"/>
      <c r="NNW51" s="876"/>
      <c r="NNX51" s="876"/>
      <c r="NNY51" s="876"/>
      <c r="NNZ51" s="876"/>
      <c r="NOA51" s="876"/>
      <c r="NOB51" s="876"/>
      <c r="NOC51" s="876"/>
      <c r="NOD51" s="876"/>
      <c r="NOE51" s="876"/>
      <c r="NOF51" s="876"/>
      <c r="NOG51" s="876"/>
      <c r="NOH51" s="876"/>
      <c r="NOI51" s="876"/>
      <c r="NOJ51" s="876"/>
      <c r="NOK51" s="876"/>
      <c r="NOL51" s="876"/>
      <c r="NOM51" s="876"/>
      <c r="NON51" s="876"/>
      <c r="NOO51" s="876"/>
      <c r="NOP51" s="876"/>
      <c r="NOQ51" s="876"/>
      <c r="NOR51" s="876"/>
      <c r="NOS51" s="876"/>
      <c r="NOT51" s="876"/>
      <c r="NOU51" s="876"/>
      <c r="NOV51" s="876"/>
      <c r="NOW51" s="876"/>
      <c r="NOX51" s="876"/>
      <c r="NOY51" s="876"/>
      <c r="NOZ51" s="876"/>
      <c r="NPA51" s="876"/>
      <c r="NPB51" s="876"/>
      <c r="NPC51" s="876"/>
      <c r="NPD51" s="876"/>
      <c r="NPE51" s="876"/>
      <c r="NPF51" s="876"/>
      <c r="NPG51" s="876"/>
      <c r="NPH51" s="876"/>
      <c r="NPI51" s="876"/>
      <c r="NPJ51" s="876"/>
      <c r="NPK51" s="876"/>
      <c r="NPL51" s="876"/>
      <c r="NPM51" s="876"/>
      <c r="NPN51" s="876"/>
      <c r="NPO51" s="876"/>
      <c r="NPP51" s="876"/>
      <c r="NPQ51" s="876"/>
      <c r="NPR51" s="876"/>
      <c r="NPS51" s="876"/>
      <c r="NPT51" s="876"/>
      <c r="NPU51" s="876"/>
      <c r="NPV51" s="876"/>
      <c r="NPW51" s="876"/>
      <c r="NPX51" s="876"/>
      <c r="NPY51" s="876"/>
      <c r="NPZ51" s="876"/>
      <c r="NQA51" s="876"/>
      <c r="NQB51" s="876"/>
      <c r="NQC51" s="876"/>
      <c r="NQD51" s="876"/>
      <c r="NQE51" s="876"/>
      <c r="NQF51" s="876"/>
      <c r="NQG51" s="876"/>
      <c r="NQH51" s="876"/>
      <c r="NQI51" s="876"/>
      <c r="NQJ51" s="876"/>
      <c r="NQK51" s="876"/>
      <c r="NQL51" s="876"/>
      <c r="NQM51" s="876"/>
      <c r="NQN51" s="876"/>
      <c r="NQO51" s="876"/>
      <c r="NQP51" s="876"/>
      <c r="NQQ51" s="876"/>
      <c r="NQR51" s="876"/>
      <c r="NQS51" s="876"/>
      <c r="NQT51" s="876"/>
      <c r="NQU51" s="876"/>
      <c r="NQV51" s="876"/>
      <c r="NQW51" s="876"/>
      <c r="NQX51" s="876"/>
      <c r="NQY51" s="876"/>
      <c r="NQZ51" s="876"/>
      <c r="NRA51" s="876"/>
      <c r="NRB51" s="876"/>
      <c r="NRC51" s="876"/>
      <c r="NRD51" s="876"/>
      <c r="NRE51" s="876"/>
      <c r="NRF51" s="876"/>
      <c r="NRG51" s="876"/>
      <c r="NRH51" s="876"/>
      <c r="NRI51" s="876"/>
      <c r="NRJ51" s="876"/>
      <c r="NRK51" s="876"/>
      <c r="NRL51" s="876"/>
      <c r="NRM51" s="876"/>
      <c r="NRN51" s="876"/>
      <c r="NRO51" s="876"/>
      <c r="NRP51" s="876"/>
      <c r="NRQ51" s="876"/>
      <c r="NRR51" s="876"/>
      <c r="NRS51" s="876"/>
      <c r="NRT51" s="876"/>
      <c r="NRU51" s="876"/>
      <c r="NRV51" s="876"/>
      <c r="NRW51" s="876"/>
      <c r="NRX51" s="876"/>
      <c r="NRY51" s="876"/>
      <c r="NRZ51" s="876"/>
      <c r="NSA51" s="876"/>
      <c r="NSB51" s="876"/>
      <c r="NSC51" s="876"/>
      <c r="NSD51" s="876"/>
      <c r="NSE51" s="876"/>
      <c r="NSF51" s="876"/>
      <c r="NSG51" s="876"/>
      <c r="NSH51" s="876"/>
      <c r="NSI51" s="876"/>
      <c r="NSJ51" s="876"/>
      <c r="NSK51" s="876"/>
      <c r="NSL51" s="876"/>
      <c r="NSM51" s="876"/>
      <c r="NSN51" s="876"/>
      <c r="NSO51" s="876"/>
      <c r="NSP51" s="876"/>
      <c r="NSQ51" s="876"/>
      <c r="NSR51" s="876"/>
      <c r="NSS51" s="876"/>
      <c r="NST51" s="876"/>
      <c r="NSU51" s="876"/>
      <c r="NSV51" s="876"/>
      <c r="NSW51" s="876"/>
      <c r="NSX51" s="876"/>
      <c r="NSY51" s="876"/>
      <c r="NSZ51" s="876"/>
      <c r="NTA51" s="876"/>
      <c r="NTB51" s="876"/>
      <c r="NTC51" s="876"/>
      <c r="NTD51" s="876"/>
      <c r="NTE51" s="876"/>
      <c r="NTF51" s="876"/>
      <c r="NTG51" s="876"/>
      <c r="NTH51" s="876"/>
      <c r="NTI51" s="876"/>
      <c r="NTJ51" s="876"/>
      <c r="NTK51" s="876"/>
      <c r="NTL51" s="876"/>
      <c r="NTM51" s="876"/>
      <c r="NTN51" s="876"/>
      <c r="NTO51" s="876"/>
      <c r="NTP51" s="876"/>
      <c r="NTQ51" s="876"/>
      <c r="NTR51" s="876"/>
      <c r="NTS51" s="876"/>
      <c r="NTT51" s="876"/>
      <c r="NTU51" s="876"/>
      <c r="NTV51" s="876"/>
      <c r="NTW51" s="876"/>
      <c r="NTX51" s="876"/>
      <c r="NTY51" s="876"/>
      <c r="NTZ51" s="876"/>
      <c r="NUA51" s="876"/>
      <c r="NUB51" s="876"/>
      <c r="NUC51" s="876"/>
      <c r="NUD51" s="876"/>
      <c r="NUE51" s="876"/>
      <c r="NUF51" s="876"/>
      <c r="NUG51" s="876"/>
      <c r="NUH51" s="876"/>
      <c r="NUI51" s="876"/>
      <c r="NUJ51" s="876"/>
      <c r="NUK51" s="876"/>
      <c r="NUL51" s="876"/>
      <c r="NUM51" s="876"/>
      <c r="NUN51" s="876"/>
      <c r="NUO51" s="876"/>
      <c r="NUP51" s="876"/>
      <c r="NUQ51" s="876"/>
      <c r="NUR51" s="876"/>
      <c r="NUS51" s="876"/>
      <c r="NUT51" s="876"/>
      <c r="NUU51" s="876"/>
      <c r="NUV51" s="876"/>
      <c r="NUW51" s="876"/>
      <c r="NUX51" s="876"/>
      <c r="NUY51" s="876"/>
      <c r="NUZ51" s="876"/>
      <c r="NVA51" s="876"/>
      <c r="NVB51" s="876"/>
      <c r="NVC51" s="876"/>
      <c r="NVD51" s="876"/>
      <c r="NVE51" s="876"/>
      <c r="NVF51" s="876"/>
      <c r="NVG51" s="876"/>
      <c r="NVH51" s="876"/>
      <c r="NVI51" s="876"/>
      <c r="NVJ51" s="876"/>
      <c r="NVK51" s="876"/>
      <c r="NVL51" s="876"/>
      <c r="NVM51" s="876"/>
      <c r="NVN51" s="876"/>
      <c r="NVO51" s="876"/>
      <c r="NVP51" s="876"/>
      <c r="NVQ51" s="876"/>
      <c r="NVR51" s="876"/>
      <c r="NVS51" s="876"/>
      <c r="NVT51" s="876"/>
      <c r="NVU51" s="876"/>
      <c r="NVV51" s="876"/>
      <c r="NVW51" s="876"/>
      <c r="NVX51" s="876"/>
      <c r="NVY51" s="876"/>
      <c r="NVZ51" s="876"/>
      <c r="NWA51" s="876"/>
      <c r="NWB51" s="876"/>
      <c r="NWC51" s="876"/>
      <c r="NWD51" s="876"/>
      <c r="NWE51" s="876"/>
      <c r="NWF51" s="876"/>
      <c r="NWG51" s="876"/>
      <c r="NWH51" s="876"/>
      <c r="NWI51" s="876"/>
      <c r="NWJ51" s="876"/>
      <c r="NWK51" s="876"/>
      <c r="NWL51" s="876"/>
      <c r="NWM51" s="876"/>
      <c r="NWN51" s="876"/>
      <c r="NWO51" s="876"/>
      <c r="NWP51" s="876"/>
      <c r="NWQ51" s="876"/>
      <c r="NWR51" s="876"/>
      <c r="NWS51" s="876"/>
      <c r="NWT51" s="876"/>
      <c r="NWU51" s="876"/>
      <c r="NWV51" s="876"/>
      <c r="NWW51" s="876"/>
      <c r="NWX51" s="876"/>
      <c r="NWY51" s="876"/>
      <c r="NWZ51" s="876"/>
      <c r="NXA51" s="876"/>
      <c r="NXB51" s="876"/>
      <c r="NXC51" s="876"/>
      <c r="NXD51" s="876"/>
      <c r="NXE51" s="876"/>
      <c r="NXF51" s="876"/>
      <c r="NXG51" s="876"/>
      <c r="NXH51" s="876"/>
      <c r="NXI51" s="876"/>
      <c r="NXJ51" s="876"/>
      <c r="NXK51" s="876"/>
      <c r="NXL51" s="876"/>
      <c r="NXM51" s="876"/>
      <c r="NXN51" s="876"/>
      <c r="NXO51" s="876"/>
      <c r="NXP51" s="876"/>
      <c r="NXQ51" s="876"/>
      <c r="NXR51" s="876"/>
      <c r="NXS51" s="876"/>
      <c r="NXT51" s="876"/>
      <c r="NXU51" s="876"/>
      <c r="NXV51" s="876"/>
      <c r="NXW51" s="876"/>
      <c r="NXX51" s="876"/>
      <c r="NXY51" s="876"/>
      <c r="NXZ51" s="876"/>
      <c r="NYA51" s="876"/>
      <c r="NYB51" s="876"/>
      <c r="NYC51" s="876"/>
      <c r="NYD51" s="876"/>
      <c r="NYE51" s="876"/>
      <c r="NYF51" s="876"/>
      <c r="NYG51" s="876"/>
      <c r="NYH51" s="876"/>
      <c r="NYI51" s="876"/>
      <c r="NYJ51" s="876"/>
      <c r="NYK51" s="876"/>
      <c r="NYL51" s="876"/>
      <c r="NYM51" s="876"/>
      <c r="NYN51" s="876"/>
      <c r="NYO51" s="876"/>
      <c r="NYP51" s="876"/>
      <c r="NYQ51" s="876"/>
      <c r="NYR51" s="876"/>
      <c r="NYS51" s="876"/>
      <c r="NYT51" s="876"/>
      <c r="NYU51" s="876"/>
      <c r="NYV51" s="876"/>
      <c r="NYW51" s="876"/>
      <c r="NYX51" s="876"/>
      <c r="NYY51" s="876"/>
      <c r="NYZ51" s="876"/>
      <c r="NZA51" s="876"/>
      <c r="NZB51" s="876"/>
      <c r="NZC51" s="876"/>
      <c r="NZD51" s="876"/>
      <c r="NZE51" s="876"/>
      <c r="NZF51" s="876"/>
      <c r="NZG51" s="876"/>
      <c r="NZH51" s="876"/>
      <c r="NZI51" s="876"/>
      <c r="NZJ51" s="876"/>
      <c r="NZK51" s="876"/>
      <c r="NZL51" s="876"/>
      <c r="NZM51" s="876"/>
      <c r="NZN51" s="876"/>
      <c r="NZO51" s="876"/>
      <c r="NZP51" s="876"/>
      <c r="NZQ51" s="876"/>
      <c r="NZR51" s="876"/>
      <c r="NZS51" s="876"/>
      <c r="NZT51" s="876"/>
      <c r="NZU51" s="876"/>
      <c r="NZV51" s="876"/>
      <c r="NZW51" s="876"/>
      <c r="NZX51" s="876"/>
      <c r="NZY51" s="876"/>
      <c r="NZZ51" s="876"/>
      <c r="OAA51" s="876"/>
      <c r="OAB51" s="876"/>
      <c r="OAC51" s="876"/>
      <c r="OAD51" s="876"/>
      <c r="OAE51" s="876"/>
      <c r="OAF51" s="876"/>
      <c r="OAG51" s="876"/>
      <c r="OAH51" s="876"/>
      <c r="OAI51" s="876"/>
      <c r="OAJ51" s="876"/>
      <c r="OAK51" s="876"/>
      <c r="OAL51" s="876"/>
      <c r="OAM51" s="876"/>
      <c r="OAN51" s="876"/>
      <c r="OAO51" s="876"/>
      <c r="OAP51" s="876"/>
      <c r="OAQ51" s="876"/>
      <c r="OAR51" s="876"/>
      <c r="OAS51" s="876"/>
      <c r="OAT51" s="876"/>
      <c r="OAU51" s="876"/>
      <c r="OAV51" s="876"/>
      <c r="OAW51" s="876"/>
      <c r="OAX51" s="876"/>
      <c r="OAY51" s="876"/>
      <c r="OAZ51" s="876"/>
      <c r="OBA51" s="876"/>
      <c r="OBB51" s="876"/>
      <c r="OBC51" s="876"/>
      <c r="OBD51" s="876"/>
      <c r="OBE51" s="876"/>
      <c r="OBF51" s="876"/>
      <c r="OBG51" s="876"/>
      <c r="OBH51" s="876"/>
      <c r="OBI51" s="876"/>
      <c r="OBJ51" s="876"/>
      <c r="OBK51" s="876"/>
      <c r="OBL51" s="876"/>
      <c r="OBM51" s="876"/>
      <c r="OBN51" s="876"/>
      <c r="OBO51" s="876"/>
      <c r="OBP51" s="876"/>
      <c r="OBQ51" s="876"/>
      <c r="OBR51" s="876"/>
      <c r="OBS51" s="876"/>
      <c r="OBT51" s="876"/>
      <c r="OBU51" s="876"/>
      <c r="OBV51" s="876"/>
      <c r="OBW51" s="876"/>
      <c r="OBX51" s="876"/>
      <c r="OBY51" s="876"/>
      <c r="OBZ51" s="876"/>
      <c r="OCA51" s="876"/>
      <c r="OCB51" s="876"/>
      <c r="OCC51" s="876"/>
      <c r="OCD51" s="876"/>
      <c r="OCE51" s="876"/>
      <c r="OCF51" s="876"/>
      <c r="OCG51" s="876"/>
      <c r="OCH51" s="876"/>
      <c r="OCI51" s="876"/>
      <c r="OCJ51" s="876"/>
      <c r="OCK51" s="876"/>
      <c r="OCL51" s="876"/>
      <c r="OCM51" s="876"/>
      <c r="OCN51" s="876"/>
      <c r="OCO51" s="876"/>
      <c r="OCP51" s="876"/>
      <c r="OCQ51" s="876"/>
      <c r="OCR51" s="876"/>
      <c r="OCS51" s="876"/>
      <c r="OCT51" s="876"/>
      <c r="OCU51" s="876"/>
      <c r="OCV51" s="876"/>
      <c r="OCW51" s="876"/>
      <c r="OCX51" s="876"/>
      <c r="OCY51" s="876"/>
      <c r="OCZ51" s="876"/>
      <c r="ODA51" s="876"/>
      <c r="ODB51" s="876"/>
      <c r="ODC51" s="876"/>
      <c r="ODD51" s="876"/>
      <c r="ODE51" s="876"/>
      <c r="ODF51" s="876"/>
      <c r="ODG51" s="876"/>
      <c r="ODH51" s="876"/>
      <c r="ODI51" s="876"/>
      <c r="ODJ51" s="876"/>
      <c r="ODK51" s="876"/>
      <c r="ODL51" s="876"/>
      <c r="ODM51" s="876"/>
      <c r="ODN51" s="876"/>
      <c r="ODO51" s="876"/>
      <c r="ODP51" s="876"/>
      <c r="ODQ51" s="876"/>
      <c r="ODR51" s="876"/>
      <c r="ODS51" s="876"/>
      <c r="ODT51" s="876"/>
      <c r="ODU51" s="876"/>
      <c r="ODV51" s="876"/>
      <c r="ODW51" s="876"/>
      <c r="ODX51" s="876"/>
      <c r="ODY51" s="876"/>
      <c r="ODZ51" s="876"/>
      <c r="OEA51" s="876"/>
      <c r="OEB51" s="876"/>
      <c r="OEC51" s="876"/>
      <c r="OED51" s="876"/>
      <c r="OEE51" s="876"/>
      <c r="OEF51" s="876"/>
      <c r="OEG51" s="876"/>
      <c r="OEH51" s="876"/>
      <c r="OEI51" s="876"/>
      <c r="OEJ51" s="876"/>
      <c r="OEK51" s="876"/>
      <c r="OEL51" s="876"/>
      <c r="OEM51" s="876"/>
      <c r="OEN51" s="876"/>
      <c r="OEO51" s="876"/>
      <c r="OEP51" s="876"/>
      <c r="OEQ51" s="876"/>
      <c r="OER51" s="876"/>
      <c r="OES51" s="876"/>
      <c r="OET51" s="876"/>
      <c r="OEU51" s="876"/>
      <c r="OEV51" s="876"/>
      <c r="OEW51" s="876"/>
      <c r="OEX51" s="876"/>
      <c r="OEY51" s="876"/>
      <c r="OEZ51" s="876"/>
      <c r="OFA51" s="876"/>
      <c r="OFB51" s="876"/>
      <c r="OFC51" s="876"/>
      <c r="OFD51" s="876"/>
      <c r="OFE51" s="876"/>
      <c r="OFF51" s="876"/>
      <c r="OFG51" s="876"/>
      <c r="OFH51" s="876"/>
      <c r="OFI51" s="876"/>
      <c r="OFJ51" s="876"/>
      <c r="OFK51" s="876"/>
      <c r="OFL51" s="876"/>
      <c r="OFM51" s="876"/>
      <c r="OFN51" s="876"/>
      <c r="OFO51" s="876"/>
      <c r="OFP51" s="876"/>
      <c r="OFQ51" s="876"/>
      <c r="OFR51" s="876"/>
      <c r="OFS51" s="876"/>
      <c r="OFT51" s="876"/>
      <c r="OFU51" s="876"/>
      <c r="OFV51" s="876"/>
      <c r="OFW51" s="876"/>
      <c r="OFX51" s="876"/>
      <c r="OFY51" s="876"/>
      <c r="OFZ51" s="876"/>
      <c r="OGA51" s="876"/>
      <c r="OGB51" s="876"/>
      <c r="OGC51" s="876"/>
      <c r="OGD51" s="876"/>
      <c r="OGE51" s="876"/>
      <c r="OGF51" s="876"/>
      <c r="OGG51" s="876"/>
      <c r="OGH51" s="876"/>
      <c r="OGI51" s="876"/>
      <c r="OGJ51" s="876"/>
      <c r="OGK51" s="876"/>
      <c r="OGL51" s="876"/>
      <c r="OGM51" s="876"/>
      <c r="OGN51" s="876"/>
      <c r="OGO51" s="876"/>
      <c r="OGP51" s="876"/>
      <c r="OGQ51" s="876"/>
      <c r="OGR51" s="876"/>
      <c r="OGS51" s="876"/>
      <c r="OGT51" s="876"/>
      <c r="OGU51" s="876"/>
      <c r="OGV51" s="876"/>
      <c r="OGW51" s="876"/>
      <c r="OGX51" s="876"/>
      <c r="OGY51" s="876"/>
      <c r="OGZ51" s="876"/>
      <c r="OHA51" s="876"/>
      <c r="OHB51" s="876"/>
      <c r="OHC51" s="876"/>
      <c r="OHD51" s="876"/>
      <c r="OHE51" s="876"/>
      <c r="OHF51" s="876"/>
      <c r="OHG51" s="876"/>
      <c r="OHH51" s="876"/>
      <c r="OHI51" s="876"/>
      <c r="OHJ51" s="876"/>
      <c r="OHK51" s="876"/>
      <c r="OHL51" s="876"/>
      <c r="OHM51" s="876"/>
      <c r="OHN51" s="876"/>
      <c r="OHO51" s="876"/>
      <c r="OHP51" s="876"/>
      <c r="OHQ51" s="876"/>
      <c r="OHR51" s="876"/>
      <c r="OHS51" s="876"/>
      <c r="OHT51" s="876"/>
      <c r="OHU51" s="876"/>
      <c r="OHV51" s="876"/>
      <c r="OHW51" s="876"/>
      <c r="OHX51" s="876"/>
      <c r="OHY51" s="876"/>
      <c r="OHZ51" s="876"/>
      <c r="OIA51" s="876"/>
      <c r="OIB51" s="876"/>
      <c r="OIC51" s="876"/>
      <c r="OID51" s="876"/>
      <c r="OIE51" s="876"/>
      <c r="OIF51" s="876"/>
      <c r="OIG51" s="876"/>
      <c r="OIH51" s="876"/>
      <c r="OII51" s="876"/>
      <c r="OIJ51" s="876"/>
      <c r="OIK51" s="876"/>
      <c r="OIL51" s="876"/>
      <c r="OIM51" s="876"/>
      <c r="OIN51" s="876"/>
      <c r="OIO51" s="876"/>
      <c r="OIP51" s="876"/>
      <c r="OIQ51" s="876"/>
      <c r="OIR51" s="876"/>
      <c r="OIS51" s="876"/>
      <c r="OIT51" s="876"/>
      <c r="OIU51" s="876"/>
      <c r="OIV51" s="876"/>
      <c r="OIW51" s="876"/>
      <c r="OIX51" s="876"/>
      <c r="OIY51" s="876"/>
      <c r="OIZ51" s="876"/>
      <c r="OJA51" s="876"/>
      <c r="OJB51" s="876"/>
      <c r="OJC51" s="876"/>
      <c r="OJD51" s="876"/>
      <c r="OJE51" s="876"/>
      <c r="OJF51" s="876"/>
      <c r="OJG51" s="876"/>
      <c r="OJH51" s="876"/>
      <c r="OJI51" s="876"/>
      <c r="OJJ51" s="876"/>
      <c r="OJK51" s="876"/>
      <c r="OJL51" s="876"/>
      <c r="OJM51" s="876"/>
      <c r="OJN51" s="876"/>
      <c r="OJO51" s="876"/>
      <c r="OJP51" s="876"/>
      <c r="OJQ51" s="876"/>
      <c r="OJR51" s="876"/>
      <c r="OJS51" s="876"/>
      <c r="OJT51" s="876"/>
      <c r="OJU51" s="876"/>
      <c r="OJV51" s="876"/>
      <c r="OJW51" s="876"/>
      <c r="OJX51" s="876"/>
      <c r="OJY51" s="876"/>
      <c r="OJZ51" s="876"/>
      <c r="OKA51" s="876"/>
      <c r="OKB51" s="876"/>
      <c r="OKC51" s="876"/>
      <c r="OKD51" s="876"/>
      <c r="OKE51" s="876"/>
      <c r="OKF51" s="876"/>
      <c r="OKG51" s="876"/>
      <c r="OKH51" s="876"/>
      <c r="OKI51" s="876"/>
      <c r="OKJ51" s="876"/>
      <c r="OKK51" s="876"/>
      <c r="OKL51" s="876"/>
      <c r="OKM51" s="876"/>
      <c r="OKN51" s="876"/>
      <c r="OKO51" s="876"/>
      <c r="OKP51" s="876"/>
      <c r="OKQ51" s="876"/>
      <c r="OKR51" s="876"/>
      <c r="OKS51" s="876"/>
      <c r="OKT51" s="876"/>
      <c r="OKU51" s="876"/>
      <c r="OKV51" s="876"/>
      <c r="OKW51" s="876"/>
      <c r="OKX51" s="876"/>
      <c r="OKY51" s="876"/>
      <c r="OKZ51" s="876"/>
      <c r="OLA51" s="876"/>
      <c r="OLB51" s="876"/>
      <c r="OLC51" s="876"/>
      <c r="OLD51" s="876"/>
      <c r="OLE51" s="876"/>
      <c r="OLF51" s="876"/>
      <c r="OLG51" s="876"/>
      <c r="OLH51" s="876"/>
      <c r="OLI51" s="876"/>
      <c r="OLJ51" s="876"/>
      <c r="OLK51" s="876"/>
      <c r="OLL51" s="876"/>
      <c r="OLM51" s="876"/>
      <c r="OLN51" s="876"/>
      <c r="OLO51" s="876"/>
      <c r="OLP51" s="876"/>
      <c r="OLQ51" s="876"/>
      <c r="OLR51" s="876"/>
      <c r="OLS51" s="876"/>
      <c r="OLT51" s="876"/>
      <c r="OLU51" s="876"/>
      <c r="OLV51" s="876"/>
      <c r="OLW51" s="876"/>
      <c r="OLX51" s="876"/>
      <c r="OLY51" s="876"/>
      <c r="OLZ51" s="876"/>
      <c r="OMA51" s="876"/>
      <c r="OMB51" s="876"/>
      <c r="OMC51" s="876"/>
      <c r="OMD51" s="876"/>
      <c r="OME51" s="876"/>
      <c r="OMF51" s="876"/>
      <c r="OMG51" s="876"/>
      <c r="OMH51" s="876"/>
      <c r="OMI51" s="876"/>
      <c r="OMJ51" s="876"/>
      <c r="OMK51" s="876"/>
      <c r="OML51" s="876"/>
      <c r="OMM51" s="876"/>
      <c r="OMN51" s="876"/>
      <c r="OMO51" s="876"/>
      <c r="OMP51" s="876"/>
      <c r="OMQ51" s="876"/>
      <c r="OMR51" s="876"/>
      <c r="OMS51" s="876"/>
      <c r="OMT51" s="876"/>
      <c r="OMU51" s="876"/>
      <c r="OMV51" s="876"/>
      <c r="OMW51" s="876"/>
      <c r="OMX51" s="876"/>
      <c r="OMY51" s="876"/>
      <c r="OMZ51" s="876"/>
      <c r="ONA51" s="876"/>
      <c r="ONB51" s="876"/>
      <c r="ONC51" s="876"/>
      <c r="OND51" s="876"/>
      <c r="ONE51" s="876"/>
      <c r="ONF51" s="876"/>
      <c r="ONG51" s="876"/>
      <c r="ONH51" s="876"/>
      <c r="ONI51" s="876"/>
      <c r="ONJ51" s="876"/>
      <c r="ONK51" s="876"/>
      <c r="ONL51" s="876"/>
      <c r="ONM51" s="876"/>
      <c r="ONN51" s="876"/>
      <c r="ONO51" s="876"/>
      <c r="ONP51" s="876"/>
      <c r="ONQ51" s="876"/>
      <c r="ONR51" s="876"/>
      <c r="ONS51" s="876"/>
      <c r="ONT51" s="876"/>
      <c r="ONU51" s="876"/>
      <c r="ONV51" s="876"/>
      <c r="ONW51" s="876"/>
      <c r="ONX51" s="876"/>
      <c r="ONY51" s="876"/>
      <c r="ONZ51" s="876"/>
      <c r="OOA51" s="876"/>
      <c r="OOB51" s="876"/>
      <c r="OOC51" s="876"/>
      <c r="OOD51" s="876"/>
      <c r="OOE51" s="876"/>
      <c r="OOF51" s="876"/>
      <c r="OOG51" s="876"/>
      <c r="OOH51" s="876"/>
      <c r="OOI51" s="876"/>
      <c r="OOJ51" s="876"/>
      <c r="OOK51" s="876"/>
      <c r="OOL51" s="876"/>
      <c r="OOM51" s="876"/>
      <c r="OON51" s="876"/>
      <c r="OOO51" s="876"/>
      <c r="OOP51" s="876"/>
      <c r="OOQ51" s="876"/>
      <c r="OOR51" s="876"/>
      <c r="OOS51" s="876"/>
      <c r="OOT51" s="876"/>
      <c r="OOU51" s="876"/>
      <c r="OOV51" s="876"/>
      <c r="OOW51" s="876"/>
      <c r="OOX51" s="876"/>
      <c r="OOY51" s="876"/>
      <c r="OOZ51" s="876"/>
      <c r="OPA51" s="876"/>
      <c r="OPB51" s="876"/>
      <c r="OPC51" s="876"/>
      <c r="OPD51" s="876"/>
      <c r="OPE51" s="876"/>
      <c r="OPF51" s="876"/>
      <c r="OPG51" s="876"/>
      <c r="OPH51" s="876"/>
      <c r="OPI51" s="876"/>
      <c r="OPJ51" s="876"/>
      <c r="OPK51" s="876"/>
      <c r="OPL51" s="876"/>
      <c r="OPM51" s="876"/>
      <c r="OPN51" s="876"/>
      <c r="OPO51" s="876"/>
      <c r="OPP51" s="876"/>
      <c r="OPQ51" s="876"/>
      <c r="OPR51" s="876"/>
      <c r="OPS51" s="876"/>
      <c r="OPT51" s="876"/>
      <c r="OPU51" s="876"/>
      <c r="OPV51" s="876"/>
      <c r="OPW51" s="876"/>
      <c r="OPX51" s="876"/>
      <c r="OPY51" s="876"/>
      <c r="OPZ51" s="876"/>
      <c r="OQA51" s="876"/>
      <c r="OQB51" s="876"/>
      <c r="OQC51" s="876"/>
      <c r="OQD51" s="876"/>
      <c r="OQE51" s="876"/>
      <c r="OQF51" s="876"/>
      <c r="OQG51" s="876"/>
      <c r="OQH51" s="876"/>
      <c r="OQI51" s="876"/>
      <c r="OQJ51" s="876"/>
      <c r="OQK51" s="876"/>
      <c r="OQL51" s="876"/>
      <c r="OQM51" s="876"/>
      <c r="OQN51" s="876"/>
      <c r="OQO51" s="876"/>
      <c r="OQP51" s="876"/>
      <c r="OQQ51" s="876"/>
      <c r="OQR51" s="876"/>
      <c r="OQS51" s="876"/>
      <c r="OQT51" s="876"/>
      <c r="OQU51" s="876"/>
      <c r="OQV51" s="876"/>
      <c r="OQW51" s="876"/>
      <c r="OQX51" s="876"/>
      <c r="OQY51" s="876"/>
      <c r="OQZ51" s="876"/>
      <c r="ORA51" s="876"/>
      <c r="ORB51" s="876"/>
      <c r="ORC51" s="876"/>
      <c r="ORD51" s="876"/>
      <c r="ORE51" s="876"/>
      <c r="ORF51" s="876"/>
      <c r="ORG51" s="876"/>
      <c r="ORH51" s="876"/>
      <c r="ORI51" s="876"/>
      <c r="ORJ51" s="876"/>
      <c r="ORK51" s="876"/>
      <c r="ORL51" s="876"/>
      <c r="ORM51" s="876"/>
      <c r="ORN51" s="876"/>
      <c r="ORO51" s="876"/>
      <c r="ORP51" s="876"/>
      <c r="ORQ51" s="876"/>
      <c r="ORR51" s="876"/>
      <c r="ORS51" s="876"/>
      <c r="ORT51" s="876"/>
      <c r="ORU51" s="876"/>
      <c r="ORV51" s="876"/>
      <c r="ORW51" s="876"/>
      <c r="ORX51" s="876"/>
      <c r="ORY51" s="876"/>
      <c r="ORZ51" s="876"/>
      <c r="OSA51" s="876"/>
      <c r="OSB51" s="876"/>
      <c r="OSC51" s="876"/>
      <c r="OSD51" s="876"/>
      <c r="OSE51" s="876"/>
      <c r="OSF51" s="876"/>
      <c r="OSG51" s="876"/>
      <c r="OSH51" s="876"/>
      <c r="OSI51" s="876"/>
      <c r="OSJ51" s="876"/>
      <c r="OSK51" s="876"/>
      <c r="OSL51" s="876"/>
      <c r="OSM51" s="876"/>
      <c r="OSN51" s="876"/>
      <c r="OSO51" s="876"/>
      <c r="OSP51" s="876"/>
      <c r="OSQ51" s="876"/>
      <c r="OSR51" s="876"/>
      <c r="OSS51" s="876"/>
      <c r="OST51" s="876"/>
      <c r="OSU51" s="876"/>
      <c r="OSV51" s="876"/>
      <c r="OSW51" s="876"/>
      <c r="OSX51" s="876"/>
      <c r="OSY51" s="876"/>
      <c r="OSZ51" s="876"/>
      <c r="OTA51" s="876"/>
      <c r="OTB51" s="876"/>
      <c r="OTC51" s="876"/>
      <c r="OTD51" s="876"/>
      <c r="OTE51" s="876"/>
      <c r="OTF51" s="876"/>
      <c r="OTG51" s="876"/>
      <c r="OTH51" s="876"/>
      <c r="OTI51" s="876"/>
      <c r="OTJ51" s="876"/>
      <c r="OTK51" s="876"/>
      <c r="OTL51" s="876"/>
      <c r="OTM51" s="876"/>
      <c r="OTN51" s="876"/>
      <c r="OTO51" s="876"/>
      <c r="OTP51" s="876"/>
      <c r="OTQ51" s="876"/>
      <c r="OTR51" s="876"/>
      <c r="OTS51" s="876"/>
      <c r="OTT51" s="876"/>
      <c r="OTU51" s="876"/>
      <c r="OTV51" s="876"/>
      <c r="OTW51" s="876"/>
      <c r="OTX51" s="876"/>
      <c r="OTY51" s="876"/>
      <c r="OTZ51" s="876"/>
      <c r="OUA51" s="876"/>
      <c r="OUB51" s="876"/>
      <c r="OUC51" s="876"/>
      <c r="OUD51" s="876"/>
      <c r="OUE51" s="876"/>
      <c r="OUF51" s="876"/>
      <c r="OUG51" s="876"/>
      <c r="OUH51" s="876"/>
      <c r="OUI51" s="876"/>
      <c r="OUJ51" s="876"/>
      <c r="OUK51" s="876"/>
      <c r="OUL51" s="876"/>
      <c r="OUM51" s="876"/>
      <c r="OUN51" s="876"/>
      <c r="OUO51" s="876"/>
      <c r="OUP51" s="876"/>
      <c r="OUQ51" s="876"/>
      <c r="OUR51" s="876"/>
      <c r="OUS51" s="876"/>
      <c r="OUT51" s="876"/>
      <c r="OUU51" s="876"/>
      <c r="OUV51" s="876"/>
      <c r="OUW51" s="876"/>
      <c r="OUX51" s="876"/>
      <c r="OUY51" s="876"/>
      <c r="OUZ51" s="876"/>
      <c r="OVA51" s="876"/>
      <c r="OVB51" s="876"/>
      <c r="OVC51" s="876"/>
      <c r="OVD51" s="876"/>
      <c r="OVE51" s="876"/>
      <c r="OVF51" s="876"/>
      <c r="OVG51" s="876"/>
      <c r="OVH51" s="876"/>
      <c r="OVI51" s="876"/>
      <c r="OVJ51" s="876"/>
      <c r="OVK51" s="876"/>
      <c r="OVL51" s="876"/>
      <c r="OVM51" s="876"/>
      <c r="OVN51" s="876"/>
      <c r="OVO51" s="876"/>
      <c r="OVP51" s="876"/>
      <c r="OVQ51" s="876"/>
      <c r="OVR51" s="876"/>
      <c r="OVS51" s="876"/>
      <c r="OVT51" s="876"/>
      <c r="OVU51" s="876"/>
      <c r="OVV51" s="876"/>
      <c r="OVW51" s="876"/>
      <c r="OVX51" s="876"/>
      <c r="OVY51" s="876"/>
      <c r="OVZ51" s="876"/>
      <c r="OWA51" s="876"/>
      <c r="OWB51" s="876"/>
      <c r="OWC51" s="876"/>
      <c r="OWD51" s="876"/>
      <c r="OWE51" s="876"/>
      <c r="OWF51" s="876"/>
      <c r="OWG51" s="876"/>
      <c r="OWH51" s="876"/>
      <c r="OWI51" s="876"/>
      <c r="OWJ51" s="876"/>
      <c r="OWK51" s="876"/>
      <c r="OWL51" s="876"/>
      <c r="OWM51" s="876"/>
      <c r="OWN51" s="876"/>
      <c r="OWO51" s="876"/>
      <c r="OWP51" s="876"/>
      <c r="OWQ51" s="876"/>
      <c r="OWR51" s="876"/>
      <c r="OWS51" s="876"/>
      <c r="OWT51" s="876"/>
      <c r="OWU51" s="876"/>
      <c r="OWV51" s="876"/>
      <c r="OWW51" s="876"/>
      <c r="OWX51" s="876"/>
      <c r="OWY51" s="876"/>
      <c r="OWZ51" s="876"/>
      <c r="OXA51" s="876"/>
      <c r="OXB51" s="876"/>
      <c r="OXC51" s="876"/>
      <c r="OXD51" s="876"/>
      <c r="OXE51" s="876"/>
      <c r="OXF51" s="876"/>
      <c r="OXG51" s="876"/>
      <c r="OXH51" s="876"/>
      <c r="OXI51" s="876"/>
      <c r="OXJ51" s="876"/>
      <c r="OXK51" s="876"/>
      <c r="OXL51" s="876"/>
      <c r="OXM51" s="876"/>
      <c r="OXN51" s="876"/>
      <c r="OXO51" s="876"/>
      <c r="OXP51" s="876"/>
      <c r="OXQ51" s="876"/>
      <c r="OXR51" s="876"/>
      <c r="OXS51" s="876"/>
      <c r="OXT51" s="876"/>
      <c r="OXU51" s="876"/>
      <c r="OXV51" s="876"/>
      <c r="OXW51" s="876"/>
      <c r="OXX51" s="876"/>
      <c r="OXY51" s="876"/>
      <c r="OXZ51" s="876"/>
      <c r="OYA51" s="876"/>
      <c r="OYB51" s="876"/>
      <c r="OYC51" s="876"/>
      <c r="OYD51" s="876"/>
      <c r="OYE51" s="876"/>
      <c r="OYF51" s="876"/>
      <c r="OYG51" s="876"/>
      <c r="OYH51" s="876"/>
      <c r="OYI51" s="876"/>
      <c r="OYJ51" s="876"/>
      <c r="OYK51" s="876"/>
      <c r="OYL51" s="876"/>
      <c r="OYM51" s="876"/>
      <c r="OYN51" s="876"/>
      <c r="OYO51" s="876"/>
      <c r="OYP51" s="876"/>
      <c r="OYQ51" s="876"/>
      <c r="OYR51" s="876"/>
      <c r="OYS51" s="876"/>
      <c r="OYT51" s="876"/>
      <c r="OYU51" s="876"/>
      <c r="OYV51" s="876"/>
      <c r="OYW51" s="876"/>
      <c r="OYX51" s="876"/>
      <c r="OYY51" s="876"/>
      <c r="OYZ51" s="876"/>
      <c r="OZA51" s="876"/>
      <c r="OZB51" s="876"/>
      <c r="OZC51" s="876"/>
      <c r="OZD51" s="876"/>
      <c r="OZE51" s="876"/>
      <c r="OZF51" s="876"/>
      <c r="OZG51" s="876"/>
      <c r="OZH51" s="876"/>
      <c r="OZI51" s="876"/>
      <c r="OZJ51" s="876"/>
      <c r="OZK51" s="876"/>
      <c r="OZL51" s="876"/>
      <c r="OZM51" s="876"/>
      <c r="OZN51" s="876"/>
      <c r="OZO51" s="876"/>
      <c r="OZP51" s="876"/>
      <c r="OZQ51" s="876"/>
      <c r="OZR51" s="876"/>
      <c r="OZS51" s="876"/>
      <c r="OZT51" s="876"/>
      <c r="OZU51" s="876"/>
      <c r="OZV51" s="876"/>
      <c r="OZW51" s="876"/>
      <c r="OZX51" s="876"/>
      <c r="OZY51" s="876"/>
      <c r="OZZ51" s="876"/>
      <c r="PAA51" s="876"/>
      <c r="PAB51" s="876"/>
      <c r="PAC51" s="876"/>
      <c r="PAD51" s="876"/>
      <c r="PAE51" s="876"/>
      <c r="PAF51" s="876"/>
      <c r="PAG51" s="876"/>
      <c r="PAH51" s="876"/>
      <c r="PAI51" s="876"/>
      <c r="PAJ51" s="876"/>
      <c r="PAK51" s="876"/>
      <c r="PAL51" s="876"/>
      <c r="PAM51" s="876"/>
      <c r="PAN51" s="876"/>
      <c r="PAO51" s="876"/>
      <c r="PAP51" s="876"/>
      <c r="PAQ51" s="876"/>
      <c r="PAR51" s="876"/>
      <c r="PAS51" s="876"/>
      <c r="PAT51" s="876"/>
      <c r="PAU51" s="876"/>
      <c r="PAV51" s="876"/>
      <c r="PAW51" s="876"/>
      <c r="PAX51" s="876"/>
      <c r="PAY51" s="876"/>
      <c r="PAZ51" s="876"/>
      <c r="PBA51" s="876"/>
      <c r="PBB51" s="876"/>
      <c r="PBC51" s="876"/>
      <c r="PBD51" s="876"/>
      <c r="PBE51" s="876"/>
      <c r="PBF51" s="876"/>
      <c r="PBG51" s="876"/>
      <c r="PBH51" s="876"/>
      <c r="PBI51" s="876"/>
      <c r="PBJ51" s="876"/>
      <c r="PBK51" s="876"/>
      <c r="PBL51" s="876"/>
      <c r="PBM51" s="876"/>
      <c r="PBN51" s="876"/>
      <c r="PBO51" s="876"/>
      <c r="PBP51" s="876"/>
      <c r="PBQ51" s="876"/>
      <c r="PBR51" s="876"/>
      <c r="PBS51" s="876"/>
      <c r="PBT51" s="876"/>
      <c r="PBU51" s="876"/>
      <c r="PBV51" s="876"/>
      <c r="PBW51" s="876"/>
      <c r="PBX51" s="876"/>
      <c r="PBY51" s="876"/>
      <c r="PBZ51" s="876"/>
      <c r="PCA51" s="876"/>
      <c r="PCB51" s="876"/>
      <c r="PCC51" s="876"/>
      <c r="PCD51" s="876"/>
      <c r="PCE51" s="876"/>
      <c r="PCF51" s="876"/>
      <c r="PCG51" s="876"/>
      <c r="PCH51" s="876"/>
      <c r="PCI51" s="876"/>
      <c r="PCJ51" s="876"/>
      <c r="PCK51" s="876"/>
      <c r="PCL51" s="876"/>
      <c r="PCM51" s="876"/>
      <c r="PCN51" s="876"/>
      <c r="PCO51" s="876"/>
      <c r="PCP51" s="876"/>
      <c r="PCQ51" s="876"/>
      <c r="PCR51" s="876"/>
      <c r="PCS51" s="876"/>
      <c r="PCT51" s="876"/>
      <c r="PCU51" s="876"/>
      <c r="PCV51" s="876"/>
      <c r="PCW51" s="876"/>
      <c r="PCX51" s="876"/>
      <c r="PCY51" s="876"/>
      <c r="PCZ51" s="876"/>
      <c r="PDA51" s="876"/>
      <c r="PDB51" s="876"/>
      <c r="PDC51" s="876"/>
      <c r="PDD51" s="876"/>
      <c r="PDE51" s="876"/>
      <c r="PDF51" s="876"/>
      <c r="PDG51" s="876"/>
      <c r="PDH51" s="876"/>
      <c r="PDI51" s="876"/>
      <c r="PDJ51" s="876"/>
      <c r="PDK51" s="876"/>
      <c r="PDL51" s="876"/>
      <c r="PDM51" s="876"/>
      <c r="PDN51" s="876"/>
      <c r="PDO51" s="876"/>
      <c r="PDP51" s="876"/>
      <c r="PDQ51" s="876"/>
      <c r="PDR51" s="876"/>
      <c r="PDS51" s="876"/>
      <c r="PDT51" s="876"/>
      <c r="PDU51" s="876"/>
      <c r="PDV51" s="876"/>
      <c r="PDW51" s="876"/>
      <c r="PDX51" s="876"/>
      <c r="PDY51" s="876"/>
      <c r="PDZ51" s="876"/>
      <c r="PEA51" s="876"/>
      <c r="PEB51" s="876"/>
      <c r="PEC51" s="876"/>
      <c r="PED51" s="876"/>
      <c r="PEE51" s="876"/>
      <c r="PEF51" s="876"/>
      <c r="PEG51" s="876"/>
      <c r="PEH51" s="876"/>
      <c r="PEI51" s="876"/>
      <c r="PEJ51" s="876"/>
      <c r="PEK51" s="876"/>
      <c r="PEL51" s="876"/>
      <c r="PEM51" s="876"/>
      <c r="PEN51" s="876"/>
      <c r="PEO51" s="876"/>
      <c r="PEP51" s="876"/>
      <c r="PEQ51" s="876"/>
      <c r="PER51" s="876"/>
      <c r="PES51" s="876"/>
      <c r="PET51" s="876"/>
      <c r="PEU51" s="876"/>
      <c r="PEV51" s="876"/>
      <c r="PEW51" s="876"/>
      <c r="PEX51" s="876"/>
      <c r="PEY51" s="876"/>
      <c r="PEZ51" s="876"/>
      <c r="PFA51" s="876"/>
      <c r="PFB51" s="876"/>
      <c r="PFC51" s="876"/>
      <c r="PFD51" s="876"/>
      <c r="PFE51" s="876"/>
      <c r="PFF51" s="876"/>
      <c r="PFG51" s="876"/>
      <c r="PFH51" s="876"/>
      <c r="PFI51" s="876"/>
      <c r="PFJ51" s="876"/>
      <c r="PFK51" s="876"/>
      <c r="PFL51" s="876"/>
      <c r="PFM51" s="876"/>
      <c r="PFN51" s="876"/>
      <c r="PFO51" s="876"/>
      <c r="PFP51" s="876"/>
      <c r="PFQ51" s="876"/>
      <c r="PFR51" s="876"/>
      <c r="PFS51" s="876"/>
      <c r="PFT51" s="876"/>
      <c r="PFU51" s="876"/>
      <c r="PFV51" s="876"/>
      <c r="PFW51" s="876"/>
      <c r="PFX51" s="876"/>
      <c r="PFY51" s="876"/>
      <c r="PFZ51" s="876"/>
      <c r="PGA51" s="876"/>
      <c r="PGB51" s="876"/>
      <c r="PGC51" s="876"/>
      <c r="PGD51" s="876"/>
      <c r="PGE51" s="876"/>
      <c r="PGF51" s="876"/>
      <c r="PGG51" s="876"/>
      <c r="PGH51" s="876"/>
      <c r="PGI51" s="876"/>
      <c r="PGJ51" s="876"/>
      <c r="PGK51" s="876"/>
      <c r="PGL51" s="876"/>
      <c r="PGM51" s="876"/>
      <c r="PGN51" s="876"/>
      <c r="PGO51" s="876"/>
      <c r="PGP51" s="876"/>
      <c r="PGQ51" s="876"/>
      <c r="PGR51" s="876"/>
      <c r="PGS51" s="876"/>
      <c r="PGT51" s="876"/>
      <c r="PGU51" s="876"/>
      <c r="PGV51" s="876"/>
      <c r="PGW51" s="876"/>
      <c r="PGX51" s="876"/>
      <c r="PGY51" s="876"/>
      <c r="PGZ51" s="876"/>
      <c r="PHA51" s="876"/>
      <c r="PHB51" s="876"/>
      <c r="PHC51" s="876"/>
      <c r="PHD51" s="876"/>
      <c r="PHE51" s="876"/>
      <c r="PHF51" s="876"/>
      <c r="PHG51" s="876"/>
      <c r="PHH51" s="876"/>
      <c r="PHI51" s="876"/>
      <c r="PHJ51" s="876"/>
      <c r="PHK51" s="876"/>
      <c r="PHL51" s="876"/>
      <c r="PHM51" s="876"/>
      <c r="PHN51" s="876"/>
      <c r="PHO51" s="876"/>
      <c r="PHP51" s="876"/>
      <c r="PHQ51" s="876"/>
      <c r="PHR51" s="876"/>
      <c r="PHS51" s="876"/>
      <c r="PHT51" s="876"/>
      <c r="PHU51" s="876"/>
      <c r="PHV51" s="876"/>
      <c r="PHW51" s="876"/>
      <c r="PHX51" s="876"/>
      <c r="PHY51" s="876"/>
      <c r="PHZ51" s="876"/>
      <c r="PIA51" s="876"/>
      <c r="PIB51" s="876"/>
      <c r="PIC51" s="876"/>
      <c r="PID51" s="876"/>
      <c r="PIE51" s="876"/>
      <c r="PIF51" s="876"/>
      <c r="PIG51" s="876"/>
      <c r="PIH51" s="876"/>
      <c r="PII51" s="876"/>
      <c r="PIJ51" s="876"/>
      <c r="PIK51" s="876"/>
      <c r="PIL51" s="876"/>
      <c r="PIM51" s="876"/>
      <c r="PIN51" s="876"/>
      <c r="PIO51" s="876"/>
      <c r="PIP51" s="876"/>
      <c r="PIQ51" s="876"/>
      <c r="PIR51" s="876"/>
      <c r="PIS51" s="876"/>
      <c r="PIT51" s="876"/>
      <c r="PIU51" s="876"/>
      <c r="PIV51" s="876"/>
      <c r="PIW51" s="876"/>
      <c r="PIX51" s="876"/>
      <c r="PIY51" s="876"/>
      <c r="PIZ51" s="876"/>
      <c r="PJA51" s="876"/>
      <c r="PJB51" s="876"/>
      <c r="PJC51" s="876"/>
      <c r="PJD51" s="876"/>
      <c r="PJE51" s="876"/>
      <c r="PJF51" s="876"/>
      <c r="PJG51" s="876"/>
      <c r="PJH51" s="876"/>
      <c r="PJI51" s="876"/>
      <c r="PJJ51" s="876"/>
      <c r="PJK51" s="876"/>
      <c r="PJL51" s="876"/>
      <c r="PJM51" s="876"/>
      <c r="PJN51" s="876"/>
      <c r="PJO51" s="876"/>
      <c r="PJP51" s="876"/>
      <c r="PJQ51" s="876"/>
      <c r="PJR51" s="876"/>
      <c r="PJS51" s="876"/>
      <c r="PJT51" s="876"/>
      <c r="PJU51" s="876"/>
      <c r="PJV51" s="876"/>
      <c r="PJW51" s="876"/>
      <c r="PJX51" s="876"/>
      <c r="PJY51" s="876"/>
      <c r="PJZ51" s="876"/>
      <c r="PKA51" s="876"/>
      <c r="PKB51" s="876"/>
      <c r="PKC51" s="876"/>
      <c r="PKD51" s="876"/>
      <c r="PKE51" s="876"/>
      <c r="PKF51" s="876"/>
      <c r="PKG51" s="876"/>
      <c r="PKH51" s="876"/>
      <c r="PKI51" s="876"/>
      <c r="PKJ51" s="876"/>
      <c r="PKK51" s="876"/>
      <c r="PKL51" s="876"/>
      <c r="PKM51" s="876"/>
      <c r="PKN51" s="876"/>
      <c r="PKO51" s="876"/>
      <c r="PKP51" s="876"/>
      <c r="PKQ51" s="876"/>
      <c r="PKR51" s="876"/>
      <c r="PKS51" s="876"/>
      <c r="PKT51" s="876"/>
      <c r="PKU51" s="876"/>
      <c r="PKV51" s="876"/>
      <c r="PKW51" s="876"/>
      <c r="PKX51" s="876"/>
      <c r="PKY51" s="876"/>
      <c r="PKZ51" s="876"/>
      <c r="PLA51" s="876"/>
      <c r="PLB51" s="876"/>
      <c r="PLC51" s="876"/>
      <c r="PLD51" s="876"/>
      <c r="PLE51" s="876"/>
      <c r="PLF51" s="876"/>
      <c r="PLG51" s="876"/>
      <c r="PLH51" s="876"/>
      <c r="PLI51" s="876"/>
      <c r="PLJ51" s="876"/>
      <c r="PLK51" s="876"/>
      <c r="PLL51" s="876"/>
      <c r="PLM51" s="876"/>
      <c r="PLN51" s="876"/>
      <c r="PLO51" s="876"/>
      <c r="PLP51" s="876"/>
      <c r="PLQ51" s="876"/>
      <c r="PLR51" s="876"/>
      <c r="PLS51" s="876"/>
      <c r="PLT51" s="876"/>
      <c r="PLU51" s="876"/>
      <c r="PLV51" s="876"/>
      <c r="PLW51" s="876"/>
      <c r="PLX51" s="876"/>
      <c r="PLY51" s="876"/>
      <c r="PLZ51" s="876"/>
      <c r="PMA51" s="876"/>
      <c r="PMB51" s="876"/>
      <c r="PMC51" s="876"/>
      <c r="PMD51" s="876"/>
      <c r="PME51" s="876"/>
      <c r="PMF51" s="876"/>
      <c r="PMG51" s="876"/>
      <c r="PMH51" s="876"/>
      <c r="PMI51" s="876"/>
      <c r="PMJ51" s="876"/>
      <c r="PMK51" s="876"/>
      <c r="PML51" s="876"/>
      <c r="PMM51" s="876"/>
      <c r="PMN51" s="876"/>
      <c r="PMO51" s="876"/>
      <c r="PMP51" s="876"/>
      <c r="PMQ51" s="876"/>
      <c r="PMR51" s="876"/>
      <c r="PMS51" s="876"/>
      <c r="PMT51" s="876"/>
      <c r="PMU51" s="876"/>
      <c r="PMV51" s="876"/>
      <c r="PMW51" s="876"/>
      <c r="PMX51" s="876"/>
      <c r="PMY51" s="876"/>
      <c r="PMZ51" s="876"/>
      <c r="PNA51" s="876"/>
      <c r="PNB51" s="876"/>
      <c r="PNC51" s="876"/>
      <c r="PND51" s="876"/>
      <c r="PNE51" s="876"/>
      <c r="PNF51" s="876"/>
      <c r="PNG51" s="876"/>
      <c r="PNH51" s="876"/>
      <c r="PNI51" s="876"/>
      <c r="PNJ51" s="876"/>
      <c r="PNK51" s="876"/>
      <c r="PNL51" s="876"/>
      <c r="PNM51" s="876"/>
      <c r="PNN51" s="876"/>
      <c r="PNO51" s="876"/>
      <c r="PNP51" s="876"/>
      <c r="PNQ51" s="876"/>
      <c r="PNR51" s="876"/>
      <c r="PNS51" s="876"/>
      <c r="PNT51" s="876"/>
      <c r="PNU51" s="876"/>
      <c r="PNV51" s="876"/>
      <c r="PNW51" s="876"/>
      <c r="PNX51" s="876"/>
      <c r="PNY51" s="876"/>
      <c r="PNZ51" s="876"/>
      <c r="POA51" s="876"/>
      <c r="POB51" s="876"/>
      <c r="POC51" s="876"/>
      <c r="POD51" s="876"/>
      <c r="POE51" s="876"/>
      <c r="POF51" s="876"/>
      <c r="POG51" s="876"/>
      <c r="POH51" s="876"/>
      <c r="POI51" s="876"/>
      <c r="POJ51" s="876"/>
      <c r="POK51" s="876"/>
      <c r="POL51" s="876"/>
      <c r="POM51" s="876"/>
      <c r="PON51" s="876"/>
      <c r="POO51" s="876"/>
      <c r="POP51" s="876"/>
      <c r="POQ51" s="876"/>
      <c r="POR51" s="876"/>
      <c r="POS51" s="876"/>
      <c r="POT51" s="876"/>
      <c r="POU51" s="876"/>
      <c r="POV51" s="876"/>
      <c r="POW51" s="876"/>
      <c r="POX51" s="876"/>
      <c r="POY51" s="876"/>
      <c r="POZ51" s="876"/>
      <c r="PPA51" s="876"/>
      <c r="PPB51" s="876"/>
      <c r="PPC51" s="876"/>
      <c r="PPD51" s="876"/>
      <c r="PPE51" s="876"/>
      <c r="PPF51" s="876"/>
      <c r="PPG51" s="876"/>
      <c r="PPH51" s="876"/>
      <c r="PPI51" s="876"/>
      <c r="PPJ51" s="876"/>
      <c r="PPK51" s="876"/>
      <c r="PPL51" s="876"/>
      <c r="PPM51" s="876"/>
      <c r="PPN51" s="876"/>
      <c r="PPO51" s="876"/>
      <c r="PPP51" s="876"/>
      <c r="PPQ51" s="876"/>
      <c r="PPR51" s="876"/>
      <c r="PPS51" s="876"/>
      <c r="PPT51" s="876"/>
      <c r="PPU51" s="876"/>
      <c r="PPV51" s="876"/>
      <c r="PPW51" s="876"/>
      <c r="PPX51" s="876"/>
      <c r="PPY51" s="876"/>
      <c r="PPZ51" s="876"/>
      <c r="PQA51" s="876"/>
      <c r="PQB51" s="876"/>
      <c r="PQC51" s="876"/>
      <c r="PQD51" s="876"/>
      <c r="PQE51" s="876"/>
      <c r="PQF51" s="876"/>
      <c r="PQG51" s="876"/>
      <c r="PQH51" s="876"/>
      <c r="PQI51" s="876"/>
      <c r="PQJ51" s="876"/>
      <c r="PQK51" s="876"/>
      <c r="PQL51" s="876"/>
      <c r="PQM51" s="876"/>
      <c r="PQN51" s="876"/>
      <c r="PQO51" s="876"/>
      <c r="PQP51" s="876"/>
      <c r="PQQ51" s="876"/>
      <c r="PQR51" s="876"/>
      <c r="PQS51" s="876"/>
      <c r="PQT51" s="876"/>
      <c r="PQU51" s="876"/>
      <c r="PQV51" s="876"/>
      <c r="PQW51" s="876"/>
      <c r="PQX51" s="876"/>
      <c r="PQY51" s="876"/>
      <c r="PQZ51" s="876"/>
      <c r="PRA51" s="876"/>
      <c r="PRB51" s="876"/>
      <c r="PRC51" s="876"/>
      <c r="PRD51" s="876"/>
      <c r="PRE51" s="876"/>
      <c r="PRF51" s="876"/>
      <c r="PRG51" s="876"/>
      <c r="PRH51" s="876"/>
      <c r="PRI51" s="876"/>
      <c r="PRJ51" s="876"/>
      <c r="PRK51" s="876"/>
      <c r="PRL51" s="876"/>
      <c r="PRM51" s="876"/>
      <c r="PRN51" s="876"/>
      <c r="PRO51" s="876"/>
      <c r="PRP51" s="876"/>
      <c r="PRQ51" s="876"/>
      <c r="PRR51" s="876"/>
      <c r="PRS51" s="876"/>
      <c r="PRT51" s="876"/>
      <c r="PRU51" s="876"/>
      <c r="PRV51" s="876"/>
      <c r="PRW51" s="876"/>
      <c r="PRX51" s="876"/>
      <c r="PRY51" s="876"/>
      <c r="PRZ51" s="876"/>
      <c r="PSA51" s="876"/>
      <c r="PSB51" s="876"/>
      <c r="PSC51" s="876"/>
      <c r="PSD51" s="876"/>
      <c r="PSE51" s="876"/>
      <c r="PSF51" s="876"/>
      <c r="PSG51" s="876"/>
      <c r="PSH51" s="876"/>
      <c r="PSI51" s="876"/>
      <c r="PSJ51" s="876"/>
      <c r="PSK51" s="876"/>
      <c r="PSL51" s="876"/>
      <c r="PSM51" s="876"/>
      <c r="PSN51" s="876"/>
      <c r="PSO51" s="876"/>
      <c r="PSP51" s="876"/>
      <c r="PSQ51" s="876"/>
      <c r="PSR51" s="876"/>
      <c r="PSS51" s="876"/>
      <c r="PST51" s="876"/>
      <c r="PSU51" s="876"/>
      <c r="PSV51" s="876"/>
      <c r="PSW51" s="876"/>
      <c r="PSX51" s="876"/>
      <c r="PSY51" s="876"/>
      <c r="PSZ51" s="876"/>
      <c r="PTA51" s="876"/>
      <c r="PTB51" s="876"/>
      <c r="PTC51" s="876"/>
      <c r="PTD51" s="876"/>
      <c r="PTE51" s="876"/>
      <c r="PTF51" s="876"/>
      <c r="PTG51" s="876"/>
      <c r="PTH51" s="876"/>
      <c r="PTI51" s="876"/>
      <c r="PTJ51" s="876"/>
      <c r="PTK51" s="876"/>
      <c r="PTL51" s="876"/>
      <c r="PTM51" s="876"/>
      <c r="PTN51" s="876"/>
      <c r="PTO51" s="876"/>
      <c r="PTP51" s="876"/>
      <c r="PTQ51" s="876"/>
      <c r="PTR51" s="876"/>
      <c r="PTS51" s="876"/>
      <c r="PTT51" s="876"/>
      <c r="PTU51" s="876"/>
      <c r="PTV51" s="876"/>
      <c r="PTW51" s="876"/>
      <c r="PTX51" s="876"/>
      <c r="PTY51" s="876"/>
      <c r="PTZ51" s="876"/>
      <c r="PUA51" s="876"/>
      <c r="PUB51" s="876"/>
      <c r="PUC51" s="876"/>
      <c r="PUD51" s="876"/>
      <c r="PUE51" s="876"/>
      <c r="PUF51" s="876"/>
      <c r="PUG51" s="876"/>
      <c r="PUH51" s="876"/>
      <c r="PUI51" s="876"/>
      <c r="PUJ51" s="876"/>
      <c r="PUK51" s="876"/>
      <c r="PUL51" s="876"/>
      <c r="PUM51" s="876"/>
      <c r="PUN51" s="876"/>
      <c r="PUO51" s="876"/>
      <c r="PUP51" s="876"/>
      <c r="PUQ51" s="876"/>
      <c r="PUR51" s="876"/>
      <c r="PUS51" s="876"/>
      <c r="PUT51" s="876"/>
      <c r="PUU51" s="876"/>
      <c r="PUV51" s="876"/>
      <c r="PUW51" s="876"/>
      <c r="PUX51" s="876"/>
      <c r="PUY51" s="876"/>
      <c r="PUZ51" s="876"/>
      <c r="PVA51" s="876"/>
      <c r="PVB51" s="876"/>
      <c r="PVC51" s="876"/>
      <c r="PVD51" s="876"/>
      <c r="PVE51" s="876"/>
      <c r="PVF51" s="876"/>
      <c r="PVG51" s="876"/>
      <c r="PVH51" s="876"/>
      <c r="PVI51" s="876"/>
      <c r="PVJ51" s="876"/>
      <c r="PVK51" s="876"/>
      <c r="PVL51" s="876"/>
      <c r="PVM51" s="876"/>
      <c r="PVN51" s="876"/>
      <c r="PVO51" s="876"/>
      <c r="PVP51" s="876"/>
      <c r="PVQ51" s="876"/>
      <c r="PVR51" s="876"/>
      <c r="PVS51" s="876"/>
      <c r="PVT51" s="876"/>
      <c r="PVU51" s="876"/>
      <c r="PVV51" s="876"/>
      <c r="PVW51" s="876"/>
      <c r="PVX51" s="876"/>
      <c r="PVY51" s="876"/>
      <c r="PVZ51" s="876"/>
      <c r="PWA51" s="876"/>
      <c r="PWB51" s="876"/>
      <c r="PWC51" s="876"/>
      <c r="PWD51" s="876"/>
      <c r="PWE51" s="876"/>
      <c r="PWF51" s="876"/>
      <c r="PWG51" s="876"/>
      <c r="PWH51" s="876"/>
      <c r="PWI51" s="876"/>
      <c r="PWJ51" s="876"/>
      <c r="PWK51" s="876"/>
      <c r="PWL51" s="876"/>
      <c r="PWM51" s="876"/>
      <c r="PWN51" s="876"/>
      <c r="PWO51" s="876"/>
      <c r="PWP51" s="876"/>
      <c r="PWQ51" s="876"/>
      <c r="PWR51" s="876"/>
      <c r="PWS51" s="876"/>
      <c r="PWT51" s="876"/>
      <c r="PWU51" s="876"/>
      <c r="PWV51" s="876"/>
      <c r="PWW51" s="876"/>
      <c r="PWX51" s="876"/>
      <c r="PWY51" s="876"/>
      <c r="PWZ51" s="876"/>
      <c r="PXA51" s="876"/>
      <c r="PXB51" s="876"/>
      <c r="PXC51" s="876"/>
      <c r="PXD51" s="876"/>
      <c r="PXE51" s="876"/>
      <c r="PXF51" s="876"/>
      <c r="PXG51" s="876"/>
      <c r="PXH51" s="876"/>
      <c r="PXI51" s="876"/>
      <c r="PXJ51" s="876"/>
      <c r="PXK51" s="876"/>
      <c r="PXL51" s="876"/>
      <c r="PXM51" s="876"/>
      <c r="PXN51" s="876"/>
      <c r="PXO51" s="876"/>
      <c r="PXP51" s="876"/>
      <c r="PXQ51" s="876"/>
      <c r="PXR51" s="876"/>
      <c r="PXS51" s="876"/>
      <c r="PXT51" s="876"/>
      <c r="PXU51" s="876"/>
      <c r="PXV51" s="876"/>
      <c r="PXW51" s="876"/>
      <c r="PXX51" s="876"/>
      <c r="PXY51" s="876"/>
      <c r="PXZ51" s="876"/>
      <c r="PYA51" s="876"/>
      <c r="PYB51" s="876"/>
      <c r="PYC51" s="876"/>
      <c r="PYD51" s="876"/>
      <c r="PYE51" s="876"/>
      <c r="PYF51" s="876"/>
      <c r="PYG51" s="876"/>
      <c r="PYH51" s="876"/>
      <c r="PYI51" s="876"/>
      <c r="PYJ51" s="876"/>
      <c r="PYK51" s="876"/>
      <c r="PYL51" s="876"/>
      <c r="PYM51" s="876"/>
      <c r="PYN51" s="876"/>
      <c r="PYO51" s="876"/>
      <c r="PYP51" s="876"/>
      <c r="PYQ51" s="876"/>
      <c r="PYR51" s="876"/>
      <c r="PYS51" s="876"/>
      <c r="PYT51" s="876"/>
      <c r="PYU51" s="876"/>
      <c r="PYV51" s="876"/>
      <c r="PYW51" s="876"/>
      <c r="PYX51" s="876"/>
      <c r="PYY51" s="876"/>
      <c r="PYZ51" s="876"/>
      <c r="PZA51" s="876"/>
      <c r="PZB51" s="876"/>
      <c r="PZC51" s="876"/>
      <c r="PZD51" s="876"/>
      <c r="PZE51" s="876"/>
      <c r="PZF51" s="876"/>
      <c r="PZG51" s="876"/>
      <c r="PZH51" s="876"/>
      <c r="PZI51" s="876"/>
      <c r="PZJ51" s="876"/>
      <c r="PZK51" s="876"/>
      <c r="PZL51" s="876"/>
      <c r="PZM51" s="876"/>
      <c r="PZN51" s="876"/>
      <c r="PZO51" s="876"/>
      <c r="PZP51" s="876"/>
      <c r="PZQ51" s="876"/>
      <c r="PZR51" s="876"/>
      <c r="PZS51" s="876"/>
      <c r="PZT51" s="876"/>
      <c r="PZU51" s="876"/>
      <c r="PZV51" s="876"/>
      <c r="PZW51" s="876"/>
      <c r="PZX51" s="876"/>
      <c r="PZY51" s="876"/>
      <c r="PZZ51" s="876"/>
      <c r="QAA51" s="876"/>
      <c r="QAB51" s="876"/>
      <c r="QAC51" s="876"/>
      <c r="QAD51" s="876"/>
      <c r="QAE51" s="876"/>
      <c r="QAF51" s="876"/>
      <c r="QAG51" s="876"/>
      <c r="QAH51" s="876"/>
      <c r="QAI51" s="876"/>
      <c r="QAJ51" s="876"/>
      <c r="QAK51" s="876"/>
      <c r="QAL51" s="876"/>
      <c r="QAM51" s="876"/>
      <c r="QAN51" s="876"/>
      <c r="QAO51" s="876"/>
      <c r="QAP51" s="876"/>
      <c r="QAQ51" s="876"/>
      <c r="QAR51" s="876"/>
      <c r="QAS51" s="876"/>
      <c r="QAT51" s="876"/>
      <c r="QAU51" s="876"/>
      <c r="QAV51" s="876"/>
      <c r="QAW51" s="876"/>
      <c r="QAX51" s="876"/>
      <c r="QAY51" s="876"/>
      <c r="QAZ51" s="876"/>
      <c r="QBA51" s="876"/>
      <c r="QBB51" s="876"/>
      <c r="QBC51" s="876"/>
      <c r="QBD51" s="876"/>
      <c r="QBE51" s="876"/>
      <c r="QBF51" s="876"/>
      <c r="QBG51" s="876"/>
      <c r="QBH51" s="876"/>
      <c r="QBI51" s="876"/>
      <c r="QBJ51" s="876"/>
      <c r="QBK51" s="876"/>
      <c r="QBL51" s="876"/>
      <c r="QBM51" s="876"/>
      <c r="QBN51" s="876"/>
      <c r="QBO51" s="876"/>
      <c r="QBP51" s="876"/>
      <c r="QBQ51" s="876"/>
      <c r="QBR51" s="876"/>
      <c r="QBS51" s="876"/>
      <c r="QBT51" s="876"/>
      <c r="QBU51" s="876"/>
      <c r="QBV51" s="876"/>
      <c r="QBW51" s="876"/>
      <c r="QBX51" s="876"/>
      <c r="QBY51" s="876"/>
      <c r="QBZ51" s="876"/>
      <c r="QCA51" s="876"/>
      <c r="QCB51" s="876"/>
      <c r="QCC51" s="876"/>
      <c r="QCD51" s="876"/>
      <c r="QCE51" s="876"/>
      <c r="QCF51" s="876"/>
      <c r="QCG51" s="876"/>
      <c r="QCH51" s="876"/>
      <c r="QCI51" s="876"/>
      <c r="QCJ51" s="876"/>
      <c r="QCK51" s="876"/>
      <c r="QCL51" s="876"/>
      <c r="QCM51" s="876"/>
      <c r="QCN51" s="876"/>
      <c r="QCO51" s="876"/>
      <c r="QCP51" s="876"/>
      <c r="QCQ51" s="876"/>
      <c r="QCR51" s="876"/>
      <c r="QCS51" s="876"/>
      <c r="QCT51" s="876"/>
      <c r="QCU51" s="876"/>
      <c r="QCV51" s="876"/>
      <c r="QCW51" s="876"/>
      <c r="QCX51" s="876"/>
      <c r="QCY51" s="876"/>
      <c r="QCZ51" s="876"/>
      <c r="QDA51" s="876"/>
      <c r="QDB51" s="876"/>
      <c r="QDC51" s="876"/>
      <c r="QDD51" s="876"/>
      <c r="QDE51" s="876"/>
      <c r="QDF51" s="876"/>
      <c r="QDG51" s="876"/>
      <c r="QDH51" s="876"/>
      <c r="QDI51" s="876"/>
      <c r="QDJ51" s="876"/>
      <c r="QDK51" s="876"/>
      <c r="QDL51" s="876"/>
      <c r="QDM51" s="876"/>
      <c r="QDN51" s="876"/>
      <c r="QDO51" s="876"/>
      <c r="QDP51" s="876"/>
      <c r="QDQ51" s="876"/>
      <c r="QDR51" s="876"/>
      <c r="QDS51" s="876"/>
      <c r="QDT51" s="876"/>
      <c r="QDU51" s="876"/>
      <c r="QDV51" s="876"/>
      <c r="QDW51" s="876"/>
      <c r="QDX51" s="876"/>
      <c r="QDY51" s="876"/>
      <c r="QDZ51" s="876"/>
      <c r="QEA51" s="876"/>
      <c r="QEB51" s="876"/>
      <c r="QEC51" s="876"/>
      <c r="QED51" s="876"/>
      <c r="QEE51" s="876"/>
      <c r="QEF51" s="876"/>
      <c r="QEG51" s="876"/>
      <c r="QEH51" s="876"/>
      <c r="QEI51" s="876"/>
      <c r="QEJ51" s="876"/>
      <c r="QEK51" s="876"/>
      <c r="QEL51" s="876"/>
      <c r="QEM51" s="876"/>
      <c r="QEN51" s="876"/>
      <c r="QEO51" s="876"/>
      <c r="QEP51" s="876"/>
      <c r="QEQ51" s="876"/>
      <c r="QER51" s="876"/>
      <c r="QES51" s="876"/>
      <c r="QET51" s="876"/>
      <c r="QEU51" s="876"/>
      <c r="QEV51" s="876"/>
      <c r="QEW51" s="876"/>
      <c r="QEX51" s="876"/>
      <c r="QEY51" s="876"/>
      <c r="QEZ51" s="876"/>
      <c r="QFA51" s="876"/>
      <c r="QFB51" s="876"/>
      <c r="QFC51" s="876"/>
      <c r="QFD51" s="876"/>
      <c r="QFE51" s="876"/>
      <c r="QFF51" s="876"/>
      <c r="QFG51" s="876"/>
      <c r="QFH51" s="876"/>
      <c r="QFI51" s="876"/>
      <c r="QFJ51" s="876"/>
      <c r="QFK51" s="876"/>
      <c r="QFL51" s="876"/>
      <c r="QFM51" s="876"/>
      <c r="QFN51" s="876"/>
      <c r="QFO51" s="876"/>
      <c r="QFP51" s="876"/>
      <c r="QFQ51" s="876"/>
      <c r="QFR51" s="876"/>
      <c r="QFS51" s="876"/>
      <c r="QFT51" s="876"/>
      <c r="QFU51" s="876"/>
      <c r="QFV51" s="876"/>
      <c r="QFW51" s="876"/>
      <c r="QFX51" s="876"/>
      <c r="QFY51" s="876"/>
      <c r="QFZ51" s="876"/>
      <c r="QGA51" s="876"/>
      <c r="QGB51" s="876"/>
      <c r="QGC51" s="876"/>
      <c r="QGD51" s="876"/>
      <c r="QGE51" s="876"/>
      <c r="QGF51" s="876"/>
      <c r="QGG51" s="876"/>
      <c r="QGH51" s="876"/>
      <c r="QGI51" s="876"/>
      <c r="QGJ51" s="876"/>
      <c r="QGK51" s="876"/>
      <c r="QGL51" s="876"/>
      <c r="QGM51" s="876"/>
      <c r="QGN51" s="876"/>
      <c r="QGO51" s="876"/>
      <c r="QGP51" s="876"/>
      <c r="QGQ51" s="876"/>
      <c r="QGR51" s="876"/>
      <c r="QGS51" s="876"/>
      <c r="QGT51" s="876"/>
      <c r="QGU51" s="876"/>
      <c r="QGV51" s="876"/>
      <c r="QGW51" s="876"/>
      <c r="QGX51" s="876"/>
      <c r="QGY51" s="876"/>
      <c r="QGZ51" s="876"/>
      <c r="QHA51" s="876"/>
      <c r="QHB51" s="876"/>
      <c r="QHC51" s="876"/>
      <c r="QHD51" s="876"/>
      <c r="QHE51" s="876"/>
      <c r="QHF51" s="876"/>
      <c r="QHG51" s="876"/>
      <c r="QHH51" s="876"/>
      <c r="QHI51" s="876"/>
      <c r="QHJ51" s="876"/>
      <c r="QHK51" s="876"/>
      <c r="QHL51" s="876"/>
      <c r="QHM51" s="876"/>
      <c r="QHN51" s="876"/>
      <c r="QHO51" s="876"/>
      <c r="QHP51" s="876"/>
      <c r="QHQ51" s="876"/>
      <c r="QHR51" s="876"/>
      <c r="QHS51" s="876"/>
      <c r="QHT51" s="876"/>
      <c r="QHU51" s="876"/>
      <c r="QHV51" s="876"/>
      <c r="QHW51" s="876"/>
      <c r="QHX51" s="876"/>
      <c r="QHY51" s="876"/>
      <c r="QHZ51" s="876"/>
      <c r="QIA51" s="876"/>
      <c r="QIB51" s="876"/>
      <c r="QIC51" s="876"/>
      <c r="QID51" s="876"/>
      <c r="QIE51" s="876"/>
      <c r="QIF51" s="876"/>
      <c r="QIG51" s="876"/>
      <c r="QIH51" s="876"/>
      <c r="QII51" s="876"/>
      <c r="QIJ51" s="876"/>
      <c r="QIK51" s="876"/>
      <c r="QIL51" s="876"/>
      <c r="QIM51" s="876"/>
      <c r="QIN51" s="876"/>
      <c r="QIO51" s="876"/>
      <c r="QIP51" s="876"/>
      <c r="QIQ51" s="876"/>
      <c r="QIR51" s="876"/>
      <c r="QIS51" s="876"/>
      <c r="QIT51" s="876"/>
      <c r="QIU51" s="876"/>
      <c r="QIV51" s="876"/>
      <c r="QIW51" s="876"/>
      <c r="QIX51" s="876"/>
      <c r="QIY51" s="876"/>
      <c r="QIZ51" s="876"/>
      <c r="QJA51" s="876"/>
      <c r="QJB51" s="876"/>
      <c r="QJC51" s="876"/>
      <c r="QJD51" s="876"/>
      <c r="QJE51" s="876"/>
      <c r="QJF51" s="876"/>
      <c r="QJG51" s="876"/>
      <c r="QJH51" s="876"/>
      <c r="QJI51" s="876"/>
      <c r="QJJ51" s="876"/>
      <c r="QJK51" s="876"/>
      <c r="QJL51" s="876"/>
      <c r="QJM51" s="876"/>
      <c r="QJN51" s="876"/>
      <c r="QJO51" s="876"/>
      <c r="QJP51" s="876"/>
      <c r="QJQ51" s="876"/>
      <c r="QJR51" s="876"/>
      <c r="QJS51" s="876"/>
      <c r="QJT51" s="876"/>
      <c r="QJU51" s="876"/>
      <c r="QJV51" s="876"/>
      <c r="QJW51" s="876"/>
      <c r="QJX51" s="876"/>
      <c r="QJY51" s="876"/>
      <c r="QJZ51" s="876"/>
      <c r="QKA51" s="876"/>
      <c r="QKB51" s="876"/>
      <c r="QKC51" s="876"/>
      <c r="QKD51" s="876"/>
      <c r="QKE51" s="876"/>
      <c r="QKF51" s="876"/>
      <c r="QKG51" s="876"/>
      <c r="QKH51" s="876"/>
      <c r="QKI51" s="876"/>
      <c r="QKJ51" s="876"/>
      <c r="QKK51" s="876"/>
      <c r="QKL51" s="876"/>
      <c r="QKM51" s="876"/>
      <c r="QKN51" s="876"/>
      <c r="QKO51" s="876"/>
      <c r="QKP51" s="876"/>
      <c r="QKQ51" s="876"/>
      <c r="QKR51" s="876"/>
      <c r="QKS51" s="876"/>
      <c r="QKT51" s="876"/>
      <c r="QKU51" s="876"/>
      <c r="QKV51" s="876"/>
      <c r="QKW51" s="876"/>
      <c r="QKX51" s="876"/>
      <c r="QKY51" s="876"/>
      <c r="QKZ51" s="876"/>
      <c r="QLA51" s="876"/>
      <c r="QLB51" s="876"/>
      <c r="QLC51" s="876"/>
      <c r="QLD51" s="876"/>
      <c r="QLE51" s="876"/>
      <c r="QLF51" s="876"/>
      <c r="QLG51" s="876"/>
      <c r="QLH51" s="876"/>
      <c r="QLI51" s="876"/>
      <c r="QLJ51" s="876"/>
      <c r="QLK51" s="876"/>
      <c r="QLL51" s="876"/>
      <c r="QLM51" s="876"/>
      <c r="QLN51" s="876"/>
      <c r="QLO51" s="876"/>
      <c r="QLP51" s="876"/>
      <c r="QLQ51" s="876"/>
      <c r="QLR51" s="876"/>
      <c r="QLS51" s="876"/>
      <c r="QLT51" s="876"/>
      <c r="QLU51" s="876"/>
      <c r="QLV51" s="876"/>
      <c r="QLW51" s="876"/>
      <c r="QLX51" s="876"/>
      <c r="QLY51" s="876"/>
      <c r="QLZ51" s="876"/>
      <c r="QMA51" s="876"/>
      <c r="QMB51" s="876"/>
      <c r="QMC51" s="876"/>
      <c r="QMD51" s="876"/>
      <c r="QME51" s="876"/>
      <c r="QMF51" s="876"/>
      <c r="QMG51" s="876"/>
      <c r="QMH51" s="876"/>
      <c r="QMI51" s="876"/>
      <c r="QMJ51" s="876"/>
      <c r="QMK51" s="876"/>
      <c r="QML51" s="876"/>
      <c r="QMM51" s="876"/>
      <c r="QMN51" s="876"/>
      <c r="QMO51" s="876"/>
      <c r="QMP51" s="876"/>
      <c r="QMQ51" s="876"/>
      <c r="QMR51" s="876"/>
      <c r="QMS51" s="876"/>
      <c r="QMT51" s="876"/>
      <c r="QMU51" s="876"/>
      <c r="QMV51" s="876"/>
      <c r="QMW51" s="876"/>
      <c r="QMX51" s="876"/>
      <c r="QMY51" s="876"/>
      <c r="QMZ51" s="876"/>
      <c r="QNA51" s="876"/>
      <c r="QNB51" s="876"/>
      <c r="QNC51" s="876"/>
      <c r="QND51" s="876"/>
      <c r="QNE51" s="876"/>
      <c r="QNF51" s="876"/>
      <c r="QNG51" s="876"/>
      <c r="QNH51" s="876"/>
      <c r="QNI51" s="876"/>
      <c r="QNJ51" s="876"/>
      <c r="QNK51" s="876"/>
      <c r="QNL51" s="876"/>
      <c r="QNM51" s="876"/>
      <c r="QNN51" s="876"/>
      <c r="QNO51" s="876"/>
      <c r="QNP51" s="876"/>
      <c r="QNQ51" s="876"/>
      <c r="QNR51" s="876"/>
      <c r="QNS51" s="876"/>
      <c r="QNT51" s="876"/>
      <c r="QNU51" s="876"/>
      <c r="QNV51" s="876"/>
      <c r="QNW51" s="876"/>
      <c r="QNX51" s="876"/>
      <c r="QNY51" s="876"/>
      <c r="QNZ51" s="876"/>
      <c r="QOA51" s="876"/>
      <c r="QOB51" s="876"/>
      <c r="QOC51" s="876"/>
      <c r="QOD51" s="876"/>
      <c r="QOE51" s="876"/>
      <c r="QOF51" s="876"/>
      <c r="QOG51" s="876"/>
      <c r="QOH51" s="876"/>
      <c r="QOI51" s="876"/>
      <c r="QOJ51" s="876"/>
      <c r="QOK51" s="876"/>
      <c r="QOL51" s="876"/>
      <c r="QOM51" s="876"/>
      <c r="QON51" s="876"/>
      <c r="QOO51" s="876"/>
      <c r="QOP51" s="876"/>
      <c r="QOQ51" s="876"/>
      <c r="QOR51" s="876"/>
      <c r="QOS51" s="876"/>
      <c r="QOT51" s="876"/>
      <c r="QOU51" s="876"/>
      <c r="QOV51" s="876"/>
      <c r="QOW51" s="876"/>
      <c r="QOX51" s="876"/>
      <c r="QOY51" s="876"/>
      <c r="QOZ51" s="876"/>
      <c r="QPA51" s="876"/>
      <c r="QPB51" s="876"/>
      <c r="QPC51" s="876"/>
      <c r="QPD51" s="876"/>
      <c r="QPE51" s="876"/>
      <c r="QPF51" s="876"/>
      <c r="QPG51" s="876"/>
      <c r="QPH51" s="876"/>
      <c r="QPI51" s="876"/>
      <c r="QPJ51" s="876"/>
      <c r="QPK51" s="876"/>
      <c r="QPL51" s="876"/>
      <c r="QPM51" s="876"/>
      <c r="QPN51" s="876"/>
      <c r="QPO51" s="876"/>
      <c r="QPP51" s="876"/>
      <c r="QPQ51" s="876"/>
      <c r="QPR51" s="876"/>
      <c r="QPS51" s="876"/>
      <c r="QPT51" s="876"/>
      <c r="QPU51" s="876"/>
      <c r="QPV51" s="876"/>
      <c r="QPW51" s="876"/>
      <c r="QPX51" s="876"/>
      <c r="QPY51" s="876"/>
      <c r="QPZ51" s="876"/>
      <c r="QQA51" s="876"/>
      <c r="QQB51" s="876"/>
      <c r="QQC51" s="876"/>
      <c r="QQD51" s="876"/>
      <c r="QQE51" s="876"/>
      <c r="QQF51" s="876"/>
      <c r="QQG51" s="876"/>
      <c r="QQH51" s="876"/>
      <c r="QQI51" s="876"/>
      <c r="QQJ51" s="876"/>
      <c r="QQK51" s="876"/>
      <c r="QQL51" s="876"/>
      <c r="QQM51" s="876"/>
      <c r="QQN51" s="876"/>
      <c r="QQO51" s="876"/>
      <c r="QQP51" s="876"/>
      <c r="QQQ51" s="876"/>
      <c r="QQR51" s="876"/>
      <c r="QQS51" s="876"/>
      <c r="QQT51" s="876"/>
      <c r="QQU51" s="876"/>
      <c r="QQV51" s="876"/>
      <c r="QQW51" s="876"/>
      <c r="QQX51" s="876"/>
      <c r="QQY51" s="876"/>
      <c r="QQZ51" s="876"/>
      <c r="QRA51" s="876"/>
      <c r="QRB51" s="876"/>
      <c r="QRC51" s="876"/>
      <c r="QRD51" s="876"/>
      <c r="QRE51" s="876"/>
      <c r="QRF51" s="876"/>
      <c r="QRG51" s="876"/>
      <c r="QRH51" s="876"/>
      <c r="QRI51" s="876"/>
      <c r="QRJ51" s="876"/>
      <c r="QRK51" s="876"/>
      <c r="QRL51" s="876"/>
      <c r="QRM51" s="876"/>
      <c r="QRN51" s="876"/>
      <c r="QRO51" s="876"/>
      <c r="QRP51" s="876"/>
      <c r="QRQ51" s="876"/>
      <c r="QRR51" s="876"/>
      <c r="QRS51" s="876"/>
      <c r="QRT51" s="876"/>
      <c r="QRU51" s="876"/>
      <c r="QRV51" s="876"/>
      <c r="QRW51" s="876"/>
      <c r="QRX51" s="876"/>
      <c r="QRY51" s="876"/>
      <c r="QRZ51" s="876"/>
      <c r="QSA51" s="876"/>
      <c r="QSB51" s="876"/>
      <c r="QSC51" s="876"/>
      <c r="QSD51" s="876"/>
      <c r="QSE51" s="876"/>
      <c r="QSF51" s="876"/>
      <c r="QSG51" s="876"/>
      <c r="QSH51" s="876"/>
      <c r="QSI51" s="876"/>
      <c r="QSJ51" s="876"/>
      <c r="QSK51" s="876"/>
      <c r="QSL51" s="876"/>
      <c r="QSM51" s="876"/>
      <c r="QSN51" s="876"/>
      <c r="QSO51" s="876"/>
      <c r="QSP51" s="876"/>
      <c r="QSQ51" s="876"/>
      <c r="QSR51" s="876"/>
      <c r="QSS51" s="876"/>
      <c r="QST51" s="876"/>
      <c r="QSU51" s="876"/>
      <c r="QSV51" s="876"/>
      <c r="QSW51" s="876"/>
      <c r="QSX51" s="876"/>
      <c r="QSY51" s="876"/>
      <c r="QSZ51" s="876"/>
      <c r="QTA51" s="876"/>
      <c r="QTB51" s="876"/>
      <c r="QTC51" s="876"/>
      <c r="QTD51" s="876"/>
      <c r="QTE51" s="876"/>
      <c r="QTF51" s="876"/>
      <c r="QTG51" s="876"/>
      <c r="QTH51" s="876"/>
      <c r="QTI51" s="876"/>
      <c r="QTJ51" s="876"/>
      <c r="QTK51" s="876"/>
      <c r="QTL51" s="876"/>
      <c r="QTM51" s="876"/>
      <c r="QTN51" s="876"/>
      <c r="QTO51" s="876"/>
      <c r="QTP51" s="876"/>
      <c r="QTQ51" s="876"/>
      <c r="QTR51" s="876"/>
      <c r="QTS51" s="876"/>
      <c r="QTT51" s="876"/>
      <c r="QTU51" s="876"/>
      <c r="QTV51" s="876"/>
      <c r="QTW51" s="876"/>
      <c r="QTX51" s="876"/>
      <c r="QTY51" s="876"/>
      <c r="QTZ51" s="876"/>
      <c r="QUA51" s="876"/>
      <c r="QUB51" s="876"/>
      <c r="QUC51" s="876"/>
      <c r="QUD51" s="876"/>
      <c r="QUE51" s="876"/>
      <c r="QUF51" s="876"/>
      <c r="QUG51" s="876"/>
      <c r="QUH51" s="876"/>
      <c r="QUI51" s="876"/>
      <c r="QUJ51" s="876"/>
      <c r="QUK51" s="876"/>
      <c r="QUL51" s="876"/>
      <c r="QUM51" s="876"/>
      <c r="QUN51" s="876"/>
      <c r="QUO51" s="876"/>
      <c r="QUP51" s="876"/>
      <c r="QUQ51" s="876"/>
      <c r="QUR51" s="876"/>
      <c r="QUS51" s="876"/>
      <c r="QUT51" s="876"/>
      <c r="QUU51" s="876"/>
      <c r="QUV51" s="876"/>
      <c r="QUW51" s="876"/>
      <c r="QUX51" s="876"/>
      <c r="QUY51" s="876"/>
      <c r="QUZ51" s="876"/>
      <c r="QVA51" s="876"/>
      <c r="QVB51" s="876"/>
      <c r="QVC51" s="876"/>
      <c r="QVD51" s="876"/>
      <c r="QVE51" s="876"/>
      <c r="QVF51" s="876"/>
      <c r="QVG51" s="876"/>
      <c r="QVH51" s="876"/>
      <c r="QVI51" s="876"/>
      <c r="QVJ51" s="876"/>
      <c r="QVK51" s="876"/>
      <c r="QVL51" s="876"/>
      <c r="QVM51" s="876"/>
      <c r="QVN51" s="876"/>
      <c r="QVO51" s="876"/>
      <c r="QVP51" s="876"/>
      <c r="QVQ51" s="876"/>
      <c r="QVR51" s="876"/>
      <c r="QVS51" s="876"/>
      <c r="QVT51" s="876"/>
      <c r="QVU51" s="876"/>
      <c r="QVV51" s="876"/>
      <c r="QVW51" s="876"/>
      <c r="QVX51" s="876"/>
      <c r="QVY51" s="876"/>
      <c r="QVZ51" s="876"/>
      <c r="QWA51" s="876"/>
      <c r="QWB51" s="876"/>
      <c r="QWC51" s="876"/>
      <c r="QWD51" s="876"/>
      <c r="QWE51" s="876"/>
      <c r="QWF51" s="876"/>
      <c r="QWG51" s="876"/>
      <c r="QWH51" s="876"/>
      <c r="QWI51" s="876"/>
      <c r="QWJ51" s="876"/>
      <c r="QWK51" s="876"/>
      <c r="QWL51" s="876"/>
      <c r="QWM51" s="876"/>
      <c r="QWN51" s="876"/>
      <c r="QWO51" s="876"/>
      <c r="QWP51" s="876"/>
      <c r="QWQ51" s="876"/>
      <c r="QWR51" s="876"/>
      <c r="QWS51" s="876"/>
      <c r="QWT51" s="876"/>
      <c r="QWU51" s="876"/>
      <c r="QWV51" s="876"/>
      <c r="QWW51" s="876"/>
      <c r="QWX51" s="876"/>
      <c r="QWY51" s="876"/>
      <c r="QWZ51" s="876"/>
      <c r="QXA51" s="876"/>
      <c r="QXB51" s="876"/>
      <c r="QXC51" s="876"/>
      <c r="QXD51" s="876"/>
      <c r="QXE51" s="876"/>
      <c r="QXF51" s="876"/>
      <c r="QXG51" s="876"/>
      <c r="QXH51" s="876"/>
      <c r="QXI51" s="876"/>
      <c r="QXJ51" s="876"/>
      <c r="QXK51" s="876"/>
      <c r="QXL51" s="876"/>
      <c r="QXM51" s="876"/>
      <c r="QXN51" s="876"/>
      <c r="QXO51" s="876"/>
      <c r="QXP51" s="876"/>
      <c r="QXQ51" s="876"/>
      <c r="QXR51" s="876"/>
      <c r="QXS51" s="876"/>
      <c r="QXT51" s="876"/>
      <c r="QXU51" s="876"/>
      <c r="QXV51" s="876"/>
      <c r="QXW51" s="876"/>
      <c r="QXX51" s="876"/>
      <c r="QXY51" s="876"/>
      <c r="QXZ51" s="876"/>
      <c r="QYA51" s="876"/>
      <c r="QYB51" s="876"/>
      <c r="QYC51" s="876"/>
      <c r="QYD51" s="876"/>
      <c r="QYE51" s="876"/>
      <c r="QYF51" s="876"/>
      <c r="QYG51" s="876"/>
      <c r="QYH51" s="876"/>
      <c r="QYI51" s="876"/>
      <c r="QYJ51" s="876"/>
      <c r="QYK51" s="876"/>
      <c r="QYL51" s="876"/>
      <c r="QYM51" s="876"/>
      <c r="QYN51" s="876"/>
      <c r="QYO51" s="876"/>
      <c r="QYP51" s="876"/>
      <c r="QYQ51" s="876"/>
      <c r="QYR51" s="876"/>
      <c r="QYS51" s="876"/>
      <c r="QYT51" s="876"/>
      <c r="QYU51" s="876"/>
      <c r="QYV51" s="876"/>
      <c r="QYW51" s="876"/>
      <c r="QYX51" s="876"/>
      <c r="QYY51" s="876"/>
      <c r="QYZ51" s="876"/>
      <c r="QZA51" s="876"/>
      <c r="QZB51" s="876"/>
      <c r="QZC51" s="876"/>
      <c r="QZD51" s="876"/>
      <c r="QZE51" s="876"/>
      <c r="QZF51" s="876"/>
      <c r="QZG51" s="876"/>
      <c r="QZH51" s="876"/>
      <c r="QZI51" s="876"/>
      <c r="QZJ51" s="876"/>
      <c r="QZK51" s="876"/>
      <c r="QZL51" s="876"/>
      <c r="QZM51" s="876"/>
      <c r="QZN51" s="876"/>
      <c r="QZO51" s="876"/>
      <c r="QZP51" s="876"/>
      <c r="QZQ51" s="876"/>
      <c r="QZR51" s="876"/>
      <c r="QZS51" s="876"/>
      <c r="QZT51" s="876"/>
      <c r="QZU51" s="876"/>
      <c r="QZV51" s="876"/>
      <c r="QZW51" s="876"/>
      <c r="QZX51" s="876"/>
      <c r="QZY51" s="876"/>
      <c r="QZZ51" s="876"/>
      <c r="RAA51" s="876"/>
      <c r="RAB51" s="876"/>
      <c r="RAC51" s="876"/>
      <c r="RAD51" s="876"/>
      <c r="RAE51" s="876"/>
      <c r="RAF51" s="876"/>
      <c r="RAG51" s="876"/>
      <c r="RAH51" s="876"/>
      <c r="RAI51" s="876"/>
      <c r="RAJ51" s="876"/>
      <c r="RAK51" s="876"/>
      <c r="RAL51" s="876"/>
      <c r="RAM51" s="876"/>
      <c r="RAN51" s="876"/>
      <c r="RAO51" s="876"/>
      <c r="RAP51" s="876"/>
      <c r="RAQ51" s="876"/>
      <c r="RAR51" s="876"/>
      <c r="RAS51" s="876"/>
      <c r="RAT51" s="876"/>
      <c r="RAU51" s="876"/>
      <c r="RAV51" s="876"/>
      <c r="RAW51" s="876"/>
      <c r="RAX51" s="876"/>
      <c r="RAY51" s="876"/>
      <c r="RAZ51" s="876"/>
      <c r="RBA51" s="876"/>
      <c r="RBB51" s="876"/>
      <c r="RBC51" s="876"/>
      <c r="RBD51" s="876"/>
      <c r="RBE51" s="876"/>
      <c r="RBF51" s="876"/>
      <c r="RBG51" s="876"/>
      <c r="RBH51" s="876"/>
      <c r="RBI51" s="876"/>
      <c r="RBJ51" s="876"/>
      <c r="RBK51" s="876"/>
      <c r="RBL51" s="876"/>
      <c r="RBM51" s="876"/>
      <c r="RBN51" s="876"/>
      <c r="RBO51" s="876"/>
      <c r="RBP51" s="876"/>
      <c r="RBQ51" s="876"/>
      <c r="RBR51" s="876"/>
      <c r="RBS51" s="876"/>
      <c r="RBT51" s="876"/>
      <c r="RBU51" s="876"/>
      <c r="RBV51" s="876"/>
      <c r="RBW51" s="876"/>
      <c r="RBX51" s="876"/>
      <c r="RBY51" s="876"/>
      <c r="RBZ51" s="876"/>
      <c r="RCA51" s="876"/>
      <c r="RCB51" s="876"/>
      <c r="RCC51" s="876"/>
      <c r="RCD51" s="876"/>
      <c r="RCE51" s="876"/>
      <c r="RCF51" s="876"/>
      <c r="RCG51" s="876"/>
      <c r="RCH51" s="876"/>
      <c r="RCI51" s="876"/>
      <c r="RCJ51" s="876"/>
      <c r="RCK51" s="876"/>
      <c r="RCL51" s="876"/>
      <c r="RCM51" s="876"/>
      <c r="RCN51" s="876"/>
      <c r="RCO51" s="876"/>
      <c r="RCP51" s="876"/>
      <c r="RCQ51" s="876"/>
      <c r="RCR51" s="876"/>
      <c r="RCS51" s="876"/>
      <c r="RCT51" s="876"/>
      <c r="RCU51" s="876"/>
      <c r="RCV51" s="876"/>
      <c r="RCW51" s="876"/>
      <c r="RCX51" s="876"/>
      <c r="RCY51" s="876"/>
      <c r="RCZ51" s="876"/>
      <c r="RDA51" s="876"/>
      <c r="RDB51" s="876"/>
      <c r="RDC51" s="876"/>
      <c r="RDD51" s="876"/>
      <c r="RDE51" s="876"/>
      <c r="RDF51" s="876"/>
      <c r="RDG51" s="876"/>
      <c r="RDH51" s="876"/>
      <c r="RDI51" s="876"/>
      <c r="RDJ51" s="876"/>
      <c r="RDK51" s="876"/>
      <c r="RDL51" s="876"/>
      <c r="RDM51" s="876"/>
      <c r="RDN51" s="876"/>
      <c r="RDO51" s="876"/>
      <c r="RDP51" s="876"/>
      <c r="RDQ51" s="876"/>
      <c r="RDR51" s="876"/>
      <c r="RDS51" s="876"/>
      <c r="RDT51" s="876"/>
      <c r="RDU51" s="876"/>
      <c r="RDV51" s="876"/>
      <c r="RDW51" s="876"/>
      <c r="RDX51" s="876"/>
      <c r="RDY51" s="876"/>
      <c r="RDZ51" s="876"/>
      <c r="REA51" s="876"/>
      <c r="REB51" s="876"/>
      <c r="REC51" s="876"/>
      <c r="RED51" s="876"/>
      <c r="REE51" s="876"/>
      <c r="REF51" s="876"/>
      <c r="REG51" s="876"/>
      <c r="REH51" s="876"/>
      <c r="REI51" s="876"/>
      <c r="REJ51" s="876"/>
      <c r="REK51" s="876"/>
      <c r="REL51" s="876"/>
      <c r="REM51" s="876"/>
      <c r="REN51" s="876"/>
      <c r="REO51" s="876"/>
      <c r="REP51" s="876"/>
      <c r="REQ51" s="876"/>
      <c r="RER51" s="876"/>
      <c r="RES51" s="876"/>
      <c r="RET51" s="876"/>
      <c r="REU51" s="876"/>
      <c r="REV51" s="876"/>
      <c r="REW51" s="876"/>
      <c r="REX51" s="876"/>
      <c r="REY51" s="876"/>
      <c r="REZ51" s="876"/>
      <c r="RFA51" s="876"/>
      <c r="RFB51" s="876"/>
      <c r="RFC51" s="876"/>
      <c r="RFD51" s="876"/>
      <c r="RFE51" s="876"/>
      <c r="RFF51" s="876"/>
      <c r="RFG51" s="876"/>
      <c r="RFH51" s="876"/>
      <c r="RFI51" s="876"/>
      <c r="RFJ51" s="876"/>
      <c r="RFK51" s="876"/>
      <c r="RFL51" s="876"/>
      <c r="RFM51" s="876"/>
      <c r="RFN51" s="876"/>
      <c r="RFO51" s="876"/>
      <c r="RFP51" s="876"/>
      <c r="RFQ51" s="876"/>
      <c r="RFR51" s="876"/>
      <c r="RFS51" s="876"/>
      <c r="RFT51" s="876"/>
      <c r="RFU51" s="876"/>
      <c r="RFV51" s="876"/>
      <c r="RFW51" s="876"/>
      <c r="RFX51" s="876"/>
      <c r="RFY51" s="876"/>
      <c r="RFZ51" s="876"/>
      <c r="RGA51" s="876"/>
      <c r="RGB51" s="876"/>
      <c r="RGC51" s="876"/>
      <c r="RGD51" s="876"/>
      <c r="RGE51" s="876"/>
      <c r="RGF51" s="876"/>
      <c r="RGG51" s="876"/>
      <c r="RGH51" s="876"/>
      <c r="RGI51" s="876"/>
      <c r="RGJ51" s="876"/>
      <c r="RGK51" s="876"/>
      <c r="RGL51" s="876"/>
      <c r="RGM51" s="876"/>
      <c r="RGN51" s="876"/>
      <c r="RGO51" s="876"/>
      <c r="RGP51" s="876"/>
      <c r="RGQ51" s="876"/>
      <c r="RGR51" s="876"/>
      <c r="RGS51" s="876"/>
      <c r="RGT51" s="876"/>
      <c r="RGU51" s="876"/>
      <c r="RGV51" s="876"/>
      <c r="RGW51" s="876"/>
      <c r="RGX51" s="876"/>
      <c r="RGY51" s="876"/>
      <c r="RGZ51" s="876"/>
      <c r="RHA51" s="876"/>
      <c r="RHB51" s="876"/>
      <c r="RHC51" s="876"/>
      <c r="RHD51" s="876"/>
      <c r="RHE51" s="876"/>
      <c r="RHF51" s="876"/>
      <c r="RHG51" s="876"/>
      <c r="RHH51" s="876"/>
      <c r="RHI51" s="876"/>
      <c r="RHJ51" s="876"/>
      <c r="RHK51" s="876"/>
      <c r="RHL51" s="876"/>
      <c r="RHM51" s="876"/>
      <c r="RHN51" s="876"/>
      <c r="RHO51" s="876"/>
      <c r="RHP51" s="876"/>
      <c r="RHQ51" s="876"/>
      <c r="RHR51" s="876"/>
      <c r="RHS51" s="876"/>
      <c r="RHT51" s="876"/>
      <c r="RHU51" s="876"/>
      <c r="RHV51" s="876"/>
      <c r="RHW51" s="876"/>
      <c r="RHX51" s="876"/>
      <c r="RHY51" s="876"/>
      <c r="RHZ51" s="876"/>
      <c r="RIA51" s="876"/>
      <c r="RIB51" s="876"/>
      <c r="RIC51" s="876"/>
      <c r="RID51" s="876"/>
      <c r="RIE51" s="876"/>
      <c r="RIF51" s="876"/>
      <c r="RIG51" s="876"/>
      <c r="RIH51" s="876"/>
      <c r="RII51" s="876"/>
      <c r="RIJ51" s="876"/>
      <c r="RIK51" s="876"/>
      <c r="RIL51" s="876"/>
      <c r="RIM51" s="876"/>
      <c r="RIN51" s="876"/>
      <c r="RIO51" s="876"/>
      <c r="RIP51" s="876"/>
      <c r="RIQ51" s="876"/>
      <c r="RIR51" s="876"/>
      <c r="RIS51" s="876"/>
      <c r="RIT51" s="876"/>
      <c r="RIU51" s="876"/>
      <c r="RIV51" s="876"/>
      <c r="RIW51" s="876"/>
      <c r="RIX51" s="876"/>
      <c r="RIY51" s="876"/>
      <c r="RIZ51" s="876"/>
      <c r="RJA51" s="876"/>
      <c r="RJB51" s="876"/>
      <c r="RJC51" s="876"/>
      <c r="RJD51" s="876"/>
      <c r="RJE51" s="876"/>
      <c r="RJF51" s="876"/>
      <c r="RJG51" s="876"/>
      <c r="RJH51" s="876"/>
      <c r="RJI51" s="876"/>
      <c r="RJJ51" s="876"/>
      <c r="RJK51" s="876"/>
      <c r="RJL51" s="876"/>
      <c r="RJM51" s="876"/>
      <c r="RJN51" s="876"/>
      <c r="RJO51" s="876"/>
      <c r="RJP51" s="876"/>
      <c r="RJQ51" s="876"/>
      <c r="RJR51" s="876"/>
      <c r="RJS51" s="876"/>
      <c r="RJT51" s="876"/>
      <c r="RJU51" s="876"/>
      <c r="RJV51" s="876"/>
      <c r="RJW51" s="876"/>
      <c r="RJX51" s="876"/>
      <c r="RJY51" s="876"/>
      <c r="RJZ51" s="876"/>
      <c r="RKA51" s="876"/>
      <c r="RKB51" s="876"/>
      <c r="RKC51" s="876"/>
      <c r="RKD51" s="876"/>
      <c r="RKE51" s="876"/>
      <c r="RKF51" s="876"/>
      <c r="RKG51" s="876"/>
      <c r="RKH51" s="876"/>
      <c r="RKI51" s="876"/>
      <c r="RKJ51" s="876"/>
      <c r="RKK51" s="876"/>
      <c r="RKL51" s="876"/>
      <c r="RKM51" s="876"/>
      <c r="RKN51" s="876"/>
      <c r="RKO51" s="876"/>
      <c r="RKP51" s="876"/>
      <c r="RKQ51" s="876"/>
      <c r="RKR51" s="876"/>
      <c r="RKS51" s="876"/>
      <c r="RKT51" s="876"/>
      <c r="RKU51" s="876"/>
      <c r="RKV51" s="876"/>
      <c r="RKW51" s="876"/>
      <c r="RKX51" s="876"/>
      <c r="RKY51" s="876"/>
      <c r="RKZ51" s="876"/>
      <c r="RLA51" s="876"/>
      <c r="RLB51" s="876"/>
      <c r="RLC51" s="876"/>
      <c r="RLD51" s="876"/>
      <c r="RLE51" s="876"/>
      <c r="RLF51" s="876"/>
      <c r="RLG51" s="876"/>
      <c r="RLH51" s="876"/>
      <c r="RLI51" s="876"/>
      <c r="RLJ51" s="876"/>
      <c r="RLK51" s="876"/>
      <c r="RLL51" s="876"/>
      <c r="RLM51" s="876"/>
      <c r="RLN51" s="876"/>
      <c r="RLO51" s="876"/>
      <c r="RLP51" s="876"/>
      <c r="RLQ51" s="876"/>
      <c r="RLR51" s="876"/>
      <c r="RLS51" s="876"/>
      <c r="RLT51" s="876"/>
      <c r="RLU51" s="876"/>
      <c r="RLV51" s="876"/>
      <c r="RLW51" s="876"/>
      <c r="RLX51" s="876"/>
      <c r="RLY51" s="876"/>
      <c r="RLZ51" s="876"/>
      <c r="RMA51" s="876"/>
      <c r="RMB51" s="876"/>
      <c r="RMC51" s="876"/>
      <c r="RMD51" s="876"/>
      <c r="RME51" s="876"/>
      <c r="RMF51" s="876"/>
      <c r="RMG51" s="876"/>
      <c r="RMH51" s="876"/>
      <c r="RMI51" s="876"/>
      <c r="RMJ51" s="876"/>
      <c r="RMK51" s="876"/>
      <c r="RML51" s="876"/>
      <c r="RMM51" s="876"/>
      <c r="RMN51" s="876"/>
      <c r="RMO51" s="876"/>
      <c r="RMP51" s="876"/>
      <c r="RMQ51" s="876"/>
      <c r="RMR51" s="876"/>
      <c r="RMS51" s="876"/>
      <c r="RMT51" s="876"/>
      <c r="RMU51" s="876"/>
      <c r="RMV51" s="876"/>
      <c r="RMW51" s="876"/>
      <c r="RMX51" s="876"/>
      <c r="RMY51" s="876"/>
      <c r="RMZ51" s="876"/>
      <c r="RNA51" s="876"/>
      <c r="RNB51" s="876"/>
      <c r="RNC51" s="876"/>
      <c r="RND51" s="876"/>
      <c r="RNE51" s="876"/>
      <c r="RNF51" s="876"/>
      <c r="RNG51" s="876"/>
      <c r="RNH51" s="876"/>
      <c r="RNI51" s="876"/>
      <c r="RNJ51" s="876"/>
      <c r="RNK51" s="876"/>
      <c r="RNL51" s="876"/>
      <c r="RNM51" s="876"/>
      <c r="RNN51" s="876"/>
      <c r="RNO51" s="876"/>
      <c r="RNP51" s="876"/>
      <c r="RNQ51" s="876"/>
      <c r="RNR51" s="876"/>
      <c r="RNS51" s="876"/>
      <c r="RNT51" s="876"/>
      <c r="RNU51" s="876"/>
      <c r="RNV51" s="876"/>
      <c r="RNW51" s="876"/>
      <c r="RNX51" s="876"/>
      <c r="RNY51" s="876"/>
      <c r="RNZ51" s="876"/>
      <c r="ROA51" s="876"/>
      <c r="ROB51" s="876"/>
      <c r="ROC51" s="876"/>
      <c r="ROD51" s="876"/>
      <c r="ROE51" s="876"/>
      <c r="ROF51" s="876"/>
      <c r="ROG51" s="876"/>
      <c r="ROH51" s="876"/>
      <c r="ROI51" s="876"/>
      <c r="ROJ51" s="876"/>
      <c r="ROK51" s="876"/>
      <c r="ROL51" s="876"/>
      <c r="ROM51" s="876"/>
      <c r="RON51" s="876"/>
      <c r="ROO51" s="876"/>
      <c r="ROP51" s="876"/>
      <c r="ROQ51" s="876"/>
      <c r="ROR51" s="876"/>
      <c r="ROS51" s="876"/>
      <c r="ROT51" s="876"/>
      <c r="ROU51" s="876"/>
      <c r="ROV51" s="876"/>
      <c r="ROW51" s="876"/>
      <c r="ROX51" s="876"/>
      <c r="ROY51" s="876"/>
      <c r="ROZ51" s="876"/>
      <c r="RPA51" s="876"/>
      <c r="RPB51" s="876"/>
      <c r="RPC51" s="876"/>
      <c r="RPD51" s="876"/>
      <c r="RPE51" s="876"/>
      <c r="RPF51" s="876"/>
      <c r="RPG51" s="876"/>
      <c r="RPH51" s="876"/>
      <c r="RPI51" s="876"/>
      <c r="RPJ51" s="876"/>
      <c r="RPK51" s="876"/>
      <c r="RPL51" s="876"/>
      <c r="RPM51" s="876"/>
      <c r="RPN51" s="876"/>
      <c r="RPO51" s="876"/>
      <c r="RPP51" s="876"/>
      <c r="RPQ51" s="876"/>
      <c r="RPR51" s="876"/>
      <c r="RPS51" s="876"/>
      <c r="RPT51" s="876"/>
      <c r="RPU51" s="876"/>
      <c r="RPV51" s="876"/>
      <c r="RPW51" s="876"/>
      <c r="RPX51" s="876"/>
      <c r="RPY51" s="876"/>
      <c r="RPZ51" s="876"/>
      <c r="RQA51" s="876"/>
      <c r="RQB51" s="876"/>
      <c r="RQC51" s="876"/>
      <c r="RQD51" s="876"/>
      <c r="RQE51" s="876"/>
      <c r="RQF51" s="876"/>
      <c r="RQG51" s="876"/>
      <c r="RQH51" s="876"/>
      <c r="RQI51" s="876"/>
      <c r="RQJ51" s="876"/>
      <c r="RQK51" s="876"/>
      <c r="RQL51" s="876"/>
      <c r="RQM51" s="876"/>
      <c r="RQN51" s="876"/>
      <c r="RQO51" s="876"/>
      <c r="RQP51" s="876"/>
      <c r="RQQ51" s="876"/>
      <c r="RQR51" s="876"/>
      <c r="RQS51" s="876"/>
      <c r="RQT51" s="876"/>
      <c r="RQU51" s="876"/>
      <c r="RQV51" s="876"/>
      <c r="RQW51" s="876"/>
      <c r="RQX51" s="876"/>
      <c r="RQY51" s="876"/>
      <c r="RQZ51" s="876"/>
      <c r="RRA51" s="876"/>
      <c r="RRB51" s="876"/>
      <c r="RRC51" s="876"/>
      <c r="RRD51" s="876"/>
      <c r="RRE51" s="876"/>
      <c r="RRF51" s="876"/>
      <c r="RRG51" s="876"/>
      <c r="RRH51" s="876"/>
      <c r="RRI51" s="876"/>
      <c r="RRJ51" s="876"/>
      <c r="RRK51" s="876"/>
      <c r="RRL51" s="876"/>
      <c r="RRM51" s="876"/>
      <c r="RRN51" s="876"/>
      <c r="RRO51" s="876"/>
      <c r="RRP51" s="876"/>
      <c r="RRQ51" s="876"/>
      <c r="RRR51" s="876"/>
      <c r="RRS51" s="876"/>
      <c r="RRT51" s="876"/>
      <c r="RRU51" s="876"/>
      <c r="RRV51" s="876"/>
      <c r="RRW51" s="876"/>
      <c r="RRX51" s="876"/>
      <c r="RRY51" s="876"/>
      <c r="RRZ51" s="876"/>
      <c r="RSA51" s="876"/>
      <c r="RSB51" s="876"/>
      <c r="RSC51" s="876"/>
      <c r="RSD51" s="876"/>
      <c r="RSE51" s="876"/>
      <c r="RSF51" s="876"/>
      <c r="RSG51" s="876"/>
      <c r="RSH51" s="876"/>
      <c r="RSI51" s="876"/>
      <c r="RSJ51" s="876"/>
      <c r="RSK51" s="876"/>
      <c r="RSL51" s="876"/>
      <c r="RSM51" s="876"/>
      <c r="RSN51" s="876"/>
      <c r="RSO51" s="876"/>
      <c r="RSP51" s="876"/>
      <c r="RSQ51" s="876"/>
      <c r="RSR51" s="876"/>
      <c r="RSS51" s="876"/>
      <c r="RST51" s="876"/>
      <c r="RSU51" s="876"/>
      <c r="RSV51" s="876"/>
      <c r="RSW51" s="876"/>
      <c r="RSX51" s="876"/>
      <c r="RSY51" s="876"/>
      <c r="RSZ51" s="876"/>
      <c r="RTA51" s="876"/>
      <c r="RTB51" s="876"/>
      <c r="RTC51" s="876"/>
      <c r="RTD51" s="876"/>
      <c r="RTE51" s="876"/>
      <c r="RTF51" s="876"/>
      <c r="RTG51" s="876"/>
      <c r="RTH51" s="876"/>
      <c r="RTI51" s="876"/>
      <c r="RTJ51" s="876"/>
      <c r="RTK51" s="876"/>
      <c r="RTL51" s="876"/>
      <c r="RTM51" s="876"/>
      <c r="RTN51" s="876"/>
      <c r="RTO51" s="876"/>
      <c r="RTP51" s="876"/>
      <c r="RTQ51" s="876"/>
      <c r="RTR51" s="876"/>
      <c r="RTS51" s="876"/>
      <c r="RTT51" s="876"/>
      <c r="RTU51" s="876"/>
      <c r="RTV51" s="876"/>
      <c r="RTW51" s="876"/>
      <c r="RTX51" s="876"/>
      <c r="RTY51" s="876"/>
      <c r="RTZ51" s="876"/>
      <c r="RUA51" s="876"/>
      <c r="RUB51" s="876"/>
      <c r="RUC51" s="876"/>
      <c r="RUD51" s="876"/>
      <c r="RUE51" s="876"/>
      <c r="RUF51" s="876"/>
      <c r="RUG51" s="876"/>
      <c r="RUH51" s="876"/>
      <c r="RUI51" s="876"/>
      <c r="RUJ51" s="876"/>
      <c r="RUK51" s="876"/>
      <c r="RUL51" s="876"/>
      <c r="RUM51" s="876"/>
      <c r="RUN51" s="876"/>
      <c r="RUO51" s="876"/>
      <c r="RUP51" s="876"/>
      <c r="RUQ51" s="876"/>
      <c r="RUR51" s="876"/>
      <c r="RUS51" s="876"/>
      <c r="RUT51" s="876"/>
      <c r="RUU51" s="876"/>
      <c r="RUV51" s="876"/>
      <c r="RUW51" s="876"/>
      <c r="RUX51" s="876"/>
      <c r="RUY51" s="876"/>
      <c r="RUZ51" s="876"/>
      <c r="RVA51" s="876"/>
      <c r="RVB51" s="876"/>
      <c r="RVC51" s="876"/>
      <c r="RVD51" s="876"/>
      <c r="RVE51" s="876"/>
      <c r="RVF51" s="876"/>
      <c r="RVG51" s="876"/>
      <c r="RVH51" s="876"/>
      <c r="RVI51" s="876"/>
      <c r="RVJ51" s="876"/>
      <c r="RVK51" s="876"/>
      <c r="RVL51" s="876"/>
      <c r="RVM51" s="876"/>
      <c r="RVN51" s="876"/>
      <c r="RVO51" s="876"/>
      <c r="RVP51" s="876"/>
      <c r="RVQ51" s="876"/>
      <c r="RVR51" s="876"/>
      <c r="RVS51" s="876"/>
      <c r="RVT51" s="876"/>
      <c r="RVU51" s="876"/>
      <c r="RVV51" s="876"/>
      <c r="RVW51" s="876"/>
      <c r="RVX51" s="876"/>
      <c r="RVY51" s="876"/>
      <c r="RVZ51" s="876"/>
      <c r="RWA51" s="876"/>
      <c r="RWB51" s="876"/>
      <c r="RWC51" s="876"/>
      <c r="RWD51" s="876"/>
      <c r="RWE51" s="876"/>
      <c r="RWF51" s="876"/>
      <c r="RWG51" s="876"/>
      <c r="RWH51" s="876"/>
      <c r="RWI51" s="876"/>
      <c r="RWJ51" s="876"/>
      <c r="RWK51" s="876"/>
      <c r="RWL51" s="876"/>
      <c r="RWM51" s="876"/>
      <c r="RWN51" s="876"/>
      <c r="RWO51" s="876"/>
      <c r="RWP51" s="876"/>
      <c r="RWQ51" s="876"/>
      <c r="RWR51" s="876"/>
      <c r="RWS51" s="876"/>
      <c r="RWT51" s="876"/>
      <c r="RWU51" s="876"/>
      <c r="RWV51" s="876"/>
      <c r="RWW51" s="876"/>
      <c r="RWX51" s="876"/>
      <c r="RWY51" s="876"/>
      <c r="RWZ51" s="876"/>
      <c r="RXA51" s="876"/>
      <c r="RXB51" s="876"/>
      <c r="RXC51" s="876"/>
      <c r="RXD51" s="876"/>
      <c r="RXE51" s="876"/>
      <c r="RXF51" s="876"/>
      <c r="RXG51" s="876"/>
      <c r="RXH51" s="876"/>
      <c r="RXI51" s="876"/>
      <c r="RXJ51" s="876"/>
      <c r="RXK51" s="876"/>
      <c r="RXL51" s="876"/>
      <c r="RXM51" s="876"/>
      <c r="RXN51" s="876"/>
      <c r="RXO51" s="876"/>
      <c r="RXP51" s="876"/>
      <c r="RXQ51" s="876"/>
      <c r="RXR51" s="876"/>
      <c r="RXS51" s="876"/>
      <c r="RXT51" s="876"/>
      <c r="RXU51" s="876"/>
      <c r="RXV51" s="876"/>
      <c r="RXW51" s="876"/>
      <c r="RXX51" s="876"/>
      <c r="RXY51" s="876"/>
      <c r="RXZ51" s="876"/>
      <c r="RYA51" s="876"/>
      <c r="RYB51" s="876"/>
      <c r="RYC51" s="876"/>
      <c r="RYD51" s="876"/>
      <c r="RYE51" s="876"/>
      <c r="RYF51" s="876"/>
      <c r="RYG51" s="876"/>
      <c r="RYH51" s="876"/>
      <c r="RYI51" s="876"/>
      <c r="RYJ51" s="876"/>
      <c r="RYK51" s="876"/>
      <c r="RYL51" s="876"/>
      <c r="RYM51" s="876"/>
      <c r="RYN51" s="876"/>
      <c r="RYO51" s="876"/>
      <c r="RYP51" s="876"/>
      <c r="RYQ51" s="876"/>
      <c r="RYR51" s="876"/>
      <c r="RYS51" s="876"/>
      <c r="RYT51" s="876"/>
      <c r="RYU51" s="876"/>
      <c r="RYV51" s="876"/>
      <c r="RYW51" s="876"/>
      <c r="RYX51" s="876"/>
      <c r="RYY51" s="876"/>
      <c r="RYZ51" s="876"/>
      <c r="RZA51" s="876"/>
      <c r="RZB51" s="876"/>
      <c r="RZC51" s="876"/>
      <c r="RZD51" s="876"/>
      <c r="RZE51" s="876"/>
      <c r="RZF51" s="876"/>
      <c r="RZG51" s="876"/>
      <c r="RZH51" s="876"/>
      <c r="RZI51" s="876"/>
      <c r="RZJ51" s="876"/>
      <c r="RZK51" s="876"/>
      <c r="RZL51" s="876"/>
      <c r="RZM51" s="876"/>
      <c r="RZN51" s="876"/>
      <c r="RZO51" s="876"/>
      <c r="RZP51" s="876"/>
      <c r="RZQ51" s="876"/>
      <c r="RZR51" s="876"/>
      <c r="RZS51" s="876"/>
      <c r="RZT51" s="876"/>
      <c r="RZU51" s="876"/>
      <c r="RZV51" s="876"/>
      <c r="RZW51" s="876"/>
      <c r="RZX51" s="876"/>
      <c r="RZY51" s="876"/>
      <c r="RZZ51" s="876"/>
      <c r="SAA51" s="876"/>
      <c r="SAB51" s="876"/>
      <c r="SAC51" s="876"/>
      <c r="SAD51" s="876"/>
      <c r="SAE51" s="876"/>
      <c r="SAF51" s="876"/>
      <c r="SAG51" s="876"/>
      <c r="SAH51" s="876"/>
      <c r="SAI51" s="876"/>
      <c r="SAJ51" s="876"/>
      <c r="SAK51" s="876"/>
      <c r="SAL51" s="876"/>
      <c r="SAM51" s="876"/>
      <c r="SAN51" s="876"/>
      <c r="SAO51" s="876"/>
      <c r="SAP51" s="876"/>
      <c r="SAQ51" s="876"/>
      <c r="SAR51" s="876"/>
      <c r="SAS51" s="876"/>
      <c r="SAT51" s="876"/>
      <c r="SAU51" s="876"/>
      <c r="SAV51" s="876"/>
      <c r="SAW51" s="876"/>
      <c r="SAX51" s="876"/>
      <c r="SAY51" s="876"/>
      <c r="SAZ51" s="876"/>
      <c r="SBA51" s="876"/>
      <c r="SBB51" s="876"/>
      <c r="SBC51" s="876"/>
      <c r="SBD51" s="876"/>
      <c r="SBE51" s="876"/>
      <c r="SBF51" s="876"/>
      <c r="SBG51" s="876"/>
      <c r="SBH51" s="876"/>
      <c r="SBI51" s="876"/>
      <c r="SBJ51" s="876"/>
      <c r="SBK51" s="876"/>
      <c r="SBL51" s="876"/>
      <c r="SBM51" s="876"/>
      <c r="SBN51" s="876"/>
      <c r="SBO51" s="876"/>
      <c r="SBP51" s="876"/>
      <c r="SBQ51" s="876"/>
      <c r="SBR51" s="876"/>
      <c r="SBS51" s="876"/>
      <c r="SBT51" s="876"/>
      <c r="SBU51" s="876"/>
      <c r="SBV51" s="876"/>
      <c r="SBW51" s="876"/>
      <c r="SBX51" s="876"/>
      <c r="SBY51" s="876"/>
      <c r="SBZ51" s="876"/>
      <c r="SCA51" s="876"/>
      <c r="SCB51" s="876"/>
      <c r="SCC51" s="876"/>
      <c r="SCD51" s="876"/>
      <c r="SCE51" s="876"/>
      <c r="SCF51" s="876"/>
      <c r="SCG51" s="876"/>
      <c r="SCH51" s="876"/>
      <c r="SCI51" s="876"/>
      <c r="SCJ51" s="876"/>
      <c r="SCK51" s="876"/>
      <c r="SCL51" s="876"/>
      <c r="SCM51" s="876"/>
      <c r="SCN51" s="876"/>
      <c r="SCO51" s="876"/>
      <c r="SCP51" s="876"/>
      <c r="SCQ51" s="876"/>
      <c r="SCR51" s="876"/>
      <c r="SCS51" s="876"/>
      <c r="SCT51" s="876"/>
      <c r="SCU51" s="876"/>
      <c r="SCV51" s="876"/>
      <c r="SCW51" s="876"/>
      <c r="SCX51" s="876"/>
      <c r="SCY51" s="876"/>
      <c r="SCZ51" s="876"/>
      <c r="SDA51" s="876"/>
      <c r="SDB51" s="876"/>
      <c r="SDC51" s="876"/>
      <c r="SDD51" s="876"/>
      <c r="SDE51" s="876"/>
      <c r="SDF51" s="876"/>
      <c r="SDG51" s="876"/>
      <c r="SDH51" s="876"/>
      <c r="SDI51" s="876"/>
      <c r="SDJ51" s="876"/>
      <c r="SDK51" s="876"/>
      <c r="SDL51" s="876"/>
      <c r="SDM51" s="876"/>
      <c r="SDN51" s="876"/>
      <c r="SDO51" s="876"/>
      <c r="SDP51" s="876"/>
      <c r="SDQ51" s="876"/>
      <c r="SDR51" s="876"/>
      <c r="SDS51" s="876"/>
      <c r="SDT51" s="876"/>
      <c r="SDU51" s="876"/>
      <c r="SDV51" s="876"/>
      <c r="SDW51" s="876"/>
      <c r="SDX51" s="876"/>
      <c r="SDY51" s="876"/>
      <c r="SDZ51" s="876"/>
      <c r="SEA51" s="876"/>
      <c r="SEB51" s="876"/>
      <c r="SEC51" s="876"/>
      <c r="SED51" s="876"/>
      <c r="SEE51" s="876"/>
      <c r="SEF51" s="876"/>
      <c r="SEG51" s="876"/>
      <c r="SEH51" s="876"/>
      <c r="SEI51" s="876"/>
      <c r="SEJ51" s="876"/>
      <c r="SEK51" s="876"/>
      <c r="SEL51" s="876"/>
      <c r="SEM51" s="876"/>
      <c r="SEN51" s="876"/>
      <c r="SEO51" s="876"/>
      <c r="SEP51" s="876"/>
      <c r="SEQ51" s="876"/>
      <c r="SER51" s="876"/>
      <c r="SES51" s="876"/>
      <c r="SET51" s="876"/>
      <c r="SEU51" s="876"/>
      <c r="SEV51" s="876"/>
      <c r="SEW51" s="876"/>
      <c r="SEX51" s="876"/>
      <c r="SEY51" s="876"/>
      <c r="SEZ51" s="876"/>
      <c r="SFA51" s="876"/>
      <c r="SFB51" s="876"/>
      <c r="SFC51" s="876"/>
      <c r="SFD51" s="876"/>
      <c r="SFE51" s="876"/>
      <c r="SFF51" s="876"/>
      <c r="SFG51" s="876"/>
      <c r="SFH51" s="876"/>
      <c r="SFI51" s="876"/>
      <c r="SFJ51" s="876"/>
      <c r="SFK51" s="876"/>
      <c r="SFL51" s="876"/>
      <c r="SFM51" s="876"/>
      <c r="SFN51" s="876"/>
      <c r="SFO51" s="876"/>
      <c r="SFP51" s="876"/>
      <c r="SFQ51" s="876"/>
      <c r="SFR51" s="876"/>
      <c r="SFS51" s="876"/>
      <c r="SFT51" s="876"/>
      <c r="SFU51" s="876"/>
      <c r="SFV51" s="876"/>
      <c r="SFW51" s="876"/>
      <c r="SFX51" s="876"/>
      <c r="SFY51" s="876"/>
      <c r="SFZ51" s="876"/>
      <c r="SGA51" s="876"/>
      <c r="SGB51" s="876"/>
      <c r="SGC51" s="876"/>
      <c r="SGD51" s="876"/>
      <c r="SGE51" s="876"/>
      <c r="SGF51" s="876"/>
      <c r="SGG51" s="876"/>
      <c r="SGH51" s="876"/>
      <c r="SGI51" s="876"/>
      <c r="SGJ51" s="876"/>
      <c r="SGK51" s="876"/>
      <c r="SGL51" s="876"/>
      <c r="SGM51" s="876"/>
      <c r="SGN51" s="876"/>
      <c r="SGO51" s="876"/>
      <c r="SGP51" s="876"/>
      <c r="SGQ51" s="876"/>
      <c r="SGR51" s="876"/>
      <c r="SGS51" s="876"/>
      <c r="SGT51" s="876"/>
      <c r="SGU51" s="876"/>
      <c r="SGV51" s="876"/>
      <c r="SGW51" s="876"/>
      <c r="SGX51" s="876"/>
      <c r="SGY51" s="876"/>
      <c r="SGZ51" s="876"/>
      <c r="SHA51" s="876"/>
      <c r="SHB51" s="876"/>
      <c r="SHC51" s="876"/>
      <c r="SHD51" s="876"/>
      <c r="SHE51" s="876"/>
      <c r="SHF51" s="876"/>
      <c r="SHG51" s="876"/>
      <c r="SHH51" s="876"/>
      <c r="SHI51" s="876"/>
      <c r="SHJ51" s="876"/>
      <c r="SHK51" s="876"/>
      <c r="SHL51" s="876"/>
      <c r="SHM51" s="876"/>
      <c r="SHN51" s="876"/>
      <c r="SHO51" s="876"/>
      <c r="SHP51" s="876"/>
      <c r="SHQ51" s="876"/>
      <c r="SHR51" s="876"/>
      <c r="SHS51" s="876"/>
      <c r="SHT51" s="876"/>
      <c r="SHU51" s="876"/>
      <c r="SHV51" s="876"/>
      <c r="SHW51" s="876"/>
      <c r="SHX51" s="876"/>
      <c r="SHY51" s="876"/>
      <c r="SHZ51" s="876"/>
      <c r="SIA51" s="876"/>
      <c r="SIB51" s="876"/>
      <c r="SIC51" s="876"/>
      <c r="SID51" s="876"/>
      <c r="SIE51" s="876"/>
      <c r="SIF51" s="876"/>
      <c r="SIG51" s="876"/>
      <c r="SIH51" s="876"/>
      <c r="SII51" s="876"/>
      <c r="SIJ51" s="876"/>
      <c r="SIK51" s="876"/>
      <c r="SIL51" s="876"/>
      <c r="SIM51" s="876"/>
      <c r="SIN51" s="876"/>
      <c r="SIO51" s="876"/>
      <c r="SIP51" s="876"/>
      <c r="SIQ51" s="876"/>
      <c r="SIR51" s="876"/>
      <c r="SIS51" s="876"/>
      <c r="SIT51" s="876"/>
      <c r="SIU51" s="876"/>
      <c r="SIV51" s="876"/>
      <c r="SIW51" s="876"/>
      <c r="SIX51" s="876"/>
      <c r="SIY51" s="876"/>
      <c r="SIZ51" s="876"/>
      <c r="SJA51" s="876"/>
      <c r="SJB51" s="876"/>
      <c r="SJC51" s="876"/>
      <c r="SJD51" s="876"/>
      <c r="SJE51" s="876"/>
      <c r="SJF51" s="876"/>
      <c r="SJG51" s="876"/>
      <c r="SJH51" s="876"/>
      <c r="SJI51" s="876"/>
      <c r="SJJ51" s="876"/>
      <c r="SJK51" s="876"/>
      <c r="SJL51" s="876"/>
      <c r="SJM51" s="876"/>
      <c r="SJN51" s="876"/>
      <c r="SJO51" s="876"/>
      <c r="SJP51" s="876"/>
      <c r="SJQ51" s="876"/>
      <c r="SJR51" s="876"/>
      <c r="SJS51" s="876"/>
      <c r="SJT51" s="876"/>
      <c r="SJU51" s="876"/>
      <c r="SJV51" s="876"/>
      <c r="SJW51" s="876"/>
      <c r="SJX51" s="876"/>
      <c r="SJY51" s="876"/>
      <c r="SJZ51" s="876"/>
      <c r="SKA51" s="876"/>
      <c r="SKB51" s="876"/>
      <c r="SKC51" s="876"/>
      <c r="SKD51" s="876"/>
      <c r="SKE51" s="876"/>
      <c r="SKF51" s="876"/>
      <c r="SKG51" s="876"/>
      <c r="SKH51" s="876"/>
      <c r="SKI51" s="876"/>
      <c r="SKJ51" s="876"/>
      <c r="SKK51" s="876"/>
      <c r="SKL51" s="876"/>
      <c r="SKM51" s="876"/>
      <c r="SKN51" s="876"/>
      <c r="SKO51" s="876"/>
      <c r="SKP51" s="876"/>
      <c r="SKQ51" s="876"/>
      <c r="SKR51" s="876"/>
      <c r="SKS51" s="876"/>
      <c r="SKT51" s="876"/>
      <c r="SKU51" s="876"/>
      <c r="SKV51" s="876"/>
      <c r="SKW51" s="876"/>
      <c r="SKX51" s="876"/>
      <c r="SKY51" s="876"/>
      <c r="SKZ51" s="876"/>
      <c r="SLA51" s="876"/>
      <c r="SLB51" s="876"/>
      <c r="SLC51" s="876"/>
      <c r="SLD51" s="876"/>
      <c r="SLE51" s="876"/>
      <c r="SLF51" s="876"/>
      <c r="SLG51" s="876"/>
      <c r="SLH51" s="876"/>
      <c r="SLI51" s="876"/>
      <c r="SLJ51" s="876"/>
      <c r="SLK51" s="876"/>
      <c r="SLL51" s="876"/>
      <c r="SLM51" s="876"/>
      <c r="SLN51" s="876"/>
      <c r="SLO51" s="876"/>
      <c r="SLP51" s="876"/>
      <c r="SLQ51" s="876"/>
      <c r="SLR51" s="876"/>
      <c r="SLS51" s="876"/>
      <c r="SLT51" s="876"/>
      <c r="SLU51" s="876"/>
      <c r="SLV51" s="876"/>
      <c r="SLW51" s="876"/>
      <c r="SLX51" s="876"/>
      <c r="SLY51" s="876"/>
      <c r="SLZ51" s="876"/>
      <c r="SMA51" s="876"/>
      <c r="SMB51" s="876"/>
      <c r="SMC51" s="876"/>
      <c r="SMD51" s="876"/>
      <c r="SME51" s="876"/>
      <c r="SMF51" s="876"/>
      <c r="SMG51" s="876"/>
      <c r="SMH51" s="876"/>
      <c r="SMI51" s="876"/>
      <c r="SMJ51" s="876"/>
      <c r="SMK51" s="876"/>
      <c r="SML51" s="876"/>
      <c r="SMM51" s="876"/>
      <c r="SMN51" s="876"/>
      <c r="SMO51" s="876"/>
      <c r="SMP51" s="876"/>
      <c r="SMQ51" s="876"/>
      <c r="SMR51" s="876"/>
      <c r="SMS51" s="876"/>
      <c r="SMT51" s="876"/>
      <c r="SMU51" s="876"/>
      <c r="SMV51" s="876"/>
      <c r="SMW51" s="876"/>
      <c r="SMX51" s="876"/>
      <c r="SMY51" s="876"/>
      <c r="SMZ51" s="876"/>
      <c r="SNA51" s="876"/>
      <c r="SNB51" s="876"/>
      <c r="SNC51" s="876"/>
      <c r="SND51" s="876"/>
      <c r="SNE51" s="876"/>
      <c r="SNF51" s="876"/>
      <c r="SNG51" s="876"/>
      <c r="SNH51" s="876"/>
      <c r="SNI51" s="876"/>
      <c r="SNJ51" s="876"/>
      <c r="SNK51" s="876"/>
      <c r="SNL51" s="876"/>
      <c r="SNM51" s="876"/>
      <c r="SNN51" s="876"/>
      <c r="SNO51" s="876"/>
      <c r="SNP51" s="876"/>
      <c r="SNQ51" s="876"/>
      <c r="SNR51" s="876"/>
      <c r="SNS51" s="876"/>
      <c r="SNT51" s="876"/>
      <c r="SNU51" s="876"/>
      <c r="SNV51" s="876"/>
      <c r="SNW51" s="876"/>
      <c r="SNX51" s="876"/>
      <c r="SNY51" s="876"/>
      <c r="SNZ51" s="876"/>
      <c r="SOA51" s="876"/>
      <c r="SOB51" s="876"/>
      <c r="SOC51" s="876"/>
      <c r="SOD51" s="876"/>
      <c r="SOE51" s="876"/>
      <c r="SOF51" s="876"/>
      <c r="SOG51" s="876"/>
      <c r="SOH51" s="876"/>
      <c r="SOI51" s="876"/>
      <c r="SOJ51" s="876"/>
      <c r="SOK51" s="876"/>
      <c r="SOL51" s="876"/>
      <c r="SOM51" s="876"/>
      <c r="SON51" s="876"/>
      <c r="SOO51" s="876"/>
      <c r="SOP51" s="876"/>
      <c r="SOQ51" s="876"/>
      <c r="SOR51" s="876"/>
      <c r="SOS51" s="876"/>
      <c r="SOT51" s="876"/>
      <c r="SOU51" s="876"/>
      <c r="SOV51" s="876"/>
      <c r="SOW51" s="876"/>
      <c r="SOX51" s="876"/>
      <c r="SOY51" s="876"/>
      <c r="SOZ51" s="876"/>
      <c r="SPA51" s="876"/>
      <c r="SPB51" s="876"/>
      <c r="SPC51" s="876"/>
      <c r="SPD51" s="876"/>
      <c r="SPE51" s="876"/>
      <c r="SPF51" s="876"/>
      <c r="SPG51" s="876"/>
      <c r="SPH51" s="876"/>
      <c r="SPI51" s="876"/>
      <c r="SPJ51" s="876"/>
      <c r="SPK51" s="876"/>
      <c r="SPL51" s="876"/>
      <c r="SPM51" s="876"/>
      <c r="SPN51" s="876"/>
      <c r="SPO51" s="876"/>
      <c r="SPP51" s="876"/>
      <c r="SPQ51" s="876"/>
      <c r="SPR51" s="876"/>
      <c r="SPS51" s="876"/>
      <c r="SPT51" s="876"/>
      <c r="SPU51" s="876"/>
      <c r="SPV51" s="876"/>
      <c r="SPW51" s="876"/>
      <c r="SPX51" s="876"/>
      <c r="SPY51" s="876"/>
      <c r="SPZ51" s="876"/>
      <c r="SQA51" s="876"/>
      <c r="SQB51" s="876"/>
      <c r="SQC51" s="876"/>
      <c r="SQD51" s="876"/>
      <c r="SQE51" s="876"/>
      <c r="SQF51" s="876"/>
      <c r="SQG51" s="876"/>
      <c r="SQH51" s="876"/>
      <c r="SQI51" s="876"/>
      <c r="SQJ51" s="876"/>
      <c r="SQK51" s="876"/>
      <c r="SQL51" s="876"/>
      <c r="SQM51" s="876"/>
      <c r="SQN51" s="876"/>
      <c r="SQO51" s="876"/>
      <c r="SQP51" s="876"/>
      <c r="SQQ51" s="876"/>
      <c r="SQR51" s="876"/>
      <c r="SQS51" s="876"/>
      <c r="SQT51" s="876"/>
      <c r="SQU51" s="876"/>
      <c r="SQV51" s="876"/>
      <c r="SQW51" s="876"/>
      <c r="SQX51" s="876"/>
      <c r="SQY51" s="876"/>
      <c r="SQZ51" s="876"/>
      <c r="SRA51" s="876"/>
      <c r="SRB51" s="876"/>
      <c r="SRC51" s="876"/>
      <c r="SRD51" s="876"/>
      <c r="SRE51" s="876"/>
      <c r="SRF51" s="876"/>
      <c r="SRG51" s="876"/>
      <c r="SRH51" s="876"/>
      <c r="SRI51" s="876"/>
      <c r="SRJ51" s="876"/>
      <c r="SRK51" s="876"/>
      <c r="SRL51" s="876"/>
      <c r="SRM51" s="876"/>
      <c r="SRN51" s="876"/>
      <c r="SRO51" s="876"/>
      <c r="SRP51" s="876"/>
      <c r="SRQ51" s="876"/>
      <c r="SRR51" s="876"/>
      <c r="SRS51" s="876"/>
      <c r="SRT51" s="876"/>
      <c r="SRU51" s="876"/>
      <c r="SRV51" s="876"/>
      <c r="SRW51" s="876"/>
      <c r="SRX51" s="876"/>
      <c r="SRY51" s="876"/>
      <c r="SRZ51" s="876"/>
      <c r="SSA51" s="876"/>
      <c r="SSB51" s="876"/>
      <c r="SSC51" s="876"/>
      <c r="SSD51" s="876"/>
      <c r="SSE51" s="876"/>
      <c r="SSF51" s="876"/>
      <c r="SSG51" s="876"/>
      <c r="SSH51" s="876"/>
      <c r="SSI51" s="876"/>
      <c r="SSJ51" s="876"/>
      <c r="SSK51" s="876"/>
      <c r="SSL51" s="876"/>
      <c r="SSM51" s="876"/>
      <c r="SSN51" s="876"/>
      <c r="SSO51" s="876"/>
      <c r="SSP51" s="876"/>
      <c r="SSQ51" s="876"/>
      <c r="SSR51" s="876"/>
      <c r="SSS51" s="876"/>
      <c r="SST51" s="876"/>
      <c r="SSU51" s="876"/>
      <c r="SSV51" s="876"/>
      <c r="SSW51" s="876"/>
      <c r="SSX51" s="876"/>
      <c r="SSY51" s="876"/>
      <c r="SSZ51" s="876"/>
      <c r="STA51" s="876"/>
      <c r="STB51" s="876"/>
      <c r="STC51" s="876"/>
      <c r="STD51" s="876"/>
      <c r="STE51" s="876"/>
      <c r="STF51" s="876"/>
      <c r="STG51" s="876"/>
      <c r="STH51" s="876"/>
      <c r="STI51" s="876"/>
      <c r="STJ51" s="876"/>
      <c r="STK51" s="876"/>
      <c r="STL51" s="876"/>
      <c r="STM51" s="876"/>
      <c r="STN51" s="876"/>
      <c r="STO51" s="876"/>
      <c r="STP51" s="876"/>
      <c r="STQ51" s="876"/>
      <c r="STR51" s="876"/>
      <c r="STS51" s="876"/>
      <c r="STT51" s="876"/>
      <c r="STU51" s="876"/>
      <c r="STV51" s="876"/>
      <c r="STW51" s="876"/>
      <c r="STX51" s="876"/>
      <c r="STY51" s="876"/>
      <c r="STZ51" s="876"/>
      <c r="SUA51" s="876"/>
      <c r="SUB51" s="876"/>
      <c r="SUC51" s="876"/>
      <c r="SUD51" s="876"/>
      <c r="SUE51" s="876"/>
      <c r="SUF51" s="876"/>
      <c r="SUG51" s="876"/>
      <c r="SUH51" s="876"/>
      <c r="SUI51" s="876"/>
      <c r="SUJ51" s="876"/>
      <c r="SUK51" s="876"/>
      <c r="SUL51" s="876"/>
      <c r="SUM51" s="876"/>
      <c r="SUN51" s="876"/>
      <c r="SUO51" s="876"/>
      <c r="SUP51" s="876"/>
      <c r="SUQ51" s="876"/>
      <c r="SUR51" s="876"/>
      <c r="SUS51" s="876"/>
      <c r="SUT51" s="876"/>
      <c r="SUU51" s="876"/>
      <c r="SUV51" s="876"/>
      <c r="SUW51" s="876"/>
      <c r="SUX51" s="876"/>
      <c r="SUY51" s="876"/>
      <c r="SUZ51" s="876"/>
      <c r="SVA51" s="876"/>
      <c r="SVB51" s="876"/>
      <c r="SVC51" s="876"/>
      <c r="SVD51" s="876"/>
      <c r="SVE51" s="876"/>
      <c r="SVF51" s="876"/>
      <c r="SVG51" s="876"/>
      <c r="SVH51" s="876"/>
      <c r="SVI51" s="876"/>
      <c r="SVJ51" s="876"/>
      <c r="SVK51" s="876"/>
      <c r="SVL51" s="876"/>
      <c r="SVM51" s="876"/>
      <c r="SVN51" s="876"/>
      <c r="SVO51" s="876"/>
      <c r="SVP51" s="876"/>
      <c r="SVQ51" s="876"/>
      <c r="SVR51" s="876"/>
      <c r="SVS51" s="876"/>
      <c r="SVT51" s="876"/>
      <c r="SVU51" s="876"/>
      <c r="SVV51" s="876"/>
      <c r="SVW51" s="876"/>
      <c r="SVX51" s="876"/>
      <c r="SVY51" s="876"/>
      <c r="SVZ51" s="876"/>
      <c r="SWA51" s="876"/>
      <c r="SWB51" s="876"/>
      <c r="SWC51" s="876"/>
      <c r="SWD51" s="876"/>
      <c r="SWE51" s="876"/>
      <c r="SWF51" s="876"/>
      <c r="SWG51" s="876"/>
      <c r="SWH51" s="876"/>
      <c r="SWI51" s="876"/>
      <c r="SWJ51" s="876"/>
      <c r="SWK51" s="876"/>
      <c r="SWL51" s="876"/>
      <c r="SWM51" s="876"/>
      <c r="SWN51" s="876"/>
      <c r="SWO51" s="876"/>
      <c r="SWP51" s="876"/>
      <c r="SWQ51" s="876"/>
      <c r="SWR51" s="876"/>
      <c r="SWS51" s="876"/>
      <c r="SWT51" s="876"/>
      <c r="SWU51" s="876"/>
      <c r="SWV51" s="876"/>
      <c r="SWW51" s="876"/>
      <c r="SWX51" s="876"/>
      <c r="SWY51" s="876"/>
      <c r="SWZ51" s="876"/>
      <c r="SXA51" s="876"/>
      <c r="SXB51" s="876"/>
      <c r="SXC51" s="876"/>
      <c r="SXD51" s="876"/>
      <c r="SXE51" s="876"/>
      <c r="SXF51" s="876"/>
      <c r="SXG51" s="876"/>
      <c r="SXH51" s="876"/>
      <c r="SXI51" s="876"/>
      <c r="SXJ51" s="876"/>
      <c r="SXK51" s="876"/>
      <c r="SXL51" s="876"/>
      <c r="SXM51" s="876"/>
      <c r="SXN51" s="876"/>
      <c r="SXO51" s="876"/>
      <c r="SXP51" s="876"/>
      <c r="SXQ51" s="876"/>
      <c r="SXR51" s="876"/>
      <c r="SXS51" s="876"/>
      <c r="SXT51" s="876"/>
      <c r="SXU51" s="876"/>
      <c r="SXV51" s="876"/>
      <c r="SXW51" s="876"/>
      <c r="SXX51" s="876"/>
      <c r="SXY51" s="876"/>
      <c r="SXZ51" s="876"/>
      <c r="SYA51" s="876"/>
      <c r="SYB51" s="876"/>
      <c r="SYC51" s="876"/>
      <c r="SYD51" s="876"/>
      <c r="SYE51" s="876"/>
      <c r="SYF51" s="876"/>
      <c r="SYG51" s="876"/>
      <c r="SYH51" s="876"/>
      <c r="SYI51" s="876"/>
      <c r="SYJ51" s="876"/>
      <c r="SYK51" s="876"/>
      <c r="SYL51" s="876"/>
      <c r="SYM51" s="876"/>
      <c r="SYN51" s="876"/>
      <c r="SYO51" s="876"/>
      <c r="SYP51" s="876"/>
      <c r="SYQ51" s="876"/>
      <c r="SYR51" s="876"/>
      <c r="SYS51" s="876"/>
      <c r="SYT51" s="876"/>
      <c r="SYU51" s="876"/>
      <c r="SYV51" s="876"/>
      <c r="SYW51" s="876"/>
      <c r="SYX51" s="876"/>
      <c r="SYY51" s="876"/>
      <c r="SYZ51" s="876"/>
      <c r="SZA51" s="876"/>
      <c r="SZB51" s="876"/>
      <c r="SZC51" s="876"/>
      <c r="SZD51" s="876"/>
      <c r="SZE51" s="876"/>
      <c r="SZF51" s="876"/>
      <c r="SZG51" s="876"/>
      <c r="SZH51" s="876"/>
      <c r="SZI51" s="876"/>
      <c r="SZJ51" s="876"/>
      <c r="SZK51" s="876"/>
      <c r="SZL51" s="876"/>
      <c r="SZM51" s="876"/>
      <c r="SZN51" s="876"/>
      <c r="SZO51" s="876"/>
      <c r="SZP51" s="876"/>
      <c r="SZQ51" s="876"/>
      <c r="SZR51" s="876"/>
      <c r="SZS51" s="876"/>
      <c r="SZT51" s="876"/>
      <c r="SZU51" s="876"/>
      <c r="SZV51" s="876"/>
      <c r="SZW51" s="876"/>
      <c r="SZX51" s="876"/>
      <c r="SZY51" s="876"/>
      <c r="SZZ51" s="876"/>
      <c r="TAA51" s="876"/>
      <c r="TAB51" s="876"/>
      <c r="TAC51" s="876"/>
      <c r="TAD51" s="876"/>
      <c r="TAE51" s="876"/>
      <c r="TAF51" s="876"/>
      <c r="TAG51" s="876"/>
      <c r="TAH51" s="876"/>
      <c r="TAI51" s="876"/>
      <c r="TAJ51" s="876"/>
      <c r="TAK51" s="876"/>
      <c r="TAL51" s="876"/>
      <c r="TAM51" s="876"/>
      <c r="TAN51" s="876"/>
      <c r="TAO51" s="876"/>
      <c r="TAP51" s="876"/>
      <c r="TAQ51" s="876"/>
      <c r="TAR51" s="876"/>
      <c r="TAS51" s="876"/>
      <c r="TAT51" s="876"/>
      <c r="TAU51" s="876"/>
      <c r="TAV51" s="876"/>
      <c r="TAW51" s="876"/>
      <c r="TAX51" s="876"/>
      <c r="TAY51" s="876"/>
      <c r="TAZ51" s="876"/>
      <c r="TBA51" s="876"/>
      <c r="TBB51" s="876"/>
      <c r="TBC51" s="876"/>
      <c r="TBD51" s="876"/>
      <c r="TBE51" s="876"/>
      <c r="TBF51" s="876"/>
      <c r="TBG51" s="876"/>
      <c r="TBH51" s="876"/>
      <c r="TBI51" s="876"/>
      <c r="TBJ51" s="876"/>
      <c r="TBK51" s="876"/>
      <c r="TBL51" s="876"/>
      <c r="TBM51" s="876"/>
      <c r="TBN51" s="876"/>
      <c r="TBO51" s="876"/>
      <c r="TBP51" s="876"/>
      <c r="TBQ51" s="876"/>
      <c r="TBR51" s="876"/>
      <c r="TBS51" s="876"/>
      <c r="TBT51" s="876"/>
      <c r="TBU51" s="876"/>
      <c r="TBV51" s="876"/>
      <c r="TBW51" s="876"/>
      <c r="TBX51" s="876"/>
      <c r="TBY51" s="876"/>
      <c r="TBZ51" s="876"/>
      <c r="TCA51" s="876"/>
      <c r="TCB51" s="876"/>
      <c r="TCC51" s="876"/>
      <c r="TCD51" s="876"/>
      <c r="TCE51" s="876"/>
      <c r="TCF51" s="876"/>
      <c r="TCG51" s="876"/>
      <c r="TCH51" s="876"/>
      <c r="TCI51" s="876"/>
      <c r="TCJ51" s="876"/>
      <c r="TCK51" s="876"/>
      <c r="TCL51" s="876"/>
      <c r="TCM51" s="876"/>
      <c r="TCN51" s="876"/>
      <c r="TCO51" s="876"/>
      <c r="TCP51" s="876"/>
      <c r="TCQ51" s="876"/>
      <c r="TCR51" s="876"/>
      <c r="TCS51" s="876"/>
      <c r="TCT51" s="876"/>
      <c r="TCU51" s="876"/>
      <c r="TCV51" s="876"/>
      <c r="TCW51" s="876"/>
      <c r="TCX51" s="876"/>
      <c r="TCY51" s="876"/>
      <c r="TCZ51" s="876"/>
      <c r="TDA51" s="876"/>
      <c r="TDB51" s="876"/>
      <c r="TDC51" s="876"/>
      <c r="TDD51" s="876"/>
      <c r="TDE51" s="876"/>
      <c r="TDF51" s="876"/>
      <c r="TDG51" s="876"/>
      <c r="TDH51" s="876"/>
      <c r="TDI51" s="876"/>
      <c r="TDJ51" s="876"/>
      <c r="TDK51" s="876"/>
      <c r="TDL51" s="876"/>
      <c r="TDM51" s="876"/>
      <c r="TDN51" s="876"/>
      <c r="TDO51" s="876"/>
      <c r="TDP51" s="876"/>
      <c r="TDQ51" s="876"/>
      <c r="TDR51" s="876"/>
      <c r="TDS51" s="876"/>
      <c r="TDT51" s="876"/>
      <c r="TDU51" s="876"/>
      <c r="TDV51" s="876"/>
      <c r="TDW51" s="876"/>
      <c r="TDX51" s="876"/>
      <c r="TDY51" s="876"/>
      <c r="TDZ51" s="876"/>
      <c r="TEA51" s="876"/>
      <c r="TEB51" s="876"/>
      <c r="TEC51" s="876"/>
      <c r="TED51" s="876"/>
      <c r="TEE51" s="876"/>
      <c r="TEF51" s="876"/>
      <c r="TEG51" s="876"/>
      <c r="TEH51" s="876"/>
      <c r="TEI51" s="876"/>
      <c r="TEJ51" s="876"/>
      <c r="TEK51" s="876"/>
      <c r="TEL51" s="876"/>
      <c r="TEM51" s="876"/>
      <c r="TEN51" s="876"/>
      <c r="TEO51" s="876"/>
      <c r="TEP51" s="876"/>
      <c r="TEQ51" s="876"/>
      <c r="TER51" s="876"/>
      <c r="TES51" s="876"/>
      <c r="TET51" s="876"/>
      <c r="TEU51" s="876"/>
      <c r="TEV51" s="876"/>
      <c r="TEW51" s="876"/>
      <c r="TEX51" s="876"/>
      <c r="TEY51" s="876"/>
      <c r="TEZ51" s="876"/>
      <c r="TFA51" s="876"/>
      <c r="TFB51" s="876"/>
      <c r="TFC51" s="876"/>
      <c r="TFD51" s="876"/>
      <c r="TFE51" s="876"/>
      <c r="TFF51" s="876"/>
      <c r="TFG51" s="876"/>
      <c r="TFH51" s="876"/>
      <c r="TFI51" s="876"/>
      <c r="TFJ51" s="876"/>
      <c r="TFK51" s="876"/>
      <c r="TFL51" s="876"/>
      <c r="TFM51" s="876"/>
      <c r="TFN51" s="876"/>
      <c r="TFO51" s="876"/>
      <c r="TFP51" s="876"/>
      <c r="TFQ51" s="876"/>
      <c r="TFR51" s="876"/>
      <c r="TFS51" s="876"/>
      <c r="TFT51" s="876"/>
      <c r="TFU51" s="876"/>
      <c r="TFV51" s="876"/>
      <c r="TFW51" s="876"/>
      <c r="TFX51" s="876"/>
      <c r="TFY51" s="876"/>
      <c r="TFZ51" s="876"/>
      <c r="TGA51" s="876"/>
      <c r="TGB51" s="876"/>
      <c r="TGC51" s="876"/>
      <c r="TGD51" s="876"/>
      <c r="TGE51" s="876"/>
      <c r="TGF51" s="876"/>
      <c r="TGG51" s="876"/>
      <c r="TGH51" s="876"/>
      <c r="TGI51" s="876"/>
      <c r="TGJ51" s="876"/>
      <c r="TGK51" s="876"/>
      <c r="TGL51" s="876"/>
      <c r="TGM51" s="876"/>
      <c r="TGN51" s="876"/>
      <c r="TGO51" s="876"/>
      <c r="TGP51" s="876"/>
      <c r="TGQ51" s="876"/>
      <c r="TGR51" s="876"/>
      <c r="TGS51" s="876"/>
      <c r="TGT51" s="876"/>
      <c r="TGU51" s="876"/>
      <c r="TGV51" s="876"/>
      <c r="TGW51" s="876"/>
      <c r="TGX51" s="876"/>
      <c r="TGY51" s="876"/>
      <c r="TGZ51" s="876"/>
      <c r="THA51" s="876"/>
      <c r="THB51" s="876"/>
      <c r="THC51" s="876"/>
      <c r="THD51" s="876"/>
      <c r="THE51" s="876"/>
      <c r="THF51" s="876"/>
      <c r="THG51" s="876"/>
      <c r="THH51" s="876"/>
      <c r="THI51" s="876"/>
      <c r="THJ51" s="876"/>
      <c r="THK51" s="876"/>
      <c r="THL51" s="876"/>
      <c r="THM51" s="876"/>
      <c r="THN51" s="876"/>
      <c r="THO51" s="876"/>
      <c r="THP51" s="876"/>
      <c r="THQ51" s="876"/>
      <c r="THR51" s="876"/>
      <c r="THS51" s="876"/>
      <c r="THT51" s="876"/>
      <c r="THU51" s="876"/>
      <c r="THV51" s="876"/>
      <c r="THW51" s="876"/>
      <c r="THX51" s="876"/>
      <c r="THY51" s="876"/>
      <c r="THZ51" s="876"/>
      <c r="TIA51" s="876"/>
      <c r="TIB51" s="876"/>
      <c r="TIC51" s="876"/>
      <c r="TID51" s="876"/>
      <c r="TIE51" s="876"/>
      <c r="TIF51" s="876"/>
      <c r="TIG51" s="876"/>
      <c r="TIH51" s="876"/>
      <c r="TII51" s="876"/>
      <c r="TIJ51" s="876"/>
      <c r="TIK51" s="876"/>
      <c r="TIL51" s="876"/>
      <c r="TIM51" s="876"/>
      <c r="TIN51" s="876"/>
      <c r="TIO51" s="876"/>
      <c r="TIP51" s="876"/>
      <c r="TIQ51" s="876"/>
      <c r="TIR51" s="876"/>
      <c r="TIS51" s="876"/>
      <c r="TIT51" s="876"/>
      <c r="TIU51" s="876"/>
      <c r="TIV51" s="876"/>
      <c r="TIW51" s="876"/>
      <c r="TIX51" s="876"/>
      <c r="TIY51" s="876"/>
      <c r="TIZ51" s="876"/>
      <c r="TJA51" s="876"/>
      <c r="TJB51" s="876"/>
      <c r="TJC51" s="876"/>
      <c r="TJD51" s="876"/>
      <c r="TJE51" s="876"/>
      <c r="TJF51" s="876"/>
      <c r="TJG51" s="876"/>
      <c r="TJH51" s="876"/>
      <c r="TJI51" s="876"/>
      <c r="TJJ51" s="876"/>
      <c r="TJK51" s="876"/>
      <c r="TJL51" s="876"/>
      <c r="TJM51" s="876"/>
      <c r="TJN51" s="876"/>
      <c r="TJO51" s="876"/>
      <c r="TJP51" s="876"/>
      <c r="TJQ51" s="876"/>
      <c r="TJR51" s="876"/>
      <c r="TJS51" s="876"/>
      <c r="TJT51" s="876"/>
      <c r="TJU51" s="876"/>
      <c r="TJV51" s="876"/>
      <c r="TJW51" s="876"/>
      <c r="TJX51" s="876"/>
      <c r="TJY51" s="876"/>
      <c r="TJZ51" s="876"/>
      <c r="TKA51" s="876"/>
      <c r="TKB51" s="876"/>
      <c r="TKC51" s="876"/>
      <c r="TKD51" s="876"/>
      <c r="TKE51" s="876"/>
      <c r="TKF51" s="876"/>
      <c r="TKG51" s="876"/>
      <c r="TKH51" s="876"/>
      <c r="TKI51" s="876"/>
      <c r="TKJ51" s="876"/>
      <c r="TKK51" s="876"/>
      <c r="TKL51" s="876"/>
      <c r="TKM51" s="876"/>
      <c r="TKN51" s="876"/>
      <c r="TKO51" s="876"/>
      <c r="TKP51" s="876"/>
      <c r="TKQ51" s="876"/>
      <c r="TKR51" s="876"/>
      <c r="TKS51" s="876"/>
      <c r="TKT51" s="876"/>
      <c r="TKU51" s="876"/>
      <c r="TKV51" s="876"/>
      <c r="TKW51" s="876"/>
      <c r="TKX51" s="876"/>
      <c r="TKY51" s="876"/>
      <c r="TKZ51" s="876"/>
      <c r="TLA51" s="876"/>
      <c r="TLB51" s="876"/>
      <c r="TLC51" s="876"/>
      <c r="TLD51" s="876"/>
      <c r="TLE51" s="876"/>
      <c r="TLF51" s="876"/>
      <c r="TLG51" s="876"/>
      <c r="TLH51" s="876"/>
      <c r="TLI51" s="876"/>
      <c r="TLJ51" s="876"/>
      <c r="TLK51" s="876"/>
      <c r="TLL51" s="876"/>
      <c r="TLM51" s="876"/>
      <c r="TLN51" s="876"/>
      <c r="TLO51" s="876"/>
      <c r="TLP51" s="876"/>
      <c r="TLQ51" s="876"/>
      <c r="TLR51" s="876"/>
      <c r="TLS51" s="876"/>
      <c r="TLT51" s="876"/>
      <c r="TLU51" s="876"/>
      <c r="TLV51" s="876"/>
      <c r="TLW51" s="876"/>
      <c r="TLX51" s="876"/>
      <c r="TLY51" s="876"/>
      <c r="TLZ51" s="876"/>
      <c r="TMA51" s="876"/>
      <c r="TMB51" s="876"/>
      <c r="TMC51" s="876"/>
      <c r="TMD51" s="876"/>
      <c r="TME51" s="876"/>
      <c r="TMF51" s="876"/>
      <c r="TMG51" s="876"/>
      <c r="TMH51" s="876"/>
      <c r="TMI51" s="876"/>
      <c r="TMJ51" s="876"/>
      <c r="TMK51" s="876"/>
      <c r="TML51" s="876"/>
      <c r="TMM51" s="876"/>
      <c r="TMN51" s="876"/>
      <c r="TMO51" s="876"/>
      <c r="TMP51" s="876"/>
      <c r="TMQ51" s="876"/>
      <c r="TMR51" s="876"/>
      <c r="TMS51" s="876"/>
      <c r="TMT51" s="876"/>
      <c r="TMU51" s="876"/>
      <c r="TMV51" s="876"/>
      <c r="TMW51" s="876"/>
      <c r="TMX51" s="876"/>
      <c r="TMY51" s="876"/>
      <c r="TMZ51" s="876"/>
      <c r="TNA51" s="876"/>
      <c r="TNB51" s="876"/>
      <c r="TNC51" s="876"/>
      <c r="TND51" s="876"/>
      <c r="TNE51" s="876"/>
      <c r="TNF51" s="876"/>
      <c r="TNG51" s="876"/>
      <c r="TNH51" s="876"/>
      <c r="TNI51" s="876"/>
      <c r="TNJ51" s="876"/>
      <c r="TNK51" s="876"/>
      <c r="TNL51" s="876"/>
      <c r="TNM51" s="876"/>
      <c r="TNN51" s="876"/>
      <c r="TNO51" s="876"/>
      <c r="TNP51" s="876"/>
      <c r="TNQ51" s="876"/>
      <c r="TNR51" s="876"/>
      <c r="TNS51" s="876"/>
      <c r="TNT51" s="876"/>
      <c r="TNU51" s="876"/>
      <c r="TNV51" s="876"/>
      <c r="TNW51" s="876"/>
      <c r="TNX51" s="876"/>
      <c r="TNY51" s="876"/>
      <c r="TNZ51" s="876"/>
      <c r="TOA51" s="876"/>
      <c r="TOB51" s="876"/>
      <c r="TOC51" s="876"/>
      <c r="TOD51" s="876"/>
      <c r="TOE51" s="876"/>
      <c r="TOF51" s="876"/>
      <c r="TOG51" s="876"/>
      <c r="TOH51" s="876"/>
      <c r="TOI51" s="876"/>
      <c r="TOJ51" s="876"/>
      <c r="TOK51" s="876"/>
      <c r="TOL51" s="876"/>
      <c r="TOM51" s="876"/>
      <c r="TON51" s="876"/>
      <c r="TOO51" s="876"/>
      <c r="TOP51" s="876"/>
      <c r="TOQ51" s="876"/>
      <c r="TOR51" s="876"/>
      <c r="TOS51" s="876"/>
      <c r="TOT51" s="876"/>
      <c r="TOU51" s="876"/>
      <c r="TOV51" s="876"/>
      <c r="TOW51" s="876"/>
      <c r="TOX51" s="876"/>
      <c r="TOY51" s="876"/>
      <c r="TOZ51" s="876"/>
      <c r="TPA51" s="876"/>
      <c r="TPB51" s="876"/>
      <c r="TPC51" s="876"/>
      <c r="TPD51" s="876"/>
      <c r="TPE51" s="876"/>
      <c r="TPF51" s="876"/>
      <c r="TPG51" s="876"/>
      <c r="TPH51" s="876"/>
      <c r="TPI51" s="876"/>
      <c r="TPJ51" s="876"/>
      <c r="TPK51" s="876"/>
      <c r="TPL51" s="876"/>
      <c r="TPM51" s="876"/>
      <c r="TPN51" s="876"/>
      <c r="TPO51" s="876"/>
      <c r="TPP51" s="876"/>
      <c r="TPQ51" s="876"/>
      <c r="TPR51" s="876"/>
      <c r="TPS51" s="876"/>
      <c r="TPT51" s="876"/>
      <c r="TPU51" s="876"/>
      <c r="TPV51" s="876"/>
      <c r="TPW51" s="876"/>
      <c r="TPX51" s="876"/>
      <c r="TPY51" s="876"/>
      <c r="TPZ51" s="876"/>
      <c r="TQA51" s="876"/>
      <c r="TQB51" s="876"/>
      <c r="TQC51" s="876"/>
      <c r="TQD51" s="876"/>
      <c r="TQE51" s="876"/>
      <c r="TQF51" s="876"/>
      <c r="TQG51" s="876"/>
      <c r="TQH51" s="876"/>
      <c r="TQI51" s="876"/>
      <c r="TQJ51" s="876"/>
      <c r="TQK51" s="876"/>
      <c r="TQL51" s="876"/>
      <c r="TQM51" s="876"/>
      <c r="TQN51" s="876"/>
      <c r="TQO51" s="876"/>
      <c r="TQP51" s="876"/>
      <c r="TQQ51" s="876"/>
      <c r="TQR51" s="876"/>
      <c r="TQS51" s="876"/>
      <c r="TQT51" s="876"/>
      <c r="TQU51" s="876"/>
      <c r="TQV51" s="876"/>
      <c r="TQW51" s="876"/>
      <c r="TQX51" s="876"/>
      <c r="TQY51" s="876"/>
      <c r="TQZ51" s="876"/>
      <c r="TRA51" s="876"/>
      <c r="TRB51" s="876"/>
      <c r="TRC51" s="876"/>
      <c r="TRD51" s="876"/>
      <c r="TRE51" s="876"/>
      <c r="TRF51" s="876"/>
      <c r="TRG51" s="876"/>
      <c r="TRH51" s="876"/>
      <c r="TRI51" s="876"/>
      <c r="TRJ51" s="876"/>
      <c r="TRK51" s="876"/>
      <c r="TRL51" s="876"/>
      <c r="TRM51" s="876"/>
      <c r="TRN51" s="876"/>
      <c r="TRO51" s="876"/>
      <c r="TRP51" s="876"/>
      <c r="TRQ51" s="876"/>
      <c r="TRR51" s="876"/>
      <c r="TRS51" s="876"/>
      <c r="TRT51" s="876"/>
      <c r="TRU51" s="876"/>
      <c r="TRV51" s="876"/>
      <c r="TRW51" s="876"/>
      <c r="TRX51" s="876"/>
      <c r="TRY51" s="876"/>
      <c r="TRZ51" s="876"/>
      <c r="TSA51" s="876"/>
      <c r="TSB51" s="876"/>
      <c r="TSC51" s="876"/>
      <c r="TSD51" s="876"/>
      <c r="TSE51" s="876"/>
      <c r="TSF51" s="876"/>
      <c r="TSG51" s="876"/>
      <c r="TSH51" s="876"/>
      <c r="TSI51" s="876"/>
      <c r="TSJ51" s="876"/>
      <c r="TSK51" s="876"/>
      <c r="TSL51" s="876"/>
      <c r="TSM51" s="876"/>
      <c r="TSN51" s="876"/>
      <c r="TSO51" s="876"/>
      <c r="TSP51" s="876"/>
      <c r="TSQ51" s="876"/>
      <c r="TSR51" s="876"/>
      <c r="TSS51" s="876"/>
      <c r="TST51" s="876"/>
      <c r="TSU51" s="876"/>
      <c r="TSV51" s="876"/>
      <c r="TSW51" s="876"/>
      <c r="TSX51" s="876"/>
      <c r="TSY51" s="876"/>
      <c r="TSZ51" s="876"/>
      <c r="TTA51" s="876"/>
      <c r="TTB51" s="876"/>
      <c r="TTC51" s="876"/>
      <c r="TTD51" s="876"/>
      <c r="TTE51" s="876"/>
      <c r="TTF51" s="876"/>
      <c r="TTG51" s="876"/>
      <c r="TTH51" s="876"/>
      <c r="TTI51" s="876"/>
      <c r="TTJ51" s="876"/>
      <c r="TTK51" s="876"/>
      <c r="TTL51" s="876"/>
      <c r="TTM51" s="876"/>
      <c r="TTN51" s="876"/>
      <c r="TTO51" s="876"/>
      <c r="TTP51" s="876"/>
      <c r="TTQ51" s="876"/>
      <c r="TTR51" s="876"/>
      <c r="TTS51" s="876"/>
      <c r="TTT51" s="876"/>
      <c r="TTU51" s="876"/>
      <c r="TTV51" s="876"/>
      <c r="TTW51" s="876"/>
      <c r="TTX51" s="876"/>
      <c r="TTY51" s="876"/>
      <c r="TTZ51" s="876"/>
      <c r="TUA51" s="876"/>
      <c r="TUB51" s="876"/>
      <c r="TUC51" s="876"/>
      <c r="TUD51" s="876"/>
      <c r="TUE51" s="876"/>
      <c r="TUF51" s="876"/>
      <c r="TUG51" s="876"/>
      <c r="TUH51" s="876"/>
      <c r="TUI51" s="876"/>
      <c r="TUJ51" s="876"/>
      <c r="TUK51" s="876"/>
      <c r="TUL51" s="876"/>
      <c r="TUM51" s="876"/>
      <c r="TUN51" s="876"/>
      <c r="TUO51" s="876"/>
      <c r="TUP51" s="876"/>
      <c r="TUQ51" s="876"/>
      <c r="TUR51" s="876"/>
      <c r="TUS51" s="876"/>
      <c r="TUT51" s="876"/>
      <c r="TUU51" s="876"/>
      <c r="TUV51" s="876"/>
      <c r="TUW51" s="876"/>
      <c r="TUX51" s="876"/>
      <c r="TUY51" s="876"/>
      <c r="TUZ51" s="876"/>
      <c r="TVA51" s="876"/>
      <c r="TVB51" s="876"/>
      <c r="TVC51" s="876"/>
      <c r="TVD51" s="876"/>
      <c r="TVE51" s="876"/>
      <c r="TVF51" s="876"/>
      <c r="TVG51" s="876"/>
      <c r="TVH51" s="876"/>
      <c r="TVI51" s="876"/>
      <c r="TVJ51" s="876"/>
      <c r="TVK51" s="876"/>
      <c r="TVL51" s="876"/>
      <c r="TVM51" s="876"/>
      <c r="TVN51" s="876"/>
      <c r="TVO51" s="876"/>
      <c r="TVP51" s="876"/>
      <c r="TVQ51" s="876"/>
      <c r="TVR51" s="876"/>
      <c r="TVS51" s="876"/>
      <c r="TVT51" s="876"/>
      <c r="TVU51" s="876"/>
      <c r="TVV51" s="876"/>
      <c r="TVW51" s="876"/>
      <c r="TVX51" s="876"/>
      <c r="TVY51" s="876"/>
      <c r="TVZ51" s="876"/>
      <c r="TWA51" s="876"/>
      <c r="TWB51" s="876"/>
      <c r="TWC51" s="876"/>
      <c r="TWD51" s="876"/>
      <c r="TWE51" s="876"/>
      <c r="TWF51" s="876"/>
      <c r="TWG51" s="876"/>
      <c r="TWH51" s="876"/>
      <c r="TWI51" s="876"/>
      <c r="TWJ51" s="876"/>
      <c r="TWK51" s="876"/>
      <c r="TWL51" s="876"/>
      <c r="TWM51" s="876"/>
      <c r="TWN51" s="876"/>
      <c r="TWO51" s="876"/>
      <c r="TWP51" s="876"/>
      <c r="TWQ51" s="876"/>
      <c r="TWR51" s="876"/>
      <c r="TWS51" s="876"/>
      <c r="TWT51" s="876"/>
      <c r="TWU51" s="876"/>
      <c r="TWV51" s="876"/>
      <c r="TWW51" s="876"/>
      <c r="TWX51" s="876"/>
      <c r="TWY51" s="876"/>
      <c r="TWZ51" s="876"/>
      <c r="TXA51" s="876"/>
      <c r="TXB51" s="876"/>
      <c r="TXC51" s="876"/>
      <c r="TXD51" s="876"/>
      <c r="TXE51" s="876"/>
      <c r="TXF51" s="876"/>
      <c r="TXG51" s="876"/>
      <c r="TXH51" s="876"/>
      <c r="TXI51" s="876"/>
      <c r="TXJ51" s="876"/>
      <c r="TXK51" s="876"/>
      <c r="TXL51" s="876"/>
      <c r="TXM51" s="876"/>
      <c r="TXN51" s="876"/>
      <c r="TXO51" s="876"/>
      <c r="TXP51" s="876"/>
      <c r="TXQ51" s="876"/>
      <c r="TXR51" s="876"/>
      <c r="TXS51" s="876"/>
      <c r="TXT51" s="876"/>
      <c r="TXU51" s="876"/>
      <c r="TXV51" s="876"/>
      <c r="TXW51" s="876"/>
      <c r="TXX51" s="876"/>
      <c r="TXY51" s="876"/>
      <c r="TXZ51" s="876"/>
      <c r="TYA51" s="876"/>
      <c r="TYB51" s="876"/>
      <c r="TYC51" s="876"/>
      <c r="TYD51" s="876"/>
      <c r="TYE51" s="876"/>
      <c r="TYF51" s="876"/>
      <c r="TYG51" s="876"/>
      <c r="TYH51" s="876"/>
      <c r="TYI51" s="876"/>
      <c r="TYJ51" s="876"/>
      <c r="TYK51" s="876"/>
      <c r="TYL51" s="876"/>
      <c r="TYM51" s="876"/>
      <c r="TYN51" s="876"/>
      <c r="TYO51" s="876"/>
      <c r="TYP51" s="876"/>
      <c r="TYQ51" s="876"/>
      <c r="TYR51" s="876"/>
      <c r="TYS51" s="876"/>
      <c r="TYT51" s="876"/>
      <c r="TYU51" s="876"/>
      <c r="TYV51" s="876"/>
      <c r="TYW51" s="876"/>
      <c r="TYX51" s="876"/>
      <c r="TYY51" s="876"/>
      <c r="TYZ51" s="876"/>
      <c r="TZA51" s="876"/>
      <c r="TZB51" s="876"/>
      <c r="TZC51" s="876"/>
      <c r="TZD51" s="876"/>
      <c r="TZE51" s="876"/>
      <c r="TZF51" s="876"/>
      <c r="TZG51" s="876"/>
      <c r="TZH51" s="876"/>
      <c r="TZI51" s="876"/>
      <c r="TZJ51" s="876"/>
      <c r="TZK51" s="876"/>
      <c r="TZL51" s="876"/>
      <c r="TZM51" s="876"/>
      <c r="TZN51" s="876"/>
      <c r="TZO51" s="876"/>
      <c r="TZP51" s="876"/>
      <c r="TZQ51" s="876"/>
      <c r="TZR51" s="876"/>
      <c r="TZS51" s="876"/>
      <c r="TZT51" s="876"/>
      <c r="TZU51" s="876"/>
      <c r="TZV51" s="876"/>
      <c r="TZW51" s="876"/>
      <c r="TZX51" s="876"/>
      <c r="TZY51" s="876"/>
      <c r="TZZ51" s="876"/>
      <c r="UAA51" s="876"/>
      <c r="UAB51" s="876"/>
      <c r="UAC51" s="876"/>
      <c r="UAD51" s="876"/>
      <c r="UAE51" s="876"/>
      <c r="UAF51" s="876"/>
      <c r="UAG51" s="876"/>
      <c r="UAH51" s="876"/>
      <c r="UAI51" s="876"/>
      <c r="UAJ51" s="876"/>
      <c r="UAK51" s="876"/>
      <c r="UAL51" s="876"/>
      <c r="UAM51" s="876"/>
      <c r="UAN51" s="876"/>
      <c r="UAO51" s="876"/>
      <c r="UAP51" s="876"/>
      <c r="UAQ51" s="876"/>
      <c r="UAR51" s="876"/>
      <c r="UAS51" s="876"/>
      <c r="UAT51" s="876"/>
      <c r="UAU51" s="876"/>
      <c r="UAV51" s="876"/>
      <c r="UAW51" s="876"/>
      <c r="UAX51" s="876"/>
      <c r="UAY51" s="876"/>
      <c r="UAZ51" s="876"/>
      <c r="UBA51" s="876"/>
      <c r="UBB51" s="876"/>
      <c r="UBC51" s="876"/>
      <c r="UBD51" s="876"/>
      <c r="UBE51" s="876"/>
      <c r="UBF51" s="876"/>
      <c r="UBG51" s="876"/>
      <c r="UBH51" s="876"/>
      <c r="UBI51" s="876"/>
      <c r="UBJ51" s="876"/>
      <c r="UBK51" s="876"/>
      <c r="UBL51" s="876"/>
      <c r="UBM51" s="876"/>
      <c r="UBN51" s="876"/>
      <c r="UBO51" s="876"/>
      <c r="UBP51" s="876"/>
      <c r="UBQ51" s="876"/>
      <c r="UBR51" s="876"/>
      <c r="UBS51" s="876"/>
      <c r="UBT51" s="876"/>
      <c r="UBU51" s="876"/>
      <c r="UBV51" s="876"/>
      <c r="UBW51" s="876"/>
      <c r="UBX51" s="876"/>
      <c r="UBY51" s="876"/>
      <c r="UBZ51" s="876"/>
      <c r="UCA51" s="876"/>
      <c r="UCB51" s="876"/>
      <c r="UCC51" s="876"/>
      <c r="UCD51" s="876"/>
      <c r="UCE51" s="876"/>
      <c r="UCF51" s="876"/>
      <c r="UCG51" s="876"/>
      <c r="UCH51" s="876"/>
      <c r="UCI51" s="876"/>
      <c r="UCJ51" s="876"/>
      <c r="UCK51" s="876"/>
      <c r="UCL51" s="876"/>
      <c r="UCM51" s="876"/>
      <c r="UCN51" s="876"/>
      <c r="UCO51" s="876"/>
      <c r="UCP51" s="876"/>
      <c r="UCQ51" s="876"/>
      <c r="UCR51" s="876"/>
      <c r="UCS51" s="876"/>
      <c r="UCT51" s="876"/>
      <c r="UCU51" s="876"/>
      <c r="UCV51" s="876"/>
      <c r="UCW51" s="876"/>
      <c r="UCX51" s="876"/>
      <c r="UCY51" s="876"/>
      <c r="UCZ51" s="876"/>
      <c r="UDA51" s="876"/>
      <c r="UDB51" s="876"/>
      <c r="UDC51" s="876"/>
      <c r="UDD51" s="876"/>
      <c r="UDE51" s="876"/>
      <c r="UDF51" s="876"/>
      <c r="UDG51" s="876"/>
      <c r="UDH51" s="876"/>
      <c r="UDI51" s="876"/>
      <c r="UDJ51" s="876"/>
      <c r="UDK51" s="876"/>
      <c r="UDL51" s="876"/>
      <c r="UDM51" s="876"/>
      <c r="UDN51" s="876"/>
      <c r="UDO51" s="876"/>
      <c r="UDP51" s="876"/>
      <c r="UDQ51" s="876"/>
      <c r="UDR51" s="876"/>
      <c r="UDS51" s="876"/>
      <c r="UDT51" s="876"/>
      <c r="UDU51" s="876"/>
      <c r="UDV51" s="876"/>
      <c r="UDW51" s="876"/>
      <c r="UDX51" s="876"/>
      <c r="UDY51" s="876"/>
      <c r="UDZ51" s="876"/>
      <c r="UEA51" s="876"/>
      <c r="UEB51" s="876"/>
      <c r="UEC51" s="876"/>
      <c r="UED51" s="876"/>
      <c r="UEE51" s="876"/>
      <c r="UEF51" s="876"/>
      <c r="UEG51" s="876"/>
      <c r="UEH51" s="876"/>
      <c r="UEI51" s="876"/>
      <c r="UEJ51" s="876"/>
      <c r="UEK51" s="876"/>
      <c r="UEL51" s="876"/>
      <c r="UEM51" s="876"/>
      <c r="UEN51" s="876"/>
      <c r="UEO51" s="876"/>
      <c r="UEP51" s="876"/>
      <c r="UEQ51" s="876"/>
      <c r="UER51" s="876"/>
      <c r="UES51" s="876"/>
      <c r="UET51" s="876"/>
      <c r="UEU51" s="876"/>
      <c r="UEV51" s="876"/>
      <c r="UEW51" s="876"/>
      <c r="UEX51" s="876"/>
      <c r="UEY51" s="876"/>
      <c r="UEZ51" s="876"/>
      <c r="UFA51" s="876"/>
      <c r="UFB51" s="876"/>
      <c r="UFC51" s="876"/>
      <c r="UFD51" s="876"/>
      <c r="UFE51" s="876"/>
      <c r="UFF51" s="876"/>
      <c r="UFG51" s="876"/>
      <c r="UFH51" s="876"/>
      <c r="UFI51" s="876"/>
      <c r="UFJ51" s="876"/>
      <c r="UFK51" s="876"/>
      <c r="UFL51" s="876"/>
      <c r="UFM51" s="876"/>
      <c r="UFN51" s="876"/>
      <c r="UFO51" s="876"/>
      <c r="UFP51" s="876"/>
      <c r="UFQ51" s="876"/>
      <c r="UFR51" s="876"/>
      <c r="UFS51" s="876"/>
      <c r="UFT51" s="876"/>
      <c r="UFU51" s="876"/>
      <c r="UFV51" s="876"/>
      <c r="UFW51" s="876"/>
      <c r="UFX51" s="876"/>
      <c r="UFY51" s="876"/>
      <c r="UFZ51" s="876"/>
      <c r="UGA51" s="876"/>
      <c r="UGB51" s="876"/>
      <c r="UGC51" s="876"/>
      <c r="UGD51" s="876"/>
      <c r="UGE51" s="876"/>
      <c r="UGF51" s="876"/>
      <c r="UGG51" s="876"/>
      <c r="UGH51" s="876"/>
      <c r="UGI51" s="876"/>
      <c r="UGJ51" s="876"/>
      <c r="UGK51" s="876"/>
      <c r="UGL51" s="876"/>
      <c r="UGM51" s="876"/>
      <c r="UGN51" s="876"/>
      <c r="UGO51" s="876"/>
      <c r="UGP51" s="876"/>
      <c r="UGQ51" s="876"/>
      <c r="UGR51" s="876"/>
      <c r="UGS51" s="876"/>
      <c r="UGT51" s="876"/>
      <c r="UGU51" s="876"/>
      <c r="UGV51" s="876"/>
      <c r="UGW51" s="876"/>
      <c r="UGX51" s="876"/>
      <c r="UGY51" s="876"/>
      <c r="UGZ51" s="876"/>
      <c r="UHA51" s="876"/>
      <c r="UHB51" s="876"/>
      <c r="UHC51" s="876"/>
      <c r="UHD51" s="876"/>
      <c r="UHE51" s="876"/>
      <c r="UHF51" s="876"/>
      <c r="UHG51" s="876"/>
      <c r="UHH51" s="876"/>
      <c r="UHI51" s="876"/>
      <c r="UHJ51" s="876"/>
      <c r="UHK51" s="876"/>
      <c r="UHL51" s="876"/>
      <c r="UHM51" s="876"/>
      <c r="UHN51" s="876"/>
      <c r="UHO51" s="876"/>
      <c r="UHP51" s="876"/>
      <c r="UHQ51" s="876"/>
      <c r="UHR51" s="876"/>
      <c r="UHS51" s="876"/>
      <c r="UHT51" s="876"/>
      <c r="UHU51" s="876"/>
      <c r="UHV51" s="876"/>
      <c r="UHW51" s="876"/>
      <c r="UHX51" s="876"/>
      <c r="UHY51" s="876"/>
      <c r="UHZ51" s="876"/>
      <c r="UIA51" s="876"/>
      <c r="UIB51" s="876"/>
      <c r="UIC51" s="876"/>
      <c r="UID51" s="876"/>
      <c r="UIE51" s="876"/>
      <c r="UIF51" s="876"/>
      <c r="UIG51" s="876"/>
      <c r="UIH51" s="876"/>
      <c r="UII51" s="876"/>
      <c r="UIJ51" s="876"/>
      <c r="UIK51" s="876"/>
      <c r="UIL51" s="876"/>
      <c r="UIM51" s="876"/>
      <c r="UIN51" s="876"/>
      <c r="UIO51" s="876"/>
      <c r="UIP51" s="876"/>
      <c r="UIQ51" s="876"/>
      <c r="UIR51" s="876"/>
      <c r="UIS51" s="876"/>
      <c r="UIT51" s="876"/>
      <c r="UIU51" s="876"/>
      <c r="UIV51" s="876"/>
      <c r="UIW51" s="876"/>
      <c r="UIX51" s="876"/>
      <c r="UIY51" s="876"/>
      <c r="UIZ51" s="876"/>
      <c r="UJA51" s="876"/>
      <c r="UJB51" s="876"/>
      <c r="UJC51" s="876"/>
      <c r="UJD51" s="876"/>
      <c r="UJE51" s="876"/>
      <c r="UJF51" s="876"/>
      <c r="UJG51" s="876"/>
      <c r="UJH51" s="876"/>
      <c r="UJI51" s="876"/>
      <c r="UJJ51" s="876"/>
      <c r="UJK51" s="876"/>
      <c r="UJL51" s="876"/>
      <c r="UJM51" s="876"/>
      <c r="UJN51" s="876"/>
      <c r="UJO51" s="876"/>
      <c r="UJP51" s="876"/>
      <c r="UJQ51" s="876"/>
      <c r="UJR51" s="876"/>
      <c r="UJS51" s="876"/>
      <c r="UJT51" s="876"/>
      <c r="UJU51" s="876"/>
      <c r="UJV51" s="876"/>
      <c r="UJW51" s="876"/>
      <c r="UJX51" s="876"/>
      <c r="UJY51" s="876"/>
      <c r="UJZ51" s="876"/>
      <c r="UKA51" s="876"/>
      <c r="UKB51" s="876"/>
      <c r="UKC51" s="876"/>
      <c r="UKD51" s="876"/>
      <c r="UKE51" s="876"/>
      <c r="UKF51" s="876"/>
      <c r="UKG51" s="876"/>
      <c r="UKH51" s="876"/>
      <c r="UKI51" s="876"/>
      <c r="UKJ51" s="876"/>
      <c r="UKK51" s="876"/>
      <c r="UKL51" s="876"/>
      <c r="UKM51" s="876"/>
      <c r="UKN51" s="876"/>
      <c r="UKO51" s="876"/>
      <c r="UKP51" s="876"/>
      <c r="UKQ51" s="876"/>
      <c r="UKR51" s="876"/>
      <c r="UKS51" s="876"/>
      <c r="UKT51" s="876"/>
      <c r="UKU51" s="876"/>
      <c r="UKV51" s="876"/>
      <c r="UKW51" s="876"/>
      <c r="UKX51" s="876"/>
      <c r="UKY51" s="876"/>
      <c r="UKZ51" s="876"/>
      <c r="ULA51" s="876"/>
      <c r="ULB51" s="876"/>
      <c r="ULC51" s="876"/>
      <c r="ULD51" s="876"/>
      <c r="ULE51" s="876"/>
      <c r="ULF51" s="876"/>
      <c r="ULG51" s="876"/>
      <c r="ULH51" s="876"/>
      <c r="ULI51" s="876"/>
      <c r="ULJ51" s="876"/>
      <c r="ULK51" s="876"/>
      <c r="ULL51" s="876"/>
      <c r="ULM51" s="876"/>
      <c r="ULN51" s="876"/>
      <c r="ULO51" s="876"/>
      <c r="ULP51" s="876"/>
      <c r="ULQ51" s="876"/>
      <c r="ULR51" s="876"/>
      <c r="ULS51" s="876"/>
      <c r="ULT51" s="876"/>
      <c r="ULU51" s="876"/>
      <c r="ULV51" s="876"/>
      <c r="ULW51" s="876"/>
      <c r="ULX51" s="876"/>
      <c r="ULY51" s="876"/>
      <c r="ULZ51" s="876"/>
      <c r="UMA51" s="876"/>
      <c r="UMB51" s="876"/>
      <c r="UMC51" s="876"/>
      <c r="UMD51" s="876"/>
      <c r="UME51" s="876"/>
      <c r="UMF51" s="876"/>
      <c r="UMG51" s="876"/>
      <c r="UMH51" s="876"/>
      <c r="UMI51" s="876"/>
      <c r="UMJ51" s="876"/>
      <c r="UMK51" s="876"/>
      <c r="UML51" s="876"/>
      <c r="UMM51" s="876"/>
      <c r="UMN51" s="876"/>
      <c r="UMO51" s="876"/>
      <c r="UMP51" s="876"/>
      <c r="UMQ51" s="876"/>
      <c r="UMR51" s="876"/>
      <c r="UMS51" s="876"/>
      <c r="UMT51" s="876"/>
      <c r="UMU51" s="876"/>
      <c r="UMV51" s="876"/>
      <c r="UMW51" s="876"/>
      <c r="UMX51" s="876"/>
      <c r="UMY51" s="876"/>
      <c r="UMZ51" s="876"/>
      <c r="UNA51" s="876"/>
      <c r="UNB51" s="876"/>
      <c r="UNC51" s="876"/>
      <c r="UND51" s="876"/>
      <c r="UNE51" s="876"/>
      <c r="UNF51" s="876"/>
      <c r="UNG51" s="876"/>
      <c r="UNH51" s="876"/>
      <c r="UNI51" s="876"/>
      <c r="UNJ51" s="876"/>
      <c r="UNK51" s="876"/>
      <c r="UNL51" s="876"/>
      <c r="UNM51" s="876"/>
      <c r="UNN51" s="876"/>
      <c r="UNO51" s="876"/>
      <c r="UNP51" s="876"/>
      <c r="UNQ51" s="876"/>
      <c r="UNR51" s="876"/>
      <c r="UNS51" s="876"/>
      <c r="UNT51" s="876"/>
      <c r="UNU51" s="876"/>
      <c r="UNV51" s="876"/>
      <c r="UNW51" s="876"/>
      <c r="UNX51" s="876"/>
      <c r="UNY51" s="876"/>
      <c r="UNZ51" s="876"/>
      <c r="UOA51" s="876"/>
      <c r="UOB51" s="876"/>
      <c r="UOC51" s="876"/>
      <c r="UOD51" s="876"/>
      <c r="UOE51" s="876"/>
      <c r="UOF51" s="876"/>
      <c r="UOG51" s="876"/>
      <c r="UOH51" s="876"/>
      <c r="UOI51" s="876"/>
      <c r="UOJ51" s="876"/>
      <c r="UOK51" s="876"/>
      <c r="UOL51" s="876"/>
      <c r="UOM51" s="876"/>
      <c r="UON51" s="876"/>
      <c r="UOO51" s="876"/>
      <c r="UOP51" s="876"/>
      <c r="UOQ51" s="876"/>
      <c r="UOR51" s="876"/>
      <c r="UOS51" s="876"/>
      <c r="UOT51" s="876"/>
      <c r="UOU51" s="876"/>
      <c r="UOV51" s="876"/>
      <c r="UOW51" s="876"/>
      <c r="UOX51" s="876"/>
      <c r="UOY51" s="876"/>
      <c r="UOZ51" s="876"/>
      <c r="UPA51" s="876"/>
      <c r="UPB51" s="876"/>
      <c r="UPC51" s="876"/>
      <c r="UPD51" s="876"/>
      <c r="UPE51" s="876"/>
      <c r="UPF51" s="876"/>
      <c r="UPG51" s="876"/>
      <c r="UPH51" s="876"/>
      <c r="UPI51" s="876"/>
      <c r="UPJ51" s="876"/>
      <c r="UPK51" s="876"/>
      <c r="UPL51" s="876"/>
      <c r="UPM51" s="876"/>
      <c r="UPN51" s="876"/>
      <c r="UPO51" s="876"/>
      <c r="UPP51" s="876"/>
      <c r="UPQ51" s="876"/>
      <c r="UPR51" s="876"/>
      <c r="UPS51" s="876"/>
      <c r="UPT51" s="876"/>
      <c r="UPU51" s="876"/>
      <c r="UPV51" s="876"/>
      <c r="UPW51" s="876"/>
      <c r="UPX51" s="876"/>
      <c r="UPY51" s="876"/>
      <c r="UPZ51" s="876"/>
      <c r="UQA51" s="876"/>
      <c r="UQB51" s="876"/>
      <c r="UQC51" s="876"/>
      <c r="UQD51" s="876"/>
      <c r="UQE51" s="876"/>
      <c r="UQF51" s="876"/>
      <c r="UQG51" s="876"/>
      <c r="UQH51" s="876"/>
      <c r="UQI51" s="876"/>
      <c r="UQJ51" s="876"/>
      <c r="UQK51" s="876"/>
      <c r="UQL51" s="876"/>
      <c r="UQM51" s="876"/>
      <c r="UQN51" s="876"/>
      <c r="UQO51" s="876"/>
      <c r="UQP51" s="876"/>
      <c r="UQQ51" s="876"/>
      <c r="UQR51" s="876"/>
      <c r="UQS51" s="876"/>
      <c r="UQT51" s="876"/>
      <c r="UQU51" s="876"/>
      <c r="UQV51" s="876"/>
      <c r="UQW51" s="876"/>
      <c r="UQX51" s="876"/>
      <c r="UQY51" s="876"/>
      <c r="UQZ51" s="876"/>
      <c r="URA51" s="876"/>
      <c r="URB51" s="876"/>
      <c r="URC51" s="876"/>
      <c r="URD51" s="876"/>
      <c r="URE51" s="876"/>
      <c r="URF51" s="876"/>
      <c r="URG51" s="876"/>
      <c r="URH51" s="876"/>
      <c r="URI51" s="876"/>
      <c r="URJ51" s="876"/>
      <c r="URK51" s="876"/>
      <c r="URL51" s="876"/>
      <c r="URM51" s="876"/>
      <c r="URN51" s="876"/>
      <c r="URO51" s="876"/>
      <c r="URP51" s="876"/>
      <c r="URQ51" s="876"/>
      <c r="URR51" s="876"/>
      <c r="URS51" s="876"/>
      <c r="URT51" s="876"/>
      <c r="URU51" s="876"/>
      <c r="URV51" s="876"/>
      <c r="URW51" s="876"/>
      <c r="URX51" s="876"/>
      <c r="URY51" s="876"/>
      <c r="URZ51" s="876"/>
      <c r="USA51" s="876"/>
      <c r="USB51" s="876"/>
      <c r="USC51" s="876"/>
      <c r="USD51" s="876"/>
      <c r="USE51" s="876"/>
      <c r="USF51" s="876"/>
      <c r="USG51" s="876"/>
      <c r="USH51" s="876"/>
      <c r="USI51" s="876"/>
      <c r="USJ51" s="876"/>
      <c r="USK51" s="876"/>
      <c r="USL51" s="876"/>
      <c r="USM51" s="876"/>
      <c r="USN51" s="876"/>
      <c r="USO51" s="876"/>
      <c r="USP51" s="876"/>
      <c r="USQ51" s="876"/>
      <c r="USR51" s="876"/>
      <c r="USS51" s="876"/>
      <c r="UST51" s="876"/>
      <c r="USU51" s="876"/>
      <c r="USV51" s="876"/>
      <c r="USW51" s="876"/>
      <c r="USX51" s="876"/>
      <c r="USY51" s="876"/>
      <c r="USZ51" s="876"/>
      <c r="UTA51" s="876"/>
      <c r="UTB51" s="876"/>
      <c r="UTC51" s="876"/>
      <c r="UTD51" s="876"/>
      <c r="UTE51" s="876"/>
      <c r="UTF51" s="876"/>
      <c r="UTG51" s="876"/>
      <c r="UTH51" s="876"/>
      <c r="UTI51" s="876"/>
      <c r="UTJ51" s="876"/>
      <c r="UTK51" s="876"/>
      <c r="UTL51" s="876"/>
      <c r="UTM51" s="876"/>
      <c r="UTN51" s="876"/>
      <c r="UTO51" s="876"/>
      <c r="UTP51" s="876"/>
      <c r="UTQ51" s="876"/>
      <c r="UTR51" s="876"/>
      <c r="UTS51" s="876"/>
      <c r="UTT51" s="876"/>
      <c r="UTU51" s="876"/>
      <c r="UTV51" s="876"/>
      <c r="UTW51" s="876"/>
      <c r="UTX51" s="876"/>
      <c r="UTY51" s="876"/>
      <c r="UTZ51" s="876"/>
      <c r="UUA51" s="876"/>
      <c r="UUB51" s="876"/>
      <c r="UUC51" s="876"/>
      <c r="UUD51" s="876"/>
      <c r="UUE51" s="876"/>
      <c r="UUF51" s="876"/>
      <c r="UUG51" s="876"/>
      <c r="UUH51" s="876"/>
      <c r="UUI51" s="876"/>
      <c r="UUJ51" s="876"/>
      <c r="UUK51" s="876"/>
      <c r="UUL51" s="876"/>
      <c r="UUM51" s="876"/>
      <c r="UUN51" s="876"/>
      <c r="UUO51" s="876"/>
      <c r="UUP51" s="876"/>
      <c r="UUQ51" s="876"/>
      <c r="UUR51" s="876"/>
      <c r="UUS51" s="876"/>
      <c r="UUT51" s="876"/>
      <c r="UUU51" s="876"/>
      <c r="UUV51" s="876"/>
      <c r="UUW51" s="876"/>
      <c r="UUX51" s="876"/>
      <c r="UUY51" s="876"/>
      <c r="UUZ51" s="876"/>
      <c r="UVA51" s="876"/>
      <c r="UVB51" s="876"/>
      <c r="UVC51" s="876"/>
      <c r="UVD51" s="876"/>
      <c r="UVE51" s="876"/>
      <c r="UVF51" s="876"/>
      <c r="UVG51" s="876"/>
      <c r="UVH51" s="876"/>
      <c r="UVI51" s="876"/>
      <c r="UVJ51" s="876"/>
      <c r="UVK51" s="876"/>
      <c r="UVL51" s="876"/>
      <c r="UVM51" s="876"/>
      <c r="UVN51" s="876"/>
      <c r="UVO51" s="876"/>
      <c r="UVP51" s="876"/>
      <c r="UVQ51" s="876"/>
      <c r="UVR51" s="876"/>
      <c r="UVS51" s="876"/>
      <c r="UVT51" s="876"/>
      <c r="UVU51" s="876"/>
      <c r="UVV51" s="876"/>
      <c r="UVW51" s="876"/>
      <c r="UVX51" s="876"/>
      <c r="UVY51" s="876"/>
      <c r="UVZ51" s="876"/>
      <c r="UWA51" s="876"/>
      <c r="UWB51" s="876"/>
      <c r="UWC51" s="876"/>
      <c r="UWD51" s="876"/>
      <c r="UWE51" s="876"/>
      <c r="UWF51" s="876"/>
      <c r="UWG51" s="876"/>
      <c r="UWH51" s="876"/>
      <c r="UWI51" s="876"/>
      <c r="UWJ51" s="876"/>
      <c r="UWK51" s="876"/>
      <c r="UWL51" s="876"/>
      <c r="UWM51" s="876"/>
      <c r="UWN51" s="876"/>
      <c r="UWO51" s="876"/>
      <c r="UWP51" s="876"/>
      <c r="UWQ51" s="876"/>
      <c r="UWR51" s="876"/>
      <c r="UWS51" s="876"/>
      <c r="UWT51" s="876"/>
      <c r="UWU51" s="876"/>
      <c r="UWV51" s="876"/>
      <c r="UWW51" s="876"/>
      <c r="UWX51" s="876"/>
      <c r="UWY51" s="876"/>
      <c r="UWZ51" s="876"/>
      <c r="UXA51" s="876"/>
      <c r="UXB51" s="876"/>
      <c r="UXC51" s="876"/>
      <c r="UXD51" s="876"/>
      <c r="UXE51" s="876"/>
      <c r="UXF51" s="876"/>
      <c r="UXG51" s="876"/>
      <c r="UXH51" s="876"/>
      <c r="UXI51" s="876"/>
      <c r="UXJ51" s="876"/>
      <c r="UXK51" s="876"/>
      <c r="UXL51" s="876"/>
      <c r="UXM51" s="876"/>
      <c r="UXN51" s="876"/>
      <c r="UXO51" s="876"/>
      <c r="UXP51" s="876"/>
      <c r="UXQ51" s="876"/>
      <c r="UXR51" s="876"/>
      <c r="UXS51" s="876"/>
      <c r="UXT51" s="876"/>
      <c r="UXU51" s="876"/>
      <c r="UXV51" s="876"/>
      <c r="UXW51" s="876"/>
      <c r="UXX51" s="876"/>
      <c r="UXY51" s="876"/>
      <c r="UXZ51" s="876"/>
      <c r="UYA51" s="876"/>
      <c r="UYB51" s="876"/>
      <c r="UYC51" s="876"/>
      <c r="UYD51" s="876"/>
      <c r="UYE51" s="876"/>
      <c r="UYF51" s="876"/>
      <c r="UYG51" s="876"/>
      <c r="UYH51" s="876"/>
      <c r="UYI51" s="876"/>
      <c r="UYJ51" s="876"/>
      <c r="UYK51" s="876"/>
      <c r="UYL51" s="876"/>
      <c r="UYM51" s="876"/>
      <c r="UYN51" s="876"/>
      <c r="UYO51" s="876"/>
      <c r="UYP51" s="876"/>
      <c r="UYQ51" s="876"/>
      <c r="UYR51" s="876"/>
      <c r="UYS51" s="876"/>
      <c r="UYT51" s="876"/>
      <c r="UYU51" s="876"/>
      <c r="UYV51" s="876"/>
      <c r="UYW51" s="876"/>
      <c r="UYX51" s="876"/>
      <c r="UYY51" s="876"/>
      <c r="UYZ51" s="876"/>
      <c r="UZA51" s="876"/>
      <c r="UZB51" s="876"/>
      <c r="UZC51" s="876"/>
      <c r="UZD51" s="876"/>
      <c r="UZE51" s="876"/>
      <c r="UZF51" s="876"/>
      <c r="UZG51" s="876"/>
      <c r="UZH51" s="876"/>
      <c r="UZI51" s="876"/>
      <c r="UZJ51" s="876"/>
      <c r="UZK51" s="876"/>
      <c r="UZL51" s="876"/>
      <c r="UZM51" s="876"/>
      <c r="UZN51" s="876"/>
      <c r="UZO51" s="876"/>
      <c r="UZP51" s="876"/>
      <c r="UZQ51" s="876"/>
      <c r="UZR51" s="876"/>
      <c r="UZS51" s="876"/>
      <c r="UZT51" s="876"/>
      <c r="UZU51" s="876"/>
      <c r="UZV51" s="876"/>
      <c r="UZW51" s="876"/>
      <c r="UZX51" s="876"/>
      <c r="UZY51" s="876"/>
      <c r="UZZ51" s="876"/>
      <c r="VAA51" s="876"/>
      <c r="VAB51" s="876"/>
      <c r="VAC51" s="876"/>
      <c r="VAD51" s="876"/>
      <c r="VAE51" s="876"/>
      <c r="VAF51" s="876"/>
      <c r="VAG51" s="876"/>
      <c r="VAH51" s="876"/>
      <c r="VAI51" s="876"/>
      <c r="VAJ51" s="876"/>
      <c r="VAK51" s="876"/>
      <c r="VAL51" s="876"/>
      <c r="VAM51" s="876"/>
      <c r="VAN51" s="876"/>
      <c r="VAO51" s="876"/>
      <c r="VAP51" s="876"/>
      <c r="VAQ51" s="876"/>
      <c r="VAR51" s="876"/>
      <c r="VAS51" s="876"/>
      <c r="VAT51" s="876"/>
      <c r="VAU51" s="876"/>
      <c r="VAV51" s="876"/>
      <c r="VAW51" s="876"/>
      <c r="VAX51" s="876"/>
      <c r="VAY51" s="876"/>
      <c r="VAZ51" s="876"/>
      <c r="VBA51" s="876"/>
      <c r="VBB51" s="876"/>
      <c r="VBC51" s="876"/>
      <c r="VBD51" s="876"/>
      <c r="VBE51" s="876"/>
      <c r="VBF51" s="876"/>
      <c r="VBG51" s="876"/>
      <c r="VBH51" s="876"/>
      <c r="VBI51" s="876"/>
      <c r="VBJ51" s="876"/>
      <c r="VBK51" s="876"/>
      <c r="VBL51" s="876"/>
      <c r="VBM51" s="876"/>
      <c r="VBN51" s="876"/>
      <c r="VBO51" s="876"/>
      <c r="VBP51" s="876"/>
      <c r="VBQ51" s="876"/>
      <c r="VBR51" s="876"/>
      <c r="VBS51" s="876"/>
      <c r="VBT51" s="876"/>
      <c r="VBU51" s="876"/>
      <c r="VBV51" s="876"/>
      <c r="VBW51" s="876"/>
      <c r="VBX51" s="876"/>
      <c r="VBY51" s="876"/>
      <c r="VBZ51" s="876"/>
      <c r="VCA51" s="876"/>
      <c r="VCB51" s="876"/>
      <c r="VCC51" s="876"/>
      <c r="VCD51" s="876"/>
      <c r="VCE51" s="876"/>
      <c r="VCF51" s="876"/>
      <c r="VCG51" s="876"/>
      <c r="VCH51" s="876"/>
      <c r="VCI51" s="876"/>
      <c r="VCJ51" s="876"/>
      <c r="VCK51" s="876"/>
      <c r="VCL51" s="876"/>
      <c r="VCM51" s="876"/>
      <c r="VCN51" s="876"/>
      <c r="VCO51" s="876"/>
      <c r="VCP51" s="876"/>
      <c r="VCQ51" s="876"/>
      <c r="VCR51" s="876"/>
      <c r="VCS51" s="876"/>
      <c r="VCT51" s="876"/>
      <c r="VCU51" s="876"/>
      <c r="VCV51" s="876"/>
      <c r="VCW51" s="876"/>
      <c r="VCX51" s="876"/>
      <c r="VCY51" s="876"/>
      <c r="VCZ51" s="876"/>
      <c r="VDA51" s="876"/>
      <c r="VDB51" s="876"/>
      <c r="VDC51" s="876"/>
      <c r="VDD51" s="876"/>
      <c r="VDE51" s="876"/>
      <c r="VDF51" s="876"/>
      <c r="VDG51" s="876"/>
      <c r="VDH51" s="876"/>
      <c r="VDI51" s="876"/>
      <c r="VDJ51" s="876"/>
      <c r="VDK51" s="876"/>
      <c r="VDL51" s="876"/>
      <c r="VDM51" s="876"/>
      <c r="VDN51" s="876"/>
      <c r="VDO51" s="876"/>
      <c r="VDP51" s="876"/>
      <c r="VDQ51" s="876"/>
      <c r="VDR51" s="876"/>
      <c r="VDS51" s="876"/>
      <c r="VDT51" s="876"/>
      <c r="VDU51" s="876"/>
      <c r="VDV51" s="876"/>
      <c r="VDW51" s="876"/>
      <c r="VDX51" s="876"/>
      <c r="VDY51" s="876"/>
      <c r="VDZ51" s="876"/>
      <c r="VEA51" s="876"/>
      <c r="VEB51" s="876"/>
      <c r="VEC51" s="876"/>
      <c r="VED51" s="876"/>
      <c r="VEE51" s="876"/>
      <c r="VEF51" s="876"/>
      <c r="VEG51" s="876"/>
      <c r="VEH51" s="876"/>
      <c r="VEI51" s="876"/>
      <c r="VEJ51" s="876"/>
      <c r="VEK51" s="876"/>
      <c r="VEL51" s="876"/>
      <c r="VEM51" s="876"/>
      <c r="VEN51" s="876"/>
      <c r="VEO51" s="876"/>
      <c r="VEP51" s="876"/>
      <c r="VEQ51" s="876"/>
      <c r="VER51" s="876"/>
      <c r="VES51" s="876"/>
      <c r="VET51" s="876"/>
      <c r="VEU51" s="876"/>
      <c r="VEV51" s="876"/>
      <c r="VEW51" s="876"/>
      <c r="VEX51" s="876"/>
      <c r="VEY51" s="876"/>
      <c r="VEZ51" s="876"/>
      <c r="VFA51" s="876"/>
      <c r="VFB51" s="876"/>
      <c r="VFC51" s="876"/>
      <c r="VFD51" s="876"/>
      <c r="VFE51" s="876"/>
      <c r="VFF51" s="876"/>
      <c r="VFG51" s="876"/>
      <c r="VFH51" s="876"/>
      <c r="VFI51" s="876"/>
      <c r="VFJ51" s="876"/>
      <c r="VFK51" s="876"/>
      <c r="VFL51" s="876"/>
      <c r="VFM51" s="876"/>
      <c r="VFN51" s="876"/>
      <c r="VFO51" s="876"/>
      <c r="VFP51" s="876"/>
      <c r="VFQ51" s="876"/>
      <c r="VFR51" s="876"/>
      <c r="VFS51" s="876"/>
      <c r="VFT51" s="876"/>
      <c r="VFU51" s="876"/>
      <c r="VFV51" s="876"/>
      <c r="VFW51" s="876"/>
      <c r="VFX51" s="876"/>
      <c r="VFY51" s="876"/>
      <c r="VFZ51" s="876"/>
      <c r="VGA51" s="876"/>
      <c r="VGB51" s="876"/>
      <c r="VGC51" s="876"/>
      <c r="VGD51" s="876"/>
      <c r="VGE51" s="876"/>
      <c r="VGF51" s="876"/>
      <c r="VGG51" s="876"/>
      <c r="VGH51" s="876"/>
      <c r="VGI51" s="876"/>
      <c r="VGJ51" s="876"/>
      <c r="VGK51" s="876"/>
      <c r="VGL51" s="876"/>
      <c r="VGM51" s="876"/>
      <c r="VGN51" s="876"/>
      <c r="VGO51" s="876"/>
      <c r="VGP51" s="876"/>
      <c r="VGQ51" s="876"/>
      <c r="VGR51" s="876"/>
      <c r="VGS51" s="876"/>
      <c r="VGT51" s="876"/>
      <c r="VGU51" s="876"/>
      <c r="VGV51" s="876"/>
      <c r="VGW51" s="876"/>
      <c r="VGX51" s="876"/>
      <c r="VGY51" s="876"/>
      <c r="VGZ51" s="876"/>
      <c r="VHA51" s="876"/>
      <c r="VHB51" s="876"/>
      <c r="VHC51" s="876"/>
      <c r="VHD51" s="876"/>
      <c r="VHE51" s="876"/>
      <c r="VHF51" s="876"/>
      <c r="VHG51" s="876"/>
      <c r="VHH51" s="876"/>
      <c r="VHI51" s="876"/>
      <c r="VHJ51" s="876"/>
      <c r="VHK51" s="876"/>
      <c r="VHL51" s="876"/>
      <c r="VHM51" s="876"/>
      <c r="VHN51" s="876"/>
      <c r="VHO51" s="876"/>
      <c r="VHP51" s="876"/>
      <c r="VHQ51" s="876"/>
      <c r="VHR51" s="876"/>
      <c r="VHS51" s="876"/>
      <c r="VHT51" s="876"/>
      <c r="VHU51" s="876"/>
      <c r="VHV51" s="876"/>
      <c r="VHW51" s="876"/>
      <c r="VHX51" s="876"/>
      <c r="VHY51" s="876"/>
      <c r="VHZ51" s="876"/>
      <c r="VIA51" s="876"/>
      <c r="VIB51" s="876"/>
      <c r="VIC51" s="876"/>
      <c r="VID51" s="876"/>
      <c r="VIE51" s="876"/>
      <c r="VIF51" s="876"/>
      <c r="VIG51" s="876"/>
      <c r="VIH51" s="876"/>
      <c r="VII51" s="876"/>
      <c r="VIJ51" s="876"/>
      <c r="VIK51" s="876"/>
      <c r="VIL51" s="876"/>
      <c r="VIM51" s="876"/>
      <c r="VIN51" s="876"/>
      <c r="VIO51" s="876"/>
      <c r="VIP51" s="876"/>
      <c r="VIQ51" s="876"/>
      <c r="VIR51" s="876"/>
      <c r="VIS51" s="876"/>
      <c r="VIT51" s="876"/>
      <c r="VIU51" s="876"/>
      <c r="VIV51" s="876"/>
      <c r="VIW51" s="876"/>
      <c r="VIX51" s="876"/>
      <c r="VIY51" s="876"/>
      <c r="VIZ51" s="876"/>
      <c r="VJA51" s="876"/>
      <c r="VJB51" s="876"/>
      <c r="VJC51" s="876"/>
      <c r="VJD51" s="876"/>
      <c r="VJE51" s="876"/>
      <c r="VJF51" s="876"/>
      <c r="VJG51" s="876"/>
      <c r="VJH51" s="876"/>
      <c r="VJI51" s="876"/>
      <c r="VJJ51" s="876"/>
      <c r="VJK51" s="876"/>
      <c r="VJL51" s="876"/>
      <c r="VJM51" s="876"/>
      <c r="VJN51" s="876"/>
      <c r="VJO51" s="876"/>
      <c r="VJP51" s="876"/>
      <c r="VJQ51" s="876"/>
      <c r="VJR51" s="876"/>
      <c r="VJS51" s="876"/>
      <c r="VJT51" s="876"/>
      <c r="VJU51" s="876"/>
      <c r="VJV51" s="876"/>
      <c r="VJW51" s="876"/>
      <c r="VJX51" s="876"/>
      <c r="VJY51" s="876"/>
      <c r="VJZ51" s="876"/>
      <c r="VKA51" s="876"/>
      <c r="VKB51" s="876"/>
      <c r="VKC51" s="876"/>
      <c r="VKD51" s="876"/>
      <c r="VKE51" s="876"/>
      <c r="VKF51" s="876"/>
      <c r="VKG51" s="876"/>
      <c r="VKH51" s="876"/>
      <c r="VKI51" s="876"/>
      <c r="VKJ51" s="876"/>
      <c r="VKK51" s="876"/>
      <c r="VKL51" s="876"/>
      <c r="VKM51" s="876"/>
      <c r="VKN51" s="876"/>
      <c r="VKO51" s="876"/>
      <c r="VKP51" s="876"/>
      <c r="VKQ51" s="876"/>
      <c r="VKR51" s="876"/>
      <c r="VKS51" s="876"/>
      <c r="VKT51" s="876"/>
      <c r="VKU51" s="876"/>
      <c r="VKV51" s="876"/>
      <c r="VKW51" s="876"/>
      <c r="VKX51" s="876"/>
      <c r="VKY51" s="876"/>
      <c r="VKZ51" s="876"/>
      <c r="VLA51" s="876"/>
      <c r="VLB51" s="876"/>
      <c r="VLC51" s="876"/>
      <c r="VLD51" s="876"/>
      <c r="VLE51" s="876"/>
      <c r="VLF51" s="876"/>
      <c r="VLG51" s="876"/>
      <c r="VLH51" s="876"/>
      <c r="VLI51" s="876"/>
      <c r="VLJ51" s="876"/>
      <c r="VLK51" s="876"/>
      <c r="VLL51" s="876"/>
      <c r="VLM51" s="876"/>
      <c r="VLN51" s="876"/>
      <c r="VLO51" s="876"/>
      <c r="VLP51" s="876"/>
      <c r="VLQ51" s="876"/>
      <c r="VLR51" s="876"/>
      <c r="VLS51" s="876"/>
      <c r="VLT51" s="876"/>
      <c r="VLU51" s="876"/>
      <c r="VLV51" s="876"/>
      <c r="VLW51" s="876"/>
      <c r="VLX51" s="876"/>
      <c r="VLY51" s="876"/>
      <c r="VLZ51" s="876"/>
      <c r="VMA51" s="876"/>
      <c r="VMB51" s="876"/>
      <c r="VMC51" s="876"/>
      <c r="VMD51" s="876"/>
      <c r="VME51" s="876"/>
      <c r="VMF51" s="876"/>
      <c r="VMG51" s="876"/>
      <c r="VMH51" s="876"/>
      <c r="VMI51" s="876"/>
      <c r="VMJ51" s="876"/>
      <c r="VMK51" s="876"/>
      <c r="VML51" s="876"/>
      <c r="VMM51" s="876"/>
      <c r="VMN51" s="876"/>
      <c r="VMO51" s="876"/>
      <c r="VMP51" s="876"/>
      <c r="VMQ51" s="876"/>
      <c r="VMR51" s="876"/>
      <c r="VMS51" s="876"/>
      <c r="VMT51" s="876"/>
      <c r="VMU51" s="876"/>
      <c r="VMV51" s="876"/>
      <c r="VMW51" s="876"/>
      <c r="VMX51" s="876"/>
      <c r="VMY51" s="876"/>
      <c r="VMZ51" s="876"/>
      <c r="VNA51" s="876"/>
      <c r="VNB51" s="876"/>
      <c r="VNC51" s="876"/>
      <c r="VND51" s="876"/>
      <c r="VNE51" s="876"/>
      <c r="VNF51" s="876"/>
      <c r="VNG51" s="876"/>
      <c r="VNH51" s="876"/>
      <c r="VNI51" s="876"/>
      <c r="VNJ51" s="876"/>
      <c r="VNK51" s="876"/>
      <c r="VNL51" s="876"/>
      <c r="VNM51" s="876"/>
      <c r="VNN51" s="876"/>
      <c r="VNO51" s="876"/>
      <c r="VNP51" s="876"/>
      <c r="VNQ51" s="876"/>
      <c r="VNR51" s="876"/>
      <c r="VNS51" s="876"/>
      <c r="VNT51" s="876"/>
      <c r="VNU51" s="876"/>
      <c r="VNV51" s="876"/>
      <c r="VNW51" s="876"/>
      <c r="VNX51" s="876"/>
      <c r="VNY51" s="876"/>
      <c r="VNZ51" s="876"/>
      <c r="VOA51" s="876"/>
      <c r="VOB51" s="876"/>
      <c r="VOC51" s="876"/>
      <c r="VOD51" s="876"/>
      <c r="VOE51" s="876"/>
      <c r="VOF51" s="876"/>
      <c r="VOG51" s="876"/>
      <c r="VOH51" s="876"/>
      <c r="VOI51" s="876"/>
      <c r="VOJ51" s="876"/>
      <c r="VOK51" s="876"/>
      <c r="VOL51" s="876"/>
      <c r="VOM51" s="876"/>
      <c r="VON51" s="876"/>
      <c r="VOO51" s="876"/>
      <c r="VOP51" s="876"/>
      <c r="VOQ51" s="876"/>
      <c r="VOR51" s="876"/>
      <c r="VOS51" s="876"/>
      <c r="VOT51" s="876"/>
      <c r="VOU51" s="876"/>
      <c r="VOV51" s="876"/>
      <c r="VOW51" s="876"/>
      <c r="VOX51" s="876"/>
      <c r="VOY51" s="876"/>
      <c r="VOZ51" s="876"/>
      <c r="VPA51" s="876"/>
      <c r="VPB51" s="876"/>
      <c r="VPC51" s="876"/>
      <c r="VPD51" s="876"/>
      <c r="VPE51" s="876"/>
      <c r="VPF51" s="876"/>
      <c r="VPG51" s="876"/>
      <c r="VPH51" s="876"/>
      <c r="VPI51" s="876"/>
      <c r="VPJ51" s="876"/>
      <c r="VPK51" s="876"/>
      <c r="VPL51" s="876"/>
      <c r="VPM51" s="876"/>
      <c r="VPN51" s="876"/>
      <c r="VPO51" s="876"/>
      <c r="VPP51" s="876"/>
      <c r="VPQ51" s="876"/>
      <c r="VPR51" s="876"/>
      <c r="VPS51" s="876"/>
      <c r="VPT51" s="876"/>
      <c r="VPU51" s="876"/>
      <c r="VPV51" s="876"/>
      <c r="VPW51" s="876"/>
      <c r="VPX51" s="876"/>
      <c r="VPY51" s="876"/>
      <c r="VPZ51" s="876"/>
      <c r="VQA51" s="876"/>
      <c r="VQB51" s="876"/>
      <c r="VQC51" s="876"/>
      <c r="VQD51" s="876"/>
      <c r="VQE51" s="876"/>
      <c r="VQF51" s="876"/>
      <c r="VQG51" s="876"/>
      <c r="VQH51" s="876"/>
      <c r="VQI51" s="876"/>
      <c r="VQJ51" s="876"/>
      <c r="VQK51" s="876"/>
      <c r="VQL51" s="876"/>
      <c r="VQM51" s="876"/>
      <c r="VQN51" s="876"/>
      <c r="VQO51" s="876"/>
      <c r="VQP51" s="876"/>
      <c r="VQQ51" s="876"/>
      <c r="VQR51" s="876"/>
      <c r="VQS51" s="876"/>
      <c r="VQT51" s="876"/>
      <c r="VQU51" s="876"/>
      <c r="VQV51" s="876"/>
      <c r="VQW51" s="876"/>
      <c r="VQX51" s="876"/>
      <c r="VQY51" s="876"/>
      <c r="VQZ51" s="876"/>
      <c r="VRA51" s="876"/>
      <c r="VRB51" s="876"/>
      <c r="VRC51" s="876"/>
      <c r="VRD51" s="876"/>
      <c r="VRE51" s="876"/>
      <c r="VRF51" s="876"/>
      <c r="VRG51" s="876"/>
      <c r="VRH51" s="876"/>
      <c r="VRI51" s="876"/>
      <c r="VRJ51" s="876"/>
      <c r="VRK51" s="876"/>
      <c r="VRL51" s="876"/>
      <c r="VRM51" s="876"/>
      <c r="VRN51" s="876"/>
      <c r="VRO51" s="876"/>
      <c r="VRP51" s="876"/>
      <c r="VRQ51" s="876"/>
      <c r="VRR51" s="876"/>
      <c r="VRS51" s="876"/>
      <c r="VRT51" s="876"/>
      <c r="VRU51" s="876"/>
      <c r="VRV51" s="876"/>
      <c r="VRW51" s="876"/>
      <c r="VRX51" s="876"/>
      <c r="VRY51" s="876"/>
      <c r="VRZ51" s="876"/>
      <c r="VSA51" s="876"/>
      <c r="VSB51" s="876"/>
      <c r="VSC51" s="876"/>
      <c r="VSD51" s="876"/>
      <c r="VSE51" s="876"/>
      <c r="VSF51" s="876"/>
      <c r="VSG51" s="876"/>
      <c r="VSH51" s="876"/>
      <c r="VSI51" s="876"/>
      <c r="VSJ51" s="876"/>
      <c r="VSK51" s="876"/>
      <c r="VSL51" s="876"/>
      <c r="VSM51" s="876"/>
      <c r="VSN51" s="876"/>
      <c r="VSO51" s="876"/>
      <c r="VSP51" s="876"/>
      <c r="VSQ51" s="876"/>
      <c r="VSR51" s="876"/>
      <c r="VSS51" s="876"/>
      <c r="VST51" s="876"/>
      <c r="VSU51" s="876"/>
      <c r="VSV51" s="876"/>
      <c r="VSW51" s="876"/>
      <c r="VSX51" s="876"/>
      <c r="VSY51" s="876"/>
      <c r="VSZ51" s="876"/>
      <c r="VTA51" s="876"/>
      <c r="VTB51" s="876"/>
      <c r="VTC51" s="876"/>
      <c r="VTD51" s="876"/>
      <c r="VTE51" s="876"/>
      <c r="VTF51" s="876"/>
      <c r="VTG51" s="876"/>
      <c r="VTH51" s="876"/>
      <c r="VTI51" s="876"/>
      <c r="VTJ51" s="876"/>
      <c r="VTK51" s="876"/>
      <c r="VTL51" s="876"/>
      <c r="VTM51" s="876"/>
      <c r="VTN51" s="876"/>
      <c r="VTO51" s="876"/>
      <c r="VTP51" s="876"/>
      <c r="VTQ51" s="876"/>
      <c r="VTR51" s="876"/>
      <c r="VTS51" s="876"/>
      <c r="VTT51" s="876"/>
      <c r="VTU51" s="876"/>
      <c r="VTV51" s="876"/>
      <c r="VTW51" s="876"/>
      <c r="VTX51" s="876"/>
      <c r="VTY51" s="876"/>
      <c r="VTZ51" s="876"/>
      <c r="VUA51" s="876"/>
      <c r="VUB51" s="876"/>
      <c r="VUC51" s="876"/>
      <c r="VUD51" s="876"/>
      <c r="VUE51" s="876"/>
      <c r="VUF51" s="876"/>
      <c r="VUG51" s="876"/>
      <c r="VUH51" s="876"/>
      <c r="VUI51" s="876"/>
      <c r="VUJ51" s="876"/>
      <c r="VUK51" s="876"/>
      <c r="VUL51" s="876"/>
      <c r="VUM51" s="876"/>
      <c r="VUN51" s="876"/>
      <c r="VUO51" s="876"/>
      <c r="VUP51" s="876"/>
      <c r="VUQ51" s="876"/>
      <c r="VUR51" s="876"/>
      <c r="VUS51" s="876"/>
      <c r="VUT51" s="876"/>
      <c r="VUU51" s="876"/>
      <c r="VUV51" s="876"/>
      <c r="VUW51" s="876"/>
      <c r="VUX51" s="876"/>
      <c r="VUY51" s="876"/>
      <c r="VUZ51" s="876"/>
      <c r="VVA51" s="876"/>
      <c r="VVB51" s="876"/>
      <c r="VVC51" s="876"/>
      <c r="VVD51" s="876"/>
      <c r="VVE51" s="876"/>
      <c r="VVF51" s="876"/>
      <c r="VVG51" s="876"/>
      <c r="VVH51" s="876"/>
      <c r="VVI51" s="876"/>
      <c r="VVJ51" s="876"/>
      <c r="VVK51" s="876"/>
      <c r="VVL51" s="876"/>
      <c r="VVM51" s="876"/>
      <c r="VVN51" s="876"/>
      <c r="VVO51" s="876"/>
      <c r="VVP51" s="876"/>
      <c r="VVQ51" s="876"/>
      <c r="VVR51" s="876"/>
      <c r="VVS51" s="876"/>
      <c r="VVT51" s="876"/>
      <c r="VVU51" s="876"/>
      <c r="VVV51" s="876"/>
      <c r="VVW51" s="876"/>
      <c r="VVX51" s="876"/>
      <c r="VVY51" s="876"/>
      <c r="VVZ51" s="876"/>
      <c r="VWA51" s="876"/>
      <c r="VWB51" s="876"/>
      <c r="VWC51" s="876"/>
      <c r="VWD51" s="876"/>
      <c r="VWE51" s="876"/>
      <c r="VWF51" s="876"/>
      <c r="VWG51" s="876"/>
      <c r="VWH51" s="876"/>
      <c r="VWI51" s="876"/>
      <c r="VWJ51" s="876"/>
      <c r="VWK51" s="876"/>
      <c r="VWL51" s="876"/>
      <c r="VWM51" s="876"/>
      <c r="VWN51" s="876"/>
      <c r="VWO51" s="876"/>
      <c r="VWP51" s="876"/>
      <c r="VWQ51" s="876"/>
      <c r="VWR51" s="876"/>
      <c r="VWS51" s="876"/>
      <c r="VWT51" s="876"/>
      <c r="VWU51" s="876"/>
      <c r="VWV51" s="876"/>
      <c r="VWW51" s="876"/>
      <c r="VWX51" s="876"/>
      <c r="VWY51" s="876"/>
      <c r="VWZ51" s="876"/>
      <c r="VXA51" s="876"/>
      <c r="VXB51" s="876"/>
      <c r="VXC51" s="876"/>
      <c r="VXD51" s="876"/>
      <c r="VXE51" s="876"/>
      <c r="VXF51" s="876"/>
      <c r="VXG51" s="876"/>
      <c r="VXH51" s="876"/>
      <c r="VXI51" s="876"/>
      <c r="VXJ51" s="876"/>
      <c r="VXK51" s="876"/>
      <c r="VXL51" s="876"/>
      <c r="VXM51" s="876"/>
      <c r="VXN51" s="876"/>
      <c r="VXO51" s="876"/>
      <c r="VXP51" s="876"/>
      <c r="VXQ51" s="876"/>
      <c r="VXR51" s="876"/>
      <c r="VXS51" s="876"/>
      <c r="VXT51" s="876"/>
      <c r="VXU51" s="876"/>
      <c r="VXV51" s="876"/>
      <c r="VXW51" s="876"/>
      <c r="VXX51" s="876"/>
      <c r="VXY51" s="876"/>
      <c r="VXZ51" s="876"/>
      <c r="VYA51" s="876"/>
      <c r="VYB51" s="876"/>
      <c r="VYC51" s="876"/>
      <c r="VYD51" s="876"/>
      <c r="VYE51" s="876"/>
      <c r="VYF51" s="876"/>
      <c r="VYG51" s="876"/>
      <c r="VYH51" s="876"/>
      <c r="VYI51" s="876"/>
      <c r="VYJ51" s="876"/>
      <c r="VYK51" s="876"/>
      <c r="VYL51" s="876"/>
      <c r="VYM51" s="876"/>
      <c r="VYN51" s="876"/>
      <c r="VYO51" s="876"/>
      <c r="VYP51" s="876"/>
      <c r="VYQ51" s="876"/>
      <c r="VYR51" s="876"/>
      <c r="VYS51" s="876"/>
      <c r="VYT51" s="876"/>
      <c r="VYU51" s="876"/>
      <c r="VYV51" s="876"/>
      <c r="VYW51" s="876"/>
      <c r="VYX51" s="876"/>
      <c r="VYY51" s="876"/>
      <c r="VYZ51" s="876"/>
      <c r="VZA51" s="876"/>
      <c r="VZB51" s="876"/>
      <c r="VZC51" s="876"/>
      <c r="VZD51" s="876"/>
      <c r="VZE51" s="876"/>
      <c r="VZF51" s="876"/>
      <c r="VZG51" s="876"/>
      <c r="VZH51" s="876"/>
      <c r="VZI51" s="876"/>
      <c r="VZJ51" s="876"/>
      <c r="VZK51" s="876"/>
      <c r="VZL51" s="876"/>
      <c r="VZM51" s="876"/>
      <c r="VZN51" s="876"/>
      <c r="VZO51" s="876"/>
      <c r="VZP51" s="876"/>
      <c r="VZQ51" s="876"/>
      <c r="VZR51" s="876"/>
      <c r="VZS51" s="876"/>
      <c r="VZT51" s="876"/>
      <c r="VZU51" s="876"/>
      <c r="VZV51" s="876"/>
      <c r="VZW51" s="876"/>
      <c r="VZX51" s="876"/>
      <c r="VZY51" s="876"/>
      <c r="VZZ51" s="876"/>
      <c r="WAA51" s="876"/>
      <c r="WAB51" s="876"/>
      <c r="WAC51" s="876"/>
      <c r="WAD51" s="876"/>
      <c r="WAE51" s="876"/>
      <c r="WAF51" s="876"/>
      <c r="WAG51" s="876"/>
      <c r="WAH51" s="876"/>
      <c r="WAI51" s="876"/>
      <c r="WAJ51" s="876"/>
      <c r="WAK51" s="876"/>
      <c r="WAL51" s="876"/>
      <c r="WAM51" s="876"/>
      <c r="WAN51" s="876"/>
      <c r="WAO51" s="876"/>
      <c r="WAP51" s="876"/>
      <c r="WAQ51" s="876"/>
      <c r="WAR51" s="876"/>
      <c r="WAS51" s="876"/>
      <c r="WAT51" s="876"/>
      <c r="WAU51" s="876"/>
      <c r="WAV51" s="876"/>
      <c r="WAW51" s="876"/>
      <c r="WAX51" s="876"/>
      <c r="WAY51" s="876"/>
      <c r="WAZ51" s="876"/>
      <c r="WBA51" s="876"/>
      <c r="WBB51" s="876"/>
      <c r="WBC51" s="876"/>
      <c r="WBD51" s="876"/>
      <c r="WBE51" s="876"/>
      <c r="WBF51" s="876"/>
      <c r="WBG51" s="876"/>
      <c r="WBH51" s="876"/>
      <c r="WBI51" s="876"/>
      <c r="WBJ51" s="876"/>
      <c r="WBK51" s="876"/>
      <c r="WBL51" s="876"/>
      <c r="WBM51" s="876"/>
      <c r="WBN51" s="876"/>
      <c r="WBO51" s="876"/>
      <c r="WBP51" s="876"/>
      <c r="WBQ51" s="876"/>
      <c r="WBR51" s="876"/>
      <c r="WBS51" s="876"/>
      <c r="WBT51" s="876"/>
      <c r="WBU51" s="876"/>
      <c r="WBV51" s="876"/>
      <c r="WBW51" s="876"/>
      <c r="WBX51" s="876"/>
      <c r="WBY51" s="876"/>
      <c r="WBZ51" s="876"/>
      <c r="WCA51" s="876"/>
      <c r="WCB51" s="876"/>
      <c r="WCC51" s="876"/>
      <c r="WCD51" s="876"/>
      <c r="WCE51" s="876"/>
      <c r="WCF51" s="876"/>
      <c r="WCG51" s="876"/>
      <c r="WCH51" s="876"/>
      <c r="WCI51" s="876"/>
      <c r="WCJ51" s="876"/>
      <c r="WCK51" s="876"/>
      <c r="WCL51" s="876"/>
      <c r="WCM51" s="876"/>
      <c r="WCN51" s="876"/>
      <c r="WCO51" s="876"/>
      <c r="WCP51" s="876"/>
      <c r="WCQ51" s="876"/>
      <c r="WCR51" s="876"/>
      <c r="WCS51" s="876"/>
      <c r="WCT51" s="876"/>
      <c r="WCU51" s="876"/>
      <c r="WCV51" s="876"/>
      <c r="WCW51" s="876"/>
      <c r="WCX51" s="876"/>
      <c r="WCY51" s="876"/>
      <c r="WCZ51" s="876"/>
      <c r="WDA51" s="876"/>
      <c r="WDB51" s="876"/>
      <c r="WDC51" s="876"/>
      <c r="WDD51" s="876"/>
      <c r="WDE51" s="876"/>
      <c r="WDF51" s="876"/>
      <c r="WDG51" s="876"/>
      <c r="WDH51" s="876"/>
      <c r="WDI51" s="876"/>
      <c r="WDJ51" s="876"/>
      <c r="WDK51" s="876"/>
      <c r="WDL51" s="876"/>
      <c r="WDM51" s="876"/>
      <c r="WDN51" s="876"/>
      <c r="WDO51" s="876"/>
      <c r="WDP51" s="876"/>
      <c r="WDQ51" s="876"/>
      <c r="WDR51" s="876"/>
      <c r="WDS51" s="876"/>
      <c r="WDT51" s="876"/>
      <c r="WDU51" s="876"/>
      <c r="WDV51" s="876"/>
      <c r="WDW51" s="876"/>
      <c r="WDX51" s="876"/>
      <c r="WDY51" s="876"/>
      <c r="WDZ51" s="876"/>
      <c r="WEA51" s="876"/>
      <c r="WEB51" s="876"/>
      <c r="WEC51" s="876"/>
      <c r="WED51" s="876"/>
      <c r="WEE51" s="876"/>
      <c r="WEF51" s="876"/>
      <c r="WEG51" s="876"/>
      <c r="WEH51" s="876"/>
      <c r="WEI51" s="876"/>
      <c r="WEJ51" s="876"/>
      <c r="WEK51" s="876"/>
      <c r="WEL51" s="876"/>
      <c r="WEM51" s="876"/>
      <c r="WEN51" s="876"/>
      <c r="WEO51" s="876"/>
      <c r="WEP51" s="876"/>
      <c r="WEQ51" s="876"/>
      <c r="WER51" s="876"/>
      <c r="WES51" s="876"/>
      <c r="WET51" s="876"/>
      <c r="WEU51" s="876"/>
      <c r="WEV51" s="876"/>
      <c r="WEW51" s="876"/>
      <c r="WEX51" s="876"/>
      <c r="WEY51" s="876"/>
      <c r="WEZ51" s="876"/>
      <c r="WFA51" s="876"/>
      <c r="WFB51" s="876"/>
      <c r="WFC51" s="876"/>
      <c r="WFD51" s="876"/>
      <c r="WFE51" s="876"/>
      <c r="WFF51" s="876"/>
      <c r="WFG51" s="876"/>
      <c r="WFH51" s="876"/>
      <c r="WFI51" s="876"/>
      <c r="WFJ51" s="876"/>
      <c r="WFK51" s="876"/>
      <c r="WFL51" s="876"/>
      <c r="WFM51" s="876"/>
      <c r="WFN51" s="876"/>
      <c r="WFO51" s="876"/>
      <c r="WFP51" s="876"/>
      <c r="WFQ51" s="876"/>
      <c r="WFR51" s="876"/>
      <c r="WFS51" s="876"/>
      <c r="WFT51" s="876"/>
      <c r="WFU51" s="876"/>
      <c r="WFV51" s="876"/>
      <c r="WFW51" s="876"/>
      <c r="WFX51" s="876"/>
      <c r="WFY51" s="876"/>
      <c r="WFZ51" s="876"/>
      <c r="WGA51" s="876"/>
      <c r="WGB51" s="876"/>
      <c r="WGC51" s="876"/>
      <c r="WGD51" s="876"/>
      <c r="WGE51" s="876"/>
      <c r="WGF51" s="876"/>
      <c r="WGG51" s="876"/>
      <c r="WGH51" s="876"/>
      <c r="WGI51" s="876"/>
      <c r="WGJ51" s="876"/>
      <c r="WGK51" s="876"/>
      <c r="WGL51" s="876"/>
      <c r="WGM51" s="876"/>
      <c r="WGN51" s="876"/>
      <c r="WGO51" s="876"/>
      <c r="WGP51" s="876"/>
      <c r="WGQ51" s="876"/>
      <c r="WGR51" s="876"/>
      <c r="WGS51" s="876"/>
      <c r="WGT51" s="876"/>
      <c r="WGU51" s="876"/>
      <c r="WGV51" s="876"/>
      <c r="WGW51" s="876"/>
      <c r="WGX51" s="876"/>
      <c r="WGY51" s="876"/>
      <c r="WGZ51" s="876"/>
      <c r="WHA51" s="876"/>
      <c r="WHB51" s="876"/>
      <c r="WHC51" s="876"/>
      <c r="WHD51" s="876"/>
      <c r="WHE51" s="876"/>
      <c r="WHF51" s="876"/>
      <c r="WHG51" s="876"/>
      <c r="WHH51" s="876"/>
      <c r="WHI51" s="876"/>
      <c r="WHJ51" s="876"/>
      <c r="WHK51" s="876"/>
      <c r="WHL51" s="876"/>
      <c r="WHM51" s="876"/>
      <c r="WHN51" s="876"/>
      <c r="WHO51" s="876"/>
      <c r="WHP51" s="876"/>
      <c r="WHQ51" s="876"/>
      <c r="WHR51" s="876"/>
      <c r="WHS51" s="876"/>
      <c r="WHT51" s="876"/>
      <c r="WHU51" s="876"/>
      <c r="WHV51" s="876"/>
      <c r="WHW51" s="876"/>
      <c r="WHX51" s="876"/>
      <c r="WHY51" s="876"/>
      <c r="WHZ51" s="876"/>
      <c r="WIA51" s="876"/>
      <c r="WIB51" s="876"/>
      <c r="WIC51" s="876"/>
      <c r="WID51" s="876"/>
      <c r="WIE51" s="876"/>
      <c r="WIF51" s="876"/>
      <c r="WIG51" s="876"/>
      <c r="WIH51" s="876"/>
      <c r="WII51" s="876"/>
      <c r="WIJ51" s="876"/>
      <c r="WIK51" s="876"/>
      <c r="WIL51" s="876"/>
      <c r="WIM51" s="876"/>
      <c r="WIN51" s="876"/>
      <c r="WIO51" s="876"/>
      <c r="WIP51" s="876"/>
      <c r="WIQ51" s="876"/>
      <c r="WIR51" s="876"/>
      <c r="WIS51" s="876"/>
      <c r="WIT51" s="876"/>
      <c r="WIU51" s="876"/>
      <c r="WIV51" s="876"/>
      <c r="WIW51" s="876"/>
      <c r="WIX51" s="876"/>
      <c r="WIY51" s="876"/>
      <c r="WIZ51" s="876"/>
      <c r="WJA51" s="876"/>
      <c r="WJB51" s="876"/>
      <c r="WJC51" s="876"/>
      <c r="WJD51" s="876"/>
      <c r="WJE51" s="876"/>
      <c r="WJF51" s="876"/>
      <c r="WJG51" s="876"/>
      <c r="WJH51" s="876"/>
      <c r="WJI51" s="876"/>
      <c r="WJJ51" s="876"/>
      <c r="WJK51" s="876"/>
      <c r="WJL51" s="876"/>
      <c r="WJM51" s="876"/>
      <c r="WJN51" s="876"/>
      <c r="WJO51" s="876"/>
      <c r="WJP51" s="876"/>
      <c r="WJQ51" s="876"/>
      <c r="WJR51" s="876"/>
      <c r="WJS51" s="876"/>
      <c r="WJT51" s="876"/>
      <c r="WJU51" s="876"/>
      <c r="WJV51" s="876"/>
      <c r="WJW51" s="876"/>
      <c r="WJX51" s="876"/>
      <c r="WJY51" s="876"/>
      <c r="WJZ51" s="876"/>
      <c r="WKA51" s="876"/>
      <c r="WKB51" s="876"/>
      <c r="WKC51" s="876"/>
      <c r="WKD51" s="876"/>
      <c r="WKE51" s="876"/>
      <c r="WKF51" s="876"/>
      <c r="WKG51" s="876"/>
      <c r="WKH51" s="876"/>
      <c r="WKI51" s="876"/>
      <c r="WKJ51" s="876"/>
      <c r="WKK51" s="876"/>
      <c r="WKL51" s="876"/>
      <c r="WKM51" s="876"/>
      <c r="WKN51" s="876"/>
      <c r="WKO51" s="876"/>
      <c r="WKP51" s="876"/>
      <c r="WKQ51" s="876"/>
      <c r="WKR51" s="876"/>
      <c r="WKS51" s="876"/>
      <c r="WKT51" s="876"/>
      <c r="WKU51" s="876"/>
      <c r="WKV51" s="876"/>
      <c r="WKW51" s="876"/>
      <c r="WKX51" s="876"/>
      <c r="WKY51" s="876"/>
      <c r="WKZ51" s="876"/>
      <c r="WLA51" s="876"/>
      <c r="WLB51" s="876"/>
      <c r="WLC51" s="876"/>
      <c r="WLD51" s="876"/>
      <c r="WLE51" s="876"/>
      <c r="WLF51" s="876"/>
      <c r="WLG51" s="876"/>
      <c r="WLH51" s="876"/>
      <c r="WLI51" s="876"/>
      <c r="WLJ51" s="876"/>
      <c r="WLK51" s="876"/>
      <c r="WLL51" s="876"/>
      <c r="WLM51" s="876"/>
      <c r="WLN51" s="876"/>
      <c r="WLO51" s="876"/>
      <c r="WLP51" s="876"/>
      <c r="WLQ51" s="876"/>
      <c r="WLR51" s="876"/>
      <c r="WLS51" s="876"/>
      <c r="WLT51" s="876"/>
      <c r="WLU51" s="876"/>
      <c r="WLV51" s="876"/>
      <c r="WLW51" s="876"/>
      <c r="WLX51" s="876"/>
      <c r="WLY51" s="876"/>
      <c r="WLZ51" s="876"/>
      <c r="WMA51" s="876"/>
      <c r="WMB51" s="876"/>
      <c r="WMC51" s="876"/>
      <c r="WMD51" s="876"/>
      <c r="WME51" s="876"/>
      <c r="WMF51" s="876"/>
      <c r="WMG51" s="876"/>
      <c r="WMH51" s="876"/>
      <c r="WMI51" s="876"/>
      <c r="WMJ51" s="876"/>
      <c r="WMK51" s="876"/>
      <c r="WML51" s="876"/>
      <c r="WMM51" s="876"/>
      <c r="WMN51" s="876"/>
      <c r="WMO51" s="876"/>
      <c r="WMP51" s="876"/>
      <c r="WMQ51" s="876"/>
      <c r="WMR51" s="876"/>
      <c r="WMS51" s="876"/>
      <c r="WMT51" s="876"/>
      <c r="WMU51" s="876"/>
      <c r="WMV51" s="876"/>
      <c r="WMW51" s="876"/>
      <c r="WMX51" s="876"/>
      <c r="WMY51" s="876"/>
      <c r="WMZ51" s="876"/>
      <c r="WNA51" s="876"/>
      <c r="WNB51" s="876"/>
      <c r="WNC51" s="876"/>
      <c r="WND51" s="876"/>
      <c r="WNE51" s="876"/>
      <c r="WNF51" s="876"/>
      <c r="WNG51" s="876"/>
      <c r="WNH51" s="876"/>
      <c r="WNI51" s="876"/>
      <c r="WNJ51" s="876"/>
      <c r="WNK51" s="876"/>
      <c r="WNL51" s="876"/>
      <c r="WNM51" s="876"/>
      <c r="WNN51" s="876"/>
      <c r="WNO51" s="876"/>
      <c r="WNP51" s="876"/>
      <c r="WNQ51" s="876"/>
      <c r="WNR51" s="876"/>
      <c r="WNS51" s="876"/>
      <c r="WNT51" s="876"/>
      <c r="WNU51" s="876"/>
      <c r="WNV51" s="876"/>
      <c r="WNW51" s="876"/>
      <c r="WNX51" s="876"/>
      <c r="WNY51" s="876"/>
      <c r="WNZ51" s="876"/>
      <c r="WOA51" s="876"/>
      <c r="WOB51" s="876"/>
      <c r="WOC51" s="876"/>
      <c r="WOD51" s="876"/>
      <c r="WOE51" s="876"/>
      <c r="WOF51" s="876"/>
      <c r="WOG51" s="876"/>
      <c r="WOH51" s="876"/>
      <c r="WOI51" s="876"/>
      <c r="WOJ51" s="876"/>
      <c r="WOK51" s="876"/>
      <c r="WOL51" s="876"/>
      <c r="WOM51" s="876"/>
      <c r="WON51" s="876"/>
      <c r="WOO51" s="876"/>
      <c r="WOP51" s="876"/>
      <c r="WOQ51" s="876"/>
      <c r="WOR51" s="876"/>
      <c r="WOS51" s="876"/>
      <c r="WOT51" s="876"/>
      <c r="WOU51" s="876"/>
      <c r="WOV51" s="876"/>
      <c r="WOW51" s="876"/>
      <c r="WOX51" s="876"/>
      <c r="WOY51" s="876"/>
      <c r="WOZ51" s="876"/>
      <c r="WPA51" s="876"/>
      <c r="WPB51" s="876"/>
      <c r="WPC51" s="876"/>
      <c r="WPD51" s="876"/>
      <c r="WPE51" s="876"/>
      <c r="WPF51" s="876"/>
      <c r="WPG51" s="876"/>
      <c r="WPH51" s="876"/>
      <c r="WPI51" s="876"/>
      <c r="WPJ51" s="876"/>
      <c r="WPK51" s="876"/>
      <c r="WPL51" s="876"/>
      <c r="WPM51" s="876"/>
      <c r="WPN51" s="876"/>
      <c r="WPO51" s="876"/>
      <c r="WPP51" s="876"/>
      <c r="WPQ51" s="876"/>
      <c r="WPR51" s="876"/>
      <c r="WPS51" s="876"/>
      <c r="WPT51" s="876"/>
      <c r="WPU51" s="876"/>
      <c r="WPV51" s="876"/>
      <c r="WPW51" s="876"/>
      <c r="WPX51" s="876"/>
      <c r="WPY51" s="876"/>
      <c r="WPZ51" s="876"/>
      <c r="WQA51" s="876"/>
      <c r="WQB51" s="876"/>
      <c r="WQC51" s="876"/>
      <c r="WQD51" s="876"/>
      <c r="WQE51" s="876"/>
      <c r="WQF51" s="876"/>
      <c r="WQG51" s="876"/>
      <c r="WQH51" s="876"/>
      <c r="WQI51" s="876"/>
      <c r="WQJ51" s="876"/>
      <c r="WQK51" s="876"/>
      <c r="WQL51" s="876"/>
      <c r="WQM51" s="876"/>
      <c r="WQN51" s="876"/>
      <c r="WQO51" s="876"/>
      <c r="WQP51" s="876"/>
      <c r="WQQ51" s="876"/>
      <c r="WQR51" s="876"/>
      <c r="WQS51" s="876"/>
      <c r="WQT51" s="876"/>
      <c r="WQU51" s="876"/>
      <c r="WQV51" s="876"/>
      <c r="WQW51" s="876"/>
      <c r="WQX51" s="876"/>
      <c r="WQY51" s="876"/>
      <c r="WQZ51" s="876"/>
      <c r="WRA51" s="876"/>
      <c r="WRB51" s="876"/>
      <c r="WRC51" s="876"/>
      <c r="WRD51" s="876"/>
      <c r="WRE51" s="876"/>
      <c r="WRF51" s="876"/>
      <c r="WRG51" s="876"/>
      <c r="WRH51" s="876"/>
      <c r="WRI51" s="876"/>
      <c r="WRJ51" s="876"/>
      <c r="WRK51" s="876"/>
      <c r="WRL51" s="876"/>
      <c r="WRM51" s="876"/>
      <c r="WRN51" s="876"/>
      <c r="WRO51" s="876"/>
      <c r="WRP51" s="876"/>
      <c r="WRQ51" s="876"/>
      <c r="WRR51" s="876"/>
      <c r="WRS51" s="876"/>
      <c r="WRT51" s="876"/>
      <c r="WRU51" s="876"/>
      <c r="WRV51" s="876"/>
      <c r="WRW51" s="876"/>
      <c r="WRX51" s="876"/>
      <c r="WRY51" s="876"/>
      <c r="WRZ51" s="876"/>
      <c r="WSA51" s="876"/>
      <c r="WSB51" s="876"/>
      <c r="WSC51" s="876"/>
      <c r="WSD51" s="876"/>
      <c r="WSE51" s="876"/>
      <c r="WSF51" s="876"/>
      <c r="WSG51" s="876"/>
      <c r="WSH51" s="876"/>
      <c r="WSI51" s="876"/>
      <c r="WSJ51" s="876"/>
      <c r="WSK51" s="876"/>
      <c r="WSL51" s="876"/>
      <c r="WSM51" s="876"/>
      <c r="WSN51" s="876"/>
      <c r="WSO51" s="876"/>
      <c r="WSP51" s="876"/>
      <c r="WSQ51" s="876"/>
      <c r="WSR51" s="876"/>
      <c r="WSS51" s="876"/>
      <c r="WST51" s="876"/>
      <c r="WSU51" s="876"/>
      <c r="WSV51" s="876"/>
      <c r="WSW51" s="876"/>
      <c r="WSX51" s="876"/>
      <c r="WSY51" s="876"/>
      <c r="WSZ51" s="876"/>
      <c r="WTA51" s="876"/>
      <c r="WTB51" s="876"/>
      <c r="WTC51" s="876"/>
      <c r="WTD51" s="876"/>
      <c r="WTE51" s="876"/>
      <c r="WTF51" s="876"/>
      <c r="WTG51" s="876"/>
      <c r="WTH51" s="876"/>
      <c r="WTI51" s="876"/>
      <c r="WTJ51" s="876"/>
      <c r="WTK51" s="876"/>
      <c r="WTL51" s="876"/>
      <c r="WTM51" s="876"/>
      <c r="WTN51" s="876"/>
      <c r="WTO51" s="876"/>
      <c r="WTP51" s="876"/>
      <c r="WTQ51" s="876"/>
      <c r="WTR51" s="876"/>
      <c r="WTS51" s="876"/>
      <c r="WTT51" s="876"/>
      <c r="WTU51" s="876"/>
      <c r="WTV51" s="876"/>
      <c r="WTW51" s="876"/>
      <c r="WTX51" s="876"/>
      <c r="WTY51" s="876"/>
      <c r="WTZ51" s="876"/>
      <c r="WUA51" s="876"/>
      <c r="WUB51" s="876"/>
      <c r="WUC51" s="876"/>
      <c r="WUD51" s="876"/>
      <c r="WUE51" s="876"/>
      <c r="WUF51" s="876"/>
      <c r="WUG51" s="876"/>
      <c r="WUH51" s="876"/>
      <c r="WUI51" s="876"/>
      <c r="WUJ51" s="876"/>
      <c r="WUK51" s="876"/>
      <c r="WUL51" s="876"/>
      <c r="WUM51" s="876"/>
      <c r="WUN51" s="876"/>
      <c r="WUO51" s="876"/>
      <c r="WUP51" s="876"/>
      <c r="WUQ51" s="876"/>
      <c r="WUR51" s="876"/>
      <c r="WUS51" s="876"/>
      <c r="WUT51" s="876"/>
      <c r="WUU51" s="876"/>
      <c r="WUV51" s="876"/>
      <c r="WUW51" s="876"/>
      <c r="WUX51" s="876"/>
      <c r="WUY51" s="876"/>
      <c r="WUZ51" s="876"/>
      <c r="WVA51" s="876"/>
      <c r="WVB51" s="876"/>
      <c r="WVC51" s="876"/>
      <c r="WVD51" s="876"/>
      <c r="WVE51" s="876"/>
      <c r="WVF51" s="876"/>
      <c r="WVG51" s="876"/>
      <c r="WVH51" s="876"/>
      <c r="WVI51" s="876"/>
      <c r="WVJ51" s="876"/>
      <c r="WVK51" s="876"/>
      <c r="WVL51" s="876"/>
      <c r="WVM51" s="876"/>
      <c r="WVN51" s="876"/>
      <c r="WVO51" s="876"/>
      <c r="WVP51" s="876"/>
      <c r="WVQ51" s="876"/>
      <c r="WVR51" s="876"/>
      <c r="WVS51" s="876"/>
      <c r="WVT51" s="876"/>
      <c r="WVU51" s="876"/>
      <c r="WVV51" s="876"/>
      <c r="WVW51" s="876"/>
      <c r="WVX51" s="876"/>
      <c r="WVY51" s="876"/>
      <c r="WVZ51" s="876"/>
      <c r="WWA51" s="876"/>
      <c r="WWB51" s="876"/>
      <c r="WWC51" s="876"/>
      <c r="WWD51" s="876"/>
      <c r="WWE51" s="876"/>
      <c r="WWF51" s="876"/>
      <c r="WWG51" s="876"/>
      <c r="WWH51" s="876"/>
      <c r="WWI51" s="876"/>
      <c r="WWJ51" s="876"/>
      <c r="WWK51" s="876"/>
      <c r="WWL51" s="876"/>
      <c r="WWM51" s="876"/>
      <c r="WWN51" s="876"/>
      <c r="WWO51" s="876"/>
      <c r="WWP51" s="876"/>
      <c r="WWQ51" s="876"/>
      <c r="WWR51" s="876"/>
      <c r="WWS51" s="876"/>
      <c r="WWT51" s="876"/>
      <c r="WWU51" s="876"/>
      <c r="WWV51" s="876"/>
      <c r="WWW51" s="876"/>
      <c r="WWX51" s="876"/>
      <c r="WWY51" s="876"/>
      <c r="WWZ51" s="876"/>
      <c r="WXA51" s="876"/>
      <c r="WXB51" s="876"/>
      <c r="WXC51" s="876"/>
      <c r="WXD51" s="876"/>
      <c r="WXE51" s="876"/>
      <c r="WXF51" s="876"/>
      <c r="WXG51" s="876"/>
      <c r="WXH51" s="876"/>
      <c r="WXI51" s="876"/>
      <c r="WXJ51" s="876"/>
      <c r="WXK51" s="876"/>
      <c r="WXL51" s="876"/>
      <c r="WXM51" s="876"/>
      <c r="WXN51" s="876"/>
      <c r="WXO51" s="876"/>
      <c r="WXP51" s="876"/>
      <c r="WXQ51" s="876"/>
      <c r="WXR51" s="876"/>
      <c r="WXS51" s="876"/>
      <c r="WXT51" s="876"/>
      <c r="WXU51" s="876"/>
      <c r="WXV51" s="876"/>
      <c r="WXW51" s="876"/>
      <c r="WXX51" s="876"/>
      <c r="WXY51" s="876"/>
      <c r="WXZ51" s="876"/>
      <c r="WYA51" s="876"/>
      <c r="WYB51" s="876"/>
      <c r="WYC51" s="876"/>
      <c r="WYD51" s="876"/>
      <c r="WYE51" s="876"/>
      <c r="WYF51" s="876"/>
      <c r="WYG51" s="876"/>
      <c r="WYH51" s="876"/>
      <c r="WYI51" s="876"/>
      <c r="WYJ51" s="876"/>
      <c r="WYK51" s="876"/>
      <c r="WYL51" s="876"/>
      <c r="WYM51" s="876"/>
      <c r="WYN51" s="876"/>
      <c r="WYO51" s="876"/>
      <c r="WYP51" s="876"/>
      <c r="WYQ51" s="876"/>
      <c r="WYR51" s="876"/>
      <c r="WYS51" s="876"/>
      <c r="WYT51" s="876"/>
      <c r="WYU51" s="876"/>
      <c r="WYV51" s="876"/>
      <c r="WYW51" s="876"/>
      <c r="WYX51" s="876"/>
      <c r="WYY51" s="876"/>
      <c r="WYZ51" s="876"/>
      <c r="WZA51" s="876"/>
      <c r="WZB51" s="876"/>
      <c r="WZC51" s="876"/>
      <c r="WZD51" s="876"/>
      <c r="WZE51" s="876"/>
      <c r="WZF51" s="876"/>
      <c r="WZG51" s="876"/>
      <c r="WZH51" s="876"/>
      <c r="WZI51" s="876"/>
      <c r="WZJ51" s="876"/>
      <c r="WZK51" s="876"/>
      <c r="WZL51" s="876"/>
      <c r="WZM51" s="876"/>
      <c r="WZN51" s="876"/>
      <c r="WZO51" s="876"/>
      <c r="WZP51" s="876"/>
      <c r="WZQ51" s="876"/>
      <c r="WZR51" s="876"/>
      <c r="WZS51" s="876"/>
      <c r="WZT51" s="876"/>
      <c r="WZU51" s="876"/>
      <c r="WZV51" s="876"/>
      <c r="WZW51" s="876"/>
      <c r="WZX51" s="876"/>
      <c r="WZY51" s="876"/>
      <c r="WZZ51" s="876"/>
      <c r="XAA51" s="876"/>
      <c r="XAB51" s="876"/>
      <c r="XAC51" s="876"/>
      <c r="XAD51" s="876"/>
      <c r="XAE51" s="876"/>
      <c r="XAF51" s="876"/>
      <c r="XAG51" s="876"/>
      <c r="XAH51" s="876"/>
      <c r="XAI51" s="876"/>
      <c r="XAJ51" s="876"/>
      <c r="XAK51" s="876"/>
      <c r="XAL51" s="876"/>
      <c r="XAM51" s="876"/>
      <c r="XAN51" s="876"/>
      <c r="XAO51" s="876"/>
      <c r="XAP51" s="876"/>
      <c r="XAQ51" s="876"/>
      <c r="XAR51" s="876"/>
      <c r="XAS51" s="876"/>
      <c r="XAT51" s="876"/>
      <c r="XAU51" s="876"/>
      <c r="XAV51" s="876"/>
      <c r="XAW51" s="876"/>
      <c r="XAX51" s="876"/>
      <c r="XAY51" s="876"/>
      <c r="XAZ51" s="876"/>
      <c r="XBA51" s="876"/>
      <c r="XBB51" s="876"/>
      <c r="XBC51" s="876"/>
      <c r="XBD51" s="876"/>
      <c r="XBE51" s="876"/>
      <c r="XBF51" s="876"/>
      <c r="XBG51" s="876"/>
      <c r="XBH51" s="876"/>
      <c r="XBI51" s="876"/>
      <c r="XBJ51" s="876"/>
      <c r="XBK51" s="876"/>
      <c r="XBL51" s="876"/>
      <c r="XBM51" s="876"/>
      <c r="XBN51" s="876"/>
      <c r="XBO51" s="876"/>
      <c r="XBP51" s="876"/>
      <c r="XBQ51" s="876"/>
      <c r="XBR51" s="876"/>
      <c r="XBS51" s="876"/>
      <c r="XBT51" s="876"/>
      <c r="XBU51" s="876"/>
      <c r="XBV51" s="876"/>
      <c r="XBW51" s="876"/>
      <c r="XBX51" s="876"/>
      <c r="XBY51" s="876"/>
      <c r="XBZ51" s="876"/>
      <c r="XCA51" s="876"/>
      <c r="XCB51" s="876"/>
      <c r="XCC51" s="876"/>
      <c r="XCD51" s="876"/>
      <c r="XCE51" s="876"/>
      <c r="XCF51" s="876"/>
      <c r="XCG51" s="876"/>
      <c r="XCH51" s="876"/>
      <c r="XCI51" s="876"/>
      <c r="XCJ51" s="876"/>
      <c r="XCK51" s="876"/>
      <c r="XCL51" s="876"/>
      <c r="XCM51" s="876"/>
      <c r="XCN51" s="876"/>
      <c r="XCO51" s="876"/>
      <c r="XCP51" s="876"/>
      <c r="XCQ51" s="876"/>
      <c r="XCR51" s="876"/>
      <c r="XCS51" s="876"/>
      <c r="XCT51" s="876"/>
      <c r="XCU51" s="876"/>
      <c r="XCV51" s="876"/>
      <c r="XCW51" s="876"/>
      <c r="XCX51" s="876"/>
      <c r="XCY51" s="876"/>
      <c r="XCZ51" s="876"/>
      <c r="XDA51" s="876"/>
      <c r="XDB51" s="876"/>
      <c r="XDC51" s="876"/>
      <c r="XDD51" s="876"/>
      <c r="XDE51" s="876"/>
      <c r="XDF51" s="876"/>
      <c r="XDG51" s="876"/>
      <c r="XDH51" s="876"/>
      <c r="XDI51" s="876"/>
      <c r="XDJ51" s="876"/>
      <c r="XDK51" s="876"/>
      <c r="XDL51" s="876"/>
      <c r="XDM51" s="876"/>
      <c r="XDN51" s="876"/>
      <c r="XDO51" s="876"/>
      <c r="XDP51" s="876"/>
      <c r="XDQ51" s="876"/>
      <c r="XDR51" s="876"/>
      <c r="XDS51" s="876"/>
      <c r="XDT51" s="876"/>
      <c r="XDU51" s="876"/>
      <c r="XDV51" s="876"/>
      <c r="XDW51" s="876"/>
      <c r="XDX51" s="876"/>
      <c r="XDY51" s="876"/>
      <c r="XDZ51" s="876"/>
      <c r="XEA51" s="876"/>
      <c r="XEB51" s="876"/>
      <c r="XEC51" s="876"/>
      <c r="XED51" s="876"/>
      <c r="XEE51" s="876"/>
      <c r="XEF51" s="876"/>
      <c r="XEG51" s="876"/>
      <c r="XEH51" s="876"/>
      <c r="XEI51" s="876"/>
      <c r="XEJ51" s="876"/>
      <c r="XEK51" s="876"/>
      <c r="XEL51" s="876"/>
      <c r="XEM51" s="876"/>
      <c r="XEN51" s="876"/>
      <c r="XEO51" s="876"/>
      <c r="XEP51" s="876"/>
      <c r="XEQ51" s="876"/>
      <c r="XER51" s="876"/>
      <c r="XES51" s="876"/>
      <c r="XET51" s="876"/>
      <c r="XEU51" s="876"/>
      <c r="XEV51" s="876"/>
      <c r="XEW51" s="876"/>
      <c r="XEX51" s="876"/>
      <c r="XEY51" s="876"/>
      <c r="XEZ51" s="876"/>
      <c r="XFA51" s="876"/>
      <c r="XFB51" s="876"/>
      <c r="XFC51" s="876"/>
      <c r="XFD51" s="876"/>
    </row>
    <row r="52" spans="1:16384" s="877" customFormat="1" ht="10.5" customHeight="1">
      <c r="A52" s="880"/>
      <c r="B52" s="880"/>
      <c r="C52" s="880"/>
      <c r="D52" s="880"/>
      <c r="E52" s="880"/>
      <c r="F52" s="880"/>
      <c r="G52" s="880"/>
      <c r="H52" s="880"/>
      <c r="I52" s="880"/>
      <c r="J52" s="880"/>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876"/>
      <c r="AM52" s="876"/>
      <c r="AN52" s="876"/>
      <c r="AO52" s="876"/>
      <c r="AP52" s="876"/>
      <c r="AQ52" s="876"/>
      <c r="AR52" s="876"/>
      <c r="AS52" s="876"/>
      <c r="AT52" s="876"/>
      <c r="AU52" s="876"/>
      <c r="AV52" s="876"/>
      <c r="AW52" s="876"/>
      <c r="AX52" s="876"/>
      <c r="AY52" s="876"/>
      <c r="AZ52" s="876"/>
      <c r="BA52" s="876"/>
      <c r="BB52" s="876"/>
      <c r="BC52" s="876"/>
      <c r="BD52" s="876"/>
      <c r="BE52" s="876"/>
      <c r="BF52" s="876"/>
      <c r="BG52" s="876"/>
      <c r="BH52" s="876"/>
      <c r="BI52" s="876"/>
      <c r="BJ52" s="876"/>
      <c r="BK52" s="876"/>
      <c r="BL52" s="876"/>
      <c r="BM52" s="876"/>
      <c r="BN52" s="876"/>
      <c r="BO52" s="876"/>
      <c r="BP52" s="876"/>
      <c r="BQ52" s="876"/>
      <c r="BR52" s="876"/>
      <c r="BS52" s="876"/>
      <c r="BT52" s="876"/>
      <c r="BU52" s="876"/>
      <c r="BV52" s="876"/>
      <c r="BW52" s="876"/>
      <c r="BX52" s="876"/>
      <c r="BY52" s="876"/>
      <c r="BZ52" s="876"/>
      <c r="CA52" s="876"/>
      <c r="CB52" s="876"/>
      <c r="CC52" s="876"/>
      <c r="CD52" s="876"/>
      <c r="CE52" s="876"/>
      <c r="CF52" s="876"/>
      <c r="CG52" s="876"/>
      <c r="CH52" s="876"/>
      <c r="CI52" s="876"/>
      <c r="CJ52" s="876"/>
      <c r="CK52" s="876"/>
      <c r="CL52" s="876"/>
      <c r="CM52" s="876"/>
      <c r="CN52" s="876"/>
      <c r="CO52" s="876"/>
      <c r="CP52" s="876"/>
      <c r="CQ52" s="876"/>
      <c r="CR52" s="876"/>
      <c r="CS52" s="876"/>
      <c r="CT52" s="876"/>
      <c r="CU52" s="876"/>
      <c r="CV52" s="876"/>
      <c r="CW52" s="876"/>
      <c r="CX52" s="876"/>
      <c r="CY52" s="876"/>
      <c r="CZ52" s="876"/>
      <c r="DA52" s="876"/>
      <c r="DB52" s="876"/>
      <c r="DC52" s="876"/>
      <c r="DD52" s="876"/>
      <c r="DE52" s="876"/>
      <c r="DF52" s="876"/>
      <c r="DG52" s="876"/>
      <c r="DH52" s="876"/>
      <c r="DI52" s="876"/>
      <c r="DJ52" s="876"/>
      <c r="DK52" s="876"/>
      <c r="DL52" s="876"/>
      <c r="DM52" s="876"/>
      <c r="DN52" s="876"/>
      <c r="DO52" s="876"/>
      <c r="DP52" s="876"/>
      <c r="DQ52" s="876"/>
      <c r="DR52" s="876"/>
      <c r="DS52" s="876"/>
      <c r="DT52" s="876"/>
      <c r="DU52" s="876"/>
      <c r="DV52" s="876"/>
      <c r="DW52" s="876"/>
      <c r="DX52" s="876"/>
      <c r="DY52" s="876"/>
      <c r="DZ52" s="876"/>
      <c r="EA52" s="876"/>
      <c r="EB52" s="876"/>
      <c r="EC52" s="876"/>
      <c r="ED52" s="876"/>
      <c r="EE52" s="876"/>
      <c r="EF52" s="876"/>
      <c r="EG52" s="876"/>
      <c r="EH52" s="876"/>
      <c r="EI52" s="876"/>
      <c r="EJ52" s="876"/>
      <c r="EK52" s="876"/>
      <c r="EL52" s="876"/>
      <c r="EM52" s="876"/>
      <c r="EN52" s="876"/>
      <c r="EO52" s="876"/>
      <c r="EP52" s="876"/>
      <c r="EQ52" s="876"/>
      <c r="ER52" s="876"/>
      <c r="ES52" s="876"/>
      <c r="ET52" s="876"/>
      <c r="EU52" s="876"/>
      <c r="EV52" s="876"/>
      <c r="EW52" s="876"/>
      <c r="EX52" s="876"/>
      <c r="EY52" s="876"/>
      <c r="EZ52" s="876"/>
      <c r="FA52" s="876"/>
      <c r="FB52" s="876"/>
      <c r="FC52" s="876"/>
      <c r="FD52" s="876"/>
      <c r="FE52" s="876"/>
      <c r="FF52" s="876"/>
      <c r="FG52" s="876"/>
      <c r="FH52" s="876"/>
      <c r="FI52" s="876"/>
      <c r="FJ52" s="876"/>
      <c r="FK52" s="876"/>
      <c r="FL52" s="876"/>
      <c r="FM52" s="876"/>
      <c r="FN52" s="876"/>
      <c r="FO52" s="876"/>
      <c r="FP52" s="876"/>
      <c r="FQ52" s="876"/>
      <c r="FR52" s="876"/>
      <c r="FS52" s="876"/>
      <c r="FT52" s="876"/>
      <c r="FU52" s="876"/>
      <c r="FV52" s="876"/>
      <c r="FW52" s="876"/>
      <c r="FX52" s="876"/>
      <c r="FY52" s="876"/>
      <c r="FZ52" s="876"/>
      <c r="GA52" s="876"/>
      <c r="GB52" s="876"/>
      <c r="GC52" s="876"/>
      <c r="GD52" s="876"/>
      <c r="GE52" s="876"/>
      <c r="GF52" s="876"/>
      <c r="GG52" s="876"/>
      <c r="GH52" s="876"/>
      <c r="GI52" s="876"/>
      <c r="GJ52" s="876"/>
      <c r="GK52" s="876"/>
      <c r="GL52" s="876"/>
      <c r="GM52" s="876"/>
      <c r="GN52" s="876"/>
      <c r="GO52" s="876"/>
      <c r="GP52" s="876"/>
      <c r="GQ52" s="876"/>
      <c r="GR52" s="876"/>
      <c r="GS52" s="876"/>
      <c r="GT52" s="876"/>
      <c r="GU52" s="876"/>
      <c r="GV52" s="876"/>
      <c r="GW52" s="876"/>
      <c r="GX52" s="876"/>
      <c r="GY52" s="876"/>
      <c r="GZ52" s="876"/>
      <c r="HA52" s="876"/>
      <c r="HB52" s="876"/>
      <c r="HC52" s="876"/>
      <c r="HD52" s="876"/>
      <c r="HE52" s="876"/>
      <c r="HF52" s="876"/>
      <c r="HG52" s="876"/>
      <c r="HH52" s="876"/>
      <c r="HI52" s="876"/>
      <c r="HJ52" s="876"/>
      <c r="HK52" s="876"/>
      <c r="HL52" s="876"/>
      <c r="HM52" s="876"/>
      <c r="HN52" s="876"/>
      <c r="HO52" s="876"/>
      <c r="HP52" s="876"/>
      <c r="HQ52" s="876"/>
      <c r="HR52" s="876"/>
      <c r="HS52" s="876"/>
      <c r="HT52" s="876"/>
      <c r="HU52" s="876"/>
      <c r="HV52" s="876"/>
      <c r="HW52" s="876"/>
      <c r="HX52" s="876"/>
      <c r="HY52" s="876"/>
      <c r="HZ52" s="876"/>
      <c r="IA52" s="876"/>
      <c r="IB52" s="876"/>
      <c r="IC52" s="876"/>
      <c r="ID52" s="876"/>
      <c r="IE52" s="876"/>
      <c r="IF52" s="876"/>
      <c r="IG52" s="876"/>
      <c r="IH52" s="876"/>
      <c r="II52" s="876"/>
      <c r="IJ52" s="876"/>
      <c r="IK52" s="876"/>
      <c r="IL52" s="876"/>
      <c r="IM52" s="876"/>
      <c r="IN52" s="876"/>
      <c r="IO52" s="876"/>
      <c r="IP52" s="876"/>
      <c r="IQ52" s="876"/>
      <c r="IR52" s="876"/>
      <c r="IS52" s="876"/>
      <c r="IT52" s="876"/>
      <c r="IU52" s="876"/>
      <c r="IV52" s="876"/>
      <c r="IW52" s="876"/>
      <c r="IX52" s="876"/>
      <c r="IY52" s="876"/>
      <c r="IZ52" s="876"/>
      <c r="JA52" s="876"/>
      <c r="JB52" s="876"/>
      <c r="JC52" s="876"/>
      <c r="JD52" s="876"/>
      <c r="JE52" s="876"/>
      <c r="JF52" s="876"/>
      <c r="JG52" s="876"/>
      <c r="JH52" s="876"/>
      <c r="JI52" s="876"/>
      <c r="JJ52" s="876"/>
      <c r="JK52" s="876"/>
      <c r="JL52" s="876"/>
      <c r="JM52" s="876"/>
      <c r="JN52" s="876"/>
      <c r="JO52" s="876"/>
      <c r="JP52" s="876"/>
      <c r="JQ52" s="876"/>
      <c r="JR52" s="876"/>
      <c r="JS52" s="876"/>
      <c r="JT52" s="876"/>
      <c r="JU52" s="876"/>
      <c r="JV52" s="876"/>
      <c r="JW52" s="876"/>
      <c r="JX52" s="876"/>
      <c r="JY52" s="876"/>
      <c r="JZ52" s="876"/>
      <c r="KA52" s="876"/>
      <c r="KB52" s="876"/>
      <c r="KC52" s="876"/>
      <c r="KD52" s="876"/>
      <c r="KE52" s="876"/>
      <c r="KF52" s="876"/>
      <c r="KG52" s="876"/>
      <c r="KH52" s="876"/>
      <c r="KI52" s="876"/>
      <c r="KJ52" s="876"/>
      <c r="KK52" s="876"/>
      <c r="KL52" s="876"/>
      <c r="KM52" s="876"/>
      <c r="KN52" s="876"/>
      <c r="KO52" s="876"/>
      <c r="KP52" s="876"/>
      <c r="KQ52" s="876"/>
      <c r="KR52" s="876"/>
      <c r="KS52" s="876"/>
      <c r="KT52" s="876"/>
      <c r="KU52" s="876"/>
      <c r="KV52" s="876"/>
      <c r="KW52" s="876"/>
      <c r="KX52" s="876"/>
      <c r="KY52" s="876"/>
      <c r="KZ52" s="876"/>
      <c r="LA52" s="876"/>
      <c r="LB52" s="876"/>
      <c r="LC52" s="876"/>
      <c r="LD52" s="876"/>
      <c r="LE52" s="876"/>
      <c r="LF52" s="876"/>
      <c r="LG52" s="876"/>
      <c r="LH52" s="876"/>
      <c r="LI52" s="876"/>
      <c r="LJ52" s="876"/>
      <c r="LK52" s="876"/>
      <c r="LL52" s="876"/>
      <c r="LM52" s="876"/>
      <c r="LN52" s="876"/>
      <c r="LO52" s="876"/>
      <c r="LP52" s="876"/>
      <c r="LQ52" s="876"/>
      <c r="LR52" s="876"/>
      <c r="LS52" s="876"/>
      <c r="LT52" s="876"/>
      <c r="LU52" s="876"/>
      <c r="LV52" s="876"/>
      <c r="LW52" s="876"/>
      <c r="LX52" s="876"/>
      <c r="LY52" s="876"/>
      <c r="LZ52" s="876"/>
      <c r="MA52" s="876"/>
      <c r="MB52" s="876"/>
      <c r="MC52" s="876"/>
      <c r="MD52" s="876"/>
      <c r="ME52" s="876"/>
      <c r="MF52" s="876"/>
      <c r="MG52" s="876"/>
      <c r="MH52" s="876"/>
      <c r="MI52" s="876"/>
      <c r="MJ52" s="876"/>
      <c r="MK52" s="876"/>
      <c r="ML52" s="876"/>
      <c r="MM52" s="876"/>
      <c r="MN52" s="876"/>
      <c r="MO52" s="876"/>
      <c r="MP52" s="876"/>
      <c r="MQ52" s="876"/>
      <c r="MR52" s="876"/>
      <c r="MS52" s="876"/>
      <c r="MT52" s="876"/>
      <c r="MU52" s="876"/>
      <c r="MV52" s="876"/>
      <c r="MW52" s="876"/>
      <c r="MX52" s="876"/>
      <c r="MY52" s="876"/>
      <c r="MZ52" s="876"/>
      <c r="NA52" s="876"/>
      <c r="NB52" s="876"/>
      <c r="NC52" s="876"/>
      <c r="ND52" s="876"/>
      <c r="NE52" s="876"/>
      <c r="NF52" s="876"/>
      <c r="NG52" s="876"/>
      <c r="NH52" s="876"/>
      <c r="NI52" s="876"/>
      <c r="NJ52" s="876"/>
      <c r="NK52" s="876"/>
      <c r="NL52" s="876"/>
      <c r="NM52" s="876"/>
      <c r="NN52" s="876"/>
      <c r="NO52" s="876"/>
      <c r="NP52" s="876"/>
      <c r="NQ52" s="876"/>
      <c r="NR52" s="876"/>
      <c r="NS52" s="876"/>
      <c r="NT52" s="876"/>
      <c r="NU52" s="876"/>
      <c r="NV52" s="876"/>
      <c r="NW52" s="876"/>
      <c r="NX52" s="876"/>
      <c r="NY52" s="876"/>
      <c r="NZ52" s="876"/>
      <c r="OA52" s="876"/>
      <c r="OB52" s="876"/>
      <c r="OC52" s="876"/>
      <c r="OD52" s="876"/>
      <c r="OE52" s="876"/>
      <c r="OF52" s="876"/>
      <c r="OG52" s="876"/>
      <c r="OH52" s="876"/>
      <c r="OI52" s="876"/>
      <c r="OJ52" s="876"/>
      <c r="OK52" s="876"/>
      <c r="OL52" s="876"/>
      <c r="OM52" s="876"/>
      <c r="ON52" s="876"/>
      <c r="OO52" s="876"/>
      <c r="OP52" s="876"/>
      <c r="OQ52" s="876"/>
      <c r="OR52" s="876"/>
      <c r="OS52" s="876"/>
      <c r="OT52" s="876"/>
      <c r="OU52" s="876"/>
      <c r="OV52" s="876"/>
      <c r="OW52" s="876"/>
      <c r="OX52" s="876"/>
      <c r="OY52" s="876"/>
      <c r="OZ52" s="876"/>
      <c r="PA52" s="876"/>
      <c r="PB52" s="876"/>
      <c r="PC52" s="876"/>
      <c r="PD52" s="876"/>
      <c r="PE52" s="876"/>
      <c r="PF52" s="876"/>
      <c r="PG52" s="876"/>
      <c r="PH52" s="876"/>
      <c r="PI52" s="876"/>
      <c r="PJ52" s="876"/>
      <c r="PK52" s="876"/>
      <c r="PL52" s="876"/>
      <c r="PM52" s="876"/>
      <c r="PN52" s="876"/>
      <c r="PO52" s="876"/>
      <c r="PP52" s="876"/>
      <c r="PQ52" s="876"/>
      <c r="PR52" s="876"/>
      <c r="PS52" s="876"/>
      <c r="PT52" s="876"/>
      <c r="PU52" s="876"/>
      <c r="PV52" s="876"/>
      <c r="PW52" s="876"/>
      <c r="PX52" s="876"/>
      <c r="PY52" s="876"/>
      <c r="PZ52" s="876"/>
      <c r="QA52" s="876"/>
      <c r="QB52" s="876"/>
      <c r="QC52" s="876"/>
      <c r="QD52" s="876"/>
      <c r="QE52" s="876"/>
      <c r="QF52" s="876"/>
      <c r="QG52" s="876"/>
      <c r="QH52" s="876"/>
      <c r="QI52" s="876"/>
      <c r="QJ52" s="876"/>
      <c r="QK52" s="876"/>
      <c r="QL52" s="876"/>
      <c r="QM52" s="876"/>
      <c r="QN52" s="876"/>
      <c r="QO52" s="876"/>
      <c r="QP52" s="876"/>
      <c r="QQ52" s="876"/>
      <c r="QR52" s="876"/>
      <c r="QS52" s="876"/>
      <c r="QT52" s="876"/>
      <c r="QU52" s="876"/>
      <c r="QV52" s="876"/>
      <c r="QW52" s="876"/>
      <c r="QX52" s="876"/>
      <c r="QY52" s="876"/>
      <c r="QZ52" s="876"/>
      <c r="RA52" s="876"/>
      <c r="RB52" s="876"/>
      <c r="RC52" s="876"/>
      <c r="RD52" s="876"/>
      <c r="RE52" s="876"/>
      <c r="RF52" s="876"/>
      <c r="RG52" s="876"/>
      <c r="RH52" s="876"/>
      <c r="RI52" s="876"/>
      <c r="RJ52" s="876"/>
      <c r="RK52" s="876"/>
      <c r="RL52" s="876"/>
      <c r="RM52" s="876"/>
      <c r="RN52" s="876"/>
      <c r="RO52" s="876"/>
      <c r="RP52" s="876"/>
      <c r="RQ52" s="876"/>
      <c r="RR52" s="876"/>
      <c r="RS52" s="876"/>
      <c r="RT52" s="876"/>
      <c r="RU52" s="876"/>
      <c r="RV52" s="876"/>
      <c r="RW52" s="876"/>
      <c r="RX52" s="876"/>
      <c r="RY52" s="876"/>
      <c r="RZ52" s="876"/>
      <c r="SA52" s="876"/>
      <c r="SB52" s="876"/>
      <c r="SC52" s="876"/>
      <c r="SD52" s="876"/>
      <c r="SE52" s="876"/>
      <c r="SF52" s="876"/>
      <c r="SG52" s="876"/>
      <c r="SH52" s="876"/>
      <c r="SI52" s="876"/>
      <c r="SJ52" s="876"/>
      <c r="SK52" s="876"/>
      <c r="SL52" s="876"/>
      <c r="SM52" s="876"/>
      <c r="SN52" s="876"/>
      <c r="SO52" s="876"/>
      <c r="SP52" s="876"/>
      <c r="SQ52" s="876"/>
      <c r="SR52" s="876"/>
      <c r="SS52" s="876"/>
      <c r="ST52" s="876"/>
      <c r="SU52" s="876"/>
      <c r="SV52" s="876"/>
      <c r="SW52" s="876"/>
      <c r="SX52" s="876"/>
      <c r="SY52" s="876"/>
      <c r="SZ52" s="876"/>
      <c r="TA52" s="876"/>
      <c r="TB52" s="876"/>
      <c r="TC52" s="876"/>
      <c r="TD52" s="876"/>
      <c r="TE52" s="876"/>
      <c r="TF52" s="876"/>
      <c r="TG52" s="876"/>
      <c r="TH52" s="876"/>
      <c r="TI52" s="876"/>
      <c r="TJ52" s="876"/>
      <c r="TK52" s="876"/>
      <c r="TL52" s="876"/>
      <c r="TM52" s="876"/>
      <c r="TN52" s="876"/>
      <c r="TO52" s="876"/>
      <c r="TP52" s="876"/>
      <c r="TQ52" s="876"/>
      <c r="TR52" s="876"/>
      <c r="TS52" s="876"/>
      <c r="TT52" s="876"/>
      <c r="TU52" s="876"/>
      <c r="TV52" s="876"/>
      <c r="TW52" s="876"/>
      <c r="TX52" s="876"/>
      <c r="TY52" s="876"/>
      <c r="TZ52" s="876"/>
      <c r="UA52" s="876"/>
      <c r="UB52" s="876"/>
      <c r="UC52" s="876"/>
      <c r="UD52" s="876"/>
      <c r="UE52" s="876"/>
      <c r="UF52" s="876"/>
      <c r="UG52" s="876"/>
      <c r="UH52" s="876"/>
      <c r="UI52" s="876"/>
      <c r="UJ52" s="876"/>
      <c r="UK52" s="876"/>
      <c r="UL52" s="876"/>
      <c r="UM52" s="876"/>
      <c r="UN52" s="876"/>
      <c r="UO52" s="876"/>
      <c r="UP52" s="876"/>
      <c r="UQ52" s="876"/>
      <c r="UR52" s="876"/>
      <c r="US52" s="876"/>
      <c r="UT52" s="876"/>
      <c r="UU52" s="876"/>
      <c r="UV52" s="876"/>
      <c r="UW52" s="876"/>
      <c r="UX52" s="876"/>
      <c r="UY52" s="876"/>
      <c r="UZ52" s="876"/>
      <c r="VA52" s="876"/>
      <c r="VB52" s="876"/>
      <c r="VC52" s="876"/>
      <c r="VD52" s="876"/>
      <c r="VE52" s="876"/>
      <c r="VF52" s="876"/>
      <c r="VG52" s="876"/>
      <c r="VH52" s="876"/>
      <c r="VI52" s="876"/>
      <c r="VJ52" s="876"/>
      <c r="VK52" s="876"/>
      <c r="VL52" s="876"/>
      <c r="VM52" s="876"/>
      <c r="VN52" s="876"/>
      <c r="VO52" s="876"/>
      <c r="VP52" s="876"/>
      <c r="VQ52" s="876"/>
      <c r="VR52" s="876"/>
      <c r="VS52" s="876"/>
      <c r="VT52" s="876"/>
      <c r="VU52" s="876"/>
      <c r="VV52" s="876"/>
      <c r="VW52" s="876"/>
      <c r="VX52" s="876"/>
      <c r="VY52" s="876"/>
      <c r="VZ52" s="876"/>
      <c r="WA52" s="876"/>
      <c r="WB52" s="876"/>
      <c r="WC52" s="876"/>
      <c r="WD52" s="876"/>
      <c r="WE52" s="876"/>
      <c r="WF52" s="876"/>
      <c r="WG52" s="876"/>
      <c r="WH52" s="876"/>
      <c r="WI52" s="876"/>
      <c r="WJ52" s="876"/>
      <c r="WK52" s="876"/>
      <c r="WL52" s="876"/>
      <c r="WM52" s="876"/>
      <c r="WN52" s="876"/>
      <c r="WO52" s="876"/>
      <c r="WP52" s="876"/>
      <c r="WQ52" s="876"/>
      <c r="WR52" s="876"/>
      <c r="WS52" s="876"/>
      <c r="WT52" s="876"/>
      <c r="WU52" s="876"/>
      <c r="WV52" s="876"/>
      <c r="WW52" s="876"/>
      <c r="WX52" s="876"/>
      <c r="WY52" s="876"/>
      <c r="WZ52" s="876"/>
      <c r="XA52" s="876"/>
      <c r="XB52" s="876"/>
      <c r="XC52" s="876"/>
      <c r="XD52" s="876"/>
      <c r="XE52" s="876"/>
      <c r="XF52" s="876"/>
      <c r="XG52" s="876"/>
      <c r="XH52" s="876"/>
      <c r="XI52" s="876"/>
      <c r="XJ52" s="876"/>
      <c r="XK52" s="876"/>
      <c r="XL52" s="876"/>
      <c r="XM52" s="876"/>
      <c r="XN52" s="876"/>
      <c r="XO52" s="876"/>
      <c r="XP52" s="876"/>
      <c r="XQ52" s="876"/>
      <c r="XR52" s="876"/>
      <c r="XS52" s="876"/>
      <c r="XT52" s="876"/>
      <c r="XU52" s="876"/>
      <c r="XV52" s="876"/>
      <c r="XW52" s="876"/>
      <c r="XX52" s="876"/>
      <c r="XY52" s="876"/>
      <c r="XZ52" s="876"/>
      <c r="YA52" s="876"/>
      <c r="YB52" s="876"/>
      <c r="YC52" s="876"/>
      <c r="YD52" s="876"/>
      <c r="YE52" s="876"/>
      <c r="YF52" s="876"/>
      <c r="YG52" s="876"/>
      <c r="YH52" s="876"/>
      <c r="YI52" s="876"/>
      <c r="YJ52" s="876"/>
      <c r="YK52" s="876"/>
      <c r="YL52" s="876"/>
      <c r="YM52" s="876"/>
      <c r="YN52" s="876"/>
      <c r="YO52" s="876"/>
      <c r="YP52" s="876"/>
      <c r="YQ52" s="876"/>
      <c r="YR52" s="876"/>
      <c r="YS52" s="876"/>
      <c r="YT52" s="876"/>
      <c r="YU52" s="876"/>
      <c r="YV52" s="876"/>
      <c r="YW52" s="876"/>
      <c r="YX52" s="876"/>
      <c r="YY52" s="876"/>
      <c r="YZ52" s="876"/>
      <c r="ZA52" s="876"/>
      <c r="ZB52" s="876"/>
      <c r="ZC52" s="876"/>
      <c r="ZD52" s="876"/>
      <c r="ZE52" s="876"/>
      <c r="ZF52" s="876"/>
      <c r="ZG52" s="876"/>
      <c r="ZH52" s="876"/>
      <c r="ZI52" s="876"/>
      <c r="ZJ52" s="876"/>
      <c r="ZK52" s="876"/>
      <c r="ZL52" s="876"/>
      <c r="ZM52" s="876"/>
      <c r="ZN52" s="876"/>
      <c r="ZO52" s="876"/>
      <c r="ZP52" s="876"/>
      <c r="ZQ52" s="876"/>
      <c r="ZR52" s="876"/>
      <c r="ZS52" s="876"/>
      <c r="ZT52" s="876"/>
      <c r="ZU52" s="876"/>
      <c r="ZV52" s="876"/>
      <c r="ZW52" s="876"/>
      <c r="ZX52" s="876"/>
      <c r="ZY52" s="876"/>
      <c r="ZZ52" s="876"/>
      <c r="AAA52" s="876"/>
      <c r="AAB52" s="876"/>
      <c r="AAC52" s="876"/>
      <c r="AAD52" s="876"/>
      <c r="AAE52" s="876"/>
      <c r="AAF52" s="876"/>
      <c r="AAG52" s="876"/>
      <c r="AAH52" s="876"/>
      <c r="AAI52" s="876"/>
      <c r="AAJ52" s="876"/>
      <c r="AAK52" s="876"/>
      <c r="AAL52" s="876"/>
      <c r="AAM52" s="876"/>
      <c r="AAN52" s="876"/>
      <c r="AAO52" s="876"/>
      <c r="AAP52" s="876"/>
      <c r="AAQ52" s="876"/>
      <c r="AAR52" s="876"/>
      <c r="AAS52" s="876"/>
      <c r="AAT52" s="876"/>
      <c r="AAU52" s="876"/>
      <c r="AAV52" s="876"/>
      <c r="AAW52" s="876"/>
      <c r="AAX52" s="876"/>
      <c r="AAY52" s="876"/>
      <c r="AAZ52" s="876"/>
      <c r="ABA52" s="876"/>
      <c r="ABB52" s="876"/>
      <c r="ABC52" s="876"/>
      <c r="ABD52" s="876"/>
      <c r="ABE52" s="876"/>
      <c r="ABF52" s="876"/>
      <c r="ABG52" s="876"/>
      <c r="ABH52" s="876"/>
      <c r="ABI52" s="876"/>
      <c r="ABJ52" s="876"/>
      <c r="ABK52" s="876"/>
      <c r="ABL52" s="876"/>
      <c r="ABM52" s="876"/>
      <c r="ABN52" s="876"/>
      <c r="ABO52" s="876"/>
      <c r="ABP52" s="876"/>
      <c r="ABQ52" s="876"/>
      <c r="ABR52" s="876"/>
      <c r="ABS52" s="876"/>
      <c r="ABT52" s="876"/>
      <c r="ABU52" s="876"/>
      <c r="ABV52" s="876"/>
      <c r="ABW52" s="876"/>
      <c r="ABX52" s="876"/>
      <c r="ABY52" s="876"/>
      <c r="ABZ52" s="876"/>
      <c r="ACA52" s="876"/>
      <c r="ACB52" s="876"/>
      <c r="ACC52" s="876"/>
      <c r="ACD52" s="876"/>
      <c r="ACE52" s="876"/>
      <c r="ACF52" s="876"/>
      <c r="ACG52" s="876"/>
      <c r="ACH52" s="876"/>
      <c r="ACI52" s="876"/>
      <c r="ACJ52" s="876"/>
      <c r="ACK52" s="876"/>
      <c r="ACL52" s="876"/>
      <c r="ACM52" s="876"/>
      <c r="ACN52" s="876"/>
      <c r="ACO52" s="876"/>
      <c r="ACP52" s="876"/>
      <c r="ACQ52" s="876"/>
      <c r="ACR52" s="876"/>
      <c r="ACS52" s="876"/>
      <c r="ACT52" s="876"/>
      <c r="ACU52" s="876"/>
      <c r="ACV52" s="876"/>
      <c r="ACW52" s="876"/>
      <c r="ACX52" s="876"/>
      <c r="ACY52" s="876"/>
      <c r="ACZ52" s="876"/>
      <c r="ADA52" s="876"/>
      <c r="ADB52" s="876"/>
      <c r="ADC52" s="876"/>
      <c r="ADD52" s="876"/>
      <c r="ADE52" s="876"/>
      <c r="ADF52" s="876"/>
      <c r="ADG52" s="876"/>
      <c r="ADH52" s="876"/>
      <c r="ADI52" s="876"/>
      <c r="ADJ52" s="876"/>
      <c r="ADK52" s="876"/>
      <c r="ADL52" s="876"/>
      <c r="ADM52" s="876"/>
      <c r="ADN52" s="876"/>
      <c r="ADO52" s="876"/>
      <c r="ADP52" s="876"/>
      <c r="ADQ52" s="876"/>
      <c r="ADR52" s="876"/>
      <c r="ADS52" s="876"/>
      <c r="ADT52" s="876"/>
      <c r="ADU52" s="876"/>
      <c r="ADV52" s="876"/>
      <c r="ADW52" s="876"/>
      <c r="ADX52" s="876"/>
      <c r="ADY52" s="876"/>
      <c r="ADZ52" s="876"/>
      <c r="AEA52" s="876"/>
      <c r="AEB52" s="876"/>
      <c r="AEC52" s="876"/>
      <c r="AED52" s="876"/>
      <c r="AEE52" s="876"/>
      <c r="AEF52" s="876"/>
      <c r="AEG52" s="876"/>
      <c r="AEH52" s="876"/>
      <c r="AEI52" s="876"/>
      <c r="AEJ52" s="876"/>
      <c r="AEK52" s="876"/>
      <c r="AEL52" s="876"/>
      <c r="AEM52" s="876"/>
      <c r="AEN52" s="876"/>
      <c r="AEO52" s="876"/>
      <c r="AEP52" s="876"/>
      <c r="AEQ52" s="876"/>
      <c r="AER52" s="876"/>
      <c r="AES52" s="876"/>
      <c r="AET52" s="876"/>
      <c r="AEU52" s="876"/>
      <c r="AEV52" s="876"/>
      <c r="AEW52" s="876"/>
      <c r="AEX52" s="876"/>
      <c r="AEY52" s="876"/>
      <c r="AEZ52" s="876"/>
      <c r="AFA52" s="876"/>
      <c r="AFB52" s="876"/>
      <c r="AFC52" s="876"/>
      <c r="AFD52" s="876"/>
      <c r="AFE52" s="876"/>
      <c r="AFF52" s="876"/>
      <c r="AFG52" s="876"/>
      <c r="AFH52" s="876"/>
      <c r="AFI52" s="876"/>
      <c r="AFJ52" s="876"/>
      <c r="AFK52" s="876"/>
      <c r="AFL52" s="876"/>
      <c r="AFM52" s="876"/>
      <c r="AFN52" s="876"/>
      <c r="AFO52" s="876"/>
      <c r="AFP52" s="876"/>
      <c r="AFQ52" s="876"/>
      <c r="AFR52" s="876"/>
      <c r="AFS52" s="876"/>
      <c r="AFT52" s="876"/>
      <c r="AFU52" s="876"/>
      <c r="AFV52" s="876"/>
      <c r="AFW52" s="876"/>
      <c r="AFX52" s="876"/>
      <c r="AFY52" s="876"/>
      <c r="AFZ52" s="876"/>
      <c r="AGA52" s="876"/>
      <c r="AGB52" s="876"/>
      <c r="AGC52" s="876"/>
      <c r="AGD52" s="876"/>
      <c r="AGE52" s="876"/>
      <c r="AGF52" s="876"/>
      <c r="AGG52" s="876"/>
      <c r="AGH52" s="876"/>
      <c r="AGI52" s="876"/>
      <c r="AGJ52" s="876"/>
      <c r="AGK52" s="876"/>
      <c r="AGL52" s="876"/>
      <c r="AGM52" s="876"/>
      <c r="AGN52" s="876"/>
      <c r="AGO52" s="876"/>
      <c r="AGP52" s="876"/>
      <c r="AGQ52" s="876"/>
      <c r="AGR52" s="876"/>
      <c r="AGS52" s="876"/>
      <c r="AGT52" s="876"/>
      <c r="AGU52" s="876"/>
      <c r="AGV52" s="876"/>
      <c r="AGW52" s="876"/>
      <c r="AGX52" s="876"/>
      <c r="AGY52" s="876"/>
      <c r="AGZ52" s="876"/>
      <c r="AHA52" s="876"/>
      <c r="AHB52" s="876"/>
      <c r="AHC52" s="876"/>
      <c r="AHD52" s="876"/>
      <c r="AHE52" s="876"/>
      <c r="AHF52" s="876"/>
      <c r="AHG52" s="876"/>
      <c r="AHH52" s="876"/>
      <c r="AHI52" s="876"/>
      <c r="AHJ52" s="876"/>
      <c r="AHK52" s="876"/>
      <c r="AHL52" s="876"/>
      <c r="AHM52" s="876"/>
      <c r="AHN52" s="876"/>
      <c r="AHO52" s="876"/>
      <c r="AHP52" s="876"/>
      <c r="AHQ52" s="876"/>
      <c r="AHR52" s="876"/>
      <c r="AHS52" s="876"/>
      <c r="AHT52" s="876"/>
      <c r="AHU52" s="876"/>
      <c r="AHV52" s="876"/>
      <c r="AHW52" s="876"/>
      <c r="AHX52" s="876"/>
      <c r="AHY52" s="876"/>
      <c r="AHZ52" s="876"/>
      <c r="AIA52" s="876"/>
      <c r="AIB52" s="876"/>
      <c r="AIC52" s="876"/>
      <c r="AID52" s="876"/>
      <c r="AIE52" s="876"/>
      <c r="AIF52" s="876"/>
      <c r="AIG52" s="876"/>
      <c r="AIH52" s="876"/>
      <c r="AII52" s="876"/>
      <c r="AIJ52" s="876"/>
      <c r="AIK52" s="876"/>
      <c r="AIL52" s="876"/>
      <c r="AIM52" s="876"/>
      <c r="AIN52" s="876"/>
      <c r="AIO52" s="876"/>
      <c r="AIP52" s="876"/>
      <c r="AIQ52" s="876"/>
      <c r="AIR52" s="876"/>
      <c r="AIS52" s="876"/>
      <c r="AIT52" s="876"/>
      <c r="AIU52" s="876"/>
      <c r="AIV52" s="876"/>
      <c r="AIW52" s="876"/>
      <c r="AIX52" s="876"/>
      <c r="AIY52" s="876"/>
      <c r="AIZ52" s="876"/>
      <c r="AJA52" s="876"/>
      <c r="AJB52" s="876"/>
      <c r="AJC52" s="876"/>
      <c r="AJD52" s="876"/>
      <c r="AJE52" s="876"/>
      <c r="AJF52" s="876"/>
      <c r="AJG52" s="876"/>
      <c r="AJH52" s="876"/>
      <c r="AJI52" s="876"/>
      <c r="AJJ52" s="876"/>
      <c r="AJK52" s="876"/>
      <c r="AJL52" s="876"/>
      <c r="AJM52" s="876"/>
      <c r="AJN52" s="876"/>
      <c r="AJO52" s="876"/>
      <c r="AJP52" s="876"/>
      <c r="AJQ52" s="876"/>
      <c r="AJR52" s="876"/>
      <c r="AJS52" s="876"/>
      <c r="AJT52" s="876"/>
      <c r="AJU52" s="876"/>
      <c r="AJV52" s="876"/>
      <c r="AJW52" s="876"/>
      <c r="AJX52" s="876"/>
      <c r="AJY52" s="876"/>
      <c r="AJZ52" s="876"/>
      <c r="AKA52" s="876"/>
      <c r="AKB52" s="876"/>
      <c r="AKC52" s="876"/>
      <c r="AKD52" s="876"/>
      <c r="AKE52" s="876"/>
      <c r="AKF52" s="876"/>
      <c r="AKG52" s="876"/>
      <c r="AKH52" s="876"/>
      <c r="AKI52" s="876"/>
      <c r="AKJ52" s="876"/>
      <c r="AKK52" s="876"/>
      <c r="AKL52" s="876"/>
      <c r="AKM52" s="876"/>
      <c r="AKN52" s="876"/>
      <c r="AKO52" s="876"/>
      <c r="AKP52" s="876"/>
      <c r="AKQ52" s="876"/>
      <c r="AKR52" s="876"/>
      <c r="AKS52" s="876"/>
      <c r="AKT52" s="876"/>
      <c r="AKU52" s="876"/>
      <c r="AKV52" s="876"/>
      <c r="AKW52" s="876"/>
      <c r="AKX52" s="876"/>
      <c r="AKY52" s="876"/>
      <c r="AKZ52" s="876"/>
      <c r="ALA52" s="876"/>
      <c r="ALB52" s="876"/>
      <c r="ALC52" s="876"/>
      <c r="ALD52" s="876"/>
      <c r="ALE52" s="876"/>
      <c r="ALF52" s="876"/>
      <c r="ALG52" s="876"/>
      <c r="ALH52" s="876"/>
      <c r="ALI52" s="876"/>
      <c r="ALJ52" s="876"/>
      <c r="ALK52" s="876"/>
      <c r="ALL52" s="876"/>
      <c r="ALM52" s="876"/>
      <c r="ALN52" s="876"/>
      <c r="ALO52" s="876"/>
      <c r="ALP52" s="876"/>
      <c r="ALQ52" s="876"/>
      <c r="ALR52" s="876"/>
      <c r="ALS52" s="876"/>
      <c r="ALT52" s="876"/>
      <c r="ALU52" s="876"/>
      <c r="ALV52" s="876"/>
      <c r="ALW52" s="876"/>
      <c r="ALX52" s="876"/>
      <c r="ALY52" s="876"/>
      <c r="ALZ52" s="876"/>
      <c r="AMA52" s="876"/>
      <c r="AMB52" s="876"/>
      <c r="AMC52" s="876"/>
      <c r="AMD52" s="876"/>
      <c r="AME52" s="876"/>
      <c r="AMF52" s="876"/>
      <c r="AMG52" s="876"/>
      <c r="AMH52" s="876"/>
      <c r="AMI52" s="876"/>
      <c r="AMJ52" s="876"/>
      <c r="AMK52" s="876"/>
      <c r="AML52" s="876"/>
      <c r="AMM52" s="876"/>
      <c r="AMN52" s="876"/>
      <c r="AMO52" s="876"/>
      <c r="AMP52" s="876"/>
      <c r="AMQ52" s="876"/>
      <c r="AMR52" s="876"/>
      <c r="AMS52" s="876"/>
      <c r="AMT52" s="876"/>
      <c r="AMU52" s="876"/>
      <c r="AMV52" s="876"/>
      <c r="AMW52" s="876"/>
      <c r="AMX52" s="876"/>
      <c r="AMY52" s="876"/>
      <c r="AMZ52" s="876"/>
      <c r="ANA52" s="876"/>
      <c r="ANB52" s="876"/>
      <c r="ANC52" s="876"/>
      <c r="AND52" s="876"/>
      <c r="ANE52" s="876"/>
      <c r="ANF52" s="876"/>
      <c r="ANG52" s="876"/>
      <c r="ANH52" s="876"/>
      <c r="ANI52" s="876"/>
      <c r="ANJ52" s="876"/>
      <c r="ANK52" s="876"/>
      <c r="ANL52" s="876"/>
      <c r="ANM52" s="876"/>
      <c r="ANN52" s="876"/>
      <c r="ANO52" s="876"/>
      <c r="ANP52" s="876"/>
      <c r="ANQ52" s="876"/>
      <c r="ANR52" s="876"/>
      <c r="ANS52" s="876"/>
      <c r="ANT52" s="876"/>
      <c r="ANU52" s="876"/>
      <c r="ANV52" s="876"/>
      <c r="ANW52" s="876"/>
      <c r="ANX52" s="876"/>
      <c r="ANY52" s="876"/>
      <c r="ANZ52" s="876"/>
      <c r="AOA52" s="876"/>
      <c r="AOB52" s="876"/>
      <c r="AOC52" s="876"/>
      <c r="AOD52" s="876"/>
      <c r="AOE52" s="876"/>
      <c r="AOF52" s="876"/>
      <c r="AOG52" s="876"/>
      <c r="AOH52" s="876"/>
      <c r="AOI52" s="876"/>
      <c r="AOJ52" s="876"/>
      <c r="AOK52" s="876"/>
      <c r="AOL52" s="876"/>
      <c r="AOM52" s="876"/>
      <c r="AON52" s="876"/>
      <c r="AOO52" s="876"/>
      <c r="AOP52" s="876"/>
      <c r="AOQ52" s="876"/>
      <c r="AOR52" s="876"/>
      <c r="AOS52" s="876"/>
      <c r="AOT52" s="876"/>
      <c r="AOU52" s="876"/>
      <c r="AOV52" s="876"/>
      <c r="AOW52" s="876"/>
      <c r="AOX52" s="876"/>
      <c r="AOY52" s="876"/>
      <c r="AOZ52" s="876"/>
      <c r="APA52" s="876"/>
      <c r="APB52" s="876"/>
      <c r="APC52" s="876"/>
      <c r="APD52" s="876"/>
      <c r="APE52" s="876"/>
      <c r="APF52" s="876"/>
      <c r="APG52" s="876"/>
      <c r="APH52" s="876"/>
      <c r="API52" s="876"/>
      <c r="APJ52" s="876"/>
      <c r="APK52" s="876"/>
      <c r="APL52" s="876"/>
      <c r="APM52" s="876"/>
      <c r="APN52" s="876"/>
      <c r="APO52" s="876"/>
      <c r="APP52" s="876"/>
      <c r="APQ52" s="876"/>
      <c r="APR52" s="876"/>
      <c r="APS52" s="876"/>
      <c r="APT52" s="876"/>
      <c r="APU52" s="876"/>
      <c r="APV52" s="876"/>
      <c r="APW52" s="876"/>
      <c r="APX52" s="876"/>
      <c r="APY52" s="876"/>
      <c r="APZ52" s="876"/>
      <c r="AQA52" s="876"/>
      <c r="AQB52" s="876"/>
      <c r="AQC52" s="876"/>
      <c r="AQD52" s="876"/>
      <c r="AQE52" s="876"/>
      <c r="AQF52" s="876"/>
      <c r="AQG52" s="876"/>
      <c r="AQH52" s="876"/>
      <c r="AQI52" s="876"/>
      <c r="AQJ52" s="876"/>
      <c r="AQK52" s="876"/>
      <c r="AQL52" s="876"/>
      <c r="AQM52" s="876"/>
      <c r="AQN52" s="876"/>
      <c r="AQO52" s="876"/>
      <c r="AQP52" s="876"/>
      <c r="AQQ52" s="876"/>
      <c r="AQR52" s="876"/>
      <c r="AQS52" s="876"/>
      <c r="AQT52" s="876"/>
      <c r="AQU52" s="876"/>
      <c r="AQV52" s="876"/>
      <c r="AQW52" s="876"/>
      <c r="AQX52" s="876"/>
      <c r="AQY52" s="876"/>
      <c r="AQZ52" s="876"/>
      <c r="ARA52" s="876"/>
      <c r="ARB52" s="876"/>
      <c r="ARC52" s="876"/>
      <c r="ARD52" s="876"/>
      <c r="ARE52" s="876"/>
      <c r="ARF52" s="876"/>
      <c r="ARG52" s="876"/>
      <c r="ARH52" s="876"/>
      <c r="ARI52" s="876"/>
      <c r="ARJ52" s="876"/>
      <c r="ARK52" s="876"/>
      <c r="ARL52" s="876"/>
      <c r="ARM52" s="876"/>
      <c r="ARN52" s="876"/>
      <c r="ARO52" s="876"/>
      <c r="ARP52" s="876"/>
      <c r="ARQ52" s="876"/>
      <c r="ARR52" s="876"/>
      <c r="ARS52" s="876"/>
      <c r="ART52" s="876"/>
      <c r="ARU52" s="876"/>
      <c r="ARV52" s="876"/>
      <c r="ARW52" s="876"/>
      <c r="ARX52" s="876"/>
      <c r="ARY52" s="876"/>
      <c r="ARZ52" s="876"/>
      <c r="ASA52" s="876"/>
      <c r="ASB52" s="876"/>
      <c r="ASC52" s="876"/>
      <c r="ASD52" s="876"/>
      <c r="ASE52" s="876"/>
      <c r="ASF52" s="876"/>
      <c r="ASG52" s="876"/>
      <c r="ASH52" s="876"/>
      <c r="ASI52" s="876"/>
      <c r="ASJ52" s="876"/>
      <c r="ASK52" s="876"/>
      <c r="ASL52" s="876"/>
      <c r="ASM52" s="876"/>
      <c r="ASN52" s="876"/>
      <c r="ASO52" s="876"/>
      <c r="ASP52" s="876"/>
      <c r="ASQ52" s="876"/>
      <c r="ASR52" s="876"/>
      <c r="ASS52" s="876"/>
      <c r="AST52" s="876"/>
      <c r="ASU52" s="876"/>
      <c r="ASV52" s="876"/>
      <c r="ASW52" s="876"/>
      <c r="ASX52" s="876"/>
      <c r="ASY52" s="876"/>
      <c r="ASZ52" s="876"/>
      <c r="ATA52" s="876"/>
      <c r="ATB52" s="876"/>
      <c r="ATC52" s="876"/>
      <c r="ATD52" s="876"/>
      <c r="ATE52" s="876"/>
      <c r="ATF52" s="876"/>
      <c r="ATG52" s="876"/>
      <c r="ATH52" s="876"/>
      <c r="ATI52" s="876"/>
      <c r="ATJ52" s="876"/>
      <c r="ATK52" s="876"/>
      <c r="ATL52" s="876"/>
      <c r="ATM52" s="876"/>
      <c r="ATN52" s="876"/>
      <c r="ATO52" s="876"/>
      <c r="ATP52" s="876"/>
      <c r="ATQ52" s="876"/>
      <c r="ATR52" s="876"/>
      <c r="ATS52" s="876"/>
      <c r="ATT52" s="876"/>
      <c r="ATU52" s="876"/>
      <c r="ATV52" s="876"/>
      <c r="ATW52" s="876"/>
      <c r="ATX52" s="876"/>
      <c r="ATY52" s="876"/>
      <c r="ATZ52" s="876"/>
      <c r="AUA52" s="876"/>
      <c r="AUB52" s="876"/>
      <c r="AUC52" s="876"/>
      <c r="AUD52" s="876"/>
      <c r="AUE52" s="876"/>
      <c r="AUF52" s="876"/>
      <c r="AUG52" s="876"/>
      <c r="AUH52" s="876"/>
      <c r="AUI52" s="876"/>
      <c r="AUJ52" s="876"/>
      <c r="AUK52" s="876"/>
      <c r="AUL52" s="876"/>
      <c r="AUM52" s="876"/>
      <c r="AUN52" s="876"/>
      <c r="AUO52" s="876"/>
      <c r="AUP52" s="876"/>
      <c r="AUQ52" s="876"/>
      <c r="AUR52" s="876"/>
      <c r="AUS52" s="876"/>
      <c r="AUT52" s="876"/>
      <c r="AUU52" s="876"/>
      <c r="AUV52" s="876"/>
      <c r="AUW52" s="876"/>
      <c r="AUX52" s="876"/>
      <c r="AUY52" s="876"/>
      <c r="AUZ52" s="876"/>
      <c r="AVA52" s="876"/>
      <c r="AVB52" s="876"/>
      <c r="AVC52" s="876"/>
      <c r="AVD52" s="876"/>
      <c r="AVE52" s="876"/>
      <c r="AVF52" s="876"/>
      <c r="AVG52" s="876"/>
      <c r="AVH52" s="876"/>
      <c r="AVI52" s="876"/>
      <c r="AVJ52" s="876"/>
      <c r="AVK52" s="876"/>
      <c r="AVL52" s="876"/>
      <c r="AVM52" s="876"/>
      <c r="AVN52" s="876"/>
      <c r="AVO52" s="876"/>
      <c r="AVP52" s="876"/>
      <c r="AVQ52" s="876"/>
      <c r="AVR52" s="876"/>
      <c r="AVS52" s="876"/>
      <c r="AVT52" s="876"/>
      <c r="AVU52" s="876"/>
      <c r="AVV52" s="876"/>
      <c r="AVW52" s="876"/>
      <c r="AVX52" s="876"/>
      <c r="AVY52" s="876"/>
      <c r="AVZ52" s="876"/>
      <c r="AWA52" s="876"/>
      <c r="AWB52" s="876"/>
      <c r="AWC52" s="876"/>
      <c r="AWD52" s="876"/>
      <c r="AWE52" s="876"/>
      <c r="AWF52" s="876"/>
      <c r="AWG52" s="876"/>
      <c r="AWH52" s="876"/>
      <c r="AWI52" s="876"/>
      <c r="AWJ52" s="876"/>
      <c r="AWK52" s="876"/>
      <c r="AWL52" s="876"/>
      <c r="AWM52" s="876"/>
      <c r="AWN52" s="876"/>
      <c r="AWO52" s="876"/>
      <c r="AWP52" s="876"/>
      <c r="AWQ52" s="876"/>
      <c r="AWR52" s="876"/>
      <c r="AWS52" s="876"/>
      <c r="AWT52" s="876"/>
      <c r="AWU52" s="876"/>
      <c r="AWV52" s="876"/>
      <c r="AWW52" s="876"/>
      <c r="AWX52" s="876"/>
      <c r="AWY52" s="876"/>
      <c r="AWZ52" s="876"/>
      <c r="AXA52" s="876"/>
      <c r="AXB52" s="876"/>
      <c r="AXC52" s="876"/>
      <c r="AXD52" s="876"/>
      <c r="AXE52" s="876"/>
      <c r="AXF52" s="876"/>
      <c r="AXG52" s="876"/>
      <c r="AXH52" s="876"/>
      <c r="AXI52" s="876"/>
      <c r="AXJ52" s="876"/>
      <c r="AXK52" s="876"/>
      <c r="AXL52" s="876"/>
      <c r="AXM52" s="876"/>
      <c r="AXN52" s="876"/>
      <c r="AXO52" s="876"/>
      <c r="AXP52" s="876"/>
      <c r="AXQ52" s="876"/>
      <c r="AXR52" s="876"/>
      <c r="AXS52" s="876"/>
      <c r="AXT52" s="876"/>
      <c r="AXU52" s="876"/>
      <c r="AXV52" s="876"/>
      <c r="AXW52" s="876"/>
      <c r="AXX52" s="876"/>
      <c r="AXY52" s="876"/>
      <c r="AXZ52" s="876"/>
      <c r="AYA52" s="876"/>
      <c r="AYB52" s="876"/>
      <c r="AYC52" s="876"/>
      <c r="AYD52" s="876"/>
      <c r="AYE52" s="876"/>
      <c r="AYF52" s="876"/>
      <c r="AYG52" s="876"/>
      <c r="AYH52" s="876"/>
      <c r="AYI52" s="876"/>
      <c r="AYJ52" s="876"/>
      <c r="AYK52" s="876"/>
      <c r="AYL52" s="876"/>
      <c r="AYM52" s="876"/>
      <c r="AYN52" s="876"/>
      <c r="AYO52" s="876"/>
      <c r="AYP52" s="876"/>
      <c r="AYQ52" s="876"/>
      <c r="AYR52" s="876"/>
      <c r="AYS52" s="876"/>
      <c r="AYT52" s="876"/>
      <c r="AYU52" s="876"/>
      <c r="AYV52" s="876"/>
      <c r="AYW52" s="876"/>
      <c r="AYX52" s="876"/>
      <c r="AYY52" s="876"/>
      <c r="AYZ52" s="876"/>
      <c r="AZA52" s="876"/>
      <c r="AZB52" s="876"/>
      <c r="AZC52" s="876"/>
      <c r="AZD52" s="876"/>
      <c r="AZE52" s="876"/>
      <c r="AZF52" s="876"/>
      <c r="AZG52" s="876"/>
      <c r="AZH52" s="876"/>
      <c r="AZI52" s="876"/>
      <c r="AZJ52" s="876"/>
      <c r="AZK52" s="876"/>
      <c r="AZL52" s="876"/>
      <c r="AZM52" s="876"/>
      <c r="AZN52" s="876"/>
      <c r="AZO52" s="876"/>
      <c r="AZP52" s="876"/>
      <c r="AZQ52" s="876"/>
      <c r="AZR52" s="876"/>
      <c r="AZS52" s="876"/>
      <c r="AZT52" s="876"/>
      <c r="AZU52" s="876"/>
      <c r="AZV52" s="876"/>
      <c r="AZW52" s="876"/>
      <c r="AZX52" s="876"/>
      <c r="AZY52" s="876"/>
      <c r="AZZ52" s="876"/>
      <c r="BAA52" s="876"/>
      <c r="BAB52" s="876"/>
      <c r="BAC52" s="876"/>
      <c r="BAD52" s="876"/>
      <c r="BAE52" s="876"/>
      <c r="BAF52" s="876"/>
      <c r="BAG52" s="876"/>
      <c r="BAH52" s="876"/>
      <c r="BAI52" s="876"/>
      <c r="BAJ52" s="876"/>
      <c r="BAK52" s="876"/>
      <c r="BAL52" s="876"/>
      <c r="BAM52" s="876"/>
      <c r="BAN52" s="876"/>
      <c r="BAO52" s="876"/>
      <c r="BAP52" s="876"/>
      <c r="BAQ52" s="876"/>
      <c r="BAR52" s="876"/>
      <c r="BAS52" s="876"/>
      <c r="BAT52" s="876"/>
      <c r="BAU52" s="876"/>
      <c r="BAV52" s="876"/>
      <c r="BAW52" s="876"/>
      <c r="BAX52" s="876"/>
      <c r="BAY52" s="876"/>
      <c r="BAZ52" s="876"/>
      <c r="BBA52" s="876"/>
      <c r="BBB52" s="876"/>
      <c r="BBC52" s="876"/>
      <c r="BBD52" s="876"/>
      <c r="BBE52" s="876"/>
      <c r="BBF52" s="876"/>
      <c r="BBG52" s="876"/>
      <c r="BBH52" s="876"/>
      <c r="BBI52" s="876"/>
      <c r="BBJ52" s="876"/>
      <c r="BBK52" s="876"/>
      <c r="BBL52" s="876"/>
      <c r="BBM52" s="876"/>
      <c r="BBN52" s="876"/>
      <c r="BBO52" s="876"/>
      <c r="BBP52" s="876"/>
      <c r="BBQ52" s="876"/>
      <c r="BBR52" s="876"/>
      <c r="BBS52" s="876"/>
      <c r="BBT52" s="876"/>
      <c r="BBU52" s="876"/>
      <c r="BBV52" s="876"/>
      <c r="BBW52" s="876"/>
      <c r="BBX52" s="876"/>
      <c r="BBY52" s="876"/>
      <c r="BBZ52" s="876"/>
      <c r="BCA52" s="876"/>
      <c r="BCB52" s="876"/>
      <c r="BCC52" s="876"/>
      <c r="BCD52" s="876"/>
      <c r="BCE52" s="876"/>
      <c r="BCF52" s="876"/>
      <c r="BCG52" s="876"/>
      <c r="BCH52" s="876"/>
      <c r="BCI52" s="876"/>
      <c r="BCJ52" s="876"/>
      <c r="BCK52" s="876"/>
      <c r="BCL52" s="876"/>
      <c r="BCM52" s="876"/>
      <c r="BCN52" s="876"/>
      <c r="BCO52" s="876"/>
      <c r="BCP52" s="876"/>
      <c r="BCQ52" s="876"/>
      <c r="BCR52" s="876"/>
      <c r="BCS52" s="876"/>
      <c r="BCT52" s="876"/>
      <c r="BCU52" s="876"/>
      <c r="BCV52" s="876"/>
      <c r="BCW52" s="876"/>
      <c r="BCX52" s="876"/>
      <c r="BCY52" s="876"/>
      <c r="BCZ52" s="876"/>
      <c r="BDA52" s="876"/>
      <c r="BDB52" s="876"/>
      <c r="BDC52" s="876"/>
      <c r="BDD52" s="876"/>
      <c r="BDE52" s="876"/>
      <c r="BDF52" s="876"/>
      <c r="BDG52" s="876"/>
      <c r="BDH52" s="876"/>
      <c r="BDI52" s="876"/>
      <c r="BDJ52" s="876"/>
      <c r="BDK52" s="876"/>
      <c r="BDL52" s="876"/>
      <c r="BDM52" s="876"/>
      <c r="BDN52" s="876"/>
      <c r="BDO52" s="876"/>
      <c r="BDP52" s="876"/>
      <c r="BDQ52" s="876"/>
      <c r="BDR52" s="876"/>
      <c r="BDS52" s="876"/>
      <c r="BDT52" s="876"/>
      <c r="BDU52" s="876"/>
      <c r="BDV52" s="876"/>
      <c r="BDW52" s="876"/>
      <c r="BDX52" s="876"/>
      <c r="BDY52" s="876"/>
      <c r="BDZ52" s="876"/>
      <c r="BEA52" s="876"/>
      <c r="BEB52" s="876"/>
      <c r="BEC52" s="876"/>
      <c r="BED52" s="876"/>
      <c r="BEE52" s="876"/>
      <c r="BEF52" s="876"/>
      <c r="BEG52" s="876"/>
      <c r="BEH52" s="876"/>
      <c r="BEI52" s="876"/>
      <c r="BEJ52" s="876"/>
      <c r="BEK52" s="876"/>
      <c r="BEL52" s="876"/>
      <c r="BEM52" s="876"/>
      <c r="BEN52" s="876"/>
      <c r="BEO52" s="876"/>
      <c r="BEP52" s="876"/>
      <c r="BEQ52" s="876"/>
      <c r="BER52" s="876"/>
      <c r="BES52" s="876"/>
      <c r="BET52" s="876"/>
      <c r="BEU52" s="876"/>
      <c r="BEV52" s="876"/>
      <c r="BEW52" s="876"/>
      <c r="BEX52" s="876"/>
      <c r="BEY52" s="876"/>
      <c r="BEZ52" s="876"/>
      <c r="BFA52" s="876"/>
      <c r="BFB52" s="876"/>
      <c r="BFC52" s="876"/>
      <c r="BFD52" s="876"/>
      <c r="BFE52" s="876"/>
      <c r="BFF52" s="876"/>
      <c r="BFG52" s="876"/>
      <c r="BFH52" s="876"/>
      <c r="BFI52" s="876"/>
      <c r="BFJ52" s="876"/>
      <c r="BFK52" s="876"/>
      <c r="BFL52" s="876"/>
      <c r="BFM52" s="876"/>
      <c r="BFN52" s="876"/>
      <c r="BFO52" s="876"/>
      <c r="BFP52" s="876"/>
      <c r="BFQ52" s="876"/>
      <c r="BFR52" s="876"/>
      <c r="BFS52" s="876"/>
      <c r="BFT52" s="876"/>
      <c r="BFU52" s="876"/>
      <c r="BFV52" s="876"/>
      <c r="BFW52" s="876"/>
      <c r="BFX52" s="876"/>
      <c r="BFY52" s="876"/>
      <c r="BFZ52" s="876"/>
      <c r="BGA52" s="876"/>
      <c r="BGB52" s="876"/>
      <c r="BGC52" s="876"/>
      <c r="BGD52" s="876"/>
      <c r="BGE52" s="876"/>
      <c r="BGF52" s="876"/>
      <c r="BGG52" s="876"/>
      <c r="BGH52" s="876"/>
      <c r="BGI52" s="876"/>
      <c r="BGJ52" s="876"/>
      <c r="BGK52" s="876"/>
      <c r="BGL52" s="876"/>
      <c r="BGM52" s="876"/>
      <c r="BGN52" s="876"/>
      <c r="BGO52" s="876"/>
      <c r="BGP52" s="876"/>
      <c r="BGQ52" s="876"/>
      <c r="BGR52" s="876"/>
      <c r="BGS52" s="876"/>
      <c r="BGT52" s="876"/>
      <c r="BGU52" s="876"/>
      <c r="BGV52" s="876"/>
      <c r="BGW52" s="876"/>
      <c r="BGX52" s="876"/>
      <c r="BGY52" s="876"/>
      <c r="BGZ52" s="876"/>
      <c r="BHA52" s="876"/>
      <c r="BHB52" s="876"/>
      <c r="BHC52" s="876"/>
      <c r="BHD52" s="876"/>
      <c r="BHE52" s="876"/>
      <c r="BHF52" s="876"/>
      <c r="BHG52" s="876"/>
      <c r="BHH52" s="876"/>
      <c r="BHI52" s="876"/>
      <c r="BHJ52" s="876"/>
      <c r="BHK52" s="876"/>
      <c r="BHL52" s="876"/>
      <c r="BHM52" s="876"/>
      <c r="BHN52" s="876"/>
      <c r="BHO52" s="876"/>
      <c r="BHP52" s="876"/>
      <c r="BHQ52" s="876"/>
      <c r="BHR52" s="876"/>
      <c r="BHS52" s="876"/>
      <c r="BHT52" s="876"/>
      <c r="BHU52" s="876"/>
      <c r="BHV52" s="876"/>
      <c r="BHW52" s="876"/>
      <c r="BHX52" s="876"/>
      <c r="BHY52" s="876"/>
      <c r="BHZ52" s="876"/>
      <c r="BIA52" s="876"/>
      <c r="BIB52" s="876"/>
      <c r="BIC52" s="876"/>
      <c r="BID52" s="876"/>
      <c r="BIE52" s="876"/>
      <c r="BIF52" s="876"/>
      <c r="BIG52" s="876"/>
      <c r="BIH52" s="876"/>
      <c r="BII52" s="876"/>
      <c r="BIJ52" s="876"/>
      <c r="BIK52" s="876"/>
      <c r="BIL52" s="876"/>
      <c r="BIM52" s="876"/>
      <c r="BIN52" s="876"/>
      <c r="BIO52" s="876"/>
      <c r="BIP52" s="876"/>
      <c r="BIQ52" s="876"/>
      <c r="BIR52" s="876"/>
      <c r="BIS52" s="876"/>
      <c r="BIT52" s="876"/>
      <c r="BIU52" s="876"/>
      <c r="BIV52" s="876"/>
      <c r="BIW52" s="876"/>
      <c r="BIX52" s="876"/>
      <c r="BIY52" s="876"/>
      <c r="BIZ52" s="876"/>
      <c r="BJA52" s="876"/>
      <c r="BJB52" s="876"/>
      <c r="BJC52" s="876"/>
      <c r="BJD52" s="876"/>
      <c r="BJE52" s="876"/>
      <c r="BJF52" s="876"/>
      <c r="BJG52" s="876"/>
      <c r="BJH52" s="876"/>
      <c r="BJI52" s="876"/>
      <c r="BJJ52" s="876"/>
      <c r="BJK52" s="876"/>
      <c r="BJL52" s="876"/>
      <c r="BJM52" s="876"/>
      <c r="BJN52" s="876"/>
      <c r="BJO52" s="876"/>
      <c r="BJP52" s="876"/>
      <c r="BJQ52" s="876"/>
      <c r="BJR52" s="876"/>
      <c r="BJS52" s="876"/>
      <c r="BJT52" s="876"/>
      <c r="BJU52" s="876"/>
      <c r="BJV52" s="876"/>
      <c r="BJW52" s="876"/>
      <c r="BJX52" s="876"/>
      <c r="BJY52" s="876"/>
      <c r="BJZ52" s="876"/>
      <c r="BKA52" s="876"/>
      <c r="BKB52" s="876"/>
      <c r="BKC52" s="876"/>
      <c r="BKD52" s="876"/>
      <c r="BKE52" s="876"/>
      <c r="BKF52" s="876"/>
      <c r="BKG52" s="876"/>
      <c r="BKH52" s="876"/>
      <c r="BKI52" s="876"/>
      <c r="BKJ52" s="876"/>
      <c r="BKK52" s="876"/>
      <c r="BKL52" s="876"/>
      <c r="BKM52" s="876"/>
      <c r="BKN52" s="876"/>
      <c r="BKO52" s="876"/>
      <c r="BKP52" s="876"/>
      <c r="BKQ52" s="876"/>
      <c r="BKR52" s="876"/>
      <c r="BKS52" s="876"/>
      <c r="BKT52" s="876"/>
      <c r="BKU52" s="876"/>
      <c r="BKV52" s="876"/>
      <c r="BKW52" s="876"/>
      <c r="BKX52" s="876"/>
      <c r="BKY52" s="876"/>
      <c r="BKZ52" s="876"/>
      <c r="BLA52" s="876"/>
      <c r="BLB52" s="876"/>
      <c r="BLC52" s="876"/>
      <c r="BLD52" s="876"/>
      <c r="BLE52" s="876"/>
      <c r="BLF52" s="876"/>
      <c r="BLG52" s="876"/>
      <c r="BLH52" s="876"/>
      <c r="BLI52" s="876"/>
      <c r="BLJ52" s="876"/>
      <c r="BLK52" s="876"/>
      <c r="BLL52" s="876"/>
      <c r="BLM52" s="876"/>
      <c r="BLN52" s="876"/>
      <c r="BLO52" s="876"/>
      <c r="BLP52" s="876"/>
      <c r="BLQ52" s="876"/>
      <c r="BLR52" s="876"/>
      <c r="BLS52" s="876"/>
      <c r="BLT52" s="876"/>
      <c r="BLU52" s="876"/>
      <c r="BLV52" s="876"/>
      <c r="BLW52" s="876"/>
      <c r="BLX52" s="876"/>
      <c r="BLY52" s="876"/>
      <c r="BLZ52" s="876"/>
      <c r="BMA52" s="876"/>
      <c r="BMB52" s="876"/>
      <c r="BMC52" s="876"/>
      <c r="BMD52" s="876"/>
      <c r="BME52" s="876"/>
      <c r="BMF52" s="876"/>
      <c r="BMG52" s="876"/>
      <c r="BMH52" s="876"/>
      <c r="BMI52" s="876"/>
      <c r="BMJ52" s="876"/>
      <c r="BMK52" s="876"/>
      <c r="BML52" s="876"/>
      <c r="BMM52" s="876"/>
      <c r="BMN52" s="876"/>
      <c r="BMO52" s="876"/>
      <c r="BMP52" s="876"/>
      <c r="BMQ52" s="876"/>
      <c r="BMR52" s="876"/>
      <c r="BMS52" s="876"/>
      <c r="BMT52" s="876"/>
      <c r="BMU52" s="876"/>
      <c r="BMV52" s="876"/>
      <c r="BMW52" s="876"/>
      <c r="BMX52" s="876"/>
      <c r="BMY52" s="876"/>
      <c r="BMZ52" s="876"/>
      <c r="BNA52" s="876"/>
      <c r="BNB52" s="876"/>
      <c r="BNC52" s="876"/>
      <c r="BND52" s="876"/>
      <c r="BNE52" s="876"/>
      <c r="BNF52" s="876"/>
      <c r="BNG52" s="876"/>
      <c r="BNH52" s="876"/>
      <c r="BNI52" s="876"/>
      <c r="BNJ52" s="876"/>
      <c r="BNK52" s="876"/>
      <c r="BNL52" s="876"/>
      <c r="BNM52" s="876"/>
      <c r="BNN52" s="876"/>
      <c r="BNO52" s="876"/>
      <c r="BNP52" s="876"/>
      <c r="BNQ52" s="876"/>
      <c r="BNR52" s="876"/>
      <c r="BNS52" s="876"/>
      <c r="BNT52" s="876"/>
      <c r="BNU52" s="876"/>
      <c r="BNV52" s="876"/>
      <c r="BNW52" s="876"/>
      <c r="BNX52" s="876"/>
      <c r="BNY52" s="876"/>
      <c r="BNZ52" s="876"/>
      <c r="BOA52" s="876"/>
      <c r="BOB52" s="876"/>
      <c r="BOC52" s="876"/>
      <c r="BOD52" s="876"/>
      <c r="BOE52" s="876"/>
      <c r="BOF52" s="876"/>
      <c r="BOG52" s="876"/>
      <c r="BOH52" s="876"/>
      <c r="BOI52" s="876"/>
      <c r="BOJ52" s="876"/>
      <c r="BOK52" s="876"/>
      <c r="BOL52" s="876"/>
      <c r="BOM52" s="876"/>
      <c r="BON52" s="876"/>
      <c r="BOO52" s="876"/>
      <c r="BOP52" s="876"/>
      <c r="BOQ52" s="876"/>
      <c r="BOR52" s="876"/>
      <c r="BOS52" s="876"/>
      <c r="BOT52" s="876"/>
      <c r="BOU52" s="876"/>
      <c r="BOV52" s="876"/>
      <c r="BOW52" s="876"/>
      <c r="BOX52" s="876"/>
      <c r="BOY52" s="876"/>
      <c r="BOZ52" s="876"/>
      <c r="BPA52" s="876"/>
      <c r="BPB52" s="876"/>
      <c r="BPC52" s="876"/>
      <c r="BPD52" s="876"/>
      <c r="BPE52" s="876"/>
      <c r="BPF52" s="876"/>
      <c r="BPG52" s="876"/>
      <c r="BPH52" s="876"/>
      <c r="BPI52" s="876"/>
      <c r="BPJ52" s="876"/>
      <c r="BPK52" s="876"/>
      <c r="BPL52" s="876"/>
      <c r="BPM52" s="876"/>
      <c r="BPN52" s="876"/>
      <c r="BPO52" s="876"/>
      <c r="BPP52" s="876"/>
      <c r="BPQ52" s="876"/>
      <c r="BPR52" s="876"/>
      <c r="BPS52" s="876"/>
      <c r="BPT52" s="876"/>
      <c r="BPU52" s="876"/>
      <c r="BPV52" s="876"/>
      <c r="BPW52" s="876"/>
      <c r="BPX52" s="876"/>
      <c r="BPY52" s="876"/>
      <c r="BPZ52" s="876"/>
      <c r="BQA52" s="876"/>
      <c r="BQB52" s="876"/>
      <c r="BQC52" s="876"/>
      <c r="BQD52" s="876"/>
      <c r="BQE52" s="876"/>
      <c r="BQF52" s="876"/>
      <c r="BQG52" s="876"/>
      <c r="BQH52" s="876"/>
      <c r="BQI52" s="876"/>
      <c r="BQJ52" s="876"/>
      <c r="BQK52" s="876"/>
      <c r="BQL52" s="876"/>
      <c r="BQM52" s="876"/>
      <c r="BQN52" s="876"/>
      <c r="BQO52" s="876"/>
      <c r="BQP52" s="876"/>
      <c r="BQQ52" s="876"/>
      <c r="BQR52" s="876"/>
      <c r="BQS52" s="876"/>
      <c r="BQT52" s="876"/>
      <c r="BQU52" s="876"/>
      <c r="BQV52" s="876"/>
      <c r="BQW52" s="876"/>
      <c r="BQX52" s="876"/>
      <c r="BQY52" s="876"/>
      <c r="BQZ52" s="876"/>
      <c r="BRA52" s="876"/>
      <c r="BRB52" s="876"/>
      <c r="BRC52" s="876"/>
      <c r="BRD52" s="876"/>
      <c r="BRE52" s="876"/>
      <c r="BRF52" s="876"/>
      <c r="BRG52" s="876"/>
      <c r="BRH52" s="876"/>
      <c r="BRI52" s="876"/>
      <c r="BRJ52" s="876"/>
      <c r="BRK52" s="876"/>
      <c r="BRL52" s="876"/>
      <c r="BRM52" s="876"/>
      <c r="BRN52" s="876"/>
      <c r="BRO52" s="876"/>
      <c r="BRP52" s="876"/>
      <c r="BRQ52" s="876"/>
      <c r="BRR52" s="876"/>
      <c r="BRS52" s="876"/>
      <c r="BRT52" s="876"/>
      <c r="BRU52" s="876"/>
      <c r="BRV52" s="876"/>
      <c r="BRW52" s="876"/>
      <c r="BRX52" s="876"/>
      <c r="BRY52" s="876"/>
      <c r="BRZ52" s="876"/>
      <c r="BSA52" s="876"/>
      <c r="BSB52" s="876"/>
      <c r="BSC52" s="876"/>
      <c r="BSD52" s="876"/>
      <c r="BSE52" s="876"/>
      <c r="BSF52" s="876"/>
      <c r="BSG52" s="876"/>
      <c r="BSH52" s="876"/>
      <c r="BSI52" s="876"/>
      <c r="BSJ52" s="876"/>
      <c r="BSK52" s="876"/>
      <c r="BSL52" s="876"/>
      <c r="BSM52" s="876"/>
      <c r="BSN52" s="876"/>
      <c r="BSO52" s="876"/>
      <c r="BSP52" s="876"/>
      <c r="BSQ52" s="876"/>
      <c r="BSR52" s="876"/>
      <c r="BSS52" s="876"/>
      <c r="BST52" s="876"/>
      <c r="BSU52" s="876"/>
      <c r="BSV52" s="876"/>
      <c r="BSW52" s="876"/>
      <c r="BSX52" s="876"/>
      <c r="BSY52" s="876"/>
      <c r="BSZ52" s="876"/>
      <c r="BTA52" s="876"/>
      <c r="BTB52" s="876"/>
      <c r="BTC52" s="876"/>
      <c r="BTD52" s="876"/>
      <c r="BTE52" s="876"/>
      <c r="BTF52" s="876"/>
      <c r="BTG52" s="876"/>
      <c r="BTH52" s="876"/>
      <c r="BTI52" s="876"/>
      <c r="BTJ52" s="876"/>
      <c r="BTK52" s="876"/>
      <c r="BTL52" s="876"/>
      <c r="BTM52" s="876"/>
      <c r="BTN52" s="876"/>
      <c r="BTO52" s="876"/>
      <c r="BTP52" s="876"/>
      <c r="BTQ52" s="876"/>
      <c r="BTR52" s="876"/>
      <c r="BTS52" s="876"/>
      <c r="BTT52" s="876"/>
      <c r="BTU52" s="876"/>
      <c r="BTV52" s="876"/>
      <c r="BTW52" s="876"/>
      <c r="BTX52" s="876"/>
      <c r="BTY52" s="876"/>
      <c r="BTZ52" s="876"/>
      <c r="BUA52" s="876"/>
      <c r="BUB52" s="876"/>
      <c r="BUC52" s="876"/>
      <c r="BUD52" s="876"/>
      <c r="BUE52" s="876"/>
      <c r="BUF52" s="876"/>
      <c r="BUG52" s="876"/>
      <c r="BUH52" s="876"/>
      <c r="BUI52" s="876"/>
      <c r="BUJ52" s="876"/>
      <c r="BUK52" s="876"/>
      <c r="BUL52" s="876"/>
      <c r="BUM52" s="876"/>
      <c r="BUN52" s="876"/>
      <c r="BUO52" s="876"/>
      <c r="BUP52" s="876"/>
      <c r="BUQ52" s="876"/>
      <c r="BUR52" s="876"/>
      <c r="BUS52" s="876"/>
      <c r="BUT52" s="876"/>
      <c r="BUU52" s="876"/>
      <c r="BUV52" s="876"/>
      <c r="BUW52" s="876"/>
      <c r="BUX52" s="876"/>
      <c r="BUY52" s="876"/>
      <c r="BUZ52" s="876"/>
      <c r="BVA52" s="876"/>
      <c r="BVB52" s="876"/>
      <c r="BVC52" s="876"/>
      <c r="BVD52" s="876"/>
      <c r="BVE52" s="876"/>
      <c r="BVF52" s="876"/>
      <c r="BVG52" s="876"/>
      <c r="BVH52" s="876"/>
      <c r="BVI52" s="876"/>
      <c r="BVJ52" s="876"/>
      <c r="BVK52" s="876"/>
      <c r="BVL52" s="876"/>
      <c r="BVM52" s="876"/>
      <c r="BVN52" s="876"/>
      <c r="BVO52" s="876"/>
      <c r="BVP52" s="876"/>
      <c r="BVQ52" s="876"/>
      <c r="BVR52" s="876"/>
      <c r="BVS52" s="876"/>
      <c r="BVT52" s="876"/>
      <c r="BVU52" s="876"/>
      <c r="BVV52" s="876"/>
      <c r="BVW52" s="876"/>
      <c r="BVX52" s="876"/>
      <c r="BVY52" s="876"/>
      <c r="BVZ52" s="876"/>
      <c r="BWA52" s="876"/>
      <c r="BWB52" s="876"/>
      <c r="BWC52" s="876"/>
      <c r="BWD52" s="876"/>
      <c r="BWE52" s="876"/>
      <c r="BWF52" s="876"/>
      <c r="BWG52" s="876"/>
      <c r="BWH52" s="876"/>
      <c r="BWI52" s="876"/>
      <c r="BWJ52" s="876"/>
      <c r="BWK52" s="876"/>
      <c r="BWL52" s="876"/>
      <c r="BWM52" s="876"/>
      <c r="BWN52" s="876"/>
      <c r="BWO52" s="876"/>
      <c r="BWP52" s="876"/>
      <c r="BWQ52" s="876"/>
      <c r="BWR52" s="876"/>
      <c r="BWS52" s="876"/>
      <c r="BWT52" s="876"/>
      <c r="BWU52" s="876"/>
      <c r="BWV52" s="876"/>
      <c r="BWW52" s="876"/>
      <c r="BWX52" s="876"/>
      <c r="BWY52" s="876"/>
      <c r="BWZ52" s="876"/>
      <c r="BXA52" s="876"/>
      <c r="BXB52" s="876"/>
      <c r="BXC52" s="876"/>
      <c r="BXD52" s="876"/>
      <c r="BXE52" s="876"/>
      <c r="BXF52" s="876"/>
      <c r="BXG52" s="876"/>
      <c r="BXH52" s="876"/>
      <c r="BXI52" s="876"/>
      <c r="BXJ52" s="876"/>
      <c r="BXK52" s="876"/>
      <c r="BXL52" s="876"/>
      <c r="BXM52" s="876"/>
      <c r="BXN52" s="876"/>
      <c r="BXO52" s="876"/>
      <c r="BXP52" s="876"/>
      <c r="BXQ52" s="876"/>
      <c r="BXR52" s="876"/>
      <c r="BXS52" s="876"/>
      <c r="BXT52" s="876"/>
      <c r="BXU52" s="876"/>
      <c r="BXV52" s="876"/>
      <c r="BXW52" s="876"/>
      <c r="BXX52" s="876"/>
      <c r="BXY52" s="876"/>
      <c r="BXZ52" s="876"/>
      <c r="BYA52" s="876"/>
      <c r="BYB52" s="876"/>
      <c r="BYC52" s="876"/>
      <c r="BYD52" s="876"/>
      <c r="BYE52" s="876"/>
      <c r="BYF52" s="876"/>
      <c r="BYG52" s="876"/>
      <c r="BYH52" s="876"/>
      <c r="BYI52" s="876"/>
      <c r="BYJ52" s="876"/>
      <c r="BYK52" s="876"/>
      <c r="BYL52" s="876"/>
      <c r="BYM52" s="876"/>
      <c r="BYN52" s="876"/>
      <c r="BYO52" s="876"/>
      <c r="BYP52" s="876"/>
      <c r="BYQ52" s="876"/>
      <c r="BYR52" s="876"/>
      <c r="BYS52" s="876"/>
      <c r="BYT52" s="876"/>
      <c r="BYU52" s="876"/>
      <c r="BYV52" s="876"/>
      <c r="BYW52" s="876"/>
      <c r="BYX52" s="876"/>
      <c r="BYY52" s="876"/>
      <c r="BYZ52" s="876"/>
      <c r="BZA52" s="876"/>
      <c r="BZB52" s="876"/>
      <c r="BZC52" s="876"/>
      <c r="BZD52" s="876"/>
      <c r="BZE52" s="876"/>
      <c r="BZF52" s="876"/>
      <c r="BZG52" s="876"/>
      <c r="BZH52" s="876"/>
      <c r="BZI52" s="876"/>
      <c r="BZJ52" s="876"/>
      <c r="BZK52" s="876"/>
      <c r="BZL52" s="876"/>
      <c r="BZM52" s="876"/>
      <c r="BZN52" s="876"/>
      <c r="BZO52" s="876"/>
      <c r="BZP52" s="876"/>
      <c r="BZQ52" s="876"/>
      <c r="BZR52" s="876"/>
      <c r="BZS52" s="876"/>
      <c r="BZT52" s="876"/>
      <c r="BZU52" s="876"/>
      <c r="BZV52" s="876"/>
      <c r="BZW52" s="876"/>
      <c r="BZX52" s="876"/>
      <c r="BZY52" s="876"/>
      <c r="BZZ52" s="876"/>
      <c r="CAA52" s="876"/>
      <c r="CAB52" s="876"/>
      <c r="CAC52" s="876"/>
      <c r="CAD52" s="876"/>
      <c r="CAE52" s="876"/>
      <c r="CAF52" s="876"/>
      <c r="CAG52" s="876"/>
      <c r="CAH52" s="876"/>
      <c r="CAI52" s="876"/>
      <c r="CAJ52" s="876"/>
      <c r="CAK52" s="876"/>
      <c r="CAL52" s="876"/>
      <c r="CAM52" s="876"/>
      <c r="CAN52" s="876"/>
      <c r="CAO52" s="876"/>
      <c r="CAP52" s="876"/>
      <c r="CAQ52" s="876"/>
      <c r="CAR52" s="876"/>
      <c r="CAS52" s="876"/>
      <c r="CAT52" s="876"/>
      <c r="CAU52" s="876"/>
      <c r="CAV52" s="876"/>
      <c r="CAW52" s="876"/>
      <c r="CAX52" s="876"/>
      <c r="CAY52" s="876"/>
      <c r="CAZ52" s="876"/>
      <c r="CBA52" s="876"/>
      <c r="CBB52" s="876"/>
      <c r="CBC52" s="876"/>
      <c r="CBD52" s="876"/>
      <c r="CBE52" s="876"/>
      <c r="CBF52" s="876"/>
      <c r="CBG52" s="876"/>
      <c r="CBH52" s="876"/>
      <c r="CBI52" s="876"/>
      <c r="CBJ52" s="876"/>
      <c r="CBK52" s="876"/>
      <c r="CBL52" s="876"/>
      <c r="CBM52" s="876"/>
      <c r="CBN52" s="876"/>
      <c r="CBO52" s="876"/>
      <c r="CBP52" s="876"/>
      <c r="CBQ52" s="876"/>
      <c r="CBR52" s="876"/>
      <c r="CBS52" s="876"/>
      <c r="CBT52" s="876"/>
      <c r="CBU52" s="876"/>
      <c r="CBV52" s="876"/>
      <c r="CBW52" s="876"/>
      <c r="CBX52" s="876"/>
      <c r="CBY52" s="876"/>
      <c r="CBZ52" s="876"/>
      <c r="CCA52" s="876"/>
      <c r="CCB52" s="876"/>
      <c r="CCC52" s="876"/>
      <c r="CCD52" s="876"/>
      <c r="CCE52" s="876"/>
      <c r="CCF52" s="876"/>
      <c r="CCG52" s="876"/>
      <c r="CCH52" s="876"/>
      <c r="CCI52" s="876"/>
      <c r="CCJ52" s="876"/>
      <c r="CCK52" s="876"/>
      <c r="CCL52" s="876"/>
      <c r="CCM52" s="876"/>
      <c r="CCN52" s="876"/>
      <c r="CCO52" s="876"/>
      <c r="CCP52" s="876"/>
      <c r="CCQ52" s="876"/>
      <c r="CCR52" s="876"/>
      <c r="CCS52" s="876"/>
      <c r="CCT52" s="876"/>
      <c r="CCU52" s="876"/>
      <c r="CCV52" s="876"/>
      <c r="CCW52" s="876"/>
      <c r="CCX52" s="876"/>
      <c r="CCY52" s="876"/>
      <c r="CCZ52" s="876"/>
      <c r="CDA52" s="876"/>
      <c r="CDB52" s="876"/>
      <c r="CDC52" s="876"/>
      <c r="CDD52" s="876"/>
      <c r="CDE52" s="876"/>
      <c r="CDF52" s="876"/>
      <c r="CDG52" s="876"/>
      <c r="CDH52" s="876"/>
      <c r="CDI52" s="876"/>
      <c r="CDJ52" s="876"/>
      <c r="CDK52" s="876"/>
      <c r="CDL52" s="876"/>
      <c r="CDM52" s="876"/>
      <c r="CDN52" s="876"/>
      <c r="CDO52" s="876"/>
      <c r="CDP52" s="876"/>
      <c r="CDQ52" s="876"/>
      <c r="CDR52" s="876"/>
      <c r="CDS52" s="876"/>
      <c r="CDT52" s="876"/>
      <c r="CDU52" s="876"/>
      <c r="CDV52" s="876"/>
      <c r="CDW52" s="876"/>
      <c r="CDX52" s="876"/>
      <c r="CDY52" s="876"/>
      <c r="CDZ52" s="876"/>
      <c r="CEA52" s="876"/>
      <c r="CEB52" s="876"/>
      <c r="CEC52" s="876"/>
      <c r="CED52" s="876"/>
      <c r="CEE52" s="876"/>
      <c r="CEF52" s="876"/>
      <c r="CEG52" s="876"/>
      <c r="CEH52" s="876"/>
      <c r="CEI52" s="876"/>
      <c r="CEJ52" s="876"/>
      <c r="CEK52" s="876"/>
      <c r="CEL52" s="876"/>
      <c r="CEM52" s="876"/>
      <c r="CEN52" s="876"/>
      <c r="CEO52" s="876"/>
      <c r="CEP52" s="876"/>
      <c r="CEQ52" s="876"/>
      <c r="CER52" s="876"/>
      <c r="CES52" s="876"/>
      <c r="CET52" s="876"/>
      <c r="CEU52" s="876"/>
      <c r="CEV52" s="876"/>
      <c r="CEW52" s="876"/>
      <c r="CEX52" s="876"/>
      <c r="CEY52" s="876"/>
      <c r="CEZ52" s="876"/>
      <c r="CFA52" s="876"/>
      <c r="CFB52" s="876"/>
      <c r="CFC52" s="876"/>
      <c r="CFD52" s="876"/>
      <c r="CFE52" s="876"/>
      <c r="CFF52" s="876"/>
      <c r="CFG52" s="876"/>
      <c r="CFH52" s="876"/>
      <c r="CFI52" s="876"/>
      <c r="CFJ52" s="876"/>
      <c r="CFK52" s="876"/>
      <c r="CFL52" s="876"/>
      <c r="CFM52" s="876"/>
      <c r="CFN52" s="876"/>
      <c r="CFO52" s="876"/>
      <c r="CFP52" s="876"/>
      <c r="CFQ52" s="876"/>
      <c r="CFR52" s="876"/>
      <c r="CFS52" s="876"/>
      <c r="CFT52" s="876"/>
      <c r="CFU52" s="876"/>
      <c r="CFV52" s="876"/>
      <c r="CFW52" s="876"/>
      <c r="CFX52" s="876"/>
      <c r="CFY52" s="876"/>
      <c r="CFZ52" s="876"/>
      <c r="CGA52" s="876"/>
      <c r="CGB52" s="876"/>
      <c r="CGC52" s="876"/>
      <c r="CGD52" s="876"/>
      <c r="CGE52" s="876"/>
      <c r="CGF52" s="876"/>
      <c r="CGG52" s="876"/>
      <c r="CGH52" s="876"/>
      <c r="CGI52" s="876"/>
      <c r="CGJ52" s="876"/>
      <c r="CGK52" s="876"/>
      <c r="CGL52" s="876"/>
      <c r="CGM52" s="876"/>
      <c r="CGN52" s="876"/>
      <c r="CGO52" s="876"/>
      <c r="CGP52" s="876"/>
      <c r="CGQ52" s="876"/>
      <c r="CGR52" s="876"/>
      <c r="CGS52" s="876"/>
      <c r="CGT52" s="876"/>
      <c r="CGU52" s="876"/>
      <c r="CGV52" s="876"/>
      <c r="CGW52" s="876"/>
      <c r="CGX52" s="876"/>
      <c r="CGY52" s="876"/>
      <c r="CGZ52" s="876"/>
      <c r="CHA52" s="876"/>
      <c r="CHB52" s="876"/>
      <c r="CHC52" s="876"/>
      <c r="CHD52" s="876"/>
      <c r="CHE52" s="876"/>
      <c r="CHF52" s="876"/>
      <c r="CHG52" s="876"/>
      <c r="CHH52" s="876"/>
      <c r="CHI52" s="876"/>
      <c r="CHJ52" s="876"/>
      <c r="CHK52" s="876"/>
      <c r="CHL52" s="876"/>
      <c r="CHM52" s="876"/>
      <c r="CHN52" s="876"/>
      <c r="CHO52" s="876"/>
      <c r="CHP52" s="876"/>
      <c r="CHQ52" s="876"/>
      <c r="CHR52" s="876"/>
      <c r="CHS52" s="876"/>
      <c r="CHT52" s="876"/>
      <c r="CHU52" s="876"/>
      <c r="CHV52" s="876"/>
      <c r="CHW52" s="876"/>
      <c r="CHX52" s="876"/>
      <c r="CHY52" s="876"/>
      <c r="CHZ52" s="876"/>
      <c r="CIA52" s="876"/>
      <c r="CIB52" s="876"/>
      <c r="CIC52" s="876"/>
      <c r="CID52" s="876"/>
      <c r="CIE52" s="876"/>
      <c r="CIF52" s="876"/>
      <c r="CIG52" s="876"/>
      <c r="CIH52" s="876"/>
      <c r="CII52" s="876"/>
      <c r="CIJ52" s="876"/>
      <c r="CIK52" s="876"/>
      <c r="CIL52" s="876"/>
      <c r="CIM52" s="876"/>
      <c r="CIN52" s="876"/>
      <c r="CIO52" s="876"/>
      <c r="CIP52" s="876"/>
      <c r="CIQ52" s="876"/>
      <c r="CIR52" s="876"/>
      <c r="CIS52" s="876"/>
      <c r="CIT52" s="876"/>
      <c r="CIU52" s="876"/>
      <c r="CIV52" s="876"/>
      <c r="CIW52" s="876"/>
      <c r="CIX52" s="876"/>
      <c r="CIY52" s="876"/>
      <c r="CIZ52" s="876"/>
      <c r="CJA52" s="876"/>
      <c r="CJB52" s="876"/>
      <c r="CJC52" s="876"/>
      <c r="CJD52" s="876"/>
      <c r="CJE52" s="876"/>
      <c r="CJF52" s="876"/>
      <c r="CJG52" s="876"/>
      <c r="CJH52" s="876"/>
      <c r="CJI52" s="876"/>
      <c r="CJJ52" s="876"/>
      <c r="CJK52" s="876"/>
      <c r="CJL52" s="876"/>
      <c r="CJM52" s="876"/>
      <c r="CJN52" s="876"/>
      <c r="CJO52" s="876"/>
      <c r="CJP52" s="876"/>
      <c r="CJQ52" s="876"/>
      <c r="CJR52" s="876"/>
      <c r="CJS52" s="876"/>
      <c r="CJT52" s="876"/>
      <c r="CJU52" s="876"/>
      <c r="CJV52" s="876"/>
      <c r="CJW52" s="876"/>
      <c r="CJX52" s="876"/>
      <c r="CJY52" s="876"/>
      <c r="CJZ52" s="876"/>
      <c r="CKA52" s="876"/>
      <c r="CKB52" s="876"/>
      <c r="CKC52" s="876"/>
      <c r="CKD52" s="876"/>
      <c r="CKE52" s="876"/>
      <c r="CKF52" s="876"/>
      <c r="CKG52" s="876"/>
      <c r="CKH52" s="876"/>
      <c r="CKI52" s="876"/>
      <c r="CKJ52" s="876"/>
      <c r="CKK52" s="876"/>
      <c r="CKL52" s="876"/>
      <c r="CKM52" s="876"/>
      <c r="CKN52" s="876"/>
      <c r="CKO52" s="876"/>
      <c r="CKP52" s="876"/>
      <c r="CKQ52" s="876"/>
      <c r="CKR52" s="876"/>
      <c r="CKS52" s="876"/>
      <c r="CKT52" s="876"/>
      <c r="CKU52" s="876"/>
      <c r="CKV52" s="876"/>
      <c r="CKW52" s="876"/>
      <c r="CKX52" s="876"/>
      <c r="CKY52" s="876"/>
      <c r="CKZ52" s="876"/>
      <c r="CLA52" s="876"/>
      <c r="CLB52" s="876"/>
      <c r="CLC52" s="876"/>
      <c r="CLD52" s="876"/>
      <c r="CLE52" s="876"/>
      <c r="CLF52" s="876"/>
      <c r="CLG52" s="876"/>
      <c r="CLH52" s="876"/>
      <c r="CLI52" s="876"/>
      <c r="CLJ52" s="876"/>
      <c r="CLK52" s="876"/>
      <c r="CLL52" s="876"/>
      <c r="CLM52" s="876"/>
      <c r="CLN52" s="876"/>
      <c r="CLO52" s="876"/>
      <c r="CLP52" s="876"/>
      <c r="CLQ52" s="876"/>
      <c r="CLR52" s="876"/>
      <c r="CLS52" s="876"/>
      <c r="CLT52" s="876"/>
      <c r="CLU52" s="876"/>
      <c r="CLV52" s="876"/>
      <c r="CLW52" s="876"/>
      <c r="CLX52" s="876"/>
      <c r="CLY52" s="876"/>
      <c r="CLZ52" s="876"/>
      <c r="CMA52" s="876"/>
      <c r="CMB52" s="876"/>
      <c r="CMC52" s="876"/>
      <c r="CMD52" s="876"/>
      <c r="CME52" s="876"/>
      <c r="CMF52" s="876"/>
      <c r="CMG52" s="876"/>
      <c r="CMH52" s="876"/>
      <c r="CMI52" s="876"/>
      <c r="CMJ52" s="876"/>
      <c r="CMK52" s="876"/>
      <c r="CML52" s="876"/>
      <c r="CMM52" s="876"/>
      <c r="CMN52" s="876"/>
      <c r="CMO52" s="876"/>
      <c r="CMP52" s="876"/>
      <c r="CMQ52" s="876"/>
      <c r="CMR52" s="876"/>
      <c r="CMS52" s="876"/>
      <c r="CMT52" s="876"/>
      <c r="CMU52" s="876"/>
      <c r="CMV52" s="876"/>
      <c r="CMW52" s="876"/>
      <c r="CMX52" s="876"/>
      <c r="CMY52" s="876"/>
      <c r="CMZ52" s="876"/>
      <c r="CNA52" s="876"/>
      <c r="CNB52" s="876"/>
      <c r="CNC52" s="876"/>
      <c r="CND52" s="876"/>
      <c r="CNE52" s="876"/>
      <c r="CNF52" s="876"/>
      <c r="CNG52" s="876"/>
      <c r="CNH52" s="876"/>
      <c r="CNI52" s="876"/>
      <c r="CNJ52" s="876"/>
      <c r="CNK52" s="876"/>
      <c r="CNL52" s="876"/>
      <c r="CNM52" s="876"/>
      <c r="CNN52" s="876"/>
      <c r="CNO52" s="876"/>
      <c r="CNP52" s="876"/>
      <c r="CNQ52" s="876"/>
      <c r="CNR52" s="876"/>
      <c r="CNS52" s="876"/>
      <c r="CNT52" s="876"/>
      <c r="CNU52" s="876"/>
      <c r="CNV52" s="876"/>
      <c r="CNW52" s="876"/>
      <c r="CNX52" s="876"/>
      <c r="CNY52" s="876"/>
      <c r="CNZ52" s="876"/>
      <c r="COA52" s="876"/>
      <c r="COB52" s="876"/>
      <c r="COC52" s="876"/>
      <c r="COD52" s="876"/>
      <c r="COE52" s="876"/>
      <c r="COF52" s="876"/>
      <c r="COG52" s="876"/>
      <c r="COH52" s="876"/>
      <c r="COI52" s="876"/>
      <c r="COJ52" s="876"/>
      <c r="COK52" s="876"/>
      <c r="COL52" s="876"/>
      <c r="COM52" s="876"/>
      <c r="CON52" s="876"/>
      <c r="COO52" s="876"/>
      <c r="COP52" s="876"/>
      <c r="COQ52" s="876"/>
      <c r="COR52" s="876"/>
      <c r="COS52" s="876"/>
      <c r="COT52" s="876"/>
      <c r="COU52" s="876"/>
      <c r="COV52" s="876"/>
      <c r="COW52" s="876"/>
      <c r="COX52" s="876"/>
      <c r="COY52" s="876"/>
      <c r="COZ52" s="876"/>
      <c r="CPA52" s="876"/>
      <c r="CPB52" s="876"/>
      <c r="CPC52" s="876"/>
      <c r="CPD52" s="876"/>
      <c r="CPE52" s="876"/>
      <c r="CPF52" s="876"/>
      <c r="CPG52" s="876"/>
      <c r="CPH52" s="876"/>
      <c r="CPI52" s="876"/>
      <c r="CPJ52" s="876"/>
      <c r="CPK52" s="876"/>
      <c r="CPL52" s="876"/>
      <c r="CPM52" s="876"/>
      <c r="CPN52" s="876"/>
      <c r="CPO52" s="876"/>
      <c r="CPP52" s="876"/>
      <c r="CPQ52" s="876"/>
      <c r="CPR52" s="876"/>
      <c r="CPS52" s="876"/>
      <c r="CPT52" s="876"/>
      <c r="CPU52" s="876"/>
      <c r="CPV52" s="876"/>
      <c r="CPW52" s="876"/>
      <c r="CPX52" s="876"/>
      <c r="CPY52" s="876"/>
      <c r="CPZ52" s="876"/>
      <c r="CQA52" s="876"/>
      <c r="CQB52" s="876"/>
      <c r="CQC52" s="876"/>
      <c r="CQD52" s="876"/>
      <c r="CQE52" s="876"/>
      <c r="CQF52" s="876"/>
      <c r="CQG52" s="876"/>
      <c r="CQH52" s="876"/>
      <c r="CQI52" s="876"/>
      <c r="CQJ52" s="876"/>
      <c r="CQK52" s="876"/>
      <c r="CQL52" s="876"/>
      <c r="CQM52" s="876"/>
      <c r="CQN52" s="876"/>
      <c r="CQO52" s="876"/>
      <c r="CQP52" s="876"/>
      <c r="CQQ52" s="876"/>
      <c r="CQR52" s="876"/>
      <c r="CQS52" s="876"/>
      <c r="CQT52" s="876"/>
      <c r="CQU52" s="876"/>
      <c r="CQV52" s="876"/>
      <c r="CQW52" s="876"/>
      <c r="CQX52" s="876"/>
      <c r="CQY52" s="876"/>
      <c r="CQZ52" s="876"/>
      <c r="CRA52" s="876"/>
      <c r="CRB52" s="876"/>
      <c r="CRC52" s="876"/>
      <c r="CRD52" s="876"/>
      <c r="CRE52" s="876"/>
      <c r="CRF52" s="876"/>
      <c r="CRG52" s="876"/>
      <c r="CRH52" s="876"/>
      <c r="CRI52" s="876"/>
      <c r="CRJ52" s="876"/>
      <c r="CRK52" s="876"/>
      <c r="CRL52" s="876"/>
      <c r="CRM52" s="876"/>
      <c r="CRN52" s="876"/>
      <c r="CRO52" s="876"/>
      <c r="CRP52" s="876"/>
      <c r="CRQ52" s="876"/>
      <c r="CRR52" s="876"/>
      <c r="CRS52" s="876"/>
      <c r="CRT52" s="876"/>
      <c r="CRU52" s="876"/>
      <c r="CRV52" s="876"/>
      <c r="CRW52" s="876"/>
      <c r="CRX52" s="876"/>
      <c r="CRY52" s="876"/>
      <c r="CRZ52" s="876"/>
      <c r="CSA52" s="876"/>
      <c r="CSB52" s="876"/>
      <c r="CSC52" s="876"/>
      <c r="CSD52" s="876"/>
      <c r="CSE52" s="876"/>
      <c r="CSF52" s="876"/>
      <c r="CSG52" s="876"/>
      <c r="CSH52" s="876"/>
      <c r="CSI52" s="876"/>
      <c r="CSJ52" s="876"/>
      <c r="CSK52" s="876"/>
      <c r="CSL52" s="876"/>
      <c r="CSM52" s="876"/>
      <c r="CSN52" s="876"/>
      <c r="CSO52" s="876"/>
      <c r="CSP52" s="876"/>
      <c r="CSQ52" s="876"/>
      <c r="CSR52" s="876"/>
      <c r="CSS52" s="876"/>
      <c r="CST52" s="876"/>
      <c r="CSU52" s="876"/>
      <c r="CSV52" s="876"/>
      <c r="CSW52" s="876"/>
      <c r="CSX52" s="876"/>
      <c r="CSY52" s="876"/>
      <c r="CSZ52" s="876"/>
      <c r="CTA52" s="876"/>
      <c r="CTB52" s="876"/>
      <c r="CTC52" s="876"/>
      <c r="CTD52" s="876"/>
      <c r="CTE52" s="876"/>
      <c r="CTF52" s="876"/>
      <c r="CTG52" s="876"/>
      <c r="CTH52" s="876"/>
      <c r="CTI52" s="876"/>
      <c r="CTJ52" s="876"/>
      <c r="CTK52" s="876"/>
      <c r="CTL52" s="876"/>
      <c r="CTM52" s="876"/>
      <c r="CTN52" s="876"/>
      <c r="CTO52" s="876"/>
      <c r="CTP52" s="876"/>
      <c r="CTQ52" s="876"/>
      <c r="CTR52" s="876"/>
      <c r="CTS52" s="876"/>
      <c r="CTT52" s="876"/>
      <c r="CTU52" s="876"/>
      <c r="CTV52" s="876"/>
      <c r="CTW52" s="876"/>
      <c r="CTX52" s="876"/>
      <c r="CTY52" s="876"/>
      <c r="CTZ52" s="876"/>
      <c r="CUA52" s="876"/>
      <c r="CUB52" s="876"/>
      <c r="CUC52" s="876"/>
      <c r="CUD52" s="876"/>
      <c r="CUE52" s="876"/>
      <c r="CUF52" s="876"/>
      <c r="CUG52" s="876"/>
      <c r="CUH52" s="876"/>
      <c r="CUI52" s="876"/>
      <c r="CUJ52" s="876"/>
      <c r="CUK52" s="876"/>
      <c r="CUL52" s="876"/>
      <c r="CUM52" s="876"/>
      <c r="CUN52" s="876"/>
      <c r="CUO52" s="876"/>
      <c r="CUP52" s="876"/>
      <c r="CUQ52" s="876"/>
      <c r="CUR52" s="876"/>
      <c r="CUS52" s="876"/>
      <c r="CUT52" s="876"/>
      <c r="CUU52" s="876"/>
      <c r="CUV52" s="876"/>
      <c r="CUW52" s="876"/>
      <c r="CUX52" s="876"/>
      <c r="CUY52" s="876"/>
      <c r="CUZ52" s="876"/>
      <c r="CVA52" s="876"/>
      <c r="CVB52" s="876"/>
      <c r="CVC52" s="876"/>
      <c r="CVD52" s="876"/>
      <c r="CVE52" s="876"/>
      <c r="CVF52" s="876"/>
      <c r="CVG52" s="876"/>
      <c r="CVH52" s="876"/>
      <c r="CVI52" s="876"/>
      <c r="CVJ52" s="876"/>
      <c r="CVK52" s="876"/>
      <c r="CVL52" s="876"/>
      <c r="CVM52" s="876"/>
      <c r="CVN52" s="876"/>
      <c r="CVO52" s="876"/>
      <c r="CVP52" s="876"/>
      <c r="CVQ52" s="876"/>
      <c r="CVR52" s="876"/>
      <c r="CVS52" s="876"/>
      <c r="CVT52" s="876"/>
      <c r="CVU52" s="876"/>
      <c r="CVV52" s="876"/>
      <c r="CVW52" s="876"/>
      <c r="CVX52" s="876"/>
      <c r="CVY52" s="876"/>
      <c r="CVZ52" s="876"/>
      <c r="CWA52" s="876"/>
      <c r="CWB52" s="876"/>
      <c r="CWC52" s="876"/>
      <c r="CWD52" s="876"/>
      <c r="CWE52" s="876"/>
      <c r="CWF52" s="876"/>
      <c r="CWG52" s="876"/>
      <c r="CWH52" s="876"/>
      <c r="CWI52" s="876"/>
      <c r="CWJ52" s="876"/>
      <c r="CWK52" s="876"/>
      <c r="CWL52" s="876"/>
      <c r="CWM52" s="876"/>
      <c r="CWN52" s="876"/>
      <c r="CWO52" s="876"/>
      <c r="CWP52" s="876"/>
      <c r="CWQ52" s="876"/>
      <c r="CWR52" s="876"/>
      <c r="CWS52" s="876"/>
      <c r="CWT52" s="876"/>
      <c r="CWU52" s="876"/>
      <c r="CWV52" s="876"/>
      <c r="CWW52" s="876"/>
      <c r="CWX52" s="876"/>
      <c r="CWY52" s="876"/>
      <c r="CWZ52" s="876"/>
      <c r="CXA52" s="876"/>
      <c r="CXB52" s="876"/>
      <c r="CXC52" s="876"/>
      <c r="CXD52" s="876"/>
      <c r="CXE52" s="876"/>
      <c r="CXF52" s="876"/>
      <c r="CXG52" s="876"/>
      <c r="CXH52" s="876"/>
      <c r="CXI52" s="876"/>
      <c r="CXJ52" s="876"/>
      <c r="CXK52" s="876"/>
      <c r="CXL52" s="876"/>
      <c r="CXM52" s="876"/>
      <c r="CXN52" s="876"/>
      <c r="CXO52" s="876"/>
      <c r="CXP52" s="876"/>
      <c r="CXQ52" s="876"/>
      <c r="CXR52" s="876"/>
      <c r="CXS52" s="876"/>
      <c r="CXT52" s="876"/>
      <c r="CXU52" s="876"/>
      <c r="CXV52" s="876"/>
      <c r="CXW52" s="876"/>
      <c r="CXX52" s="876"/>
      <c r="CXY52" s="876"/>
      <c r="CXZ52" s="876"/>
      <c r="CYA52" s="876"/>
      <c r="CYB52" s="876"/>
      <c r="CYC52" s="876"/>
      <c r="CYD52" s="876"/>
      <c r="CYE52" s="876"/>
      <c r="CYF52" s="876"/>
      <c r="CYG52" s="876"/>
      <c r="CYH52" s="876"/>
      <c r="CYI52" s="876"/>
      <c r="CYJ52" s="876"/>
      <c r="CYK52" s="876"/>
      <c r="CYL52" s="876"/>
      <c r="CYM52" s="876"/>
      <c r="CYN52" s="876"/>
      <c r="CYO52" s="876"/>
      <c r="CYP52" s="876"/>
      <c r="CYQ52" s="876"/>
      <c r="CYR52" s="876"/>
      <c r="CYS52" s="876"/>
      <c r="CYT52" s="876"/>
      <c r="CYU52" s="876"/>
      <c r="CYV52" s="876"/>
      <c r="CYW52" s="876"/>
      <c r="CYX52" s="876"/>
      <c r="CYY52" s="876"/>
      <c r="CYZ52" s="876"/>
      <c r="CZA52" s="876"/>
      <c r="CZB52" s="876"/>
      <c r="CZC52" s="876"/>
      <c r="CZD52" s="876"/>
      <c r="CZE52" s="876"/>
      <c r="CZF52" s="876"/>
      <c r="CZG52" s="876"/>
      <c r="CZH52" s="876"/>
      <c r="CZI52" s="876"/>
      <c r="CZJ52" s="876"/>
      <c r="CZK52" s="876"/>
      <c r="CZL52" s="876"/>
      <c r="CZM52" s="876"/>
      <c r="CZN52" s="876"/>
      <c r="CZO52" s="876"/>
      <c r="CZP52" s="876"/>
      <c r="CZQ52" s="876"/>
      <c r="CZR52" s="876"/>
      <c r="CZS52" s="876"/>
      <c r="CZT52" s="876"/>
      <c r="CZU52" s="876"/>
      <c r="CZV52" s="876"/>
      <c r="CZW52" s="876"/>
      <c r="CZX52" s="876"/>
      <c r="CZY52" s="876"/>
      <c r="CZZ52" s="876"/>
      <c r="DAA52" s="876"/>
      <c r="DAB52" s="876"/>
      <c r="DAC52" s="876"/>
      <c r="DAD52" s="876"/>
      <c r="DAE52" s="876"/>
      <c r="DAF52" s="876"/>
      <c r="DAG52" s="876"/>
      <c r="DAH52" s="876"/>
      <c r="DAI52" s="876"/>
      <c r="DAJ52" s="876"/>
      <c r="DAK52" s="876"/>
      <c r="DAL52" s="876"/>
      <c r="DAM52" s="876"/>
      <c r="DAN52" s="876"/>
      <c r="DAO52" s="876"/>
      <c r="DAP52" s="876"/>
      <c r="DAQ52" s="876"/>
      <c r="DAR52" s="876"/>
      <c r="DAS52" s="876"/>
      <c r="DAT52" s="876"/>
      <c r="DAU52" s="876"/>
      <c r="DAV52" s="876"/>
      <c r="DAW52" s="876"/>
      <c r="DAX52" s="876"/>
      <c r="DAY52" s="876"/>
      <c r="DAZ52" s="876"/>
      <c r="DBA52" s="876"/>
      <c r="DBB52" s="876"/>
      <c r="DBC52" s="876"/>
      <c r="DBD52" s="876"/>
      <c r="DBE52" s="876"/>
      <c r="DBF52" s="876"/>
      <c r="DBG52" s="876"/>
      <c r="DBH52" s="876"/>
      <c r="DBI52" s="876"/>
      <c r="DBJ52" s="876"/>
      <c r="DBK52" s="876"/>
      <c r="DBL52" s="876"/>
      <c r="DBM52" s="876"/>
      <c r="DBN52" s="876"/>
      <c r="DBO52" s="876"/>
      <c r="DBP52" s="876"/>
      <c r="DBQ52" s="876"/>
      <c r="DBR52" s="876"/>
      <c r="DBS52" s="876"/>
      <c r="DBT52" s="876"/>
      <c r="DBU52" s="876"/>
      <c r="DBV52" s="876"/>
      <c r="DBW52" s="876"/>
      <c r="DBX52" s="876"/>
      <c r="DBY52" s="876"/>
      <c r="DBZ52" s="876"/>
      <c r="DCA52" s="876"/>
      <c r="DCB52" s="876"/>
      <c r="DCC52" s="876"/>
      <c r="DCD52" s="876"/>
      <c r="DCE52" s="876"/>
      <c r="DCF52" s="876"/>
      <c r="DCG52" s="876"/>
      <c r="DCH52" s="876"/>
      <c r="DCI52" s="876"/>
      <c r="DCJ52" s="876"/>
      <c r="DCK52" s="876"/>
      <c r="DCL52" s="876"/>
      <c r="DCM52" s="876"/>
      <c r="DCN52" s="876"/>
      <c r="DCO52" s="876"/>
      <c r="DCP52" s="876"/>
      <c r="DCQ52" s="876"/>
      <c r="DCR52" s="876"/>
      <c r="DCS52" s="876"/>
      <c r="DCT52" s="876"/>
      <c r="DCU52" s="876"/>
      <c r="DCV52" s="876"/>
      <c r="DCW52" s="876"/>
      <c r="DCX52" s="876"/>
      <c r="DCY52" s="876"/>
      <c r="DCZ52" s="876"/>
      <c r="DDA52" s="876"/>
      <c r="DDB52" s="876"/>
      <c r="DDC52" s="876"/>
      <c r="DDD52" s="876"/>
      <c r="DDE52" s="876"/>
      <c r="DDF52" s="876"/>
      <c r="DDG52" s="876"/>
      <c r="DDH52" s="876"/>
      <c r="DDI52" s="876"/>
      <c r="DDJ52" s="876"/>
      <c r="DDK52" s="876"/>
      <c r="DDL52" s="876"/>
      <c r="DDM52" s="876"/>
      <c r="DDN52" s="876"/>
      <c r="DDO52" s="876"/>
      <c r="DDP52" s="876"/>
      <c r="DDQ52" s="876"/>
      <c r="DDR52" s="876"/>
      <c r="DDS52" s="876"/>
      <c r="DDT52" s="876"/>
      <c r="DDU52" s="876"/>
      <c r="DDV52" s="876"/>
      <c r="DDW52" s="876"/>
      <c r="DDX52" s="876"/>
      <c r="DDY52" s="876"/>
      <c r="DDZ52" s="876"/>
      <c r="DEA52" s="876"/>
      <c r="DEB52" s="876"/>
      <c r="DEC52" s="876"/>
      <c r="DED52" s="876"/>
      <c r="DEE52" s="876"/>
      <c r="DEF52" s="876"/>
      <c r="DEG52" s="876"/>
      <c r="DEH52" s="876"/>
      <c r="DEI52" s="876"/>
      <c r="DEJ52" s="876"/>
      <c r="DEK52" s="876"/>
      <c r="DEL52" s="876"/>
      <c r="DEM52" s="876"/>
      <c r="DEN52" s="876"/>
      <c r="DEO52" s="876"/>
      <c r="DEP52" s="876"/>
      <c r="DEQ52" s="876"/>
      <c r="DER52" s="876"/>
      <c r="DES52" s="876"/>
      <c r="DET52" s="876"/>
      <c r="DEU52" s="876"/>
      <c r="DEV52" s="876"/>
      <c r="DEW52" s="876"/>
      <c r="DEX52" s="876"/>
      <c r="DEY52" s="876"/>
      <c r="DEZ52" s="876"/>
      <c r="DFA52" s="876"/>
      <c r="DFB52" s="876"/>
      <c r="DFC52" s="876"/>
      <c r="DFD52" s="876"/>
      <c r="DFE52" s="876"/>
      <c r="DFF52" s="876"/>
      <c r="DFG52" s="876"/>
      <c r="DFH52" s="876"/>
      <c r="DFI52" s="876"/>
      <c r="DFJ52" s="876"/>
      <c r="DFK52" s="876"/>
      <c r="DFL52" s="876"/>
      <c r="DFM52" s="876"/>
      <c r="DFN52" s="876"/>
      <c r="DFO52" s="876"/>
      <c r="DFP52" s="876"/>
      <c r="DFQ52" s="876"/>
      <c r="DFR52" s="876"/>
      <c r="DFS52" s="876"/>
      <c r="DFT52" s="876"/>
      <c r="DFU52" s="876"/>
      <c r="DFV52" s="876"/>
      <c r="DFW52" s="876"/>
      <c r="DFX52" s="876"/>
      <c r="DFY52" s="876"/>
      <c r="DFZ52" s="876"/>
      <c r="DGA52" s="876"/>
      <c r="DGB52" s="876"/>
      <c r="DGC52" s="876"/>
      <c r="DGD52" s="876"/>
      <c r="DGE52" s="876"/>
      <c r="DGF52" s="876"/>
      <c r="DGG52" s="876"/>
      <c r="DGH52" s="876"/>
      <c r="DGI52" s="876"/>
      <c r="DGJ52" s="876"/>
      <c r="DGK52" s="876"/>
      <c r="DGL52" s="876"/>
      <c r="DGM52" s="876"/>
      <c r="DGN52" s="876"/>
      <c r="DGO52" s="876"/>
      <c r="DGP52" s="876"/>
      <c r="DGQ52" s="876"/>
      <c r="DGR52" s="876"/>
      <c r="DGS52" s="876"/>
      <c r="DGT52" s="876"/>
      <c r="DGU52" s="876"/>
      <c r="DGV52" s="876"/>
      <c r="DGW52" s="876"/>
      <c r="DGX52" s="876"/>
      <c r="DGY52" s="876"/>
      <c r="DGZ52" s="876"/>
      <c r="DHA52" s="876"/>
      <c r="DHB52" s="876"/>
      <c r="DHC52" s="876"/>
      <c r="DHD52" s="876"/>
      <c r="DHE52" s="876"/>
      <c r="DHF52" s="876"/>
      <c r="DHG52" s="876"/>
      <c r="DHH52" s="876"/>
      <c r="DHI52" s="876"/>
      <c r="DHJ52" s="876"/>
      <c r="DHK52" s="876"/>
      <c r="DHL52" s="876"/>
      <c r="DHM52" s="876"/>
      <c r="DHN52" s="876"/>
      <c r="DHO52" s="876"/>
      <c r="DHP52" s="876"/>
      <c r="DHQ52" s="876"/>
      <c r="DHR52" s="876"/>
      <c r="DHS52" s="876"/>
      <c r="DHT52" s="876"/>
      <c r="DHU52" s="876"/>
      <c r="DHV52" s="876"/>
      <c r="DHW52" s="876"/>
      <c r="DHX52" s="876"/>
      <c r="DHY52" s="876"/>
      <c r="DHZ52" s="876"/>
      <c r="DIA52" s="876"/>
      <c r="DIB52" s="876"/>
      <c r="DIC52" s="876"/>
      <c r="DID52" s="876"/>
      <c r="DIE52" s="876"/>
      <c r="DIF52" s="876"/>
      <c r="DIG52" s="876"/>
      <c r="DIH52" s="876"/>
      <c r="DII52" s="876"/>
      <c r="DIJ52" s="876"/>
      <c r="DIK52" s="876"/>
      <c r="DIL52" s="876"/>
      <c r="DIM52" s="876"/>
      <c r="DIN52" s="876"/>
      <c r="DIO52" s="876"/>
      <c r="DIP52" s="876"/>
      <c r="DIQ52" s="876"/>
      <c r="DIR52" s="876"/>
      <c r="DIS52" s="876"/>
      <c r="DIT52" s="876"/>
      <c r="DIU52" s="876"/>
      <c r="DIV52" s="876"/>
      <c r="DIW52" s="876"/>
      <c r="DIX52" s="876"/>
      <c r="DIY52" s="876"/>
      <c r="DIZ52" s="876"/>
      <c r="DJA52" s="876"/>
      <c r="DJB52" s="876"/>
      <c r="DJC52" s="876"/>
      <c r="DJD52" s="876"/>
      <c r="DJE52" s="876"/>
      <c r="DJF52" s="876"/>
      <c r="DJG52" s="876"/>
      <c r="DJH52" s="876"/>
      <c r="DJI52" s="876"/>
      <c r="DJJ52" s="876"/>
      <c r="DJK52" s="876"/>
      <c r="DJL52" s="876"/>
      <c r="DJM52" s="876"/>
      <c r="DJN52" s="876"/>
      <c r="DJO52" s="876"/>
      <c r="DJP52" s="876"/>
      <c r="DJQ52" s="876"/>
      <c r="DJR52" s="876"/>
      <c r="DJS52" s="876"/>
      <c r="DJT52" s="876"/>
      <c r="DJU52" s="876"/>
      <c r="DJV52" s="876"/>
      <c r="DJW52" s="876"/>
      <c r="DJX52" s="876"/>
      <c r="DJY52" s="876"/>
      <c r="DJZ52" s="876"/>
      <c r="DKA52" s="876"/>
      <c r="DKB52" s="876"/>
      <c r="DKC52" s="876"/>
      <c r="DKD52" s="876"/>
      <c r="DKE52" s="876"/>
      <c r="DKF52" s="876"/>
      <c r="DKG52" s="876"/>
      <c r="DKH52" s="876"/>
      <c r="DKI52" s="876"/>
      <c r="DKJ52" s="876"/>
      <c r="DKK52" s="876"/>
      <c r="DKL52" s="876"/>
      <c r="DKM52" s="876"/>
      <c r="DKN52" s="876"/>
      <c r="DKO52" s="876"/>
      <c r="DKP52" s="876"/>
      <c r="DKQ52" s="876"/>
      <c r="DKR52" s="876"/>
      <c r="DKS52" s="876"/>
      <c r="DKT52" s="876"/>
      <c r="DKU52" s="876"/>
      <c r="DKV52" s="876"/>
      <c r="DKW52" s="876"/>
      <c r="DKX52" s="876"/>
      <c r="DKY52" s="876"/>
      <c r="DKZ52" s="876"/>
      <c r="DLA52" s="876"/>
      <c r="DLB52" s="876"/>
      <c r="DLC52" s="876"/>
      <c r="DLD52" s="876"/>
      <c r="DLE52" s="876"/>
      <c r="DLF52" s="876"/>
      <c r="DLG52" s="876"/>
      <c r="DLH52" s="876"/>
      <c r="DLI52" s="876"/>
      <c r="DLJ52" s="876"/>
      <c r="DLK52" s="876"/>
      <c r="DLL52" s="876"/>
      <c r="DLM52" s="876"/>
      <c r="DLN52" s="876"/>
      <c r="DLO52" s="876"/>
      <c r="DLP52" s="876"/>
      <c r="DLQ52" s="876"/>
      <c r="DLR52" s="876"/>
      <c r="DLS52" s="876"/>
      <c r="DLT52" s="876"/>
      <c r="DLU52" s="876"/>
      <c r="DLV52" s="876"/>
      <c r="DLW52" s="876"/>
      <c r="DLX52" s="876"/>
      <c r="DLY52" s="876"/>
      <c r="DLZ52" s="876"/>
      <c r="DMA52" s="876"/>
      <c r="DMB52" s="876"/>
      <c r="DMC52" s="876"/>
      <c r="DMD52" s="876"/>
      <c r="DME52" s="876"/>
      <c r="DMF52" s="876"/>
      <c r="DMG52" s="876"/>
      <c r="DMH52" s="876"/>
      <c r="DMI52" s="876"/>
      <c r="DMJ52" s="876"/>
      <c r="DMK52" s="876"/>
      <c r="DML52" s="876"/>
      <c r="DMM52" s="876"/>
      <c r="DMN52" s="876"/>
      <c r="DMO52" s="876"/>
      <c r="DMP52" s="876"/>
      <c r="DMQ52" s="876"/>
      <c r="DMR52" s="876"/>
      <c r="DMS52" s="876"/>
      <c r="DMT52" s="876"/>
      <c r="DMU52" s="876"/>
      <c r="DMV52" s="876"/>
      <c r="DMW52" s="876"/>
      <c r="DMX52" s="876"/>
      <c r="DMY52" s="876"/>
      <c r="DMZ52" s="876"/>
      <c r="DNA52" s="876"/>
      <c r="DNB52" s="876"/>
      <c r="DNC52" s="876"/>
      <c r="DND52" s="876"/>
      <c r="DNE52" s="876"/>
      <c r="DNF52" s="876"/>
      <c r="DNG52" s="876"/>
      <c r="DNH52" s="876"/>
      <c r="DNI52" s="876"/>
      <c r="DNJ52" s="876"/>
      <c r="DNK52" s="876"/>
      <c r="DNL52" s="876"/>
      <c r="DNM52" s="876"/>
      <c r="DNN52" s="876"/>
      <c r="DNO52" s="876"/>
      <c r="DNP52" s="876"/>
      <c r="DNQ52" s="876"/>
      <c r="DNR52" s="876"/>
      <c r="DNS52" s="876"/>
      <c r="DNT52" s="876"/>
      <c r="DNU52" s="876"/>
      <c r="DNV52" s="876"/>
      <c r="DNW52" s="876"/>
      <c r="DNX52" s="876"/>
      <c r="DNY52" s="876"/>
      <c r="DNZ52" s="876"/>
      <c r="DOA52" s="876"/>
      <c r="DOB52" s="876"/>
      <c r="DOC52" s="876"/>
      <c r="DOD52" s="876"/>
      <c r="DOE52" s="876"/>
      <c r="DOF52" s="876"/>
      <c r="DOG52" s="876"/>
      <c r="DOH52" s="876"/>
      <c r="DOI52" s="876"/>
      <c r="DOJ52" s="876"/>
      <c r="DOK52" s="876"/>
      <c r="DOL52" s="876"/>
      <c r="DOM52" s="876"/>
      <c r="DON52" s="876"/>
      <c r="DOO52" s="876"/>
      <c r="DOP52" s="876"/>
      <c r="DOQ52" s="876"/>
      <c r="DOR52" s="876"/>
      <c r="DOS52" s="876"/>
      <c r="DOT52" s="876"/>
      <c r="DOU52" s="876"/>
      <c r="DOV52" s="876"/>
      <c r="DOW52" s="876"/>
      <c r="DOX52" s="876"/>
      <c r="DOY52" s="876"/>
      <c r="DOZ52" s="876"/>
      <c r="DPA52" s="876"/>
      <c r="DPB52" s="876"/>
      <c r="DPC52" s="876"/>
      <c r="DPD52" s="876"/>
      <c r="DPE52" s="876"/>
      <c r="DPF52" s="876"/>
      <c r="DPG52" s="876"/>
      <c r="DPH52" s="876"/>
      <c r="DPI52" s="876"/>
      <c r="DPJ52" s="876"/>
      <c r="DPK52" s="876"/>
      <c r="DPL52" s="876"/>
      <c r="DPM52" s="876"/>
      <c r="DPN52" s="876"/>
      <c r="DPO52" s="876"/>
      <c r="DPP52" s="876"/>
      <c r="DPQ52" s="876"/>
      <c r="DPR52" s="876"/>
      <c r="DPS52" s="876"/>
      <c r="DPT52" s="876"/>
      <c r="DPU52" s="876"/>
      <c r="DPV52" s="876"/>
      <c r="DPW52" s="876"/>
      <c r="DPX52" s="876"/>
      <c r="DPY52" s="876"/>
      <c r="DPZ52" s="876"/>
      <c r="DQA52" s="876"/>
      <c r="DQB52" s="876"/>
      <c r="DQC52" s="876"/>
      <c r="DQD52" s="876"/>
      <c r="DQE52" s="876"/>
      <c r="DQF52" s="876"/>
      <c r="DQG52" s="876"/>
      <c r="DQH52" s="876"/>
      <c r="DQI52" s="876"/>
      <c r="DQJ52" s="876"/>
      <c r="DQK52" s="876"/>
      <c r="DQL52" s="876"/>
      <c r="DQM52" s="876"/>
      <c r="DQN52" s="876"/>
      <c r="DQO52" s="876"/>
      <c r="DQP52" s="876"/>
      <c r="DQQ52" s="876"/>
      <c r="DQR52" s="876"/>
      <c r="DQS52" s="876"/>
      <c r="DQT52" s="876"/>
      <c r="DQU52" s="876"/>
      <c r="DQV52" s="876"/>
      <c r="DQW52" s="876"/>
      <c r="DQX52" s="876"/>
      <c r="DQY52" s="876"/>
      <c r="DQZ52" s="876"/>
      <c r="DRA52" s="876"/>
      <c r="DRB52" s="876"/>
      <c r="DRC52" s="876"/>
      <c r="DRD52" s="876"/>
      <c r="DRE52" s="876"/>
      <c r="DRF52" s="876"/>
      <c r="DRG52" s="876"/>
      <c r="DRH52" s="876"/>
      <c r="DRI52" s="876"/>
      <c r="DRJ52" s="876"/>
      <c r="DRK52" s="876"/>
      <c r="DRL52" s="876"/>
      <c r="DRM52" s="876"/>
      <c r="DRN52" s="876"/>
      <c r="DRO52" s="876"/>
      <c r="DRP52" s="876"/>
      <c r="DRQ52" s="876"/>
      <c r="DRR52" s="876"/>
      <c r="DRS52" s="876"/>
      <c r="DRT52" s="876"/>
      <c r="DRU52" s="876"/>
      <c r="DRV52" s="876"/>
      <c r="DRW52" s="876"/>
      <c r="DRX52" s="876"/>
      <c r="DRY52" s="876"/>
      <c r="DRZ52" s="876"/>
      <c r="DSA52" s="876"/>
      <c r="DSB52" s="876"/>
      <c r="DSC52" s="876"/>
      <c r="DSD52" s="876"/>
      <c r="DSE52" s="876"/>
      <c r="DSF52" s="876"/>
      <c r="DSG52" s="876"/>
      <c r="DSH52" s="876"/>
      <c r="DSI52" s="876"/>
      <c r="DSJ52" s="876"/>
      <c r="DSK52" s="876"/>
      <c r="DSL52" s="876"/>
      <c r="DSM52" s="876"/>
      <c r="DSN52" s="876"/>
      <c r="DSO52" s="876"/>
      <c r="DSP52" s="876"/>
      <c r="DSQ52" s="876"/>
      <c r="DSR52" s="876"/>
      <c r="DSS52" s="876"/>
      <c r="DST52" s="876"/>
      <c r="DSU52" s="876"/>
      <c r="DSV52" s="876"/>
      <c r="DSW52" s="876"/>
      <c r="DSX52" s="876"/>
      <c r="DSY52" s="876"/>
      <c r="DSZ52" s="876"/>
      <c r="DTA52" s="876"/>
      <c r="DTB52" s="876"/>
      <c r="DTC52" s="876"/>
      <c r="DTD52" s="876"/>
      <c r="DTE52" s="876"/>
      <c r="DTF52" s="876"/>
      <c r="DTG52" s="876"/>
      <c r="DTH52" s="876"/>
      <c r="DTI52" s="876"/>
      <c r="DTJ52" s="876"/>
      <c r="DTK52" s="876"/>
      <c r="DTL52" s="876"/>
      <c r="DTM52" s="876"/>
      <c r="DTN52" s="876"/>
      <c r="DTO52" s="876"/>
      <c r="DTP52" s="876"/>
      <c r="DTQ52" s="876"/>
      <c r="DTR52" s="876"/>
      <c r="DTS52" s="876"/>
      <c r="DTT52" s="876"/>
      <c r="DTU52" s="876"/>
      <c r="DTV52" s="876"/>
      <c r="DTW52" s="876"/>
      <c r="DTX52" s="876"/>
      <c r="DTY52" s="876"/>
      <c r="DTZ52" s="876"/>
      <c r="DUA52" s="876"/>
      <c r="DUB52" s="876"/>
      <c r="DUC52" s="876"/>
      <c r="DUD52" s="876"/>
      <c r="DUE52" s="876"/>
      <c r="DUF52" s="876"/>
      <c r="DUG52" s="876"/>
      <c r="DUH52" s="876"/>
      <c r="DUI52" s="876"/>
      <c r="DUJ52" s="876"/>
      <c r="DUK52" s="876"/>
      <c r="DUL52" s="876"/>
      <c r="DUM52" s="876"/>
      <c r="DUN52" s="876"/>
      <c r="DUO52" s="876"/>
      <c r="DUP52" s="876"/>
      <c r="DUQ52" s="876"/>
      <c r="DUR52" s="876"/>
      <c r="DUS52" s="876"/>
      <c r="DUT52" s="876"/>
      <c r="DUU52" s="876"/>
      <c r="DUV52" s="876"/>
      <c r="DUW52" s="876"/>
      <c r="DUX52" s="876"/>
      <c r="DUY52" s="876"/>
      <c r="DUZ52" s="876"/>
      <c r="DVA52" s="876"/>
      <c r="DVB52" s="876"/>
      <c r="DVC52" s="876"/>
      <c r="DVD52" s="876"/>
      <c r="DVE52" s="876"/>
      <c r="DVF52" s="876"/>
      <c r="DVG52" s="876"/>
      <c r="DVH52" s="876"/>
      <c r="DVI52" s="876"/>
      <c r="DVJ52" s="876"/>
      <c r="DVK52" s="876"/>
      <c r="DVL52" s="876"/>
      <c r="DVM52" s="876"/>
      <c r="DVN52" s="876"/>
      <c r="DVO52" s="876"/>
      <c r="DVP52" s="876"/>
      <c r="DVQ52" s="876"/>
      <c r="DVR52" s="876"/>
      <c r="DVS52" s="876"/>
      <c r="DVT52" s="876"/>
      <c r="DVU52" s="876"/>
      <c r="DVV52" s="876"/>
      <c r="DVW52" s="876"/>
      <c r="DVX52" s="876"/>
      <c r="DVY52" s="876"/>
      <c r="DVZ52" s="876"/>
      <c r="DWA52" s="876"/>
      <c r="DWB52" s="876"/>
      <c r="DWC52" s="876"/>
      <c r="DWD52" s="876"/>
      <c r="DWE52" s="876"/>
      <c r="DWF52" s="876"/>
      <c r="DWG52" s="876"/>
      <c r="DWH52" s="876"/>
      <c r="DWI52" s="876"/>
      <c r="DWJ52" s="876"/>
      <c r="DWK52" s="876"/>
      <c r="DWL52" s="876"/>
      <c r="DWM52" s="876"/>
      <c r="DWN52" s="876"/>
      <c r="DWO52" s="876"/>
      <c r="DWP52" s="876"/>
      <c r="DWQ52" s="876"/>
      <c r="DWR52" s="876"/>
      <c r="DWS52" s="876"/>
      <c r="DWT52" s="876"/>
      <c r="DWU52" s="876"/>
      <c r="DWV52" s="876"/>
      <c r="DWW52" s="876"/>
      <c r="DWX52" s="876"/>
      <c r="DWY52" s="876"/>
      <c r="DWZ52" s="876"/>
      <c r="DXA52" s="876"/>
      <c r="DXB52" s="876"/>
      <c r="DXC52" s="876"/>
      <c r="DXD52" s="876"/>
      <c r="DXE52" s="876"/>
      <c r="DXF52" s="876"/>
      <c r="DXG52" s="876"/>
      <c r="DXH52" s="876"/>
      <c r="DXI52" s="876"/>
      <c r="DXJ52" s="876"/>
      <c r="DXK52" s="876"/>
      <c r="DXL52" s="876"/>
      <c r="DXM52" s="876"/>
      <c r="DXN52" s="876"/>
      <c r="DXO52" s="876"/>
      <c r="DXP52" s="876"/>
      <c r="DXQ52" s="876"/>
      <c r="DXR52" s="876"/>
      <c r="DXS52" s="876"/>
      <c r="DXT52" s="876"/>
      <c r="DXU52" s="876"/>
      <c r="DXV52" s="876"/>
      <c r="DXW52" s="876"/>
      <c r="DXX52" s="876"/>
      <c r="DXY52" s="876"/>
      <c r="DXZ52" s="876"/>
      <c r="DYA52" s="876"/>
      <c r="DYB52" s="876"/>
      <c r="DYC52" s="876"/>
      <c r="DYD52" s="876"/>
      <c r="DYE52" s="876"/>
      <c r="DYF52" s="876"/>
      <c r="DYG52" s="876"/>
      <c r="DYH52" s="876"/>
      <c r="DYI52" s="876"/>
      <c r="DYJ52" s="876"/>
      <c r="DYK52" s="876"/>
      <c r="DYL52" s="876"/>
      <c r="DYM52" s="876"/>
      <c r="DYN52" s="876"/>
      <c r="DYO52" s="876"/>
      <c r="DYP52" s="876"/>
      <c r="DYQ52" s="876"/>
      <c r="DYR52" s="876"/>
      <c r="DYS52" s="876"/>
      <c r="DYT52" s="876"/>
      <c r="DYU52" s="876"/>
      <c r="DYV52" s="876"/>
      <c r="DYW52" s="876"/>
      <c r="DYX52" s="876"/>
      <c r="DYY52" s="876"/>
      <c r="DYZ52" s="876"/>
      <c r="DZA52" s="876"/>
      <c r="DZB52" s="876"/>
      <c r="DZC52" s="876"/>
      <c r="DZD52" s="876"/>
      <c r="DZE52" s="876"/>
      <c r="DZF52" s="876"/>
      <c r="DZG52" s="876"/>
      <c r="DZH52" s="876"/>
      <c r="DZI52" s="876"/>
      <c r="DZJ52" s="876"/>
      <c r="DZK52" s="876"/>
      <c r="DZL52" s="876"/>
      <c r="DZM52" s="876"/>
      <c r="DZN52" s="876"/>
      <c r="DZO52" s="876"/>
      <c r="DZP52" s="876"/>
      <c r="DZQ52" s="876"/>
      <c r="DZR52" s="876"/>
      <c r="DZS52" s="876"/>
      <c r="DZT52" s="876"/>
      <c r="DZU52" s="876"/>
      <c r="DZV52" s="876"/>
      <c r="DZW52" s="876"/>
      <c r="DZX52" s="876"/>
      <c r="DZY52" s="876"/>
      <c r="DZZ52" s="876"/>
      <c r="EAA52" s="876"/>
      <c r="EAB52" s="876"/>
      <c r="EAC52" s="876"/>
      <c r="EAD52" s="876"/>
      <c r="EAE52" s="876"/>
      <c r="EAF52" s="876"/>
      <c r="EAG52" s="876"/>
      <c r="EAH52" s="876"/>
      <c r="EAI52" s="876"/>
      <c r="EAJ52" s="876"/>
      <c r="EAK52" s="876"/>
      <c r="EAL52" s="876"/>
      <c r="EAM52" s="876"/>
      <c r="EAN52" s="876"/>
      <c r="EAO52" s="876"/>
      <c r="EAP52" s="876"/>
      <c r="EAQ52" s="876"/>
      <c r="EAR52" s="876"/>
      <c r="EAS52" s="876"/>
      <c r="EAT52" s="876"/>
      <c r="EAU52" s="876"/>
      <c r="EAV52" s="876"/>
      <c r="EAW52" s="876"/>
      <c r="EAX52" s="876"/>
      <c r="EAY52" s="876"/>
      <c r="EAZ52" s="876"/>
      <c r="EBA52" s="876"/>
      <c r="EBB52" s="876"/>
      <c r="EBC52" s="876"/>
      <c r="EBD52" s="876"/>
      <c r="EBE52" s="876"/>
      <c r="EBF52" s="876"/>
      <c r="EBG52" s="876"/>
      <c r="EBH52" s="876"/>
      <c r="EBI52" s="876"/>
      <c r="EBJ52" s="876"/>
      <c r="EBK52" s="876"/>
      <c r="EBL52" s="876"/>
      <c r="EBM52" s="876"/>
      <c r="EBN52" s="876"/>
      <c r="EBO52" s="876"/>
      <c r="EBP52" s="876"/>
      <c r="EBQ52" s="876"/>
      <c r="EBR52" s="876"/>
      <c r="EBS52" s="876"/>
      <c r="EBT52" s="876"/>
      <c r="EBU52" s="876"/>
      <c r="EBV52" s="876"/>
      <c r="EBW52" s="876"/>
      <c r="EBX52" s="876"/>
      <c r="EBY52" s="876"/>
      <c r="EBZ52" s="876"/>
      <c r="ECA52" s="876"/>
      <c r="ECB52" s="876"/>
      <c r="ECC52" s="876"/>
      <c r="ECD52" s="876"/>
      <c r="ECE52" s="876"/>
      <c r="ECF52" s="876"/>
      <c r="ECG52" s="876"/>
      <c r="ECH52" s="876"/>
      <c r="ECI52" s="876"/>
      <c r="ECJ52" s="876"/>
      <c r="ECK52" s="876"/>
      <c r="ECL52" s="876"/>
      <c r="ECM52" s="876"/>
      <c r="ECN52" s="876"/>
      <c r="ECO52" s="876"/>
      <c r="ECP52" s="876"/>
      <c r="ECQ52" s="876"/>
      <c r="ECR52" s="876"/>
      <c r="ECS52" s="876"/>
      <c r="ECT52" s="876"/>
      <c r="ECU52" s="876"/>
      <c r="ECV52" s="876"/>
      <c r="ECW52" s="876"/>
      <c r="ECX52" s="876"/>
      <c r="ECY52" s="876"/>
      <c r="ECZ52" s="876"/>
      <c r="EDA52" s="876"/>
      <c r="EDB52" s="876"/>
      <c r="EDC52" s="876"/>
      <c r="EDD52" s="876"/>
      <c r="EDE52" s="876"/>
      <c r="EDF52" s="876"/>
      <c r="EDG52" s="876"/>
      <c r="EDH52" s="876"/>
      <c r="EDI52" s="876"/>
      <c r="EDJ52" s="876"/>
      <c r="EDK52" s="876"/>
      <c r="EDL52" s="876"/>
      <c r="EDM52" s="876"/>
      <c r="EDN52" s="876"/>
      <c r="EDO52" s="876"/>
      <c r="EDP52" s="876"/>
      <c r="EDQ52" s="876"/>
      <c r="EDR52" s="876"/>
      <c r="EDS52" s="876"/>
      <c r="EDT52" s="876"/>
      <c r="EDU52" s="876"/>
      <c r="EDV52" s="876"/>
      <c r="EDW52" s="876"/>
      <c r="EDX52" s="876"/>
      <c r="EDY52" s="876"/>
      <c r="EDZ52" s="876"/>
      <c r="EEA52" s="876"/>
      <c r="EEB52" s="876"/>
      <c r="EEC52" s="876"/>
      <c r="EED52" s="876"/>
      <c r="EEE52" s="876"/>
      <c r="EEF52" s="876"/>
      <c r="EEG52" s="876"/>
      <c r="EEH52" s="876"/>
      <c r="EEI52" s="876"/>
      <c r="EEJ52" s="876"/>
      <c r="EEK52" s="876"/>
      <c r="EEL52" s="876"/>
      <c r="EEM52" s="876"/>
      <c r="EEN52" s="876"/>
      <c r="EEO52" s="876"/>
      <c r="EEP52" s="876"/>
      <c r="EEQ52" s="876"/>
      <c r="EER52" s="876"/>
      <c r="EES52" s="876"/>
      <c r="EET52" s="876"/>
      <c r="EEU52" s="876"/>
      <c r="EEV52" s="876"/>
      <c r="EEW52" s="876"/>
      <c r="EEX52" s="876"/>
      <c r="EEY52" s="876"/>
      <c r="EEZ52" s="876"/>
      <c r="EFA52" s="876"/>
      <c r="EFB52" s="876"/>
      <c r="EFC52" s="876"/>
      <c r="EFD52" s="876"/>
      <c r="EFE52" s="876"/>
      <c r="EFF52" s="876"/>
      <c r="EFG52" s="876"/>
      <c r="EFH52" s="876"/>
      <c r="EFI52" s="876"/>
      <c r="EFJ52" s="876"/>
      <c r="EFK52" s="876"/>
      <c r="EFL52" s="876"/>
      <c r="EFM52" s="876"/>
      <c r="EFN52" s="876"/>
      <c r="EFO52" s="876"/>
      <c r="EFP52" s="876"/>
      <c r="EFQ52" s="876"/>
      <c r="EFR52" s="876"/>
      <c r="EFS52" s="876"/>
      <c r="EFT52" s="876"/>
      <c r="EFU52" s="876"/>
      <c r="EFV52" s="876"/>
      <c r="EFW52" s="876"/>
      <c r="EFX52" s="876"/>
      <c r="EFY52" s="876"/>
      <c r="EFZ52" s="876"/>
      <c r="EGA52" s="876"/>
      <c r="EGB52" s="876"/>
      <c r="EGC52" s="876"/>
      <c r="EGD52" s="876"/>
      <c r="EGE52" s="876"/>
      <c r="EGF52" s="876"/>
      <c r="EGG52" s="876"/>
      <c r="EGH52" s="876"/>
      <c r="EGI52" s="876"/>
      <c r="EGJ52" s="876"/>
      <c r="EGK52" s="876"/>
      <c r="EGL52" s="876"/>
      <c r="EGM52" s="876"/>
      <c r="EGN52" s="876"/>
      <c r="EGO52" s="876"/>
      <c r="EGP52" s="876"/>
      <c r="EGQ52" s="876"/>
      <c r="EGR52" s="876"/>
      <c r="EGS52" s="876"/>
      <c r="EGT52" s="876"/>
      <c r="EGU52" s="876"/>
      <c r="EGV52" s="876"/>
      <c r="EGW52" s="876"/>
      <c r="EGX52" s="876"/>
      <c r="EGY52" s="876"/>
      <c r="EGZ52" s="876"/>
      <c r="EHA52" s="876"/>
      <c r="EHB52" s="876"/>
      <c r="EHC52" s="876"/>
      <c r="EHD52" s="876"/>
      <c r="EHE52" s="876"/>
      <c r="EHF52" s="876"/>
      <c r="EHG52" s="876"/>
      <c r="EHH52" s="876"/>
      <c r="EHI52" s="876"/>
      <c r="EHJ52" s="876"/>
      <c r="EHK52" s="876"/>
      <c r="EHL52" s="876"/>
      <c r="EHM52" s="876"/>
      <c r="EHN52" s="876"/>
      <c r="EHO52" s="876"/>
      <c r="EHP52" s="876"/>
      <c r="EHQ52" s="876"/>
      <c r="EHR52" s="876"/>
      <c r="EHS52" s="876"/>
      <c r="EHT52" s="876"/>
      <c r="EHU52" s="876"/>
      <c r="EHV52" s="876"/>
      <c r="EHW52" s="876"/>
      <c r="EHX52" s="876"/>
      <c r="EHY52" s="876"/>
      <c r="EHZ52" s="876"/>
      <c r="EIA52" s="876"/>
      <c r="EIB52" s="876"/>
      <c r="EIC52" s="876"/>
      <c r="EID52" s="876"/>
      <c r="EIE52" s="876"/>
      <c r="EIF52" s="876"/>
      <c r="EIG52" s="876"/>
      <c r="EIH52" s="876"/>
      <c r="EII52" s="876"/>
      <c r="EIJ52" s="876"/>
      <c r="EIK52" s="876"/>
      <c r="EIL52" s="876"/>
      <c r="EIM52" s="876"/>
      <c r="EIN52" s="876"/>
      <c r="EIO52" s="876"/>
      <c r="EIP52" s="876"/>
      <c r="EIQ52" s="876"/>
      <c r="EIR52" s="876"/>
      <c r="EIS52" s="876"/>
      <c r="EIT52" s="876"/>
      <c r="EIU52" s="876"/>
      <c r="EIV52" s="876"/>
      <c r="EIW52" s="876"/>
      <c r="EIX52" s="876"/>
      <c r="EIY52" s="876"/>
      <c r="EIZ52" s="876"/>
      <c r="EJA52" s="876"/>
      <c r="EJB52" s="876"/>
      <c r="EJC52" s="876"/>
      <c r="EJD52" s="876"/>
      <c r="EJE52" s="876"/>
      <c r="EJF52" s="876"/>
      <c r="EJG52" s="876"/>
      <c r="EJH52" s="876"/>
      <c r="EJI52" s="876"/>
      <c r="EJJ52" s="876"/>
      <c r="EJK52" s="876"/>
      <c r="EJL52" s="876"/>
      <c r="EJM52" s="876"/>
      <c r="EJN52" s="876"/>
      <c r="EJO52" s="876"/>
      <c r="EJP52" s="876"/>
      <c r="EJQ52" s="876"/>
      <c r="EJR52" s="876"/>
      <c r="EJS52" s="876"/>
      <c r="EJT52" s="876"/>
      <c r="EJU52" s="876"/>
      <c r="EJV52" s="876"/>
      <c r="EJW52" s="876"/>
      <c r="EJX52" s="876"/>
      <c r="EJY52" s="876"/>
      <c r="EJZ52" s="876"/>
      <c r="EKA52" s="876"/>
      <c r="EKB52" s="876"/>
      <c r="EKC52" s="876"/>
      <c r="EKD52" s="876"/>
      <c r="EKE52" s="876"/>
      <c r="EKF52" s="876"/>
      <c r="EKG52" s="876"/>
      <c r="EKH52" s="876"/>
      <c r="EKI52" s="876"/>
      <c r="EKJ52" s="876"/>
      <c r="EKK52" s="876"/>
      <c r="EKL52" s="876"/>
      <c r="EKM52" s="876"/>
      <c r="EKN52" s="876"/>
      <c r="EKO52" s="876"/>
      <c r="EKP52" s="876"/>
      <c r="EKQ52" s="876"/>
      <c r="EKR52" s="876"/>
      <c r="EKS52" s="876"/>
      <c r="EKT52" s="876"/>
      <c r="EKU52" s="876"/>
      <c r="EKV52" s="876"/>
      <c r="EKW52" s="876"/>
      <c r="EKX52" s="876"/>
      <c r="EKY52" s="876"/>
      <c r="EKZ52" s="876"/>
      <c r="ELA52" s="876"/>
      <c r="ELB52" s="876"/>
      <c r="ELC52" s="876"/>
      <c r="ELD52" s="876"/>
      <c r="ELE52" s="876"/>
      <c r="ELF52" s="876"/>
      <c r="ELG52" s="876"/>
      <c r="ELH52" s="876"/>
      <c r="ELI52" s="876"/>
      <c r="ELJ52" s="876"/>
      <c r="ELK52" s="876"/>
      <c r="ELL52" s="876"/>
      <c r="ELM52" s="876"/>
      <c r="ELN52" s="876"/>
      <c r="ELO52" s="876"/>
      <c r="ELP52" s="876"/>
      <c r="ELQ52" s="876"/>
      <c r="ELR52" s="876"/>
      <c r="ELS52" s="876"/>
      <c r="ELT52" s="876"/>
      <c r="ELU52" s="876"/>
      <c r="ELV52" s="876"/>
      <c r="ELW52" s="876"/>
      <c r="ELX52" s="876"/>
      <c r="ELY52" s="876"/>
      <c r="ELZ52" s="876"/>
      <c r="EMA52" s="876"/>
      <c r="EMB52" s="876"/>
      <c r="EMC52" s="876"/>
      <c r="EMD52" s="876"/>
      <c r="EME52" s="876"/>
      <c r="EMF52" s="876"/>
      <c r="EMG52" s="876"/>
      <c r="EMH52" s="876"/>
      <c r="EMI52" s="876"/>
      <c r="EMJ52" s="876"/>
      <c r="EMK52" s="876"/>
      <c r="EML52" s="876"/>
      <c r="EMM52" s="876"/>
      <c r="EMN52" s="876"/>
      <c r="EMO52" s="876"/>
      <c r="EMP52" s="876"/>
      <c r="EMQ52" s="876"/>
      <c r="EMR52" s="876"/>
      <c r="EMS52" s="876"/>
      <c r="EMT52" s="876"/>
      <c r="EMU52" s="876"/>
      <c r="EMV52" s="876"/>
      <c r="EMW52" s="876"/>
      <c r="EMX52" s="876"/>
      <c r="EMY52" s="876"/>
      <c r="EMZ52" s="876"/>
      <c r="ENA52" s="876"/>
      <c r="ENB52" s="876"/>
      <c r="ENC52" s="876"/>
      <c r="END52" s="876"/>
      <c r="ENE52" s="876"/>
      <c r="ENF52" s="876"/>
      <c r="ENG52" s="876"/>
      <c r="ENH52" s="876"/>
      <c r="ENI52" s="876"/>
      <c r="ENJ52" s="876"/>
      <c r="ENK52" s="876"/>
      <c r="ENL52" s="876"/>
      <c r="ENM52" s="876"/>
      <c r="ENN52" s="876"/>
      <c r="ENO52" s="876"/>
      <c r="ENP52" s="876"/>
      <c r="ENQ52" s="876"/>
      <c r="ENR52" s="876"/>
      <c r="ENS52" s="876"/>
      <c r="ENT52" s="876"/>
      <c r="ENU52" s="876"/>
      <c r="ENV52" s="876"/>
      <c r="ENW52" s="876"/>
      <c r="ENX52" s="876"/>
      <c r="ENY52" s="876"/>
      <c r="ENZ52" s="876"/>
      <c r="EOA52" s="876"/>
      <c r="EOB52" s="876"/>
      <c r="EOC52" s="876"/>
      <c r="EOD52" s="876"/>
      <c r="EOE52" s="876"/>
      <c r="EOF52" s="876"/>
      <c r="EOG52" s="876"/>
      <c r="EOH52" s="876"/>
      <c r="EOI52" s="876"/>
      <c r="EOJ52" s="876"/>
      <c r="EOK52" s="876"/>
      <c r="EOL52" s="876"/>
      <c r="EOM52" s="876"/>
      <c r="EON52" s="876"/>
      <c r="EOO52" s="876"/>
      <c r="EOP52" s="876"/>
      <c r="EOQ52" s="876"/>
      <c r="EOR52" s="876"/>
      <c r="EOS52" s="876"/>
      <c r="EOT52" s="876"/>
      <c r="EOU52" s="876"/>
      <c r="EOV52" s="876"/>
      <c r="EOW52" s="876"/>
      <c r="EOX52" s="876"/>
      <c r="EOY52" s="876"/>
      <c r="EOZ52" s="876"/>
      <c r="EPA52" s="876"/>
      <c r="EPB52" s="876"/>
      <c r="EPC52" s="876"/>
      <c r="EPD52" s="876"/>
      <c r="EPE52" s="876"/>
      <c r="EPF52" s="876"/>
      <c r="EPG52" s="876"/>
      <c r="EPH52" s="876"/>
      <c r="EPI52" s="876"/>
      <c r="EPJ52" s="876"/>
      <c r="EPK52" s="876"/>
      <c r="EPL52" s="876"/>
      <c r="EPM52" s="876"/>
      <c r="EPN52" s="876"/>
      <c r="EPO52" s="876"/>
      <c r="EPP52" s="876"/>
      <c r="EPQ52" s="876"/>
      <c r="EPR52" s="876"/>
      <c r="EPS52" s="876"/>
      <c r="EPT52" s="876"/>
      <c r="EPU52" s="876"/>
      <c r="EPV52" s="876"/>
      <c r="EPW52" s="876"/>
      <c r="EPX52" s="876"/>
      <c r="EPY52" s="876"/>
      <c r="EPZ52" s="876"/>
      <c r="EQA52" s="876"/>
      <c r="EQB52" s="876"/>
      <c r="EQC52" s="876"/>
      <c r="EQD52" s="876"/>
      <c r="EQE52" s="876"/>
      <c r="EQF52" s="876"/>
      <c r="EQG52" s="876"/>
      <c r="EQH52" s="876"/>
      <c r="EQI52" s="876"/>
      <c r="EQJ52" s="876"/>
      <c r="EQK52" s="876"/>
      <c r="EQL52" s="876"/>
      <c r="EQM52" s="876"/>
      <c r="EQN52" s="876"/>
      <c r="EQO52" s="876"/>
      <c r="EQP52" s="876"/>
      <c r="EQQ52" s="876"/>
      <c r="EQR52" s="876"/>
      <c r="EQS52" s="876"/>
      <c r="EQT52" s="876"/>
      <c r="EQU52" s="876"/>
      <c r="EQV52" s="876"/>
      <c r="EQW52" s="876"/>
      <c r="EQX52" s="876"/>
      <c r="EQY52" s="876"/>
      <c r="EQZ52" s="876"/>
      <c r="ERA52" s="876"/>
      <c r="ERB52" s="876"/>
      <c r="ERC52" s="876"/>
      <c r="ERD52" s="876"/>
      <c r="ERE52" s="876"/>
      <c r="ERF52" s="876"/>
      <c r="ERG52" s="876"/>
      <c r="ERH52" s="876"/>
      <c r="ERI52" s="876"/>
      <c r="ERJ52" s="876"/>
      <c r="ERK52" s="876"/>
      <c r="ERL52" s="876"/>
      <c r="ERM52" s="876"/>
      <c r="ERN52" s="876"/>
      <c r="ERO52" s="876"/>
      <c r="ERP52" s="876"/>
      <c r="ERQ52" s="876"/>
      <c r="ERR52" s="876"/>
      <c r="ERS52" s="876"/>
      <c r="ERT52" s="876"/>
      <c r="ERU52" s="876"/>
      <c r="ERV52" s="876"/>
      <c r="ERW52" s="876"/>
      <c r="ERX52" s="876"/>
      <c r="ERY52" s="876"/>
      <c r="ERZ52" s="876"/>
      <c r="ESA52" s="876"/>
      <c r="ESB52" s="876"/>
      <c r="ESC52" s="876"/>
      <c r="ESD52" s="876"/>
      <c r="ESE52" s="876"/>
      <c r="ESF52" s="876"/>
      <c r="ESG52" s="876"/>
      <c r="ESH52" s="876"/>
      <c r="ESI52" s="876"/>
      <c r="ESJ52" s="876"/>
      <c r="ESK52" s="876"/>
      <c r="ESL52" s="876"/>
      <c r="ESM52" s="876"/>
      <c r="ESN52" s="876"/>
      <c r="ESO52" s="876"/>
      <c r="ESP52" s="876"/>
      <c r="ESQ52" s="876"/>
      <c r="ESR52" s="876"/>
      <c r="ESS52" s="876"/>
      <c r="EST52" s="876"/>
      <c r="ESU52" s="876"/>
      <c r="ESV52" s="876"/>
      <c r="ESW52" s="876"/>
      <c r="ESX52" s="876"/>
      <c r="ESY52" s="876"/>
      <c r="ESZ52" s="876"/>
      <c r="ETA52" s="876"/>
      <c r="ETB52" s="876"/>
      <c r="ETC52" s="876"/>
      <c r="ETD52" s="876"/>
      <c r="ETE52" s="876"/>
      <c r="ETF52" s="876"/>
      <c r="ETG52" s="876"/>
      <c r="ETH52" s="876"/>
      <c r="ETI52" s="876"/>
      <c r="ETJ52" s="876"/>
      <c r="ETK52" s="876"/>
      <c r="ETL52" s="876"/>
      <c r="ETM52" s="876"/>
      <c r="ETN52" s="876"/>
      <c r="ETO52" s="876"/>
      <c r="ETP52" s="876"/>
      <c r="ETQ52" s="876"/>
      <c r="ETR52" s="876"/>
      <c r="ETS52" s="876"/>
      <c r="ETT52" s="876"/>
      <c r="ETU52" s="876"/>
      <c r="ETV52" s="876"/>
      <c r="ETW52" s="876"/>
      <c r="ETX52" s="876"/>
      <c r="ETY52" s="876"/>
      <c r="ETZ52" s="876"/>
      <c r="EUA52" s="876"/>
      <c r="EUB52" s="876"/>
      <c r="EUC52" s="876"/>
      <c r="EUD52" s="876"/>
      <c r="EUE52" s="876"/>
      <c r="EUF52" s="876"/>
      <c r="EUG52" s="876"/>
      <c r="EUH52" s="876"/>
      <c r="EUI52" s="876"/>
      <c r="EUJ52" s="876"/>
      <c r="EUK52" s="876"/>
      <c r="EUL52" s="876"/>
      <c r="EUM52" s="876"/>
      <c r="EUN52" s="876"/>
      <c r="EUO52" s="876"/>
      <c r="EUP52" s="876"/>
      <c r="EUQ52" s="876"/>
      <c r="EUR52" s="876"/>
      <c r="EUS52" s="876"/>
      <c r="EUT52" s="876"/>
      <c r="EUU52" s="876"/>
      <c r="EUV52" s="876"/>
      <c r="EUW52" s="876"/>
      <c r="EUX52" s="876"/>
      <c r="EUY52" s="876"/>
      <c r="EUZ52" s="876"/>
      <c r="EVA52" s="876"/>
      <c r="EVB52" s="876"/>
      <c r="EVC52" s="876"/>
      <c r="EVD52" s="876"/>
      <c r="EVE52" s="876"/>
      <c r="EVF52" s="876"/>
      <c r="EVG52" s="876"/>
      <c r="EVH52" s="876"/>
      <c r="EVI52" s="876"/>
      <c r="EVJ52" s="876"/>
      <c r="EVK52" s="876"/>
      <c r="EVL52" s="876"/>
      <c r="EVM52" s="876"/>
      <c r="EVN52" s="876"/>
      <c r="EVO52" s="876"/>
      <c r="EVP52" s="876"/>
      <c r="EVQ52" s="876"/>
      <c r="EVR52" s="876"/>
      <c r="EVS52" s="876"/>
      <c r="EVT52" s="876"/>
      <c r="EVU52" s="876"/>
      <c r="EVV52" s="876"/>
      <c r="EVW52" s="876"/>
      <c r="EVX52" s="876"/>
      <c r="EVY52" s="876"/>
      <c r="EVZ52" s="876"/>
      <c r="EWA52" s="876"/>
      <c r="EWB52" s="876"/>
      <c r="EWC52" s="876"/>
      <c r="EWD52" s="876"/>
      <c r="EWE52" s="876"/>
      <c r="EWF52" s="876"/>
      <c r="EWG52" s="876"/>
      <c r="EWH52" s="876"/>
      <c r="EWI52" s="876"/>
      <c r="EWJ52" s="876"/>
      <c r="EWK52" s="876"/>
      <c r="EWL52" s="876"/>
      <c r="EWM52" s="876"/>
      <c r="EWN52" s="876"/>
      <c r="EWO52" s="876"/>
      <c r="EWP52" s="876"/>
      <c r="EWQ52" s="876"/>
      <c r="EWR52" s="876"/>
      <c r="EWS52" s="876"/>
      <c r="EWT52" s="876"/>
      <c r="EWU52" s="876"/>
      <c r="EWV52" s="876"/>
      <c r="EWW52" s="876"/>
      <c r="EWX52" s="876"/>
      <c r="EWY52" s="876"/>
      <c r="EWZ52" s="876"/>
      <c r="EXA52" s="876"/>
      <c r="EXB52" s="876"/>
      <c r="EXC52" s="876"/>
      <c r="EXD52" s="876"/>
      <c r="EXE52" s="876"/>
      <c r="EXF52" s="876"/>
      <c r="EXG52" s="876"/>
      <c r="EXH52" s="876"/>
      <c r="EXI52" s="876"/>
      <c r="EXJ52" s="876"/>
      <c r="EXK52" s="876"/>
      <c r="EXL52" s="876"/>
      <c r="EXM52" s="876"/>
      <c r="EXN52" s="876"/>
      <c r="EXO52" s="876"/>
      <c r="EXP52" s="876"/>
      <c r="EXQ52" s="876"/>
      <c r="EXR52" s="876"/>
      <c r="EXS52" s="876"/>
      <c r="EXT52" s="876"/>
      <c r="EXU52" s="876"/>
      <c r="EXV52" s="876"/>
      <c r="EXW52" s="876"/>
      <c r="EXX52" s="876"/>
      <c r="EXY52" s="876"/>
      <c r="EXZ52" s="876"/>
      <c r="EYA52" s="876"/>
      <c r="EYB52" s="876"/>
      <c r="EYC52" s="876"/>
      <c r="EYD52" s="876"/>
      <c r="EYE52" s="876"/>
      <c r="EYF52" s="876"/>
      <c r="EYG52" s="876"/>
      <c r="EYH52" s="876"/>
      <c r="EYI52" s="876"/>
      <c r="EYJ52" s="876"/>
      <c r="EYK52" s="876"/>
      <c r="EYL52" s="876"/>
      <c r="EYM52" s="876"/>
      <c r="EYN52" s="876"/>
      <c r="EYO52" s="876"/>
      <c r="EYP52" s="876"/>
      <c r="EYQ52" s="876"/>
      <c r="EYR52" s="876"/>
      <c r="EYS52" s="876"/>
      <c r="EYT52" s="876"/>
      <c r="EYU52" s="876"/>
      <c r="EYV52" s="876"/>
      <c r="EYW52" s="876"/>
      <c r="EYX52" s="876"/>
      <c r="EYY52" s="876"/>
      <c r="EYZ52" s="876"/>
      <c r="EZA52" s="876"/>
      <c r="EZB52" s="876"/>
      <c r="EZC52" s="876"/>
      <c r="EZD52" s="876"/>
      <c r="EZE52" s="876"/>
      <c r="EZF52" s="876"/>
      <c r="EZG52" s="876"/>
      <c r="EZH52" s="876"/>
      <c r="EZI52" s="876"/>
      <c r="EZJ52" s="876"/>
      <c r="EZK52" s="876"/>
      <c r="EZL52" s="876"/>
      <c r="EZM52" s="876"/>
      <c r="EZN52" s="876"/>
      <c r="EZO52" s="876"/>
      <c r="EZP52" s="876"/>
      <c r="EZQ52" s="876"/>
      <c r="EZR52" s="876"/>
      <c r="EZS52" s="876"/>
      <c r="EZT52" s="876"/>
      <c r="EZU52" s="876"/>
      <c r="EZV52" s="876"/>
      <c r="EZW52" s="876"/>
      <c r="EZX52" s="876"/>
      <c r="EZY52" s="876"/>
      <c r="EZZ52" s="876"/>
      <c r="FAA52" s="876"/>
      <c r="FAB52" s="876"/>
      <c r="FAC52" s="876"/>
      <c r="FAD52" s="876"/>
      <c r="FAE52" s="876"/>
      <c r="FAF52" s="876"/>
      <c r="FAG52" s="876"/>
      <c r="FAH52" s="876"/>
      <c r="FAI52" s="876"/>
      <c r="FAJ52" s="876"/>
      <c r="FAK52" s="876"/>
      <c r="FAL52" s="876"/>
      <c r="FAM52" s="876"/>
      <c r="FAN52" s="876"/>
      <c r="FAO52" s="876"/>
      <c r="FAP52" s="876"/>
      <c r="FAQ52" s="876"/>
      <c r="FAR52" s="876"/>
      <c r="FAS52" s="876"/>
      <c r="FAT52" s="876"/>
      <c r="FAU52" s="876"/>
      <c r="FAV52" s="876"/>
      <c r="FAW52" s="876"/>
      <c r="FAX52" s="876"/>
      <c r="FAY52" s="876"/>
      <c r="FAZ52" s="876"/>
      <c r="FBA52" s="876"/>
      <c r="FBB52" s="876"/>
      <c r="FBC52" s="876"/>
      <c r="FBD52" s="876"/>
      <c r="FBE52" s="876"/>
      <c r="FBF52" s="876"/>
      <c r="FBG52" s="876"/>
      <c r="FBH52" s="876"/>
      <c r="FBI52" s="876"/>
      <c r="FBJ52" s="876"/>
      <c r="FBK52" s="876"/>
      <c r="FBL52" s="876"/>
      <c r="FBM52" s="876"/>
      <c r="FBN52" s="876"/>
      <c r="FBO52" s="876"/>
      <c r="FBP52" s="876"/>
      <c r="FBQ52" s="876"/>
      <c r="FBR52" s="876"/>
      <c r="FBS52" s="876"/>
      <c r="FBT52" s="876"/>
      <c r="FBU52" s="876"/>
      <c r="FBV52" s="876"/>
      <c r="FBW52" s="876"/>
      <c r="FBX52" s="876"/>
      <c r="FBY52" s="876"/>
      <c r="FBZ52" s="876"/>
      <c r="FCA52" s="876"/>
      <c r="FCB52" s="876"/>
      <c r="FCC52" s="876"/>
      <c r="FCD52" s="876"/>
      <c r="FCE52" s="876"/>
      <c r="FCF52" s="876"/>
      <c r="FCG52" s="876"/>
      <c r="FCH52" s="876"/>
      <c r="FCI52" s="876"/>
      <c r="FCJ52" s="876"/>
      <c r="FCK52" s="876"/>
      <c r="FCL52" s="876"/>
      <c r="FCM52" s="876"/>
      <c r="FCN52" s="876"/>
      <c r="FCO52" s="876"/>
      <c r="FCP52" s="876"/>
      <c r="FCQ52" s="876"/>
      <c r="FCR52" s="876"/>
      <c r="FCS52" s="876"/>
      <c r="FCT52" s="876"/>
      <c r="FCU52" s="876"/>
      <c r="FCV52" s="876"/>
      <c r="FCW52" s="876"/>
      <c r="FCX52" s="876"/>
      <c r="FCY52" s="876"/>
      <c r="FCZ52" s="876"/>
      <c r="FDA52" s="876"/>
      <c r="FDB52" s="876"/>
      <c r="FDC52" s="876"/>
      <c r="FDD52" s="876"/>
      <c r="FDE52" s="876"/>
      <c r="FDF52" s="876"/>
      <c r="FDG52" s="876"/>
      <c r="FDH52" s="876"/>
      <c r="FDI52" s="876"/>
      <c r="FDJ52" s="876"/>
      <c r="FDK52" s="876"/>
      <c r="FDL52" s="876"/>
      <c r="FDM52" s="876"/>
      <c r="FDN52" s="876"/>
      <c r="FDO52" s="876"/>
      <c r="FDP52" s="876"/>
      <c r="FDQ52" s="876"/>
      <c r="FDR52" s="876"/>
      <c r="FDS52" s="876"/>
      <c r="FDT52" s="876"/>
      <c r="FDU52" s="876"/>
      <c r="FDV52" s="876"/>
      <c r="FDW52" s="876"/>
      <c r="FDX52" s="876"/>
      <c r="FDY52" s="876"/>
      <c r="FDZ52" s="876"/>
      <c r="FEA52" s="876"/>
      <c r="FEB52" s="876"/>
      <c r="FEC52" s="876"/>
      <c r="FED52" s="876"/>
      <c r="FEE52" s="876"/>
      <c r="FEF52" s="876"/>
      <c r="FEG52" s="876"/>
      <c r="FEH52" s="876"/>
      <c r="FEI52" s="876"/>
      <c r="FEJ52" s="876"/>
      <c r="FEK52" s="876"/>
      <c r="FEL52" s="876"/>
      <c r="FEM52" s="876"/>
      <c r="FEN52" s="876"/>
      <c r="FEO52" s="876"/>
      <c r="FEP52" s="876"/>
      <c r="FEQ52" s="876"/>
      <c r="FER52" s="876"/>
      <c r="FES52" s="876"/>
      <c r="FET52" s="876"/>
      <c r="FEU52" s="876"/>
      <c r="FEV52" s="876"/>
      <c r="FEW52" s="876"/>
      <c r="FEX52" s="876"/>
      <c r="FEY52" s="876"/>
      <c r="FEZ52" s="876"/>
      <c r="FFA52" s="876"/>
      <c r="FFB52" s="876"/>
      <c r="FFC52" s="876"/>
      <c r="FFD52" s="876"/>
      <c r="FFE52" s="876"/>
      <c r="FFF52" s="876"/>
      <c r="FFG52" s="876"/>
      <c r="FFH52" s="876"/>
      <c r="FFI52" s="876"/>
      <c r="FFJ52" s="876"/>
      <c r="FFK52" s="876"/>
      <c r="FFL52" s="876"/>
      <c r="FFM52" s="876"/>
      <c r="FFN52" s="876"/>
      <c r="FFO52" s="876"/>
      <c r="FFP52" s="876"/>
      <c r="FFQ52" s="876"/>
      <c r="FFR52" s="876"/>
      <c r="FFS52" s="876"/>
      <c r="FFT52" s="876"/>
      <c r="FFU52" s="876"/>
      <c r="FFV52" s="876"/>
      <c r="FFW52" s="876"/>
      <c r="FFX52" s="876"/>
      <c r="FFY52" s="876"/>
      <c r="FFZ52" s="876"/>
      <c r="FGA52" s="876"/>
      <c r="FGB52" s="876"/>
      <c r="FGC52" s="876"/>
      <c r="FGD52" s="876"/>
      <c r="FGE52" s="876"/>
      <c r="FGF52" s="876"/>
      <c r="FGG52" s="876"/>
      <c r="FGH52" s="876"/>
      <c r="FGI52" s="876"/>
      <c r="FGJ52" s="876"/>
      <c r="FGK52" s="876"/>
      <c r="FGL52" s="876"/>
      <c r="FGM52" s="876"/>
      <c r="FGN52" s="876"/>
      <c r="FGO52" s="876"/>
      <c r="FGP52" s="876"/>
      <c r="FGQ52" s="876"/>
      <c r="FGR52" s="876"/>
      <c r="FGS52" s="876"/>
      <c r="FGT52" s="876"/>
      <c r="FGU52" s="876"/>
      <c r="FGV52" s="876"/>
      <c r="FGW52" s="876"/>
      <c r="FGX52" s="876"/>
      <c r="FGY52" s="876"/>
      <c r="FGZ52" s="876"/>
      <c r="FHA52" s="876"/>
      <c r="FHB52" s="876"/>
      <c r="FHC52" s="876"/>
      <c r="FHD52" s="876"/>
      <c r="FHE52" s="876"/>
      <c r="FHF52" s="876"/>
      <c r="FHG52" s="876"/>
      <c r="FHH52" s="876"/>
      <c r="FHI52" s="876"/>
      <c r="FHJ52" s="876"/>
      <c r="FHK52" s="876"/>
      <c r="FHL52" s="876"/>
      <c r="FHM52" s="876"/>
      <c r="FHN52" s="876"/>
      <c r="FHO52" s="876"/>
      <c r="FHP52" s="876"/>
      <c r="FHQ52" s="876"/>
      <c r="FHR52" s="876"/>
      <c r="FHS52" s="876"/>
      <c r="FHT52" s="876"/>
      <c r="FHU52" s="876"/>
      <c r="FHV52" s="876"/>
      <c r="FHW52" s="876"/>
      <c r="FHX52" s="876"/>
      <c r="FHY52" s="876"/>
      <c r="FHZ52" s="876"/>
      <c r="FIA52" s="876"/>
      <c r="FIB52" s="876"/>
      <c r="FIC52" s="876"/>
      <c r="FID52" s="876"/>
      <c r="FIE52" s="876"/>
      <c r="FIF52" s="876"/>
      <c r="FIG52" s="876"/>
      <c r="FIH52" s="876"/>
      <c r="FII52" s="876"/>
      <c r="FIJ52" s="876"/>
      <c r="FIK52" s="876"/>
      <c r="FIL52" s="876"/>
      <c r="FIM52" s="876"/>
      <c r="FIN52" s="876"/>
      <c r="FIO52" s="876"/>
      <c r="FIP52" s="876"/>
      <c r="FIQ52" s="876"/>
      <c r="FIR52" s="876"/>
      <c r="FIS52" s="876"/>
      <c r="FIT52" s="876"/>
      <c r="FIU52" s="876"/>
      <c r="FIV52" s="876"/>
      <c r="FIW52" s="876"/>
      <c r="FIX52" s="876"/>
      <c r="FIY52" s="876"/>
      <c r="FIZ52" s="876"/>
      <c r="FJA52" s="876"/>
      <c r="FJB52" s="876"/>
      <c r="FJC52" s="876"/>
      <c r="FJD52" s="876"/>
      <c r="FJE52" s="876"/>
      <c r="FJF52" s="876"/>
      <c r="FJG52" s="876"/>
      <c r="FJH52" s="876"/>
      <c r="FJI52" s="876"/>
      <c r="FJJ52" s="876"/>
      <c r="FJK52" s="876"/>
      <c r="FJL52" s="876"/>
      <c r="FJM52" s="876"/>
      <c r="FJN52" s="876"/>
      <c r="FJO52" s="876"/>
      <c r="FJP52" s="876"/>
      <c r="FJQ52" s="876"/>
      <c r="FJR52" s="876"/>
      <c r="FJS52" s="876"/>
      <c r="FJT52" s="876"/>
      <c r="FJU52" s="876"/>
      <c r="FJV52" s="876"/>
      <c r="FJW52" s="876"/>
      <c r="FJX52" s="876"/>
      <c r="FJY52" s="876"/>
      <c r="FJZ52" s="876"/>
      <c r="FKA52" s="876"/>
      <c r="FKB52" s="876"/>
      <c r="FKC52" s="876"/>
      <c r="FKD52" s="876"/>
      <c r="FKE52" s="876"/>
      <c r="FKF52" s="876"/>
      <c r="FKG52" s="876"/>
      <c r="FKH52" s="876"/>
      <c r="FKI52" s="876"/>
      <c r="FKJ52" s="876"/>
      <c r="FKK52" s="876"/>
      <c r="FKL52" s="876"/>
      <c r="FKM52" s="876"/>
      <c r="FKN52" s="876"/>
      <c r="FKO52" s="876"/>
      <c r="FKP52" s="876"/>
      <c r="FKQ52" s="876"/>
      <c r="FKR52" s="876"/>
      <c r="FKS52" s="876"/>
      <c r="FKT52" s="876"/>
      <c r="FKU52" s="876"/>
      <c r="FKV52" s="876"/>
      <c r="FKW52" s="876"/>
      <c r="FKX52" s="876"/>
      <c r="FKY52" s="876"/>
      <c r="FKZ52" s="876"/>
      <c r="FLA52" s="876"/>
      <c r="FLB52" s="876"/>
      <c r="FLC52" s="876"/>
      <c r="FLD52" s="876"/>
      <c r="FLE52" s="876"/>
      <c r="FLF52" s="876"/>
      <c r="FLG52" s="876"/>
      <c r="FLH52" s="876"/>
      <c r="FLI52" s="876"/>
      <c r="FLJ52" s="876"/>
      <c r="FLK52" s="876"/>
      <c r="FLL52" s="876"/>
      <c r="FLM52" s="876"/>
      <c r="FLN52" s="876"/>
      <c r="FLO52" s="876"/>
      <c r="FLP52" s="876"/>
      <c r="FLQ52" s="876"/>
      <c r="FLR52" s="876"/>
      <c r="FLS52" s="876"/>
      <c r="FLT52" s="876"/>
      <c r="FLU52" s="876"/>
      <c r="FLV52" s="876"/>
      <c r="FLW52" s="876"/>
      <c r="FLX52" s="876"/>
      <c r="FLY52" s="876"/>
      <c r="FLZ52" s="876"/>
      <c r="FMA52" s="876"/>
      <c r="FMB52" s="876"/>
      <c r="FMC52" s="876"/>
      <c r="FMD52" s="876"/>
      <c r="FME52" s="876"/>
      <c r="FMF52" s="876"/>
      <c r="FMG52" s="876"/>
      <c r="FMH52" s="876"/>
      <c r="FMI52" s="876"/>
      <c r="FMJ52" s="876"/>
      <c r="FMK52" s="876"/>
      <c r="FML52" s="876"/>
      <c r="FMM52" s="876"/>
      <c r="FMN52" s="876"/>
      <c r="FMO52" s="876"/>
      <c r="FMP52" s="876"/>
      <c r="FMQ52" s="876"/>
      <c r="FMR52" s="876"/>
      <c r="FMS52" s="876"/>
      <c r="FMT52" s="876"/>
      <c r="FMU52" s="876"/>
      <c r="FMV52" s="876"/>
      <c r="FMW52" s="876"/>
      <c r="FMX52" s="876"/>
      <c r="FMY52" s="876"/>
      <c r="FMZ52" s="876"/>
      <c r="FNA52" s="876"/>
      <c r="FNB52" s="876"/>
      <c r="FNC52" s="876"/>
      <c r="FND52" s="876"/>
      <c r="FNE52" s="876"/>
      <c r="FNF52" s="876"/>
      <c r="FNG52" s="876"/>
      <c r="FNH52" s="876"/>
      <c r="FNI52" s="876"/>
      <c r="FNJ52" s="876"/>
      <c r="FNK52" s="876"/>
      <c r="FNL52" s="876"/>
      <c r="FNM52" s="876"/>
      <c r="FNN52" s="876"/>
      <c r="FNO52" s="876"/>
      <c r="FNP52" s="876"/>
      <c r="FNQ52" s="876"/>
      <c r="FNR52" s="876"/>
      <c r="FNS52" s="876"/>
      <c r="FNT52" s="876"/>
      <c r="FNU52" s="876"/>
      <c r="FNV52" s="876"/>
      <c r="FNW52" s="876"/>
      <c r="FNX52" s="876"/>
      <c r="FNY52" s="876"/>
      <c r="FNZ52" s="876"/>
      <c r="FOA52" s="876"/>
      <c r="FOB52" s="876"/>
      <c r="FOC52" s="876"/>
      <c r="FOD52" s="876"/>
      <c r="FOE52" s="876"/>
      <c r="FOF52" s="876"/>
      <c r="FOG52" s="876"/>
      <c r="FOH52" s="876"/>
      <c r="FOI52" s="876"/>
      <c r="FOJ52" s="876"/>
      <c r="FOK52" s="876"/>
      <c r="FOL52" s="876"/>
      <c r="FOM52" s="876"/>
      <c r="FON52" s="876"/>
      <c r="FOO52" s="876"/>
      <c r="FOP52" s="876"/>
      <c r="FOQ52" s="876"/>
      <c r="FOR52" s="876"/>
      <c r="FOS52" s="876"/>
      <c r="FOT52" s="876"/>
      <c r="FOU52" s="876"/>
      <c r="FOV52" s="876"/>
      <c r="FOW52" s="876"/>
      <c r="FOX52" s="876"/>
      <c r="FOY52" s="876"/>
      <c r="FOZ52" s="876"/>
      <c r="FPA52" s="876"/>
      <c r="FPB52" s="876"/>
      <c r="FPC52" s="876"/>
      <c r="FPD52" s="876"/>
      <c r="FPE52" s="876"/>
      <c r="FPF52" s="876"/>
      <c r="FPG52" s="876"/>
      <c r="FPH52" s="876"/>
      <c r="FPI52" s="876"/>
      <c r="FPJ52" s="876"/>
      <c r="FPK52" s="876"/>
      <c r="FPL52" s="876"/>
      <c r="FPM52" s="876"/>
      <c r="FPN52" s="876"/>
      <c r="FPO52" s="876"/>
      <c r="FPP52" s="876"/>
      <c r="FPQ52" s="876"/>
      <c r="FPR52" s="876"/>
      <c r="FPS52" s="876"/>
      <c r="FPT52" s="876"/>
      <c r="FPU52" s="876"/>
      <c r="FPV52" s="876"/>
      <c r="FPW52" s="876"/>
      <c r="FPX52" s="876"/>
      <c r="FPY52" s="876"/>
      <c r="FPZ52" s="876"/>
      <c r="FQA52" s="876"/>
      <c r="FQB52" s="876"/>
      <c r="FQC52" s="876"/>
      <c r="FQD52" s="876"/>
      <c r="FQE52" s="876"/>
      <c r="FQF52" s="876"/>
      <c r="FQG52" s="876"/>
      <c r="FQH52" s="876"/>
      <c r="FQI52" s="876"/>
      <c r="FQJ52" s="876"/>
      <c r="FQK52" s="876"/>
      <c r="FQL52" s="876"/>
      <c r="FQM52" s="876"/>
      <c r="FQN52" s="876"/>
      <c r="FQO52" s="876"/>
      <c r="FQP52" s="876"/>
      <c r="FQQ52" s="876"/>
      <c r="FQR52" s="876"/>
      <c r="FQS52" s="876"/>
      <c r="FQT52" s="876"/>
      <c r="FQU52" s="876"/>
      <c r="FQV52" s="876"/>
      <c r="FQW52" s="876"/>
      <c r="FQX52" s="876"/>
      <c r="FQY52" s="876"/>
      <c r="FQZ52" s="876"/>
      <c r="FRA52" s="876"/>
      <c r="FRB52" s="876"/>
      <c r="FRC52" s="876"/>
      <c r="FRD52" s="876"/>
      <c r="FRE52" s="876"/>
      <c r="FRF52" s="876"/>
      <c r="FRG52" s="876"/>
      <c r="FRH52" s="876"/>
      <c r="FRI52" s="876"/>
      <c r="FRJ52" s="876"/>
      <c r="FRK52" s="876"/>
      <c r="FRL52" s="876"/>
      <c r="FRM52" s="876"/>
      <c r="FRN52" s="876"/>
      <c r="FRO52" s="876"/>
      <c r="FRP52" s="876"/>
      <c r="FRQ52" s="876"/>
      <c r="FRR52" s="876"/>
      <c r="FRS52" s="876"/>
      <c r="FRT52" s="876"/>
      <c r="FRU52" s="876"/>
      <c r="FRV52" s="876"/>
      <c r="FRW52" s="876"/>
      <c r="FRX52" s="876"/>
      <c r="FRY52" s="876"/>
      <c r="FRZ52" s="876"/>
      <c r="FSA52" s="876"/>
      <c r="FSB52" s="876"/>
      <c r="FSC52" s="876"/>
      <c r="FSD52" s="876"/>
      <c r="FSE52" s="876"/>
      <c r="FSF52" s="876"/>
      <c r="FSG52" s="876"/>
      <c r="FSH52" s="876"/>
      <c r="FSI52" s="876"/>
      <c r="FSJ52" s="876"/>
      <c r="FSK52" s="876"/>
      <c r="FSL52" s="876"/>
      <c r="FSM52" s="876"/>
      <c r="FSN52" s="876"/>
      <c r="FSO52" s="876"/>
      <c r="FSP52" s="876"/>
      <c r="FSQ52" s="876"/>
      <c r="FSR52" s="876"/>
      <c r="FSS52" s="876"/>
      <c r="FST52" s="876"/>
      <c r="FSU52" s="876"/>
      <c r="FSV52" s="876"/>
      <c r="FSW52" s="876"/>
      <c r="FSX52" s="876"/>
      <c r="FSY52" s="876"/>
      <c r="FSZ52" s="876"/>
      <c r="FTA52" s="876"/>
      <c r="FTB52" s="876"/>
      <c r="FTC52" s="876"/>
      <c r="FTD52" s="876"/>
      <c r="FTE52" s="876"/>
      <c r="FTF52" s="876"/>
      <c r="FTG52" s="876"/>
      <c r="FTH52" s="876"/>
      <c r="FTI52" s="876"/>
      <c r="FTJ52" s="876"/>
      <c r="FTK52" s="876"/>
      <c r="FTL52" s="876"/>
      <c r="FTM52" s="876"/>
      <c r="FTN52" s="876"/>
      <c r="FTO52" s="876"/>
      <c r="FTP52" s="876"/>
      <c r="FTQ52" s="876"/>
      <c r="FTR52" s="876"/>
      <c r="FTS52" s="876"/>
      <c r="FTT52" s="876"/>
      <c r="FTU52" s="876"/>
      <c r="FTV52" s="876"/>
      <c r="FTW52" s="876"/>
      <c r="FTX52" s="876"/>
      <c r="FTY52" s="876"/>
      <c r="FTZ52" s="876"/>
      <c r="FUA52" s="876"/>
      <c r="FUB52" s="876"/>
      <c r="FUC52" s="876"/>
      <c r="FUD52" s="876"/>
      <c r="FUE52" s="876"/>
      <c r="FUF52" s="876"/>
      <c r="FUG52" s="876"/>
      <c r="FUH52" s="876"/>
      <c r="FUI52" s="876"/>
      <c r="FUJ52" s="876"/>
      <c r="FUK52" s="876"/>
      <c r="FUL52" s="876"/>
      <c r="FUM52" s="876"/>
      <c r="FUN52" s="876"/>
      <c r="FUO52" s="876"/>
      <c r="FUP52" s="876"/>
      <c r="FUQ52" s="876"/>
      <c r="FUR52" s="876"/>
      <c r="FUS52" s="876"/>
      <c r="FUT52" s="876"/>
      <c r="FUU52" s="876"/>
      <c r="FUV52" s="876"/>
      <c r="FUW52" s="876"/>
      <c r="FUX52" s="876"/>
      <c r="FUY52" s="876"/>
      <c r="FUZ52" s="876"/>
      <c r="FVA52" s="876"/>
      <c r="FVB52" s="876"/>
      <c r="FVC52" s="876"/>
      <c r="FVD52" s="876"/>
      <c r="FVE52" s="876"/>
      <c r="FVF52" s="876"/>
      <c r="FVG52" s="876"/>
      <c r="FVH52" s="876"/>
      <c r="FVI52" s="876"/>
      <c r="FVJ52" s="876"/>
      <c r="FVK52" s="876"/>
      <c r="FVL52" s="876"/>
      <c r="FVM52" s="876"/>
      <c r="FVN52" s="876"/>
      <c r="FVO52" s="876"/>
      <c r="FVP52" s="876"/>
      <c r="FVQ52" s="876"/>
      <c r="FVR52" s="876"/>
      <c r="FVS52" s="876"/>
      <c r="FVT52" s="876"/>
      <c r="FVU52" s="876"/>
      <c r="FVV52" s="876"/>
      <c r="FVW52" s="876"/>
      <c r="FVX52" s="876"/>
      <c r="FVY52" s="876"/>
      <c r="FVZ52" s="876"/>
      <c r="FWA52" s="876"/>
      <c r="FWB52" s="876"/>
      <c r="FWC52" s="876"/>
      <c r="FWD52" s="876"/>
      <c r="FWE52" s="876"/>
      <c r="FWF52" s="876"/>
      <c r="FWG52" s="876"/>
      <c r="FWH52" s="876"/>
      <c r="FWI52" s="876"/>
      <c r="FWJ52" s="876"/>
      <c r="FWK52" s="876"/>
      <c r="FWL52" s="876"/>
      <c r="FWM52" s="876"/>
      <c r="FWN52" s="876"/>
      <c r="FWO52" s="876"/>
      <c r="FWP52" s="876"/>
      <c r="FWQ52" s="876"/>
      <c r="FWR52" s="876"/>
      <c r="FWS52" s="876"/>
      <c r="FWT52" s="876"/>
      <c r="FWU52" s="876"/>
      <c r="FWV52" s="876"/>
      <c r="FWW52" s="876"/>
      <c r="FWX52" s="876"/>
      <c r="FWY52" s="876"/>
      <c r="FWZ52" s="876"/>
      <c r="FXA52" s="876"/>
      <c r="FXB52" s="876"/>
      <c r="FXC52" s="876"/>
      <c r="FXD52" s="876"/>
      <c r="FXE52" s="876"/>
      <c r="FXF52" s="876"/>
      <c r="FXG52" s="876"/>
      <c r="FXH52" s="876"/>
      <c r="FXI52" s="876"/>
      <c r="FXJ52" s="876"/>
      <c r="FXK52" s="876"/>
      <c r="FXL52" s="876"/>
      <c r="FXM52" s="876"/>
      <c r="FXN52" s="876"/>
      <c r="FXO52" s="876"/>
      <c r="FXP52" s="876"/>
      <c r="FXQ52" s="876"/>
      <c r="FXR52" s="876"/>
      <c r="FXS52" s="876"/>
      <c r="FXT52" s="876"/>
      <c r="FXU52" s="876"/>
      <c r="FXV52" s="876"/>
      <c r="FXW52" s="876"/>
      <c r="FXX52" s="876"/>
      <c r="FXY52" s="876"/>
      <c r="FXZ52" s="876"/>
      <c r="FYA52" s="876"/>
      <c r="FYB52" s="876"/>
      <c r="FYC52" s="876"/>
      <c r="FYD52" s="876"/>
      <c r="FYE52" s="876"/>
      <c r="FYF52" s="876"/>
      <c r="FYG52" s="876"/>
      <c r="FYH52" s="876"/>
      <c r="FYI52" s="876"/>
      <c r="FYJ52" s="876"/>
      <c r="FYK52" s="876"/>
      <c r="FYL52" s="876"/>
      <c r="FYM52" s="876"/>
      <c r="FYN52" s="876"/>
      <c r="FYO52" s="876"/>
      <c r="FYP52" s="876"/>
      <c r="FYQ52" s="876"/>
      <c r="FYR52" s="876"/>
      <c r="FYS52" s="876"/>
      <c r="FYT52" s="876"/>
      <c r="FYU52" s="876"/>
      <c r="FYV52" s="876"/>
      <c r="FYW52" s="876"/>
      <c r="FYX52" s="876"/>
      <c r="FYY52" s="876"/>
      <c r="FYZ52" s="876"/>
      <c r="FZA52" s="876"/>
      <c r="FZB52" s="876"/>
      <c r="FZC52" s="876"/>
      <c r="FZD52" s="876"/>
      <c r="FZE52" s="876"/>
      <c r="FZF52" s="876"/>
      <c r="FZG52" s="876"/>
      <c r="FZH52" s="876"/>
      <c r="FZI52" s="876"/>
      <c r="FZJ52" s="876"/>
      <c r="FZK52" s="876"/>
      <c r="FZL52" s="876"/>
      <c r="FZM52" s="876"/>
      <c r="FZN52" s="876"/>
      <c r="FZO52" s="876"/>
      <c r="FZP52" s="876"/>
      <c r="FZQ52" s="876"/>
      <c r="FZR52" s="876"/>
      <c r="FZS52" s="876"/>
      <c r="FZT52" s="876"/>
      <c r="FZU52" s="876"/>
      <c r="FZV52" s="876"/>
      <c r="FZW52" s="876"/>
      <c r="FZX52" s="876"/>
      <c r="FZY52" s="876"/>
      <c r="FZZ52" s="876"/>
      <c r="GAA52" s="876"/>
      <c r="GAB52" s="876"/>
      <c r="GAC52" s="876"/>
      <c r="GAD52" s="876"/>
      <c r="GAE52" s="876"/>
      <c r="GAF52" s="876"/>
      <c r="GAG52" s="876"/>
      <c r="GAH52" s="876"/>
      <c r="GAI52" s="876"/>
      <c r="GAJ52" s="876"/>
      <c r="GAK52" s="876"/>
      <c r="GAL52" s="876"/>
      <c r="GAM52" s="876"/>
      <c r="GAN52" s="876"/>
      <c r="GAO52" s="876"/>
      <c r="GAP52" s="876"/>
      <c r="GAQ52" s="876"/>
      <c r="GAR52" s="876"/>
      <c r="GAS52" s="876"/>
      <c r="GAT52" s="876"/>
      <c r="GAU52" s="876"/>
      <c r="GAV52" s="876"/>
      <c r="GAW52" s="876"/>
      <c r="GAX52" s="876"/>
      <c r="GAY52" s="876"/>
      <c r="GAZ52" s="876"/>
      <c r="GBA52" s="876"/>
      <c r="GBB52" s="876"/>
      <c r="GBC52" s="876"/>
      <c r="GBD52" s="876"/>
      <c r="GBE52" s="876"/>
      <c r="GBF52" s="876"/>
      <c r="GBG52" s="876"/>
      <c r="GBH52" s="876"/>
      <c r="GBI52" s="876"/>
      <c r="GBJ52" s="876"/>
      <c r="GBK52" s="876"/>
      <c r="GBL52" s="876"/>
      <c r="GBM52" s="876"/>
      <c r="GBN52" s="876"/>
      <c r="GBO52" s="876"/>
      <c r="GBP52" s="876"/>
      <c r="GBQ52" s="876"/>
      <c r="GBR52" s="876"/>
      <c r="GBS52" s="876"/>
      <c r="GBT52" s="876"/>
      <c r="GBU52" s="876"/>
      <c r="GBV52" s="876"/>
      <c r="GBW52" s="876"/>
      <c r="GBX52" s="876"/>
      <c r="GBY52" s="876"/>
      <c r="GBZ52" s="876"/>
      <c r="GCA52" s="876"/>
      <c r="GCB52" s="876"/>
      <c r="GCC52" s="876"/>
      <c r="GCD52" s="876"/>
      <c r="GCE52" s="876"/>
      <c r="GCF52" s="876"/>
      <c r="GCG52" s="876"/>
      <c r="GCH52" s="876"/>
      <c r="GCI52" s="876"/>
      <c r="GCJ52" s="876"/>
      <c r="GCK52" s="876"/>
      <c r="GCL52" s="876"/>
      <c r="GCM52" s="876"/>
      <c r="GCN52" s="876"/>
      <c r="GCO52" s="876"/>
      <c r="GCP52" s="876"/>
      <c r="GCQ52" s="876"/>
      <c r="GCR52" s="876"/>
      <c r="GCS52" s="876"/>
      <c r="GCT52" s="876"/>
      <c r="GCU52" s="876"/>
      <c r="GCV52" s="876"/>
      <c r="GCW52" s="876"/>
      <c r="GCX52" s="876"/>
      <c r="GCY52" s="876"/>
      <c r="GCZ52" s="876"/>
      <c r="GDA52" s="876"/>
      <c r="GDB52" s="876"/>
      <c r="GDC52" s="876"/>
      <c r="GDD52" s="876"/>
      <c r="GDE52" s="876"/>
      <c r="GDF52" s="876"/>
      <c r="GDG52" s="876"/>
      <c r="GDH52" s="876"/>
      <c r="GDI52" s="876"/>
      <c r="GDJ52" s="876"/>
      <c r="GDK52" s="876"/>
      <c r="GDL52" s="876"/>
      <c r="GDM52" s="876"/>
      <c r="GDN52" s="876"/>
      <c r="GDO52" s="876"/>
      <c r="GDP52" s="876"/>
      <c r="GDQ52" s="876"/>
      <c r="GDR52" s="876"/>
      <c r="GDS52" s="876"/>
      <c r="GDT52" s="876"/>
      <c r="GDU52" s="876"/>
      <c r="GDV52" s="876"/>
      <c r="GDW52" s="876"/>
      <c r="GDX52" s="876"/>
      <c r="GDY52" s="876"/>
      <c r="GDZ52" s="876"/>
      <c r="GEA52" s="876"/>
      <c r="GEB52" s="876"/>
      <c r="GEC52" s="876"/>
      <c r="GED52" s="876"/>
      <c r="GEE52" s="876"/>
      <c r="GEF52" s="876"/>
      <c r="GEG52" s="876"/>
      <c r="GEH52" s="876"/>
      <c r="GEI52" s="876"/>
      <c r="GEJ52" s="876"/>
      <c r="GEK52" s="876"/>
      <c r="GEL52" s="876"/>
      <c r="GEM52" s="876"/>
      <c r="GEN52" s="876"/>
      <c r="GEO52" s="876"/>
      <c r="GEP52" s="876"/>
      <c r="GEQ52" s="876"/>
      <c r="GER52" s="876"/>
      <c r="GES52" s="876"/>
      <c r="GET52" s="876"/>
      <c r="GEU52" s="876"/>
      <c r="GEV52" s="876"/>
      <c r="GEW52" s="876"/>
      <c r="GEX52" s="876"/>
      <c r="GEY52" s="876"/>
      <c r="GEZ52" s="876"/>
      <c r="GFA52" s="876"/>
      <c r="GFB52" s="876"/>
      <c r="GFC52" s="876"/>
      <c r="GFD52" s="876"/>
      <c r="GFE52" s="876"/>
      <c r="GFF52" s="876"/>
      <c r="GFG52" s="876"/>
      <c r="GFH52" s="876"/>
      <c r="GFI52" s="876"/>
      <c r="GFJ52" s="876"/>
      <c r="GFK52" s="876"/>
      <c r="GFL52" s="876"/>
      <c r="GFM52" s="876"/>
      <c r="GFN52" s="876"/>
      <c r="GFO52" s="876"/>
      <c r="GFP52" s="876"/>
      <c r="GFQ52" s="876"/>
      <c r="GFR52" s="876"/>
      <c r="GFS52" s="876"/>
      <c r="GFT52" s="876"/>
      <c r="GFU52" s="876"/>
      <c r="GFV52" s="876"/>
      <c r="GFW52" s="876"/>
      <c r="GFX52" s="876"/>
      <c r="GFY52" s="876"/>
      <c r="GFZ52" s="876"/>
      <c r="GGA52" s="876"/>
      <c r="GGB52" s="876"/>
      <c r="GGC52" s="876"/>
      <c r="GGD52" s="876"/>
      <c r="GGE52" s="876"/>
      <c r="GGF52" s="876"/>
      <c r="GGG52" s="876"/>
      <c r="GGH52" s="876"/>
      <c r="GGI52" s="876"/>
      <c r="GGJ52" s="876"/>
      <c r="GGK52" s="876"/>
      <c r="GGL52" s="876"/>
      <c r="GGM52" s="876"/>
      <c r="GGN52" s="876"/>
      <c r="GGO52" s="876"/>
      <c r="GGP52" s="876"/>
      <c r="GGQ52" s="876"/>
      <c r="GGR52" s="876"/>
      <c r="GGS52" s="876"/>
      <c r="GGT52" s="876"/>
      <c r="GGU52" s="876"/>
      <c r="GGV52" s="876"/>
      <c r="GGW52" s="876"/>
      <c r="GGX52" s="876"/>
      <c r="GGY52" s="876"/>
      <c r="GGZ52" s="876"/>
      <c r="GHA52" s="876"/>
      <c r="GHB52" s="876"/>
      <c r="GHC52" s="876"/>
      <c r="GHD52" s="876"/>
      <c r="GHE52" s="876"/>
      <c r="GHF52" s="876"/>
      <c r="GHG52" s="876"/>
      <c r="GHH52" s="876"/>
      <c r="GHI52" s="876"/>
      <c r="GHJ52" s="876"/>
      <c r="GHK52" s="876"/>
      <c r="GHL52" s="876"/>
      <c r="GHM52" s="876"/>
      <c r="GHN52" s="876"/>
      <c r="GHO52" s="876"/>
      <c r="GHP52" s="876"/>
      <c r="GHQ52" s="876"/>
      <c r="GHR52" s="876"/>
      <c r="GHS52" s="876"/>
      <c r="GHT52" s="876"/>
      <c r="GHU52" s="876"/>
      <c r="GHV52" s="876"/>
      <c r="GHW52" s="876"/>
      <c r="GHX52" s="876"/>
      <c r="GHY52" s="876"/>
      <c r="GHZ52" s="876"/>
      <c r="GIA52" s="876"/>
      <c r="GIB52" s="876"/>
      <c r="GIC52" s="876"/>
      <c r="GID52" s="876"/>
      <c r="GIE52" s="876"/>
      <c r="GIF52" s="876"/>
      <c r="GIG52" s="876"/>
      <c r="GIH52" s="876"/>
      <c r="GII52" s="876"/>
      <c r="GIJ52" s="876"/>
      <c r="GIK52" s="876"/>
      <c r="GIL52" s="876"/>
      <c r="GIM52" s="876"/>
      <c r="GIN52" s="876"/>
      <c r="GIO52" s="876"/>
      <c r="GIP52" s="876"/>
      <c r="GIQ52" s="876"/>
      <c r="GIR52" s="876"/>
      <c r="GIS52" s="876"/>
      <c r="GIT52" s="876"/>
      <c r="GIU52" s="876"/>
      <c r="GIV52" s="876"/>
      <c r="GIW52" s="876"/>
      <c r="GIX52" s="876"/>
      <c r="GIY52" s="876"/>
      <c r="GIZ52" s="876"/>
      <c r="GJA52" s="876"/>
      <c r="GJB52" s="876"/>
      <c r="GJC52" s="876"/>
      <c r="GJD52" s="876"/>
      <c r="GJE52" s="876"/>
      <c r="GJF52" s="876"/>
      <c r="GJG52" s="876"/>
      <c r="GJH52" s="876"/>
      <c r="GJI52" s="876"/>
      <c r="GJJ52" s="876"/>
      <c r="GJK52" s="876"/>
      <c r="GJL52" s="876"/>
      <c r="GJM52" s="876"/>
      <c r="GJN52" s="876"/>
      <c r="GJO52" s="876"/>
      <c r="GJP52" s="876"/>
      <c r="GJQ52" s="876"/>
      <c r="GJR52" s="876"/>
      <c r="GJS52" s="876"/>
      <c r="GJT52" s="876"/>
      <c r="GJU52" s="876"/>
      <c r="GJV52" s="876"/>
      <c r="GJW52" s="876"/>
      <c r="GJX52" s="876"/>
      <c r="GJY52" s="876"/>
      <c r="GJZ52" s="876"/>
      <c r="GKA52" s="876"/>
      <c r="GKB52" s="876"/>
      <c r="GKC52" s="876"/>
      <c r="GKD52" s="876"/>
      <c r="GKE52" s="876"/>
      <c r="GKF52" s="876"/>
      <c r="GKG52" s="876"/>
      <c r="GKH52" s="876"/>
      <c r="GKI52" s="876"/>
      <c r="GKJ52" s="876"/>
      <c r="GKK52" s="876"/>
      <c r="GKL52" s="876"/>
      <c r="GKM52" s="876"/>
      <c r="GKN52" s="876"/>
      <c r="GKO52" s="876"/>
      <c r="GKP52" s="876"/>
      <c r="GKQ52" s="876"/>
      <c r="GKR52" s="876"/>
      <c r="GKS52" s="876"/>
      <c r="GKT52" s="876"/>
      <c r="GKU52" s="876"/>
      <c r="GKV52" s="876"/>
      <c r="GKW52" s="876"/>
      <c r="GKX52" s="876"/>
      <c r="GKY52" s="876"/>
      <c r="GKZ52" s="876"/>
      <c r="GLA52" s="876"/>
      <c r="GLB52" s="876"/>
      <c r="GLC52" s="876"/>
      <c r="GLD52" s="876"/>
      <c r="GLE52" s="876"/>
      <c r="GLF52" s="876"/>
      <c r="GLG52" s="876"/>
      <c r="GLH52" s="876"/>
      <c r="GLI52" s="876"/>
      <c r="GLJ52" s="876"/>
      <c r="GLK52" s="876"/>
      <c r="GLL52" s="876"/>
      <c r="GLM52" s="876"/>
      <c r="GLN52" s="876"/>
      <c r="GLO52" s="876"/>
      <c r="GLP52" s="876"/>
      <c r="GLQ52" s="876"/>
      <c r="GLR52" s="876"/>
      <c r="GLS52" s="876"/>
      <c r="GLT52" s="876"/>
      <c r="GLU52" s="876"/>
      <c r="GLV52" s="876"/>
      <c r="GLW52" s="876"/>
      <c r="GLX52" s="876"/>
      <c r="GLY52" s="876"/>
      <c r="GLZ52" s="876"/>
      <c r="GMA52" s="876"/>
      <c r="GMB52" s="876"/>
      <c r="GMC52" s="876"/>
      <c r="GMD52" s="876"/>
      <c r="GME52" s="876"/>
      <c r="GMF52" s="876"/>
      <c r="GMG52" s="876"/>
      <c r="GMH52" s="876"/>
      <c r="GMI52" s="876"/>
      <c r="GMJ52" s="876"/>
      <c r="GMK52" s="876"/>
      <c r="GML52" s="876"/>
      <c r="GMM52" s="876"/>
      <c r="GMN52" s="876"/>
      <c r="GMO52" s="876"/>
      <c r="GMP52" s="876"/>
      <c r="GMQ52" s="876"/>
      <c r="GMR52" s="876"/>
      <c r="GMS52" s="876"/>
      <c r="GMT52" s="876"/>
      <c r="GMU52" s="876"/>
      <c r="GMV52" s="876"/>
      <c r="GMW52" s="876"/>
      <c r="GMX52" s="876"/>
      <c r="GMY52" s="876"/>
      <c r="GMZ52" s="876"/>
      <c r="GNA52" s="876"/>
      <c r="GNB52" s="876"/>
      <c r="GNC52" s="876"/>
      <c r="GND52" s="876"/>
      <c r="GNE52" s="876"/>
      <c r="GNF52" s="876"/>
      <c r="GNG52" s="876"/>
      <c r="GNH52" s="876"/>
      <c r="GNI52" s="876"/>
      <c r="GNJ52" s="876"/>
      <c r="GNK52" s="876"/>
      <c r="GNL52" s="876"/>
      <c r="GNM52" s="876"/>
      <c r="GNN52" s="876"/>
      <c r="GNO52" s="876"/>
      <c r="GNP52" s="876"/>
      <c r="GNQ52" s="876"/>
      <c r="GNR52" s="876"/>
      <c r="GNS52" s="876"/>
      <c r="GNT52" s="876"/>
      <c r="GNU52" s="876"/>
      <c r="GNV52" s="876"/>
      <c r="GNW52" s="876"/>
      <c r="GNX52" s="876"/>
      <c r="GNY52" s="876"/>
      <c r="GNZ52" s="876"/>
      <c r="GOA52" s="876"/>
      <c r="GOB52" s="876"/>
      <c r="GOC52" s="876"/>
      <c r="GOD52" s="876"/>
      <c r="GOE52" s="876"/>
      <c r="GOF52" s="876"/>
      <c r="GOG52" s="876"/>
      <c r="GOH52" s="876"/>
      <c r="GOI52" s="876"/>
      <c r="GOJ52" s="876"/>
      <c r="GOK52" s="876"/>
      <c r="GOL52" s="876"/>
      <c r="GOM52" s="876"/>
      <c r="GON52" s="876"/>
      <c r="GOO52" s="876"/>
      <c r="GOP52" s="876"/>
      <c r="GOQ52" s="876"/>
      <c r="GOR52" s="876"/>
      <c r="GOS52" s="876"/>
      <c r="GOT52" s="876"/>
      <c r="GOU52" s="876"/>
      <c r="GOV52" s="876"/>
      <c r="GOW52" s="876"/>
      <c r="GOX52" s="876"/>
      <c r="GOY52" s="876"/>
      <c r="GOZ52" s="876"/>
      <c r="GPA52" s="876"/>
      <c r="GPB52" s="876"/>
      <c r="GPC52" s="876"/>
      <c r="GPD52" s="876"/>
      <c r="GPE52" s="876"/>
      <c r="GPF52" s="876"/>
      <c r="GPG52" s="876"/>
      <c r="GPH52" s="876"/>
      <c r="GPI52" s="876"/>
      <c r="GPJ52" s="876"/>
      <c r="GPK52" s="876"/>
      <c r="GPL52" s="876"/>
      <c r="GPM52" s="876"/>
      <c r="GPN52" s="876"/>
      <c r="GPO52" s="876"/>
      <c r="GPP52" s="876"/>
      <c r="GPQ52" s="876"/>
      <c r="GPR52" s="876"/>
      <c r="GPS52" s="876"/>
      <c r="GPT52" s="876"/>
      <c r="GPU52" s="876"/>
      <c r="GPV52" s="876"/>
      <c r="GPW52" s="876"/>
      <c r="GPX52" s="876"/>
      <c r="GPY52" s="876"/>
      <c r="GPZ52" s="876"/>
      <c r="GQA52" s="876"/>
      <c r="GQB52" s="876"/>
      <c r="GQC52" s="876"/>
      <c r="GQD52" s="876"/>
      <c r="GQE52" s="876"/>
      <c r="GQF52" s="876"/>
      <c r="GQG52" s="876"/>
      <c r="GQH52" s="876"/>
      <c r="GQI52" s="876"/>
      <c r="GQJ52" s="876"/>
      <c r="GQK52" s="876"/>
      <c r="GQL52" s="876"/>
      <c r="GQM52" s="876"/>
      <c r="GQN52" s="876"/>
      <c r="GQO52" s="876"/>
      <c r="GQP52" s="876"/>
      <c r="GQQ52" s="876"/>
      <c r="GQR52" s="876"/>
      <c r="GQS52" s="876"/>
      <c r="GQT52" s="876"/>
      <c r="GQU52" s="876"/>
      <c r="GQV52" s="876"/>
      <c r="GQW52" s="876"/>
      <c r="GQX52" s="876"/>
      <c r="GQY52" s="876"/>
      <c r="GQZ52" s="876"/>
      <c r="GRA52" s="876"/>
      <c r="GRB52" s="876"/>
      <c r="GRC52" s="876"/>
      <c r="GRD52" s="876"/>
      <c r="GRE52" s="876"/>
      <c r="GRF52" s="876"/>
      <c r="GRG52" s="876"/>
      <c r="GRH52" s="876"/>
      <c r="GRI52" s="876"/>
      <c r="GRJ52" s="876"/>
      <c r="GRK52" s="876"/>
      <c r="GRL52" s="876"/>
      <c r="GRM52" s="876"/>
      <c r="GRN52" s="876"/>
      <c r="GRO52" s="876"/>
      <c r="GRP52" s="876"/>
      <c r="GRQ52" s="876"/>
      <c r="GRR52" s="876"/>
      <c r="GRS52" s="876"/>
      <c r="GRT52" s="876"/>
      <c r="GRU52" s="876"/>
      <c r="GRV52" s="876"/>
      <c r="GRW52" s="876"/>
      <c r="GRX52" s="876"/>
      <c r="GRY52" s="876"/>
      <c r="GRZ52" s="876"/>
      <c r="GSA52" s="876"/>
      <c r="GSB52" s="876"/>
      <c r="GSC52" s="876"/>
      <c r="GSD52" s="876"/>
      <c r="GSE52" s="876"/>
      <c r="GSF52" s="876"/>
      <c r="GSG52" s="876"/>
      <c r="GSH52" s="876"/>
      <c r="GSI52" s="876"/>
      <c r="GSJ52" s="876"/>
      <c r="GSK52" s="876"/>
      <c r="GSL52" s="876"/>
      <c r="GSM52" s="876"/>
      <c r="GSN52" s="876"/>
      <c r="GSO52" s="876"/>
      <c r="GSP52" s="876"/>
      <c r="GSQ52" s="876"/>
      <c r="GSR52" s="876"/>
      <c r="GSS52" s="876"/>
      <c r="GST52" s="876"/>
      <c r="GSU52" s="876"/>
      <c r="GSV52" s="876"/>
      <c r="GSW52" s="876"/>
      <c r="GSX52" s="876"/>
      <c r="GSY52" s="876"/>
      <c r="GSZ52" s="876"/>
      <c r="GTA52" s="876"/>
      <c r="GTB52" s="876"/>
      <c r="GTC52" s="876"/>
      <c r="GTD52" s="876"/>
      <c r="GTE52" s="876"/>
      <c r="GTF52" s="876"/>
      <c r="GTG52" s="876"/>
      <c r="GTH52" s="876"/>
      <c r="GTI52" s="876"/>
      <c r="GTJ52" s="876"/>
      <c r="GTK52" s="876"/>
      <c r="GTL52" s="876"/>
      <c r="GTM52" s="876"/>
      <c r="GTN52" s="876"/>
      <c r="GTO52" s="876"/>
      <c r="GTP52" s="876"/>
      <c r="GTQ52" s="876"/>
      <c r="GTR52" s="876"/>
      <c r="GTS52" s="876"/>
      <c r="GTT52" s="876"/>
      <c r="GTU52" s="876"/>
      <c r="GTV52" s="876"/>
      <c r="GTW52" s="876"/>
      <c r="GTX52" s="876"/>
      <c r="GTY52" s="876"/>
      <c r="GTZ52" s="876"/>
      <c r="GUA52" s="876"/>
      <c r="GUB52" s="876"/>
      <c r="GUC52" s="876"/>
      <c r="GUD52" s="876"/>
      <c r="GUE52" s="876"/>
      <c r="GUF52" s="876"/>
      <c r="GUG52" s="876"/>
      <c r="GUH52" s="876"/>
      <c r="GUI52" s="876"/>
      <c r="GUJ52" s="876"/>
      <c r="GUK52" s="876"/>
      <c r="GUL52" s="876"/>
      <c r="GUM52" s="876"/>
      <c r="GUN52" s="876"/>
      <c r="GUO52" s="876"/>
      <c r="GUP52" s="876"/>
      <c r="GUQ52" s="876"/>
      <c r="GUR52" s="876"/>
      <c r="GUS52" s="876"/>
      <c r="GUT52" s="876"/>
      <c r="GUU52" s="876"/>
      <c r="GUV52" s="876"/>
      <c r="GUW52" s="876"/>
      <c r="GUX52" s="876"/>
      <c r="GUY52" s="876"/>
      <c r="GUZ52" s="876"/>
      <c r="GVA52" s="876"/>
      <c r="GVB52" s="876"/>
      <c r="GVC52" s="876"/>
      <c r="GVD52" s="876"/>
      <c r="GVE52" s="876"/>
      <c r="GVF52" s="876"/>
      <c r="GVG52" s="876"/>
      <c r="GVH52" s="876"/>
      <c r="GVI52" s="876"/>
      <c r="GVJ52" s="876"/>
      <c r="GVK52" s="876"/>
      <c r="GVL52" s="876"/>
      <c r="GVM52" s="876"/>
      <c r="GVN52" s="876"/>
      <c r="GVO52" s="876"/>
      <c r="GVP52" s="876"/>
      <c r="GVQ52" s="876"/>
      <c r="GVR52" s="876"/>
      <c r="GVS52" s="876"/>
      <c r="GVT52" s="876"/>
      <c r="GVU52" s="876"/>
      <c r="GVV52" s="876"/>
      <c r="GVW52" s="876"/>
      <c r="GVX52" s="876"/>
      <c r="GVY52" s="876"/>
      <c r="GVZ52" s="876"/>
      <c r="GWA52" s="876"/>
      <c r="GWB52" s="876"/>
      <c r="GWC52" s="876"/>
      <c r="GWD52" s="876"/>
      <c r="GWE52" s="876"/>
      <c r="GWF52" s="876"/>
      <c r="GWG52" s="876"/>
      <c r="GWH52" s="876"/>
      <c r="GWI52" s="876"/>
      <c r="GWJ52" s="876"/>
      <c r="GWK52" s="876"/>
      <c r="GWL52" s="876"/>
      <c r="GWM52" s="876"/>
      <c r="GWN52" s="876"/>
      <c r="GWO52" s="876"/>
      <c r="GWP52" s="876"/>
      <c r="GWQ52" s="876"/>
      <c r="GWR52" s="876"/>
      <c r="GWS52" s="876"/>
      <c r="GWT52" s="876"/>
      <c r="GWU52" s="876"/>
      <c r="GWV52" s="876"/>
      <c r="GWW52" s="876"/>
      <c r="GWX52" s="876"/>
      <c r="GWY52" s="876"/>
      <c r="GWZ52" s="876"/>
      <c r="GXA52" s="876"/>
      <c r="GXB52" s="876"/>
      <c r="GXC52" s="876"/>
      <c r="GXD52" s="876"/>
      <c r="GXE52" s="876"/>
      <c r="GXF52" s="876"/>
      <c r="GXG52" s="876"/>
      <c r="GXH52" s="876"/>
      <c r="GXI52" s="876"/>
      <c r="GXJ52" s="876"/>
      <c r="GXK52" s="876"/>
      <c r="GXL52" s="876"/>
      <c r="GXM52" s="876"/>
      <c r="GXN52" s="876"/>
      <c r="GXO52" s="876"/>
      <c r="GXP52" s="876"/>
      <c r="GXQ52" s="876"/>
      <c r="GXR52" s="876"/>
      <c r="GXS52" s="876"/>
      <c r="GXT52" s="876"/>
      <c r="GXU52" s="876"/>
      <c r="GXV52" s="876"/>
      <c r="GXW52" s="876"/>
      <c r="GXX52" s="876"/>
      <c r="GXY52" s="876"/>
      <c r="GXZ52" s="876"/>
      <c r="GYA52" s="876"/>
      <c r="GYB52" s="876"/>
      <c r="GYC52" s="876"/>
      <c r="GYD52" s="876"/>
      <c r="GYE52" s="876"/>
      <c r="GYF52" s="876"/>
      <c r="GYG52" s="876"/>
      <c r="GYH52" s="876"/>
      <c r="GYI52" s="876"/>
      <c r="GYJ52" s="876"/>
      <c r="GYK52" s="876"/>
      <c r="GYL52" s="876"/>
      <c r="GYM52" s="876"/>
      <c r="GYN52" s="876"/>
      <c r="GYO52" s="876"/>
      <c r="GYP52" s="876"/>
      <c r="GYQ52" s="876"/>
      <c r="GYR52" s="876"/>
      <c r="GYS52" s="876"/>
      <c r="GYT52" s="876"/>
      <c r="GYU52" s="876"/>
      <c r="GYV52" s="876"/>
      <c r="GYW52" s="876"/>
      <c r="GYX52" s="876"/>
      <c r="GYY52" s="876"/>
      <c r="GYZ52" s="876"/>
      <c r="GZA52" s="876"/>
      <c r="GZB52" s="876"/>
      <c r="GZC52" s="876"/>
      <c r="GZD52" s="876"/>
      <c r="GZE52" s="876"/>
      <c r="GZF52" s="876"/>
      <c r="GZG52" s="876"/>
      <c r="GZH52" s="876"/>
      <c r="GZI52" s="876"/>
      <c r="GZJ52" s="876"/>
      <c r="GZK52" s="876"/>
      <c r="GZL52" s="876"/>
      <c r="GZM52" s="876"/>
      <c r="GZN52" s="876"/>
      <c r="GZO52" s="876"/>
      <c r="GZP52" s="876"/>
      <c r="GZQ52" s="876"/>
      <c r="GZR52" s="876"/>
      <c r="GZS52" s="876"/>
      <c r="GZT52" s="876"/>
      <c r="GZU52" s="876"/>
      <c r="GZV52" s="876"/>
      <c r="GZW52" s="876"/>
      <c r="GZX52" s="876"/>
      <c r="GZY52" s="876"/>
      <c r="GZZ52" s="876"/>
      <c r="HAA52" s="876"/>
      <c r="HAB52" s="876"/>
      <c r="HAC52" s="876"/>
      <c r="HAD52" s="876"/>
      <c r="HAE52" s="876"/>
      <c r="HAF52" s="876"/>
      <c r="HAG52" s="876"/>
      <c r="HAH52" s="876"/>
      <c r="HAI52" s="876"/>
      <c r="HAJ52" s="876"/>
      <c r="HAK52" s="876"/>
      <c r="HAL52" s="876"/>
      <c r="HAM52" s="876"/>
      <c r="HAN52" s="876"/>
      <c r="HAO52" s="876"/>
      <c r="HAP52" s="876"/>
      <c r="HAQ52" s="876"/>
      <c r="HAR52" s="876"/>
      <c r="HAS52" s="876"/>
      <c r="HAT52" s="876"/>
      <c r="HAU52" s="876"/>
      <c r="HAV52" s="876"/>
      <c r="HAW52" s="876"/>
      <c r="HAX52" s="876"/>
      <c r="HAY52" s="876"/>
      <c r="HAZ52" s="876"/>
      <c r="HBA52" s="876"/>
      <c r="HBB52" s="876"/>
      <c r="HBC52" s="876"/>
      <c r="HBD52" s="876"/>
      <c r="HBE52" s="876"/>
      <c r="HBF52" s="876"/>
      <c r="HBG52" s="876"/>
      <c r="HBH52" s="876"/>
      <c r="HBI52" s="876"/>
      <c r="HBJ52" s="876"/>
      <c r="HBK52" s="876"/>
      <c r="HBL52" s="876"/>
      <c r="HBM52" s="876"/>
      <c r="HBN52" s="876"/>
      <c r="HBO52" s="876"/>
      <c r="HBP52" s="876"/>
      <c r="HBQ52" s="876"/>
      <c r="HBR52" s="876"/>
      <c r="HBS52" s="876"/>
      <c r="HBT52" s="876"/>
      <c r="HBU52" s="876"/>
      <c r="HBV52" s="876"/>
      <c r="HBW52" s="876"/>
      <c r="HBX52" s="876"/>
      <c r="HBY52" s="876"/>
      <c r="HBZ52" s="876"/>
      <c r="HCA52" s="876"/>
      <c r="HCB52" s="876"/>
      <c r="HCC52" s="876"/>
      <c r="HCD52" s="876"/>
      <c r="HCE52" s="876"/>
      <c r="HCF52" s="876"/>
      <c r="HCG52" s="876"/>
      <c r="HCH52" s="876"/>
      <c r="HCI52" s="876"/>
      <c r="HCJ52" s="876"/>
      <c r="HCK52" s="876"/>
      <c r="HCL52" s="876"/>
      <c r="HCM52" s="876"/>
      <c r="HCN52" s="876"/>
      <c r="HCO52" s="876"/>
      <c r="HCP52" s="876"/>
      <c r="HCQ52" s="876"/>
      <c r="HCR52" s="876"/>
      <c r="HCS52" s="876"/>
      <c r="HCT52" s="876"/>
      <c r="HCU52" s="876"/>
      <c r="HCV52" s="876"/>
      <c r="HCW52" s="876"/>
      <c r="HCX52" s="876"/>
      <c r="HCY52" s="876"/>
      <c r="HCZ52" s="876"/>
      <c r="HDA52" s="876"/>
      <c r="HDB52" s="876"/>
      <c r="HDC52" s="876"/>
      <c r="HDD52" s="876"/>
      <c r="HDE52" s="876"/>
      <c r="HDF52" s="876"/>
      <c r="HDG52" s="876"/>
      <c r="HDH52" s="876"/>
      <c r="HDI52" s="876"/>
      <c r="HDJ52" s="876"/>
      <c r="HDK52" s="876"/>
      <c r="HDL52" s="876"/>
      <c r="HDM52" s="876"/>
      <c r="HDN52" s="876"/>
      <c r="HDO52" s="876"/>
      <c r="HDP52" s="876"/>
      <c r="HDQ52" s="876"/>
      <c r="HDR52" s="876"/>
      <c r="HDS52" s="876"/>
      <c r="HDT52" s="876"/>
      <c r="HDU52" s="876"/>
      <c r="HDV52" s="876"/>
      <c r="HDW52" s="876"/>
      <c r="HDX52" s="876"/>
      <c r="HDY52" s="876"/>
      <c r="HDZ52" s="876"/>
      <c r="HEA52" s="876"/>
      <c r="HEB52" s="876"/>
      <c r="HEC52" s="876"/>
      <c r="HED52" s="876"/>
      <c r="HEE52" s="876"/>
      <c r="HEF52" s="876"/>
      <c r="HEG52" s="876"/>
      <c r="HEH52" s="876"/>
      <c r="HEI52" s="876"/>
      <c r="HEJ52" s="876"/>
      <c r="HEK52" s="876"/>
      <c r="HEL52" s="876"/>
      <c r="HEM52" s="876"/>
      <c r="HEN52" s="876"/>
      <c r="HEO52" s="876"/>
      <c r="HEP52" s="876"/>
      <c r="HEQ52" s="876"/>
      <c r="HER52" s="876"/>
      <c r="HES52" s="876"/>
      <c r="HET52" s="876"/>
      <c r="HEU52" s="876"/>
      <c r="HEV52" s="876"/>
      <c r="HEW52" s="876"/>
      <c r="HEX52" s="876"/>
      <c r="HEY52" s="876"/>
      <c r="HEZ52" s="876"/>
      <c r="HFA52" s="876"/>
      <c r="HFB52" s="876"/>
      <c r="HFC52" s="876"/>
      <c r="HFD52" s="876"/>
      <c r="HFE52" s="876"/>
      <c r="HFF52" s="876"/>
      <c r="HFG52" s="876"/>
      <c r="HFH52" s="876"/>
      <c r="HFI52" s="876"/>
      <c r="HFJ52" s="876"/>
      <c r="HFK52" s="876"/>
      <c r="HFL52" s="876"/>
      <c r="HFM52" s="876"/>
      <c r="HFN52" s="876"/>
      <c r="HFO52" s="876"/>
      <c r="HFP52" s="876"/>
      <c r="HFQ52" s="876"/>
      <c r="HFR52" s="876"/>
      <c r="HFS52" s="876"/>
      <c r="HFT52" s="876"/>
      <c r="HFU52" s="876"/>
      <c r="HFV52" s="876"/>
      <c r="HFW52" s="876"/>
      <c r="HFX52" s="876"/>
      <c r="HFY52" s="876"/>
      <c r="HFZ52" s="876"/>
      <c r="HGA52" s="876"/>
      <c r="HGB52" s="876"/>
      <c r="HGC52" s="876"/>
      <c r="HGD52" s="876"/>
      <c r="HGE52" s="876"/>
      <c r="HGF52" s="876"/>
      <c r="HGG52" s="876"/>
      <c r="HGH52" s="876"/>
      <c r="HGI52" s="876"/>
      <c r="HGJ52" s="876"/>
      <c r="HGK52" s="876"/>
      <c r="HGL52" s="876"/>
      <c r="HGM52" s="876"/>
      <c r="HGN52" s="876"/>
      <c r="HGO52" s="876"/>
      <c r="HGP52" s="876"/>
      <c r="HGQ52" s="876"/>
      <c r="HGR52" s="876"/>
      <c r="HGS52" s="876"/>
      <c r="HGT52" s="876"/>
      <c r="HGU52" s="876"/>
      <c r="HGV52" s="876"/>
      <c r="HGW52" s="876"/>
      <c r="HGX52" s="876"/>
      <c r="HGY52" s="876"/>
      <c r="HGZ52" s="876"/>
      <c r="HHA52" s="876"/>
      <c r="HHB52" s="876"/>
      <c r="HHC52" s="876"/>
      <c r="HHD52" s="876"/>
      <c r="HHE52" s="876"/>
      <c r="HHF52" s="876"/>
      <c r="HHG52" s="876"/>
      <c r="HHH52" s="876"/>
      <c r="HHI52" s="876"/>
      <c r="HHJ52" s="876"/>
      <c r="HHK52" s="876"/>
      <c r="HHL52" s="876"/>
      <c r="HHM52" s="876"/>
      <c r="HHN52" s="876"/>
      <c r="HHO52" s="876"/>
      <c r="HHP52" s="876"/>
      <c r="HHQ52" s="876"/>
      <c r="HHR52" s="876"/>
      <c r="HHS52" s="876"/>
      <c r="HHT52" s="876"/>
      <c r="HHU52" s="876"/>
      <c r="HHV52" s="876"/>
      <c r="HHW52" s="876"/>
      <c r="HHX52" s="876"/>
      <c r="HHY52" s="876"/>
      <c r="HHZ52" s="876"/>
      <c r="HIA52" s="876"/>
      <c r="HIB52" s="876"/>
      <c r="HIC52" s="876"/>
      <c r="HID52" s="876"/>
      <c r="HIE52" s="876"/>
      <c r="HIF52" s="876"/>
      <c r="HIG52" s="876"/>
      <c r="HIH52" s="876"/>
      <c r="HII52" s="876"/>
      <c r="HIJ52" s="876"/>
      <c r="HIK52" s="876"/>
      <c r="HIL52" s="876"/>
      <c r="HIM52" s="876"/>
      <c r="HIN52" s="876"/>
      <c r="HIO52" s="876"/>
      <c r="HIP52" s="876"/>
      <c r="HIQ52" s="876"/>
      <c r="HIR52" s="876"/>
      <c r="HIS52" s="876"/>
      <c r="HIT52" s="876"/>
      <c r="HIU52" s="876"/>
      <c r="HIV52" s="876"/>
      <c r="HIW52" s="876"/>
      <c r="HIX52" s="876"/>
      <c r="HIY52" s="876"/>
      <c r="HIZ52" s="876"/>
      <c r="HJA52" s="876"/>
      <c r="HJB52" s="876"/>
      <c r="HJC52" s="876"/>
      <c r="HJD52" s="876"/>
      <c r="HJE52" s="876"/>
      <c r="HJF52" s="876"/>
      <c r="HJG52" s="876"/>
      <c r="HJH52" s="876"/>
      <c r="HJI52" s="876"/>
      <c r="HJJ52" s="876"/>
      <c r="HJK52" s="876"/>
      <c r="HJL52" s="876"/>
      <c r="HJM52" s="876"/>
      <c r="HJN52" s="876"/>
      <c r="HJO52" s="876"/>
      <c r="HJP52" s="876"/>
      <c r="HJQ52" s="876"/>
      <c r="HJR52" s="876"/>
      <c r="HJS52" s="876"/>
      <c r="HJT52" s="876"/>
      <c r="HJU52" s="876"/>
      <c r="HJV52" s="876"/>
      <c r="HJW52" s="876"/>
      <c r="HJX52" s="876"/>
      <c r="HJY52" s="876"/>
      <c r="HJZ52" s="876"/>
      <c r="HKA52" s="876"/>
      <c r="HKB52" s="876"/>
      <c r="HKC52" s="876"/>
      <c r="HKD52" s="876"/>
      <c r="HKE52" s="876"/>
      <c r="HKF52" s="876"/>
      <c r="HKG52" s="876"/>
      <c r="HKH52" s="876"/>
      <c r="HKI52" s="876"/>
      <c r="HKJ52" s="876"/>
      <c r="HKK52" s="876"/>
      <c r="HKL52" s="876"/>
      <c r="HKM52" s="876"/>
      <c r="HKN52" s="876"/>
      <c r="HKO52" s="876"/>
      <c r="HKP52" s="876"/>
      <c r="HKQ52" s="876"/>
      <c r="HKR52" s="876"/>
      <c r="HKS52" s="876"/>
      <c r="HKT52" s="876"/>
      <c r="HKU52" s="876"/>
      <c r="HKV52" s="876"/>
      <c r="HKW52" s="876"/>
      <c r="HKX52" s="876"/>
      <c r="HKY52" s="876"/>
      <c r="HKZ52" s="876"/>
      <c r="HLA52" s="876"/>
      <c r="HLB52" s="876"/>
      <c r="HLC52" s="876"/>
      <c r="HLD52" s="876"/>
      <c r="HLE52" s="876"/>
      <c r="HLF52" s="876"/>
      <c r="HLG52" s="876"/>
      <c r="HLH52" s="876"/>
      <c r="HLI52" s="876"/>
      <c r="HLJ52" s="876"/>
      <c r="HLK52" s="876"/>
      <c r="HLL52" s="876"/>
      <c r="HLM52" s="876"/>
      <c r="HLN52" s="876"/>
      <c r="HLO52" s="876"/>
      <c r="HLP52" s="876"/>
      <c r="HLQ52" s="876"/>
      <c r="HLR52" s="876"/>
      <c r="HLS52" s="876"/>
      <c r="HLT52" s="876"/>
      <c r="HLU52" s="876"/>
      <c r="HLV52" s="876"/>
      <c r="HLW52" s="876"/>
      <c r="HLX52" s="876"/>
      <c r="HLY52" s="876"/>
      <c r="HLZ52" s="876"/>
      <c r="HMA52" s="876"/>
      <c r="HMB52" s="876"/>
      <c r="HMC52" s="876"/>
      <c r="HMD52" s="876"/>
      <c r="HME52" s="876"/>
      <c r="HMF52" s="876"/>
      <c r="HMG52" s="876"/>
      <c r="HMH52" s="876"/>
      <c r="HMI52" s="876"/>
      <c r="HMJ52" s="876"/>
      <c r="HMK52" s="876"/>
      <c r="HML52" s="876"/>
      <c r="HMM52" s="876"/>
      <c r="HMN52" s="876"/>
      <c r="HMO52" s="876"/>
      <c r="HMP52" s="876"/>
      <c r="HMQ52" s="876"/>
      <c r="HMR52" s="876"/>
      <c r="HMS52" s="876"/>
      <c r="HMT52" s="876"/>
      <c r="HMU52" s="876"/>
      <c r="HMV52" s="876"/>
      <c r="HMW52" s="876"/>
      <c r="HMX52" s="876"/>
      <c r="HMY52" s="876"/>
      <c r="HMZ52" s="876"/>
      <c r="HNA52" s="876"/>
      <c r="HNB52" s="876"/>
      <c r="HNC52" s="876"/>
      <c r="HND52" s="876"/>
      <c r="HNE52" s="876"/>
      <c r="HNF52" s="876"/>
      <c r="HNG52" s="876"/>
      <c r="HNH52" s="876"/>
      <c r="HNI52" s="876"/>
      <c r="HNJ52" s="876"/>
      <c r="HNK52" s="876"/>
      <c r="HNL52" s="876"/>
      <c r="HNM52" s="876"/>
      <c r="HNN52" s="876"/>
      <c r="HNO52" s="876"/>
      <c r="HNP52" s="876"/>
      <c r="HNQ52" s="876"/>
      <c r="HNR52" s="876"/>
      <c r="HNS52" s="876"/>
      <c r="HNT52" s="876"/>
      <c r="HNU52" s="876"/>
      <c r="HNV52" s="876"/>
      <c r="HNW52" s="876"/>
      <c r="HNX52" s="876"/>
      <c r="HNY52" s="876"/>
      <c r="HNZ52" s="876"/>
      <c r="HOA52" s="876"/>
      <c r="HOB52" s="876"/>
      <c r="HOC52" s="876"/>
      <c r="HOD52" s="876"/>
      <c r="HOE52" s="876"/>
      <c r="HOF52" s="876"/>
      <c r="HOG52" s="876"/>
      <c r="HOH52" s="876"/>
      <c r="HOI52" s="876"/>
      <c r="HOJ52" s="876"/>
      <c r="HOK52" s="876"/>
      <c r="HOL52" s="876"/>
      <c r="HOM52" s="876"/>
      <c r="HON52" s="876"/>
      <c r="HOO52" s="876"/>
      <c r="HOP52" s="876"/>
      <c r="HOQ52" s="876"/>
      <c r="HOR52" s="876"/>
      <c r="HOS52" s="876"/>
      <c r="HOT52" s="876"/>
      <c r="HOU52" s="876"/>
      <c r="HOV52" s="876"/>
      <c r="HOW52" s="876"/>
      <c r="HOX52" s="876"/>
      <c r="HOY52" s="876"/>
      <c r="HOZ52" s="876"/>
      <c r="HPA52" s="876"/>
      <c r="HPB52" s="876"/>
      <c r="HPC52" s="876"/>
      <c r="HPD52" s="876"/>
      <c r="HPE52" s="876"/>
      <c r="HPF52" s="876"/>
      <c r="HPG52" s="876"/>
      <c r="HPH52" s="876"/>
      <c r="HPI52" s="876"/>
      <c r="HPJ52" s="876"/>
      <c r="HPK52" s="876"/>
      <c r="HPL52" s="876"/>
      <c r="HPM52" s="876"/>
      <c r="HPN52" s="876"/>
      <c r="HPO52" s="876"/>
      <c r="HPP52" s="876"/>
      <c r="HPQ52" s="876"/>
      <c r="HPR52" s="876"/>
      <c r="HPS52" s="876"/>
      <c r="HPT52" s="876"/>
      <c r="HPU52" s="876"/>
      <c r="HPV52" s="876"/>
      <c r="HPW52" s="876"/>
      <c r="HPX52" s="876"/>
      <c r="HPY52" s="876"/>
      <c r="HPZ52" s="876"/>
      <c r="HQA52" s="876"/>
      <c r="HQB52" s="876"/>
      <c r="HQC52" s="876"/>
      <c r="HQD52" s="876"/>
      <c r="HQE52" s="876"/>
      <c r="HQF52" s="876"/>
      <c r="HQG52" s="876"/>
      <c r="HQH52" s="876"/>
      <c r="HQI52" s="876"/>
      <c r="HQJ52" s="876"/>
      <c r="HQK52" s="876"/>
      <c r="HQL52" s="876"/>
      <c r="HQM52" s="876"/>
      <c r="HQN52" s="876"/>
      <c r="HQO52" s="876"/>
      <c r="HQP52" s="876"/>
      <c r="HQQ52" s="876"/>
      <c r="HQR52" s="876"/>
      <c r="HQS52" s="876"/>
      <c r="HQT52" s="876"/>
      <c r="HQU52" s="876"/>
      <c r="HQV52" s="876"/>
      <c r="HQW52" s="876"/>
      <c r="HQX52" s="876"/>
      <c r="HQY52" s="876"/>
      <c r="HQZ52" s="876"/>
      <c r="HRA52" s="876"/>
      <c r="HRB52" s="876"/>
      <c r="HRC52" s="876"/>
      <c r="HRD52" s="876"/>
      <c r="HRE52" s="876"/>
      <c r="HRF52" s="876"/>
      <c r="HRG52" s="876"/>
      <c r="HRH52" s="876"/>
      <c r="HRI52" s="876"/>
      <c r="HRJ52" s="876"/>
      <c r="HRK52" s="876"/>
      <c r="HRL52" s="876"/>
      <c r="HRM52" s="876"/>
      <c r="HRN52" s="876"/>
      <c r="HRO52" s="876"/>
      <c r="HRP52" s="876"/>
      <c r="HRQ52" s="876"/>
      <c r="HRR52" s="876"/>
      <c r="HRS52" s="876"/>
      <c r="HRT52" s="876"/>
      <c r="HRU52" s="876"/>
      <c r="HRV52" s="876"/>
      <c r="HRW52" s="876"/>
      <c r="HRX52" s="876"/>
      <c r="HRY52" s="876"/>
      <c r="HRZ52" s="876"/>
      <c r="HSA52" s="876"/>
      <c r="HSB52" s="876"/>
      <c r="HSC52" s="876"/>
      <c r="HSD52" s="876"/>
      <c r="HSE52" s="876"/>
      <c r="HSF52" s="876"/>
      <c r="HSG52" s="876"/>
      <c r="HSH52" s="876"/>
      <c r="HSI52" s="876"/>
      <c r="HSJ52" s="876"/>
      <c r="HSK52" s="876"/>
      <c r="HSL52" s="876"/>
      <c r="HSM52" s="876"/>
      <c r="HSN52" s="876"/>
      <c r="HSO52" s="876"/>
      <c r="HSP52" s="876"/>
      <c r="HSQ52" s="876"/>
      <c r="HSR52" s="876"/>
      <c r="HSS52" s="876"/>
      <c r="HST52" s="876"/>
      <c r="HSU52" s="876"/>
      <c r="HSV52" s="876"/>
      <c r="HSW52" s="876"/>
      <c r="HSX52" s="876"/>
      <c r="HSY52" s="876"/>
      <c r="HSZ52" s="876"/>
      <c r="HTA52" s="876"/>
      <c r="HTB52" s="876"/>
      <c r="HTC52" s="876"/>
      <c r="HTD52" s="876"/>
      <c r="HTE52" s="876"/>
      <c r="HTF52" s="876"/>
      <c r="HTG52" s="876"/>
      <c r="HTH52" s="876"/>
      <c r="HTI52" s="876"/>
      <c r="HTJ52" s="876"/>
      <c r="HTK52" s="876"/>
      <c r="HTL52" s="876"/>
      <c r="HTM52" s="876"/>
      <c r="HTN52" s="876"/>
      <c r="HTO52" s="876"/>
      <c r="HTP52" s="876"/>
      <c r="HTQ52" s="876"/>
      <c r="HTR52" s="876"/>
      <c r="HTS52" s="876"/>
      <c r="HTT52" s="876"/>
      <c r="HTU52" s="876"/>
      <c r="HTV52" s="876"/>
      <c r="HTW52" s="876"/>
      <c r="HTX52" s="876"/>
      <c r="HTY52" s="876"/>
      <c r="HTZ52" s="876"/>
      <c r="HUA52" s="876"/>
      <c r="HUB52" s="876"/>
      <c r="HUC52" s="876"/>
      <c r="HUD52" s="876"/>
      <c r="HUE52" s="876"/>
      <c r="HUF52" s="876"/>
      <c r="HUG52" s="876"/>
      <c r="HUH52" s="876"/>
      <c r="HUI52" s="876"/>
      <c r="HUJ52" s="876"/>
      <c r="HUK52" s="876"/>
      <c r="HUL52" s="876"/>
      <c r="HUM52" s="876"/>
      <c r="HUN52" s="876"/>
      <c r="HUO52" s="876"/>
      <c r="HUP52" s="876"/>
      <c r="HUQ52" s="876"/>
      <c r="HUR52" s="876"/>
      <c r="HUS52" s="876"/>
      <c r="HUT52" s="876"/>
      <c r="HUU52" s="876"/>
      <c r="HUV52" s="876"/>
      <c r="HUW52" s="876"/>
      <c r="HUX52" s="876"/>
      <c r="HUY52" s="876"/>
      <c r="HUZ52" s="876"/>
      <c r="HVA52" s="876"/>
      <c r="HVB52" s="876"/>
      <c r="HVC52" s="876"/>
      <c r="HVD52" s="876"/>
      <c r="HVE52" s="876"/>
      <c r="HVF52" s="876"/>
      <c r="HVG52" s="876"/>
      <c r="HVH52" s="876"/>
      <c r="HVI52" s="876"/>
      <c r="HVJ52" s="876"/>
      <c r="HVK52" s="876"/>
      <c r="HVL52" s="876"/>
      <c r="HVM52" s="876"/>
      <c r="HVN52" s="876"/>
      <c r="HVO52" s="876"/>
      <c r="HVP52" s="876"/>
      <c r="HVQ52" s="876"/>
      <c r="HVR52" s="876"/>
      <c r="HVS52" s="876"/>
      <c r="HVT52" s="876"/>
      <c r="HVU52" s="876"/>
      <c r="HVV52" s="876"/>
      <c r="HVW52" s="876"/>
      <c r="HVX52" s="876"/>
      <c r="HVY52" s="876"/>
      <c r="HVZ52" s="876"/>
      <c r="HWA52" s="876"/>
      <c r="HWB52" s="876"/>
      <c r="HWC52" s="876"/>
      <c r="HWD52" s="876"/>
      <c r="HWE52" s="876"/>
      <c r="HWF52" s="876"/>
      <c r="HWG52" s="876"/>
      <c r="HWH52" s="876"/>
      <c r="HWI52" s="876"/>
      <c r="HWJ52" s="876"/>
      <c r="HWK52" s="876"/>
      <c r="HWL52" s="876"/>
      <c r="HWM52" s="876"/>
      <c r="HWN52" s="876"/>
      <c r="HWO52" s="876"/>
      <c r="HWP52" s="876"/>
      <c r="HWQ52" s="876"/>
      <c r="HWR52" s="876"/>
      <c r="HWS52" s="876"/>
      <c r="HWT52" s="876"/>
      <c r="HWU52" s="876"/>
      <c r="HWV52" s="876"/>
      <c r="HWW52" s="876"/>
      <c r="HWX52" s="876"/>
      <c r="HWY52" s="876"/>
      <c r="HWZ52" s="876"/>
      <c r="HXA52" s="876"/>
      <c r="HXB52" s="876"/>
      <c r="HXC52" s="876"/>
      <c r="HXD52" s="876"/>
      <c r="HXE52" s="876"/>
      <c r="HXF52" s="876"/>
      <c r="HXG52" s="876"/>
      <c r="HXH52" s="876"/>
      <c r="HXI52" s="876"/>
      <c r="HXJ52" s="876"/>
      <c r="HXK52" s="876"/>
      <c r="HXL52" s="876"/>
      <c r="HXM52" s="876"/>
      <c r="HXN52" s="876"/>
      <c r="HXO52" s="876"/>
      <c r="HXP52" s="876"/>
      <c r="HXQ52" s="876"/>
      <c r="HXR52" s="876"/>
      <c r="HXS52" s="876"/>
      <c r="HXT52" s="876"/>
      <c r="HXU52" s="876"/>
      <c r="HXV52" s="876"/>
      <c r="HXW52" s="876"/>
      <c r="HXX52" s="876"/>
      <c r="HXY52" s="876"/>
      <c r="HXZ52" s="876"/>
      <c r="HYA52" s="876"/>
      <c r="HYB52" s="876"/>
      <c r="HYC52" s="876"/>
      <c r="HYD52" s="876"/>
      <c r="HYE52" s="876"/>
      <c r="HYF52" s="876"/>
      <c r="HYG52" s="876"/>
      <c r="HYH52" s="876"/>
      <c r="HYI52" s="876"/>
      <c r="HYJ52" s="876"/>
      <c r="HYK52" s="876"/>
      <c r="HYL52" s="876"/>
      <c r="HYM52" s="876"/>
      <c r="HYN52" s="876"/>
      <c r="HYO52" s="876"/>
      <c r="HYP52" s="876"/>
      <c r="HYQ52" s="876"/>
      <c r="HYR52" s="876"/>
      <c r="HYS52" s="876"/>
      <c r="HYT52" s="876"/>
      <c r="HYU52" s="876"/>
      <c r="HYV52" s="876"/>
      <c r="HYW52" s="876"/>
      <c r="HYX52" s="876"/>
      <c r="HYY52" s="876"/>
      <c r="HYZ52" s="876"/>
      <c r="HZA52" s="876"/>
      <c r="HZB52" s="876"/>
      <c r="HZC52" s="876"/>
      <c r="HZD52" s="876"/>
      <c r="HZE52" s="876"/>
      <c r="HZF52" s="876"/>
      <c r="HZG52" s="876"/>
      <c r="HZH52" s="876"/>
      <c r="HZI52" s="876"/>
      <c r="HZJ52" s="876"/>
      <c r="HZK52" s="876"/>
      <c r="HZL52" s="876"/>
      <c r="HZM52" s="876"/>
      <c r="HZN52" s="876"/>
      <c r="HZO52" s="876"/>
      <c r="HZP52" s="876"/>
      <c r="HZQ52" s="876"/>
      <c r="HZR52" s="876"/>
      <c r="HZS52" s="876"/>
      <c r="HZT52" s="876"/>
      <c r="HZU52" s="876"/>
      <c r="HZV52" s="876"/>
      <c r="HZW52" s="876"/>
      <c r="HZX52" s="876"/>
      <c r="HZY52" s="876"/>
      <c r="HZZ52" s="876"/>
      <c r="IAA52" s="876"/>
      <c r="IAB52" s="876"/>
      <c r="IAC52" s="876"/>
      <c r="IAD52" s="876"/>
      <c r="IAE52" s="876"/>
      <c r="IAF52" s="876"/>
      <c r="IAG52" s="876"/>
      <c r="IAH52" s="876"/>
      <c r="IAI52" s="876"/>
      <c r="IAJ52" s="876"/>
      <c r="IAK52" s="876"/>
      <c r="IAL52" s="876"/>
      <c r="IAM52" s="876"/>
      <c r="IAN52" s="876"/>
      <c r="IAO52" s="876"/>
      <c r="IAP52" s="876"/>
      <c r="IAQ52" s="876"/>
      <c r="IAR52" s="876"/>
      <c r="IAS52" s="876"/>
      <c r="IAT52" s="876"/>
      <c r="IAU52" s="876"/>
      <c r="IAV52" s="876"/>
      <c r="IAW52" s="876"/>
      <c r="IAX52" s="876"/>
      <c r="IAY52" s="876"/>
      <c r="IAZ52" s="876"/>
      <c r="IBA52" s="876"/>
      <c r="IBB52" s="876"/>
      <c r="IBC52" s="876"/>
      <c r="IBD52" s="876"/>
      <c r="IBE52" s="876"/>
      <c r="IBF52" s="876"/>
      <c r="IBG52" s="876"/>
      <c r="IBH52" s="876"/>
      <c r="IBI52" s="876"/>
      <c r="IBJ52" s="876"/>
      <c r="IBK52" s="876"/>
      <c r="IBL52" s="876"/>
      <c r="IBM52" s="876"/>
      <c r="IBN52" s="876"/>
      <c r="IBO52" s="876"/>
      <c r="IBP52" s="876"/>
      <c r="IBQ52" s="876"/>
      <c r="IBR52" s="876"/>
      <c r="IBS52" s="876"/>
      <c r="IBT52" s="876"/>
      <c r="IBU52" s="876"/>
      <c r="IBV52" s="876"/>
      <c r="IBW52" s="876"/>
      <c r="IBX52" s="876"/>
      <c r="IBY52" s="876"/>
      <c r="IBZ52" s="876"/>
      <c r="ICA52" s="876"/>
      <c r="ICB52" s="876"/>
      <c r="ICC52" s="876"/>
      <c r="ICD52" s="876"/>
      <c r="ICE52" s="876"/>
      <c r="ICF52" s="876"/>
      <c r="ICG52" s="876"/>
      <c r="ICH52" s="876"/>
      <c r="ICI52" s="876"/>
      <c r="ICJ52" s="876"/>
      <c r="ICK52" s="876"/>
      <c r="ICL52" s="876"/>
      <c r="ICM52" s="876"/>
      <c r="ICN52" s="876"/>
      <c r="ICO52" s="876"/>
      <c r="ICP52" s="876"/>
      <c r="ICQ52" s="876"/>
      <c r="ICR52" s="876"/>
      <c r="ICS52" s="876"/>
      <c r="ICT52" s="876"/>
      <c r="ICU52" s="876"/>
      <c r="ICV52" s="876"/>
      <c r="ICW52" s="876"/>
      <c r="ICX52" s="876"/>
      <c r="ICY52" s="876"/>
      <c r="ICZ52" s="876"/>
      <c r="IDA52" s="876"/>
      <c r="IDB52" s="876"/>
      <c r="IDC52" s="876"/>
      <c r="IDD52" s="876"/>
      <c r="IDE52" s="876"/>
      <c r="IDF52" s="876"/>
      <c r="IDG52" s="876"/>
      <c r="IDH52" s="876"/>
      <c r="IDI52" s="876"/>
      <c r="IDJ52" s="876"/>
      <c r="IDK52" s="876"/>
      <c r="IDL52" s="876"/>
      <c r="IDM52" s="876"/>
      <c r="IDN52" s="876"/>
      <c r="IDO52" s="876"/>
      <c r="IDP52" s="876"/>
      <c r="IDQ52" s="876"/>
      <c r="IDR52" s="876"/>
      <c r="IDS52" s="876"/>
      <c r="IDT52" s="876"/>
      <c r="IDU52" s="876"/>
      <c r="IDV52" s="876"/>
      <c r="IDW52" s="876"/>
      <c r="IDX52" s="876"/>
      <c r="IDY52" s="876"/>
      <c r="IDZ52" s="876"/>
      <c r="IEA52" s="876"/>
      <c r="IEB52" s="876"/>
      <c r="IEC52" s="876"/>
      <c r="IED52" s="876"/>
      <c r="IEE52" s="876"/>
      <c r="IEF52" s="876"/>
      <c r="IEG52" s="876"/>
      <c r="IEH52" s="876"/>
      <c r="IEI52" s="876"/>
      <c r="IEJ52" s="876"/>
      <c r="IEK52" s="876"/>
      <c r="IEL52" s="876"/>
      <c r="IEM52" s="876"/>
      <c r="IEN52" s="876"/>
      <c r="IEO52" s="876"/>
      <c r="IEP52" s="876"/>
      <c r="IEQ52" s="876"/>
      <c r="IER52" s="876"/>
      <c r="IES52" s="876"/>
      <c r="IET52" s="876"/>
      <c r="IEU52" s="876"/>
      <c r="IEV52" s="876"/>
      <c r="IEW52" s="876"/>
      <c r="IEX52" s="876"/>
      <c r="IEY52" s="876"/>
      <c r="IEZ52" s="876"/>
      <c r="IFA52" s="876"/>
      <c r="IFB52" s="876"/>
      <c r="IFC52" s="876"/>
      <c r="IFD52" s="876"/>
      <c r="IFE52" s="876"/>
      <c r="IFF52" s="876"/>
      <c r="IFG52" s="876"/>
      <c r="IFH52" s="876"/>
      <c r="IFI52" s="876"/>
      <c r="IFJ52" s="876"/>
      <c r="IFK52" s="876"/>
      <c r="IFL52" s="876"/>
      <c r="IFM52" s="876"/>
      <c r="IFN52" s="876"/>
      <c r="IFO52" s="876"/>
      <c r="IFP52" s="876"/>
      <c r="IFQ52" s="876"/>
      <c r="IFR52" s="876"/>
      <c r="IFS52" s="876"/>
      <c r="IFT52" s="876"/>
      <c r="IFU52" s="876"/>
      <c r="IFV52" s="876"/>
      <c r="IFW52" s="876"/>
      <c r="IFX52" s="876"/>
      <c r="IFY52" s="876"/>
      <c r="IFZ52" s="876"/>
      <c r="IGA52" s="876"/>
      <c r="IGB52" s="876"/>
      <c r="IGC52" s="876"/>
      <c r="IGD52" s="876"/>
      <c r="IGE52" s="876"/>
      <c r="IGF52" s="876"/>
      <c r="IGG52" s="876"/>
      <c r="IGH52" s="876"/>
      <c r="IGI52" s="876"/>
      <c r="IGJ52" s="876"/>
      <c r="IGK52" s="876"/>
      <c r="IGL52" s="876"/>
      <c r="IGM52" s="876"/>
      <c r="IGN52" s="876"/>
      <c r="IGO52" s="876"/>
      <c r="IGP52" s="876"/>
      <c r="IGQ52" s="876"/>
      <c r="IGR52" s="876"/>
      <c r="IGS52" s="876"/>
      <c r="IGT52" s="876"/>
      <c r="IGU52" s="876"/>
      <c r="IGV52" s="876"/>
      <c r="IGW52" s="876"/>
      <c r="IGX52" s="876"/>
      <c r="IGY52" s="876"/>
      <c r="IGZ52" s="876"/>
      <c r="IHA52" s="876"/>
      <c r="IHB52" s="876"/>
      <c r="IHC52" s="876"/>
      <c r="IHD52" s="876"/>
      <c r="IHE52" s="876"/>
      <c r="IHF52" s="876"/>
      <c r="IHG52" s="876"/>
      <c r="IHH52" s="876"/>
      <c r="IHI52" s="876"/>
      <c r="IHJ52" s="876"/>
      <c r="IHK52" s="876"/>
      <c r="IHL52" s="876"/>
      <c r="IHM52" s="876"/>
      <c r="IHN52" s="876"/>
      <c r="IHO52" s="876"/>
      <c r="IHP52" s="876"/>
      <c r="IHQ52" s="876"/>
      <c r="IHR52" s="876"/>
      <c r="IHS52" s="876"/>
      <c r="IHT52" s="876"/>
      <c r="IHU52" s="876"/>
      <c r="IHV52" s="876"/>
      <c r="IHW52" s="876"/>
      <c r="IHX52" s="876"/>
      <c r="IHY52" s="876"/>
      <c r="IHZ52" s="876"/>
      <c r="IIA52" s="876"/>
      <c r="IIB52" s="876"/>
      <c r="IIC52" s="876"/>
      <c r="IID52" s="876"/>
      <c r="IIE52" s="876"/>
      <c r="IIF52" s="876"/>
      <c r="IIG52" s="876"/>
      <c r="IIH52" s="876"/>
      <c r="III52" s="876"/>
      <c r="IIJ52" s="876"/>
      <c r="IIK52" s="876"/>
      <c r="IIL52" s="876"/>
      <c r="IIM52" s="876"/>
      <c r="IIN52" s="876"/>
      <c r="IIO52" s="876"/>
      <c r="IIP52" s="876"/>
      <c r="IIQ52" s="876"/>
      <c r="IIR52" s="876"/>
      <c r="IIS52" s="876"/>
      <c r="IIT52" s="876"/>
      <c r="IIU52" s="876"/>
      <c r="IIV52" s="876"/>
      <c r="IIW52" s="876"/>
      <c r="IIX52" s="876"/>
      <c r="IIY52" s="876"/>
      <c r="IIZ52" s="876"/>
      <c r="IJA52" s="876"/>
      <c r="IJB52" s="876"/>
      <c r="IJC52" s="876"/>
      <c r="IJD52" s="876"/>
      <c r="IJE52" s="876"/>
      <c r="IJF52" s="876"/>
      <c r="IJG52" s="876"/>
      <c r="IJH52" s="876"/>
      <c r="IJI52" s="876"/>
      <c r="IJJ52" s="876"/>
      <c r="IJK52" s="876"/>
      <c r="IJL52" s="876"/>
      <c r="IJM52" s="876"/>
      <c r="IJN52" s="876"/>
      <c r="IJO52" s="876"/>
      <c r="IJP52" s="876"/>
      <c r="IJQ52" s="876"/>
      <c r="IJR52" s="876"/>
      <c r="IJS52" s="876"/>
      <c r="IJT52" s="876"/>
      <c r="IJU52" s="876"/>
      <c r="IJV52" s="876"/>
      <c r="IJW52" s="876"/>
      <c r="IJX52" s="876"/>
      <c r="IJY52" s="876"/>
      <c r="IJZ52" s="876"/>
      <c r="IKA52" s="876"/>
      <c r="IKB52" s="876"/>
      <c r="IKC52" s="876"/>
      <c r="IKD52" s="876"/>
      <c r="IKE52" s="876"/>
      <c r="IKF52" s="876"/>
      <c r="IKG52" s="876"/>
      <c r="IKH52" s="876"/>
      <c r="IKI52" s="876"/>
      <c r="IKJ52" s="876"/>
      <c r="IKK52" s="876"/>
      <c r="IKL52" s="876"/>
      <c r="IKM52" s="876"/>
      <c r="IKN52" s="876"/>
      <c r="IKO52" s="876"/>
      <c r="IKP52" s="876"/>
      <c r="IKQ52" s="876"/>
      <c r="IKR52" s="876"/>
      <c r="IKS52" s="876"/>
      <c r="IKT52" s="876"/>
      <c r="IKU52" s="876"/>
      <c r="IKV52" s="876"/>
      <c r="IKW52" s="876"/>
      <c r="IKX52" s="876"/>
      <c r="IKY52" s="876"/>
      <c r="IKZ52" s="876"/>
      <c r="ILA52" s="876"/>
      <c r="ILB52" s="876"/>
      <c r="ILC52" s="876"/>
      <c r="ILD52" s="876"/>
      <c r="ILE52" s="876"/>
      <c r="ILF52" s="876"/>
      <c r="ILG52" s="876"/>
      <c r="ILH52" s="876"/>
      <c r="ILI52" s="876"/>
      <c r="ILJ52" s="876"/>
      <c r="ILK52" s="876"/>
      <c r="ILL52" s="876"/>
      <c r="ILM52" s="876"/>
      <c r="ILN52" s="876"/>
      <c r="ILO52" s="876"/>
      <c r="ILP52" s="876"/>
      <c r="ILQ52" s="876"/>
      <c r="ILR52" s="876"/>
      <c r="ILS52" s="876"/>
      <c r="ILT52" s="876"/>
      <c r="ILU52" s="876"/>
      <c r="ILV52" s="876"/>
      <c r="ILW52" s="876"/>
      <c r="ILX52" s="876"/>
      <c r="ILY52" s="876"/>
      <c r="ILZ52" s="876"/>
      <c r="IMA52" s="876"/>
      <c r="IMB52" s="876"/>
      <c r="IMC52" s="876"/>
      <c r="IMD52" s="876"/>
      <c r="IME52" s="876"/>
      <c r="IMF52" s="876"/>
      <c r="IMG52" s="876"/>
      <c r="IMH52" s="876"/>
      <c r="IMI52" s="876"/>
      <c r="IMJ52" s="876"/>
      <c r="IMK52" s="876"/>
      <c r="IML52" s="876"/>
      <c r="IMM52" s="876"/>
      <c r="IMN52" s="876"/>
      <c r="IMO52" s="876"/>
      <c r="IMP52" s="876"/>
      <c r="IMQ52" s="876"/>
      <c r="IMR52" s="876"/>
      <c r="IMS52" s="876"/>
      <c r="IMT52" s="876"/>
      <c r="IMU52" s="876"/>
      <c r="IMV52" s="876"/>
      <c r="IMW52" s="876"/>
      <c r="IMX52" s="876"/>
      <c r="IMY52" s="876"/>
      <c r="IMZ52" s="876"/>
      <c r="INA52" s="876"/>
      <c r="INB52" s="876"/>
      <c r="INC52" s="876"/>
      <c r="IND52" s="876"/>
      <c r="INE52" s="876"/>
      <c r="INF52" s="876"/>
      <c r="ING52" s="876"/>
      <c r="INH52" s="876"/>
      <c r="INI52" s="876"/>
      <c r="INJ52" s="876"/>
      <c r="INK52" s="876"/>
      <c r="INL52" s="876"/>
      <c r="INM52" s="876"/>
      <c r="INN52" s="876"/>
      <c r="INO52" s="876"/>
      <c r="INP52" s="876"/>
      <c r="INQ52" s="876"/>
      <c r="INR52" s="876"/>
      <c r="INS52" s="876"/>
      <c r="INT52" s="876"/>
      <c r="INU52" s="876"/>
      <c r="INV52" s="876"/>
      <c r="INW52" s="876"/>
      <c r="INX52" s="876"/>
      <c r="INY52" s="876"/>
      <c r="INZ52" s="876"/>
      <c r="IOA52" s="876"/>
      <c r="IOB52" s="876"/>
      <c r="IOC52" s="876"/>
      <c r="IOD52" s="876"/>
      <c r="IOE52" s="876"/>
      <c r="IOF52" s="876"/>
      <c r="IOG52" s="876"/>
      <c r="IOH52" s="876"/>
      <c r="IOI52" s="876"/>
      <c r="IOJ52" s="876"/>
      <c r="IOK52" s="876"/>
      <c r="IOL52" s="876"/>
      <c r="IOM52" s="876"/>
      <c r="ION52" s="876"/>
      <c r="IOO52" s="876"/>
      <c r="IOP52" s="876"/>
      <c r="IOQ52" s="876"/>
      <c r="IOR52" s="876"/>
      <c r="IOS52" s="876"/>
      <c r="IOT52" s="876"/>
      <c r="IOU52" s="876"/>
      <c r="IOV52" s="876"/>
      <c r="IOW52" s="876"/>
      <c r="IOX52" s="876"/>
      <c r="IOY52" s="876"/>
      <c r="IOZ52" s="876"/>
      <c r="IPA52" s="876"/>
      <c r="IPB52" s="876"/>
      <c r="IPC52" s="876"/>
      <c r="IPD52" s="876"/>
      <c r="IPE52" s="876"/>
      <c r="IPF52" s="876"/>
      <c r="IPG52" s="876"/>
      <c r="IPH52" s="876"/>
      <c r="IPI52" s="876"/>
      <c r="IPJ52" s="876"/>
      <c r="IPK52" s="876"/>
      <c r="IPL52" s="876"/>
      <c r="IPM52" s="876"/>
      <c r="IPN52" s="876"/>
      <c r="IPO52" s="876"/>
      <c r="IPP52" s="876"/>
      <c r="IPQ52" s="876"/>
      <c r="IPR52" s="876"/>
      <c r="IPS52" s="876"/>
      <c r="IPT52" s="876"/>
      <c r="IPU52" s="876"/>
      <c r="IPV52" s="876"/>
      <c r="IPW52" s="876"/>
      <c r="IPX52" s="876"/>
      <c r="IPY52" s="876"/>
      <c r="IPZ52" s="876"/>
      <c r="IQA52" s="876"/>
      <c r="IQB52" s="876"/>
      <c r="IQC52" s="876"/>
      <c r="IQD52" s="876"/>
      <c r="IQE52" s="876"/>
      <c r="IQF52" s="876"/>
      <c r="IQG52" s="876"/>
      <c r="IQH52" s="876"/>
      <c r="IQI52" s="876"/>
      <c r="IQJ52" s="876"/>
      <c r="IQK52" s="876"/>
      <c r="IQL52" s="876"/>
      <c r="IQM52" s="876"/>
      <c r="IQN52" s="876"/>
      <c r="IQO52" s="876"/>
      <c r="IQP52" s="876"/>
      <c r="IQQ52" s="876"/>
      <c r="IQR52" s="876"/>
      <c r="IQS52" s="876"/>
      <c r="IQT52" s="876"/>
      <c r="IQU52" s="876"/>
      <c r="IQV52" s="876"/>
      <c r="IQW52" s="876"/>
      <c r="IQX52" s="876"/>
      <c r="IQY52" s="876"/>
      <c r="IQZ52" s="876"/>
      <c r="IRA52" s="876"/>
      <c r="IRB52" s="876"/>
      <c r="IRC52" s="876"/>
      <c r="IRD52" s="876"/>
      <c r="IRE52" s="876"/>
      <c r="IRF52" s="876"/>
      <c r="IRG52" s="876"/>
      <c r="IRH52" s="876"/>
      <c r="IRI52" s="876"/>
      <c r="IRJ52" s="876"/>
      <c r="IRK52" s="876"/>
      <c r="IRL52" s="876"/>
      <c r="IRM52" s="876"/>
      <c r="IRN52" s="876"/>
      <c r="IRO52" s="876"/>
      <c r="IRP52" s="876"/>
      <c r="IRQ52" s="876"/>
      <c r="IRR52" s="876"/>
      <c r="IRS52" s="876"/>
      <c r="IRT52" s="876"/>
      <c r="IRU52" s="876"/>
      <c r="IRV52" s="876"/>
      <c r="IRW52" s="876"/>
      <c r="IRX52" s="876"/>
      <c r="IRY52" s="876"/>
      <c r="IRZ52" s="876"/>
      <c r="ISA52" s="876"/>
      <c r="ISB52" s="876"/>
      <c r="ISC52" s="876"/>
      <c r="ISD52" s="876"/>
      <c r="ISE52" s="876"/>
      <c r="ISF52" s="876"/>
      <c r="ISG52" s="876"/>
      <c r="ISH52" s="876"/>
      <c r="ISI52" s="876"/>
      <c r="ISJ52" s="876"/>
      <c r="ISK52" s="876"/>
      <c r="ISL52" s="876"/>
      <c r="ISM52" s="876"/>
      <c r="ISN52" s="876"/>
      <c r="ISO52" s="876"/>
      <c r="ISP52" s="876"/>
      <c r="ISQ52" s="876"/>
      <c r="ISR52" s="876"/>
      <c r="ISS52" s="876"/>
      <c r="IST52" s="876"/>
      <c r="ISU52" s="876"/>
      <c r="ISV52" s="876"/>
      <c r="ISW52" s="876"/>
      <c r="ISX52" s="876"/>
      <c r="ISY52" s="876"/>
      <c r="ISZ52" s="876"/>
      <c r="ITA52" s="876"/>
      <c r="ITB52" s="876"/>
      <c r="ITC52" s="876"/>
      <c r="ITD52" s="876"/>
      <c r="ITE52" s="876"/>
      <c r="ITF52" s="876"/>
      <c r="ITG52" s="876"/>
      <c r="ITH52" s="876"/>
      <c r="ITI52" s="876"/>
      <c r="ITJ52" s="876"/>
      <c r="ITK52" s="876"/>
      <c r="ITL52" s="876"/>
      <c r="ITM52" s="876"/>
      <c r="ITN52" s="876"/>
      <c r="ITO52" s="876"/>
      <c r="ITP52" s="876"/>
      <c r="ITQ52" s="876"/>
      <c r="ITR52" s="876"/>
      <c r="ITS52" s="876"/>
      <c r="ITT52" s="876"/>
      <c r="ITU52" s="876"/>
      <c r="ITV52" s="876"/>
      <c r="ITW52" s="876"/>
      <c r="ITX52" s="876"/>
      <c r="ITY52" s="876"/>
      <c r="ITZ52" s="876"/>
      <c r="IUA52" s="876"/>
      <c r="IUB52" s="876"/>
      <c r="IUC52" s="876"/>
      <c r="IUD52" s="876"/>
      <c r="IUE52" s="876"/>
      <c r="IUF52" s="876"/>
      <c r="IUG52" s="876"/>
      <c r="IUH52" s="876"/>
      <c r="IUI52" s="876"/>
      <c r="IUJ52" s="876"/>
      <c r="IUK52" s="876"/>
      <c r="IUL52" s="876"/>
      <c r="IUM52" s="876"/>
      <c r="IUN52" s="876"/>
      <c r="IUO52" s="876"/>
      <c r="IUP52" s="876"/>
      <c r="IUQ52" s="876"/>
      <c r="IUR52" s="876"/>
      <c r="IUS52" s="876"/>
      <c r="IUT52" s="876"/>
      <c r="IUU52" s="876"/>
      <c r="IUV52" s="876"/>
      <c r="IUW52" s="876"/>
      <c r="IUX52" s="876"/>
      <c r="IUY52" s="876"/>
      <c r="IUZ52" s="876"/>
      <c r="IVA52" s="876"/>
      <c r="IVB52" s="876"/>
      <c r="IVC52" s="876"/>
      <c r="IVD52" s="876"/>
      <c r="IVE52" s="876"/>
      <c r="IVF52" s="876"/>
      <c r="IVG52" s="876"/>
      <c r="IVH52" s="876"/>
      <c r="IVI52" s="876"/>
      <c r="IVJ52" s="876"/>
      <c r="IVK52" s="876"/>
      <c r="IVL52" s="876"/>
      <c r="IVM52" s="876"/>
      <c r="IVN52" s="876"/>
      <c r="IVO52" s="876"/>
      <c r="IVP52" s="876"/>
      <c r="IVQ52" s="876"/>
      <c r="IVR52" s="876"/>
      <c r="IVS52" s="876"/>
      <c r="IVT52" s="876"/>
      <c r="IVU52" s="876"/>
      <c r="IVV52" s="876"/>
      <c r="IVW52" s="876"/>
      <c r="IVX52" s="876"/>
      <c r="IVY52" s="876"/>
      <c r="IVZ52" s="876"/>
      <c r="IWA52" s="876"/>
      <c r="IWB52" s="876"/>
      <c r="IWC52" s="876"/>
      <c r="IWD52" s="876"/>
      <c r="IWE52" s="876"/>
      <c r="IWF52" s="876"/>
      <c r="IWG52" s="876"/>
      <c r="IWH52" s="876"/>
      <c r="IWI52" s="876"/>
      <c r="IWJ52" s="876"/>
      <c r="IWK52" s="876"/>
      <c r="IWL52" s="876"/>
      <c r="IWM52" s="876"/>
      <c r="IWN52" s="876"/>
      <c r="IWO52" s="876"/>
      <c r="IWP52" s="876"/>
      <c r="IWQ52" s="876"/>
      <c r="IWR52" s="876"/>
      <c r="IWS52" s="876"/>
      <c r="IWT52" s="876"/>
      <c r="IWU52" s="876"/>
      <c r="IWV52" s="876"/>
      <c r="IWW52" s="876"/>
      <c r="IWX52" s="876"/>
      <c r="IWY52" s="876"/>
      <c r="IWZ52" s="876"/>
      <c r="IXA52" s="876"/>
      <c r="IXB52" s="876"/>
      <c r="IXC52" s="876"/>
      <c r="IXD52" s="876"/>
      <c r="IXE52" s="876"/>
      <c r="IXF52" s="876"/>
      <c r="IXG52" s="876"/>
      <c r="IXH52" s="876"/>
      <c r="IXI52" s="876"/>
      <c r="IXJ52" s="876"/>
      <c r="IXK52" s="876"/>
      <c r="IXL52" s="876"/>
      <c r="IXM52" s="876"/>
      <c r="IXN52" s="876"/>
      <c r="IXO52" s="876"/>
      <c r="IXP52" s="876"/>
      <c r="IXQ52" s="876"/>
      <c r="IXR52" s="876"/>
      <c r="IXS52" s="876"/>
      <c r="IXT52" s="876"/>
      <c r="IXU52" s="876"/>
      <c r="IXV52" s="876"/>
      <c r="IXW52" s="876"/>
      <c r="IXX52" s="876"/>
      <c r="IXY52" s="876"/>
      <c r="IXZ52" s="876"/>
      <c r="IYA52" s="876"/>
      <c r="IYB52" s="876"/>
      <c r="IYC52" s="876"/>
      <c r="IYD52" s="876"/>
      <c r="IYE52" s="876"/>
      <c r="IYF52" s="876"/>
      <c r="IYG52" s="876"/>
      <c r="IYH52" s="876"/>
      <c r="IYI52" s="876"/>
      <c r="IYJ52" s="876"/>
      <c r="IYK52" s="876"/>
      <c r="IYL52" s="876"/>
      <c r="IYM52" s="876"/>
      <c r="IYN52" s="876"/>
      <c r="IYO52" s="876"/>
      <c r="IYP52" s="876"/>
      <c r="IYQ52" s="876"/>
      <c r="IYR52" s="876"/>
      <c r="IYS52" s="876"/>
      <c r="IYT52" s="876"/>
      <c r="IYU52" s="876"/>
      <c r="IYV52" s="876"/>
      <c r="IYW52" s="876"/>
      <c r="IYX52" s="876"/>
      <c r="IYY52" s="876"/>
      <c r="IYZ52" s="876"/>
      <c r="IZA52" s="876"/>
      <c r="IZB52" s="876"/>
      <c r="IZC52" s="876"/>
      <c r="IZD52" s="876"/>
      <c r="IZE52" s="876"/>
      <c r="IZF52" s="876"/>
      <c r="IZG52" s="876"/>
      <c r="IZH52" s="876"/>
      <c r="IZI52" s="876"/>
      <c r="IZJ52" s="876"/>
      <c r="IZK52" s="876"/>
      <c r="IZL52" s="876"/>
      <c r="IZM52" s="876"/>
      <c r="IZN52" s="876"/>
      <c r="IZO52" s="876"/>
      <c r="IZP52" s="876"/>
      <c r="IZQ52" s="876"/>
      <c r="IZR52" s="876"/>
      <c r="IZS52" s="876"/>
      <c r="IZT52" s="876"/>
      <c r="IZU52" s="876"/>
      <c r="IZV52" s="876"/>
      <c r="IZW52" s="876"/>
      <c r="IZX52" s="876"/>
      <c r="IZY52" s="876"/>
      <c r="IZZ52" s="876"/>
      <c r="JAA52" s="876"/>
      <c r="JAB52" s="876"/>
      <c r="JAC52" s="876"/>
      <c r="JAD52" s="876"/>
      <c r="JAE52" s="876"/>
      <c r="JAF52" s="876"/>
      <c r="JAG52" s="876"/>
      <c r="JAH52" s="876"/>
      <c r="JAI52" s="876"/>
      <c r="JAJ52" s="876"/>
      <c r="JAK52" s="876"/>
      <c r="JAL52" s="876"/>
      <c r="JAM52" s="876"/>
      <c r="JAN52" s="876"/>
      <c r="JAO52" s="876"/>
      <c r="JAP52" s="876"/>
      <c r="JAQ52" s="876"/>
      <c r="JAR52" s="876"/>
      <c r="JAS52" s="876"/>
      <c r="JAT52" s="876"/>
      <c r="JAU52" s="876"/>
      <c r="JAV52" s="876"/>
      <c r="JAW52" s="876"/>
      <c r="JAX52" s="876"/>
      <c r="JAY52" s="876"/>
      <c r="JAZ52" s="876"/>
      <c r="JBA52" s="876"/>
      <c r="JBB52" s="876"/>
      <c r="JBC52" s="876"/>
      <c r="JBD52" s="876"/>
      <c r="JBE52" s="876"/>
      <c r="JBF52" s="876"/>
      <c r="JBG52" s="876"/>
      <c r="JBH52" s="876"/>
      <c r="JBI52" s="876"/>
      <c r="JBJ52" s="876"/>
      <c r="JBK52" s="876"/>
      <c r="JBL52" s="876"/>
      <c r="JBM52" s="876"/>
      <c r="JBN52" s="876"/>
      <c r="JBO52" s="876"/>
      <c r="JBP52" s="876"/>
      <c r="JBQ52" s="876"/>
      <c r="JBR52" s="876"/>
      <c r="JBS52" s="876"/>
      <c r="JBT52" s="876"/>
      <c r="JBU52" s="876"/>
      <c r="JBV52" s="876"/>
      <c r="JBW52" s="876"/>
      <c r="JBX52" s="876"/>
      <c r="JBY52" s="876"/>
      <c r="JBZ52" s="876"/>
      <c r="JCA52" s="876"/>
      <c r="JCB52" s="876"/>
      <c r="JCC52" s="876"/>
      <c r="JCD52" s="876"/>
      <c r="JCE52" s="876"/>
      <c r="JCF52" s="876"/>
      <c r="JCG52" s="876"/>
      <c r="JCH52" s="876"/>
      <c r="JCI52" s="876"/>
      <c r="JCJ52" s="876"/>
      <c r="JCK52" s="876"/>
      <c r="JCL52" s="876"/>
      <c r="JCM52" s="876"/>
      <c r="JCN52" s="876"/>
      <c r="JCO52" s="876"/>
      <c r="JCP52" s="876"/>
      <c r="JCQ52" s="876"/>
      <c r="JCR52" s="876"/>
      <c r="JCS52" s="876"/>
      <c r="JCT52" s="876"/>
      <c r="JCU52" s="876"/>
      <c r="JCV52" s="876"/>
      <c r="JCW52" s="876"/>
      <c r="JCX52" s="876"/>
      <c r="JCY52" s="876"/>
      <c r="JCZ52" s="876"/>
      <c r="JDA52" s="876"/>
      <c r="JDB52" s="876"/>
      <c r="JDC52" s="876"/>
      <c r="JDD52" s="876"/>
      <c r="JDE52" s="876"/>
      <c r="JDF52" s="876"/>
      <c r="JDG52" s="876"/>
      <c r="JDH52" s="876"/>
      <c r="JDI52" s="876"/>
      <c r="JDJ52" s="876"/>
      <c r="JDK52" s="876"/>
      <c r="JDL52" s="876"/>
      <c r="JDM52" s="876"/>
      <c r="JDN52" s="876"/>
      <c r="JDO52" s="876"/>
      <c r="JDP52" s="876"/>
      <c r="JDQ52" s="876"/>
      <c r="JDR52" s="876"/>
      <c r="JDS52" s="876"/>
      <c r="JDT52" s="876"/>
      <c r="JDU52" s="876"/>
      <c r="JDV52" s="876"/>
      <c r="JDW52" s="876"/>
      <c r="JDX52" s="876"/>
      <c r="JDY52" s="876"/>
      <c r="JDZ52" s="876"/>
      <c r="JEA52" s="876"/>
      <c r="JEB52" s="876"/>
      <c r="JEC52" s="876"/>
      <c r="JED52" s="876"/>
      <c r="JEE52" s="876"/>
      <c r="JEF52" s="876"/>
      <c r="JEG52" s="876"/>
      <c r="JEH52" s="876"/>
      <c r="JEI52" s="876"/>
      <c r="JEJ52" s="876"/>
      <c r="JEK52" s="876"/>
      <c r="JEL52" s="876"/>
      <c r="JEM52" s="876"/>
      <c r="JEN52" s="876"/>
      <c r="JEO52" s="876"/>
      <c r="JEP52" s="876"/>
      <c r="JEQ52" s="876"/>
      <c r="JER52" s="876"/>
      <c r="JES52" s="876"/>
      <c r="JET52" s="876"/>
      <c r="JEU52" s="876"/>
      <c r="JEV52" s="876"/>
      <c r="JEW52" s="876"/>
      <c r="JEX52" s="876"/>
      <c r="JEY52" s="876"/>
      <c r="JEZ52" s="876"/>
      <c r="JFA52" s="876"/>
      <c r="JFB52" s="876"/>
      <c r="JFC52" s="876"/>
      <c r="JFD52" s="876"/>
      <c r="JFE52" s="876"/>
      <c r="JFF52" s="876"/>
      <c r="JFG52" s="876"/>
      <c r="JFH52" s="876"/>
      <c r="JFI52" s="876"/>
      <c r="JFJ52" s="876"/>
      <c r="JFK52" s="876"/>
      <c r="JFL52" s="876"/>
      <c r="JFM52" s="876"/>
      <c r="JFN52" s="876"/>
      <c r="JFO52" s="876"/>
      <c r="JFP52" s="876"/>
      <c r="JFQ52" s="876"/>
      <c r="JFR52" s="876"/>
      <c r="JFS52" s="876"/>
      <c r="JFT52" s="876"/>
      <c r="JFU52" s="876"/>
      <c r="JFV52" s="876"/>
      <c r="JFW52" s="876"/>
      <c r="JFX52" s="876"/>
      <c r="JFY52" s="876"/>
      <c r="JFZ52" s="876"/>
      <c r="JGA52" s="876"/>
      <c r="JGB52" s="876"/>
      <c r="JGC52" s="876"/>
      <c r="JGD52" s="876"/>
      <c r="JGE52" s="876"/>
      <c r="JGF52" s="876"/>
      <c r="JGG52" s="876"/>
      <c r="JGH52" s="876"/>
      <c r="JGI52" s="876"/>
      <c r="JGJ52" s="876"/>
      <c r="JGK52" s="876"/>
      <c r="JGL52" s="876"/>
      <c r="JGM52" s="876"/>
      <c r="JGN52" s="876"/>
      <c r="JGO52" s="876"/>
      <c r="JGP52" s="876"/>
      <c r="JGQ52" s="876"/>
      <c r="JGR52" s="876"/>
      <c r="JGS52" s="876"/>
      <c r="JGT52" s="876"/>
      <c r="JGU52" s="876"/>
      <c r="JGV52" s="876"/>
      <c r="JGW52" s="876"/>
      <c r="JGX52" s="876"/>
      <c r="JGY52" s="876"/>
      <c r="JGZ52" s="876"/>
      <c r="JHA52" s="876"/>
      <c r="JHB52" s="876"/>
      <c r="JHC52" s="876"/>
      <c r="JHD52" s="876"/>
      <c r="JHE52" s="876"/>
      <c r="JHF52" s="876"/>
      <c r="JHG52" s="876"/>
      <c r="JHH52" s="876"/>
      <c r="JHI52" s="876"/>
      <c r="JHJ52" s="876"/>
      <c r="JHK52" s="876"/>
      <c r="JHL52" s="876"/>
      <c r="JHM52" s="876"/>
      <c r="JHN52" s="876"/>
      <c r="JHO52" s="876"/>
      <c r="JHP52" s="876"/>
      <c r="JHQ52" s="876"/>
      <c r="JHR52" s="876"/>
      <c r="JHS52" s="876"/>
      <c r="JHT52" s="876"/>
      <c r="JHU52" s="876"/>
      <c r="JHV52" s="876"/>
      <c r="JHW52" s="876"/>
      <c r="JHX52" s="876"/>
      <c r="JHY52" s="876"/>
      <c r="JHZ52" s="876"/>
      <c r="JIA52" s="876"/>
      <c r="JIB52" s="876"/>
      <c r="JIC52" s="876"/>
      <c r="JID52" s="876"/>
      <c r="JIE52" s="876"/>
      <c r="JIF52" s="876"/>
      <c r="JIG52" s="876"/>
      <c r="JIH52" s="876"/>
      <c r="JII52" s="876"/>
      <c r="JIJ52" s="876"/>
      <c r="JIK52" s="876"/>
      <c r="JIL52" s="876"/>
      <c r="JIM52" s="876"/>
      <c r="JIN52" s="876"/>
      <c r="JIO52" s="876"/>
      <c r="JIP52" s="876"/>
      <c r="JIQ52" s="876"/>
      <c r="JIR52" s="876"/>
      <c r="JIS52" s="876"/>
      <c r="JIT52" s="876"/>
      <c r="JIU52" s="876"/>
      <c r="JIV52" s="876"/>
      <c r="JIW52" s="876"/>
      <c r="JIX52" s="876"/>
      <c r="JIY52" s="876"/>
      <c r="JIZ52" s="876"/>
      <c r="JJA52" s="876"/>
      <c r="JJB52" s="876"/>
      <c r="JJC52" s="876"/>
      <c r="JJD52" s="876"/>
      <c r="JJE52" s="876"/>
      <c r="JJF52" s="876"/>
      <c r="JJG52" s="876"/>
      <c r="JJH52" s="876"/>
      <c r="JJI52" s="876"/>
      <c r="JJJ52" s="876"/>
      <c r="JJK52" s="876"/>
      <c r="JJL52" s="876"/>
      <c r="JJM52" s="876"/>
      <c r="JJN52" s="876"/>
      <c r="JJO52" s="876"/>
      <c r="JJP52" s="876"/>
      <c r="JJQ52" s="876"/>
      <c r="JJR52" s="876"/>
      <c r="JJS52" s="876"/>
      <c r="JJT52" s="876"/>
      <c r="JJU52" s="876"/>
      <c r="JJV52" s="876"/>
      <c r="JJW52" s="876"/>
      <c r="JJX52" s="876"/>
      <c r="JJY52" s="876"/>
      <c r="JJZ52" s="876"/>
      <c r="JKA52" s="876"/>
      <c r="JKB52" s="876"/>
      <c r="JKC52" s="876"/>
      <c r="JKD52" s="876"/>
      <c r="JKE52" s="876"/>
      <c r="JKF52" s="876"/>
      <c r="JKG52" s="876"/>
      <c r="JKH52" s="876"/>
      <c r="JKI52" s="876"/>
      <c r="JKJ52" s="876"/>
      <c r="JKK52" s="876"/>
      <c r="JKL52" s="876"/>
      <c r="JKM52" s="876"/>
      <c r="JKN52" s="876"/>
      <c r="JKO52" s="876"/>
      <c r="JKP52" s="876"/>
      <c r="JKQ52" s="876"/>
      <c r="JKR52" s="876"/>
      <c r="JKS52" s="876"/>
      <c r="JKT52" s="876"/>
      <c r="JKU52" s="876"/>
      <c r="JKV52" s="876"/>
      <c r="JKW52" s="876"/>
      <c r="JKX52" s="876"/>
      <c r="JKY52" s="876"/>
      <c r="JKZ52" s="876"/>
      <c r="JLA52" s="876"/>
      <c r="JLB52" s="876"/>
      <c r="JLC52" s="876"/>
      <c r="JLD52" s="876"/>
      <c r="JLE52" s="876"/>
      <c r="JLF52" s="876"/>
      <c r="JLG52" s="876"/>
      <c r="JLH52" s="876"/>
      <c r="JLI52" s="876"/>
      <c r="JLJ52" s="876"/>
      <c r="JLK52" s="876"/>
      <c r="JLL52" s="876"/>
      <c r="JLM52" s="876"/>
      <c r="JLN52" s="876"/>
      <c r="JLO52" s="876"/>
      <c r="JLP52" s="876"/>
      <c r="JLQ52" s="876"/>
      <c r="JLR52" s="876"/>
      <c r="JLS52" s="876"/>
      <c r="JLT52" s="876"/>
      <c r="JLU52" s="876"/>
      <c r="JLV52" s="876"/>
      <c r="JLW52" s="876"/>
      <c r="JLX52" s="876"/>
      <c r="JLY52" s="876"/>
      <c r="JLZ52" s="876"/>
      <c r="JMA52" s="876"/>
      <c r="JMB52" s="876"/>
      <c r="JMC52" s="876"/>
      <c r="JMD52" s="876"/>
      <c r="JME52" s="876"/>
      <c r="JMF52" s="876"/>
      <c r="JMG52" s="876"/>
      <c r="JMH52" s="876"/>
      <c r="JMI52" s="876"/>
      <c r="JMJ52" s="876"/>
      <c r="JMK52" s="876"/>
      <c r="JML52" s="876"/>
      <c r="JMM52" s="876"/>
      <c r="JMN52" s="876"/>
      <c r="JMO52" s="876"/>
      <c r="JMP52" s="876"/>
      <c r="JMQ52" s="876"/>
      <c r="JMR52" s="876"/>
      <c r="JMS52" s="876"/>
      <c r="JMT52" s="876"/>
      <c r="JMU52" s="876"/>
      <c r="JMV52" s="876"/>
      <c r="JMW52" s="876"/>
      <c r="JMX52" s="876"/>
      <c r="JMY52" s="876"/>
      <c r="JMZ52" s="876"/>
      <c r="JNA52" s="876"/>
      <c r="JNB52" s="876"/>
      <c r="JNC52" s="876"/>
      <c r="JND52" s="876"/>
      <c r="JNE52" s="876"/>
      <c r="JNF52" s="876"/>
      <c r="JNG52" s="876"/>
      <c r="JNH52" s="876"/>
      <c r="JNI52" s="876"/>
      <c r="JNJ52" s="876"/>
      <c r="JNK52" s="876"/>
      <c r="JNL52" s="876"/>
      <c r="JNM52" s="876"/>
      <c r="JNN52" s="876"/>
      <c r="JNO52" s="876"/>
      <c r="JNP52" s="876"/>
      <c r="JNQ52" s="876"/>
      <c r="JNR52" s="876"/>
      <c r="JNS52" s="876"/>
      <c r="JNT52" s="876"/>
      <c r="JNU52" s="876"/>
      <c r="JNV52" s="876"/>
      <c r="JNW52" s="876"/>
      <c r="JNX52" s="876"/>
      <c r="JNY52" s="876"/>
      <c r="JNZ52" s="876"/>
      <c r="JOA52" s="876"/>
      <c r="JOB52" s="876"/>
      <c r="JOC52" s="876"/>
      <c r="JOD52" s="876"/>
      <c r="JOE52" s="876"/>
      <c r="JOF52" s="876"/>
      <c r="JOG52" s="876"/>
      <c r="JOH52" s="876"/>
      <c r="JOI52" s="876"/>
      <c r="JOJ52" s="876"/>
      <c r="JOK52" s="876"/>
      <c r="JOL52" s="876"/>
      <c r="JOM52" s="876"/>
      <c r="JON52" s="876"/>
      <c r="JOO52" s="876"/>
      <c r="JOP52" s="876"/>
      <c r="JOQ52" s="876"/>
      <c r="JOR52" s="876"/>
      <c r="JOS52" s="876"/>
      <c r="JOT52" s="876"/>
      <c r="JOU52" s="876"/>
      <c r="JOV52" s="876"/>
      <c r="JOW52" s="876"/>
      <c r="JOX52" s="876"/>
      <c r="JOY52" s="876"/>
      <c r="JOZ52" s="876"/>
      <c r="JPA52" s="876"/>
      <c r="JPB52" s="876"/>
      <c r="JPC52" s="876"/>
      <c r="JPD52" s="876"/>
      <c r="JPE52" s="876"/>
      <c r="JPF52" s="876"/>
      <c r="JPG52" s="876"/>
      <c r="JPH52" s="876"/>
      <c r="JPI52" s="876"/>
      <c r="JPJ52" s="876"/>
      <c r="JPK52" s="876"/>
      <c r="JPL52" s="876"/>
      <c r="JPM52" s="876"/>
      <c r="JPN52" s="876"/>
      <c r="JPO52" s="876"/>
      <c r="JPP52" s="876"/>
      <c r="JPQ52" s="876"/>
      <c r="JPR52" s="876"/>
      <c r="JPS52" s="876"/>
      <c r="JPT52" s="876"/>
      <c r="JPU52" s="876"/>
      <c r="JPV52" s="876"/>
      <c r="JPW52" s="876"/>
      <c r="JPX52" s="876"/>
      <c r="JPY52" s="876"/>
      <c r="JPZ52" s="876"/>
      <c r="JQA52" s="876"/>
      <c r="JQB52" s="876"/>
      <c r="JQC52" s="876"/>
      <c r="JQD52" s="876"/>
      <c r="JQE52" s="876"/>
      <c r="JQF52" s="876"/>
      <c r="JQG52" s="876"/>
      <c r="JQH52" s="876"/>
      <c r="JQI52" s="876"/>
      <c r="JQJ52" s="876"/>
      <c r="JQK52" s="876"/>
      <c r="JQL52" s="876"/>
      <c r="JQM52" s="876"/>
      <c r="JQN52" s="876"/>
      <c r="JQO52" s="876"/>
      <c r="JQP52" s="876"/>
      <c r="JQQ52" s="876"/>
      <c r="JQR52" s="876"/>
      <c r="JQS52" s="876"/>
      <c r="JQT52" s="876"/>
      <c r="JQU52" s="876"/>
      <c r="JQV52" s="876"/>
      <c r="JQW52" s="876"/>
      <c r="JQX52" s="876"/>
      <c r="JQY52" s="876"/>
      <c r="JQZ52" s="876"/>
      <c r="JRA52" s="876"/>
      <c r="JRB52" s="876"/>
      <c r="JRC52" s="876"/>
      <c r="JRD52" s="876"/>
      <c r="JRE52" s="876"/>
      <c r="JRF52" s="876"/>
      <c r="JRG52" s="876"/>
      <c r="JRH52" s="876"/>
      <c r="JRI52" s="876"/>
      <c r="JRJ52" s="876"/>
      <c r="JRK52" s="876"/>
      <c r="JRL52" s="876"/>
      <c r="JRM52" s="876"/>
      <c r="JRN52" s="876"/>
      <c r="JRO52" s="876"/>
      <c r="JRP52" s="876"/>
      <c r="JRQ52" s="876"/>
      <c r="JRR52" s="876"/>
      <c r="JRS52" s="876"/>
      <c r="JRT52" s="876"/>
      <c r="JRU52" s="876"/>
      <c r="JRV52" s="876"/>
      <c r="JRW52" s="876"/>
      <c r="JRX52" s="876"/>
      <c r="JRY52" s="876"/>
      <c r="JRZ52" s="876"/>
      <c r="JSA52" s="876"/>
      <c r="JSB52" s="876"/>
      <c r="JSC52" s="876"/>
      <c r="JSD52" s="876"/>
      <c r="JSE52" s="876"/>
      <c r="JSF52" s="876"/>
      <c r="JSG52" s="876"/>
      <c r="JSH52" s="876"/>
      <c r="JSI52" s="876"/>
      <c r="JSJ52" s="876"/>
      <c r="JSK52" s="876"/>
      <c r="JSL52" s="876"/>
      <c r="JSM52" s="876"/>
      <c r="JSN52" s="876"/>
      <c r="JSO52" s="876"/>
      <c r="JSP52" s="876"/>
      <c r="JSQ52" s="876"/>
      <c r="JSR52" s="876"/>
      <c r="JSS52" s="876"/>
      <c r="JST52" s="876"/>
      <c r="JSU52" s="876"/>
      <c r="JSV52" s="876"/>
      <c r="JSW52" s="876"/>
      <c r="JSX52" s="876"/>
      <c r="JSY52" s="876"/>
      <c r="JSZ52" s="876"/>
      <c r="JTA52" s="876"/>
      <c r="JTB52" s="876"/>
      <c r="JTC52" s="876"/>
      <c r="JTD52" s="876"/>
      <c r="JTE52" s="876"/>
      <c r="JTF52" s="876"/>
      <c r="JTG52" s="876"/>
      <c r="JTH52" s="876"/>
      <c r="JTI52" s="876"/>
      <c r="JTJ52" s="876"/>
      <c r="JTK52" s="876"/>
      <c r="JTL52" s="876"/>
      <c r="JTM52" s="876"/>
      <c r="JTN52" s="876"/>
      <c r="JTO52" s="876"/>
      <c r="JTP52" s="876"/>
      <c r="JTQ52" s="876"/>
      <c r="JTR52" s="876"/>
      <c r="JTS52" s="876"/>
      <c r="JTT52" s="876"/>
      <c r="JTU52" s="876"/>
      <c r="JTV52" s="876"/>
      <c r="JTW52" s="876"/>
      <c r="JTX52" s="876"/>
      <c r="JTY52" s="876"/>
      <c r="JTZ52" s="876"/>
      <c r="JUA52" s="876"/>
      <c r="JUB52" s="876"/>
      <c r="JUC52" s="876"/>
      <c r="JUD52" s="876"/>
      <c r="JUE52" s="876"/>
      <c r="JUF52" s="876"/>
      <c r="JUG52" s="876"/>
      <c r="JUH52" s="876"/>
      <c r="JUI52" s="876"/>
      <c r="JUJ52" s="876"/>
      <c r="JUK52" s="876"/>
      <c r="JUL52" s="876"/>
      <c r="JUM52" s="876"/>
      <c r="JUN52" s="876"/>
      <c r="JUO52" s="876"/>
      <c r="JUP52" s="876"/>
      <c r="JUQ52" s="876"/>
      <c r="JUR52" s="876"/>
      <c r="JUS52" s="876"/>
      <c r="JUT52" s="876"/>
      <c r="JUU52" s="876"/>
      <c r="JUV52" s="876"/>
      <c r="JUW52" s="876"/>
      <c r="JUX52" s="876"/>
      <c r="JUY52" s="876"/>
      <c r="JUZ52" s="876"/>
      <c r="JVA52" s="876"/>
      <c r="JVB52" s="876"/>
      <c r="JVC52" s="876"/>
      <c r="JVD52" s="876"/>
      <c r="JVE52" s="876"/>
      <c r="JVF52" s="876"/>
      <c r="JVG52" s="876"/>
      <c r="JVH52" s="876"/>
      <c r="JVI52" s="876"/>
      <c r="JVJ52" s="876"/>
      <c r="JVK52" s="876"/>
      <c r="JVL52" s="876"/>
      <c r="JVM52" s="876"/>
      <c r="JVN52" s="876"/>
      <c r="JVO52" s="876"/>
      <c r="JVP52" s="876"/>
      <c r="JVQ52" s="876"/>
      <c r="JVR52" s="876"/>
      <c r="JVS52" s="876"/>
      <c r="JVT52" s="876"/>
      <c r="JVU52" s="876"/>
      <c r="JVV52" s="876"/>
      <c r="JVW52" s="876"/>
      <c r="JVX52" s="876"/>
      <c r="JVY52" s="876"/>
      <c r="JVZ52" s="876"/>
      <c r="JWA52" s="876"/>
      <c r="JWB52" s="876"/>
      <c r="JWC52" s="876"/>
      <c r="JWD52" s="876"/>
      <c r="JWE52" s="876"/>
      <c r="JWF52" s="876"/>
      <c r="JWG52" s="876"/>
      <c r="JWH52" s="876"/>
      <c r="JWI52" s="876"/>
      <c r="JWJ52" s="876"/>
      <c r="JWK52" s="876"/>
      <c r="JWL52" s="876"/>
      <c r="JWM52" s="876"/>
      <c r="JWN52" s="876"/>
      <c r="JWO52" s="876"/>
      <c r="JWP52" s="876"/>
      <c r="JWQ52" s="876"/>
      <c r="JWR52" s="876"/>
      <c r="JWS52" s="876"/>
      <c r="JWT52" s="876"/>
      <c r="JWU52" s="876"/>
      <c r="JWV52" s="876"/>
      <c r="JWW52" s="876"/>
      <c r="JWX52" s="876"/>
      <c r="JWY52" s="876"/>
      <c r="JWZ52" s="876"/>
      <c r="JXA52" s="876"/>
      <c r="JXB52" s="876"/>
      <c r="JXC52" s="876"/>
      <c r="JXD52" s="876"/>
      <c r="JXE52" s="876"/>
      <c r="JXF52" s="876"/>
      <c r="JXG52" s="876"/>
      <c r="JXH52" s="876"/>
      <c r="JXI52" s="876"/>
      <c r="JXJ52" s="876"/>
      <c r="JXK52" s="876"/>
      <c r="JXL52" s="876"/>
      <c r="JXM52" s="876"/>
      <c r="JXN52" s="876"/>
      <c r="JXO52" s="876"/>
      <c r="JXP52" s="876"/>
      <c r="JXQ52" s="876"/>
      <c r="JXR52" s="876"/>
      <c r="JXS52" s="876"/>
      <c r="JXT52" s="876"/>
      <c r="JXU52" s="876"/>
      <c r="JXV52" s="876"/>
      <c r="JXW52" s="876"/>
      <c r="JXX52" s="876"/>
      <c r="JXY52" s="876"/>
      <c r="JXZ52" s="876"/>
      <c r="JYA52" s="876"/>
      <c r="JYB52" s="876"/>
      <c r="JYC52" s="876"/>
      <c r="JYD52" s="876"/>
      <c r="JYE52" s="876"/>
      <c r="JYF52" s="876"/>
      <c r="JYG52" s="876"/>
      <c r="JYH52" s="876"/>
      <c r="JYI52" s="876"/>
      <c r="JYJ52" s="876"/>
      <c r="JYK52" s="876"/>
      <c r="JYL52" s="876"/>
      <c r="JYM52" s="876"/>
      <c r="JYN52" s="876"/>
      <c r="JYO52" s="876"/>
      <c r="JYP52" s="876"/>
      <c r="JYQ52" s="876"/>
      <c r="JYR52" s="876"/>
      <c r="JYS52" s="876"/>
      <c r="JYT52" s="876"/>
      <c r="JYU52" s="876"/>
      <c r="JYV52" s="876"/>
      <c r="JYW52" s="876"/>
      <c r="JYX52" s="876"/>
      <c r="JYY52" s="876"/>
      <c r="JYZ52" s="876"/>
      <c r="JZA52" s="876"/>
      <c r="JZB52" s="876"/>
      <c r="JZC52" s="876"/>
      <c r="JZD52" s="876"/>
      <c r="JZE52" s="876"/>
      <c r="JZF52" s="876"/>
      <c r="JZG52" s="876"/>
      <c r="JZH52" s="876"/>
      <c r="JZI52" s="876"/>
      <c r="JZJ52" s="876"/>
      <c r="JZK52" s="876"/>
      <c r="JZL52" s="876"/>
      <c r="JZM52" s="876"/>
      <c r="JZN52" s="876"/>
      <c r="JZO52" s="876"/>
      <c r="JZP52" s="876"/>
      <c r="JZQ52" s="876"/>
      <c r="JZR52" s="876"/>
      <c r="JZS52" s="876"/>
      <c r="JZT52" s="876"/>
      <c r="JZU52" s="876"/>
      <c r="JZV52" s="876"/>
      <c r="JZW52" s="876"/>
      <c r="JZX52" s="876"/>
      <c r="JZY52" s="876"/>
      <c r="JZZ52" s="876"/>
      <c r="KAA52" s="876"/>
      <c r="KAB52" s="876"/>
      <c r="KAC52" s="876"/>
      <c r="KAD52" s="876"/>
      <c r="KAE52" s="876"/>
      <c r="KAF52" s="876"/>
      <c r="KAG52" s="876"/>
      <c r="KAH52" s="876"/>
      <c r="KAI52" s="876"/>
      <c r="KAJ52" s="876"/>
      <c r="KAK52" s="876"/>
      <c r="KAL52" s="876"/>
      <c r="KAM52" s="876"/>
      <c r="KAN52" s="876"/>
      <c r="KAO52" s="876"/>
      <c r="KAP52" s="876"/>
      <c r="KAQ52" s="876"/>
      <c r="KAR52" s="876"/>
      <c r="KAS52" s="876"/>
      <c r="KAT52" s="876"/>
      <c r="KAU52" s="876"/>
      <c r="KAV52" s="876"/>
      <c r="KAW52" s="876"/>
      <c r="KAX52" s="876"/>
      <c r="KAY52" s="876"/>
      <c r="KAZ52" s="876"/>
      <c r="KBA52" s="876"/>
      <c r="KBB52" s="876"/>
      <c r="KBC52" s="876"/>
      <c r="KBD52" s="876"/>
      <c r="KBE52" s="876"/>
      <c r="KBF52" s="876"/>
      <c r="KBG52" s="876"/>
      <c r="KBH52" s="876"/>
      <c r="KBI52" s="876"/>
      <c r="KBJ52" s="876"/>
      <c r="KBK52" s="876"/>
      <c r="KBL52" s="876"/>
      <c r="KBM52" s="876"/>
      <c r="KBN52" s="876"/>
      <c r="KBO52" s="876"/>
      <c r="KBP52" s="876"/>
      <c r="KBQ52" s="876"/>
      <c r="KBR52" s="876"/>
      <c r="KBS52" s="876"/>
      <c r="KBT52" s="876"/>
      <c r="KBU52" s="876"/>
      <c r="KBV52" s="876"/>
      <c r="KBW52" s="876"/>
      <c r="KBX52" s="876"/>
      <c r="KBY52" s="876"/>
      <c r="KBZ52" s="876"/>
      <c r="KCA52" s="876"/>
      <c r="KCB52" s="876"/>
      <c r="KCC52" s="876"/>
      <c r="KCD52" s="876"/>
      <c r="KCE52" s="876"/>
      <c r="KCF52" s="876"/>
      <c r="KCG52" s="876"/>
      <c r="KCH52" s="876"/>
      <c r="KCI52" s="876"/>
      <c r="KCJ52" s="876"/>
      <c r="KCK52" s="876"/>
      <c r="KCL52" s="876"/>
      <c r="KCM52" s="876"/>
      <c r="KCN52" s="876"/>
      <c r="KCO52" s="876"/>
      <c r="KCP52" s="876"/>
      <c r="KCQ52" s="876"/>
      <c r="KCR52" s="876"/>
      <c r="KCS52" s="876"/>
      <c r="KCT52" s="876"/>
      <c r="KCU52" s="876"/>
      <c r="KCV52" s="876"/>
      <c r="KCW52" s="876"/>
      <c r="KCX52" s="876"/>
      <c r="KCY52" s="876"/>
      <c r="KCZ52" s="876"/>
      <c r="KDA52" s="876"/>
      <c r="KDB52" s="876"/>
      <c r="KDC52" s="876"/>
      <c r="KDD52" s="876"/>
      <c r="KDE52" s="876"/>
      <c r="KDF52" s="876"/>
      <c r="KDG52" s="876"/>
      <c r="KDH52" s="876"/>
      <c r="KDI52" s="876"/>
      <c r="KDJ52" s="876"/>
      <c r="KDK52" s="876"/>
      <c r="KDL52" s="876"/>
      <c r="KDM52" s="876"/>
      <c r="KDN52" s="876"/>
      <c r="KDO52" s="876"/>
      <c r="KDP52" s="876"/>
      <c r="KDQ52" s="876"/>
      <c r="KDR52" s="876"/>
      <c r="KDS52" s="876"/>
      <c r="KDT52" s="876"/>
      <c r="KDU52" s="876"/>
      <c r="KDV52" s="876"/>
      <c r="KDW52" s="876"/>
      <c r="KDX52" s="876"/>
      <c r="KDY52" s="876"/>
      <c r="KDZ52" s="876"/>
      <c r="KEA52" s="876"/>
      <c r="KEB52" s="876"/>
      <c r="KEC52" s="876"/>
      <c r="KED52" s="876"/>
      <c r="KEE52" s="876"/>
      <c r="KEF52" s="876"/>
      <c r="KEG52" s="876"/>
      <c r="KEH52" s="876"/>
      <c r="KEI52" s="876"/>
      <c r="KEJ52" s="876"/>
      <c r="KEK52" s="876"/>
      <c r="KEL52" s="876"/>
      <c r="KEM52" s="876"/>
      <c r="KEN52" s="876"/>
      <c r="KEO52" s="876"/>
      <c r="KEP52" s="876"/>
      <c r="KEQ52" s="876"/>
      <c r="KER52" s="876"/>
      <c r="KES52" s="876"/>
      <c r="KET52" s="876"/>
      <c r="KEU52" s="876"/>
      <c r="KEV52" s="876"/>
      <c r="KEW52" s="876"/>
      <c r="KEX52" s="876"/>
      <c r="KEY52" s="876"/>
      <c r="KEZ52" s="876"/>
      <c r="KFA52" s="876"/>
      <c r="KFB52" s="876"/>
      <c r="KFC52" s="876"/>
      <c r="KFD52" s="876"/>
      <c r="KFE52" s="876"/>
      <c r="KFF52" s="876"/>
      <c r="KFG52" s="876"/>
      <c r="KFH52" s="876"/>
      <c r="KFI52" s="876"/>
      <c r="KFJ52" s="876"/>
      <c r="KFK52" s="876"/>
      <c r="KFL52" s="876"/>
      <c r="KFM52" s="876"/>
      <c r="KFN52" s="876"/>
      <c r="KFO52" s="876"/>
      <c r="KFP52" s="876"/>
      <c r="KFQ52" s="876"/>
      <c r="KFR52" s="876"/>
      <c r="KFS52" s="876"/>
      <c r="KFT52" s="876"/>
      <c r="KFU52" s="876"/>
      <c r="KFV52" s="876"/>
      <c r="KFW52" s="876"/>
      <c r="KFX52" s="876"/>
      <c r="KFY52" s="876"/>
      <c r="KFZ52" s="876"/>
      <c r="KGA52" s="876"/>
      <c r="KGB52" s="876"/>
      <c r="KGC52" s="876"/>
      <c r="KGD52" s="876"/>
      <c r="KGE52" s="876"/>
      <c r="KGF52" s="876"/>
      <c r="KGG52" s="876"/>
      <c r="KGH52" s="876"/>
      <c r="KGI52" s="876"/>
      <c r="KGJ52" s="876"/>
      <c r="KGK52" s="876"/>
      <c r="KGL52" s="876"/>
      <c r="KGM52" s="876"/>
      <c r="KGN52" s="876"/>
      <c r="KGO52" s="876"/>
      <c r="KGP52" s="876"/>
      <c r="KGQ52" s="876"/>
      <c r="KGR52" s="876"/>
      <c r="KGS52" s="876"/>
      <c r="KGT52" s="876"/>
      <c r="KGU52" s="876"/>
      <c r="KGV52" s="876"/>
      <c r="KGW52" s="876"/>
      <c r="KGX52" s="876"/>
      <c r="KGY52" s="876"/>
      <c r="KGZ52" s="876"/>
      <c r="KHA52" s="876"/>
      <c r="KHB52" s="876"/>
      <c r="KHC52" s="876"/>
      <c r="KHD52" s="876"/>
      <c r="KHE52" s="876"/>
      <c r="KHF52" s="876"/>
      <c r="KHG52" s="876"/>
      <c r="KHH52" s="876"/>
      <c r="KHI52" s="876"/>
      <c r="KHJ52" s="876"/>
      <c r="KHK52" s="876"/>
      <c r="KHL52" s="876"/>
      <c r="KHM52" s="876"/>
      <c r="KHN52" s="876"/>
      <c r="KHO52" s="876"/>
      <c r="KHP52" s="876"/>
      <c r="KHQ52" s="876"/>
      <c r="KHR52" s="876"/>
      <c r="KHS52" s="876"/>
      <c r="KHT52" s="876"/>
      <c r="KHU52" s="876"/>
      <c r="KHV52" s="876"/>
      <c r="KHW52" s="876"/>
      <c r="KHX52" s="876"/>
      <c r="KHY52" s="876"/>
      <c r="KHZ52" s="876"/>
      <c r="KIA52" s="876"/>
      <c r="KIB52" s="876"/>
      <c r="KIC52" s="876"/>
      <c r="KID52" s="876"/>
      <c r="KIE52" s="876"/>
      <c r="KIF52" s="876"/>
      <c r="KIG52" s="876"/>
      <c r="KIH52" s="876"/>
      <c r="KII52" s="876"/>
      <c r="KIJ52" s="876"/>
      <c r="KIK52" s="876"/>
      <c r="KIL52" s="876"/>
      <c r="KIM52" s="876"/>
      <c r="KIN52" s="876"/>
      <c r="KIO52" s="876"/>
      <c r="KIP52" s="876"/>
      <c r="KIQ52" s="876"/>
      <c r="KIR52" s="876"/>
      <c r="KIS52" s="876"/>
      <c r="KIT52" s="876"/>
      <c r="KIU52" s="876"/>
      <c r="KIV52" s="876"/>
      <c r="KIW52" s="876"/>
      <c r="KIX52" s="876"/>
      <c r="KIY52" s="876"/>
      <c r="KIZ52" s="876"/>
      <c r="KJA52" s="876"/>
      <c r="KJB52" s="876"/>
      <c r="KJC52" s="876"/>
      <c r="KJD52" s="876"/>
      <c r="KJE52" s="876"/>
      <c r="KJF52" s="876"/>
      <c r="KJG52" s="876"/>
      <c r="KJH52" s="876"/>
      <c r="KJI52" s="876"/>
      <c r="KJJ52" s="876"/>
      <c r="KJK52" s="876"/>
      <c r="KJL52" s="876"/>
      <c r="KJM52" s="876"/>
      <c r="KJN52" s="876"/>
      <c r="KJO52" s="876"/>
      <c r="KJP52" s="876"/>
      <c r="KJQ52" s="876"/>
      <c r="KJR52" s="876"/>
      <c r="KJS52" s="876"/>
      <c r="KJT52" s="876"/>
      <c r="KJU52" s="876"/>
      <c r="KJV52" s="876"/>
      <c r="KJW52" s="876"/>
      <c r="KJX52" s="876"/>
      <c r="KJY52" s="876"/>
      <c r="KJZ52" s="876"/>
      <c r="KKA52" s="876"/>
      <c r="KKB52" s="876"/>
      <c r="KKC52" s="876"/>
      <c r="KKD52" s="876"/>
      <c r="KKE52" s="876"/>
      <c r="KKF52" s="876"/>
      <c r="KKG52" s="876"/>
      <c r="KKH52" s="876"/>
      <c r="KKI52" s="876"/>
      <c r="KKJ52" s="876"/>
      <c r="KKK52" s="876"/>
      <c r="KKL52" s="876"/>
      <c r="KKM52" s="876"/>
      <c r="KKN52" s="876"/>
      <c r="KKO52" s="876"/>
      <c r="KKP52" s="876"/>
      <c r="KKQ52" s="876"/>
      <c r="KKR52" s="876"/>
      <c r="KKS52" s="876"/>
      <c r="KKT52" s="876"/>
      <c r="KKU52" s="876"/>
      <c r="KKV52" s="876"/>
      <c r="KKW52" s="876"/>
      <c r="KKX52" s="876"/>
      <c r="KKY52" s="876"/>
      <c r="KKZ52" s="876"/>
      <c r="KLA52" s="876"/>
      <c r="KLB52" s="876"/>
      <c r="KLC52" s="876"/>
      <c r="KLD52" s="876"/>
      <c r="KLE52" s="876"/>
      <c r="KLF52" s="876"/>
      <c r="KLG52" s="876"/>
      <c r="KLH52" s="876"/>
      <c r="KLI52" s="876"/>
      <c r="KLJ52" s="876"/>
      <c r="KLK52" s="876"/>
      <c r="KLL52" s="876"/>
      <c r="KLM52" s="876"/>
      <c r="KLN52" s="876"/>
      <c r="KLO52" s="876"/>
      <c r="KLP52" s="876"/>
      <c r="KLQ52" s="876"/>
      <c r="KLR52" s="876"/>
      <c r="KLS52" s="876"/>
      <c r="KLT52" s="876"/>
      <c r="KLU52" s="876"/>
      <c r="KLV52" s="876"/>
      <c r="KLW52" s="876"/>
      <c r="KLX52" s="876"/>
      <c r="KLY52" s="876"/>
      <c r="KLZ52" s="876"/>
      <c r="KMA52" s="876"/>
      <c r="KMB52" s="876"/>
      <c r="KMC52" s="876"/>
      <c r="KMD52" s="876"/>
      <c r="KME52" s="876"/>
      <c r="KMF52" s="876"/>
      <c r="KMG52" s="876"/>
      <c r="KMH52" s="876"/>
      <c r="KMI52" s="876"/>
      <c r="KMJ52" s="876"/>
      <c r="KMK52" s="876"/>
      <c r="KML52" s="876"/>
      <c r="KMM52" s="876"/>
      <c r="KMN52" s="876"/>
      <c r="KMO52" s="876"/>
      <c r="KMP52" s="876"/>
      <c r="KMQ52" s="876"/>
      <c r="KMR52" s="876"/>
      <c r="KMS52" s="876"/>
      <c r="KMT52" s="876"/>
      <c r="KMU52" s="876"/>
      <c r="KMV52" s="876"/>
      <c r="KMW52" s="876"/>
      <c r="KMX52" s="876"/>
      <c r="KMY52" s="876"/>
      <c r="KMZ52" s="876"/>
      <c r="KNA52" s="876"/>
      <c r="KNB52" s="876"/>
      <c r="KNC52" s="876"/>
      <c r="KND52" s="876"/>
      <c r="KNE52" s="876"/>
      <c r="KNF52" s="876"/>
      <c r="KNG52" s="876"/>
      <c r="KNH52" s="876"/>
      <c r="KNI52" s="876"/>
      <c r="KNJ52" s="876"/>
      <c r="KNK52" s="876"/>
      <c r="KNL52" s="876"/>
      <c r="KNM52" s="876"/>
      <c r="KNN52" s="876"/>
      <c r="KNO52" s="876"/>
      <c r="KNP52" s="876"/>
      <c r="KNQ52" s="876"/>
      <c r="KNR52" s="876"/>
      <c r="KNS52" s="876"/>
      <c r="KNT52" s="876"/>
      <c r="KNU52" s="876"/>
      <c r="KNV52" s="876"/>
      <c r="KNW52" s="876"/>
      <c r="KNX52" s="876"/>
      <c r="KNY52" s="876"/>
      <c r="KNZ52" s="876"/>
      <c r="KOA52" s="876"/>
      <c r="KOB52" s="876"/>
      <c r="KOC52" s="876"/>
      <c r="KOD52" s="876"/>
      <c r="KOE52" s="876"/>
      <c r="KOF52" s="876"/>
      <c r="KOG52" s="876"/>
      <c r="KOH52" s="876"/>
      <c r="KOI52" s="876"/>
      <c r="KOJ52" s="876"/>
      <c r="KOK52" s="876"/>
      <c r="KOL52" s="876"/>
      <c r="KOM52" s="876"/>
      <c r="KON52" s="876"/>
      <c r="KOO52" s="876"/>
      <c r="KOP52" s="876"/>
      <c r="KOQ52" s="876"/>
      <c r="KOR52" s="876"/>
      <c r="KOS52" s="876"/>
      <c r="KOT52" s="876"/>
      <c r="KOU52" s="876"/>
      <c r="KOV52" s="876"/>
      <c r="KOW52" s="876"/>
      <c r="KOX52" s="876"/>
      <c r="KOY52" s="876"/>
      <c r="KOZ52" s="876"/>
      <c r="KPA52" s="876"/>
      <c r="KPB52" s="876"/>
      <c r="KPC52" s="876"/>
      <c r="KPD52" s="876"/>
      <c r="KPE52" s="876"/>
      <c r="KPF52" s="876"/>
      <c r="KPG52" s="876"/>
      <c r="KPH52" s="876"/>
      <c r="KPI52" s="876"/>
      <c r="KPJ52" s="876"/>
      <c r="KPK52" s="876"/>
      <c r="KPL52" s="876"/>
      <c r="KPM52" s="876"/>
      <c r="KPN52" s="876"/>
      <c r="KPO52" s="876"/>
      <c r="KPP52" s="876"/>
      <c r="KPQ52" s="876"/>
      <c r="KPR52" s="876"/>
      <c r="KPS52" s="876"/>
      <c r="KPT52" s="876"/>
      <c r="KPU52" s="876"/>
      <c r="KPV52" s="876"/>
      <c r="KPW52" s="876"/>
      <c r="KPX52" s="876"/>
      <c r="KPY52" s="876"/>
      <c r="KPZ52" s="876"/>
      <c r="KQA52" s="876"/>
      <c r="KQB52" s="876"/>
      <c r="KQC52" s="876"/>
      <c r="KQD52" s="876"/>
      <c r="KQE52" s="876"/>
      <c r="KQF52" s="876"/>
      <c r="KQG52" s="876"/>
      <c r="KQH52" s="876"/>
      <c r="KQI52" s="876"/>
      <c r="KQJ52" s="876"/>
      <c r="KQK52" s="876"/>
      <c r="KQL52" s="876"/>
      <c r="KQM52" s="876"/>
      <c r="KQN52" s="876"/>
      <c r="KQO52" s="876"/>
      <c r="KQP52" s="876"/>
      <c r="KQQ52" s="876"/>
      <c r="KQR52" s="876"/>
      <c r="KQS52" s="876"/>
      <c r="KQT52" s="876"/>
      <c r="KQU52" s="876"/>
      <c r="KQV52" s="876"/>
      <c r="KQW52" s="876"/>
      <c r="KQX52" s="876"/>
      <c r="KQY52" s="876"/>
      <c r="KQZ52" s="876"/>
      <c r="KRA52" s="876"/>
      <c r="KRB52" s="876"/>
      <c r="KRC52" s="876"/>
      <c r="KRD52" s="876"/>
      <c r="KRE52" s="876"/>
      <c r="KRF52" s="876"/>
      <c r="KRG52" s="876"/>
      <c r="KRH52" s="876"/>
      <c r="KRI52" s="876"/>
      <c r="KRJ52" s="876"/>
      <c r="KRK52" s="876"/>
      <c r="KRL52" s="876"/>
      <c r="KRM52" s="876"/>
      <c r="KRN52" s="876"/>
      <c r="KRO52" s="876"/>
      <c r="KRP52" s="876"/>
      <c r="KRQ52" s="876"/>
      <c r="KRR52" s="876"/>
      <c r="KRS52" s="876"/>
      <c r="KRT52" s="876"/>
      <c r="KRU52" s="876"/>
      <c r="KRV52" s="876"/>
      <c r="KRW52" s="876"/>
      <c r="KRX52" s="876"/>
      <c r="KRY52" s="876"/>
      <c r="KRZ52" s="876"/>
      <c r="KSA52" s="876"/>
      <c r="KSB52" s="876"/>
      <c r="KSC52" s="876"/>
      <c r="KSD52" s="876"/>
      <c r="KSE52" s="876"/>
      <c r="KSF52" s="876"/>
      <c r="KSG52" s="876"/>
      <c r="KSH52" s="876"/>
      <c r="KSI52" s="876"/>
      <c r="KSJ52" s="876"/>
      <c r="KSK52" s="876"/>
      <c r="KSL52" s="876"/>
      <c r="KSM52" s="876"/>
      <c r="KSN52" s="876"/>
      <c r="KSO52" s="876"/>
      <c r="KSP52" s="876"/>
      <c r="KSQ52" s="876"/>
      <c r="KSR52" s="876"/>
      <c r="KSS52" s="876"/>
      <c r="KST52" s="876"/>
      <c r="KSU52" s="876"/>
      <c r="KSV52" s="876"/>
      <c r="KSW52" s="876"/>
      <c r="KSX52" s="876"/>
      <c r="KSY52" s="876"/>
      <c r="KSZ52" s="876"/>
      <c r="KTA52" s="876"/>
      <c r="KTB52" s="876"/>
      <c r="KTC52" s="876"/>
      <c r="KTD52" s="876"/>
      <c r="KTE52" s="876"/>
      <c r="KTF52" s="876"/>
      <c r="KTG52" s="876"/>
      <c r="KTH52" s="876"/>
      <c r="KTI52" s="876"/>
      <c r="KTJ52" s="876"/>
      <c r="KTK52" s="876"/>
      <c r="KTL52" s="876"/>
      <c r="KTM52" s="876"/>
      <c r="KTN52" s="876"/>
      <c r="KTO52" s="876"/>
      <c r="KTP52" s="876"/>
      <c r="KTQ52" s="876"/>
      <c r="KTR52" s="876"/>
      <c r="KTS52" s="876"/>
      <c r="KTT52" s="876"/>
      <c r="KTU52" s="876"/>
      <c r="KTV52" s="876"/>
      <c r="KTW52" s="876"/>
      <c r="KTX52" s="876"/>
      <c r="KTY52" s="876"/>
      <c r="KTZ52" s="876"/>
      <c r="KUA52" s="876"/>
      <c r="KUB52" s="876"/>
      <c r="KUC52" s="876"/>
      <c r="KUD52" s="876"/>
      <c r="KUE52" s="876"/>
      <c r="KUF52" s="876"/>
      <c r="KUG52" s="876"/>
      <c r="KUH52" s="876"/>
      <c r="KUI52" s="876"/>
      <c r="KUJ52" s="876"/>
      <c r="KUK52" s="876"/>
      <c r="KUL52" s="876"/>
      <c r="KUM52" s="876"/>
      <c r="KUN52" s="876"/>
      <c r="KUO52" s="876"/>
      <c r="KUP52" s="876"/>
      <c r="KUQ52" s="876"/>
      <c r="KUR52" s="876"/>
      <c r="KUS52" s="876"/>
      <c r="KUT52" s="876"/>
      <c r="KUU52" s="876"/>
      <c r="KUV52" s="876"/>
      <c r="KUW52" s="876"/>
      <c r="KUX52" s="876"/>
      <c r="KUY52" s="876"/>
      <c r="KUZ52" s="876"/>
      <c r="KVA52" s="876"/>
      <c r="KVB52" s="876"/>
      <c r="KVC52" s="876"/>
      <c r="KVD52" s="876"/>
      <c r="KVE52" s="876"/>
      <c r="KVF52" s="876"/>
      <c r="KVG52" s="876"/>
      <c r="KVH52" s="876"/>
      <c r="KVI52" s="876"/>
      <c r="KVJ52" s="876"/>
      <c r="KVK52" s="876"/>
      <c r="KVL52" s="876"/>
      <c r="KVM52" s="876"/>
      <c r="KVN52" s="876"/>
      <c r="KVO52" s="876"/>
      <c r="KVP52" s="876"/>
      <c r="KVQ52" s="876"/>
      <c r="KVR52" s="876"/>
      <c r="KVS52" s="876"/>
      <c r="KVT52" s="876"/>
      <c r="KVU52" s="876"/>
      <c r="KVV52" s="876"/>
      <c r="KVW52" s="876"/>
      <c r="KVX52" s="876"/>
      <c r="KVY52" s="876"/>
      <c r="KVZ52" s="876"/>
      <c r="KWA52" s="876"/>
      <c r="KWB52" s="876"/>
      <c r="KWC52" s="876"/>
      <c r="KWD52" s="876"/>
      <c r="KWE52" s="876"/>
      <c r="KWF52" s="876"/>
      <c r="KWG52" s="876"/>
      <c r="KWH52" s="876"/>
      <c r="KWI52" s="876"/>
      <c r="KWJ52" s="876"/>
      <c r="KWK52" s="876"/>
      <c r="KWL52" s="876"/>
      <c r="KWM52" s="876"/>
      <c r="KWN52" s="876"/>
      <c r="KWO52" s="876"/>
      <c r="KWP52" s="876"/>
      <c r="KWQ52" s="876"/>
      <c r="KWR52" s="876"/>
      <c r="KWS52" s="876"/>
      <c r="KWT52" s="876"/>
      <c r="KWU52" s="876"/>
      <c r="KWV52" s="876"/>
      <c r="KWW52" s="876"/>
      <c r="KWX52" s="876"/>
      <c r="KWY52" s="876"/>
      <c r="KWZ52" s="876"/>
      <c r="KXA52" s="876"/>
      <c r="KXB52" s="876"/>
      <c r="KXC52" s="876"/>
      <c r="KXD52" s="876"/>
      <c r="KXE52" s="876"/>
      <c r="KXF52" s="876"/>
      <c r="KXG52" s="876"/>
      <c r="KXH52" s="876"/>
      <c r="KXI52" s="876"/>
      <c r="KXJ52" s="876"/>
      <c r="KXK52" s="876"/>
      <c r="KXL52" s="876"/>
      <c r="KXM52" s="876"/>
      <c r="KXN52" s="876"/>
      <c r="KXO52" s="876"/>
      <c r="KXP52" s="876"/>
      <c r="KXQ52" s="876"/>
      <c r="KXR52" s="876"/>
      <c r="KXS52" s="876"/>
      <c r="KXT52" s="876"/>
      <c r="KXU52" s="876"/>
      <c r="KXV52" s="876"/>
      <c r="KXW52" s="876"/>
      <c r="KXX52" s="876"/>
      <c r="KXY52" s="876"/>
      <c r="KXZ52" s="876"/>
      <c r="KYA52" s="876"/>
      <c r="KYB52" s="876"/>
      <c r="KYC52" s="876"/>
      <c r="KYD52" s="876"/>
      <c r="KYE52" s="876"/>
      <c r="KYF52" s="876"/>
      <c r="KYG52" s="876"/>
      <c r="KYH52" s="876"/>
      <c r="KYI52" s="876"/>
      <c r="KYJ52" s="876"/>
      <c r="KYK52" s="876"/>
      <c r="KYL52" s="876"/>
      <c r="KYM52" s="876"/>
      <c r="KYN52" s="876"/>
      <c r="KYO52" s="876"/>
      <c r="KYP52" s="876"/>
      <c r="KYQ52" s="876"/>
      <c r="KYR52" s="876"/>
      <c r="KYS52" s="876"/>
      <c r="KYT52" s="876"/>
      <c r="KYU52" s="876"/>
      <c r="KYV52" s="876"/>
      <c r="KYW52" s="876"/>
      <c r="KYX52" s="876"/>
      <c r="KYY52" s="876"/>
      <c r="KYZ52" s="876"/>
      <c r="KZA52" s="876"/>
      <c r="KZB52" s="876"/>
      <c r="KZC52" s="876"/>
      <c r="KZD52" s="876"/>
      <c r="KZE52" s="876"/>
      <c r="KZF52" s="876"/>
      <c r="KZG52" s="876"/>
      <c r="KZH52" s="876"/>
      <c r="KZI52" s="876"/>
      <c r="KZJ52" s="876"/>
      <c r="KZK52" s="876"/>
      <c r="KZL52" s="876"/>
      <c r="KZM52" s="876"/>
      <c r="KZN52" s="876"/>
      <c r="KZO52" s="876"/>
      <c r="KZP52" s="876"/>
      <c r="KZQ52" s="876"/>
      <c r="KZR52" s="876"/>
      <c r="KZS52" s="876"/>
      <c r="KZT52" s="876"/>
      <c r="KZU52" s="876"/>
      <c r="KZV52" s="876"/>
      <c r="KZW52" s="876"/>
      <c r="KZX52" s="876"/>
      <c r="KZY52" s="876"/>
      <c r="KZZ52" s="876"/>
      <c r="LAA52" s="876"/>
      <c r="LAB52" s="876"/>
      <c r="LAC52" s="876"/>
      <c r="LAD52" s="876"/>
      <c r="LAE52" s="876"/>
      <c r="LAF52" s="876"/>
      <c r="LAG52" s="876"/>
      <c r="LAH52" s="876"/>
      <c r="LAI52" s="876"/>
      <c r="LAJ52" s="876"/>
      <c r="LAK52" s="876"/>
      <c r="LAL52" s="876"/>
      <c r="LAM52" s="876"/>
      <c r="LAN52" s="876"/>
      <c r="LAO52" s="876"/>
      <c r="LAP52" s="876"/>
      <c r="LAQ52" s="876"/>
      <c r="LAR52" s="876"/>
      <c r="LAS52" s="876"/>
      <c r="LAT52" s="876"/>
      <c r="LAU52" s="876"/>
      <c r="LAV52" s="876"/>
      <c r="LAW52" s="876"/>
      <c r="LAX52" s="876"/>
      <c r="LAY52" s="876"/>
      <c r="LAZ52" s="876"/>
      <c r="LBA52" s="876"/>
      <c r="LBB52" s="876"/>
      <c r="LBC52" s="876"/>
      <c r="LBD52" s="876"/>
      <c r="LBE52" s="876"/>
      <c r="LBF52" s="876"/>
      <c r="LBG52" s="876"/>
      <c r="LBH52" s="876"/>
      <c r="LBI52" s="876"/>
      <c r="LBJ52" s="876"/>
      <c r="LBK52" s="876"/>
      <c r="LBL52" s="876"/>
      <c r="LBM52" s="876"/>
      <c r="LBN52" s="876"/>
      <c r="LBO52" s="876"/>
      <c r="LBP52" s="876"/>
      <c r="LBQ52" s="876"/>
      <c r="LBR52" s="876"/>
      <c r="LBS52" s="876"/>
      <c r="LBT52" s="876"/>
      <c r="LBU52" s="876"/>
      <c r="LBV52" s="876"/>
      <c r="LBW52" s="876"/>
      <c r="LBX52" s="876"/>
      <c r="LBY52" s="876"/>
      <c r="LBZ52" s="876"/>
      <c r="LCA52" s="876"/>
      <c r="LCB52" s="876"/>
      <c r="LCC52" s="876"/>
      <c r="LCD52" s="876"/>
      <c r="LCE52" s="876"/>
      <c r="LCF52" s="876"/>
      <c r="LCG52" s="876"/>
      <c r="LCH52" s="876"/>
      <c r="LCI52" s="876"/>
      <c r="LCJ52" s="876"/>
      <c r="LCK52" s="876"/>
      <c r="LCL52" s="876"/>
      <c r="LCM52" s="876"/>
      <c r="LCN52" s="876"/>
      <c r="LCO52" s="876"/>
      <c r="LCP52" s="876"/>
      <c r="LCQ52" s="876"/>
      <c r="LCR52" s="876"/>
      <c r="LCS52" s="876"/>
      <c r="LCT52" s="876"/>
      <c r="LCU52" s="876"/>
      <c r="LCV52" s="876"/>
      <c r="LCW52" s="876"/>
      <c r="LCX52" s="876"/>
      <c r="LCY52" s="876"/>
      <c r="LCZ52" s="876"/>
      <c r="LDA52" s="876"/>
      <c r="LDB52" s="876"/>
      <c r="LDC52" s="876"/>
      <c r="LDD52" s="876"/>
      <c r="LDE52" s="876"/>
      <c r="LDF52" s="876"/>
      <c r="LDG52" s="876"/>
      <c r="LDH52" s="876"/>
      <c r="LDI52" s="876"/>
      <c r="LDJ52" s="876"/>
      <c r="LDK52" s="876"/>
      <c r="LDL52" s="876"/>
      <c r="LDM52" s="876"/>
      <c r="LDN52" s="876"/>
      <c r="LDO52" s="876"/>
      <c r="LDP52" s="876"/>
      <c r="LDQ52" s="876"/>
      <c r="LDR52" s="876"/>
      <c r="LDS52" s="876"/>
      <c r="LDT52" s="876"/>
      <c r="LDU52" s="876"/>
      <c r="LDV52" s="876"/>
      <c r="LDW52" s="876"/>
      <c r="LDX52" s="876"/>
      <c r="LDY52" s="876"/>
      <c r="LDZ52" s="876"/>
      <c r="LEA52" s="876"/>
      <c r="LEB52" s="876"/>
      <c r="LEC52" s="876"/>
      <c r="LED52" s="876"/>
      <c r="LEE52" s="876"/>
      <c r="LEF52" s="876"/>
      <c r="LEG52" s="876"/>
      <c r="LEH52" s="876"/>
      <c r="LEI52" s="876"/>
      <c r="LEJ52" s="876"/>
      <c r="LEK52" s="876"/>
      <c r="LEL52" s="876"/>
      <c r="LEM52" s="876"/>
      <c r="LEN52" s="876"/>
      <c r="LEO52" s="876"/>
      <c r="LEP52" s="876"/>
      <c r="LEQ52" s="876"/>
      <c r="LER52" s="876"/>
      <c r="LES52" s="876"/>
      <c r="LET52" s="876"/>
      <c r="LEU52" s="876"/>
      <c r="LEV52" s="876"/>
      <c r="LEW52" s="876"/>
      <c r="LEX52" s="876"/>
      <c r="LEY52" s="876"/>
      <c r="LEZ52" s="876"/>
      <c r="LFA52" s="876"/>
      <c r="LFB52" s="876"/>
      <c r="LFC52" s="876"/>
      <c r="LFD52" s="876"/>
      <c r="LFE52" s="876"/>
      <c r="LFF52" s="876"/>
      <c r="LFG52" s="876"/>
      <c r="LFH52" s="876"/>
      <c r="LFI52" s="876"/>
      <c r="LFJ52" s="876"/>
      <c r="LFK52" s="876"/>
      <c r="LFL52" s="876"/>
      <c r="LFM52" s="876"/>
      <c r="LFN52" s="876"/>
      <c r="LFO52" s="876"/>
      <c r="LFP52" s="876"/>
      <c r="LFQ52" s="876"/>
      <c r="LFR52" s="876"/>
      <c r="LFS52" s="876"/>
      <c r="LFT52" s="876"/>
      <c r="LFU52" s="876"/>
      <c r="LFV52" s="876"/>
      <c r="LFW52" s="876"/>
      <c r="LFX52" s="876"/>
      <c r="LFY52" s="876"/>
      <c r="LFZ52" s="876"/>
      <c r="LGA52" s="876"/>
      <c r="LGB52" s="876"/>
      <c r="LGC52" s="876"/>
      <c r="LGD52" s="876"/>
      <c r="LGE52" s="876"/>
      <c r="LGF52" s="876"/>
      <c r="LGG52" s="876"/>
      <c r="LGH52" s="876"/>
      <c r="LGI52" s="876"/>
      <c r="LGJ52" s="876"/>
      <c r="LGK52" s="876"/>
      <c r="LGL52" s="876"/>
      <c r="LGM52" s="876"/>
      <c r="LGN52" s="876"/>
      <c r="LGO52" s="876"/>
      <c r="LGP52" s="876"/>
      <c r="LGQ52" s="876"/>
      <c r="LGR52" s="876"/>
      <c r="LGS52" s="876"/>
      <c r="LGT52" s="876"/>
      <c r="LGU52" s="876"/>
      <c r="LGV52" s="876"/>
      <c r="LGW52" s="876"/>
      <c r="LGX52" s="876"/>
      <c r="LGY52" s="876"/>
      <c r="LGZ52" s="876"/>
      <c r="LHA52" s="876"/>
      <c r="LHB52" s="876"/>
      <c r="LHC52" s="876"/>
      <c r="LHD52" s="876"/>
      <c r="LHE52" s="876"/>
      <c r="LHF52" s="876"/>
      <c r="LHG52" s="876"/>
      <c r="LHH52" s="876"/>
      <c r="LHI52" s="876"/>
      <c r="LHJ52" s="876"/>
      <c r="LHK52" s="876"/>
      <c r="LHL52" s="876"/>
      <c r="LHM52" s="876"/>
      <c r="LHN52" s="876"/>
      <c r="LHO52" s="876"/>
      <c r="LHP52" s="876"/>
      <c r="LHQ52" s="876"/>
      <c r="LHR52" s="876"/>
      <c r="LHS52" s="876"/>
      <c r="LHT52" s="876"/>
      <c r="LHU52" s="876"/>
      <c r="LHV52" s="876"/>
      <c r="LHW52" s="876"/>
      <c r="LHX52" s="876"/>
      <c r="LHY52" s="876"/>
      <c r="LHZ52" s="876"/>
      <c r="LIA52" s="876"/>
      <c r="LIB52" s="876"/>
      <c r="LIC52" s="876"/>
      <c r="LID52" s="876"/>
      <c r="LIE52" s="876"/>
      <c r="LIF52" s="876"/>
      <c r="LIG52" s="876"/>
      <c r="LIH52" s="876"/>
      <c r="LII52" s="876"/>
      <c r="LIJ52" s="876"/>
      <c r="LIK52" s="876"/>
      <c r="LIL52" s="876"/>
      <c r="LIM52" s="876"/>
      <c r="LIN52" s="876"/>
      <c r="LIO52" s="876"/>
      <c r="LIP52" s="876"/>
      <c r="LIQ52" s="876"/>
      <c r="LIR52" s="876"/>
      <c r="LIS52" s="876"/>
      <c r="LIT52" s="876"/>
      <c r="LIU52" s="876"/>
      <c r="LIV52" s="876"/>
      <c r="LIW52" s="876"/>
      <c r="LIX52" s="876"/>
      <c r="LIY52" s="876"/>
      <c r="LIZ52" s="876"/>
      <c r="LJA52" s="876"/>
      <c r="LJB52" s="876"/>
      <c r="LJC52" s="876"/>
      <c r="LJD52" s="876"/>
      <c r="LJE52" s="876"/>
      <c r="LJF52" s="876"/>
      <c r="LJG52" s="876"/>
      <c r="LJH52" s="876"/>
      <c r="LJI52" s="876"/>
      <c r="LJJ52" s="876"/>
      <c r="LJK52" s="876"/>
      <c r="LJL52" s="876"/>
      <c r="LJM52" s="876"/>
      <c r="LJN52" s="876"/>
      <c r="LJO52" s="876"/>
      <c r="LJP52" s="876"/>
      <c r="LJQ52" s="876"/>
      <c r="LJR52" s="876"/>
      <c r="LJS52" s="876"/>
      <c r="LJT52" s="876"/>
      <c r="LJU52" s="876"/>
      <c r="LJV52" s="876"/>
      <c r="LJW52" s="876"/>
      <c r="LJX52" s="876"/>
      <c r="LJY52" s="876"/>
      <c r="LJZ52" s="876"/>
      <c r="LKA52" s="876"/>
      <c r="LKB52" s="876"/>
      <c r="LKC52" s="876"/>
      <c r="LKD52" s="876"/>
      <c r="LKE52" s="876"/>
      <c r="LKF52" s="876"/>
      <c r="LKG52" s="876"/>
      <c r="LKH52" s="876"/>
      <c r="LKI52" s="876"/>
      <c r="LKJ52" s="876"/>
      <c r="LKK52" s="876"/>
      <c r="LKL52" s="876"/>
      <c r="LKM52" s="876"/>
      <c r="LKN52" s="876"/>
      <c r="LKO52" s="876"/>
      <c r="LKP52" s="876"/>
      <c r="LKQ52" s="876"/>
      <c r="LKR52" s="876"/>
      <c r="LKS52" s="876"/>
      <c r="LKT52" s="876"/>
      <c r="LKU52" s="876"/>
      <c r="LKV52" s="876"/>
      <c r="LKW52" s="876"/>
      <c r="LKX52" s="876"/>
      <c r="LKY52" s="876"/>
      <c r="LKZ52" s="876"/>
      <c r="LLA52" s="876"/>
      <c r="LLB52" s="876"/>
      <c r="LLC52" s="876"/>
      <c r="LLD52" s="876"/>
      <c r="LLE52" s="876"/>
      <c r="LLF52" s="876"/>
      <c r="LLG52" s="876"/>
      <c r="LLH52" s="876"/>
      <c r="LLI52" s="876"/>
      <c r="LLJ52" s="876"/>
      <c r="LLK52" s="876"/>
      <c r="LLL52" s="876"/>
      <c r="LLM52" s="876"/>
      <c r="LLN52" s="876"/>
      <c r="LLO52" s="876"/>
      <c r="LLP52" s="876"/>
      <c r="LLQ52" s="876"/>
      <c r="LLR52" s="876"/>
      <c r="LLS52" s="876"/>
      <c r="LLT52" s="876"/>
      <c r="LLU52" s="876"/>
      <c r="LLV52" s="876"/>
      <c r="LLW52" s="876"/>
      <c r="LLX52" s="876"/>
      <c r="LLY52" s="876"/>
      <c r="LLZ52" s="876"/>
      <c r="LMA52" s="876"/>
      <c r="LMB52" s="876"/>
      <c r="LMC52" s="876"/>
      <c r="LMD52" s="876"/>
      <c r="LME52" s="876"/>
      <c r="LMF52" s="876"/>
      <c r="LMG52" s="876"/>
      <c r="LMH52" s="876"/>
      <c r="LMI52" s="876"/>
      <c r="LMJ52" s="876"/>
      <c r="LMK52" s="876"/>
      <c r="LML52" s="876"/>
      <c r="LMM52" s="876"/>
      <c r="LMN52" s="876"/>
      <c r="LMO52" s="876"/>
      <c r="LMP52" s="876"/>
      <c r="LMQ52" s="876"/>
      <c r="LMR52" s="876"/>
      <c r="LMS52" s="876"/>
      <c r="LMT52" s="876"/>
      <c r="LMU52" s="876"/>
      <c r="LMV52" s="876"/>
      <c r="LMW52" s="876"/>
      <c r="LMX52" s="876"/>
      <c r="LMY52" s="876"/>
      <c r="LMZ52" s="876"/>
      <c r="LNA52" s="876"/>
      <c r="LNB52" s="876"/>
      <c r="LNC52" s="876"/>
      <c r="LND52" s="876"/>
      <c r="LNE52" s="876"/>
      <c r="LNF52" s="876"/>
      <c r="LNG52" s="876"/>
      <c r="LNH52" s="876"/>
      <c r="LNI52" s="876"/>
      <c r="LNJ52" s="876"/>
      <c r="LNK52" s="876"/>
      <c r="LNL52" s="876"/>
      <c r="LNM52" s="876"/>
      <c r="LNN52" s="876"/>
      <c r="LNO52" s="876"/>
      <c r="LNP52" s="876"/>
      <c r="LNQ52" s="876"/>
      <c r="LNR52" s="876"/>
      <c r="LNS52" s="876"/>
      <c r="LNT52" s="876"/>
      <c r="LNU52" s="876"/>
      <c r="LNV52" s="876"/>
      <c r="LNW52" s="876"/>
      <c r="LNX52" s="876"/>
      <c r="LNY52" s="876"/>
      <c r="LNZ52" s="876"/>
      <c r="LOA52" s="876"/>
      <c r="LOB52" s="876"/>
      <c r="LOC52" s="876"/>
      <c r="LOD52" s="876"/>
      <c r="LOE52" s="876"/>
      <c r="LOF52" s="876"/>
      <c r="LOG52" s="876"/>
      <c r="LOH52" s="876"/>
      <c r="LOI52" s="876"/>
      <c r="LOJ52" s="876"/>
      <c r="LOK52" s="876"/>
      <c r="LOL52" s="876"/>
      <c r="LOM52" s="876"/>
      <c r="LON52" s="876"/>
      <c r="LOO52" s="876"/>
      <c r="LOP52" s="876"/>
      <c r="LOQ52" s="876"/>
      <c r="LOR52" s="876"/>
      <c r="LOS52" s="876"/>
      <c r="LOT52" s="876"/>
      <c r="LOU52" s="876"/>
      <c r="LOV52" s="876"/>
      <c r="LOW52" s="876"/>
      <c r="LOX52" s="876"/>
      <c r="LOY52" s="876"/>
      <c r="LOZ52" s="876"/>
      <c r="LPA52" s="876"/>
      <c r="LPB52" s="876"/>
      <c r="LPC52" s="876"/>
      <c r="LPD52" s="876"/>
      <c r="LPE52" s="876"/>
      <c r="LPF52" s="876"/>
      <c r="LPG52" s="876"/>
      <c r="LPH52" s="876"/>
      <c r="LPI52" s="876"/>
      <c r="LPJ52" s="876"/>
      <c r="LPK52" s="876"/>
      <c r="LPL52" s="876"/>
      <c r="LPM52" s="876"/>
      <c r="LPN52" s="876"/>
      <c r="LPO52" s="876"/>
      <c r="LPP52" s="876"/>
      <c r="LPQ52" s="876"/>
      <c r="LPR52" s="876"/>
      <c r="LPS52" s="876"/>
      <c r="LPT52" s="876"/>
      <c r="LPU52" s="876"/>
      <c r="LPV52" s="876"/>
      <c r="LPW52" s="876"/>
      <c r="LPX52" s="876"/>
      <c r="LPY52" s="876"/>
      <c r="LPZ52" s="876"/>
      <c r="LQA52" s="876"/>
      <c r="LQB52" s="876"/>
      <c r="LQC52" s="876"/>
      <c r="LQD52" s="876"/>
      <c r="LQE52" s="876"/>
      <c r="LQF52" s="876"/>
      <c r="LQG52" s="876"/>
      <c r="LQH52" s="876"/>
      <c r="LQI52" s="876"/>
      <c r="LQJ52" s="876"/>
      <c r="LQK52" s="876"/>
      <c r="LQL52" s="876"/>
      <c r="LQM52" s="876"/>
      <c r="LQN52" s="876"/>
      <c r="LQO52" s="876"/>
      <c r="LQP52" s="876"/>
      <c r="LQQ52" s="876"/>
      <c r="LQR52" s="876"/>
      <c r="LQS52" s="876"/>
      <c r="LQT52" s="876"/>
      <c r="LQU52" s="876"/>
      <c r="LQV52" s="876"/>
      <c r="LQW52" s="876"/>
      <c r="LQX52" s="876"/>
      <c r="LQY52" s="876"/>
      <c r="LQZ52" s="876"/>
      <c r="LRA52" s="876"/>
      <c r="LRB52" s="876"/>
      <c r="LRC52" s="876"/>
      <c r="LRD52" s="876"/>
      <c r="LRE52" s="876"/>
      <c r="LRF52" s="876"/>
      <c r="LRG52" s="876"/>
      <c r="LRH52" s="876"/>
      <c r="LRI52" s="876"/>
      <c r="LRJ52" s="876"/>
      <c r="LRK52" s="876"/>
      <c r="LRL52" s="876"/>
      <c r="LRM52" s="876"/>
      <c r="LRN52" s="876"/>
      <c r="LRO52" s="876"/>
      <c r="LRP52" s="876"/>
      <c r="LRQ52" s="876"/>
      <c r="LRR52" s="876"/>
      <c r="LRS52" s="876"/>
      <c r="LRT52" s="876"/>
      <c r="LRU52" s="876"/>
      <c r="LRV52" s="876"/>
      <c r="LRW52" s="876"/>
      <c r="LRX52" s="876"/>
      <c r="LRY52" s="876"/>
      <c r="LRZ52" s="876"/>
      <c r="LSA52" s="876"/>
      <c r="LSB52" s="876"/>
      <c r="LSC52" s="876"/>
      <c r="LSD52" s="876"/>
      <c r="LSE52" s="876"/>
      <c r="LSF52" s="876"/>
      <c r="LSG52" s="876"/>
      <c r="LSH52" s="876"/>
      <c r="LSI52" s="876"/>
      <c r="LSJ52" s="876"/>
      <c r="LSK52" s="876"/>
      <c r="LSL52" s="876"/>
      <c r="LSM52" s="876"/>
      <c r="LSN52" s="876"/>
      <c r="LSO52" s="876"/>
      <c r="LSP52" s="876"/>
      <c r="LSQ52" s="876"/>
      <c r="LSR52" s="876"/>
      <c r="LSS52" s="876"/>
      <c r="LST52" s="876"/>
      <c r="LSU52" s="876"/>
      <c r="LSV52" s="876"/>
      <c r="LSW52" s="876"/>
      <c r="LSX52" s="876"/>
      <c r="LSY52" s="876"/>
      <c r="LSZ52" s="876"/>
      <c r="LTA52" s="876"/>
      <c r="LTB52" s="876"/>
      <c r="LTC52" s="876"/>
      <c r="LTD52" s="876"/>
      <c r="LTE52" s="876"/>
      <c r="LTF52" s="876"/>
      <c r="LTG52" s="876"/>
      <c r="LTH52" s="876"/>
      <c r="LTI52" s="876"/>
      <c r="LTJ52" s="876"/>
      <c r="LTK52" s="876"/>
      <c r="LTL52" s="876"/>
      <c r="LTM52" s="876"/>
      <c r="LTN52" s="876"/>
      <c r="LTO52" s="876"/>
      <c r="LTP52" s="876"/>
      <c r="LTQ52" s="876"/>
      <c r="LTR52" s="876"/>
      <c r="LTS52" s="876"/>
      <c r="LTT52" s="876"/>
      <c r="LTU52" s="876"/>
      <c r="LTV52" s="876"/>
      <c r="LTW52" s="876"/>
      <c r="LTX52" s="876"/>
      <c r="LTY52" s="876"/>
      <c r="LTZ52" s="876"/>
      <c r="LUA52" s="876"/>
      <c r="LUB52" s="876"/>
      <c r="LUC52" s="876"/>
      <c r="LUD52" s="876"/>
      <c r="LUE52" s="876"/>
      <c r="LUF52" s="876"/>
      <c r="LUG52" s="876"/>
      <c r="LUH52" s="876"/>
      <c r="LUI52" s="876"/>
      <c r="LUJ52" s="876"/>
      <c r="LUK52" s="876"/>
      <c r="LUL52" s="876"/>
      <c r="LUM52" s="876"/>
      <c r="LUN52" s="876"/>
      <c r="LUO52" s="876"/>
      <c r="LUP52" s="876"/>
      <c r="LUQ52" s="876"/>
      <c r="LUR52" s="876"/>
      <c r="LUS52" s="876"/>
      <c r="LUT52" s="876"/>
      <c r="LUU52" s="876"/>
      <c r="LUV52" s="876"/>
      <c r="LUW52" s="876"/>
      <c r="LUX52" s="876"/>
      <c r="LUY52" s="876"/>
      <c r="LUZ52" s="876"/>
      <c r="LVA52" s="876"/>
      <c r="LVB52" s="876"/>
      <c r="LVC52" s="876"/>
      <c r="LVD52" s="876"/>
      <c r="LVE52" s="876"/>
      <c r="LVF52" s="876"/>
      <c r="LVG52" s="876"/>
      <c r="LVH52" s="876"/>
      <c r="LVI52" s="876"/>
      <c r="LVJ52" s="876"/>
      <c r="LVK52" s="876"/>
      <c r="LVL52" s="876"/>
      <c r="LVM52" s="876"/>
      <c r="LVN52" s="876"/>
      <c r="LVO52" s="876"/>
      <c r="LVP52" s="876"/>
      <c r="LVQ52" s="876"/>
      <c r="LVR52" s="876"/>
      <c r="LVS52" s="876"/>
      <c r="LVT52" s="876"/>
      <c r="LVU52" s="876"/>
      <c r="LVV52" s="876"/>
      <c r="LVW52" s="876"/>
      <c r="LVX52" s="876"/>
      <c r="LVY52" s="876"/>
      <c r="LVZ52" s="876"/>
      <c r="LWA52" s="876"/>
      <c r="LWB52" s="876"/>
      <c r="LWC52" s="876"/>
      <c r="LWD52" s="876"/>
      <c r="LWE52" s="876"/>
      <c r="LWF52" s="876"/>
      <c r="LWG52" s="876"/>
      <c r="LWH52" s="876"/>
      <c r="LWI52" s="876"/>
      <c r="LWJ52" s="876"/>
      <c r="LWK52" s="876"/>
      <c r="LWL52" s="876"/>
      <c r="LWM52" s="876"/>
      <c r="LWN52" s="876"/>
      <c r="LWO52" s="876"/>
      <c r="LWP52" s="876"/>
      <c r="LWQ52" s="876"/>
      <c r="LWR52" s="876"/>
      <c r="LWS52" s="876"/>
      <c r="LWT52" s="876"/>
      <c r="LWU52" s="876"/>
      <c r="LWV52" s="876"/>
      <c r="LWW52" s="876"/>
      <c r="LWX52" s="876"/>
      <c r="LWY52" s="876"/>
      <c r="LWZ52" s="876"/>
      <c r="LXA52" s="876"/>
      <c r="LXB52" s="876"/>
      <c r="LXC52" s="876"/>
      <c r="LXD52" s="876"/>
      <c r="LXE52" s="876"/>
      <c r="LXF52" s="876"/>
      <c r="LXG52" s="876"/>
      <c r="LXH52" s="876"/>
      <c r="LXI52" s="876"/>
      <c r="LXJ52" s="876"/>
      <c r="LXK52" s="876"/>
      <c r="LXL52" s="876"/>
      <c r="LXM52" s="876"/>
      <c r="LXN52" s="876"/>
      <c r="LXO52" s="876"/>
      <c r="LXP52" s="876"/>
      <c r="LXQ52" s="876"/>
      <c r="LXR52" s="876"/>
      <c r="LXS52" s="876"/>
      <c r="LXT52" s="876"/>
      <c r="LXU52" s="876"/>
      <c r="LXV52" s="876"/>
      <c r="LXW52" s="876"/>
      <c r="LXX52" s="876"/>
      <c r="LXY52" s="876"/>
      <c r="LXZ52" s="876"/>
      <c r="LYA52" s="876"/>
      <c r="LYB52" s="876"/>
      <c r="LYC52" s="876"/>
      <c r="LYD52" s="876"/>
      <c r="LYE52" s="876"/>
      <c r="LYF52" s="876"/>
      <c r="LYG52" s="876"/>
      <c r="LYH52" s="876"/>
      <c r="LYI52" s="876"/>
      <c r="LYJ52" s="876"/>
      <c r="LYK52" s="876"/>
      <c r="LYL52" s="876"/>
      <c r="LYM52" s="876"/>
      <c r="LYN52" s="876"/>
      <c r="LYO52" s="876"/>
      <c r="LYP52" s="876"/>
      <c r="LYQ52" s="876"/>
      <c r="LYR52" s="876"/>
      <c r="LYS52" s="876"/>
      <c r="LYT52" s="876"/>
      <c r="LYU52" s="876"/>
      <c r="LYV52" s="876"/>
      <c r="LYW52" s="876"/>
      <c r="LYX52" s="876"/>
      <c r="LYY52" s="876"/>
      <c r="LYZ52" s="876"/>
      <c r="LZA52" s="876"/>
      <c r="LZB52" s="876"/>
      <c r="LZC52" s="876"/>
      <c r="LZD52" s="876"/>
      <c r="LZE52" s="876"/>
      <c r="LZF52" s="876"/>
      <c r="LZG52" s="876"/>
      <c r="LZH52" s="876"/>
      <c r="LZI52" s="876"/>
      <c r="LZJ52" s="876"/>
      <c r="LZK52" s="876"/>
      <c r="LZL52" s="876"/>
      <c r="LZM52" s="876"/>
      <c r="LZN52" s="876"/>
      <c r="LZO52" s="876"/>
      <c r="LZP52" s="876"/>
      <c r="LZQ52" s="876"/>
      <c r="LZR52" s="876"/>
      <c r="LZS52" s="876"/>
      <c r="LZT52" s="876"/>
      <c r="LZU52" s="876"/>
      <c r="LZV52" s="876"/>
      <c r="LZW52" s="876"/>
      <c r="LZX52" s="876"/>
      <c r="LZY52" s="876"/>
      <c r="LZZ52" s="876"/>
      <c r="MAA52" s="876"/>
      <c r="MAB52" s="876"/>
      <c r="MAC52" s="876"/>
      <c r="MAD52" s="876"/>
      <c r="MAE52" s="876"/>
      <c r="MAF52" s="876"/>
      <c r="MAG52" s="876"/>
      <c r="MAH52" s="876"/>
      <c r="MAI52" s="876"/>
      <c r="MAJ52" s="876"/>
      <c r="MAK52" s="876"/>
      <c r="MAL52" s="876"/>
      <c r="MAM52" s="876"/>
      <c r="MAN52" s="876"/>
      <c r="MAO52" s="876"/>
      <c r="MAP52" s="876"/>
      <c r="MAQ52" s="876"/>
      <c r="MAR52" s="876"/>
      <c r="MAS52" s="876"/>
      <c r="MAT52" s="876"/>
      <c r="MAU52" s="876"/>
      <c r="MAV52" s="876"/>
      <c r="MAW52" s="876"/>
      <c r="MAX52" s="876"/>
      <c r="MAY52" s="876"/>
      <c r="MAZ52" s="876"/>
      <c r="MBA52" s="876"/>
      <c r="MBB52" s="876"/>
      <c r="MBC52" s="876"/>
      <c r="MBD52" s="876"/>
      <c r="MBE52" s="876"/>
      <c r="MBF52" s="876"/>
      <c r="MBG52" s="876"/>
      <c r="MBH52" s="876"/>
      <c r="MBI52" s="876"/>
      <c r="MBJ52" s="876"/>
      <c r="MBK52" s="876"/>
      <c r="MBL52" s="876"/>
      <c r="MBM52" s="876"/>
      <c r="MBN52" s="876"/>
      <c r="MBO52" s="876"/>
      <c r="MBP52" s="876"/>
      <c r="MBQ52" s="876"/>
      <c r="MBR52" s="876"/>
      <c r="MBS52" s="876"/>
      <c r="MBT52" s="876"/>
      <c r="MBU52" s="876"/>
      <c r="MBV52" s="876"/>
      <c r="MBW52" s="876"/>
      <c r="MBX52" s="876"/>
      <c r="MBY52" s="876"/>
      <c r="MBZ52" s="876"/>
      <c r="MCA52" s="876"/>
      <c r="MCB52" s="876"/>
      <c r="MCC52" s="876"/>
      <c r="MCD52" s="876"/>
      <c r="MCE52" s="876"/>
      <c r="MCF52" s="876"/>
      <c r="MCG52" s="876"/>
      <c r="MCH52" s="876"/>
      <c r="MCI52" s="876"/>
      <c r="MCJ52" s="876"/>
      <c r="MCK52" s="876"/>
      <c r="MCL52" s="876"/>
      <c r="MCM52" s="876"/>
      <c r="MCN52" s="876"/>
      <c r="MCO52" s="876"/>
      <c r="MCP52" s="876"/>
      <c r="MCQ52" s="876"/>
      <c r="MCR52" s="876"/>
      <c r="MCS52" s="876"/>
      <c r="MCT52" s="876"/>
      <c r="MCU52" s="876"/>
      <c r="MCV52" s="876"/>
      <c r="MCW52" s="876"/>
      <c r="MCX52" s="876"/>
      <c r="MCY52" s="876"/>
      <c r="MCZ52" s="876"/>
      <c r="MDA52" s="876"/>
      <c r="MDB52" s="876"/>
      <c r="MDC52" s="876"/>
      <c r="MDD52" s="876"/>
      <c r="MDE52" s="876"/>
      <c r="MDF52" s="876"/>
      <c r="MDG52" s="876"/>
      <c r="MDH52" s="876"/>
      <c r="MDI52" s="876"/>
      <c r="MDJ52" s="876"/>
      <c r="MDK52" s="876"/>
      <c r="MDL52" s="876"/>
      <c r="MDM52" s="876"/>
      <c r="MDN52" s="876"/>
      <c r="MDO52" s="876"/>
      <c r="MDP52" s="876"/>
      <c r="MDQ52" s="876"/>
      <c r="MDR52" s="876"/>
      <c r="MDS52" s="876"/>
      <c r="MDT52" s="876"/>
      <c r="MDU52" s="876"/>
      <c r="MDV52" s="876"/>
      <c r="MDW52" s="876"/>
      <c r="MDX52" s="876"/>
      <c r="MDY52" s="876"/>
      <c r="MDZ52" s="876"/>
      <c r="MEA52" s="876"/>
      <c r="MEB52" s="876"/>
      <c r="MEC52" s="876"/>
      <c r="MED52" s="876"/>
      <c r="MEE52" s="876"/>
      <c r="MEF52" s="876"/>
      <c r="MEG52" s="876"/>
      <c r="MEH52" s="876"/>
      <c r="MEI52" s="876"/>
      <c r="MEJ52" s="876"/>
      <c r="MEK52" s="876"/>
      <c r="MEL52" s="876"/>
      <c r="MEM52" s="876"/>
      <c r="MEN52" s="876"/>
      <c r="MEO52" s="876"/>
      <c r="MEP52" s="876"/>
      <c r="MEQ52" s="876"/>
      <c r="MER52" s="876"/>
      <c r="MES52" s="876"/>
      <c r="MET52" s="876"/>
      <c r="MEU52" s="876"/>
      <c r="MEV52" s="876"/>
      <c r="MEW52" s="876"/>
      <c r="MEX52" s="876"/>
      <c r="MEY52" s="876"/>
      <c r="MEZ52" s="876"/>
      <c r="MFA52" s="876"/>
      <c r="MFB52" s="876"/>
      <c r="MFC52" s="876"/>
      <c r="MFD52" s="876"/>
      <c r="MFE52" s="876"/>
      <c r="MFF52" s="876"/>
      <c r="MFG52" s="876"/>
      <c r="MFH52" s="876"/>
      <c r="MFI52" s="876"/>
      <c r="MFJ52" s="876"/>
      <c r="MFK52" s="876"/>
      <c r="MFL52" s="876"/>
      <c r="MFM52" s="876"/>
      <c r="MFN52" s="876"/>
      <c r="MFO52" s="876"/>
      <c r="MFP52" s="876"/>
      <c r="MFQ52" s="876"/>
      <c r="MFR52" s="876"/>
      <c r="MFS52" s="876"/>
      <c r="MFT52" s="876"/>
      <c r="MFU52" s="876"/>
      <c r="MFV52" s="876"/>
      <c r="MFW52" s="876"/>
      <c r="MFX52" s="876"/>
      <c r="MFY52" s="876"/>
      <c r="MFZ52" s="876"/>
      <c r="MGA52" s="876"/>
      <c r="MGB52" s="876"/>
      <c r="MGC52" s="876"/>
      <c r="MGD52" s="876"/>
      <c r="MGE52" s="876"/>
      <c r="MGF52" s="876"/>
      <c r="MGG52" s="876"/>
      <c r="MGH52" s="876"/>
      <c r="MGI52" s="876"/>
      <c r="MGJ52" s="876"/>
      <c r="MGK52" s="876"/>
      <c r="MGL52" s="876"/>
      <c r="MGM52" s="876"/>
      <c r="MGN52" s="876"/>
      <c r="MGO52" s="876"/>
      <c r="MGP52" s="876"/>
      <c r="MGQ52" s="876"/>
      <c r="MGR52" s="876"/>
      <c r="MGS52" s="876"/>
      <c r="MGT52" s="876"/>
      <c r="MGU52" s="876"/>
      <c r="MGV52" s="876"/>
      <c r="MGW52" s="876"/>
      <c r="MGX52" s="876"/>
      <c r="MGY52" s="876"/>
      <c r="MGZ52" s="876"/>
      <c r="MHA52" s="876"/>
      <c r="MHB52" s="876"/>
      <c r="MHC52" s="876"/>
      <c r="MHD52" s="876"/>
      <c r="MHE52" s="876"/>
      <c r="MHF52" s="876"/>
      <c r="MHG52" s="876"/>
      <c r="MHH52" s="876"/>
      <c r="MHI52" s="876"/>
      <c r="MHJ52" s="876"/>
      <c r="MHK52" s="876"/>
      <c r="MHL52" s="876"/>
      <c r="MHM52" s="876"/>
      <c r="MHN52" s="876"/>
      <c r="MHO52" s="876"/>
      <c r="MHP52" s="876"/>
      <c r="MHQ52" s="876"/>
      <c r="MHR52" s="876"/>
      <c r="MHS52" s="876"/>
      <c r="MHT52" s="876"/>
      <c r="MHU52" s="876"/>
      <c r="MHV52" s="876"/>
      <c r="MHW52" s="876"/>
      <c r="MHX52" s="876"/>
      <c r="MHY52" s="876"/>
      <c r="MHZ52" s="876"/>
      <c r="MIA52" s="876"/>
      <c r="MIB52" s="876"/>
      <c r="MIC52" s="876"/>
      <c r="MID52" s="876"/>
      <c r="MIE52" s="876"/>
      <c r="MIF52" s="876"/>
      <c r="MIG52" s="876"/>
      <c r="MIH52" s="876"/>
      <c r="MII52" s="876"/>
      <c r="MIJ52" s="876"/>
      <c r="MIK52" s="876"/>
      <c r="MIL52" s="876"/>
      <c r="MIM52" s="876"/>
      <c r="MIN52" s="876"/>
      <c r="MIO52" s="876"/>
      <c r="MIP52" s="876"/>
      <c r="MIQ52" s="876"/>
      <c r="MIR52" s="876"/>
      <c r="MIS52" s="876"/>
      <c r="MIT52" s="876"/>
      <c r="MIU52" s="876"/>
      <c r="MIV52" s="876"/>
      <c r="MIW52" s="876"/>
      <c r="MIX52" s="876"/>
      <c r="MIY52" s="876"/>
      <c r="MIZ52" s="876"/>
      <c r="MJA52" s="876"/>
      <c r="MJB52" s="876"/>
      <c r="MJC52" s="876"/>
      <c r="MJD52" s="876"/>
      <c r="MJE52" s="876"/>
      <c r="MJF52" s="876"/>
      <c r="MJG52" s="876"/>
      <c r="MJH52" s="876"/>
      <c r="MJI52" s="876"/>
      <c r="MJJ52" s="876"/>
      <c r="MJK52" s="876"/>
      <c r="MJL52" s="876"/>
      <c r="MJM52" s="876"/>
      <c r="MJN52" s="876"/>
      <c r="MJO52" s="876"/>
      <c r="MJP52" s="876"/>
      <c r="MJQ52" s="876"/>
      <c r="MJR52" s="876"/>
      <c r="MJS52" s="876"/>
      <c r="MJT52" s="876"/>
      <c r="MJU52" s="876"/>
      <c r="MJV52" s="876"/>
      <c r="MJW52" s="876"/>
      <c r="MJX52" s="876"/>
      <c r="MJY52" s="876"/>
      <c r="MJZ52" s="876"/>
      <c r="MKA52" s="876"/>
      <c r="MKB52" s="876"/>
      <c r="MKC52" s="876"/>
      <c r="MKD52" s="876"/>
      <c r="MKE52" s="876"/>
      <c r="MKF52" s="876"/>
      <c r="MKG52" s="876"/>
      <c r="MKH52" s="876"/>
      <c r="MKI52" s="876"/>
      <c r="MKJ52" s="876"/>
      <c r="MKK52" s="876"/>
      <c r="MKL52" s="876"/>
      <c r="MKM52" s="876"/>
      <c r="MKN52" s="876"/>
      <c r="MKO52" s="876"/>
      <c r="MKP52" s="876"/>
      <c r="MKQ52" s="876"/>
      <c r="MKR52" s="876"/>
      <c r="MKS52" s="876"/>
      <c r="MKT52" s="876"/>
      <c r="MKU52" s="876"/>
      <c r="MKV52" s="876"/>
      <c r="MKW52" s="876"/>
      <c r="MKX52" s="876"/>
      <c r="MKY52" s="876"/>
      <c r="MKZ52" s="876"/>
      <c r="MLA52" s="876"/>
      <c r="MLB52" s="876"/>
      <c r="MLC52" s="876"/>
      <c r="MLD52" s="876"/>
      <c r="MLE52" s="876"/>
      <c r="MLF52" s="876"/>
      <c r="MLG52" s="876"/>
      <c r="MLH52" s="876"/>
      <c r="MLI52" s="876"/>
      <c r="MLJ52" s="876"/>
      <c r="MLK52" s="876"/>
      <c r="MLL52" s="876"/>
      <c r="MLM52" s="876"/>
      <c r="MLN52" s="876"/>
      <c r="MLO52" s="876"/>
      <c r="MLP52" s="876"/>
      <c r="MLQ52" s="876"/>
      <c r="MLR52" s="876"/>
      <c r="MLS52" s="876"/>
      <c r="MLT52" s="876"/>
      <c r="MLU52" s="876"/>
      <c r="MLV52" s="876"/>
      <c r="MLW52" s="876"/>
      <c r="MLX52" s="876"/>
      <c r="MLY52" s="876"/>
      <c r="MLZ52" s="876"/>
      <c r="MMA52" s="876"/>
      <c r="MMB52" s="876"/>
      <c r="MMC52" s="876"/>
      <c r="MMD52" s="876"/>
      <c r="MME52" s="876"/>
      <c r="MMF52" s="876"/>
      <c r="MMG52" s="876"/>
      <c r="MMH52" s="876"/>
      <c r="MMI52" s="876"/>
      <c r="MMJ52" s="876"/>
      <c r="MMK52" s="876"/>
      <c r="MML52" s="876"/>
      <c r="MMM52" s="876"/>
      <c r="MMN52" s="876"/>
      <c r="MMO52" s="876"/>
      <c r="MMP52" s="876"/>
      <c r="MMQ52" s="876"/>
      <c r="MMR52" s="876"/>
      <c r="MMS52" s="876"/>
      <c r="MMT52" s="876"/>
      <c r="MMU52" s="876"/>
      <c r="MMV52" s="876"/>
      <c r="MMW52" s="876"/>
      <c r="MMX52" s="876"/>
      <c r="MMY52" s="876"/>
      <c r="MMZ52" s="876"/>
      <c r="MNA52" s="876"/>
      <c r="MNB52" s="876"/>
      <c r="MNC52" s="876"/>
      <c r="MND52" s="876"/>
      <c r="MNE52" s="876"/>
      <c r="MNF52" s="876"/>
      <c r="MNG52" s="876"/>
      <c r="MNH52" s="876"/>
      <c r="MNI52" s="876"/>
      <c r="MNJ52" s="876"/>
      <c r="MNK52" s="876"/>
      <c r="MNL52" s="876"/>
      <c r="MNM52" s="876"/>
      <c r="MNN52" s="876"/>
      <c r="MNO52" s="876"/>
      <c r="MNP52" s="876"/>
      <c r="MNQ52" s="876"/>
      <c r="MNR52" s="876"/>
      <c r="MNS52" s="876"/>
      <c r="MNT52" s="876"/>
      <c r="MNU52" s="876"/>
      <c r="MNV52" s="876"/>
      <c r="MNW52" s="876"/>
      <c r="MNX52" s="876"/>
      <c r="MNY52" s="876"/>
      <c r="MNZ52" s="876"/>
      <c r="MOA52" s="876"/>
      <c r="MOB52" s="876"/>
      <c r="MOC52" s="876"/>
      <c r="MOD52" s="876"/>
      <c r="MOE52" s="876"/>
      <c r="MOF52" s="876"/>
      <c r="MOG52" s="876"/>
      <c r="MOH52" s="876"/>
      <c r="MOI52" s="876"/>
      <c r="MOJ52" s="876"/>
      <c r="MOK52" s="876"/>
      <c r="MOL52" s="876"/>
      <c r="MOM52" s="876"/>
      <c r="MON52" s="876"/>
      <c r="MOO52" s="876"/>
      <c r="MOP52" s="876"/>
      <c r="MOQ52" s="876"/>
      <c r="MOR52" s="876"/>
      <c r="MOS52" s="876"/>
      <c r="MOT52" s="876"/>
      <c r="MOU52" s="876"/>
      <c r="MOV52" s="876"/>
      <c r="MOW52" s="876"/>
      <c r="MOX52" s="876"/>
      <c r="MOY52" s="876"/>
      <c r="MOZ52" s="876"/>
      <c r="MPA52" s="876"/>
      <c r="MPB52" s="876"/>
      <c r="MPC52" s="876"/>
      <c r="MPD52" s="876"/>
      <c r="MPE52" s="876"/>
      <c r="MPF52" s="876"/>
      <c r="MPG52" s="876"/>
      <c r="MPH52" s="876"/>
      <c r="MPI52" s="876"/>
      <c r="MPJ52" s="876"/>
      <c r="MPK52" s="876"/>
      <c r="MPL52" s="876"/>
      <c r="MPM52" s="876"/>
      <c r="MPN52" s="876"/>
      <c r="MPO52" s="876"/>
      <c r="MPP52" s="876"/>
      <c r="MPQ52" s="876"/>
      <c r="MPR52" s="876"/>
      <c r="MPS52" s="876"/>
      <c r="MPT52" s="876"/>
      <c r="MPU52" s="876"/>
      <c r="MPV52" s="876"/>
      <c r="MPW52" s="876"/>
      <c r="MPX52" s="876"/>
      <c r="MPY52" s="876"/>
      <c r="MPZ52" s="876"/>
      <c r="MQA52" s="876"/>
      <c r="MQB52" s="876"/>
      <c r="MQC52" s="876"/>
      <c r="MQD52" s="876"/>
      <c r="MQE52" s="876"/>
      <c r="MQF52" s="876"/>
      <c r="MQG52" s="876"/>
      <c r="MQH52" s="876"/>
      <c r="MQI52" s="876"/>
      <c r="MQJ52" s="876"/>
      <c r="MQK52" s="876"/>
      <c r="MQL52" s="876"/>
      <c r="MQM52" s="876"/>
      <c r="MQN52" s="876"/>
      <c r="MQO52" s="876"/>
      <c r="MQP52" s="876"/>
      <c r="MQQ52" s="876"/>
      <c r="MQR52" s="876"/>
      <c r="MQS52" s="876"/>
      <c r="MQT52" s="876"/>
      <c r="MQU52" s="876"/>
      <c r="MQV52" s="876"/>
      <c r="MQW52" s="876"/>
      <c r="MQX52" s="876"/>
      <c r="MQY52" s="876"/>
      <c r="MQZ52" s="876"/>
      <c r="MRA52" s="876"/>
      <c r="MRB52" s="876"/>
      <c r="MRC52" s="876"/>
      <c r="MRD52" s="876"/>
      <c r="MRE52" s="876"/>
      <c r="MRF52" s="876"/>
      <c r="MRG52" s="876"/>
      <c r="MRH52" s="876"/>
      <c r="MRI52" s="876"/>
      <c r="MRJ52" s="876"/>
      <c r="MRK52" s="876"/>
      <c r="MRL52" s="876"/>
      <c r="MRM52" s="876"/>
      <c r="MRN52" s="876"/>
      <c r="MRO52" s="876"/>
      <c r="MRP52" s="876"/>
      <c r="MRQ52" s="876"/>
      <c r="MRR52" s="876"/>
      <c r="MRS52" s="876"/>
      <c r="MRT52" s="876"/>
      <c r="MRU52" s="876"/>
      <c r="MRV52" s="876"/>
      <c r="MRW52" s="876"/>
      <c r="MRX52" s="876"/>
      <c r="MRY52" s="876"/>
      <c r="MRZ52" s="876"/>
      <c r="MSA52" s="876"/>
      <c r="MSB52" s="876"/>
      <c r="MSC52" s="876"/>
      <c r="MSD52" s="876"/>
      <c r="MSE52" s="876"/>
      <c r="MSF52" s="876"/>
      <c r="MSG52" s="876"/>
      <c r="MSH52" s="876"/>
      <c r="MSI52" s="876"/>
      <c r="MSJ52" s="876"/>
      <c r="MSK52" s="876"/>
      <c r="MSL52" s="876"/>
      <c r="MSM52" s="876"/>
      <c r="MSN52" s="876"/>
      <c r="MSO52" s="876"/>
      <c r="MSP52" s="876"/>
      <c r="MSQ52" s="876"/>
      <c r="MSR52" s="876"/>
      <c r="MSS52" s="876"/>
      <c r="MST52" s="876"/>
      <c r="MSU52" s="876"/>
      <c r="MSV52" s="876"/>
      <c r="MSW52" s="876"/>
      <c r="MSX52" s="876"/>
      <c r="MSY52" s="876"/>
      <c r="MSZ52" s="876"/>
      <c r="MTA52" s="876"/>
      <c r="MTB52" s="876"/>
      <c r="MTC52" s="876"/>
      <c r="MTD52" s="876"/>
      <c r="MTE52" s="876"/>
      <c r="MTF52" s="876"/>
      <c r="MTG52" s="876"/>
      <c r="MTH52" s="876"/>
      <c r="MTI52" s="876"/>
      <c r="MTJ52" s="876"/>
      <c r="MTK52" s="876"/>
      <c r="MTL52" s="876"/>
      <c r="MTM52" s="876"/>
      <c r="MTN52" s="876"/>
      <c r="MTO52" s="876"/>
      <c r="MTP52" s="876"/>
      <c r="MTQ52" s="876"/>
      <c r="MTR52" s="876"/>
      <c r="MTS52" s="876"/>
      <c r="MTT52" s="876"/>
      <c r="MTU52" s="876"/>
      <c r="MTV52" s="876"/>
      <c r="MTW52" s="876"/>
      <c r="MTX52" s="876"/>
      <c r="MTY52" s="876"/>
      <c r="MTZ52" s="876"/>
      <c r="MUA52" s="876"/>
      <c r="MUB52" s="876"/>
      <c r="MUC52" s="876"/>
      <c r="MUD52" s="876"/>
      <c r="MUE52" s="876"/>
      <c r="MUF52" s="876"/>
      <c r="MUG52" s="876"/>
      <c r="MUH52" s="876"/>
      <c r="MUI52" s="876"/>
      <c r="MUJ52" s="876"/>
      <c r="MUK52" s="876"/>
      <c r="MUL52" s="876"/>
      <c r="MUM52" s="876"/>
      <c r="MUN52" s="876"/>
      <c r="MUO52" s="876"/>
      <c r="MUP52" s="876"/>
      <c r="MUQ52" s="876"/>
      <c r="MUR52" s="876"/>
      <c r="MUS52" s="876"/>
      <c r="MUT52" s="876"/>
      <c r="MUU52" s="876"/>
      <c r="MUV52" s="876"/>
      <c r="MUW52" s="876"/>
      <c r="MUX52" s="876"/>
      <c r="MUY52" s="876"/>
      <c r="MUZ52" s="876"/>
      <c r="MVA52" s="876"/>
      <c r="MVB52" s="876"/>
      <c r="MVC52" s="876"/>
      <c r="MVD52" s="876"/>
      <c r="MVE52" s="876"/>
      <c r="MVF52" s="876"/>
      <c r="MVG52" s="876"/>
      <c r="MVH52" s="876"/>
      <c r="MVI52" s="876"/>
      <c r="MVJ52" s="876"/>
      <c r="MVK52" s="876"/>
      <c r="MVL52" s="876"/>
      <c r="MVM52" s="876"/>
      <c r="MVN52" s="876"/>
      <c r="MVO52" s="876"/>
      <c r="MVP52" s="876"/>
      <c r="MVQ52" s="876"/>
      <c r="MVR52" s="876"/>
      <c r="MVS52" s="876"/>
      <c r="MVT52" s="876"/>
      <c r="MVU52" s="876"/>
      <c r="MVV52" s="876"/>
      <c r="MVW52" s="876"/>
      <c r="MVX52" s="876"/>
      <c r="MVY52" s="876"/>
      <c r="MVZ52" s="876"/>
      <c r="MWA52" s="876"/>
      <c r="MWB52" s="876"/>
      <c r="MWC52" s="876"/>
      <c r="MWD52" s="876"/>
      <c r="MWE52" s="876"/>
      <c r="MWF52" s="876"/>
      <c r="MWG52" s="876"/>
      <c r="MWH52" s="876"/>
      <c r="MWI52" s="876"/>
      <c r="MWJ52" s="876"/>
      <c r="MWK52" s="876"/>
      <c r="MWL52" s="876"/>
      <c r="MWM52" s="876"/>
      <c r="MWN52" s="876"/>
      <c r="MWO52" s="876"/>
      <c r="MWP52" s="876"/>
      <c r="MWQ52" s="876"/>
      <c r="MWR52" s="876"/>
      <c r="MWS52" s="876"/>
      <c r="MWT52" s="876"/>
      <c r="MWU52" s="876"/>
      <c r="MWV52" s="876"/>
      <c r="MWW52" s="876"/>
      <c r="MWX52" s="876"/>
      <c r="MWY52" s="876"/>
      <c r="MWZ52" s="876"/>
      <c r="MXA52" s="876"/>
      <c r="MXB52" s="876"/>
      <c r="MXC52" s="876"/>
      <c r="MXD52" s="876"/>
      <c r="MXE52" s="876"/>
      <c r="MXF52" s="876"/>
      <c r="MXG52" s="876"/>
      <c r="MXH52" s="876"/>
      <c r="MXI52" s="876"/>
      <c r="MXJ52" s="876"/>
      <c r="MXK52" s="876"/>
      <c r="MXL52" s="876"/>
      <c r="MXM52" s="876"/>
      <c r="MXN52" s="876"/>
      <c r="MXO52" s="876"/>
      <c r="MXP52" s="876"/>
      <c r="MXQ52" s="876"/>
      <c r="MXR52" s="876"/>
      <c r="MXS52" s="876"/>
      <c r="MXT52" s="876"/>
      <c r="MXU52" s="876"/>
      <c r="MXV52" s="876"/>
      <c r="MXW52" s="876"/>
      <c r="MXX52" s="876"/>
      <c r="MXY52" s="876"/>
      <c r="MXZ52" s="876"/>
      <c r="MYA52" s="876"/>
      <c r="MYB52" s="876"/>
      <c r="MYC52" s="876"/>
      <c r="MYD52" s="876"/>
      <c r="MYE52" s="876"/>
      <c r="MYF52" s="876"/>
      <c r="MYG52" s="876"/>
      <c r="MYH52" s="876"/>
      <c r="MYI52" s="876"/>
      <c r="MYJ52" s="876"/>
      <c r="MYK52" s="876"/>
      <c r="MYL52" s="876"/>
      <c r="MYM52" s="876"/>
      <c r="MYN52" s="876"/>
      <c r="MYO52" s="876"/>
      <c r="MYP52" s="876"/>
      <c r="MYQ52" s="876"/>
      <c r="MYR52" s="876"/>
      <c r="MYS52" s="876"/>
      <c r="MYT52" s="876"/>
      <c r="MYU52" s="876"/>
      <c r="MYV52" s="876"/>
      <c r="MYW52" s="876"/>
      <c r="MYX52" s="876"/>
      <c r="MYY52" s="876"/>
      <c r="MYZ52" s="876"/>
      <c r="MZA52" s="876"/>
      <c r="MZB52" s="876"/>
      <c r="MZC52" s="876"/>
      <c r="MZD52" s="876"/>
      <c r="MZE52" s="876"/>
      <c r="MZF52" s="876"/>
      <c r="MZG52" s="876"/>
      <c r="MZH52" s="876"/>
      <c r="MZI52" s="876"/>
      <c r="MZJ52" s="876"/>
      <c r="MZK52" s="876"/>
      <c r="MZL52" s="876"/>
      <c r="MZM52" s="876"/>
      <c r="MZN52" s="876"/>
      <c r="MZO52" s="876"/>
      <c r="MZP52" s="876"/>
      <c r="MZQ52" s="876"/>
      <c r="MZR52" s="876"/>
      <c r="MZS52" s="876"/>
      <c r="MZT52" s="876"/>
      <c r="MZU52" s="876"/>
      <c r="MZV52" s="876"/>
      <c r="MZW52" s="876"/>
      <c r="MZX52" s="876"/>
      <c r="MZY52" s="876"/>
      <c r="MZZ52" s="876"/>
      <c r="NAA52" s="876"/>
      <c r="NAB52" s="876"/>
      <c r="NAC52" s="876"/>
      <c r="NAD52" s="876"/>
      <c r="NAE52" s="876"/>
      <c r="NAF52" s="876"/>
      <c r="NAG52" s="876"/>
      <c r="NAH52" s="876"/>
      <c r="NAI52" s="876"/>
      <c r="NAJ52" s="876"/>
      <c r="NAK52" s="876"/>
      <c r="NAL52" s="876"/>
      <c r="NAM52" s="876"/>
      <c r="NAN52" s="876"/>
      <c r="NAO52" s="876"/>
      <c r="NAP52" s="876"/>
      <c r="NAQ52" s="876"/>
      <c r="NAR52" s="876"/>
      <c r="NAS52" s="876"/>
      <c r="NAT52" s="876"/>
      <c r="NAU52" s="876"/>
      <c r="NAV52" s="876"/>
      <c r="NAW52" s="876"/>
      <c r="NAX52" s="876"/>
      <c r="NAY52" s="876"/>
      <c r="NAZ52" s="876"/>
      <c r="NBA52" s="876"/>
      <c r="NBB52" s="876"/>
      <c r="NBC52" s="876"/>
      <c r="NBD52" s="876"/>
      <c r="NBE52" s="876"/>
      <c r="NBF52" s="876"/>
      <c r="NBG52" s="876"/>
      <c r="NBH52" s="876"/>
      <c r="NBI52" s="876"/>
      <c r="NBJ52" s="876"/>
      <c r="NBK52" s="876"/>
      <c r="NBL52" s="876"/>
      <c r="NBM52" s="876"/>
      <c r="NBN52" s="876"/>
      <c r="NBO52" s="876"/>
      <c r="NBP52" s="876"/>
      <c r="NBQ52" s="876"/>
      <c r="NBR52" s="876"/>
      <c r="NBS52" s="876"/>
      <c r="NBT52" s="876"/>
      <c r="NBU52" s="876"/>
      <c r="NBV52" s="876"/>
      <c r="NBW52" s="876"/>
      <c r="NBX52" s="876"/>
      <c r="NBY52" s="876"/>
      <c r="NBZ52" s="876"/>
      <c r="NCA52" s="876"/>
      <c r="NCB52" s="876"/>
      <c r="NCC52" s="876"/>
      <c r="NCD52" s="876"/>
      <c r="NCE52" s="876"/>
      <c r="NCF52" s="876"/>
      <c r="NCG52" s="876"/>
      <c r="NCH52" s="876"/>
      <c r="NCI52" s="876"/>
      <c r="NCJ52" s="876"/>
      <c r="NCK52" s="876"/>
      <c r="NCL52" s="876"/>
      <c r="NCM52" s="876"/>
      <c r="NCN52" s="876"/>
      <c r="NCO52" s="876"/>
      <c r="NCP52" s="876"/>
      <c r="NCQ52" s="876"/>
      <c r="NCR52" s="876"/>
      <c r="NCS52" s="876"/>
      <c r="NCT52" s="876"/>
      <c r="NCU52" s="876"/>
      <c r="NCV52" s="876"/>
      <c r="NCW52" s="876"/>
      <c r="NCX52" s="876"/>
      <c r="NCY52" s="876"/>
      <c r="NCZ52" s="876"/>
      <c r="NDA52" s="876"/>
      <c r="NDB52" s="876"/>
      <c r="NDC52" s="876"/>
      <c r="NDD52" s="876"/>
      <c r="NDE52" s="876"/>
      <c r="NDF52" s="876"/>
      <c r="NDG52" s="876"/>
      <c r="NDH52" s="876"/>
      <c r="NDI52" s="876"/>
      <c r="NDJ52" s="876"/>
      <c r="NDK52" s="876"/>
      <c r="NDL52" s="876"/>
      <c r="NDM52" s="876"/>
      <c r="NDN52" s="876"/>
      <c r="NDO52" s="876"/>
      <c r="NDP52" s="876"/>
      <c r="NDQ52" s="876"/>
      <c r="NDR52" s="876"/>
      <c r="NDS52" s="876"/>
      <c r="NDT52" s="876"/>
      <c r="NDU52" s="876"/>
      <c r="NDV52" s="876"/>
      <c r="NDW52" s="876"/>
      <c r="NDX52" s="876"/>
      <c r="NDY52" s="876"/>
      <c r="NDZ52" s="876"/>
      <c r="NEA52" s="876"/>
      <c r="NEB52" s="876"/>
      <c r="NEC52" s="876"/>
      <c r="NED52" s="876"/>
      <c r="NEE52" s="876"/>
      <c r="NEF52" s="876"/>
      <c r="NEG52" s="876"/>
      <c r="NEH52" s="876"/>
      <c r="NEI52" s="876"/>
      <c r="NEJ52" s="876"/>
      <c r="NEK52" s="876"/>
      <c r="NEL52" s="876"/>
      <c r="NEM52" s="876"/>
      <c r="NEN52" s="876"/>
      <c r="NEO52" s="876"/>
      <c r="NEP52" s="876"/>
      <c r="NEQ52" s="876"/>
      <c r="NER52" s="876"/>
      <c r="NES52" s="876"/>
      <c r="NET52" s="876"/>
      <c r="NEU52" s="876"/>
      <c r="NEV52" s="876"/>
      <c r="NEW52" s="876"/>
      <c r="NEX52" s="876"/>
      <c r="NEY52" s="876"/>
      <c r="NEZ52" s="876"/>
      <c r="NFA52" s="876"/>
      <c r="NFB52" s="876"/>
      <c r="NFC52" s="876"/>
      <c r="NFD52" s="876"/>
      <c r="NFE52" s="876"/>
      <c r="NFF52" s="876"/>
      <c r="NFG52" s="876"/>
      <c r="NFH52" s="876"/>
      <c r="NFI52" s="876"/>
      <c r="NFJ52" s="876"/>
      <c r="NFK52" s="876"/>
      <c r="NFL52" s="876"/>
      <c r="NFM52" s="876"/>
      <c r="NFN52" s="876"/>
      <c r="NFO52" s="876"/>
      <c r="NFP52" s="876"/>
      <c r="NFQ52" s="876"/>
      <c r="NFR52" s="876"/>
      <c r="NFS52" s="876"/>
      <c r="NFT52" s="876"/>
      <c r="NFU52" s="876"/>
      <c r="NFV52" s="876"/>
      <c r="NFW52" s="876"/>
      <c r="NFX52" s="876"/>
      <c r="NFY52" s="876"/>
      <c r="NFZ52" s="876"/>
      <c r="NGA52" s="876"/>
      <c r="NGB52" s="876"/>
      <c r="NGC52" s="876"/>
      <c r="NGD52" s="876"/>
      <c r="NGE52" s="876"/>
      <c r="NGF52" s="876"/>
      <c r="NGG52" s="876"/>
      <c r="NGH52" s="876"/>
      <c r="NGI52" s="876"/>
      <c r="NGJ52" s="876"/>
      <c r="NGK52" s="876"/>
      <c r="NGL52" s="876"/>
      <c r="NGM52" s="876"/>
      <c r="NGN52" s="876"/>
      <c r="NGO52" s="876"/>
      <c r="NGP52" s="876"/>
      <c r="NGQ52" s="876"/>
      <c r="NGR52" s="876"/>
      <c r="NGS52" s="876"/>
      <c r="NGT52" s="876"/>
      <c r="NGU52" s="876"/>
      <c r="NGV52" s="876"/>
      <c r="NGW52" s="876"/>
      <c r="NGX52" s="876"/>
      <c r="NGY52" s="876"/>
      <c r="NGZ52" s="876"/>
      <c r="NHA52" s="876"/>
      <c r="NHB52" s="876"/>
      <c r="NHC52" s="876"/>
      <c r="NHD52" s="876"/>
      <c r="NHE52" s="876"/>
      <c r="NHF52" s="876"/>
      <c r="NHG52" s="876"/>
      <c r="NHH52" s="876"/>
      <c r="NHI52" s="876"/>
      <c r="NHJ52" s="876"/>
      <c r="NHK52" s="876"/>
      <c r="NHL52" s="876"/>
      <c r="NHM52" s="876"/>
      <c r="NHN52" s="876"/>
      <c r="NHO52" s="876"/>
      <c r="NHP52" s="876"/>
      <c r="NHQ52" s="876"/>
      <c r="NHR52" s="876"/>
      <c r="NHS52" s="876"/>
      <c r="NHT52" s="876"/>
      <c r="NHU52" s="876"/>
      <c r="NHV52" s="876"/>
      <c r="NHW52" s="876"/>
      <c r="NHX52" s="876"/>
      <c r="NHY52" s="876"/>
      <c r="NHZ52" s="876"/>
      <c r="NIA52" s="876"/>
      <c r="NIB52" s="876"/>
      <c r="NIC52" s="876"/>
      <c r="NID52" s="876"/>
      <c r="NIE52" s="876"/>
      <c r="NIF52" s="876"/>
      <c r="NIG52" s="876"/>
      <c r="NIH52" s="876"/>
      <c r="NII52" s="876"/>
      <c r="NIJ52" s="876"/>
      <c r="NIK52" s="876"/>
      <c r="NIL52" s="876"/>
      <c r="NIM52" s="876"/>
      <c r="NIN52" s="876"/>
      <c r="NIO52" s="876"/>
      <c r="NIP52" s="876"/>
      <c r="NIQ52" s="876"/>
      <c r="NIR52" s="876"/>
      <c r="NIS52" s="876"/>
      <c r="NIT52" s="876"/>
      <c r="NIU52" s="876"/>
      <c r="NIV52" s="876"/>
      <c r="NIW52" s="876"/>
      <c r="NIX52" s="876"/>
      <c r="NIY52" s="876"/>
      <c r="NIZ52" s="876"/>
      <c r="NJA52" s="876"/>
      <c r="NJB52" s="876"/>
      <c r="NJC52" s="876"/>
      <c r="NJD52" s="876"/>
      <c r="NJE52" s="876"/>
      <c r="NJF52" s="876"/>
      <c r="NJG52" s="876"/>
      <c r="NJH52" s="876"/>
      <c r="NJI52" s="876"/>
      <c r="NJJ52" s="876"/>
      <c r="NJK52" s="876"/>
      <c r="NJL52" s="876"/>
      <c r="NJM52" s="876"/>
      <c r="NJN52" s="876"/>
      <c r="NJO52" s="876"/>
      <c r="NJP52" s="876"/>
      <c r="NJQ52" s="876"/>
      <c r="NJR52" s="876"/>
      <c r="NJS52" s="876"/>
      <c r="NJT52" s="876"/>
      <c r="NJU52" s="876"/>
      <c r="NJV52" s="876"/>
      <c r="NJW52" s="876"/>
      <c r="NJX52" s="876"/>
      <c r="NJY52" s="876"/>
      <c r="NJZ52" s="876"/>
      <c r="NKA52" s="876"/>
      <c r="NKB52" s="876"/>
      <c r="NKC52" s="876"/>
      <c r="NKD52" s="876"/>
      <c r="NKE52" s="876"/>
      <c r="NKF52" s="876"/>
      <c r="NKG52" s="876"/>
      <c r="NKH52" s="876"/>
      <c r="NKI52" s="876"/>
      <c r="NKJ52" s="876"/>
      <c r="NKK52" s="876"/>
      <c r="NKL52" s="876"/>
      <c r="NKM52" s="876"/>
      <c r="NKN52" s="876"/>
      <c r="NKO52" s="876"/>
      <c r="NKP52" s="876"/>
      <c r="NKQ52" s="876"/>
      <c r="NKR52" s="876"/>
      <c r="NKS52" s="876"/>
      <c r="NKT52" s="876"/>
      <c r="NKU52" s="876"/>
      <c r="NKV52" s="876"/>
      <c r="NKW52" s="876"/>
      <c r="NKX52" s="876"/>
      <c r="NKY52" s="876"/>
      <c r="NKZ52" s="876"/>
      <c r="NLA52" s="876"/>
      <c r="NLB52" s="876"/>
      <c r="NLC52" s="876"/>
      <c r="NLD52" s="876"/>
      <c r="NLE52" s="876"/>
      <c r="NLF52" s="876"/>
      <c r="NLG52" s="876"/>
      <c r="NLH52" s="876"/>
      <c r="NLI52" s="876"/>
      <c r="NLJ52" s="876"/>
      <c r="NLK52" s="876"/>
      <c r="NLL52" s="876"/>
      <c r="NLM52" s="876"/>
      <c r="NLN52" s="876"/>
      <c r="NLO52" s="876"/>
      <c r="NLP52" s="876"/>
      <c r="NLQ52" s="876"/>
      <c r="NLR52" s="876"/>
      <c r="NLS52" s="876"/>
      <c r="NLT52" s="876"/>
      <c r="NLU52" s="876"/>
      <c r="NLV52" s="876"/>
      <c r="NLW52" s="876"/>
      <c r="NLX52" s="876"/>
      <c r="NLY52" s="876"/>
      <c r="NLZ52" s="876"/>
      <c r="NMA52" s="876"/>
      <c r="NMB52" s="876"/>
      <c r="NMC52" s="876"/>
      <c r="NMD52" s="876"/>
      <c r="NME52" s="876"/>
      <c r="NMF52" s="876"/>
      <c r="NMG52" s="876"/>
      <c r="NMH52" s="876"/>
      <c r="NMI52" s="876"/>
      <c r="NMJ52" s="876"/>
      <c r="NMK52" s="876"/>
      <c r="NML52" s="876"/>
      <c r="NMM52" s="876"/>
      <c r="NMN52" s="876"/>
      <c r="NMO52" s="876"/>
      <c r="NMP52" s="876"/>
      <c r="NMQ52" s="876"/>
      <c r="NMR52" s="876"/>
      <c r="NMS52" s="876"/>
      <c r="NMT52" s="876"/>
      <c r="NMU52" s="876"/>
      <c r="NMV52" s="876"/>
      <c r="NMW52" s="876"/>
      <c r="NMX52" s="876"/>
      <c r="NMY52" s="876"/>
      <c r="NMZ52" s="876"/>
      <c r="NNA52" s="876"/>
      <c r="NNB52" s="876"/>
      <c r="NNC52" s="876"/>
      <c r="NND52" s="876"/>
      <c r="NNE52" s="876"/>
      <c r="NNF52" s="876"/>
      <c r="NNG52" s="876"/>
      <c r="NNH52" s="876"/>
      <c r="NNI52" s="876"/>
      <c r="NNJ52" s="876"/>
      <c r="NNK52" s="876"/>
      <c r="NNL52" s="876"/>
      <c r="NNM52" s="876"/>
      <c r="NNN52" s="876"/>
      <c r="NNO52" s="876"/>
      <c r="NNP52" s="876"/>
      <c r="NNQ52" s="876"/>
      <c r="NNR52" s="876"/>
      <c r="NNS52" s="876"/>
      <c r="NNT52" s="876"/>
      <c r="NNU52" s="876"/>
      <c r="NNV52" s="876"/>
      <c r="NNW52" s="876"/>
      <c r="NNX52" s="876"/>
      <c r="NNY52" s="876"/>
      <c r="NNZ52" s="876"/>
      <c r="NOA52" s="876"/>
      <c r="NOB52" s="876"/>
      <c r="NOC52" s="876"/>
      <c r="NOD52" s="876"/>
      <c r="NOE52" s="876"/>
      <c r="NOF52" s="876"/>
      <c r="NOG52" s="876"/>
      <c r="NOH52" s="876"/>
      <c r="NOI52" s="876"/>
      <c r="NOJ52" s="876"/>
      <c r="NOK52" s="876"/>
      <c r="NOL52" s="876"/>
      <c r="NOM52" s="876"/>
      <c r="NON52" s="876"/>
      <c r="NOO52" s="876"/>
      <c r="NOP52" s="876"/>
      <c r="NOQ52" s="876"/>
      <c r="NOR52" s="876"/>
      <c r="NOS52" s="876"/>
      <c r="NOT52" s="876"/>
      <c r="NOU52" s="876"/>
      <c r="NOV52" s="876"/>
      <c r="NOW52" s="876"/>
      <c r="NOX52" s="876"/>
      <c r="NOY52" s="876"/>
      <c r="NOZ52" s="876"/>
      <c r="NPA52" s="876"/>
      <c r="NPB52" s="876"/>
      <c r="NPC52" s="876"/>
      <c r="NPD52" s="876"/>
      <c r="NPE52" s="876"/>
      <c r="NPF52" s="876"/>
      <c r="NPG52" s="876"/>
      <c r="NPH52" s="876"/>
      <c r="NPI52" s="876"/>
      <c r="NPJ52" s="876"/>
      <c r="NPK52" s="876"/>
      <c r="NPL52" s="876"/>
      <c r="NPM52" s="876"/>
      <c r="NPN52" s="876"/>
      <c r="NPO52" s="876"/>
      <c r="NPP52" s="876"/>
      <c r="NPQ52" s="876"/>
      <c r="NPR52" s="876"/>
      <c r="NPS52" s="876"/>
      <c r="NPT52" s="876"/>
      <c r="NPU52" s="876"/>
      <c r="NPV52" s="876"/>
      <c r="NPW52" s="876"/>
      <c r="NPX52" s="876"/>
      <c r="NPY52" s="876"/>
      <c r="NPZ52" s="876"/>
      <c r="NQA52" s="876"/>
      <c r="NQB52" s="876"/>
      <c r="NQC52" s="876"/>
      <c r="NQD52" s="876"/>
      <c r="NQE52" s="876"/>
      <c r="NQF52" s="876"/>
      <c r="NQG52" s="876"/>
      <c r="NQH52" s="876"/>
      <c r="NQI52" s="876"/>
      <c r="NQJ52" s="876"/>
      <c r="NQK52" s="876"/>
      <c r="NQL52" s="876"/>
      <c r="NQM52" s="876"/>
      <c r="NQN52" s="876"/>
      <c r="NQO52" s="876"/>
      <c r="NQP52" s="876"/>
      <c r="NQQ52" s="876"/>
      <c r="NQR52" s="876"/>
      <c r="NQS52" s="876"/>
      <c r="NQT52" s="876"/>
      <c r="NQU52" s="876"/>
      <c r="NQV52" s="876"/>
      <c r="NQW52" s="876"/>
      <c r="NQX52" s="876"/>
      <c r="NQY52" s="876"/>
      <c r="NQZ52" s="876"/>
      <c r="NRA52" s="876"/>
      <c r="NRB52" s="876"/>
      <c r="NRC52" s="876"/>
      <c r="NRD52" s="876"/>
      <c r="NRE52" s="876"/>
      <c r="NRF52" s="876"/>
      <c r="NRG52" s="876"/>
      <c r="NRH52" s="876"/>
      <c r="NRI52" s="876"/>
      <c r="NRJ52" s="876"/>
      <c r="NRK52" s="876"/>
      <c r="NRL52" s="876"/>
      <c r="NRM52" s="876"/>
      <c r="NRN52" s="876"/>
      <c r="NRO52" s="876"/>
      <c r="NRP52" s="876"/>
      <c r="NRQ52" s="876"/>
      <c r="NRR52" s="876"/>
      <c r="NRS52" s="876"/>
      <c r="NRT52" s="876"/>
      <c r="NRU52" s="876"/>
      <c r="NRV52" s="876"/>
      <c r="NRW52" s="876"/>
      <c r="NRX52" s="876"/>
      <c r="NRY52" s="876"/>
      <c r="NRZ52" s="876"/>
      <c r="NSA52" s="876"/>
      <c r="NSB52" s="876"/>
      <c r="NSC52" s="876"/>
      <c r="NSD52" s="876"/>
      <c r="NSE52" s="876"/>
      <c r="NSF52" s="876"/>
      <c r="NSG52" s="876"/>
      <c r="NSH52" s="876"/>
      <c r="NSI52" s="876"/>
      <c r="NSJ52" s="876"/>
      <c r="NSK52" s="876"/>
      <c r="NSL52" s="876"/>
      <c r="NSM52" s="876"/>
      <c r="NSN52" s="876"/>
      <c r="NSO52" s="876"/>
      <c r="NSP52" s="876"/>
      <c r="NSQ52" s="876"/>
      <c r="NSR52" s="876"/>
      <c r="NSS52" s="876"/>
      <c r="NST52" s="876"/>
      <c r="NSU52" s="876"/>
      <c r="NSV52" s="876"/>
      <c r="NSW52" s="876"/>
      <c r="NSX52" s="876"/>
      <c r="NSY52" s="876"/>
      <c r="NSZ52" s="876"/>
      <c r="NTA52" s="876"/>
      <c r="NTB52" s="876"/>
      <c r="NTC52" s="876"/>
      <c r="NTD52" s="876"/>
      <c r="NTE52" s="876"/>
      <c r="NTF52" s="876"/>
      <c r="NTG52" s="876"/>
      <c r="NTH52" s="876"/>
      <c r="NTI52" s="876"/>
      <c r="NTJ52" s="876"/>
      <c r="NTK52" s="876"/>
      <c r="NTL52" s="876"/>
      <c r="NTM52" s="876"/>
      <c r="NTN52" s="876"/>
      <c r="NTO52" s="876"/>
      <c r="NTP52" s="876"/>
      <c r="NTQ52" s="876"/>
      <c r="NTR52" s="876"/>
      <c r="NTS52" s="876"/>
      <c r="NTT52" s="876"/>
      <c r="NTU52" s="876"/>
      <c r="NTV52" s="876"/>
      <c r="NTW52" s="876"/>
      <c r="NTX52" s="876"/>
      <c r="NTY52" s="876"/>
      <c r="NTZ52" s="876"/>
      <c r="NUA52" s="876"/>
      <c r="NUB52" s="876"/>
      <c r="NUC52" s="876"/>
      <c r="NUD52" s="876"/>
      <c r="NUE52" s="876"/>
      <c r="NUF52" s="876"/>
      <c r="NUG52" s="876"/>
      <c r="NUH52" s="876"/>
      <c r="NUI52" s="876"/>
      <c r="NUJ52" s="876"/>
      <c r="NUK52" s="876"/>
      <c r="NUL52" s="876"/>
      <c r="NUM52" s="876"/>
      <c r="NUN52" s="876"/>
      <c r="NUO52" s="876"/>
      <c r="NUP52" s="876"/>
      <c r="NUQ52" s="876"/>
      <c r="NUR52" s="876"/>
      <c r="NUS52" s="876"/>
      <c r="NUT52" s="876"/>
      <c r="NUU52" s="876"/>
      <c r="NUV52" s="876"/>
      <c r="NUW52" s="876"/>
      <c r="NUX52" s="876"/>
      <c r="NUY52" s="876"/>
      <c r="NUZ52" s="876"/>
      <c r="NVA52" s="876"/>
      <c r="NVB52" s="876"/>
      <c r="NVC52" s="876"/>
      <c r="NVD52" s="876"/>
      <c r="NVE52" s="876"/>
      <c r="NVF52" s="876"/>
      <c r="NVG52" s="876"/>
      <c r="NVH52" s="876"/>
      <c r="NVI52" s="876"/>
      <c r="NVJ52" s="876"/>
      <c r="NVK52" s="876"/>
      <c r="NVL52" s="876"/>
      <c r="NVM52" s="876"/>
      <c r="NVN52" s="876"/>
      <c r="NVO52" s="876"/>
      <c r="NVP52" s="876"/>
      <c r="NVQ52" s="876"/>
      <c r="NVR52" s="876"/>
      <c r="NVS52" s="876"/>
      <c r="NVT52" s="876"/>
      <c r="NVU52" s="876"/>
      <c r="NVV52" s="876"/>
      <c r="NVW52" s="876"/>
      <c r="NVX52" s="876"/>
      <c r="NVY52" s="876"/>
      <c r="NVZ52" s="876"/>
      <c r="NWA52" s="876"/>
      <c r="NWB52" s="876"/>
      <c r="NWC52" s="876"/>
      <c r="NWD52" s="876"/>
      <c r="NWE52" s="876"/>
      <c r="NWF52" s="876"/>
      <c r="NWG52" s="876"/>
      <c r="NWH52" s="876"/>
      <c r="NWI52" s="876"/>
      <c r="NWJ52" s="876"/>
      <c r="NWK52" s="876"/>
      <c r="NWL52" s="876"/>
      <c r="NWM52" s="876"/>
      <c r="NWN52" s="876"/>
      <c r="NWO52" s="876"/>
      <c r="NWP52" s="876"/>
      <c r="NWQ52" s="876"/>
      <c r="NWR52" s="876"/>
      <c r="NWS52" s="876"/>
      <c r="NWT52" s="876"/>
      <c r="NWU52" s="876"/>
      <c r="NWV52" s="876"/>
      <c r="NWW52" s="876"/>
      <c r="NWX52" s="876"/>
      <c r="NWY52" s="876"/>
      <c r="NWZ52" s="876"/>
      <c r="NXA52" s="876"/>
      <c r="NXB52" s="876"/>
      <c r="NXC52" s="876"/>
      <c r="NXD52" s="876"/>
      <c r="NXE52" s="876"/>
      <c r="NXF52" s="876"/>
      <c r="NXG52" s="876"/>
      <c r="NXH52" s="876"/>
      <c r="NXI52" s="876"/>
      <c r="NXJ52" s="876"/>
      <c r="NXK52" s="876"/>
      <c r="NXL52" s="876"/>
      <c r="NXM52" s="876"/>
      <c r="NXN52" s="876"/>
      <c r="NXO52" s="876"/>
      <c r="NXP52" s="876"/>
      <c r="NXQ52" s="876"/>
      <c r="NXR52" s="876"/>
      <c r="NXS52" s="876"/>
      <c r="NXT52" s="876"/>
      <c r="NXU52" s="876"/>
      <c r="NXV52" s="876"/>
      <c r="NXW52" s="876"/>
      <c r="NXX52" s="876"/>
      <c r="NXY52" s="876"/>
      <c r="NXZ52" s="876"/>
      <c r="NYA52" s="876"/>
      <c r="NYB52" s="876"/>
      <c r="NYC52" s="876"/>
      <c r="NYD52" s="876"/>
      <c r="NYE52" s="876"/>
      <c r="NYF52" s="876"/>
      <c r="NYG52" s="876"/>
      <c r="NYH52" s="876"/>
      <c r="NYI52" s="876"/>
      <c r="NYJ52" s="876"/>
      <c r="NYK52" s="876"/>
      <c r="NYL52" s="876"/>
      <c r="NYM52" s="876"/>
      <c r="NYN52" s="876"/>
      <c r="NYO52" s="876"/>
      <c r="NYP52" s="876"/>
      <c r="NYQ52" s="876"/>
      <c r="NYR52" s="876"/>
      <c r="NYS52" s="876"/>
      <c r="NYT52" s="876"/>
      <c r="NYU52" s="876"/>
      <c r="NYV52" s="876"/>
      <c r="NYW52" s="876"/>
      <c r="NYX52" s="876"/>
      <c r="NYY52" s="876"/>
      <c r="NYZ52" s="876"/>
      <c r="NZA52" s="876"/>
      <c r="NZB52" s="876"/>
      <c r="NZC52" s="876"/>
      <c r="NZD52" s="876"/>
      <c r="NZE52" s="876"/>
      <c r="NZF52" s="876"/>
      <c r="NZG52" s="876"/>
      <c r="NZH52" s="876"/>
      <c r="NZI52" s="876"/>
      <c r="NZJ52" s="876"/>
      <c r="NZK52" s="876"/>
      <c r="NZL52" s="876"/>
      <c r="NZM52" s="876"/>
      <c r="NZN52" s="876"/>
      <c r="NZO52" s="876"/>
      <c r="NZP52" s="876"/>
      <c r="NZQ52" s="876"/>
      <c r="NZR52" s="876"/>
      <c r="NZS52" s="876"/>
      <c r="NZT52" s="876"/>
      <c r="NZU52" s="876"/>
      <c r="NZV52" s="876"/>
      <c r="NZW52" s="876"/>
      <c r="NZX52" s="876"/>
      <c r="NZY52" s="876"/>
      <c r="NZZ52" s="876"/>
      <c r="OAA52" s="876"/>
      <c r="OAB52" s="876"/>
      <c r="OAC52" s="876"/>
      <c r="OAD52" s="876"/>
      <c r="OAE52" s="876"/>
      <c r="OAF52" s="876"/>
      <c r="OAG52" s="876"/>
      <c r="OAH52" s="876"/>
      <c r="OAI52" s="876"/>
      <c r="OAJ52" s="876"/>
      <c r="OAK52" s="876"/>
      <c r="OAL52" s="876"/>
      <c r="OAM52" s="876"/>
      <c r="OAN52" s="876"/>
      <c r="OAO52" s="876"/>
      <c r="OAP52" s="876"/>
      <c r="OAQ52" s="876"/>
      <c r="OAR52" s="876"/>
      <c r="OAS52" s="876"/>
      <c r="OAT52" s="876"/>
      <c r="OAU52" s="876"/>
      <c r="OAV52" s="876"/>
      <c r="OAW52" s="876"/>
      <c r="OAX52" s="876"/>
      <c r="OAY52" s="876"/>
      <c r="OAZ52" s="876"/>
      <c r="OBA52" s="876"/>
      <c r="OBB52" s="876"/>
      <c r="OBC52" s="876"/>
      <c r="OBD52" s="876"/>
      <c r="OBE52" s="876"/>
      <c r="OBF52" s="876"/>
      <c r="OBG52" s="876"/>
      <c r="OBH52" s="876"/>
      <c r="OBI52" s="876"/>
      <c r="OBJ52" s="876"/>
      <c r="OBK52" s="876"/>
      <c r="OBL52" s="876"/>
      <c r="OBM52" s="876"/>
      <c r="OBN52" s="876"/>
      <c r="OBO52" s="876"/>
      <c r="OBP52" s="876"/>
      <c r="OBQ52" s="876"/>
      <c r="OBR52" s="876"/>
      <c r="OBS52" s="876"/>
      <c r="OBT52" s="876"/>
      <c r="OBU52" s="876"/>
      <c r="OBV52" s="876"/>
      <c r="OBW52" s="876"/>
      <c r="OBX52" s="876"/>
      <c r="OBY52" s="876"/>
      <c r="OBZ52" s="876"/>
      <c r="OCA52" s="876"/>
      <c r="OCB52" s="876"/>
      <c r="OCC52" s="876"/>
      <c r="OCD52" s="876"/>
      <c r="OCE52" s="876"/>
      <c r="OCF52" s="876"/>
      <c r="OCG52" s="876"/>
      <c r="OCH52" s="876"/>
      <c r="OCI52" s="876"/>
      <c r="OCJ52" s="876"/>
      <c r="OCK52" s="876"/>
      <c r="OCL52" s="876"/>
      <c r="OCM52" s="876"/>
      <c r="OCN52" s="876"/>
      <c r="OCO52" s="876"/>
      <c r="OCP52" s="876"/>
      <c r="OCQ52" s="876"/>
      <c r="OCR52" s="876"/>
      <c r="OCS52" s="876"/>
      <c r="OCT52" s="876"/>
      <c r="OCU52" s="876"/>
      <c r="OCV52" s="876"/>
      <c r="OCW52" s="876"/>
      <c r="OCX52" s="876"/>
      <c r="OCY52" s="876"/>
      <c r="OCZ52" s="876"/>
      <c r="ODA52" s="876"/>
      <c r="ODB52" s="876"/>
      <c r="ODC52" s="876"/>
      <c r="ODD52" s="876"/>
      <c r="ODE52" s="876"/>
      <c r="ODF52" s="876"/>
      <c r="ODG52" s="876"/>
      <c r="ODH52" s="876"/>
      <c r="ODI52" s="876"/>
      <c r="ODJ52" s="876"/>
      <c r="ODK52" s="876"/>
      <c r="ODL52" s="876"/>
      <c r="ODM52" s="876"/>
      <c r="ODN52" s="876"/>
      <c r="ODO52" s="876"/>
      <c r="ODP52" s="876"/>
      <c r="ODQ52" s="876"/>
      <c r="ODR52" s="876"/>
      <c r="ODS52" s="876"/>
      <c r="ODT52" s="876"/>
      <c r="ODU52" s="876"/>
      <c r="ODV52" s="876"/>
      <c r="ODW52" s="876"/>
      <c r="ODX52" s="876"/>
      <c r="ODY52" s="876"/>
      <c r="ODZ52" s="876"/>
      <c r="OEA52" s="876"/>
      <c r="OEB52" s="876"/>
      <c r="OEC52" s="876"/>
      <c r="OED52" s="876"/>
      <c r="OEE52" s="876"/>
      <c r="OEF52" s="876"/>
      <c r="OEG52" s="876"/>
      <c r="OEH52" s="876"/>
      <c r="OEI52" s="876"/>
      <c r="OEJ52" s="876"/>
      <c r="OEK52" s="876"/>
      <c r="OEL52" s="876"/>
      <c r="OEM52" s="876"/>
      <c r="OEN52" s="876"/>
      <c r="OEO52" s="876"/>
      <c r="OEP52" s="876"/>
      <c r="OEQ52" s="876"/>
      <c r="OER52" s="876"/>
      <c r="OES52" s="876"/>
      <c r="OET52" s="876"/>
      <c r="OEU52" s="876"/>
      <c r="OEV52" s="876"/>
      <c r="OEW52" s="876"/>
      <c r="OEX52" s="876"/>
      <c r="OEY52" s="876"/>
      <c r="OEZ52" s="876"/>
      <c r="OFA52" s="876"/>
      <c r="OFB52" s="876"/>
      <c r="OFC52" s="876"/>
      <c r="OFD52" s="876"/>
      <c r="OFE52" s="876"/>
      <c r="OFF52" s="876"/>
      <c r="OFG52" s="876"/>
      <c r="OFH52" s="876"/>
      <c r="OFI52" s="876"/>
      <c r="OFJ52" s="876"/>
      <c r="OFK52" s="876"/>
      <c r="OFL52" s="876"/>
      <c r="OFM52" s="876"/>
      <c r="OFN52" s="876"/>
      <c r="OFO52" s="876"/>
      <c r="OFP52" s="876"/>
      <c r="OFQ52" s="876"/>
      <c r="OFR52" s="876"/>
      <c r="OFS52" s="876"/>
      <c r="OFT52" s="876"/>
      <c r="OFU52" s="876"/>
      <c r="OFV52" s="876"/>
      <c r="OFW52" s="876"/>
      <c r="OFX52" s="876"/>
      <c r="OFY52" s="876"/>
      <c r="OFZ52" s="876"/>
      <c r="OGA52" s="876"/>
      <c r="OGB52" s="876"/>
      <c r="OGC52" s="876"/>
      <c r="OGD52" s="876"/>
      <c r="OGE52" s="876"/>
      <c r="OGF52" s="876"/>
      <c r="OGG52" s="876"/>
      <c r="OGH52" s="876"/>
      <c r="OGI52" s="876"/>
      <c r="OGJ52" s="876"/>
      <c r="OGK52" s="876"/>
      <c r="OGL52" s="876"/>
      <c r="OGM52" s="876"/>
      <c r="OGN52" s="876"/>
      <c r="OGO52" s="876"/>
      <c r="OGP52" s="876"/>
      <c r="OGQ52" s="876"/>
      <c r="OGR52" s="876"/>
      <c r="OGS52" s="876"/>
      <c r="OGT52" s="876"/>
      <c r="OGU52" s="876"/>
      <c r="OGV52" s="876"/>
      <c r="OGW52" s="876"/>
      <c r="OGX52" s="876"/>
      <c r="OGY52" s="876"/>
      <c r="OGZ52" s="876"/>
      <c r="OHA52" s="876"/>
      <c r="OHB52" s="876"/>
      <c r="OHC52" s="876"/>
      <c r="OHD52" s="876"/>
      <c r="OHE52" s="876"/>
      <c r="OHF52" s="876"/>
      <c r="OHG52" s="876"/>
      <c r="OHH52" s="876"/>
      <c r="OHI52" s="876"/>
      <c r="OHJ52" s="876"/>
      <c r="OHK52" s="876"/>
      <c r="OHL52" s="876"/>
      <c r="OHM52" s="876"/>
      <c r="OHN52" s="876"/>
      <c r="OHO52" s="876"/>
      <c r="OHP52" s="876"/>
      <c r="OHQ52" s="876"/>
      <c r="OHR52" s="876"/>
      <c r="OHS52" s="876"/>
      <c r="OHT52" s="876"/>
      <c r="OHU52" s="876"/>
      <c r="OHV52" s="876"/>
      <c r="OHW52" s="876"/>
      <c r="OHX52" s="876"/>
      <c r="OHY52" s="876"/>
      <c r="OHZ52" s="876"/>
      <c r="OIA52" s="876"/>
      <c r="OIB52" s="876"/>
      <c r="OIC52" s="876"/>
      <c r="OID52" s="876"/>
      <c r="OIE52" s="876"/>
      <c r="OIF52" s="876"/>
      <c r="OIG52" s="876"/>
      <c r="OIH52" s="876"/>
      <c r="OII52" s="876"/>
      <c r="OIJ52" s="876"/>
      <c r="OIK52" s="876"/>
      <c r="OIL52" s="876"/>
      <c r="OIM52" s="876"/>
      <c r="OIN52" s="876"/>
      <c r="OIO52" s="876"/>
      <c r="OIP52" s="876"/>
      <c r="OIQ52" s="876"/>
      <c r="OIR52" s="876"/>
      <c r="OIS52" s="876"/>
      <c r="OIT52" s="876"/>
      <c r="OIU52" s="876"/>
      <c r="OIV52" s="876"/>
      <c r="OIW52" s="876"/>
      <c r="OIX52" s="876"/>
      <c r="OIY52" s="876"/>
      <c r="OIZ52" s="876"/>
      <c r="OJA52" s="876"/>
      <c r="OJB52" s="876"/>
      <c r="OJC52" s="876"/>
      <c r="OJD52" s="876"/>
      <c r="OJE52" s="876"/>
      <c r="OJF52" s="876"/>
      <c r="OJG52" s="876"/>
      <c r="OJH52" s="876"/>
      <c r="OJI52" s="876"/>
      <c r="OJJ52" s="876"/>
      <c r="OJK52" s="876"/>
      <c r="OJL52" s="876"/>
      <c r="OJM52" s="876"/>
      <c r="OJN52" s="876"/>
      <c r="OJO52" s="876"/>
      <c r="OJP52" s="876"/>
      <c r="OJQ52" s="876"/>
      <c r="OJR52" s="876"/>
      <c r="OJS52" s="876"/>
      <c r="OJT52" s="876"/>
      <c r="OJU52" s="876"/>
      <c r="OJV52" s="876"/>
      <c r="OJW52" s="876"/>
      <c r="OJX52" s="876"/>
      <c r="OJY52" s="876"/>
      <c r="OJZ52" s="876"/>
      <c r="OKA52" s="876"/>
      <c r="OKB52" s="876"/>
      <c r="OKC52" s="876"/>
      <c r="OKD52" s="876"/>
      <c r="OKE52" s="876"/>
      <c r="OKF52" s="876"/>
      <c r="OKG52" s="876"/>
      <c r="OKH52" s="876"/>
      <c r="OKI52" s="876"/>
      <c r="OKJ52" s="876"/>
      <c r="OKK52" s="876"/>
      <c r="OKL52" s="876"/>
      <c r="OKM52" s="876"/>
      <c r="OKN52" s="876"/>
      <c r="OKO52" s="876"/>
      <c r="OKP52" s="876"/>
      <c r="OKQ52" s="876"/>
      <c r="OKR52" s="876"/>
      <c r="OKS52" s="876"/>
      <c r="OKT52" s="876"/>
      <c r="OKU52" s="876"/>
      <c r="OKV52" s="876"/>
      <c r="OKW52" s="876"/>
      <c r="OKX52" s="876"/>
      <c r="OKY52" s="876"/>
      <c r="OKZ52" s="876"/>
      <c r="OLA52" s="876"/>
      <c r="OLB52" s="876"/>
      <c r="OLC52" s="876"/>
      <c r="OLD52" s="876"/>
      <c r="OLE52" s="876"/>
      <c r="OLF52" s="876"/>
      <c r="OLG52" s="876"/>
      <c r="OLH52" s="876"/>
      <c r="OLI52" s="876"/>
      <c r="OLJ52" s="876"/>
      <c r="OLK52" s="876"/>
      <c r="OLL52" s="876"/>
      <c r="OLM52" s="876"/>
      <c r="OLN52" s="876"/>
      <c r="OLO52" s="876"/>
      <c r="OLP52" s="876"/>
      <c r="OLQ52" s="876"/>
      <c r="OLR52" s="876"/>
      <c r="OLS52" s="876"/>
      <c r="OLT52" s="876"/>
      <c r="OLU52" s="876"/>
      <c r="OLV52" s="876"/>
      <c r="OLW52" s="876"/>
      <c r="OLX52" s="876"/>
      <c r="OLY52" s="876"/>
      <c r="OLZ52" s="876"/>
      <c r="OMA52" s="876"/>
      <c r="OMB52" s="876"/>
      <c r="OMC52" s="876"/>
      <c r="OMD52" s="876"/>
      <c r="OME52" s="876"/>
      <c r="OMF52" s="876"/>
      <c r="OMG52" s="876"/>
      <c r="OMH52" s="876"/>
      <c r="OMI52" s="876"/>
      <c r="OMJ52" s="876"/>
      <c r="OMK52" s="876"/>
      <c r="OML52" s="876"/>
      <c r="OMM52" s="876"/>
      <c r="OMN52" s="876"/>
      <c r="OMO52" s="876"/>
      <c r="OMP52" s="876"/>
      <c r="OMQ52" s="876"/>
      <c r="OMR52" s="876"/>
      <c r="OMS52" s="876"/>
      <c r="OMT52" s="876"/>
      <c r="OMU52" s="876"/>
      <c r="OMV52" s="876"/>
      <c r="OMW52" s="876"/>
      <c r="OMX52" s="876"/>
      <c r="OMY52" s="876"/>
      <c r="OMZ52" s="876"/>
      <c r="ONA52" s="876"/>
      <c r="ONB52" s="876"/>
      <c r="ONC52" s="876"/>
      <c r="OND52" s="876"/>
      <c r="ONE52" s="876"/>
      <c r="ONF52" s="876"/>
      <c r="ONG52" s="876"/>
      <c r="ONH52" s="876"/>
      <c r="ONI52" s="876"/>
      <c r="ONJ52" s="876"/>
      <c r="ONK52" s="876"/>
      <c r="ONL52" s="876"/>
      <c r="ONM52" s="876"/>
      <c r="ONN52" s="876"/>
      <c r="ONO52" s="876"/>
      <c r="ONP52" s="876"/>
      <c r="ONQ52" s="876"/>
      <c r="ONR52" s="876"/>
      <c r="ONS52" s="876"/>
      <c r="ONT52" s="876"/>
      <c r="ONU52" s="876"/>
      <c r="ONV52" s="876"/>
      <c r="ONW52" s="876"/>
      <c r="ONX52" s="876"/>
      <c r="ONY52" s="876"/>
      <c r="ONZ52" s="876"/>
      <c r="OOA52" s="876"/>
      <c r="OOB52" s="876"/>
      <c r="OOC52" s="876"/>
      <c r="OOD52" s="876"/>
      <c r="OOE52" s="876"/>
      <c r="OOF52" s="876"/>
      <c r="OOG52" s="876"/>
      <c r="OOH52" s="876"/>
      <c r="OOI52" s="876"/>
      <c r="OOJ52" s="876"/>
      <c r="OOK52" s="876"/>
      <c r="OOL52" s="876"/>
      <c r="OOM52" s="876"/>
      <c r="OON52" s="876"/>
      <c r="OOO52" s="876"/>
      <c r="OOP52" s="876"/>
      <c r="OOQ52" s="876"/>
      <c r="OOR52" s="876"/>
      <c r="OOS52" s="876"/>
      <c r="OOT52" s="876"/>
      <c r="OOU52" s="876"/>
      <c r="OOV52" s="876"/>
      <c r="OOW52" s="876"/>
      <c r="OOX52" s="876"/>
      <c r="OOY52" s="876"/>
      <c r="OOZ52" s="876"/>
      <c r="OPA52" s="876"/>
      <c r="OPB52" s="876"/>
      <c r="OPC52" s="876"/>
      <c r="OPD52" s="876"/>
      <c r="OPE52" s="876"/>
      <c r="OPF52" s="876"/>
      <c r="OPG52" s="876"/>
      <c r="OPH52" s="876"/>
      <c r="OPI52" s="876"/>
      <c r="OPJ52" s="876"/>
      <c r="OPK52" s="876"/>
      <c r="OPL52" s="876"/>
      <c r="OPM52" s="876"/>
      <c r="OPN52" s="876"/>
      <c r="OPO52" s="876"/>
      <c r="OPP52" s="876"/>
      <c r="OPQ52" s="876"/>
      <c r="OPR52" s="876"/>
      <c r="OPS52" s="876"/>
      <c r="OPT52" s="876"/>
      <c r="OPU52" s="876"/>
      <c r="OPV52" s="876"/>
      <c r="OPW52" s="876"/>
      <c r="OPX52" s="876"/>
      <c r="OPY52" s="876"/>
      <c r="OPZ52" s="876"/>
      <c r="OQA52" s="876"/>
      <c r="OQB52" s="876"/>
      <c r="OQC52" s="876"/>
      <c r="OQD52" s="876"/>
      <c r="OQE52" s="876"/>
      <c r="OQF52" s="876"/>
      <c r="OQG52" s="876"/>
      <c r="OQH52" s="876"/>
      <c r="OQI52" s="876"/>
      <c r="OQJ52" s="876"/>
      <c r="OQK52" s="876"/>
      <c r="OQL52" s="876"/>
      <c r="OQM52" s="876"/>
      <c r="OQN52" s="876"/>
      <c r="OQO52" s="876"/>
      <c r="OQP52" s="876"/>
      <c r="OQQ52" s="876"/>
      <c r="OQR52" s="876"/>
      <c r="OQS52" s="876"/>
      <c r="OQT52" s="876"/>
      <c r="OQU52" s="876"/>
      <c r="OQV52" s="876"/>
      <c r="OQW52" s="876"/>
      <c r="OQX52" s="876"/>
      <c r="OQY52" s="876"/>
      <c r="OQZ52" s="876"/>
      <c r="ORA52" s="876"/>
      <c r="ORB52" s="876"/>
      <c r="ORC52" s="876"/>
      <c r="ORD52" s="876"/>
      <c r="ORE52" s="876"/>
      <c r="ORF52" s="876"/>
      <c r="ORG52" s="876"/>
      <c r="ORH52" s="876"/>
      <c r="ORI52" s="876"/>
      <c r="ORJ52" s="876"/>
      <c r="ORK52" s="876"/>
      <c r="ORL52" s="876"/>
      <c r="ORM52" s="876"/>
      <c r="ORN52" s="876"/>
      <c r="ORO52" s="876"/>
      <c r="ORP52" s="876"/>
      <c r="ORQ52" s="876"/>
      <c r="ORR52" s="876"/>
      <c r="ORS52" s="876"/>
      <c r="ORT52" s="876"/>
      <c r="ORU52" s="876"/>
      <c r="ORV52" s="876"/>
      <c r="ORW52" s="876"/>
      <c r="ORX52" s="876"/>
      <c r="ORY52" s="876"/>
      <c r="ORZ52" s="876"/>
      <c r="OSA52" s="876"/>
      <c r="OSB52" s="876"/>
      <c r="OSC52" s="876"/>
      <c r="OSD52" s="876"/>
      <c r="OSE52" s="876"/>
      <c r="OSF52" s="876"/>
      <c r="OSG52" s="876"/>
      <c r="OSH52" s="876"/>
      <c r="OSI52" s="876"/>
      <c r="OSJ52" s="876"/>
      <c r="OSK52" s="876"/>
      <c r="OSL52" s="876"/>
      <c r="OSM52" s="876"/>
      <c r="OSN52" s="876"/>
      <c r="OSO52" s="876"/>
      <c r="OSP52" s="876"/>
      <c r="OSQ52" s="876"/>
      <c r="OSR52" s="876"/>
      <c r="OSS52" s="876"/>
      <c r="OST52" s="876"/>
      <c r="OSU52" s="876"/>
      <c r="OSV52" s="876"/>
      <c r="OSW52" s="876"/>
      <c r="OSX52" s="876"/>
      <c r="OSY52" s="876"/>
      <c r="OSZ52" s="876"/>
      <c r="OTA52" s="876"/>
      <c r="OTB52" s="876"/>
      <c r="OTC52" s="876"/>
      <c r="OTD52" s="876"/>
      <c r="OTE52" s="876"/>
      <c r="OTF52" s="876"/>
      <c r="OTG52" s="876"/>
      <c r="OTH52" s="876"/>
      <c r="OTI52" s="876"/>
      <c r="OTJ52" s="876"/>
      <c r="OTK52" s="876"/>
      <c r="OTL52" s="876"/>
      <c r="OTM52" s="876"/>
      <c r="OTN52" s="876"/>
      <c r="OTO52" s="876"/>
      <c r="OTP52" s="876"/>
      <c r="OTQ52" s="876"/>
      <c r="OTR52" s="876"/>
      <c r="OTS52" s="876"/>
      <c r="OTT52" s="876"/>
      <c r="OTU52" s="876"/>
      <c r="OTV52" s="876"/>
      <c r="OTW52" s="876"/>
      <c r="OTX52" s="876"/>
      <c r="OTY52" s="876"/>
      <c r="OTZ52" s="876"/>
      <c r="OUA52" s="876"/>
      <c r="OUB52" s="876"/>
      <c r="OUC52" s="876"/>
      <c r="OUD52" s="876"/>
      <c r="OUE52" s="876"/>
      <c r="OUF52" s="876"/>
      <c r="OUG52" s="876"/>
      <c r="OUH52" s="876"/>
      <c r="OUI52" s="876"/>
      <c r="OUJ52" s="876"/>
      <c r="OUK52" s="876"/>
      <c r="OUL52" s="876"/>
      <c r="OUM52" s="876"/>
      <c r="OUN52" s="876"/>
      <c r="OUO52" s="876"/>
      <c r="OUP52" s="876"/>
      <c r="OUQ52" s="876"/>
      <c r="OUR52" s="876"/>
      <c r="OUS52" s="876"/>
      <c r="OUT52" s="876"/>
      <c r="OUU52" s="876"/>
      <c r="OUV52" s="876"/>
      <c r="OUW52" s="876"/>
      <c r="OUX52" s="876"/>
      <c r="OUY52" s="876"/>
      <c r="OUZ52" s="876"/>
      <c r="OVA52" s="876"/>
      <c r="OVB52" s="876"/>
      <c r="OVC52" s="876"/>
      <c r="OVD52" s="876"/>
      <c r="OVE52" s="876"/>
      <c r="OVF52" s="876"/>
      <c r="OVG52" s="876"/>
      <c r="OVH52" s="876"/>
      <c r="OVI52" s="876"/>
      <c r="OVJ52" s="876"/>
      <c r="OVK52" s="876"/>
      <c r="OVL52" s="876"/>
      <c r="OVM52" s="876"/>
      <c r="OVN52" s="876"/>
      <c r="OVO52" s="876"/>
      <c r="OVP52" s="876"/>
      <c r="OVQ52" s="876"/>
      <c r="OVR52" s="876"/>
      <c r="OVS52" s="876"/>
      <c r="OVT52" s="876"/>
      <c r="OVU52" s="876"/>
      <c r="OVV52" s="876"/>
      <c r="OVW52" s="876"/>
      <c r="OVX52" s="876"/>
      <c r="OVY52" s="876"/>
      <c r="OVZ52" s="876"/>
      <c r="OWA52" s="876"/>
      <c r="OWB52" s="876"/>
      <c r="OWC52" s="876"/>
      <c r="OWD52" s="876"/>
      <c r="OWE52" s="876"/>
      <c r="OWF52" s="876"/>
      <c r="OWG52" s="876"/>
      <c r="OWH52" s="876"/>
      <c r="OWI52" s="876"/>
      <c r="OWJ52" s="876"/>
      <c r="OWK52" s="876"/>
      <c r="OWL52" s="876"/>
      <c r="OWM52" s="876"/>
      <c r="OWN52" s="876"/>
      <c r="OWO52" s="876"/>
      <c r="OWP52" s="876"/>
      <c r="OWQ52" s="876"/>
      <c r="OWR52" s="876"/>
      <c r="OWS52" s="876"/>
      <c r="OWT52" s="876"/>
      <c r="OWU52" s="876"/>
      <c r="OWV52" s="876"/>
      <c r="OWW52" s="876"/>
      <c r="OWX52" s="876"/>
      <c r="OWY52" s="876"/>
      <c r="OWZ52" s="876"/>
      <c r="OXA52" s="876"/>
      <c r="OXB52" s="876"/>
      <c r="OXC52" s="876"/>
      <c r="OXD52" s="876"/>
      <c r="OXE52" s="876"/>
      <c r="OXF52" s="876"/>
      <c r="OXG52" s="876"/>
      <c r="OXH52" s="876"/>
      <c r="OXI52" s="876"/>
      <c r="OXJ52" s="876"/>
      <c r="OXK52" s="876"/>
      <c r="OXL52" s="876"/>
      <c r="OXM52" s="876"/>
      <c r="OXN52" s="876"/>
      <c r="OXO52" s="876"/>
      <c r="OXP52" s="876"/>
      <c r="OXQ52" s="876"/>
      <c r="OXR52" s="876"/>
      <c r="OXS52" s="876"/>
      <c r="OXT52" s="876"/>
      <c r="OXU52" s="876"/>
      <c r="OXV52" s="876"/>
      <c r="OXW52" s="876"/>
      <c r="OXX52" s="876"/>
      <c r="OXY52" s="876"/>
      <c r="OXZ52" s="876"/>
      <c r="OYA52" s="876"/>
      <c r="OYB52" s="876"/>
      <c r="OYC52" s="876"/>
      <c r="OYD52" s="876"/>
      <c r="OYE52" s="876"/>
      <c r="OYF52" s="876"/>
      <c r="OYG52" s="876"/>
      <c r="OYH52" s="876"/>
      <c r="OYI52" s="876"/>
      <c r="OYJ52" s="876"/>
      <c r="OYK52" s="876"/>
      <c r="OYL52" s="876"/>
      <c r="OYM52" s="876"/>
      <c r="OYN52" s="876"/>
      <c r="OYO52" s="876"/>
      <c r="OYP52" s="876"/>
      <c r="OYQ52" s="876"/>
      <c r="OYR52" s="876"/>
      <c r="OYS52" s="876"/>
      <c r="OYT52" s="876"/>
      <c r="OYU52" s="876"/>
      <c r="OYV52" s="876"/>
      <c r="OYW52" s="876"/>
      <c r="OYX52" s="876"/>
      <c r="OYY52" s="876"/>
      <c r="OYZ52" s="876"/>
      <c r="OZA52" s="876"/>
      <c r="OZB52" s="876"/>
      <c r="OZC52" s="876"/>
      <c r="OZD52" s="876"/>
      <c r="OZE52" s="876"/>
      <c r="OZF52" s="876"/>
      <c r="OZG52" s="876"/>
      <c r="OZH52" s="876"/>
      <c r="OZI52" s="876"/>
      <c r="OZJ52" s="876"/>
      <c r="OZK52" s="876"/>
      <c r="OZL52" s="876"/>
      <c r="OZM52" s="876"/>
      <c r="OZN52" s="876"/>
      <c r="OZO52" s="876"/>
      <c r="OZP52" s="876"/>
      <c r="OZQ52" s="876"/>
      <c r="OZR52" s="876"/>
      <c r="OZS52" s="876"/>
      <c r="OZT52" s="876"/>
      <c r="OZU52" s="876"/>
      <c r="OZV52" s="876"/>
      <c r="OZW52" s="876"/>
      <c r="OZX52" s="876"/>
      <c r="OZY52" s="876"/>
      <c r="OZZ52" s="876"/>
      <c r="PAA52" s="876"/>
      <c r="PAB52" s="876"/>
      <c r="PAC52" s="876"/>
      <c r="PAD52" s="876"/>
      <c r="PAE52" s="876"/>
      <c r="PAF52" s="876"/>
      <c r="PAG52" s="876"/>
      <c r="PAH52" s="876"/>
      <c r="PAI52" s="876"/>
      <c r="PAJ52" s="876"/>
      <c r="PAK52" s="876"/>
      <c r="PAL52" s="876"/>
      <c r="PAM52" s="876"/>
      <c r="PAN52" s="876"/>
      <c r="PAO52" s="876"/>
      <c r="PAP52" s="876"/>
      <c r="PAQ52" s="876"/>
      <c r="PAR52" s="876"/>
      <c r="PAS52" s="876"/>
      <c r="PAT52" s="876"/>
      <c r="PAU52" s="876"/>
      <c r="PAV52" s="876"/>
      <c r="PAW52" s="876"/>
      <c r="PAX52" s="876"/>
      <c r="PAY52" s="876"/>
      <c r="PAZ52" s="876"/>
      <c r="PBA52" s="876"/>
      <c r="PBB52" s="876"/>
      <c r="PBC52" s="876"/>
      <c r="PBD52" s="876"/>
      <c r="PBE52" s="876"/>
      <c r="PBF52" s="876"/>
      <c r="PBG52" s="876"/>
      <c r="PBH52" s="876"/>
      <c r="PBI52" s="876"/>
      <c r="PBJ52" s="876"/>
      <c r="PBK52" s="876"/>
      <c r="PBL52" s="876"/>
      <c r="PBM52" s="876"/>
      <c r="PBN52" s="876"/>
      <c r="PBO52" s="876"/>
      <c r="PBP52" s="876"/>
      <c r="PBQ52" s="876"/>
      <c r="PBR52" s="876"/>
      <c r="PBS52" s="876"/>
      <c r="PBT52" s="876"/>
      <c r="PBU52" s="876"/>
      <c r="PBV52" s="876"/>
      <c r="PBW52" s="876"/>
      <c r="PBX52" s="876"/>
      <c r="PBY52" s="876"/>
      <c r="PBZ52" s="876"/>
      <c r="PCA52" s="876"/>
      <c r="PCB52" s="876"/>
      <c r="PCC52" s="876"/>
      <c r="PCD52" s="876"/>
      <c r="PCE52" s="876"/>
      <c r="PCF52" s="876"/>
      <c r="PCG52" s="876"/>
      <c r="PCH52" s="876"/>
      <c r="PCI52" s="876"/>
      <c r="PCJ52" s="876"/>
      <c r="PCK52" s="876"/>
      <c r="PCL52" s="876"/>
      <c r="PCM52" s="876"/>
      <c r="PCN52" s="876"/>
      <c r="PCO52" s="876"/>
      <c r="PCP52" s="876"/>
      <c r="PCQ52" s="876"/>
      <c r="PCR52" s="876"/>
      <c r="PCS52" s="876"/>
      <c r="PCT52" s="876"/>
      <c r="PCU52" s="876"/>
      <c r="PCV52" s="876"/>
      <c r="PCW52" s="876"/>
      <c r="PCX52" s="876"/>
      <c r="PCY52" s="876"/>
      <c r="PCZ52" s="876"/>
      <c r="PDA52" s="876"/>
      <c r="PDB52" s="876"/>
      <c r="PDC52" s="876"/>
      <c r="PDD52" s="876"/>
      <c r="PDE52" s="876"/>
      <c r="PDF52" s="876"/>
      <c r="PDG52" s="876"/>
      <c r="PDH52" s="876"/>
      <c r="PDI52" s="876"/>
      <c r="PDJ52" s="876"/>
      <c r="PDK52" s="876"/>
      <c r="PDL52" s="876"/>
      <c r="PDM52" s="876"/>
      <c r="PDN52" s="876"/>
      <c r="PDO52" s="876"/>
      <c r="PDP52" s="876"/>
      <c r="PDQ52" s="876"/>
      <c r="PDR52" s="876"/>
      <c r="PDS52" s="876"/>
      <c r="PDT52" s="876"/>
      <c r="PDU52" s="876"/>
      <c r="PDV52" s="876"/>
      <c r="PDW52" s="876"/>
      <c r="PDX52" s="876"/>
      <c r="PDY52" s="876"/>
      <c r="PDZ52" s="876"/>
      <c r="PEA52" s="876"/>
      <c r="PEB52" s="876"/>
      <c r="PEC52" s="876"/>
      <c r="PED52" s="876"/>
      <c r="PEE52" s="876"/>
      <c r="PEF52" s="876"/>
      <c r="PEG52" s="876"/>
      <c r="PEH52" s="876"/>
      <c r="PEI52" s="876"/>
      <c r="PEJ52" s="876"/>
      <c r="PEK52" s="876"/>
      <c r="PEL52" s="876"/>
      <c r="PEM52" s="876"/>
      <c r="PEN52" s="876"/>
      <c r="PEO52" s="876"/>
      <c r="PEP52" s="876"/>
      <c r="PEQ52" s="876"/>
      <c r="PER52" s="876"/>
      <c r="PES52" s="876"/>
      <c r="PET52" s="876"/>
      <c r="PEU52" s="876"/>
      <c r="PEV52" s="876"/>
      <c r="PEW52" s="876"/>
      <c r="PEX52" s="876"/>
      <c r="PEY52" s="876"/>
      <c r="PEZ52" s="876"/>
      <c r="PFA52" s="876"/>
      <c r="PFB52" s="876"/>
      <c r="PFC52" s="876"/>
      <c r="PFD52" s="876"/>
      <c r="PFE52" s="876"/>
      <c r="PFF52" s="876"/>
      <c r="PFG52" s="876"/>
      <c r="PFH52" s="876"/>
      <c r="PFI52" s="876"/>
      <c r="PFJ52" s="876"/>
      <c r="PFK52" s="876"/>
      <c r="PFL52" s="876"/>
      <c r="PFM52" s="876"/>
      <c r="PFN52" s="876"/>
      <c r="PFO52" s="876"/>
      <c r="PFP52" s="876"/>
      <c r="PFQ52" s="876"/>
      <c r="PFR52" s="876"/>
      <c r="PFS52" s="876"/>
      <c r="PFT52" s="876"/>
      <c r="PFU52" s="876"/>
      <c r="PFV52" s="876"/>
      <c r="PFW52" s="876"/>
      <c r="PFX52" s="876"/>
      <c r="PFY52" s="876"/>
      <c r="PFZ52" s="876"/>
      <c r="PGA52" s="876"/>
      <c r="PGB52" s="876"/>
      <c r="PGC52" s="876"/>
      <c r="PGD52" s="876"/>
      <c r="PGE52" s="876"/>
      <c r="PGF52" s="876"/>
      <c r="PGG52" s="876"/>
      <c r="PGH52" s="876"/>
      <c r="PGI52" s="876"/>
      <c r="PGJ52" s="876"/>
      <c r="PGK52" s="876"/>
      <c r="PGL52" s="876"/>
      <c r="PGM52" s="876"/>
      <c r="PGN52" s="876"/>
      <c r="PGO52" s="876"/>
      <c r="PGP52" s="876"/>
      <c r="PGQ52" s="876"/>
      <c r="PGR52" s="876"/>
      <c r="PGS52" s="876"/>
      <c r="PGT52" s="876"/>
      <c r="PGU52" s="876"/>
      <c r="PGV52" s="876"/>
      <c r="PGW52" s="876"/>
      <c r="PGX52" s="876"/>
      <c r="PGY52" s="876"/>
      <c r="PGZ52" s="876"/>
      <c r="PHA52" s="876"/>
      <c r="PHB52" s="876"/>
      <c r="PHC52" s="876"/>
      <c r="PHD52" s="876"/>
      <c r="PHE52" s="876"/>
      <c r="PHF52" s="876"/>
      <c r="PHG52" s="876"/>
      <c r="PHH52" s="876"/>
      <c r="PHI52" s="876"/>
      <c r="PHJ52" s="876"/>
      <c r="PHK52" s="876"/>
      <c r="PHL52" s="876"/>
      <c r="PHM52" s="876"/>
      <c r="PHN52" s="876"/>
      <c r="PHO52" s="876"/>
      <c r="PHP52" s="876"/>
      <c r="PHQ52" s="876"/>
      <c r="PHR52" s="876"/>
      <c r="PHS52" s="876"/>
      <c r="PHT52" s="876"/>
      <c r="PHU52" s="876"/>
      <c r="PHV52" s="876"/>
      <c r="PHW52" s="876"/>
      <c r="PHX52" s="876"/>
      <c r="PHY52" s="876"/>
      <c r="PHZ52" s="876"/>
      <c r="PIA52" s="876"/>
      <c r="PIB52" s="876"/>
      <c r="PIC52" s="876"/>
      <c r="PID52" s="876"/>
      <c r="PIE52" s="876"/>
      <c r="PIF52" s="876"/>
      <c r="PIG52" s="876"/>
      <c r="PIH52" s="876"/>
      <c r="PII52" s="876"/>
      <c r="PIJ52" s="876"/>
      <c r="PIK52" s="876"/>
      <c r="PIL52" s="876"/>
      <c r="PIM52" s="876"/>
      <c r="PIN52" s="876"/>
      <c r="PIO52" s="876"/>
      <c r="PIP52" s="876"/>
      <c r="PIQ52" s="876"/>
      <c r="PIR52" s="876"/>
      <c r="PIS52" s="876"/>
      <c r="PIT52" s="876"/>
      <c r="PIU52" s="876"/>
      <c r="PIV52" s="876"/>
      <c r="PIW52" s="876"/>
      <c r="PIX52" s="876"/>
      <c r="PIY52" s="876"/>
      <c r="PIZ52" s="876"/>
      <c r="PJA52" s="876"/>
      <c r="PJB52" s="876"/>
      <c r="PJC52" s="876"/>
      <c r="PJD52" s="876"/>
      <c r="PJE52" s="876"/>
      <c r="PJF52" s="876"/>
      <c r="PJG52" s="876"/>
      <c r="PJH52" s="876"/>
      <c r="PJI52" s="876"/>
      <c r="PJJ52" s="876"/>
      <c r="PJK52" s="876"/>
      <c r="PJL52" s="876"/>
      <c r="PJM52" s="876"/>
      <c r="PJN52" s="876"/>
      <c r="PJO52" s="876"/>
      <c r="PJP52" s="876"/>
      <c r="PJQ52" s="876"/>
      <c r="PJR52" s="876"/>
      <c r="PJS52" s="876"/>
      <c r="PJT52" s="876"/>
      <c r="PJU52" s="876"/>
      <c r="PJV52" s="876"/>
      <c r="PJW52" s="876"/>
      <c r="PJX52" s="876"/>
      <c r="PJY52" s="876"/>
      <c r="PJZ52" s="876"/>
      <c r="PKA52" s="876"/>
      <c r="PKB52" s="876"/>
      <c r="PKC52" s="876"/>
      <c r="PKD52" s="876"/>
      <c r="PKE52" s="876"/>
      <c r="PKF52" s="876"/>
      <c r="PKG52" s="876"/>
      <c r="PKH52" s="876"/>
      <c r="PKI52" s="876"/>
      <c r="PKJ52" s="876"/>
      <c r="PKK52" s="876"/>
      <c r="PKL52" s="876"/>
      <c r="PKM52" s="876"/>
      <c r="PKN52" s="876"/>
      <c r="PKO52" s="876"/>
      <c r="PKP52" s="876"/>
      <c r="PKQ52" s="876"/>
      <c r="PKR52" s="876"/>
      <c r="PKS52" s="876"/>
      <c r="PKT52" s="876"/>
      <c r="PKU52" s="876"/>
      <c r="PKV52" s="876"/>
      <c r="PKW52" s="876"/>
      <c r="PKX52" s="876"/>
      <c r="PKY52" s="876"/>
      <c r="PKZ52" s="876"/>
      <c r="PLA52" s="876"/>
      <c r="PLB52" s="876"/>
      <c r="PLC52" s="876"/>
      <c r="PLD52" s="876"/>
      <c r="PLE52" s="876"/>
      <c r="PLF52" s="876"/>
      <c r="PLG52" s="876"/>
      <c r="PLH52" s="876"/>
      <c r="PLI52" s="876"/>
      <c r="PLJ52" s="876"/>
      <c r="PLK52" s="876"/>
      <c r="PLL52" s="876"/>
      <c r="PLM52" s="876"/>
      <c r="PLN52" s="876"/>
      <c r="PLO52" s="876"/>
      <c r="PLP52" s="876"/>
      <c r="PLQ52" s="876"/>
      <c r="PLR52" s="876"/>
      <c r="PLS52" s="876"/>
      <c r="PLT52" s="876"/>
      <c r="PLU52" s="876"/>
      <c r="PLV52" s="876"/>
      <c r="PLW52" s="876"/>
      <c r="PLX52" s="876"/>
      <c r="PLY52" s="876"/>
      <c r="PLZ52" s="876"/>
      <c r="PMA52" s="876"/>
      <c r="PMB52" s="876"/>
      <c r="PMC52" s="876"/>
      <c r="PMD52" s="876"/>
      <c r="PME52" s="876"/>
      <c r="PMF52" s="876"/>
      <c r="PMG52" s="876"/>
      <c r="PMH52" s="876"/>
      <c r="PMI52" s="876"/>
      <c r="PMJ52" s="876"/>
      <c r="PMK52" s="876"/>
      <c r="PML52" s="876"/>
      <c r="PMM52" s="876"/>
      <c r="PMN52" s="876"/>
      <c r="PMO52" s="876"/>
      <c r="PMP52" s="876"/>
      <c r="PMQ52" s="876"/>
      <c r="PMR52" s="876"/>
      <c r="PMS52" s="876"/>
      <c r="PMT52" s="876"/>
      <c r="PMU52" s="876"/>
      <c r="PMV52" s="876"/>
      <c r="PMW52" s="876"/>
      <c r="PMX52" s="876"/>
      <c r="PMY52" s="876"/>
      <c r="PMZ52" s="876"/>
      <c r="PNA52" s="876"/>
      <c r="PNB52" s="876"/>
      <c r="PNC52" s="876"/>
      <c r="PND52" s="876"/>
      <c r="PNE52" s="876"/>
      <c r="PNF52" s="876"/>
      <c r="PNG52" s="876"/>
      <c r="PNH52" s="876"/>
      <c r="PNI52" s="876"/>
      <c r="PNJ52" s="876"/>
      <c r="PNK52" s="876"/>
      <c r="PNL52" s="876"/>
      <c r="PNM52" s="876"/>
      <c r="PNN52" s="876"/>
      <c r="PNO52" s="876"/>
      <c r="PNP52" s="876"/>
      <c r="PNQ52" s="876"/>
      <c r="PNR52" s="876"/>
      <c r="PNS52" s="876"/>
      <c r="PNT52" s="876"/>
      <c r="PNU52" s="876"/>
      <c r="PNV52" s="876"/>
      <c r="PNW52" s="876"/>
      <c r="PNX52" s="876"/>
      <c r="PNY52" s="876"/>
      <c r="PNZ52" s="876"/>
      <c r="POA52" s="876"/>
      <c r="POB52" s="876"/>
      <c r="POC52" s="876"/>
      <c r="POD52" s="876"/>
      <c r="POE52" s="876"/>
      <c r="POF52" s="876"/>
      <c r="POG52" s="876"/>
      <c r="POH52" s="876"/>
      <c r="POI52" s="876"/>
      <c r="POJ52" s="876"/>
      <c r="POK52" s="876"/>
      <c r="POL52" s="876"/>
      <c r="POM52" s="876"/>
      <c r="PON52" s="876"/>
      <c r="POO52" s="876"/>
      <c r="POP52" s="876"/>
      <c r="POQ52" s="876"/>
      <c r="POR52" s="876"/>
      <c r="POS52" s="876"/>
      <c r="POT52" s="876"/>
      <c r="POU52" s="876"/>
      <c r="POV52" s="876"/>
      <c r="POW52" s="876"/>
      <c r="POX52" s="876"/>
      <c r="POY52" s="876"/>
      <c r="POZ52" s="876"/>
      <c r="PPA52" s="876"/>
      <c r="PPB52" s="876"/>
      <c r="PPC52" s="876"/>
      <c r="PPD52" s="876"/>
      <c r="PPE52" s="876"/>
      <c r="PPF52" s="876"/>
      <c r="PPG52" s="876"/>
      <c r="PPH52" s="876"/>
      <c r="PPI52" s="876"/>
      <c r="PPJ52" s="876"/>
      <c r="PPK52" s="876"/>
      <c r="PPL52" s="876"/>
      <c r="PPM52" s="876"/>
      <c r="PPN52" s="876"/>
      <c r="PPO52" s="876"/>
      <c r="PPP52" s="876"/>
      <c r="PPQ52" s="876"/>
      <c r="PPR52" s="876"/>
      <c r="PPS52" s="876"/>
      <c r="PPT52" s="876"/>
      <c r="PPU52" s="876"/>
      <c r="PPV52" s="876"/>
      <c r="PPW52" s="876"/>
      <c r="PPX52" s="876"/>
      <c r="PPY52" s="876"/>
      <c r="PPZ52" s="876"/>
      <c r="PQA52" s="876"/>
      <c r="PQB52" s="876"/>
      <c r="PQC52" s="876"/>
      <c r="PQD52" s="876"/>
      <c r="PQE52" s="876"/>
      <c r="PQF52" s="876"/>
      <c r="PQG52" s="876"/>
      <c r="PQH52" s="876"/>
      <c r="PQI52" s="876"/>
      <c r="PQJ52" s="876"/>
      <c r="PQK52" s="876"/>
      <c r="PQL52" s="876"/>
      <c r="PQM52" s="876"/>
      <c r="PQN52" s="876"/>
      <c r="PQO52" s="876"/>
      <c r="PQP52" s="876"/>
      <c r="PQQ52" s="876"/>
      <c r="PQR52" s="876"/>
      <c r="PQS52" s="876"/>
      <c r="PQT52" s="876"/>
      <c r="PQU52" s="876"/>
      <c r="PQV52" s="876"/>
      <c r="PQW52" s="876"/>
      <c r="PQX52" s="876"/>
      <c r="PQY52" s="876"/>
      <c r="PQZ52" s="876"/>
      <c r="PRA52" s="876"/>
      <c r="PRB52" s="876"/>
      <c r="PRC52" s="876"/>
      <c r="PRD52" s="876"/>
      <c r="PRE52" s="876"/>
      <c r="PRF52" s="876"/>
      <c r="PRG52" s="876"/>
      <c r="PRH52" s="876"/>
      <c r="PRI52" s="876"/>
      <c r="PRJ52" s="876"/>
      <c r="PRK52" s="876"/>
      <c r="PRL52" s="876"/>
      <c r="PRM52" s="876"/>
      <c r="PRN52" s="876"/>
      <c r="PRO52" s="876"/>
      <c r="PRP52" s="876"/>
      <c r="PRQ52" s="876"/>
      <c r="PRR52" s="876"/>
      <c r="PRS52" s="876"/>
      <c r="PRT52" s="876"/>
      <c r="PRU52" s="876"/>
      <c r="PRV52" s="876"/>
      <c r="PRW52" s="876"/>
      <c r="PRX52" s="876"/>
      <c r="PRY52" s="876"/>
      <c r="PRZ52" s="876"/>
      <c r="PSA52" s="876"/>
      <c r="PSB52" s="876"/>
      <c r="PSC52" s="876"/>
      <c r="PSD52" s="876"/>
      <c r="PSE52" s="876"/>
      <c r="PSF52" s="876"/>
      <c r="PSG52" s="876"/>
      <c r="PSH52" s="876"/>
      <c r="PSI52" s="876"/>
      <c r="PSJ52" s="876"/>
      <c r="PSK52" s="876"/>
      <c r="PSL52" s="876"/>
      <c r="PSM52" s="876"/>
      <c r="PSN52" s="876"/>
      <c r="PSO52" s="876"/>
      <c r="PSP52" s="876"/>
      <c r="PSQ52" s="876"/>
      <c r="PSR52" s="876"/>
      <c r="PSS52" s="876"/>
      <c r="PST52" s="876"/>
      <c r="PSU52" s="876"/>
      <c r="PSV52" s="876"/>
      <c r="PSW52" s="876"/>
      <c r="PSX52" s="876"/>
      <c r="PSY52" s="876"/>
      <c r="PSZ52" s="876"/>
      <c r="PTA52" s="876"/>
      <c r="PTB52" s="876"/>
      <c r="PTC52" s="876"/>
      <c r="PTD52" s="876"/>
      <c r="PTE52" s="876"/>
      <c r="PTF52" s="876"/>
      <c r="PTG52" s="876"/>
      <c r="PTH52" s="876"/>
      <c r="PTI52" s="876"/>
      <c r="PTJ52" s="876"/>
      <c r="PTK52" s="876"/>
      <c r="PTL52" s="876"/>
      <c r="PTM52" s="876"/>
      <c r="PTN52" s="876"/>
      <c r="PTO52" s="876"/>
      <c r="PTP52" s="876"/>
      <c r="PTQ52" s="876"/>
      <c r="PTR52" s="876"/>
      <c r="PTS52" s="876"/>
      <c r="PTT52" s="876"/>
      <c r="PTU52" s="876"/>
      <c r="PTV52" s="876"/>
      <c r="PTW52" s="876"/>
      <c r="PTX52" s="876"/>
      <c r="PTY52" s="876"/>
      <c r="PTZ52" s="876"/>
      <c r="PUA52" s="876"/>
      <c r="PUB52" s="876"/>
      <c r="PUC52" s="876"/>
      <c r="PUD52" s="876"/>
      <c r="PUE52" s="876"/>
      <c r="PUF52" s="876"/>
      <c r="PUG52" s="876"/>
      <c r="PUH52" s="876"/>
      <c r="PUI52" s="876"/>
      <c r="PUJ52" s="876"/>
      <c r="PUK52" s="876"/>
      <c r="PUL52" s="876"/>
      <c r="PUM52" s="876"/>
      <c r="PUN52" s="876"/>
      <c r="PUO52" s="876"/>
      <c r="PUP52" s="876"/>
      <c r="PUQ52" s="876"/>
      <c r="PUR52" s="876"/>
      <c r="PUS52" s="876"/>
      <c r="PUT52" s="876"/>
      <c r="PUU52" s="876"/>
      <c r="PUV52" s="876"/>
      <c r="PUW52" s="876"/>
      <c r="PUX52" s="876"/>
      <c r="PUY52" s="876"/>
      <c r="PUZ52" s="876"/>
      <c r="PVA52" s="876"/>
      <c r="PVB52" s="876"/>
      <c r="PVC52" s="876"/>
      <c r="PVD52" s="876"/>
      <c r="PVE52" s="876"/>
      <c r="PVF52" s="876"/>
      <c r="PVG52" s="876"/>
      <c r="PVH52" s="876"/>
      <c r="PVI52" s="876"/>
      <c r="PVJ52" s="876"/>
      <c r="PVK52" s="876"/>
      <c r="PVL52" s="876"/>
      <c r="PVM52" s="876"/>
      <c r="PVN52" s="876"/>
      <c r="PVO52" s="876"/>
      <c r="PVP52" s="876"/>
      <c r="PVQ52" s="876"/>
      <c r="PVR52" s="876"/>
      <c r="PVS52" s="876"/>
      <c r="PVT52" s="876"/>
      <c r="PVU52" s="876"/>
      <c r="PVV52" s="876"/>
      <c r="PVW52" s="876"/>
      <c r="PVX52" s="876"/>
      <c r="PVY52" s="876"/>
      <c r="PVZ52" s="876"/>
      <c r="PWA52" s="876"/>
      <c r="PWB52" s="876"/>
      <c r="PWC52" s="876"/>
      <c r="PWD52" s="876"/>
      <c r="PWE52" s="876"/>
      <c r="PWF52" s="876"/>
      <c r="PWG52" s="876"/>
      <c r="PWH52" s="876"/>
      <c r="PWI52" s="876"/>
      <c r="PWJ52" s="876"/>
      <c r="PWK52" s="876"/>
      <c r="PWL52" s="876"/>
      <c r="PWM52" s="876"/>
      <c r="PWN52" s="876"/>
      <c r="PWO52" s="876"/>
      <c r="PWP52" s="876"/>
      <c r="PWQ52" s="876"/>
      <c r="PWR52" s="876"/>
      <c r="PWS52" s="876"/>
      <c r="PWT52" s="876"/>
      <c r="PWU52" s="876"/>
      <c r="PWV52" s="876"/>
      <c r="PWW52" s="876"/>
      <c r="PWX52" s="876"/>
      <c r="PWY52" s="876"/>
      <c r="PWZ52" s="876"/>
      <c r="PXA52" s="876"/>
      <c r="PXB52" s="876"/>
      <c r="PXC52" s="876"/>
      <c r="PXD52" s="876"/>
      <c r="PXE52" s="876"/>
      <c r="PXF52" s="876"/>
      <c r="PXG52" s="876"/>
      <c r="PXH52" s="876"/>
      <c r="PXI52" s="876"/>
      <c r="PXJ52" s="876"/>
      <c r="PXK52" s="876"/>
      <c r="PXL52" s="876"/>
      <c r="PXM52" s="876"/>
      <c r="PXN52" s="876"/>
      <c r="PXO52" s="876"/>
      <c r="PXP52" s="876"/>
      <c r="PXQ52" s="876"/>
      <c r="PXR52" s="876"/>
      <c r="PXS52" s="876"/>
      <c r="PXT52" s="876"/>
      <c r="PXU52" s="876"/>
      <c r="PXV52" s="876"/>
      <c r="PXW52" s="876"/>
      <c r="PXX52" s="876"/>
      <c r="PXY52" s="876"/>
      <c r="PXZ52" s="876"/>
      <c r="PYA52" s="876"/>
      <c r="PYB52" s="876"/>
      <c r="PYC52" s="876"/>
      <c r="PYD52" s="876"/>
      <c r="PYE52" s="876"/>
      <c r="PYF52" s="876"/>
      <c r="PYG52" s="876"/>
      <c r="PYH52" s="876"/>
      <c r="PYI52" s="876"/>
      <c r="PYJ52" s="876"/>
      <c r="PYK52" s="876"/>
      <c r="PYL52" s="876"/>
      <c r="PYM52" s="876"/>
      <c r="PYN52" s="876"/>
      <c r="PYO52" s="876"/>
      <c r="PYP52" s="876"/>
      <c r="PYQ52" s="876"/>
      <c r="PYR52" s="876"/>
      <c r="PYS52" s="876"/>
      <c r="PYT52" s="876"/>
      <c r="PYU52" s="876"/>
      <c r="PYV52" s="876"/>
      <c r="PYW52" s="876"/>
      <c r="PYX52" s="876"/>
      <c r="PYY52" s="876"/>
      <c r="PYZ52" s="876"/>
      <c r="PZA52" s="876"/>
      <c r="PZB52" s="876"/>
      <c r="PZC52" s="876"/>
      <c r="PZD52" s="876"/>
      <c r="PZE52" s="876"/>
      <c r="PZF52" s="876"/>
      <c r="PZG52" s="876"/>
      <c r="PZH52" s="876"/>
      <c r="PZI52" s="876"/>
      <c r="PZJ52" s="876"/>
      <c r="PZK52" s="876"/>
      <c r="PZL52" s="876"/>
      <c r="PZM52" s="876"/>
      <c r="PZN52" s="876"/>
      <c r="PZO52" s="876"/>
      <c r="PZP52" s="876"/>
      <c r="PZQ52" s="876"/>
      <c r="PZR52" s="876"/>
      <c r="PZS52" s="876"/>
      <c r="PZT52" s="876"/>
      <c r="PZU52" s="876"/>
      <c r="PZV52" s="876"/>
      <c r="PZW52" s="876"/>
      <c r="PZX52" s="876"/>
      <c r="PZY52" s="876"/>
      <c r="PZZ52" s="876"/>
      <c r="QAA52" s="876"/>
      <c r="QAB52" s="876"/>
      <c r="QAC52" s="876"/>
      <c r="QAD52" s="876"/>
      <c r="QAE52" s="876"/>
      <c r="QAF52" s="876"/>
      <c r="QAG52" s="876"/>
      <c r="QAH52" s="876"/>
      <c r="QAI52" s="876"/>
      <c r="QAJ52" s="876"/>
      <c r="QAK52" s="876"/>
      <c r="QAL52" s="876"/>
      <c r="QAM52" s="876"/>
      <c r="QAN52" s="876"/>
      <c r="QAO52" s="876"/>
      <c r="QAP52" s="876"/>
      <c r="QAQ52" s="876"/>
      <c r="QAR52" s="876"/>
      <c r="QAS52" s="876"/>
      <c r="QAT52" s="876"/>
      <c r="QAU52" s="876"/>
      <c r="QAV52" s="876"/>
      <c r="QAW52" s="876"/>
      <c r="QAX52" s="876"/>
      <c r="QAY52" s="876"/>
      <c r="QAZ52" s="876"/>
      <c r="QBA52" s="876"/>
      <c r="QBB52" s="876"/>
      <c r="QBC52" s="876"/>
      <c r="QBD52" s="876"/>
      <c r="QBE52" s="876"/>
      <c r="QBF52" s="876"/>
      <c r="QBG52" s="876"/>
      <c r="QBH52" s="876"/>
      <c r="QBI52" s="876"/>
      <c r="QBJ52" s="876"/>
      <c r="QBK52" s="876"/>
      <c r="QBL52" s="876"/>
      <c r="QBM52" s="876"/>
      <c r="QBN52" s="876"/>
      <c r="QBO52" s="876"/>
      <c r="QBP52" s="876"/>
      <c r="QBQ52" s="876"/>
      <c r="QBR52" s="876"/>
      <c r="QBS52" s="876"/>
      <c r="QBT52" s="876"/>
      <c r="QBU52" s="876"/>
      <c r="QBV52" s="876"/>
      <c r="QBW52" s="876"/>
      <c r="QBX52" s="876"/>
      <c r="QBY52" s="876"/>
      <c r="QBZ52" s="876"/>
      <c r="QCA52" s="876"/>
      <c r="QCB52" s="876"/>
      <c r="QCC52" s="876"/>
      <c r="QCD52" s="876"/>
      <c r="QCE52" s="876"/>
      <c r="QCF52" s="876"/>
      <c r="QCG52" s="876"/>
      <c r="QCH52" s="876"/>
      <c r="QCI52" s="876"/>
      <c r="QCJ52" s="876"/>
      <c r="QCK52" s="876"/>
      <c r="QCL52" s="876"/>
      <c r="QCM52" s="876"/>
      <c r="QCN52" s="876"/>
      <c r="QCO52" s="876"/>
      <c r="QCP52" s="876"/>
      <c r="QCQ52" s="876"/>
      <c r="QCR52" s="876"/>
      <c r="QCS52" s="876"/>
      <c r="QCT52" s="876"/>
      <c r="QCU52" s="876"/>
      <c r="QCV52" s="876"/>
      <c r="QCW52" s="876"/>
      <c r="QCX52" s="876"/>
      <c r="QCY52" s="876"/>
      <c r="QCZ52" s="876"/>
      <c r="QDA52" s="876"/>
      <c r="QDB52" s="876"/>
      <c r="QDC52" s="876"/>
      <c r="QDD52" s="876"/>
      <c r="QDE52" s="876"/>
      <c r="QDF52" s="876"/>
      <c r="QDG52" s="876"/>
      <c r="QDH52" s="876"/>
      <c r="QDI52" s="876"/>
      <c r="QDJ52" s="876"/>
      <c r="QDK52" s="876"/>
      <c r="QDL52" s="876"/>
      <c r="QDM52" s="876"/>
      <c r="QDN52" s="876"/>
      <c r="QDO52" s="876"/>
      <c r="QDP52" s="876"/>
      <c r="QDQ52" s="876"/>
      <c r="QDR52" s="876"/>
      <c r="QDS52" s="876"/>
      <c r="QDT52" s="876"/>
      <c r="QDU52" s="876"/>
      <c r="QDV52" s="876"/>
      <c r="QDW52" s="876"/>
      <c r="QDX52" s="876"/>
      <c r="QDY52" s="876"/>
      <c r="QDZ52" s="876"/>
      <c r="QEA52" s="876"/>
      <c r="QEB52" s="876"/>
      <c r="QEC52" s="876"/>
      <c r="QED52" s="876"/>
      <c r="QEE52" s="876"/>
      <c r="QEF52" s="876"/>
      <c r="QEG52" s="876"/>
      <c r="QEH52" s="876"/>
      <c r="QEI52" s="876"/>
      <c r="QEJ52" s="876"/>
      <c r="QEK52" s="876"/>
      <c r="QEL52" s="876"/>
      <c r="QEM52" s="876"/>
      <c r="QEN52" s="876"/>
      <c r="QEO52" s="876"/>
      <c r="QEP52" s="876"/>
      <c r="QEQ52" s="876"/>
      <c r="QER52" s="876"/>
      <c r="QES52" s="876"/>
      <c r="QET52" s="876"/>
      <c r="QEU52" s="876"/>
      <c r="QEV52" s="876"/>
      <c r="QEW52" s="876"/>
      <c r="QEX52" s="876"/>
      <c r="QEY52" s="876"/>
      <c r="QEZ52" s="876"/>
      <c r="QFA52" s="876"/>
      <c r="QFB52" s="876"/>
      <c r="QFC52" s="876"/>
      <c r="QFD52" s="876"/>
      <c r="QFE52" s="876"/>
      <c r="QFF52" s="876"/>
      <c r="QFG52" s="876"/>
      <c r="QFH52" s="876"/>
      <c r="QFI52" s="876"/>
      <c r="QFJ52" s="876"/>
      <c r="QFK52" s="876"/>
      <c r="QFL52" s="876"/>
      <c r="QFM52" s="876"/>
      <c r="QFN52" s="876"/>
      <c r="QFO52" s="876"/>
      <c r="QFP52" s="876"/>
      <c r="QFQ52" s="876"/>
      <c r="QFR52" s="876"/>
      <c r="QFS52" s="876"/>
      <c r="QFT52" s="876"/>
      <c r="QFU52" s="876"/>
      <c r="QFV52" s="876"/>
      <c r="QFW52" s="876"/>
      <c r="QFX52" s="876"/>
      <c r="QFY52" s="876"/>
      <c r="QFZ52" s="876"/>
      <c r="QGA52" s="876"/>
      <c r="QGB52" s="876"/>
      <c r="QGC52" s="876"/>
      <c r="QGD52" s="876"/>
      <c r="QGE52" s="876"/>
      <c r="QGF52" s="876"/>
      <c r="QGG52" s="876"/>
      <c r="QGH52" s="876"/>
      <c r="QGI52" s="876"/>
      <c r="QGJ52" s="876"/>
      <c r="QGK52" s="876"/>
      <c r="QGL52" s="876"/>
      <c r="QGM52" s="876"/>
      <c r="QGN52" s="876"/>
      <c r="QGO52" s="876"/>
      <c r="QGP52" s="876"/>
      <c r="QGQ52" s="876"/>
      <c r="QGR52" s="876"/>
      <c r="QGS52" s="876"/>
      <c r="QGT52" s="876"/>
      <c r="QGU52" s="876"/>
      <c r="QGV52" s="876"/>
      <c r="QGW52" s="876"/>
      <c r="QGX52" s="876"/>
      <c r="QGY52" s="876"/>
      <c r="QGZ52" s="876"/>
      <c r="QHA52" s="876"/>
      <c r="QHB52" s="876"/>
      <c r="QHC52" s="876"/>
      <c r="QHD52" s="876"/>
      <c r="QHE52" s="876"/>
      <c r="QHF52" s="876"/>
      <c r="QHG52" s="876"/>
      <c r="QHH52" s="876"/>
      <c r="QHI52" s="876"/>
      <c r="QHJ52" s="876"/>
      <c r="QHK52" s="876"/>
      <c r="QHL52" s="876"/>
      <c r="QHM52" s="876"/>
      <c r="QHN52" s="876"/>
      <c r="QHO52" s="876"/>
      <c r="QHP52" s="876"/>
      <c r="QHQ52" s="876"/>
      <c r="QHR52" s="876"/>
      <c r="QHS52" s="876"/>
      <c r="QHT52" s="876"/>
      <c r="QHU52" s="876"/>
      <c r="QHV52" s="876"/>
      <c r="QHW52" s="876"/>
      <c r="QHX52" s="876"/>
      <c r="QHY52" s="876"/>
      <c r="QHZ52" s="876"/>
      <c r="QIA52" s="876"/>
      <c r="QIB52" s="876"/>
      <c r="QIC52" s="876"/>
      <c r="QID52" s="876"/>
      <c r="QIE52" s="876"/>
      <c r="QIF52" s="876"/>
      <c r="QIG52" s="876"/>
      <c r="QIH52" s="876"/>
      <c r="QII52" s="876"/>
      <c r="QIJ52" s="876"/>
      <c r="QIK52" s="876"/>
      <c r="QIL52" s="876"/>
      <c r="QIM52" s="876"/>
      <c r="QIN52" s="876"/>
      <c r="QIO52" s="876"/>
      <c r="QIP52" s="876"/>
      <c r="QIQ52" s="876"/>
      <c r="QIR52" s="876"/>
      <c r="QIS52" s="876"/>
      <c r="QIT52" s="876"/>
      <c r="QIU52" s="876"/>
      <c r="QIV52" s="876"/>
      <c r="QIW52" s="876"/>
      <c r="QIX52" s="876"/>
      <c r="QIY52" s="876"/>
      <c r="QIZ52" s="876"/>
      <c r="QJA52" s="876"/>
      <c r="QJB52" s="876"/>
      <c r="QJC52" s="876"/>
      <c r="QJD52" s="876"/>
      <c r="QJE52" s="876"/>
      <c r="QJF52" s="876"/>
      <c r="QJG52" s="876"/>
      <c r="QJH52" s="876"/>
      <c r="QJI52" s="876"/>
      <c r="QJJ52" s="876"/>
      <c r="QJK52" s="876"/>
      <c r="QJL52" s="876"/>
      <c r="QJM52" s="876"/>
      <c r="QJN52" s="876"/>
      <c r="QJO52" s="876"/>
      <c r="QJP52" s="876"/>
      <c r="QJQ52" s="876"/>
      <c r="QJR52" s="876"/>
      <c r="QJS52" s="876"/>
      <c r="QJT52" s="876"/>
      <c r="QJU52" s="876"/>
      <c r="QJV52" s="876"/>
      <c r="QJW52" s="876"/>
      <c r="QJX52" s="876"/>
      <c r="QJY52" s="876"/>
      <c r="QJZ52" s="876"/>
      <c r="QKA52" s="876"/>
      <c r="QKB52" s="876"/>
      <c r="QKC52" s="876"/>
      <c r="QKD52" s="876"/>
      <c r="QKE52" s="876"/>
      <c r="QKF52" s="876"/>
      <c r="QKG52" s="876"/>
      <c r="QKH52" s="876"/>
      <c r="QKI52" s="876"/>
      <c r="QKJ52" s="876"/>
      <c r="QKK52" s="876"/>
      <c r="QKL52" s="876"/>
      <c r="QKM52" s="876"/>
      <c r="QKN52" s="876"/>
      <c r="QKO52" s="876"/>
      <c r="QKP52" s="876"/>
      <c r="QKQ52" s="876"/>
      <c r="QKR52" s="876"/>
      <c r="QKS52" s="876"/>
      <c r="QKT52" s="876"/>
      <c r="QKU52" s="876"/>
      <c r="QKV52" s="876"/>
      <c r="QKW52" s="876"/>
      <c r="QKX52" s="876"/>
      <c r="QKY52" s="876"/>
      <c r="QKZ52" s="876"/>
      <c r="QLA52" s="876"/>
      <c r="QLB52" s="876"/>
      <c r="QLC52" s="876"/>
      <c r="QLD52" s="876"/>
      <c r="QLE52" s="876"/>
      <c r="QLF52" s="876"/>
      <c r="QLG52" s="876"/>
      <c r="QLH52" s="876"/>
      <c r="QLI52" s="876"/>
      <c r="QLJ52" s="876"/>
      <c r="QLK52" s="876"/>
      <c r="QLL52" s="876"/>
      <c r="QLM52" s="876"/>
      <c r="QLN52" s="876"/>
      <c r="QLO52" s="876"/>
      <c r="QLP52" s="876"/>
      <c r="QLQ52" s="876"/>
      <c r="QLR52" s="876"/>
      <c r="QLS52" s="876"/>
      <c r="QLT52" s="876"/>
      <c r="QLU52" s="876"/>
      <c r="QLV52" s="876"/>
      <c r="QLW52" s="876"/>
      <c r="QLX52" s="876"/>
      <c r="QLY52" s="876"/>
      <c r="QLZ52" s="876"/>
      <c r="QMA52" s="876"/>
      <c r="QMB52" s="876"/>
      <c r="QMC52" s="876"/>
      <c r="QMD52" s="876"/>
      <c r="QME52" s="876"/>
      <c r="QMF52" s="876"/>
      <c r="QMG52" s="876"/>
      <c r="QMH52" s="876"/>
      <c r="QMI52" s="876"/>
      <c r="QMJ52" s="876"/>
      <c r="QMK52" s="876"/>
      <c r="QML52" s="876"/>
      <c r="QMM52" s="876"/>
      <c r="QMN52" s="876"/>
      <c r="QMO52" s="876"/>
      <c r="QMP52" s="876"/>
      <c r="QMQ52" s="876"/>
      <c r="QMR52" s="876"/>
      <c r="QMS52" s="876"/>
      <c r="QMT52" s="876"/>
      <c r="QMU52" s="876"/>
      <c r="QMV52" s="876"/>
      <c r="QMW52" s="876"/>
      <c r="QMX52" s="876"/>
      <c r="QMY52" s="876"/>
      <c r="QMZ52" s="876"/>
      <c r="QNA52" s="876"/>
      <c r="QNB52" s="876"/>
      <c r="QNC52" s="876"/>
      <c r="QND52" s="876"/>
      <c r="QNE52" s="876"/>
      <c r="QNF52" s="876"/>
      <c r="QNG52" s="876"/>
      <c r="QNH52" s="876"/>
      <c r="QNI52" s="876"/>
      <c r="QNJ52" s="876"/>
      <c r="QNK52" s="876"/>
      <c r="QNL52" s="876"/>
      <c r="QNM52" s="876"/>
      <c r="QNN52" s="876"/>
      <c r="QNO52" s="876"/>
      <c r="QNP52" s="876"/>
      <c r="QNQ52" s="876"/>
      <c r="QNR52" s="876"/>
      <c r="QNS52" s="876"/>
      <c r="QNT52" s="876"/>
      <c r="QNU52" s="876"/>
      <c r="QNV52" s="876"/>
      <c r="QNW52" s="876"/>
      <c r="QNX52" s="876"/>
      <c r="QNY52" s="876"/>
      <c r="QNZ52" s="876"/>
      <c r="QOA52" s="876"/>
      <c r="QOB52" s="876"/>
      <c r="QOC52" s="876"/>
      <c r="QOD52" s="876"/>
      <c r="QOE52" s="876"/>
      <c r="QOF52" s="876"/>
      <c r="QOG52" s="876"/>
      <c r="QOH52" s="876"/>
      <c r="QOI52" s="876"/>
      <c r="QOJ52" s="876"/>
      <c r="QOK52" s="876"/>
      <c r="QOL52" s="876"/>
      <c r="QOM52" s="876"/>
      <c r="QON52" s="876"/>
      <c r="QOO52" s="876"/>
      <c r="QOP52" s="876"/>
      <c r="QOQ52" s="876"/>
      <c r="QOR52" s="876"/>
      <c r="QOS52" s="876"/>
      <c r="QOT52" s="876"/>
      <c r="QOU52" s="876"/>
      <c r="QOV52" s="876"/>
      <c r="QOW52" s="876"/>
      <c r="QOX52" s="876"/>
      <c r="QOY52" s="876"/>
      <c r="QOZ52" s="876"/>
      <c r="QPA52" s="876"/>
      <c r="QPB52" s="876"/>
      <c r="QPC52" s="876"/>
      <c r="QPD52" s="876"/>
      <c r="QPE52" s="876"/>
      <c r="QPF52" s="876"/>
      <c r="QPG52" s="876"/>
      <c r="QPH52" s="876"/>
      <c r="QPI52" s="876"/>
      <c r="QPJ52" s="876"/>
      <c r="QPK52" s="876"/>
      <c r="QPL52" s="876"/>
      <c r="QPM52" s="876"/>
      <c r="QPN52" s="876"/>
      <c r="QPO52" s="876"/>
      <c r="QPP52" s="876"/>
      <c r="QPQ52" s="876"/>
      <c r="QPR52" s="876"/>
      <c r="QPS52" s="876"/>
      <c r="QPT52" s="876"/>
      <c r="QPU52" s="876"/>
      <c r="QPV52" s="876"/>
      <c r="QPW52" s="876"/>
      <c r="QPX52" s="876"/>
      <c r="QPY52" s="876"/>
      <c r="QPZ52" s="876"/>
      <c r="QQA52" s="876"/>
      <c r="QQB52" s="876"/>
      <c r="QQC52" s="876"/>
      <c r="QQD52" s="876"/>
      <c r="QQE52" s="876"/>
      <c r="QQF52" s="876"/>
      <c r="QQG52" s="876"/>
      <c r="QQH52" s="876"/>
      <c r="QQI52" s="876"/>
      <c r="QQJ52" s="876"/>
      <c r="QQK52" s="876"/>
      <c r="QQL52" s="876"/>
      <c r="QQM52" s="876"/>
      <c r="QQN52" s="876"/>
      <c r="QQO52" s="876"/>
      <c r="QQP52" s="876"/>
      <c r="QQQ52" s="876"/>
      <c r="QQR52" s="876"/>
      <c r="QQS52" s="876"/>
      <c r="QQT52" s="876"/>
      <c r="QQU52" s="876"/>
      <c r="QQV52" s="876"/>
      <c r="QQW52" s="876"/>
      <c r="QQX52" s="876"/>
      <c r="QQY52" s="876"/>
      <c r="QQZ52" s="876"/>
      <c r="QRA52" s="876"/>
      <c r="QRB52" s="876"/>
      <c r="QRC52" s="876"/>
      <c r="QRD52" s="876"/>
      <c r="QRE52" s="876"/>
      <c r="QRF52" s="876"/>
      <c r="QRG52" s="876"/>
      <c r="QRH52" s="876"/>
      <c r="QRI52" s="876"/>
      <c r="QRJ52" s="876"/>
      <c r="QRK52" s="876"/>
      <c r="QRL52" s="876"/>
      <c r="QRM52" s="876"/>
      <c r="QRN52" s="876"/>
      <c r="QRO52" s="876"/>
      <c r="QRP52" s="876"/>
      <c r="QRQ52" s="876"/>
      <c r="QRR52" s="876"/>
      <c r="QRS52" s="876"/>
      <c r="QRT52" s="876"/>
      <c r="QRU52" s="876"/>
      <c r="QRV52" s="876"/>
      <c r="QRW52" s="876"/>
      <c r="QRX52" s="876"/>
      <c r="QRY52" s="876"/>
      <c r="QRZ52" s="876"/>
      <c r="QSA52" s="876"/>
      <c r="QSB52" s="876"/>
      <c r="QSC52" s="876"/>
      <c r="QSD52" s="876"/>
      <c r="QSE52" s="876"/>
      <c r="QSF52" s="876"/>
      <c r="QSG52" s="876"/>
      <c r="QSH52" s="876"/>
      <c r="QSI52" s="876"/>
      <c r="QSJ52" s="876"/>
      <c r="QSK52" s="876"/>
      <c r="QSL52" s="876"/>
      <c r="QSM52" s="876"/>
      <c r="QSN52" s="876"/>
      <c r="QSO52" s="876"/>
      <c r="QSP52" s="876"/>
      <c r="QSQ52" s="876"/>
      <c r="QSR52" s="876"/>
      <c r="QSS52" s="876"/>
      <c r="QST52" s="876"/>
      <c r="QSU52" s="876"/>
      <c r="QSV52" s="876"/>
      <c r="QSW52" s="876"/>
      <c r="QSX52" s="876"/>
      <c r="QSY52" s="876"/>
      <c r="QSZ52" s="876"/>
      <c r="QTA52" s="876"/>
      <c r="QTB52" s="876"/>
      <c r="QTC52" s="876"/>
      <c r="QTD52" s="876"/>
      <c r="QTE52" s="876"/>
      <c r="QTF52" s="876"/>
      <c r="QTG52" s="876"/>
      <c r="QTH52" s="876"/>
      <c r="QTI52" s="876"/>
      <c r="QTJ52" s="876"/>
      <c r="QTK52" s="876"/>
      <c r="QTL52" s="876"/>
      <c r="QTM52" s="876"/>
      <c r="QTN52" s="876"/>
      <c r="QTO52" s="876"/>
      <c r="QTP52" s="876"/>
      <c r="QTQ52" s="876"/>
      <c r="QTR52" s="876"/>
      <c r="QTS52" s="876"/>
      <c r="QTT52" s="876"/>
      <c r="QTU52" s="876"/>
      <c r="QTV52" s="876"/>
      <c r="QTW52" s="876"/>
      <c r="QTX52" s="876"/>
      <c r="QTY52" s="876"/>
      <c r="QTZ52" s="876"/>
      <c r="QUA52" s="876"/>
      <c r="QUB52" s="876"/>
      <c r="QUC52" s="876"/>
      <c r="QUD52" s="876"/>
      <c r="QUE52" s="876"/>
      <c r="QUF52" s="876"/>
      <c r="QUG52" s="876"/>
      <c r="QUH52" s="876"/>
      <c r="QUI52" s="876"/>
      <c r="QUJ52" s="876"/>
      <c r="QUK52" s="876"/>
      <c r="QUL52" s="876"/>
      <c r="QUM52" s="876"/>
      <c r="QUN52" s="876"/>
      <c r="QUO52" s="876"/>
      <c r="QUP52" s="876"/>
      <c r="QUQ52" s="876"/>
      <c r="QUR52" s="876"/>
      <c r="QUS52" s="876"/>
      <c r="QUT52" s="876"/>
      <c r="QUU52" s="876"/>
      <c r="QUV52" s="876"/>
      <c r="QUW52" s="876"/>
      <c r="QUX52" s="876"/>
      <c r="QUY52" s="876"/>
      <c r="QUZ52" s="876"/>
      <c r="QVA52" s="876"/>
      <c r="QVB52" s="876"/>
      <c r="QVC52" s="876"/>
      <c r="QVD52" s="876"/>
      <c r="QVE52" s="876"/>
      <c r="QVF52" s="876"/>
      <c r="QVG52" s="876"/>
      <c r="QVH52" s="876"/>
      <c r="QVI52" s="876"/>
      <c r="QVJ52" s="876"/>
      <c r="QVK52" s="876"/>
      <c r="QVL52" s="876"/>
      <c r="QVM52" s="876"/>
      <c r="QVN52" s="876"/>
      <c r="QVO52" s="876"/>
      <c r="QVP52" s="876"/>
      <c r="QVQ52" s="876"/>
      <c r="QVR52" s="876"/>
      <c r="QVS52" s="876"/>
      <c r="QVT52" s="876"/>
      <c r="QVU52" s="876"/>
      <c r="QVV52" s="876"/>
      <c r="QVW52" s="876"/>
      <c r="QVX52" s="876"/>
      <c r="QVY52" s="876"/>
      <c r="QVZ52" s="876"/>
      <c r="QWA52" s="876"/>
      <c r="QWB52" s="876"/>
      <c r="QWC52" s="876"/>
      <c r="QWD52" s="876"/>
      <c r="QWE52" s="876"/>
      <c r="QWF52" s="876"/>
      <c r="QWG52" s="876"/>
      <c r="QWH52" s="876"/>
      <c r="QWI52" s="876"/>
      <c r="QWJ52" s="876"/>
      <c r="QWK52" s="876"/>
      <c r="QWL52" s="876"/>
      <c r="QWM52" s="876"/>
      <c r="QWN52" s="876"/>
      <c r="QWO52" s="876"/>
      <c r="QWP52" s="876"/>
      <c r="QWQ52" s="876"/>
      <c r="QWR52" s="876"/>
      <c r="QWS52" s="876"/>
      <c r="QWT52" s="876"/>
      <c r="QWU52" s="876"/>
      <c r="QWV52" s="876"/>
      <c r="QWW52" s="876"/>
      <c r="QWX52" s="876"/>
      <c r="QWY52" s="876"/>
      <c r="QWZ52" s="876"/>
      <c r="QXA52" s="876"/>
      <c r="QXB52" s="876"/>
      <c r="QXC52" s="876"/>
      <c r="QXD52" s="876"/>
      <c r="QXE52" s="876"/>
      <c r="QXF52" s="876"/>
      <c r="QXG52" s="876"/>
      <c r="QXH52" s="876"/>
      <c r="QXI52" s="876"/>
      <c r="QXJ52" s="876"/>
      <c r="QXK52" s="876"/>
      <c r="QXL52" s="876"/>
      <c r="QXM52" s="876"/>
      <c r="QXN52" s="876"/>
      <c r="QXO52" s="876"/>
      <c r="QXP52" s="876"/>
      <c r="QXQ52" s="876"/>
      <c r="QXR52" s="876"/>
      <c r="QXS52" s="876"/>
      <c r="QXT52" s="876"/>
      <c r="QXU52" s="876"/>
      <c r="QXV52" s="876"/>
      <c r="QXW52" s="876"/>
      <c r="QXX52" s="876"/>
      <c r="QXY52" s="876"/>
      <c r="QXZ52" s="876"/>
      <c r="QYA52" s="876"/>
      <c r="QYB52" s="876"/>
      <c r="QYC52" s="876"/>
      <c r="QYD52" s="876"/>
      <c r="QYE52" s="876"/>
      <c r="QYF52" s="876"/>
      <c r="QYG52" s="876"/>
      <c r="QYH52" s="876"/>
      <c r="QYI52" s="876"/>
      <c r="QYJ52" s="876"/>
      <c r="QYK52" s="876"/>
      <c r="QYL52" s="876"/>
      <c r="QYM52" s="876"/>
      <c r="QYN52" s="876"/>
      <c r="QYO52" s="876"/>
      <c r="QYP52" s="876"/>
      <c r="QYQ52" s="876"/>
      <c r="QYR52" s="876"/>
      <c r="QYS52" s="876"/>
      <c r="QYT52" s="876"/>
      <c r="QYU52" s="876"/>
      <c r="QYV52" s="876"/>
      <c r="QYW52" s="876"/>
      <c r="QYX52" s="876"/>
      <c r="QYY52" s="876"/>
      <c r="QYZ52" s="876"/>
      <c r="QZA52" s="876"/>
      <c r="QZB52" s="876"/>
      <c r="QZC52" s="876"/>
      <c r="QZD52" s="876"/>
      <c r="QZE52" s="876"/>
      <c r="QZF52" s="876"/>
      <c r="QZG52" s="876"/>
      <c r="QZH52" s="876"/>
      <c r="QZI52" s="876"/>
      <c r="QZJ52" s="876"/>
      <c r="QZK52" s="876"/>
      <c r="QZL52" s="876"/>
      <c r="QZM52" s="876"/>
      <c r="QZN52" s="876"/>
      <c r="QZO52" s="876"/>
      <c r="QZP52" s="876"/>
      <c r="QZQ52" s="876"/>
      <c r="QZR52" s="876"/>
      <c r="QZS52" s="876"/>
      <c r="QZT52" s="876"/>
      <c r="QZU52" s="876"/>
      <c r="QZV52" s="876"/>
      <c r="QZW52" s="876"/>
      <c r="QZX52" s="876"/>
      <c r="QZY52" s="876"/>
      <c r="QZZ52" s="876"/>
      <c r="RAA52" s="876"/>
      <c r="RAB52" s="876"/>
      <c r="RAC52" s="876"/>
      <c r="RAD52" s="876"/>
      <c r="RAE52" s="876"/>
      <c r="RAF52" s="876"/>
      <c r="RAG52" s="876"/>
      <c r="RAH52" s="876"/>
      <c r="RAI52" s="876"/>
      <c r="RAJ52" s="876"/>
      <c r="RAK52" s="876"/>
      <c r="RAL52" s="876"/>
      <c r="RAM52" s="876"/>
      <c r="RAN52" s="876"/>
      <c r="RAO52" s="876"/>
      <c r="RAP52" s="876"/>
      <c r="RAQ52" s="876"/>
      <c r="RAR52" s="876"/>
      <c r="RAS52" s="876"/>
      <c r="RAT52" s="876"/>
      <c r="RAU52" s="876"/>
      <c r="RAV52" s="876"/>
      <c r="RAW52" s="876"/>
      <c r="RAX52" s="876"/>
      <c r="RAY52" s="876"/>
      <c r="RAZ52" s="876"/>
      <c r="RBA52" s="876"/>
      <c r="RBB52" s="876"/>
      <c r="RBC52" s="876"/>
      <c r="RBD52" s="876"/>
      <c r="RBE52" s="876"/>
      <c r="RBF52" s="876"/>
      <c r="RBG52" s="876"/>
      <c r="RBH52" s="876"/>
      <c r="RBI52" s="876"/>
      <c r="RBJ52" s="876"/>
      <c r="RBK52" s="876"/>
      <c r="RBL52" s="876"/>
      <c r="RBM52" s="876"/>
      <c r="RBN52" s="876"/>
      <c r="RBO52" s="876"/>
      <c r="RBP52" s="876"/>
      <c r="RBQ52" s="876"/>
      <c r="RBR52" s="876"/>
      <c r="RBS52" s="876"/>
      <c r="RBT52" s="876"/>
      <c r="RBU52" s="876"/>
      <c r="RBV52" s="876"/>
      <c r="RBW52" s="876"/>
      <c r="RBX52" s="876"/>
      <c r="RBY52" s="876"/>
      <c r="RBZ52" s="876"/>
      <c r="RCA52" s="876"/>
      <c r="RCB52" s="876"/>
      <c r="RCC52" s="876"/>
      <c r="RCD52" s="876"/>
      <c r="RCE52" s="876"/>
      <c r="RCF52" s="876"/>
      <c r="RCG52" s="876"/>
      <c r="RCH52" s="876"/>
      <c r="RCI52" s="876"/>
      <c r="RCJ52" s="876"/>
      <c r="RCK52" s="876"/>
      <c r="RCL52" s="876"/>
      <c r="RCM52" s="876"/>
      <c r="RCN52" s="876"/>
      <c r="RCO52" s="876"/>
      <c r="RCP52" s="876"/>
      <c r="RCQ52" s="876"/>
      <c r="RCR52" s="876"/>
      <c r="RCS52" s="876"/>
      <c r="RCT52" s="876"/>
      <c r="RCU52" s="876"/>
      <c r="RCV52" s="876"/>
      <c r="RCW52" s="876"/>
      <c r="RCX52" s="876"/>
      <c r="RCY52" s="876"/>
      <c r="RCZ52" s="876"/>
      <c r="RDA52" s="876"/>
      <c r="RDB52" s="876"/>
      <c r="RDC52" s="876"/>
      <c r="RDD52" s="876"/>
      <c r="RDE52" s="876"/>
      <c r="RDF52" s="876"/>
      <c r="RDG52" s="876"/>
      <c r="RDH52" s="876"/>
      <c r="RDI52" s="876"/>
      <c r="RDJ52" s="876"/>
      <c r="RDK52" s="876"/>
      <c r="RDL52" s="876"/>
      <c r="RDM52" s="876"/>
      <c r="RDN52" s="876"/>
      <c r="RDO52" s="876"/>
      <c r="RDP52" s="876"/>
      <c r="RDQ52" s="876"/>
      <c r="RDR52" s="876"/>
      <c r="RDS52" s="876"/>
      <c r="RDT52" s="876"/>
      <c r="RDU52" s="876"/>
      <c r="RDV52" s="876"/>
      <c r="RDW52" s="876"/>
      <c r="RDX52" s="876"/>
      <c r="RDY52" s="876"/>
      <c r="RDZ52" s="876"/>
      <c r="REA52" s="876"/>
      <c r="REB52" s="876"/>
      <c r="REC52" s="876"/>
      <c r="RED52" s="876"/>
      <c r="REE52" s="876"/>
      <c r="REF52" s="876"/>
      <c r="REG52" s="876"/>
      <c r="REH52" s="876"/>
      <c r="REI52" s="876"/>
      <c r="REJ52" s="876"/>
      <c r="REK52" s="876"/>
      <c r="REL52" s="876"/>
      <c r="REM52" s="876"/>
      <c r="REN52" s="876"/>
      <c r="REO52" s="876"/>
      <c r="REP52" s="876"/>
      <c r="REQ52" s="876"/>
      <c r="RER52" s="876"/>
      <c r="RES52" s="876"/>
      <c r="RET52" s="876"/>
      <c r="REU52" s="876"/>
      <c r="REV52" s="876"/>
      <c r="REW52" s="876"/>
      <c r="REX52" s="876"/>
      <c r="REY52" s="876"/>
      <c r="REZ52" s="876"/>
      <c r="RFA52" s="876"/>
      <c r="RFB52" s="876"/>
      <c r="RFC52" s="876"/>
      <c r="RFD52" s="876"/>
      <c r="RFE52" s="876"/>
      <c r="RFF52" s="876"/>
      <c r="RFG52" s="876"/>
      <c r="RFH52" s="876"/>
      <c r="RFI52" s="876"/>
      <c r="RFJ52" s="876"/>
      <c r="RFK52" s="876"/>
      <c r="RFL52" s="876"/>
      <c r="RFM52" s="876"/>
      <c r="RFN52" s="876"/>
      <c r="RFO52" s="876"/>
      <c r="RFP52" s="876"/>
      <c r="RFQ52" s="876"/>
      <c r="RFR52" s="876"/>
      <c r="RFS52" s="876"/>
      <c r="RFT52" s="876"/>
      <c r="RFU52" s="876"/>
      <c r="RFV52" s="876"/>
      <c r="RFW52" s="876"/>
      <c r="RFX52" s="876"/>
      <c r="RFY52" s="876"/>
      <c r="RFZ52" s="876"/>
      <c r="RGA52" s="876"/>
      <c r="RGB52" s="876"/>
      <c r="RGC52" s="876"/>
      <c r="RGD52" s="876"/>
      <c r="RGE52" s="876"/>
      <c r="RGF52" s="876"/>
      <c r="RGG52" s="876"/>
      <c r="RGH52" s="876"/>
      <c r="RGI52" s="876"/>
      <c r="RGJ52" s="876"/>
      <c r="RGK52" s="876"/>
      <c r="RGL52" s="876"/>
      <c r="RGM52" s="876"/>
      <c r="RGN52" s="876"/>
      <c r="RGO52" s="876"/>
      <c r="RGP52" s="876"/>
      <c r="RGQ52" s="876"/>
      <c r="RGR52" s="876"/>
      <c r="RGS52" s="876"/>
      <c r="RGT52" s="876"/>
      <c r="RGU52" s="876"/>
      <c r="RGV52" s="876"/>
      <c r="RGW52" s="876"/>
      <c r="RGX52" s="876"/>
      <c r="RGY52" s="876"/>
      <c r="RGZ52" s="876"/>
      <c r="RHA52" s="876"/>
      <c r="RHB52" s="876"/>
      <c r="RHC52" s="876"/>
      <c r="RHD52" s="876"/>
      <c r="RHE52" s="876"/>
      <c r="RHF52" s="876"/>
      <c r="RHG52" s="876"/>
      <c r="RHH52" s="876"/>
      <c r="RHI52" s="876"/>
      <c r="RHJ52" s="876"/>
      <c r="RHK52" s="876"/>
      <c r="RHL52" s="876"/>
      <c r="RHM52" s="876"/>
      <c r="RHN52" s="876"/>
      <c r="RHO52" s="876"/>
      <c r="RHP52" s="876"/>
      <c r="RHQ52" s="876"/>
      <c r="RHR52" s="876"/>
      <c r="RHS52" s="876"/>
      <c r="RHT52" s="876"/>
      <c r="RHU52" s="876"/>
      <c r="RHV52" s="876"/>
      <c r="RHW52" s="876"/>
      <c r="RHX52" s="876"/>
      <c r="RHY52" s="876"/>
      <c r="RHZ52" s="876"/>
      <c r="RIA52" s="876"/>
      <c r="RIB52" s="876"/>
      <c r="RIC52" s="876"/>
      <c r="RID52" s="876"/>
      <c r="RIE52" s="876"/>
      <c r="RIF52" s="876"/>
      <c r="RIG52" s="876"/>
      <c r="RIH52" s="876"/>
      <c r="RII52" s="876"/>
      <c r="RIJ52" s="876"/>
      <c r="RIK52" s="876"/>
      <c r="RIL52" s="876"/>
      <c r="RIM52" s="876"/>
      <c r="RIN52" s="876"/>
      <c r="RIO52" s="876"/>
      <c r="RIP52" s="876"/>
      <c r="RIQ52" s="876"/>
      <c r="RIR52" s="876"/>
      <c r="RIS52" s="876"/>
      <c r="RIT52" s="876"/>
      <c r="RIU52" s="876"/>
      <c r="RIV52" s="876"/>
      <c r="RIW52" s="876"/>
      <c r="RIX52" s="876"/>
      <c r="RIY52" s="876"/>
      <c r="RIZ52" s="876"/>
      <c r="RJA52" s="876"/>
      <c r="RJB52" s="876"/>
      <c r="RJC52" s="876"/>
      <c r="RJD52" s="876"/>
      <c r="RJE52" s="876"/>
      <c r="RJF52" s="876"/>
      <c r="RJG52" s="876"/>
      <c r="RJH52" s="876"/>
      <c r="RJI52" s="876"/>
      <c r="RJJ52" s="876"/>
      <c r="RJK52" s="876"/>
      <c r="RJL52" s="876"/>
      <c r="RJM52" s="876"/>
      <c r="RJN52" s="876"/>
      <c r="RJO52" s="876"/>
      <c r="RJP52" s="876"/>
      <c r="RJQ52" s="876"/>
      <c r="RJR52" s="876"/>
      <c r="RJS52" s="876"/>
      <c r="RJT52" s="876"/>
      <c r="RJU52" s="876"/>
      <c r="RJV52" s="876"/>
      <c r="RJW52" s="876"/>
      <c r="RJX52" s="876"/>
      <c r="RJY52" s="876"/>
      <c r="RJZ52" s="876"/>
      <c r="RKA52" s="876"/>
      <c r="RKB52" s="876"/>
      <c r="RKC52" s="876"/>
      <c r="RKD52" s="876"/>
      <c r="RKE52" s="876"/>
      <c r="RKF52" s="876"/>
      <c r="RKG52" s="876"/>
      <c r="RKH52" s="876"/>
      <c r="RKI52" s="876"/>
      <c r="RKJ52" s="876"/>
      <c r="RKK52" s="876"/>
      <c r="RKL52" s="876"/>
      <c r="RKM52" s="876"/>
      <c r="RKN52" s="876"/>
      <c r="RKO52" s="876"/>
      <c r="RKP52" s="876"/>
      <c r="RKQ52" s="876"/>
      <c r="RKR52" s="876"/>
      <c r="RKS52" s="876"/>
      <c r="RKT52" s="876"/>
      <c r="RKU52" s="876"/>
      <c r="RKV52" s="876"/>
      <c r="RKW52" s="876"/>
      <c r="RKX52" s="876"/>
      <c r="RKY52" s="876"/>
      <c r="RKZ52" s="876"/>
      <c r="RLA52" s="876"/>
      <c r="RLB52" s="876"/>
      <c r="RLC52" s="876"/>
      <c r="RLD52" s="876"/>
      <c r="RLE52" s="876"/>
      <c r="RLF52" s="876"/>
      <c r="RLG52" s="876"/>
      <c r="RLH52" s="876"/>
      <c r="RLI52" s="876"/>
      <c r="RLJ52" s="876"/>
      <c r="RLK52" s="876"/>
      <c r="RLL52" s="876"/>
      <c r="RLM52" s="876"/>
      <c r="RLN52" s="876"/>
      <c r="RLO52" s="876"/>
      <c r="RLP52" s="876"/>
      <c r="RLQ52" s="876"/>
      <c r="RLR52" s="876"/>
      <c r="RLS52" s="876"/>
      <c r="RLT52" s="876"/>
      <c r="RLU52" s="876"/>
      <c r="RLV52" s="876"/>
      <c r="RLW52" s="876"/>
      <c r="RLX52" s="876"/>
      <c r="RLY52" s="876"/>
      <c r="RLZ52" s="876"/>
      <c r="RMA52" s="876"/>
      <c r="RMB52" s="876"/>
      <c r="RMC52" s="876"/>
      <c r="RMD52" s="876"/>
      <c r="RME52" s="876"/>
      <c r="RMF52" s="876"/>
      <c r="RMG52" s="876"/>
      <c r="RMH52" s="876"/>
      <c r="RMI52" s="876"/>
      <c r="RMJ52" s="876"/>
      <c r="RMK52" s="876"/>
      <c r="RML52" s="876"/>
      <c r="RMM52" s="876"/>
      <c r="RMN52" s="876"/>
      <c r="RMO52" s="876"/>
      <c r="RMP52" s="876"/>
      <c r="RMQ52" s="876"/>
      <c r="RMR52" s="876"/>
      <c r="RMS52" s="876"/>
      <c r="RMT52" s="876"/>
      <c r="RMU52" s="876"/>
      <c r="RMV52" s="876"/>
      <c r="RMW52" s="876"/>
      <c r="RMX52" s="876"/>
      <c r="RMY52" s="876"/>
      <c r="RMZ52" s="876"/>
      <c r="RNA52" s="876"/>
      <c r="RNB52" s="876"/>
      <c r="RNC52" s="876"/>
      <c r="RND52" s="876"/>
      <c r="RNE52" s="876"/>
      <c r="RNF52" s="876"/>
      <c r="RNG52" s="876"/>
      <c r="RNH52" s="876"/>
      <c r="RNI52" s="876"/>
      <c r="RNJ52" s="876"/>
      <c r="RNK52" s="876"/>
      <c r="RNL52" s="876"/>
      <c r="RNM52" s="876"/>
      <c r="RNN52" s="876"/>
      <c r="RNO52" s="876"/>
      <c r="RNP52" s="876"/>
      <c r="RNQ52" s="876"/>
      <c r="RNR52" s="876"/>
      <c r="RNS52" s="876"/>
      <c r="RNT52" s="876"/>
      <c r="RNU52" s="876"/>
      <c r="RNV52" s="876"/>
      <c r="RNW52" s="876"/>
      <c r="RNX52" s="876"/>
      <c r="RNY52" s="876"/>
      <c r="RNZ52" s="876"/>
      <c r="ROA52" s="876"/>
      <c r="ROB52" s="876"/>
      <c r="ROC52" s="876"/>
      <c r="ROD52" s="876"/>
      <c r="ROE52" s="876"/>
      <c r="ROF52" s="876"/>
      <c r="ROG52" s="876"/>
      <c r="ROH52" s="876"/>
      <c r="ROI52" s="876"/>
      <c r="ROJ52" s="876"/>
      <c r="ROK52" s="876"/>
      <c r="ROL52" s="876"/>
      <c r="ROM52" s="876"/>
      <c r="RON52" s="876"/>
      <c r="ROO52" s="876"/>
      <c r="ROP52" s="876"/>
      <c r="ROQ52" s="876"/>
      <c r="ROR52" s="876"/>
      <c r="ROS52" s="876"/>
      <c r="ROT52" s="876"/>
      <c r="ROU52" s="876"/>
      <c r="ROV52" s="876"/>
      <c r="ROW52" s="876"/>
      <c r="ROX52" s="876"/>
      <c r="ROY52" s="876"/>
      <c r="ROZ52" s="876"/>
      <c r="RPA52" s="876"/>
      <c r="RPB52" s="876"/>
      <c r="RPC52" s="876"/>
      <c r="RPD52" s="876"/>
      <c r="RPE52" s="876"/>
      <c r="RPF52" s="876"/>
      <c r="RPG52" s="876"/>
      <c r="RPH52" s="876"/>
      <c r="RPI52" s="876"/>
      <c r="RPJ52" s="876"/>
      <c r="RPK52" s="876"/>
      <c r="RPL52" s="876"/>
      <c r="RPM52" s="876"/>
      <c r="RPN52" s="876"/>
      <c r="RPO52" s="876"/>
      <c r="RPP52" s="876"/>
      <c r="RPQ52" s="876"/>
      <c r="RPR52" s="876"/>
      <c r="RPS52" s="876"/>
      <c r="RPT52" s="876"/>
      <c r="RPU52" s="876"/>
      <c r="RPV52" s="876"/>
      <c r="RPW52" s="876"/>
      <c r="RPX52" s="876"/>
      <c r="RPY52" s="876"/>
      <c r="RPZ52" s="876"/>
      <c r="RQA52" s="876"/>
      <c r="RQB52" s="876"/>
      <c r="RQC52" s="876"/>
      <c r="RQD52" s="876"/>
      <c r="RQE52" s="876"/>
      <c r="RQF52" s="876"/>
      <c r="RQG52" s="876"/>
      <c r="RQH52" s="876"/>
      <c r="RQI52" s="876"/>
      <c r="RQJ52" s="876"/>
      <c r="RQK52" s="876"/>
      <c r="RQL52" s="876"/>
      <c r="RQM52" s="876"/>
      <c r="RQN52" s="876"/>
      <c r="RQO52" s="876"/>
      <c r="RQP52" s="876"/>
      <c r="RQQ52" s="876"/>
      <c r="RQR52" s="876"/>
      <c r="RQS52" s="876"/>
      <c r="RQT52" s="876"/>
      <c r="RQU52" s="876"/>
      <c r="RQV52" s="876"/>
      <c r="RQW52" s="876"/>
      <c r="RQX52" s="876"/>
      <c r="RQY52" s="876"/>
      <c r="RQZ52" s="876"/>
      <c r="RRA52" s="876"/>
      <c r="RRB52" s="876"/>
      <c r="RRC52" s="876"/>
      <c r="RRD52" s="876"/>
      <c r="RRE52" s="876"/>
      <c r="RRF52" s="876"/>
      <c r="RRG52" s="876"/>
      <c r="RRH52" s="876"/>
      <c r="RRI52" s="876"/>
      <c r="RRJ52" s="876"/>
      <c r="RRK52" s="876"/>
      <c r="RRL52" s="876"/>
      <c r="RRM52" s="876"/>
      <c r="RRN52" s="876"/>
      <c r="RRO52" s="876"/>
      <c r="RRP52" s="876"/>
      <c r="RRQ52" s="876"/>
      <c r="RRR52" s="876"/>
      <c r="RRS52" s="876"/>
      <c r="RRT52" s="876"/>
      <c r="RRU52" s="876"/>
      <c r="RRV52" s="876"/>
      <c r="RRW52" s="876"/>
      <c r="RRX52" s="876"/>
      <c r="RRY52" s="876"/>
      <c r="RRZ52" s="876"/>
      <c r="RSA52" s="876"/>
      <c r="RSB52" s="876"/>
      <c r="RSC52" s="876"/>
      <c r="RSD52" s="876"/>
      <c r="RSE52" s="876"/>
      <c r="RSF52" s="876"/>
      <c r="RSG52" s="876"/>
      <c r="RSH52" s="876"/>
      <c r="RSI52" s="876"/>
      <c r="RSJ52" s="876"/>
      <c r="RSK52" s="876"/>
      <c r="RSL52" s="876"/>
      <c r="RSM52" s="876"/>
      <c r="RSN52" s="876"/>
      <c r="RSO52" s="876"/>
      <c r="RSP52" s="876"/>
      <c r="RSQ52" s="876"/>
      <c r="RSR52" s="876"/>
      <c r="RSS52" s="876"/>
      <c r="RST52" s="876"/>
      <c r="RSU52" s="876"/>
      <c r="RSV52" s="876"/>
      <c r="RSW52" s="876"/>
      <c r="RSX52" s="876"/>
      <c r="RSY52" s="876"/>
      <c r="RSZ52" s="876"/>
      <c r="RTA52" s="876"/>
      <c r="RTB52" s="876"/>
      <c r="RTC52" s="876"/>
      <c r="RTD52" s="876"/>
      <c r="RTE52" s="876"/>
      <c r="RTF52" s="876"/>
      <c r="RTG52" s="876"/>
      <c r="RTH52" s="876"/>
      <c r="RTI52" s="876"/>
      <c r="RTJ52" s="876"/>
      <c r="RTK52" s="876"/>
      <c r="RTL52" s="876"/>
      <c r="RTM52" s="876"/>
      <c r="RTN52" s="876"/>
      <c r="RTO52" s="876"/>
      <c r="RTP52" s="876"/>
      <c r="RTQ52" s="876"/>
      <c r="RTR52" s="876"/>
      <c r="RTS52" s="876"/>
      <c r="RTT52" s="876"/>
      <c r="RTU52" s="876"/>
      <c r="RTV52" s="876"/>
      <c r="RTW52" s="876"/>
      <c r="RTX52" s="876"/>
      <c r="RTY52" s="876"/>
      <c r="RTZ52" s="876"/>
      <c r="RUA52" s="876"/>
      <c r="RUB52" s="876"/>
      <c r="RUC52" s="876"/>
      <c r="RUD52" s="876"/>
      <c r="RUE52" s="876"/>
      <c r="RUF52" s="876"/>
      <c r="RUG52" s="876"/>
      <c r="RUH52" s="876"/>
      <c r="RUI52" s="876"/>
      <c r="RUJ52" s="876"/>
      <c r="RUK52" s="876"/>
      <c r="RUL52" s="876"/>
      <c r="RUM52" s="876"/>
      <c r="RUN52" s="876"/>
      <c r="RUO52" s="876"/>
      <c r="RUP52" s="876"/>
      <c r="RUQ52" s="876"/>
      <c r="RUR52" s="876"/>
      <c r="RUS52" s="876"/>
      <c r="RUT52" s="876"/>
      <c r="RUU52" s="876"/>
      <c r="RUV52" s="876"/>
      <c r="RUW52" s="876"/>
      <c r="RUX52" s="876"/>
      <c r="RUY52" s="876"/>
      <c r="RUZ52" s="876"/>
      <c r="RVA52" s="876"/>
      <c r="RVB52" s="876"/>
      <c r="RVC52" s="876"/>
      <c r="RVD52" s="876"/>
      <c r="RVE52" s="876"/>
      <c r="RVF52" s="876"/>
      <c r="RVG52" s="876"/>
      <c r="RVH52" s="876"/>
      <c r="RVI52" s="876"/>
      <c r="RVJ52" s="876"/>
      <c r="RVK52" s="876"/>
      <c r="RVL52" s="876"/>
      <c r="RVM52" s="876"/>
      <c r="RVN52" s="876"/>
      <c r="RVO52" s="876"/>
      <c r="RVP52" s="876"/>
      <c r="RVQ52" s="876"/>
      <c r="RVR52" s="876"/>
      <c r="RVS52" s="876"/>
      <c r="RVT52" s="876"/>
      <c r="RVU52" s="876"/>
      <c r="RVV52" s="876"/>
      <c r="RVW52" s="876"/>
      <c r="RVX52" s="876"/>
      <c r="RVY52" s="876"/>
      <c r="RVZ52" s="876"/>
      <c r="RWA52" s="876"/>
      <c r="RWB52" s="876"/>
      <c r="RWC52" s="876"/>
      <c r="RWD52" s="876"/>
      <c r="RWE52" s="876"/>
      <c r="RWF52" s="876"/>
      <c r="RWG52" s="876"/>
      <c r="RWH52" s="876"/>
      <c r="RWI52" s="876"/>
      <c r="RWJ52" s="876"/>
      <c r="RWK52" s="876"/>
      <c r="RWL52" s="876"/>
      <c r="RWM52" s="876"/>
      <c r="RWN52" s="876"/>
      <c r="RWO52" s="876"/>
      <c r="RWP52" s="876"/>
      <c r="RWQ52" s="876"/>
      <c r="RWR52" s="876"/>
      <c r="RWS52" s="876"/>
      <c r="RWT52" s="876"/>
      <c r="RWU52" s="876"/>
      <c r="RWV52" s="876"/>
      <c r="RWW52" s="876"/>
      <c r="RWX52" s="876"/>
      <c r="RWY52" s="876"/>
      <c r="RWZ52" s="876"/>
      <c r="RXA52" s="876"/>
      <c r="RXB52" s="876"/>
      <c r="RXC52" s="876"/>
      <c r="RXD52" s="876"/>
      <c r="RXE52" s="876"/>
      <c r="RXF52" s="876"/>
      <c r="RXG52" s="876"/>
      <c r="RXH52" s="876"/>
      <c r="RXI52" s="876"/>
      <c r="RXJ52" s="876"/>
      <c r="RXK52" s="876"/>
      <c r="RXL52" s="876"/>
      <c r="RXM52" s="876"/>
      <c r="RXN52" s="876"/>
      <c r="RXO52" s="876"/>
      <c r="RXP52" s="876"/>
      <c r="RXQ52" s="876"/>
      <c r="RXR52" s="876"/>
      <c r="RXS52" s="876"/>
      <c r="RXT52" s="876"/>
      <c r="RXU52" s="876"/>
      <c r="RXV52" s="876"/>
      <c r="RXW52" s="876"/>
      <c r="RXX52" s="876"/>
      <c r="RXY52" s="876"/>
      <c r="RXZ52" s="876"/>
      <c r="RYA52" s="876"/>
      <c r="RYB52" s="876"/>
      <c r="RYC52" s="876"/>
      <c r="RYD52" s="876"/>
      <c r="RYE52" s="876"/>
      <c r="RYF52" s="876"/>
      <c r="RYG52" s="876"/>
      <c r="RYH52" s="876"/>
      <c r="RYI52" s="876"/>
      <c r="RYJ52" s="876"/>
      <c r="RYK52" s="876"/>
      <c r="RYL52" s="876"/>
      <c r="RYM52" s="876"/>
      <c r="RYN52" s="876"/>
      <c r="RYO52" s="876"/>
      <c r="RYP52" s="876"/>
      <c r="RYQ52" s="876"/>
      <c r="RYR52" s="876"/>
      <c r="RYS52" s="876"/>
      <c r="RYT52" s="876"/>
      <c r="RYU52" s="876"/>
      <c r="RYV52" s="876"/>
      <c r="RYW52" s="876"/>
      <c r="RYX52" s="876"/>
      <c r="RYY52" s="876"/>
      <c r="RYZ52" s="876"/>
      <c r="RZA52" s="876"/>
      <c r="RZB52" s="876"/>
      <c r="RZC52" s="876"/>
      <c r="RZD52" s="876"/>
      <c r="RZE52" s="876"/>
      <c r="RZF52" s="876"/>
      <c r="RZG52" s="876"/>
      <c r="RZH52" s="876"/>
      <c r="RZI52" s="876"/>
      <c r="RZJ52" s="876"/>
      <c r="RZK52" s="876"/>
      <c r="RZL52" s="876"/>
      <c r="RZM52" s="876"/>
      <c r="RZN52" s="876"/>
      <c r="RZO52" s="876"/>
      <c r="RZP52" s="876"/>
      <c r="RZQ52" s="876"/>
      <c r="RZR52" s="876"/>
      <c r="RZS52" s="876"/>
      <c r="RZT52" s="876"/>
      <c r="RZU52" s="876"/>
      <c r="RZV52" s="876"/>
      <c r="RZW52" s="876"/>
      <c r="RZX52" s="876"/>
      <c r="RZY52" s="876"/>
      <c r="RZZ52" s="876"/>
      <c r="SAA52" s="876"/>
      <c r="SAB52" s="876"/>
      <c r="SAC52" s="876"/>
      <c r="SAD52" s="876"/>
      <c r="SAE52" s="876"/>
      <c r="SAF52" s="876"/>
      <c r="SAG52" s="876"/>
      <c r="SAH52" s="876"/>
      <c r="SAI52" s="876"/>
      <c r="SAJ52" s="876"/>
      <c r="SAK52" s="876"/>
      <c r="SAL52" s="876"/>
      <c r="SAM52" s="876"/>
      <c r="SAN52" s="876"/>
      <c r="SAO52" s="876"/>
      <c r="SAP52" s="876"/>
      <c r="SAQ52" s="876"/>
      <c r="SAR52" s="876"/>
      <c r="SAS52" s="876"/>
      <c r="SAT52" s="876"/>
      <c r="SAU52" s="876"/>
      <c r="SAV52" s="876"/>
      <c r="SAW52" s="876"/>
      <c r="SAX52" s="876"/>
      <c r="SAY52" s="876"/>
      <c r="SAZ52" s="876"/>
      <c r="SBA52" s="876"/>
      <c r="SBB52" s="876"/>
      <c r="SBC52" s="876"/>
      <c r="SBD52" s="876"/>
      <c r="SBE52" s="876"/>
      <c r="SBF52" s="876"/>
      <c r="SBG52" s="876"/>
      <c r="SBH52" s="876"/>
      <c r="SBI52" s="876"/>
      <c r="SBJ52" s="876"/>
      <c r="SBK52" s="876"/>
      <c r="SBL52" s="876"/>
      <c r="SBM52" s="876"/>
      <c r="SBN52" s="876"/>
      <c r="SBO52" s="876"/>
      <c r="SBP52" s="876"/>
      <c r="SBQ52" s="876"/>
      <c r="SBR52" s="876"/>
      <c r="SBS52" s="876"/>
      <c r="SBT52" s="876"/>
      <c r="SBU52" s="876"/>
      <c r="SBV52" s="876"/>
      <c r="SBW52" s="876"/>
      <c r="SBX52" s="876"/>
      <c r="SBY52" s="876"/>
      <c r="SBZ52" s="876"/>
      <c r="SCA52" s="876"/>
      <c r="SCB52" s="876"/>
      <c r="SCC52" s="876"/>
      <c r="SCD52" s="876"/>
      <c r="SCE52" s="876"/>
      <c r="SCF52" s="876"/>
      <c r="SCG52" s="876"/>
      <c r="SCH52" s="876"/>
      <c r="SCI52" s="876"/>
      <c r="SCJ52" s="876"/>
      <c r="SCK52" s="876"/>
      <c r="SCL52" s="876"/>
      <c r="SCM52" s="876"/>
      <c r="SCN52" s="876"/>
      <c r="SCO52" s="876"/>
      <c r="SCP52" s="876"/>
      <c r="SCQ52" s="876"/>
      <c r="SCR52" s="876"/>
      <c r="SCS52" s="876"/>
      <c r="SCT52" s="876"/>
      <c r="SCU52" s="876"/>
      <c r="SCV52" s="876"/>
      <c r="SCW52" s="876"/>
      <c r="SCX52" s="876"/>
      <c r="SCY52" s="876"/>
      <c r="SCZ52" s="876"/>
      <c r="SDA52" s="876"/>
      <c r="SDB52" s="876"/>
      <c r="SDC52" s="876"/>
      <c r="SDD52" s="876"/>
      <c r="SDE52" s="876"/>
      <c r="SDF52" s="876"/>
      <c r="SDG52" s="876"/>
      <c r="SDH52" s="876"/>
      <c r="SDI52" s="876"/>
      <c r="SDJ52" s="876"/>
      <c r="SDK52" s="876"/>
      <c r="SDL52" s="876"/>
      <c r="SDM52" s="876"/>
      <c r="SDN52" s="876"/>
      <c r="SDO52" s="876"/>
      <c r="SDP52" s="876"/>
      <c r="SDQ52" s="876"/>
      <c r="SDR52" s="876"/>
      <c r="SDS52" s="876"/>
      <c r="SDT52" s="876"/>
      <c r="SDU52" s="876"/>
      <c r="SDV52" s="876"/>
      <c r="SDW52" s="876"/>
      <c r="SDX52" s="876"/>
      <c r="SDY52" s="876"/>
      <c r="SDZ52" s="876"/>
      <c r="SEA52" s="876"/>
      <c r="SEB52" s="876"/>
      <c r="SEC52" s="876"/>
      <c r="SED52" s="876"/>
      <c r="SEE52" s="876"/>
      <c r="SEF52" s="876"/>
      <c r="SEG52" s="876"/>
      <c r="SEH52" s="876"/>
      <c r="SEI52" s="876"/>
      <c r="SEJ52" s="876"/>
      <c r="SEK52" s="876"/>
      <c r="SEL52" s="876"/>
      <c r="SEM52" s="876"/>
      <c r="SEN52" s="876"/>
      <c r="SEO52" s="876"/>
      <c r="SEP52" s="876"/>
      <c r="SEQ52" s="876"/>
      <c r="SER52" s="876"/>
      <c r="SES52" s="876"/>
      <c r="SET52" s="876"/>
      <c r="SEU52" s="876"/>
      <c r="SEV52" s="876"/>
      <c r="SEW52" s="876"/>
      <c r="SEX52" s="876"/>
      <c r="SEY52" s="876"/>
      <c r="SEZ52" s="876"/>
      <c r="SFA52" s="876"/>
      <c r="SFB52" s="876"/>
      <c r="SFC52" s="876"/>
      <c r="SFD52" s="876"/>
      <c r="SFE52" s="876"/>
      <c r="SFF52" s="876"/>
      <c r="SFG52" s="876"/>
      <c r="SFH52" s="876"/>
      <c r="SFI52" s="876"/>
      <c r="SFJ52" s="876"/>
      <c r="SFK52" s="876"/>
      <c r="SFL52" s="876"/>
      <c r="SFM52" s="876"/>
      <c r="SFN52" s="876"/>
      <c r="SFO52" s="876"/>
      <c r="SFP52" s="876"/>
      <c r="SFQ52" s="876"/>
      <c r="SFR52" s="876"/>
      <c r="SFS52" s="876"/>
      <c r="SFT52" s="876"/>
      <c r="SFU52" s="876"/>
      <c r="SFV52" s="876"/>
      <c r="SFW52" s="876"/>
      <c r="SFX52" s="876"/>
      <c r="SFY52" s="876"/>
      <c r="SFZ52" s="876"/>
      <c r="SGA52" s="876"/>
      <c r="SGB52" s="876"/>
      <c r="SGC52" s="876"/>
      <c r="SGD52" s="876"/>
      <c r="SGE52" s="876"/>
      <c r="SGF52" s="876"/>
      <c r="SGG52" s="876"/>
      <c r="SGH52" s="876"/>
      <c r="SGI52" s="876"/>
      <c r="SGJ52" s="876"/>
      <c r="SGK52" s="876"/>
      <c r="SGL52" s="876"/>
      <c r="SGM52" s="876"/>
      <c r="SGN52" s="876"/>
      <c r="SGO52" s="876"/>
      <c r="SGP52" s="876"/>
      <c r="SGQ52" s="876"/>
      <c r="SGR52" s="876"/>
      <c r="SGS52" s="876"/>
      <c r="SGT52" s="876"/>
      <c r="SGU52" s="876"/>
      <c r="SGV52" s="876"/>
      <c r="SGW52" s="876"/>
      <c r="SGX52" s="876"/>
      <c r="SGY52" s="876"/>
      <c r="SGZ52" s="876"/>
      <c r="SHA52" s="876"/>
      <c r="SHB52" s="876"/>
      <c r="SHC52" s="876"/>
      <c r="SHD52" s="876"/>
      <c r="SHE52" s="876"/>
      <c r="SHF52" s="876"/>
      <c r="SHG52" s="876"/>
      <c r="SHH52" s="876"/>
      <c r="SHI52" s="876"/>
      <c r="SHJ52" s="876"/>
      <c r="SHK52" s="876"/>
      <c r="SHL52" s="876"/>
      <c r="SHM52" s="876"/>
      <c r="SHN52" s="876"/>
      <c r="SHO52" s="876"/>
      <c r="SHP52" s="876"/>
      <c r="SHQ52" s="876"/>
      <c r="SHR52" s="876"/>
      <c r="SHS52" s="876"/>
      <c r="SHT52" s="876"/>
      <c r="SHU52" s="876"/>
      <c r="SHV52" s="876"/>
      <c r="SHW52" s="876"/>
      <c r="SHX52" s="876"/>
      <c r="SHY52" s="876"/>
      <c r="SHZ52" s="876"/>
      <c r="SIA52" s="876"/>
      <c r="SIB52" s="876"/>
      <c r="SIC52" s="876"/>
      <c r="SID52" s="876"/>
      <c r="SIE52" s="876"/>
      <c r="SIF52" s="876"/>
      <c r="SIG52" s="876"/>
      <c r="SIH52" s="876"/>
      <c r="SII52" s="876"/>
      <c r="SIJ52" s="876"/>
      <c r="SIK52" s="876"/>
      <c r="SIL52" s="876"/>
      <c r="SIM52" s="876"/>
      <c r="SIN52" s="876"/>
      <c r="SIO52" s="876"/>
      <c r="SIP52" s="876"/>
      <c r="SIQ52" s="876"/>
      <c r="SIR52" s="876"/>
      <c r="SIS52" s="876"/>
      <c r="SIT52" s="876"/>
      <c r="SIU52" s="876"/>
      <c r="SIV52" s="876"/>
      <c r="SIW52" s="876"/>
      <c r="SIX52" s="876"/>
      <c r="SIY52" s="876"/>
      <c r="SIZ52" s="876"/>
      <c r="SJA52" s="876"/>
      <c r="SJB52" s="876"/>
      <c r="SJC52" s="876"/>
      <c r="SJD52" s="876"/>
      <c r="SJE52" s="876"/>
      <c r="SJF52" s="876"/>
      <c r="SJG52" s="876"/>
      <c r="SJH52" s="876"/>
      <c r="SJI52" s="876"/>
      <c r="SJJ52" s="876"/>
      <c r="SJK52" s="876"/>
      <c r="SJL52" s="876"/>
      <c r="SJM52" s="876"/>
      <c r="SJN52" s="876"/>
      <c r="SJO52" s="876"/>
      <c r="SJP52" s="876"/>
      <c r="SJQ52" s="876"/>
      <c r="SJR52" s="876"/>
      <c r="SJS52" s="876"/>
      <c r="SJT52" s="876"/>
      <c r="SJU52" s="876"/>
      <c r="SJV52" s="876"/>
      <c r="SJW52" s="876"/>
      <c r="SJX52" s="876"/>
      <c r="SJY52" s="876"/>
      <c r="SJZ52" s="876"/>
      <c r="SKA52" s="876"/>
      <c r="SKB52" s="876"/>
      <c r="SKC52" s="876"/>
      <c r="SKD52" s="876"/>
      <c r="SKE52" s="876"/>
      <c r="SKF52" s="876"/>
      <c r="SKG52" s="876"/>
      <c r="SKH52" s="876"/>
      <c r="SKI52" s="876"/>
      <c r="SKJ52" s="876"/>
      <c r="SKK52" s="876"/>
      <c r="SKL52" s="876"/>
      <c r="SKM52" s="876"/>
      <c r="SKN52" s="876"/>
      <c r="SKO52" s="876"/>
      <c r="SKP52" s="876"/>
      <c r="SKQ52" s="876"/>
      <c r="SKR52" s="876"/>
      <c r="SKS52" s="876"/>
      <c r="SKT52" s="876"/>
      <c r="SKU52" s="876"/>
      <c r="SKV52" s="876"/>
      <c r="SKW52" s="876"/>
      <c r="SKX52" s="876"/>
      <c r="SKY52" s="876"/>
      <c r="SKZ52" s="876"/>
      <c r="SLA52" s="876"/>
      <c r="SLB52" s="876"/>
      <c r="SLC52" s="876"/>
      <c r="SLD52" s="876"/>
      <c r="SLE52" s="876"/>
      <c r="SLF52" s="876"/>
      <c r="SLG52" s="876"/>
      <c r="SLH52" s="876"/>
      <c r="SLI52" s="876"/>
      <c r="SLJ52" s="876"/>
      <c r="SLK52" s="876"/>
      <c r="SLL52" s="876"/>
      <c r="SLM52" s="876"/>
      <c r="SLN52" s="876"/>
      <c r="SLO52" s="876"/>
      <c r="SLP52" s="876"/>
      <c r="SLQ52" s="876"/>
      <c r="SLR52" s="876"/>
      <c r="SLS52" s="876"/>
      <c r="SLT52" s="876"/>
      <c r="SLU52" s="876"/>
      <c r="SLV52" s="876"/>
      <c r="SLW52" s="876"/>
      <c r="SLX52" s="876"/>
      <c r="SLY52" s="876"/>
      <c r="SLZ52" s="876"/>
      <c r="SMA52" s="876"/>
      <c r="SMB52" s="876"/>
      <c r="SMC52" s="876"/>
      <c r="SMD52" s="876"/>
      <c r="SME52" s="876"/>
      <c r="SMF52" s="876"/>
      <c r="SMG52" s="876"/>
      <c r="SMH52" s="876"/>
      <c r="SMI52" s="876"/>
      <c r="SMJ52" s="876"/>
      <c r="SMK52" s="876"/>
      <c r="SML52" s="876"/>
      <c r="SMM52" s="876"/>
      <c r="SMN52" s="876"/>
      <c r="SMO52" s="876"/>
      <c r="SMP52" s="876"/>
      <c r="SMQ52" s="876"/>
      <c r="SMR52" s="876"/>
      <c r="SMS52" s="876"/>
      <c r="SMT52" s="876"/>
      <c r="SMU52" s="876"/>
      <c r="SMV52" s="876"/>
      <c r="SMW52" s="876"/>
      <c r="SMX52" s="876"/>
      <c r="SMY52" s="876"/>
      <c r="SMZ52" s="876"/>
      <c r="SNA52" s="876"/>
      <c r="SNB52" s="876"/>
      <c r="SNC52" s="876"/>
      <c r="SND52" s="876"/>
      <c r="SNE52" s="876"/>
      <c r="SNF52" s="876"/>
      <c r="SNG52" s="876"/>
      <c r="SNH52" s="876"/>
      <c r="SNI52" s="876"/>
      <c r="SNJ52" s="876"/>
      <c r="SNK52" s="876"/>
      <c r="SNL52" s="876"/>
      <c r="SNM52" s="876"/>
      <c r="SNN52" s="876"/>
      <c r="SNO52" s="876"/>
      <c r="SNP52" s="876"/>
      <c r="SNQ52" s="876"/>
      <c r="SNR52" s="876"/>
      <c r="SNS52" s="876"/>
      <c r="SNT52" s="876"/>
      <c r="SNU52" s="876"/>
      <c r="SNV52" s="876"/>
      <c r="SNW52" s="876"/>
      <c r="SNX52" s="876"/>
      <c r="SNY52" s="876"/>
      <c r="SNZ52" s="876"/>
      <c r="SOA52" s="876"/>
      <c r="SOB52" s="876"/>
      <c r="SOC52" s="876"/>
      <c r="SOD52" s="876"/>
      <c r="SOE52" s="876"/>
      <c r="SOF52" s="876"/>
      <c r="SOG52" s="876"/>
      <c r="SOH52" s="876"/>
      <c r="SOI52" s="876"/>
      <c r="SOJ52" s="876"/>
      <c r="SOK52" s="876"/>
      <c r="SOL52" s="876"/>
      <c r="SOM52" s="876"/>
      <c r="SON52" s="876"/>
      <c r="SOO52" s="876"/>
      <c r="SOP52" s="876"/>
      <c r="SOQ52" s="876"/>
      <c r="SOR52" s="876"/>
      <c r="SOS52" s="876"/>
      <c r="SOT52" s="876"/>
      <c r="SOU52" s="876"/>
      <c r="SOV52" s="876"/>
      <c r="SOW52" s="876"/>
      <c r="SOX52" s="876"/>
      <c r="SOY52" s="876"/>
      <c r="SOZ52" s="876"/>
      <c r="SPA52" s="876"/>
      <c r="SPB52" s="876"/>
      <c r="SPC52" s="876"/>
      <c r="SPD52" s="876"/>
      <c r="SPE52" s="876"/>
      <c r="SPF52" s="876"/>
      <c r="SPG52" s="876"/>
      <c r="SPH52" s="876"/>
      <c r="SPI52" s="876"/>
      <c r="SPJ52" s="876"/>
      <c r="SPK52" s="876"/>
      <c r="SPL52" s="876"/>
      <c r="SPM52" s="876"/>
      <c r="SPN52" s="876"/>
      <c r="SPO52" s="876"/>
      <c r="SPP52" s="876"/>
      <c r="SPQ52" s="876"/>
      <c r="SPR52" s="876"/>
      <c r="SPS52" s="876"/>
      <c r="SPT52" s="876"/>
      <c r="SPU52" s="876"/>
      <c r="SPV52" s="876"/>
      <c r="SPW52" s="876"/>
      <c r="SPX52" s="876"/>
      <c r="SPY52" s="876"/>
      <c r="SPZ52" s="876"/>
      <c r="SQA52" s="876"/>
      <c r="SQB52" s="876"/>
      <c r="SQC52" s="876"/>
      <c r="SQD52" s="876"/>
      <c r="SQE52" s="876"/>
      <c r="SQF52" s="876"/>
      <c r="SQG52" s="876"/>
      <c r="SQH52" s="876"/>
      <c r="SQI52" s="876"/>
      <c r="SQJ52" s="876"/>
      <c r="SQK52" s="876"/>
      <c r="SQL52" s="876"/>
      <c r="SQM52" s="876"/>
      <c r="SQN52" s="876"/>
      <c r="SQO52" s="876"/>
      <c r="SQP52" s="876"/>
      <c r="SQQ52" s="876"/>
      <c r="SQR52" s="876"/>
      <c r="SQS52" s="876"/>
      <c r="SQT52" s="876"/>
      <c r="SQU52" s="876"/>
      <c r="SQV52" s="876"/>
      <c r="SQW52" s="876"/>
      <c r="SQX52" s="876"/>
      <c r="SQY52" s="876"/>
      <c r="SQZ52" s="876"/>
      <c r="SRA52" s="876"/>
      <c r="SRB52" s="876"/>
      <c r="SRC52" s="876"/>
      <c r="SRD52" s="876"/>
      <c r="SRE52" s="876"/>
      <c r="SRF52" s="876"/>
      <c r="SRG52" s="876"/>
      <c r="SRH52" s="876"/>
      <c r="SRI52" s="876"/>
      <c r="SRJ52" s="876"/>
      <c r="SRK52" s="876"/>
      <c r="SRL52" s="876"/>
      <c r="SRM52" s="876"/>
      <c r="SRN52" s="876"/>
      <c r="SRO52" s="876"/>
      <c r="SRP52" s="876"/>
      <c r="SRQ52" s="876"/>
      <c r="SRR52" s="876"/>
      <c r="SRS52" s="876"/>
      <c r="SRT52" s="876"/>
      <c r="SRU52" s="876"/>
      <c r="SRV52" s="876"/>
      <c r="SRW52" s="876"/>
      <c r="SRX52" s="876"/>
      <c r="SRY52" s="876"/>
      <c r="SRZ52" s="876"/>
      <c r="SSA52" s="876"/>
      <c r="SSB52" s="876"/>
      <c r="SSC52" s="876"/>
      <c r="SSD52" s="876"/>
      <c r="SSE52" s="876"/>
      <c r="SSF52" s="876"/>
      <c r="SSG52" s="876"/>
      <c r="SSH52" s="876"/>
      <c r="SSI52" s="876"/>
      <c r="SSJ52" s="876"/>
      <c r="SSK52" s="876"/>
      <c r="SSL52" s="876"/>
      <c r="SSM52" s="876"/>
      <c r="SSN52" s="876"/>
      <c r="SSO52" s="876"/>
      <c r="SSP52" s="876"/>
      <c r="SSQ52" s="876"/>
      <c r="SSR52" s="876"/>
      <c r="SSS52" s="876"/>
      <c r="SST52" s="876"/>
      <c r="SSU52" s="876"/>
      <c r="SSV52" s="876"/>
      <c r="SSW52" s="876"/>
      <c r="SSX52" s="876"/>
      <c r="SSY52" s="876"/>
      <c r="SSZ52" s="876"/>
      <c r="STA52" s="876"/>
      <c r="STB52" s="876"/>
      <c r="STC52" s="876"/>
      <c r="STD52" s="876"/>
      <c r="STE52" s="876"/>
      <c r="STF52" s="876"/>
      <c r="STG52" s="876"/>
      <c r="STH52" s="876"/>
      <c r="STI52" s="876"/>
      <c r="STJ52" s="876"/>
      <c r="STK52" s="876"/>
      <c r="STL52" s="876"/>
      <c r="STM52" s="876"/>
      <c r="STN52" s="876"/>
      <c r="STO52" s="876"/>
      <c r="STP52" s="876"/>
      <c r="STQ52" s="876"/>
      <c r="STR52" s="876"/>
      <c r="STS52" s="876"/>
      <c r="STT52" s="876"/>
      <c r="STU52" s="876"/>
      <c r="STV52" s="876"/>
      <c r="STW52" s="876"/>
      <c r="STX52" s="876"/>
      <c r="STY52" s="876"/>
      <c r="STZ52" s="876"/>
      <c r="SUA52" s="876"/>
      <c r="SUB52" s="876"/>
      <c r="SUC52" s="876"/>
      <c r="SUD52" s="876"/>
      <c r="SUE52" s="876"/>
      <c r="SUF52" s="876"/>
      <c r="SUG52" s="876"/>
      <c r="SUH52" s="876"/>
      <c r="SUI52" s="876"/>
      <c r="SUJ52" s="876"/>
      <c r="SUK52" s="876"/>
      <c r="SUL52" s="876"/>
      <c r="SUM52" s="876"/>
      <c r="SUN52" s="876"/>
      <c r="SUO52" s="876"/>
      <c r="SUP52" s="876"/>
      <c r="SUQ52" s="876"/>
      <c r="SUR52" s="876"/>
      <c r="SUS52" s="876"/>
      <c r="SUT52" s="876"/>
      <c r="SUU52" s="876"/>
      <c r="SUV52" s="876"/>
      <c r="SUW52" s="876"/>
      <c r="SUX52" s="876"/>
      <c r="SUY52" s="876"/>
      <c r="SUZ52" s="876"/>
      <c r="SVA52" s="876"/>
      <c r="SVB52" s="876"/>
      <c r="SVC52" s="876"/>
      <c r="SVD52" s="876"/>
      <c r="SVE52" s="876"/>
      <c r="SVF52" s="876"/>
      <c r="SVG52" s="876"/>
      <c r="SVH52" s="876"/>
      <c r="SVI52" s="876"/>
      <c r="SVJ52" s="876"/>
      <c r="SVK52" s="876"/>
      <c r="SVL52" s="876"/>
      <c r="SVM52" s="876"/>
      <c r="SVN52" s="876"/>
      <c r="SVO52" s="876"/>
      <c r="SVP52" s="876"/>
      <c r="SVQ52" s="876"/>
      <c r="SVR52" s="876"/>
      <c r="SVS52" s="876"/>
      <c r="SVT52" s="876"/>
      <c r="SVU52" s="876"/>
      <c r="SVV52" s="876"/>
      <c r="SVW52" s="876"/>
      <c r="SVX52" s="876"/>
      <c r="SVY52" s="876"/>
      <c r="SVZ52" s="876"/>
      <c r="SWA52" s="876"/>
      <c r="SWB52" s="876"/>
      <c r="SWC52" s="876"/>
      <c r="SWD52" s="876"/>
      <c r="SWE52" s="876"/>
      <c r="SWF52" s="876"/>
      <c r="SWG52" s="876"/>
      <c r="SWH52" s="876"/>
      <c r="SWI52" s="876"/>
      <c r="SWJ52" s="876"/>
      <c r="SWK52" s="876"/>
      <c r="SWL52" s="876"/>
      <c r="SWM52" s="876"/>
      <c r="SWN52" s="876"/>
      <c r="SWO52" s="876"/>
      <c r="SWP52" s="876"/>
      <c r="SWQ52" s="876"/>
      <c r="SWR52" s="876"/>
      <c r="SWS52" s="876"/>
      <c r="SWT52" s="876"/>
      <c r="SWU52" s="876"/>
      <c r="SWV52" s="876"/>
      <c r="SWW52" s="876"/>
      <c r="SWX52" s="876"/>
      <c r="SWY52" s="876"/>
      <c r="SWZ52" s="876"/>
      <c r="SXA52" s="876"/>
      <c r="SXB52" s="876"/>
      <c r="SXC52" s="876"/>
      <c r="SXD52" s="876"/>
      <c r="SXE52" s="876"/>
      <c r="SXF52" s="876"/>
      <c r="SXG52" s="876"/>
      <c r="SXH52" s="876"/>
      <c r="SXI52" s="876"/>
      <c r="SXJ52" s="876"/>
      <c r="SXK52" s="876"/>
      <c r="SXL52" s="876"/>
      <c r="SXM52" s="876"/>
      <c r="SXN52" s="876"/>
      <c r="SXO52" s="876"/>
      <c r="SXP52" s="876"/>
      <c r="SXQ52" s="876"/>
      <c r="SXR52" s="876"/>
      <c r="SXS52" s="876"/>
      <c r="SXT52" s="876"/>
      <c r="SXU52" s="876"/>
      <c r="SXV52" s="876"/>
      <c r="SXW52" s="876"/>
      <c r="SXX52" s="876"/>
      <c r="SXY52" s="876"/>
      <c r="SXZ52" s="876"/>
      <c r="SYA52" s="876"/>
      <c r="SYB52" s="876"/>
      <c r="SYC52" s="876"/>
      <c r="SYD52" s="876"/>
      <c r="SYE52" s="876"/>
      <c r="SYF52" s="876"/>
      <c r="SYG52" s="876"/>
      <c r="SYH52" s="876"/>
      <c r="SYI52" s="876"/>
      <c r="SYJ52" s="876"/>
      <c r="SYK52" s="876"/>
      <c r="SYL52" s="876"/>
      <c r="SYM52" s="876"/>
      <c r="SYN52" s="876"/>
      <c r="SYO52" s="876"/>
      <c r="SYP52" s="876"/>
      <c r="SYQ52" s="876"/>
      <c r="SYR52" s="876"/>
      <c r="SYS52" s="876"/>
      <c r="SYT52" s="876"/>
      <c r="SYU52" s="876"/>
      <c r="SYV52" s="876"/>
      <c r="SYW52" s="876"/>
      <c r="SYX52" s="876"/>
      <c r="SYY52" s="876"/>
      <c r="SYZ52" s="876"/>
      <c r="SZA52" s="876"/>
      <c r="SZB52" s="876"/>
      <c r="SZC52" s="876"/>
      <c r="SZD52" s="876"/>
      <c r="SZE52" s="876"/>
      <c r="SZF52" s="876"/>
      <c r="SZG52" s="876"/>
      <c r="SZH52" s="876"/>
      <c r="SZI52" s="876"/>
      <c r="SZJ52" s="876"/>
      <c r="SZK52" s="876"/>
      <c r="SZL52" s="876"/>
      <c r="SZM52" s="876"/>
      <c r="SZN52" s="876"/>
      <c r="SZO52" s="876"/>
      <c r="SZP52" s="876"/>
      <c r="SZQ52" s="876"/>
      <c r="SZR52" s="876"/>
      <c r="SZS52" s="876"/>
      <c r="SZT52" s="876"/>
      <c r="SZU52" s="876"/>
      <c r="SZV52" s="876"/>
      <c r="SZW52" s="876"/>
      <c r="SZX52" s="876"/>
      <c r="SZY52" s="876"/>
      <c r="SZZ52" s="876"/>
      <c r="TAA52" s="876"/>
      <c r="TAB52" s="876"/>
      <c r="TAC52" s="876"/>
      <c r="TAD52" s="876"/>
      <c r="TAE52" s="876"/>
      <c r="TAF52" s="876"/>
      <c r="TAG52" s="876"/>
      <c r="TAH52" s="876"/>
      <c r="TAI52" s="876"/>
      <c r="TAJ52" s="876"/>
      <c r="TAK52" s="876"/>
      <c r="TAL52" s="876"/>
      <c r="TAM52" s="876"/>
      <c r="TAN52" s="876"/>
      <c r="TAO52" s="876"/>
      <c r="TAP52" s="876"/>
      <c r="TAQ52" s="876"/>
      <c r="TAR52" s="876"/>
      <c r="TAS52" s="876"/>
      <c r="TAT52" s="876"/>
      <c r="TAU52" s="876"/>
      <c r="TAV52" s="876"/>
      <c r="TAW52" s="876"/>
      <c r="TAX52" s="876"/>
      <c r="TAY52" s="876"/>
      <c r="TAZ52" s="876"/>
      <c r="TBA52" s="876"/>
      <c r="TBB52" s="876"/>
      <c r="TBC52" s="876"/>
      <c r="TBD52" s="876"/>
      <c r="TBE52" s="876"/>
      <c r="TBF52" s="876"/>
      <c r="TBG52" s="876"/>
      <c r="TBH52" s="876"/>
      <c r="TBI52" s="876"/>
      <c r="TBJ52" s="876"/>
      <c r="TBK52" s="876"/>
      <c r="TBL52" s="876"/>
      <c r="TBM52" s="876"/>
      <c r="TBN52" s="876"/>
      <c r="TBO52" s="876"/>
      <c r="TBP52" s="876"/>
      <c r="TBQ52" s="876"/>
      <c r="TBR52" s="876"/>
      <c r="TBS52" s="876"/>
      <c r="TBT52" s="876"/>
      <c r="TBU52" s="876"/>
      <c r="TBV52" s="876"/>
      <c r="TBW52" s="876"/>
      <c r="TBX52" s="876"/>
      <c r="TBY52" s="876"/>
      <c r="TBZ52" s="876"/>
      <c r="TCA52" s="876"/>
      <c r="TCB52" s="876"/>
      <c r="TCC52" s="876"/>
      <c r="TCD52" s="876"/>
      <c r="TCE52" s="876"/>
      <c r="TCF52" s="876"/>
      <c r="TCG52" s="876"/>
      <c r="TCH52" s="876"/>
      <c r="TCI52" s="876"/>
      <c r="TCJ52" s="876"/>
      <c r="TCK52" s="876"/>
      <c r="TCL52" s="876"/>
      <c r="TCM52" s="876"/>
      <c r="TCN52" s="876"/>
      <c r="TCO52" s="876"/>
      <c r="TCP52" s="876"/>
      <c r="TCQ52" s="876"/>
      <c r="TCR52" s="876"/>
      <c r="TCS52" s="876"/>
      <c r="TCT52" s="876"/>
      <c r="TCU52" s="876"/>
      <c r="TCV52" s="876"/>
      <c r="TCW52" s="876"/>
      <c r="TCX52" s="876"/>
      <c r="TCY52" s="876"/>
      <c r="TCZ52" s="876"/>
      <c r="TDA52" s="876"/>
      <c r="TDB52" s="876"/>
      <c r="TDC52" s="876"/>
      <c r="TDD52" s="876"/>
      <c r="TDE52" s="876"/>
      <c r="TDF52" s="876"/>
      <c r="TDG52" s="876"/>
      <c r="TDH52" s="876"/>
      <c r="TDI52" s="876"/>
      <c r="TDJ52" s="876"/>
      <c r="TDK52" s="876"/>
      <c r="TDL52" s="876"/>
      <c r="TDM52" s="876"/>
      <c r="TDN52" s="876"/>
      <c r="TDO52" s="876"/>
      <c r="TDP52" s="876"/>
      <c r="TDQ52" s="876"/>
      <c r="TDR52" s="876"/>
      <c r="TDS52" s="876"/>
      <c r="TDT52" s="876"/>
      <c r="TDU52" s="876"/>
      <c r="TDV52" s="876"/>
      <c r="TDW52" s="876"/>
      <c r="TDX52" s="876"/>
      <c r="TDY52" s="876"/>
      <c r="TDZ52" s="876"/>
      <c r="TEA52" s="876"/>
      <c r="TEB52" s="876"/>
      <c r="TEC52" s="876"/>
      <c r="TED52" s="876"/>
      <c r="TEE52" s="876"/>
      <c r="TEF52" s="876"/>
      <c r="TEG52" s="876"/>
      <c r="TEH52" s="876"/>
      <c r="TEI52" s="876"/>
      <c r="TEJ52" s="876"/>
      <c r="TEK52" s="876"/>
      <c r="TEL52" s="876"/>
      <c r="TEM52" s="876"/>
      <c r="TEN52" s="876"/>
      <c r="TEO52" s="876"/>
      <c r="TEP52" s="876"/>
      <c r="TEQ52" s="876"/>
      <c r="TER52" s="876"/>
      <c r="TES52" s="876"/>
      <c r="TET52" s="876"/>
      <c r="TEU52" s="876"/>
      <c r="TEV52" s="876"/>
      <c r="TEW52" s="876"/>
      <c r="TEX52" s="876"/>
      <c r="TEY52" s="876"/>
      <c r="TEZ52" s="876"/>
      <c r="TFA52" s="876"/>
      <c r="TFB52" s="876"/>
      <c r="TFC52" s="876"/>
      <c r="TFD52" s="876"/>
      <c r="TFE52" s="876"/>
      <c r="TFF52" s="876"/>
      <c r="TFG52" s="876"/>
      <c r="TFH52" s="876"/>
      <c r="TFI52" s="876"/>
      <c r="TFJ52" s="876"/>
      <c r="TFK52" s="876"/>
      <c r="TFL52" s="876"/>
      <c r="TFM52" s="876"/>
      <c r="TFN52" s="876"/>
      <c r="TFO52" s="876"/>
      <c r="TFP52" s="876"/>
      <c r="TFQ52" s="876"/>
      <c r="TFR52" s="876"/>
      <c r="TFS52" s="876"/>
      <c r="TFT52" s="876"/>
      <c r="TFU52" s="876"/>
      <c r="TFV52" s="876"/>
      <c r="TFW52" s="876"/>
      <c r="TFX52" s="876"/>
      <c r="TFY52" s="876"/>
      <c r="TFZ52" s="876"/>
      <c r="TGA52" s="876"/>
      <c r="TGB52" s="876"/>
      <c r="TGC52" s="876"/>
      <c r="TGD52" s="876"/>
      <c r="TGE52" s="876"/>
      <c r="TGF52" s="876"/>
      <c r="TGG52" s="876"/>
      <c r="TGH52" s="876"/>
      <c r="TGI52" s="876"/>
      <c r="TGJ52" s="876"/>
      <c r="TGK52" s="876"/>
      <c r="TGL52" s="876"/>
      <c r="TGM52" s="876"/>
      <c r="TGN52" s="876"/>
      <c r="TGO52" s="876"/>
      <c r="TGP52" s="876"/>
      <c r="TGQ52" s="876"/>
      <c r="TGR52" s="876"/>
      <c r="TGS52" s="876"/>
      <c r="TGT52" s="876"/>
      <c r="TGU52" s="876"/>
      <c r="TGV52" s="876"/>
      <c r="TGW52" s="876"/>
      <c r="TGX52" s="876"/>
      <c r="TGY52" s="876"/>
      <c r="TGZ52" s="876"/>
      <c r="THA52" s="876"/>
      <c r="THB52" s="876"/>
      <c r="THC52" s="876"/>
      <c r="THD52" s="876"/>
      <c r="THE52" s="876"/>
      <c r="THF52" s="876"/>
      <c r="THG52" s="876"/>
      <c r="THH52" s="876"/>
      <c r="THI52" s="876"/>
      <c r="THJ52" s="876"/>
      <c r="THK52" s="876"/>
      <c r="THL52" s="876"/>
      <c r="THM52" s="876"/>
      <c r="THN52" s="876"/>
      <c r="THO52" s="876"/>
      <c r="THP52" s="876"/>
      <c r="THQ52" s="876"/>
      <c r="THR52" s="876"/>
      <c r="THS52" s="876"/>
      <c r="THT52" s="876"/>
      <c r="THU52" s="876"/>
      <c r="THV52" s="876"/>
      <c r="THW52" s="876"/>
      <c r="THX52" s="876"/>
      <c r="THY52" s="876"/>
      <c r="THZ52" s="876"/>
      <c r="TIA52" s="876"/>
      <c r="TIB52" s="876"/>
      <c r="TIC52" s="876"/>
      <c r="TID52" s="876"/>
      <c r="TIE52" s="876"/>
      <c r="TIF52" s="876"/>
      <c r="TIG52" s="876"/>
      <c r="TIH52" s="876"/>
      <c r="TII52" s="876"/>
      <c r="TIJ52" s="876"/>
      <c r="TIK52" s="876"/>
      <c r="TIL52" s="876"/>
      <c r="TIM52" s="876"/>
      <c r="TIN52" s="876"/>
      <c r="TIO52" s="876"/>
      <c r="TIP52" s="876"/>
      <c r="TIQ52" s="876"/>
      <c r="TIR52" s="876"/>
      <c r="TIS52" s="876"/>
      <c r="TIT52" s="876"/>
      <c r="TIU52" s="876"/>
      <c r="TIV52" s="876"/>
      <c r="TIW52" s="876"/>
      <c r="TIX52" s="876"/>
      <c r="TIY52" s="876"/>
      <c r="TIZ52" s="876"/>
      <c r="TJA52" s="876"/>
      <c r="TJB52" s="876"/>
      <c r="TJC52" s="876"/>
      <c r="TJD52" s="876"/>
      <c r="TJE52" s="876"/>
      <c r="TJF52" s="876"/>
      <c r="TJG52" s="876"/>
      <c r="TJH52" s="876"/>
      <c r="TJI52" s="876"/>
      <c r="TJJ52" s="876"/>
      <c r="TJK52" s="876"/>
      <c r="TJL52" s="876"/>
      <c r="TJM52" s="876"/>
      <c r="TJN52" s="876"/>
      <c r="TJO52" s="876"/>
      <c r="TJP52" s="876"/>
      <c r="TJQ52" s="876"/>
      <c r="TJR52" s="876"/>
      <c r="TJS52" s="876"/>
      <c r="TJT52" s="876"/>
      <c r="TJU52" s="876"/>
      <c r="TJV52" s="876"/>
      <c r="TJW52" s="876"/>
      <c r="TJX52" s="876"/>
      <c r="TJY52" s="876"/>
      <c r="TJZ52" s="876"/>
      <c r="TKA52" s="876"/>
      <c r="TKB52" s="876"/>
      <c r="TKC52" s="876"/>
      <c r="TKD52" s="876"/>
      <c r="TKE52" s="876"/>
      <c r="TKF52" s="876"/>
      <c r="TKG52" s="876"/>
      <c r="TKH52" s="876"/>
      <c r="TKI52" s="876"/>
      <c r="TKJ52" s="876"/>
      <c r="TKK52" s="876"/>
      <c r="TKL52" s="876"/>
      <c r="TKM52" s="876"/>
      <c r="TKN52" s="876"/>
      <c r="TKO52" s="876"/>
      <c r="TKP52" s="876"/>
      <c r="TKQ52" s="876"/>
      <c r="TKR52" s="876"/>
      <c r="TKS52" s="876"/>
      <c r="TKT52" s="876"/>
      <c r="TKU52" s="876"/>
      <c r="TKV52" s="876"/>
      <c r="TKW52" s="876"/>
      <c r="TKX52" s="876"/>
      <c r="TKY52" s="876"/>
      <c r="TKZ52" s="876"/>
      <c r="TLA52" s="876"/>
      <c r="TLB52" s="876"/>
      <c r="TLC52" s="876"/>
      <c r="TLD52" s="876"/>
      <c r="TLE52" s="876"/>
      <c r="TLF52" s="876"/>
      <c r="TLG52" s="876"/>
      <c r="TLH52" s="876"/>
      <c r="TLI52" s="876"/>
      <c r="TLJ52" s="876"/>
      <c r="TLK52" s="876"/>
      <c r="TLL52" s="876"/>
      <c r="TLM52" s="876"/>
      <c r="TLN52" s="876"/>
      <c r="TLO52" s="876"/>
      <c r="TLP52" s="876"/>
      <c r="TLQ52" s="876"/>
      <c r="TLR52" s="876"/>
      <c r="TLS52" s="876"/>
      <c r="TLT52" s="876"/>
      <c r="TLU52" s="876"/>
      <c r="TLV52" s="876"/>
      <c r="TLW52" s="876"/>
      <c r="TLX52" s="876"/>
      <c r="TLY52" s="876"/>
      <c r="TLZ52" s="876"/>
      <c r="TMA52" s="876"/>
      <c r="TMB52" s="876"/>
      <c r="TMC52" s="876"/>
      <c r="TMD52" s="876"/>
      <c r="TME52" s="876"/>
      <c r="TMF52" s="876"/>
      <c r="TMG52" s="876"/>
      <c r="TMH52" s="876"/>
      <c r="TMI52" s="876"/>
      <c r="TMJ52" s="876"/>
      <c r="TMK52" s="876"/>
      <c r="TML52" s="876"/>
      <c r="TMM52" s="876"/>
      <c r="TMN52" s="876"/>
      <c r="TMO52" s="876"/>
      <c r="TMP52" s="876"/>
      <c r="TMQ52" s="876"/>
      <c r="TMR52" s="876"/>
      <c r="TMS52" s="876"/>
      <c r="TMT52" s="876"/>
      <c r="TMU52" s="876"/>
      <c r="TMV52" s="876"/>
      <c r="TMW52" s="876"/>
      <c r="TMX52" s="876"/>
      <c r="TMY52" s="876"/>
      <c r="TMZ52" s="876"/>
      <c r="TNA52" s="876"/>
      <c r="TNB52" s="876"/>
      <c r="TNC52" s="876"/>
      <c r="TND52" s="876"/>
      <c r="TNE52" s="876"/>
      <c r="TNF52" s="876"/>
      <c r="TNG52" s="876"/>
      <c r="TNH52" s="876"/>
      <c r="TNI52" s="876"/>
      <c r="TNJ52" s="876"/>
      <c r="TNK52" s="876"/>
      <c r="TNL52" s="876"/>
      <c r="TNM52" s="876"/>
      <c r="TNN52" s="876"/>
      <c r="TNO52" s="876"/>
      <c r="TNP52" s="876"/>
      <c r="TNQ52" s="876"/>
      <c r="TNR52" s="876"/>
      <c r="TNS52" s="876"/>
      <c r="TNT52" s="876"/>
      <c r="TNU52" s="876"/>
      <c r="TNV52" s="876"/>
      <c r="TNW52" s="876"/>
      <c r="TNX52" s="876"/>
      <c r="TNY52" s="876"/>
      <c r="TNZ52" s="876"/>
      <c r="TOA52" s="876"/>
      <c r="TOB52" s="876"/>
      <c r="TOC52" s="876"/>
      <c r="TOD52" s="876"/>
      <c r="TOE52" s="876"/>
      <c r="TOF52" s="876"/>
      <c r="TOG52" s="876"/>
      <c r="TOH52" s="876"/>
      <c r="TOI52" s="876"/>
      <c r="TOJ52" s="876"/>
      <c r="TOK52" s="876"/>
      <c r="TOL52" s="876"/>
      <c r="TOM52" s="876"/>
      <c r="TON52" s="876"/>
      <c r="TOO52" s="876"/>
      <c r="TOP52" s="876"/>
      <c r="TOQ52" s="876"/>
      <c r="TOR52" s="876"/>
      <c r="TOS52" s="876"/>
      <c r="TOT52" s="876"/>
      <c r="TOU52" s="876"/>
      <c r="TOV52" s="876"/>
      <c r="TOW52" s="876"/>
      <c r="TOX52" s="876"/>
      <c r="TOY52" s="876"/>
      <c r="TOZ52" s="876"/>
      <c r="TPA52" s="876"/>
      <c r="TPB52" s="876"/>
      <c r="TPC52" s="876"/>
      <c r="TPD52" s="876"/>
      <c r="TPE52" s="876"/>
      <c r="TPF52" s="876"/>
      <c r="TPG52" s="876"/>
      <c r="TPH52" s="876"/>
      <c r="TPI52" s="876"/>
      <c r="TPJ52" s="876"/>
      <c r="TPK52" s="876"/>
      <c r="TPL52" s="876"/>
      <c r="TPM52" s="876"/>
      <c r="TPN52" s="876"/>
      <c r="TPO52" s="876"/>
      <c r="TPP52" s="876"/>
      <c r="TPQ52" s="876"/>
      <c r="TPR52" s="876"/>
      <c r="TPS52" s="876"/>
      <c r="TPT52" s="876"/>
      <c r="TPU52" s="876"/>
      <c r="TPV52" s="876"/>
      <c r="TPW52" s="876"/>
      <c r="TPX52" s="876"/>
      <c r="TPY52" s="876"/>
      <c r="TPZ52" s="876"/>
      <c r="TQA52" s="876"/>
      <c r="TQB52" s="876"/>
      <c r="TQC52" s="876"/>
      <c r="TQD52" s="876"/>
      <c r="TQE52" s="876"/>
      <c r="TQF52" s="876"/>
      <c r="TQG52" s="876"/>
      <c r="TQH52" s="876"/>
      <c r="TQI52" s="876"/>
      <c r="TQJ52" s="876"/>
      <c r="TQK52" s="876"/>
      <c r="TQL52" s="876"/>
      <c r="TQM52" s="876"/>
      <c r="TQN52" s="876"/>
      <c r="TQO52" s="876"/>
      <c r="TQP52" s="876"/>
      <c r="TQQ52" s="876"/>
      <c r="TQR52" s="876"/>
      <c r="TQS52" s="876"/>
      <c r="TQT52" s="876"/>
      <c r="TQU52" s="876"/>
      <c r="TQV52" s="876"/>
      <c r="TQW52" s="876"/>
      <c r="TQX52" s="876"/>
      <c r="TQY52" s="876"/>
      <c r="TQZ52" s="876"/>
      <c r="TRA52" s="876"/>
      <c r="TRB52" s="876"/>
      <c r="TRC52" s="876"/>
      <c r="TRD52" s="876"/>
      <c r="TRE52" s="876"/>
      <c r="TRF52" s="876"/>
      <c r="TRG52" s="876"/>
      <c r="TRH52" s="876"/>
      <c r="TRI52" s="876"/>
      <c r="TRJ52" s="876"/>
      <c r="TRK52" s="876"/>
      <c r="TRL52" s="876"/>
      <c r="TRM52" s="876"/>
      <c r="TRN52" s="876"/>
      <c r="TRO52" s="876"/>
      <c r="TRP52" s="876"/>
      <c r="TRQ52" s="876"/>
      <c r="TRR52" s="876"/>
      <c r="TRS52" s="876"/>
      <c r="TRT52" s="876"/>
      <c r="TRU52" s="876"/>
      <c r="TRV52" s="876"/>
      <c r="TRW52" s="876"/>
      <c r="TRX52" s="876"/>
      <c r="TRY52" s="876"/>
      <c r="TRZ52" s="876"/>
      <c r="TSA52" s="876"/>
      <c r="TSB52" s="876"/>
      <c r="TSC52" s="876"/>
      <c r="TSD52" s="876"/>
      <c r="TSE52" s="876"/>
      <c r="TSF52" s="876"/>
      <c r="TSG52" s="876"/>
      <c r="TSH52" s="876"/>
      <c r="TSI52" s="876"/>
      <c r="TSJ52" s="876"/>
      <c r="TSK52" s="876"/>
      <c r="TSL52" s="876"/>
      <c r="TSM52" s="876"/>
      <c r="TSN52" s="876"/>
      <c r="TSO52" s="876"/>
      <c r="TSP52" s="876"/>
      <c r="TSQ52" s="876"/>
      <c r="TSR52" s="876"/>
      <c r="TSS52" s="876"/>
      <c r="TST52" s="876"/>
      <c r="TSU52" s="876"/>
      <c r="TSV52" s="876"/>
      <c r="TSW52" s="876"/>
      <c r="TSX52" s="876"/>
      <c r="TSY52" s="876"/>
      <c r="TSZ52" s="876"/>
      <c r="TTA52" s="876"/>
      <c r="TTB52" s="876"/>
      <c r="TTC52" s="876"/>
      <c r="TTD52" s="876"/>
      <c r="TTE52" s="876"/>
      <c r="TTF52" s="876"/>
      <c r="TTG52" s="876"/>
      <c r="TTH52" s="876"/>
      <c r="TTI52" s="876"/>
      <c r="TTJ52" s="876"/>
      <c r="TTK52" s="876"/>
      <c r="TTL52" s="876"/>
      <c r="TTM52" s="876"/>
      <c r="TTN52" s="876"/>
      <c r="TTO52" s="876"/>
      <c r="TTP52" s="876"/>
      <c r="TTQ52" s="876"/>
      <c r="TTR52" s="876"/>
      <c r="TTS52" s="876"/>
      <c r="TTT52" s="876"/>
      <c r="TTU52" s="876"/>
      <c r="TTV52" s="876"/>
      <c r="TTW52" s="876"/>
      <c r="TTX52" s="876"/>
      <c r="TTY52" s="876"/>
      <c r="TTZ52" s="876"/>
      <c r="TUA52" s="876"/>
      <c r="TUB52" s="876"/>
      <c r="TUC52" s="876"/>
      <c r="TUD52" s="876"/>
      <c r="TUE52" s="876"/>
      <c r="TUF52" s="876"/>
      <c r="TUG52" s="876"/>
      <c r="TUH52" s="876"/>
      <c r="TUI52" s="876"/>
      <c r="TUJ52" s="876"/>
      <c r="TUK52" s="876"/>
      <c r="TUL52" s="876"/>
      <c r="TUM52" s="876"/>
      <c r="TUN52" s="876"/>
      <c r="TUO52" s="876"/>
      <c r="TUP52" s="876"/>
      <c r="TUQ52" s="876"/>
      <c r="TUR52" s="876"/>
      <c r="TUS52" s="876"/>
      <c r="TUT52" s="876"/>
      <c r="TUU52" s="876"/>
      <c r="TUV52" s="876"/>
      <c r="TUW52" s="876"/>
      <c r="TUX52" s="876"/>
      <c r="TUY52" s="876"/>
      <c r="TUZ52" s="876"/>
      <c r="TVA52" s="876"/>
      <c r="TVB52" s="876"/>
      <c r="TVC52" s="876"/>
      <c r="TVD52" s="876"/>
      <c r="TVE52" s="876"/>
      <c r="TVF52" s="876"/>
      <c r="TVG52" s="876"/>
      <c r="TVH52" s="876"/>
      <c r="TVI52" s="876"/>
      <c r="TVJ52" s="876"/>
      <c r="TVK52" s="876"/>
      <c r="TVL52" s="876"/>
      <c r="TVM52" s="876"/>
      <c r="TVN52" s="876"/>
      <c r="TVO52" s="876"/>
      <c r="TVP52" s="876"/>
      <c r="TVQ52" s="876"/>
      <c r="TVR52" s="876"/>
      <c r="TVS52" s="876"/>
      <c r="TVT52" s="876"/>
      <c r="TVU52" s="876"/>
      <c r="TVV52" s="876"/>
      <c r="TVW52" s="876"/>
      <c r="TVX52" s="876"/>
      <c r="TVY52" s="876"/>
      <c r="TVZ52" s="876"/>
      <c r="TWA52" s="876"/>
      <c r="TWB52" s="876"/>
      <c r="TWC52" s="876"/>
      <c r="TWD52" s="876"/>
      <c r="TWE52" s="876"/>
      <c r="TWF52" s="876"/>
      <c r="TWG52" s="876"/>
      <c r="TWH52" s="876"/>
      <c r="TWI52" s="876"/>
      <c r="TWJ52" s="876"/>
      <c r="TWK52" s="876"/>
      <c r="TWL52" s="876"/>
      <c r="TWM52" s="876"/>
      <c r="TWN52" s="876"/>
      <c r="TWO52" s="876"/>
      <c r="TWP52" s="876"/>
      <c r="TWQ52" s="876"/>
      <c r="TWR52" s="876"/>
      <c r="TWS52" s="876"/>
      <c r="TWT52" s="876"/>
      <c r="TWU52" s="876"/>
      <c r="TWV52" s="876"/>
      <c r="TWW52" s="876"/>
      <c r="TWX52" s="876"/>
      <c r="TWY52" s="876"/>
      <c r="TWZ52" s="876"/>
      <c r="TXA52" s="876"/>
      <c r="TXB52" s="876"/>
      <c r="TXC52" s="876"/>
      <c r="TXD52" s="876"/>
      <c r="TXE52" s="876"/>
      <c r="TXF52" s="876"/>
      <c r="TXG52" s="876"/>
      <c r="TXH52" s="876"/>
      <c r="TXI52" s="876"/>
      <c r="TXJ52" s="876"/>
      <c r="TXK52" s="876"/>
      <c r="TXL52" s="876"/>
      <c r="TXM52" s="876"/>
      <c r="TXN52" s="876"/>
      <c r="TXO52" s="876"/>
      <c r="TXP52" s="876"/>
      <c r="TXQ52" s="876"/>
      <c r="TXR52" s="876"/>
      <c r="TXS52" s="876"/>
      <c r="TXT52" s="876"/>
      <c r="TXU52" s="876"/>
      <c r="TXV52" s="876"/>
      <c r="TXW52" s="876"/>
      <c r="TXX52" s="876"/>
      <c r="TXY52" s="876"/>
      <c r="TXZ52" s="876"/>
      <c r="TYA52" s="876"/>
      <c r="TYB52" s="876"/>
      <c r="TYC52" s="876"/>
      <c r="TYD52" s="876"/>
      <c r="TYE52" s="876"/>
      <c r="TYF52" s="876"/>
      <c r="TYG52" s="876"/>
      <c r="TYH52" s="876"/>
      <c r="TYI52" s="876"/>
      <c r="TYJ52" s="876"/>
      <c r="TYK52" s="876"/>
      <c r="TYL52" s="876"/>
      <c r="TYM52" s="876"/>
      <c r="TYN52" s="876"/>
      <c r="TYO52" s="876"/>
      <c r="TYP52" s="876"/>
      <c r="TYQ52" s="876"/>
      <c r="TYR52" s="876"/>
      <c r="TYS52" s="876"/>
      <c r="TYT52" s="876"/>
      <c r="TYU52" s="876"/>
      <c r="TYV52" s="876"/>
      <c r="TYW52" s="876"/>
      <c r="TYX52" s="876"/>
      <c r="TYY52" s="876"/>
      <c r="TYZ52" s="876"/>
      <c r="TZA52" s="876"/>
      <c r="TZB52" s="876"/>
      <c r="TZC52" s="876"/>
      <c r="TZD52" s="876"/>
      <c r="TZE52" s="876"/>
      <c r="TZF52" s="876"/>
      <c r="TZG52" s="876"/>
      <c r="TZH52" s="876"/>
      <c r="TZI52" s="876"/>
      <c r="TZJ52" s="876"/>
      <c r="TZK52" s="876"/>
      <c r="TZL52" s="876"/>
      <c r="TZM52" s="876"/>
      <c r="TZN52" s="876"/>
      <c r="TZO52" s="876"/>
      <c r="TZP52" s="876"/>
      <c r="TZQ52" s="876"/>
      <c r="TZR52" s="876"/>
      <c r="TZS52" s="876"/>
      <c r="TZT52" s="876"/>
      <c r="TZU52" s="876"/>
      <c r="TZV52" s="876"/>
      <c r="TZW52" s="876"/>
      <c r="TZX52" s="876"/>
      <c r="TZY52" s="876"/>
      <c r="TZZ52" s="876"/>
      <c r="UAA52" s="876"/>
      <c r="UAB52" s="876"/>
      <c r="UAC52" s="876"/>
      <c r="UAD52" s="876"/>
      <c r="UAE52" s="876"/>
      <c r="UAF52" s="876"/>
      <c r="UAG52" s="876"/>
      <c r="UAH52" s="876"/>
      <c r="UAI52" s="876"/>
      <c r="UAJ52" s="876"/>
      <c r="UAK52" s="876"/>
      <c r="UAL52" s="876"/>
      <c r="UAM52" s="876"/>
      <c r="UAN52" s="876"/>
      <c r="UAO52" s="876"/>
      <c r="UAP52" s="876"/>
      <c r="UAQ52" s="876"/>
      <c r="UAR52" s="876"/>
      <c r="UAS52" s="876"/>
      <c r="UAT52" s="876"/>
      <c r="UAU52" s="876"/>
      <c r="UAV52" s="876"/>
      <c r="UAW52" s="876"/>
      <c r="UAX52" s="876"/>
      <c r="UAY52" s="876"/>
      <c r="UAZ52" s="876"/>
      <c r="UBA52" s="876"/>
      <c r="UBB52" s="876"/>
      <c r="UBC52" s="876"/>
      <c r="UBD52" s="876"/>
      <c r="UBE52" s="876"/>
      <c r="UBF52" s="876"/>
      <c r="UBG52" s="876"/>
      <c r="UBH52" s="876"/>
      <c r="UBI52" s="876"/>
      <c r="UBJ52" s="876"/>
      <c r="UBK52" s="876"/>
      <c r="UBL52" s="876"/>
      <c r="UBM52" s="876"/>
      <c r="UBN52" s="876"/>
      <c r="UBO52" s="876"/>
      <c r="UBP52" s="876"/>
      <c r="UBQ52" s="876"/>
      <c r="UBR52" s="876"/>
      <c r="UBS52" s="876"/>
      <c r="UBT52" s="876"/>
      <c r="UBU52" s="876"/>
      <c r="UBV52" s="876"/>
      <c r="UBW52" s="876"/>
      <c r="UBX52" s="876"/>
      <c r="UBY52" s="876"/>
      <c r="UBZ52" s="876"/>
      <c r="UCA52" s="876"/>
      <c r="UCB52" s="876"/>
      <c r="UCC52" s="876"/>
      <c r="UCD52" s="876"/>
      <c r="UCE52" s="876"/>
      <c r="UCF52" s="876"/>
      <c r="UCG52" s="876"/>
      <c r="UCH52" s="876"/>
      <c r="UCI52" s="876"/>
      <c r="UCJ52" s="876"/>
      <c r="UCK52" s="876"/>
      <c r="UCL52" s="876"/>
      <c r="UCM52" s="876"/>
      <c r="UCN52" s="876"/>
      <c r="UCO52" s="876"/>
      <c r="UCP52" s="876"/>
      <c r="UCQ52" s="876"/>
      <c r="UCR52" s="876"/>
      <c r="UCS52" s="876"/>
      <c r="UCT52" s="876"/>
      <c r="UCU52" s="876"/>
      <c r="UCV52" s="876"/>
      <c r="UCW52" s="876"/>
      <c r="UCX52" s="876"/>
      <c r="UCY52" s="876"/>
      <c r="UCZ52" s="876"/>
      <c r="UDA52" s="876"/>
      <c r="UDB52" s="876"/>
      <c r="UDC52" s="876"/>
      <c r="UDD52" s="876"/>
      <c r="UDE52" s="876"/>
      <c r="UDF52" s="876"/>
      <c r="UDG52" s="876"/>
      <c r="UDH52" s="876"/>
      <c r="UDI52" s="876"/>
      <c r="UDJ52" s="876"/>
      <c r="UDK52" s="876"/>
      <c r="UDL52" s="876"/>
      <c r="UDM52" s="876"/>
      <c r="UDN52" s="876"/>
      <c r="UDO52" s="876"/>
      <c r="UDP52" s="876"/>
      <c r="UDQ52" s="876"/>
      <c r="UDR52" s="876"/>
      <c r="UDS52" s="876"/>
      <c r="UDT52" s="876"/>
      <c r="UDU52" s="876"/>
      <c r="UDV52" s="876"/>
      <c r="UDW52" s="876"/>
      <c r="UDX52" s="876"/>
      <c r="UDY52" s="876"/>
      <c r="UDZ52" s="876"/>
      <c r="UEA52" s="876"/>
      <c r="UEB52" s="876"/>
      <c r="UEC52" s="876"/>
      <c r="UED52" s="876"/>
      <c r="UEE52" s="876"/>
      <c r="UEF52" s="876"/>
      <c r="UEG52" s="876"/>
      <c r="UEH52" s="876"/>
      <c r="UEI52" s="876"/>
      <c r="UEJ52" s="876"/>
      <c r="UEK52" s="876"/>
      <c r="UEL52" s="876"/>
      <c r="UEM52" s="876"/>
      <c r="UEN52" s="876"/>
      <c r="UEO52" s="876"/>
      <c r="UEP52" s="876"/>
      <c r="UEQ52" s="876"/>
      <c r="UER52" s="876"/>
      <c r="UES52" s="876"/>
      <c r="UET52" s="876"/>
      <c r="UEU52" s="876"/>
      <c r="UEV52" s="876"/>
      <c r="UEW52" s="876"/>
      <c r="UEX52" s="876"/>
      <c r="UEY52" s="876"/>
      <c r="UEZ52" s="876"/>
      <c r="UFA52" s="876"/>
      <c r="UFB52" s="876"/>
      <c r="UFC52" s="876"/>
      <c r="UFD52" s="876"/>
      <c r="UFE52" s="876"/>
      <c r="UFF52" s="876"/>
      <c r="UFG52" s="876"/>
      <c r="UFH52" s="876"/>
      <c r="UFI52" s="876"/>
      <c r="UFJ52" s="876"/>
      <c r="UFK52" s="876"/>
      <c r="UFL52" s="876"/>
      <c r="UFM52" s="876"/>
      <c r="UFN52" s="876"/>
      <c r="UFO52" s="876"/>
      <c r="UFP52" s="876"/>
      <c r="UFQ52" s="876"/>
      <c r="UFR52" s="876"/>
      <c r="UFS52" s="876"/>
      <c r="UFT52" s="876"/>
      <c r="UFU52" s="876"/>
      <c r="UFV52" s="876"/>
      <c r="UFW52" s="876"/>
      <c r="UFX52" s="876"/>
      <c r="UFY52" s="876"/>
      <c r="UFZ52" s="876"/>
      <c r="UGA52" s="876"/>
      <c r="UGB52" s="876"/>
      <c r="UGC52" s="876"/>
      <c r="UGD52" s="876"/>
      <c r="UGE52" s="876"/>
      <c r="UGF52" s="876"/>
      <c r="UGG52" s="876"/>
      <c r="UGH52" s="876"/>
      <c r="UGI52" s="876"/>
      <c r="UGJ52" s="876"/>
      <c r="UGK52" s="876"/>
      <c r="UGL52" s="876"/>
      <c r="UGM52" s="876"/>
      <c r="UGN52" s="876"/>
      <c r="UGO52" s="876"/>
      <c r="UGP52" s="876"/>
      <c r="UGQ52" s="876"/>
      <c r="UGR52" s="876"/>
      <c r="UGS52" s="876"/>
      <c r="UGT52" s="876"/>
      <c r="UGU52" s="876"/>
      <c r="UGV52" s="876"/>
      <c r="UGW52" s="876"/>
      <c r="UGX52" s="876"/>
      <c r="UGY52" s="876"/>
      <c r="UGZ52" s="876"/>
      <c r="UHA52" s="876"/>
      <c r="UHB52" s="876"/>
      <c r="UHC52" s="876"/>
      <c r="UHD52" s="876"/>
      <c r="UHE52" s="876"/>
      <c r="UHF52" s="876"/>
      <c r="UHG52" s="876"/>
      <c r="UHH52" s="876"/>
      <c r="UHI52" s="876"/>
      <c r="UHJ52" s="876"/>
      <c r="UHK52" s="876"/>
      <c r="UHL52" s="876"/>
      <c r="UHM52" s="876"/>
      <c r="UHN52" s="876"/>
      <c r="UHO52" s="876"/>
      <c r="UHP52" s="876"/>
      <c r="UHQ52" s="876"/>
      <c r="UHR52" s="876"/>
      <c r="UHS52" s="876"/>
      <c r="UHT52" s="876"/>
      <c r="UHU52" s="876"/>
      <c r="UHV52" s="876"/>
      <c r="UHW52" s="876"/>
      <c r="UHX52" s="876"/>
      <c r="UHY52" s="876"/>
      <c r="UHZ52" s="876"/>
      <c r="UIA52" s="876"/>
      <c r="UIB52" s="876"/>
      <c r="UIC52" s="876"/>
      <c r="UID52" s="876"/>
      <c r="UIE52" s="876"/>
      <c r="UIF52" s="876"/>
      <c r="UIG52" s="876"/>
      <c r="UIH52" s="876"/>
      <c r="UII52" s="876"/>
      <c r="UIJ52" s="876"/>
      <c r="UIK52" s="876"/>
      <c r="UIL52" s="876"/>
      <c r="UIM52" s="876"/>
      <c r="UIN52" s="876"/>
      <c r="UIO52" s="876"/>
      <c r="UIP52" s="876"/>
      <c r="UIQ52" s="876"/>
      <c r="UIR52" s="876"/>
      <c r="UIS52" s="876"/>
      <c r="UIT52" s="876"/>
      <c r="UIU52" s="876"/>
      <c r="UIV52" s="876"/>
      <c r="UIW52" s="876"/>
      <c r="UIX52" s="876"/>
      <c r="UIY52" s="876"/>
      <c r="UIZ52" s="876"/>
      <c r="UJA52" s="876"/>
      <c r="UJB52" s="876"/>
      <c r="UJC52" s="876"/>
      <c r="UJD52" s="876"/>
      <c r="UJE52" s="876"/>
      <c r="UJF52" s="876"/>
      <c r="UJG52" s="876"/>
      <c r="UJH52" s="876"/>
      <c r="UJI52" s="876"/>
      <c r="UJJ52" s="876"/>
      <c r="UJK52" s="876"/>
      <c r="UJL52" s="876"/>
      <c r="UJM52" s="876"/>
      <c r="UJN52" s="876"/>
      <c r="UJO52" s="876"/>
      <c r="UJP52" s="876"/>
      <c r="UJQ52" s="876"/>
      <c r="UJR52" s="876"/>
      <c r="UJS52" s="876"/>
      <c r="UJT52" s="876"/>
      <c r="UJU52" s="876"/>
      <c r="UJV52" s="876"/>
      <c r="UJW52" s="876"/>
      <c r="UJX52" s="876"/>
      <c r="UJY52" s="876"/>
      <c r="UJZ52" s="876"/>
      <c r="UKA52" s="876"/>
      <c r="UKB52" s="876"/>
      <c r="UKC52" s="876"/>
      <c r="UKD52" s="876"/>
      <c r="UKE52" s="876"/>
      <c r="UKF52" s="876"/>
      <c r="UKG52" s="876"/>
      <c r="UKH52" s="876"/>
      <c r="UKI52" s="876"/>
      <c r="UKJ52" s="876"/>
      <c r="UKK52" s="876"/>
      <c r="UKL52" s="876"/>
      <c r="UKM52" s="876"/>
      <c r="UKN52" s="876"/>
      <c r="UKO52" s="876"/>
      <c r="UKP52" s="876"/>
      <c r="UKQ52" s="876"/>
      <c r="UKR52" s="876"/>
      <c r="UKS52" s="876"/>
      <c r="UKT52" s="876"/>
      <c r="UKU52" s="876"/>
      <c r="UKV52" s="876"/>
      <c r="UKW52" s="876"/>
      <c r="UKX52" s="876"/>
      <c r="UKY52" s="876"/>
      <c r="UKZ52" s="876"/>
      <c r="ULA52" s="876"/>
      <c r="ULB52" s="876"/>
      <c r="ULC52" s="876"/>
      <c r="ULD52" s="876"/>
      <c r="ULE52" s="876"/>
      <c r="ULF52" s="876"/>
      <c r="ULG52" s="876"/>
      <c r="ULH52" s="876"/>
      <c r="ULI52" s="876"/>
      <c r="ULJ52" s="876"/>
      <c r="ULK52" s="876"/>
      <c r="ULL52" s="876"/>
      <c r="ULM52" s="876"/>
      <c r="ULN52" s="876"/>
      <c r="ULO52" s="876"/>
      <c r="ULP52" s="876"/>
      <c r="ULQ52" s="876"/>
      <c r="ULR52" s="876"/>
      <c r="ULS52" s="876"/>
      <c r="ULT52" s="876"/>
      <c r="ULU52" s="876"/>
      <c r="ULV52" s="876"/>
      <c r="ULW52" s="876"/>
      <c r="ULX52" s="876"/>
      <c r="ULY52" s="876"/>
      <c r="ULZ52" s="876"/>
      <c r="UMA52" s="876"/>
      <c r="UMB52" s="876"/>
      <c r="UMC52" s="876"/>
      <c r="UMD52" s="876"/>
      <c r="UME52" s="876"/>
      <c r="UMF52" s="876"/>
      <c r="UMG52" s="876"/>
      <c r="UMH52" s="876"/>
      <c r="UMI52" s="876"/>
      <c r="UMJ52" s="876"/>
      <c r="UMK52" s="876"/>
      <c r="UML52" s="876"/>
      <c r="UMM52" s="876"/>
      <c r="UMN52" s="876"/>
      <c r="UMO52" s="876"/>
      <c r="UMP52" s="876"/>
      <c r="UMQ52" s="876"/>
      <c r="UMR52" s="876"/>
      <c r="UMS52" s="876"/>
      <c r="UMT52" s="876"/>
      <c r="UMU52" s="876"/>
      <c r="UMV52" s="876"/>
      <c r="UMW52" s="876"/>
      <c r="UMX52" s="876"/>
      <c r="UMY52" s="876"/>
      <c r="UMZ52" s="876"/>
      <c r="UNA52" s="876"/>
      <c r="UNB52" s="876"/>
      <c r="UNC52" s="876"/>
      <c r="UND52" s="876"/>
      <c r="UNE52" s="876"/>
      <c r="UNF52" s="876"/>
      <c r="UNG52" s="876"/>
      <c r="UNH52" s="876"/>
      <c r="UNI52" s="876"/>
      <c r="UNJ52" s="876"/>
      <c r="UNK52" s="876"/>
      <c r="UNL52" s="876"/>
      <c r="UNM52" s="876"/>
      <c r="UNN52" s="876"/>
      <c r="UNO52" s="876"/>
      <c r="UNP52" s="876"/>
      <c r="UNQ52" s="876"/>
      <c r="UNR52" s="876"/>
      <c r="UNS52" s="876"/>
      <c r="UNT52" s="876"/>
      <c r="UNU52" s="876"/>
      <c r="UNV52" s="876"/>
      <c r="UNW52" s="876"/>
      <c r="UNX52" s="876"/>
      <c r="UNY52" s="876"/>
      <c r="UNZ52" s="876"/>
      <c r="UOA52" s="876"/>
      <c r="UOB52" s="876"/>
      <c r="UOC52" s="876"/>
      <c r="UOD52" s="876"/>
      <c r="UOE52" s="876"/>
      <c r="UOF52" s="876"/>
      <c r="UOG52" s="876"/>
      <c r="UOH52" s="876"/>
      <c r="UOI52" s="876"/>
      <c r="UOJ52" s="876"/>
      <c r="UOK52" s="876"/>
      <c r="UOL52" s="876"/>
      <c r="UOM52" s="876"/>
      <c r="UON52" s="876"/>
      <c r="UOO52" s="876"/>
      <c r="UOP52" s="876"/>
      <c r="UOQ52" s="876"/>
      <c r="UOR52" s="876"/>
      <c r="UOS52" s="876"/>
      <c r="UOT52" s="876"/>
      <c r="UOU52" s="876"/>
      <c r="UOV52" s="876"/>
      <c r="UOW52" s="876"/>
      <c r="UOX52" s="876"/>
      <c r="UOY52" s="876"/>
      <c r="UOZ52" s="876"/>
      <c r="UPA52" s="876"/>
      <c r="UPB52" s="876"/>
      <c r="UPC52" s="876"/>
      <c r="UPD52" s="876"/>
      <c r="UPE52" s="876"/>
      <c r="UPF52" s="876"/>
      <c r="UPG52" s="876"/>
      <c r="UPH52" s="876"/>
      <c r="UPI52" s="876"/>
      <c r="UPJ52" s="876"/>
      <c r="UPK52" s="876"/>
      <c r="UPL52" s="876"/>
      <c r="UPM52" s="876"/>
      <c r="UPN52" s="876"/>
      <c r="UPO52" s="876"/>
      <c r="UPP52" s="876"/>
      <c r="UPQ52" s="876"/>
      <c r="UPR52" s="876"/>
      <c r="UPS52" s="876"/>
      <c r="UPT52" s="876"/>
      <c r="UPU52" s="876"/>
      <c r="UPV52" s="876"/>
      <c r="UPW52" s="876"/>
      <c r="UPX52" s="876"/>
      <c r="UPY52" s="876"/>
      <c r="UPZ52" s="876"/>
      <c r="UQA52" s="876"/>
      <c r="UQB52" s="876"/>
      <c r="UQC52" s="876"/>
      <c r="UQD52" s="876"/>
      <c r="UQE52" s="876"/>
      <c r="UQF52" s="876"/>
      <c r="UQG52" s="876"/>
      <c r="UQH52" s="876"/>
      <c r="UQI52" s="876"/>
      <c r="UQJ52" s="876"/>
      <c r="UQK52" s="876"/>
      <c r="UQL52" s="876"/>
      <c r="UQM52" s="876"/>
      <c r="UQN52" s="876"/>
      <c r="UQO52" s="876"/>
      <c r="UQP52" s="876"/>
      <c r="UQQ52" s="876"/>
      <c r="UQR52" s="876"/>
      <c r="UQS52" s="876"/>
      <c r="UQT52" s="876"/>
      <c r="UQU52" s="876"/>
      <c r="UQV52" s="876"/>
      <c r="UQW52" s="876"/>
      <c r="UQX52" s="876"/>
      <c r="UQY52" s="876"/>
      <c r="UQZ52" s="876"/>
      <c r="URA52" s="876"/>
      <c r="URB52" s="876"/>
      <c r="URC52" s="876"/>
      <c r="URD52" s="876"/>
      <c r="URE52" s="876"/>
      <c r="URF52" s="876"/>
      <c r="URG52" s="876"/>
      <c r="URH52" s="876"/>
      <c r="URI52" s="876"/>
      <c r="URJ52" s="876"/>
      <c r="URK52" s="876"/>
      <c r="URL52" s="876"/>
      <c r="URM52" s="876"/>
      <c r="URN52" s="876"/>
      <c r="URO52" s="876"/>
      <c r="URP52" s="876"/>
      <c r="URQ52" s="876"/>
      <c r="URR52" s="876"/>
      <c r="URS52" s="876"/>
      <c r="URT52" s="876"/>
      <c r="URU52" s="876"/>
      <c r="URV52" s="876"/>
      <c r="URW52" s="876"/>
      <c r="URX52" s="876"/>
      <c r="URY52" s="876"/>
      <c r="URZ52" s="876"/>
      <c r="USA52" s="876"/>
      <c r="USB52" s="876"/>
      <c r="USC52" s="876"/>
      <c r="USD52" s="876"/>
      <c r="USE52" s="876"/>
      <c r="USF52" s="876"/>
      <c r="USG52" s="876"/>
      <c r="USH52" s="876"/>
      <c r="USI52" s="876"/>
      <c r="USJ52" s="876"/>
      <c r="USK52" s="876"/>
      <c r="USL52" s="876"/>
      <c r="USM52" s="876"/>
      <c r="USN52" s="876"/>
      <c r="USO52" s="876"/>
      <c r="USP52" s="876"/>
      <c r="USQ52" s="876"/>
      <c r="USR52" s="876"/>
      <c r="USS52" s="876"/>
      <c r="UST52" s="876"/>
      <c r="USU52" s="876"/>
      <c r="USV52" s="876"/>
      <c r="USW52" s="876"/>
      <c r="USX52" s="876"/>
      <c r="USY52" s="876"/>
      <c r="USZ52" s="876"/>
      <c r="UTA52" s="876"/>
      <c r="UTB52" s="876"/>
      <c r="UTC52" s="876"/>
      <c r="UTD52" s="876"/>
      <c r="UTE52" s="876"/>
      <c r="UTF52" s="876"/>
      <c r="UTG52" s="876"/>
      <c r="UTH52" s="876"/>
      <c r="UTI52" s="876"/>
      <c r="UTJ52" s="876"/>
      <c r="UTK52" s="876"/>
      <c r="UTL52" s="876"/>
      <c r="UTM52" s="876"/>
      <c r="UTN52" s="876"/>
      <c r="UTO52" s="876"/>
      <c r="UTP52" s="876"/>
      <c r="UTQ52" s="876"/>
      <c r="UTR52" s="876"/>
      <c r="UTS52" s="876"/>
      <c r="UTT52" s="876"/>
      <c r="UTU52" s="876"/>
      <c r="UTV52" s="876"/>
      <c r="UTW52" s="876"/>
      <c r="UTX52" s="876"/>
      <c r="UTY52" s="876"/>
      <c r="UTZ52" s="876"/>
      <c r="UUA52" s="876"/>
      <c r="UUB52" s="876"/>
      <c r="UUC52" s="876"/>
      <c r="UUD52" s="876"/>
      <c r="UUE52" s="876"/>
      <c r="UUF52" s="876"/>
      <c r="UUG52" s="876"/>
      <c r="UUH52" s="876"/>
      <c r="UUI52" s="876"/>
      <c r="UUJ52" s="876"/>
      <c r="UUK52" s="876"/>
      <c r="UUL52" s="876"/>
      <c r="UUM52" s="876"/>
      <c r="UUN52" s="876"/>
      <c r="UUO52" s="876"/>
      <c r="UUP52" s="876"/>
      <c r="UUQ52" s="876"/>
      <c r="UUR52" s="876"/>
      <c r="UUS52" s="876"/>
      <c r="UUT52" s="876"/>
      <c r="UUU52" s="876"/>
      <c r="UUV52" s="876"/>
      <c r="UUW52" s="876"/>
      <c r="UUX52" s="876"/>
      <c r="UUY52" s="876"/>
      <c r="UUZ52" s="876"/>
      <c r="UVA52" s="876"/>
      <c r="UVB52" s="876"/>
      <c r="UVC52" s="876"/>
      <c r="UVD52" s="876"/>
      <c r="UVE52" s="876"/>
      <c r="UVF52" s="876"/>
      <c r="UVG52" s="876"/>
      <c r="UVH52" s="876"/>
      <c r="UVI52" s="876"/>
      <c r="UVJ52" s="876"/>
      <c r="UVK52" s="876"/>
      <c r="UVL52" s="876"/>
      <c r="UVM52" s="876"/>
      <c r="UVN52" s="876"/>
      <c r="UVO52" s="876"/>
      <c r="UVP52" s="876"/>
      <c r="UVQ52" s="876"/>
      <c r="UVR52" s="876"/>
      <c r="UVS52" s="876"/>
      <c r="UVT52" s="876"/>
      <c r="UVU52" s="876"/>
      <c r="UVV52" s="876"/>
      <c r="UVW52" s="876"/>
      <c r="UVX52" s="876"/>
      <c r="UVY52" s="876"/>
      <c r="UVZ52" s="876"/>
      <c r="UWA52" s="876"/>
      <c r="UWB52" s="876"/>
      <c r="UWC52" s="876"/>
      <c r="UWD52" s="876"/>
      <c r="UWE52" s="876"/>
      <c r="UWF52" s="876"/>
      <c r="UWG52" s="876"/>
      <c r="UWH52" s="876"/>
      <c r="UWI52" s="876"/>
      <c r="UWJ52" s="876"/>
      <c r="UWK52" s="876"/>
      <c r="UWL52" s="876"/>
      <c r="UWM52" s="876"/>
      <c r="UWN52" s="876"/>
      <c r="UWO52" s="876"/>
      <c r="UWP52" s="876"/>
      <c r="UWQ52" s="876"/>
      <c r="UWR52" s="876"/>
      <c r="UWS52" s="876"/>
      <c r="UWT52" s="876"/>
      <c r="UWU52" s="876"/>
      <c r="UWV52" s="876"/>
      <c r="UWW52" s="876"/>
      <c r="UWX52" s="876"/>
      <c r="UWY52" s="876"/>
      <c r="UWZ52" s="876"/>
      <c r="UXA52" s="876"/>
      <c r="UXB52" s="876"/>
      <c r="UXC52" s="876"/>
      <c r="UXD52" s="876"/>
      <c r="UXE52" s="876"/>
      <c r="UXF52" s="876"/>
      <c r="UXG52" s="876"/>
      <c r="UXH52" s="876"/>
      <c r="UXI52" s="876"/>
      <c r="UXJ52" s="876"/>
      <c r="UXK52" s="876"/>
      <c r="UXL52" s="876"/>
      <c r="UXM52" s="876"/>
      <c r="UXN52" s="876"/>
      <c r="UXO52" s="876"/>
      <c r="UXP52" s="876"/>
      <c r="UXQ52" s="876"/>
      <c r="UXR52" s="876"/>
      <c r="UXS52" s="876"/>
      <c r="UXT52" s="876"/>
      <c r="UXU52" s="876"/>
      <c r="UXV52" s="876"/>
      <c r="UXW52" s="876"/>
      <c r="UXX52" s="876"/>
      <c r="UXY52" s="876"/>
      <c r="UXZ52" s="876"/>
      <c r="UYA52" s="876"/>
      <c r="UYB52" s="876"/>
      <c r="UYC52" s="876"/>
      <c r="UYD52" s="876"/>
      <c r="UYE52" s="876"/>
      <c r="UYF52" s="876"/>
      <c r="UYG52" s="876"/>
      <c r="UYH52" s="876"/>
      <c r="UYI52" s="876"/>
      <c r="UYJ52" s="876"/>
      <c r="UYK52" s="876"/>
      <c r="UYL52" s="876"/>
      <c r="UYM52" s="876"/>
      <c r="UYN52" s="876"/>
      <c r="UYO52" s="876"/>
      <c r="UYP52" s="876"/>
      <c r="UYQ52" s="876"/>
      <c r="UYR52" s="876"/>
      <c r="UYS52" s="876"/>
      <c r="UYT52" s="876"/>
      <c r="UYU52" s="876"/>
      <c r="UYV52" s="876"/>
      <c r="UYW52" s="876"/>
      <c r="UYX52" s="876"/>
      <c r="UYY52" s="876"/>
      <c r="UYZ52" s="876"/>
      <c r="UZA52" s="876"/>
      <c r="UZB52" s="876"/>
      <c r="UZC52" s="876"/>
      <c r="UZD52" s="876"/>
      <c r="UZE52" s="876"/>
      <c r="UZF52" s="876"/>
      <c r="UZG52" s="876"/>
      <c r="UZH52" s="876"/>
      <c r="UZI52" s="876"/>
      <c r="UZJ52" s="876"/>
      <c r="UZK52" s="876"/>
      <c r="UZL52" s="876"/>
      <c r="UZM52" s="876"/>
      <c r="UZN52" s="876"/>
      <c r="UZO52" s="876"/>
      <c r="UZP52" s="876"/>
      <c r="UZQ52" s="876"/>
      <c r="UZR52" s="876"/>
      <c r="UZS52" s="876"/>
      <c r="UZT52" s="876"/>
      <c r="UZU52" s="876"/>
      <c r="UZV52" s="876"/>
      <c r="UZW52" s="876"/>
      <c r="UZX52" s="876"/>
      <c r="UZY52" s="876"/>
      <c r="UZZ52" s="876"/>
      <c r="VAA52" s="876"/>
      <c r="VAB52" s="876"/>
      <c r="VAC52" s="876"/>
      <c r="VAD52" s="876"/>
      <c r="VAE52" s="876"/>
      <c r="VAF52" s="876"/>
      <c r="VAG52" s="876"/>
      <c r="VAH52" s="876"/>
      <c r="VAI52" s="876"/>
      <c r="VAJ52" s="876"/>
      <c r="VAK52" s="876"/>
      <c r="VAL52" s="876"/>
      <c r="VAM52" s="876"/>
      <c r="VAN52" s="876"/>
      <c r="VAO52" s="876"/>
      <c r="VAP52" s="876"/>
      <c r="VAQ52" s="876"/>
      <c r="VAR52" s="876"/>
      <c r="VAS52" s="876"/>
      <c r="VAT52" s="876"/>
      <c r="VAU52" s="876"/>
      <c r="VAV52" s="876"/>
      <c r="VAW52" s="876"/>
      <c r="VAX52" s="876"/>
      <c r="VAY52" s="876"/>
      <c r="VAZ52" s="876"/>
      <c r="VBA52" s="876"/>
      <c r="VBB52" s="876"/>
      <c r="VBC52" s="876"/>
      <c r="VBD52" s="876"/>
      <c r="VBE52" s="876"/>
      <c r="VBF52" s="876"/>
      <c r="VBG52" s="876"/>
      <c r="VBH52" s="876"/>
      <c r="VBI52" s="876"/>
      <c r="VBJ52" s="876"/>
      <c r="VBK52" s="876"/>
      <c r="VBL52" s="876"/>
      <c r="VBM52" s="876"/>
      <c r="VBN52" s="876"/>
      <c r="VBO52" s="876"/>
      <c r="VBP52" s="876"/>
      <c r="VBQ52" s="876"/>
      <c r="VBR52" s="876"/>
      <c r="VBS52" s="876"/>
      <c r="VBT52" s="876"/>
      <c r="VBU52" s="876"/>
      <c r="VBV52" s="876"/>
      <c r="VBW52" s="876"/>
      <c r="VBX52" s="876"/>
      <c r="VBY52" s="876"/>
      <c r="VBZ52" s="876"/>
      <c r="VCA52" s="876"/>
      <c r="VCB52" s="876"/>
      <c r="VCC52" s="876"/>
      <c r="VCD52" s="876"/>
      <c r="VCE52" s="876"/>
      <c r="VCF52" s="876"/>
      <c r="VCG52" s="876"/>
      <c r="VCH52" s="876"/>
      <c r="VCI52" s="876"/>
      <c r="VCJ52" s="876"/>
      <c r="VCK52" s="876"/>
      <c r="VCL52" s="876"/>
      <c r="VCM52" s="876"/>
      <c r="VCN52" s="876"/>
      <c r="VCO52" s="876"/>
      <c r="VCP52" s="876"/>
      <c r="VCQ52" s="876"/>
      <c r="VCR52" s="876"/>
      <c r="VCS52" s="876"/>
      <c r="VCT52" s="876"/>
      <c r="VCU52" s="876"/>
      <c r="VCV52" s="876"/>
      <c r="VCW52" s="876"/>
      <c r="VCX52" s="876"/>
      <c r="VCY52" s="876"/>
      <c r="VCZ52" s="876"/>
      <c r="VDA52" s="876"/>
      <c r="VDB52" s="876"/>
      <c r="VDC52" s="876"/>
      <c r="VDD52" s="876"/>
      <c r="VDE52" s="876"/>
      <c r="VDF52" s="876"/>
      <c r="VDG52" s="876"/>
      <c r="VDH52" s="876"/>
      <c r="VDI52" s="876"/>
      <c r="VDJ52" s="876"/>
      <c r="VDK52" s="876"/>
      <c r="VDL52" s="876"/>
      <c r="VDM52" s="876"/>
      <c r="VDN52" s="876"/>
      <c r="VDO52" s="876"/>
      <c r="VDP52" s="876"/>
      <c r="VDQ52" s="876"/>
      <c r="VDR52" s="876"/>
      <c r="VDS52" s="876"/>
      <c r="VDT52" s="876"/>
      <c r="VDU52" s="876"/>
      <c r="VDV52" s="876"/>
      <c r="VDW52" s="876"/>
      <c r="VDX52" s="876"/>
      <c r="VDY52" s="876"/>
      <c r="VDZ52" s="876"/>
      <c r="VEA52" s="876"/>
      <c r="VEB52" s="876"/>
      <c r="VEC52" s="876"/>
      <c r="VED52" s="876"/>
      <c r="VEE52" s="876"/>
      <c r="VEF52" s="876"/>
      <c r="VEG52" s="876"/>
      <c r="VEH52" s="876"/>
      <c r="VEI52" s="876"/>
      <c r="VEJ52" s="876"/>
      <c r="VEK52" s="876"/>
      <c r="VEL52" s="876"/>
      <c r="VEM52" s="876"/>
      <c r="VEN52" s="876"/>
      <c r="VEO52" s="876"/>
      <c r="VEP52" s="876"/>
      <c r="VEQ52" s="876"/>
      <c r="VER52" s="876"/>
      <c r="VES52" s="876"/>
      <c r="VET52" s="876"/>
      <c r="VEU52" s="876"/>
      <c r="VEV52" s="876"/>
      <c r="VEW52" s="876"/>
      <c r="VEX52" s="876"/>
      <c r="VEY52" s="876"/>
      <c r="VEZ52" s="876"/>
      <c r="VFA52" s="876"/>
      <c r="VFB52" s="876"/>
      <c r="VFC52" s="876"/>
      <c r="VFD52" s="876"/>
      <c r="VFE52" s="876"/>
      <c r="VFF52" s="876"/>
      <c r="VFG52" s="876"/>
      <c r="VFH52" s="876"/>
      <c r="VFI52" s="876"/>
      <c r="VFJ52" s="876"/>
      <c r="VFK52" s="876"/>
      <c r="VFL52" s="876"/>
      <c r="VFM52" s="876"/>
      <c r="VFN52" s="876"/>
      <c r="VFO52" s="876"/>
      <c r="VFP52" s="876"/>
      <c r="VFQ52" s="876"/>
      <c r="VFR52" s="876"/>
      <c r="VFS52" s="876"/>
      <c r="VFT52" s="876"/>
      <c r="VFU52" s="876"/>
      <c r="VFV52" s="876"/>
      <c r="VFW52" s="876"/>
      <c r="VFX52" s="876"/>
      <c r="VFY52" s="876"/>
      <c r="VFZ52" s="876"/>
      <c r="VGA52" s="876"/>
      <c r="VGB52" s="876"/>
      <c r="VGC52" s="876"/>
      <c r="VGD52" s="876"/>
      <c r="VGE52" s="876"/>
      <c r="VGF52" s="876"/>
      <c r="VGG52" s="876"/>
      <c r="VGH52" s="876"/>
      <c r="VGI52" s="876"/>
      <c r="VGJ52" s="876"/>
      <c r="VGK52" s="876"/>
      <c r="VGL52" s="876"/>
      <c r="VGM52" s="876"/>
      <c r="VGN52" s="876"/>
      <c r="VGO52" s="876"/>
      <c r="VGP52" s="876"/>
      <c r="VGQ52" s="876"/>
      <c r="VGR52" s="876"/>
      <c r="VGS52" s="876"/>
      <c r="VGT52" s="876"/>
      <c r="VGU52" s="876"/>
      <c r="VGV52" s="876"/>
      <c r="VGW52" s="876"/>
      <c r="VGX52" s="876"/>
      <c r="VGY52" s="876"/>
      <c r="VGZ52" s="876"/>
      <c r="VHA52" s="876"/>
      <c r="VHB52" s="876"/>
      <c r="VHC52" s="876"/>
      <c r="VHD52" s="876"/>
      <c r="VHE52" s="876"/>
      <c r="VHF52" s="876"/>
      <c r="VHG52" s="876"/>
      <c r="VHH52" s="876"/>
      <c r="VHI52" s="876"/>
      <c r="VHJ52" s="876"/>
      <c r="VHK52" s="876"/>
      <c r="VHL52" s="876"/>
      <c r="VHM52" s="876"/>
      <c r="VHN52" s="876"/>
      <c r="VHO52" s="876"/>
      <c r="VHP52" s="876"/>
      <c r="VHQ52" s="876"/>
      <c r="VHR52" s="876"/>
      <c r="VHS52" s="876"/>
      <c r="VHT52" s="876"/>
      <c r="VHU52" s="876"/>
      <c r="VHV52" s="876"/>
      <c r="VHW52" s="876"/>
      <c r="VHX52" s="876"/>
      <c r="VHY52" s="876"/>
      <c r="VHZ52" s="876"/>
      <c r="VIA52" s="876"/>
      <c r="VIB52" s="876"/>
      <c r="VIC52" s="876"/>
      <c r="VID52" s="876"/>
      <c r="VIE52" s="876"/>
      <c r="VIF52" s="876"/>
      <c r="VIG52" s="876"/>
      <c r="VIH52" s="876"/>
      <c r="VII52" s="876"/>
      <c r="VIJ52" s="876"/>
      <c r="VIK52" s="876"/>
      <c r="VIL52" s="876"/>
      <c r="VIM52" s="876"/>
      <c r="VIN52" s="876"/>
      <c r="VIO52" s="876"/>
      <c r="VIP52" s="876"/>
      <c r="VIQ52" s="876"/>
      <c r="VIR52" s="876"/>
      <c r="VIS52" s="876"/>
      <c r="VIT52" s="876"/>
      <c r="VIU52" s="876"/>
      <c r="VIV52" s="876"/>
      <c r="VIW52" s="876"/>
      <c r="VIX52" s="876"/>
      <c r="VIY52" s="876"/>
      <c r="VIZ52" s="876"/>
      <c r="VJA52" s="876"/>
      <c r="VJB52" s="876"/>
      <c r="VJC52" s="876"/>
      <c r="VJD52" s="876"/>
      <c r="VJE52" s="876"/>
      <c r="VJF52" s="876"/>
      <c r="VJG52" s="876"/>
      <c r="VJH52" s="876"/>
      <c r="VJI52" s="876"/>
      <c r="VJJ52" s="876"/>
      <c r="VJK52" s="876"/>
      <c r="VJL52" s="876"/>
      <c r="VJM52" s="876"/>
      <c r="VJN52" s="876"/>
      <c r="VJO52" s="876"/>
      <c r="VJP52" s="876"/>
      <c r="VJQ52" s="876"/>
      <c r="VJR52" s="876"/>
      <c r="VJS52" s="876"/>
      <c r="VJT52" s="876"/>
      <c r="VJU52" s="876"/>
      <c r="VJV52" s="876"/>
      <c r="VJW52" s="876"/>
      <c r="VJX52" s="876"/>
      <c r="VJY52" s="876"/>
      <c r="VJZ52" s="876"/>
      <c r="VKA52" s="876"/>
      <c r="VKB52" s="876"/>
      <c r="VKC52" s="876"/>
      <c r="VKD52" s="876"/>
      <c r="VKE52" s="876"/>
      <c r="VKF52" s="876"/>
      <c r="VKG52" s="876"/>
      <c r="VKH52" s="876"/>
      <c r="VKI52" s="876"/>
      <c r="VKJ52" s="876"/>
      <c r="VKK52" s="876"/>
      <c r="VKL52" s="876"/>
      <c r="VKM52" s="876"/>
      <c r="VKN52" s="876"/>
      <c r="VKO52" s="876"/>
      <c r="VKP52" s="876"/>
      <c r="VKQ52" s="876"/>
      <c r="VKR52" s="876"/>
      <c r="VKS52" s="876"/>
      <c r="VKT52" s="876"/>
      <c r="VKU52" s="876"/>
      <c r="VKV52" s="876"/>
      <c r="VKW52" s="876"/>
      <c r="VKX52" s="876"/>
      <c r="VKY52" s="876"/>
      <c r="VKZ52" s="876"/>
      <c r="VLA52" s="876"/>
      <c r="VLB52" s="876"/>
      <c r="VLC52" s="876"/>
      <c r="VLD52" s="876"/>
      <c r="VLE52" s="876"/>
      <c r="VLF52" s="876"/>
      <c r="VLG52" s="876"/>
      <c r="VLH52" s="876"/>
      <c r="VLI52" s="876"/>
      <c r="VLJ52" s="876"/>
      <c r="VLK52" s="876"/>
      <c r="VLL52" s="876"/>
      <c r="VLM52" s="876"/>
      <c r="VLN52" s="876"/>
      <c r="VLO52" s="876"/>
      <c r="VLP52" s="876"/>
      <c r="VLQ52" s="876"/>
      <c r="VLR52" s="876"/>
      <c r="VLS52" s="876"/>
      <c r="VLT52" s="876"/>
      <c r="VLU52" s="876"/>
      <c r="VLV52" s="876"/>
      <c r="VLW52" s="876"/>
      <c r="VLX52" s="876"/>
      <c r="VLY52" s="876"/>
      <c r="VLZ52" s="876"/>
      <c r="VMA52" s="876"/>
      <c r="VMB52" s="876"/>
      <c r="VMC52" s="876"/>
      <c r="VMD52" s="876"/>
      <c r="VME52" s="876"/>
      <c r="VMF52" s="876"/>
      <c r="VMG52" s="876"/>
      <c r="VMH52" s="876"/>
      <c r="VMI52" s="876"/>
      <c r="VMJ52" s="876"/>
      <c r="VMK52" s="876"/>
      <c r="VML52" s="876"/>
      <c r="VMM52" s="876"/>
      <c r="VMN52" s="876"/>
      <c r="VMO52" s="876"/>
      <c r="VMP52" s="876"/>
      <c r="VMQ52" s="876"/>
      <c r="VMR52" s="876"/>
      <c r="VMS52" s="876"/>
      <c r="VMT52" s="876"/>
      <c r="VMU52" s="876"/>
      <c r="VMV52" s="876"/>
      <c r="VMW52" s="876"/>
      <c r="VMX52" s="876"/>
      <c r="VMY52" s="876"/>
      <c r="VMZ52" s="876"/>
      <c r="VNA52" s="876"/>
      <c r="VNB52" s="876"/>
      <c r="VNC52" s="876"/>
      <c r="VND52" s="876"/>
      <c r="VNE52" s="876"/>
      <c r="VNF52" s="876"/>
      <c r="VNG52" s="876"/>
      <c r="VNH52" s="876"/>
      <c r="VNI52" s="876"/>
      <c r="VNJ52" s="876"/>
      <c r="VNK52" s="876"/>
      <c r="VNL52" s="876"/>
      <c r="VNM52" s="876"/>
      <c r="VNN52" s="876"/>
      <c r="VNO52" s="876"/>
      <c r="VNP52" s="876"/>
      <c r="VNQ52" s="876"/>
      <c r="VNR52" s="876"/>
      <c r="VNS52" s="876"/>
      <c r="VNT52" s="876"/>
      <c r="VNU52" s="876"/>
      <c r="VNV52" s="876"/>
      <c r="VNW52" s="876"/>
      <c r="VNX52" s="876"/>
      <c r="VNY52" s="876"/>
      <c r="VNZ52" s="876"/>
      <c r="VOA52" s="876"/>
      <c r="VOB52" s="876"/>
      <c r="VOC52" s="876"/>
      <c r="VOD52" s="876"/>
      <c r="VOE52" s="876"/>
      <c r="VOF52" s="876"/>
      <c r="VOG52" s="876"/>
      <c r="VOH52" s="876"/>
      <c r="VOI52" s="876"/>
      <c r="VOJ52" s="876"/>
      <c r="VOK52" s="876"/>
      <c r="VOL52" s="876"/>
      <c r="VOM52" s="876"/>
      <c r="VON52" s="876"/>
      <c r="VOO52" s="876"/>
      <c r="VOP52" s="876"/>
      <c r="VOQ52" s="876"/>
      <c r="VOR52" s="876"/>
      <c r="VOS52" s="876"/>
      <c r="VOT52" s="876"/>
      <c r="VOU52" s="876"/>
      <c r="VOV52" s="876"/>
      <c r="VOW52" s="876"/>
      <c r="VOX52" s="876"/>
      <c r="VOY52" s="876"/>
      <c r="VOZ52" s="876"/>
      <c r="VPA52" s="876"/>
      <c r="VPB52" s="876"/>
      <c r="VPC52" s="876"/>
      <c r="VPD52" s="876"/>
      <c r="VPE52" s="876"/>
      <c r="VPF52" s="876"/>
      <c r="VPG52" s="876"/>
      <c r="VPH52" s="876"/>
      <c r="VPI52" s="876"/>
      <c r="VPJ52" s="876"/>
      <c r="VPK52" s="876"/>
      <c r="VPL52" s="876"/>
      <c r="VPM52" s="876"/>
      <c r="VPN52" s="876"/>
      <c r="VPO52" s="876"/>
      <c r="VPP52" s="876"/>
      <c r="VPQ52" s="876"/>
      <c r="VPR52" s="876"/>
      <c r="VPS52" s="876"/>
      <c r="VPT52" s="876"/>
      <c r="VPU52" s="876"/>
      <c r="VPV52" s="876"/>
      <c r="VPW52" s="876"/>
      <c r="VPX52" s="876"/>
      <c r="VPY52" s="876"/>
      <c r="VPZ52" s="876"/>
      <c r="VQA52" s="876"/>
      <c r="VQB52" s="876"/>
      <c r="VQC52" s="876"/>
      <c r="VQD52" s="876"/>
      <c r="VQE52" s="876"/>
      <c r="VQF52" s="876"/>
      <c r="VQG52" s="876"/>
      <c r="VQH52" s="876"/>
      <c r="VQI52" s="876"/>
      <c r="VQJ52" s="876"/>
      <c r="VQK52" s="876"/>
      <c r="VQL52" s="876"/>
      <c r="VQM52" s="876"/>
      <c r="VQN52" s="876"/>
      <c r="VQO52" s="876"/>
      <c r="VQP52" s="876"/>
      <c r="VQQ52" s="876"/>
      <c r="VQR52" s="876"/>
      <c r="VQS52" s="876"/>
      <c r="VQT52" s="876"/>
      <c r="VQU52" s="876"/>
      <c r="VQV52" s="876"/>
      <c r="VQW52" s="876"/>
      <c r="VQX52" s="876"/>
      <c r="VQY52" s="876"/>
      <c r="VQZ52" s="876"/>
      <c r="VRA52" s="876"/>
      <c r="VRB52" s="876"/>
      <c r="VRC52" s="876"/>
      <c r="VRD52" s="876"/>
      <c r="VRE52" s="876"/>
      <c r="VRF52" s="876"/>
      <c r="VRG52" s="876"/>
      <c r="VRH52" s="876"/>
      <c r="VRI52" s="876"/>
      <c r="VRJ52" s="876"/>
      <c r="VRK52" s="876"/>
      <c r="VRL52" s="876"/>
      <c r="VRM52" s="876"/>
      <c r="VRN52" s="876"/>
      <c r="VRO52" s="876"/>
      <c r="VRP52" s="876"/>
      <c r="VRQ52" s="876"/>
      <c r="VRR52" s="876"/>
      <c r="VRS52" s="876"/>
      <c r="VRT52" s="876"/>
      <c r="VRU52" s="876"/>
      <c r="VRV52" s="876"/>
      <c r="VRW52" s="876"/>
      <c r="VRX52" s="876"/>
      <c r="VRY52" s="876"/>
      <c r="VRZ52" s="876"/>
      <c r="VSA52" s="876"/>
      <c r="VSB52" s="876"/>
      <c r="VSC52" s="876"/>
      <c r="VSD52" s="876"/>
      <c r="VSE52" s="876"/>
      <c r="VSF52" s="876"/>
      <c r="VSG52" s="876"/>
      <c r="VSH52" s="876"/>
      <c r="VSI52" s="876"/>
      <c r="VSJ52" s="876"/>
      <c r="VSK52" s="876"/>
      <c r="VSL52" s="876"/>
      <c r="VSM52" s="876"/>
      <c r="VSN52" s="876"/>
      <c r="VSO52" s="876"/>
      <c r="VSP52" s="876"/>
      <c r="VSQ52" s="876"/>
      <c r="VSR52" s="876"/>
      <c r="VSS52" s="876"/>
      <c r="VST52" s="876"/>
      <c r="VSU52" s="876"/>
      <c r="VSV52" s="876"/>
      <c r="VSW52" s="876"/>
      <c r="VSX52" s="876"/>
      <c r="VSY52" s="876"/>
      <c r="VSZ52" s="876"/>
      <c r="VTA52" s="876"/>
      <c r="VTB52" s="876"/>
      <c r="VTC52" s="876"/>
      <c r="VTD52" s="876"/>
      <c r="VTE52" s="876"/>
      <c r="VTF52" s="876"/>
      <c r="VTG52" s="876"/>
      <c r="VTH52" s="876"/>
      <c r="VTI52" s="876"/>
      <c r="VTJ52" s="876"/>
      <c r="VTK52" s="876"/>
      <c r="VTL52" s="876"/>
      <c r="VTM52" s="876"/>
      <c r="VTN52" s="876"/>
      <c r="VTO52" s="876"/>
      <c r="VTP52" s="876"/>
      <c r="VTQ52" s="876"/>
      <c r="VTR52" s="876"/>
      <c r="VTS52" s="876"/>
      <c r="VTT52" s="876"/>
      <c r="VTU52" s="876"/>
      <c r="VTV52" s="876"/>
      <c r="VTW52" s="876"/>
      <c r="VTX52" s="876"/>
      <c r="VTY52" s="876"/>
      <c r="VTZ52" s="876"/>
      <c r="VUA52" s="876"/>
      <c r="VUB52" s="876"/>
      <c r="VUC52" s="876"/>
      <c r="VUD52" s="876"/>
      <c r="VUE52" s="876"/>
      <c r="VUF52" s="876"/>
      <c r="VUG52" s="876"/>
      <c r="VUH52" s="876"/>
      <c r="VUI52" s="876"/>
      <c r="VUJ52" s="876"/>
      <c r="VUK52" s="876"/>
      <c r="VUL52" s="876"/>
      <c r="VUM52" s="876"/>
      <c r="VUN52" s="876"/>
      <c r="VUO52" s="876"/>
      <c r="VUP52" s="876"/>
      <c r="VUQ52" s="876"/>
      <c r="VUR52" s="876"/>
      <c r="VUS52" s="876"/>
      <c r="VUT52" s="876"/>
      <c r="VUU52" s="876"/>
      <c r="VUV52" s="876"/>
      <c r="VUW52" s="876"/>
      <c r="VUX52" s="876"/>
      <c r="VUY52" s="876"/>
      <c r="VUZ52" s="876"/>
      <c r="VVA52" s="876"/>
      <c r="VVB52" s="876"/>
      <c r="VVC52" s="876"/>
      <c r="VVD52" s="876"/>
      <c r="VVE52" s="876"/>
      <c r="VVF52" s="876"/>
      <c r="VVG52" s="876"/>
      <c r="VVH52" s="876"/>
      <c r="VVI52" s="876"/>
      <c r="VVJ52" s="876"/>
      <c r="VVK52" s="876"/>
      <c r="VVL52" s="876"/>
      <c r="VVM52" s="876"/>
      <c r="VVN52" s="876"/>
      <c r="VVO52" s="876"/>
      <c r="VVP52" s="876"/>
      <c r="VVQ52" s="876"/>
      <c r="VVR52" s="876"/>
      <c r="VVS52" s="876"/>
      <c r="VVT52" s="876"/>
      <c r="VVU52" s="876"/>
      <c r="VVV52" s="876"/>
      <c r="VVW52" s="876"/>
      <c r="VVX52" s="876"/>
      <c r="VVY52" s="876"/>
      <c r="VVZ52" s="876"/>
      <c r="VWA52" s="876"/>
      <c r="VWB52" s="876"/>
      <c r="VWC52" s="876"/>
      <c r="VWD52" s="876"/>
      <c r="VWE52" s="876"/>
      <c r="VWF52" s="876"/>
      <c r="VWG52" s="876"/>
      <c r="VWH52" s="876"/>
      <c r="VWI52" s="876"/>
      <c r="VWJ52" s="876"/>
      <c r="VWK52" s="876"/>
      <c r="VWL52" s="876"/>
      <c r="VWM52" s="876"/>
      <c r="VWN52" s="876"/>
      <c r="VWO52" s="876"/>
      <c r="VWP52" s="876"/>
      <c r="VWQ52" s="876"/>
      <c r="VWR52" s="876"/>
      <c r="VWS52" s="876"/>
      <c r="VWT52" s="876"/>
      <c r="VWU52" s="876"/>
      <c r="VWV52" s="876"/>
      <c r="VWW52" s="876"/>
      <c r="VWX52" s="876"/>
      <c r="VWY52" s="876"/>
      <c r="VWZ52" s="876"/>
      <c r="VXA52" s="876"/>
      <c r="VXB52" s="876"/>
      <c r="VXC52" s="876"/>
      <c r="VXD52" s="876"/>
      <c r="VXE52" s="876"/>
      <c r="VXF52" s="876"/>
      <c r="VXG52" s="876"/>
      <c r="VXH52" s="876"/>
      <c r="VXI52" s="876"/>
      <c r="VXJ52" s="876"/>
      <c r="VXK52" s="876"/>
      <c r="VXL52" s="876"/>
      <c r="VXM52" s="876"/>
      <c r="VXN52" s="876"/>
      <c r="VXO52" s="876"/>
      <c r="VXP52" s="876"/>
      <c r="VXQ52" s="876"/>
      <c r="VXR52" s="876"/>
      <c r="VXS52" s="876"/>
      <c r="VXT52" s="876"/>
      <c r="VXU52" s="876"/>
      <c r="VXV52" s="876"/>
      <c r="VXW52" s="876"/>
      <c r="VXX52" s="876"/>
      <c r="VXY52" s="876"/>
      <c r="VXZ52" s="876"/>
      <c r="VYA52" s="876"/>
      <c r="VYB52" s="876"/>
      <c r="VYC52" s="876"/>
      <c r="VYD52" s="876"/>
      <c r="VYE52" s="876"/>
      <c r="VYF52" s="876"/>
      <c r="VYG52" s="876"/>
      <c r="VYH52" s="876"/>
      <c r="VYI52" s="876"/>
      <c r="VYJ52" s="876"/>
      <c r="VYK52" s="876"/>
      <c r="VYL52" s="876"/>
      <c r="VYM52" s="876"/>
      <c r="VYN52" s="876"/>
      <c r="VYO52" s="876"/>
      <c r="VYP52" s="876"/>
      <c r="VYQ52" s="876"/>
      <c r="VYR52" s="876"/>
      <c r="VYS52" s="876"/>
      <c r="VYT52" s="876"/>
      <c r="VYU52" s="876"/>
      <c r="VYV52" s="876"/>
      <c r="VYW52" s="876"/>
      <c r="VYX52" s="876"/>
      <c r="VYY52" s="876"/>
      <c r="VYZ52" s="876"/>
      <c r="VZA52" s="876"/>
      <c r="VZB52" s="876"/>
      <c r="VZC52" s="876"/>
      <c r="VZD52" s="876"/>
      <c r="VZE52" s="876"/>
      <c r="VZF52" s="876"/>
      <c r="VZG52" s="876"/>
      <c r="VZH52" s="876"/>
      <c r="VZI52" s="876"/>
      <c r="VZJ52" s="876"/>
      <c r="VZK52" s="876"/>
      <c r="VZL52" s="876"/>
      <c r="VZM52" s="876"/>
      <c r="VZN52" s="876"/>
      <c r="VZO52" s="876"/>
      <c r="VZP52" s="876"/>
      <c r="VZQ52" s="876"/>
      <c r="VZR52" s="876"/>
      <c r="VZS52" s="876"/>
      <c r="VZT52" s="876"/>
      <c r="VZU52" s="876"/>
      <c r="VZV52" s="876"/>
      <c r="VZW52" s="876"/>
      <c r="VZX52" s="876"/>
      <c r="VZY52" s="876"/>
      <c r="VZZ52" s="876"/>
      <c r="WAA52" s="876"/>
      <c r="WAB52" s="876"/>
      <c r="WAC52" s="876"/>
      <c r="WAD52" s="876"/>
      <c r="WAE52" s="876"/>
      <c r="WAF52" s="876"/>
      <c r="WAG52" s="876"/>
      <c r="WAH52" s="876"/>
      <c r="WAI52" s="876"/>
      <c r="WAJ52" s="876"/>
      <c r="WAK52" s="876"/>
      <c r="WAL52" s="876"/>
      <c r="WAM52" s="876"/>
      <c r="WAN52" s="876"/>
      <c r="WAO52" s="876"/>
      <c r="WAP52" s="876"/>
      <c r="WAQ52" s="876"/>
      <c r="WAR52" s="876"/>
      <c r="WAS52" s="876"/>
      <c r="WAT52" s="876"/>
      <c r="WAU52" s="876"/>
      <c r="WAV52" s="876"/>
      <c r="WAW52" s="876"/>
      <c r="WAX52" s="876"/>
      <c r="WAY52" s="876"/>
      <c r="WAZ52" s="876"/>
      <c r="WBA52" s="876"/>
      <c r="WBB52" s="876"/>
      <c r="WBC52" s="876"/>
      <c r="WBD52" s="876"/>
      <c r="WBE52" s="876"/>
      <c r="WBF52" s="876"/>
      <c r="WBG52" s="876"/>
      <c r="WBH52" s="876"/>
      <c r="WBI52" s="876"/>
      <c r="WBJ52" s="876"/>
      <c r="WBK52" s="876"/>
      <c r="WBL52" s="876"/>
      <c r="WBM52" s="876"/>
      <c r="WBN52" s="876"/>
      <c r="WBO52" s="876"/>
      <c r="WBP52" s="876"/>
      <c r="WBQ52" s="876"/>
      <c r="WBR52" s="876"/>
      <c r="WBS52" s="876"/>
      <c r="WBT52" s="876"/>
      <c r="WBU52" s="876"/>
      <c r="WBV52" s="876"/>
      <c r="WBW52" s="876"/>
      <c r="WBX52" s="876"/>
      <c r="WBY52" s="876"/>
      <c r="WBZ52" s="876"/>
      <c r="WCA52" s="876"/>
      <c r="WCB52" s="876"/>
      <c r="WCC52" s="876"/>
      <c r="WCD52" s="876"/>
      <c r="WCE52" s="876"/>
      <c r="WCF52" s="876"/>
      <c r="WCG52" s="876"/>
      <c r="WCH52" s="876"/>
      <c r="WCI52" s="876"/>
      <c r="WCJ52" s="876"/>
      <c r="WCK52" s="876"/>
      <c r="WCL52" s="876"/>
      <c r="WCM52" s="876"/>
      <c r="WCN52" s="876"/>
      <c r="WCO52" s="876"/>
      <c r="WCP52" s="876"/>
      <c r="WCQ52" s="876"/>
      <c r="WCR52" s="876"/>
      <c r="WCS52" s="876"/>
      <c r="WCT52" s="876"/>
      <c r="WCU52" s="876"/>
      <c r="WCV52" s="876"/>
      <c r="WCW52" s="876"/>
      <c r="WCX52" s="876"/>
      <c r="WCY52" s="876"/>
      <c r="WCZ52" s="876"/>
      <c r="WDA52" s="876"/>
      <c r="WDB52" s="876"/>
      <c r="WDC52" s="876"/>
      <c r="WDD52" s="876"/>
      <c r="WDE52" s="876"/>
      <c r="WDF52" s="876"/>
      <c r="WDG52" s="876"/>
      <c r="WDH52" s="876"/>
      <c r="WDI52" s="876"/>
      <c r="WDJ52" s="876"/>
      <c r="WDK52" s="876"/>
      <c r="WDL52" s="876"/>
      <c r="WDM52" s="876"/>
      <c r="WDN52" s="876"/>
      <c r="WDO52" s="876"/>
      <c r="WDP52" s="876"/>
      <c r="WDQ52" s="876"/>
      <c r="WDR52" s="876"/>
      <c r="WDS52" s="876"/>
      <c r="WDT52" s="876"/>
      <c r="WDU52" s="876"/>
      <c r="WDV52" s="876"/>
      <c r="WDW52" s="876"/>
      <c r="WDX52" s="876"/>
      <c r="WDY52" s="876"/>
      <c r="WDZ52" s="876"/>
      <c r="WEA52" s="876"/>
      <c r="WEB52" s="876"/>
      <c r="WEC52" s="876"/>
      <c r="WED52" s="876"/>
      <c r="WEE52" s="876"/>
      <c r="WEF52" s="876"/>
      <c r="WEG52" s="876"/>
      <c r="WEH52" s="876"/>
      <c r="WEI52" s="876"/>
      <c r="WEJ52" s="876"/>
      <c r="WEK52" s="876"/>
      <c r="WEL52" s="876"/>
      <c r="WEM52" s="876"/>
      <c r="WEN52" s="876"/>
      <c r="WEO52" s="876"/>
      <c r="WEP52" s="876"/>
      <c r="WEQ52" s="876"/>
      <c r="WER52" s="876"/>
      <c r="WES52" s="876"/>
      <c r="WET52" s="876"/>
      <c r="WEU52" s="876"/>
      <c r="WEV52" s="876"/>
      <c r="WEW52" s="876"/>
      <c r="WEX52" s="876"/>
      <c r="WEY52" s="876"/>
      <c r="WEZ52" s="876"/>
      <c r="WFA52" s="876"/>
      <c r="WFB52" s="876"/>
      <c r="WFC52" s="876"/>
      <c r="WFD52" s="876"/>
      <c r="WFE52" s="876"/>
      <c r="WFF52" s="876"/>
      <c r="WFG52" s="876"/>
      <c r="WFH52" s="876"/>
      <c r="WFI52" s="876"/>
      <c r="WFJ52" s="876"/>
      <c r="WFK52" s="876"/>
      <c r="WFL52" s="876"/>
      <c r="WFM52" s="876"/>
      <c r="WFN52" s="876"/>
      <c r="WFO52" s="876"/>
      <c r="WFP52" s="876"/>
      <c r="WFQ52" s="876"/>
      <c r="WFR52" s="876"/>
      <c r="WFS52" s="876"/>
      <c r="WFT52" s="876"/>
      <c r="WFU52" s="876"/>
      <c r="WFV52" s="876"/>
      <c r="WFW52" s="876"/>
      <c r="WFX52" s="876"/>
      <c r="WFY52" s="876"/>
      <c r="WFZ52" s="876"/>
      <c r="WGA52" s="876"/>
      <c r="WGB52" s="876"/>
      <c r="WGC52" s="876"/>
      <c r="WGD52" s="876"/>
      <c r="WGE52" s="876"/>
      <c r="WGF52" s="876"/>
      <c r="WGG52" s="876"/>
      <c r="WGH52" s="876"/>
      <c r="WGI52" s="876"/>
      <c r="WGJ52" s="876"/>
      <c r="WGK52" s="876"/>
      <c r="WGL52" s="876"/>
      <c r="WGM52" s="876"/>
      <c r="WGN52" s="876"/>
      <c r="WGO52" s="876"/>
      <c r="WGP52" s="876"/>
      <c r="WGQ52" s="876"/>
      <c r="WGR52" s="876"/>
      <c r="WGS52" s="876"/>
      <c r="WGT52" s="876"/>
      <c r="WGU52" s="876"/>
      <c r="WGV52" s="876"/>
      <c r="WGW52" s="876"/>
      <c r="WGX52" s="876"/>
      <c r="WGY52" s="876"/>
      <c r="WGZ52" s="876"/>
      <c r="WHA52" s="876"/>
      <c r="WHB52" s="876"/>
      <c r="WHC52" s="876"/>
      <c r="WHD52" s="876"/>
      <c r="WHE52" s="876"/>
      <c r="WHF52" s="876"/>
      <c r="WHG52" s="876"/>
      <c r="WHH52" s="876"/>
      <c r="WHI52" s="876"/>
      <c r="WHJ52" s="876"/>
      <c r="WHK52" s="876"/>
      <c r="WHL52" s="876"/>
      <c r="WHM52" s="876"/>
      <c r="WHN52" s="876"/>
      <c r="WHO52" s="876"/>
      <c r="WHP52" s="876"/>
      <c r="WHQ52" s="876"/>
      <c r="WHR52" s="876"/>
      <c r="WHS52" s="876"/>
      <c r="WHT52" s="876"/>
      <c r="WHU52" s="876"/>
      <c r="WHV52" s="876"/>
      <c r="WHW52" s="876"/>
      <c r="WHX52" s="876"/>
      <c r="WHY52" s="876"/>
      <c r="WHZ52" s="876"/>
      <c r="WIA52" s="876"/>
      <c r="WIB52" s="876"/>
      <c r="WIC52" s="876"/>
      <c r="WID52" s="876"/>
      <c r="WIE52" s="876"/>
      <c r="WIF52" s="876"/>
      <c r="WIG52" s="876"/>
      <c r="WIH52" s="876"/>
      <c r="WII52" s="876"/>
      <c r="WIJ52" s="876"/>
      <c r="WIK52" s="876"/>
      <c r="WIL52" s="876"/>
      <c r="WIM52" s="876"/>
      <c r="WIN52" s="876"/>
      <c r="WIO52" s="876"/>
      <c r="WIP52" s="876"/>
      <c r="WIQ52" s="876"/>
      <c r="WIR52" s="876"/>
      <c r="WIS52" s="876"/>
      <c r="WIT52" s="876"/>
      <c r="WIU52" s="876"/>
      <c r="WIV52" s="876"/>
      <c r="WIW52" s="876"/>
      <c r="WIX52" s="876"/>
      <c r="WIY52" s="876"/>
      <c r="WIZ52" s="876"/>
      <c r="WJA52" s="876"/>
      <c r="WJB52" s="876"/>
      <c r="WJC52" s="876"/>
      <c r="WJD52" s="876"/>
      <c r="WJE52" s="876"/>
      <c r="WJF52" s="876"/>
      <c r="WJG52" s="876"/>
      <c r="WJH52" s="876"/>
      <c r="WJI52" s="876"/>
      <c r="WJJ52" s="876"/>
      <c r="WJK52" s="876"/>
      <c r="WJL52" s="876"/>
      <c r="WJM52" s="876"/>
      <c r="WJN52" s="876"/>
      <c r="WJO52" s="876"/>
      <c r="WJP52" s="876"/>
      <c r="WJQ52" s="876"/>
      <c r="WJR52" s="876"/>
      <c r="WJS52" s="876"/>
      <c r="WJT52" s="876"/>
      <c r="WJU52" s="876"/>
      <c r="WJV52" s="876"/>
      <c r="WJW52" s="876"/>
      <c r="WJX52" s="876"/>
      <c r="WJY52" s="876"/>
      <c r="WJZ52" s="876"/>
      <c r="WKA52" s="876"/>
      <c r="WKB52" s="876"/>
      <c r="WKC52" s="876"/>
      <c r="WKD52" s="876"/>
      <c r="WKE52" s="876"/>
      <c r="WKF52" s="876"/>
      <c r="WKG52" s="876"/>
      <c r="WKH52" s="876"/>
      <c r="WKI52" s="876"/>
      <c r="WKJ52" s="876"/>
      <c r="WKK52" s="876"/>
      <c r="WKL52" s="876"/>
      <c r="WKM52" s="876"/>
      <c r="WKN52" s="876"/>
      <c r="WKO52" s="876"/>
      <c r="WKP52" s="876"/>
      <c r="WKQ52" s="876"/>
      <c r="WKR52" s="876"/>
      <c r="WKS52" s="876"/>
      <c r="WKT52" s="876"/>
      <c r="WKU52" s="876"/>
      <c r="WKV52" s="876"/>
      <c r="WKW52" s="876"/>
      <c r="WKX52" s="876"/>
      <c r="WKY52" s="876"/>
      <c r="WKZ52" s="876"/>
      <c r="WLA52" s="876"/>
      <c r="WLB52" s="876"/>
      <c r="WLC52" s="876"/>
      <c r="WLD52" s="876"/>
      <c r="WLE52" s="876"/>
      <c r="WLF52" s="876"/>
      <c r="WLG52" s="876"/>
      <c r="WLH52" s="876"/>
      <c r="WLI52" s="876"/>
      <c r="WLJ52" s="876"/>
      <c r="WLK52" s="876"/>
      <c r="WLL52" s="876"/>
      <c r="WLM52" s="876"/>
      <c r="WLN52" s="876"/>
      <c r="WLO52" s="876"/>
      <c r="WLP52" s="876"/>
      <c r="WLQ52" s="876"/>
      <c r="WLR52" s="876"/>
      <c r="WLS52" s="876"/>
      <c r="WLT52" s="876"/>
      <c r="WLU52" s="876"/>
      <c r="WLV52" s="876"/>
      <c r="WLW52" s="876"/>
      <c r="WLX52" s="876"/>
      <c r="WLY52" s="876"/>
      <c r="WLZ52" s="876"/>
      <c r="WMA52" s="876"/>
      <c r="WMB52" s="876"/>
      <c r="WMC52" s="876"/>
      <c r="WMD52" s="876"/>
      <c r="WME52" s="876"/>
      <c r="WMF52" s="876"/>
      <c r="WMG52" s="876"/>
      <c r="WMH52" s="876"/>
      <c r="WMI52" s="876"/>
      <c r="WMJ52" s="876"/>
      <c r="WMK52" s="876"/>
      <c r="WML52" s="876"/>
      <c r="WMM52" s="876"/>
      <c r="WMN52" s="876"/>
      <c r="WMO52" s="876"/>
      <c r="WMP52" s="876"/>
      <c r="WMQ52" s="876"/>
      <c r="WMR52" s="876"/>
      <c r="WMS52" s="876"/>
      <c r="WMT52" s="876"/>
      <c r="WMU52" s="876"/>
      <c r="WMV52" s="876"/>
      <c r="WMW52" s="876"/>
      <c r="WMX52" s="876"/>
      <c r="WMY52" s="876"/>
      <c r="WMZ52" s="876"/>
      <c r="WNA52" s="876"/>
      <c r="WNB52" s="876"/>
      <c r="WNC52" s="876"/>
      <c r="WND52" s="876"/>
      <c r="WNE52" s="876"/>
      <c r="WNF52" s="876"/>
      <c r="WNG52" s="876"/>
      <c r="WNH52" s="876"/>
      <c r="WNI52" s="876"/>
      <c r="WNJ52" s="876"/>
      <c r="WNK52" s="876"/>
      <c r="WNL52" s="876"/>
      <c r="WNM52" s="876"/>
      <c r="WNN52" s="876"/>
      <c r="WNO52" s="876"/>
      <c r="WNP52" s="876"/>
      <c r="WNQ52" s="876"/>
      <c r="WNR52" s="876"/>
      <c r="WNS52" s="876"/>
      <c r="WNT52" s="876"/>
      <c r="WNU52" s="876"/>
      <c r="WNV52" s="876"/>
      <c r="WNW52" s="876"/>
      <c r="WNX52" s="876"/>
      <c r="WNY52" s="876"/>
      <c r="WNZ52" s="876"/>
      <c r="WOA52" s="876"/>
      <c r="WOB52" s="876"/>
      <c r="WOC52" s="876"/>
      <c r="WOD52" s="876"/>
      <c r="WOE52" s="876"/>
      <c r="WOF52" s="876"/>
      <c r="WOG52" s="876"/>
      <c r="WOH52" s="876"/>
      <c r="WOI52" s="876"/>
      <c r="WOJ52" s="876"/>
      <c r="WOK52" s="876"/>
      <c r="WOL52" s="876"/>
      <c r="WOM52" s="876"/>
      <c r="WON52" s="876"/>
      <c r="WOO52" s="876"/>
      <c r="WOP52" s="876"/>
      <c r="WOQ52" s="876"/>
      <c r="WOR52" s="876"/>
      <c r="WOS52" s="876"/>
      <c r="WOT52" s="876"/>
      <c r="WOU52" s="876"/>
      <c r="WOV52" s="876"/>
      <c r="WOW52" s="876"/>
      <c r="WOX52" s="876"/>
      <c r="WOY52" s="876"/>
      <c r="WOZ52" s="876"/>
      <c r="WPA52" s="876"/>
      <c r="WPB52" s="876"/>
      <c r="WPC52" s="876"/>
      <c r="WPD52" s="876"/>
      <c r="WPE52" s="876"/>
      <c r="WPF52" s="876"/>
      <c r="WPG52" s="876"/>
      <c r="WPH52" s="876"/>
      <c r="WPI52" s="876"/>
      <c r="WPJ52" s="876"/>
      <c r="WPK52" s="876"/>
      <c r="WPL52" s="876"/>
      <c r="WPM52" s="876"/>
      <c r="WPN52" s="876"/>
      <c r="WPO52" s="876"/>
      <c r="WPP52" s="876"/>
      <c r="WPQ52" s="876"/>
      <c r="WPR52" s="876"/>
      <c r="WPS52" s="876"/>
      <c r="WPT52" s="876"/>
      <c r="WPU52" s="876"/>
      <c r="WPV52" s="876"/>
      <c r="WPW52" s="876"/>
      <c r="WPX52" s="876"/>
      <c r="WPY52" s="876"/>
      <c r="WPZ52" s="876"/>
      <c r="WQA52" s="876"/>
      <c r="WQB52" s="876"/>
      <c r="WQC52" s="876"/>
      <c r="WQD52" s="876"/>
      <c r="WQE52" s="876"/>
      <c r="WQF52" s="876"/>
      <c r="WQG52" s="876"/>
      <c r="WQH52" s="876"/>
      <c r="WQI52" s="876"/>
      <c r="WQJ52" s="876"/>
      <c r="WQK52" s="876"/>
      <c r="WQL52" s="876"/>
      <c r="WQM52" s="876"/>
      <c r="WQN52" s="876"/>
      <c r="WQO52" s="876"/>
      <c r="WQP52" s="876"/>
      <c r="WQQ52" s="876"/>
      <c r="WQR52" s="876"/>
      <c r="WQS52" s="876"/>
      <c r="WQT52" s="876"/>
      <c r="WQU52" s="876"/>
      <c r="WQV52" s="876"/>
      <c r="WQW52" s="876"/>
      <c r="WQX52" s="876"/>
      <c r="WQY52" s="876"/>
      <c r="WQZ52" s="876"/>
      <c r="WRA52" s="876"/>
      <c r="WRB52" s="876"/>
      <c r="WRC52" s="876"/>
      <c r="WRD52" s="876"/>
      <c r="WRE52" s="876"/>
      <c r="WRF52" s="876"/>
      <c r="WRG52" s="876"/>
      <c r="WRH52" s="876"/>
      <c r="WRI52" s="876"/>
      <c r="WRJ52" s="876"/>
      <c r="WRK52" s="876"/>
      <c r="WRL52" s="876"/>
      <c r="WRM52" s="876"/>
      <c r="WRN52" s="876"/>
      <c r="WRO52" s="876"/>
      <c r="WRP52" s="876"/>
      <c r="WRQ52" s="876"/>
      <c r="WRR52" s="876"/>
      <c r="WRS52" s="876"/>
      <c r="WRT52" s="876"/>
      <c r="WRU52" s="876"/>
      <c r="WRV52" s="876"/>
      <c r="WRW52" s="876"/>
      <c r="WRX52" s="876"/>
      <c r="WRY52" s="876"/>
      <c r="WRZ52" s="876"/>
      <c r="WSA52" s="876"/>
      <c r="WSB52" s="876"/>
      <c r="WSC52" s="876"/>
      <c r="WSD52" s="876"/>
      <c r="WSE52" s="876"/>
      <c r="WSF52" s="876"/>
      <c r="WSG52" s="876"/>
      <c r="WSH52" s="876"/>
      <c r="WSI52" s="876"/>
      <c r="WSJ52" s="876"/>
      <c r="WSK52" s="876"/>
      <c r="WSL52" s="876"/>
      <c r="WSM52" s="876"/>
      <c r="WSN52" s="876"/>
      <c r="WSO52" s="876"/>
      <c r="WSP52" s="876"/>
      <c r="WSQ52" s="876"/>
      <c r="WSR52" s="876"/>
      <c r="WSS52" s="876"/>
      <c r="WST52" s="876"/>
      <c r="WSU52" s="876"/>
      <c r="WSV52" s="876"/>
      <c r="WSW52" s="876"/>
      <c r="WSX52" s="876"/>
      <c r="WSY52" s="876"/>
      <c r="WSZ52" s="876"/>
      <c r="WTA52" s="876"/>
      <c r="WTB52" s="876"/>
      <c r="WTC52" s="876"/>
      <c r="WTD52" s="876"/>
      <c r="WTE52" s="876"/>
      <c r="WTF52" s="876"/>
      <c r="WTG52" s="876"/>
      <c r="WTH52" s="876"/>
      <c r="WTI52" s="876"/>
      <c r="WTJ52" s="876"/>
      <c r="WTK52" s="876"/>
      <c r="WTL52" s="876"/>
      <c r="WTM52" s="876"/>
      <c r="WTN52" s="876"/>
      <c r="WTO52" s="876"/>
      <c r="WTP52" s="876"/>
      <c r="WTQ52" s="876"/>
      <c r="WTR52" s="876"/>
      <c r="WTS52" s="876"/>
      <c r="WTT52" s="876"/>
      <c r="WTU52" s="876"/>
      <c r="WTV52" s="876"/>
      <c r="WTW52" s="876"/>
      <c r="WTX52" s="876"/>
      <c r="WTY52" s="876"/>
      <c r="WTZ52" s="876"/>
      <c r="WUA52" s="876"/>
      <c r="WUB52" s="876"/>
      <c r="WUC52" s="876"/>
      <c r="WUD52" s="876"/>
      <c r="WUE52" s="876"/>
      <c r="WUF52" s="876"/>
      <c r="WUG52" s="876"/>
      <c r="WUH52" s="876"/>
      <c r="WUI52" s="876"/>
      <c r="WUJ52" s="876"/>
      <c r="WUK52" s="876"/>
      <c r="WUL52" s="876"/>
      <c r="WUM52" s="876"/>
      <c r="WUN52" s="876"/>
      <c r="WUO52" s="876"/>
      <c r="WUP52" s="876"/>
      <c r="WUQ52" s="876"/>
      <c r="WUR52" s="876"/>
      <c r="WUS52" s="876"/>
      <c r="WUT52" s="876"/>
      <c r="WUU52" s="876"/>
      <c r="WUV52" s="876"/>
      <c r="WUW52" s="876"/>
      <c r="WUX52" s="876"/>
      <c r="WUY52" s="876"/>
      <c r="WUZ52" s="876"/>
      <c r="WVA52" s="876"/>
      <c r="WVB52" s="876"/>
      <c r="WVC52" s="876"/>
      <c r="WVD52" s="876"/>
      <c r="WVE52" s="876"/>
      <c r="WVF52" s="876"/>
      <c r="WVG52" s="876"/>
      <c r="WVH52" s="876"/>
      <c r="WVI52" s="876"/>
      <c r="WVJ52" s="876"/>
      <c r="WVK52" s="876"/>
      <c r="WVL52" s="876"/>
      <c r="WVM52" s="876"/>
      <c r="WVN52" s="876"/>
      <c r="WVO52" s="876"/>
      <c r="WVP52" s="876"/>
      <c r="WVQ52" s="876"/>
      <c r="WVR52" s="876"/>
      <c r="WVS52" s="876"/>
      <c r="WVT52" s="876"/>
      <c r="WVU52" s="876"/>
      <c r="WVV52" s="876"/>
      <c r="WVW52" s="876"/>
      <c r="WVX52" s="876"/>
      <c r="WVY52" s="876"/>
      <c r="WVZ52" s="876"/>
      <c r="WWA52" s="876"/>
      <c r="WWB52" s="876"/>
      <c r="WWC52" s="876"/>
      <c r="WWD52" s="876"/>
      <c r="WWE52" s="876"/>
      <c r="WWF52" s="876"/>
      <c r="WWG52" s="876"/>
      <c r="WWH52" s="876"/>
      <c r="WWI52" s="876"/>
      <c r="WWJ52" s="876"/>
      <c r="WWK52" s="876"/>
      <c r="WWL52" s="876"/>
      <c r="WWM52" s="876"/>
      <c r="WWN52" s="876"/>
      <c r="WWO52" s="876"/>
      <c r="WWP52" s="876"/>
      <c r="WWQ52" s="876"/>
      <c r="WWR52" s="876"/>
      <c r="WWS52" s="876"/>
      <c r="WWT52" s="876"/>
      <c r="WWU52" s="876"/>
      <c r="WWV52" s="876"/>
      <c r="WWW52" s="876"/>
      <c r="WWX52" s="876"/>
      <c r="WWY52" s="876"/>
      <c r="WWZ52" s="876"/>
      <c r="WXA52" s="876"/>
      <c r="WXB52" s="876"/>
      <c r="WXC52" s="876"/>
      <c r="WXD52" s="876"/>
      <c r="WXE52" s="876"/>
      <c r="WXF52" s="876"/>
      <c r="WXG52" s="876"/>
      <c r="WXH52" s="876"/>
      <c r="WXI52" s="876"/>
      <c r="WXJ52" s="876"/>
      <c r="WXK52" s="876"/>
      <c r="WXL52" s="876"/>
      <c r="WXM52" s="876"/>
      <c r="WXN52" s="876"/>
      <c r="WXO52" s="876"/>
      <c r="WXP52" s="876"/>
      <c r="WXQ52" s="876"/>
      <c r="WXR52" s="876"/>
      <c r="WXS52" s="876"/>
      <c r="WXT52" s="876"/>
      <c r="WXU52" s="876"/>
      <c r="WXV52" s="876"/>
      <c r="WXW52" s="876"/>
      <c r="WXX52" s="876"/>
      <c r="WXY52" s="876"/>
      <c r="WXZ52" s="876"/>
      <c r="WYA52" s="876"/>
      <c r="WYB52" s="876"/>
      <c r="WYC52" s="876"/>
      <c r="WYD52" s="876"/>
      <c r="WYE52" s="876"/>
      <c r="WYF52" s="876"/>
      <c r="WYG52" s="876"/>
      <c r="WYH52" s="876"/>
      <c r="WYI52" s="876"/>
      <c r="WYJ52" s="876"/>
      <c r="WYK52" s="876"/>
      <c r="WYL52" s="876"/>
      <c r="WYM52" s="876"/>
      <c r="WYN52" s="876"/>
      <c r="WYO52" s="876"/>
      <c r="WYP52" s="876"/>
      <c r="WYQ52" s="876"/>
      <c r="WYR52" s="876"/>
      <c r="WYS52" s="876"/>
      <c r="WYT52" s="876"/>
      <c r="WYU52" s="876"/>
      <c r="WYV52" s="876"/>
      <c r="WYW52" s="876"/>
      <c r="WYX52" s="876"/>
      <c r="WYY52" s="876"/>
      <c r="WYZ52" s="876"/>
      <c r="WZA52" s="876"/>
      <c r="WZB52" s="876"/>
      <c r="WZC52" s="876"/>
      <c r="WZD52" s="876"/>
      <c r="WZE52" s="876"/>
      <c r="WZF52" s="876"/>
      <c r="WZG52" s="876"/>
      <c r="WZH52" s="876"/>
      <c r="WZI52" s="876"/>
      <c r="WZJ52" s="876"/>
      <c r="WZK52" s="876"/>
      <c r="WZL52" s="876"/>
      <c r="WZM52" s="876"/>
      <c r="WZN52" s="876"/>
      <c r="WZO52" s="876"/>
      <c r="WZP52" s="876"/>
      <c r="WZQ52" s="876"/>
      <c r="WZR52" s="876"/>
      <c r="WZS52" s="876"/>
      <c r="WZT52" s="876"/>
      <c r="WZU52" s="876"/>
      <c r="WZV52" s="876"/>
      <c r="WZW52" s="876"/>
      <c r="WZX52" s="876"/>
      <c r="WZY52" s="876"/>
      <c r="WZZ52" s="876"/>
      <c r="XAA52" s="876"/>
      <c r="XAB52" s="876"/>
      <c r="XAC52" s="876"/>
      <c r="XAD52" s="876"/>
      <c r="XAE52" s="876"/>
      <c r="XAF52" s="876"/>
      <c r="XAG52" s="876"/>
      <c r="XAH52" s="876"/>
      <c r="XAI52" s="876"/>
      <c r="XAJ52" s="876"/>
      <c r="XAK52" s="876"/>
      <c r="XAL52" s="876"/>
      <c r="XAM52" s="876"/>
      <c r="XAN52" s="876"/>
      <c r="XAO52" s="876"/>
      <c r="XAP52" s="876"/>
      <c r="XAQ52" s="876"/>
      <c r="XAR52" s="876"/>
      <c r="XAS52" s="876"/>
      <c r="XAT52" s="876"/>
      <c r="XAU52" s="876"/>
      <c r="XAV52" s="876"/>
      <c r="XAW52" s="876"/>
      <c r="XAX52" s="876"/>
      <c r="XAY52" s="876"/>
      <c r="XAZ52" s="876"/>
      <c r="XBA52" s="876"/>
      <c r="XBB52" s="876"/>
      <c r="XBC52" s="876"/>
      <c r="XBD52" s="876"/>
      <c r="XBE52" s="876"/>
      <c r="XBF52" s="876"/>
      <c r="XBG52" s="876"/>
      <c r="XBH52" s="876"/>
      <c r="XBI52" s="876"/>
      <c r="XBJ52" s="876"/>
      <c r="XBK52" s="876"/>
      <c r="XBL52" s="876"/>
      <c r="XBM52" s="876"/>
      <c r="XBN52" s="876"/>
      <c r="XBO52" s="876"/>
      <c r="XBP52" s="876"/>
      <c r="XBQ52" s="876"/>
      <c r="XBR52" s="876"/>
      <c r="XBS52" s="876"/>
      <c r="XBT52" s="876"/>
      <c r="XBU52" s="876"/>
      <c r="XBV52" s="876"/>
      <c r="XBW52" s="876"/>
      <c r="XBX52" s="876"/>
      <c r="XBY52" s="876"/>
      <c r="XBZ52" s="876"/>
      <c r="XCA52" s="876"/>
      <c r="XCB52" s="876"/>
      <c r="XCC52" s="876"/>
      <c r="XCD52" s="876"/>
      <c r="XCE52" s="876"/>
      <c r="XCF52" s="876"/>
      <c r="XCG52" s="876"/>
      <c r="XCH52" s="876"/>
      <c r="XCI52" s="876"/>
      <c r="XCJ52" s="876"/>
      <c r="XCK52" s="876"/>
      <c r="XCL52" s="876"/>
      <c r="XCM52" s="876"/>
      <c r="XCN52" s="876"/>
      <c r="XCO52" s="876"/>
      <c r="XCP52" s="876"/>
      <c r="XCQ52" s="876"/>
      <c r="XCR52" s="876"/>
      <c r="XCS52" s="876"/>
      <c r="XCT52" s="876"/>
      <c r="XCU52" s="876"/>
      <c r="XCV52" s="876"/>
      <c r="XCW52" s="876"/>
      <c r="XCX52" s="876"/>
      <c r="XCY52" s="876"/>
      <c r="XCZ52" s="876"/>
      <c r="XDA52" s="876"/>
      <c r="XDB52" s="876"/>
      <c r="XDC52" s="876"/>
      <c r="XDD52" s="876"/>
      <c r="XDE52" s="876"/>
      <c r="XDF52" s="876"/>
      <c r="XDG52" s="876"/>
      <c r="XDH52" s="876"/>
      <c r="XDI52" s="876"/>
      <c r="XDJ52" s="876"/>
      <c r="XDK52" s="876"/>
      <c r="XDL52" s="876"/>
      <c r="XDM52" s="876"/>
      <c r="XDN52" s="876"/>
      <c r="XDO52" s="876"/>
      <c r="XDP52" s="876"/>
      <c r="XDQ52" s="876"/>
      <c r="XDR52" s="876"/>
      <c r="XDS52" s="876"/>
      <c r="XDT52" s="876"/>
      <c r="XDU52" s="876"/>
      <c r="XDV52" s="876"/>
      <c r="XDW52" s="876"/>
      <c r="XDX52" s="876"/>
      <c r="XDY52" s="876"/>
      <c r="XDZ52" s="876"/>
      <c r="XEA52" s="876"/>
      <c r="XEB52" s="876"/>
      <c r="XEC52" s="876"/>
      <c r="XED52" s="876"/>
      <c r="XEE52" s="876"/>
      <c r="XEF52" s="876"/>
      <c r="XEG52" s="876"/>
      <c r="XEH52" s="876"/>
      <c r="XEI52" s="876"/>
      <c r="XEJ52" s="876"/>
      <c r="XEK52" s="876"/>
      <c r="XEL52" s="876"/>
      <c r="XEM52" s="876"/>
      <c r="XEN52" s="876"/>
      <c r="XEO52" s="876"/>
      <c r="XEP52" s="876"/>
      <c r="XEQ52" s="876"/>
      <c r="XER52" s="876"/>
      <c r="XES52" s="876"/>
      <c r="XET52" s="876"/>
      <c r="XEU52" s="876"/>
      <c r="XEV52" s="876"/>
      <c r="XEW52" s="876"/>
      <c r="XEX52" s="876"/>
      <c r="XEY52" s="876"/>
      <c r="XEZ52" s="876"/>
      <c r="XFA52" s="876"/>
      <c r="XFB52" s="876"/>
      <c r="XFC52" s="876"/>
      <c r="XFD52" s="876"/>
    </row>
    <row r="53" spans="1:16384" s="877" customFormat="1" ht="10.5" customHeight="1">
      <c r="A53" s="880"/>
      <c r="B53" s="880"/>
      <c r="C53" s="880"/>
      <c r="D53" s="880"/>
      <c r="E53" s="880"/>
      <c r="F53" s="880"/>
      <c r="G53" s="880"/>
      <c r="H53" s="880"/>
      <c r="I53" s="880"/>
      <c r="J53" s="880"/>
      <c r="K53" s="876"/>
      <c r="L53" s="876"/>
      <c r="M53" s="876"/>
    </row>
    <row r="54" spans="1:16384" s="877" customFormat="1" ht="10.5" customHeight="1">
      <c r="A54" s="880"/>
      <c r="B54" s="880"/>
      <c r="C54" s="880"/>
      <c r="D54" s="880"/>
      <c r="E54" s="880"/>
      <c r="F54" s="880"/>
      <c r="G54" s="880"/>
      <c r="H54" s="880"/>
      <c r="I54" s="880"/>
      <c r="J54" s="880"/>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876"/>
      <c r="AK54" s="876"/>
      <c r="AL54" s="876"/>
      <c r="AM54" s="876"/>
      <c r="AN54" s="876"/>
      <c r="AO54" s="876"/>
      <c r="AP54" s="876"/>
      <c r="AQ54" s="876"/>
      <c r="AR54" s="876"/>
      <c r="AS54" s="876"/>
      <c r="AT54" s="876"/>
      <c r="AU54" s="876"/>
      <c r="AV54" s="876"/>
      <c r="AW54" s="876"/>
      <c r="AX54" s="876"/>
      <c r="AY54" s="876"/>
      <c r="AZ54" s="876"/>
      <c r="BA54" s="876"/>
      <c r="BB54" s="876"/>
      <c r="BC54" s="876"/>
      <c r="BD54" s="876"/>
      <c r="BE54" s="876"/>
      <c r="BF54" s="876"/>
      <c r="BG54" s="876"/>
      <c r="BH54" s="876"/>
      <c r="BI54" s="876"/>
      <c r="BJ54" s="876"/>
      <c r="BK54" s="876"/>
      <c r="BL54" s="876"/>
      <c r="BM54" s="876"/>
      <c r="BN54" s="876"/>
      <c r="BO54" s="876"/>
      <c r="BP54" s="876"/>
      <c r="BQ54" s="876"/>
      <c r="BR54" s="876"/>
      <c r="BS54" s="876"/>
      <c r="BT54" s="876"/>
      <c r="BU54" s="876"/>
      <c r="BV54" s="876"/>
      <c r="BW54" s="876"/>
      <c r="BX54" s="876"/>
      <c r="BY54" s="876"/>
      <c r="BZ54" s="876"/>
      <c r="CA54" s="876"/>
      <c r="CB54" s="876"/>
      <c r="CC54" s="876"/>
      <c r="CD54" s="876"/>
      <c r="CE54" s="876"/>
      <c r="CF54" s="876"/>
      <c r="CG54" s="876"/>
      <c r="CH54" s="876"/>
      <c r="CI54" s="876"/>
      <c r="CJ54" s="876"/>
      <c r="CK54" s="876"/>
      <c r="CL54" s="876"/>
      <c r="CM54" s="876"/>
      <c r="CN54" s="876"/>
      <c r="CO54" s="876"/>
      <c r="CP54" s="876"/>
      <c r="CQ54" s="876"/>
      <c r="CR54" s="876"/>
      <c r="CS54" s="876"/>
      <c r="CT54" s="876"/>
      <c r="CU54" s="876"/>
      <c r="CV54" s="876"/>
      <c r="CW54" s="876"/>
      <c r="CX54" s="876"/>
      <c r="CY54" s="876"/>
      <c r="CZ54" s="876"/>
      <c r="DA54" s="876"/>
      <c r="DB54" s="876"/>
      <c r="DC54" s="876"/>
      <c r="DD54" s="876"/>
      <c r="DE54" s="876"/>
      <c r="DF54" s="876"/>
      <c r="DG54" s="876"/>
      <c r="DH54" s="876"/>
      <c r="DI54" s="876"/>
      <c r="DJ54" s="876"/>
      <c r="DK54" s="876"/>
      <c r="DL54" s="876"/>
      <c r="DM54" s="876"/>
      <c r="DN54" s="876"/>
      <c r="DO54" s="876"/>
      <c r="DP54" s="876"/>
      <c r="DQ54" s="876"/>
      <c r="DR54" s="876"/>
      <c r="DS54" s="876"/>
      <c r="DT54" s="876"/>
      <c r="DU54" s="876"/>
      <c r="DV54" s="876"/>
      <c r="DW54" s="876"/>
      <c r="DX54" s="876"/>
      <c r="DY54" s="876"/>
      <c r="DZ54" s="876"/>
      <c r="EA54" s="876"/>
      <c r="EB54" s="876"/>
      <c r="EC54" s="876"/>
      <c r="ED54" s="876"/>
      <c r="EE54" s="876"/>
      <c r="EF54" s="876"/>
      <c r="EG54" s="876"/>
      <c r="EH54" s="876"/>
      <c r="EI54" s="876"/>
      <c r="EJ54" s="876"/>
      <c r="EK54" s="876"/>
      <c r="EL54" s="876"/>
      <c r="EM54" s="876"/>
      <c r="EN54" s="876"/>
      <c r="EO54" s="876"/>
      <c r="EP54" s="876"/>
      <c r="EQ54" s="876"/>
      <c r="ER54" s="876"/>
      <c r="ES54" s="876"/>
      <c r="ET54" s="876"/>
      <c r="EU54" s="876"/>
      <c r="EV54" s="876"/>
      <c r="EW54" s="876"/>
      <c r="EX54" s="876"/>
      <c r="EY54" s="876"/>
      <c r="EZ54" s="876"/>
      <c r="FA54" s="876"/>
      <c r="FB54" s="876"/>
      <c r="FC54" s="876"/>
      <c r="FD54" s="876"/>
      <c r="FE54" s="876"/>
      <c r="FF54" s="876"/>
      <c r="FG54" s="876"/>
      <c r="FH54" s="876"/>
      <c r="FI54" s="876"/>
      <c r="FJ54" s="876"/>
      <c r="FK54" s="876"/>
      <c r="FL54" s="876"/>
      <c r="FM54" s="876"/>
      <c r="FN54" s="876"/>
      <c r="FO54" s="876"/>
      <c r="FP54" s="876"/>
      <c r="FQ54" s="876"/>
      <c r="FR54" s="876"/>
      <c r="FS54" s="876"/>
      <c r="FT54" s="876"/>
      <c r="FU54" s="876"/>
      <c r="FV54" s="876"/>
      <c r="FW54" s="876"/>
      <c r="FX54" s="876"/>
      <c r="FY54" s="876"/>
      <c r="FZ54" s="876"/>
      <c r="GA54" s="876"/>
      <c r="GB54" s="876"/>
      <c r="GC54" s="876"/>
      <c r="GD54" s="876"/>
      <c r="GE54" s="876"/>
      <c r="GF54" s="876"/>
      <c r="GG54" s="876"/>
      <c r="GH54" s="876"/>
      <c r="GI54" s="876"/>
      <c r="GJ54" s="876"/>
      <c r="GK54" s="876"/>
      <c r="GL54" s="876"/>
      <c r="GM54" s="876"/>
      <c r="GN54" s="876"/>
      <c r="GO54" s="876"/>
      <c r="GP54" s="876"/>
      <c r="GQ54" s="876"/>
      <c r="GR54" s="876"/>
      <c r="GS54" s="876"/>
      <c r="GT54" s="876"/>
      <c r="GU54" s="876"/>
      <c r="GV54" s="876"/>
      <c r="GW54" s="876"/>
      <c r="GX54" s="876"/>
      <c r="GY54" s="876"/>
      <c r="GZ54" s="876"/>
      <c r="HA54" s="876"/>
      <c r="HB54" s="876"/>
      <c r="HC54" s="876"/>
      <c r="HD54" s="876"/>
      <c r="HE54" s="876"/>
      <c r="HF54" s="876"/>
      <c r="HG54" s="876"/>
      <c r="HH54" s="876"/>
      <c r="HI54" s="876"/>
      <c r="HJ54" s="876"/>
      <c r="HK54" s="876"/>
      <c r="HL54" s="876"/>
      <c r="HM54" s="876"/>
      <c r="HN54" s="876"/>
      <c r="HO54" s="876"/>
      <c r="HP54" s="876"/>
      <c r="HQ54" s="876"/>
      <c r="HR54" s="876"/>
      <c r="HS54" s="876"/>
      <c r="HT54" s="876"/>
      <c r="HU54" s="876"/>
      <c r="HV54" s="876"/>
      <c r="HW54" s="876"/>
      <c r="HX54" s="876"/>
      <c r="HY54" s="876"/>
      <c r="HZ54" s="876"/>
      <c r="IA54" s="876"/>
      <c r="IB54" s="876"/>
      <c r="IC54" s="876"/>
      <c r="ID54" s="876"/>
      <c r="IE54" s="876"/>
      <c r="IF54" s="876"/>
      <c r="IG54" s="876"/>
      <c r="IH54" s="876"/>
      <c r="II54" s="876"/>
      <c r="IJ54" s="876"/>
      <c r="IK54" s="876"/>
      <c r="IL54" s="876"/>
      <c r="IM54" s="876"/>
      <c r="IN54" s="876"/>
      <c r="IO54" s="876"/>
      <c r="IP54" s="876"/>
      <c r="IQ54" s="876"/>
      <c r="IR54" s="876"/>
      <c r="IS54" s="876"/>
      <c r="IT54" s="876"/>
      <c r="IU54" s="876"/>
      <c r="IV54" s="876"/>
      <c r="IW54" s="876"/>
      <c r="IX54" s="876"/>
      <c r="IY54" s="876"/>
      <c r="IZ54" s="876"/>
      <c r="JA54" s="876"/>
      <c r="JB54" s="876"/>
      <c r="JC54" s="876"/>
      <c r="JD54" s="876"/>
      <c r="JE54" s="876"/>
      <c r="JF54" s="876"/>
      <c r="JG54" s="876"/>
      <c r="JH54" s="876"/>
      <c r="JI54" s="876"/>
      <c r="JJ54" s="876"/>
      <c r="JK54" s="876"/>
      <c r="JL54" s="876"/>
      <c r="JM54" s="876"/>
      <c r="JN54" s="876"/>
      <c r="JO54" s="876"/>
      <c r="JP54" s="876"/>
      <c r="JQ54" s="876"/>
      <c r="JR54" s="876"/>
      <c r="JS54" s="876"/>
      <c r="JT54" s="876"/>
      <c r="JU54" s="876"/>
      <c r="JV54" s="876"/>
      <c r="JW54" s="876"/>
      <c r="JX54" s="876"/>
      <c r="JY54" s="876"/>
      <c r="JZ54" s="876"/>
      <c r="KA54" s="876"/>
      <c r="KB54" s="876"/>
      <c r="KC54" s="876"/>
      <c r="KD54" s="876"/>
      <c r="KE54" s="876"/>
      <c r="KF54" s="876"/>
      <c r="KG54" s="876"/>
      <c r="KH54" s="876"/>
      <c r="KI54" s="876"/>
      <c r="KJ54" s="876"/>
      <c r="KK54" s="876"/>
      <c r="KL54" s="876"/>
      <c r="KM54" s="876"/>
      <c r="KN54" s="876"/>
      <c r="KO54" s="876"/>
      <c r="KP54" s="876"/>
      <c r="KQ54" s="876"/>
      <c r="KR54" s="876"/>
      <c r="KS54" s="876"/>
      <c r="KT54" s="876"/>
      <c r="KU54" s="876"/>
      <c r="KV54" s="876"/>
      <c r="KW54" s="876"/>
      <c r="KX54" s="876"/>
      <c r="KY54" s="876"/>
      <c r="KZ54" s="876"/>
      <c r="LA54" s="876"/>
      <c r="LB54" s="876"/>
      <c r="LC54" s="876"/>
      <c r="LD54" s="876"/>
      <c r="LE54" s="876"/>
      <c r="LF54" s="876"/>
      <c r="LG54" s="876"/>
      <c r="LH54" s="876"/>
      <c r="LI54" s="876"/>
      <c r="LJ54" s="876"/>
      <c r="LK54" s="876"/>
      <c r="LL54" s="876"/>
      <c r="LM54" s="876"/>
      <c r="LN54" s="876"/>
      <c r="LO54" s="876"/>
      <c r="LP54" s="876"/>
      <c r="LQ54" s="876"/>
      <c r="LR54" s="876"/>
      <c r="LS54" s="876"/>
      <c r="LT54" s="876"/>
      <c r="LU54" s="876"/>
      <c r="LV54" s="876"/>
      <c r="LW54" s="876"/>
      <c r="LX54" s="876"/>
      <c r="LY54" s="876"/>
      <c r="LZ54" s="876"/>
      <c r="MA54" s="876"/>
      <c r="MB54" s="876"/>
      <c r="MC54" s="876"/>
      <c r="MD54" s="876"/>
      <c r="ME54" s="876"/>
      <c r="MF54" s="876"/>
      <c r="MG54" s="876"/>
      <c r="MH54" s="876"/>
      <c r="MI54" s="876"/>
      <c r="MJ54" s="876"/>
      <c r="MK54" s="876"/>
      <c r="ML54" s="876"/>
      <c r="MM54" s="876"/>
      <c r="MN54" s="876"/>
      <c r="MO54" s="876"/>
      <c r="MP54" s="876"/>
      <c r="MQ54" s="876"/>
      <c r="MR54" s="876"/>
      <c r="MS54" s="876"/>
      <c r="MT54" s="876"/>
      <c r="MU54" s="876"/>
      <c r="MV54" s="876"/>
      <c r="MW54" s="876"/>
      <c r="MX54" s="876"/>
      <c r="MY54" s="876"/>
      <c r="MZ54" s="876"/>
      <c r="NA54" s="876"/>
      <c r="NB54" s="876"/>
      <c r="NC54" s="876"/>
      <c r="ND54" s="876"/>
      <c r="NE54" s="876"/>
      <c r="NF54" s="876"/>
      <c r="NG54" s="876"/>
      <c r="NH54" s="876"/>
      <c r="NI54" s="876"/>
      <c r="NJ54" s="876"/>
      <c r="NK54" s="876"/>
      <c r="NL54" s="876"/>
      <c r="NM54" s="876"/>
      <c r="NN54" s="876"/>
      <c r="NO54" s="876"/>
      <c r="NP54" s="876"/>
      <c r="NQ54" s="876"/>
      <c r="NR54" s="876"/>
      <c r="NS54" s="876"/>
      <c r="NT54" s="876"/>
      <c r="NU54" s="876"/>
      <c r="NV54" s="876"/>
      <c r="NW54" s="876"/>
      <c r="NX54" s="876"/>
      <c r="NY54" s="876"/>
      <c r="NZ54" s="876"/>
      <c r="OA54" s="876"/>
      <c r="OB54" s="876"/>
      <c r="OC54" s="876"/>
      <c r="OD54" s="876"/>
      <c r="OE54" s="876"/>
      <c r="OF54" s="876"/>
      <c r="OG54" s="876"/>
      <c r="OH54" s="876"/>
      <c r="OI54" s="876"/>
      <c r="OJ54" s="876"/>
      <c r="OK54" s="876"/>
      <c r="OL54" s="876"/>
      <c r="OM54" s="876"/>
      <c r="ON54" s="876"/>
      <c r="OO54" s="876"/>
      <c r="OP54" s="876"/>
      <c r="OQ54" s="876"/>
      <c r="OR54" s="876"/>
      <c r="OS54" s="876"/>
      <c r="OT54" s="876"/>
      <c r="OU54" s="876"/>
      <c r="OV54" s="876"/>
      <c r="OW54" s="876"/>
      <c r="OX54" s="876"/>
      <c r="OY54" s="876"/>
      <c r="OZ54" s="876"/>
      <c r="PA54" s="876"/>
      <c r="PB54" s="876"/>
      <c r="PC54" s="876"/>
      <c r="PD54" s="876"/>
      <c r="PE54" s="876"/>
      <c r="PF54" s="876"/>
      <c r="PG54" s="876"/>
      <c r="PH54" s="876"/>
      <c r="PI54" s="876"/>
      <c r="PJ54" s="876"/>
      <c r="PK54" s="876"/>
      <c r="PL54" s="876"/>
      <c r="PM54" s="876"/>
      <c r="PN54" s="876"/>
      <c r="PO54" s="876"/>
      <c r="PP54" s="876"/>
      <c r="PQ54" s="876"/>
      <c r="PR54" s="876"/>
      <c r="PS54" s="876"/>
      <c r="PT54" s="876"/>
      <c r="PU54" s="876"/>
      <c r="PV54" s="876"/>
      <c r="PW54" s="876"/>
      <c r="PX54" s="876"/>
      <c r="PY54" s="876"/>
      <c r="PZ54" s="876"/>
      <c r="QA54" s="876"/>
      <c r="QB54" s="876"/>
      <c r="QC54" s="876"/>
      <c r="QD54" s="876"/>
      <c r="QE54" s="876"/>
      <c r="QF54" s="876"/>
      <c r="QG54" s="876"/>
      <c r="QH54" s="876"/>
      <c r="QI54" s="876"/>
      <c r="QJ54" s="876"/>
      <c r="QK54" s="876"/>
      <c r="QL54" s="876"/>
      <c r="QM54" s="876"/>
      <c r="QN54" s="876"/>
      <c r="QO54" s="876"/>
      <c r="QP54" s="876"/>
      <c r="QQ54" s="876"/>
      <c r="QR54" s="876"/>
      <c r="QS54" s="876"/>
      <c r="QT54" s="876"/>
      <c r="QU54" s="876"/>
      <c r="QV54" s="876"/>
      <c r="QW54" s="876"/>
      <c r="QX54" s="876"/>
      <c r="QY54" s="876"/>
      <c r="QZ54" s="876"/>
      <c r="RA54" s="876"/>
      <c r="RB54" s="876"/>
      <c r="RC54" s="876"/>
      <c r="RD54" s="876"/>
      <c r="RE54" s="876"/>
      <c r="RF54" s="876"/>
      <c r="RG54" s="876"/>
      <c r="RH54" s="876"/>
      <c r="RI54" s="876"/>
      <c r="RJ54" s="876"/>
      <c r="RK54" s="876"/>
      <c r="RL54" s="876"/>
      <c r="RM54" s="876"/>
      <c r="RN54" s="876"/>
      <c r="RO54" s="876"/>
      <c r="RP54" s="876"/>
      <c r="RQ54" s="876"/>
      <c r="RR54" s="876"/>
      <c r="RS54" s="876"/>
      <c r="RT54" s="876"/>
      <c r="RU54" s="876"/>
      <c r="RV54" s="876"/>
      <c r="RW54" s="876"/>
      <c r="RX54" s="876"/>
      <c r="RY54" s="876"/>
      <c r="RZ54" s="876"/>
      <c r="SA54" s="876"/>
      <c r="SB54" s="876"/>
      <c r="SC54" s="876"/>
      <c r="SD54" s="876"/>
      <c r="SE54" s="876"/>
      <c r="SF54" s="876"/>
      <c r="SG54" s="876"/>
      <c r="SH54" s="876"/>
      <c r="SI54" s="876"/>
      <c r="SJ54" s="876"/>
      <c r="SK54" s="876"/>
      <c r="SL54" s="876"/>
      <c r="SM54" s="876"/>
      <c r="SN54" s="876"/>
      <c r="SO54" s="876"/>
      <c r="SP54" s="876"/>
      <c r="SQ54" s="876"/>
      <c r="SR54" s="876"/>
      <c r="SS54" s="876"/>
      <c r="ST54" s="876"/>
      <c r="SU54" s="876"/>
      <c r="SV54" s="876"/>
      <c r="SW54" s="876"/>
      <c r="SX54" s="876"/>
      <c r="SY54" s="876"/>
      <c r="SZ54" s="876"/>
      <c r="TA54" s="876"/>
      <c r="TB54" s="876"/>
      <c r="TC54" s="876"/>
      <c r="TD54" s="876"/>
      <c r="TE54" s="876"/>
      <c r="TF54" s="876"/>
      <c r="TG54" s="876"/>
      <c r="TH54" s="876"/>
      <c r="TI54" s="876"/>
      <c r="TJ54" s="876"/>
      <c r="TK54" s="876"/>
      <c r="TL54" s="876"/>
      <c r="TM54" s="876"/>
      <c r="TN54" s="876"/>
      <c r="TO54" s="876"/>
      <c r="TP54" s="876"/>
      <c r="TQ54" s="876"/>
      <c r="TR54" s="876"/>
      <c r="TS54" s="876"/>
      <c r="TT54" s="876"/>
      <c r="TU54" s="876"/>
      <c r="TV54" s="876"/>
      <c r="TW54" s="876"/>
      <c r="TX54" s="876"/>
      <c r="TY54" s="876"/>
      <c r="TZ54" s="876"/>
      <c r="UA54" s="876"/>
      <c r="UB54" s="876"/>
      <c r="UC54" s="876"/>
      <c r="UD54" s="876"/>
      <c r="UE54" s="876"/>
      <c r="UF54" s="876"/>
      <c r="UG54" s="876"/>
      <c r="UH54" s="876"/>
      <c r="UI54" s="876"/>
      <c r="UJ54" s="876"/>
      <c r="UK54" s="876"/>
      <c r="UL54" s="876"/>
      <c r="UM54" s="876"/>
      <c r="UN54" s="876"/>
      <c r="UO54" s="876"/>
      <c r="UP54" s="876"/>
      <c r="UQ54" s="876"/>
      <c r="UR54" s="876"/>
      <c r="US54" s="876"/>
      <c r="UT54" s="876"/>
      <c r="UU54" s="876"/>
      <c r="UV54" s="876"/>
      <c r="UW54" s="876"/>
      <c r="UX54" s="876"/>
      <c r="UY54" s="876"/>
      <c r="UZ54" s="876"/>
      <c r="VA54" s="876"/>
      <c r="VB54" s="876"/>
      <c r="VC54" s="876"/>
      <c r="VD54" s="876"/>
      <c r="VE54" s="876"/>
      <c r="VF54" s="876"/>
      <c r="VG54" s="876"/>
      <c r="VH54" s="876"/>
      <c r="VI54" s="876"/>
      <c r="VJ54" s="876"/>
      <c r="VK54" s="876"/>
      <c r="VL54" s="876"/>
      <c r="VM54" s="876"/>
      <c r="VN54" s="876"/>
      <c r="VO54" s="876"/>
      <c r="VP54" s="876"/>
      <c r="VQ54" s="876"/>
      <c r="VR54" s="876"/>
      <c r="VS54" s="876"/>
      <c r="VT54" s="876"/>
      <c r="VU54" s="876"/>
      <c r="VV54" s="876"/>
      <c r="VW54" s="876"/>
      <c r="VX54" s="876"/>
      <c r="VY54" s="876"/>
      <c r="VZ54" s="876"/>
      <c r="WA54" s="876"/>
      <c r="WB54" s="876"/>
      <c r="WC54" s="876"/>
      <c r="WD54" s="876"/>
      <c r="WE54" s="876"/>
      <c r="WF54" s="876"/>
      <c r="WG54" s="876"/>
      <c r="WH54" s="876"/>
      <c r="WI54" s="876"/>
      <c r="WJ54" s="876"/>
      <c r="WK54" s="876"/>
      <c r="WL54" s="876"/>
      <c r="WM54" s="876"/>
      <c r="WN54" s="876"/>
      <c r="WO54" s="876"/>
      <c r="WP54" s="876"/>
      <c r="WQ54" s="876"/>
      <c r="WR54" s="876"/>
      <c r="WS54" s="876"/>
      <c r="WT54" s="876"/>
      <c r="WU54" s="876"/>
      <c r="WV54" s="876"/>
      <c r="WW54" s="876"/>
      <c r="WX54" s="876"/>
      <c r="WY54" s="876"/>
      <c r="WZ54" s="876"/>
      <c r="XA54" s="876"/>
      <c r="XB54" s="876"/>
      <c r="XC54" s="876"/>
      <c r="XD54" s="876"/>
      <c r="XE54" s="876"/>
      <c r="XF54" s="876"/>
      <c r="XG54" s="876"/>
      <c r="XH54" s="876"/>
      <c r="XI54" s="876"/>
      <c r="XJ54" s="876"/>
      <c r="XK54" s="876"/>
      <c r="XL54" s="876"/>
      <c r="XM54" s="876"/>
      <c r="XN54" s="876"/>
      <c r="XO54" s="876"/>
      <c r="XP54" s="876"/>
      <c r="XQ54" s="876"/>
      <c r="XR54" s="876"/>
      <c r="XS54" s="876"/>
      <c r="XT54" s="876"/>
      <c r="XU54" s="876"/>
      <c r="XV54" s="876"/>
      <c r="XW54" s="876"/>
      <c r="XX54" s="876"/>
      <c r="XY54" s="876"/>
      <c r="XZ54" s="876"/>
      <c r="YA54" s="876"/>
      <c r="YB54" s="876"/>
      <c r="YC54" s="876"/>
      <c r="YD54" s="876"/>
      <c r="YE54" s="876"/>
      <c r="YF54" s="876"/>
      <c r="YG54" s="876"/>
      <c r="YH54" s="876"/>
      <c r="YI54" s="876"/>
      <c r="YJ54" s="876"/>
      <c r="YK54" s="876"/>
      <c r="YL54" s="876"/>
      <c r="YM54" s="876"/>
      <c r="YN54" s="876"/>
      <c r="YO54" s="876"/>
      <c r="YP54" s="876"/>
      <c r="YQ54" s="876"/>
      <c r="YR54" s="876"/>
      <c r="YS54" s="876"/>
      <c r="YT54" s="876"/>
      <c r="YU54" s="876"/>
      <c r="YV54" s="876"/>
      <c r="YW54" s="876"/>
      <c r="YX54" s="876"/>
      <c r="YY54" s="876"/>
      <c r="YZ54" s="876"/>
      <c r="ZA54" s="876"/>
      <c r="ZB54" s="876"/>
      <c r="ZC54" s="876"/>
      <c r="ZD54" s="876"/>
      <c r="ZE54" s="876"/>
      <c r="ZF54" s="876"/>
      <c r="ZG54" s="876"/>
      <c r="ZH54" s="876"/>
      <c r="ZI54" s="876"/>
      <c r="ZJ54" s="876"/>
      <c r="ZK54" s="876"/>
      <c r="ZL54" s="876"/>
      <c r="ZM54" s="876"/>
      <c r="ZN54" s="876"/>
      <c r="ZO54" s="876"/>
      <c r="ZP54" s="876"/>
      <c r="ZQ54" s="876"/>
      <c r="ZR54" s="876"/>
      <c r="ZS54" s="876"/>
      <c r="ZT54" s="876"/>
      <c r="ZU54" s="876"/>
      <c r="ZV54" s="876"/>
      <c r="ZW54" s="876"/>
      <c r="ZX54" s="876"/>
      <c r="ZY54" s="876"/>
      <c r="ZZ54" s="876"/>
      <c r="AAA54" s="876"/>
      <c r="AAB54" s="876"/>
      <c r="AAC54" s="876"/>
      <c r="AAD54" s="876"/>
      <c r="AAE54" s="876"/>
      <c r="AAF54" s="876"/>
      <c r="AAG54" s="876"/>
      <c r="AAH54" s="876"/>
      <c r="AAI54" s="876"/>
      <c r="AAJ54" s="876"/>
      <c r="AAK54" s="876"/>
      <c r="AAL54" s="876"/>
      <c r="AAM54" s="876"/>
      <c r="AAN54" s="876"/>
      <c r="AAO54" s="876"/>
      <c r="AAP54" s="876"/>
      <c r="AAQ54" s="876"/>
      <c r="AAR54" s="876"/>
      <c r="AAS54" s="876"/>
      <c r="AAT54" s="876"/>
      <c r="AAU54" s="876"/>
      <c r="AAV54" s="876"/>
      <c r="AAW54" s="876"/>
      <c r="AAX54" s="876"/>
      <c r="AAY54" s="876"/>
      <c r="AAZ54" s="876"/>
      <c r="ABA54" s="876"/>
      <c r="ABB54" s="876"/>
      <c r="ABC54" s="876"/>
      <c r="ABD54" s="876"/>
      <c r="ABE54" s="876"/>
      <c r="ABF54" s="876"/>
      <c r="ABG54" s="876"/>
      <c r="ABH54" s="876"/>
      <c r="ABI54" s="876"/>
      <c r="ABJ54" s="876"/>
      <c r="ABK54" s="876"/>
      <c r="ABL54" s="876"/>
      <c r="ABM54" s="876"/>
      <c r="ABN54" s="876"/>
      <c r="ABO54" s="876"/>
      <c r="ABP54" s="876"/>
      <c r="ABQ54" s="876"/>
      <c r="ABR54" s="876"/>
      <c r="ABS54" s="876"/>
      <c r="ABT54" s="876"/>
      <c r="ABU54" s="876"/>
      <c r="ABV54" s="876"/>
      <c r="ABW54" s="876"/>
      <c r="ABX54" s="876"/>
      <c r="ABY54" s="876"/>
      <c r="ABZ54" s="876"/>
      <c r="ACA54" s="876"/>
      <c r="ACB54" s="876"/>
      <c r="ACC54" s="876"/>
      <c r="ACD54" s="876"/>
      <c r="ACE54" s="876"/>
      <c r="ACF54" s="876"/>
      <c r="ACG54" s="876"/>
      <c r="ACH54" s="876"/>
      <c r="ACI54" s="876"/>
      <c r="ACJ54" s="876"/>
      <c r="ACK54" s="876"/>
      <c r="ACL54" s="876"/>
      <c r="ACM54" s="876"/>
      <c r="ACN54" s="876"/>
      <c r="ACO54" s="876"/>
      <c r="ACP54" s="876"/>
      <c r="ACQ54" s="876"/>
      <c r="ACR54" s="876"/>
      <c r="ACS54" s="876"/>
      <c r="ACT54" s="876"/>
      <c r="ACU54" s="876"/>
      <c r="ACV54" s="876"/>
      <c r="ACW54" s="876"/>
      <c r="ACX54" s="876"/>
      <c r="ACY54" s="876"/>
      <c r="ACZ54" s="876"/>
      <c r="ADA54" s="876"/>
      <c r="ADB54" s="876"/>
      <c r="ADC54" s="876"/>
      <c r="ADD54" s="876"/>
      <c r="ADE54" s="876"/>
      <c r="ADF54" s="876"/>
      <c r="ADG54" s="876"/>
      <c r="ADH54" s="876"/>
      <c r="ADI54" s="876"/>
      <c r="ADJ54" s="876"/>
      <c r="ADK54" s="876"/>
      <c r="ADL54" s="876"/>
      <c r="ADM54" s="876"/>
      <c r="ADN54" s="876"/>
      <c r="ADO54" s="876"/>
      <c r="ADP54" s="876"/>
      <c r="ADQ54" s="876"/>
      <c r="ADR54" s="876"/>
      <c r="ADS54" s="876"/>
      <c r="ADT54" s="876"/>
      <c r="ADU54" s="876"/>
      <c r="ADV54" s="876"/>
      <c r="ADW54" s="876"/>
      <c r="ADX54" s="876"/>
      <c r="ADY54" s="876"/>
      <c r="ADZ54" s="876"/>
      <c r="AEA54" s="876"/>
      <c r="AEB54" s="876"/>
      <c r="AEC54" s="876"/>
      <c r="AED54" s="876"/>
      <c r="AEE54" s="876"/>
      <c r="AEF54" s="876"/>
      <c r="AEG54" s="876"/>
      <c r="AEH54" s="876"/>
      <c r="AEI54" s="876"/>
      <c r="AEJ54" s="876"/>
      <c r="AEK54" s="876"/>
      <c r="AEL54" s="876"/>
      <c r="AEM54" s="876"/>
      <c r="AEN54" s="876"/>
      <c r="AEO54" s="876"/>
      <c r="AEP54" s="876"/>
      <c r="AEQ54" s="876"/>
      <c r="AER54" s="876"/>
      <c r="AES54" s="876"/>
      <c r="AET54" s="876"/>
      <c r="AEU54" s="876"/>
      <c r="AEV54" s="876"/>
      <c r="AEW54" s="876"/>
      <c r="AEX54" s="876"/>
      <c r="AEY54" s="876"/>
      <c r="AEZ54" s="876"/>
      <c r="AFA54" s="876"/>
      <c r="AFB54" s="876"/>
      <c r="AFC54" s="876"/>
      <c r="AFD54" s="876"/>
      <c r="AFE54" s="876"/>
      <c r="AFF54" s="876"/>
      <c r="AFG54" s="876"/>
      <c r="AFH54" s="876"/>
      <c r="AFI54" s="876"/>
      <c r="AFJ54" s="876"/>
      <c r="AFK54" s="876"/>
      <c r="AFL54" s="876"/>
      <c r="AFM54" s="876"/>
      <c r="AFN54" s="876"/>
      <c r="AFO54" s="876"/>
      <c r="AFP54" s="876"/>
      <c r="AFQ54" s="876"/>
      <c r="AFR54" s="876"/>
      <c r="AFS54" s="876"/>
      <c r="AFT54" s="876"/>
      <c r="AFU54" s="876"/>
      <c r="AFV54" s="876"/>
      <c r="AFW54" s="876"/>
      <c r="AFX54" s="876"/>
      <c r="AFY54" s="876"/>
      <c r="AFZ54" s="876"/>
      <c r="AGA54" s="876"/>
      <c r="AGB54" s="876"/>
      <c r="AGC54" s="876"/>
      <c r="AGD54" s="876"/>
      <c r="AGE54" s="876"/>
      <c r="AGF54" s="876"/>
      <c r="AGG54" s="876"/>
      <c r="AGH54" s="876"/>
      <c r="AGI54" s="876"/>
      <c r="AGJ54" s="876"/>
      <c r="AGK54" s="876"/>
      <c r="AGL54" s="876"/>
      <c r="AGM54" s="876"/>
      <c r="AGN54" s="876"/>
      <c r="AGO54" s="876"/>
      <c r="AGP54" s="876"/>
      <c r="AGQ54" s="876"/>
      <c r="AGR54" s="876"/>
      <c r="AGS54" s="876"/>
      <c r="AGT54" s="876"/>
      <c r="AGU54" s="876"/>
      <c r="AGV54" s="876"/>
      <c r="AGW54" s="876"/>
      <c r="AGX54" s="876"/>
      <c r="AGY54" s="876"/>
      <c r="AGZ54" s="876"/>
      <c r="AHA54" s="876"/>
      <c r="AHB54" s="876"/>
      <c r="AHC54" s="876"/>
      <c r="AHD54" s="876"/>
      <c r="AHE54" s="876"/>
      <c r="AHF54" s="876"/>
      <c r="AHG54" s="876"/>
      <c r="AHH54" s="876"/>
      <c r="AHI54" s="876"/>
      <c r="AHJ54" s="876"/>
      <c r="AHK54" s="876"/>
      <c r="AHL54" s="876"/>
      <c r="AHM54" s="876"/>
      <c r="AHN54" s="876"/>
      <c r="AHO54" s="876"/>
      <c r="AHP54" s="876"/>
      <c r="AHQ54" s="876"/>
      <c r="AHR54" s="876"/>
      <c r="AHS54" s="876"/>
      <c r="AHT54" s="876"/>
      <c r="AHU54" s="876"/>
      <c r="AHV54" s="876"/>
      <c r="AHW54" s="876"/>
      <c r="AHX54" s="876"/>
      <c r="AHY54" s="876"/>
      <c r="AHZ54" s="876"/>
      <c r="AIA54" s="876"/>
      <c r="AIB54" s="876"/>
      <c r="AIC54" s="876"/>
      <c r="AID54" s="876"/>
      <c r="AIE54" s="876"/>
      <c r="AIF54" s="876"/>
      <c r="AIG54" s="876"/>
      <c r="AIH54" s="876"/>
      <c r="AII54" s="876"/>
      <c r="AIJ54" s="876"/>
      <c r="AIK54" s="876"/>
      <c r="AIL54" s="876"/>
      <c r="AIM54" s="876"/>
      <c r="AIN54" s="876"/>
      <c r="AIO54" s="876"/>
      <c r="AIP54" s="876"/>
      <c r="AIQ54" s="876"/>
      <c r="AIR54" s="876"/>
      <c r="AIS54" s="876"/>
      <c r="AIT54" s="876"/>
      <c r="AIU54" s="876"/>
      <c r="AIV54" s="876"/>
      <c r="AIW54" s="876"/>
      <c r="AIX54" s="876"/>
      <c r="AIY54" s="876"/>
      <c r="AIZ54" s="876"/>
      <c r="AJA54" s="876"/>
      <c r="AJB54" s="876"/>
      <c r="AJC54" s="876"/>
      <c r="AJD54" s="876"/>
      <c r="AJE54" s="876"/>
      <c r="AJF54" s="876"/>
      <c r="AJG54" s="876"/>
      <c r="AJH54" s="876"/>
      <c r="AJI54" s="876"/>
      <c r="AJJ54" s="876"/>
      <c r="AJK54" s="876"/>
      <c r="AJL54" s="876"/>
      <c r="AJM54" s="876"/>
      <c r="AJN54" s="876"/>
      <c r="AJO54" s="876"/>
      <c r="AJP54" s="876"/>
      <c r="AJQ54" s="876"/>
      <c r="AJR54" s="876"/>
      <c r="AJS54" s="876"/>
      <c r="AJT54" s="876"/>
      <c r="AJU54" s="876"/>
      <c r="AJV54" s="876"/>
      <c r="AJW54" s="876"/>
      <c r="AJX54" s="876"/>
      <c r="AJY54" s="876"/>
      <c r="AJZ54" s="876"/>
      <c r="AKA54" s="876"/>
      <c r="AKB54" s="876"/>
      <c r="AKC54" s="876"/>
      <c r="AKD54" s="876"/>
      <c r="AKE54" s="876"/>
      <c r="AKF54" s="876"/>
      <c r="AKG54" s="876"/>
      <c r="AKH54" s="876"/>
      <c r="AKI54" s="876"/>
      <c r="AKJ54" s="876"/>
      <c r="AKK54" s="876"/>
      <c r="AKL54" s="876"/>
      <c r="AKM54" s="876"/>
      <c r="AKN54" s="876"/>
      <c r="AKO54" s="876"/>
      <c r="AKP54" s="876"/>
      <c r="AKQ54" s="876"/>
      <c r="AKR54" s="876"/>
      <c r="AKS54" s="876"/>
      <c r="AKT54" s="876"/>
      <c r="AKU54" s="876"/>
      <c r="AKV54" s="876"/>
      <c r="AKW54" s="876"/>
      <c r="AKX54" s="876"/>
      <c r="AKY54" s="876"/>
      <c r="AKZ54" s="876"/>
      <c r="ALA54" s="876"/>
      <c r="ALB54" s="876"/>
      <c r="ALC54" s="876"/>
      <c r="ALD54" s="876"/>
      <c r="ALE54" s="876"/>
      <c r="ALF54" s="876"/>
      <c r="ALG54" s="876"/>
      <c r="ALH54" s="876"/>
      <c r="ALI54" s="876"/>
      <c r="ALJ54" s="876"/>
      <c r="ALK54" s="876"/>
      <c r="ALL54" s="876"/>
      <c r="ALM54" s="876"/>
      <c r="ALN54" s="876"/>
      <c r="ALO54" s="876"/>
      <c r="ALP54" s="876"/>
      <c r="ALQ54" s="876"/>
      <c r="ALR54" s="876"/>
      <c r="ALS54" s="876"/>
      <c r="ALT54" s="876"/>
      <c r="ALU54" s="876"/>
      <c r="ALV54" s="876"/>
      <c r="ALW54" s="876"/>
      <c r="ALX54" s="876"/>
      <c r="ALY54" s="876"/>
      <c r="ALZ54" s="876"/>
      <c r="AMA54" s="876"/>
      <c r="AMB54" s="876"/>
      <c r="AMC54" s="876"/>
      <c r="AMD54" s="876"/>
      <c r="AME54" s="876"/>
      <c r="AMF54" s="876"/>
      <c r="AMG54" s="876"/>
      <c r="AMH54" s="876"/>
      <c r="AMI54" s="876"/>
      <c r="AMJ54" s="876"/>
      <c r="AMK54" s="876"/>
      <c r="AML54" s="876"/>
      <c r="AMM54" s="876"/>
      <c r="AMN54" s="876"/>
      <c r="AMO54" s="876"/>
      <c r="AMP54" s="876"/>
      <c r="AMQ54" s="876"/>
      <c r="AMR54" s="876"/>
      <c r="AMS54" s="876"/>
      <c r="AMT54" s="876"/>
      <c r="AMU54" s="876"/>
      <c r="AMV54" s="876"/>
      <c r="AMW54" s="876"/>
      <c r="AMX54" s="876"/>
      <c r="AMY54" s="876"/>
      <c r="AMZ54" s="876"/>
      <c r="ANA54" s="876"/>
      <c r="ANB54" s="876"/>
      <c r="ANC54" s="876"/>
      <c r="AND54" s="876"/>
      <c r="ANE54" s="876"/>
      <c r="ANF54" s="876"/>
      <c r="ANG54" s="876"/>
      <c r="ANH54" s="876"/>
      <c r="ANI54" s="876"/>
      <c r="ANJ54" s="876"/>
      <c r="ANK54" s="876"/>
      <c r="ANL54" s="876"/>
      <c r="ANM54" s="876"/>
      <c r="ANN54" s="876"/>
      <c r="ANO54" s="876"/>
      <c r="ANP54" s="876"/>
      <c r="ANQ54" s="876"/>
      <c r="ANR54" s="876"/>
      <c r="ANS54" s="876"/>
      <c r="ANT54" s="876"/>
      <c r="ANU54" s="876"/>
      <c r="ANV54" s="876"/>
      <c r="ANW54" s="876"/>
      <c r="ANX54" s="876"/>
      <c r="ANY54" s="876"/>
      <c r="ANZ54" s="876"/>
      <c r="AOA54" s="876"/>
      <c r="AOB54" s="876"/>
      <c r="AOC54" s="876"/>
      <c r="AOD54" s="876"/>
      <c r="AOE54" s="876"/>
      <c r="AOF54" s="876"/>
      <c r="AOG54" s="876"/>
      <c r="AOH54" s="876"/>
      <c r="AOI54" s="876"/>
      <c r="AOJ54" s="876"/>
      <c r="AOK54" s="876"/>
      <c r="AOL54" s="876"/>
      <c r="AOM54" s="876"/>
      <c r="AON54" s="876"/>
      <c r="AOO54" s="876"/>
      <c r="AOP54" s="876"/>
      <c r="AOQ54" s="876"/>
      <c r="AOR54" s="876"/>
      <c r="AOS54" s="876"/>
      <c r="AOT54" s="876"/>
      <c r="AOU54" s="876"/>
      <c r="AOV54" s="876"/>
      <c r="AOW54" s="876"/>
      <c r="AOX54" s="876"/>
      <c r="AOY54" s="876"/>
      <c r="AOZ54" s="876"/>
      <c r="APA54" s="876"/>
      <c r="APB54" s="876"/>
      <c r="APC54" s="876"/>
      <c r="APD54" s="876"/>
      <c r="APE54" s="876"/>
      <c r="APF54" s="876"/>
      <c r="APG54" s="876"/>
      <c r="APH54" s="876"/>
      <c r="API54" s="876"/>
      <c r="APJ54" s="876"/>
      <c r="APK54" s="876"/>
      <c r="APL54" s="876"/>
      <c r="APM54" s="876"/>
      <c r="APN54" s="876"/>
      <c r="APO54" s="876"/>
      <c r="APP54" s="876"/>
      <c r="APQ54" s="876"/>
      <c r="APR54" s="876"/>
      <c r="APS54" s="876"/>
      <c r="APT54" s="876"/>
      <c r="APU54" s="876"/>
      <c r="APV54" s="876"/>
      <c r="APW54" s="876"/>
      <c r="APX54" s="876"/>
      <c r="APY54" s="876"/>
      <c r="APZ54" s="876"/>
      <c r="AQA54" s="876"/>
      <c r="AQB54" s="876"/>
      <c r="AQC54" s="876"/>
      <c r="AQD54" s="876"/>
      <c r="AQE54" s="876"/>
      <c r="AQF54" s="876"/>
      <c r="AQG54" s="876"/>
      <c r="AQH54" s="876"/>
      <c r="AQI54" s="876"/>
      <c r="AQJ54" s="876"/>
      <c r="AQK54" s="876"/>
      <c r="AQL54" s="876"/>
      <c r="AQM54" s="876"/>
      <c r="AQN54" s="876"/>
      <c r="AQO54" s="876"/>
      <c r="AQP54" s="876"/>
      <c r="AQQ54" s="876"/>
      <c r="AQR54" s="876"/>
      <c r="AQS54" s="876"/>
      <c r="AQT54" s="876"/>
      <c r="AQU54" s="876"/>
      <c r="AQV54" s="876"/>
      <c r="AQW54" s="876"/>
      <c r="AQX54" s="876"/>
      <c r="AQY54" s="876"/>
      <c r="AQZ54" s="876"/>
      <c r="ARA54" s="876"/>
      <c r="ARB54" s="876"/>
      <c r="ARC54" s="876"/>
      <c r="ARD54" s="876"/>
      <c r="ARE54" s="876"/>
      <c r="ARF54" s="876"/>
      <c r="ARG54" s="876"/>
      <c r="ARH54" s="876"/>
      <c r="ARI54" s="876"/>
      <c r="ARJ54" s="876"/>
      <c r="ARK54" s="876"/>
      <c r="ARL54" s="876"/>
      <c r="ARM54" s="876"/>
      <c r="ARN54" s="876"/>
      <c r="ARO54" s="876"/>
      <c r="ARP54" s="876"/>
      <c r="ARQ54" s="876"/>
      <c r="ARR54" s="876"/>
      <c r="ARS54" s="876"/>
      <c r="ART54" s="876"/>
      <c r="ARU54" s="876"/>
      <c r="ARV54" s="876"/>
      <c r="ARW54" s="876"/>
      <c r="ARX54" s="876"/>
      <c r="ARY54" s="876"/>
      <c r="ARZ54" s="876"/>
      <c r="ASA54" s="876"/>
      <c r="ASB54" s="876"/>
      <c r="ASC54" s="876"/>
      <c r="ASD54" s="876"/>
      <c r="ASE54" s="876"/>
      <c r="ASF54" s="876"/>
      <c r="ASG54" s="876"/>
      <c r="ASH54" s="876"/>
      <c r="ASI54" s="876"/>
      <c r="ASJ54" s="876"/>
      <c r="ASK54" s="876"/>
      <c r="ASL54" s="876"/>
      <c r="ASM54" s="876"/>
      <c r="ASN54" s="876"/>
      <c r="ASO54" s="876"/>
      <c r="ASP54" s="876"/>
      <c r="ASQ54" s="876"/>
      <c r="ASR54" s="876"/>
      <c r="ASS54" s="876"/>
      <c r="AST54" s="876"/>
      <c r="ASU54" s="876"/>
      <c r="ASV54" s="876"/>
      <c r="ASW54" s="876"/>
      <c r="ASX54" s="876"/>
      <c r="ASY54" s="876"/>
      <c r="ASZ54" s="876"/>
      <c r="ATA54" s="876"/>
      <c r="ATB54" s="876"/>
      <c r="ATC54" s="876"/>
      <c r="ATD54" s="876"/>
      <c r="ATE54" s="876"/>
      <c r="ATF54" s="876"/>
      <c r="ATG54" s="876"/>
      <c r="ATH54" s="876"/>
      <c r="ATI54" s="876"/>
      <c r="ATJ54" s="876"/>
      <c r="ATK54" s="876"/>
      <c r="ATL54" s="876"/>
      <c r="ATM54" s="876"/>
      <c r="ATN54" s="876"/>
      <c r="ATO54" s="876"/>
      <c r="ATP54" s="876"/>
      <c r="ATQ54" s="876"/>
      <c r="ATR54" s="876"/>
      <c r="ATS54" s="876"/>
      <c r="ATT54" s="876"/>
      <c r="ATU54" s="876"/>
      <c r="ATV54" s="876"/>
      <c r="ATW54" s="876"/>
      <c r="ATX54" s="876"/>
      <c r="ATY54" s="876"/>
      <c r="ATZ54" s="876"/>
      <c r="AUA54" s="876"/>
      <c r="AUB54" s="876"/>
      <c r="AUC54" s="876"/>
      <c r="AUD54" s="876"/>
      <c r="AUE54" s="876"/>
      <c r="AUF54" s="876"/>
      <c r="AUG54" s="876"/>
      <c r="AUH54" s="876"/>
      <c r="AUI54" s="876"/>
      <c r="AUJ54" s="876"/>
      <c r="AUK54" s="876"/>
      <c r="AUL54" s="876"/>
      <c r="AUM54" s="876"/>
      <c r="AUN54" s="876"/>
      <c r="AUO54" s="876"/>
      <c r="AUP54" s="876"/>
      <c r="AUQ54" s="876"/>
      <c r="AUR54" s="876"/>
      <c r="AUS54" s="876"/>
      <c r="AUT54" s="876"/>
      <c r="AUU54" s="876"/>
      <c r="AUV54" s="876"/>
      <c r="AUW54" s="876"/>
      <c r="AUX54" s="876"/>
      <c r="AUY54" s="876"/>
      <c r="AUZ54" s="876"/>
      <c r="AVA54" s="876"/>
      <c r="AVB54" s="876"/>
      <c r="AVC54" s="876"/>
      <c r="AVD54" s="876"/>
      <c r="AVE54" s="876"/>
      <c r="AVF54" s="876"/>
      <c r="AVG54" s="876"/>
      <c r="AVH54" s="876"/>
      <c r="AVI54" s="876"/>
      <c r="AVJ54" s="876"/>
      <c r="AVK54" s="876"/>
      <c r="AVL54" s="876"/>
      <c r="AVM54" s="876"/>
      <c r="AVN54" s="876"/>
      <c r="AVO54" s="876"/>
      <c r="AVP54" s="876"/>
      <c r="AVQ54" s="876"/>
      <c r="AVR54" s="876"/>
      <c r="AVS54" s="876"/>
      <c r="AVT54" s="876"/>
      <c r="AVU54" s="876"/>
      <c r="AVV54" s="876"/>
      <c r="AVW54" s="876"/>
      <c r="AVX54" s="876"/>
      <c r="AVY54" s="876"/>
      <c r="AVZ54" s="876"/>
      <c r="AWA54" s="876"/>
      <c r="AWB54" s="876"/>
      <c r="AWC54" s="876"/>
      <c r="AWD54" s="876"/>
      <c r="AWE54" s="876"/>
      <c r="AWF54" s="876"/>
      <c r="AWG54" s="876"/>
      <c r="AWH54" s="876"/>
      <c r="AWI54" s="876"/>
      <c r="AWJ54" s="876"/>
      <c r="AWK54" s="876"/>
      <c r="AWL54" s="876"/>
      <c r="AWM54" s="876"/>
      <c r="AWN54" s="876"/>
      <c r="AWO54" s="876"/>
      <c r="AWP54" s="876"/>
      <c r="AWQ54" s="876"/>
      <c r="AWR54" s="876"/>
      <c r="AWS54" s="876"/>
      <c r="AWT54" s="876"/>
      <c r="AWU54" s="876"/>
      <c r="AWV54" s="876"/>
      <c r="AWW54" s="876"/>
      <c r="AWX54" s="876"/>
      <c r="AWY54" s="876"/>
      <c r="AWZ54" s="876"/>
      <c r="AXA54" s="876"/>
      <c r="AXB54" s="876"/>
      <c r="AXC54" s="876"/>
      <c r="AXD54" s="876"/>
      <c r="AXE54" s="876"/>
      <c r="AXF54" s="876"/>
      <c r="AXG54" s="876"/>
      <c r="AXH54" s="876"/>
      <c r="AXI54" s="876"/>
      <c r="AXJ54" s="876"/>
      <c r="AXK54" s="876"/>
      <c r="AXL54" s="876"/>
      <c r="AXM54" s="876"/>
      <c r="AXN54" s="876"/>
      <c r="AXO54" s="876"/>
      <c r="AXP54" s="876"/>
      <c r="AXQ54" s="876"/>
      <c r="AXR54" s="876"/>
      <c r="AXS54" s="876"/>
      <c r="AXT54" s="876"/>
      <c r="AXU54" s="876"/>
      <c r="AXV54" s="876"/>
      <c r="AXW54" s="876"/>
      <c r="AXX54" s="876"/>
      <c r="AXY54" s="876"/>
      <c r="AXZ54" s="876"/>
      <c r="AYA54" s="876"/>
      <c r="AYB54" s="876"/>
      <c r="AYC54" s="876"/>
      <c r="AYD54" s="876"/>
      <c r="AYE54" s="876"/>
      <c r="AYF54" s="876"/>
      <c r="AYG54" s="876"/>
      <c r="AYH54" s="876"/>
      <c r="AYI54" s="876"/>
      <c r="AYJ54" s="876"/>
      <c r="AYK54" s="876"/>
      <c r="AYL54" s="876"/>
      <c r="AYM54" s="876"/>
      <c r="AYN54" s="876"/>
      <c r="AYO54" s="876"/>
      <c r="AYP54" s="876"/>
      <c r="AYQ54" s="876"/>
      <c r="AYR54" s="876"/>
      <c r="AYS54" s="876"/>
      <c r="AYT54" s="876"/>
      <c r="AYU54" s="876"/>
      <c r="AYV54" s="876"/>
      <c r="AYW54" s="876"/>
      <c r="AYX54" s="876"/>
      <c r="AYY54" s="876"/>
      <c r="AYZ54" s="876"/>
      <c r="AZA54" s="876"/>
      <c r="AZB54" s="876"/>
      <c r="AZC54" s="876"/>
      <c r="AZD54" s="876"/>
      <c r="AZE54" s="876"/>
      <c r="AZF54" s="876"/>
      <c r="AZG54" s="876"/>
      <c r="AZH54" s="876"/>
      <c r="AZI54" s="876"/>
      <c r="AZJ54" s="876"/>
      <c r="AZK54" s="876"/>
      <c r="AZL54" s="876"/>
      <c r="AZM54" s="876"/>
      <c r="AZN54" s="876"/>
      <c r="AZO54" s="876"/>
      <c r="AZP54" s="876"/>
      <c r="AZQ54" s="876"/>
      <c r="AZR54" s="876"/>
      <c r="AZS54" s="876"/>
      <c r="AZT54" s="876"/>
      <c r="AZU54" s="876"/>
      <c r="AZV54" s="876"/>
      <c r="AZW54" s="876"/>
      <c r="AZX54" s="876"/>
      <c r="AZY54" s="876"/>
      <c r="AZZ54" s="876"/>
      <c r="BAA54" s="876"/>
      <c r="BAB54" s="876"/>
      <c r="BAC54" s="876"/>
      <c r="BAD54" s="876"/>
      <c r="BAE54" s="876"/>
      <c r="BAF54" s="876"/>
      <c r="BAG54" s="876"/>
      <c r="BAH54" s="876"/>
      <c r="BAI54" s="876"/>
      <c r="BAJ54" s="876"/>
      <c r="BAK54" s="876"/>
      <c r="BAL54" s="876"/>
      <c r="BAM54" s="876"/>
      <c r="BAN54" s="876"/>
      <c r="BAO54" s="876"/>
      <c r="BAP54" s="876"/>
      <c r="BAQ54" s="876"/>
      <c r="BAR54" s="876"/>
      <c r="BAS54" s="876"/>
      <c r="BAT54" s="876"/>
      <c r="BAU54" s="876"/>
      <c r="BAV54" s="876"/>
      <c r="BAW54" s="876"/>
      <c r="BAX54" s="876"/>
      <c r="BAY54" s="876"/>
      <c r="BAZ54" s="876"/>
      <c r="BBA54" s="876"/>
      <c r="BBB54" s="876"/>
      <c r="BBC54" s="876"/>
      <c r="BBD54" s="876"/>
      <c r="BBE54" s="876"/>
      <c r="BBF54" s="876"/>
      <c r="BBG54" s="876"/>
      <c r="BBH54" s="876"/>
      <c r="BBI54" s="876"/>
      <c r="BBJ54" s="876"/>
      <c r="BBK54" s="876"/>
      <c r="BBL54" s="876"/>
      <c r="BBM54" s="876"/>
      <c r="BBN54" s="876"/>
      <c r="BBO54" s="876"/>
      <c r="BBP54" s="876"/>
      <c r="BBQ54" s="876"/>
      <c r="BBR54" s="876"/>
      <c r="BBS54" s="876"/>
      <c r="BBT54" s="876"/>
      <c r="BBU54" s="876"/>
      <c r="BBV54" s="876"/>
      <c r="BBW54" s="876"/>
      <c r="BBX54" s="876"/>
      <c r="BBY54" s="876"/>
      <c r="BBZ54" s="876"/>
      <c r="BCA54" s="876"/>
      <c r="BCB54" s="876"/>
      <c r="BCC54" s="876"/>
      <c r="BCD54" s="876"/>
      <c r="BCE54" s="876"/>
      <c r="BCF54" s="876"/>
      <c r="BCG54" s="876"/>
      <c r="BCH54" s="876"/>
      <c r="BCI54" s="876"/>
      <c r="BCJ54" s="876"/>
      <c r="BCK54" s="876"/>
      <c r="BCL54" s="876"/>
      <c r="BCM54" s="876"/>
      <c r="BCN54" s="876"/>
      <c r="BCO54" s="876"/>
      <c r="BCP54" s="876"/>
      <c r="BCQ54" s="876"/>
      <c r="BCR54" s="876"/>
      <c r="BCS54" s="876"/>
      <c r="BCT54" s="876"/>
      <c r="BCU54" s="876"/>
      <c r="BCV54" s="876"/>
      <c r="BCW54" s="876"/>
      <c r="BCX54" s="876"/>
      <c r="BCY54" s="876"/>
      <c r="BCZ54" s="876"/>
      <c r="BDA54" s="876"/>
      <c r="BDB54" s="876"/>
      <c r="BDC54" s="876"/>
      <c r="BDD54" s="876"/>
      <c r="BDE54" s="876"/>
      <c r="BDF54" s="876"/>
      <c r="BDG54" s="876"/>
      <c r="BDH54" s="876"/>
      <c r="BDI54" s="876"/>
      <c r="BDJ54" s="876"/>
      <c r="BDK54" s="876"/>
      <c r="BDL54" s="876"/>
      <c r="BDM54" s="876"/>
      <c r="BDN54" s="876"/>
      <c r="BDO54" s="876"/>
      <c r="BDP54" s="876"/>
      <c r="BDQ54" s="876"/>
      <c r="BDR54" s="876"/>
      <c r="BDS54" s="876"/>
      <c r="BDT54" s="876"/>
      <c r="BDU54" s="876"/>
      <c r="BDV54" s="876"/>
      <c r="BDW54" s="876"/>
      <c r="BDX54" s="876"/>
      <c r="BDY54" s="876"/>
      <c r="BDZ54" s="876"/>
      <c r="BEA54" s="876"/>
      <c r="BEB54" s="876"/>
      <c r="BEC54" s="876"/>
      <c r="BED54" s="876"/>
      <c r="BEE54" s="876"/>
      <c r="BEF54" s="876"/>
      <c r="BEG54" s="876"/>
      <c r="BEH54" s="876"/>
      <c r="BEI54" s="876"/>
      <c r="BEJ54" s="876"/>
      <c r="BEK54" s="876"/>
      <c r="BEL54" s="876"/>
      <c r="BEM54" s="876"/>
      <c r="BEN54" s="876"/>
      <c r="BEO54" s="876"/>
      <c r="BEP54" s="876"/>
      <c r="BEQ54" s="876"/>
      <c r="BER54" s="876"/>
      <c r="BES54" s="876"/>
      <c r="BET54" s="876"/>
      <c r="BEU54" s="876"/>
      <c r="BEV54" s="876"/>
      <c r="BEW54" s="876"/>
      <c r="BEX54" s="876"/>
      <c r="BEY54" s="876"/>
      <c r="BEZ54" s="876"/>
      <c r="BFA54" s="876"/>
      <c r="BFB54" s="876"/>
      <c r="BFC54" s="876"/>
      <c r="BFD54" s="876"/>
      <c r="BFE54" s="876"/>
      <c r="BFF54" s="876"/>
      <c r="BFG54" s="876"/>
      <c r="BFH54" s="876"/>
      <c r="BFI54" s="876"/>
      <c r="BFJ54" s="876"/>
      <c r="BFK54" s="876"/>
      <c r="BFL54" s="876"/>
      <c r="BFM54" s="876"/>
      <c r="BFN54" s="876"/>
      <c r="BFO54" s="876"/>
      <c r="BFP54" s="876"/>
      <c r="BFQ54" s="876"/>
      <c r="BFR54" s="876"/>
      <c r="BFS54" s="876"/>
      <c r="BFT54" s="876"/>
      <c r="BFU54" s="876"/>
      <c r="BFV54" s="876"/>
      <c r="BFW54" s="876"/>
      <c r="BFX54" s="876"/>
      <c r="BFY54" s="876"/>
      <c r="BFZ54" s="876"/>
      <c r="BGA54" s="876"/>
      <c r="BGB54" s="876"/>
      <c r="BGC54" s="876"/>
      <c r="BGD54" s="876"/>
      <c r="BGE54" s="876"/>
      <c r="BGF54" s="876"/>
      <c r="BGG54" s="876"/>
      <c r="BGH54" s="876"/>
      <c r="BGI54" s="876"/>
      <c r="BGJ54" s="876"/>
      <c r="BGK54" s="876"/>
      <c r="BGL54" s="876"/>
      <c r="BGM54" s="876"/>
      <c r="BGN54" s="876"/>
      <c r="BGO54" s="876"/>
      <c r="BGP54" s="876"/>
      <c r="BGQ54" s="876"/>
      <c r="BGR54" s="876"/>
      <c r="BGS54" s="876"/>
      <c r="BGT54" s="876"/>
      <c r="BGU54" s="876"/>
      <c r="BGV54" s="876"/>
      <c r="BGW54" s="876"/>
      <c r="BGX54" s="876"/>
      <c r="BGY54" s="876"/>
      <c r="BGZ54" s="876"/>
      <c r="BHA54" s="876"/>
      <c r="BHB54" s="876"/>
      <c r="BHC54" s="876"/>
      <c r="BHD54" s="876"/>
      <c r="BHE54" s="876"/>
      <c r="BHF54" s="876"/>
      <c r="BHG54" s="876"/>
      <c r="BHH54" s="876"/>
      <c r="BHI54" s="876"/>
      <c r="BHJ54" s="876"/>
      <c r="BHK54" s="876"/>
      <c r="BHL54" s="876"/>
      <c r="BHM54" s="876"/>
      <c r="BHN54" s="876"/>
      <c r="BHO54" s="876"/>
      <c r="BHP54" s="876"/>
      <c r="BHQ54" s="876"/>
      <c r="BHR54" s="876"/>
      <c r="BHS54" s="876"/>
      <c r="BHT54" s="876"/>
      <c r="BHU54" s="876"/>
      <c r="BHV54" s="876"/>
      <c r="BHW54" s="876"/>
      <c r="BHX54" s="876"/>
      <c r="BHY54" s="876"/>
      <c r="BHZ54" s="876"/>
      <c r="BIA54" s="876"/>
      <c r="BIB54" s="876"/>
      <c r="BIC54" s="876"/>
      <c r="BID54" s="876"/>
      <c r="BIE54" s="876"/>
      <c r="BIF54" s="876"/>
      <c r="BIG54" s="876"/>
      <c r="BIH54" s="876"/>
      <c r="BII54" s="876"/>
      <c r="BIJ54" s="876"/>
      <c r="BIK54" s="876"/>
      <c r="BIL54" s="876"/>
      <c r="BIM54" s="876"/>
      <c r="BIN54" s="876"/>
      <c r="BIO54" s="876"/>
      <c r="BIP54" s="876"/>
      <c r="BIQ54" s="876"/>
      <c r="BIR54" s="876"/>
      <c r="BIS54" s="876"/>
      <c r="BIT54" s="876"/>
      <c r="BIU54" s="876"/>
      <c r="BIV54" s="876"/>
      <c r="BIW54" s="876"/>
      <c r="BIX54" s="876"/>
      <c r="BIY54" s="876"/>
      <c r="BIZ54" s="876"/>
      <c r="BJA54" s="876"/>
      <c r="BJB54" s="876"/>
      <c r="BJC54" s="876"/>
      <c r="BJD54" s="876"/>
      <c r="BJE54" s="876"/>
      <c r="BJF54" s="876"/>
      <c r="BJG54" s="876"/>
      <c r="BJH54" s="876"/>
      <c r="BJI54" s="876"/>
      <c r="BJJ54" s="876"/>
      <c r="BJK54" s="876"/>
      <c r="BJL54" s="876"/>
      <c r="BJM54" s="876"/>
      <c r="BJN54" s="876"/>
      <c r="BJO54" s="876"/>
      <c r="BJP54" s="876"/>
      <c r="BJQ54" s="876"/>
      <c r="BJR54" s="876"/>
      <c r="BJS54" s="876"/>
      <c r="BJT54" s="876"/>
      <c r="BJU54" s="876"/>
      <c r="BJV54" s="876"/>
      <c r="BJW54" s="876"/>
      <c r="BJX54" s="876"/>
      <c r="BJY54" s="876"/>
      <c r="BJZ54" s="876"/>
      <c r="BKA54" s="876"/>
      <c r="BKB54" s="876"/>
      <c r="BKC54" s="876"/>
      <c r="BKD54" s="876"/>
      <c r="BKE54" s="876"/>
      <c r="BKF54" s="876"/>
      <c r="BKG54" s="876"/>
      <c r="BKH54" s="876"/>
      <c r="BKI54" s="876"/>
      <c r="BKJ54" s="876"/>
      <c r="BKK54" s="876"/>
      <c r="BKL54" s="876"/>
      <c r="BKM54" s="876"/>
      <c r="BKN54" s="876"/>
      <c r="BKO54" s="876"/>
      <c r="BKP54" s="876"/>
      <c r="BKQ54" s="876"/>
      <c r="BKR54" s="876"/>
      <c r="BKS54" s="876"/>
      <c r="BKT54" s="876"/>
      <c r="BKU54" s="876"/>
      <c r="BKV54" s="876"/>
      <c r="BKW54" s="876"/>
      <c r="BKX54" s="876"/>
      <c r="BKY54" s="876"/>
      <c r="BKZ54" s="876"/>
      <c r="BLA54" s="876"/>
      <c r="BLB54" s="876"/>
      <c r="BLC54" s="876"/>
      <c r="BLD54" s="876"/>
      <c r="BLE54" s="876"/>
      <c r="BLF54" s="876"/>
      <c r="BLG54" s="876"/>
      <c r="BLH54" s="876"/>
      <c r="BLI54" s="876"/>
      <c r="BLJ54" s="876"/>
      <c r="BLK54" s="876"/>
      <c r="BLL54" s="876"/>
      <c r="BLM54" s="876"/>
      <c r="BLN54" s="876"/>
      <c r="BLO54" s="876"/>
      <c r="BLP54" s="876"/>
      <c r="BLQ54" s="876"/>
      <c r="BLR54" s="876"/>
      <c r="BLS54" s="876"/>
      <c r="BLT54" s="876"/>
      <c r="BLU54" s="876"/>
      <c r="BLV54" s="876"/>
      <c r="BLW54" s="876"/>
      <c r="BLX54" s="876"/>
      <c r="BLY54" s="876"/>
      <c r="BLZ54" s="876"/>
      <c r="BMA54" s="876"/>
      <c r="BMB54" s="876"/>
      <c r="BMC54" s="876"/>
      <c r="BMD54" s="876"/>
      <c r="BME54" s="876"/>
      <c r="BMF54" s="876"/>
      <c r="BMG54" s="876"/>
      <c r="BMH54" s="876"/>
      <c r="BMI54" s="876"/>
      <c r="BMJ54" s="876"/>
      <c r="BMK54" s="876"/>
      <c r="BML54" s="876"/>
      <c r="BMM54" s="876"/>
      <c r="BMN54" s="876"/>
      <c r="BMO54" s="876"/>
      <c r="BMP54" s="876"/>
      <c r="BMQ54" s="876"/>
      <c r="BMR54" s="876"/>
      <c r="BMS54" s="876"/>
      <c r="BMT54" s="876"/>
      <c r="BMU54" s="876"/>
      <c r="BMV54" s="876"/>
      <c r="BMW54" s="876"/>
      <c r="BMX54" s="876"/>
      <c r="BMY54" s="876"/>
      <c r="BMZ54" s="876"/>
      <c r="BNA54" s="876"/>
      <c r="BNB54" s="876"/>
      <c r="BNC54" s="876"/>
      <c r="BND54" s="876"/>
      <c r="BNE54" s="876"/>
      <c r="BNF54" s="876"/>
      <c r="BNG54" s="876"/>
      <c r="BNH54" s="876"/>
      <c r="BNI54" s="876"/>
      <c r="BNJ54" s="876"/>
      <c r="BNK54" s="876"/>
      <c r="BNL54" s="876"/>
      <c r="BNM54" s="876"/>
      <c r="BNN54" s="876"/>
      <c r="BNO54" s="876"/>
      <c r="BNP54" s="876"/>
      <c r="BNQ54" s="876"/>
      <c r="BNR54" s="876"/>
      <c r="BNS54" s="876"/>
      <c r="BNT54" s="876"/>
      <c r="BNU54" s="876"/>
      <c r="BNV54" s="876"/>
      <c r="BNW54" s="876"/>
      <c r="BNX54" s="876"/>
      <c r="BNY54" s="876"/>
      <c r="BNZ54" s="876"/>
      <c r="BOA54" s="876"/>
      <c r="BOB54" s="876"/>
      <c r="BOC54" s="876"/>
      <c r="BOD54" s="876"/>
      <c r="BOE54" s="876"/>
      <c r="BOF54" s="876"/>
      <c r="BOG54" s="876"/>
      <c r="BOH54" s="876"/>
      <c r="BOI54" s="876"/>
      <c r="BOJ54" s="876"/>
      <c r="BOK54" s="876"/>
      <c r="BOL54" s="876"/>
      <c r="BOM54" s="876"/>
      <c r="BON54" s="876"/>
      <c r="BOO54" s="876"/>
      <c r="BOP54" s="876"/>
      <c r="BOQ54" s="876"/>
      <c r="BOR54" s="876"/>
      <c r="BOS54" s="876"/>
      <c r="BOT54" s="876"/>
      <c r="BOU54" s="876"/>
      <c r="BOV54" s="876"/>
      <c r="BOW54" s="876"/>
      <c r="BOX54" s="876"/>
      <c r="BOY54" s="876"/>
      <c r="BOZ54" s="876"/>
      <c r="BPA54" s="876"/>
      <c r="BPB54" s="876"/>
      <c r="BPC54" s="876"/>
      <c r="BPD54" s="876"/>
      <c r="BPE54" s="876"/>
      <c r="BPF54" s="876"/>
      <c r="BPG54" s="876"/>
      <c r="BPH54" s="876"/>
      <c r="BPI54" s="876"/>
      <c r="BPJ54" s="876"/>
      <c r="BPK54" s="876"/>
      <c r="BPL54" s="876"/>
      <c r="BPM54" s="876"/>
      <c r="BPN54" s="876"/>
      <c r="BPO54" s="876"/>
      <c r="BPP54" s="876"/>
      <c r="BPQ54" s="876"/>
      <c r="BPR54" s="876"/>
      <c r="BPS54" s="876"/>
      <c r="BPT54" s="876"/>
      <c r="BPU54" s="876"/>
      <c r="BPV54" s="876"/>
      <c r="BPW54" s="876"/>
      <c r="BPX54" s="876"/>
      <c r="BPY54" s="876"/>
      <c r="BPZ54" s="876"/>
      <c r="BQA54" s="876"/>
      <c r="BQB54" s="876"/>
      <c r="BQC54" s="876"/>
      <c r="BQD54" s="876"/>
      <c r="BQE54" s="876"/>
      <c r="BQF54" s="876"/>
      <c r="BQG54" s="876"/>
      <c r="BQH54" s="876"/>
      <c r="BQI54" s="876"/>
      <c r="BQJ54" s="876"/>
      <c r="BQK54" s="876"/>
      <c r="BQL54" s="876"/>
      <c r="BQM54" s="876"/>
      <c r="BQN54" s="876"/>
      <c r="BQO54" s="876"/>
      <c r="BQP54" s="876"/>
      <c r="BQQ54" s="876"/>
      <c r="BQR54" s="876"/>
      <c r="BQS54" s="876"/>
      <c r="BQT54" s="876"/>
      <c r="BQU54" s="876"/>
      <c r="BQV54" s="876"/>
      <c r="BQW54" s="876"/>
      <c r="BQX54" s="876"/>
      <c r="BQY54" s="876"/>
      <c r="BQZ54" s="876"/>
      <c r="BRA54" s="876"/>
      <c r="BRB54" s="876"/>
      <c r="BRC54" s="876"/>
      <c r="BRD54" s="876"/>
      <c r="BRE54" s="876"/>
      <c r="BRF54" s="876"/>
      <c r="BRG54" s="876"/>
      <c r="BRH54" s="876"/>
      <c r="BRI54" s="876"/>
      <c r="BRJ54" s="876"/>
      <c r="BRK54" s="876"/>
      <c r="BRL54" s="876"/>
      <c r="BRM54" s="876"/>
      <c r="BRN54" s="876"/>
      <c r="BRO54" s="876"/>
      <c r="BRP54" s="876"/>
      <c r="BRQ54" s="876"/>
      <c r="BRR54" s="876"/>
      <c r="BRS54" s="876"/>
      <c r="BRT54" s="876"/>
      <c r="BRU54" s="876"/>
      <c r="BRV54" s="876"/>
      <c r="BRW54" s="876"/>
      <c r="BRX54" s="876"/>
      <c r="BRY54" s="876"/>
      <c r="BRZ54" s="876"/>
      <c r="BSA54" s="876"/>
      <c r="BSB54" s="876"/>
      <c r="BSC54" s="876"/>
      <c r="BSD54" s="876"/>
      <c r="BSE54" s="876"/>
      <c r="BSF54" s="876"/>
      <c r="BSG54" s="876"/>
      <c r="BSH54" s="876"/>
      <c r="BSI54" s="876"/>
      <c r="BSJ54" s="876"/>
      <c r="BSK54" s="876"/>
      <c r="BSL54" s="876"/>
      <c r="BSM54" s="876"/>
      <c r="BSN54" s="876"/>
      <c r="BSO54" s="876"/>
      <c r="BSP54" s="876"/>
      <c r="BSQ54" s="876"/>
      <c r="BSR54" s="876"/>
      <c r="BSS54" s="876"/>
      <c r="BST54" s="876"/>
      <c r="BSU54" s="876"/>
      <c r="BSV54" s="876"/>
      <c r="BSW54" s="876"/>
      <c r="BSX54" s="876"/>
      <c r="BSY54" s="876"/>
      <c r="BSZ54" s="876"/>
      <c r="BTA54" s="876"/>
      <c r="BTB54" s="876"/>
      <c r="BTC54" s="876"/>
      <c r="BTD54" s="876"/>
      <c r="BTE54" s="876"/>
      <c r="BTF54" s="876"/>
      <c r="BTG54" s="876"/>
      <c r="BTH54" s="876"/>
      <c r="BTI54" s="876"/>
      <c r="BTJ54" s="876"/>
      <c r="BTK54" s="876"/>
      <c r="BTL54" s="876"/>
      <c r="BTM54" s="876"/>
      <c r="BTN54" s="876"/>
      <c r="BTO54" s="876"/>
      <c r="BTP54" s="876"/>
      <c r="BTQ54" s="876"/>
      <c r="BTR54" s="876"/>
      <c r="BTS54" s="876"/>
      <c r="BTT54" s="876"/>
      <c r="BTU54" s="876"/>
      <c r="BTV54" s="876"/>
      <c r="BTW54" s="876"/>
      <c r="BTX54" s="876"/>
      <c r="BTY54" s="876"/>
      <c r="BTZ54" s="876"/>
      <c r="BUA54" s="876"/>
      <c r="BUB54" s="876"/>
      <c r="BUC54" s="876"/>
      <c r="BUD54" s="876"/>
      <c r="BUE54" s="876"/>
      <c r="BUF54" s="876"/>
      <c r="BUG54" s="876"/>
      <c r="BUH54" s="876"/>
      <c r="BUI54" s="876"/>
      <c r="BUJ54" s="876"/>
      <c r="BUK54" s="876"/>
      <c r="BUL54" s="876"/>
      <c r="BUM54" s="876"/>
      <c r="BUN54" s="876"/>
      <c r="BUO54" s="876"/>
      <c r="BUP54" s="876"/>
      <c r="BUQ54" s="876"/>
      <c r="BUR54" s="876"/>
      <c r="BUS54" s="876"/>
      <c r="BUT54" s="876"/>
      <c r="BUU54" s="876"/>
      <c r="BUV54" s="876"/>
      <c r="BUW54" s="876"/>
      <c r="BUX54" s="876"/>
      <c r="BUY54" s="876"/>
      <c r="BUZ54" s="876"/>
      <c r="BVA54" s="876"/>
      <c r="BVB54" s="876"/>
      <c r="BVC54" s="876"/>
      <c r="BVD54" s="876"/>
      <c r="BVE54" s="876"/>
      <c r="BVF54" s="876"/>
      <c r="BVG54" s="876"/>
      <c r="BVH54" s="876"/>
      <c r="BVI54" s="876"/>
      <c r="BVJ54" s="876"/>
      <c r="BVK54" s="876"/>
      <c r="BVL54" s="876"/>
      <c r="BVM54" s="876"/>
      <c r="BVN54" s="876"/>
      <c r="BVO54" s="876"/>
      <c r="BVP54" s="876"/>
      <c r="BVQ54" s="876"/>
      <c r="BVR54" s="876"/>
      <c r="BVS54" s="876"/>
      <c r="BVT54" s="876"/>
      <c r="BVU54" s="876"/>
      <c r="BVV54" s="876"/>
      <c r="BVW54" s="876"/>
      <c r="BVX54" s="876"/>
      <c r="BVY54" s="876"/>
      <c r="BVZ54" s="876"/>
      <c r="BWA54" s="876"/>
      <c r="BWB54" s="876"/>
      <c r="BWC54" s="876"/>
      <c r="BWD54" s="876"/>
      <c r="BWE54" s="876"/>
      <c r="BWF54" s="876"/>
      <c r="BWG54" s="876"/>
      <c r="BWH54" s="876"/>
      <c r="BWI54" s="876"/>
      <c r="BWJ54" s="876"/>
      <c r="BWK54" s="876"/>
      <c r="BWL54" s="876"/>
      <c r="BWM54" s="876"/>
      <c r="BWN54" s="876"/>
      <c r="BWO54" s="876"/>
      <c r="BWP54" s="876"/>
      <c r="BWQ54" s="876"/>
      <c r="BWR54" s="876"/>
      <c r="BWS54" s="876"/>
      <c r="BWT54" s="876"/>
      <c r="BWU54" s="876"/>
      <c r="BWV54" s="876"/>
      <c r="BWW54" s="876"/>
      <c r="BWX54" s="876"/>
      <c r="BWY54" s="876"/>
      <c r="BWZ54" s="876"/>
      <c r="BXA54" s="876"/>
      <c r="BXB54" s="876"/>
      <c r="BXC54" s="876"/>
      <c r="BXD54" s="876"/>
      <c r="BXE54" s="876"/>
      <c r="BXF54" s="876"/>
      <c r="BXG54" s="876"/>
      <c r="BXH54" s="876"/>
      <c r="BXI54" s="876"/>
      <c r="BXJ54" s="876"/>
      <c r="BXK54" s="876"/>
      <c r="BXL54" s="876"/>
      <c r="BXM54" s="876"/>
      <c r="BXN54" s="876"/>
      <c r="BXO54" s="876"/>
      <c r="BXP54" s="876"/>
      <c r="BXQ54" s="876"/>
      <c r="BXR54" s="876"/>
      <c r="BXS54" s="876"/>
      <c r="BXT54" s="876"/>
      <c r="BXU54" s="876"/>
      <c r="BXV54" s="876"/>
      <c r="BXW54" s="876"/>
      <c r="BXX54" s="876"/>
      <c r="BXY54" s="876"/>
      <c r="BXZ54" s="876"/>
      <c r="BYA54" s="876"/>
      <c r="BYB54" s="876"/>
      <c r="BYC54" s="876"/>
      <c r="BYD54" s="876"/>
      <c r="BYE54" s="876"/>
      <c r="BYF54" s="876"/>
      <c r="BYG54" s="876"/>
      <c r="BYH54" s="876"/>
      <c r="BYI54" s="876"/>
      <c r="BYJ54" s="876"/>
      <c r="BYK54" s="876"/>
      <c r="BYL54" s="876"/>
      <c r="BYM54" s="876"/>
      <c r="BYN54" s="876"/>
      <c r="BYO54" s="876"/>
      <c r="BYP54" s="876"/>
      <c r="BYQ54" s="876"/>
      <c r="BYR54" s="876"/>
      <c r="BYS54" s="876"/>
      <c r="BYT54" s="876"/>
      <c r="BYU54" s="876"/>
      <c r="BYV54" s="876"/>
      <c r="BYW54" s="876"/>
      <c r="BYX54" s="876"/>
      <c r="BYY54" s="876"/>
      <c r="BYZ54" s="876"/>
      <c r="BZA54" s="876"/>
      <c r="BZB54" s="876"/>
      <c r="BZC54" s="876"/>
      <c r="BZD54" s="876"/>
      <c r="BZE54" s="876"/>
      <c r="BZF54" s="876"/>
      <c r="BZG54" s="876"/>
      <c r="BZH54" s="876"/>
      <c r="BZI54" s="876"/>
      <c r="BZJ54" s="876"/>
      <c r="BZK54" s="876"/>
      <c r="BZL54" s="876"/>
      <c r="BZM54" s="876"/>
      <c r="BZN54" s="876"/>
      <c r="BZO54" s="876"/>
      <c r="BZP54" s="876"/>
      <c r="BZQ54" s="876"/>
      <c r="BZR54" s="876"/>
      <c r="BZS54" s="876"/>
      <c r="BZT54" s="876"/>
      <c r="BZU54" s="876"/>
      <c r="BZV54" s="876"/>
      <c r="BZW54" s="876"/>
      <c r="BZX54" s="876"/>
      <c r="BZY54" s="876"/>
      <c r="BZZ54" s="876"/>
      <c r="CAA54" s="876"/>
      <c r="CAB54" s="876"/>
      <c r="CAC54" s="876"/>
      <c r="CAD54" s="876"/>
      <c r="CAE54" s="876"/>
      <c r="CAF54" s="876"/>
      <c r="CAG54" s="876"/>
      <c r="CAH54" s="876"/>
      <c r="CAI54" s="876"/>
      <c r="CAJ54" s="876"/>
      <c r="CAK54" s="876"/>
      <c r="CAL54" s="876"/>
      <c r="CAM54" s="876"/>
      <c r="CAN54" s="876"/>
      <c r="CAO54" s="876"/>
      <c r="CAP54" s="876"/>
      <c r="CAQ54" s="876"/>
      <c r="CAR54" s="876"/>
      <c r="CAS54" s="876"/>
      <c r="CAT54" s="876"/>
      <c r="CAU54" s="876"/>
      <c r="CAV54" s="876"/>
      <c r="CAW54" s="876"/>
      <c r="CAX54" s="876"/>
      <c r="CAY54" s="876"/>
      <c r="CAZ54" s="876"/>
      <c r="CBA54" s="876"/>
      <c r="CBB54" s="876"/>
      <c r="CBC54" s="876"/>
      <c r="CBD54" s="876"/>
      <c r="CBE54" s="876"/>
      <c r="CBF54" s="876"/>
      <c r="CBG54" s="876"/>
      <c r="CBH54" s="876"/>
      <c r="CBI54" s="876"/>
      <c r="CBJ54" s="876"/>
      <c r="CBK54" s="876"/>
      <c r="CBL54" s="876"/>
      <c r="CBM54" s="876"/>
      <c r="CBN54" s="876"/>
      <c r="CBO54" s="876"/>
      <c r="CBP54" s="876"/>
      <c r="CBQ54" s="876"/>
      <c r="CBR54" s="876"/>
      <c r="CBS54" s="876"/>
      <c r="CBT54" s="876"/>
      <c r="CBU54" s="876"/>
      <c r="CBV54" s="876"/>
      <c r="CBW54" s="876"/>
      <c r="CBX54" s="876"/>
      <c r="CBY54" s="876"/>
      <c r="CBZ54" s="876"/>
      <c r="CCA54" s="876"/>
      <c r="CCB54" s="876"/>
      <c r="CCC54" s="876"/>
      <c r="CCD54" s="876"/>
      <c r="CCE54" s="876"/>
      <c r="CCF54" s="876"/>
      <c r="CCG54" s="876"/>
      <c r="CCH54" s="876"/>
      <c r="CCI54" s="876"/>
      <c r="CCJ54" s="876"/>
      <c r="CCK54" s="876"/>
      <c r="CCL54" s="876"/>
      <c r="CCM54" s="876"/>
      <c r="CCN54" s="876"/>
      <c r="CCO54" s="876"/>
      <c r="CCP54" s="876"/>
      <c r="CCQ54" s="876"/>
      <c r="CCR54" s="876"/>
      <c r="CCS54" s="876"/>
      <c r="CCT54" s="876"/>
      <c r="CCU54" s="876"/>
      <c r="CCV54" s="876"/>
      <c r="CCW54" s="876"/>
      <c r="CCX54" s="876"/>
      <c r="CCY54" s="876"/>
      <c r="CCZ54" s="876"/>
      <c r="CDA54" s="876"/>
      <c r="CDB54" s="876"/>
      <c r="CDC54" s="876"/>
      <c r="CDD54" s="876"/>
      <c r="CDE54" s="876"/>
      <c r="CDF54" s="876"/>
      <c r="CDG54" s="876"/>
      <c r="CDH54" s="876"/>
      <c r="CDI54" s="876"/>
      <c r="CDJ54" s="876"/>
      <c r="CDK54" s="876"/>
      <c r="CDL54" s="876"/>
      <c r="CDM54" s="876"/>
      <c r="CDN54" s="876"/>
      <c r="CDO54" s="876"/>
      <c r="CDP54" s="876"/>
      <c r="CDQ54" s="876"/>
      <c r="CDR54" s="876"/>
      <c r="CDS54" s="876"/>
      <c r="CDT54" s="876"/>
      <c r="CDU54" s="876"/>
      <c r="CDV54" s="876"/>
      <c r="CDW54" s="876"/>
      <c r="CDX54" s="876"/>
      <c r="CDY54" s="876"/>
      <c r="CDZ54" s="876"/>
      <c r="CEA54" s="876"/>
      <c r="CEB54" s="876"/>
      <c r="CEC54" s="876"/>
      <c r="CED54" s="876"/>
      <c r="CEE54" s="876"/>
      <c r="CEF54" s="876"/>
      <c r="CEG54" s="876"/>
      <c r="CEH54" s="876"/>
      <c r="CEI54" s="876"/>
      <c r="CEJ54" s="876"/>
      <c r="CEK54" s="876"/>
      <c r="CEL54" s="876"/>
      <c r="CEM54" s="876"/>
      <c r="CEN54" s="876"/>
      <c r="CEO54" s="876"/>
      <c r="CEP54" s="876"/>
      <c r="CEQ54" s="876"/>
      <c r="CER54" s="876"/>
      <c r="CES54" s="876"/>
      <c r="CET54" s="876"/>
      <c r="CEU54" s="876"/>
      <c r="CEV54" s="876"/>
      <c r="CEW54" s="876"/>
      <c r="CEX54" s="876"/>
      <c r="CEY54" s="876"/>
      <c r="CEZ54" s="876"/>
      <c r="CFA54" s="876"/>
      <c r="CFB54" s="876"/>
      <c r="CFC54" s="876"/>
      <c r="CFD54" s="876"/>
      <c r="CFE54" s="876"/>
      <c r="CFF54" s="876"/>
      <c r="CFG54" s="876"/>
      <c r="CFH54" s="876"/>
      <c r="CFI54" s="876"/>
      <c r="CFJ54" s="876"/>
      <c r="CFK54" s="876"/>
      <c r="CFL54" s="876"/>
      <c r="CFM54" s="876"/>
      <c r="CFN54" s="876"/>
      <c r="CFO54" s="876"/>
      <c r="CFP54" s="876"/>
      <c r="CFQ54" s="876"/>
      <c r="CFR54" s="876"/>
      <c r="CFS54" s="876"/>
      <c r="CFT54" s="876"/>
      <c r="CFU54" s="876"/>
      <c r="CFV54" s="876"/>
      <c r="CFW54" s="876"/>
      <c r="CFX54" s="876"/>
      <c r="CFY54" s="876"/>
      <c r="CFZ54" s="876"/>
      <c r="CGA54" s="876"/>
      <c r="CGB54" s="876"/>
      <c r="CGC54" s="876"/>
      <c r="CGD54" s="876"/>
      <c r="CGE54" s="876"/>
      <c r="CGF54" s="876"/>
      <c r="CGG54" s="876"/>
      <c r="CGH54" s="876"/>
      <c r="CGI54" s="876"/>
      <c r="CGJ54" s="876"/>
      <c r="CGK54" s="876"/>
      <c r="CGL54" s="876"/>
      <c r="CGM54" s="876"/>
      <c r="CGN54" s="876"/>
      <c r="CGO54" s="876"/>
      <c r="CGP54" s="876"/>
      <c r="CGQ54" s="876"/>
      <c r="CGR54" s="876"/>
      <c r="CGS54" s="876"/>
      <c r="CGT54" s="876"/>
      <c r="CGU54" s="876"/>
      <c r="CGV54" s="876"/>
      <c r="CGW54" s="876"/>
      <c r="CGX54" s="876"/>
      <c r="CGY54" s="876"/>
      <c r="CGZ54" s="876"/>
      <c r="CHA54" s="876"/>
      <c r="CHB54" s="876"/>
      <c r="CHC54" s="876"/>
      <c r="CHD54" s="876"/>
      <c r="CHE54" s="876"/>
      <c r="CHF54" s="876"/>
      <c r="CHG54" s="876"/>
      <c r="CHH54" s="876"/>
      <c r="CHI54" s="876"/>
      <c r="CHJ54" s="876"/>
      <c r="CHK54" s="876"/>
      <c r="CHL54" s="876"/>
      <c r="CHM54" s="876"/>
      <c r="CHN54" s="876"/>
      <c r="CHO54" s="876"/>
      <c r="CHP54" s="876"/>
      <c r="CHQ54" s="876"/>
      <c r="CHR54" s="876"/>
      <c r="CHS54" s="876"/>
      <c r="CHT54" s="876"/>
      <c r="CHU54" s="876"/>
      <c r="CHV54" s="876"/>
      <c r="CHW54" s="876"/>
      <c r="CHX54" s="876"/>
      <c r="CHY54" s="876"/>
      <c r="CHZ54" s="876"/>
      <c r="CIA54" s="876"/>
      <c r="CIB54" s="876"/>
      <c r="CIC54" s="876"/>
      <c r="CID54" s="876"/>
      <c r="CIE54" s="876"/>
      <c r="CIF54" s="876"/>
      <c r="CIG54" s="876"/>
      <c r="CIH54" s="876"/>
      <c r="CII54" s="876"/>
      <c r="CIJ54" s="876"/>
      <c r="CIK54" s="876"/>
      <c r="CIL54" s="876"/>
      <c r="CIM54" s="876"/>
      <c r="CIN54" s="876"/>
      <c r="CIO54" s="876"/>
      <c r="CIP54" s="876"/>
      <c r="CIQ54" s="876"/>
      <c r="CIR54" s="876"/>
      <c r="CIS54" s="876"/>
      <c r="CIT54" s="876"/>
      <c r="CIU54" s="876"/>
      <c r="CIV54" s="876"/>
      <c r="CIW54" s="876"/>
      <c r="CIX54" s="876"/>
      <c r="CIY54" s="876"/>
      <c r="CIZ54" s="876"/>
      <c r="CJA54" s="876"/>
      <c r="CJB54" s="876"/>
      <c r="CJC54" s="876"/>
      <c r="CJD54" s="876"/>
      <c r="CJE54" s="876"/>
      <c r="CJF54" s="876"/>
      <c r="CJG54" s="876"/>
      <c r="CJH54" s="876"/>
      <c r="CJI54" s="876"/>
      <c r="CJJ54" s="876"/>
      <c r="CJK54" s="876"/>
      <c r="CJL54" s="876"/>
      <c r="CJM54" s="876"/>
      <c r="CJN54" s="876"/>
      <c r="CJO54" s="876"/>
      <c r="CJP54" s="876"/>
      <c r="CJQ54" s="876"/>
      <c r="CJR54" s="876"/>
      <c r="CJS54" s="876"/>
      <c r="CJT54" s="876"/>
      <c r="CJU54" s="876"/>
      <c r="CJV54" s="876"/>
      <c r="CJW54" s="876"/>
      <c r="CJX54" s="876"/>
      <c r="CJY54" s="876"/>
      <c r="CJZ54" s="876"/>
      <c r="CKA54" s="876"/>
      <c r="CKB54" s="876"/>
      <c r="CKC54" s="876"/>
      <c r="CKD54" s="876"/>
      <c r="CKE54" s="876"/>
      <c r="CKF54" s="876"/>
      <c r="CKG54" s="876"/>
      <c r="CKH54" s="876"/>
      <c r="CKI54" s="876"/>
      <c r="CKJ54" s="876"/>
      <c r="CKK54" s="876"/>
      <c r="CKL54" s="876"/>
      <c r="CKM54" s="876"/>
      <c r="CKN54" s="876"/>
      <c r="CKO54" s="876"/>
      <c r="CKP54" s="876"/>
      <c r="CKQ54" s="876"/>
      <c r="CKR54" s="876"/>
      <c r="CKS54" s="876"/>
      <c r="CKT54" s="876"/>
      <c r="CKU54" s="876"/>
      <c r="CKV54" s="876"/>
      <c r="CKW54" s="876"/>
      <c r="CKX54" s="876"/>
      <c r="CKY54" s="876"/>
      <c r="CKZ54" s="876"/>
      <c r="CLA54" s="876"/>
      <c r="CLB54" s="876"/>
      <c r="CLC54" s="876"/>
      <c r="CLD54" s="876"/>
      <c r="CLE54" s="876"/>
      <c r="CLF54" s="876"/>
      <c r="CLG54" s="876"/>
      <c r="CLH54" s="876"/>
      <c r="CLI54" s="876"/>
      <c r="CLJ54" s="876"/>
      <c r="CLK54" s="876"/>
      <c r="CLL54" s="876"/>
      <c r="CLM54" s="876"/>
      <c r="CLN54" s="876"/>
      <c r="CLO54" s="876"/>
      <c r="CLP54" s="876"/>
      <c r="CLQ54" s="876"/>
      <c r="CLR54" s="876"/>
      <c r="CLS54" s="876"/>
      <c r="CLT54" s="876"/>
      <c r="CLU54" s="876"/>
      <c r="CLV54" s="876"/>
      <c r="CLW54" s="876"/>
      <c r="CLX54" s="876"/>
      <c r="CLY54" s="876"/>
      <c r="CLZ54" s="876"/>
      <c r="CMA54" s="876"/>
      <c r="CMB54" s="876"/>
      <c r="CMC54" s="876"/>
      <c r="CMD54" s="876"/>
      <c r="CME54" s="876"/>
      <c r="CMF54" s="876"/>
      <c r="CMG54" s="876"/>
      <c r="CMH54" s="876"/>
      <c r="CMI54" s="876"/>
      <c r="CMJ54" s="876"/>
      <c r="CMK54" s="876"/>
      <c r="CML54" s="876"/>
      <c r="CMM54" s="876"/>
      <c r="CMN54" s="876"/>
      <c r="CMO54" s="876"/>
      <c r="CMP54" s="876"/>
      <c r="CMQ54" s="876"/>
      <c r="CMR54" s="876"/>
      <c r="CMS54" s="876"/>
      <c r="CMT54" s="876"/>
      <c r="CMU54" s="876"/>
      <c r="CMV54" s="876"/>
      <c r="CMW54" s="876"/>
      <c r="CMX54" s="876"/>
      <c r="CMY54" s="876"/>
      <c r="CMZ54" s="876"/>
      <c r="CNA54" s="876"/>
      <c r="CNB54" s="876"/>
      <c r="CNC54" s="876"/>
      <c r="CND54" s="876"/>
      <c r="CNE54" s="876"/>
      <c r="CNF54" s="876"/>
      <c r="CNG54" s="876"/>
      <c r="CNH54" s="876"/>
      <c r="CNI54" s="876"/>
      <c r="CNJ54" s="876"/>
      <c r="CNK54" s="876"/>
      <c r="CNL54" s="876"/>
      <c r="CNM54" s="876"/>
      <c r="CNN54" s="876"/>
      <c r="CNO54" s="876"/>
      <c r="CNP54" s="876"/>
      <c r="CNQ54" s="876"/>
      <c r="CNR54" s="876"/>
      <c r="CNS54" s="876"/>
      <c r="CNT54" s="876"/>
      <c r="CNU54" s="876"/>
      <c r="CNV54" s="876"/>
      <c r="CNW54" s="876"/>
      <c r="CNX54" s="876"/>
      <c r="CNY54" s="876"/>
      <c r="CNZ54" s="876"/>
      <c r="COA54" s="876"/>
      <c r="COB54" s="876"/>
      <c r="COC54" s="876"/>
      <c r="COD54" s="876"/>
      <c r="COE54" s="876"/>
      <c r="COF54" s="876"/>
      <c r="COG54" s="876"/>
      <c r="COH54" s="876"/>
      <c r="COI54" s="876"/>
      <c r="COJ54" s="876"/>
      <c r="COK54" s="876"/>
      <c r="COL54" s="876"/>
      <c r="COM54" s="876"/>
      <c r="CON54" s="876"/>
      <c r="COO54" s="876"/>
      <c r="COP54" s="876"/>
      <c r="COQ54" s="876"/>
      <c r="COR54" s="876"/>
      <c r="COS54" s="876"/>
      <c r="COT54" s="876"/>
      <c r="COU54" s="876"/>
      <c r="COV54" s="876"/>
      <c r="COW54" s="876"/>
      <c r="COX54" s="876"/>
      <c r="COY54" s="876"/>
      <c r="COZ54" s="876"/>
      <c r="CPA54" s="876"/>
      <c r="CPB54" s="876"/>
      <c r="CPC54" s="876"/>
      <c r="CPD54" s="876"/>
      <c r="CPE54" s="876"/>
      <c r="CPF54" s="876"/>
      <c r="CPG54" s="876"/>
      <c r="CPH54" s="876"/>
      <c r="CPI54" s="876"/>
      <c r="CPJ54" s="876"/>
      <c r="CPK54" s="876"/>
      <c r="CPL54" s="876"/>
      <c r="CPM54" s="876"/>
      <c r="CPN54" s="876"/>
      <c r="CPO54" s="876"/>
      <c r="CPP54" s="876"/>
      <c r="CPQ54" s="876"/>
      <c r="CPR54" s="876"/>
      <c r="CPS54" s="876"/>
      <c r="CPT54" s="876"/>
      <c r="CPU54" s="876"/>
      <c r="CPV54" s="876"/>
      <c r="CPW54" s="876"/>
      <c r="CPX54" s="876"/>
      <c r="CPY54" s="876"/>
      <c r="CPZ54" s="876"/>
      <c r="CQA54" s="876"/>
      <c r="CQB54" s="876"/>
      <c r="CQC54" s="876"/>
      <c r="CQD54" s="876"/>
      <c r="CQE54" s="876"/>
      <c r="CQF54" s="876"/>
      <c r="CQG54" s="876"/>
      <c r="CQH54" s="876"/>
      <c r="CQI54" s="876"/>
      <c r="CQJ54" s="876"/>
      <c r="CQK54" s="876"/>
      <c r="CQL54" s="876"/>
      <c r="CQM54" s="876"/>
      <c r="CQN54" s="876"/>
      <c r="CQO54" s="876"/>
      <c r="CQP54" s="876"/>
      <c r="CQQ54" s="876"/>
      <c r="CQR54" s="876"/>
      <c r="CQS54" s="876"/>
      <c r="CQT54" s="876"/>
      <c r="CQU54" s="876"/>
      <c r="CQV54" s="876"/>
      <c r="CQW54" s="876"/>
      <c r="CQX54" s="876"/>
      <c r="CQY54" s="876"/>
      <c r="CQZ54" s="876"/>
      <c r="CRA54" s="876"/>
      <c r="CRB54" s="876"/>
      <c r="CRC54" s="876"/>
      <c r="CRD54" s="876"/>
      <c r="CRE54" s="876"/>
      <c r="CRF54" s="876"/>
      <c r="CRG54" s="876"/>
      <c r="CRH54" s="876"/>
      <c r="CRI54" s="876"/>
      <c r="CRJ54" s="876"/>
      <c r="CRK54" s="876"/>
      <c r="CRL54" s="876"/>
      <c r="CRM54" s="876"/>
      <c r="CRN54" s="876"/>
      <c r="CRO54" s="876"/>
      <c r="CRP54" s="876"/>
      <c r="CRQ54" s="876"/>
      <c r="CRR54" s="876"/>
      <c r="CRS54" s="876"/>
      <c r="CRT54" s="876"/>
      <c r="CRU54" s="876"/>
      <c r="CRV54" s="876"/>
      <c r="CRW54" s="876"/>
      <c r="CRX54" s="876"/>
      <c r="CRY54" s="876"/>
      <c r="CRZ54" s="876"/>
      <c r="CSA54" s="876"/>
      <c r="CSB54" s="876"/>
      <c r="CSC54" s="876"/>
      <c r="CSD54" s="876"/>
      <c r="CSE54" s="876"/>
      <c r="CSF54" s="876"/>
      <c r="CSG54" s="876"/>
      <c r="CSH54" s="876"/>
      <c r="CSI54" s="876"/>
      <c r="CSJ54" s="876"/>
      <c r="CSK54" s="876"/>
      <c r="CSL54" s="876"/>
      <c r="CSM54" s="876"/>
      <c r="CSN54" s="876"/>
      <c r="CSO54" s="876"/>
      <c r="CSP54" s="876"/>
      <c r="CSQ54" s="876"/>
      <c r="CSR54" s="876"/>
      <c r="CSS54" s="876"/>
      <c r="CST54" s="876"/>
      <c r="CSU54" s="876"/>
      <c r="CSV54" s="876"/>
      <c r="CSW54" s="876"/>
      <c r="CSX54" s="876"/>
      <c r="CSY54" s="876"/>
      <c r="CSZ54" s="876"/>
      <c r="CTA54" s="876"/>
      <c r="CTB54" s="876"/>
      <c r="CTC54" s="876"/>
      <c r="CTD54" s="876"/>
      <c r="CTE54" s="876"/>
      <c r="CTF54" s="876"/>
      <c r="CTG54" s="876"/>
      <c r="CTH54" s="876"/>
      <c r="CTI54" s="876"/>
      <c r="CTJ54" s="876"/>
      <c r="CTK54" s="876"/>
      <c r="CTL54" s="876"/>
      <c r="CTM54" s="876"/>
      <c r="CTN54" s="876"/>
      <c r="CTO54" s="876"/>
      <c r="CTP54" s="876"/>
      <c r="CTQ54" s="876"/>
      <c r="CTR54" s="876"/>
      <c r="CTS54" s="876"/>
      <c r="CTT54" s="876"/>
      <c r="CTU54" s="876"/>
      <c r="CTV54" s="876"/>
      <c r="CTW54" s="876"/>
      <c r="CTX54" s="876"/>
      <c r="CTY54" s="876"/>
      <c r="CTZ54" s="876"/>
      <c r="CUA54" s="876"/>
      <c r="CUB54" s="876"/>
      <c r="CUC54" s="876"/>
      <c r="CUD54" s="876"/>
      <c r="CUE54" s="876"/>
      <c r="CUF54" s="876"/>
      <c r="CUG54" s="876"/>
      <c r="CUH54" s="876"/>
      <c r="CUI54" s="876"/>
      <c r="CUJ54" s="876"/>
      <c r="CUK54" s="876"/>
      <c r="CUL54" s="876"/>
      <c r="CUM54" s="876"/>
      <c r="CUN54" s="876"/>
      <c r="CUO54" s="876"/>
      <c r="CUP54" s="876"/>
      <c r="CUQ54" s="876"/>
      <c r="CUR54" s="876"/>
      <c r="CUS54" s="876"/>
      <c r="CUT54" s="876"/>
      <c r="CUU54" s="876"/>
      <c r="CUV54" s="876"/>
      <c r="CUW54" s="876"/>
      <c r="CUX54" s="876"/>
      <c r="CUY54" s="876"/>
      <c r="CUZ54" s="876"/>
      <c r="CVA54" s="876"/>
      <c r="CVB54" s="876"/>
      <c r="CVC54" s="876"/>
      <c r="CVD54" s="876"/>
      <c r="CVE54" s="876"/>
      <c r="CVF54" s="876"/>
      <c r="CVG54" s="876"/>
      <c r="CVH54" s="876"/>
      <c r="CVI54" s="876"/>
      <c r="CVJ54" s="876"/>
      <c r="CVK54" s="876"/>
      <c r="CVL54" s="876"/>
      <c r="CVM54" s="876"/>
      <c r="CVN54" s="876"/>
      <c r="CVO54" s="876"/>
      <c r="CVP54" s="876"/>
      <c r="CVQ54" s="876"/>
      <c r="CVR54" s="876"/>
      <c r="CVS54" s="876"/>
      <c r="CVT54" s="876"/>
      <c r="CVU54" s="876"/>
      <c r="CVV54" s="876"/>
      <c r="CVW54" s="876"/>
      <c r="CVX54" s="876"/>
      <c r="CVY54" s="876"/>
      <c r="CVZ54" s="876"/>
      <c r="CWA54" s="876"/>
      <c r="CWB54" s="876"/>
      <c r="CWC54" s="876"/>
      <c r="CWD54" s="876"/>
      <c r="CWE54" s="876"/>
      <c r="CWF54" s="876"/>
      <c r="CWG54" s="876"/>
      <c r="CWH54" s="876"/>
      <c r="CWI54" s="876"/>
      <c r="CWJ54" s="876"/>
      <c r="CWK54" s="876"/>
      <c r="CWL54" s="876"/>
      <c r="CWM54" s="876"/>
      <c r="CWN54" s="876"/>
      <c r="CWO54" s="876"/>
      <c r="CWP54" s="876"/>
      <c r="CWQ54" s="876"/>
      <c r="CWR54" s="876"/>
      <c r="CWS54" s="876"/>
      <c r="CWT54" s="876"/>
      <c r="CWU54" s="876"/>
      <c r="CWV54" s="876"/>
      <c r="CWW54" s="876"/>
      <c r="CWX54" s="876"/>
      <c r="CWY54" s="876"/>
      <c r="CWZ54" s="876"/>
      <c r="CXA54" s="876"/>
      <c r="CXB54" s="876"/>
      <c r="CXC54" s="876"/>
      <c r="CXD54" s="876"/>
      <c r="CXE54" s="876"/>
      <c r="CXF54" s="876"/>
      <c r="CXG54" s="876"/>
      <c r="CXH54" s="876"/>
      <c r="CXI54" s="876"/>
      <c r="CXJ54" s="876"/>
      <c r="CXK54" s="876"/>
      <c r="CXL54" s="876"/>
      <c r="CXM54" s="876"/>
      <c r="CXN54" s="876"/>
      <c r="CXO54" s="876"/>
      <c r="CXP54" s="876"/>
      <c r="CXQ54" s="876"/>
      <c r="CXR54" s="876"/>
      <c r="CXS54" s="876"/>
      <c r="CXT54" s="876"/>
      <c r="CXU54" s="876"/>
      <c r="CXV54" s="876"/>
      <c r="CXW54" s="876"/>
      <c r="CXX54" s="876"/>
      <c r="CXY54" s="876"/>
      <c r="CXZ54" s="876"/>
      <c r="CYA54" s="876"/>
      <c r="CYB54" s="876"/>
      <c r="CYC54" s="876"/>
      <c r="CYD54" s="876"/>
      <c r="CYE54" s="876"/>
      <c r="CYF54" s="876"/>
      <c r="CYG54" s="876"/>
      <c r="CYH54" s="876"/>
      <c r="CYI54" s="876"/>
      <c r="CYJ54" s="876"/>
      <c r="CYK54" s="876"/>
      <c r="CYL54" s="876"/>
      <c r="CYM54" s="876"/>
      <c r="CYN54" s="876"/>
      <c r="CYO54" s="876"/>
      <c r="CYP54" s="876"/>
      <c r="CYQ54" s="876"/>
      <c r="CYR54" s="876"/>
      <c r="CYS54" s="876"/>
      <c r="CYT54" s="876"/>
      <c r="CYU54" s="876"/>
      <c r="CYV54" s="876"/>
      <c r="CYW54" s="876"/>
      <c r="CYX54" s="876"/>
      <c r="CYY54" s="876"/>
      <c r="CYZ54" s="876"/>
      <c r="CZA54" s="876"/>
      <c r="CZB54" s="876"/>
      <c r="CZC54" s="876"/>
      <c r="CZD54" s="876"/>
      <c r="CZE54" s="876"/>
      <c r="CZF54" s="876"/>
      <c r="CZG54" s="876"/>
      <c r="CZH54" s="876"/>
      <c r="CZI54" s="876"/>
      <c r="CZJ54" s="876"/>
      <c r="CZK54" s="876"/>
      <c r="CZL54" s="876"/>
      <c r="CZM54" s="876"/>
      <c r="CZN54" s="876"/>
      <c r="CZO54" s="876"/>
      <c r="CZP54" s="876"/>
      <c r="CZQ54" s="876"/>
      <c r="CZR54" s="876"/>
      <c r="CZS54" s="876"/>
      <c r="CZT54" s="876"/>
      <c r="CZU54" s="876"/>
      <c r="CZV54" s="876"/>
      <c r="CZW54" s="876"/>
      <c r="CZX54" s="876"/>
      <c r="CZY54" s="876"/>
      <c r="CZZ54" s="876"/>
      <c r="DAA54" s="876"/>
      <c r="DAB54" s="876"/>
      <c r="DAC54" s="876"/>
      <c r="DAD54" s="876"/>
      <c r="DAE54" s="876"/>
      <c r="DAF54" s="876"/>
      <c r="DAG54" s="876"/>
      <c r="DAH54" s="876"/>
      <c r="DAI54" s="876"/>
      <c r="DAJ54" s="876"/>
      <c r="DAK54" s="876"/>
      <c r="DAL54" s="876"/>
      <c r="DAM54" s="876"/>
      <c r="DAN54" s="876"/>
      <c r="DAO54" s="876"/>
      <c r="DAP54" s="876"/>
      <c r="DAQ54" s="876"/>
      <c r="DAR54" s="876"/>
      <c r="DAS54" s="876"/>
      <c r="DAT54" s="876"/>
      <c r="DAU54" s="876"/>
      <c r="DAV54" s="876"/>
      <c r="DAW54" s="876"/>
      <c r="DAX54" s="876"/>
      <c r="DAY54" s="876"/>
      <c r="DAZ54" s="876"/>
      <c r="DBA54" s="876"/>
      <c r="DBB54" s="876"/>
      <c r="DBC54" s="876"/>
      <c r="DBD54" s="876"/>
      <c r="DBE54" s="876"/>
      <c r="DBF54" s="876"/>
      <c r="DBG54" s="876"/>
      <c r="DBH54" s="876"/>
      <c r="DBI54" s="876"/>
      <c r="DBJ54" s="876"/>
      <c r="DBK54" s="876"/>
      <c r="DBL54" s="876"/>
      <c r="DBM54" s="876"/>
      <c r="DBN54" s="876"/>
      <c r="DBO54" s="876"/>
      <c r="DBP54" s="876"/>
      <c r="DBQ54" s="876"/>
      <c r="DBR54" s="876"/>
      <c r="DBS54" s="876"/>
      <c r="DBT54" s="876"/>
      <c r="DBU54" s="876"/>
      <c r="DBV54" s="876"/>
      <c r="DBW54" s="876"/>
      <c r="DBX54" s="876"/>
      <c r="DBY54" s="876"/>
      <c r="DBZ54" s="876"/>
      <c r="DCA54" s="876"/>
      <c r="DCB54" s="876"/>
      <c r="DCC54" s="876"/>
      <c r="DCD54" s="876"/>
      <c r="DCE54" s="876"/>
      <c r="DCF54" s="876"/>
      <c r="DCG54" s="876"/>
      <c r="DCH54" s="876"/>
      <c r="DCI54" s="876"/>
      <c r="DCJ54" s="876"/>
      <c r="DCK54" s="876"/>
      <c r="DCL54" s="876"/>
      <c r="DCM54" s="876"/>
      <c r="DCN54" s="876"/>
      <c r="DCO54" s="876"/>
      <c r="DCP54" s="876"/>
      <c r="DCQ54" s="876"/>
      <c r="DCR54" s="876"/>
      <c r="DCS54" s="876"/>
      <c r="DCT54" s="876"/>
      <c r="DCU54" s="876"/>
      <c r="DCV54" s="876"/>
      <c r="DCW54" s="876"/>
      <c r="DCX54" s="876"/>
      <c r="DCY54" s="876"/>
      <c r="DCZ54" s="876"/>
      <c r="DDA54" s="876"/>
      <c r="DDB54" s="876"/>
      <c r="DDC54" s="876"/>
      <c r="DDD54" s="876"/>
      <c r="DDE54" s="876"/>
      <c r="DDF54" s="876"/>
      <c r="DDG54" s="876"/>
      <c r="DDH54" s="876"/>
      <c r="DDI54" s="876"/>
      <c r="DDJ54" s="876"/>
      <c r="DDK54" s="876"/>
      <c r="DDL54" s="876"/>
      <c r="DDM54" s="876"/>
      <c r="DDN54" s="876"/>
      <c r="DDO54" s="876"/>
      <c r="DDP54" s="876"/>
      <c r="DDQ54" s="876"/>
      <c r="DDR54" s="876"/>
      <c r="DDS54" s="876"/>
      <c r="DDT54" s="876"/>
      <c r="DDU54" s="876"/>
      <c r="DDV54" s="876"/>
      <c r="DDW54" s="876"/>
      <c r="DDX54" s="876"/>
      <c r="DDY54" s="876"/>
      <c r="DDZ54" s="876"/>
      <c r="DEA54" s="876"/>
      <c r="DEB54" s="876"/>
      <c r="DEC54" s="876"/>
      <c r="DED54" s="876"/>
      <c r="DEE54" s="876"/>
      <c r="DEF54" s="876"/>
      <c r="DEG54" s="876"/>
      <c r="DEH54" s="876"/>
      <c r="DEI54" s="876"/>
      <c r="DEJ54" s="876"/>
      <c r="DEK54" s="876"/>
      <c r="DEL54" s="876"/>
      <c r="DEM54" s="876"/>
      <c r="DEN54" s="876"/>
      <c r="DEO54" s="876"/>
      <c r="DEP54" s="876"/>
      <c r="DEQ54" s="876"/>
      <c r="DER54" s="876"/>
      <c r="DES54" s="876"/>
      <c r="DET54" s="876"/>
      <c r="DEU54" s="876"/>
      <c r="DEV54" s="876"/>
      <c r="DEW54" s="876"/>
      <c r="DEX54" s="876"/>
      <c r="DEY54" s="876"/>
      <c r="DEZ54" s="876"/>
      <c r="DFA54" s="876"/>
      <c r="DFB54" s="876"/>
      <c r="DFC54" s="876"/>
      <c r="DFD54" s="876"/>
      <c r="DFE54" s="876"/>
      <c r="DFF54" s="876"/>
      <c r="DFG54" s="876"/>
      <c r="DFH54" s="876"/>
      <c r="DFI54" s="876"/>
      <c r="DFJ54" s="876"/>
      <c r="DFK54" s="876"/>
      <c r="DFL54" s="876"/>
      <c r="DFM54" s="876"/>
      <c r="DFN54" s="876"/>
      <c r="DFO54" s="876"/>
      <c r="DFP54" s="876"/>
      <c r="DFQ54" s="876"/>
      <c r="DFR54" s="876"/>
      <c r="DFS54" s="876"/>
      <c r="DFT54" s="876"/>
      <c r="DFU54" s="876"/>
      <c r="DFV54" s="876"/>
      <c r="DFW54" s="876"/>
      <c r="DFX54" s="876"/>
      <c r="DFY54" s="876"/>
      <c r="DFZ54" s="876"/>
      <c r="DGA54" s="876"/>
      <c r="DGB54" s="876"/>
      <c r="DGC54" s="876"/>
      <c r="DGD54" s="876"/>
      <c r="DGE54" s="876"/>
      <c r="DGF54" s="876"/>
      <c r="DGG54" s="876"/>
      <c r="DGH54" s="876"/>
      <c r="DGI54" s="876"/>
      <c r="DGJ54" s="876"/>
      <c r="DGK54" s="876"/>
      <c r="DGL54" s="876"/>
      <c r="DGM54" s="876"/>
      <c r="DGN54" s="876"/>
      <c r="DGO54" s="876"/>
      <c r="DGP54" s="876"/>
      <c r="DGQ54" s="876"/>
      <c r="DGR54" s="876"/>
      <c r="DGS54" s="876"/>
      <c r="DGT54" s="876"/>
      <c r="DGU54" s="876"/>
      <c r="DGV54" s="876"/>
      <c r="DGW54" s="876"/>
      <c r="DGX54" s="876"/>
      <c r="DGY54" s="876"/>
      <c r="DGZ54" s="876"/>
      <c r="DHA54" s="876"/>
      <c r="DHB54" s="876"/>
      <c r="DHC54" s="876"/>
      <c r="DHD54" s="876"/>
      <c r="DHE54" s="876"/>
      <c r="DHF54" s="876"/>
      <c r="DHG54" s="876"/>
      <c r="DHH54" s="876"/>
      <c r="DHI54" s="876"/>
      <c r="DHJ54" s="876"/>
      <c r="DHK54" s="876"/>
      <c r="DHL54" s="876"/>
      <c r="DHM54" s="876"/>
      <c r="DHN54" s="876"/>
      <c r="DHO54" s="876"/>
      <c r="DHP54" s="876"/>
      <c r="DHQ54" s="876"/>
      <c r="DHR54" s="876"/>
      <c r="DHS54" s="876"/>
      <c r="DHT54" s="876"/>
      <c r="DHU54" s="876"/>
      <c r="DHV54" s="876"/>
      <c r="DHW54" s="876"/>
      <c r="DHX54" s="876"/>
      <c r="DHY54" s="876"/>
      <c r="DHZ54" s="876"/>
      <c r="DIA54" s="876"/>
      <c r="DIB54" s="876"/>
      <c r="DIC54" s="876"/>
      <c r="DID54" s="876"/>
      <c r="DIE54" s="876"/>
      <c r="DIF54" s="876"/>
      <c r="DIG54" s="876"/>
      <c r="DIH54" s="876"/>
      <c r="DII54" s="876"/>
      <c r="DIJ54" s="876"/>
      <c r="DIK54" s="876"/>
      <c r="DIL54" s="876"/>
      <c r="DIM54" s="876"/>
      <c r="DIN54" s="876"/>
      <c r="DIO54" s="876"/>
      <c r="DIP54" s="876"/>
      <c r="DIQ54" s="876"/>
      <c r="DIR54" s="876"/>
      <c r="DIS54" s="876"/>
      <c r="DIT54" s="876"/>
      <c r="DIU54" s="876"/>
      <c r="DIV54" s="876"/>
      <c r="DIW54" s="876"/>
      <c r="DIX54" s="876"/>
      <c r="DIY54" s="876"/>
      <c r="DIZ54" s="876"/>
      <c r="DJA54" s="876"/>
      <c r="DJB54" s="876"/>
      <c r="DJC54" s="876"/>
      <c r="DJD54" s="876"/>
      <c r="DJE54" s="876"/>
      <c r="DJF54" s="876"/>
      <c r="DJG54" s="876"/>
      <c r="DJH54" s="876"/>
      <c r="DJI54" s="876"/>
      <c r="DJJ54" s="876"/>
      <c r="DJK54" s="876"/>
      <c r="DJL54" s="876"/>
      <c r="DJM54" s="876"/>
      <c r="DJN54" s="876"/>
      <c r="DJO54" s="876"/>
      <c r="DJP54" s="876"/>
      <c r="DJQ54" s="876"/>
      <c r="DJR54" s="876"/>
      <c r="DJS54" s="876"/>
      <c r="DJT54" s="876"/>
      <c r="DJU54" s="876"/>
      <c r="DJV54" s="876"/>
      <c r="DJW54" s="876"/>
      <c r="DJX54" s="876"/>
      <c r="DJY54" s="876"/>
      <c r="DJZ54" s="876"/>
      <c r="DKA54" s="876"/>
      <c r="DKB54" s="876"/>
      <c r="DKC54" s="876"/>
      <c r="DKD54" s="876"/>
      <c r="DKE54" s="876"/>
      <c r="DKF54" s="876"/>
      <c r="DKG54" s="876"/>
      <c r="DKH54" s="876"/>
      <c r="DKI54" s="876"/>
      <c r="DKJ54" s="876"/>
      <c r="DKK54" s="876"/>
      <c r="DKL54" s="876"/>
      <c r="DKM54" s="876"/>
      <c r="DKN54" s="876"/>
      <c r="DKO54" s="876"/>
      <c r="DKP54" s="876"/>
      <c r="DKQ54" s="876"/>
      <c r="DKR54" s="876"/>
      <c r="DKS54" s="876"/>
      <c r="DKT54" s="876"/>
      <c r="DKU54" s="876"/>
      <c r="DKV54" s="876"/>
      <c r="DKW54" s="876"/>
      <c r="DKX54" s="876"/>
      <c r="DKY54" s="876"/>
      <c r="DKZ54" s="876"/>
      <c r="DLA54" s="876"/>
      <c r="DLB54" s="876"/>
      <c r="DLC54" s="876"/>
      <c r="DLD54" s="876"/>
      <c r="DLE54" s="876"/>
      <c r="DLF54" s="876"/>
      <c r="DLG54" s="876"/>
      <c r="DLH54" s="876"/>
      <c r="DLI54" s="876"/>
      <c r="DLJ54" s="876"/>
      <c r="DLK54" s="876"/>
      <c r="DLL54" s="876"/>
      <c r="DLM54" s="876"/>
      <c r="DLN54" s="876"/>
      <c r="DLO54" s="876"/>
      <c r="DLP54" s="876"/>
      <c r="DLQ54" s="876"/>
      <c r="DLR54" s="876"/>
      <c r="DLS54" s="876"/>
      <c r="DLT54" s="876"/>
      <c r="DLU54" s="876"/>
      <c r="DLV54" s="876"/>
      <c r="DLW54" s="876"/>
      <c r="DLX54" s="876"/>
      <c r="DLY54" s="876"/>
      <c r="DLZ54" s="876"/>
      <c r="DMA54" s="876"/>
      <c r="DMB54" s="876"/>
      <c r="DMC54" s="876"/>
      <c r="DMD54" s="876"/>
      <c r="DME54" s="876"/>
      <c r="DMF54" s="876"/>
      <c r="DMG54" s="876"/>
      <c r="DMH54" s="876"/>
      <c r="DMI54" s="876"/>
      <c r="DMJ54" s="876"/>
      <c r="DMK54" s="876"/>
      <c r="DML54" s="876"/>
      <c r="DMM54" s="876"/>
      <c r="DMN54" s="876"/>
      <c r="DMO54" s="876"/>
      <c r="DMP54" s="876"/>
      <c r="DMQ54" s="876"/>
      <c r="DMR54" s="876"/>
      <c r="DMS54" s="876"/>
      <c r="DMT54" s="876"/>
      <c r="DMU54" s="876"/>
      <c r="DMV54" s="876"/>
      <c r="DMW54" s="876"/>
      <c r="DMX54" s="876"/>
      <c r="DMY54" s="876"/>
      <c r="DMZ54" s="876"/>
      <c r="DNA54" s="876"/>
      <c r="DNB54" s="876"/>
      <c r="DNC54" s="876"/>
      <c r="DND54" s="876"/>
      <c r="DNE54" s="876"/>
      <c r="DNF54" s="876"/>
      <c r="DNG54" s="876"/>
      <c r="DNH54" s="876"/>
      <c r="DNI54" s="876"/>
      <c r="DNJ54" s="876"/>
      <c r="DNK54" s="876"/>
      <c r="DNL54" s="876"/>
      <c r="DNM54" s="876"/>
      <c r="DNN54" s="876"/>
      <c r="DNO54" s="876"/>
      <c r="DNP54" s="876"/>
      <c r="DNQ54" s="876"/>
      <c r="DNR54" s="876"/>
      <c r="DNS54" s="876"/>
      <c r="DNT54" s="876"/>
      <c r="DNU54" s="876"/>
      <c r="DNV54" s="876"/>
      <c r="DNW54" s="876"/>
      <c r="DNX54" s="876"/>
      <c r="DNY54" s="876"/>
      <c r="DNZ54" s="876"/>
      <c r="DOA54" s="876"/>
      <c r="DOB54" s="876"/>
      <c r="DOC54" s="876"/>
      <c r="DOD54" s="876"/>
      <c r="DOE54" s="876"/>
      <c r="DOF54" s="876"/>
      <c r="DOG54" s="876"/>
      <c r="DOH54" s="876"/>
      <c r="DOI54" s="876"/>
      <c r="DOJ54" s="876"/>
      <c r="DOK54" s="876"/>
      <c r="DOL54" s="876"/>
      <c r="DOM54" s="876"/>
      <c r="DON54" s="876"/>
      <c r="DOO54" s="876"/>
      <c r="DOP54" s="876"/>
      <c r="DOQ54" s="876"/>
      <c r="DOR54" s="876"/>
      <c r="DOS54" s="876"/>
      <c r="DOT54" s="876"/>
      <c r="DOU54" s="876"/>
      <c r="DOV54" s="876"/>
      <c r="DOW54" s="876"/>
      <c r="DOX54" s="876"/>
      <c r="DOY54" s="876"/>
      <c r="DOZ54" s="876"/>
      <c r="DPA54" s="876"/>
      <c r="DPB54" s="876"/>
      <c r="DPC54" s="876"/>
      <c r="DPD54" s="876"/>
      <c r="DPE54" s="876"/>
      <c r="DPF54" s="876"/>
      <c r="DPG54" s="876"/>
      <c r="DPH54" s="876"/>
      <c r="DPI54" s="876"/>
      <c r="DPJ54" s="876"/>
      <c r="DPK54" s="876"/>
      <c r="DPL54" s="876"/>
      <c r="DPM54" s="876"/>
      <c r="DPN54" s="876"/>
      <c r="DPO54" s="876"/>
      <c r="DPP54" s="876"/>
      <c r="DPQ54" s="876"/>
      <c r="DPR54" s="876"/>
      <c r="DPS54" s="876"/>
      <c r="DPT54" s="876"/>
      <c r="DPU54" s="876"/>
      <c r="DPV54" s="876"/>
      <c r="DPW54" s="876"/>
      <c r="DPX54" s="876"/>
      <c r="DPY54" s="876"/>
      <c r="DPZ54" s="876"/>
      <c r="DQA54" s="876"/>
      <c r="DQB54" s="876"/>
      <c r="DQC54" s="876"/>
      <c r="DQD54" s="876"/>
      <c r="DQE54" s="876"/>
      <c r="DQF54" s="876"/>
      <c r="DQG54" s="876"/>
      <c r="DQH54" s="876"/>
      <c r="DQI54" s="876"/>
      <c r="DQJ54" s="876"/>
      <c r="DQK54" s="876"/>
      <c r="DQL54" s="876"/>
      <c r="DQM54" s="876"/>
      <c r="DQN54" s="876"/>
      <c r="DQO54" s="876"/>
      <c r="DQP54" s="876"/>
      <c r="DQQ54" s="876"/>
      <c r="DQR54" s="876"/>
      <c r="DQS54" s="876"/>
      <c r="DQT54" s="876"/>
      <c r="DQU54" s="876"/>
      <c r="DQV54" s="876"/>
      <c r="DQW54" s="876"/>
      <c r="DQX54" s="876"/>
      <c r="DQY54" s="876"/>
      <c r="DQZ54" s="876"/>
      <c r="DRA54" s="876"/>
      <c r="DRB54" s="876"/>
      <c r="DRC54" s="876"/>
      <c r="DRD54" s="876"/>
      <c r="DRE54" s="876"/>
      <c r="DRF54" s="876"/>
      <c r="DRG54" s="876"/>
      <c r="DRH54" s="876"/>
      <c r="DRI54" s="876"/>
      <c r="DRJ54" s="876"/>
      <c r="DRK54" s="876"/>
      <c r="DRL54" s="876"/>
      <c r="DRM54" s="876"/>
      <c r="DRN54" s="876"/>
      <c r="DRO54" s="876"/>
      <c r="DRP54" s="876"/>
      <c r="DRQ54" s="876"/>
      <c r="DRR54" s="876"/>
      <c r="DRS54" s="876"/>
      <c r="DRT54" s="876"/>
      <c r="DRU54" s="876"/>
      <c r="DRV54" s="876"/>
      <c r="DRW54" s="876"/>
      <c r="DRX54" s="876"/>
      <c r="DRY54" s="876"/>
      <c r="DRZ54" s="876"/>
      <c r="DSA54" s="876"/>
      <c r="DSB54" s="876"/>
      <c r="DSC54" s="876"/>
      <c r="DSD54" s="876"/>
      <c r="DSE54" s="876"/>
      <c r="DSF54" s="876"/>
      <c r="DSG54" s="876"/>
      <c r="DSH54" s="876"/>
      <c r="DSI54" s="876"/>
      <c r="DSJ54" s="876"/>
      <c r="DSK54" s="876"/>
      <c r="DSL54" s="876"/>
      <c r="DSM54" s="876"/>
      <c r="DSN54" s="876"/>
      <c r="DSO54" s="876"/>
      <c r="DSP54" s="876"/>
      <c r="DSQ54" s="876"/>
      <c r="DSR54" s="876"/>
      <c r="DSS54" s="876"/>
      <c r="DST54" s="876"/>
      <c r="DSU54" s="876"/>
      <c r="DSV54" s="876"/>
      <c r="DSW54" s="876"/>
      <c r="DSX54" s="876"/>
      <c r="DSY54" s="876"/>
      <c r="DSZ54" s="876"/>
      <c r="DTA54" s="876"/>
      <c r="DTB54" s="876"/>
      <c r="DTC54" s="876"/>
      <c r="DTD54" s="876"/>
      <c r="DTE54" s="876"/>
      <c r="DTF54" s="876"/>
      <c r="DTG54" s="876"/>
      <c r="DTH54" s="876"/>
      <c r="DTI54" s="876"/>
      <c r="DTJ54" s="876"/>
      <c r="DTK54" s="876"/>
      <c r="DTL54" s="876"/>
      <c r="DTM54" s="876"/>
      <c r="DTN54" s="876"/>
      <c r="DTO54" s="876"/>
      <c r="DTP54" s="876"/>
      <c r="DTQ54" s="876"/>
      <c r="DTR54" s="876"/>
      <c r="DTS54" s="876"/>
      <c r="DTT54" s="876"/>
      <c r="DTU54" s="876"/>
      <c r="DTV54" s="876"/>
      <c r="DTW54" s="876"/>
      <c r="DTX54" s="876"/>
      <c r="DTY54" s="876"/>
      <c r="DTZ54" s="876"/>
      <c r="DUA54" s="876"/>
      <c r="DUB54" s="876"/>
      <c r="DUC54" s="876"/>
      <c r="DUD54" s="876"/>
      <c r="DUE54" s="876"/>
      <c r="DUF54" s="876"/>
      <c r="DUG54" s="876"/>
      <c r="DUH54" s="876"/>
      <c r="DUI54" s="876"/>
      <c r="DUJ54" s="876"/>
      <c r="DUK54" s="876"/>
      <c r="DUL54" s="876"/>
      <c r="DUM54" s="876"/>
      <c r="DUN54" s="876"/>
      <c r="DUO54" s="876"/>
      <c r="DUP54" s="876"/>
      <c r="DUQ54" s="876"/>
      <c r="DUR54" s="876"/>
      <c r="DUS54" s="876"/>
      <c r="DUT54" s="876"/>
      <c r="DUU54" s="876"/>
      <c r="DUV54" s="876"/>
      <c r="DUW54" s="876"/>
      <c r="DUX54" s="876"/>
      <c r="DUY54" s="876"/>
      <c r="DUZ54" s="876"/>
      <c r="DVA54" s="876"/>
      <c r="DVB54" s="876"/>
      <c r="DVC54" s="876"/>
      <c r="DVD54" s="876"/>
      <c r="DVE54" s="876"/>
      <c r="DVF54" s="876"/>
      <c r="DVG54" s="876"/>
      <c r="DVH54" s="876"/>
      <c r="DVI54" s="876"/>
      <c r="DVJ54" s="876"/>
      <c r="DVK54" s="876"/>
      <c r="DVL54" s="876"/>
      <c r="DVM54" s="876"/>
      <c r="DVN54" s="876"/>
      <c r="DVO54" s="876"/>
      <c r="DVP54" s="876"/>
      <c r="DVQ54" s="876"/>
      <c r="DVR54" s="876"/>
      <c r="DVS54" s="876"/>
      <c r="DVT54" s="876"/>
      <c r="DVU54" s="876"/>
      <c r="DVV54" s="876"/>
      <c r="DVW54" s="876"/>
      <c r="DVX54" s="876"/>
      <c r="DVY54" s="876"/>
      <c r="DVZ54" s="876"/>
      <c r="DWA54" s="876"/>
      <c r="DWB54" s="876"/>
      <c r="DWC54" s="876"/>
      <c r="DWD54" s="876"/>
      <c r="DWE54" s="876"/>
      <c r="DWF54" s="876"/>
      <c r="DWG54" s="876"/>
      <c r="DWH54" s="876"/>
      <c r="DWI54" s="876"/>
      <c r="DWJ54" s="876"/>
      <c r="DWK54" s="876"/>
      <c r="DWL54" s="876"/>
      <c r="DWM54" s="876"/>
      <c r="DWN54" s="876"/>
      <c r="DWO54" s="876"/>
      <c r="DWP54" s="876"/>
      <c r="DWQ54" s="876"/>
      <c r="DWR54" s="876"/>
      <c r="DWS54" s="876"/>
      <c r="DWT54" s="876"/>
      <c r="DWU54" s="876"/>
      <c r="DWV54" s="876"/>
      <c r="DWW54" s="876"/>
      <c r="DWX54" s="876"/>
      <c r="DWY54" s="876"/>
      <c r="DWZ54" s="876"/>
      <c r="DXA54" s="876"/>
      <c r="DXB54" s="876"/>
      <c r="DXC54" s="876"/>
      <c r="DXD54" s="876"/>
      <c r="DXE54" s="876"/>
      <c r="DXF54" s="876"/>
      <c r="DXG54" s="876"/>
      <c r="DXH54" s="876"/>
      <c r="DXI54" s="876"/>
      <c r="DXJ54" s="876"/>
      <c r="DXK54" s="876"/>
      <c r="DXL54" s="876"/>
      <c r="DXM54" s="876"/>
      <c r="DXN54" s="876"/>
      <c r="DXO54" s="876"/>
      <c r="DXP54" s="876"/>
      <c r="DXQ54" s="876"/>
      <c r="DXR54" s="876"/>
      <c r="DXS54" s="876"/>
      <c r="DXT54" s="876"/>
      <c r="DXU54" s="876"/>
      <c r="DXV54" s="876"/>
      <c r="DXW54" s="876"/>
      <c r="DXX54" s="876"/>
      <c r="DXY54" s="876"/>
      <c r="DXZ54" s="876"/>
      <c r="DYA54" s="876"/>
      <c r="DYB54" s="876"/>
      <c r="DYC54" s="876"/>
      <c r="DYD54" s="876"/>
      <c r="DYE54" s="876"/>
      <c r="DYF54" s="876"/>
      <c r="DYG54" s="876"/>
      <c r="DYH54" s="876"/>
      <c r="DYI54" s="876"/>
      <c r="DYJ54" s="876"/>
      <c r="DYK54" s="876"/>
      <c r="DYL54" s="876"/>
      <c r="DYM54" s="876"/>
      <c r="DYN54" s="876"/>
      <c r="DYO54" s="876"/>
      <c r="DYP54" s="876"/>
      <c r="DYQ54" s="876"/>
      <c r="DYR54" s="876"/>
      <c r="DYS54" s="876"/>
      <c r="DYT54" s="876"/>
      <c r="DYU54" s="876"/>
      <c r="DYV54" s="876"/>
      <c r="DYW54" s="876"/>
      <c r="DYX54" s="876"/>
      <c r="DYY54" s="876"/>
      <c r="DYZ54" s="876"/>
      <c r="DZA54" s="876"/>
      <c r="DZB54" s="876"/>
      <c r="DZC54" s="876"/>
      <c r="DZD54" s="876"/>
      <c r="DZE54" s="876"/>
      <c r="DZF54" s="876"/>
      <c r="DZG54" s="876"/>
      <c r="DZH54" s="876"/>
      <c r="DZI54" s="876"/>
      <c r="DZJ54" s="876"/>
      <c r="DZK54" s="876"/>
      <c r="DZL54" s="876"/>
      <c r="DZM54" s="876"/>
      <c r="DZN54" s="876"/>
      <c r="DZO54" s="876"/>
      <c r="DZP54" s="876"/>
      <c r="DZQ54" s="876"/>
      <c r="DZR54" s="876"/>
      <c r="DZS54" s="876"/>
      <c r="DZT54" s="876"/>
      <c r="DZU54" s="876"/>
      <c r="DZV54" s="876"/>
      <c r="DZW54" s="876"/>
      <c r="DZX54" s="876"/>
      <c r="DZY54" s="876"/>
      <c r="DZZ54" s="876"/>
      <c r="EAA54" s="876"/>
      <c r="EAB54" s="876"/>
      <c r="EAC54" s="876"/>
      <c r="EAD54" s="876"/>
      <c r="EAE54" s="876"/>
      <c r="EAF54" s="876"/>
      <c r="EAG54" s="876"/>
      <c r="EAH54" s="876"/>
      <c r="EAI54" s="876"/>
      <c r="EAJ54" s="876"/>
      <c r="EAK54" s="876"/>
      <c r="EAL54" s="876"/>
      <c r="EAM54" s="876"/>
      <c r="EAN54" s="876"/>
      <c r="EAO54" s="876"/>
      <c r="EAP54" s="876"/>
      <c r="EAQ54" s="876"/>
      <c r="EAR54" s="876"/>
      <c r="EAS54" s="876"/>
      <c r="EAT54" s="876"/>
      <c r="EAU54" s="876"/>
      <c r="EAV54" s="876"/>
      <c r="EAW54" s="876"/>
      <c r="EAX54" s="876"/>
      <c r="EAY54" s="876"/>
      <c r="EAZ54" s="876"/>
      <c r="EBA54" s="876"/>
      <c r="EBB54" s="876"/>
      <c r="EBC54" s="876"/>
      <c r="EBD54" s="876"/>
      <c r="EBE54" s="876"/>
      <c r="EBF54" s="876"/>
      <c r="EBG54" s="876"/>
      <c r="EBH54" s="876"/>
      <c r="EBI54" s="876"/>
      <c r="EBJ54" s="876"/>
      <c r="EBK54" s="876"/>
      <c r="EBL54" s="876"/>
      <c r="EBM54" s="876"/>
      <c r="EBN54" s="876"/>
      <c r="EBO54" s="876"/>
      <c r="EBP54" s="876"/>
      <c r="EBQ54" s="876"/>
      <c r="EBR54" s="876"/>
      <c r="EBS54" s="876"/>
      <c r="EBT54" s="876"/>
      <c r="EBU54" s="876"/>
      <c r="EBV54" s="876"/>
      <c r="EBW54" s="876"/>
      <c r="EBX54" s="876"/>
      <c r="EBY54" s="876"/>
      <c r="EBZ54" s="876"/>
      <c r="ECA54" s="876"/>
      <c r="ECB54" s="876"/>
      <c r="ECC54" s="876"/>
      <c r="ECD54" s="876"/>
      <c r="ECE54" s="876"/>
      <c r="ECF54" s="876"/>
      <c r="ECG54" s="876"/>
      <c r="ECH54" s="876"/>
      <c r="ECI54" s="876"/>
      <c r="ECJ54" s="876"/>
      <c r="ECK54" s="876"/>
      <c r="ECL54" s="876"/>
      <c r="ECM54" s="876"/>
      <c r="ECN54" s="876"/>
      <c r="ECO54" s="876"/>
      <c r="ECP54" s="876"/>
      <c r="ECQ54" s="876"/>
      <c r="ECR54" s="876"/>
      <c r="ECS54" s="876"/>
      <c r="ECT54" s="876"/>
      <c r="ECU54" s="876"/>
      <c r="ECV54" s="876"/>
      <c r="ECW54" s="876"/>
      <c r="ECX54" s="876"/>
      <c r="ECY54" s="876"/>
      <c r="ECZ54" s="876"/>
      <c r="EDA54" s="876"/>
      <c r="EDB54" s="876"/>
      <c r="EDC54" s="876"/>
      <c r="EDD54" s="876"/>
      <c r="EDE54" s="876"/>
      <c r="EDF54" s="876"/>
      <c r="EDG54" s="876"/>
      <c r="EDH54" s="876"/>
      <c r="EDI54" s="876"/>
      <c r="EDJ54" s="876"/>
      <c r="EDK54" s="876"/>
      <c r="EDL54" s="876"/>
      <c r="EDM54" s="876"/>
      <c r="EDN54" s="876"/>
      <c r="EDO54" s="876"/>
      <c r="EDP54" s="876"/>
      <c r="EDQ54" s="876"/>
      <c r="EDR54" s="876"/>
      <c r="EDS54" s="876"/>
      <c r="EDT54" s="876"/>
      <c r="EDU54" s="876"/>
      <c r="EDV54" s="876"/>
      <c r="EDW54" s="876"/>
      <c r="EDX54" s="876"/>
      <c r="EDY54" s="876"/>
      <c r="EDZ54" s="876"/>
      <c r="EEA54" s="876"/>
      <c r="EEB54" s="876"/>
      <c r="EEC54" s="876"/>
      <c r="EED54" s="876"/>
      <c r="EEE54" s="876"/>
      <c r="EEF54" s="876"/>
      <c r="EEG54" s="876"/>
      <c r="EEH54" s="876"/>
      <c r="EEI54" s="876"/>
      <c r="EEJ54" s="876"/>
      <c r="EEK54" s="876"/>
      <c r="EEL54" s="876"/>
      <c r="EEM54" s="876"/>
      <c r="EEN54" s="876"/>
      <c r="EEO54" s="876"/>
      <c r="EEP54" s="876"/>
      <c r="EEQ54" s="876"/>
      <c r="EER54" s="876"/>
      <c r="EES54" s="876"/>
      <c r="EET54" s="876"/>
      <c r="EEU54" s="876"/>
      <c r="EEV54" s="876"/>
      <c r="EEW54" s="876"/>
      <c r="EEX54" s="876"/>
      <c r="EEY54" s="876"/>
      <c r="EEZ54" s="876"/>
      <c r="EFA54" s="876"/>
      <c r="EFB54" s="876"/>
      <c r="EFC54" s="876"/>
      <c r="EFD54" s="876"/>
      <c r="EFE54" s="876"/>
      <c r="EFF54" s="876"/>
      <c r="EFG54" s="876"/>
      <c r="EFH54" s="876"/>
      <c r="EFI54" s="876"/>
      <c r="EFJ54" s="876"/>
      <c r="EFK54" s="876"/>
      <c r="EFL54" s="876"/>
      <c r="EFM54" s="876"/>
      <c r="EFN54" s="876"/>
      <c r="EFO54" s="876"/>
      <c r="EFP54" s="876"/>
      <c r="EFQ54" s="876"/>
      <c r="EFR54" s="876"/>
      <c r="EFS54" s="876"/>
      <c r="EFT54" s="876"/>
      <c r="EFU54" s="876"/>
      <c r="EFV54" s="876"/>
      <c r="EFW54" s="876"/>
      <c r="EFX54" s="876"/>
      <c r="EFY54" s="876"/>
      <c r="EFZ54" s="876"/>
      <c r="EGA54" s="876"/>
      <c r="EGB54" s="876"/>
      <c r="EGC54" s="876"/>
      <c r="EGD54" s="876"/>
      <c r="EGE54" s="876"/>
      <c r="EGF54" s="876"/>
      <c r="EGG54" s="876"/>
      <c r="EGH54" s="876"/>
      <c r="EGI54" s="876"/>
      <c r="EGJ54" s="876"/>
      <c r="EGK54" s="876"/>
      <c r="EGL54" s="876"/>
      <c r="EGM54" s="876"/>
      <c r="EGN54" s="876"/>
      <c r="EGO54" s="876"/>
      <c r="EGP54" s="876"/>
      <c r="EGQ54" s="876"/>
      <c r="EGR54" s="876"/>
      <c r="EGS54" s="876"/>
      <c r="EGT54" s="876"/>
      <c r="EGU54" s="876"/>
      <c r="EGV54" s="876"/>
      <c r="EGW54" s="876"/>
      <c r="EGX54" s="876"/>
      <c r="EGY54" s="876"/>
      <c r="EGZ54" s="876"/>
      <c r="EHA54" s="876"/>
      <c r="EHB54" s="876"/>
      <c r="EHC54" s="876"/>
      <c r="EHD54" s="876"/>
      <c r="EHE54" s="876"/>
      <c r="EHF54" s="876"/>
      <c r="EHG54" s="876"/>
      <c r="EHH54" s="876"/>
      <c r="EHI54" s="876"/>
      <c r="EHJ54" s="876"/>
      <c r="EHK54" s="876"/>
      <c r="EHL54" s="876"/>
      <c r="EHM54" s="876"/>
      <c r="EHN54" s="876"/>
      <c r="EHO54" s="876"/>
      <c r="EHP54" s="876"/>
      <c r="EHQ54" s="876"/>
      <c r="EHR54" s="876"/>
      <c r="EHS54" s="876"/>
      <c r="EHT54" s="876"/>
      <c r="EHU54" s="876"/>
      <c r="EHV54" s="876"/>
      <c r="EHW54" s="876"/>
      <c r="EHX54" s="876"/>
      <c r="EHY54" s="876"/>
      <c r="EHZ54" s="876"/>
      <c r="EIA54" s="876"/>
      <c r="EIB54" s="876"/>
      <c r="EIC54" s="876"/>
      <c r="EID54" s="876"/>
      <c r="EIE54" s="876"/>
      <c r="EIF54" s="876"/>
      <c r="EIG54" s="876"/>
      <c r="EIH54" s="876"/>
      <c r="EII54" s="876"/>
      <c r="EIJ54" s="876"/>
      <c r="EIK54" s="876"/>
      <c r="EIL54" s="876"/>
      <c r="EIM54" s="876"/>
      <c r="EIN54" s="876"/>
      <c r="EIO54" s="876"/>
      <c r="EIP54" s="876"/>
      <c r="EIQ54" s="876"/>
      <c r="EIR54" s="876"/>
      <c r="EIS54" s="876"/>
      <c r="EIT54" s="876"/>
      <c r="EIU54" s="876"/>
      <c r="EIV54" s="876"/>
      <c r="EIW54" s="876"/>
      <c r="EIX54" s="876"/>
      <c r="EIY54" s="876"/>
      <c r="EIZ54" s="876"/>
      <c r="EJA54" s="876"/>
      <c r="EJB54" s="876"/>
      <c r="EJC54" s="876"/>
      <c r="EJD54" s="876"/>
      <c r="EJE54" s="876"/>
      <c r="EJF54" s="876"/>
      <c r="EJG54" s="876"/>
      <c r="EJH54" s="876"/>
      <c r="EJI54" s="876"/>
      <c r="EJJ54" s="876"/>
      <c r="EJK54" s="876"/>
      <c r="EJL54" s="876"/>
      <c r="EJM54" s="876"/>
      <c r="EJN54" s="876"/>
      <c r="EJO54" s="876"/>
      <c r="EJP54" s="876"/>
      <c r="EJQ54" s="876"/>
      <c r="EJR54" s="876"/>
      <c r="EJS54" s="876"/>
      <c r="EJT54" s="876"/>
      <c r="EJU54" s="876"/>
      <c r="EJV54" s="876"/>
      <c r="EJW54" s="876"/>
      <c r="EJX54" s="876"/>
      <c r="EJY54" s="876"/>
      <c r="EJZ54" s="876"/>
      <c r="EKA54" s="876"/>
      <c r="EKB54" s="876"/>
      <c r="EKC54" s="876"/>
      <c r="EKD54" s="876"/>
      <c r="EKE54" s="876"/>
      <c r="EKF54" s="876"/>
      <c r="EKG54" s="876"/>
      <c r="EKH54" s="876"/>
      <c r="EKI54" s="876"/>
      <c r="EKJ54" s="876"/>
      <c r="EKK54" s="876"/>
      <c r="EKL54" s="876"/>
      <c r="EKM54" s="876"/>
      <c r="EKN54" s="876"/>
      <c r="EKO54" s="876"/>
      <c r="EKP54" s="876"/>
      <c r="EKQ54" s="876"/>
      <c r="EKR54" s="876"/>
      <c r="EKS54" s="876"/>
      <c r="EKT54" s="876"/>
      <c r="EKU54" s="876"/>
      <c r="EKV54" s="876"/>
      <c r="EKW54" s="876"/>
      <c r="EKX54" s="876"/>
      <c r="EKY54" s="876"/>
      <c r="EKZ54" s="876"/>
      <c r="ELA54" s="876"/>
      <c r="ELB54" s="876"/>
      <c r="ELC54" s="876"/>
      <c r="ELD54" s="876"/>
      <c r="ELE54" s="876"/>
      <c r="ELF54" s="876"/>
      <c r="ELG54" s="876"/>
      <c r="ELH54" s="876"/>
      <c r="ELI54" s="876"/>
      <c r="ELJ54" s="876"/>
      <c r="ELK54" s="876"/>
      <c r="ELL54" s="876"/>
      <c r="ELM54" s="876"/>
      <c r="ELN54" s="876"/>
      <c r="ELO54" s="876"/>
      <c r="ELP54" s="876"/>
      <c r="ELQ54" s="876"/>
      <c r="ELR54" s="876"/>
      <c r="ELS54" s="876"/>
      <c r="ELT54" s="876"/>
      <c r="ELU54" s="876"/>
      <c r="ELV54" s="876"/>
      <c r="ELW54" s="876"/>
      <c r="ELX54" s="876"/>
      <c r="ELY54" s="876"/>
      <c r="ELZ54" s="876"/>
      <c r="EMA54" s="876"/>
      <c r="EMB54" s="876"/>
      <c r="EMC54" s="876"/>
      <c r="EMD54" s="876"/>
      <c r="EME54" s="876"/>
      <c r="EMF54" s="876"/>
      <c r="EMG54" s="876"/>
      <c r="EMH54" s="876"/>
      <c r="EMI54" s="876"/>
      <c r="EMJ54" s="876"/>
      <c r="EMK54" s="876"/>
      <c r="EML54" s="876"/>
      <c r="EMM54" s="876"/>
      <c r="EMN54" s="876"/>
      <c r="EMO54" s="876"/>
      <c r="EMP54" s="876"/>
      <c r="EMQ54" s="876"/>
      <c r="EMR54" s="876"/>
      <c r="EMS54" s="876"/>
      <c r="EMT54" s="876"/>
      <c r="EMU54" s="876"/>
      <c r="EMV54" s="876"/>
      <c r="EMW54" s="876"/>
      <c r="EMX54" s="876"/>
      <c r="EMY54" s="876"/>
      <c r="EMZ54" s="876"/>
      <c r="ENA54" s="876"/>
      <c r="ENB54" s="876"/>
      <c r="ENC54" s="876"/>
      <c r="END54" s="876"/>
      <c r="ENE54" s="876"/>
      <c r="ENF54" s="876"/>
      <c r="ENG54" s="876"/>
      <c r="ENH54" s="876"/>
      <c r="ENI54" s="876"/>
      <c r="ENJ54" s="876"/>
      <c r="ENK54" s="876"/>
      <c r="ENL54" s="876"/>
      <c r="ENM54" s="876"/>
      <c r="ENN54" s="876"/>
      <c r="ENO54" s="876"/>
      <c r="ENP54" s="876"/>
      <c r="ENQ54" s="876"/>
      <c r="ENR54" s="876"/>
      <c r="ENS54" s="876"/>
      <c r="ENT54" s="876"/>
      <c r="ENU54" s="876"/>
      <c r="ENV54" s="876"/>
      <c r="ENW54" s="876"/>
      <c r="ENX54" s="876"/>
      <c r="ENY54" s="876"/>
      <c r="ENZ54" s="876"/>
      <c r="EOA54" s="876"/>
      <c r="EOB54" s="876"/>
      <c r="EOC54" s="876"/>
      <c r="EOD54" s="876"/>
      <c r="EOE54" s="876"/>
      <c r="EOF54" s="876"/>
      <c r="EOG54" s="876"/>
      <c r="EOH54" s="876"/>
      <c r="EOI54" s="876"/>
      <c r="EOJ54" s="876"/>
      <c r="EOK54" s="876"/>
      <c r="EOL54" s="876"/>
      <c r="EOM54" s="876"/>
      <c r="EON54" s="876"/>
      <c r="EOO54" s="876"/>
      <c r="EOP54" s="876"/>
      <c r="EOQ54" s="876"/>
      <c r="EOR54" s="876"/>
      <c r="EOS54" s="876"/>
      <c r="EOT54" s="876"/>
      <c r="EOU54" s="876"/>
      <c r="EOV54" s="876"/>
      <c r="EOW54" s="876"/>
      <c r="EOX54" s="876"/>
      <c r="EOY54" s="876"/>
      <c r="EOZ54" s="876"/>
      <c r="EPA54" s="876"/>
      <c r="EPB54" s="876"/>
      <c r="EPC54" s="876"/>
      <c r="EPD54" s="876"/>
      <c r="EPE54" s="876"/>
      <c r="EPF54" s="876"/>
      <c r="EPG54" s="876"/>
      <c r="EPH54" s="876"/>
      <c r="EPI54" s="876"/>
      <c r="EPJ54" s="876"/>
      <c r="EPK54" s="876"/>
      <c r="EPL54" s="876"/>
      <c r="EPM54" s="876"/>
      <c r="EPN54" s="876"/>
      <c r="EPO54" s="876"/>
      <c r="EPP54" s="876"/>
      <c r="EPQ54" s="876"/>
      <c r="EPR54" s="876"/>
      <c r="EPS54" s="876"/>
      <c r="EPT54" s="876"/>
      <c r="EPU54" s="876"/>
      <c r="EPV54" s="876"/>
      <c r="EPW54" s="876"/>
      <c r="EPX54" s="876"/>
      <c r="EPY54" s="876"/>
      <c r="EPZ54" s="876"/>
      <c r="EQA54" s="876"/>
      <c r="EQB54" s="876"/>
      <c r="EQC54" s="876"/>
      <c r="EQD54" s="876"/>
      <c r="EQE54" s="876"/>
      <c r="EQF54" s="876"/>
      <c r="EQG54" s="876"/>
      <c r="EQH54" s="876"/>
      <c r="EQI54" s="876"/>
      <c r="EQJ54" s="876"/>
      <c r="EQK54" s="876"/>
      <c r="EQL54" s="876"/>
      <c r="EQM54" s="876"/>
      <c r="EQN54" s="876"/>
      <c r="EQO54" s="876"/>
      <c r="EQP54" s="876"/>
      <c r="EQQ54" s="876"/>
      <c r="EQR54" s="876"/>
      <c r="EQS54" s="876"/>
      <c r="EQT54" s="876"/>
      <c r="EQU54" s="876"/>
      <c r="EQV54" s="876"/>
      <c r="EQW54" s="876"/>
      <c r="EQX54" s="876"/>
      <c r="EQY54" s="876"/>
      <c r="EQZ54" s="876"/>
      <c r="ERA54" s="876"/>
      <c r="ERB54" s="876"/>
      <c r="ERC54" s="876"/>
      <c r="ERD54" s="876"/>
      <c r="ERE54" s="876"/>
      <c r="ERF54" s="876"/>
      <c r="ERG54" s="876"/>
      <c r="ERH54" s="876"/>
      <c r="ERI54" s="876"/>
      <c r="ERJ54" s="876"/>
      <c r="ERK54" s="876"/>
      <c r="ERL54" s="876"/>
      <c r="ERM54" s="876"/>
      <c r="ERN54" s="876"/>
      <c r="ERO54" s="876"/>
      <c r="ERP54" s="876"/>
      <c r="ERQ54" s="876"/>
      <c r="ERR54" s="876"/>
      <c r="ERS54" s="876"/>
      <c r="ERT54" s="876"/>
      <c r="ERU54" s="876"/>
      <c r="ERV54" s="876"/>
      <c r="ERW54" s="876"/>
      <c r="ERX54" s="876"/>
      <c r="ERY54" s="876"/>
      <c r="ERZ54" s="876"/>
      <c r="ESA54" s="876"/>
      <c r="ESB54" s="876"/>
      <c r="ESC54" s="876"/>
      <c r="ESD54" s="876"/>
      <c r="ESE54" s="876"/>
      <c r="ESF54" s="876"/>
      <c r="ESG54" s="876"/>
      <c r="ESH54" s="876"/>
      <c r="ESI54" s="876"/>
      <c r="ESJ54" s="876"/>
      <c r="ESK54" s="876"/>
      <c r="ESL54" s="876"/>
      <c r="ESM54" s="876"/>
      <c r="ESN54" s="876"/>
      <c r="ESO54" s="876"/>
      <c r="ESP54" s="876"/>
      <c r="ESQ54" s="876"/>
      <c r="ESR54" s="876"/>
      <c r="ESS54" s="876"/>
      <c r="EST54" s="876"/>
      <c r="ESU54" s="876"/>
      <c r="ESV54" s="876"/>
      <c r="ESW54" s="876"/>
      <c r="ESX54" s="876"/>
      <c r="ESY54" s="876"/>
      <c r="ESZ54" s="876"/>
      <c r="ETA54" s="876"/>
      <c r="ETB54" s="876"/>
      <c r="ETC54" s="876"/>
      <c r="ETD54" s="876"/>
      <c r="ETE54" s="876"/>
      <c r="ETF54" s="876"/>
      <c r="ETG54" s="876"/>
      <c r="ETH54" s="876"/>
      <c r="ETI54" s="876"/>
      <c r="ETJ54" s="876"/>
      <c r="ETK54" s="876"/>
      <c r="ETL54" s="876"/>
      <c r="ETM54" s="876"/>
      <c r="ETN54" s="876"/>
      <c r="ETO54" s="876"/>
      <c r="ETP54" s="876"/>
      <c r="ETQ54" s="876"/>
      <c r="ETR54" s="876"/>
      <c r="ETS54" s="876"/>
      <c r="ETT54" s="876"/>
      <c r="ETU54" s="876"/>
      <c r="ETV54" s="876"/>
      <c r="ETW54" s="876"/>
      <c r="ETX54" s="876"/>
      <c r="ETY54" s="876"/>
      <c r="ETZ54" s="876"/>
      <c r="EUA54" s="876"/>
      <c r="EUB54" s="876"/>
      <c r="EUC54" s="876"/>
      <c r="EUD54" s="876"/>
      <c r="EUE54" s="876"/>
      <c r="EUF54" s="876"/>
      <c r="EUG54" s="876"/>
      <c r="EUH54" s="876"/>
      <c r="EUI54" s="876"/>
      <c r="EUJ54" s="876"/>
      <c r="EUK54" s="876"/>
      <c r="EUL54" s="876"/>
      <c r="EUM54" s="876"/>
      <c r="EUN54" s="876"/>
      <c r="EUO54" s="876"/>
      <c r="EUP54" s="876"/>
      <c r="EUQ54" s="876"/>
      <c r="EUR54" s="876"/>
      <c r="EUS54" s="876"/>
      <c r="EUT54" s="876"/>
      <c r="EUU54" s="876"/>
      <c r="EUV54" s="876"/>
      <c r="EUW54" s="876"/>
      <c r="EUX54" s="876"/>
      <c r="EUY54" s="876"/>
      <c r="EUZ54" s="876"/>
      <c r="EVA54" s="876"/>
      <c r="EVB54" s="876"/>
      <c r="EVC54" s="876"/>
      <c r="EVD54" s="876"/>
      <c r="EVE54" s="876"/>
      <c r="EVF54" s="876"/>
      <c r="EVG54" s="876"/>
      <c r="EVH54" s="876"/>
      <c r="EVI54" s="876"/>
      <c r="EVJ54" s="876"/>
      <c r="EVK54" s="876"/>
      <c r="EVL54" s="876"/>
      <c r="EVM54" s="876"/>
      <c r="EVN54" s="876"/>
      <c r="EVO54" s="876"/>
      <c r="EVP54" s="876"/>
      <c r="EVQ54" s="876"/>
      <c r="EVR54" s="876"/>
      <c r="EVS54" s="876"/>
      <c r="EVT54" s="876"/>
      <c r="EVU54" s="876"/>
      <c r="EVV54" s="876"/>
      <c r="EVW54" s="876"/>
      <c r="EVX54" s="876"/>
      <c r="EVY54" s="876"/>
      <c r="EVZ54" s="876"/>
      <c r="EWA54" s="876"/>
      <c r="EWB54" s="876"/>
      <c r="EWC54" s="876"/>
      <c r="EWD54" s="876"/>
      <c r="EWE54" s="876"/>
      <c r="EWF54" s="876"/>
      <c r="EWG54" s="876"/>
      <c r="EWH54" s="876"/>
      <c r="EWI54" s="876"/>
      <c r="EWJ54" s="876"/>
      <c r="EWK54" s="876"/>
      <c r="EWL54" s="876"/>
      <c r="EWM54" s="876"/>
      <c r="EWN54" s="876"/>
      <c r="EWO54" s="876"/>
      <c r="EWP54" s="876"/>
      <c r="EWQ54" s="876"/>
      <c r="EWR54" s="876"/>
      <c r="EWS54" s="876"/>
      <c r="EWT54" s="876"/>
      <c r="EWU54" s="876"/>
      <c r="EWV54" s="876"/>
      <c r="EWW54" s="876"/>
      <c r="EWX54" s="876"/>
      <c r="EWY54" s="876"/>
      <c r="EWZ54" s="876"/>
      <c r="EXA54" s="876"/>
      <c r="EXB54" s="876"/>
      <c r="EXC54" s="876"/>
      <c r="EXD54" s="876"/>
      <c r="EXE54" s="876"/>
      <c r="EXF54" s="876"/>
      <c r="EXG54" s="876"/>
      <c r="EXH54" s="876"/>
      <c r="EXI54" s="876"/>
      <c r="EXJ54" s="876"/>
      <c r="EXK54" s="876"/>
      <c r="EXL54" s="876"/>
      <c r="EXM54" s="876"/>
      <c r="EXN54" s="876"/>
      <c r="EXO54" s="876"/>
      <c r="EXP54" s="876"/>
      <c r="EXQ54" s="876"/>
      <c r="EXR54" s="876"/>
      <c r="EXS54" s="876"/>
      <c r="EXT54" s="876"/>
      <c r="EXU54" s="876"/>
      <c r="EXV54" s="876"/>
      <c r="EXW54" s="876"/>
      <c r="EXX54" s="876"/>
      <c r="EXY54" s="876"/>
      <c r="EXZ54" s="876"/>
      <c r="EYA54" s="876"/>
      <c r="EYB54" s="876"/>
      <c r="EYC54" s="876"/>
      <c r="EYD54" s="876"/>
      <c r="EYE54" s="876"/>
      <c r="EYF54" s="876"/>
      <c r="EYG54" s="876"/>
      <c r="EYH54" s="876"/>
      <c r="EYI54" s="876"/>
      <c r="EYJ54" s="876"/>
      <c r="EYK54" s="876"/>
      <c r="EYL54" s="876"/>
      <c r="EYM54" s="876"/>
      <c r="EYN54" s="876"/>
      <c r="EYO54" s="876"/>
      <c r="EYP54" s="876"/>
      <c r="EYQ54" s="876"/>
      <c r="EYR54" s="876"/>
      <c r="EYS54" s="876"/>
      <c r="EYT54" s="876"/>
      <c r="EYU54" s="876"/>
      <c r="EYV54" s="876"/>
      <c r="EYW54" s="876"/>
      <c r="EYX54" s="876"/>
      <c r="EYY54" s="876"/>
      <c r="EYZ54" s="876"/>
      <c r="EZA54" s="876"/>
      <c r="EZB54" s="876"/>
      <c r="EZC54" s="876"/>
      <c r="EZD54" s="876"/>
      <c r="EZE54" s="876"/>
      <c r="EZF54" s="876"/>
      <c r="EZG54" s="876"/>
      <c r="EZH54" s="876"/>
      <c r="EZI54" s="876"/>
      <c r="EZJ54" s="876"/>
      <c r="EZK54" s="876"/>
      <c r="EZL54" s="876"/>
      <c r="EZM54" s="876"/>
      <c r="EZN54" s="876"/>
      <c r="EZO54" s="876"/>
      <c r="EZP54" s="876"/>
      <c r="EZQ54" s="876"/>
      <c r="EZR54" s="876"/>
      <c r="EZS54" s="876"/>
      <c r="EZT54" s="876"/>
      <c r="EZU54" s="876"/>
      <c r="EZV54" s="876"/>
      <c r="EZW54" s="876"/>
      <c r="EZX54" s="876"/>
      <c r="EZY54" s="876"/>
      <c r="EZZ54" s="876"/>
      <c r="FAA54" s="876"/>
      <c r="FAB54" s="876"/>
      <c r="FAC54" s="876"/>
      <c r="FAD54" s="876"/>
      <c r="FAE54" s="876"/>
      <c r="FAF54" s="876"/>
      <c r="FAG54" s="876"/>
      <c r="FAH54" s="876"/>
      <c r="FAI54" s="876"/>
      <c r="FAJ54" s="876"/>
      <c r="FAK54" s="876"/>
      <c r="FAL54" s="876"/>
      <c r="FAM54" s="876"/>
      <c r="FAN54" s="876"/>
      <c r="FAO54" s="876"/>
      <c r="FAP54" s="876"/>
      <c r="FAQ54" s="876"/>
      <c r="FAR54" s="876"/>
      <c r="FAS54" s="876"/>
      <c r="FAT54" s="876"/>
      <c r="FAU54" s="876"/>
      <c r="FAV54" s="876"/>
      <c r="FAW54" s="876"/>
      <c r="FAX54" s="876"/>
      <c r="FAY54" s="876"/>
      <c r="FAZ54" s="876"/>
      <c r="FBA54" s="876"/>
      <c r="FBB54" s="876"/>
      <c r="FBC54" s="876"/>
      <c r="FBD54" s="876"/>
      <c r="FBE54" s="876"/>
      <c r="FBF54" s="876"/>
      <c r="FBG54" s="876"/>
      <c r="FBH54" s="876"/>
      <c r="FBI54" s="876"/>
      <c r="FBJ54" s="876"/>
      <c r="FBK54" s="876"/>
      <c r="FBL54" s="876"/>
      <c r="FBM54" s="876"/>
      <c r="FBN54" s="876"/>
      <c r="FBO54" s="876"/>
      <c r="FBP54" s="876"/>
      <c r="FBQ54" s="876"/>
      <c r="FBR54" s="876"/>
      <c r="FBS54" s="876"/>
      <c r="FBT54" s="876"/>
      <c r="FBU54" s="876"/>
      <c r="FBV54" s="876"/>
      <c r="FBW54" s="876"/>
      <c r="FBX54" s="876"/>
      <c r="FBY54" s="876"/>
      <c r="FBZ54" s="876"/>
      <c r="FCA54" s="876"/>
      <c r="FCB54" s="876"/>
      <c r="FCC54" s="876"/>
      <c r="FCD54" s="876"/>
      <c r="FCE54" s="876"/>
      <c r="FCF54" s="876"/>
      <c r="FCG54" s="876"/>
      <c r="FCH54" s="876"/>
      <c r="FCI54" s="876"/>
      <c r="FCJ54" s="876"/>
      <c r="FCK54" s="876"/>
      <c r="FCL54" s="876"/>
      <c r="FCM54" s="876"/>
      <c r="FCN54" s="876"/>
      <c r="FCO54" s="876"/>
      <c r="FCP54" s="876"/>
      <c r="FCQ54" s="876"/>
      <c r="FCR54" s="876"/>
      <c r="FCS54" s="876"/>
      <c r="FCT54" s="876"/>
      <c r="FCU54" s="876"/>
      <c r="FCV54" s="876"/>
      <c r="FCW54" s="876"/>
      <c r="FCX54" s="876"/>
      <c r="FCY54" s="876"/>
      <c r="FCZ54" s="876"/>
      <c r="FDA54" s="876"/>
      <c r="FDB54" s="876"/>
      <c r="FDC54" s="876"/>
      <c r="FDD54" s="876"/>
      <c r="FDE54" s="876"/>
      <c r="FDF54" s="876"/>
      <c r="FDG54" s="876"/>
      <c r="FDH54" s="876"/>
      <c r="FDI54" s="876"/>
      <c r="FDJ54" s="876"/>
      <c r="FDK54" s="876"/>
      <c r="FDL54" s="876"/>
      <c r="FDM54" s="876"/>
      <c r="FDN54" s="876"/>
      <c r="FDO54" s="876"/>
      <c r="FDP54" s="876"/>
      <c r="FDQ54" s="876"/>
      <c r="FDR54" s="876"/>
      <c r="FDS54" s="876"/>
      <c r="FDT54" s="876"/>
      <c r="FDU54" s="876"/>
      <c r="FDV54" s="876"/>
      <c r="FDW54" s="876"/>
      <c r="FDX54" s="876"/>
      <c r="FDY54" s="876"/>
      <c r="FDZ54" s="876"/>
      <c r="FEA54" s="876"/>
      <c r="FEB54" s="876"/>
      <c r="FEC54" s="876"/>
      <c r="FED54" s="876"/>
      <c r="FEE54" s="876"/>
      <c r="FEF54" s="876"/>
      <c r="FEG54" s="876"/>
      <c r="FEH54" s="876"/>
      <c r="FEI54" s="876"/>
      <c r="FEJ54" s="876"/>
      <c r="FEK54" s="876"/>
      <c r="FEL54" s="876"/>
      <c r="FEM54" s="876"/>
      <c r="FEN54" s="876"/>
      <c r="FEO54" s="876"/>
      <c r="FEP54" s="876"/>
      <c r="FEQ54" s="876"/>
      <c r="FER54" s="876"/>
      <c r="FES54" s="876"/>
      <c r="FET54" s="876"/>
      <c r="FEU54" s="876"/>
      <c r="FEV54" s="876"/>
      <c r="FEW54" s="876"/>
      <c r="FEX54" s="876"/>
      <c r="FEY54" s="876"/>
      <c r="FEZ54" s="876"/>
      <c r="FFA54" s="876"/>
      <c r="FFB54" s="876"/>
      <c r="FFC54" s="876"/>
      <c r="FFD54" s="876"/>
      <c r="FFE54" s="876"/>
      <c r="FFF54" s="876"/>
      <c r="FFG54" s="876"/>
      <c r="FFH54" s="876"/>
      <c r="FFI54" s="876"/>
      <c r="FFJ54" s="876"/>
      <c r="FFK54" s="876"/>
      <c r="FFL54" s="876"/>
      <c r="FFM54" s="876"/>
      <c r="FFN54" s="876"/>
      <c r="FFO54" s="876"/>
      <c r="FFP54" s="876"/>
      <c r="FFQ54" s="876"/>
      <c r="FFR54" s="876"/>
      <c r="FFS54" s="876"/>
      <c r="FFT54" s="876"/>
      <c r="FFU54" s="876"/>
      <c r="FFV54" s="876"/>
      <c r="FFW54" s="876"/>
      <c r="FFX54" s="876"/>
      <c r="FFY54" s="876"/>
      <c r="FFZ54" s="876"/>
      <c r="FGA54" s="876"/>
      <c r="FGB54" s="876"/>
      <c r="FGC54" s="876"/>
      <c r="FGD54" s="876"/>
      <c r="FGE54" s="876"/>
      <c r="FGF54" s="876"/>
      <c r="FGG54" s="876"/>
      <c r="FGH54" s="876"/>
      <c r="FGI54" s="876"/>
      <c r="FGJ54" s="876"/>
      <c r="FGK54" s="876"/>
      <c r="FGL54" s="876"/>
      <c r="FGM54" s="876"/>
      <c r="FGN54" s="876"/>
      <c r="FGO54" s="876"/>
      <c r="FGP54" s="876"/>
      <c r="FGQ54" s="876"/>
      <c r="FGR54" s="876"/>
      <c r="FGS54" s="876"/>
      <c r="FGT54" s="876"/>
      <c r="FGU54" s="876"/>
      <c r="FGV54" s="876"/>
      <c r="FGW54" s="876"/>
      <c r="FGX54" s="876"/>
      <c r="FGY54" s="876"/>
      <c r="FGZ54" s="876"/>
      <c r="FHA54" s="876"/>
      <c r="FHB54" s="876"/>
      <c r="FHC54" s="876"/>
      <c r="FHD54" s="876"/>
      <c r="FHE54" s="876"/>
      <c r="FHF54" s="876"/>
      <c r="FHG54" s="876"/>
      <c r="FHH54" s="876"/>
      <c r="FHI54" s="876"/>
      <c r="FHJ54" s="876"/>
      <c r="FHK54" s="876"/>
      <c r="FHL54" s="876"/>
      <c r="FHM54" s="876"/>
      <c r="FHN54" s="876"/>
      <c r="FHO54" s="876"/>
      <c r="FHP54" s="876"/>
      <c r="FHQ54" s="876"/>
      <c r="FHR54" s="876"/>
      <c r="FHS54" s="876"/>
      <c r="FHT54" s="876"/>
      <c r="FHU54" s="876"/>
      <c r="FHV54" s="876"/>
      <c r="FHW54" s="876"/>
      <c r="FHX54" s="876"/>
      <c r="FHY54" s="876"/>
      <c r="FHZ54" s="876"/>
      <c r="FIA54" s="876"/>
      <c r="FIB54" s="876"/>
      <c r="FIC54" s="876"/>
      <c r="FID54" s="876"/>
      <c r="FIE54" s="876"/>
      <c r="FIF54" s="876"/>
      <c r="FIG54" s="876"/>
      <c r="FIH54" s="876"/>
      <c r="FII54" s="876"/>
      <c r="FIJ54" s="876"/>
      <c r="FIK54" s="876"/>
      <c r="FIL54" s="876"/>
      <c r="FIM54" s="876"/>
      <c r="FIN54" s="876"/>
      <c r="FIO54" s="876"/>
      <c r="FIP54" s="876"/>
      <c r="FIQ54" s="876"/>
      <c r="FIR54" s="876"/>
      <c r="FIS54" s="876"/>
      <c r="FIT54" s="876"/>
      <c r="FIU54" s="876"/>
      <c r="FIV54" s="876"/>
      <c r="FIW54" s="876"/>
      <c r="FIX54" s="876"/>
      <c r="FIY54" s="876"/>
      <c r="FIZ54" s="876"/>
      <c r="FJA54" s="876"/>
      <c r="FJB54" s="876"/>
      <c r="FJC54" s="876"/>
      <c r="FJD54" s="876"/>
      <c r="FJE54" s="876"/>
      <c r="FJF54" s="876"/>
      <c r="FJG54" s="876"/>
      <c r="FJH54" s="876"/>
      <c r="FJI54" s="876"/>
      <c r="FJJ54" s="876"/>
      <c r="FJK54" s="876"/>
      <c r="FJL54" s="876"/>
      <c r="FJM54" s="876"/>
      <c r="FJN54" s="876"/>
      <c r="FJO54" s="876"/>
      <c r="FJP54" s="876"/>
      <c r="FJQ54" s="876"/>
      <c r="FJR54" s="876"/>
      <c r="FJS54" s="876"/>
      <c r="FJT54" s="876"/>
      <c r="FJU54" s="876"/>
      <c r="FJV54" s="876"/>
      <c r="FJW54" s="876"/>
      <c r="FJX54" s="876"/>
      <c r="FJY54" s="876"/>
      <c r="FJZ54" s="876"/>
      <c r="FKA54" s="876"/>
      <c r="FKB54" s="876"/>
      <c r="FKC54" s="876"/>
      <c r="FKD54" s="876"/>
      <c r="FKE54" s="876"/>
      <c r="FKF54" s="876"/>
      <c r="FKG54" s="876"/>
      <c r="FKH54" s="876"/>
      <c r="FKI54" s="876"/>
      <c r="FKJ54" s="876"/>
      <c r="FKK54" s="876"/>
      <c r="FKL54" s="876"/>
      <c r="FKM54" s="876"/>
      <c r="FKN54" s="876"/>
      <c r="FKO54" s="876"/>
      <c r="FKP54" s="876"/>
      <c r="FKQ54" s="876"/>
      <c r="FKR54" s="876"/>
      <c r="FKS54" s="876"/>
      <c r="FKT54" s="876"/>
      <c r="FKU54" s="876"/>
      <c r="FKV54" s="876"/>
      <c r="FKW54" s="876"/>
      <c r="FKX54" s="876"/>
      <c r="FKY54" s="876"/>
      <c r="FKZ54" s="876"/>
      <c r="FLA54" s="876"/>
      <c r="FLB54" s="876"/>
      <c r="FLC54" s="876"/>
      <c r="FLD54" s="876"/>
      <c r="FLE54" s="876"/>
      <c r="FLF54" s="876"/>
      <c r="FLG54" s="876"/>
      <c r="FLH54" s="876"/>
      <c r="FLI54" s="876"/>
      <c r="FLJ54" s="876"/>
      <c r="FLK54" s="876"/>
      <c r="FLL54" s="876"/>
      <c r="FLM54" s="876"/>
      <c r="FLN54" s="876"/>
      <c r="FLO54" s="876"/>
      <c r="FLP54" s="876"/>
      <c r="FLQ54" s="876"/>
      <c r="FLR54" s="876"/>
      <c r="FLS54" s="876"/>
      <c r="FLT54" s="876"/>
      <c r="FLU54" s="876"/>
      <c r="FLV54" s="876"/>
      <c r="FLW54" s="876"/>
      <c r="FLX54" s="876"/>
      <c r="FLY54" s="876"/>
      <c r="FLZ54" s="876"/>
      <c r="FMA54" s="876"/>
      <c r="FMB54" s="876"/>
      <c r="FMC54" s="876"/>
      <c r="FMD54" s="876"/>
      <c r="FME54" s="876"/>
      <c r="FMF54" s="876"/>
      <c r="FMG54" s="876"/>
      <c r="FMH54" s="876"/>
      <c r="FMI54" s="876"/>
      <c r="FMJ54" s="876"/>
      <c r="FMK54" s="876"/>
      <c r="FML54" s="876"/>
      <c r="FMM54" s="876"/>
      <c r="FMN54" s="876"/>
      <c r="FMO54" s="876"/>
      <c r="FMP54" s="876"/>
      <c r="FMQ54" s="876"/>
      <c r="FMR54" s="876"/>
      <c r="FMS54" s="876"/>
      <c r="FMT54" s="876"/>
      <c r="FMU54" s="876"/>
      <c r="FMV54" s="876"/>
      <c r="FMW54" s="876"/>
      <c r="FMX54" s="876"/>
      <c r="FMY54" s="876"/>
      <c r="FMZ54" s="876"/>
      <c r="FNA54" s="876"/>
      <c r="FNB54" s="876"/>
      <c r="FNC54" s="876"/>
      <c r="FND54" s="876"/>
      <c r="FNE54" s="876"/>
      <c r="FNF54" s="876"/>
      <c r="FNG54" s="876"/>
      <c r="FNH54" s="876"/>
      <c r="FNI54" s="876"/>
      <c r="FNJ54" s="876"/>
      <c r="FNK54" s="876"/>
      <c r="FNL54" s="876"/>
      <c r="FNM54" s="876"/>
      <c r="FNN54" s="876"/>
      <c r="FNO54" s="876"/>
      <c r="FNP54" s="876"/>
      <c r="FNQ54" s="876"/>
      <c r="FNR54" s="876"/>
      <c r="FNS54" s="876"/>
      <c r="FNT54" s="876"/>
      <c r="FNU54" s="876"/>
      <c r="FNV54" s="876"/>
      <c r="FNW54" s="876"/>
      <c r="FNX54" s="876"/>
      <c r="FNY54" s="876"/>
      <c r="FNZ54" s="876"/>
      <c r="FOA54" s="876"/>
      <c r="FOB54" s="876"/>
      <c r="FOC54" s="876"/>
      <c r="FOD54" s="876"/>
      <c r="FOE54" s="876"/>
      <c r="FOF54" s="876"/>
      <c r="FOG54" s="876"/>
      <c r="FOH54" s="876"/>
      <c r="FOI54" s="876"/>
      <c r="FOJ54" s="876"/>
      <c r="FOK54" s="876"/>
      <c r="FOL54" s="876"/>
      <c r="FOM54" s="876"/>
      <c r="FON54" s="876"/>
      <c r="FOO54" s="876"/>
      <c r="FOP54" s="876"/>
      <c r="FOQ54" s="876"/>
      <c r="FOR54" s="876"/>
      <c r="FOS54" s="876"/>
      <c r="FOT54" s="876"/>
      <c r="FOU54" s="876"/>
      <c r="FOV54" s="876"/>
      <c r="FOW54" s="876"/>
      <c r="FOX54" s="876"/>
      <c r="FOY54" s="876"/>
      <c r="FOZ54" s="876"/>
      <c r="FPA54" s="876"/>
      <c r="FPB54" s="876"/>
      <c r="FPC54" s="876"/>
      <c r="FPD54" s="876"/>
      <c r="FPE54" s="876"/>
      <c r="FPF54" s="876"/>
      <c r="FPG54" s="876"/>
      <c r="FPH54" s="876"/>
      <c r="FPI54" s="876"/>
      <c r="FPJ54" s="876"/>
      <c r="FPK54" s="876"/>
      <c r="FPL54" s="876"/>
      <c r="FPM54" s="876"/>
      <c r="FPN54" s="876"/>
      <c r="FPO54" s="876"/>
      <c r="FPP54" s="876"/>
      <c r="FPQ54" s="876"/>
      <c r="FPR54" s="876"/>
      <c r="FPS54" s="876"/>
      <c r="FPT54" s="876"/>
      <c r="FPU54" s="876"/>
      <c r="FPV54" s="876"/>
      <c r="FPW54" s="876"/>
      <c r="FPX54" s="876"/>
      <c r="FPY54" s="876"/>
      <c r="FPZ54" s="876"/>
      <c r="FQA54" s="876"/>
      <c r="FQB54" s="876"/>
      <c r="FQC54" s="876"/>
      <c r="FQD54" s="876"/>
      <c r="FQE54" s="876"/>
      <c r="FQF54" s="876"/>
      <c r="FQG54" s="876"/>
      <c r="FQH54" s="876"/>
      <c r="FQI54" s="876"/>
      <c r="FQJ54" s="876"/>
      <c r="FQK54" s="876"/>
      <c r="FQL54" s="876"/>
      <c r="FQM54" s="876"/>
      <c r="FQN54" s="876"/>
      <c r="FQO54" s="876"/>
      <c r="FQP54" s="876"/>
      <c r="FQQ54" s="876"/>
      <c r="FQR54" s="876"/>
      <c r="FQS54" s="876"/>
      <c r="FQT54" s="876"/>
      <c r="FQU54" s="876"/>
      <c r="FQV54" s="876"/>
      <c r="FQW54" s="876"/>
      <c r="FQX54" s="876"/>
      <c r="FQY54" s="876"/>
      <c r="FQZ54" s="876"/>
      <c r="FRA54" s="876"/>
      <c r="FRB54" s="876"/>
      <c r="FRC54" s="876"/>
      <c r="FRD54" s="876"/>
      <c r="FRE54" s="876"/>
      <c r="FRF54" s="876"/>
      <c r="FRG54" s="876"/>
      <c r="FRH54" s="876"/>
      <c r="FRI54" s="876"/>
      <c r="FRJ54" s="876"/>
      <c r="FRK54" s="876"/>
      <c r="FRL54" s="876"/>
      <c r="FRM54" s="876"/>
      <c r="FRN54" s="876"/>
      <c r="FRO54" s="876"/>
      <c r="FRP54" s="876"/>
      <c r="FRQ54" s="876"/>
      <c r="FRR54" s="876"/>
      <c r="FRS54" s="876"/>
      <c r="FRT54" s="876"/>
      <c r="FRU54" s="876"/>
      <c r="FRV54" s="876"/>
      <c r="FRW54" s="876"/>
      <c r="FRX54" s="876"/>
      <c r="FRY54" s="876"/>
      <c r="FRZ54" s="876"/>
      <c r="FSA54" s="876"/>
      <c r="FSB54" s="876"/>
      <c r="FSC54" s="876"/>
      <c r="FSD54" s="876"/>
      <c r="FSE54" s="876"/>
      <c r="FSF54" s="876"/>
      <c r="FSG54" s="876"/>
      <c r="FSH54" s="876"/>
      <c r="FSI54" s="876"/>
      <c r="FSJ54" s="876"/>
      <c r="FSK54" s="876"/>
      <c r="FSL54" s="876"/>
      <c r="FSM54" s="876"/>
      <c r="FSN54" s="876"/>
      <c r="FSO54" s="876"/>
      <c r="FSP54" s="876"/>
      <c r="FSQ54" s="876"/>
      <c r="FSR54" s="876"/>
      <c r="FSS54" s="876"/>
      <c r="FST54" s="876"/>
      <c r="FSU54" s="876"/>
      <c r="FSV54" s="876"/>
      <c r="FSW54" s="876"/>
      <c r="FSX54" s="876"/>
      <c r="FSY54" s="876"/>
      <c r="FSZ54" s="876"/>
      <c r="FTA54" s="876"/>
      <c r="FTB54" s="876"/>
      <c r="FTC54" s="876"/>
      <c r="FTD54" s="876"/>
      <c r="FTE54" s="876"/>
      <c r="FTF54" s="876"/>
      <c r="FTG54" s="876"/>
      <c r="FTH54" s="876"/>
      <c r="FTI54" s="876"/>
      <c r="FTJ54" s="876"/>
      <c r="FTK54" s="876"/>
      <c r="FTL54" s="876"/>
      <c r="FTM54" s="876"/>
      <c r="FTN54" s="876"/>
      <c r="FTO54" s="876"/>
      <c r="FTP54" s="876"/>
      <c r="FTQ54" s="876"/>
      <c r="FTR54" s="876"/>
      <c r="FTS54" s="876"/>
      <c r="FTT54" s="876"/>
      <c r="FTU54" s="876"/>
      <c r="FTV54" s="876"/>
      <c r="FTW54" s="876"/>
      <c r="FTX54" s="876"/>
      <c r="FTY54" s="876"/>
      <c r="FTZ54" s="876"/>
      <c r="FUA54" s="876"/>
      <c r="FUB54" s="876"/>
      <c r="FUC54" s="876"/>
      <c r="FUD54" s="876"/>
      <c r="FUE54" s="876"/>
      <c r="FUF54" s="876"/>
      <c r="FUG54" s="876"/>
      <c r="FUH54" s="876"/>
      <c r="FUI54" s="876"/>
      <c r="FUJ54" s="876"/>
      <c r="FUK54" s="876"/>
      <c r="FUL54" s="876"/>
      <c r="FUM54" s="876"/>
      <c r="FUN54" s="876"/>
      <c r="FUO54" s="876"/>
      <c r="FUP54" s="876"/>
      <c r="FUQ54" s="876"/>
      <c r="FUR54" s="876"/>
      <c r="FUS54" s="876"/>
      <c r="FUT54" s="876"/>
      <c r="FUU54" s="876"/>
      <c r="FUV54" s="876"/>
      <c r="FUW54" s="876"/>
      <c r="FUX54" s="876"/>
      <c r="FUY54" s="876"/>
      <c r="FUZ54" s="876"/>
      <c r="FVA54" s="876"/>
      <c r="FVB54" s="876"/>
      <c r="FVC54" s="876"/>
      <c r="FVD54" s="876"/>
      <c r="FVE54" s="876"/>
      <c r="FVF54" s="876"/>
      <c r="FVG54" s="876"/>
      <c r="FVH54" s="876"/>
      <c r="FVI54" s="876"/>
      <c r="FVJ54" s="876"/>
      <c r="FVK54" s="876"/>
      <c r="FVL54" s="876"/>
      <c r="FVM54" s="876"/>
      <c r="FVN54" s="876"/>
      <c r="FVO54" s="876"/>
      <c r="FVP54" s="876"/>
      <c r="FVQ54" s="876"/>
      <c r="FVR54" s="876"/>
      <c r="FVS54" s="876"/>
      <c r="FVT54" s="876"/>
      <c r="FVU54" s="876"/>
      <c r="FVV54" s="876"/>
      <c r="FVW54" s="876"/>
      <c r="FVX54" s="876"/>
      <c r="FVY54" s="876"/>
      <c r="FVZ54" s="876"/>
      <c r="FWA54" s="876"/>
      <c r="FWB54" s="876"/>
      <c r="FWC54" s="876"/>
      <c r="FWD54" s="876"/>
      <c r="FWE54" s="876"/>
      <c r="FWF54" s="876"/>
      <c r="FWG54" s="876"/>
      <c r="FWH54" s="876"/>
      <c r="FWI54" s="876"/>
      <c r="FWJ54" s="876"/>
      <c r="FWK54" s="876"/>
      <c r="FWL54" s="876"/>
      <c r="FWM54" s="876"/>
      <c r="FWN54" s="876"/>
      <c r="FWO54" s="876"/>
      <c r="FWP54" s="876"/>
      <c r="FWQ54" s="876"/>
      <c r="FWR54" s="876"/>
      <c r="FWS54" s="876"/>
      <c r="FWT54" s="876"/>
      <c r="FWU54" s="876"/>
      <c r="FWV54" s="876"/>
      <c r="FWW54" s="876"/>
      <c r="FWX54" s="876"/>
      <c r="FWY54" s="876"/>
      <c r="FWZ54" s="876"/>
      <c r="FXA54" s="876"/>
      <c r="FXB54" s="876"/>
      <c r="FXC54" s="876"/>
      <c r="FXD54" s="876"/>
      <c r="FXE54" s="876"/>
      <c r="FXF54" s="876"/>
      <c r="FXG54" s="876"/>
      <c r="FXH54" s="876"/>
      <c r="FXI54" s="876"/>
      <c r="FXJ54" s="876"/>
      <c r="FXK54" s="876"/>
      <c r="FXL54" s="876"/>
      <c r="FXM54" s="876"/>
      <c r="FXN54" s="876"/>
      <c r="FXO54" s="876"/>
      <c r="FXP54" s="876"/>
      <c r="FXQ54" s="876"/>
      <c r="FXR54" s="876"/>
      <c r="FXS54" s="876"/>
      <c r="FXT54" s="876"/>
      <c r="FXU54" s="876"/>
      <c r="FXV54" s="876"/>
      <c r="FXW54" s="876"/>
      <c r="FXX54" s="876"/>
      <c r="FXY54" s="876"/>
      <c r="FXZ54" s="876"/>
      <c r="FYA54" s="876"/>
      <c r="FYB54" s="876"/>
      <c r="FYC54" s="876"/>
      <c r="FYD54" s="876"/>
      <c r="FYE54" s="876"/>
      <c r="FYF54" s="876"/>
      <c r="FYG54" s="876"/>
      <c r="FYH54" s="876"/>
      <c r="FYI54" s="876"/>
      <c r="FYJ54" s="876"/>
      <c r="FYK54" s="876"/>
      <c r="FYL54" s="876"/>
      <c r="FYM54" s="876"/>
      <c r="FYN54" s="876"/>
      <c r="FYO54" s="876"/>
      <c r="FYP54" s="876"/>
      <c r="FYQ54" s="876"/>
      <c r="FYR54" s="876"/>
      <c r="FYS54" s="876"/>
      <c r="FYT54" s="876"/>
      <c r="FYU54" s="876"/>
      <c r="FYV54" s="876"/>
      <c r="FYW54" s="876"/>
      <c r="FYX54" s="876"/>
      <c r="FYY54" s="876"/>
      <c r="FYZ54" s="876"/>
      <c r="FZA54" s="876"/>
      <c r="FZB54" s="876"/>
      <c r="FZC54" s="876"/>
      <c r="FZD54" s="876"/>
      <c r="FZE54" s="876"/>
      <c r="FZF54" s="876"/>
      <c r="FZG54" s="876"/>
      <c r="FZH54" s="876"/>
      <c r="FZI54" s="876"/>
      <c r="FZJ54" s="876"/>
      <c r="FZK54" s="876"/>
      <c r="FZL54" s="876"/>
      <c r="FZM54" s="876"/>
      <c r="FZN54" s="876"/>
      <c r="FZO54" s="876"/>
      <c r="FZP54" s="876"/>
      <c r="FZQ54" s="876"/>
      <c r="FZR54" s="876"/>
      <c r="FZS54" s="876"/>
      <c r="FZT54" s="876"/>
      <c r="FZU54" s="876"/>
      <c r="FZV54" s="876"/>
      <c r="FZW54" s="876"/>
      <c r="FZX54" s="876"/>
      <c r="FZY54" s="876"/>
      <c r="FZZ54" s="876"/>
      <c r="GAA54" s="876"/>
      <c r="GAB54" s="876"/>
      <c r="GAC54" s="876"/>
      <c r="GAD54" s="876"/>
      <c r="GAE54" s="876"/>
      <c r="GAF54" s="876"/>
      <c r="GAG54" s="876"/>
      <c r="GAH54" s="876"/>
      <c r="GAI54" s="876"/>
      <c r="GAJ54" s="876"/>
      <c r="GAK54" s="876"/>
      <c r="GAL54" s="876"/>
      <c r="GAM54" s="876"/>
      <c r="GAN54" s="876"/>
      <c r="GAO54" s="876"/>
      <c r="GAP54" s="876"/>
      <c r="GAQ54" s="876"/>
      <c r="GAR54" s="876"/>
      <c r="GAS54" s="876"/>
      <c r="GAT54" s="876"/>
      <c r="GAU54" s="876"/>
      <c r="GAV54" s="876"/>
      <c r="GAW54" s="876"/>
      <c r="GAX54" s="876"/>
      <c r="GAY54" s="876"/>
      <c r="GAZ54" s="876"/>
      <c r="GBA54" s="876"/>
      <c r="GBB54" s="876"/>
      <c r="GBC54" s="876"/>
      <c r="GBD54" s="876"/>
      <c r="GBE54" s="876"/>
      <c r="GBF54" s="876"/>
      <c r="GBG54" s="876"/>
      <c r="GBH54" s="876"/>
      <c r="GBI54" s="876"/>
      <c r="GBJ54" s="876"/>
      <c r="GBK54" s="876"/>
      <c r="GBL54" s="876"/>
      <c r="GBM54" s="876"/>
      <c r="GBN54" s="876"/>
      <c r="GBO54" s="876"/>
      <c r="GBP54" s="876"/>
      <c r="GBQ54" s="876"/>
      <c r="GBR54" s="876"/>
      <c r="GBS54" s="876"/>
      <c r="GBT54" s="876"/>
      <c r="GBU54" s="876"/>
      <c r="GBV54" s="876"/>
      <c r="GBW54" s="876"/>
      <c r="GBX54" s="876"/>
      <c r="GBY54" s="876"/>
      <c r="GBZ54" s="876"/>
      <c r="GCA54" s="876"/>
      <c r="GCB54" s="876"/>
      <c r="GCC54" s="876"/>
      <c r="GCD54" s="876"/>
      <c r="GCE54" s="876"/>
      <c r="GCF54" s="876"/>
      <c r="GCG54" s="876"/>
      <c r="GCH54" s="876"/>
      <c r="GCI54" s="876"/>
      <c r="GCJ54" s="876"/>
      <c r="GCK54" s="876"/>
      <c r="GCL54" s="876"/>
      <c r="GCM54" s="876"/>
      <c r="GCN54" s="876"/>
      <c r="GCO54" s="876"/>
      <c r="GCP54" s="876"/>
      <c r="GCQ54" s="876"/>
      <c r="GCR54" s="876"/>
      <c r="GCS54" s="876"/>
      <c r="GCT54" s="876"/>
      <c r="GCU54" s="876"/>
      <c r="GCV54" s="876"/>
      <c r="GCW54" s="876"/>
      <c r="GCX54" s="876"/>
      <c r="GCY54" s="876"/>
      <c r="GCZ54" s="876"/>
      <c r="GDA54" s="876"/>
      <c r="GDB54" s="876"/>
      <c r="GDC54" s="876"/>
      <c r="GDD54" s="876"/>
      <c r="GDE54" s="876"/>
      <c r="GDF54" s="876"/>
      <c r="GDG54" s="876"/>
      <c r="GDH54" s="876"/>
      <c r="GDI54" s="876"/>
      <c r="GDJ54" s="876"/>
      <c r="GDK54" s="876"/>
      <c r="GDL54" s="876"/>
      <c r="GDM54" s="876"/>
      <c r="GDN54" s="876"/>
      <c r="GDO54" s="876"/>
      <c r="GDP54" s="876"/>
      <c r="GDQ54" s="876"/>
      <c r="GDR54" s="876"/>
      <c r="GDS54" s="876"/>
      <c r="GDT54" s="876"/>
      <c r="GDU54" s="876"/>
      <c r="GDV54" s="876"/>
      <c r="GDW54" s="876"/>
      <c r="GDX54" s="876"/>
      <c r="GDY54" s="876"/>
      <c r="GDZ54" s="876"/>
      <c r="GEA54" s="876"/>
      <c r="GEB54" s="876"/>
      <c r="GEC54" s="876"/>
      <c r="GED54" s="876"/>
      <c r="GEE54" s="876"/>
      <c r="GEF54" s="876"/>
      <c r="GEG54" s="876"/>
      <c r="GEH54" s="876"/>
      <c r="GEI54" s="876"/>
      <c r="GEJ54" s="876"/>
      <c r="GEK54" s="876"/>
      <c r="GEL54" s="876"/>
      <c r="GEM54" s="876"/>
      <c r="GEN54" s="876"/>
      <c r="GEO54" s="876"/>
      <c r="GEP54" s="876"/>
      <c r="GEQ54" s="876"/>
      <c r="GER54" s="876"/>
      <c r="GES54" s="876"/>
      <c r="GET54" s="876"/>
      <c r="GEU54" s="876"/>
      <c r="GEV54" s="876"/>
      <c r="GEW54" s="876"/>
      <c r="GEX54" s="876"/>
      <c r="GEY54" s="876"/>
      <c r="GEZ54" s="876"/>
      <c r="GFA54" s="876"/>
      <c r="GFB54" s="876"/>
      <c r="GFC54" s="876"/>
      <c r="GFD54" s="876"/>
      <c r="GFE54" s="876"/>
      <c r="GFF54" s="876"/>
      <c r="GFG54" s="876"/>
      <c r="GFH54" s="876"/>
      <c r="GFI54" s="876"/>
      <c r="GFJ54" s="876"/>
      <c r="GFK54" s="876"/>
      <c r="GFL54" s="876"/>
      <c r="GFM54" s="876"/>
      <c r="GFN54" s="876"/>
      <c r="GFO54" s="876"/>
      <c r="GFP54" s="876"/>
      <c r="GFQ54" s="876"/>
      <c r="GFR54" s="876"/>
      <c r="GFS54" s="876"/>
      <c r="GFT54" s="876"/>
      <c r="GFU54" s="876"/>
      <c r="GFV54" s="876"/>
      <c r="GFW54" s="876"/>
      <c r="GFX54" s="876"/>
      <c r="GFY54" s="876"/>
      <c r="GFZ54" s="876"/>
      <c r="GGA54" s="876"/>
      <c r="GGB54" s="876"/>
      <c r="GGC54" s="876"/>
      <c r="GGD54" s="876"/>
      <c r="GGE54" s="876"/>
      <c r="GGF54" s="876"/>
      <c r="GGG54" s="876"/>
      <c r="GGH54" s="876"/>
      <c r="GGI54" s="876"/>
      <c r="GGJ54" s="876"/>
      <c r="GGK54" s="876"/>
      <c r="GGL54" s="876"/>
      <c r="GGM54" s="876"/>
      <c r="GGN54" s="876"/>
      <c r="GGO54" s="876"/>
      <c r="GGP54" s="876"/>
      <c r="GGQ54" s="876"/>
      <c r="GGR54" s="876"/>
      <c r="GGS54" s="876"/>
      <c r="GGT54" s="876"/>
      <c r="GGU54" s="876"/>
      <c r="GGV54" s="876"/>
      <c r="GGW54" s="876"/>
      <c r="GGX54" s="876"/>
      <c r="GGY54" s="876"/>
      <c r="GGZ54" s="876"/>
      <c r="GHA54" s="876"/>
      <c r="GHB54" s="876"/>
      <c r="GHC54" s="876"/>
      <c r="GHD54" s="876"/>
      <c r="GHE54" s="876"/>
      <c r="GHF54" s="876"/>
      <c r="GHG54" s="876"/>
      <c r="GHH54" s="876"/>
      <c r="GHI54" s="876"/>
      <c r="GHJ54" s="876"/>
      <c r="GHK54" s="876"/>
      <c r="GHL54" s="876"/>
      <c r="GHM54" s="876"/>
      <c r="GHN54" s="876"/>
      <c r="GHO54" s="876"/>
      <c r="GHP54" s="876"/>
      <c r="GHQ54" s="876"/>
      <c r="GHR54" s="876"/>
      <c r="GHS54" s="876"/>
      <c r="GHT54" s="876"/>
      <c r="GHU54" s="876"/>
      <c r="GHV54" s="876"/>
      <c r="GHW54" s="876"/>
      <c r="GHX54" s="876"/>
      <c r="GHY54" s="876"/>
      <c r="GHZ54" s="876"/>
      <c r="GIA54" s="876"/>
      <c r="GIB54" s="876"/>
      <c r="GIC54" s="876"/>
      <c r="GID54" s="876"/>
      <c r="GIE54" s="876"/>
      <c r="GIF54" s="876"/>
      <c r="GIG54" s="876"/>
      <c r="GIH54" s="876"/>
      <c r="GII54" s="876"/>
      <c r="GIJ54" s="876"/>
      <c r="GIK54" s="876"/>
      <c r="GIL54" s="876"/>
      <c r="GIM54" s="876"/>
      <c r="GIN54" s="876"/>
      <c r="GIO54" s="876"/>
      <c r="GIP54" s="876"/>
      <c r="GIQ54" s="876"/>
      <c r="GIR54" s="876"/>
      <c r="GIS54" s="876"/>
      <c r="GIT54" s="876"/>
      <c r="GIU54" s="876"/>
      <c r="GIV54" s="876"/>
      <c r="GIW54" s="876"/>
      <c r="GIX54" s="876"/>
      <c r="GIY54" s="876"/>
      <c r="GIZ54" s="876"/>
      <c r="GJA54" s="876"/>
      <c r="GJB54" s="876"/>
      <c r="GJC54" s="876"/>
      <c r="GJD54" s="876"/>
      <c r="GJE54" s="876"/>
      <c r="GJF54" s="876"/>
      <c r="GJG54" s="876"/>
      <c r="GJH54" s="876"/>
      <c r="GJI54" s="876"/>
      <c r="GJJ54" s="876"/>
      <c r="GJK54" s="876"/>
      <c r="GJL54" s="876"/>
      <c r="GJM54" s="876"/>
      <c r="GJN54" s="876"/>
      <c r="GJO54" s="876"/>
      <c r="GJP54" s="876"/>
      <c r="GJQ54" s="876"/>
      <c r="GJR54" s="876"/>
      <c r="GJS54" s="876"/>
      <c r="GJT54" s="876"/>
      <c r="GJU54" s="876"/>
      <c r="GJV54" s="876"/>
      <c r="GJW54" s="876"/>
      <c r="GJX54" s="876"/>
      <c r="GJY54" s="876"/>
      <c r="GJZ54" s="876"/>
      <c r="GKA54" s="876"/>
      <c r="GKB54" s="876"/>
      <c r="GKC54" s="876"/>
      <c r="GKD54" s="876"/>
      <c r="GKE54" s="876"/>
      <c r="GKF54" s="876"/>
      <c r="GKG54" s="876"/>
      <c r="GKH54" s="876"/>
      <c r="GKI54" s="876"/>
      <c r="GKJ54" s="876"/>
      <c r="GKK54" s="876"/>
      <c r="GKL54" s="876"/>
      <c r="GKM54" s="876"/>
      <c r="GKN54" s="876"/>
      <c r="GKO54" s="876"/>
      <c r="GKP54" s="876"/>
      <c r="GKQ54" s="876"/>
      <c r="GKR54" s="876"/>
      <c r="GKS54" s="876"/>
      <c r="GKT54" s="876"/>
      <c r="GKU54" s="876"/>
      <c r="GKV54" s="876"/>
      <c r="GKW54" s="876"/>
      <c r="GKX54" s="876"/>
      <c r="GKY54" s="876"/>
      <c r="GKZ54" s="876"/>
      <c r="GLA54" s="876"/>
      <c r="GLB54" s="876"/>
      <c r="GLC54" s="876"/>
      <c r="GLD54" s="876"/>
      <c r="GLE54" s="876"/>
      <c r="GLF54" s="876"/>
      <c r="GLG54" s="876"/>
      <c r="GLH54" s="876"/>
      <c r="GLI54" s="876"/>
      <c r="GLJ54" s="876"/>
      <c r="GLK54" s="876"/>
      <c r="GLL54" s="876"/>
      <c r="GLM54" s="876"/>
      <c r="GLN54" s="876"/>
      <c r="GLO54" s="876"/>
      <c r="GLP54" s="876"/>
      <c r="GLQ54" s="876"/>
      <c r="GLR54" s="876"/>
      <c r="GLS54" s="876"/>
      <c r="GLT54" s="876"/>
      <c r="GLU54" s="876"/>
      <c r="GLV54" s="876"/>
      <c r="GLW54" s="876"/>
      <c r="GLX54" s="876"/>
      <c r="GLY54" s="876"/>
      <c r="GLZ54" s="876"/>
      <c r="GMA54" s="876"/>
      <c r="GMB54" s="876"/>
      <c r="GMC54" s="876"/>
      <c r="GMD54" s="876"/>
      <c r="GME54" s="876"/>
      <c r="GMF54" s="876"/>
      <c r="GMG54" s="876"/>
      <c r="GMH54" s="876"/>
      <c r="GMI54" s="876"/>
      <c r="GMJ54" s="876"/>
      <c r="GMK54" s="876"/>
      <c r="GML54" s="876"/>
      <c r="GMM54" s="876"/>
      <c r="GMN54" s="876"/>
      <c r="GMO54" s="876"/>
      <c r="GMP54" s="876"/>
      <c r="GMQ54" s="876"/>
      <c r="GMR54" s="876"/>
      <c r="GMS54" s="876"/>
      <c r="GMT54" s="876"/>
      <c r="GMU54" s="876"/>
      <c r="GMV54" s="876"/>
      <c r="GMW54" s="876"/>
      <c r="GMX54" s="876"/>
      <c r="GMY54" s="876"/>
      <c r="GMZ54" s="876"/>
      <c r="GNA54" s="876"/>
      <c r="GNB54" s="876"/>
      <c r="GNC54" s="876"/>
      <c r="GND54" s="876"/>
      <c r="GNE54" s="876"/>
      <c r="GNF54" s="876"/>
      <c r="GNG54" s="876"/>
      <c r="GNH54" s="876"/>
      <c r="GNI54" s="876"/>
      <c r="GNJ54" s="876"/>
      <c r="GNK54" s="876"/>
      <c r="GNL54" s="876"/>
      <c r="GNM54" s="876"/>
      <c r="GNN54" s="876"/>
      <c r="GNO54" s="876"/>
      <c r="GNP54" s="876"/>
      <c r="GNQ54" s="876"/>
      <c r="GNR54" s="876"/>
      <c r="GNS54" s="876"/>
      <c r="GNT54" s="876"/>
      <c r="GNU54" s="876"/>
      <c r="GNV54" s="876"/>
      <c r="GNW54" s="876"/>
      <c r="GNX54" s="876"/>
      <c r="GNY54" s="876"/>
      <c r="GNZ54" s="876"/>
      <c r="GOA54" s="876"/>
      <c r="GOB54" s="876"/>
      <c r="GOC54" s="876"/>
      <c r="GOD54" s="876"/>
      <c r="GOE54" s="876"/>
      <c r="GOF54" s="876"/>
      <c r="GOG54" s="876"/>
      <c r="GOH54" s="876"/>
      <c r="GOI54" s="876"/>
      <c r="GOJ54" s="876"/>
      <c r="GOK54" s="876"/>
      <c r="GOL54" s="876"/>
      <c r="GOM54" s="876"/>
      <c r="GON54" s="876"/>
      <c r="GOO54" s="876"/>
      <c r="GOP54" s="876"/>
      <c r="GOQ54" s="876"/>
      <c r="GOR54" s="876"/>
      <c r="GOS54" s="876"/>
      <c r="GOT54" s="876"/>
      <c r="GOU54" s="876"/>
      <c r="GOV54" s="876"/>
      <c r="GOW54" s="876"/>
      <c r="GOX54" s="876"/>
      <c r="GOY54" s="876"/>
      <c r="GOZ54" s="876"/>
      <c r="GPA54" s="876"/>
      <c r="GPB54" s="876"/>
      <c r="GPC54" s="876"/>
      <c r="GPD54" s="876"/>
      <c r="GPE54" s="876"/>
      <c r="GPF54" s="876"/>
      <c r="GPG54" s="876"/>
      <c r="GPH54" s="876"/>
      <c r="GPI54" s="876"/>
      <c r="GPJ54" s="876"/>
      <c r="GPK54" s="876"/>
      <c r="GPL54" s="876"/>
      <c r="GPM54" s="876"/>
      <c r="GPN54" s="876"/>
      <c r="GPO54" s="876"/>
      <c r="GPP54" s="876"/>
      <c r="GPQ54" s="876"/>
      <c r="GPR54" s="876"/>
      <c r="GPS54" s="876"/>
      <c r="GPT54" s="876"/>
      <c r="GPU54" s="876"/>
      <c r="GPV54" s="876"/>
      <c r="GPW54" s="876"/>
      <c r="GPX54" s="876"/>
      <c r="GPY54" s="876"/>
      <c r="GPZ54" s="876"/>
      <c r="GQA54" s="876"/>
      <c r="GQB54" s="876"/>
      <c r="GQC54" s="876"/>
      <c r="GQD54" s="876"/>
      <c r="GQE54" s="876"/>
      <c r="GQF54" s="876"/>
      <c r="GQG54" s="876"/>
      <c r="GQH54" s="876"/>
      <c r="GQI54" s="876"/>
      <c r="GQJ54" s="876"/>
      <c r="GQK54" s="876"/>
      <c r="GQL54" s="876"/>
      <c r="GQM54" s="876"/>
      <c r="GQN54" s="876"/>
      <c r="GQO54" s="876"/>
      <c r="GQP54" s="876"/>
      <c r="GQQ54" s="876"/>
      <c r="GQR54" s="876"/>
      <c r="GQS54" s="876"/>
      <c r="GQT54" s="876"/>
      <c r="GQU54" s="876"/>
      <c r="GQV54" s="876"/>
      <c r="GQW54" s="876"/>
      <c r="GQX54" s="876"/>
      <c r="GQY54" s="876"/>
      <c r="GQZ54" s="876"/>
      <c r="GRA54" s="876"/>
      <c r="GRB54" s="876"/>
      <c r="GRC54" s="876"/>
      <c r="GRD54" s="876"/>
      <c r="GRE54" s="876"/>
      <c r="GRF54" s="876"/>
      <c r="GRG54" s="876"/>
      <c r="GRH54" s="876"/>
      <c r="GRI54" s="876"/>
      <c r="GRJ54" s="876"/>
      <c r="GRK54" s="876"/>
      <c r="GRL54" s="876"/>
      <c r="GRM54" s="876"/>
      <c r="GRN54" s="876"/>
      <c r="GRO54" s="876"/>
      <c r="GRP54" s="876"/>
      <c r="GRQ54" s="876"/>
      <c r="GRR54" s="876"/>
      <c r="GRS54" s="876"/>
      <c r="GRT54" s="876"/>
      <c r="GRU54" s="876"/>
      <c r="GRV54" s="876"/>
      <c r="GRW54" s="876"/>
      <c r="GRX54" s="876"/>
      <c r="GRY54" s="876"/>
      <c r="GRZ54" s="876"/>
      <c r="GSA54" s="876"/>
      <c r="GSB54" s="876"/>
      <c r="GSC54" s="876"/>
      <c r="GSD54" s="876"/>
      <c r="GSE54" s="876"/>
      <c r="GSF54" s="876"/>
      <c r="GSG54" s="876"/>
      <c r="GSH54" s="876"/>
      <c r="GSI54" s="876"/>
      <c r="GSJ54" s="876"/>
      <c r="GSK54" s="876"/>
      <c r="GSL54" s="876"/>
      <c r="GSM54" s="876"/>
      <c r="GSN54" s="876"/>
      <c r="GSO54" s="876"/>
      <c r="GSP54" s="876"/>
      <c r="GSQ54" s="876"/>
      <c r="GSR54" s="876"/>
      <c r="GSS54" s="876"/>
      <c r="GST54" s="876"/>
      <c r="GSU54" s="876"/>
      <c r="GSV54" s="876"/>
      <c r="GSW54" s="876"/>
      <c r="GSX54" s="876"/>
      <c r="GSY54" s="876"/>
      <c r="GSZ54" s="876"/>
      <c r="GTA54" s="876"/>
      <c r="GTB54" s="876"/>
      <c r="GTC54" s="876"/>
      <c r="GTD54" s="876"/>
      <c r="GTE54" s="876"/>
      <c r="GTF54" s="876"/>
      <c r="GTG54" s="876"/>
      <c r="GTH54" s="876"/>
      <c r="GTI54" s="876"/>
      <c r="GTJ54" s="876"/>
      <c r="GTK54" s="876"/>
      <c r="GTL54" s="876"/>
      <c r="GTM54" s="876"/>
      <c r="GTN54" s="876"/>
      <c r="GTO54" s="876"/>
      <c r="GTP54" s="876"/>
      <c r="GTQ54" s="876"/>
      <c r="GTR54" s="876"/>
      <c r="GTS54" s="876"/>
      <c r="GTT54" s="876"/>
      <c r="GTU54" s="876"/>
      <c r="GTV54" s="876"/>
      <c r="GTW54" s="876"/>
      <c r="GTX54" s="876"/>
      <c r="GTY54" s="876"/>
      <c r="GTZ54" s="876"/>
      <c r="GUA54" s="876"/>
      <c r="GUB54" s="876"/>
      <c r="GUC54" s="876"/>
      <c r="GUD54" s="876"/>
      <c r="GUE54" s="876"/>
      <c r="GUF54" s="876"/>
      <c r="GUG54" s="876"/>
      <c r="GUH54" s="876"/>
      <c r="GUI54" s="876"/>
      <c r="GUJ54" s="876"/>
      <c r="GUK54" s="876"/>
      <c r="GUL54" s="876"/>
      <c r="GUM54" s="876"/>
      <c r="GUN54" s="876"/>
      <c r="GUO54" s="876"/>
      <c r="GUP54" s="876"/>
      <c r="GUQ54" s="876"/>
      <c r="GUR54" s="876"/>
      <c r="GUS54" s="876"/>
      <c r="GUT54" s="876"/>
      <c r="GUU54" s="876"/>
      <c r="GUV54" s="876"/>
      <c r="GUW54" s="876"/>
      <c r="GUX54" s="876"/>
      <c r="GUY54" s="876"/>
      <c r="GUZ54" s="876"/>
      <c r="GVA54" s="876"/>
      <c r="GVB54" s="876"/>
      <c r="GVC54" s="876"/>
      <c r="GVD54" s="876"/>
      <c r="GVE54" s="876"/>
      <c r="GVF54" s="876"/>
      <c r="GVG54" s="876"/>
      <c r="GVH54" s="876"/>
      <c r="GVI54" s="876"/>
      <c r="GVJ54" s="876"/>
      <c r="GVK54" s="876"/>
      <c r="GVL54" s="876"/>
      <c r="GVM54" s="876"/>
      <c r="GVN54" s="876"/>
      <c r="GVO54" s="876"/>
      <c r="GVP54" s="876"/>
      <c r="GVQ54" s="876"/>
      <c r="GVR54" s="876"/>
      <c r="GVS54" s="876"/>
      <c r="GVT54" s="876"/>
      <c r="GVU54" s="876"/>
      <c r="GVV54" s="876"/>
      <c r="GVW54" s="876"/>
      <c r="GVX54" s="876"/>
      <c r="GVY54" s="876"/>
      <c r="GVZ54" s="876"/>
      <c r="GWA54" s="876"/>
      <c r="GWB54" s="876"/>
      <c r="GWC54" s="876"/>
      <c r="GWD54" s="876"/>
      <c r="GWE54" s="876"/>
      <c r="GWF54" s="876"/>
      <c r="GWG54" s="876"/>
      <c r="GWH54" s="876"/>
      <c r="GWI54" s="876"/>
      <c r="GWJ54" s="876"/>
      <c r="GWK54" s="876"/>
      <c r="GWL54" s="876"/>
      <c r="GWM54" s="876"/>
      <c r="GWN54" s="876"/>
      <c r="GWO54" s="876"/>
      <c r="GWP54" s="876"/>
      <c r="GWQ54" s="876"/>
      <c r="GWR54" s="876"/>
      <c r="GWS54" s="876"/>
      <c r="GWT54" s="876"/>
      <c r="GWU54" s="876"/>
      <c r="GWV54" s="876"/>
      <c r="GWW54" s="876"/>
      <c r="GWX54" s="876"/>
      <c r="GWY54" s="876"/>
      <c r="GWZ54" s="876"/>
      <c r="GXA54" s="876"/>
      <c r="GXB54" s="876"/>
      <c r="GXC54" s="876"/>
      <c r="GXD54" s="876"/>
      <c r="GXE54" s="876"/>
      <c r="GXF54" s="876"/>
      <c r="GXG54" s="876"/>
      <c r="GXH54" s="876"/>
      <c r="GXI54" s="876"/>
      <c r="GXJ54" s="876"/>
      <c r="GXK54" s="876"/>
      <c r="GXL54" s="876"/>
      <c r="GXM54" s="876"/>
      <c r="GXN54" s="876"/>
      <c r="GXO54" s="876"/>
      <c r="GXP54" s="876"/>
      <c r="GXQ54" s="876"/>
      <c r="GXR54" s="876"/>
      <c r="GXS54" s="876"/>
      <c r="GXT54" s="876"/>
      <c r="GXU54" s="876"/>
      <c r="GXV54" s="876"/>
      <c r="GXW54" s="876"/>
      <c r="GXX54" s="876"/>
      <c r="GXY54" s="876"/>
      <c r="GXZ54" s="876"/>
      <c r="GYA54" s="876"/>
      <c r="GYB54" s="876"/>
      <c r="GYC54" s="876"/>
      <c r="GYD54" s="876"/>
      <c r="GYE54" s="876"/>
      <c r="GYF54" s="876"/>
      <c r="GYG54" s="876"/>
      <c r="GYH54" s="876"/>
      <c r="GYI54" s="876"/>
      <c r="GYJ54" s="876"/>
      <c r="GYK54" s="876"/>
      <c r="GYL54" s="876"/>
      <c r="GYM54" s="876"/>
      <c r="GYN54" s="876"/>
      <c r="GYO54" s="876"/>
      <c r="GYP54" s="876"/>
      <c r="GYQ54" s="876"/>
      <c r="GYR54" s="876"/>
      <c r="GYS54" s="876"/>
      <c r="GYT54" s="876"/>
      <c r="GYU54" s="876"/>
      <c r="GYV54" s="876"/>
      <c r="GYW54" s="876"/>
      <c r="GYX54" s="876"/>
      <c r="GYY54" s="876"/>
      <c r="GYZ54" s="876"/>
      <c r="GZA54" s="876"/>
      <c r="GZB54" s="876"/>
      <c r="GZC54" s="876"/>
      <c r="GZD54" s="876"/>
      <c r="GZE54" s="876"/>
      <c r="GZF54" s="876"/>
      <c r="GZG54" s="876"/>
      <c r="GZH54" s="876"/>
      <c r="GZI54" s="876"/>
      <c r="GZJ54" s="876"/>
      <c r="GZK54" s="876"/>
      <c r="GZL54" s="876"/>
      <c r="GZM54" s="876"/>
      <c r="GZN54" s="876"/>
      <c r="GZO54" s="876"/>
      <c r="GZP54" s="876"/>
      <c r="GZQ54" s="876"/>
      <c r="GZR54" s="876"/>
      <c r="GZS54" s="876"/>
      <c r="GZT54" s="876"/>
      <c r="GZU54" s="876"/>
      <c r="GZV54" s="876"/>
      <c r="GZW54" s="876"/>
      <c r="GZX54" s="876"/>
      <c r="GZY54" s="876"/>
      <c r="GZZ54" s="876"/>
      <c r="HAA54" s="876"/>
      <c r="HAB54" s="876"/>
      <c r="HAC54" s="876"/>
      <c r="HAD54" s="876"/>
      <c r="HAE54" s="876"/>
      <c r="HAF54" s="876"/>
      <c r="HAG54" s="876"/>
      <c r="HAH54" s="876"/>
      <c r="HAI54" s="876"/>
      <c r="HAJ54" s="876"/>
      <c r="HAK54" s="876"/>
      <c r="HAL54" s="876"/>
      <c r="HAM54" s="876"/>
      <c r="HAN54" s="876"/>
      <c r="HAO54" s="876"/>
      <c r="HAP54" s="876"/>
      <c r="HAQ54" s="876"/>
      <c r="HAR54" s="876"/>
      <c r="HAS54" s="876"/>
      <c r="HAT54" s="876"/>
      <c r="HAU54" s="876"/>
      <c r="HAV54" s="876"/>
      <c r="HAW54" s="876"/>
      <c r="HAX54" s="876"/>
      <c r="HAY54" s="876"/>
      <c r="HAZ54" s="876"/>
      <c r="HBA54" s="876"/>
      <c r="HBB54" s="876"/>
      <c r="HBC54" s="876"/>
      <c r="HBD54" s="876"/>
      <c r="HBE54" s="876"/>
      <c r="HBF54" s="876"/>
      <c r="HBG54" s="876"/>
      <c r="HBH54" s="876"/>
      <c r="HBI54" s="876"/>
      <c r="HBJ54" s="876"/>
      <c r="HBK54" s="876"/>
      <c r="HBL54" s="876"/>
      <c r="HBM54" s="876"/>
      <c r="HBN54" s="876"/>
      <c r="HBO54" s="876"/>
      <c r="HBP54" s="876"/>
      <c r="HBQ54" s="876"/>
      <c r="HBR54" s="876"/>
      <c r="HBS54" s="876"/>
      <c r="HBT54" s="876"/>
      <c r="HBU54" s="876"/>
      <c r="HBV54" s="876"/>
      <c r="HBW54" s="876"/>
      <c r="HBX54" s="876"/>
      <c r="HBY54" s="876"/>
      <c r="HBZ54" s="876"/>
      <c r="HCA54" s="876"/>
      <c r="HCB54" s="876"/>
      <c r="HCC54" s="876"/>
      <c r="HCD54" s="876"/>
      <c r="HCE54" s="876"/>
      <c r="HCF54" s="876"/>
      <c r="HCG54" s="876"/>
      <c r="HCH54" s="876"/>
      <c r="HCI54" s="876"/>
      <c r="HCJ54" s="876"/>
      <c r="HCK54" s="876"/>
      <c r="HCL54" s="876"/>
      <c r="HCM54" s="876"/>
      <c r="HCN54" s="876"/>
      <c r="HCO54" s="876"/>
      <c r="HCP54" s="876"/>
      <c r="HCQ54" s="876"/>
      <c r="HCR54" s="876"/>
      <c r="HCS54" s="876"/>
      <c r="HCT54" s="876"/>
      <c r="HCU54" s="876"/>
      <c r="HCV54" s="876"/>
      <c r="HCW54" s="876"/>
      <c r="HCX54" s="876"/>
      <c r="HCY54" s="876"/>
      <c r="HCZ54" s="876"/>
      <c r="HDA54" s="876"/>
      <c r="HDB54" s="876"/>
      <c r="HDC54" s="876"/>
      <c r="HDD54" s="876"/>
      <c r="HDE54" s="876"/>
      <c r="HDF54" s="876"/>
      <c r="HDG54" s="876"/>
      <c r="HDH54" s="876"/>
      <c r="HDI54" s="876"/>
      <c r="HDJ54" s="876"/>
      <c r="HDK54" s="876"/>
      <c r="HDL54" s="876"/>
      <c r="HDM54" s="876"/>
      <c r="HDN54" s="876"/>
      <c r="HDO54" s="876"/>
      <c r="HDP54" s="876"/>
      <c r="HDQ54" s="876"/>
      <c r="HDR54" s="876"/>
      <c r="HDS54" s="876"/>
      <c r="HDT54" s="876"/>
      <c r="HDU54" s="876"/>
      <c r="HDV54" s="876"/>
      <c r="HDW54" s="876"/>
      <c r="HDX54" s="876"/>
      <c r="HDY54" s="876"/>
      <c r="HDZ54" s="876"/>
      <c r="HEA54" s="876"/>
      <c r="HEB54" s="876"/>
      <c r="HEC54" s="876"/>
      <c r="HED54" s="876"/>
      <c r="HEE54" s="876"/>
      <c r="HEF54" s="876"/>
      <c r="HEG54" s="876"/>
      <c r="HEH54" s="876"/>
      <c r="HEI54" s="876"/>
      <c r="HEJ54" s="876"/>
      <c r="HEK54" s="876"/>
      <c r="HEL54" s="876"/>
      <c r="HEM54" s="876"/>
      <c r="HEN54" s="876"/>
      <c r="HEO54" s="876"/>
      <c r="HEP54" s="876"/>
      <c r="HEQ54" s="876"/>
      <c r="HER54" s="876"/>
      <c r="HES54" s="876"/>
      <c r="HET54" s="876"/>
      <c r="HEU54" s="876"/>
      <c r="HEV54" s="876"/>
      <c r="HEW54" s="876"/>
      <c r="HEX54" s="876"/>
      <c r="HEY54" s="876"/>
      <c r="HEZ54" s="876"/>
      <c r="HFA54" s="876"/>
      <c r="HFB54" s="876"/>
      <c r="HFC54" s="876"/>
      <c r="HFD54" s="876"/>
      <c r="HFE54" s="876"/>
      <c r="HFF54" s="876"/>
      <c r="HFG54" s="876"/>
      <c r="HFH54" s="876"/>
      <c r="HFI54" s="876"/>
      <c r="HFJ54" s="876"/>
      <c r="HFK54" s="876"/>
      <c r="HFL54" s="876"/>
      <c r="HFM54" s="876"/>
      <c r="HFN54" s="876"/>
      <c r="HFO54" s="876"/>
      <c r="HFP54" s="876"/>
      <c r="HFQ54" s="876"/>
      <c r="HFR54" s="876"/>
      <c r="HFS54" s="876"/>
      <c r="HFT54" s="876"/>
      <c r="HFU54" s="876"/>
      <c r="HFV54" s="876"/>
      <c r="HFW54" s="876"/>
      <c r="HFX54" s="876"/>
      <c r="HFY54" s="876"/>
      <c r="HFZ54" s="876"/>
      <c r="HGA54" s="876"/>
      <c r="HGB54" s="876"/>
      <c r="HGC54" s="876"/>
      <c r="HGD54" s="876"/>
      <c r="HGE54" s="876"/>
      <c r="HGF54" s="876"/>
      <c r="HGG54" s="876"/>
      <c r="HGH54" s="876"/>
      <c r="HGI54" s="876"/>
      <c r="HGJ54" s="876"/>
      <c r="HGK54" s="876"/>
      <c r="HGL54" s="876"/>
      <c r="HGM54" s="876"/>
      <c r="HGN54" s="876"/>
      <c r="HGO54" s="876"/>
      <c r="HGP54" s="876"/>
      <c r="HGQ54" s="876"/>
      <c r="HGR54" s="876"/>
      <c r="HGS54" s="876"/>
      <c r="HGT54" s="876"/>
      <c r="HGU54" s="876"/>
      <c r="HGV54" s="876"/>
      <c r="HGW54" s="876"/>
      <c r="HGX54" s="876"/>
      <c r="HGY54" s="876"/>
      <c r="HGZ54" s="876"/>
      <c r="HHA54" s="876"/>
      <c r="HHB54" s="876"/>
      <c r="HHC54" s="876"/>
      <c r="HHD54" s="876"/>
      <c r="HHE54" s="876"/>
      <c r="HHF54" s="876"/>
      <c r="HHG54" s="876"/>
      <c r="HHH54" s="876"/>
      <c r="HHI54" s="876"/>
      <c r="HHJ54" s="876"/>
      <c r="HHK54" s="876"/>
      <c r="HHL54" s="876"/>
      <c r="HHM54" s="876"/>
      <c r="HHN54" s="876"/>
      <c r="HHO54" s="876"/>
      <c r="HHP54" s="876"/>
      <c r="HHQ54" s="876"/>
      <c r="HHR54" s="876"/>
      <c r="HHS54" s="876"/>
      <c r="HHT54" s="876"/>
      <c r="HHU54" s="876"/>
      <c r="HHV54" s="876"/>
      <c r="HHW54" s="876"/>
      <c r="HHX54" s="876"/>
      <c r="HHY54" s="876"/>
      <c r="HHZ54" s="876"/>
      <c r="HIA54" s="876"/>
      <c r="HIB54" s="876"/>
      <c r="HIC54" s="876"/>
      <c r="HID54" s="876"/>
      <c r="HIE54" s="876"/>
      <c r="HIF54" s="876"/>
      <c r="HIG54" s="876"/>
      <c r="HIH54" s="876"/>
      <c r="HII54" s="876"/>
      <c r="HIJ54" s="876"/>
      <c r="HIK54" s="876"/>
      <c r="HIL54" s="876"/>
      <c r="HIM54" s="876"/>
      <c r="HIN54" s="876"/>
      <c r="HIO54" s="876"/>
      <c r="HIP54" s="876"/>
      <c r="HIQ54" s="876"/>
      <c r="HIR54" s="876"/>
      <c r="HIS54" s="876"/>
      <c r="HIT54" s="876"/>
      <c r="HIU54" s="876"/>
      <c r="HIV54" s="876"/>
      <c r="HIW54" s="876"/>
      <c r="HIX54" s="876"/>
      <c r="HIY54" s="876"/>
      <c r="HIZ54" s="876"/>
      <c r="HJA54" s="876"/>
      <c r="HJB54" s="876"/>
      <c r="HJC54" s="876"/>
      <c r="HJD54" s="876"/>
      <c r="HJE54" s="876"/>
      <c r="HJF54" s="876"/>
      <c r="HJG54" s="876"/>
      <c r="HJH54" s="876"/>
      <c r="HJI54" s="876"/>
      <c r="HJJ54" s="876"/>
      <c r="HJK54" s="876"/>
      <c r="HJL54" s="876"/>
      <c r="HJM54" s="876"/>
      <c r="HJN54" s="876"/>
      <c r="HJO54" s="876"/>
      <c r="HJP54" s="876"/>
      <c r="HJQ54" s="876"/>
      <c r="HJR54" s="876"/>
      <c r="HJS54" s="876"/>
      <c r="HJT54" s="876"/>
      <c r="HJU54" s="876"/>
      <c r="HJV54" s="876"/>
      <c r="HJW54" s="876"/>
      <c r="HJX54" s="876"/>
      <c r="HJY54" s="876"/>
      <c r="HJZ54" s="876"/>
      <c r="HKA54" s="876"/>
      <c r="HKB54" s="876"/>
      <c r="HKC54" s="876"/>
      <c r="HKD54" s="876"/>
      <c r="HKE54" s="876"/>
      <c r="HKF54" s="876"/>
      <c r="HKG54" s="876"/>
      <c r="HKH54" s="876"/>
      <c r="HKI54" s="876"/>
      <c r="HKJ54" s="876"/>
      <c r="HKK54" s="876"/>
      <c r="HKL54" s="876"/>
      <c r="HKM54" s="876"/>
      <c r="HKN54" s="876"/>
      <c r="HKO54" s="876"/>
      <c r="HKP54" s="876"/>
      <c r="HKQ54" s="876"/>
      <c r="HKR54" s="876"/>
      <c r="HKS54" s="876"/>
      <c r="HKT54" s="876"/>
      <c r="HKU54" s="876"/>
      <c r="HKV54" s="876"/>
      <c r="HKW54" s="876"/>
      <c r="HKX54" s="876"/>
      <c r="HKY54" s="876"/>
      <c r="HKZ54" s="876"/>
      <c r="HLA54" s="876"/>
      <c r="HLB54" s="876"/>
      <c r="HLC54" s="876"/>
      <c r="HLD54" s="876"/>
      <c r="HLE54" s="876"/>
      <c r="HLF54" s="876"/>
      <c r="HLG54" s="876"/>
      <c r="HLH54" s="876"/>
      <c r="HLI54" s="876"/>
      <c r="HLJ54" s="876"/>
      <c r="HLK54" s="876"/>
      <c r="HLL54" s="876"/>
      <c r="HLM54" s="876"/>
      <c r="HLN54" s="876"/>
      <c r="HLO54" s="876"/>
      <c r="HLP54" s="876"/>
      <c r="HLQ54" s="876"/>
      <c r="HLR54" s="876"/>
      <c r="HLS54" s="876"/>
      <c r="HLT54" s="876"/>
      <c r="HLU54" s="876"/>
      <c r="HLV54" s="876"/>
      <c r="HLW54" s="876"/>
      <c r="HLX54" s="876"/>
      <c r="HLY54" s="876"/>
      <c r="HLZ54" s="876"/>
      <c r="HMA54" s="876"/>
      <c r="HMB54" s="876"/>
      <c r="HMC54" s="876"/>
      <c r="HMD54" s="876"/>
      <c r="HME54" s="876"/>
      <c r="HMF54" s="876"/>
      <c r="HMG54" s="876"/>
      <c r="HMH54" s="876"/>
      <c r="HMI54" s="876"/>
      <c r="HMJ54" s="876"/>
      <c r="HMK54" s="876"/>
      <c r="HML54" s="876"/>
      <c r="HMM54" s="876"/>
      <c r="HMN54" s="876"/>
      <c r="HMO54" s="876"/>
      <c r="HMP54" s="876"/>
      <c r="HMQ54" s="876"/>
      <c r="HMR54" s="876"/>
      <c r="HMS54" s="876"/>
      <c r="HMT54" s="876"/>
      <c r="HMU54" s="876"/>
      <c r="HMV54" s="876"/>
      <c r="HMW54" s="876"/>
      <c r="HMX54" s="876"/>
      <c r="HMY54" s="876"/>
      <c r="HMZ54" s="876"/>
      <c r="HNA54" s="876"/>
      <c r="HNB54" s="876"/>
      <c r="HNC54" s="876"/>
      <c r="HND54" s="876"/>
      <c r="HNE54" s="876"/>
      <c r="HNF54" s="876"/>
      <c r="HNG54" s="876"/>
      <c r="HNH54" s="876"/>
      <c r="HNI54" s="876"/>
      <c r="HNJ54" s="876"/>
      <c r="HNK54" s="876"/>
      <c r="HNL54" s="876"/>
      <c r="HNM54" s="876"/>
      <c r="HNN54" s="876"/>
      <c r="HNO54" s="876"/>
      <c r="HNP54" s="876"/>
      <c r="HNQ54" s="876"/>
      <c r="HNR54" s="876"/>
      <c r="HNS54" s="876"/>
      <c r="HNT54" s="876"/>
      <c r="HNU54" s="876"/>
      <c r="HNV54" s="876"/>
      <c r="HNW54" s="876"/>
      <c r="HNX54" s="876"/>
      <c r="HNY54" s="876"/>
      <c r="HNZ54" s="876"/>
      <c r="HOA54" s="876"/>
      <c r="HOB54" s="876"/>
      <c r="HOC54" s="876"/>
      <c r="HOD54" s="876"/>
      <c r="HOE54" s="876"/>
      <c r="HOF54" s="876"/>
      <c r="HOG54" s="876"/>
      <c r="HOH54" s="876"/>
      <c r="HOI54" s="876"/>
      <c r="HOJ54" s="876"/>
      <c r="HOK54" s="876"/>
      <c r="HOL54" s="876"/>
      <c r="HOM54" s="876"/>
      <c r="HON54" s="876"/>
      <c r="HOO54" s="876"/>
      <c r="HOP54" s="876"/>
      <c r="HOQ54" s="876"/>
      <c r="HOR54" s="876"/>
      <c r="HOS54" s="876"/>
      <c r="HOT54" s="876"/>
      <c r="HOU54" s="876"/>
      <c r="HOV54" s="876"/>
      <c r="HOW54" s="876"/>
      <c r="HOX54" s="876"/>
      <c r="HOY54" s="876"/>
      <c r="HOZ54" s="876"/>
      <c r="HPA54" s="876"/>
      <c r="HPB54" s="876"/>
      <c r="HPC54" s="876"/>
      <c r="HPD54" s="876"/>
      <c r="HPE54" s="876"/>
      <c r="HPF54" s="876"/>
      <c r="HPG54" s="876"/>
      <c r="HPH54" s="876"/>
      <c r="HPI54" s="876"/>
      <c r="HPJ54" s="876"/>
      <c r="HPK54" s="876"/>
      <c r="HPL54" s="876"/>
      <c r="HPM54" s="876"/>
      <c r="HPN54" s="876"/>
      <c r="HPO54" s="876"/>
      <c r="HPP54" s="876"/>
      <c r="HPQ54" s="876"/>
      <c r="HPR54" s="876"/>
      <c r="HPS54" s="876"/>
      <c r="HPT54" s="876"/>
      <c r="HPU54" s="876"/>
      <c r="HPV54" s="876"/>
      <c r="HPW54" s="876"/>
      <c r="HPX54" s="876"/>
      <c r="HPY54" s="876"/>
      <c r="HPZ54" s="876"/>
      <c r="HQA54" s="876"/>
      <c r="HQB54" s="876"/>
      <c r="HQC54" s="876"/>
      <c r="HQD54" s="876"/>
      <c r="HQE54" s="876"/>
      <c r="HQF54" s="876"/>
      <c r="HQG54" s="876"/>
      <c r="HQH54" s="876"/>
      <c r="HQI54" s="876"/>
      <c r="HQJ54" s="876"/>
      <c r="HQK54" s="876"/>
      <c r="HQL54" s="876"/>
      <c r="HQM54" s="876"/>
      <c r="HQN54" s="876"/>
      <c r="HQO54" s="876"/>
      <c r="HQP54" s="876"/>
      <c r="HQQ54" s="876"/>
      <c r="HQR54" s="876"/>
      <c r="HQS54" s="876"/>
      <c r="HQT54" s="876"/>
      <c r="HQU54" s="876"/>
      <c r="HQV54" s="876"/>
      <c r="HQW54" s="876"/>
      <c r="HQX54" s="876"/>
      <c r="HQY54" s="876"/>
      <c r="HQZ54" s="876"/>
      <c r="HRA54" s="876"/>
      <c r="HRB54" s="876"/>
      <c r="HRC54" s="876"/>
      <c r="HRD54" s="876"/>
      <c r="HRE54" s="876"/>
      <c r="HRF54" s="876"/>
      <c r="HRG54" s="876"/>
      <c r="HRH54" s="876"/>
      <c r="HRI54" s="876"/>
      <c r="HRJ54" s="876"/>
      <c r="HRK54" s="876"/>
      <c r="HRL54" s="876"/>
      <c r="HRM54" s="876"/>
      <c r="HRN54" s="876"/>
      <c r="HRO54" s="876"/>
      <c r="HRP54" s="876"/>
      <c r="HRQ54" s="876"/>
      <c r="HRR54" s="876"/>
      <c r="HRS54" s="876"/>
      <c r="HRT54" s="876"/>
      <c r="HRU54" s="876"/>
      <c r="HRV54" s="876"/>
      <c r="HRW54" s="876"/>
      <c r="HRX54" s="876"/>
      <c r="HRY54" s="876"/>
      <c r="HRZ54" s="876"/>
      <c r="HSA54" s="876"/>
      <c r="HSB54" s="876"/>
      <c r="HSC54" s="876"/>
      <c r="HSD54" s="876"/>
      <c r="HSE54" s="876"/>
      <c r="HSF54" s="876"/>
      <c r="HSG54" s="876"/>
      <c r="HSH54" s="876"/>
      <c r="HSI54" s="876"/>
      <c r="HSJ54" s="876"/>
      <c r="HSK54" s="876"/>
      <c r="HSL54" s="876"/>
      <c r="HSM54" s="876"/>
      <c r="HSN54" s="876"/>
      <c r="HSO54" s="876"/>
      <c r="HSP54" s="876"/>
      <c r="HSQ54" s="876"/>
      <c r="HSR54" s="876"/>
      <c r="HSS54" s="876"/>
      <c r="HST54" s="876"/>
      <c r="HSU54" s="876"/>
      <c r="HSV54" s="876"/>
      <c r="HSW54" s="876"/>
      <c r="HSX54" s="876"/>
      <c r="HSY54" s="876"/>
      <c r="HSZ54" s="876"/>
      <c r="HTA54" s="876"/>
      <c r="HTB54" s="876"/>
      <c r="HTC54" s="876"/>
      <c r="HTD54" s="876"/>
      <c r="HTE54" s="876"/>
      <c r="HTF54" s="876"/>
      <c r="HTG54" s="876"/>
      <c r="HTH54" s="876"/>
      <c r="HTI54" s="876"/>
      <c r="HTJ54" s="876"/>
      <c r="HTK54" s="876"/>
      <c r="HTL54" s="876"/>
      <c r="HTM54" s="876"/>
      <c r="HTN54" s="876"/>
      <c r="HTO54" s="876"/>
      <c r="HTP54" s="876"/>
      <c r="HTQ54" s="876"/>
      <c r="HTR54" s="876"/>
      <c r="HTS54" s="876"/>
      <c r="HTT54" s="876"/>
      <c r="HTU54" s="876"/>
      <c r="HTV54" s="876"/>
      <c r="HTW54" s="876"/>
      <c r="HTX54" s="876"/>
      <c r="HTY54" s="876"/>
      <c r="HTZ54" s="876"/>
      <c r="HUA54" s="876"/>
      <c r="HUB54" s="876"/>
      <c r="HUC54" s="876"/>
      <c r="HUD54" s="876"/>
      <c r="HUE54" s="876"/>
      <c r="HUF54" s="876"/>
      <c r="HUG54" s="876"/>
      <c r="HUH54" s="876"/>
      <c r="HUI54" s="876"/>
      <c r="HUJ54" s="876"/>
      <c r="HUK54" s="876"/>
      <c r="HUL54" s="876"/>
      <c r="HUM54" s="876"/>
      <c r="HUN54" s="876"/>
      <c r="HUO54" s="876"/>
      <c r="HUP54" s="876"/>
      <c r="HUQ54" s="876"/>
      <c r="HUR54" s="876"/>
      <c r="HUS54" s="876"/>
      <c r="HUT54" s="876"/>
      <c r="HUU54" s="876"/>
      <c r="HUV54" s="876"/>
      <c r="HUW54" s="876"/>
      <c r="HUX54" s="876"/>
      <c r="HUY54" s="876"/>
      <c r="HUZ54" s="876"/>
      <c r="HVA54" s="876"/>
      <c r="HVB54" s="876"/>
      <c r="HVC54" s="876"/>
      <c r="HVD54" s="876"/>
      <c r="HVE54" s="876"/>
      <c r="HVF54" s="876"/>
      <c r="HVG54" s="876"/>
      <c r="HVH54" s="876"/>
      <c r="HVI54" s="876"/>
      <c r="HVJ54" s="876"/>
      <c r="HVK54" s="876"/>
      <c r="HVL54" s="876"/>
      <c r="HVM54" s="876"/>
      <c r="HVN54" s="876"/>
      <c r="HVO54" s="876"/>
      <c r="HVP54" s="876"/>
      <c r="HVQ54" s="876"/>
      <c r="HVR54" s="876"/>
      <c r="HVS54" s="876"/>
      <c r="HVT54" s="876"/>
      <c r="HVU54" s="876"/>
      <c r="HVV54" s="876"/>
      <c r="HVW54" s="876"/>
      <c r="HVX54" s="876"/>
      <c r="HVY54" s="876"/>
      <c r="HVZ54" s="876"/>
      <c r="HWA54" s="876"/>
      <c r="HWB54" s="876"/>
      <c r="HWC54" s="876"/>
      <c r="HWD54" s="876"/>
      <c r="HWE54" s="876"/>
      <c r="HWF54" s="876"/>
      <c r="HWG54" s="876"/>
      <c r="HWH54" s="876"/>
      <c r="HWI54" s="876"/>
      <c r="HWJ54" s="876"/>
      <c r="HWK54" s="876"/>
      <c r="HWL54" s="876"/>
      <c r="HWM54" s="876"/>
      <c r="HWN54" s="876"/>
      <c r="HWO54" s="876"/>
      <c r="HWP54" s="876"/>
      <c r="HWQ54" s="876"/>
      <c r="HWR54" s="876"/>
      <c r="HWS54" s="876"/>
      <c r="HWT54" s="876"/>
      <c r="HWU54" s="876"/>
      <c r="HWV54" s="876"/>
      <c r="HWW54" s="876"/>
      <c r="HWX54" s="876"/>
      <c r="HWY54" s="876"/>
      <c r="HWZ54" s="876"/>
      <c r="HXA54" s="876"/>
      <c r="HXB54" s="876"/>
      <c r="HXC54" s="876"/>
      <c r="HXD54" s="876"/>
      <c r="HXE54" s="876"/>
      <c r="HXF54" s="876"/>
      <c r="HXG54" s="876"/>
      <c r="HXH54" s="876"/>
      <c r="HXI54" s="876"/>
      <c r="HXJ54" s="876"/>
      <c r="HXK54" s="876"/>
      <c r="HXL54" s="876"/>
      <c r="HXM54" s="876"/>
      <c r="HXN54" s="876"/>
      <c r="HXO54" s="876"/>
      <c r="HXP54" s="876"/>
      <c r="HXQ54" s="876"/>
      <c r="HXR54" s="876"/>
      <c r="HXS54" s="876"/>
      <c r="HXT54" s="876"/>
      <c r="HXU54" s="876"/>
      <c r="HXV54" s="876"/>
      <c r="HXW54" s="876"/>
      <c r="HXX54" s="876"/>
      <c r="HXY54" s="876"/>
      <c r="HXZ54" s="876"/>
      <c r="HYA54" s="876"/>
      <c r="HYB54" s="876"/>
      <c r="HYC54" s="876"/>
      <c r="HYD54" s="876"/>
      <c r="HYE54" s="876"/>
      <c r="HYF54" s="876"/>
      <c r="HYG54" s="876"/>
      <c r="HYH54" s="876"/>
      <c r="HYI54" s="876"/>
      <c r="HYJ54" s="876"/>
      <c r="HYK54" s="876"/>
      <c r="HYL54" s="876"/>
      <c r="HYM54" s="876"/>
      <c r="HYN54" s="876"/>
      <c r="HYO54" s="876"/>
      <c r="HYP54" s="876"/>
      <c r="HYQ54" s="876"/>
      <c r="HYR54" s="876"/>
      <c r="HYS54" s="876"/>
      <c r="HYT54" s="876"/>
      <c r="HYU54" s="876"/>
      <c r="HYV54" s="876"/>
      <c r="HYW54" s="876"/>
      <c r="HYX54" s="876"/>
      <c r="HYY54" s="876"/>
      <c r="HYZ54" s="876"/>
      <c r="HZA54" s="876"/>
      <c r="HZB54" s="876"/>
      <c r="HZC54" s="876"/>
      <c r="HZD54" s="876"/>
      <c r="HZE54" s="876"/>
      <c r="HZF54" s="876"/>
      <c r="HZG54" s="876"/>
      <c r="HZH54" s="876"/>
      <c r="HZI54" s="876"/>
      <c r="HZJ54" s="876"/>
      <c r="HZK54" s="876"/>
      <c r="HZL54" s="876"/>
      <c r="HZM54" s="876"/>
      <c r="HZN54" s="876"/>
      <c r="HZO54" s="876"/>
      <c r="HZP54" s="876"/>
      <c r="HZQ54" s="876"/>
      <c r="HZR54" s="876"/>
      <c r="HZS54" s="876"/>
      <c r="HZT54" s="876"/>
      <c r="HZU54" s="876"/>
      <c r="HZV54" s="876"/>
      <c r="HZW54" s="876"/>
      <c r="HZX54" s="876"/>
      <c r="HZY54" s="876"/>
      <c r="HZZ54" s="876"/>
      <c r="IAA54" s="876"/>
      <c r="IAB54" s="876"/>
      <c r="IAC54" s="876"/>
      <c r="IAD54" s="876"/>
      <c r="IAE54" s="876"/>
      <c r="IAF54" s="876"/>
      <c r="IAG54" s="876"/>
      <c r="IAH54" s="876"/>
      <c r="IAI54" s="876"/>
      <c r="IAJ54" s="876"/>
      <c r="IAK54" s="876"/>
      <c r="IAL54" s="876"/>
      <c r="IAM54" s="876"/>
      <c r="IAN54" s="876"/>
      <c r="IAO54" s="876"/>
      <c r="IAP54" s="876"/>
      <c r="IAQ54" s="876"/>
      <c r="IAR54" s="876"/>
      <c r="IAS54" s="876"/>
      <c r="IAT54" s="876"/>
      <c r="IAU54" s="876"/>
      <c r="IAV54" s="876"/>
      <c r="IAW54" s="876"/>
      <c r="IAX54" s="876"/>
      <c r="IAY54" s="876"/>
      <c r="IAZ54" s="876"/>
      <c r="IBA54" s="876"/>
      <c r="IBB54" s="876"/>
      <c r="IBC54" s="876"/>
      <c r="IBD54" s="876"/>
      <c r="IBE54" s="876"/>
      <c r="IBF54" s="876"/>
      <c r="IBG54" s="876"/>
      <c r="IBH54" s="876"/>
      <c r="IBI54" s="876"/>
      <c r="IBJ54" s="876"/>
      <c r="IBK54" s="876"/>
      <c r="IBL54" s="876"/>
      <c r="IBM54" s="876"/>
      <c r="IBN54" s="876"/>
      <c r="IBO54" s="876"/>
      <c r="IBP54" s="876"/>
      <c r="IBQ54" s="876"/>
      <c r="IBR54" s="876"/>
      <c r="IBS54" s="876"/>
      <c r="IBT54" s="876"/>
      <c r="IBU54" s="876"/>
      <c r="IBV54" s="876"/>
      <c r="IBW54" s="876"/>
      <c r="IBX54" s="876"/>
      <c r="IBY54" s="876"/>
      <c r="IBZ54" s="876"/>
      <c r="ICA54" s="876"/>
      <c r="ICB54" s="876"/>
      <c r="ICC54" s="876"/>
      <c r="ICD54" s="876"/>
      <c r="ICE54" s="876"/>
      <c r="ICF54" s="876"/>
      <c r="ICG54" s="876"/>
      <c r="ICH54" s="876"/>
      <c r="ICI54" s="876"/>
      <c r="ICJ54" s="876"/>
      <c r="ICK54" s="876"/>
      <c r="ICL54" s="876"/>
      <c r="ICM54" s="876"/>
      <c r="ICN54" s="876"/>
      <c r="ICO54" s="876"/>
      <c r="ICP54" s="876"/>
      <c r="ICQ54" s="876"/>
      <c r="ICR54" s="876"/>
      <c r="ICS54" s="876"/>
      <c r="ICT54" s="876"/>
      <c r="ICU54" s="876"/>
      <c r="ICV54" s="876"/>
      <c r="ICW54" s="876"/>
      <c r="ICX54" s="876"/>
      <c r="ICY54" s="876"/>
      <c r="ICZ54" s="876"/>
      <c r="IDA54" s="876"/>
      <c r="IDB54" s="876"/>
      <c r="IDC54" s="876"/>
      <c r="IDD54" s="876"/>
      <c r="IDE54" s="876"/>
      <c r="IDF54" s="876"/>
      <c r="IDG54" s="876"/>
      <c r="IDH54" s="876"/>
      <c r="IDI54" s="876"/>
      <c r="IDJ54" s="876"/>
      <c r="IDK54" s="876"/>
      <c r="IDL54" s="876"/>
      <c r="IDM54" s="876"/>
      <c r="IDN54" s="876"/>
      <c r="IDO54" s="876"/>
      <c r="IDP54" s="876"/>
      <c r="IDQ54" s="876"/>
      <c r="IDR54" s="876"/>
      <c r="IDS54" s="876"/>
      <c r="IDT54" s="876"/>
      <c r="IDU54" s="876"/>
      <c r="IDV54" s="876"/>
      <c r="IDW54" s="876"/>
      <c r="IDX54" s="876"/>
      <c r="IDY54" s="876"/>
      <c r="IDZ54" s="876"/>
      <c r="IEA54" s="876"/>
      <c r="IEB54" s="876"/>
      <c r="IEC54" s="876"/>
      <c r="IED54" s="876"/>
      <c r="IEE54" s="876"/>
      <c r="IEF54" s="876"/>
      <c r="IEG54" s="876"/>
      <c r="IEH54" s="876"/>
      <c r="IEI54" s="876"/>
      <c r="IEJ54" s="876"/>
      <c r="IEK54" s="876"/>
      <c r="IEL54" s="876"/>
      <c r="IEM54" s="876"/>
      <c r="IEN54" s="876"/>
      <c r="IEO54" s="876"/>
      <c r="IEP54" s="876"/>
      <c r="IEQ54" s="876"/>
      <c r="IER54" s="876"/>
      <c r="IES54" s="876"/>
      <c r="IET54" s="876"/>
      <c r="IEU54" s="876"/>
      <c r="IEV54" s="876"/>
      <c r="IEW54" s="876"/>
      <c r="IEX54" s="876"/>
      <c r="IEY54" s="876"/>
      <c r="IEZ54" s="876"/>
      <c r="IFA54" s="876"/>
      <c r="IFB54" s="876"/>
      <c r="IFC54" s="876"/>
      <c r="IFD54" s="876"/>
      <c r="IFE54" s="876"/>
      <c r="IFF54" s="876"/>
      <c r="IFG54" s="876"/>
      <c r="IFH54" s="876"/>
      <c r="IFI54" s="876"/>
      <c r="IFJ54" s="876"/>
      <c r="IFK54" s="876"/>
      <c r="IFL54" s="876"/>
      <c r="IFM54" s="876"/>
      <c r="IFN54" s="876"/>
      <c r="IFO54" s="876"/>
      <c r="IFP54" s="876"/>
      <c r="IFQ54" s="876"/>
      <c r="IFR54" s="876"/>
      <c r="IFS54" s="876"/>
      <c r="IFT54" s="876"/>
      <c r="IFU54" s="876"/>
      <c r="IFV54" s="876"/>
      <c r="IFW54" s="876"/>
      <c r="IFX54" s="876"/>
      <c r="IFY54" s="876"/>
      <c r="IFZ54" s="876"/>
      <c r="IGA54" s="876"/>
      <c r="IGB54" s="876"/>
      <c r="IGC54" s="876"/>
      <c r="IGD54" s="876"/>
      <c r="IGE54" s="876"/>
      <c r="IGF54" s="876"/>
      <c r="IGG54" s="876"/>
      <c r="IGH54" s="876"/>
      <c r="IGI54" s="876"/>
      <c r="IGJ54" s="876"/>
      <c r="IGK54" s="876"/>
      <c r="IGL54" s="876"/>
      <c r="IGM54" s="876"/>
      <c r="IGN54" s="876"/>
      <c r="IGO54" s="876"/>
      <c r="IGP54" s="876"/>
      <c r="IGQ54" s="876"/>
      <c r="IGR54" s="876"/>
      <c r="IGS54" s="876"/>
      <c r="IGT54" s="876"/>
      <c r="IGU54" s="876"/>
      <c r="IGV54" s="876"/>
      <c r="IGW54" s="876"/>
      <c r="IGX54" s="876"/>
      <c r="IGY54" s="876"/>
      <c r="IGZ54" s="876"/>
      <c r="IHA54" s="876"/>
      <c r="IHB54" s="876"/>
      <c r="IHC54" s="876"/>
      <c r="IHD54" s="876"/>
      <c r="IHE54" s="876"/>
      <c r="IHF54" s="876"/>
      <c r="IHG54" s="876"/>
      <c r="IHH54" s="876"/>
      <c r="IHI54" s="876"/>
      <c r="IHJ54" s="876"/>
      <c r="IHK54" s="876"/>
      <c r="IHL54" s="876"/>
      <c r="IHM54" s="876"/>
      <c r="IHN54" s="876"/>
      <c r="IHO54" s="876"/>
      <c r="IHP54" s="876"/>
      <c r="IHQ54" s="876"/>
      <c r="IHR54" s="876"/>
      <c r="IHS54" s="876"/>
      <c r="IHT54" s="876"/>
      <c r="IHU54" s="876"/>
      <c r="IHV54" s="876"/>
      <c r="IHW54" s="876"/>
      <c r="IHX54" s="876"/>
      <c r="IHY54" s="876"/>
      <c r="IHZ54" s="876"/>
      <c r="IIA54" s="876"/>
      <c r="IIB54" s="876"/>
      <c r="IIC54" s="876"/>
      <c r="IID54" s="876"/>
      <c r="IIE54" s="876"/>
      <c r="IIF54" s="876"/>
      <c r="IIG54" s="876"/>
      <c r="IIH54" s="876"/>
      <c r="III54" s="876"/>
      <c r="IIJ54" s="876"/>
      <c r="IIK54" s="876"/>
      <c r="IIL54" s="876"/>
      <c r="IIM54" s="876"/>
      <c r="IIN54" s="876"/>
      <c r="IIO54" s="876"/>
      <c r="IIP54" s="876"/>
      <c r="IIQ54" s="876"/>
      <c r="IIR54" s="876"/>
      <c r="IIS54" s="876"/>
      <c r="IIT54" s="876"/>
      <c r="IIU54" s="876"/>
      <c r="IIV54" s="876"/>
      <c r="IIW54" s="876"/>
      <c r="IIX54" s="876"/>
      <c r="IIY54" s="876"/>
      <c r="IIZ54" s="876"/>
      <c r="IJA54" s="876"/>
      <c r="IJB54" s="876"/>
      <c r="IJC54" s="876"/>
      <c r="IJD54" s="876"/>
      <c r="IJE54" s="876"/>
      <c r="IJF54" s="876"/>
      <c r="IJG54" s="876"/>
      <c r="IJH54" s="876"/>
      <c r="IJI54" s="876"/>
      <c r="IJJ54" s="876"/>
      <c r="IJK54" s="876"/>
      <c r="IJL54" s="876"/>
      <c r="IJM54" s="876"/>
      <c r="IJN54" s="876"/>
      <c r="IJO54" s="876"/>
      <c r="IJP54" s="876"/>
      <c r="IJQ54" s="876"/>
      <c r="IJR54" s="876"/>
      <c r="IJS54" s="876"/>
      <c r="IJT54" s="876"/>
      <c r="IJU54" s="876"/>
      <c r="IJV54" s="876"/>
      <c r="IJW54" s="876"/>
      <c r="IJX54" s="876"/>
      <c r="IJY54" s="876"/>
      <c r="IJZ54" s="876"/>
      <c r="IKA54" s="876"/>
      <c r="IKB54" s="876"/>
      <c r="IKC54" s="876"/>
      <c r="IKD54" s="876"/>
      <c r="IKE54" s="876"/>
      <c r="IKF54" s="876"/>
      <c r="IKG54" s="876"/>
      <c r="IKH54" s="876"/>
      <c r="IKI54" s="876"/>
      <c r="IKJ54" s="876"/>
      <c r="IKK54" s="876"/>
      <c r="IKL54" s="876"/>
      <c r="IKM54" s="876"/>
      <c r="IKN54" s="876"/>
      <c r="IKO54" s="876"/>
      <c r="IKP54" s="876"/>
      <c r="IKQ54" s="876"/>
      <c r="IKR54" s="876"/>
      <c r="IKS54" s="876"/>
      <c r="IKT54" s="876"/>
      <c r="IKU54" s="876"/>
      <c r="IKV54" s="876"/>
      <c r="IKW54" s="876"/>
      <c r="IKX54" s="876"/>
      <c r="IKY54" s="876"/>
      <c r="IKZ54" s="876"/>
      <c r="ILA54" s="876"/>
      <c r="ILB54" s="876"/>
      <c r="ILC54" s="876"/>
      <c r="ILD54" s="876"/>
      <c r="ILE54" s="876"/>
      <c r="ILF54" s="876"/>
      <c r="ILG54" s="876"/>
      <c r="ILH54" s="876"/>
      <c r="ILI54" s="876"/>
      <c r="ILJ54" s="876"/>
      <c r="ILK54" s="876"/>
      <c r="ILL54" s="876"/>
      <c r="ILM54" s="876"/>
      <c r="ILN54" s="876"/>
      <c r="ILO54" s="876"/>
      <c r="ILP54" s="876"/>
      <c r="ILQ54" s="876"/>
      <c r="ILR54" s="876"/>
      <c r="ILS54" s="876"/>
      <c r="ILT54" s="876"/>
      <c r="ILU54" s="876"/>
      <c r="ILV54" s="876"/>
      <c r="ILW54" s="876"/>
      <c r="ILX54" s="876"/>
      <c r="ILY54" s="876"/>
      <c r="ILZ54" s="876"/>
      <c r="IMA54" s="876"/>
      <c r="IMB54" s="876"/>
      <c r="IMC54" s="876"/>
      <c r="IMD54" s="876"/>
      <c r="IME54" s="876"/>
      <c r="IMF54" s="876"/>
      <c r="IMG54" s="876"/>
      <c r="IMH54" s="876"/>
      <c r="IMI54" s="876"/>
      <c r="IMJ54" s="876"/>
      <c r="IMK54" s="876"/>
      <c r="IML54" s="876"/>
      <c r="IMM54" s="876"/>
      <c r="IMN54" s="876"/>
      <c r="IMO54" s="876"/>
      <c r="IMP54" s="876"/>
      <c r="IMQ54" s="876"/>
      <c r="IMR54" s="876"/>
      <c r="IMS54" s="876"/>
      <c r="IMT54" s="876"/>
      <c r="IMU54" s="876"/>
      <c r="IMV54" s="876"/>
      <c r="IMW54" s="876"/>
      <c r="IMX54" s="876"/>
      <c r="IMY54" s="876"/>
      <c r="IMZ54" s="876"/>
      <c r="INA54" s="876"/>
      <c r="INB54" s="876"/>
      <c r="INC54" s="876"/>
      <c r="IND54" s="876"/>
      <c r="INE54" s="876"/>
      <c r="INF54" s="876"/>
      <c r="ING54" s="876"/>
      <c r="INH54" s="876"/>
      <c r="INI54" s="876"/>
      <c r="INJ54" s="876"/>
      <c r="INK54" s="876"/>
      <c r="INL54" s="876"/>
      <c r="INM54" s="876"/>
      <c r="INN54" s="876"/>
      <c r="INO54" s="876"/>
      <c r="INP54" s="876"/>
      <c r="INQ54" s="876"/>
      <c r="INR54" s="876"/>
      <c r="INS54" s="876"/>
      <c r="INT54" s="876"/>
      <c r="INU54" s="876"/>
      <c r="INV54" s="876"/>
      <c r="INW54" s="876"/>
      <c r="INX54" s="876"/>
      <c r="INY54" s="876"/>
      <c r="INZ54" s="876"/>
      <c r="IOA54" s="876"/>
      <c r="IOB54" s="876"/>
      <c r="IOC54" s="876"/>
      <c r="IOD54" s="876"/>
      <c r="IOE54" s="876"/>
      <c r="IOF54" s="876"/>
      <c r="IOG54" s="876"/>
      <c r="IOH54" s="876"/>
      <c r="IOI54" s="876"/>
      <c r="IOJ54" s="876"/>
      <c r="IOK54" s="876"/>
      <c r="IOL54" s="876"/>
      <c r="IOM54" s="876"/>
      <c r="ION54" s="876"/>
      <c r="IOO54" s="876"/>
      <c r="IOP54" s="876"/>
      <c r="IOQ54" s="876"/>
      <c r="IOR54" s="876"/>
      <c r="IOS54" s="876"/>
      <c r="IOT54" s="876"/>
      <c r="IOU54" s="876"/>
      <c r="IOV54" s="876"/>
      <c r="IOW54" s="876"/>
      <c r="IOX54" s="876"/>
      <c r="IOY54" s="876"/>
      <c r="IOZ54" s="876"/>
      <c r="IPA54" s="876"/>
      <c r="IPB54" s="876"/>
      <c r="IPC54" s="876"/>
      <c r="IPD54" s="876"/>
      <c r="IPE54" s="876"/>
      <c r="IPF54" s="876"/>
      <c r="IPG54" s="876"/>
      <c r="IPH54" s="876"/>
      <c r="IPI54" s="876"/>
      <c r="IPJ54" s="876"/>
      <c r="IPK54" s="876"/>
      <c r="IPL54" s="876"/>
      <c r="IPM54" s="876"/>
      <c r="IPN54" s="876"/>
      <c r="IPO54" s="876"/>
      <c r="IPP54" s="876"/>
      <c r="IPQ54" s="876"/>
      <c r="IPR54" s="876"/>
      <c r="IPS54" s="876"/>
      <c r="IPT54" s="876"/>
      <c r="IPU54" s="876"/>
      <c r="IPV54" s="876"/>
      <c r="IPW54" s="876"/>
      <c r="IPX54" s="876"/>
      <c r="IPY54" s="876"/>
      <c r="IPZ54" s="876"/>
      <c r="IQA54" s="876"/>
      <c r="IQB54" s="876"/>
      <c r="IQC54" s="876"/>
      <c r="IQD54" s="876"/>
      <c r="IQE54" s="876"/>
      <c r="IQF54" s="876"/>
      <c r="IQG54" s="876"/>
      <c r="IQH54" s="876"/>
      <c r="IQI54" s="876"/>
      <c r="IQJ54" s="876"/>
      <c r="IQK54" s="876"/>
      <c r="IQL54" s="876"/>
      <c r="IQM54" s="876"/>
      <c r="IQN54" s="876"/>
      <c r="IQO54" s="876"/>
      <c r="IQP54" s="876"/>
      <c r="IQQ54" s="876"/>
      <c r="IQR54" s="876"/>
      <c r="IQS54" s="876"/>
      <c r="IQT54" s="876"/>
      <c r="IQU54" s="876"/>
      <c r="IQV54" s="876"/>
      <c r="IQW54" s="876"/>
      <c r="IQX54" s="876"/>
      <c r="IQY54" s="876"/>
      <c r="IQZ54" s="876"/>
      <c r="IRA54" s="876"/>
      <c r="IRB54" s="876"/>
      <c r="IRC54" s="876"/>
      <c r="IRD54" s="876"/>
      <c r="IRE54" s="876"/>
      <c r="IRF54" s="876"/>
      <c r="IRG54" s="876"/>
      <c r="IRH54" s="876"/>
      <c r="IRI54" s="876"/>
      <c r="IRJ54" s="876"/>
      <c r="IRK54" s="876"/>
      <c r="IRL54" s="876"/>
      <c r="IRM54" s="876"/>
      <c r="IRN54" s="876"/>
      <c r="IRO54" s="876"/>
      <c r="IRP54" s="876"/>
      <c r="IRQ54" s="876"/>
      <c r="IRR54" s="876"/>
      <c r="IRS54" s="876"/>
      <c r="IRT54" s="876"/>
      <c r="IRU54" s="876"/>
      <c r="IRV54" s="876"/>
      <c r="IRW54" s="876"/>
      <c r="IRX54" s="876"/>
      <c r="IRY54" s="876"/>
      <c r="IRZ54" s="876"/>
      <c r="ISA54" s="876"/>
      <c r="ISB54" s="876"/>
      <c r="ISC54" s="876"/>
      <c r="ISD54" s="876"/>
      <c r="ISE54" s="876"/>
      <c r="ISF54" s="876"/>
      <c r="ISG54" s="876"/>
      <c r="ISH54" s="876"/>
      <c r="ISI54" s="876"/>
      <c r="ISJ54" s="876"/>
      <c r="ISK54" s="876"/>
      <c r="ISL54" s="876"/>
      <c r="ISM54" s="876"/>
      <c r="ISN54" s="876"/>
      <c r="ISO54" s="876"/>
      <c r="ISP54" s="876"/>
      <c r="ISQ54" s="876"/>
      <c r="ISR54" s="876"/>
      <c r="ISS54" s="876"/>
      <c r="IST54" s="876"/>
      <c r="ISU54" s="876"/>
      <c r="ISV54" s="876"/>
      <c r="ISW54" s="876"/>
      <c r="ISX54" s="876"/>
      <c r="ISY54" s="876"/>
      <c r="ISZ54" s="876"/>
      <c r="ITA54" s="876"/>
      <c r="ITB54" s="876"/>
      <c r="ITC54" s="876"/>
      <c r="ITD54" s="876"/>
      <c r="ITE54" s="876"/>
      <c r="ITF54" s="876"/>
      <c r="ITG54" s="876"/>
      <c r="ITH54" s="876"/>
      <c r="ITI54" s="876"/>
      <c r="ITJ54" s="876"/>
      <c r="ITK54" s="876"/>
      <c r="ITL54" s="876"/>
      <c r="ITM54" s="876"/>
      <c r="ITN54" s="876"/>
      <c r="ITO54" s="876"/>
      <c r="ITP54" s="876"/>
      <c r="ITQ54" s="876"/>
      <c r="ITR54" s="876"/>
      <c r="ITS54" s="876"/>
      <c r="ITT54" s="876"/>
      <c r="ITU54" s="876"/>
      <c r="ITV54" s="876"/>
      <c r="ITW54" s="876"/>
      <c r="ITX54" s="876"/>
      <c r="ITY54" s="876"/>
      <c r="ITZ54" s="876"/>
      <c r="IUA54" s="876"/>
      <c r="IUB54" s="876"/>
      <c r="IUC54" s="876"/>
      <c r="IUD54" s="876"/>
      <c r="IUE54" s="876"/>
      <c r="IUF54" s="876"/>
      <c r="IUG54" s="876"/>
      <c r="IUH54" s="876"/>
      <c r="IUI54" s="876"/>
      <c r="IUJ54" s="876"/>
      <c r="IUK54" s="876"/>
      <c r="IUL54" s="876"/>
      <c r="IUM54" s="876"/>
      <c r="IUN54" s="876"/>
      <c r="IUO54" s="876"/>
      <c r="IUP54" s="876"/>
      <c r="IUQ54" s="876"/>
      <c r="IUR54" s="876"/>
      <c r="IUS54" s="876"/>
      <c r="IUT54" s="876"/>
      <c r="IUU54" s="876"/>
      <c r="IUV54" s="876"/>
      <c r="IUW54" s="876"/>
      <c r="IUX54" s="876"/>
      <c r="IUY54" s="876"/>
      <c r="IUZ54" s="876"/>
      <c r="IVA54" s="876"/>
      <c r="IVB54" s="876"/>
      <c r="IVC54" s="876"/>
      <c r="IVD54" s="876"/>
      <c r="IVE54" s="876"/>
      <c r="IVF54" s="876"/>
      <c r="IVG54" s="876"/>
      <c r="IVH54" s="876"/>
      <c r="IVI54" s="876"/>
      <c r="IVJ54" s="876"/>
      <c r="IVK54" s="876"/>
      <c r="IVL54" s="876"/>
      <c r="IVM54" s="876"/>
      <c r="IVN54" s="876"/>
      <c r="IVO54" s="876"/>
      <c r="IVP54" s="876"/>
      <c r="IVQ54" s="876"/>
      <c r="IVR54" s="876"/>
      <c r="IVS54" s="876"/>
      <c r="IVT54" s="876"/>
      <c r="IVU54" s="876"/>
      <c r="IVV54" s="876"/>
      <c r="IVW54" s="876"/>
      <c r="IVX54" s="876"/>
      <c r="IVY54" s="876"/>
      <c r="IVZ54" s="876"/>
      <c r="IWA54" s="876"/>
      <c r="IWB54" s="876"/>
      <c r="IWC54" s="876"/>
      <c r="IWD54" s="876"/>
      <c r="IWE54" s="876"/>
      <c r="IWF54" s="876"/>
      <c r="IWG54" s="876"/>
      <c r="IWH54" s="876"/>
      <c r="IWI54" s="876"/>
      <c r="IWJ54" s="876"/>
      <c r="IWK54" s="876"/>
      <c r="IWL54" s="876"/>
      <c r="IWM54" s="876"/>
      <c r="IWN54" s="876"/>
      <c r="IWO54" s="876"/>
      <c r="IWP54" s="876"/>
      <c r="IWQ54" s="876"/>
      <c r="IWR54" s="876"/>
      <c r="IWS54" s="876"/>
      <c r="IWT54" s="876"/>
      <c r="IWU54" s="876"/>
      <c r="IWV54" s="876"/>
      <c r="IWW54" s="876"/>
      <c r="IWX54" s="876"/>
      <c r="IWY54" s="876"/>
      <c r="IWZ54" s="876"/>
      <c r="IXA54" s="876"/>
      <c r="IXB54" s="876"/>
      <c r="IXC54" s="876"/>
      <c r="IXD54" s="876"/>
      <c r="IXE54" s="876"/>
      <c r="IXF54" s="876"/>
      <c r="IXG54" s="876"/>
      <c r="IXH54" s="876"/>
      <c r="IXI54" s="876"/>
      <c r="IXJ54" s="876"/>
      <c r="IXK54" s="876"/>
      <c r="IXL54" s="876"/>
      <c r="IXM54" s="876"/>
      <c r="IXN54" s="876"/>
      <c r="IXO54" s="876"/>
      <c r="IXP54" s="876"/>
      <c r="IXQ54" s="876"/>
      <c r="IXR54" s="876"/>
      <c r="IXS54" s="876"/>
      <c r="IXT54" s="876"/>
      <c r="IXU54" s="876"/>
      <c r="IXV54" s="876"/>
      <c r="IXW54" s="876"/>
      <c r="IXX54" s="876"/>
      <c r="IXY54" s="876"/>
      <c r="IXZ54" s="876"/>
      <c r="IYA54" s="876"/>
      <c r="IYB54" s="876"/>
      <c r="IYC54" s="876"/>
      <c r="IYD54" s="876"/>
      <c r="IYE54" s="876"/>
      <c r="IYF54" s="876"/>
      <c r="IYG54" s="876"/>
      <c r="IYH54" s="876"/>
      <c r="IYI54" s="876"/>
      <c r="IYJ54" s="876"/>
      <c r="IYK54" s="876"/>
      <c r="IYL54" s="876"/>
      <c r="IYM54" s="876"/>
      <c r="IYN54" s="876"/>
      <c r="IYO54" s="876"/>
      <c r="IYP54" s="876"/>
      <c r="IYQ54" s="876"/>
      <c r="IYR54" s="876"/>
      <c r="IYS54" s="876"/>
      <c r="IYT54" s="876"/>
      <c r="IYU54" s="876"/>
      <c r="IYV54" s="876"/>
      <c r="IYW54" s="876"/>
      <c r="IYX54" s="876"/>
      <c r="IYY54" s="876"/>
      <c r="IYZ54" s="876"/>
      <c r="IZA54" s="876"/>
      <c r="IZB54" s="876"/>
      <c r="IZC54" s="876"/>
      <c r="IZD54" s="876"/>
      <c r="IZE54" s="876"/>
      <c r="IZF54" s="876"/>
      <c r="IZG54" s="876"/>
      <c r="IZH54" s="876"/>
      <c r="IZI54" s="876"/>
      <c r="IZJ54" s="876"/>
      <c r="IZK54" s="876"/>
      <c r="IZL54" s="876"/>
      <c r="IZM54" s="876"/>
      <c r="IZN54" s="876"/>
      <c r="IZO54" s="876"/>
      <c r="IZP54" s="876"/>
      <c r="IZQ54" s="876"/>
      <c r="IZR54" s="876"/>
      <c r="IZS54" s="876"/>
      <c r="IZT54" s="876"/>
      <c r="IZU54" s="876"/>
      <c r="IZV54" s="876"/>
      <c r="IZW54" s="876"/>
      <c r="IZX54" s="876"/>
      <c r="IZY54" s="876"/>
      <c r="IZZ54" s="876"/>
      <c r="JAA54" s="876"/>
      <c r="JAB54" s="876"/>
      <c r="JAC54" s="876"/>
      <c r="JAD54" s="876"/>
      <c r="JAE54" s="876"/>
      <c r="JAF54" s="876"/>
      <c r="JAG54" s="876"/>
      <c r="JAH54" s="876"/>
      <c r="JAI54" s="876"/>
      <c r="JAJ54" s="876"/>
      <c r="JAK54" s="876"/>
      <c r="JAL54" s="876"/>
      <c r="JAM54" s="876"/>
      <c r="JAN54" s="876"/>
      <c r="JAO54" s="876"/>
      <c r="JAP54" s="876"/>
      <c r="JAQ54" s="876"/>
      <c r="JAR54" s="876"/>
      <c r="JAS54" s="876"/>
      <c r="JAT54" s="876"/>
      <c r="JAU54" s="876"/>
      <c r="JAV54" s="876"/>
      <c r="JAW54" s="876"/>
      <c r="JAX54" s="876"/>
      <c r="JAY54" s="876"/>
      <c r="JAZ54" s="876"/>
      <c r="JBA54" s="876"/>
      <c r="JBB54" s="876"/>
      <c r="JBC54" s="876"/>
      <c r="JBD54" s="876"/>
      <c r="JBE54" s="876"/>
      <c r="JBF54" s="876"/>
      <c r="JBG54" s="876"/>
      <c r="JBH54" s="876"/>
      <c r="JBI54" s="876"/>
      <c r="JBJ54" s="876"/>
      <c r="JBK54" s="876"/>
      <c r="JBL54" s="876"/>
      <c r="JBM54" s="876"/>
      <c r="JBN54" s="876"/>
      <c r="JBO54" s="876"/>
      <c r="JBP54" s="876"/>
      <c r="JBQ54" s="876"/>
      <c r="JBR54" s="876"/>
      <c r="JBS54" s="876"/>
      <c r="JBT54" s="876"/>
      <c r="JBU54" s="876"/>
      <c r="JBV54" s="876"/>
      <c r="JBW54" s="876"/>
      <c r="JBX54" s="876"/>
      <c r="JBY54" s="876"/>
      <c r="JBZ54" s="876"/>
      <c r="JCA54" s="876"/>
      <c r="JCB54" s="876"/>
      <c r="JCC54" s="876"/>
      <c r="JCD54" s="876"/>
      <c r="JCE54" s="876"/>
      <c r="JCF54" s="876"/>
      <c r="JCG54" s="876"/>
      <c r="JCH54" s="876"/>
      <c r="JCI54" s="876"/>
      <c r="JCJ54" s="876"/>
      <c r="JCK54" s="876"/>
      <c r="JCL54" s="876"/>
      <c r="JCM54" s="876"/>
      <c r="JCN54" s="876"/>
      <c r="JCO54" s="876"/>
      <c r="JCP54" s="876"/>
      <c r="JCQ54" s="876"/>
      <c r="JCR54" s="876"/>
      <c r="JCS54" s="876"/>
      <c r="JCT54" s="876"/>
      <c r="JCU54" s="876"/>
      <c r="JCV54" s="876"/>
      <c r="JCW54" s="876"/>
      <c r="JCX54" s="876"/>
      <c r="JCY54" s="876"/>
      <c r="JCZ54" s="876"/>
      <c r="JDA54" s="876"/>
      <c r="JDB54" s="876"/>
      <c r="JDC54" s="876"/>
      <c r="JDD54" s="876"/>
      <c r="JDE54" s="876"/>
      <c r="JDF54" s="876"/>
      <c r="JDG54" s="876"/>
      <c r="JDH54" s="876"/>
      <c r="JDI54" s="876"/>
      <c r="JDJ54" s="876"/>
      <c r="JDK54" s="876"/>
      <c r="JDL54" s="876"/>
      <c r="JDM54" s="876"/>
      <c r="JDN54" s="876"/>
      <c r="JDO54" s="876"/>
      <c r="JDP54" s="876"/>
      <c r="JDQ54" s="876"/>
      <c r="JDR54" s="876"/>
      <c r="JDS54" s="876"/>
      <c r="JDT54" s="876"/>
      <c r="JDU54" s="876"/>
      <c r="JDV54" s="876"/>
      <c r="JDW54" s="876"/>
      <c r="JDX54" s="876"/>
      <c r="JDY54" s="876"/>
      <c r="JDZ54" s="876"/>
      <c r="JEA54" s="876"/>
      <c r="JEB54" s="876"/>
      <c r="JEC54" s="876"/>
      <c r="JED54" s="876"/>
      <c r="JEE54" s="876"/>
      <c r="JEF54" s="876"/>
      <c r="JEG54" s="876"/>
      <c r="JEH54" s="876"/>
      <c r="JEI54" s="876"/>
      <c r="JEJ54" s="876"/>
      <c r="JEK54" s="876"/>
      <c r="JEL54" s="876"/>
      <c r="JEM54" s="876"/>
      <c r="JEN54" s="876"/>
      <c r="JEO54" s="876"/>
      <c r="JEP54" s="876"/>
      <c r="JEQ54" s="876"/>
      <c r="JER54" s="876"/>
      <c r="JES54" s="876"/>
      <c r="JET54" s="876"/>
      <c r="JEU54" s="876"/>
      <c r="JEV54" s="876"/>
      <c r="JEW54" s="876"/>
      <c r="JEX54" s="876"/>
      <c r="JEY54" s="876"/>
      <c r="JEZ54" s="876"/>
      <c r="JFA54" s="876"/>
      <c r="JFB54" s="876"/>
      <c r="JFC54" s="876"/>
      <c r="JFD54" s="876"/>
      <c r="JFE54" s="876"/>
      <c r="JFF54" s="876"/>
      <c r="JFG54" s="876"/>
      <c r="JFH54" s="876"/>
      <c r="JFI54" s="876"/>
      <c r="JFJ54" s="876"/>
      <c r="JFK54" s="876"/>
      <c r="JFL54" s="876"/>
      <c r="JFM54" s="876"/>
      <c r="JFN54" s="876"/>
      <c r="JFO54" s="876"/>
      <c r="JFP54" s="876"/>
      <c r="JFQ54" s="876"/>
      <c r="JFR54" s="876"/>
      <c r="JFS54" s="876"/>
      <c r="JFT54" s="876"/>
      <c r="JFU54" s="876"/>
      <c r="JFV54" s="876"/>
      <c r="JFW54" s="876"/>
      <c r="JFX54" s="876"/>
      <c r="JFY54" s="876"/>
      <c r="JFZ54" s="876"/>
      <c r="JGA54" s="876"/>
      <c r="JGB54" s="876"/>
      <c r="JGC54" s="876"/>
      <c r="JGD54" s="876"/>
      <c r="JGE54" s="876"/>
      <c r="JGF54" s="876"/>
      <c r="JGG54" s="876"/>
      <c r="JGH54" s="876"/>
      <c r="JGI54" s="876"/>
      <c r="JGJ54" s="876"/>
      <c r="JGK54" s="876"/>
      <c r="JGL54" s="876"/>
      <c r="JGM54" s="876"/>
      <c r="JGN54" s="876"/>
      <c r="JGO54" s="876"/>
      <c r="JGP54" s="876"/>
      <c r="JGQ54" s="876"/>
      <c r="JGR54" s="876"/>
      <c r="JGS54" s="876"/>
      <c r="JGT54" s="876"/>
      <c r="JGU54" s="876"/>
      <c r="JGV54" s="876"/>
      <c r="JGW54" s="876"/>
      <c r="JGX54" s="876"/>
      <c r="JGY54" s="876"/>
      <c r="JGZ54" s="876"/>
      <c r="JHA54" s="876"/>
      <c r="JHB54" s="876"/>
      <c r="JHC54" s="876"/>
      <c r="JHD54" s="876"/>
      <c r="JHE54" s="876"/>
      <c r="JHF54" s="876"/>
      <c r="JHG54" s="876"/>
      <c r="JHH54" s="876"/>
      <c r="JHI54" s="876"/>
      <c r="JHJ54" s="876"/>
      <c r="JHK54" s="876"/>
      <c r="JHL54" s="876"/>
      <c r="JHM54" s="876"/>
      <c r="JHN54" s="876"/>
      <c r="JHO54" s="876"/>
      <c r="JHP54" s="876"/>
      <c r="JHQ54" s="876"/>
      <c r="JHR54" s="876"/>
      <c r="JHS54" s="876"/>
      <c r="JHT54" s="876"/>
      <c r="JHU54" s="876"/>
      <c r="JHV54" s="876"/>
      <c r="JHW54" s="876"/>
      <c r="JHX54" s="876"/>
      <c r="JHY54" s="876"/>
      <c r="JHZ54" s="876"/>
      <c r="JIA54" s="876"/>
      <c r="JIB54" s="876"/>
      <c r="JIC54" s="876"/>
      <c r="JID54" s="876"/>
      <c r="JIE54" s="876"/>
      <c r="JIF54" s="876"/>
      <c r="JIG54" s="876"/>
      <c r="JIH54" s="876"/>
      <c r="JII54" s="876"/>
      <c r="JIJ54" s="876"/>
      <c r="JIK54" s="876"/>
      <c r="JIL54" s="876"/>
      <c r="JIM54" s="876"/>
      <c r="JIN54" s="876"/>
      <c r="JIO54" s="876"/>
      <c r="JIP54" s="876"/>
      <c r="JIQ54" s="876"/>
      <c r="JIR54" s="876"/>
      <c r="JIS54" s="876"/>
      <c r="JIT54" s="876"/>
      <c r="JIU54" s="876"/>
      <c r="JIV54" s="876"/>
      <c r="JIW54" s="876"/>
      <c r="JIX54" s="876"/>
      <c r="JIY54" s="876"/>
      <c r="JIZ54" s="876"/>
      <c r="JJA54" s="876"/>
      <c r="JJB54" s="876"/>
      <c r="JJC54" s="876"/>
      <c r="JJD54" s="876"/>
      <c r="JJE54" s="876"/>
      <c r="JJF54" s="876"/>
      <c r="JJG54" s="876"/>
      <c r="JJH54" s="876"/>
      <c r="JJI54" s="876"/>
      <c r="JJJ54" s="876"/>
      <c r="JJK54" s="876"/>
      <c r="JJL54" s="876"/>
      <c r="JJM54" s="876"/>
      <c r="JJN54" s="876"/>
      <c r="JJO54" s="876"/>
      <c r="JJP54" s="876"/>
      <c r="JJQ54" s="876"/>
      <c r="JJR54" s="876"/>
      <c r="JJS54" s="876"/>
      <c r="JJT54" s="876"/>
      <c r="JJU54" s="876"/>
      <c r="JJV54" s="876"/>
      <c r="JJW54" s="876"/>
      <c r="JJX54" s="876"/>
      <c r="JJY54" s="876"/>
      <c r="JJZ54" s="876"/>
      <c r="JKA54" s="876"/>
      <c r="JKB54" s="876"/>
      <c r="JKC54" s="876"/>
      <c r="JKD54" s="876"/>
      <c r="JKE54" s="876"/>
      <c r="JKF54" s="876"/>
      <c r="JKG54" s="876"/>
      <c r="JKH54" s="876"/>
      <c r="JKI54" s="876"/>
      <c r="JKJ54" s="876"/>
      <c r="JKK54" s="876"/>
      <c r="JKL54" s="876"/>
      <c r="JKM54" s="876"/>
      <c r="JKN54" s="876"/>
      <c r="JKO54" s="876"/>
      <c r="JKP54" s="876"/>
      <c r="JKQ54" s="876"/>
      <c r="JKR54" s="876"/>
      <c r="JKS54" s="876"/>
      <c r="JKT54" s="876"/>
      <c r="JKU54" s="876"/>
      <c r="JKV54" s="876"/>
      <c r="JKW54" s="876"/>
      <c r="JKX54" s="876"/>
      <c r="JKY54" s="876"/>
      <c r="JKZ54" s="876"/>
      <c r="JLA54" s="876"/>
      <c r="JLB54" s="876"/>
      <c r="JLC54" s="876"/>
      <c r="JLD54" s="876"/>
      <c r="JLE54" s="876"/>
      <c r="JLF54" s="876"/>
      <c r="JLG54" s="876"/>
      <c r="JLH54" s="876"/>
      <c r="JLI54" s="876"/>
      <c r="JLJ54" s="876"/>
      <c r="JLK54" s="876"/>
      <c r="JLL54" s="876"/>
      <c r="JLM54" s="876"/>
      <c r="JLN54" s="876"/>
      <c r="JLO54" s="876"/>
      <c r="JLP54" s="876"/>
      <c r="JLQ54" s="876"/>
      <c r="JLR54" s="876"/>
      <c r="JLS54" s="876"/>
      <c r="JLT54" s="876"/>
      <c r="JLU54" s="876"/>
      <c r="JLV54" s="876"/>
      <c r="JLW54" s="876"/>
      <c r="JLX54" s="876"/>
      <c r="JLY54" s="876"/>
      <c r="JLZ54" s="876"/>
      <c r="JMA54" s="876"/>
      <c r="JMB54" s="876"/>
      <c r="JMC54" s="876"/>
      <c r="JMD54" s="876"/>
      <c r="JME54" s="876"/>
      <c r="JMF54" s="876"/>
      <c r="JMG54" s="876"/>
      <c r="JMH54" s="876"/>
      <c r="JMI54" s="876"/>
      <c r="JMJ54" s="876"/>
      <c r="JMK54" s="876"/>
      <c r="JML54" s="876"/>
      <c r="JMM54" s="876"/>
      <c r="JMN54" s="876"/>
      <c r="JMO54" s="876"/>
      <c r="JMP54" s="876"/>
      <c r="JMQ54" s="876"/>
      <c r="JMR54" s="876"/>
      <c r="JMS54" s="876"/>
      <c r="JMT54" s="876"/>
      <c r="JMU54" s="876"/>
      <c r="JMV54" s="876"/>
      <c r="JMW54" s="876"/>
      <c r="JMX54" s="876"/>
      <c r="JMY54" s="876"/>
      <c r="JMZ54" s="876"/>
      <c r="JNA54" s="876"/>
      <c r="JNB54" s="876"/>
      <c r="JNC54" s="876"/>
      <c r="JND54" s="876"/>
      <c r="JNE54" s="876"/>
      <c r="JNF54" s="876"/>
      <c r="JNG54" s="876"/>
      <c r="JNH54" s="876"/>
      <c r="JNI54" s="876"/>
      <c r="JNJ54" s="876"/>
      <c r="JNK54" s="876"/>
      <c r="JNL54" s="876"/>
      <c r="JNM54" s="876"/>
      <c r="JNN54" s="876"/>
      <c r="JNO54" s="876"/>
      <c r="JNP54" s="876"/>
      <c r="JNQ54" s="876"/>
      <c r="JNR54" s="876"/>
      <c r="JNS54" s="876"/>
      <c r="JNT54" s="876"/>
      <c r="JNU54" s="876"/>
      <c r="JNV54" s="876"/>
      <c r="JNW54" s="876"/>
      <c r="JNX54" s="876"/>
      <c r="JNY54" s="876"/>
      <c r="JNZ54" s="876"/>
      <c r="JOA54" s="876"/>
      <c r="JOB54" s="876"/>
      <c r="JOC54" s="876"/>
      <c r="JOD54" s="876"/>
      <c r="JOE54" s="876"/>
      <c r="JOF54" s="876"/>
      <c r="JOG54" s="876"/>
      <c r="JOH54" s="876"/>
      <c r="JOI54" s="876"/>
      <c r="JOJ54" s="876"/>
      <c r="JOK54" s="876"/>
      <c r="JOL54" s="876"/>
      <c r="JOM54" s="876"/>
      <c r="JON54" s="876"/>
      <c r="JOO54" s="876"/>
      <c r="JOP54" s="876"/>
      <c r="JOQ54" s="876"/>
      <c r="JOR54" s="876"/>
      <c r="JOS54" s="876"/>
      <c r="JOT54" s="876"/>
      <c r="JOU54" s="876"/>
      <c r="JOV54" s="876"/>
      <c r="JOW54" s="876"/>
      <c r="JOX54" s="876"/>
      <c r="JOY54" s="876"/>
      <c r="JOZ54" s="876"/>
      <c r="JPA54" s="876"/>
      <c r="JPB54" s="876"/>
      <c r="JPC54" s="876"/>
      <c r="JPD54" s="876"/>
      <c r="JPE54" s="876"/>
      <c r="JPF54" s="876"/>
      <c r="JPG54" s="876"/>
      <c r="JPH54" s="876"/>
      <c r="JPI54" s="876"/>
      <c r="JPJ54" s="876"/>
      <c r="JPK54" s="876"/>
      <c r="JPL54" s="876"/>
      <c r="JPM54" s="876"/>
      <c r="JPN54" s="876"/>
      <c r="JPO54" s="876"/>
      <c r="JPP54" s="876"/>
      <c r="JPQ54" s="876"/>
      <c r="JPR54" s="876"/>
      <c r="JPS54" s="876"/>
      <c r="JPT54" s="876"/>
      <c r="JPU54" s="876"/>
      <c r="JPV54" s="876"/>
      <c r="JPW54" s="876"/>
      <c r="JPX54" s="876"/>
      <c r="JPY54" s="876"/>
      <c r="JPZ54" s="876"/>
      <c r="JQA54" s="876"/>
      <c r="JQB54" s="876"/>
      <c r="JQC54" s="876"/>
      <c r="JQD54" s="876"/>
      <c r="JQE54" s="876"/>
      <c r="JQF54" s="876"/>
      <c r="JQG54" s="876"/>
      <c r="JQH54" s="876"/>
      <c r="JQI54" s="876"/>
      <c r="JQJ54" s="876"/>
      <c r="JQK54" s="876"/>
      <c r="JQL54" s="876"/>
      <c r="JQM54" s="876"/>
      <c r="JQN54" s="876"/>
      <c r="JQO54" s="876"/>
      <c r="JQP54" s="876"/>
      <c r="JQQ54" s="876"/>
      <c r="JQR54" s="876"/>
      <c r="JQS54" s="876"/>
      <c r="JQT54" s="876"/>
      <c r="JQU54" s="876"/>
      <c r="JQV54" s="876"/>
      <c r="JQW54" s="876"/>
      <c r="JQX54" s="876"/>
      <c r="JQY54" s="876"/>
      <c r="JQZ54" s="876"/>
      <c r="JRA54" s="876"/>
      <c r="JRB54" s="876"/>
      <c r="JRC54" s="876"/>
      <c r="JRD54" s="876"/>
      <c r="JRE54" s="876"/>
      <c r="JRF54" s="876"/>
      <c r="JRG54" s="876"/>
      <c r="JRH54" s="876"/>
      <c r="JRI54" s="876"/>
      <c r="JRJ54" s="876"/>
      <c r="JRK54" s="876"/>
      <c r="JRL54" s="876"/>
      <c r="JRM54" s="876"/>
      <c r="JRN54" s="876"/>
      <c r="JRO54" s="876"/>
      <c r="JRP54" s="876"/>
      <c r="JRQ54" s="876"/>
      <c r="JRR54" s="876"/>
      <c r="JRS54" s="876"/>
      <c r="JRT54" s="876"/>
      <c r="JRU54" s="876"/>
      <c r="JRV54" s="876"/>
      <c r="JRW54" s="876"/>
      <c r="JRX54" s="876"/>
      <c r="JRY54" s="876"/>
      <c r="JRZ54" s="876"/>
      <c r="JSA54" s="876"/>
      <c r="JSB54" s="876"/>
      <c r="JSC54" s="876"/>
      <c r="JSD54" s="876"/>
      <c r="JSE54" s="876"/>
      <c r="JSF54" s="876"/>
      <c r="JSG54" s="876"/>
      <c r="JSH54" s="876"/>
      <c r="JSI54" s="876"/>
      <c r="JSJ54" s="876"/>
      <c r="JSK54" s="876"/>
      <c r="JSL54" s="876"/>
      <c r="JSM54" s="876"/>
      <c r="JSN54" s="876"/>
      <c r="JSO54" s="876"/>
      <c r="JSP54" s="876"/>
      <c r="JSQ54" s="876"/>
      <c r="JSR54" s="876"/>
      <c r="JSS54" s="876"/>
      <c r="JST54" s="876"/>
      <c r="JSU54" s="876"/>
      <c r="JSV54" s="876"/>
      <c r="JSW54" s="876"/>
      <c r="JSX54" s="876"/>
      <c r="JSY54" s="876"/>
      <c r="JSZ54" s="876"/>
      <c r="JTA54" s="876"/>
      <c r="JTB54" s="876"/>
      <c r="JTC54" s="876"/>
      <c r="JTD54" s="876"/>
      <c r="JTE54" s="876"/>
      <c r="JTF54" s="876"/>
      <c r="JTG54" s="876"/>
      <c r="JTH54" s="876"/>
      <c r="JTI54" s="876"/>
      <c r="JTJ54" s="876"/>
      <c r="JTK54" s="876"/>
      <c r="JTL54" s="876"/>
      <c r="JTM54" s="876"/>
      <c r="JTN54" s="876"/>
      <c r="JTO54" s="876"/>
      <c r="JTP54" s="876"/>
      <c r="JTQ54" s="876"/>
      <c r="JTR54" s="876"/>
      <c r="JTS54" s="876"/>
      <c r="JTT54" s="876"/>
      <c r="JTU54" s="876"/>
      <c r="JTV54" s="876"/>
      <c r="JTW54" s="876"/>
      <c r="JTX54" s="876"/>
      <c r="JTY54" s="876"/>
      <c r="JTZ54" s="876"/>
      <c r="JUA54" s="876"/>
      <c r="JUB54" s="876"/>
      <c r="JUC54" s="876"/>
      <c r="JUD54" s="876"/>
      <c r="JUE54" s="876"/>
      <c r="JUF54" s="876"/>
      <c r="JUG54" s="876"/>
      <c r="JUH54" s="876"/>
      <c r="JUI54" s="876"/>
      <c r="JUJ54" s="876"/>
      <c r="JUK54" s="876"/>
      <c r="JUL54" s="876"/>
      <c r="JUM54" s="876"/>
      <c r="JUN54" s="876"/>
      <c r="JUO54" s="876"/>
      <c r="JUP54" s="876"/>
      <c r="JUQ54" s="876"/>
      <c r="JUR54" s="876"/>
      <c r="JUS54" s="876"/>
      <c r="JUT54" s="876"/>
      <c r="JUU54" s="876"/>
      <c r="JUV54" s="876"/>
      <c r="JUW54" s="876"/>
      <c r="JUX54" s="876"/>
      <c r="JUY54" s="876"/>
      <c r="JUZ54" s="876"/>
      <c r="JVA54" s="876"/>
      <c r="JVB54" s="876"/>
      <c r="JVC54" s="876"/>
      <c r="JVD54" s="876"/>
      <c r="JVE54" s="876"/>
      <c r="JVF54" s="876"/>
      <c r="JVG54" s="876"/>
      <c r="JVH54" s="876"/>
      <c r="JVI54" s="876"/>
      <c r="JVJ54" s="876"/>
      <c r="JVK54" s="876"/>
      <c r="JVL54" s="876"/>
      <c r="JVM54" s="876"/>
      <c r="JVN54" s="876"/>
      <c r="JVO54" s="876"/>
      <c r="JVP54" s="876"/>
      <c r="JVQ54" s="876"/>
      <c r="JVR54" s="876"/>
      <c r="JVS54" s="876"/>
      <c r="JVT54" s="876"/>
      <c r="JVU54" s="876"/>
      <c r="JVV54" s="876"/>
      <c r="JVW54" s="876"/>
      <c r="JVX54" s="876"/>
      <c r="JVY54" s="876"/>
      <c r="JVZ54" s="876"/>
      <c r="JWA54" s="876"/>
      <c r="JWB54" s="876"/>
      <c r="JWC54" s="876"/>
      <c r="JWD54" s="876"/>
      <c r="JWE54" s="876"/>
      <c r="JWF54" s="876"/>
      <c r="JWG54" s="876"/>
      <c r="JWH54" s="876"/>
      <c r="JWI54" s="876"/>
      <c r="JWJ54" s="876"/>
      <c r="JWK54" s="876"/>
      <c r="JWL54" s="876"/>
      <c r="JWM54" s="876"/>
      <c r="JWN54" s="876"/>
      <c r="JWO54" s="876"/>
      <c r="JWP54" s="876"/>
      <c r="JWQ54" s="876"/>
      <c r="JWR54" s="876"/>
      <c r="JWS54" s="876"/>
      <c r="JWT54" s="876"/>
      <c r="JWU54" s="876"/>
      <c r="JWV54" s="876"/>
      <c r="JWW54" s="876"/>
      <c r="JWX54" s="876"/>
      <c r="JWY54" s="876"/>
      <c r="JWZ54" s="876"/>
      <c r="JXA54" s="876"/>
      <c r="JXB54" s="876"/>
      <c r="JXC54" s="876"/>
      <c r="JXD54" s="876"/>
      <c r="JXE54" s="876"/>
      <c r="JXF54" s="876"/>
      <c r="JXG54" s="876"/>
      <c r="JXH54" s="876"/>
      <c r="JXI54" s="876"/>
      <c r="JXJ54" s="876"/>
      <c r="JXK54" s="876"/>
      <c r="JXL54" s="876"/>
      <c r="JXM54" s="876"/>
      <c r="JXN54" s="876"/>
      <c r="JXO54" s="876"/>
      <c r="JXP54" s="876"/>
      <c r="JXQ54" s="876"/>
      <c r="JXR54" s="876"/>
      <c r="JXS54" s="876"/>
      <c r="JXT54" s="876"/>
      <c r="JXU54" s="876"/>
      <c r="JXV54" s="876"/>
      <c r="JXW54" s="876"/>
      <c r="JXX54" s="876"/>
      <c r="JXY54" s="876"/>
      <c r="JXZ54" s="876"/>
      <c r="JYA54" s="876"/>
      <c r="JYB54" s="876"/>
      <c r="JYC54" s="876"/>
      <c r="JYD54" s="876"/>
      <c r="JYE54" s="876"/>
      <c r="JYF54" s="876"/>
      <c r="JYG54" s="876"/>
      <c r="JYH54" s="876"/>
      <c r="JYI54" s="876"/>
      <c r="JYJ54" s="876"/>
      <c r="JYK54" s="876"/>
      <c r="JYL54" s="876"/>
      <c r="JYM54" s="876"/>
      <c r="JYN54" s="876"/>
      <c r="JYO54" s="876"/>
      <c r="JYP54" s="876"/>
      <c r="JYQ54" s="876"/>
      <c r="JYR54" s="876"/>
      <c r="JYS54" s="876"/>
      <c r="JYT54" s="876"/>
      <c r="JYU54" s="876"/>
      <c r="JYV54" s="876"/>
      <c r="JYW54" s="876"/>
      <c r="JYX54" s="876"/>
      <c r="JYY54" s="876"/>
      <c r="JYZ54" s="876"/>
      <c r="JZA54" s="876"/>
      <c r="JZB54" s="876"/>
      <c r="JZC54" s="876"/>
      <c r="JZD54" s="876"/>
      <c r="JZE54" s="876"/>
      <c r="JZF54" s="876"/>
      <c r="JZG54" s="876"/>
      <c r="JZH54" s="876"/>
      <c r="JZI54" s="876"/>
      <c r="JZJ54" s="876"/>
      <c r="JZK54" s="876"/>
      <c r="JZL54" s="876"/>
      <c r="JZM54" s="876"/>
      <c r="JZN54" s="876"/>
      <c r="JZO54" s="876"/>
      <c r="JZP54" s="876"/>
      <c r="JZQ54" s="876"/>
      <c r="JZR54" s="876"/>
      <c r="JZS54" s="876"/>
      <c r="JZT54" s="876"/>
      <c r="JZU54" s="876"/>
      <c r="JZV54" s="876"/>
      <c r="JZW54" s="876"/>
      <c r="JZX54" s="876"/>
      <c r="JZY54" s="876"/>
      <c r="JZZ54" s="876"/>
      <c r="KAA54" s="876"/>
      <c r="KAB54" s="876"/>
      <c r="KAC54" s="876"/>
      <c r="KAD54" s="876"/>
      <c r="KAE54" s="876"/>
      <c r="KAF54" s="876"/>
      <c r="KAG54" s="876"/>
      <c r="KAH54" s="876"/>
      <c r="KAI54" s="876"/>
      <c r="KAJ54" s="876"/>
      <c r="KAK54" s="876"/>
      <c r="KAL54" s="876"/>
      <c r="KAM54" s="876"/>
      <c r="KAN54" s="876"/>
      <c r="KAO54" s="876"/>
      <c r="KAP54" s="876"/>
      <c r="KAQ54" s="876"/>
      <c r="KAR54" s="876"/>
      <c r="KAS54" s="876"/>
      <c r="KAT54" s="876"/>
      <c r="KAU54" s="876"/>
      <c r="KAV54" s="876"/>
      <c r="KAW54" s="876"/>
      <c r="KAX54" s="876"/>
      <c r="KAY54" s="876"/>
      <c r="KAZ54" s="876"/>
      <c r="KBA54" s="876"/>
      <c r="KBB54" s="876"/>
      <c r="KBC54" s="876"/>
      <c r="KBD54" s="876"/>
      <c r="KBE54" s="876"/>
      <c r="KBF54" s="876"/>
      <c r="KBG54" s="876"/>
      <c r="KBH54" s="876"/>
      <c r="KBI54" s="876"/>
      <c r="KBJ54" s="876"/>
      <c r="KBK54" s="876"/>
      <c r="KBL54" s="876"/>
      <c r="KBM54" s="876"/>
      <c r="KBN54" s="876"/>
      <c r="KBO54" s="876"/>
      <c r="KBP54" s="876"/>
      <c r="KBQ54" s="876"/>
      <c r="KBR54" s="876"/>
      <c r="KBS54" s="876"/>
      <c r="KBT54" s="876"/>
      <c r="KBU54" s="876"/>
      <c r="KBV54" s="876"/>
      <c r="KBW54" s="876"/>
      <c r="KBX54" s="876"/>
      <c r="KBY54" s="876"/>
      <c r="KBZ54" s="876"/>
      <c r="KCA54" s="876"/>
      <c r="KCB54" s="876"/>
      <c r="KCC54" s="876"/>
      <c r="KCD54" s="876"/>
      <c r="KCE54" s="876"/>
      <c r="KCF54" s="876"/>
      <c r="KCG54" s="876"/>
      <c r="KCH54" s="876"/>
      <c r="KCI54" s="876"/>
      <c r="KCJ54" s="876"/>
      <c r="KCK54" s="876"/>
      <c r="KCL54" s="876"/>
      <c r="KCM54" s="876"/>
      <c r="KCN54" s="876"/>
      <c r="KCO54" s="876"/>
      <c r="KCP54" s="876"/>
      <c r="KCQ54" s="876"/>
      <c r="KCR54" s="876"/>
      <c r="KCS54" s="876"/>
      <c r="KCT54" s="876"/>
      <c r="KCU54" s="876"/>
      <c r="KCV54" s="876"/>
      <c r="KCW54" s="876"/>
      <c r="KCX54" s="876"/>
      <c r="KCY54" s="876"/>
      <c r="KCZ54" s="876"/>
      <c r="KDA54" s="876"/>
      <c r="KDB54" s="876"/>
      <c r="KDC54" s="876"/>
      <c r="KDD54" s="876"/>
      <c r="KDE54" s="876"/>
      <c r="KDF54" s="876"/>
      <c r="KDG54" s="876"/>
      <c r="KDH54" s="876"/>
      <c r="KDI54" s="876"/>
      <c r="KDJ54" s="876"/>
      <c r="KDK54" s="876"/>
      <c r="KDL54" s="876"/>
      <c r="KDM54" s="876"/>
      <c r="KDN54" s="876"/>
      <c r="KDO54" s="876"/>
      <c r="KDP54" s="876"/>
      <c r="KDQ54" s="876"/>
      <c r="KDR54" s="876"/>
      <c r="KDS54" s="876"/>
      <c r="KDT54" s="876"/>
      <c r="KDU54" s="876"/>
      <c r="KDV54" s="876"/>
      <c r="KDW54" s="876"/>
      <c r="KDX54" s="876"/>
      <c r="KDY54" s="876"/>
      <c r="KDZ54" s="876"/>
      <c r="KEA54" s="876"/>
      <c r="KEB54" s="876"/>
      <c r="KEC54" s="876"/>
      <c r="KED54" s="876"/>
      <c r="KEE54" s="876"/>
      <c r="KEF54" s="876"/>
      <c r="KEG54" s="876"/>
      <c r="KEH54" s="876"/>
      <c r="KEI54" s="876"/>
      <c r="KEJ54" s="876"/>
      <c r="KEK54" s="876"/>
      <c r="KEL54" s="876"/>
      <c r="KEM54" s="876"/>
      <c r="KEN54" s="876"/>
      <c r="KEO54" s="876"/>
      <c r="KEP54" s="876"/>
      <c r="KEQ54" s="876"/>
      <c r="KER54" s="876"/>
      <c r="KES54" s="876"/>
      <c r="KET54" s="876"/>
      <c r="KEU54" s="876"/>
      <c r="KEV54" s="876"/>
      <c r="KEW54" s="876"/>
      <c r="KEX54" s="876"/>
      <c r="KEY54" s="876"/>
      <c r="KEZ54" s="876"/>
      <c r="KFA54" s="876"/>
      <c r="KFB54" s="876"/>
      <c r="KFC54" s="876"/>
      <c r="KFD54" s="876"/>
      <c r="KFE54" s="876"/>
      <c r="KFF54" s="876"/>
      <c r="KFG54" s="876"/>
      <c r="KFH54" s="876"/>
      <c r="KFI54" s="876"/>
      <c r="KFJ54" s="876"/>
      <c r="KFK54" s="876"/>
      <c r="KFL54" s="876"/>
      <c r="KFM54" s="876"/>
      <c r="KFN54" s="876"/>
      <c r="KFO54" s="876"/>
      <c r="KFP54" s="876"/>
      <c r="KFQ54" s="876"/>
      <c r="KFR54" s="876"/>
      <c r="KFS54" s="876"/>
      <c r="KFT54" s="876"/>
      <c r="KFU54" s="876"/>
      <c r="KFV54" s="876"/>
      <c r="KFW54" s="876"/>
      <c r="KFX54" s="876"/>
      <c r="KFY54" s="876"/>
      <c r="KFZ54" s="876"/>
      <c r="KGA54" s="876"/>
      <c r="KGB54" s="876"/>
      <c r="KGC54" s="876"/>
      <c r="KGD54" s="876"/>
      <c r="KGE54" s="876"/>
      <c r="KGF54" s="876"/>
      <c r="KGG54" s="876"/>
      <c r="KGH54" s="876"/>
      <c r="KGI54" s="876"/>
      <c r="KGJ54" s="876"/>
      <c r="KGK54" s="876"/>
      <c r="KGL54" s="876"/>
      <c r="KGM54" s="876"/>
      <c r="KGN54" s="876"/>
      <c r="KGO54" s="876"/>
      <c r="KGP54" s="876"/>
      <c r="KGQ54" s="876"/>
      <c r="KGR54" s="876"/>
      <c r="KGS54" s="876"/>
      <c r="KGT54" s="876"/>
      <c r="KGU54" s="876"/>
      <c r="KGV54" s="876"/>
      <c r="KGW54" s="876"/>
      <c r="KGX54" s="876"/>
      <c r="KGY54" s="876"/>
      <c r="KGZ54" s="876"/>
      <c r="KHA54" s="876"/>
      <c r="KHB54" s="876"/>
      <c r="KHC54" s="876"/>
      <c r="KHD54" s="876"/>
      <c r="KHE54" s="876"/>
      <c r="KHF54" s="876"/>
      <c r="KHG54" s="876"/>
      <c r="KHH54" s="876"/>
      <c r="KHI54" s="876"/>
      <c r="KHJ54" s="876"/>
      <c r="KHK54" s="876"/>
      <c r="KHL54" s="876"/>
      <c r="KHM54" s="876"/>
      <c r="KHN54" s="876"/>
      <c r="KHO54" s="876"/>
      <c r="KHP54" s="876"/>
      <c r="KHQ54" s="876"/>
      <c r="KHR54" s="876"/>
      <c r="KHS54" s="876"/>
      <c r="KHT54" s="876"/>
      <c r="KHU54" s="876"/>
      <c r="KHV54" s="876"/>
      <c r="KHW54" s="876"/>
      <c r="KHX54" s="876"/>
      <c r="KHY54" s="876"/>
      <c r="KHZ54" s="876"/>
      <c r="KIA54" s="876"/>
      <c r="KIB54" s="876"/>
      <c r="KIC54" s="876"/>
      <c r="KID54" s="876"/>
      <c r="KIE54" s="876"/>
      <c r="KIF54" s="876"/>
      <c r="KIG54" s="876"/>
      <c r="KIH54" s="876"/>
      <c r="KII54" s="876"/>
      <c r="KIJ54" s="876"/>
      <c r="KIK54" s="876"/>
      <c r="KIL54" s="876"/>
      <c r="KIM54" s="876"/>
      <c r="KIN54" s="876"/>
      <c r="KIO54" s="876"/>
      <c r="KIP54" s="876"/>
      <c r="KIQ54" s="876"/>
      <c r="KIR54" s="876"/>
      <c r="KIS54" s="876"/>
      <c r="KIT54" s="876"/>
      <c r="KIU54" s="876"/>
      <c r="KIV54" s="876"/>
      <c r="KIW54" s="876"/>
      <c r="KIX54" s="876"/>
      <c r="KIY54" s="876"/>
      <c r="KIZ54" s="876"/>
      <c r="KJA54" s="876"/>
      <c r="KJB54" s="876"/>
      <c r="KJC54" s="876"/>
      <c r="KJD54" s="876"/>
      <c r="KJE54" s="876"/>
      <c r="KJF54" s="876"/>
      <c r="KJG54" s="876"/>
      <c r="KJH54" s="876"/>
      <c r="KJI54" s="876"/>
      <c r="KJJ54" s="876"/>
      <c r="KJK54" s="876"/>
      <c r="KJL54" s="876"/>
      <c r="KJM54" s="876"/>
      <c r="KJN54" s="876"/>
      <c r="KJO54" s="876"/>
      <c r="KJP54" s="876"/>
      <c r="KJQ54" s="876"/>
      <c r="KJR54" s="876"/>
      <c r="KJS54" s="876"/>
      <c r="KJT54" s="876"/>
      <c r="KJU54" s="876"/>
      <c r="KJV54" s="876"/>
      <c r="KJW54" s="876"/>
      <c r="KJX54" s="876"/>
      <c r="KJY54" s="876"/>
      <c r="KJZ54" s="876"/>
      <c r="KKA54" s="876"/>
      <c r="KKB54" s="876"/>
      <c r="KKC54" s="876"/>
      <c r="KKD54" s="876"/>
      <c r="KKE54" s="876"/>
      <c r="KKF54" s="876"/>
      <c r="KKG54" s="876"/>
      <c r="KKH54" s="876"/>
      <c r="KKI54" s="876"/>
      <c r="KKJ54" s="876"/>
      <c r="KKK54" s="876"/>
      <c r="KKL54" s="876"/>
      <c r="KKM54" s="876"/>
      <c r="KKN54" s="876"/>
      <c r="KKO54" s="876"/>
      <c r="KKP54" s="876"/>
      <c r="KKQ54" s="876"/>
      <c r="KKR54" s="876"/>
      <c r="KKS54" s="876"/>
      <c r="KKT54" s="876"/>
      <c r="KKU54" s="876"/>
      <c r="KKV54" s="876"/>
      <c r="KKW54" s="876"/>
      <c r="KKX54" s="876"/>
      <c r="KKY54" s="876"/>
      <c r="KKZ54" s="876"/>
      <c r="KLA54" s="876"/>
      <c r="KLB54" s="876"/>
      <c r="KLC54" s="876"/>
      <c r="KLD54" s="876"/>
      <c r="KLE54" s="876"/>
      <c r="KLF54" s="876"/>
      <c r="KLG54" s="876"/>
      <c r="KLH54" s="876"/>
      <c r="KLI54" s="876"/>
      <c r="KLJ54" s="876"/>
      <c r="KLK54" s="876"/>
      <c r="KLL54" s="876"/>
      <c r="KLM54" s="876"/>
      <c r="KLN54" s="876"/>
      <c r="KLO54" s="876"/>
      <c r="KLP54" s="876"/>
      <c r="KLQ54" s="876"/>
      <c r="KLR54" s="876"/>
      <c r="KLS54" s="876"/>
      <c r="KLT54" s="876"/>
      <c r="KLU54" s="876"/>
      <c r="KLV54" s="876"/>
      <c r="KLW54" s="876"/>
      <c r="KLX54" s="876"/>
      <c r="KLY54" s="876"/>
      <c r="KLZ54" s="876"/>
      <c r="KMA54" s="876"/>
      <c r="KMB54" s="876"/>
      <c r="KMC54" s="876"/>
      <c r="KMD54" s="876"/>
      <c r="KME54" s="876"/>
      <c r="KMF54" s="876"/>
      <c r="KMG54" s="876"/>
      <c r="KMH54" s="876"/>
      <c r="KMI54" s="876"/>
      <c r="KMJ54" s="876"/>
      <c r="KMK54" s="876"/>
      <c r="KML54" s="876"/>
      <c r="KMM54" s="876"/>
      <c r="KMN54" s="876"/>
      <c r="KMO54" s="876"/>
      <c r="KMP54" s="876"/>
      <c r="KMQ54" s="876"/>
      <c r="KMR54" s="876"/>
      <c r="KMS54" s="876"/>
      <c r="KMT54" s="876"/>
      <c r="KMU54" s="876"/>
      <c r="KMV54" s="876"/>
      <c r="KMW54" s="876"/>
      <c r="KMX54" s="876"/>
      <c r="KMY54" s="876"/>
      <c r="KMZ54" s="876"/>
      <c r="KNA54" s="876"/>
      <c r="KNB54" s="876"/>
      <c r="KNC54" s="876"/>
      <c r="KND54" s="876"/>
      <c r="KNE54" s="876"/>
      <c r="KNF54" s="876"/>
      <c r="KNG54" s="876"/>
      <c r="KNH54" s="876"/>
      <c r="KNI54" s="876"/>
      <c r="KNJ54" s="876"/>
      <c r="KNK54" s="876"/>
      <c r="KNL54" s="876"/>
      <c r="KNM54" s="876"/>
      <c r="KNN54" s="876"/>
      <c r="KNO54" s="876"/>
      <c r="KNP54" s="876"/>
      <c r="KNQ54" s="876"/>
      <c r="KNR54" s="876"/>
      <c r="KNS54" s="876"/>
      <c r="KNT54" s="876"/>
      <c r="KNU54" s="876"/>
      <c r="KNV54" s="876"/>
      <c r="KNW54" s="876"/>
      <c r="KNX54" s="876"/>
      <c r="KNY54" s="876"/>
      <c r="KNZ54" s="876"/>
      <c r="KOA54" s="876"/>
      <c r="KOB54" s="876"/>
      <c r="KOC54" s="876"/>
      <c r="KOD54" s="876"/>
      <c r="KOE54" s="876"/>
      <c r="KOF54" s="876"/>
      <c r="KOG54" s="876"/>
      <c r="KOH54" s="876"/>
      <c r="KOI54" s="876"/>
      <c r="KOJ54" s="876"/>
      <c r="KOK54" s="876"/>
      <c r="KOL54" s="876"/>
      <c r="KOM54" s="876"/>
      <c r="KON54" s="876"/>
      <c r="KOO54" s="876"/>
      <c r="KOP54" s="876"/>
      <c r="KOQ54" s="876"/>
      <c r="KOR54" s="876"/>
      <c r="KOS54" s="876"/>
      <c r="KOT54" s="876"/>
      <c r="KOU54" s="876"/>
      <c r="KOV54" s="876"/>
      <c r="KOW54" s="876"/>
      <c r="KOX54" s="876"/>
      <c r="KOY54" s="876"/>
      <c r="KOZ54" s="876"/>
      <c r="KPA54" s="876"/>
      <c r="KPB54" s="876"/>
      <c r="KPC54" s="876"/>
      <c r="KPD54" s="876"/>
      <c r="KPE54" s="876"/>
      <c r="KPF54" s="876"/>
      <c r="KPG54" s="876"/>
      <c r="KPH54" s="876"/>
      <c r="KPI54" s="876"/>
      <c r="KPJ54" s="876"/>
      <c r="KPK54" s="876"/>
      <c r="KPL54" s="876"/>
      <c r="KPM54" s="876"/>
      <c r="KPN54" s="876"/>
      <c r="KPO54" s="876"/>
      <c r="KPP54" s="876"/>
      <c r="KPQ54" s="876"/>
      <c r="KPR54" s="876"/>
      <c r="KPS54" s="876"/>
      <c r="KPT54" s="876"/>
      <c r="KPU54" s="876"/>
      <c r="KPV54" s="876"/>
      <c r="KPW54" s="876"/>
      <c r="KPX54" s="876"/>
      <c r="KPY54" s="876"/>
      <c r="KPZ54" s="876"/>
      <c r="KQA54" s="876"/>
      <c r="KQB54" s="876"/>
      <c r="KQC54" s="876"/>
      <c r="KQD54" s="876"/>
      <c r="KQE54" s="876"/>
      <c r="KQF54" s="876"/>
      <c r="KQG54" s="876"/>
      <c r="KQH54" s="876"/>
      <c r="KQI54" s="876"/>
      <c r="KQJ54" s="876"/>
      <c r="KQK54" s="876"/>
      <c r="KQL54" s="876"/>
      <c r="KQM54" s="876"/>
      <c r="KQN54" s="876"/>
      <c r="KQO54" s="876"/>
      <c r="KQP54" s="876"/>
      <c r="KQQ54" s="876"/>
      <c r="KQR54" s="876"/>
      <c r="KQS54" s="876"/>
      <c r="KQT54" s="876"/>
      <c r="KQU54" s="876"/>
      <c r="KQV54" s="876"/>
      <c r="KQW54" s="876"/>
      <c r="KQX54" s="876"/>
      <c r="KQY54" s="876"/>
      <c r="KQZ54" s="876"/>
      <c r="KRA54" s="876"/>
      <c r="KRB54" s="876"/>
      <c r="KRC54" s="876"/>
      <c r="KRD54" s="876"/>
      <c r="KRE54" s="876"/>
      <c r="KRF54" s="876"/>
      <c r="KRG54" s="876"/>
      <c r="KRH54" s="876"/>
      <c r="KRI54" s="876"/>
      <c r="KRJ54" s="876"/>
      <c r="KRK54" s="876"/>
      <c r="KRL54" s="876"/>
      <c r="KRM54" s="876"/>
      <c r="KRN54" s="876"/>
      <c r="KRO54" s="876"/>
      <c r="KRP54" s="876"/>
      <c r="KRQ54" s="876"/>
      <c r="KRR54" s="876"/>
      <c r="KRS54" s="876"/>
      <c r="KRT54" s="876"/>
      <c r="KRU54" s="876"/>
      <c r="KRV54" s="876"/>
      <c r="KRW54" s="876"/>
      <c r="KRX54" s="876"/>
      <c r="KRY54" s="876"/>
      <c r="KRZ54" s="876"/>
      <c r="KSA54" s="876"/>
      <c r="KSB54" s="876"/>
      <c r="KSC54" s="876"/>
      <c r="KSD54" s="876"/>
      <c r="KSE54" s="876"/>
      <c r="KSF54" s="876"/>
      <c r="KSG54" s="876"/>
      <c r="KSH54" s="876"/>
      <c r="KSI54" s="876"/>
      <c r="KSJ54" s="876"/>
      <c r="KSK54" s="876"/>
      <c r="KSL54" s="876"/>
      <c r="KSM54" s="876"/>
      <c r="KSN54" s="876"/>
      <c r="KSO54" s="876"/>
      <c r="KSP54" s="876"/>
      <c r="KSQ54" s="876"/>
      <c r="KSR54" s="876"/>
      <c r="KSS54" s="876"/>
      <c r="KST54" s="876"/>
      <c r="KSU54" s="876"/>
      <c r="KSV54" s="876"/>
      <c r="KSW54" s="876"/>
      <c r="KSX54" s="876"/>
      <c r="KSY54" s="876"/>
      <c r="KSZ54" s="876"/>
      <c r="KTA54" s="876"/>
      <c r="KTB54" s="876"/>
      <c r="KTC54" s="876"/>
      <c r="KTD54" s="876"/>
      <c r="KTE54" s="876"/>
      <c r="KTF54" s="876"/>
      <c r="KTG54" s="876"/>
      <c r="KTH54" s="876"/>
      <c r="KTI54" s="876"/>
      <c r="KTJ54" s="876"/>
      <c r="KTK54" s="876"/>
      <c r="KTL54" s="876"/>
      <c r="KTM54" s="876"/>
      <c r="KTN54" s="876"/>
      <c r="KTO54" s="876"/>
      <c r="KTP54" s="876"/>
      <c r="KTQ54" s="876"/>
      <c r="KTR54" s="876"/>
      <c r="KTS54" s="876"/>
      <c r="KTT54" s="876"/>
      <c r="KTU54" s="876"/>
      <c r="KTV54" s="876"/>
      <c r="KTW54" s="876"/>
      <c r="KTX54" s="876"/>
      <c r="KTY54" s="876"/>
      <c r="KTZ54" s="876"/>
      <c r="KUA54" s="876"/>
      <c r="KUB54" s="876"/>
      <c r="KUC54" s="876"/>
      <c r="KUD54" s="876"/>
      <c r="KUE54" s="876"/>
      <c r="KUF54" s="876"/>
      <c r="KUG54" s="876"/>
      <c r="KUH54" s="876"/>
      <c r="KUI54" s="876"/>
      <c r="KUJ54" s="876"/>
      <c r="KUK54" s="876"/>
      <c r="KUL54" s="876"/>
      <c r="KUM54" s="876"/>
      <c r="KUN54" s="876"/>
      <c r="KUO54" s="876"/>
      <c r="KUP54" s="876"/>
      <c r="KUQ54" s="876"/>
      <c r="KUR54" s="876"/>
      <c r="KUS54" s="876"/>
      <c r="KUT54" s="876"/>
      <c r="KUU54" s="876"/>
      <c r="KUV54" s="876"/>
      <c r="KUW54" s="876"/>
      <c r="KUX54" s="876"/>
      <c r="KUY54" s="876"/>
      <c r="KUZ54" s="876"/>
      <c r="KVA54" s="876"/>
      <c r="KVB54" s="876"/>
      <c r="KVC54" s="876"/>
      <c r="KVD54" s="876"/>
      <c r="KVE54" s="876"/>
      <c r="KVF54" s="876"/>
      <c r="KVG54" s="876"/>
      <c r="KVH54" s="876"/>
      <c r="KVI54" s="876"/>
      <c r="KVJ54" s="876"/>
      <c r="KVK54" s="876"/>
      <c r="KVL54" s="876"/>
      <c r="KVM54" s="876"/>
      <c r="KVN54" s="876"/>
      <c r="KVO54" s="876"/>
      <c r="KVP54" s="876"/>
      <c r="KVQ54" s="876"/>
      <c r="KVR54" s="876"/>
      <c r="KVS54" s="876"/>
      <c r="KVT54" s="876"/>
      <c r="KVU54" s="876"/>
      <c r="KVV54" s="876"/>
      <c r="KVW54" s="876"/>
      <c r="KVX54" s="876"/>
      <c r="KVY54" s="876"/>
      <c r="KVZ54" s="876"/>
      <c r="KWA54" s="876"/>
      <c r="KWB54" s="876"/>
      <c r="KWC54" s="876"/>
      <c r="KWD54" s="876"/>
      <c r="KWE54" s="876"/>
      <c r="KWF54" s="876"/>
      <c r="KWG54" s="876"/>
      <c r="KWH54" s="876"/>
      <c r="KWI54" s="876"/>
      <c r="KWJ54" s="876"/>
      <c r="KWK54" s="876"/>
      <c r="KWL54" s="876"/>
      <c r="KWM54" s="876"/>
      <c r="KWN54" s="876"/>
      <c r="KWO54" s="876"/>
      <c r="KWP54" s="876"/>
      <c r="KWQ54" s="876"/>
      <c r="KWR54" s="876"/>
      <c r="KWS54" s="876"/>
      <c r="KWT54" s="876"/>
      <c r="KWU54" s="876"/>
      <c r="KWV54" s="876"/>
      <c r="KWW54" s="876"/>
      <c r="KWX54" s="876"/>
      <c r="KWY54" s="876"/>
      <c r="KWZ54" s="876"/>
      <c r="KXA54" s="876"/>
      <c r="KXB54" s="876"/>
      <c r="KXC54" s="876"/>
      <c r="KXD54" s="876"/>
      <c r="KXE54" s="876"/>
      <c r="KXF54" s="876"/>
      <c r="KXG54" s="876"/>
      <c r="KXH54" s="876"/>
      <c r="KXI54" s="876"/>
      <c r="KXJ54" s="876"/>
      <c r="KXK54" s="876"/>
      <c r="KXL54" s="876"/>
      <c r="KXM54" s="876"/>
      <c r="KXN54" s="876"/>
      <c r="KXO54" s="876"/>
      <c r="KXP54" s="876"/>
      <c r="KXQ54" s="876"/>
      <c r="KXR54" s="876"/>
      <c r="KXS54" s="876"/>
      <c r="KXT54" s="876"/>
      <c r="KXU54" s="876"/>
      <c r="KXV54" s="876"/>
      <c r="KXW54" s="876"/>
      <c r="KXX54" s="876"/>
      <c r="KXY54" s="876"/>
      <c r="KXZ54" s="876"/>
      <c r="KYA54" s="876"/>
      <c r="KYB54" s="876"/>
      <c r="KYC54" s="876"/>
      <c r="KYD54" s="876"/>
      <c r="KYE54" s="876"/>
      <c r="KYF54" s="876"/>
      <c r="KYG54" s="876"/>
      <c r="KYH54" s="876"/>
      <c r="KYI54" s="876"/>
      <c r="KYJ54" s="876"/>
      <c r="KYK54" s="876"/>
      <c r="KYL54" s="876"/>
      <c r="KYM54" s="876"/>
      <c r="KYN54" s="876"/>
      <c r="KYO54" s="876"/>
      <c r="KYP54" s="876"/>
      <c r="KYQ54" s="876"/>
      <c r="KYR54" s="876"/>
      <c r="KYS54" s="876"/>
      <c r="KYT54" s="876"/>
      <c r="KYU54" s="876"/>
      <c r="KYV54" s="876"/>
      <c r="KYW54" s="876"/>
      <c r="KYX54" s="876"/>
      <c r="KYY54" s="876"/>
      <c r="KYZ54" s="876"/>
      <c r="KZA54" s="876"/>
      <c r="KZB54" s="876"/>
      <c r="KZC54" s="876"/>
      <c r="KZD54" s="876"/>
      <c r="KZE54" s="876"/>
      <c r="KZF54" s="876"/>
      <c r="KZG54" s="876"/>
      <c r="KZH54" s="876"/>
      <c r="KZI54" s="876"/>
      <c r="KZJ54" s="876"/>
      <c r="KZK54" s="876"/>
      <c r="KZL54" s="876"/>
      <c r="KZM54" s="876"/>
      <c r="KZN54" s="876"/>
      <c r="KZO54" s="876"/>
      <c r="KZP54" s="876"/>
      <c r="KZQ54" s="876"/>
      <c r="KZR54" s="876"/>
      <c r="KZS54" s="876"/>
      <c r="KZT54" s="876"/>
      <c r="KZU54" s="876"/>
      <c r="KZV54" s="876"/>
      <c r="KZW54" s="876"/>
      <c r="KZX54" s="876"/>
      <c r="KZY54" s="876"/>
      <c r="KZZ54" s="876"/>
      <c r="LAA54" s="876"/>
      <c r="LAB54" s="876"/>
      <c r="LAC54" s="876"/>
      <c r="LAD54" s="876"/>
      <c r="LAE54" s="876"/>
      <c r="LAF54" s="876"/>
      <c r="LAG54" s="876"/>
      <c r="LAH54" s="876"/>
      <c r="LAI54" s="876"/>
      <c r="LAJ54" s="876"/>
      <c r="LAK54" s="876"/>
      <c r="LAL54" s="876"/>
      <c r="LAM54" s="876"/>
      <c r="LAN54" s="876"/>
      <c r="LAO54" s="876"/>
      <c r="LAP54" s="876"/>
      <c r="LAQ54" s="876"/>
      <c r="LAR54" s="876"/>
      <c r="LAS54" s="876"/>
      <c r="LAT54" s="876"/>
      <c r="LAU54" s="876"/>
      <c r="LAV54" s="876"/>
      <c r="LAW54" s="876"/>
      <c r="LAX54" s="876"/>
      <c r="LAY54" s="876"/>
      <c r="LAZ54" s="876"/>
      <c r="LBA54" s="876"/>
      <c r="LBB54" s="876"/>
      <c r="LBC54" s="876"/>
      <c r="LBD54" s="876"/>
      <c r="LBE54" s="876"/>
      <c r="LBF54" s="876"/>
      <c r="LBG54" s="876"/>
      <c r="LBH54" s="876"/>
      <c r="LBI54" s="876"/>
      <c r="LBJ54" s="876"/>
      <c r="LBK54" s="876"/>
      <c r="LBL54" s="876"/>
      <c r="LBM54" s="876"/>
      <c r="LBN54" s="876"/>
      <c r="LBO54" s="876"/>
      <c r="LBP54" s="876"/>
      <c r="LBQ54" s="876"/>
      <c r="LBR54" s="876"/>
      <c r="LBS54" s="876"/>
      <c r="LBT54" s="876"/>
      <c r="LBU54" s="876"/>
      <c r="LBV54" s="876"/>
      <c r="LBW54" s="876"/>
      <c r="LBX54" s="876"/>
      <c r="LBY54" s="876"/>
      <c r="LBZ54" s="876"/>
      <c r="LCA54" s="876"/>
      <c r="LCB54" s="876"/>
      <c r="LCC54" s="876"/>
      <c r="LCD54" s="876"/>
      <c r="LCE54" s="876"/>
      <c r="LCF54" s="876"/>
      <c r="LCG54" s="876"/>
      <c r="LCH54" s="876"/>
      <c r="LCI54" s="876"/>
      <c r="LCJ54" s="876"/>
      <c r="LCK54" s="876"/>
      <c r="LCL54" s="876"/>
      <c r="LCM54" s="876"/>
      <c r="LCN54" s="876"/>
      <c r="LCO54" s="876"/>
      <c r="LCP54" s="876"/>
      <c r="LCQ54" s="876"/>
      <c r="LCR54" s="876"/>
      <c r="LCS54" s="876"/>
      <c r="LCT54" s="876"/>
      <c r="LCU54" s="876"/>
      <c r="LCV54" s="876"/>
      <c r="LCW54" s="876"/>
      <c r="LCX54" s="876"/>
      <c r="LCY54" s="876"/>
      <c r="LCZ54" s="876"/>
      <c r="LDA54" s="876"/>
      <c r="LDB54" s="876"/>
      <c r="LDC54" s="876"/>
      <c r="LDD54" s="876"/>
      <c r="LDE54" s="876"/>
      <c r="LDF54" s="876"/>
      <c r="LDG54" s="876"/>
      <c r="LDH54" s="876"/>
      <c r="LDI54" s="876"/>
      <c r="LDJ54" s="876"/>
      <c r="LDK54" s="876"/>
      <c r="LDL54" s="876"/>
      <c r="LDM54" s="876"/>
      <c r="LDN54" s="876"/>
      <c r="LDO54" s="876"/>
      <c r="LDP54" s="876"/>
      <c r="LDQ54" s="876"/>
      <c r="LDR54" s="876"/>
      <c r="LDS54" s="876"/>
      <c r="LDT54" s="876"/>
      <c r="LDU54" s="876"/>
      <c r="LDV54" s="876"/>
      <c r="LDW54" s="876"/>
      <c r="LDX54" s="876"/>
      <c r="LDY54" s="876"/>
      <c r="LDZ54" s="876"/>
      <c r="LEA54" s="876"/>
      <c r="LEB54" s="876"/>
      <c r="LEC54" s="876"/>
      <c r="LED54" s="876"/>
      <c r="LEE54" s="876"/>
      <c r="LEF54" s="876"/>
      <c r="LEG54" s="876"/>
      <c r="LEH54" s="876"/>
      <c r="LEI54" s="876"/>
      <c r="LEJ54" s="876"/>
      <c r="LEK54" s="876"/>
      <c r="LEL54" s="876"/>
      <c r="LEM54" s="876"/>
      <c r="LEN54" s="876"/>
      <c r="LEO54" s="876"/>
      <c r="LEP54" s="876"/>
      <c r="LEQ54" s="876"/>
      <c r="LER54" s="876"/>
      <c r="LES54" s="876"/>
      <c r="LET54" s="876"/>
      <c r="LEU54" s="876"/>
      <c r="LEV54" s="876"/>
      <c r="LEW54" s="876"/>
      <c r="LEX54" s="876"/>
      <c r="LEY54" s="876"/>
      <c r="LEZ54" s="876"/>
      <c r="LFA54" s="876"/>
      <c r="LFB54" s="876"/>
      <c r="LFC54" s="876"/>
      <c r="LFD54" s="876"/>
      <c r="LFE54" s="876"/>
      <c r="LFF54" s="876"/>
      <c r="LFG54" s="876"/>
      <c r="LFH54" s="876"/>
      <c r="LFI54" s="876"/>
      <c r="LFJ54" s="876"/>
      <c r="LFK54" s="876"/>
      <c r="LFL54" s="876"/>
      <c r="LFM54" s="876"/>
      <c r="LFN54" s="876"/>
      <c r="LFO54" s="876"/>
      <c r="LFP54" s="876"/>
      <c r="LFQ54" s="876"/>
      <c r="LFR54" s="876"/>
      <c r="LFS54" s="876"/>
      <c r="LFT54" s="876"/>
      <c r="LFU54" s="876"/>
      <c r="LFV54" s="876"/>
      <c r="LFW54" s="876"/>
      <c r="LFX54" s="876"/>
      <c r="LFY54" s="876"/>
      <c r="LFZ54" s="876"/>
      <c r="LGA54" s="876"/>
      <c r="LGB54" s="876"/>
      <c r="LGC54" s="876"/>
      <c r="LGD54" s="876"/>
      <c r="LGE54" s="876"/>
      <c r="LGF54" s="876"/>
      <c r="LGG54" s="876"/>
      <c r="LGH54" s="876"/>
      <c r="LGI54" s="876"/>
      <c r="LGJ54" s="876"/>
      <c r="LGK54" s="876"/>
      <c r="LGL54" s="876"/>
      <c r="LGM54" s="876"/>
      <c r="LGN54" s="876"/>
      <c r="LGO54" s="876"/>
      <c r="LGP54" s="876"/>
      <c r="LGQ54" s="876"/>
      <c r="LGR54" s="876"/>
      <c r="LGS54" s="876"/>
      <c r="LGT54" s="876"/>
      <c r="LGU54" s="876"/>
      <c r="LGV54" s="876"/>
      <c r="LGW54" s="876"/>
      <c r="LGX54" s="876"/>
      <c r="LGY54" s="876"/>
      <c r="LGZ54" s="876"/>
      <c r="LHA54" s="876"/>
      <c r="LHB54" s="876"/>
      <c r="LHC54" s="876"/>
      <c r="LHD54" s="876"/>
      <c r="LHE54" s="876"/>
      <c r="LHF54" s="876"/>
      <c r="LHG54" s="876"/>
      <c r="LHH54" s="876"/>
      <c r="LHI54" s="876"/>
      <c r="LHJ54" s="876"/>
      <c r="LHK54" s="876"/>
      <c r="LHL54" s="876"/>
      <c r="LHM54" s="876"/>
      <c r="LHN54" s="876"/>
      <c r="LHO54" s="876"/>
      <c r="LHP54" s="876"/>
      <c r="LHQ54" s="876"/>
      <c r="LHR54" s="876"/>
      <c r="LHS54" s="876"/>
      <c r="LHT54" s="876"/>
      <c r="LHU54" s="876"/>
      <c r="LHV54" s="876"/>
      <c r="LHW54" s="876"/>
      <c r="LHX54" s="876"/>
      <c r="LHY54" s="876"/>
      <c r="LHZ54" s="876"/>
      <c r="LIA54" s="876"/>
      <c r="LIB54" s="876"/>
      <c r="LIC54" s="876"/>
      <c r="LID54" s="876"/>
      <c r="LIE54" s="876"/>
      <c r="LIF54" s="876"/>
      <c r="LIG54" s="876"/>
      <c r="LIH54" s="876"/>
      <c r="LII54" s="876"/>
      <c r="LIJ54" s="876"/>
      <c r="LIK54" s="876"/>
      <c r="LIL54" s="876"/>
      <c r="LIM54" s="876"/>
      <c r="LIN54" s="876"/>
      <c r="LIO54" s="876"/>
      <c r="LIP54" s="876"/>
      <c r="LIQ54" s="876"/>
      <c r="LIR54" s="876"/>
      <c r="LIS54" s="876"/>
      <c r="LIT54" s="876"/>
      <c r="LIU54" s="876"/>
      <c r="LIV54" s="876"/>
      <c r="LIW54" s="876"/>
      <c r="LIX54" s="876"/>
      <c r="LIY54" s="876"/>
      <c r="LIZ54" s="876"/>
      <c r="LJA54" s="876"/>
      <c r="LJB54" s="876"/>
      <c r="LJC54" s="876"/>
      <c r="LJD54" s="876"/>
      <c r="LJE54" s="876"/>
      <c r="LJF54" s="876"/>
      <c r="LJG54" s="876"/>
      <c r="LJH54" s="876"/>
      <c r="LJI54" s="876"/>
      <c r="LJJ54" s="876"/>
      <c r="LJK54" s="876"/>
      <c r="LJL54" s="876"/>
      <c r="LJM54" s="876"/>
      <c r="LJN54" s="876"/>
      <c r="LJO54" s="876"/>
      <c r="LJP54" s="876"/>
      <c r="LJQ54" s="876"/>
      <c r="LJR54" s="876"/>
      <c r="LJS54" s="876"/>
      <c r="LJT54" s="876"/>
      <c r="LJU54" s="876"/>
      <c r="LJV54" s="876"/>
      <c r="LJW54" s="876"/>
      <c r="LJX54" s="876"/>
      <c r="LJY54" s="876"/>
      <c r="LJZ54" s="876"/>
      <c r="LKA54" s="876"/>
      <c r="LKB54" s="876"/>
      <c r="LKC54" s="876"/>
      <c r="LKD54" s="876"/>
      <c r="LKE54" s="876"/>
      <c r="LKF54" s="876"/>
      <c r="LKG54" s="876"/>
      <c r="LKH54" s="876"/>
      <c r="LKI54" s="876"/>
      <c r="LKJ54" s="876"/>
      <c r="LKK54" s="876"/>
      <c r="LKL54" s="876"/>
      <c r="LKM54" s="876"/>
      <c r="LKN54" s="876"/>
      <c r="LKO54" s="876"/>
      <c r="LKP54" s="876"/>
      <c r="LKQ54" s="876"/>
      <c r="LKR54" s="876"/>
      <c r="LKS54" s="876"/>
      <c r="LKT54" s="876"/>
      <c r="LKU54" s="876"/>
      <c r="LKV54" s="876"/>
      <c r="LKW54" s="876"/>
      <c r="LKX54" s="876"/>
      <c r="LKY54" s="876"/>
      <c r="LKZ54" s="876"/>
      <c r="LLA54" s="876"/>
      <c r="LLB54" s="876"/>
      <c r="LLC54" s="876"/>
      <c r="LLD54" s="876"/>
      <c r="LLE54" s="876"/>
      <c r="LLF54" s="876"/>
      <c r="LLG54" s="876"/>
      <c r="LLH54" s="876"/>
      <c r="LLI54" s="876"/>
      <c r="LLJ54" s="876"/>
      <c r="LLK54" s="876"/>
      <c r="LLL54" s="876"/>
      <c r="LLM54" s="876"/>
      <c r="LLN54" s="876"/>
      <c r="LLO54" s="876"/>
      <c r="LLP54" s="876"/>
      <c r="LLQ54" s="876"/>
      <c r="LLR54" s="876"/>
      <c r="LLS54" s="876"/>
      <c r="LLT54" s="876"/>
      <c r="LLU54" s="876"/>
      <c r="LLV54" s="876"/>
      <c r="LLW54" s="876"/>
      <c r="LLX54" s="876"/>
      <c r="LLY54" s="876"/>
      <c r="LLZ54" s="876"/>
      <c r="LMA54" s="876"/>
      <c r="LMB54" s="876"/>
      <c r="LMC54" s="876"/>
      <c r="LMD54" s="876"/>
      <c r="LME54" s="876"/>
      <c r="LMF54" s="876"/>
      <c r="LMG54" s="876"/>
      <c r="LMH54" s="876"/>
      <c r="LMI54" s="876"/>
      <c r="LMJ54" s="876"/>
      <c r="LMK54" s="876"/>
      <c r="LML54" s="876"/>
      <c r="LMM54" s="876"/>
      <c r="LMN54" s="876"/>
      <c r="LMO54" s="876"/>
      <c r="LMP54" s="876"/>
      <c r="LMQ54" s="876"/>
      <c r="LMR54" s="876"/>
      <c r="LMS54" s="876"/>
      <c r="LMT54" s="876"/>
      <c r="LMU54" s="876"/>
      <c r="LMV54" s="876"/>
      <c r="LMW54" s="876"/>
      <c r="LMX54" s="876"/>
      <c r="LMY54" s="876"/>
      <c r="LMZ54" s="876"/>
      <c r="LNA54" s="876"/>
      <c r="LNB54" s="876"/>
      <c r="LNC54" s="876"/>
      <c r="LND54" s="876"/>
      <c r="LNE54" s="876"/>
      <c r="LNF54" s="876"/>
      <c r="LNG54" s="876"/>
      <c r="LNH54" s="876"/>
      <c r="LNI54" s="876"/>
      <c r="LNJ54" s="876"/>
      <c r="LNK54" s="876"/>
      <c r="LNL54" s="876"/>
      <c r="LNM54" s="876"/>
      <c r="LNN54" s="876"/>
      <c r="LNO54" s="876"/>
      <c r="LNP54" s="876"/>
      <c r="LNQ54" s="876"/>
      <c r="LNR54" s="876"/>
      <c r="LNS54" s="876"/>
      <c r="LNT54" s="876"/>
      <c r="LNU54" s="876"/>
      <c r="LNV54" s="876"/>
      <c r="LNW54" s="876"/>
      <c r="LNX54" s="876"/>
      <c r="LNY54" s="876"/>
      <c r="LNZ54" s="876"/>
      <c r="LOA54" s="876"/>
      <c r="LOB54" s="876"/>
      <c r="LOC54" s="876"/>
      <c r="LOD54" s="876"/>
      <c r="LOE54" s="876"/>
      <c r="LOF54" s="876"/>
      <c r="LOG54" s="876"/>
      <c r="LOH54" s="876"/>
      <c r="LOI54" s="876"/>
      <c r="LOJ54" s="876"/>
      <c r="LOK54" s="876"/>
      <c r="LOL54" s="876"/>
      <c r="LOM54" s="876"/>
      <c r="LON54" s="876"/>
      <c r="LOO54" s="876"/>
      <c r="LOP54" s="876"/>
      <c r="LOQ54" s="876"/>
      <c r="LOR54" s="876"/>
      <c r="LOS54" s="876"/>
      <c r="LOT54" s="876"/>
      <c r="LOU54" s="876"/>
      <c r="LOV54" s="876"/>
      <c r="LOW54" s="876"/>
      <c r="LOX54" s="876"/>
      <c r="LOY54" s="876"/>
      <c r="LOZ54" s="876"/>
      <c r="LPA54" s="876"/>
      <c r="LPB54" s="876"/>
      <c r="LPC54" s="876"/>
      <c r="LPD54" s="876"/>
      <c r="LPE54" s="876"/>
      <c r="LPF54" s="876"/>
      <c r="LPG54" s="876"/>
      <c r="LPH54" s="876"/>
      <c r="LPI54" s="876"/>
      <c r="LPJ54" s="876"/>
      <c r="LPK54" s="876"/>
      <c r="LPL54" s="876"/>
      <c r="LPM54" s="876"/>
      <c r="LPN54" s="876"/>
      <c r="LPO54" s="876"/>
      <c r="LPP54" s="876"/>
      <c r="LPQ54" s="876"/>
      <c r="LPR54" s="876"/>
      <c r="LPS54" s="876"/>
      <c r="LPT54" s="876"/>
      <c r="LPU54" s="876"/>
      <c r="LPV54" s="876"/>
      <c r="LPW54" s="876"/>
      <c r="LPX54" s="876"/>
      <c r="LPY54" s="876"/>
      <c r="LPZ54" s="876"/>
      <c r="LQA54" s="876"/>
      <c r="LQB54" s="876"/>
      <c r="LQC54" s="876"/>
      <c r="LQD54" s="876"/>
      <c r="LQE54" s="876"/>
      <c r="LQF54" s="876"/>
      <c r="LQG54" s="876"/>
      <c r="LQH54" s="876"/>
      <c r="LQI54" s="876"/>
      <c r="LQJ54" s="876"/>
      <c r="LQK54" s="876"/>
      <c r="LQL54" s="876"/>
      <c r="LQM54" s="876"/>
      <c r="LQN54" s="876"/>
      <c r="LQO54" s="876"/>
      <c r="LQP54" s="876"/>
      <c r="LQQ54" s="876"/>
      <c r="LQR54" s="876"/>
      <c r="LQS54" s="876"/>
      <c r="LQT54" s="876"/>
      <c r="LQU54" s="876"/>
      <c r="LQV54" s="876"/>
      <c r="LQW54" s="876"/>
      <c r="LQX54" s="876"/>
      <c r="LQY54" s="876"/>
      <c r="LQZ54" s="876"/>
      <c r="LRA54" s="876"/>
      <c r="LRB54" s="876"/>
      <c r="LRC54" s="876"/>
      <c r="LRD54" s="876"/>
      <c r="LRE54" s="876"/>
      <c r="LRF54" s="876"/>
      <c r="LRG54" s="876"/>
      <c r="LRH54" s="876"/>
      <c r="LRI54" s="876"/>
      <c r="LRJ54" s="876"/>
      <c r="LRK54" s="876"/>
      <c r="LRL54" s="876"/>
      <c r="LRM54" s="876"/>
      <c r="LRN54" s="876"/>
      <c r="LRO54" s="876"/>
      <c r="LRP54" s="876"/>
      <c r="LRQ54" s="876"/>
      <c r="LRR54" s="876"/>
      <c r="LRS54" s="876"/>
      <c r="LRT54" s="876"/>
      <c r="LRU54" s="876"/>
      <c r="LRV54" s="876"/>
      <c r="LRW54" s="876"/>
      <c r="LRX54" s="876"/>
      <c r="LRY54" s="876"/>
      <c r="LRZ54" s="876"/>
      <c r="LSA54" s="876"/>
      <c r="LSB54" s="876"/>
      <c r="LSC54" s="876"/>
      <c r="LSD54" s="876"/>
      <c r="LSE54" s="876"/>
      <c r="LSF54" s="876"/>
      <c r="LSG54" s="876"/>
      <c r="LSH54" s="876"/>
      <c r="LSI54" s="876"/>
      <c r="LSJ54" s="876"/>
      <c r="LSK54" s="876"/>
      <c r="LSL54" s="876"/>
      <c r="LSM54" s="876"/>
      <c r="LSN54" s="876"/>
      <c r="LSO54" s="876"/>
      <c r="LSP54" s="876"/>
      <c r="LSQ54" s="876"/>
      <c r="LSR54" s="876"/>
      <c r="LSS54" s="876"/>
      <c r="LST54" s="876"/>
      <c r="LSU54" s="876"/>
      <c r="LSV54" s="876"/>
      <c r="LSW54" s="876"/>
      <c r="LSX54" s="876"/>
      <c r="LSY54" s="876"/>
      <c r="LSZ54" s="876"/>
      <c r="LTA54" s="876"/>
      <c r="LTB54" s="876"/>
      <c r="LTC54" s="876"/>
      <c r="LTD54" s="876"/>
      <c r="LTE54" s="876"/>
      <c r="LTF54" s="876"/>
      <c r="LTG54" s="876"/>
      <c r="LTH54" s="876"/>
      <c r="LTI54" s="876"/>
      <c r="LTJ54" s="876"/>
      <c r="LTK54" s="876"/>
      <c r="LTL54" s="876"/>
      <c r="LTM54" s="876"/>
      <c r="LTN54" s="876"/>
      <c r="LTO54" s="876"/>
      <c r="LTP54" s="876"/>
      <c r="LTQ54" s="876"/>
      <c r="LTR54" s="876"/>
      <c r="LTS54" s="876"/>
      <c r="LTT54" s="876"/>
      <c r="LTU54" s="876"/>
      <c r="LTV54" s="876"/>
      <c r="LTW54" s="876"/>
      <c r="LTX54" s="876"/>
      <c r="LTY54" s="876"/>
      <c r="LTZ54" s="876"/>
      <c r="LUA54" s="876"/>
      <c r="LUB54" s="876"/>
      <c r="LUC54" s="876"/>
      <c r="LUD54" s="876"/>
      <c r="LUE54" s="876"/>
      <c r="LUF54" s="876"/>
      <c r="LUG54" s="876"/>
      <c r="LUH54" s="876"/>
      <c r="LUI54" s="876"/>
      <c r="LUJ54" s="876"/>
      <c r="LUK54" s="876"/>
      <c r="LUL54" s="876"/>
      <c r="LUM54" s="876"/>
      <c r="LUN54" s="876"/>
      <c r="LUO54" s="876"/>
      <c r="LUP54" s="876"/>
      <c r="LUQ54" s="876"/>
      <c r="LUR54" s="876"/>
      <c r="LUS54" s="876"/>
      <c r="LUT54" s="876"/>
      <c r="LUU54" s="876"/>
      <c r="LUV54" s="876"/>
      <c r="LUW54" s="876"/>
      <c r="LUX54" s="876"/>
      <c r="LUY54" s="876"/>
      <c r="LUZ54" s="876"/>
      <c r="LVA54" s="876"/>
      <c r="LVB54" s="876"/>
      <c r="LVC54" s="876"/>
      <c r="LVD54" s="876"/>
      <c r="LVE54" s="876"/>
      <c r="LVF54" s="876"/>
      <c r="LVG54" s="876"/>
      <c r="LVH54" s="876"/>
      <c r="LVI54" s="876"/>
      <c r="LVJ54" s="876"/>
      <c r="LVK54" s="876"/>
      <c r="LVL54" s="876"/>
      <c r="LVM54" s="876"/>
      <c r="LVN54" s="876"/>
      <c r="LVO54" s="876"/>
      <c r="LVP54" s="876"/>
      <c r="LVQ54" s="876"/>
      <c r="LVR54" s="876"/>
      <c r="LVS54" s="876"/>
      <c r="LVT54" s="876"/>
      <c r="LVU54" s="876"/>
      <c r="LVV54" s="876"/>
      <c r="LVW54" s="876"/>
      <c r="LVX54" s="876"/>
      <c r="LVY54" s="876"/>
      <c r="LVZ54" s="876"/>
      <c r="LWA54" s="876"/>
      <c r="LWB54" s="876"/>
      <c r="LWC54" s="876"/>
      <c r="LWD54" s="876"/>
      <c r="LWE54" s="876"/>
      <c r="LWF54" s="876"/>
      <c r="LWG54" s="876"/>
      <c r="LWH54" s="876"/>
      <c r="LWI54" s="876"/>
      <c r="LWJ54" s="876"/>
      <c r="LWK54" s="876"/>
      <c r="LWL54" s="876"/>
      <c r="LWM54" s="876"/>
      <c r="LWN54" s="876"/>
      <c r="LWO54" s="876"/>
      <c r="LWP54" s="876"/>
      <c r="LWQ54" s="876"/>
      <c r="LWR54" s="876"/>
      <c r="LWS54" s="876"/>
      <c r="LWT54" s="876"/>
      <c r="LWU54" s="876"/>
      <c r="LWV54" s="876"/>
      <c r="LWW54" s="876"/>
      <c r="LWX54" s="876"/>
      <c r="LWY54" s="876"/>
      <c r="LWZ54" s="876"/>
      <c r="LXA54" s="876"/>
      <c r="LXB54" s="876"/>
      <c r="LXC54" s="876"/>
      <c r="LXD54" s="876"/>
      <c r="LXE54" s="876"/>
      <c r="LXF54" s="876"/>
      <c r="LXG54" s="876"/>
      <c r="LXH54" s="876"/>
      <c r="LXI54" s="876"/>
      <c r="LXJ54" s="876"/>
      <c r="LXK54" s="876"/>
      <c r="LXL54" s="876"/>
      <c r="LXM54" s="876"/>
      <c r="LXN54" s="876"/>
      <c r="LXO54" s="876"/>
      <c r="LXP54" s="876"/>
      <c r="LXQ54" s="876"/>
      <c r="LXR54" s="876"/>
      <c r="LXS54" s="876"/>
      <c r="LXT54" s="876"/>
      <c r="LXU54" s="876"/>
      <c r="LXV54" s="876"/>
      <c r="LXW54" s="876"/>
      <c r="LXX54" s="876"/>
      <c r="LXY54" s="876"/>
      <c r="LXZ54" s="876"/>
      <c r="LYA54" s="876"/>
      <c r="LYB54" s="876"/>
      <c r="LYC54" s="876"/>
      <c r="LYD54" s="876"/>
      <c r="LYE54" s="876"/>
      <c r="LYF54" s="876"/>
      <c r="LYG54" s="876"/>
      <c r="LYH54" s="876"/>
      <c r="LYI54" s="876"/>
      <c r="LYJ54" s="876"/>
      <c r="LYK54" s="876"/>
      <c r="LYL54" s="876"/>
      <c r="LYM54" s="876"/>
      <c r="LYN54" s="876"/>
      <c r="LYO54" s="876"/>
      <c r="LYP54" s="876"/>
      <c r="LYQ54" s="876"/>
      <c r="LYR54" s="876"/>
      <c r="LYS54" s="876"/>
      <c r="LYT54" s="876"/>
      <c r="LYU54" s="876"/>
      <c r="LYV54" s="876"/>
      <c r="LYW54" s="876"/>
      <c r="LYX54" s="876"/>
      <c r="LYY54" s="876"/>
      <c r="LYZ54" s="876"/>
      <c r="LZA54" s="876"/>
      <c r="LZB54" s="876"/>
      <c r="LZC54" s="876"/>
      <c r="LZD54" s="876"/>
      <c r="LZE54" s="876"/>
      <c r="LZF54" s="876"/>
      <c r="LZG54" s="876"/>
      <c r="LZH54" s="876"/>
      <c r="LZI54" s="876"/>
      <c r="LZJ54" s="876"/>
      <c r="LZK54" s="876"/>
      <c r="LZL54" s="876"/>
      <c r="LZM54" s="876"/>
      <c r="LZN54" s="876"/>
      <c r="LZO54" s="876"/>
      <c r="LZP54" s="876"/>
      <c r="LZQ54" s="876"/>
      <c r="LZR54" s="876"/>
      <c r="LZS54" s="876"/>
      <c r="LZT54" s="876"/>
      <c r="LZU54" s="876"/>
      <c r="LZV54" s="876"/>
      <c r="LZW54" s="876"/>
      <c r="LZX54" s="876"/>
      <c r="LZY54" s="876"/>
      <c r="LZZ54" s="876"/>
      <c r="MAA54" s="876"/>
      <c r="MAB54" s="876"/>
      <c r="MAC54" s="876"/>
      <c r="MAD54" s="876"/>
      <c r="MAE54" s="876"/>
      <c r="MAF54" s="876"/>
      <c r="MAG54" s="876"/>
      <c r="MAH54" s="876"/>
      <c r="MAI54" s="876"/>
      <c r="MAJ54" s="876"/>
      <c r="MAK54" s="876"/>
      <c r="MAL54" s="876"/>
      <c r="MAM54" s="876"/>
      <c r="MAN54" s="876"/>
      <c r="MAO54" s="876"/>
      <c r="MAP54" s="876"/>
      <c r="MAQ54" s="876"/>
      <c r="MAR54" s="876"/>
      <c r="MAS54" s="876"/>
      <c r="MAT54" s="876"/>
      <c r="MAU54" s="876"/>
      <c r="MAV54" s="876"/>
      <c r="MAW54" s="876"/>
      <c r="MAX54" s="876"/>
      <c r="MAY54" s="876"/>
      <c r="MAZ54" s="876"/>
      <c r="MBA54" s="876"/>
      <c r="MBB54" s="876"/>
      <c r="MBC54" s="876"/>
      <c r="MBD54" s="876"/>
      <c r="MBE54" s="876"/>
      <c r="MBF54" s="876"/>
      <c r="MBG54" s="876"/>
      <c r="MBH54" s="876"/>
      <c r="MBI54" s="876"/>
      <c r="MBJ54" s="876"/>
      <c r="MBK54" s="876"/>
      <c r="MBL54" s="876"/>
      <c r="MBM54" s="876"/>
      <c r="MBN54" s="876"/>
      <c r="MBO54" s="876"/>
      <c r="MBP54" s="876"/>
      <c r="MBQ54" s="876"/>
      <c r="MBR54" s="876"/>
      <c r="MBS54" s="876"/>
      <c r="MBT54" s="876"/>
      <c r="MBU54" s="876"/>
      <c r="MBV54" s="876"/>
      <c r="MBW54" s="876"/>
      <c r="MBX54" s="876"/>
      <c r="MBY54" s="876"/>
      <c r="MBZ54" s="876"/>
      <c r="MCA54" s="876"/>
      <c r="MCB54" s="876"/>
      <c r="MCC54" s="876"/>
      <c r="MCD54" s="876"/>
      <c r="MCE54" s="876"/>
      <c r="MCF54" s="876"/>
      <c r="MCG54" s="876"/>
      <c r="MCH54" s="876"/>
      <c r="MCI54" s="876"/>
      <c r="MCJ54" s="876"/>
      <c r="MCK54" s="876"/>
      <c r="MCL54" s="876"/>
      <c r="MCM54" s="876"/>
      <c r="MCN54" s="876"/>
      <c r="MCO54" s="876"/>
      <c r="MCP54" s="876"/>
      <c r="MCQ54" s="876"/>
      <c r="MCR54" s="876"/>
      <c r="MCS54" s="876"/>
      <c r="MCT54" s="876"/>
      <c r="MCU54" s="876"/>
      <c r="MCV54" s="876"/>
      <c r="MCW54" s="876"/>
      <c r="MCX54" s="876"/>
      <c r="MCY54" s="876"/>
      <c r="MCZ54" s="876"/>
      <c r="MDA54" s="876"/>
      <c r="MDB54" s="876"/>
      <c r="MDC54" s="876"/>
      <c r="MDD54" s="876"/>
      <c r="MDE54" s="876"/>
      <c r="MDF54" s="876"/>
      <c r="MDG54" s="876"/>
      <c r="MDH54" s="876"/>
      <c r="MDI54" s="876"/>
      <c r="MDJ54" s="876"/>
      <c r="MDK54" s="876"/>
      <c r="MDL54" s="876"/>
      <c r="MDM54" s="876"/>
      <c r="MDN54" s="876"/>
      <c r="MDO54" s="876"/>
      <c r="MDP54" s="876"/>
      <c r="MDQ54" s="876"/>
      <c r="MDR54" s="876"/>
      <c r="MDS54" s="876"/>
      <c r="MDT54" s="876"/>
      <c r="MDU54" s="876"/>
      <c r="MDV54" s="876"/>
      <c r="MDW54" s="876"/>
      <c r="MDX54" s="876"/>
      <c r="MDY54" s="876"/>
      <c r="MDZ54" s="876"/>
      <c r="MEA54" s="876"/>
      <c r="MEB54" s="876"/>
      <c r="MEC54" s="876"/>
      <c r="MED54" s="876"/>
      <c r="MEE54" s="876"/>
      <c r="MEF54" s="876"/>
      <c r="MEG54" s="876"/>
      <c r="MEH54" s="876"/>
      <c r="MEI54" s="876"/>
      <c r="MEJ54" s="876"/>
      <c r="MEK54" s="876"/>
      <c r="MEL54" s="876"/>
      <c r="MEM54" s="876"/>
      <c r="MEN54" s="876"/>
      <c r="MEO54" s="876"/>
      <c r="MEP54" s="876"/>
      <c r="MEQ54" s="876"/>
      <c r="MER54" s="876"/>
      <c r="MES54" s="876"/>
      <c r="MET54" s="876"/>
      <c r="MEU54" s="876"/>
      <c r="MEV54" s="876"/>
      <c r="MEW54" s="876"/>
      <c r="MEX54" s="876"/>
      <c r="MEY54" s="876"/>
      <c r="MEZ54" s="876"/>
      <c r="MFA54" s="876"/>
      <c r="MFB54" s="876"/>
      <c r="MFC54" s="876"/>
      <c r="MFD54" s="876"/>
      <c r="MFE54" s="876"/>
      <c r="MFF54" s="876"/>
      <c r="MFG54" s="876"/>
      <c r="MFH54" s="876"/>
      <c r="MFI54" s="876"/>
      <c r="MFJ54" s="876"/>
      <c r="MFK54" s="876"/>
      <c r="MFL54" s="876"/>
      <c r="MFM54" s="876"/>
      <c r="MFN54" s="876"/>
      <c r="MFO54" s="876"/>
      <c r="MFP54" s="876"/>
      <c r="MFQ54" s="876"/>
      <c r="MFR54" s="876"/>
      <c r="MFS54" s="876"/>
      <c r="MFT54" s="876"/>
      <c r="MFU54" s="876"/>
      <c r="MFV54" s="876"/>
      <c r="MFW54" s="876"/>
      <c r="MFX54" s="876"/>
      <c r="MFY54" s="876"/>
      <c r="MFZ54" s="876"/>
      <c r="MGA54" s="876"/>
      <c r="MGB54" s="876"/>
      <c r="MGC54" s="876"/>
      <c r="MGD54" s="876"/>
      <c r="MGE54" s="876"/>
      <c r="MGF54" s="876"/>
      <c r="MGG54" s="876"/>
      <c r="MGH54" s="876"/>
      <c r="MGI54" s="876"/>
      <c r="MGJ54" s="876"/>
      <c r="MGK54" s="876"/>
      <c r="MGL54" s="876"/>
      <c r="MGM54" s="876"/>
      <c r="MGN54" s="876"/>
      <c r="MGO54" s="876"/>
      <c r="MGP54" s="876"/>
      <c r="MGQ54" s="876"/>
      <c r="MGR54" s="876"/>
      <c r="MGS54" s="876"/>
      <c r="MGT54" s="876"/>
      <c r="MGU54" s="876"/>
      <c r="MGV54" s="876"/>
      <c r="MGW54" s="876"/>
      <c r="MGX54" s="876"/>
      <c r="MGY54" s="876"/>
      <c r="MGZ54" s="876"/>
      <c r="MHA54" s="876"/>
      <c r="MHB54" s="876"/>
      <c r="MHC54" s="876"/>
      <c r="MHD54" s="876"/>
      <c r="MHE54" s="876"/>
      <c r="MHF54" s="876"/>
      <c r="MHG54" s="876"/>
      <c r="MHH54" s="876"/>
      <c r="MHI54" s="876"/>
      <c r="MHJ54" s="876"/>
      <c r="MHK54" s="876"/>
      <c r="MHL54" s="876"/>
      <c r="MHM54" s="876"/>
      <c r="MHN54" s="876"/>
      <c r="MHO54" s="876"/>
      <c r="MHP54" s="876"/>
      <c r="MHQ54" s="876"/>
      <c r="MHR54" s="876"/>
      <c r="MHS54" s="876"/>
      <c r="MHT54" s="876"/>
      <c r="MHU54" s="876"/>
      <c r="MHV54" s="876"/>
      <c r="MHW54" s="876"/>
      <c r="MHX54" s="876"/>
      <c r="MHY54" s="876"/>
      <c r="MHZ54" s="876"/>
      <c r="MIA54" s="876"/>
      <c r="MIB54" s="876"/>
      <c r="MIC54" s="876"/>
      <c r="MID54" s="876"/>
      <c r="MIE54" s="876"/>
      <c r="MIF54" s="876"/>
      <c r="MIG54" s="876"/>
      <c r="MIH54" s="876"/>
      <c r="MII54" s="876"/>
      <c r="MIJ54" s="876"/>
      <c r="MIK54" s="876"/>
      <c r="MIL54" s="876"/>
      <c r="MIM54" s="876"/>
      <c r="MIN54" s="876"/>
      <c r="MIO54" s="876"/>
      <c r="MIP54" s="876"/>
      <c r="MIQ54" s="876"/>
      <c r="MIR54" s="876"/>
      <c r="MIS54" s="876"/>
      <c r="MIT54" s="876"/>
      <c r="MIU54" s="876"/>
      <c r="MIV54" s="876"/>
      <c r="MIW54" s="876"/>
      <c r="MIX54" s="876"/>
      <c r="MIY54" s="876"/>
      <c r="MIZ54" s="876"/>
      <c r="MJA54" s="876"/>
      <c r="MJB54" s="876"/>
      <c r="MJC54" s="876"/>
      <c r="MJD54" s="876"/>
      <c r="MJE54" s="876"/>
      <c r="MJF54" s="876"/>
      <c r="MJG54" s="876"/>
      <c r="MJH54" s="876"/>
      <c r="MJI54" s="876"/>
      <c r="MJJ54" s="876"/>
      <c r="MJK54" s="876"/>
      <c r="MJL54" s="876"/>
      <c r="MJM54" s="876"/>
      <c r="MJN54" s="876"/>
      <c r="MJO54" s="876"/>
      <c r="MJP54" s="876"/>
      <c r="MJQ54" s="876"/>
      <c r="MJR54" s="876"/>
      <c r="MJS54" s="876"/>
      <c r="MJT54" s="876"/>
      <c r="MJU54" s="876"/>
      <c r="MJV54" s="876"/>
      <c r="MJW54" s="876"/>
      <c r="MJX54" s="876"/>
      <c r="MJY54" s="876"/>
      <c r="MJZ54" s="876"/>
      <c r="MKA54" s="876"/>
      <c r="MKB54" s="876"/>
      <c r="MKC54" s="876"/>
      <c r="MKD54" s="876"/>
      <c r="MKE54" s="876"/>
      <c r="MKF54" s="876"/>
      <c r="MKG54" s="876"/>
      <c r="MKH54" s="876"/>
      <c r="MKI54" s="876"/>
      <c r="MKJ54" s="876"/>
      <c r="MKK54" s="876"/>
      <c r="MKL54" s="876"/>
      <c r="MKM54" s="876"/>
      <c r="MKN54" s="876"/>
      <c r="MKO54" s="876"/>
      <c r="MKP54" s="876"/>
      <c r="MKQ54" s="876"/>
      <c r="MKR54" s="876"/>
      <c r="MKS54" s="876"/>
      <c r="MKT54" s="876"/>
      <c r="MKU54" s="876"/>
      <c r="MKV54" s="876"/>
      <c r="MKW54" s="876"/>
      <c r="MKX54" s="876"/>
      <c r="MKY54" s="876"/>
      <c r="MKZ54" s="876"/>
      <c r="MLA54" s="876"/>
      <c r="MLB54" s="876"/>
      <c r="MLC54" s="876"/>
      <c r="MLD54" s="876"/>
      <c r="MLE54" s="876"/>
      <c r="MLF54" s="876"/>
      <c r="MLG54" s="876"/>
      <c r="MLH54" s="876"/>
      <c r="MLI54" s="876"/>
      <c r="MLJ54" s="876"/>
      <c r="MLK54" s="876"/>
      <c r="MLL54" s="876"/>
      <c r="MLM54" s="876"/>
      <c r="MLN54" s="876"/>
      <c r="MLO54" s="876"/>
      <c r="MLP54" s="876"/>
      <c r="MLQ54" s="876"/>
      <c r="MLR54" s="876"/>
      <c r="MLS54" s="876"/>
      <c r="MLT54" s="876"/>
      <c r="MLU54" s="876"/>
      <c r="MLV54" s="876"/>
      <c r="MLW54" s="876"/>
      <c r="MLX54" s="876"/>
      <c r="MLY54" s="876"/>
      <c r="MLZ54" s="876"/>
      <c r="MMA54" s="876"/>
      <c r="MMB54" s="876"/>
      <c r="MMC54" s="876"/>
      <c r="MMD54" s="876"/>
      <c r="MME54" s="876"/>
      <c r="MMF54" s="876"/>
      <c r="MMG54" s="876"/>
      <c r="MMH54" s="876"/>
      <c r="MMI54" s="876"/>
      <c r="MMJ54" s="876"/>
      <c r="MMK54" s="876"/>
      <c r="MML54" s="876"/>
      <c r="MMM54" s="876"/>
      <c r="MMN54" s="876"/>
      <c r="MMO54" s="876"/>
      <c r="MMP54" s="876"/>
      <c r="MMQ54" s="876"/>
      <c r="MMR54" s="876"/>
      <c r="MMS54" s="876"/>
      <c r="MMT54" s="876"/>
      <c r="MMU54" s="876"/>
      <c r="MMV54" s="876"/>
      <c r="MMW54" s="876"/>
      <c r="MMX54" s="876"/>
      <c r="MMY54" s="876"/>
      <c r="MMZ54" s="876"/>
      <c r="MNA54" s="876"/>
      <c r="MNB54" s="876"/>
      <c r="MNC54" s="876"/>
      <c r="MND54" s="876"/>
      <c r="MNE54" s="876"/>
      <c r="MNF54" s="876"/>
      <c r="MNG54" s="876"/>
      <c r="MNH54" s="876"/>
      <c r="MNI54" s="876"/>
      <c r="MNJ54" s="876"/>
      <c r="MNK54" s="876"/>
      <c r="MNL54" s="876"/>
      <c r="MNM54" s="876"/>
      <c r="MNN54" s="876"/>
      <c r="MNO54" s="876"/>
      <c r="MNP54" s="876"/>
      <c r="MNQ54" s="876"/>
      <c r="MNR54" s="876"/>
      <c r="MNS54" s="876"/>
      <c r="MNT54" s="876"/>
      <c r="MNU54" s="876"/>
      <c r="MNV54" s="876"/>
      <c r="MNW54" s="876"/>
      <c r="MNX54" s="876"/>
      <c r="MNY54" s="876"/>
      <c r="MNZ54" s="876"/>
      <c r="MOA54" s="876"/>
      <c r="MOB54" s="876"/>
      <c r="MOC54" s="876"/>
      <c r="MOD54" s="876"/>
      <c r="MOE54" s="876"/>
      <c r="MOF54" s="876"/>
      <c r="MOG54" s="876"/>
      <c r="MOH54" s="876"/>
      <c r="MOI54" s="876"/>
      <c r="MOJ54" s="876"/>
      <c r="MOK54" s="876"/>
      <c r="MOL54" s="876"/>
      <c r="MOM54" s="876"/>
      <c r="MON54" s="876"/>
      <c r="MOO54" s="876"/>
      <c r="MOP54" s="876"/>
      <c r="MOQ54" s="876"/>
      <c r="MOR54" s="876"/>
      <c r="MOS54" s="876"/>
      <c r="MOT54" s="876"/>
      <c r="MOU54" s="876"/>
      <c r="MOV54" s="876"/>
      <c r="MOW54" s="876"/>
      <c r="MOX54" s="876"/>
      <c r="MOY54" s="876"/>
      <c r="MOZ54" s="876"/>
      <c r="MPA54" s="876"/>
      <c r="MPB54" s="876"/>
      <c r="MPC54" s="876"/>
      <c r="MPD54" s="876"/>
      <c r="MPE54" s="876"/>
      <c r="MPF54" s="876"/>
      <c r="MPG54" s="876"/>
      <c r="MPH54" s="876"/>
      <c r="MPI54" s="876"/>
      <c r="MPJ54" s="876"/>
      <c r="MPK54" s="876"/>
      <c r="MPL54" s="876"/>
      <c r="MPM54" s="876"/>
      <c r="MPN54" s="876"/>
      <c r="MPO54" s="876"/>
      <c r="MPP54" s="876"/>
      <c r="MPQ54" s="876"/>
      <c r="MPR54" s="876"/>
      <c r="MPS54" s="876"/>
      <c r="MPT54" s="876"/>
      <c r="MPU54" s="876"/>
      <c r="MPV54" s="876"/>
      <c r="MPW54" s="876"/>
      <c r="MPX54" s="876"/>
      <c r="MPY54" s="876"/>
      <c r="MPZ54" s="876"/>
      <c r="MQA54" s="876"/>
      <c r="MQB54" s="876"/>
      <c r="MQC54" s="876"/>
      <c r="MQD54" s="876"/>
      <c r="MQE54" s="876"/>
      <c r="MQF54" s="876"/>
      <c r="MQG54" s="876"/>
      <c r="MQH54" s="876"/>
      <c r="MQI54" s="876"/>
      <c r="MQJ54" s="876"/>
      <c r="MQK54" s="876"/>
      <c r="MQL54" s="876"/>
      <c r="MQM54" s="876"/>
      <c r="MQN54" s="876"/>
      <c r="MQO54" s="876"/>
      <c r="MQP54" s="876"/>
      <c r="MQQ54" s="876"/>
      <c r="MQR54" s="876"/>
      <c r="MQS54" s="876"/>
      <c r="MQT54" s="876"/>
      <c r="MQU54" s="876"/>
      <c r="MQV54" s="876"/>
      <c r="MQW54" s="876"/>
      <c r="MQX54" s="876"/>
      <c r="MQY54" s="876"/>
      <c r="MQZ54" s="876"/>
      <c r="MRA54" s="876"/>
      <c r="MRB54" s="876"/>
      <c r="MRC54" s="876"/>
      <c r="MRD54" s="876"/>
      <c r="MRE54" s="876"/>
      <c r="MRF54" s="876"/>
      <c r="MRG54" s="876"/>
      <c r="MRH54" s="876"/>
      <c r="MRI54" s="876"/>
      <c r="MRJ54" s="876"/>
      <c r="MRK54" s="876"/>
      <c r="MRL54" s="876"/>
      <c r="MRM54" s="876"/>
      <c r="MRN54" s="876"/>
      <c r="MRO54" s="876"/>
      <c r="MRP54" s="876"/>
      <c r="MRQ54" s="876"/>
      <c r="MRR54" s="876"/>
      <c r="MRS54" s="876"/>
      <c r="MRT54" s="876"/>
      <c r="MRU54" s="876"/>
      <c r="MRV54" s="876"/>
      <c r="MRW54" s="876"/>
      <c r="MRX54" s="876"/>
      <c r="MRY54" s="876"/>
      <c r="MRZ54" s="876"/>
      <c r="MSA54" s="876"/>
      <c r="MSB54" s="876"/>
      <c r="MSC54" s="876"/>
      <c r="MSD54" s="876"/>
      <c r="MSE54" s="876"/>
      <c r="MSF54" s="876"/>
      <c r="MSG54" s="876"/>
      <c r="MSH54" s="876"/>
      <c r="MSI54" s="876"/>
      <c r="MSJ54" s="876"/>
      <c r="MSK54" s="876"/>
      <c r="MSL54" s="876"/>
      <c r="MSM54" s="876"/>
      <c r="MSN54" s="876"/>
      <c r="MSO54" s="876"/>
      <c r="MSP54" s="876"/>
      <c r="MSQ54" s="876"/>
      <c r="MSR54" s="876"/>
      <c r="MSS54" s="876"/>
      <c r="MST54" s="876"/>
      <c r="MSU54" s="876"/>
      <c r="MSV54" s="876"/>
      <c r="MSW54" s="876"/>
      <c r="MSX54" s="876"/>
      <c r="MSY54" s="876"/>
      <c r="MSZ54" s="876"/>
      <c r="MTA54" s="876"/>
      <c r="MTB54" s="876"/>
      <c r="MTC54" s="876"/>
      <c r="MTD54" s="876"/>
      <c r="MTE54" s="876"/>
      <c r="MTF54" s="876"/>
      <c r="MTG54" s="876"/>
      <c r="MTH54" s="876"/>
      <c r="MTI54" s="876"/>
      <c r="MTJ54" s="876"/>
      <c r="MTK54" s="876"/>
      <c r="MTL54" s="876"/>
      <c r="MTM54" s="876"/>
      <c r="MTN54" s="876"/>
      <c r="MTO54" s="876"/>
      <c r="MTP54" s="876"/>
      <c r="MTQ54" s="876"/>
      <c r="MTR54" s="876"/>
      <c r="MTS54" s="876"/>
      <c r="MTT54" s="876"/>
      <c r="MTU54" s="876"/>
      <c r="MTV54" s="876"/>
      <c r="MTW54" s="876"/>
      <c r="MTX54" s="876"/>
      <c r="MTY54" s="876"/>
      <c r="MTZ54" s="876"/>
      <c r="MUA54" s="876"/>
      <c r="MUB54" s="876"/>
      <c r="MUC54" s="876"/>
      <c r="MUD54" s="876"/>
      <c r="MUE54" s="876"/>
      <c r="MUF54" s="876"/>
      <c r="MUG54" s="876"/>
      <c r="MUH54" s="876"/>
      <c r="MUI54" s="876"/>
      <c r="MUJ54" s="876"/>
      <c r="MUK54" s="876"/>
      <c r="MUL54" s="876"/>
      <c r="MUM54" s="876"/>
      <c r="MUN54" s="876"/>
      <c r="MUO54" s="876"/>
      <c r="MUP54" s="876"/>
      <c r="MUQ54" s="876"/>
      <c r="MUR54" s="876"/>
      <c r="MUS54" s="876"/>
      <c r="MUT54" s="876"/>
      <c r="MUU54" s="876"/>
      <c r="MUV54" s="876"/>
      <c r="MUW54" s="876"/>
      <c r="MUX54" s="876"/>
      <c r="MUY54" s="876"/>
      <c r="MUZ54" s="876"/>
      <c r="MVA54" s="876"/>
      <c r="MVB54" s="876"/>
      <c r="MVC54" s="876"/>
      <c r="MVD54" s="876"/>
      <c r="MVE54" s="876"/>
      <c r="MVF54" s="876"/>
      <c r="MVG54" s="876"/>
      <c r="MVH54" s="876"/>
      <c r="MVI54" s="876"/>
      <c r="MVJ54" s="876"/>
      <c r="MVK54" s="876"/>
      <c r="MVL54" s="876"/>
      <c r="MVM54" s="876"/>
      <c r="MVN54" s="876"/>
      <c r="MVO54" s="876"/>
      <c r="MVP54" s="876"/>
      <c r="MVQ54" s="876"/>
      <c r="MVR54" s="876"/>
      <c r="MVS54" s="876"/>
      <c r="MVT54" s="876"/>
      <c r="MVU54" s="876"/>
      <c r="MVV54" s="876"/>
      <c r="MVW54" s="876"/>
      <c r="MVX54" s="876"/>
      <c r="MVY54" s="876"/>
      <c r="MVZ54" s="876"/>
      <c r="MWA54" s="876"/>
      <c r="MWB54" s="876"/>
      <c r="MWC54" s="876"/>
      <c r="MWD54" s="876"/>
      <c r="MWE54" s="876"/>
      <c r="MWF54" s="876"/>
      <c r="MWG54" s="876"/>
      <c r="MWH54" s="876"/>
      <c r="MWI54" s="876"/>
      <c r="MWJ54" s="876"/>
      <c r="MWK54" s="876"/>
      <c r="MWL54" s="876"/>
      <c r="MWM54" s="876"/>
      <c r="MWN54" s="876"/>
      <c r="MWO54" s="876"/>
      <c r="MWP54" s="876"/>
      <c r="MWQ54" s="876"/>
      <c r="MWR54" s="876"/>
      <c r="MWS54" s="876"/>
      <c r="MWT54" s="876"/>
      <c r="MWU54" s="876"/>
      <c r="MWV54" s="876"/>
      <c r="MWW54" s="876"/>
      <c r="MWX54" s="876"/>
      <c r="MWY54" s="876"/>
      <c r="MWZ54" s="876"/>
      <c r="MXA54" s="876"/>
      <c r="MXB54" s="876"/>
      <c r="MXC54" s="876"/>
      <c r="MXD54" s="876"/>
      <c r="MXE54" s="876"/>
      <c r="MXF54" s="876"/>
      <c r="MXG54" s="876"/>
      <c r="MXH54" s="876"/>
      <c r="MXI54" s="876"/>
      <c r="MXJ54" s="876"/>
      <c r="MXK54" s="876"/>
      <c r="MXL54" s="876"/>
      <c r="MXM54" s="876"/>
      <c r="MXN54" s="876"/>
      <c r="MXO54" s="876"/>
      <c r="MXP54" s="876"/>
      <c r="MXQ54" s="876"/>
      <c r="MXR54" s="876"/>
      <c r="MXS54" s="876"/>
      <c r="MXT54" s="876"/>
      <c r="MXU54" s="876"/>
      <c r="MXV54" s="876"/>
      <c r="MXW54" s="876"/>
      <c r="MXX54" s="876"/>
      <c r="MXY54" s="876"/>
      <c r="MXZ54" s="876"/>
      <c r="MYA54" s="876"/>
      <c r="MYB54" s="876"/>
      <c r="MYC54" s="876"/>
      <c r="MYD54" s="876"/>
      <c r="MYE54" s="876"/>
      <c r="MYF54" s="876"/>
      <c r="MYG54" s="876"/>
      <c r="MYH54" s="876"/>
      <c r="MYI54" s="876"/>
      <c r="MYJ54" s="876"/>
      <c r="MYK54" s="876"/>
      <c r="MYL54" s="876"/>
      <c r="MYM54" s="876"/>
      <c r="MYN54" s="876"/>
      <c r="MYO54" s="876"/>
      <c r="MYP54" s="876"/>
      <c r="MYQ54" s="876"/>
      <c r="MYR54" s="876"/>
      <c r="MYS54" s="876"/>
      <c r="MYT54" s="876"/>
      <c r="MYU54" s="876"/>
      <c r="MYV54" s="876"/>
      <c r="MYW54" s="876"/>
      <c r="MYX54" s="876"/>
      <c r="MYY54" s="876"/>
      <c r="MYZ54" s="876"/>
      <c r="MZA54" s="876"/>
      <c r="MZB54" s="876"/>
      <c r="MZC54" s="876"/>
      <c r="MZD54" s="876"/>
      <c r="MZE54" s="876"/>
      <c r="MZF54" s="876"/>
      <c r="MZG54" s="876"/>
      <c r="MZH54" s="876"/>
      <c r="MZI54" s="876"/>
      <c r="MZJ54" s="876"/>
      <c r="MZK54" s="876"/>
      <c r="MZL54" s="876"/>
      <c r="MZM54" s="876"/>
      <c r="MZN54" s="876"/>
      <c r="MZO54" s="876"/>
      <c r="MZP54" s="876"/>
      <c r="MZQ54" s="876"/>
      <c r="MZR54" s="876"/>
      <c r="MZS54" s="876"/>
      <c r="MZT54" s="876"/>
      <c r="MZU54" s="876"/>
      <c r="MZV54" s="876"/>
      <c r="MZW54" s="876"/>
      <c r="MZX54" s="876"/>
      <c r="MZY54" s="876"/>
      <c r="MZZ54" s="876"/>
      <c r="NAA54" s="876"/>
      <c r="NAB54" s="876"/>
      <c r="NAC54" s="876"/>
      <c r="NAD54" s="876"/>
      <c r="NAE54" s="876"/>
      <c r="NAF54" s="876"/>
      <c r="NAG54" s="876"/>
      <c r="NAH54" s="876"/>
      <c r="NAI54" s="876"/>
      <c r="NAJ54" s="876"/>
      <c r="NAK54" s="876"/>
      <c r="NAL54" s="876"/>
      <c r="NAM54" s="876"/>
      <c r="NAN54" s="876"/>
      <c r="NAO54" s="876"/>
      <c r="NAP54" s="876"/>
      <c r="NAQ54" s="876"/>
      <c r="NAR54" s="876"/>
      <c r="NAS54" s="876"/>
      <c r="NAT54" s="876"/>
      <c r="NAU54" s="876"/>
      <c r="NAV54" s="876"/>
      <c r="NAW54" s="876"/>
      <c r="NAX54" s="876"/>
      <c r="NAY54" s="876"/>
      <c r="NAZ54" s="876"/>
      <c r="NBA54" s="876"/>
      <c r="NBB54" s="876"/>
      <c r="NBC54" s="876"/>
      <c r="NBD54" s="876"/>
      <c r="NBE54" s="876"/>
      <c r="NBF54" s="876"/>
      <c r="NBG54" s="876"/>
      <c r="NBH54" s="876"/>
      <c r="NBI54" s="876"/>
      <c r="NBJ54" s="876"/>
      <c r="NBK54" s="876"/>
      <c r="NBL54" s="876"/>
      <c r="NBM54" s="876"/>
      <c r="NBN54" s="876"/>
      <c r="NBO54" s="876"/>
      <c r="NBP54" s="876"/>
      <c r="NBQ54" s="876"/>
      <c r="NBR54" s="876"/>
      <c r="NBS54" s="876"/>
      <c r="NBT54" s="876"/>
      <c r="NBU54" s="876"/>
      <c r="NBV54" s="876"/>
      <c r="NBW54" s="876"/>
      <c r="NBX54" s="876"/>
      <c r="NBY54" s="876"/>
      <c r="NBZ54" s="876"/>
      <c r="NCA54" s="876"/>
      <c r="NCB54" s="876"/>
      <c r="NCC54" s="876"/>
      <c r="NCD54" s="876"/>
      <c r="NCE54" s="876"/>
      <c r="NCF54" s="876"/>
      <c r="NCG54" s="876"/>
      <c r="NCH54" s="876"/>
      <c r="NCI54" s="876"/>
      <c r="NCJ54" s="876"/>
      <c r="NCK54" s="876"/>
      <c r="NCL54" s="876"/>
      <c r="NCM54" s="876"/>
      <c r="NCN54" s="876"/>
      <c r="NCO54" s="876"/>
      <c r="NCP54" s="876"/>
      <c r="NCQ54" s="876"/>
      <c r="NCR54" s="876"/>
      <c r="NCS54" s="876"/>
      <c r="NCT54" s="876"/>
      <c r="NCU54" s="876"/>
      <c r="NCV54" s="876"/>
      <c r="NCW54" s="876"/>
      <c r="NCX54" s="876"/>
      <c r="NCY54" s="876"/>
      <c r="NCZ54" s="876"/>
      <c r="NDA54" s="876"/>
      <c r="NDB54" s="876"/>
      <c r="NDC54" s="876"/>
      <c r="NDD54" s="876"/>
      <c r="NDE54" s="876"/>
      <c r="NDF54" s="876"/>
      <c r="NDG54" s="876"/>
      <c r="NDH54" s="876"/>
      <c r="NDI54" s="876"/>
      <c r="NDJ54" s="876"/>
      <c r="NDK54" s="876"/>
      <c r="NDL54" s="876"/>
      <c r="NDM54" s="876"/>
      <c r="NDN54" s="876"/>
      <c r="NDO54" s="876"/>
      <c r="NDP54" s="876"/>
      <c r="NDQ54" s="876"/>
      <c r="NDR54" s="876"/>
      <c r="NDS54" s="876"/>
      <c r="NDT54" s="876"/>
      <c r="NDU54" s="876"/>
      <c r="NDV54" s="876"/>
      <c r="NDW54" s="876"/>
      <c r="NDX54" s="876"/>
      <c r="NDY54" s="876"/>
      <c r="NDZ54" s="876"/>
      <c r="NEA54" s="876"/>
      <c r="NEB54" s="876"/>
      <c r="NEC54" s="876"/>
      <c r="NED54" s="876"/>
      <c r="NEE54" s="876"/>
      <c r="NEF54" s="876"/>
      <c r="NEG54" s="876"/>
      <c r="NEH54" s="876"/>
      <c r="NEI54" s="876"/>
      <c r="NEJ54" s="876"/>
      <c r="NEK54" s="876"/>
      <c r="NEL54" s="876"/>
      <c r="NEM54" s="876"/>
      <c r="NEN54" s="876"/>
      <c r="NEO54" s="876"/>
      <c r="NEP54" s="876"/>
      <c r="NEQ54" s="876"/>
      <c r="NER54" s="876"/>
      <c r="NES54" s="876"/>
      <c r="NET54" s="876"/>
      <c r="NEU54" s="876"/>
      <c r="NEV54" s="876"/>
      <c r="NEW54" s="876"/>
      <c r="NEX54" s="876"/>
      <c r="NEY54" s="876"/>
      <c r="NEZ54" s="876"/>
      <c r="NFA54" s="876"/>
      <c r="NFB54" s="876"/>
      <c r="NFC54" s="876"/>
      <c r="NFD54" s="876"/>
      <c r="NFE54" s="876"/>
      <c r="NFF54" s="876"/>
      <c r="NFG54" s="876"/>
      <c r="NFH54" s="876"/>
      <c r="NFI54" s="876"/>
      <c r="NFJ54" s="876"/>
      <c r="NFK54" s="876"/>
      <c r="NFL54" s="876"/>
      <c r="NFM54" s="876"/>
      <c r="NFN54" s="876"/>
      <c r="NFO54" s="876"/>
      <c r="NFP54" s="876"/>
      <c r="NFQ54" s="876"/>
      <c r="NFR54" s="876"/>
      <c r="NFS54" s="876"/>
      <c r="NFT54" s="876"/>
      <c r="NFU54" s="876"/>
      <c r="NFV54" s="876"/>
      <c r="NFW54" s="876"/>
      <c r="NFX54" s="876"/>
      <c r="NFY54" s="876"/>
      <c r="NFZ54" s="876"/>
      <c r="NGA54" s="876"/>
      <c r="NGB54" s="876"/>
      <c r="NGC54" s="876"/>
      <c r="NGD54" s="876"/>
      <c r="NGE54" s="876"/>
      <c r="NGF54" s="876"/>
      <c r="NGG54" s="876"/>
      <c r="NGH54" s="876"/>
      <c r="NGI54" s="876"/>
      <c r="NGJ54" s="876"/>
      <c r="NGK54" s="876"/>
      <c r="NGL54" s="876"/>
      <c r="NGM54" s="876"/>
      <c r="NGN54" s="876"/>
      <c r="NGO54" s="876"/>
      <c r="NGP54" s="876"/>
      <c r="NGQ54" s="876"/>
      <c r="NGR54" s="876"/>
      <c r="NGS54" s="876"/>
      <c r="NGT54" s="876"/>
      <c r="NGU54" s="876"/>
      <c r="NGV54" s="876"/>
      <c r="NGW54" s="876"/>
      <c r="NGX54" s="876"/>
      <c r="NGY54" s="876"/>
      <c r="NGZ54" s="876"/>
      <c r="NHA54" s="876"/>
      <c r="NHB54" s="876"/>
      <c r="NHC54" s="876"/>
      <c r="NHD54" s="876"/>
      <c r="NHE54" s="876"/>
      <c r="NHF54" s="876"/>
      <c r="NHG54" s="876"/>
      <c r="NHH54" s="876"/>
      <c r="NHI54" s="876"/>
      <c r="NHJ54" s="876"/>
      <c r="NHK54" s="876"/>
      <c r="NHL54" s="876"/>
      <c r="NHM54" s="876"/>
      <c r="NHN54" s="876"/>
      <c r="NHO54" s="876"/>
      <c r="NHP54" s="876"/>
      <c r="NHQ54" s="876"/>
      <c r="NHR54" s="876"/>
      <c r="NHS54" s="876"/>
      <c r="NHT54" s="876"/>
      <c r="NHU54" s="876"/>
      <c r="NHV54" s="876"/>
      <c r="NHW54" s="876"/>
      <c r="NHX54" s="876"/>
      <c r="NHY54" s="876"/>
      <c r="NHZ54" s="876"/>
      <c r="NIA54" s="876"/>
      <c r="NIB54" s="876"/>
      <c r="NIC54" s="876"/>
      <c r="NID54" s="876"/>
      <c r="NIE54" s="876"/>
      <c r="NIF54" s="876"/>
      <c r="NIG54" s="876"/>
      <c r="NIH54" s="876"/>
      <c r="NII54" s="876"/>
      <c r="NIJ54" s="876"/>
      <c r="NIK54" s="876"/>
      <c r="NIL54" s="876"/>
      <c r="NIM54" s="876"/>
      <c r="NIN54" s="876"/>
      <c r="NIO54" s="876"/>
      <c r="NIP54" s="876"/>
      <c r="NIQ54" s="876"/>
      <c r="NIR54" s="876"/>
      <c r="NIS54" s="876"/>
      <c r="NIT54" s="876"/>
      <c r="NIU54" s="876"/>
      <c r="NIV54" s="876"/>
      <c r="NIW54" s="876"/>
      <c r="NIX54" s="876"/>
      <c r="NIY54" s="876"/>
      <c r="NIZ54" s="876"/>
      <c r="NJA54" s="876"/>
      <c r="NJB54" s="876"/>
      <c r="NJC54" s="876"/>
      <c r="NJD54" s="876"/>
      <c r="NJE54" s="876"/>
      <c r="NJF54" s="876"/>
      <c r="NJG54" s="876"/>
      <c r="NJH54" s="876"/>
      <c r="NJI54" s="876"/>
      <c r="NJJ54" s="876"/>
      <c r="NJK54" s="876"/>
      <c r="NJL54" s="876"/>
      <c r="NJM54" s="876"/>
      <c r="NJN54" s="876"/>
      <c r="NJO54" s="876"/>
      <c r="NJP54" s="876"/>
      <c r="NJQ54" s="876"/>
      <c r="NJR54" s="876"/>
      <c r="NJS54" s="876"/>
      <c r="NJT54" s="876"/>
      <c r="NJU54" s="876"/>
      <c r="NJV54" s="876"/>
      <c r="NJW54" s="876"/>
      <c r="NJX54" s="876"/>
      <c r="NJY54" s="876"/>
      <c r="NJZ54" s="876"/>
      <c r="NKA54" s="876"/>
      <c r="NKB54" s="876"/>
      <c r="NKC54" s="876"/>
      <c r="NKD54" s="876"/>
      <c r="NKE54" s="876"/>
      <c r="NKF54" s="876"/>
      <c r="NKG54" s="876"/>
      <c r="NKH54" s="876"/>
      <c r="NKI54" s="876"/>
      <c r="NKJ54" s="876"/>
      <c r="NKK54" s="876"/>
      <c r="NKL54" s="876"/>
      <c r="NKM54" s="876"/>
      <c r="NKN54" s="876"/>
      <c r="NKO54" s="876"/>
      <c r="NKP54" s="876"/>
      <c r="NKQ54" s="876"/>
      <c r="NKR54" s="876"/>
      <c r="NKS54" s="876"/>
      <c r="NKT54" s="876"/>
      <c r="NKU54" s="876"/>
      <c r="NKV54" s="876"/>
      <c r="NKW54" s="876"/>
      <c r="NKX54" s="876"/>
      <c r="NKY54" s="876"/>
      <c r="NKZ54" s="876"/>
      <c r="NLA54" s="876"/>
      <c r="NLB54" s="876"/>
      <c r="NLC54" s="876"/>
      <c r="NLD54" s="876"/>
      <c r="NLE54" s="876"/>
      <c r="NLF54" s="876"/>
      <c r="NLG54" s="876"/>
      <c r="NLH54" s="876"/>
      <c r="NLI54" s="876"/>
      <c r="NLJ54" s="876"/>
      <c r="NLK54" s="876"/>
      <c r="NLL54" s="876"/>
      <c r="NLM54" s="876"/>
      <c r="NLN54" s="876"/>
      <c r="NLO54" s="876"/>
      <c r="NLP54" s="876"/>
      <c r="NLQ54" s="876"/>
      <c r="NLR54" s="876"/>
      <c r="NLS54" s="876"/>
      <c r="NLT54" s="876"/>
      <c r="NLU54" s="876"/>
      <c r="NLV54" s="876"/>
      <c r="NLW54" s="876"/>
      <c r="NLX54" s="876"/>
      <c r="NLY54" s="876"/>
      <c r="NLZ54" s="876"/>
      <c r="NMA54" s="876"/>
      <c r="NMB54" s="876"/>
      <c r="NMC54" s="876"/>
      <c r="NMD54" s="876"/>
      <c r="NME54" s="876"/>
      <c r="NMF54" s="876"/>
      <c r="NMG54" s="876"/>
      <c r="NMH54" s="876"/>
      <c r="NMI54" s="876"/>
      <c r="NMJ54" s="876"/>
      <c r="NMK54" s="876"/>
      <c r="NML54" s="876"/>
      <c r="NMM54" s="876"/>
      <c r="NMN54" s="876"/>
      <c r="NMO54" s="876"/>
      <c r="NMP54" s="876"/>
      <c r="NMQ54" s="876"/>
      <c r="NMR54" s="876"/>
      <c r="NMS54" s="876"/>
      <c r="NMT54" s="876"/>
      <c r="NMU54" s="876"/>
      <c r="NMV54" s="876"/>
      <c r="NMW54" s="876"/>
      <c r="NMX54" s="876"/>
      <c r="NMY54" s="876"/>
      <c r="NMZ54" s="876"/>
      <c r="NNA54" s="876"/>
      <c r="NNB54" s="876"/>
      <c r="NNC54" s="876"/>
      <c r="NND54" s="876"/>
      <c r="NNE54" s="876"/>
      <c r="NNF54" s="876"/>
      <c r="NNG54" s="876"/>
      <c r="NNH54" s="876"/>
      <c r="NNI54" s="876"/>
      <c r="NNJ54" s="876"/>
      <c r="NNK54" s="876"/>
      <c r="NNL54" s="876"/>
      <c r="NNM54" s="876"/>
      <c r="NNN54" s="876"/>
      <c r="NNO54" s="876"/>
      <c r="NNP54" s="876"/>
      <c r="NNQ54" s="876"/>
      <c r="NNR54" s="876"/>
      <c r="NNS54" s="876"/>
      <c r="NNT54" s="876"/>
      <c r="NNU54" s="876"/>
      <c r="NNV54" s="876"/>
      <c r="NNW54" s="876"/>
      <c r="NNX54" s="876"/>
      <c r="NNY54" s="876"/>
      <c r="NNZ54" s="876"/>
      <c r="NOA54" s="876"/>
      <c r="NOB54" s="876"/>
      <c r="NOC54" s="876"/>
      <c r="NOD54" s="876"/>
      <c r="NOE54" s="876"/>
      <c r="NOF54" s="876"/>
      <c r="NOG54" s="876"/>
      <c r="NOH54" s="876"/>
      <c r="NOI54" s="876"/>
      <c r="NOJ54" s="876"/>
      <c r="NOK54" s="876"/>
      <c r="NOL54" s="876"/>
      <c r="NOM54" s="876"/>
      <c r="NON54" s="876"/>
      <c r="NOO54" s="876"/>
      <c r="NOP54" s="876"/>
      <c r="NOQ54" s="876"/>
      <c r="NOR54" s="876"/>
      <c r="NOS54" s="876"/>
      <c r="NOT54" s="876"/>
      <c r="NOU54" s="876"/>
      <c r="NOV54" s="876"/>
      <c r="NOW54" s="876"/>
      <c r="NOX54" s="876"/>
      <c r="NOY54" s="876"/>
      <c r="NOZ54" s="876"/>
      <c r="NPA54" s="876"/>
      <c r="NPB54" s="876"/>
      <c r="NPC54" s="876"/>
      <c r="NPD54" s="876"/>
      <c r="NPE54" s="876"/>
      <c r="NPF54" s="876"/>
      <c r="NPG54" s="876"/>
      <c r="NPH54" s="876"/>
      <c r="NPI54" s="876"/>
      <c r="NPJ54" s="876"/>
      <c r="NPK54" s="876"/>
      <c r="NPL54" s="876"/>
      <c r="NPM54" s="876"/>
      <c r="NPN54" s="876"/>
      <c r="NPO54" s="876"/>
      <c r="NPP54" s="876"/>
      <c r="NPQ54" s="876"/>
      <c r="NPR54" s="876"/>
      <c r="NPS54" s="876"/>
      <c r="NPT54" s="876"/>
      <c r="NPU54" s="876"/>
      <c r="NPV54" s="876"/>
      <c r="NPW54" s="876"/>
      <c r="NPX54" s="876"/>
      <c r="NPY54" s="876"/>
      <c r="NPZ54" s="876"/>
      <c r="NQA54" s="876"/>
      <c r="NQB54" s="876"/>
      <c r="NQC54" s="876"/>
      <c r="NQD54" s="876"/>
      <c r="NQE54" s="876"/>
      <c r="NQF54" s="876"/>
      <c r="NQG54" s="876"/>
      <c r="NQH54" s="876"/>
      <c r="NQI54" s="876"/>
      <c r="NQJ54" s="876"/>
      <c r="NQK54" s="876"/>
      <c r="NQL54" s="876"/>
      <c r="NQM54" s="876"/>
      <c r="NQN54" s="876"/>
      <c r="NQO54" s="876"/>
      <c r="NQP54" s="876"/>
      <c r="NQQ54" s="876"/>
      <c r="NQR54" s="876"/>
      <c r="NQS54" s="876"/>
      <c r="NQT54" s="876"/>
      <c r="NQU54" s="876"/>
      <c r="NQV54" s="876"/>
      <c r="NQW54" s="876"/>
      <c r="NQX54" s="876"/>
      <c r="NQY54" s="876"/>
      <c r="NQZ54" s="876"/>
      <c r="NRA54" s="876"/>
      <c r="NRB54" s="876"/>
      <c r="NRC54" s="876"/>
      <c r="NRD54" s="876"/>
      <c r="NRE54" s="876"/>
      <c r="NRF54" s="876"/>
      <c r="NRG54" s="876"/>
      <c r="NRH54" s="876"/>
      <c r="NRI54" s="876"/>
      <c r="NRJ54" s="876"/>
      <c r="NRK54" s="876"/>
      <c r="NRL54" s="876"/>
      <c r="NRM54" s="876"/>
      <c r="NRN54" s="876"/>
      <c r="NRO54" s="876"/>
      <c r="NRP54" s="876"/>
      <c r="NRQ54" s="876"/>
      <c r="NRR54" s="876"/>
      <c r="NRS54" s="876"/>
      <c r="NRT54" s="876"/>
      <c r="NRU54" s="876"/>
      <c r="NRV54" s="876"/>
      <c r="NRW54" s="876"/>
      <c r="NRX54" s="876"/>
      <c r="NRY54" s="876"/>
      <c r="NRZ54" s="876"/>
      <c r="NSA54" s="876"/>
      <c r="NSB54" s="876"/>
      <c r="NSC54" s="876"/>
      <c r="NSD54" s="876"/>
      <c r="NSE54" s="876"/>
      <c r="NSF54" s="876"/>
      <c r="NSG54" s="876"/>
      <c r="NSH54" s="876"/>
      <c r="NSI54" s="876"/>
      <c r="NSJ54" s="876"/>
      <c r="NSK54" s="876"/>
      <c r="NSL54" s="876"/>
      <c r="NSM54" s="876"/>
      <c r="NSN54" s="876"/>
      <c r="NSO54" s="876"/>
      <c r="NSP54" s="876"/>
      <c r="NSQ54" s="876"/>
      <c r="NSR54" s="876"/>
      <c r="NSS54" s="876"/>
      <c r="NST54" s="876"/>
      <c r="NSU54" s="876"/>
      <c r="NSV54" s="876"/>
      <c r="NSW54" s="876"/>
      <c r="NSX54" s="876"/>
      <c r="NSY54" s="876"/>
      <c r="NSZ54" s="876"/>
      <c r="NTA54" s="876"/>
      <c r="NTB54" s="876"/>
      <c r="NTC54" s="876"/>
      <c r="NTD54" s="876"/>
      <c r="NTE54" s="876"/>
      <c r="NTF54" s="876"/>
      <c r="NTG54" s="876"/>
      <c r="NTH54" s="876"/>
      <c r="NTI54" s="876"/>
      <c r="NTJ54" s="876"/>
      <c r="NTK54" s="876"/>
      <c r="NTL54" s="876"/>
      <c r="NTM54" s="876"/>
      <c r="NTN54" s="876"/>
      <c r="NTO54" s="876"/>
      <c r="NTP54" s="876"/>
      <c r="NTQ54" s="876"/>
      <c r="NTR54" s="876"/>
      <c r="NTS54" s="876"/>
      <c r="NTT54" s="876"/>
      <c r="NTU54" s="876"/>
      <c r="NTV54" s="876"/>
      <c r="NTW54" s="876"/>
      <c r="NTX54" s="876"/>
      <c r="NTY54" s="876"/>
      <c r="NTZ54" s="876"/>
      <c r="NUA54" s="876"/>
      <c r="NUB54" s="876"/>
      <c r="NUC54" s="876"/>
      <c r="NUD54" s="876"/>
      <c r="NUE54" s="876"/>
      <c r="NUF54" s="876"/>
      <c r="NUG54" s="876"/>
      <c r="NUH54" s="876"/>
      <c r="NUI54" s="876"/>
      <c r="NUJ54" s="876"/>
      <c r="NUK54" s="876"/>
      <c r="NUL54" s="876"/>
      <c r="NUM54" s="876"/>
      <c r="NUN54" s="876"/>
      <c r="NUO54" s="876"/>
      <c r="NUP54" s="876"/>
      <c r="NUQ54" s="876"/>
      <c r="NUR54" s="876"/>
      <c r="NUS54" s="876"/>
      <c r="NUT54" s="876"/>
      <c r="NUU54" s="876"/>
      <c r="NUV54" s="876"/>
      <c r="NUW54" s="876"/>
      <c r="NUX54" s="876"/>
      <c r="NUY54" s="876"/>
      <c r="NUZ54" s="876"/>
      <c r="NVA54" s="876"/>
      <c r="NVB54" s="876"/>
      <c r="NVC54" s="876"/>
      <c r="NVD54" s="876"/>
      <c r="NVE54" s="876"/>
      <c r="NVF54" s="876"/>
      <c r="NVG54" s="876"/>
      <c r="NVH54" s="876"/>
      <c r="NVI54" s="876"/>
      <c r="NVJ54" s="876"/>
      <c r="NVK54" s="876"/>
      <c r="NVL54" s="876"/>
      <c r="NVM54" s="876"/>
      <c r="NVN54" s="876"/>
      <c r="NVO54" s="876"/>
      <c r="NVP54" s="876"/>
      <c r="NVQ54" s="876"/>
      <c r="NVR54" s="876"/>
      <c r="NVS54" s="876"/>
      <c r="NVT54" s="876"/>
      <c r="NVU54" s="876"/>
      <c r="NVV54" s="876"/>
      <c r="NVW54" s="876"/>
      <c r="NVX54" s="876"/>
      <c r="NVY54" s="876"/>
      <c r="NVZ54" s="876"/>
      <c r="NWA54" s="876"/>
      <c r="NWB54" s="876"/>
      <c r="NWC54" s="876"/>
      <c r="NWD54" s="876"/>
      <c r="NWE54" s="876"/>
      <c r="NWF54" s="876"/>
      <c r="NWG54" s="876"/>
      <c r="NWH54" s="876"/>
      <c r="NWI54" s="876"/>
      <c r="NWJ54" s="876"/>
      <c r="NWK54" s="876"/>
      <c r="NWL54" s="876"/>
      <c r="NWM54" s="876"/>
      <c r="NWN54" s="876"/>
      <c r="NWO54" s="876"/>
      <c r="NWP54" s="876"/>
      <c r="NWQ54" s="876"/>
      <c r="NWR54" s="876"/>
      <c r="NWS54" s="876"/>
      <c r="NWT54" s="876"/>
      <c r="NWU54" s="876"/>
      <c r="NWV54" s="876"/>
      <c r="NWW54" s="876"/>
      <c r="NWX54" s="876"/>
      <c r="NWY54" s="876"/>
      <c r="NWZ54" s="876"/>
      <c r="NXA54" s="876"/>
      <c r="NXB54" s="876"/>
      <c r="NXC54" s="876"/>
      <c r="NXD54" s="876"/>
      <c r="NXE54" s="876"/>
      <c r="NXF54" s="876"/>
      <c r="NXG54" s="876"/>
      <c r="NXH54" s="876"/>
      <c r="NXI54" s="876"/>
      <c r="NXJ54" s="876"/>
      <c r="NXK54" s="876"/>
      <c r="NXL54" s="876"/>
      <c r="NXM54" s="876"/>
      <c r="NXN54" s="876"/>
      <c r="NXO54" s="876"/>
      <c r="NXP54" s="876"/>
      <c r="NXQ54" s="876"/>
      <c r="NXR54" s="876"/>
      <c r="NXS54" s="876"/>
      <c r="NXT54" s="876"/>
      <c r="NXU54" s="876"/>
      <c r="NXV54" s="876"/>
      <c r="NXW54" s="876"/>
      <c r="NXX54" s="876"/>
      <c r="NXY54" s="876"/>
      <c r="NXZ54" s="876"/>
      <c r="NYA54" s="876"/>
      <c r="NYB54" s="876"/>
      <c r="NYC54" s="876"/>
      <c r="NYD54" s="876"/>
      <c r="NYE54" s="876"/>
      <c r="NYF54" s="876"/>
      <c r="NYG54" s="876"/>
      <c r="NYH54" s="876"/>
      <c r="NYI54" s="876"/>
      <c r="NYJ54" s="876"/>
      <c r="NYK54" s="876"/>
      <c r="NYL54" s="876"/>
      <c r="NYM54" s="876"/>
      <c r="NYN54" s="876"/>
      <c r="NYO54" s="876"/>
      <c r="NYP54" s="876"/>
      <c r="NYQ54" s="876"/>
      <c r="NYR54" s="876"/>
      <c r="NYS54" s="876"/>
      <c r="NYT54" s="876"/>
      <c r="NYU54" s="876"/>
      <c r="NYV54" s="876"/>
      <c r="NYW54" s="876"/>
      <c r="NYX54" s="876"/>
      <c r="NYY54" s="876"/>
      <c r="NYZ54" s="876"/>
      <c r="NZA54" s="876"/>
      <c r="NZB54" s="876"/>
      <c r="NZC54" s="876"/>
      <c r="NZD54" s="876"/>
      <c r="NZE54" s="876"/>
      <c r="NZF54" s="876"/>
      <c r="NZG54" s="876"/>
      <c r="NZH54" s="876"/>
      <c r="NZI54" s="876"/>
      <c r="NZJ54" s="876"/>
      <c r="NZK54" s="876"/>
      <c r="NZL54" s="876"/>
      <c r="NZM54" s="876"/>
      <c r="NZN54" s="876"/>
      <c r="NZO54" s="876"/>
      <c r="NZP54" s="876"/>
      <c r="NZQ54" s="876"/>
      <c r="NZR54" s="876"/>
      <c r="NZS54" s="876"/>
      <c r="NZT54" s="876"/>
      <c r="NZU54" s="876"/>
      <c r="NZV54" s="876"/>
      <c r="NZW54" s="876"/>
      <c r="NZX54" s="876"/>
      <c r="NZY54" s="876"/>
      <c r="NZZ54" s="876"/>
      <c r="OAA54" s="876"/>
      <c r="OAB54" s="876"/>
      <c r="OAC54" s="876"/>
      <c r="OAD54" s="876"/>
      <c r="OAE54" s="876"/>
      <c r="OAF54" s="876"/>
      <c r="OAG54" s="876"/>
      <c r="OAH54" s="876"/>
      <c r="OAI54" s="876"/>
      <c r="OAJ54" s="876"/>
      <c r="OAK54" s="876"/>
      <c r="OAL54" s="876"/>
      <c r="OAM54" s="876"/>
      <c r="OAN54" s="876"/>
      <c r="OAO54" s="876"/>
      <c r="OAP54" s="876"/>
      <c r="OAQ54" s="876"/>
      <c r="OAR54" s="876"/>
      <c r="OAS54" s="876"/>
      <c r="OAT54" s="876"/>
      <c r="OAU54" s="876"/>
      <c r="OAV54" s="876"/>
      <c r="OAW54" s="876"/>
      <c r="OAX54" s="876"/>
      <c r="OAY54" s="876"/>
      <c r="OAZ54" s="876"/>
      <c r="OBA54" s="876"/>
      <c r="OBB54" s="876"/>
      <c r="OBC54" s="876"/>
      <c r="OBD54" s="876"/>
      <c r="OBE54" s="876"/>
      <c r="OBF54" s="876"/>
      <c r="OBG54" s="876"/>
      <c r="OBH54" s="876"/>
      <c r="OBI54" s="876"/>
      <c r="OBJ54" s="876"/>
      <c r="OBK54" s="876"/>
      <c r="OBL54" s="876"/>
      <c r="OBM54" s="876"/>
      <c r="OBN54" s="876"/>
      <c r="OBO54" s="876"/>
      <c r="OBP54" s="876"/>
      <c r="OBQ54" s="876"/>
      <c r="OBR54" s="876"/>
      <c r="OBS54" s="876"/>
      <c r="OBT54" s="876"/>
      <c r="OBU54" s="876"/>
      <c r="OBV54" s="876"/>
      <c r="OBW54" s="876"/>
      <c r="OBX54" s="876"/>
      <c r="OBY54" s="876"/>
      <c r="OBZ54" s="876"/>
      <c r="OCA54" s="876"/>
      <c r="OCB54" s="876"/>
      <c r="OCC54" s="876"/>
      <c r="OCD54" s="876"/>
      <c r="OCE54" s="876"/>
      <c r="OCF54" s="876"/>
      <c r="OCG54" s="876"/>
      <c r="OCH54" s="876"/>
      <c r="OCI54" s="876"/>
      <c r="OCJ54" s="876"/>
      <c r="OCK54" s="876"/>
      <c r="OCL54" s="876"/>
      <c r="OCM54" s="876"/>
      <c r="OCN54" s="876"/>
      <c r="OCO54" s="876"/>
      <c r="OCP54" s="876"/>
      <c r="OCQ54" s="876"/>
      <c r="OCR54" s="876"/>
      <c r="OCS54" s="876"/>
      <c r="OCT54" s="876"/>
      <c r="OCU54" s="876"/>
      <c r="OCV54" s="876"/>
      <c r="OCW54" s="876"/>
      <c r="OCX54" s="876"/>
      <c r="OCY54" s="876"/>
      <c r="OCZ54" s="876"/>
      <c r="ODA54" s="876"/>
      <c r="ODB54" s="876"/>
      <c r="ODC54" s="876"/>
      <c r="ODD54" s="876"/>
      <c r="ODE54" s="876"/>
      <c r="ODF54" s="876"/>
      <c r="ODG54" s="876"/>
      <c r="ODH54" s="876"/>
      <c r="ODI54" s="876"/>
      <c r="ODJ54" s="876"/>
      <c r="ODK54" s="876"/>
      <c r="ODL54" s="876"/>
      <c r="ODM54" s="876"/>
      <c r="ODN54" s="876"/>
      <c r="ODO54" s="876"/>
      <c r="ODP54" s="876"/>
      <c r="ODQ54" s="876"/>
      <c r="ODR54" s="876"/>
      <c r="ODS54" s="876"/>
      <c r="ODT54" s="876"/>
      <c r="ODU54" s="876"/>
      <c r="ODV54" s="876"/>
      <c r="ODW54" s="876"/>
      <c r="ODX54" s="876"/>
      <c r="ODY54" s="876"/>
      <c r="ODZ54" s="876"/>
      <c r="OEA54" s="876"/>
      <c r="OEB54" s="876"/>
      <c r="OEC54" s="876"/>
      <c r="OED54" s="876"/>
      <c r="OEE54" s="876"/>
      <c r="OEF54" s="876"/>
      <c r="OEG54" s="876"/>
      <c r="OEH54" s="876"/>
      <c r="OEI54" s="876"/>
      <c r="OEJ54" s="876"/>
      <c r="OEK54" s="876"/>
      <c r="OEL54" s="876"/>
      <c r="OEM54" s="876"/>
      <c r="OEN54" s="876"/>
      <c r="OEO54" s="876"/>
      <c r="OEP54" s="876"/>
      <c r="OEQ54" s="876"/>
      <c r="OER54" s="876"/>
      <c r="OES54" s="876"/>
      <c r="OET54" s="876"/>
      <c r="OEU54" s="876"/>
      <c r="OEV54" s="876"/>
      <c r="OEW54" s="876"/>
      <c r="OEX54" s="876"/>
      <c r="OEY54" s="876"/>
      <c r="OEZ54" s="876"/>
      <c r="OFA54" s="876"/>
      <c r="OFB54" s="876"/>
      <c r="OFC54" s="876"/>
      <c r="OFD54" s="876"/>
      <c r="OFE54" s="876"/>
      <c r="OFF54" s="876"/>
      <c r="OFG54" s="876"/>
      <c r="OFH54" s="876"/>
      <c r="OFI54" s="876"/>
      <c r="OFJ54" s="876"/>
      <c r="OFK54" s="876"/>
      <c r="OFL54" s="876"/>
      <c r="OFM54" s="876"/>
      <c r="OFN54" s="876"/>
      <c r="OFO54" s="876"/>
      <c r="OFP54" s="876"/>
      <c r="OFQ54" s="876"/>
      <c r="OFR54" s="876"/>
      <c r="OFS54" s="876"/>
      <c r="OFT54" s="876"/>
      <c r="OFU54" s="876"/>
      <c r="OFV54" s="876"/>
      <c r="OFW54" s="876"/>
      <c r="OFX54" s="876"/>
      <c r="OFY54" s="876"/>
      <c r="OFZ54" s="876"/>
      <c r="OGA54" s="876"/>
      <c r="OGB54" s="876"/>
      <c r="OGC54" s="876"/>
      <c r="OGD54" s="876"/>
      <c r="OGE54" s="876"/>
      <c r="OGF54" s="876"/>
      <c r="OGG54" s="876"/>
      <c r="OGH54" s="876"/>
      <c r="OGI54" s="876"/>
      <c r="OGJ54" s="876"/>
      <c r="OGK54" s="876"/>
      <c r="OGL54" s="876"/>
      <c r="OGM54" s="876"/>
      <c r="OGN54" s="876"/>
      <c r="OGO54" s="876"/>
      <c r="OGP54" s="876"/>
      <c r="OGQ54" s="876"/>
      <c r="OGR54" s="876"/>
      <c r="OGS54" s="876"/>
      <c r="OGT54" s="876"/>
      <c r="OGU54" s="876"/>
      <c r="OGV54" s="876"/>
      <c r="OGW54" s="876"/>
      <c r="OGX54" s="876"/>
      <c r="OGY54" s="876"/>
      <c r="OGZ54" s="876"/>
      <c r="OHA54" s="876"/>
      <c r="OHB54" s="876"/>
      <c r="OHC54" s="876"/>
      <c r="OHD54" s="876"/>
      <c r="OHE54" s="876"/>
      <c r="OHF54" s="876"/>
      <c r="OHG54" s="876"/>
      <c r="OHH54" s="876"/>
      <c r="OHI54" s="876"/>
      <c r="OHJ54" s="876"/>
      <c r="OHK54" s="876"/>
      <c r="OHL54" s="876"/>
      <c r="OHM54" s="876"/>
      <c r="OHN54" s="876"/>
      <c r="OHO54" s="876"/>
      <c r="OHP54" s="876"/>
      <c r="OHQ54" s="876"/>
      <c r="OHR54" s="876"/>
      <c r="OHS54" s="876"/>
      <c r="OHT54" s="876"/>
      <c r="OHU54" s="876"/>
      <c r="OHV54" s="876"/>
      <c r="OHW54" s="876"/>
      <c r="OHX54" s="876"/>
      <c r="OHY54" s="876"/>
      <c r="OHZ54" s="876"/>
      <c r="OIA54" s="876"/>
      <c r="OIB54" s="876"/>
      <c r="OIC54" s="876"/>
      <c r="OID54" s="876"/>
      <c r="OIE54" s="876"/>
      <c r="OIF54" s="876"/>
      <c r="OIG54" s="876"/>
      <c r="OIH54" s="876"/>
      <c r="OII54" s="876"/>
      <c r="OIJ54" s="876"/>
      <c r="OIK54" s="876"/>
      <c r="OIL54" s="876"/>
      <c r="OIM54" s="876"/>
      <c r="OIN54" s="876"/>
      <c r="OIO54" s="876"/>
      <c r="OIP54" s="876"/>
      <c r="OIQ54" s="876"/>
      <c r="OIR54" s="876"/>
      <c r="OIS54" s="876"/>
      <c r="OIT54" s="876"/>
      <c r="OIU54" s="876"/>
      <c r="OIV54" s="876"/>
      <c r="OIW54" s="876"/>
      <c r="OIX54" s="876"/>
      <c r="OIY54" s="876"/>
      <c r="OIZ54" s="876"/>
      <c r="OJA54" s="876"/>
      <c r="OJB54" s="876"/>
      <c r="OJC54" s="876"/>
      <c r="OJD54" s="876"/>
      <c r="OJE54" s="876"/>
      <c r="OJF54" s="876"/>
      <c r="OJG54" s="876"/>
      <c r="OJH54" s="876"/>
      <c r="OJI54" s="876"/>
      <c r="OJJ54" s="876"/>
      <c r="OJK54" s="876"/>
      <c r="OJL54" s="876"/>
      <c r="OJM54" s="876"/>
      <c r="OJN54" s="876"/>
      <c r="OJO54" s="876"/>
      <c r="OJP54" s="876"/>
      <c r="OJQ54" s="876"/>
      <c r="OJR54" s="876"/>
      <c r="OJS54" s="876"/>
      <c r="OJT54" s="876"/>
      <c r="OJU54" s="876"/>
      <c r="OJV54" s="876"/>
      <c r="OJW54" s="876"/>
      <c r="OJX54" s="876"/>
      <c r="OJY54" s="876"/>
      <c r="OJZ54" s="876"/>
      <c r="OKA54" s="876"/>
      <c r="OKB54" s="876"/>
      <c r="OKC54" s="876"/>
      <c r="OKD54" s="876"/>
      <c r="OKE54" s="876"/>
      <c r="OKF54" s="876"/>
      <c r="OKG54" s="876"/>
      <c r="OKH54" s="876"/>
      <c r="OKI54" s="876"/>
      <c r="OKJ54" s="876"/>
      <c r="OKK54" s="876"/>
      <c r="OKL54" s="876"/>
      <c r="OKM54" s="876"/>
      <c r="OKN54" s="876"/>
      <c r="OKO54" s="876"/>
      <c r="OKP54" s="876"/>
      <c r="OKQ54" s="876"/>
      <c r="OKR54" s="876"/>
      <c r="OKS54" s="876"/>
      <c r="OKT54" s="876"/>
      <c r="OKU54" s="876"/>
      <c r="OKV54" s="876"/>
      <c r="OKW54" s="876"/>
      <c r="OKX54" s="876"/>
      <c r="OKY54" s="876"/>
      <c r="OKZ54" s="876"/>
      <c r="OLA54" s="876"/>
      <c r="OLB54" s="876"/>
      <c r="OLC54" s="876"/>
      <c r="OLD54" s="876"/>
      <c r="OLE54" s="876"/>
      <c r="OLF54" s="876"/>
      <c r="OLG54" s="876"/>
      <c r="OLH54" s="876"/>
      <c r="OLI54" s="876"/>
      <c r="OLJ54" s="876"/>
      <c r="OLK54" s="876"/>
      <c r="OLL54" s="876"/>
      <c r="OLM54" s="876"/>
      <c r="OLN54" s="876"/>
      <c r="OLO54" s="876"/>
      <c r="OLP54" s="876"/>
      <c r="OLQ54" s="876"/>
      <c r="OLR54" s="876"/>
      <c r="OLS54" s="876"/>
      <c r="OLT54" s="876"/>
      <c r="OLU54" s="876"/>
      <c r="OLV54" s="876"/>
      <c r="OLW54" s="876"/>
      <c r="OLX54" s="876"/>
      <c r="OLY54" s="876"/>
      <c r="OLZ54" s="876"/>
      <c r="OMA54" s="876"/>
      <c r="OMB54" s="876"/>
      <c r="OMC54" s="876"/>
      <c r="OMD54" s="876"/>
      <c r="OME54" s="876"/>
      <c r="OMF54" s="876"/>
      <c r="OMG54" s="876"/>
      <c r="OMH54" s="876"/>
      <c r="OMI54" s="876"/>
      <c r="OMJ54" s="876"/>
      <c r="OMK54" s="876"/>
      <c r="OML54" s="876"/>
      <c r="OMM54" s="876"/>
      <c r="OMN54" s="876"/>
      <c r="OMO54" s="876"/>
      <c r="OMP54" s="876"/>
      <c r="OMQ54" s="876"/>
      <c r="OMR54" s="876"/>
      <c r="OMS54" s="876"/>
      <c r="OMT54" s="876"/>
      <c r="OMU54" s="876"/>
      <c r="OMV54" s="876"/>
      <c r="OMW54" s="876"/>
      <c r="OMX54" s="876"/>
      <c r="OMY54" s="876"/>
      <c r="OMZ54" s="876"/>
      <c r="ONA54" s="876"/>
      <c r="ONB54" s="876"/>
      <c r="ONC54" s="876"/>
      <c r="OND54" s="876"/>
      <c r="ONE54" s="876"/>
      <c r="ONF54" s="876"/>
      <c r="ONG54" s="876"/>
      <c r="ONH54" s="876"/>
      <c r="ONI54" s="876"/>
      <c r="ONJ54" s="876"/>
      <c r="ONK54" s="876"/>
      <c r="ONL54" s="876"/>
      <c r="ONM54" s="876"/>
      <c r="ONN54" s="876"/>
      <c r="ONO54" s="876"/>
      <c r="ONP54" s="876"/>
      <c r="ONQ54" s="876"/>
      <c r="ONR54" s="876"/>
      <c r="ONS54" s="876"/>
      <c r="ONT54" s="876"/>
      <c r="ONU54" s="876"/>
      <c r="ONV54" s="876"/>
      <c r="ONW54" s="876"/>
      <c r="ONX54" s="876"/>
      <c r="ONY54" s="876"/>
      <c r="ONZ54" s="876"/>
      <c r="OOA54" s="876"/>
      <c r="OOB54" s="876"/>
      <c r="OOC54" s="876"/>
      <c r="OOD54" s="876"/>
      <c r="OOE54" s="876"/>
      <c r="OOF54" s="876"/>
      <c r="OOG54" s="876"/>
      <c r="OOH54" s="876"/>
      <c r="OOI54" s="876"/>
      <c r="OOJ54" s="876"/>
      <c r="OOK54" s="876"/>
      <c r="OOL54" s="876"/>
      <c r="OOM54" s="876"/>
      <c r="OON54" s="876"/>
      <c r="OOO54" s="876"/>
      <c r="OOP54" s="876"/>
      <c r="OOQ54" s="876"/>
      <c r="OOR54" s="876"/>
      <c r="OOS54" s="876"/>
      <c r="OOT54" s="876"/>
      <c r="OOU54" s="876"/>
      <c r="OOV54" s="876"/>
      <c r="OOW54" s="876"/>
      <c r="OOX54" s="876"/>
      <c r="OOY54" s="876"/>
      <c r="OOZ54" s="876"/>
      <c r="OPA54" s="876"/>
      <c r="OPB54" s="876"/>
      <c r="OPC54" s="876"/>
      <c r="OPD54" s="876"/>
      <c r="OPE54" s="876"/>
      <c r="OPF54" s="876"/>
      <c r="OPG54" s="876"/>
      <c r="OPH54" s="876"/>
      <c r="OPI54" s="876"/>
      <c r="OPJ54" s="876"/>
      <c r="OPK54" s="876"/>
      <c r="OPL54" s="876"/>
      <c r="OPM54" s="876"/>
      <c r="OPN54" s="876"/>
      <c r="OPO54" s="876"/>
      <c r="OPP54" s="876"/>
      <c r="OPQ54" s="876"/>
      <c r="OPR54" s="876"/>
      <c r="OPS54" s="876"/>
      <c r="OPT54" s="876"/>
      <c r="OPU54" s="876"/>
      <c r="OPV54" s="876"/>
      <c r="OPW54" s="876"/>
      <c r="OPX54" s="876"/>
      <c r="OPY54" s="876"/>
      <c r="OPZ54" s="876"/>
      <c r="OQA54" s="876"/>
      <c r="OQB54" s="876"/>
      <c r="OQC54" s="876"/>
      <c r="OQD54" s="876"/>
      <c r="OQE54" s="876"/>
      <c r="OQF54" s="876"/>
      <c r="OQG54" s="876"/>
      <c r="OQH54" s="876"/>
      <c r="OQI54" s="876"/>
      <c r="OQJ54" s="876"/>
      <c r="OQK54" s="876"/>
      <c r="OQL54" s="876"/>
      <c r="OQM54" s="876"/>
      <c r="OQN54" s="876"/>
      <c r="OQO54" s="876"/>
      <c r="OQP54" s="876"/>
      <c r="OQQ54" s="876"/>
      <c r="OQR54" s="876"/>
      <c r="OQS54" s="876"/>
      <c r="OQT54" s="876"/>
      <c r="OQU54" s="876"/>
      <c r="OQV54" s="876"/>
      <c r="OQW54" s="876"/>
      <c r="OQX54" s="876"/>
      <c r="OQY54" s="876"/>
      <c r="OQZ54" s="876"/>
      <c r="ORA54" s="876"/>
      <c r="ORB54" s="876"/>
      <c r="ORC54" s="876"/>
      <c r="ORD54" s="876"/>
      <c r="ORE54" s="876"/>
      <c r="ORF54" s="876"/>
      <c r="ORG54" s="876"/>
      <c r="ORH54" s="876"/>
      <c r="ORI54" s="876"/>
      <c r="ORJ54" s="876"/>
      <c r="ORK54" s="876"/>
      <c r="ORL54" s="876"/>
      <c r="ORM54" s="876"/>
      <c r="ORN54" s="876"/>
      <c r="ORO54" s="876"/>
      <c r="ORP54" s="876"/>
      <c r="ORQ54" s="876"/>
      <c r="ORR54" s="876"/>
      <c r="ORS54" s="876"/>
      <c r="ORT54" s="876"/>
      <c r="ORU54" s="876"/>
      <c r="ORV54" s="876"/>
      <c r="ORW54" s="876"/>
      <c r="ORX54" s="876"/>
      <c r="ORY54" s="876"/>
      <c r="ORZ54" s="876"/>
      <c r="OSA54" s="876"/>
      <c r="OSB54" s="876"/>
      <c r="OSC54" s="876"/>
      <c r="OSD54" s="876"/>
      <c r="OSE54" s="876"/>
      <c r="OSF54" s="876"/>
      <c r="OSG54" s="876"/>
      <c r="OSH54" s="876"/>
      <c r="OSI54" s="876"/>
      <c r="OSJ54" s="876"/>
      <c r="OSK54" s="876"/>
      <c r="OSL54" s="876"/>
      <c r="OSM54" s="876"/>
      <c r="OSN54" s="876"/>
      <c r="OSO54" s="876"/>
      <c r="OSP54" s="876"/>
      <c r="OSQ54" s="876"/>
      <c r="OSR54" s="876"/>
      <c r="OSS54" s="876"/>
      <c r="OST54" s="876"/>
      <c r="OSU54" s="876"/>
      <c r="OSV54" s="876"/>
      <c r="OSW54" s="876"/>
      <c r="OSX54" s="876"/>
      <c r="OSY54" s="876"/>
      <c r="OSZ54" s="876"/>
      <c r="OTA54" s="876"/>
      <c r="OTB54" s="876"/>
      <c r="OTC54" s="876"/>
      <c r="OTD54" s="876"/>
      <c r="OTE54" s="876"/>
      <c r="OTF54" s="876"/>
      <c r="OTG54" s="876"/>
      <c r="OTH54" s="876"/>
      <c r="OTI54" s="876"/>
      <c r="OTJ54" s="876"/>
      <c r="OTK54" s="876"/>
      <c r="OTL54" s="876"/>
      <c r="OTM54" s="876"/>
      <c r="OTN54" s="876"/>
      <c r="OTO54" s="876"/>
      <c r="OTP54" s="876"/>
      <c r="OTQ54" s="876"/>
      <c r="OTR54" s="876"/>
      <c r="OTS54" s="876"/>
      <c r="OTT54" s="876"/>
      <c r="OTU54" s="876"/>
      <c r="OTV54" s="876"/>
      <c r="OTW54" s="876"/>
      <c r="OTX54" s="876"/>
      <c r="OTY54" s="876"/>
      <c r="OTZ54" s="876"/>
      <c r="OUA54" s="876"/>
      <c r="OUB54" s="876"/>
      <c r="OUC54" s="876"/>
      <c r="OUD54" s="876"/>
      <c r="OUE54" s="876"/>
      <c r="OUF54" s="876"/>
      <c r="OUG54" s="876"/>
      <c r="OUH54" s="876"/>
      <c r="OUI54" s="876"/>
      <c r="OUJ54" s="876"/>
      <c r="OUK54" s="876"/>
      <c r="OUL54" s="876"/>
      <c r="OUM54" s="876"/>
      <c r="OUN54" s="876"/>
      <c r="OUO54" s="876"/>
      <c r="OUP54" s="876"/>
      <c r="OUQ54" s="876"/>
      <c r="OUR54" s="876"/>
      <c r="OUS54" s="876"/>
      <c r="OUT54" s="876"/>
      <c r="OUU54" s="876"/>
      <c r="OUV54" s="876"/>
      <c r="OUW54" s="876"/>
      <c r="OUX54" s="876"/>
      <c r="OUY54" s="876"/>
      <c r="OUZ54" s="876"/>
      <c r="OVA54" s="876"/>
      <c r="OVB54" s="876"/>
      <c r="OVC54" s="876"/>
      <c r="OVD54" s="876"/>
      <c r="OVE54" s="876"/>
      <c r="OVF54" s="876"/>
      <c r="OVG54" s="876"/>
      <c r="OVH54" s="876"/>
      <c r="OVI54" s="876"/>
      <c r="OVJ54" s="876"/>
      <c r="OVK54" s="876"/>
      <c r="OVL54" s="876"/>
      <c r="OVM54" s="876"/>
      <c r="OVN54" s="876"/>
      <c r="OVO54" s="876"/>
      <c r="OVP54" s="876"/>
      <c r="OVQ54" s="876"/>
      <c r="OVR54" s="876"/>
      <c r="OVS54" s="876"/>
      <c r="OVT54" s="876"/>
      <c r="OVU54" s="876"/>
      <c r="OVV54" s="876"/>
      <c r="OVW54" s="876"/>
      <c r="OVX54" s="876"/>
      <c r="OVY54" s="876"/>
      <c r="OVZ54" s="876"/>
      <c r="OWA54" s="876"/>
      <c r="OWB54" s="876"/>
      <c r="OWC54" s="876"/>
      <c r="OWD54" s="876"/>
      <c r="OWE54" s="876"/>
      <c r="OWF54" s="876"/>
      <c r="OWG54" s="876"/>
      <c r="OWH54" s="876"/>
      <c r="OWI54" s="876"/>
      <c r="OWJ54" s="876"/>
      <c r="OWK54" s="876"/>
      <c r="OWL54" s="876"/>
      <c r="OWM54" s="876"/>
      <c r="OWN54" s="876"/>
      <c r="OWO54" s="876"/>
      <c r="OWP54" s="876"/>
      <c r="OWQ54" s="876"/>
      <c r="OWR54" s="876"/>
      <c r="OWS54" s="876"/>
      <c r="OWT54" s="876"/>
      <c r="OWU54" s="876"/>
      <c r="OWV54" s="876"/>
      <c r="OWW54" s="876"/>
      <c r="OWX54" s="876"/>
      <c r="OWY54" s="876"/>
      <c r="OWZ54" s="876"/>
      <c r="OXA54" s="876"/>
      <c r="OXB54" s="876"/>
      <c r="OXC54" s="876"/>
      <c r="OXD54" s="876"/>
      <c r="OXE54" s="876"/>
      <c r="OXF54" s="876"/>
      <c r="OXG54" s="876"/>
      <c r="OXH54" s="876"/>
      <c r="OXI54" s="876"/>
      <c r="OXJ54" s="876"/>
      <c r="OXK54" s="876"/>
      <c r="OXL54" s="876"/>
      <c r="OXM54" s="876"/>
      <c r="OXN54" s="876"/>
      <c r="OXO54" s="876"/>
      <c r="OXP54" s="876"/>
      <c r="OXQ54" s="876"/>
      <c r="OXR54" s="876"/>
      <c r="OXS54" s="876"/>
      <c r="OXT54" s="876"/>
      <c r="OXU54" s="876"/>
      <c r="OXV54" s="876"/>
      <c r="OXW54" s="876"/>
      <c r="OXX54" s="876"/>
      <c r="OXY54" s="876"/>
      <c r="OXZ54" s="876"/>
      <c r="OYA54" s="876"/>
      <c r="OYB54" s="876"/>
      <c r="OYC54" s="876"/>
      <c r="OYD54" s="876"/>
      <c r="OYE54" s="876"/>
      <c r="OYF54" s="876"/>
      <c r="OYG54" s="876"/>
      <c r="OYH54" s="876"/>
      <c r="OYI54" s="876"/>
      <c r="OYJ54" s="876"/>
      <c r="OYK54" s="876"/>
      <c r="OYL54" s="876"/>
      <c r="OYM54" s="876"/>
      <c r="OYN54" s="876"/>
      <c r="OYO54" s="876"/>
      <c r="OYP54" s="876"/>
      <c r="OYQ54" s="876"/>
      <c r="OYR54" s="876"/>
      <c r="OYS54" s="876"/>
      <c r="OYT54" s="876"/>
      <c r="OYU54" s="876"/>
      <c r="OYV54" s="876"/>
      <c r="OYW54" s="876"/>
      <c r="OYX54" s="876"/>
      <c r="OYY54" s="876"/>
      <c r="OYZ54" s="876"/>
      <c r="OZA54" s="876"/>
      <c r="OZB54" s="876"/>
      <c r="OZC54" s="876"/>
      <c r="OZD54" s="876"/>
      <c r="OZE54" s="876"/>
      <c r="OZF54" s="876"/>
      <c r="OZG54" s="876"/>
      <c r="OZH54" s="876"/>
      <c r="OZI54" s="876"/>
      <c r="OZJ54" s="876"/>
      <c r="OZK54" s="876"/>
      <c r="OZL54" s="876"/>
      <c r="OZM54" s="876"/>
      <c r="OZN54" s="876"/>
      <c r="OZO54" s="876"/>
      <c r="OZP54" s="876"/>
      <c r="OZQ54" s="876"/>
      <c r="OZR54" s="876"/>
      <c r="OZS54" s="876"/>
      <c r="OZT54" s="876"/>
      <c r="OZU54" s="876"/>
      <c r="OZV54" s="876"/>
      <c r="OZW54" s="876"/>
      <c r="OZX54" s="876"/>
      <c r="OZY54" s="876"/>
      <c r="OZZ54" s="876"/>
      <c r="PAA54" s="876"/>
      <c r="PAB54" s="876"/>
      <c r="PAC54" s="876"/>
      <c r="PAD54" s="876"/>
      <c r="PAE54" s="876"/>
      <c r="PAF54" s="876"/>
      <c r="PAG54" s="876"/>
      <c r="PAH54" s="876"/>
      <c r="PAI54" s="876"/>
      <c r="PAJ54" s="876"/>
      <c r="PAK54" s="876"/>
      <c r="PAL54" s="876"/>
      <c r="PAM54" s="876"/>
      <c r="PAN54" s="876"/>
      <c r="PAO54" s="876"/>
      <c r="PAP54" s="876"/>
      <c r="PAQ54" s="876"/>
      <c r="PAR54" s="876"/>
      <c r="PAS54" s="876"/>
      <c r="PAT54" s="876"/>
      <c r="PAU54" s="876"/>
      <c r="PAV54" s="876"/>
      <c r="PAW54" s="876"/>
      <c r="PAX54" s="876"/>
      <c r="PAY54" s="876"/>
      <c r="PAZ54" s="876"/>
      <c r="PBA54" s="876"/>
      <c r="PBB54" s="876"/>
      <c r="PBC54" s="876"/>
      <c r="PBD54" s="876"/>
      <c r="PBE54" s="876"/>
      <c r="PBF54" s="876"/>
      <c r="PBG54" s="876"/>
      <c r="PBH54" s="876"/>
      <c r="PBI54" s="876"/>
      <c r="PBJ54" s="876"/>
      <c r="PBK54" s="876"/>
      <c r="PBL54" s="876"/>
      <c r="PBM54" s="876"/>
      <c r="PBN54" s="876"/>
      <c r="PBO54" s="876"/>
      <c r="PBP54" s="876"/>
      <c r="PBQ54" s="876"/>
      <c r="PBR54" s="876"/>
      <c r="PBS54" s="876"/>
      <c r="PBT54" s="876"/>
      <c r="PBU54" s="876"/>
      <c r="PBV54" s="876"/>
      <c r="PBW54" s="876"/>
      <c r="PBX54" s="876"/>
      <c r="PBY54" s="876"/>
      <c r="PBZ54" s="876"/>
      <c r="PCA54" s="876"/>
      <c r="PCB54" s="876"/>
      <c r="PCC54" s="876"/>
      <c r="PCD54" s="876"/>
      <c r="PCE54" s="876"/>
      <c r="PCF54" s="876"/>
      <c r="PCG54" s="876"/>
      <c r="PCH54" s="876"/>
      <c r="PCI54" s="876"/>
      <c r="PCJ54" s="876"/>
      <c r="PCK54" s="876"/>
      <c r="PCL54" s="876"/>
      <c r="PCM54" s="876"/>
      <c r="PCN54" s="876"/>
      <c r="PCO54" s="876"/>
      <c r="PCP54" s="876"/>
      <c r="PCQ54" s="876"/>
      <c r="PCR54" s="876"/>
      <c r="PCS54" s="876"/>
      <c r="PCT54" s="876"/>
      <c r="PCU54" s="876"/>
      <c r="PCV54" s="876"/>
      <c r="PCW54" s="876"/>
      <c r="PCX54" s="876"/>
      <c r="PCY54" s="876"/>
      <c r="PCZ54" s="876"/>
      <c r="PDA54" s="876"/>
      <c r="PDB54" s="876"/>
      <c r="PDC54" s="876"/>
      <c r="PDD54" s="876"/>
      <c r="PDE54" s="876"/>
      <c r="PDF54" s="876"/>
      <c r="PDG54" s="876"/>
      <c r="PDH54" s="876"/>
      <c r="PDI54" s="876"/>
      <c r="PDJ54" s="876"/>
      <c r="PDK54" s="876"/>
      <c r="PDL54" s="876"/>
      <c r="PDM54" s="876"/>
      <c r="PDN54" s="876"/>
      <c r="PDO54" s="876"/>
      <c r="PDP54" s="876"/>
      <c r="PDQ54" s="876"/>
      <c r="PDR54" s="876"/>
      <c r="PDS54" s="876"/>
      <c r="PDT54" s="876"/>
      <c r="PDU54" s="876"/>
      <c r="PDV54" s="876"/>
      <c r="PDW54" s="876"/>
      <c r="PDX54" s="876"/>
      <c r="PDY54" s="876"/>
      <c r="PDZ54" s="876"/>
      <c r="PEA54" s="876"/>
      <c r="PEB54" s="876"/>
      <c r="PEC54" s="876"/>
      <c r="PED54" s="876"/>
      <c r="PEE54" s="876"/>
      <c r="PEF54" s="876"/>
      <c r="PEG54" s="876"/>
      <c r="PEH54" s="876"/>
      <c r="PEI54" s="876"/>
      <c r="PEJ54" s="876"/>
      <c r="PEK54" s="876"/>
      <c r="PEL54" s="876"/>
      <c r="PEM54" s="876"/>
      <c r="PEN54" s="876"/>
      <c r="PEO54" s="876"/>
      <c r="PEP54" s="876"/>
      <c r="PEQ54" s="876"/>
      <c r="PER54" s="876"/>
      <c r="PES54" s="876"/>
      <c r="PET54" s="876"/>
      <c r="PEU54" s="876"/>
      <c r="PEV54" s="876"/>
      <c r="PEW54" s="876"/>
      <c r="PEX54" s="876"/>
      <c r="PEY54" s="876"/>
      <c r="PEZ54" s="876"/>
      <c r="PFA54" s="876"/>
      <c r="PFB54" s="876"/>
      <c r="PFC54" s="876"/>
      <c r="PFD54" s="876"/>
      <c r="PFE54" s="876"/>
      <c r="PFF54" s="876"/>
      <c r="PFG54" s="876"/>
      <c r="PFH54" s="876"/>
      <c r="PFI54" s="876"/>
      <c r="PFJ54" s="876"/>
      <c r="PFK54" s="876"/>
      <c r="PFL54" s="876"/>
      <c r="PFM54" s="876"/>
      <c r="PFN54" s="876"/>
      <c r="PFO54" s="876"/>
      <c r="PFP54" s="876"/>
      <c r="PFQ54" s="876"/>
      <c r="PFR54" s="876"/>
      <c r="PFS54" s="876"/>
      <c r="PFT54" s="876"/>
      <c r="PFU54" s="876"/>
      <c r="PFV54" s="876"/>
      <c r="PFW54" s="876"/>
      <c r="PFX54" s="876"/>
      <c r="PFY54" s="876"/>
      <c r="PFZ54" s="876"/>
      <c r="PGA54" s="876"/>
      <c r="PGB54" s="876"/>
      <c r="PGC54" s="876"/>
      <c r="PGD54" s="876"/>
      <c r="PGE54" s="876"/>
      <c r="PGF54" s="876"/>
      <c r="PGG54" s="876"/>
      <c r="PGH54" s="876"/>
      <c r="PGI54" s="876"/>
      <c r="PGJ54" s="876"/>
      <c r="PGK54" s="876"/>
      <c r="PGL54" s="876"/>
      <c r="PGM54" s="876"/>
      <c r="PGN54" s="876"/>
      <c r="PGO54" s="876"/>
      <c r="PGP54" s="876"/>
      <c r="PGQ54" s="876"/>
      <c r="PGR54" s="876"/>
      <c r="PGS54" s="876"/>
      <c r="PGT54" s="876"/>
      <c r="PGU54" s="876"/>
      <c r="PGV54" s="876"/>
      <c r="PGW54" s="876"/>
      <c r="PGX54" s="876"/>
      <c r="PGY54" s="876"/>
      <c r="PGZ54" s="876"/>
      <c r="PHA54" s="876"/>
      <c r="PHB54" s="876"/>
      <c r="PHC54" s="876"/>
      <c r="PHD54" s="876"/>
      <c r="PHE54" s="876"/>
      <c r="PHF54" s="876"/>
      <c r="PHG54" s="876"/>
      <c r="PHH54" s="876"/>
      <c r="PHI54" s="876"/>
      <c r="PHJ54" s="876"/>
      <c r="PHK54" s="876"/>
      <c r="PHL54" s="876"/>
      <c r="PHM54" s="876"/>
      <c r="PHN54" s="876"/>
      <c r="PHO54" s="876"/>
      <c r="PHP54" s="876"/>
      <c r="PHQ54" s="876"/>
      <c r="PHR54" s="876"/>
      <c r="PHS54" s="876"/>
      <c r="PHT54" s="876"/>
      <c r="PHU54" s="876"/>
      <c r="PHV54" s="876"/>
      <c r="PHW54" s="876"/>
      <c r="PHX54" s="876"/>
      <c r="PHY54" s="876"/>
      <c r="PHZ54" s="876"/>
      <c r="PIA54" s="876"/>
      <c r="PIB54" s="876"/>
      <c r="PIC54" s="876"/>
      <c r="PID54" s="876"/>
      <c r="PIE54" s="876"/>
      <c r="PIF54" s="876"/>
      <c r="PIG54" s="876"/>
      <c r="PIH54" s="876"/>
      <c r="PII54" s="876"/>
      <c r="PIJ54" s="876"/>
      <c r="PIK54" s="876"/>
      <c r="PIL54" s="876"/>
      <c r="PIM54" s="876"/>
      <c r="PIN54" s="876"/>
      <c r="PIO54" s="876"/>
      <c r="PIP54" s="876"/>
      <c r="PIQ54" s="876"/>
      <c r="PIR54" s="876"/>
      <c r="PIS54" s="876"/>
      <c r="PIT54" s="876"/>
      <c r="PIU54" s="876"/>
      <c r="PIV54" s="876"/>
      <c r="PIW54" s="876"/>
      <c r="PIX54" s="876"/>
      <c r="PIY54" s="876"/>
      <c r="PIZ54" s="876"/>
      <c r="PJA54" s="876"/>
      <c r="PJB54" s="876"/>
      <c r="PJC54" s="876"/>
      <c r="PJD54" s="876"/>
      <c r="PJE54" s="876"/>
      <c r="PJF54" s="876"/>
      <c r="PJG54" s="876"/>
      <c r="PJH54" s="876"/>
      <c r="PJI54" s="876"/>
      <c r="PJJ54" s="876"/>
      <c r="PJK54" s="876"/>
      <c r="PJL54" s="876"/>
      <c r="PJM54" s="876"/>
      <c r="PJN54" s="876"/>
      <c r="PJO54" s="876"/>
      <c r="PJP54" s="876"/>
      <c r="PJQ54" s="876"/>
      <c r="PJR54" s="876"/>
      <c r="PJS54" s="876"/>
      <c r="PJT54" s="876"/>
      <c r="PJU54" s="876"/>
      <c r="PJV54" s="876"/>
      <c r="PJW54" s="876"/>
      <c r="PJX54" s="876"/>
      <c r="PJY54" s="876"/>
      <c r="PJZ54" s="876"/>
      <c r="PKA54" s="876"/>
      <c r="PKB54" s="876"/>
      <c r="PKC54" s="876"/>
      <c r="PKD54" s="876"/>
      <c r="PKE54" s="876"/>
      <c r="PKF54" s="876"/>
      <c r="PKG54" s="876"/>
      <c r="PKH54" s="876"/>
      <c r="PKI54" s="876"/>
      <c r="PKJ54" s="876"/>
      <c r="PKK54" s="876"/>
      <c r="PKL54" s="876"/>
      <c r="PKM54" s="876"/>
      <c r="PKN54" s="876"/>
      <c r="PKO54" s="876"/>
      <c r="PKP54" s="876"/>
      <c r="PKQ54" s="876"/>
      <c r="PKR54" s="876"/>
      <c r="PKS54" s="876"/>
      <c r="PKT54" s="876"/>
      <c r="PKU54" s="876"/>
      <c r="PKV54" s="876"/>
      <c r="PKW54" s="876"/>
      <c r="PKX54" s="876"/>
      <c r="PKY54" s="876"/>
      <c r="PKZ54" s="876"/>
      <c r="PLA54" s="876"/>
      <c r="PLB54" s="876"/>
      <c r="PLC54" s="876"/>
      <c r="PLD54" s="876"/>
      <c r="PLE54" s="876"/>
      <c r="PLF54" s="876"/>
      <c r="PLG54" s="876"/>
      <c r="PLH54" s="876"/>
      <c r="PLI54" s="876"/>
      <c r="PLJ54" s="876"/>
      <c r="PLK54" s="876"/>
      <c r="PLL54" s="876"/>
      <c r="PLM54" s="876"/>
      <c r="PLN54" s="876"/>
      <c r="PLO54" s="876"/>
      <c r="PLP54" s="876"/>
      <c r="PLQ54" s="876"/>
      <c r="PLR54" s="876"/>
      <c r="PLS54" s="876"/>
      <c r="PLT54" s="876"/>
      <c r="PLU54" s="876"/>
      <c r="PLV54" s="876"/>
      <c r="PLW54" s="876"/>
      <c r="PLX54" s="876"/>
      <c r="PLY54" s="876"/>
      <c r="PLZ54" s="876"/>
      <c r="PMA54" s="876"/>
      <c r="PMB54" s="876"/>
      <c r="PMC54" s="876"/>
      <c r="PMD54" s="876"/>
      <c r="PME54" s="876"/>
      <c r="PMF54" s="876"/>
      <c r="PMG54" s="876"/>
      <c r="PMH54" s="876"/>
      <c r="PMI54" s="876"/>
      <c r="PMJ54" s="876"/>
      <c r="PMK54" s="876"/>
      <c r="PML54" s="876"/>
      <c r="PMM54" s="876"/>
      <c r="PMN54" s="876"/>
      <c r="PMO54" s="876"/>
      <c r="PMP54" s="876"/>
      <c r="PMQ54" s="876"/>
      <c r="PMR54" s="876"/>
      <c r="PMS54" s="876"/>
      <c r="PMT54" s="876"/>
      <c r="PMU54" s="876"/>
      <c r="PMV54" s="876"/>
      <c r="PMW54" s="876"/>
      <c r="PMX54" s="876"/>
      <c r="PMY54" s="876"/>
      <c r="PMZ54" s="876"/>
      <c r="PNA54" s="876"/>
      <c r="PNB54" s="876"/>
      <c r="PNC54" s="876"/>
      <c r="PND54" s="876"/>
      <c r="PNE54" s="876"/>
      <c r="PNF54" s="876"/>
      <c r="PNG54" s="876"/>
      <c r="PNH54" s="876"/>
      <c r="PNI54" s="876"/>
      <c r="PNJ54" s="876"/>
      <c r="PNK54" s="876"/>
      <c r="PNL54" s="876"/>
      <c r="PNM54" s="876"/>
      <c r="PNN54" s="876"/>
      <c r="PNO54" s="876"/>
      <c r="PNP54" s="876"/>
      <c r="PNQ54" s="876"/>
      <c r="PNR54" s="876"/>
      <c r="PNS54" s="876"/>
      <c r="PNT54" s="876"/>
      <c r="PNU54" s="876"/>
      <c r="PNV54" s="876"/>
      <c r="PNW54" s="876"/>
      <c r="PNX54" s="876"/>
      <c r="PNY54" s="876"/>
      <c r="PNZ54" s="876"/>
      <c r="POA54" s="876"/>
      <c r="POB54" s="876"/>
      <c r="POC54" s="876"/>
      <c r="POD54" s="876"/>
      <c r="POE54" s="876"/>
      <c r="POF54" s="876"/>
      <c r="POG54" s="876"/>
      <c r="POH54" s="876"/>
      <c r="POI54" s="876"/>
      <c r="POJ54" s="876"/>
      <c r="POK54" s="876"/>
      <c r="POL54" s="876"/>
      <c r="POM54" s="876"/>
      <c r="PON54" s="876"/>
      <c r="POO54" s="876"/>
      <c r="POP54" s="876"/>
      <c r="POQ54" s="876"/>
      <c r="POR54" s="876"/>
      <c r="POS54" s="876"/>
      <c r="POT54" s="876"/>
      <c r="POU54" s="876"/>
      <c r="POV54" s="876"/>
      <c r="POW54" s="876"/>
      <c r="POX54" s="876"/>
      <c r="POY54" s="876"/>
      <c r="POZ54" s="876"/>
      <c r="PPA54" s="876"/>
      <c r="PPB54" s="876"/>
      <c r="PPC54" s="876"/>
      <c r="PPD54" s="876"/>
      <c r="PPE54" s="876"/>
      <c r="PPF54" s="876"/>
      <c r="PPG54" s="876"/>
      <c r="PPH54" s="876"/>
      <c r="PPI54" s="876"/>
      <c r="PPJ54" s="876"/>
      <c r="PPK54" s="876"/>
      <c r="PPL54" s="876"/>
      <c r="PPM54" s="876"/>
      <c r="PPN54" s="876"/>
      <c r="PPO54" s="876"/>
      <c r="PPP54" s="876"/>
      <c r="PPQ54" s="876"/>
      <c r="PPR54" s="876"/>
      <c r="PPS54" s="876"/>
      <c r="PPT54" s="876"/>
      <c r="PPU54" s="876"/>
      <c r="PPV54" s="876"/>
      <c r="PPW54" s="876"/>
      <c r="PPX54" s="876"/>
      <c r="PPY54" s="876"/>
      <c r="PPZ54" s="876"/>
      <c r="PQA54" s="876"/>
      <c r="PQB54" s="876"/>
      <c r="PQC54" s="876"/>
      <c r="PQD54" s="876"/>
      <c r="PQE54" s="876"/>
      <c r="PQF54" s="876"/>
      <c r="PQG54" s="876"/>
      <c r="PQH54" s="876"/>
      <c r="PQI54" s="876"/>
      <c r="PQJ54" s="876"/>
      <c r="PQK54" s="876"/>
      <c r="PQL54" s="876"/>
      <c r="PQM54" s="876"/>
      <c r="PQN54" s="876"/>
      <c r="PQO54" s="876"/>
      <c r="PQP54" s="876"/>
      <c r="PQQ54" s="876"/>
      <c r="PQR54" s="876"/>
      <c r="PQS54" s="876"/>
      <c r="PQT54" s="876"/>
      <c r="PQU54" s="876"/>
      <c r="PQV54" s="876"/>
      <c r="PQW54" s="876"/>
      <c r="PQX54" s="876"/>
      <c r="PQY54" s="876"/>
      <c r="PQZ54" s="876"/>
      <c r="PRA54" s="876"/>
      <c r="PRB54" s="876"/>
      <c r="PRC54" s="876"/>
      <c r="PRD54" s="876"/>
      <c r="PRE54" s="876"/>
      <c r="PRF54" s="876"/>
      <c r="PRG54" s="876"/>
      <c r="PRH54" s="876"/>
      <c r="PRI54" s="876"/>
      <c r="PRJ54" s="876"/>
      <c r="PRK54" s="876"/>
      <c r="PRL54" s="876"/>
      <c r="PRM54" s="876"/>
      <c r="PRN54" s="876"/>
      <c r="PRO54" s="876"/>
      <c r="PRP54" s="876"/>
      <c r="PRQ54" s="876"/>
      <c r="PRR54" s="876"/>
      <c r="PRS54" s="876"/>
      <c r="PRT54" s="876"/>
      <c r="PRU54" s="876"/>
      <c r="PRV54" s="876"/>
      <c r="PRW54" s="876"/>
      <c r="PRX54" s="876"/>
      <c r="PRY54" s="876"/>
      <c r="PRZ54" s="876"/>
      <c r="PSA54" s="876"/>
      <c r="PSB54" s="876"/>
      <c r="PSC54" s="876"/>
      <c r="PSD54" s="876"/>
      <c r="PSE54" s="876"/>
      <c r="PSF54" s="876"/>
      <c r="PSG54" s="876"/>
      <c r="PSH54" s="876"/>
      <c r="PSI54" s="876"/>
      <c r="PSJ54" s="876"/>
      <c r="PSK54" s="876"/>
      <c r="PSL54" s="876"/>
      <c r="PSM54" s="876"/>
      <c r="PSN54" s="876"/>
      <c r="PSO54" s="876"/>
      <c r="PSP54" s="876"/>
      <c r="PSQ54" s="876"/>
      <c r="PSR54" s="876"/>
      <c r="PSS54" s="876"/>
      <c r="PST54" s="876"/>
      <c r="PSU54" s="876"/>
      <c r="PSV54" s="876"/>
      <c r="PSW54" s="876"/>
      <c r="PSX54" s="876"/>
      <c r="PSY54" s="876"/>
      <c r="PSZ54" s="876"/>
      <c r="PTA54" s="876"/>
      <c r="PTB54" s="876"/>
      <c r="PTC54" s="876"/>
      <c r="PTD54" s="876"/>
      <c r="PTE54" s="876"/>
      <c r="PTF54" s="876"/>
      <c r="PTG54" s="876"/>
      <c r="PTH54" s="876"/>
      <c r="PTI54" s="876"/>
      <c r="PTJ54" s="876"/>
      <c r="PTK54" s="876"/>
      <c r="PTL54" s="876"/>
      <c r="PTM54" s="876"/>
      <c r="PTN54" s="876"/>
      <c r="PTO54" s="876"/>
      <c r="PTP54" s="876"/>
      <c r="PTQ54" s="876"/>
      <c r="PTR54" s="876"/>
      <c r="PTS54" s="876"/>
      <c r="PTT54" s="876"/>
      <c r="PTU54" s="876"/>
      <c r="PTV54" s="876"/>
      <c r="PTW54" s="876"/>
      <c r="PTX54" s="876"/>
      <c r="PTY54" s="876"/>
      <c r="PTZ54" s="876"/>
      <c r="PUA54" s="876"/>
      <c r="PUB54" s="876"/>
      <c r="PUC54" s="876"/>
      <c r="PUD54" s="876"/>
      <c r="PUE54" s="876"/>
      <c r="PUF54" s="876"/>
      <c r="PUG54" s="876"/>
      <c r="PUH54" s="876"/>
      <c r="PUI54" s="876"/>
      <c r="PUJ54" s="876"/>
      <c r="PUK54" s="876"/>
      <c r="PUL54" s="876"/>
      <c r="PUM54" s="876"/>
      <c r="PUN54" s="876"/>
      <c r="PUO54" s="876"/>
      <c r="PUP54" s="876"/>
      <c r="PUQ54" s="876"/>
      <c r="PUR54" s="876"/>
      <c r="PUS54" s="876"/>
      <c r="PUT54" s="876"/>
      <c r="PUU54" s="876"/>
      <c r="PUV54" s="876"/>
      <c r="PUW54" s="876"/>
      <c r="PUX54" s="876"/>
      <c r="PUY54" s="876"/>
      <c r="PUZ54" s="876"/>
      <c r="PVA54" s="876"/>
      <c r="PVB54" s="876"/>
      <c r="PVC54" s="876"/>
      <c r="PVD54" s="876"/>
      <c r="PVE54" s="876"/>
      <c r="PVF54" s="876"/>
      <c r="PVG54" s="876"/>
      <c r="PVH54" s="876"/>
      <c r="PVI54" s="876"/>
      <c r="PVJ54" s="876"/>
      <c r="PVK54" s="876"/>
      <c r="PVL54" s="876"/>
      <c r="PVM54" s="876"/>
      <c r="PVN54" s="876"/>
      <c r="PVO54" s="876"/>
      <c r="PVP54" s="876"/>
      <c r="PVQ54" s="876"/>
      <c r="PVR54" s="876"/>
      <c r="PVS54" s="876"/>
      <c r="PVT54" s="876"/>
      <c r="PVU54" s="876"/>
      <c r="PVV54" s="876"/>
      <c r="PVW54" s="876"/>
      <c r="PVX54" s="876"/>
      <c r="PVY54" s="876"/>
      <c r="PVZ54" s="876"/>
      <c r="PWA54" s="876"/>
      <c r="PWB54" s="876"/>
      <c r="PWC54" s="876"/>
      <c r="PWD54" s="876"/>
      <c r="PWE54" s="876"/>
      <c r="PWF54" s="876"/>
      <c r="PWG54" s="876"/>
      <c r="PWH54" s="876"/>
      <c r="PWI54" s="876"/>
      <c r="PWJ54" s="876"/>
      <c r="PWK54" s="876"/>
      <c r="PWL54" s="876"/>
      <c r="PWM54" s="876"/>
      <c r="PWN54" s="876"/>
      <c r="PWO54" s="876"/>
      <c r="PWP54" s="876"/>
      <c r="PWQ54" s="876"/>
      <c r="PWR54" s="876"/>
      <c r="PWS54" s="876"/>
      <c r="PWT54" s="876"/>
      <c r="PWU54" s="876"/>
      <c r="PWV54" s="876"/>
      <c r="PWW54" s="876"/>
      <c r="PWX54" s="876"/>
      <c r="PWY54" s="876"/>
      <c r="PWZ54" s="876"/>
      <c r="PXA54" s="876"/>
      <c r="PXB54" s="876"/>
      <c r="PXC54" s="876"/>
      <c r="PXD54" s="876"/>
      <c r="PXE54" s="876"/>
      <c r="PXF54" s="876"/>
      <c r="PXG54" s="876"/>
      <c r="PXH54" s="876"/>
      <c r="PXI54" s="876"/>
      <c r="PXJ54" s="876"/>
      <c r="PXK54" s="876"/>
      <c r="PXL54" s="876"/>
      <c r="PXM54" s="876"/>
      <c r="PXN54" s="876"/>
      <c r="PXO54" s="876"/>
      <c r="PXP54" s="876"/>
      <c r="PXQ54" s="876"/>
      <c r="PXR54" s="876"/>
      <c r="PXS54" s="876"/>
      <c r="PXT54" s="876"/>
      <c r="PXU54" s="876"/>
      <c r="PXV54" s="876"/>
      <c r="PXW54" s="876"/>
      <c r="PXX54" s="876"/>
      <c r="PXY54" s="876"/>
      <c r="PXZ54" s="876"/>
      <c r="PYA54" s="876"/>
      <c r="PYB54" s="876"/>
      <c r="PYC54" s="876"/>
      <c r="PYD54" s="876"/>
      <c r="PYE54" s="876"/>
      <c r="PYF54" s="876"/>
      <c r="PYG54" s="876"/>
      <c r="PYH54" s="876"/>
      <c r="PYI54" s="876"/>
      <c r="PYJ54" s="876"/>
      <c r="PYK54" s="876"/>
      <c r="PYL54" s="876"/>
      <c r="PYM54" s="876"/>
      <c r="PYN54" s="876"/>
      <c r="PYO54" s="876"/>
      <c r="PYP54" s="876"/>
      <c r="PYQ54" s="876"/>
      <c r="PYR54" s="876"/>
      <c r="PYS54" s="876"/>
      <c r="PYT54" s="876"/>
      <c r="PYU54" s="876"/>
      <c r="PYV54" s="876"/>
      <c r="PYW54" s="876"/>
      <c r="PYX54" s="876"/>
      <c r="PYY54" s="876"/>
      <c r="PYZ54" s="876"/>
      <c r="PZA54" s="876"/>
      <c r="PZB54" s="876"/>
      <c r="PZC54" s="876"/>
      <c r="PZD54" s="876"/>
      <c r="PZE54" s="876"/>
      <c r="PZF54" s="876"/>
      <c r="PZG54" s="876"/>
      <c r="PZH54" s="876"/>
      <c r="PZI54" s="876"/>
      <c r="PZJ54" s="876"/>
      <c r="PZK54" s="876"/>
      <c r="PZL54" s="876"/>
      <c r="PZM54" s="876"/>
      <c r="PZN54" s="876"/>
      <c r="PZO54" s="876"/>
      <c r="PZP54" s="876"/>
      <c r="PZQ54" s="876"/>
      <c r="PZR54" s="876"/>
      <c r="PZS54" s="876"/>
      <c r="PZT54" s="876"/>
      <c r="PZU54" s="876"/>
      <c r="PZV54" s="876"/>
      <c r="PZW54" s="876"/>
      <c r="PZX54" s="876"/>
      <c r="PZY54" s="876"/>
      <c r="PZZ54" s="876"/>
      <c r="QAA54" s="876"/>
      <c r="QAB54" s="876"/>
      <c r="QAC54" s="876"/>
      <c r="QAD54" s="876"/>
      <c r="QAE54" s="876"/>
      <c r="QAF54" s="876"/>
      <c r="QAG54" s="876"/>
      <c r="QAH54" s="876"/>
      <c r="QAI54" s="876"/>
      <c r="QAJ54" s="876"/>
      <c r="QAK54" s="876"/>
      <c r="QAL54" s="876"/>
      <c r="QAM54" s="876"/>
      <c r="QAN54" s="876"/>
      <c r="QAO54" s="876"/>
      <c r="QAP54" s="876"/>
      <c r="QAQ54" s="876"/>
      <c r="QAR54" s="876"/>
      <c r="QAS54" s="876"/>
      <c r="QAT54" s="876"/>
      <c r="QAU54" s="876"/>
      <c r="QAV54" s="876"/>
      <c r="QAW54" s="876"/>
      <c r="QAX54" s="876"/>
      <c r="QAY54" s="876"/>
      <c r="QAZ54" s="876"/>
      <c r="QBA54" s="876"/>
      <c r="QBB54" s="876"/>
      <c r="QBC54" s="876"/>
      <c r="QBD54" s="876"/>
      <c r="QBE54" s="876"/>
      <c r="QBF54" s="876"/>
      <c r="QBG54" s="876"/>
      <c r="QBH54" s="876"/>
      <c r="QBI54" s="876"/>
      <c r="QBJ54" s="876"/>
      <c r="QBK54" s="876"/>
      <c r="QBL54" s="876"/>
      <c r="QBM54" s="876"/>
      <c r="QBN54" s="876"/>
      <c r="QBO54" s="876"/>
      <c r="QBP54" s="876"/>
      <c r="QBQ54" s="876"/>
      <c r="QBR54" s="876"/>
      <c r="QBS54" s="876"/>
      <c r="QBT54" s="876"/>
      <c r="QBU54" s="876"/>
      <c r="QBV54" s="876"/>
      <c r="QBW54" s="876"/>
      <c r="QBX54" s="876"/>
      <c r="QBY54" s="876"/>
      <c r="QBZ54" s="876"/>
      <c r="QCA54" s="876"/>
      <c r="QCB54" s="876"/>
      <c r="QCC54" s="876"/>
      <c r="QCD54" s="876"/>
      <c r="QCE54" s="876"/>
      <c r="QCF54" s="876"/>
      <c r="QCG54" s="876"/>
      <c r="QCH54" s="876"/>
      <c r="QCI54" s="876"/>
      <c r="QCJ54" s="876"/>
      <c r="QCK54" s="876"/>
      <c r="QCL54" s="876"/>
      <c r="QCM54" s="876"/>
      <c r="QCN54" s="876"/>
      <c r="QCO54" s="876"/>
      <c r="QCP54" s="876"/>
      <c r="QCQ54" s="876"/>
      <c r="QCR54" s="876"/>
      <c r="QCS54" s="876"/>
      <c r="QCT54" s="876"/>
      <c r="QCU54" s="876"/>
      <c r="QCV54" s="876"/>
      <c r="QCW54" s="876"/>
      <c r="QCX54" s="876"/>
      <c r="QCY54" s="876"/>
      <c r="QCZ54" s="876"/>
      <c r="QDA54" s="876"/>
      <c r="QDB54" s="876"/>
      <c r="QDC54" s="876"/>
      <c r="QDD54" s="876"/>
      <c r="QDE54" s="876"/>
      <c r="QDF54" s="876"/>
      <c r="QDG54" s="876"/>
      <c r="QDH54" s="876"/>
      <c r="QDI54" s="876"/>
      <c r="QDJ54" s="876"/>
      <c r="QDK54" s="876"/>
      <c r="QDL54" s="876"/>
      <c r="QDM54" s="876"/>
      <c r="QDN54" s="876"/>
      <c r="QDO54" s="876"/>
      <c r="QDP54" s="876"/>
      <c r="QDQ54" s="876"/>
      <c r="QDR54" s="876"/>
      <c r="QDS54" s="876"/>
      <c r="QDT54" s="876"/>
      <c r="QDU54" s="876"/>
      <c r="QDV54" s="876"/>
      <c r="QDW54" s="876"/>
      <c r="QDX54" s="876"/>
      <c r="QDY54" s="876"/>
      <c r="QDZ54" s="876"/>
      <c r="QEA54" s="876"/>
      <c r="QEB54" s="876"/>
      <c r="QEC54" s="876"/>
      <c r="QED54" s="876"/>
      <c r="QEE54" s="876"/>
      <c r="QEF54" s="876"/>
      <c r="QEG54" s="876"/>
      <c r="QEH54" s="876"/>
      <c r="QEI54" s="876"/>
      <c r="QEJ54" s="876"/>
      <c r="QEK54" s="876"/>
      <c r="QEL54" s="876"/>
      <c r="QEM54" s="876"/>
      <c r="QEN54" s="876"/>
      <c r="QEO54" s="876"/>
      <c r="QEP54" s="876"/>
      <c r="QEQ54" s="876"/>
      <c r="QER54" s="876"/>
      <c r="QES54" s="876"/>
      <c r="QET54" s="876"/>
      <c r="QEU54" s="876"/>
      <c r="QEV54" s="876"/>
      <c r="QEW54" s="876"/>
      <c r="QEX54" s="876"/>
      <c r="QEY54" s="876"/>
      <c r="QEZ54" s="876"/>
      <c r="QFA54" s="876"/>
      <c r="QFB54" s="876"/>
      <c r="QFC54" s="876"/>
      <c r="QFD54" s="876"/>
      <c r="QFE54" s="876"/>
      <c r="QFF54" s="876"/>
      <c r="QFG54" s="876"/>
      <c r="QFH54" s="876"/>
      <c r="QFI54" s="876"/>
      <c r="QFJ54" s="876"/>
      <c r="QFK54" s="876"/>
      <c r="QFL54" s="876"/>
      <c r="QFM54" s="876"/>
      <c r="QFN54" s="876"/>
      <c r="QFO54" s="876"/>
      <c r="QFP54" s="876"/>
      <c r="QFQ54" s="876"/>
      <c r="QFR54" s="876"/>
      <c r="QFS54" s="876"/>
      <c r="QFT54" s="876"/>
      <c r="QFU54" s="876"/>
      <c r="QFV54" s="876"/>
      <c r="QFW54" s="876"/>
      <c r="QFX54" s="876"/>
      <c r="QFY54" s="876"/>
      <c r="QFZ54" s="876"/>
      <c r="QGA54" s="876"/>
      <c r="QGB54" s="876"/>
      <c r="QGC54" s="876"/>
      <c r="QGD54" s="876"/>
      <c r="QGE54" s="876"/>
      <c r="QGF54" s="876"/>
      <c r="QGG54" s="876"/>
      <c r="QGH54" s="876"/>
      <c r="QGI54" s="876"/>
      <c r="QGJ54" s="876"/>
      <c r="QGK54" s="876"/>
      <c r="QGL54" s="876"/>
      <c r="QGM54" s="876"/>
      <c r="QGN54" s="876"/>
      <c r="QGO54" s="876"/>
      <c r="QGP54" s="876"/>
      <c r="QGQ54" s="876"/>
      <c r="QGR54" s="876"/>
      <c r="QGS54" s="876"/>
      <c r="QGT54" s="876"/>
      <c r="QGU54" s="876"/>
      <c r="QGV54" s="876"/>
      <c r="QGW54" s="876"/>
      <c r="QGX54" s="876"/>
      <c r="QGY54" s="876"/>
      <c r="QGZ54" s="876"/>
      <c r="QHA54" s="876"/>
      <c r="QHB54" s="876"/>
      <c r="QHC54" s="876"/>
      <c r="QHD54" s="876"/>
      <c r="QHE54" s="876"/>
      <c r="QHF54" s="876"/>
      <c r="QHG54" s="876"/>
      <c r="QHH54" s="876"/>
      <c r="QHI54" s="876"/>
      <c r="QHJ54" s="876"/>
      <c r="QHK54" s="876"/>
      <c r="QHL54" s="876"/>
      <c r="QHM54" s="876"/>
      <c r="QHN54" s="876"/>
      <c r="QHO54" s="876"/>
      <c r="QHP54" s="876"/>
      <c r="QHQ54" s="876"/>
      <c r="QHR54" s="876"/>
      <c r="QHS54" s="876"/>
      <c r="QHT54" s="876"/>
      <c r="QHU54" s="876"/>
      <c r="QHV54" s="876"/>
      <c r="QHW54" s="876"/>
      <c r="QHX54" s="876"/>
      <c r="QHY54" s="876"/>
      <c r="QHZ54" s="876"/>
      <c r="QIA54" s="876"/>
      <c r="QIB54" s="876"/>
      <c r="QIC54" s="876"/>
      <c r="QID54" s="876"/>
      <c r="QIE54" s="876"/>
      <c r="QIF54" s="876"/>
      <c r="QIG54" s="876"/>
      <c r="QIH54" s="876"/>
      <c r="QII54" s="876"/>
      <c r="QIJ54" s="876"/>
      <c r="QIK54" s="876"/>
      <c r="QIL54" s="876"/>
      <c r="QIM54" s="876"/>
      <c r="QIN54" s="876"/>
      <c r="QIO54" s="876"/>
      <c r="QIP54" s="876"/>
      <c r="QIQ54" s="876"/>
      <c r="QIR54" s="876"/>
      <c r="QIS54" s="876"/>
      <c r="QIT54" s="876"/>
      <c r="QIU54" s="876"/>
      <c r="QIV54" s="876"/>
      <c r="QIW54" s="876"/>
      <c r="QIX54" s="876"/>
      <c r="QIY54" s="876"/>
      <c r="QIZ54" s="876"/>
      <c r="QJA54" s="876"/>
      <c r="QJB54" s="876"/>
      <c r="QJC54" s="876"/>
      <c r="QJD54" s="876"/>
      <c r="QJE54" s="876"/>
      <c r="QJF54" s="876"/>
      <c r="QJG54" s="876"/>
      <c r="QJH54" s="876"/>
      <c r="QJI54" s="876"/>
      <c r="QJJ54" s="876"/>
      <c r="QJK54" s="876"/>
      <c r="QJL54" s="876"/>
      <c r="QJM54" s="876"/>
      <c r="QJN54" s="876"/>
      <c r="QJO54" s="876"/>
      <c r="QJP54" s="876"/>
      <c r="QJQ54" s="876"/>
      <c r="QJR54" s="876"/>
      <c r="QJS54" s="876"/>
      <c r="QJT54" s="876"/>
      <c r="QJU54" s="876"/>
      <c r="QJV54" s="876"/>
      <c r="QJW54" s="876"/>
      <c r="QJX54" s="876"/>
      <c r="QJY54" s="876"/>
      <c r="QJZ54" s="876"/>
      <c r="QKA54" s="876"/>
      <c r="QKB54" s="876"/>
      <c r="QKC54" s="876"/>
      <c r="QKD54" s="876"/>
      <c r="QKE54" s="876"/>
      <c r="QKF54" s="876"/>
      <c r="QKG54" s="876"/>
      <c r="QKH54" s="876"/>
      <c r="QKI54" s="876"/>
      <c r="QKJ54" s="876"/>
      <c r="QKK54" s="876"/>
      <c r="QKL54" s="876"/>
      <c r="QKM54" s="876"/>
      <c r="QKN54" s="876"/>
      <c r="QKO54" s="876"/>
      <c r="QKP54" s="876"/>
      <c r="QKQ54" s="876"/>
      <c r="QKR54" s="876"/>
      <c r="QKS54" s="876"/>
      <c r="QKT54" s="876"/>
      <c r="QKU54" s="876"/>
      <c r="QKV54" s="876"/>
      <c r="QKW54" s="876"/>
      <c r="QKX54" s="876"/>
      <c r="QKY54" s="876"/>
      <c r="QKZ54" s="876"/>
      <c r="QLA54" s="876"/>
      <c r="QLB54" s="876"/>
      <c r="QLC54" s="876"/>
      <c r="QLD54" s="876"/>
      <c r="QLE54" s="876"/>
      <c r="QLF54" s="876"/>
      <c r="QLG54" s="876"/>
      <c r="QLH54" s="876"/>
      <c r="QLI54" s="876"/>
      <c r="QLJ54" s="876"/>
      <c r="QLK54" s="876"/>
      <c r="QLL54" s="876"/>
      <c r="QLM54" s="876"/>
      <c r="QLN54" s="876"/>
      <c r="QLO54" s="876"/>
      <c r="QLP54" s="876"/>
      <c r="QLQ54" s="876"/>
      <c r="QLR54" s="876"/>
      <c r="QLS54" s="876"/>
      <c r="QLT54" s="876"/>
      <c r="QLU54" s="876"/>
      <c r="QLV54" s="876"/>
      <c r="QLW54" s="876"/>
      <c r="QLX54" s="876"/>
      <c r="QLY54" s="876"/>
      <c r="QLZ54" s="876"/>
      <c r="QMA54" s="876"/>
      <c r="QMB54" s="876"/>
      <c r="QMC54" s="876"/>
      <c r="QMD54" s="876"/>
      <c r="QME54" s="876"/>
      <c r="QMF54" s="876"/>
      <c r="QMG54" s="876"/>
      <c r="QMH54" s="876"/>
      <c r="QMI54" s="876"/>
      <c r="QMJ54" s="876"/>
      <c r="QMK54" s="876"/>
      <c r="QML54" s="876"/>
      <c r="QMM54" s="876"/>
      <c r="QMN54" s="876"/>
      <c r="QMO54" s="876"/>
      <c r="QMP54" s="876"/>
      <c r="QMQ54" s="876"/>
      <c r="QMR54" s="876"/>
      <c r="QMS54" s="876"/>
      <c r="QMT54" s="876"/>
      <c r="QMU54" s="876"/>
      <c r="QMV54" s="876"/>
      <c r="QMW54" s="876"/>
      <c r="QMX54" s="876"/>
      <c r="QMY54" s="876"/>
      <c r="QMZ54" s="876"/>
      <c r="QNA54" s="876"/>
      <c r="QNB54" s="876"/>
      <c r="QNC54" s="876"/>
      <c r="QND54" s="876"/>
      <c r="QNE54" s="876"/>
      <c r="QNF54" s="876"/>
      <c r="QNG54" s="876"/>
      <c r="QNH54" s="876"/>
      <c r="QNI54" s="876"/>
      <c r="QNJ54" s="876"/>
      <c r="QNK54" s="876"/>
      <c r="QNL54" s="876"/>
      <c r="QNM54" s="876"/>
      <c r="QNN54" s="876"/>
      <c r="QNO54" s="876"/>
      <c r="QNP54" s="876"/>
      <c r="QNQ54" s="876"/>
      <c r="QNR54" s="876"/>
      <c r="QNS54" s="876"/>
      <c r="QNT54" s="876"/>
      <c r="QNU54" s="876"/>
      <c r="QNV54" s="876"/>
      <c r="QNW54" s="876"/>
      <c r="QNX54" s="876"/>
      <c r="QNY54" s="876"/>
      <c r="QNZ54" s="876"/>
      <c r="QOA54" s="876"/>
      <c r="QOB54" s="876"/>
      <c r="QOC54" s="876"/>
      <c r="QOD54" s="876"/>
      <c r="QOE54" s="876"/>
      <c r="QOF54" s="876"/>
      <c r="QOG54" s="876"/>
      <c r="QOH54" s="876"/>
      <c r="QOI54" s="876"/>
      <c r="QOJ54" s="876"/>
      <c r="QOK54" s="876"/>
      <c r="QOL54" s="876"/>
      <c r="QOM54" s="876"/>
      <c r="QON54" s="876"/>
      <c r="QOO54" s="876"/>
      <c r="QOP54" s="876"/>
      <c r="QOQ54" s="876"/>
      <c r="QOR54" s="876"/>
      <c r="QOS54" s="876"/>
      <c r="QOT54" s="876"/>
      <c r="QOU54" s="876"/>
      <c r="QOV54" s="876"/>
      <c r="QOW54" s="876"/>
      <c r="QOX54" s="876"/>
      <c r="QOY54" s="876"/>
      <c r="QOZ54" s="876"/>
      <c r="QPA54" s="876"/>
      <c r="QPB54" s="876"/>
      <c r="QPC54" s="876"/>
      <c r="QPD54" s="876"/>
      <c r="QPE54" s="876"/>
      <c r="QPF54" s="876"/>
      <c r="QPG54" s="876"/>
      <c r="QPH54" s="876"/>
      <c r="QPI54" s="876"/>
      <c r="QPJ54" s="876"/>
      <c r="QPK54" s="876"/>
      <c r="QPL54" s="876"/>
      <c r="QPM54" s="876"/>
      <c r="QPN54" s="876"/>
      <c r="QPO54" s="876"/>
      <c r="QPP54" s="876"/>
      <c r="QPQ54" s="876"/>
      <c r="QPR54" s="876"/>
      <c r="QPS54" s="876"/>
      <c r="QPT54" s="876"/>
      <c r="QPU54" s="876"/>
      <c r="QPV54" s="876"/>
      <c r="QPW54" s="876"/>
      <c r="QPX54" s="876"/>
      <c r="QPY54" s="876"/>
      <c r="QPZ54" s="876"/>
      <c r="QQA54" s="876"/>
      <c r="QQB54" s="876"/>
      <c r="QQC54" s="876"/>
      <c r="QQD54" s="876"/>
      <c r="QQE54" s="876"/>
      <c r="QQF54" s="876"/>
      <c r="QQG54" s="876"/>
      <c r="QQH54" s="876"/>
      <c r="QQI54" s="876"/>
      <c r="QQJ54" s="876"/>
      <c r="QQK54" s="876"/>
      <c r="QQL54" s="876"/>
      <c r="QQM54" s="876"/>
      <c r="QQN54" s="876"/>
      <c r="QQO54" s="876"/>
      <c r="QQP54" s="876"/>
      <c r="QQQ54" s="876"/>
      <c r="QQR54" s="876"/>
      <c r="QQS54" s="876"/>
      <c r="QQT54" s="876"/>
      <c r="QQU54" s="876"/>
      <c r="QQV54" s="876"/>
      <c r="QQW54" s="876"/>
      <c r="QQX54" s="876"/>
      <c r="QQY54" s="876"/>
      <c r="QQZ54" s="876"/>
      <c r="QRA54" s="876"/>
      <c r="QRB54" s="876"/>
      <c r="QRC54" s="876"/>
      <c r="QRD54" s="876"/>
      <c r="QRE54" s="876"/>
      <c r="QRF54" s="876"/>
      <c r="QRG54" s="876"/>
      <c r="QRH54" s="876"/>
      <c r="QRI54" s="876"/>
      <c r="QRJ54" s="876"/>
      <c r="QRK54" s="876"/>
      <c r="QRL54" s="876"/>
      <c r="QRM54" s="876"/>
      <c r="QRN54" s="876"/>
      <c r="QRO54" s="876"/>
      <c r="QRP54" s="876"/>
      <c r="QRQ54" s="876"/>
      <c r="QRR54" s="876"/>
      <c r="QRS54" s="876"/>
      <c r="QRT54" s="876"/>
      <c r="QRU54" s="876"/>
      <c r="QRV54" s="876"/>
      <c r="QRW54" s="876"/>
      <c r="QRX54" s="876"/>
      <c r="QRY54" s="876"/>
      <c r="QRZ54" s="876"/>
      <c r="QSA54" s="876"/>
      <c r="QSB54" s="876"/>
      <c r="QSC54" s="876"/>
      <c r="QSD54" s="876"/>
      <c r="QSE54" s="876"/>
      <c r="QSF54" s="876"/>
      <c r="QSG54" s="876"/>
      <c r="QSH54" s="876"/>
      <c r="QSI54" s="876"/>
      <c r="QSJ54" s="876"/>
      <c r="QSK54" s="876"/>
      <c r="QSL54" s="876"/>
      <c r="QSM54" s="876"/>
      <c r="QSN54" s="876"/>
      <c r="QSO54" s="876"/>
      <c r="QSP54" s="876"/>
      <c r="QSQ54" s="876"/>
      <c r="QSR54" s="876"/>
      <c r="QSS54" s="876"/>
      <c r="QST54" s="876"/>
      <c r="QSU54" s="876"/>
      <c r="QSV54" s="876"/>
      <c r="QSW54" s="876"/>
      <c r="QSX54" s="876"/>
      <c r="QSY54" s="876"/>
      <c r="QSZ54" s="876"/>
      <c r="QTA54" s="876"/>
      <c r="QTB54" s="876"/>
      <c r="QTC54" s="876"/>
      <c r="QTD54" s="876"/>
      <c r="QTE54" s="876"/>
      <c r="QTF54" s="876"/>
      <c r="QTG54" s="876"/>
      <c r="QTH54" s="876"/>
      <c r="QTI54" s="876"/>
      <c r="QTJ54" s="876"/>
      <c r="QTK54" s="876"/>
      <c r="QTL54" s="876"/>
      <c r="QTM54" s="876"/>
      <c r="QTN54" s="876"/>
      <c r="QTO54" s="876"/>
      <c r="QTP54" s="876"/>
      <c r="QTQ54" s="876"/>
      <c r="QTR54" s="876"/>
      <c r="QTS54" s="876"/>
      <c r="QTT54" s="876"/>
      <c r="QTU54" s="876"/>
      <c r="QTV54" s="876"/>
      <c r="QTW54" s="876"/>
      <c r="QTX54" s="876"/>
      <c r="QTY54" s="876"/>
      <c r="QTZ54" s="876"/>
      <c r="QUA54" s="876"/>
      <c r="QUB54" s="876"/>
      <c r="QUC54" s="876"/>
      <c r="QUD54" s="876"/>
      <c r="QUE54" s="876"/>
      <c r="QUF54" s="876"/>
      <c r="QUG54" s="876"/>
      <c r="QUH54" s="876"/>
      <c r="QUI54" s="876"/>
      <c r="QUJ54" s="876"/>
      <c r="QUK54" s="876"/>
      <c r="QUL54" s="876"/>
      <c r="QUM54" s="876"/>
      <c r="QUN54" s="876"/>
      <c r="QUO54" s="876"/>
      <c r="QUP54" s="876"/>
      <c r="QUQ54" s="876"/>
      <c r="QUR54" s="876"/>
      <c r="QUS54" s="876"/>
      <c r="QUT54" s="876"/>
      <c r="QUU54" s="876"/>
      <c r="QUV54" s="876"/>
      <c r="QUW54" s="876"/>
      <c r="QUX54" s="876"/>
      <c r="QUY54" s="876"/>
      <c r="QUZ54" s="876"/>
      <c r="QVA54" s="876"/>
      <c r="QVB54" s="876"/>
      <c r="QVC54" s="876"/>
      <c r="QVD54" s="876"/>
      <c r="QVE54" s="876"/>
      <c r="QVF54" s="876"/>
      <c r="QVG54" s="876"/>
      <c r="QVH54" s="876"/>
      <c r="QVI54" s="876"/>
      <c r="QVJ54" s="876"/>
      <c r="QVK54" s="876"/>
      <c r="QVL54" s="876"/>
      <c r="QVM54" s="876"/>
      <c r="QVN54" s="876"/>
      <c r="QVO54" s="876"/>
      <c r="QVP54" s="876"/>
      <c r="QVQ54" s="876"/>
      <c r="QVR54" s="876"/>
      <c r="QVS54" s="876"/>
      <c r="QVT54" s="876"/>
      <c r="QVU54" s="876"/>
      <c r="QVV54" s="876"/>
      <c r="QVW54" s="876"/>
      <c r="QVX54" s="876"/>
      <c r="QVY54" s="876"/>
      <c r="QVZ54" s="876"/>
      <c r="QWA54" s="876"/>
      <c r="QWB54" s="876"/>
      <c r="QWC54" s="876"/>
      <c r="QWD54" s="876"/>
      <c r="QWE54" s="876"/>
      <c r="QWF54" s="876"/>
      <c r="QWG54" s="876"/>
      <c r="QWH54" s="876"/>
      <c r="QWI54" s="876"/>
      <c r="QWJ54" s="876"/>
      <c r="QWK54" s="876"/>
      <c r="QWL54" s="876"/>
      <c r="QWM54" s="876"/>
      <c r="QWN54" s="876"/>
      <c r="QWO54" s="876"/>
      <c r="QWP54" s="876"/>
      <c r="QWQ54" s="876"/>
      <c r="QWR54" s="876"/>
      <c r="QWS54" s="876"/>
      <c r="QWT54" s="876"/>
      <c r="QWU54" s="876"/>
      <c r="QWV54" s="876"/>
      <c r="QWW54" s="876"/>
      <c r="QWX54" s="876"/>
      <c r="QWY54" s="876"/>
      <c r="QWZ54" s="876"/>
      <c r="QXA54" s="876"/>
      <c r="QXB54" s="876"/>
      <c r="QXC54" s="876"/>
      <c r="QXD54" s="876"/>
      <c r="QXE54" s="876"/>
      <c r="QXF54" s="876"/>
      <c r="QXG54" s="876"/>
      <c r="QXH54" s="876"/>
      <c r="QXI54" s="876"/>
      <c r="QXJ54" s="876"/>
      <c r="QXK54" s="876"/>
      <c r="QXL54" s="876"/>
      <c r="QXM54" s="876"/>
      <c r="QXN54" s="876"/>
      <c r="QXO54" s="876"/>
      <c r="QXP54" s="876"/>
      <c r="QXQ54" s="876"/>
      <c r="QXR54" s="876"/>
      <c r="QXS54" s="876"/>
      <c r="QXT54" s="876"/>
      <c r="QXU54" s="876"/>
      <c r="QXV54" s="876"/>
      <c r="QXW54" s="876"/>
      <c r="QXX54" s="876"/>
      <c r="QXY54" s="876"/>
      <c r="QXZ54" s="876"/>
      <c r="QYA54" s="876"/>
      <c r="QYB54" s="876"/>
      <c r="QYC54" s="876"/>
      <c r="QYD54" s="876"/>
      <c r="QYE54" s="876"/>
      <c r="QYF54" s="876"/>
      <c r="QYG54" s="876"/>
      <c r="QYH54" s="876"/>
      <c r="QYI54" s="876"/>
      <c r="QYJ54" s="876"/>
      <c r="QYK54" s="876"/>
      <c r="QYL54" s="876"/>
      <c r="QYM54" s="876"/>
      <c r="QYN54" s="876"/>
      <c r="QYO54" s="876"/>
      <c r="QYP54" s="876"/>
      <c r="QYQ54" s="876"/>
      <c r="QYR54" s="876"/>
      <c r="QYS54" s="876"/>
      <c r="QYT54" s="876"/>
      <c r="QYU54" s="876"/>
      <c r="QYV54" s="876"/>
      <c r="QYW54" s="876"/>
      <c r="QYX54" s="876"/>
      <c r="QYY54" s="876"/>
      <c r="QYZ54" s="876"/>
      <c r="QZA54" s="876"/>
      <c r="QZB54" s="876"/>
      <c r="QZC54" s="876"/>
      <c r="QZD54" s="876"/>
      <c r="QZE54" s="876"/>
      <c r="QZF54" s="876"/>
      <c r="QZG54" s="876"/>
      <c r="QZH54" s="876"/>
      <c r="QZI54" s="876"/>
      <c r="QZJ54" s="876"/>
      <c r="QZK54" s="876"/>
      <c r="QZL54" s="876"/>
      <c r="QZM54" s="876"/>
      <c r="QZN54" s="876"/>
      <c r="QZO54" s="876"/>
      <c r="QZP54" s="876"/>
      <c r="QZQ54" s="876"/>
      <c r="QZR54" s="876"/>
      <c r="QZS54" s="876"/>
      <c r="QZT54" s="876"/>
      <c r="QZU54" s="876"/>
      <c r="QZV54" s="876"/>
      <c r="QZW54" s="876"/>
      <c r="QZX54" s="876"/>
      <c r="QZY54" s="876"/>
      <c r="QZZ54" s="876"/>
      <c r="RAA54" s="876"/>
      <c r="RAB54" s="876"/>
      <c r="RAC54" s="876"/>
      <c r="RAD54" s="876"/>
      <c r="RAE54" s="876"/>
      <c r="RAF54" s="876"/>
      <c r="RAG54" s="876"/>
      <c r="RAH54" s="876"/>
      <c r="RAI54" s="876"/>
      <c r="RAJ54" s="876"/>
      <c r="RAK54" s="876"/>
      <c r="RAL54" s="876"/>
      <c r="RAM54" s="876"/>
      <c r="RAN54" s="876"/>
      <c r="RAO54" s="876"/>
      <c r="RAP54" s="876"/>
      <c r="RAQ54" s="876"/>
      <c r="RAR54" s="876"/>
      <c r="RAS54" s="876"/>
      <c r="RAT54" s="876"/>
      <c r="RAU54" s="876"/>
      <c r="RAV54" s="876"/>
      <c r="RAW54" s="876"/>
      <c r="RAX54" s="876"/>
      <c r="RAY54" s="876"/>
      <c r="RAZ54" s="876"/>
      <c r="RBA54" s="876"/>
      <c r="RBB54" s="876"/>
      <c r="RBC54" s="876"/>
      <c r="RBD54" s="876"/>
      <c r="RBE54" s="876"/>
      <c r="RBF54" s="876"/>
      <c r="RBG54" s="876"/>
      <c r="RBH54" s="876"/>
      <c r="RBI54" s="876"/>
      <c r="RBJ54" s="876"/>
      <c r="RBK54" s="876"/>
      <c r="RBL54" s="876"/>
      <c r="RBM54" s="876"/>
      <c r="RBN54" s="876"/>
      <c r="RBO54" s="876"/>
      <c r="RBP54" s="876"/>
      <c r="RBQ54" s="876"/>
      <c r="RBR54" s="876"/>
      <c r="RBS54" s="876"/>
      <c r="RBT54" s="876"/>
      <c r="RBU54" s="876"/>
      <c r="RBV54" s="876"/>
      <c r="RBW54" s="876"/>
      <c r="RBX54" s="876"/>
      <c r="RBY54" s="876"/>
      <c r="RBZ54" s="876"/>
      <c r="RCA54" s="876"/>
      <c r="RCB54" s="876"/>
      <c r="RCC54" s="876"/>
      <c r="RCD54" s="876"/>
      <c r="RCE54" s="876"/>
      <c r="RCF54" s="876"/>
      <c r="RCG54" s="876"/>
      <c r="RCH54" s="876"/>
      <c r="RCI54" s="876"/>
      <c r="RCJ54" s="876"/>
      <c r="RCK54" s="876"/>
      <c r="RCL54" s="876"/>
      <c r="RCM54" s="876"/>
      <c r="RCN54" s="876"/>
      <c r="RCO54" s="876"/>
      <c r="RCP54" s="876"/>
      <c r="RCQ54" s="876"/>
      <c r="RCR54" s="876"/>
      <c r="RCS54" s="876"/>
      <c r="RCT54" s="876"/>
      <c r="RCU54" s="876"/>
      <c r="RCV54" s="876"/>
      <c r="RCW54" s="876"/>
      <c r="RCX54" s="876"/>
      <c r="RCY54" s="876"/>
      <c r="RCZ54" s="876"/>
      <c r="RDA54" s="876"/>
      <c r="RDB54" s="876"/>
      <c r="RDC54" s="876"/>
      <c r="RDD54" s="876"/>
      <c r="RDE54" s="876"/>
      <c r="RDF54" s="876"/>
      <c r="RDG54" s="876"/>
      <c r="RDH54" s="876"/>
      <c r="RDI54" s="876"/>
      <c r="RDJ54" s="876"/>
      <c r="RDK54" s="876"/>
      <c r="RDL54" s="876"/>
      <c r="RDM54" s="876"/>
      <c r="RDN54" s="876"/>
      <c r="RDO54" s="876"/>
      <c r="RDP54" s="876"/>
      <c r="RDQ54" s="876"/>
      <c r="RDR54" s="876"/>
      <c r="RDS54" s="876"/>
      <c r="RDT54" s="876"/>
      <c r="RDU54" s="876"/>
      <c r="RDV54" s="876"/>
      <c r="RDW54" s="876"/>
      <c r="RDX54" s="876"/>
      <c r="RDY54" s="876"/>
      <c r="RDZ54" s="876"/>
      <c r="REA54" s="876"/>
      <c r="REB54" s="876"/>
      <c r="REC54" s="876"/>
      <c r="RED54" s="876"/>
      <c r="REE54" s="876"/>
      <c r="REF54" s="876"/>
      <c r="REG54" s="876"/>
      <c r="REH54" s="876"/>
      <c r="REI54" s="876"/>
      <c r="REJ54" s="876"/>
      <c r="REK54" s="876"/>
      <c r="REL54" s="876"/>
      <c r="REM54" s="876"/>
      <c r="REN54" s="876"/>
      <c r="REO54" s="876"/>
      <c r="REP54" s="876"/>
      <c r="REQ54" s="876"/>
      <c r="RER54" s="876"/>
      <c r="RES54" s="876"/>
      <c r="RET54" s="876"/>
      <c r="REU54" s="876"/>
      <c r="REV54" s="876"/>
      <c r="REW54" s="876"/>
      <c r="REX54" s="876"/>
      <c r="REY54" s="876"/>
      <c r="REZ54" s="876"/>
      <c r="RFA54" s="876"/>
      <c r="RFB54" s="876"/>
      <c r="RFC54" s="876"/>
      <c r="RFD54" s="876"/>
      <c r="RFE54" s="876"/>
      <c r="RFF54" s="876"/>
      <c r="RFG54" s="876"/>
      <c r="RFH54" s="876"/>
      <c r="RFI54" s="876"/>
      <c r="RFJ54" s="876"/>
      <c r="RFK54" s="876"/>
      <c r="RFL54" s="876"/>
      <c r="RFM54" s="876"/>
      <c r="RFN54" s="876"/>
      <c r="RFO54" s="876"/>
      <c r="RFP54" s="876"/>
      <c r="RFQ54" s="876"/>
      <c r="RFR54" s="876"/>
      <c r="RFS54" s="876"/>
      <c r="RFT54" s="876"/>
      <c r="RFU54" s="876"/>
      <c r="RFV54" s="876"/>
      <c r="RFW54" s="876"/>
      <c r="RFX54" s="876"/>
      <c r="RFY54" s="876"/>
      <c r="RFZ54" s="876"/>
      <c r="RGA54" s="876"/>
      <c r="RGB54" s="876"/>
      <c r="RGC54" s="876"/>
      <c r="RGD54" s="876"/>
      <c r="RGE54" s="876"/>
      <c r="RGF54" s="876"/>
      <c r="RGG54" s="876"/>
      <c r="RGH54" s="876"/>
      <c r="RGI54" s="876"/>
      <c r="RGJ54" s="876"/>
      <c r="RGK54" s="876"/>
      <c r="RGL54" s="876"/>
      <c r="RGM54" s="876"/>
      <c r="RGN54" s="876"/>
      <c r="RGO54" s="876"/>
      <c r="RGP54" s="876"/>
      <c r="RGQ54" s="876"/>
      <c r="RGR54" s="876"/>
      <c r="RGS54" s="876"/>
      <c r="RGT54" s="876"/>
      <c r="RGU54" s="876"/>
      <c r="RGV54" s="876"/>
      <c r="RGW54" s="876"/>
      <c r="RGX54" s="876"/>
      <c r="RGY54" s="876"/>
      <c r="RGZ54" s="876"/>
      <c r="RHA54" s="876"/>
      <c r="RHB54" s="876"/>
      <c r="RHC54" s="876"/>
      <c r="RHD54" s="876"/>
      <c r="RHE54" s="876"/>
      <c r="RHF54" s="876"/>
      <c r="RHG54" s="876"/>
      <c r="RHH54" s="876"/>
      <c r="RHI54" s="876"/>
      <c r="RHJ54" s="876"/>
      <c r="RHK54" s="876"/>
      <c r="RHL54" s="876"/>
      <c r="RHM54" s="876"/>
      <c r="RHN54" s="876"/>
      <c r="RHO54" s="876"/>
      <c r="RHP54" s="876"/>
      <c r="RHQ54" s="876"/>
      <c r="RHR54" s="876"/>
      <c r="RHS54" s="876"/>
      <c r="RHT54" s="876"/>
      <c r="RHU54" s="876"/>
      <c r="RHV54" s="876"/>
      <c r="RHW54" s="876"/>
      <c r="RHX54" s="876"/>
      <c r="RHY54" s="876"/>
      <c r="RHZ54" s="876"/>
      <c r="RIA54" s="876"/>
      <c r="RIB54" s="876"/>
      <c r="RIC54" s="876"/>
      <c r="RID54" s="876"/>
      <c r="RIE54" s="876"/>
      <c r="RIF54" s="876"/>
      <c r="RIG54" s="876"/>
      <c r="RIH54" s="876"/>
      <c r="RII54" s="876"/>
      <c r="RIJ54" s="876"/>
      <c r="RIK54" s="876"/>
      <c r="RIL54" s="876"/>
      <c r="RIM54" s="876"/>
      <c r="RIN54" s="876"/>
      <c r="RIO54" s="876"/>
      <c r="RIP54" s="876"/>
      <c r="RIQ54" s="876"/>
      <c r="RIR54" s="876"/>
      <c r="RIS54" s="876"/>
      <c r="RIT54" s="876"/>
      <c r="RIU54" s="876"/>
      <c r="RIV54" s="876"/>
      <c r="RIW54" s="876"/>
      <c r="RIX54" s="876"/>
      <c r="RIY54" s="876"/>
      <c r="RIZ54" s="876"/>
      <c r="RJA54" s="876"/>
      <c r="RJB54" s="876"/>
      <c r="RJC54" s="876"/>
      <c r="RJD54" s="876"/>
      <c r="RJE54" s="876"/>
      <c r="RJF54" s="876"/>
      <c r="RJG54" s="876"/>
      <c r="RJH54" s="876"/>
      <c r="RJI54" s="876"/>
      <c r="RJJ54" s="876"/>
      <c r="RJK54" s="876"/>
      <c r="RJL54" s="876"/>
      <c r="RJM54" s="876"/>
      <c r="RJN54" s="876"/>
      <c r="RJO54" s="876"/>
      <c r="RJP54" s="876"/>
      <c r="RJQ54" s="876"/>
      <c r="RJR54" s="876"/>
      <c r="RJS54" s="876"/>
      <c r="RJT54" s="876"/>
      <c r="RJU54" s="876"/>
      <c r="RJV54" s="876"/>
      <c r="RJW54" s="876"/>
      <c r="RJX54" s="876"/>
      <c r="RJY54" s="876"/>
      <c r="RJZ54" s="876"/>
      <c r="RKA54" s="876"/>
      <c r="RKB54" s="876"/>
      <c r="RKC54" s="876"/>
      <c r="RKD54" s="876"/>
      <c r="RKE54" s="876"/>
      <c r="RKF54" s="876"/>
      <c r="RKG54" s="876"/>
      <c r="RKH54" s="876"/>
      <c r="RKI54" s="876"/>
      <c r="RKJ54" s="876"/>
      <c r="RKK54" s="876"/>
      <c r="RKL54" s="876"/>
      <c r="RKM54" s="876"/>
      <c r="RKN54" s="876"/>
      <c r="RKO54" s="876"/>
      <c r="RKP54" s="876"/>
      <c r="RKQ54" s="876"/>
      <c r="RKR54" s="876"/>
      <c r="RKS54" s="876"/>
      <c r="RKT54" s="876"/>
      <c r="RKU54" s="876"/>
      <c r="RKV54" s="876"/>
      <c r="RKW54" s="876"/>
      <c r="RKX54" s="876"/>
      <c r="RKY54" s="876"/>
      <c r="RKZ54" s="876"/>
      <c r="RLA54" s="876"/>
      <c r="RLB54" s="876"/>
      <c r="RLC54" s="876"/>
      <c r="RLD54" s="876"/>
      <c r="RLE54" s="876"/>
      <c r="RLF54" s="876"/>
      <c r="RLG54" s="876"/>
      <c r="RLH54" s="876"/>
      <c r="RLI54" s="876"/>
      <c r="RLJ54" s="876"/>
      <c r="RLK54" s="876"/>
      <c r="RLL54" s="876"/>
      <c r="RLM54" s="876"/>
      <c r="RLN54" s="876"/>
      <c r="RLO54" s="876"/>
      <c r="RLP54" s="876"/>
      <c r="RLQ54" s="876"/>
      <c r="RLR54" s="876"/>
      <c r="RLS54" s="876"/>
      <c r="RLT54" s="876"/>
      <c r="RLU54" s="876"/>
      <c r="RLV54" s="876"/>
      <c r="RLW54" s="876"/>
      <c r="RLX54" s="876"/>
      <c r="RLY54" s="876"/>
      <c r="RLZ54" s="876"/>
      <c r="RMA54" s="876"/>
      <c r="RMB54" s="876"/>
      <c r="RMC54" s="876"/>
      <c r="RMD54" s="876"/>
      <c r="RME54" s="876"/>
      <c r="RMF54" s="876"/>
      <c r="RMG54" s="876"/>
      <c r="RMH54" s="876"/>
      <c r="RMI54" s="876"/>
      <c r="RMJ54" s="876"/>
      <c r="RMK54" s="876"/>
      <c r="RML54" s="876"/>
      <c r="RMM54" s="876"/>
      <c r="RMN54" s="876"/>
      <c r="RMO54" s="876"/>
      <c r="RMP54" s="876"/>
      <c r="RMQ54" s="876"/>
      <c r="RMR54" s="876"/>
      <c r="RMS54" s="876"/>
      <c r="RMT54" s="876"/>
      <c r="RMU54" s="876"/>
      <c r="RMV54" s="876"/>
      <c r="RMW54" s="876"/>
      <c r="RMX54" s="876"/>
      <c r="RMY54" s="876"/>
      <c r="RMZ54" s="876"/>
      <c r="RNA54" s="876"/>
      <c r="RNB54" s="876"/>
      <c r="RNC54" s="876"/>
      <c r="RND54" s="876"/>
      <c r="RNE54" s="876"/>
      <c r="RNF54" s="876"/>
      <c r="RNG54" s="876"/>
      <c r="RNH54" s="876"/>
      <c r="RNI54" s="876"/>
      <c r="RNJ54" s="876"/>
      <c r="RNK54" s="876"/>
      <c r="RNL54" s="876"/>
      <c r="RNM54" s="876"/>
      <c r="RNN54" s="876"/>
      <c r="RNO54" s="876"/>
      <c r="RNP54" s="876"/>
      <c r="RNQ54" s="876"/>
      <c r="RNR54" s="876"/>
      <c r="RNS54" s="876"/>
      <c r="RNT54" s="876"/>
      <c r="RNU54" s="876"/>
      <c r="RNV54" s="876"/>
      <c r="RNW54" s="876"/>
      <c r="RNX54" s="876"/>
      <c r="RNY54" s="876"/>
      <c r="RNZ54" s="876"/>
      <c r="ROA54" s="876"/>
      <c r="ROB54" s="876"/>
      <c r="ROC54" s="876"/>
      <c r="ROD54" s="876"/>
      <c r="ROE54" s="876"/>
      <c r="ROF54" s="876"/>
      <c r="ROG54" s="876"/>
      <c r="ROH54" s="876"/>
      <c r="ROI54" s="876"/>
      <c r="ROJ54" s="876"/>
      <c r="ROK54" s="876"/>
      <c r="ROL54" s="876"/>
      <c r="ROM54" s="876"/>
      <c r="RON54" s="876"/>
      <c r="ROO54" s="876"/>
      <c r="ROP54" s="876"/>
      <c r="ROQ54" s="876"/>
      <c r="ROR54" s="876"/>
      <c r="ROS54" s="876"/>
      <c r="ROT54" s="876"/>
      <c r="ROU54" s="876"/>
      <c r="ROV54" s="876"/>
      <c r="ROW54" s="876"/>
      <c r="ROX54" s="876"/>
      <c r="ROY54" s="876"/>
      <c r="ROZ54" s="876"/>
      <c r="RPA54" s="876"/>
      <c r="RPB54" s="876"/>
      <c r="RPC54" s="876"/>
      <c r="RPD54" s="876"/>
      <c r="RPE54" s="876"/>
      <c r="RPF54" s="876"/>
      <c r="RPG54" s="876"/>
      <c r="RPH54" s="876"/>
      <c r="RPI54" s="876"/>
      <c r="RPJ54" s="876"/>
      <c r="RPK54" s="876"/>
      <c r="RPL54" s="876"/>
      <c r="RPM54" s="876"/>
      <c r="RPN54" s="876"/>
      <c r="RPO54" s="876"/>
      <c r="RPP54" s="876"/>
      <c r="RPQ54" s="876"/>
      <c r="RPR54" s="876"/>
      <c r="RPS54" s="876"/>
      <c r="RPT54" s="876"/>
      <c r="RPU54" s="876"/>
      <c r="RPV54" s="876"/>
      <c r="RPW54" s="876"/>
      <c r="RPX54" s="876"/>
      <c r="RPY54" s="876"/>
      <c r="RPZ54" s="876"/>
      <c r="RQA54" s="876"/>
      <c r="RQB54" s="876"/>
      <c r="RQC54" s="876"/>
      <c r="RQD54" s="876"/>
      <c r="RQE54" s="876"/>
      <c r="RQF54" s="876"/>
      <c r="RQG54" s="876"/>
      <c r="RQH54" s="876"/>
      <c r="RQI54" s="876"/>
      <c r="RQJ54" s="876"/>
      <c r="RQK54" s="876"/>
      <c r="RQL54" s="876"/>
      <c r="RQM54" s="876"/>
      <c r="RQN54" s="876"/>
      <c r="RQO54" s="876"/>
      <c r="RQP54" s="876"/>
      <c r="RQQ54" s="876"/>
      <c r="RQR54" s="876"/>
      <c r="RQS54" s="876"/>
      <c r="RQT54" s="876"/>
      <c r="RQU54" s="876"/>
      <c r="RQV54" s="876"/>
      <c r="RQW54" s="876"/>
      <c r="RQX54" s="876"/>
      <c r="RQY54" s="876"/>
      <c r="RQZ54" s="876"/>
      <c r="RRA54" s="876"/>
      <c r="RRB54" s="876"/>
      <c r="RRC54" s="876"/>
      <c r="RRD54" s="876"/>
      <c r="RRE54" s="876"/>
      <c r="RRF54" s="876"/>
      <c r="RRG54" s="876"/>
      <c r="RRH54" s="876"/>
      <c r="RRI54" s="876"/>
      <c r="RRJ54" s="876"/>
      <c r="RRK54" s="876"/>
      <c r="RRL54" s="876"/>
      <c r="RRM54" s="876"/>
      <c r="RRN54" s="876"/>
      <c r="RRO54" s="876"/>
      <c r="RRP54" s="876"/>
      <c r="RRQ54" s="876"/>
      <c r="RRR54" s="876"/>
      <c r="RRS54" s="876"/>
      <c r="RRT54" s="876"/>
      <c r="RRU54" s="876"/>
      <c r="RRV54" s="876"/>
      <c r="RRW54" s="876"/>
      <c r="RRX54" s="876"/>
      <c r="RRY54" s="876"/>
      <c r="RRZ54" s="876"/>
      <c r="RSA54" s="876"/>
      <c r="RSB54" s="876"/>
      <c r="RSC54" s="876"/>
      <c r="RSD54" s="876"/>
      <c r="RSE54" s="876"/>
      <c r="RSF54" s="876"/>
      <c r="RSG54" s="876"/>
      <c r="RSH54" s="876"/>
      <c r="RSI54" s="876"/>
      <c r="RSJ54" s="876"/>
      <c r="RSK54" s="876"/>
      <c r="RSL54" s="876"/>
      <c r="RSM54" s="876"/>
      <c r="RSN54" s="876"/>
      <c r="RSO54" s="876"/>
      <c r="RSP54" s="876"/>
      <c r="RSQ54" s="876"/>
      <c r="RSR54" s="876"/>
      <c r="RSS54" s="876"/>
      <c r="RST54" s="876"/>
      <c r="RSU54" s="876"/>
      <c r="RSV54" s="876"/>
      <c r="RSW54" s="876"/>
      <c r="RSX54" s="876"/>
      <c r="RSY54" s="876"/>
      <c r="RSZ54" s="876"/>
      <c r="RTA54" s="876"/>
      <c r="RTB54" s="876"/>
      <c r="RTC54" s="876"/>
      <c r="RTD54" s="876"/>
      <c r="RTE54" s="876"/>
      <c r="RTF54" s="876"/>
      <c r="RTG54" s="876"/>
      <c r="RTH54" s="876"/>
      <c r="RTI54" s="876"/>
      <c r="RTJ54" s="876"/>
      <c r="RTK54" s="876"/>
      <c r="RTL54" s="876"/>
      <c r="RTM54" s="876"/>
      <c r="RTN54" s="876"/>
      <c r="RTO54" s="876"/>
      <c r="RTP54" s="876"/>
      <c r="RTQ54" s="876"/>
      <c r="RTR54" s="876"/>
      <c r="RTS54" s="876"/>
      <c r="RTT54" s="876"/>
      <c r="RTU54" s="876"/>
      <c r="RTV54" s="876"/>
      <c r="RTW54" s="876"/>
      <c r="RTX54" s="876"/>
      <c r="RTY54" s="876"/>
      <c r="RTZ54" s="876"/>
      <c r="RUA54" s="876"/>
      <c r="RUB54" s="876"/>
      <c r="RUC54" s="876"/>
      <c r="RUD54" s="876"/>
      <c r="RUE54" s="876"/>
      <c r="RUF54" s="876"/>
      <c r="RUG54" s="876"/>
      <c r="RUH54" s="876"/>
      <c r="RUI54" s="876"/>
      <c r="RUJ54" s="876"/>
      <c r="RUK54" s="876"/>
      <c r="RUL54" s="876"/>
      <c r="RUM54" s="876"/>
      <c r="RUN54" s="876"/>
      <c r="RUO54" s="876"/>
      <c r="RUP54" s="876"/>
      <c r="RUQ54" s="876"/>
      <c r="RUR54" s="876"/>
      <c r="RUS54" s="876"/>
      <c r="RUT54" s="876"/>
      <c r="RUU54" s="876"/>
      <c r="RUV54" s="876"/>
      <c r="RUW54" s="876"/>
      <c r="RUX54" s="876"/>
      <c r="RUY54" s="876"/>
      <c r="RUZ54" s="876"/>
      <c r="RVA54" s="876"/>
      <c r="RVB54" s="876"/>
      <c r="RVC54" s="876"/>
      <c r="RVD54" s="876"/>
      <c r="RVE54" s="876"/>
      <c r="RVF54" s="876"/>
      <c r="RVG54" s="876"/>
      <c r="RVH54" s="876"/>
      <c r="RVI54" s="876"/>
      <c r="RVJ54" s="876"/>
      <c r="RVK54" s="876"/>
      <c r="RVL54" s="876"/>
      <c r="RVM54" s="876"/>
      <c r="RVN54" s="876"/>
      <c r="RVO54" s="876"/>
      <c r="RVP54" s="876"/>
      <c r="RVQ54" s="876"/>
      <c r="RVR54" s="876"/>
      <c r="RVS54" s="876"/>
      <c r="RVT54" s="876"/>
      <c r="RVU54" s="876"/>
      <c r="RVV54" s="876"/>
      <c r="RVW54" s="876"/>
      <c r="RVX54" s="876"/>
      <c r="RVY54" s="876"/>
      <c r="RVZ54" s="876"/>
      <c r="RWA54" s="876"/>
      <c r="RWB54" s="876"/>
      <c r="RWC54" s="876"/>
      <c r="RWD54" s="876"/>
      <c r="RWE54" s="876"/>
      <c r="RWF54" s="876"/>
      <c r="RWG54" s="876"/>
      <c r="RWH54" s="876"/>
      <c r="RWI54" s="876"/>
      <c r="RWJ54" s="876"/>
      <c r="RWK54" s="876"/>
      <c r="RWL54" s="876"/>
      <c r="RWM54" s="876"/>
      <c r="RWN54" s="876"/>
      <c r="RWO54" s="876"/>
      <c r="RWP54" s="876"/>
      <c r="RWQ54" s="876"/>
      <c r="RWR54" s="876"/>
      <c r="RWS54" s="876"/>
      <c r="RWT54" s="876"/>
      <c r="RWU54" s="876"/>
      <c r="RWV54" s="876"/>
      <c r="RWW54" s="876"/>
      <c r="RWX54" s="876"/>
      <c r="RWY54" s="876"/>
      <c r="RWZ54" s="876"/>
      <c r="RXA54" s="876"/>
      <c r="RXB54" s="876"/>
      <c r="RXC54" s="876"/>
      <c r="RXD54" s="876"/>
      <c r="RXE54" s="876"/>
      <c r="RXF54" s="876"/>
      <c r="RXG54" s="876"/>
      <c r="RXH54" s="876"/>
      <c r="RXI54" s="876"/>
      <c r="RXJ54" s="876"/>
      <c r="RXK54" s="876"/>
      <c r="RXL54" s="876"/>
      <c r="RXM54" s="876"/>
      <c r="RXN54" s="876"/>
      <c r="RXO54" s="876"/>
      <c r="RXP54" s="876"/>
      <c r="RXQ54" s="876"/>
      <c r="RXR54" s="876"/>
      <c r="RXS54" s="876"/>
      <c r="RXT54" s="876"/>
      <c r="RXU54" s="876"/>
      <c r="RXV54" s="876"/>
      <c r="RXW54" s="876"/>
      <c r="RXX54" s="876"/>
      <c r="RXY54" s="876"/>
      <c r="RXZ54" s="876"/>
      <c r="RYA54" s="876"/>
      <c r="RYB54" s="876"/>
      <c r="RYC54" s="876"/>
      <c r="RYD54" s="876"/>
      <c r="RYE54" s="876"/>
      <c r="RYF54" s="876"/>
      <c r="RYG54" s="876"/>
      <c r="RYH54" s="876"/>
      <c r="RYI54" s="876"/>
      <c r="RYJ54" s="876"/>
      <c r="RYK54" s="876"/>
      <c r="RYL54" s="876"/>
      <c r="RYM54" s="876"/>
      <c r="RYN54" s="876"/>
      <c r="RYO54" s="876"/>
      <c r="RYP54" s="876"/>
      <c r="RYQ54" s="876"/>
      <c r="RYR54" s="876"/>
      <c r="RYS54" s="876"/>
      <c r="RYT54" s="876"/>
      <c r="RYU54" s="876"/>
      <c r="RYV54" s="876"/>
      <c r="RYW54" s="876"/>
      <c r="RYX54" s="876"/>
      <c r="RYY54" s="876"/>
      <c r="RYZ54" s="876"/>
      <c r="RZA54" s="876"/>
      <c r="RZB54" s="876"/>
      <c r="RZC54" s="876"/>
      <c r="RZD54" s="876"/>
      <c r="RZE54" s="876"/>
      <c r="RZF54" s="876"/>
      <c r="RZG54" s="876"/>
      <c r="RZH54" s="876"/>
      <c r="RZI54" s="876"/>
      <c r="RZJ54" s="876"/>
      <c r="RZK54" s="876"/>
      <c r="RZL54" s="876"/>
      <c r="RZM54" s="876"/>
      <c r="RZN54" s="876"/>
      <c r="RZO54" s="876"/>
      <c r="RZP54" s="876"/>
      <c r="RZQ54" s="876"/>
      <c r="RZR54" s="876"/>
      <c r="RZS54" s="876"/>
      <c r="RZT54" s="876"/>
      <c r="RZU54" s="876"/>
      <c r="RZV54" s="876"/>
      <c r="RZW54" s="876"/>
      <c r="RZX54" s="876"/>
      <c r="RZY54" s="876"/>
      <c r="RZZ54" s="876"/>
      <c r="SAA54" s="876"/>
      <c r="SAB54" s="876"/>
      <c r="SAC54" s="876"/>
      <c r="SAD54" s="876"/>
      <c r="SAE54" s="876"/>
      <c r="SAF54" s="876"/>
      <c r="SAG54" s="876"/>
      <c r="SAH54" s="876"/>
      <c r="SAI54" s="876"/>
      <c r="SAJ54" s="876"/>
      <c r="SAK54" s="876"/>
      <c r="SAL54" s="876"/>
      <c r="SAM54" s="876"/>
      <c r="SAN54" s="876"/>
      <c r="SAO54" s="876"/>
      <c r="SAP54" s="876"/>
      <c r="SAQ54" s="876"/>
      <c r="SAR54" s="876"/>
      <c r="SAS54" s="876"/>
      <c r="SAT54" s="876"/>
      <c r="SAU54" s="876"/>
      <c r="SAV54" s="876"/>
      <c r="SAW54" s="876"/>
      <c r="SAX54" s="876"/>
      <c r="SAY54" s="876"/>
      <c r="SAZ54" s="876"/>
      <c r="SBA54" s="876"/>
      <c r="SBB54" s="876"/>
      <c r="SBC54" s="876"/>
      <c r="SBD54" s="876"/>
      <c r="SBE54" s="876"/>
      <c r="SBF54" s="876"/>
      <c r="SBG54" s="876"/>
      <c r="SBH54" s="876"/>
      <c r="SBI54" s="876"/>
      <c r="SBJ54" s="876"/>
      <c r="SBK54" s="876"/>
      <c r="SBL54" s="876"/>
      <c r="SBM54" s="876"/>
      <c r="SBN54" s="876"/>
      <c r="SBO54" s="876"/>
      <c r="SBP54" s="876"/>
      <c r="SBQ54" s="876"/>
      <c r="SBR54" s="876"/>
      <c r="SBS54" s="876"/>
      <c r="SBT54" s="876"/>
      <c r="SBU54" s="876"/>
      <c r="SBV54" s="876"/>
      <c r="SBW54" s="876"/>
      <c r="SBX54" s="876"/>
      <c r="SBY54" s="876"/>
      <c r="SBZ54" s="876"/>
      <c r="SCA54" s="876"/>
      <c r="SCB54" s="876"/>
      <c r="SCC54" s="876"/>
      <c r="SCD54" s="876"/>
      <c r="SCE54" s="876"/>
      <c r="SCF54" s="876"/>
      <c r="SCG54" s="876"/>
      <c r="SCH54" s="876"/>
      <c r="SCI54" s="876"/>
      <c r="SCJ54" s="876"/>
      <c r="SCK54" s="876"/>
      <c r="SCL54" s="876"/>
      <c r="SCM54" s="876"/>
      <c r="SCN54" s="876"/>
      <c r="SCO54" s="876"/>
      <c r="SCP54" s="876"/>
      <c r="SCQ54" s="876"/>
      <c r="SCR54" s="876"/>
      <c r="SCS54" s="876"/>
      <c r="SCT54" s="876"/>
      <c r="SCU54" s="876"/>
      <c r="SCV54" s="876"/>
      <c r="SCW54" s="876"/>
      <c r="SCX54" s="876"/>
      <c r="SCY54" s="876"/>
      <c r="SCZ54" s="876"/>
      <c r="SDA54" s="876"/>
      <c r="SDB54" s="876"/>
      <c r="SDC54" s="876"/>
      <c r="SDD54" s="876"/>
      <c r="SDE54" s="876"/>
      <c r="SDF54" s="876"/>
      <c r="SDG54" s="876"/>
      <c r="SDH54" s="876"/>
      <c r="SDI54" s="876"/>
      <c r="SDJ54" s="876"/>
      <c r="SDK54" s="876"/>
      <c r="SDL54" s="876"/>
      <c r="SDM54" s="876"/>
      <c r="SDN54" s="876"/>
      <c r="SDO54" s="876"/>
      <c r="SDP54" s="876"/>
      <c r="SDQ54" s="876"/>
      <c r="SDR54" s="876"/>
      <c r="SDS54" s="876"/>
      <c r="SDT54" s="876"/>
      <c r="SDU54" s="876"/>
      <c r="SDV54" s="876"/>
      <c r="SDW54" s="876"/>
      <c r="SDX54" s="876"/>
      <c r="SDY54" s="876"/>
      <c r="SDZ54" s="876"/>
      <c r="SEA54" s="876"/>
      <c r="SEB54" s="876"/>
      <c r="SEC54" s="876"/>
      <c r="SED54" s="876"/>
      <c r="SEE54" s="876"/>
      <c r="SEF54" s="876"/>
      <c r="SEG54" s="876"/>
      <c r="SEH54" s="876"/>
      <c r="SEI54" s="876"/>
      <c r="SEJ54" s="876"/>
      <c r="SEK54" s="876"/>
      <c r="SEL54" s="876"/>
      <c r="SEM54" s="876"/>
      <c r="SEN54" s="876"/>
      <c r="SEO54" s="876"/>
      <c r="SEP54" s="876"/>
      <c r="SEQ54" s="876"/>
      <c r="SER54" s="876"/>
      <c r="SES54" s="876"/>
      <c r="SET54" s="876"/>
      <c r="SEU54" s="876"/>
      <c r="SEV54" s="876"/>
      <c r="SEW54" s="876"/>
      <c r="SEX54" s="876"/>
      <c r="SEY54" s="876"/>
      <c r="SEZ54" s="876"/>
      <c r="SFA54" s="876"/>
      <c r="SFB54" s="876"/>
      <c r="SFC54" s="876"/>
      <c r="SFD54" s="876"/>
      <c r="SFE54" s="876"/>
      <c r="SFF54" s="876"/>
      <c r="SFG54" s="876"/>
      <c r="SFH54" s="876"/>
      <c r="SFI54" s="876"/>
      <c r="SFJ54" s="876"/>
      <c r="SFK54" s="876"/>
      <c r="SFL54" s="876"/>
      <c r="SFM54" s="876"/>
      <c r="SFN54" s="876"/>
      <c r="SFO54" s="876"/>
      <c r="SFP54" s="876"/>
      <c r="SFQ54" s="876"/>
      <c r="SFR54" s="876"/>
      <c r="SFS54" s="876"/>
      <c r="SFT54" s="876"/>
      <c r="SFU54" s="876"/>
      <c r="SFV54" s="876"/>
      <c r="SFW54" s="876"/>
      <c r="SFX54" s="876"/>
      <c r="SFY54" s="876"/>
      <c r="SFZ54" s="876"/>
      <c r="SGA54" s="876"/>
      <c r="SGB54" s="876"/>
      <c r="SGC54" s="876"/>
      <c r="SGD54" s="876"/>
      <c r="SGE54" s="876"/>
      <c r="SGF54" s="876"/>
      <c r="SGG54" s="876"/>
      <c r="SGH54" s="876"/>
      <c r="SGI54" s="876"/>
      <c r="SGJ54" s="876"/>
      <c r="SGK54" s="876"/>
      <c r="SGL54" s="876"/>
      <c r="SGM54" s="876"/>
      <c r="SGN54" s="876"/>
      <c r="SGO54" s="876"/>
      <c r="SGP54" s="876"/>
      <c r="SGQ54" s="876"/>
      <c r="SGR54" s="876"/>
      <c r="SGS54" s="876"/>
      <c r="SGT54" s="876"/>
      <c r="SGU54" s="876"/>
      <c r="SGV54" s="876"/>
      <c r="SGW54" s="876"/>
      <c r="SGX54" s="876"/>
      <c r="SGY54" s="876"/>
      <c r="SGZ54" s="876"/>
      <c r="SHA54" s="876"/>
      <c r="SHB54" s="876"/>
      <c r="SHC54" s="876"/>
      <c r="SHD54" s="876"/>
      <c r="SHE54" s="876"/>
      <c r="SHF54" s="876"/>
      <c r="SHG54" s="876"/>
      <c r="SHH54" s="876"/>
      <c r="SHI54" s="876"/>
      <c r="SHJ54" s="876"/>
      <c r="SHK54" s="876"/>
      <c r="SHL54" s="876"/>
      <c r="SHM54" s="876"/>
      <c r="SHN54" s="876"/>
      <c r="SHO54" s="876"/>
      <c r="SHP54" s="876"/>
      <c r="SHQ54" s="876"/>
      <c r="SHR54" s="876"/>
      <c r="SHS54" s="876"/>
      <c r="SHT54" s="876"/>
      <c r="SHU54" s="876"/>
      <c r="SHV54" s="876"/>
      <c r="SHW54" s="876"/>
      <c r="SHX54" s="876"/>
      <c r="SHY54" s="876"/>
      <c r="SHZ54" s="876"/>
      <c r="SIA54" s="876"/>
      <c r="SIB54" s="876"/>
      <c r="SIC54" s="876"/>
      <c r="SID54" s="876"/>
      <c r="SIE54" s="876"/>
      <c r="SIF54" s="876"/>
      <c r="SIG54" s="876"/>
      <c r="SIH54" s="876"/>
      <c r="SII54" s="876"/>
      <c r="SIJ54" s="876"/>
      <c r="SIK54" s="876"/>
      <c r="SIL54" s="876"/>
      <c r="SIM54" s="876"/>
      <c r="SIN54" s="876"/>
      <c r="SIO54" s="876"/>
      <c r="SIP54" s="876"/>
      <c r="SIQ54" s="876"/>
      <c r="SIR54" s="876"/>
      <c r="SIS54" s="876"/>
      <c r="SIT54" s="876"/>
      <c r="SIU54" s="876"/>
      <c r="SIV54" s="876"/>
      <c r="SIW54" s="876"/>
      <c r="SIX54" s="876"/>
      <c r="SIY54" s="876"/>
      <c r="SIZ54" s="876"/>
      <c r="SJA54" s="876"/>
      <c r="SJB54" s="876"/>
      <c r="SJC54" s="876"/>
      <c r="SJD54" s="876"/>
      <c r="SJE54" s="876"/>
      <c r="SJF54" s="876"/>
      <c r="SJG54" s="876"/>
      <c r="SJH54" s="876"/>
      <c r="SJI54" s="876"/>
      <c r="SJJ54" s="876"/>
      <c r="SJK54" s="876"/>
      <c r="SJL54" s="876"/>
      <c r="SJM54" s="876"/>
      <c r="SJN54" s="876"/>
      <c r="SJO54" s="876"/>
      <c r="SJP54" s="876"/>
      <c r="SJQ54" s="876"/>
      <c r="SJR54" s="876"/>
      <c r="SJS54" s="876"/>
      <c r="SJT54" s="876"/>
      <c r="SJU54" s="876"/>
      <c r="SJV54" s="876"/>
      <c r="SJW54" s="876"/>
      <c r="SJX54" s="876"/>
      <c r="SJY54" s="876"/>
      <c r="SJZ54" s="876"/>
      <c r="SKA54" s="876"/>
      <c r="SKB54" s="876"/>
      <c r="SKC54" s="876"/>
      <c r="SKD54" s="876"/>
      <c r="SKE54" s="876"/>
      <c r="SKF54" s="876"/>
      <c r="SKG54" s="876"/>
      <c r="SKH54" s="876"/>
      <c r="SKI54" s="876"/>
      <c r="SKJ54" s="876"/>
      <c r="SKK54" s="876"/>
      <c r="SKL54" s="876"/>
      <c r="SKM54" s="876"/>
      <c r="SKN54" s="876"/>
      <c r="SKO54" s="876"/>
      <c r="SKP54" s="876"/>
      <c r="SKQ54" s="876"/>
      <c r="SKR54" s="876"/>
      <c r="SKS54" s="876"/>
      <c r="SKT54" s="876"/>
      <c r="SKU54" s="876"/>
      <c r="SKV54" s="876"/>
      <c r="SKW54" s="876"/>
      <c r="SKX54" s="876"/>
      <c r="SKY54" s="876"/>
      <c r="SKZ54" s="876"/>
      <c r="SLA54" s="876"/>
      <c r="SLB54" s="876"/>
      <c r="SLC54" s="876"/>
      <c r="SLD54" s="876"/>
      <c r="SLE54" s="876"/>
      <c r="SLF54" s="876"/>
      <c r="SLG54" s="876"/>
      <c r="SLH54" s="876"/>
      <c r="SLI54" s="876"/>
      <c r="SLJ54" s="876"/>
      <c r="SLK54" s="876"/>
      <c r="SLL54" s="876"/>
      <c r="SLM54" s="876"/>
      <c r="SLN54" s="876"/>
      <c r="SLO54" s="876"/>
      <c r="SLP54" s="876"/>
      <c r="SLQ54" s="876"/>
      <c r="SLR54" s="876"/>
      <c r="SLS54" s="876"/>
      <c r="SLT54" s="876"/>
      <c r="SLU54" s="876"/>
      <c r="SLV54" s="876"/>
      <c r="SLW54" s="876"/>
      <c r="SLX54" s="876"/>
      <c r="SLY54" s="876"/>
      <c r="SLZ54" s="876"/>
      <c r="SMA54" s="876"/>
      <c r="SMB54" s="876"/>
      <c r="SMC54" s="876"/>
      <c r="SMD54" s="876"/>
      <c r="SME54" s="876"/>
      <c r="SMF54" s="876"/>
      <c r="SMG54" s="876"/>
      <c r="SMH54" s="876"/>
      <c r="SMI54" s="876"/>
      <c r="SMJ54" s="876"/>
      <c r="SMK54" s="876"/>
      <c r="SML54" s="876"/>
      <c r="SMM54" s="876"/>
      <c r="SMN54" s="876"/>
      <c r="SMO54" s="876"/>
      <c r="SMP54" s="876"/>
      <c r="SMQ54" s="876"/>
      <c r="SMR54" s="876"/>
      <c r="SMS54" s="876"/>
      <c r="SMT54" s="876"/>
      <c r="SMU54" s="876"/>
      <c r="SMV54" s="876"/>
      <c r="SMW54" s="876"/>
      <c r="SMX54" s="876"/>
      <c r="SMY54" s="876"/>
      <c r="SMZ54" s="876"/>
      <c r="SNA54" s="876"/>
      <c r="SNB54" s="876"/>
      <c r="SNC54" s="876"/>
      <c r="SND54" s="876"/>
      <c r="SNE54" s="876"/>
      <c r="SNF54" s="876"/>
      <c r="SNG54" s="876"/>
      <c r="SNH54" s="876"/>
      <c r="SNI54" s="876"/>
      <c r="SNJ54" s="876"/>
      <c r="SNK54" s="876"/>
      <c r="SNL54" s="876"/>
      <c r="SNM54" s="876"/>
      <c r="SNN54" s="876"/>
      <c r="SNO54" s="876"/>
      <c r="SNP54" s="876"/>
      <c r="SNQ54" s="876"/>
      <c r="SNR54" s="876"/>
      <c r="SNS54" s="876"/>
      <c r="SNT54" s="876"/>
      <c r="SNU54" s="876"/>
      <c r="SNV54" s="876"/>
      <c r="SNW54" s="876"/>
      <c r="SNX54" s="876"/>
      <c r="SNY54" s="876"/>
      <c r="SNZ54" s="876"/>
      <c r="SOA54" s="876"/>
      <c r="SOB54" s="876"/>
      <c r="SOC54" s="876"/>
      <c r="SOD54" s="876"/>
      <c r="SOE54" s="876"/>
      <c r="SOF54" s="876"/>
      <c r="SOG54" s="876"/>
      <c r="SOH54" s="876"/>
      <c r="SOI54" s="876"/>
      <c r="SOJ54" s="876"/>
      <c r="SOK54" s="876"/>
      <c r="SOL54" s="876"/>
      <c r="SOM54" s="876"/>
      <c r="SON54" s="876"/>
      <c r="SOO54" s="876"/>
      <c r="SOP54" s="876"/>
      <c r="SOQ54" s="876"/>
      <c r="SOR54" s="876"/>
      <c r="SOS54" s="876"/>
      <c r="SOT54" s="876"/>
      <c r="SOU54" s="876"/>
      <c r="SOV54" s="876"/>
      <c r="SOW54" s="876"/>
      <c r="SOX54" s="876"/>
      <c r="SOY54" s="876"/>
      <c r="SOZ54" s="876"/>
      <c r="SPA54" s="876"/>
      <c r="SPB54" s="876"/>
      <c r="SPC54" s="876"/>
      <c r="SPD54" s="876"/>
      <c r="SPE54" s="876"/>
      <c r="SPF54" s="876"/>
      <c r="SPG54" s="876"/>
      <c r="SPH54" s="876"/>
      <c r="SPI54" s="876"/>
      <c r="SPJ54" s="876"/>
      <c r="SPK54" s="876"/>
      <c r="SPL54" s="876"/>
      <c r="SPM54" s="876"/>
      <c r="SPN54" s="876"/>
      <c r="SPO54" s="876"/>
      <c r="SPP54" s="876"/>
      <c r="SPQ54" s="876"/>
      <c r="SPR54" s="876"/>
      <c r="SPS54" s="876"/>
      <c r="SPT54" s="876"/>
      <c r="SPU54" s="876"/>
      <c r="SPV54" s="876"/>
      <c r="SPW54" s="876"/>
      <c r="SPX54" s="876"/>
      <c r="SPY54" s="876"/>
      <c r="SPZ54" s="876"/>
      <c r="SQA54" s="876"/>
      <c r="SQB54" s="876"/>
      <c r="SQC54" s="876"/>
      <c r="SQD54" s="876"/>
      <c r="SQE54" s="876"/>
      <c r="SQF54" s="876"/>
      <c r="SQG54" s="876"/>
      <c r="SQH54" s="876"/>
      <c r="SQI54" s="876"/>
      <c r="SQJ54" s="876"/>
      <c r="SQK54" s="876"/>
      <c r="SQL54" s="876"/>
      <c r="SQM54" s="876"/>
      <c r="SQN54" s="876"/>
      <c r="SQO54" s="876"/>
      <c r="SQP54" s="876"/>
      <c r="SQQ54" s="876"/>
      <c r="SQR54" s="876"/>
      <c r="SQS54" s="876"/>
      <c r="SQT54" s="876"/>
      <c r="SQU54" s="876"/>
      <c r="SQV54" s="876"/>
      <c r="SQW54" s="876"/>
      <c r="SQX54" s="876"/>
      <c r="SQY54" s="876"/>
      <c r="SQZ54" s="876"/>
      <c r="SRA54" s="876"/>
      <c r="SRB54" s="876"/>
      <c r="SRC54" s="876"/>
      <c r="SRD54" s="876"/>
      <c r="SRE54" s="876"/>
      <c r="SRF54" s="876"/>
      <c r="SRG54" s="876"/>
      <c r="SRH54" s="876"/>
      <c r="SRI54" s="876"/>
      <c r="SRJ54" s="876"/>
      <c r="SRK54" s="876"/>
      <c r="SRL54" s="876"/>
      <c r="SRM54" s="876"/>
      <c r="SRN54" s="876"/>
      <c r="SRO54" s="876"/>
      <c r="SRP54" s="876"/>
      <c r="SRQ54" s="876"/>
      <c r="SRR54" s="876"/>
      <c r="SRS54" s="876"/>
      <c r="SRT54" s="876"/>
      <c r="SRU54" s="876"/>
      <c r="SRV54" s="876"/>
      <c r="SRW54" s="876"/>
      <c r="SRX54" s="876"/>
      <c r="SRY54" s="876"/>
      <c r="SRZ54" s="876"/>
      <c r="SSA54" s="876"/>
      <c r="SSB54" s="876"/>
      <c r="SSC54" s="876"/>
      <c r="SSD54" s="876"/>
      <c r="SSE54" s="876"/>
      <c r="SSF54" s="876"/>
      <c r="SSG54" s="876"/>
      <c r="SSH54" s="876"/>
      <c r="SSI54" s="876"/>
      <c r="SSJ54" s="876"/>
      <c r="SSK54" s="876"/>
      <c r="SSL54" s="876"/>
      <c r="SSM54" s="876"/>
      <c r="SSN54" s="876"/>
      <c r="SSO54" s="876"/>
      <c r="SSP54" s="876"/>
      <c r="SSQ54" s="876"/>
      <c r="SSR54" s="876"/>
      <c r="SSS54" s="876"/>
      <c r="SST54" s="876"/>
      <c r="SSU54" s="876"/>
      <c r="SSV54" s="876"/>
      <c r="SSW54" s="876"/>
      <c r="SSX54" s="876"/>
      <c r="SSY54" s="876"/>
      <c r="SSZ54" s="876"/>
      <c r="STA54" s="876"/>
      <c r="STB54" s="876"/>
      <c r="STC54" s="876"/>
      <c r="STD54" s="876"/>
      <c r="STE54" s="876"/>
      <c r="STF54" s="876"/>
      <c r="STG54" s="876"/>
      <c r="STH54" s="876"/>
      <c r="STI54" s="876"/>
      <c r="STJ54" s="876"/>
      <c r="STK54" s="876"/>
      <c r="STL54" s="876"/>
      <c r="STM54" s="876"/>
      <c r="STN54" s="876"/>
      <c r="STO54" s="876"/>
      <c r="STP54" s="876"/>
      <c r="STQ54" s="876"/>
      <c r="STR54" s="876"/>
      <c r="STS54" s="876"/>
      <c r="STT54" s="876"/>
      <c r="STU54" s="876"/>
      <c r="STV54" s="876"/>
      <c r="STW54" s="876"/>
      <c r="STX54" s="876"/>
      <c r="STY54" s="876"/>
      <c r="STZ54" s="876"/>
      <c r="SUA54" s="876"/>
      <c r="SUB54" s="876"/>
      <c r="SUC54" s="876"/>
      <c r="SUD54" s="876"/>
      <c r="SUE54" s="876"/>
      <c r="SUF54" s="876"/>
      <c r="SUG54" s="876"/>
      <c r="SUH54" s="876"/>
      <c r="SUI54" s="876"/>
      <c r="SUJ54" s="876"/>
      <c r="SUK54" s="876"/>
      <c r="SUL54" s="876"/>
      <c r="SUM54" s="876"/>
      <c r="SUN54" s="876"/>
      <c r="SUO54" s="876"/>
      <c r="SUP54" s="876"/>
      <c r="SUQ54" s="876"/>
      <c r="SUR54" s="876"/>
      <c r="SUS54" s="876"/>
      <c r="SUT54" s="876"/>
      <c r="SUU54" s="876"/>
      <c r="SUV54" s="876"/>
      <c r="SUW54" s="876"/>
      <c r="SUX54" s="876"/>
      <c r="SUY54" s="876"/>
      <c r="SUZ54" s="876"/>
      <c r="SVA54" s="876"/>
      <c r="SVB54" s="876"/>
      <c r="SVC54" s="876"/>
      <c r="SVD54" s="876"/>
      <c r="SVE54" s="876"/>
      <c r="SVF54" s="876"/>
      <c r="SVG54" s="876"/>
      <c r="SVH54" s="876"/>
      <c r="SVI54" s="876"/>
      <c r="SVJ54" s="876"/>
      <c r="SVK54" s="876"/>
      <c r="SVL54" s="876"/>
      <c r="SVM54" s="876"/>
      <c r="SVN54" s="876"/>
      <c r="SVO54" s="876"/>
      <c r="SVP54" s="876"/>
      <c r="SVQ54" s="876"/>
      <c r="SVR54" s="876"/>
      <c r="SVS54" s="876"/>
      <c r="SVT54" s="876"/>
      <c r="SVU54" s="876"/>
      <c r="SVV54" s="876"/>
      <c r="SVW54" s="876"/>
      <c r="SVX54" s="876"/>
      <c r="SVY54" s="876"/>
      <c r="SVZ54" s="876"/>
      <c r="SWA54" s="876"/>
      <c r="SWB54" s="876"/>
      <c r="SWC54" s="876"/>
      <c r="SWD54" s="876"/>
      <c r="SWE54" s="876"/>
      <c r="SWF54" s="876"/>
      <c r="SWG54" s="876"/>
      <c r="SWH54" s="876"/>
      <c r="SWI54" s="876"/>
      <c r="SWJ54" s="876"/>
      <c r="SWK54" s="876"/>
      <c r="SWL54" s="876"/>
      <c r="SWM54" s="876"/>
      <c r="SWN54" s="876"/>
      <c r="SWO54" s="876"/>
      <c r="SWP54" s="876"/>
      <c r="SWQ54" s="876"/>
      <c r="SWR54" s="876"/>
      <c r="SWS54" s="876"/>
      <c r="SWT54" s="876"/>
      <c r="SWU54" s="876"/>
      <c r="SWV54" s="876"/>
      <c r="SWW54" s="876"/>
      <c r="SWX54" s="876"/>
      <c r="SWY54" s="876"/>
      <c r="SWZ54" s="876"/>
      <c r="SXA54" s="876"/>
      <c r="SXB54" s="876"/>
      <c r="SXC54" s="876"/>
      <c r="SXD54" s="876"/>
      <c r="SXE54" s="876"/>
      <c r="SXF54" s="876"/>
      <c r="SXG54" s="876"/>
      <c r="SXH54" s="876"/>
      <c r="SXI54" s="876"/>
      <c r="SXJ54" s="876"/>
      <c r="SXK54" s="876"/>
      <c r="SXL54" s="876"/>
      <c r="SXM54" s="876"/>
      <c r="SXN54" s="876"/>
      <c r="SXO54" s="876"/>
      <c r="SXP54" s="876"/>
      <c r="SXQ54" s="876"/>
      <c r="SXR54" s="876"/>
      <c r="SXS54" s="876"/>
      <c r="SXT54" s="876"/>
      <c r="SXU54" s="876"/>
      <c r="SXV54" s="876"/>
      <c r="SXW54" s="876"/>
      <c r="SXX54" s="876"/>
      <c r="SXY54" s="876"/>
      <c r="SXZ54" s="876"/>
      <c r="SYA54" s="876"/>
      <c r="SYB54" s="876"/>
      <c r="SYC54" s="876"/>
      <c r="SYD54" s="876"/>
      <c r="SYE54" s="876"/>
      <c r="SYF54" s="876"/>
      <c r="SYG54" s="876"/>
      <c r="SYH54" s="876"/>
      <c r="SYI54" s="876"/>
      <c r="SYJ54" s="876"/>
      <c r="SYK54" s="876"/>
      <c r="SYL54" s="876"/>
      <c r="SYM54" s="876"/>
      <c r="SYN54" s="876"/>
      <c r="SYO54" s="876"/>
      <c r="SYP54" s="876"/>
      <c r="SYQ54" s="876"/>
      <c r="SYR54" s="876"/>
      <c r="SYS54" s="876"/>
      <c r="SYT54" s="876"/>
      <c r="SYU54" s="876"/>
      <c r="SYV54" s="876"/>
      <c r="SYW54" s="876"/>
      <c r="SYX54" s="876"/>
      <c r="SYY54" s="876"/>
      <c r="SYZ54" s="876"/>
      <c r="SZA54" s="876"/>
      <c r="SZB54" s="876"/>
      <c r="SZC54" s="876"/>
      <c r="SZD54" s="876"/>
      <c r="SZE54" s="876"/>
      <c r="SZF54" s="876"/>
      <c r="SZG54" s="876"/>
      <c r="SZH54" s="876"/>
      <c r="SZI54" s="876"/>
      <c r="SZJ54" s="876"/>
      <c r="SZK54" s="876"/>
      <c r="SZL54" s="876"/>
      <c r="SZM54" s="876"/>
      <c r="SZN54" s="876"/>
      <c r="SZO54" s="876"/>
      <c r="SZP54" s="876"/>
      <c r="SZQ54" s="876"/>
      <c r="SZR54" s="876"/>
      <c r="SZS54" s="876"/>
      <c r="SZT54" s="876"/>
      <c r="SZU54" s="876"/>
      <c r="SZV54" s="876"/>
      <c r="SZW54" s="876"/>
      <c r="SZX54" s="876"/>
      <c r="SZY54" s="876"/>
      <c r="SZZ54" s="876"/>
      <c r="TAA54" s="876"/>
      <c r="TAB54" s="876"/>
      <c r="TAC54" s="876"/>
      <c r="TAD54" s="876"/>
      <c r="TAE54" s="876"/>
      <c r="TAF54" s="876"/>
      <c r="TAG54" s="876"/>
      <c r="TAH54" s="876"/>
      <c r="TAI54" s="876"/>
      <c r="TAJ54" s="876"/>
      <c r="TAK54" s="876"/>
      <c r="TAL54" s="876"/>
      <c r="TAM54" s="876"/>
      <c r="TAN54" s="876"/>
      <c r="TAO54" s="876"/>
      <c r="TAP54" s="876"/>
      <c r="TAQ54" s="876"/>
      <c r="TAR54" s="876"/>
      <c r="TAS54" s="876"/>
      <c r="TAT54" s="876"/>
      <c r="TAU54" s="876"/>
      <c r="TAV54" s="876"/>
      <c r="TAW54" s="876"/>
      <c r="TAX54" s="876"/>
      <c r="TAY54" s="876"/>
      <c r="TAZ54" s="876"/>
      <c r="TBA54" s="876"/>
      <c r="TBB54" s="876"/>
      <c r="TBC54" s="876"/>
      <c r="TBD54" s="876"/>
      <c r="TBE54" s="876"/>
      <c r="TBF54" s="876"/>
      <c r="TBG54" s="876"/>
      <c r="TBH54" s="876"/>
      <c r="TBI54" s="876"/>
      <c r="TBJ54" s="876"/>
      <c r="TBK54" s="876"/>
      <c r="TBL54" s="876"/>
      <c r="TBM54" s="876"/>
      <c r="TBN54" s="876"/>
      <c r="TBO54" s="876"/>
      <c r="TBP54" s="876"/>
      <c r="TBQ54" s="876"/>
      <c r="TBR54" s="876"/>
      <c r="TBS54" s="876"/>
      <c r="TBT54" s="876"/>
      <c r="TBU54" s="876"/>
      <c r="TBV54" s="876"/>
      <c r="TBW54" s="876"/>
      <c r="TBX54" s="876"/>
      <c r="TBY54" s="876"/>
      <c r="TBZ54" s="876"/>
      <c r="TCA54" s="876"/>
      <c r="TCB54" s="876"/>
      <c r="TCC54" s="876"/>
      <c r="TCD54" s="876"/>
      <c r="TCE54" s="876"/>
      <c r="TCF54" s="876"/>
      <c r="TCG54" s="876"/>
      <c r="TCH54" s="876"/>
      <c r="TCI54" s="876"/>
      <c r="TCJ54" s="876"/>
      <c r="TCK54" s="876"/>
      <c r="TCL54" s="876"/>
      <c r="TCM54" s="876"/>
      <c r="TCN54" s="876"/>
      <c r="TCO54" s="876"/>
      <c r="TCP54" s="876"/>
      <c r="TCQ54" s="876"/>
      <c r="TCR54" s="876"/>
      <c r="TCS54" s="876"/>
      <c r="TCT54" s="876"/>
      <c r="TCU54" s="876"/>
      <c r="TCV54" s="876"/>
      <c r="TCW54" s="876"/>
      <c r="TCX54" s="876"/>
      <c r="TCY54" s="876"/>
      <c r="TCZ54" s="876"/>
      <c r="TDA54" s="876"/>
      <c r="TDB54" s="876"/>
      <c r="TDC54" s="876"/>
      <c r="TDD54" s="876"/>
      <c r="TDE54" s="876"/>
      <c r="TDF54" s="876"/>
      <c r="TDG54" s="876"/>
      <c r="TDH54" s="876"/>
      <c r="TDI54" s="876"/>
      <c r="TDJ54" s="876"/>
      <c r="TDK54" s="876"/>
      <c r="TDL54" s="876"/>
      <c r="TDM54" s="876"/>
      <c r="TDN54" s="876"/>
      <c r="TDO54" s="876"/>
      <c r="TDP54" s="876"/>
      <c r="TDQ54" s="876"/>
      <c r="TDR54" s="876"/>
      <c r="TDS54" s="876"/>
      <c r="TDT54" s="876"/>
      <c r="TDU54" s="876"/>
      <c r="TDV54" s="876"/>
      <c r="TDW54" s="876"/>
      <c r="TDX54" s="876"/>
      <c r="TDY54" s="876"/>
      <c r="TDZ54" s="876"/>
      <c r="TEA54" s="876"/>
      <c r="TEB54" s="876"/>
      <c r="TEC54" s="876"/>
      <c r="TED54" s="876"/>
      <c r="TEE54" s="876"/>
      <c r="TEF54" s="876"/>
      <c r="TEG54" s="876"/>
      <c r="TEH54" s="876"/>
      <c r="TEI54" s="876"/>
      <c r="TEJ54" s="876"/>
      <c r="TEK54" s="876"/>
      <c r="TEL54" s="876"/>
      <c r="TEM54" s="876"/>
      <c r="TEN54" s="876"/>
      <c r="TEO54" s="876"/>
      <c r="TEP54" s="876"/>
      <c r="TEQ54" s="876"/>
      <c r="TER54" s="876"/>
      <c r="TES54" s="876"/>
      <c r="TET54" s="876"/>
      <c r="TEU54" s="876"/>
      <c r="TEV54" s="876"/>
      <c r="TEW54" s="876"/>
      <c r="TEX54" s="876"/>
      <c r="TEY54" s="876"/>
      <c r="TEZ54" s="876"/>
      <c r="TFA54" s="876"/>
      <c r="TFB54" s="876"/>
      <c r="TFC54" s="876"/>
      <c r="TFD54" s="876"/>
      <c r="TFE54" s="876"/>
      <c r="TFF54" s="876"/>
      <c r="TFG54" s="876"/>
      <c r="TFH54" s="876"/>
      <c r="TFI54" s="876"/>
      <c r="TFJ54" s="876"/>
      <c r="TFK54" s="876"/>
      <c r="TFL54" s="876"/>
      <c r="TFM54" s="876"/>
      <c r="TFN54" s="876"/>
      <c r="TFO54" s="876"/>
      <c r="TFP54" s="876"/>
      <c r="TFQ54" s="876"/>
      <c r="TFR54" s="876"/>
      <c r="TFS54" s="876"/>
      <c r="TFT54" s="876"/>
      <c r="TFU54" s="876"/>
      <c r="TFV54" s="876"/>
      <c r="TFW54" s="876"/>
      <c r="TFX54" s="876"/>
      <c r="TFY54" s="876"/>
      <c r="TFZ54" s="876"/>
      <c r="TGA54" s="876"/>
      <c r="TGB54" s="876"/>
      <c r="TGC54" s="876"/>
      <c r="TGD54" s="876"/>
      <c r="TGE54" s="876"/>
      <c r="TGF54" s="876"/>
      <c r="TGG54" s="876"/>
      <c r="TGH54" s="876"/>
      <c r="TGI54" s="876"/>
      <c r="TGJ54" s="876"/>
      <c r="TGK54" s="876"/>
      <c r="TGL54" s="876"/>
      <c r="TGM54" s="876"/>
      <c r="TGN54" s="876"/>
      <c r="TGO54" s="876"/>
      <c r="TGP54" s="876"/>
      <c r="TGQ54" s="876"/>
      <c r="TGR54" s="876"/>
      <c r="TGS54" s="876"/>
      <c r="TGT54" s="876"/>
      <c r="TGU54" s="876"/>
      <c r="TGV54" s="876"/>
      <c r="TGW54" s="876"/>
      <c r="TGX54" s="876"/>
      <c r="TGY54" s="876"/>
      <c r="TGZ54" s="876"/>
      <c r="THA54" s="876"/>
      <c r="THB54" s="876"/>
      <c r="THC54" s="876"/>
      <c r="THD54" s="876"/>
      <c r="THE54" s="876"/>
      <c r="THF54" s="876"/>
      <c r="THG54" s="876"/>
      <c r="THH54" s="876"/>
      <c r="THI54" s="876"/>
      <c r="THJ54" s="876"/>
      <c r="THK54" s="876"/>
      <c r="THL54" s="876"/>
      <c r="THM54" s="876"/>
      <c r="THN54" s="876"/>
      <c r="THO54" s="876"/>
      <c r="THP54" s="876"/>
      <c r="THQ54" s="876"/>
      <c r="THR54" s="876"/>
      <c r="THS54" s="876"/>
      <c r="THT54" s="876"/>
      <c r="THU54" s="876"/>
      <c r="THV54" s="876"/>
      <c r="THW54" s="876"/>
      <c r="THX54" s="876"/>
      <c r="THY54" s="876"/>
      <c r="THZ54" s="876"/>
      <c r="TIA54" s="876"/>
      <c r="TIB54" s="876"/>
      <c r="TIC54" s="876"/>
      <c r="TID54" s="876"/>
      <c r="TIE54" s="876"/>
      <c r="TIF54" s="876"/>
      <c r="TIG54" s="876"/>
      <c r="TIH54" s="876"/>
      <c r="TII54" s="876"/>
      <c r="TIJ54" s="876"/>
      <c r="TIK54" s="876"/>
      <c r="TIL54" s="876"/>
      <c r="TIM54" s="876"/>
      <c r="TIN54" s="876"/>
      <c r="TIO54" s="876"/>
      <c r="TIP54" s="876"/>
      <c r="TIQ54" s="876"/>
      <c r="TIR54" s="876"/>
      <c r="TIS54" s="876"/>
      <c r="TIT54" s="876"/>
      <c r="TIU54" s="876"/>
      <c r="TIV54" s="876"/>
      <c r="TIW54" s="876"/>
      <c r="TIX54" s="876"/>
      <c r="TIY54" s="876"/>
      <c r="TIZ54" s="876"/>
      <c r="TJA54" s="876"/>
      <c r="TJB54" s="876"/>
      <c r="TJC54" s="876"/>
      <c r="TJD54" s="876"/>
      <c r="TJE54" s="876"/>
      <c r="TJF54" s="876"/>
      <c r="TJG54" s="876"/>
      <c r="TJH54" s="876"/>
      <c r="TJI54" s="876"/>
      <c r="TJJ54" s="876"/>
      <c r="TJK54" s="876"/>
      <c r="TJL54" s="876"/>
      <c r="TJM54" s="876"/>
      <c r="TJN54" s="876"/>
      <c r="TJO54" s="876"/>
      <c r="TJP54" s="876"/>
      <c r="TJQ54" s="876"/>
      <c r="TJR54" s="876"/>
      <c r="TJS54" s="876"/>
      <c r="TJT54" s="876"/>
      <c r="TJU54" s="876"/>
      <c r="TJV54" s="876"/>
      <c r="TJW54" s="876"/>
      <c r="TJX54" s="876"/>
      <c r="TJY54" s="876"/>
      <c r="TJZ54" s="876"/>
      <c r="TKA54" s="876"/>
      <c r="TKB54" s="876"/>
      <c r="TKC54" s="876"/>
      <c r="TKD54" s="876"/>
      <c r="TKE54" s="876"/>
      <c r="TKF54" s="876"/>
      <c r="TKG54" s="876"/>
      <c r="TKH54" s="876"/>
      <c r="TKI54" s="876"/>
      <c r="TKJ54" s="876"/>
      <c r="TKK54" s="876"/>
      <c r="TKL54" s="876"/>
      <c r="TKM54" s="876"/>
      <c r="TKN54" s="876"/>
      <c r="TKO54" s="876"/>
      <c r="TKP54" s="876"/>
      <c r="TKQ54" s="876"/>
      <c r="TKR54" s="876"/>
      <c r="TKS54" s="876"/>
      <c r="TKT54" s="876"/>
      <c r="TKU54" s="876"/>
      <c r="TKV54" s="876"/>
      <c r="TKW54" s="876"/>
      <c r="TKX54" s="876"/>
      <c r="TKY54" s="876"/>
      <c r="TKZ54" s="876"/>
      <c r="TLA54" s="876"/>
      <c r="TLB54" s="876"/>
      <c r="TLC54" s="876"/>
      <c r="TLD54" s="876"/>
      <c r="TLE54" s="876"/>
      <c r="TLF54" s="876"/>
      <c r="TLG54" s="876"/>
      <c r="TLH54" s="876"/>
      <c r="TLI54" s="876"/>
      <c r="TLJ54" s="876"/>
      <c r="TLK54" s="876"/>
      <c r="TLL54" s="876"/>
      <c r="TLM54" s="876"/>
      <c r="TLN54" s="876"/>
      <c r="TLO54" s="876"/>
      <c r="TLP54" s="876"/>
      <c r="TLQ54" s="876"/>
      <c r="TLR54" s="876"/>
      <c r="TLS54" s="876"/>
      <c r="TLT54" s="876"/>
      <c r="TLU54" s="876"/>
      <c r="TLV54" s="876"/>
      <c r="TLW54" s="876"/>
      <c r="TLX54" s="876"/>
      <c r="TLY54" s="876"/>
      <c r="TLZ54" s="876"/>
      <c r="TMA54" s="876"/>
      <c r="TMB54" s="876"/>
      <c r="TMC54" s="876"/>
      <c r="TMD54" s="876"/>
      <c r="TME54" s="876"/>
      <c r="TMF54" s="876"/>
      <c r="TMG54" s="876"/>
      <c r="TMH54" s="876"/>
      <c r="TMI54" s="876"/>
      <c r="TMJ54" s="876"/>
      <c r="TMK54" s="876"/>
      <c r="TML54" s="876"/>
      <c r="TMM54" s="876"/>
      <c r="TMN54" s="876"/>
      <c r="TMO54" s="876"/>
      <c r="TMP54" s="876"/>
      <c r="TMQ54" s="876"/>
      <c r="TMR54" s="876"/>
      <c r="TMS54" s="876"/>
      <c r="TMT54" s="876"/>
      <c r="TMU54" s="876"/>
      <c r="TMV54" s="876"/>
      <c r="TMW54" s="876"/>
      <c r="TMX54" s="876"/>
      <c r="TMY54" s="876"/>
      <c r="TMZ54" s="876"/>
      <c r="TNA54" s="876"/>
      <c r="TNB54" s="876"/>
      <c r="TNC54" s="876"/>
      <c r="TND54" s="876"/>
      <c r="TNE54" s="876"/>
      <c r="TNF54" s="876"/>
      <c r="TNG54" s="876"/>
      <c r="TNH54" s="876"/>
      <c r="TNI54" s="876"/>
      <c r="TNJ54" s="876"/>
      <c r="TNK54" s="876"/>
      <c r="TNL54" s="876"/>
      <c r="TNM54" s="876"/>
      <c r="TNN54" s="876"/>
      <c r="TNO54" s="876"/>
      <c r="TNP54" s="876"/>
      <c r="TNQ54" s="876"/>
      <c r="TNR54" s="876"/>
      <c r="TNS54" s="876"/>
      <c r="TNT54" s="876"/>
      <c r="TNU54" s="876"/>
      <c r="TNV54" s="876"/>
      <c r="TNW54" s="876"/>
      <c r="TNX54" s="876"/>
      <c r="TNY54" s="876"/>
      <c r="TNZ54" s="876"/>
      <c r="TOA54" s="876"/>
      <c r="TOB54" s="876"/>
      <c r="TOC54" s="876"/>
      <c r="TOD54" s="876"/>
      <c r="TOE54" s="876"/>
      <c r="TOF54" s="876"/>
      <c r="TOG54" s="876"/>
      <c r="TOH54" s="876"/>
      <c r="TOI54" s="876"/>
      <c r="TOJ54" s="876"/>
      <c r="TOK54" s="876"/>
      <c r="TOL54" s="876"/>
      <c r="TOM54" s="876"/>
      <c r="TON54" s="876"/>
      <c r="TOO54" s="876"/>
      <c r="TOP54" s="876"/>
      <c r="TOQ54" s="876"/>
      <c r="TOR54" s="876"/>
      <c r="TOS54" s="876"/>
      <c r="TOT54" s="876"/>
      <c r="TOU54" s="876"/>
      <c r="TOV54" s="876"/>
      <c r="TOW54" s="876"/>
      <c r="TOX54" s="876"/>
      <c r="TOY54" s="876"/>
      <c r="TOZ54" s="876"/>
      <c r="TPA54" s="876"/>
      <c r="TPB54" s="876"/>
      <c r="TPC54" s="876"/>
      <c r="TPD54" s="876"/>
      <c r="TPE54" s="876"/>
      <c r="TPF54" s="876"/>
      <c r="TPG54" s="876"/>
      <c r="TPH54" s="876"/>
      <c r="TPI54" s="876"/>
      <c r="TPJ54" s="876"/>
      <c r="TPK54" s="876"/>
      <c r="TPL54" s="876"/>
      <c r="TPM54" s="876"/>
      <c r="TPN54" s="876"/>
      <c r="TPO54" s="876"/>
      <c r="TPP54" s="876"/>
      <c r="TPQ54" s="876"/>
      <c r="TPR54" s="876"/>
      <c r="TPS54" s="876"/>
      <c r="TPT54" s="876"/>
      <c r="TPU54" s="876"/>
      <c r="TPV54" s="876"/>
      <c r="TPW54" s="876"/>
      <c r="TPX54" s="876"/>
      <c r="TPY54" s="876"/>
      <c r="TPZ54" s="876"/>
      <c r="TQA54" s="876"/>
      <c r="TQB54" s="876"/>
      <c r="TQC54" s="876"/>
      <c r="TQD54" s="876"/>
      <c r="TQE54" s="876"/>
      <c r="TQF54" s="876"/>
      <c r="TQG54" s="876"/>
      <c r="TQH54" s="876"/>
      <c r="TQI54" s="876"/>
      <c r="TQJ54" s="876"/>
      <c r="TQK54" s="876"/>
      <c r="TQL54" s="876"/>
      <c r="TQM54" s="876"/>
      <c r="TQN54" s="876"/>
      <c r="TQO54" s="876"/>
      <c r="TQP54" s="876"/>
      <c r="TQQ54" s="876"/>
      <c r="TQR54" s="876"/>
      <c r="TQS54" s="876"/>
      <c r="TQT54" s="876"/>
      <c r="TQU54" s="876"/>
      <c r="TQV54" s="876"/>
      <c r="TQW54" s="876"/>
      <c r="TQX54" s="876"/>
      <c r="TQY54" s="876"/>
      <c r="TQZ54" s="876"/>
      <c r="TRA54" s="876"/>
      <c r="TRB54" s="876"/>
      <c r="TRC54" s="876"/>
      <c r="TRD54" s="876"/>
      <c r="TRE54" s="876"/>
      <c r="TRF54" s="876"/>
      <c r="TRG54" s="876"/>
      <c r="TRH54" s="876"/>
      <c r="TRI54" s="876"/>
      <c r="TRJ54" s="876"/>
      <c r="TRK54" s="876"/>
      <c r="TRL54" s="876"/>
      <c r="TRM54" s="876"/>
      <c r="TRN54" s="876"/>
      <c r="TRO54" s="876"/>
      <c r="TRP54" s="876"/>
      <c r="TRQ54" s="876"/>
      <c r="TRR54" s="876"/>
      <c r="TRS54" s="876"/>
      <c r="TRT54" s="876"/>
      <c r="TRU54" s="876"/>
      <c r="TRV54" s="876"/>
      <c r="TRW54" s="876"/>
      <c r="TRX54" s="876"/>
      <c r="TRY54" s="876"/>
      <c r="TRZ54" s="876"/>
      <c r="TSA54" s="876"/>
      <c r="TSB54" s="876"/>
      <c r="TSC54" s="876"/>
      <c r="TSD54" s="876"/>
      <c r="TSE54" s="876"/>
      <c r="TSF54" s="876"/>
      <c r="TSG54" s="876"/>
      <c r="TSH54" s="876"/>
      <c r="TSI54" s="876"/>
      <c r="TSJ54" s="876"/>
      <c r="TSK54" s="876"/>
      <c r="TSL54" s="876"/>
      <c r="TSM54" s="876"/>
      <c r="TSN54" s="876"/>
      <c r="TSO54" s="876"/>
      <c r="TSP54" s="876"/>
      <c r="TSQ54" s="876"/>
      <c r="TSR54" s="876"/>
      <c r="TSS54" s="876"/>
      <c r="TST54" s="876"/>
      <c r="TSU54" s="876"/>
      <c r="TSV54" s="876"/>
      <c r="TSW54" s="876"/>
      <c r="TSX54" s="876"/>
      <c r="TSY54" s="876"/>
      <c r="TSZ54" s="876"/>
      <c r="TTA54" s="876"/>
      <c r="TTB54" s="876"/>
      <c r="TTC54" s="876"/>
      <c r="TTD54" s="876"/>
      <c r="TTE54" s="876"/>
      <c r="TTF54" s="876"/>
      <c r="TTG54" s="876"/>
      <c r="TTH54" s="876"/>
      <c r="TTI54" s="876"/>
      <c r="TTJ54" s="876"/>
      <c r="TTK54" s="876"/>
      <c r="TTL54" s="876"/>
      <c r="TTM54" s="876"/>
      <c r="TTN54" s="876"/>
      <c r="TTO54" s="876"/>
      <c r="TTP54" s="876"/>
      <c r="TTQ54" s="876"/>
      <c r="TTR54" s="876"/>
      <c r="TTS54" s="876"/>
      <c r="TTT54" s="876"/>
      <c r="TTU54" s="876"/>
      <c r="TTV54" s="876"/>
      <c r="TTW54" s="876"/>
      <c r="TTX54" s="876"/>
      <c r="TTY54" s="876"/>
      <c r="TTZ54" s="876"/>
      <c r="TUA54" s="876"/>
      <c r="TUB54" s="876"/>
      <c r="TUC54" s="876"/>
      <c r="TUD54" s="876"/>
      <c r="TUE54" s="876"/>
      <c r="TUF54" s="876"/>
      <c r="TUG54" s="876"/>
      <c r="TUH54" s="876"/>
      <c r="TUI54" s="876"/>
      <c r="TUJ54" s="876"/>
      <c r="TUK54" s="876"/>
      <c r="TUL54" s="876"/>
      <c r="TUM54" s="876"/>
      <c r="TUN54" s="876"/>
      <c r="TUO54" s="876"/>
      <c r="TUP54" s="876"/>
      <c r="TUQ54" s="876"/>
      <c r="TUR54" s="876"/>
      <c r="TUS54" s="876"/>
      <c r="TUT54" s="876"/>
      <c r="TUU54" s="876"/>
      <c r="TUV54" s="876"/>
      <c r="TUW54" s="876"/>
      <c r="TUX54" s="876"/>
      <c r="TUY54" s="876"/>
      <c r="TUZ54" s="876"/>
      <c r="TVA54" s="876"/>
      <c r="TVB54" s="876"/>
      <c r="TVC54" s="876"/>
      <c r="TVD54" s="876"/>
      <c r="TVE54" s="876"/>
      <c r="TVF54" s="876"/>
      <c r="TVG54" s="876"/>
      <c r="TVH54" s="876"/>
      <c r="TVI54" s="876"/>
      <c r="TVJ54" s="876"/>
      <c r="TVK54" s="876"/>
      <c r="TVL54" s="876"/>
      <c r="TVM54" s="876"/>
      <c r="TVN54" s="876"/>
      <c r="TVO54" s="876"/>
      <c r="TVP54" s="876"/>
      <c r="TVQ54" s="876"/>
      <c r="TVR54" s="876"/>
      <c r="TVS54" s="876"/>
      <c r="TVT54" s="876"/>
      <c r="TVU54" s="876"/>
      <c r="TVV54" s="876"/>
      <c r="TVW54" s="876"/>
      <c r="TVX54" s="876"/>
      <c r="TVY54" s="876"/>
      <c r="TVZ54" s="876"/>
      <c r="TWA54" s="876"/>
      <c r="TWB54" s="876"/>
      <c r="TWC54" s="876"/>
      <c r="TWD54" s="876"/>
      <c r="TWE54" s="876"/>
      <c r="TWF54" s="876"/>
      <c r="TWG54" s="876"/>
      <c r="TWH54" s="876"/>
      <c r="TWI54" s="876"/>
      <c r="TWJ54" s="876"/>
      <c r="TWK54" s="876"/>
      <c r="TWL54" s="876"/>
      <c r="TWM54" s="876"/>
      <c r="TWN54" s="876"/>
      <c r="TWO54" s="876"/>
      <c r="TWP54" s="876"/>
      <c r="TWQ54" s="876"/>
      <c r="TWR54" s="876"/>
      <c r="TWS54" s="876"/>
      <c r="TWT54" s="876"/>
      <c r="TWU54" s="876"/>
      <c r="TWV54" s="876"/>
      <c r="TWW54" s="876"/>
      <c r="TWX54" s="876"/>
      <c r="TWY54" s="876"/>
      <c r="TWZ54" s="876"/>
      <c r="TXA54" s="876"/>
      <c r="TXB54" s="876"/>
      <c r="TXC54" s="876"/>
      <c r="TXD54" s="876"/>
      <c r="TXE54" s="876"/>
      <c r="TXF54" s="876"/>
      <c r="TXG54" s="876"/>
      <c r="TXH54" s="876"/>
      <c r="TXI54" s="876"/>
      <c r="TXJ54" s="876"/>
      <c r="TXK54" s="876"/>
      <c r="TXL54" s="876"/>
      <c r="TXM54" s="876"/>
      <c r="TXN54" s="876"/>
      <c r="TXO54" s="876"/>
      <c r="TXP54" s="876"/>
      <c r="TXQ54" s="876"/>
      <c r="TXR54" s="876"/>
      <c r="TXS54" s="876"/>
      <c r="TXT54" s="876"/>
      <c r="TXU54" s="876"/>
      <c r="TXV54" s="876"/>
      <c r="TXW54" s="876"/>
      <c r="TXX54" s="876"/>
      <c r="TXY54" s="876"/>
      <c r="TXZ54" s="876"/>
      <c r="TYA54" s="876"/>
      <c r="TYB54" s="876"/>
      <c r="TYC54" s="876"/>
      <c r="TYD54" s="876"/>
      <c r="TYE54" s="876"/>
      <c r="TYF54" s="876"/>
      <c r="TYG54" s="876"/>
      <c r="TYH54" s="876"/>
      <c r="TYI54" s="876"/>
      <c r="TYJ54" s="876"/>
      <c r="TYK54" s="876"/>
      <c r="TYL54" s="876"/>
      <c r="TYM54" s="876"/>
      <c r="TYN54" s="876"/>
      <c r="TYO54" s="876"/>
      <c r="TYP54" s="876"/>
      <c r="TYQ54" s="876"/>
      <c r="TYR54" s="876"/>
      <c r="TYS54" s="876"/>
      <c r="TYT54" s="876"/>
      <c r="TYU54" s="876"/>
      <c r="TYV54" s="876"/>
      <c r="TYW54" s="876"/>
      <c r="TYX54" s="876"/>
      <c r="TYY54" s="876"/>
      <c r="TYZ54" s="876"/>
      <c r="TZA54" s="876"/>
      <c r="TZB54" s="876"/>
      <c r="TZC54" s="876"/>
      <c r="TZD54" s="876"/>
      <c r="TZE54" s="876"/>
      <c r="TZF54" s="876"/>
      <c r="TZG54" s="876"/>
      <c r="TZH54" s="876"/>
      <c r="TZI54" s="876"/>
      <c r="TZJ54" s="876"/>
      <c r="TZK54" s="876"/>
      <c r="TZL54" s="876"/>
      <c r="TZM54" s="876"/>
      <c r="TZN54" s="876"/>
      <c r="TZO54" s="876"/>
      <c r="TZP54" s="876"/>
      <c r="TZQ54" s="876"/>
      <c r="TZR54" s="876"/>
      <c r="TZS54" s="876"/>
      <c r="TZT54" s="876"/>
      <c r="TZU54" s="876"/>
      <c r="TZV54" s="876"/>
      <c r="TZW54" s="876"/>
      <c r="TZX54" s="876"/>
      <c r="TZY54" s="876"/>
      <c r="TZZ54" s="876"/>
      <c r="UAA54" s="876"/>
      <c r="UAB54" s="876"/>
      <c r="UAC54" s="876"/>
      <c r="UAD54" s="876"/>
      <c r="UAE54" s="876"/>
      <c r="UAF54" s="876"/>
      <c r="UAG54" s="876"/>
      <c r="UAH54" s="876"/>
      <c r="UAI54" s="876"/>
      <c r="UAJ54" s="876"/>
      <c r="UAK54" s="876"/>
      <c r="UAL54" s="876"/>
      <c r="UAM54" s="876"/>
      <c r="UAN54" s="876"/>
      <c r="UAO54" s="876"/>
      <c r="UAP54" s="876"/>
      <c r="UAQ54" s="876"/>
      <c r="UAR54" s="876"/>
      <c r="UAS54" s="876"/>
      <c r="UAT54" s="876"/>
      <c r="UAU54" s="876"/>
      <c r="UAV54" s="876"/>
      <c r="UAW54" s="876"/>
      <c r="UAX54" s="876"/>
      <c r="UAY54" s="876"/>
      <c r="UAZ54" s="876"/>
      <c r="UBA54" s="876"/>
      <c r="UBB54" s="876"/>
      <c r="UBC54" s="876"/>
      <c r="UBD54" s="876"/>
      <c r="UBE54" s="876"/>
      <c r="UBF54" s="876"/>
      <c r="UBG54" s="876"/>
      <c r="UBH54" s="876"/>
      <c r="UBI54" s="876"/>
      <c r="UBJ54" s="876"/>
      <c r="UBK54" s="876"/>
      <c r="UBL54" s="876"/>
      <c r="UBM54" s="876"/>
      <c r="UBN54" s="876"/>
      <c r="UBO54" s="876"/>
      <c r="UBP54" s="876"/>
      <c r="UBQ54" s="876"/>
      <c r="UBR54" s="876"/>
      <c r="UBS54" s="876"/>
      <c r="UBT54" s="876"/>
      <c r="UBU54" s="876"/>
      <c r="UBV54" s="876"/>
      <c r="UBW54" s="876"/>
      <c r="UBX54" s="876"/>
      <c r="UBY54" s="876"/>
      <c r="UBZ54" s="876"/>
      <c r="UCA54" s="876"/>
      <c r="UCB54" s="876"/>
      <c r="UCC54" s="876"/>
      <c r="UCD54" s="876"/>
      <c r="UCE54" s="876"/>
      <c r="UCF54" s="876"/>
      <c r="UCG54" s="876"/>
      <c r="UCH54" s="876"/>
      <c r="UCI54" s="876"/>
      <c r="UCJ54" s="876"/>
      <c r="UCK54" s="876"/>
      <c r="UCL54" s="876"/>
      <c r="UCM54" s="876"/>
      <c r="UCN54" s="876"/>
      <c r="UCO54" s="876"/>
      <c r="UCP54" s="876"/>
      <c r="UCQ54" s="876"/>
      <c r="UCR54" s="876"/>
      <c r="UCS54" s="876"/>
      <c r="UCT54" s="876"/>
      <c r="UCU54" s="876"/>
      <c r="UCV54" s="876"/>
      <c r="UCW54" s="876"/>
      <c r="UCX54" s="876"/>
      <c r="UCY54" s="876"/>
      <c r="UCZ54" s="876"/>
      <c r="UDA54" s="876"/>
      <c r="UDB54" s="876"/>
      <c r="UDC54" s="876"/>
      <c r="UDD54" s="876"/>
      <c r="UDE54" s="876"/>
      <c r="UDF54" s="876"/>
      <c r="UDG54" s="876"/>
      <c r="UDH54" s="876"/>
      <c r="UDI54" s="876"/>
      <c r="UDJ54" s="876"/>
      <c r="UDK54" s="876"/>
      <c r="UDL54" s="876"/>
      <c r="UDM54" s="876"/>
      <c r="UDN54" s="876"/>
      <c r="UDO54" s="876"/>
      <c r="UDP54" s="876"/>
      <c r="UDQ54" s="876"/>
      <c r="UDR54" s="876"/>
      <c r="UDS54" s="876"/>
      <c r="UDT54" s="876"/>
      <c r="UDU54" s="876"/>
      <c r="UDV54" s="876"/>
      <c r="UDW54" s="876"/>
      <c r="UDX54" s="876"/>
      <c r="UDY54" s="876"/>
      <c r="UDZ54" s="876"/>
      <c r="UEA54" s="876"/>
      <c r="UEB54" s="876"/>
      <c r="UEC54" s="876"/>
      <c r="UED54" s="876"/>
      <c r="UEE54" s="876"/>
      <c r="UEF54" s="876"/>
      <c r="UEG54" s="876"/>
      <c r="UEH54" s="876"/>
      <c r="UEI54" s="876"/>
      <c r="UEJ54" s="876"/>
      <c r="UEK54" s="876"/>
      <c r="UEL54" s="876"/>
      <c r="UEM54" s="876"/>
      <c r="UEN54" s="876"/>
      <c r="UEO54" s="876"/>
      <c r="UEP54" s="876"/>
      <c r="UEQ54" s="876"/>
      <c r="UER54" s="876"/>
      <c r="UES54" s="876"/>
      <c r="UET54" s="876"/>
      <c r="UEU54" s="876"/>
      <c r="UEV54" s="876"/>
      <c r="UEW54" s="876"/>
      <c r="UEX54" s="876"/>
      <c r="UEY54" s="876"/>
      <c r="UEZ54" s="876"/>
      <c r="UFA54" s="876"/>
      <c r="UFB54" s="876"/>
      <c r="UFC54" s="876"/>
      <c r="UFD54" s="876"/>
      <c r="UFE54" s="876"/>
      <c r="UFF54" s="876"/>
      <c r="UFG54" s="876"/>
      <c r="UFH54" s="876"/>
      <c r="UFI54" s="876"/>
      <c r="UFJ54" s="876"/>
      <c r="UFK54" s="876"/>
      <c r="UFL54" s="876"/>
      <c r="UFM54" s="876"/>
      <c r="UFN54" s="876"/>
      <c r="UFO54" s="876"/>
      <c r="UFP54" s="876"/>
      <c r="UFQ54" s="876"/>
      <c r="UFR54" s="876"/>
      <c r="UFS54" s="876"/>
      <c r="UFT54" s="876"/>
      <c r="UFU54" s="876"/>
      <c r="UFV54" s="876"/>
      <c r="UFW54" s="876"/>
      <c r="UFX54" s="876"/>
      <c r="UFY54" s="876"/>
      <c r="UFZ54" s="876"/>
      <c r="UGA54" s="876"/>
      <c r="UGB54" s="876"/>
      <c r="UGC54" s="876"/>
      <c r="UGD54" s="876"/>
      <c r="UGE54" s="876"/>
      <c r="UGF54" s="876"/>
      <c r="UGG54" s="876"/>
      <c r="UGH54" s="876"/>
      <c r="UGI54" s="876"/>
      <c r="UGJ54" s="876"/>
      <c r="UGK54" s="876"/>
      <c r="UGL54" s="876"/>
      <c r="UGM54" s="876"/>
      <c r="UGN54" s="876"/>
      <c r="UGO54" s="876"/>
      <c r="UGP54" s="876"/>
      <c r="UGQ54" s="876"/>
      <c r="UGR54" s="876"/>
      <c r="UGS54" s="876"/>
      <c r="UGT54" s="876"/>
      <c r="UGU54" s="876"/>
      <c r="UGV54" s="876"/>
      <c r="UGW54" s="876"/>
      <c r="UGX54" s="876"/>
      <c r="UGY54" s="876"/>
      <c r="UGZ54" s="876"/>
      <c r="UHA54" s="876"/>
      <c r="UHB54" s="876"/>
      <c r="UHC54" s="876"/>
      <c r="UHD54" s="876"/>
      <c r="UHE54" s="876"/>
      <c r="UHF54" s="876"/>
      <c r="UHG54" s="876"/>
      <c r="UHH54" s="876"/>
      <c r="UHI54" s="876"/>
      <c r="UHJ54" s="876"/>
      <c r="UHK54" s="876"/>
      <c r="UHL54" s="876"/>
      <c r="UHM54" s="876"/>
      <c r="UHN54" s="876"/>
      <c r="UHO54" s="876"/>
      <c r="UHP54" s="876"/>
      <c r="UHQ54" s="876"/>
      <c r="UHR54" s="876"/>
      <c r="UHS54" s="876"/>
      <c r="UHT54" s="876"/>
      <c r="UHU54" s="876"/>
      <c r="UHV54" s="876"/>
      <c r="UHW54" s="876"/>
      <c r="UHX54" s="876"/>
      <c r="UHY54" s="876"/>
      <c r="UHZ54" s="876"/>
      <c r="UIA54" s="876"/>
      <c r="UIB54" s="876"/>
      <c r="UIC54" s="876"/>
      <c r="UID54" s="876"/>
      <c r="UIE54" s="876"/>
      <c r="UIF54" s="876"/>
      <c r="UIG54" s="876"/>
      <c r="UIH54" s="876"/>
      <c r="UII54" s="876"/>
      <c r="UIJ54" s="876"/>
      <c r="UIK54" s="876"/>
      <c r="UIL54" s="876"/>
      <c r="UIM54" s="876"/>
      <c r="UIN54" s="876"/>
      <c r="UIO54" s="876"/>
      <c r="UIP54" s="876"/>
      <c r="UIQ54" s="876"/>
      <c r="UIR54" s="876"/>
      <c r="UIS54" s="876"/>
      <c r="UIT54" s="876"/>
      <c r="UIU54" s="876"/>
      <c r="UIV54" s="876"/>
      <c r="UIW54" s="876"/>
      <c r="UIX54" s="876"/>
      <c r="UIY54" s="876"/>
      <c r="UIZ54" s="876"/>
      <c r="UJA54" s="876"/>
      <c r="UJB54" s="876"/>
      <c r="UJC54" s="876"/>
      <c r="UJD54" s="876"/>
      <c r="UJE54" s="876"/>
      <c r="UJF54" s="876"/>
      <c r="UJG54" s="876"/>
      <c r="UJH54" s="876"/>
      <c r="UJI54" s="876"/>
      <c r="UJJ54" s="876"/>
      <c r="UJK54" s="876"/>
      <c r="UJL54" s="876"/>
      <c r="UJM54" s="876"/>
      <c r="UJN54" s="876"/>
      <c r="UJO54" s="876"/>
      <c r="UJP54" s="876"/>
      <c r="UJQ54" s="876"/>
      <c r="UJR54" s="876"/>
      <c r="UJS54" s="876"/>
      <c r="UJT54" s="876"/>
      <c r="UJU54" s="876"/>
      <c r="UJV54" s="876"/>
      <c r="UJW54" s="876"/>
      <c r="UJX54" s="876"/>
      <c r="UJY54" s="876"/>
      <c r="UJZ54" s="876"/>
      <c r="UKA54" s="876"/>
      <c r="UKB54" s="876"/>
      <c r="UKC54" s="876"/>
      <c r="UKD54" s="876"/>
      <c r="UKE54" s="876"/>
      <c r="UKF54" s="876"/>
      <c r="UKG54" s="876"/>
      <c r="UKH54" s="876"/>
      <c r="UKI54" s="876"/>
      <c r="UKJ54" s="876"/>
      <c r="UKK54" s="876"/>
      <c r="UKL54" s="876"/>
      <c r="UKM54" s="876"/>
      <c r="UKN54" s="876"/>
      <c r="UKO54" s="876"/>
      <c r="UKP54" s="876"/>
      <c r="UKQ54" s="876"/>
      <c r="UKR54" s="876"/>
      <c r="UKS54" s="876"/>
      <c r="UKT54" s="876"/>
      <c r="UKU54" s="876"/>
      <c r="UKV54" s="876"/>
      <c r="UKW54" s="876"/>
      <c r="UKX54" s="876"/>
      <c r="UKY54" s="876"/>
      <c r="UKZ54" s="876"/>
      <c r="ULA54" s="876"/>
      <c r="ULB54" s="876"/>
      <c r="ULC54" s="876"/>
      <c r="ULD54" s="876"/>
      <c r="ULE54" s="876"/>
      <c r="ULF54" s="876"/>
      <c r="ULG54" s="876"/>
      <c r="ULH54" s="876"/>
      <c r="ULI54" s="876"/>
      <c r="ULJ54" s="876"/>
      <c r="ULK54" s="876"/>
      <c r="ULL54" s="876"/>
      <c r="ULM54" s="876"/>
      <c r="ULN54" s="876"/>
      <c r="ULO54" s="876"/>
      <c r="ULP54" s="876"/>
      <c r="ULQ54" s="876"/>
      <c r="ULR54" s="876"/>
      <c r="ULS54" s="876"/>
      <c r="ULT54" s="876"/>
      <c r="ULU54" s="876"/>
      <c r="ULV54" s="876"/>
      <c r="ULW54" s="876"/>
      <c r="ULX54" s="876"/>
      <c r="ULY54" s="876"/>
      <c r="ULZ54" s="876"/>
      <c r="UMA54" s="876"/>
      <c r="UMB54" s="876"/>
      <c r="UMC54" s="876"/>
      <c r="UMD54" s="876"/>
      <c r="UME54" s="876"/>
      <c r="UMF54" s="876"/>
      <c r="UMG54" s="876"/>
      <c r="UMH54" s="876"/>
      <c r="UMI54" s="876"/>
      <c r="UMJ54" s="876"/>
      <c r="UMK54" s="876"/>
      <c r="UML54" s="876"/>
      <c r="UMM54" s="876"/>
      <c r="UMN54" s="876"/>
      <c r="UMO54" s="876"/>
      <c r="UMP54" s="876"/>
      <c r="UMQ54" s="876"/>
      <c r="UMR54" s="876"/>
      <c r="UMS54" s="876"/>
      <c r="UMT54" s="876"/>
      <c r="UMU54" s="876"/>
      <c r="UMV54" s="876"/>
      <c r="UMW54" s="876"/>
      <c r="UMX54" s="876"/>
      <c r="UMY54" s="876"/>
      <c r="UMZ54" s="876"/>
      <c r="UNA54" s="876"/>
      <c r="UNB54" s="876"/>
      <c r="UNC54" s="876"/>
      <c r="UND54" s="876"/>
      <c r="UNE54" s="876"/>
      <c r="UNF54" s="876"/>
      <c r="UNG54" s="876"/>
      <c r="UNH54" s="876"/>
      <c r="UNI54" s="876"/>
      <c r="UNJ54" s="876"/>
      <c r="UNK54" s="876"/>
      <c r="UNL54" s="876"/>
      <c r="UNM54" s="876"/>
      <c r="UNN54" s="876"/>
      <c r="UNO54" s="876"/>
      <c r="UNP54" s="876"/>
      <c r="UNQ54" s="876"/>
      <c r="UNR54" s="876"/>
      <c r="UNS54" s="876"/>
      <c r="UNT54" s="876"/>
      <c r="UNU54" s="876"/>
      <c r="UNV54" s="876"/>
      <c r="UNW54" s="876"/>
      <c r="UNX54" s="876"/>
      <c r="UNY54" s="876"/>
      <c r="UNZ54" s="876"/>
      <c r="UOA54" s="876"/>
      <c r="UOB54" s="876"/>
      <c r="UOC54" s="876"/>
      <c r="UOD54" s="876"/>
      <c r="UOE54" s="876"/>
      <c r="UOF54" s="876"/>
      <c r="UOG54" s="876"/>
      <c r="UOH54" s="876"/>
      <c r="UOI54" s="876"/>
      <c r="UOJ54" s="876"/>
      <c r="UOK54" s="876"/>
      <c r="UOL54" s="876"/>
      <c r="UOM54" s="876"/>
      <c r="UON54" s="876"/>
      <c r="UOO54" s="876"/>
      <c r="UOP54" s="876"/>
      <c r="UOQ54" s="876"/>
      <c r="UOR54" s="876"/>
      <c r="UOS54" s="876"/>
      <c r="UOT54" s="876"/>
      <c r="UOU54" s="876"/>
      <c r="UOV54" s="876"/>
      <c r="UOW54" s="876"/>
      <c r="UOX54" s="876"/>
      <c r="UOY54" s="876"/>
      <c r="UOZ54" s="876"/>
      <c r="UPA54" s="876"/>
      <c r="UPB54" s="876"/>
      <c r="UPC54" s="876"/>
      <c r="UPD54" s="876"/>
      <c r="UPE54" s="876"/>
      <c r="UPF54" s="876"/>
      <c r="UPG54" s="876"/>
      <c r="UPH54" s="876"/>
      <c r="UPI54" s="876"/>
      <c r="UPJ54" s="876"/>
      <c r="UPK54" s="876"/>
      <c r="UPL54" s="876"/>
      <c r="UPM54" s="876"/>
      <c r="UPN54" s="876"/>
      <c r="UPO54" s="876"/>
      <c r="UPP54" s="876"/>
      <c r="UPQ54" s="876"/>
      <c r="UPR54" s="876"/>
      <c r="UPS54" s="876"/>
      <c r="UPT54" s="876"/>
      <c r="UPU54" s="876"/>
      <c r="UPV54" s="876"/>
      <c r="UPW54" s="876"/>
      <c r="UPX54" s="876"/>
      <c r="UPY54" s="876"/>
      <c r="UPZ54" s="876"/>
      <c r="UQA54" s="876"/>
      <c r="UQB54" s="876"/>
      <c r="UQC54" s="876"/>
      <c r="UQD54" s="876"/>
      <c r="UQE54" s="876"/>
      <c r="UQF54" s="876"/>
      <c r="UQG54" s="876"/>
      <c r="UQH54" s="876"/>
      <c r="UQI54" s="876"/>
      <c r="UQJ54" s="876"/>
      <c r="UQK54" s="876"/>
      <c r="UQL54" s="876"/>
      <c r="UQM54" s="876"/>
      <c r="UQN54" s="876"/>
      <c r="UQO54" s="876"/>
      <c r="UQP54" s="876"/>
      <c r="UQQ54" s="876"/>
      <c r="UQR54" s="876"/>
      <c r="UQS54" s="876"/>
      <c r="UQT54" s="876"/>
      <c r="UQU54" s="876"/>
      <c r="UQV54" s="876"/>
      <c r="UQW54" s="876"/>
      <c r="UQX54" s="876"/>
      <c r="UQY54" s="876"/>
      <c r="UQZ54" s="876"/>
      <c r="URA54" s="876"/>
      <c r="URB54" s="876"/>
      <c r="URC54" s="876"/>
      <c r="URD54" s="876"/>
      <c r="URE54" s="876"/>
      <c r="URF54" s="876"/>
      <c r="URG54" s="876"/>
      <c r="URH54" s="876"/>
      <c r="URI54" s="876"/>
      <c r="URJ54" s="876"/>
      <c r="URK54" s="876"/>
      <c r="URL54" s="876"/>
      <c r="URM54" s="876"/>
      <c r="URN54" s="876"/>
      <c r="URO54" s="876"/>
      <c r="URP54" s="876"/>
      <c r="URQ54" s="876"/>
      <c r="URR54" s="876"/>
      <c r="URS54" s="876"/>
      <c r="URT54" s="876"/>
      <c r="URU54" s="876"/>
      <c r="URV54" s="876"/>
      <c r="URW54" s="876"/>
      <c r="URX54" s="876"/>
      <c r="URY54" s="876"/>
      <c r="URZ54" s="876"/>
      <c r="USA54" s="876"/>
      <c r="USB54" s="876"/>
      <c r="USC54" s="876"/>
      <c r="USD54" s="876"/>
      <c r="USE54" s="876"/>
      <c r="USF54" s="876"/>
      <c r="USG54" s="876"/>
      <c r="USH54" s="876"/>
      <c r="USI54" s="876"/>
      <c r="USJ54" s="876"/>
      <c r="USK54" s="876"/>
      <c r="USL54" s="876"/>
      <c r="USM54" s="876"/>
      <c r="USN54" s="876"/>
      <c r="USO54" s="876"/>
      <c r="USP54" s="876"/>
      <c r="USQ54" s="876"/>
      <c r="USR54" s="876"/>
      <c r="USS54" s="876"/>
      <c r="UST54" s="876"/>
      <c r="USU54" s="876"/>
      <c r="USV54" s="876"/>
      <c r="USW54" s="876"/>
      <c r="USX54" s="876"/>
      <c r="USY54" s="876"/>
      <c r="USZ54" s="876"/>
      <c r="UTA54" s="876"/>
      <c r="UTB54" s="876"/>
      <c r="UTC54" s="876"/>
      <c r="UTD54" s="876"/>
      <c r="UTE54" s="876"/>
      <c r="UTF54" s="876"/>
      <c r="UTG54" s="876"/>
      <c r="UTH54" s="876"/>
      <c r="UTI54" s="876"/>
      <c r="UTJ54" s="876"/>
      <c r="UTK54" s="876"/>
      <c r="UTL54" s="876"/>
      <c r="UTM54" s="876"/>
      <c r="UTN54" s="876"/>
      <c r="UTO54" s="876"/>
      <c r="UTP54" s="876"/>
      <c r="UTQ54" s="876"/>
      <c r="UTR54" s="876"/>
      <c r="UTS54" s="876"/>
      <c r="UTT54" s="876"/>
      <c r="UTU54" s="876"/>
      <c r="UTV54" s="876"/>
      <c r="UTW54" s="876"/>
      <c r="UTX54" s="876"/>
      <c r="UTY54" s="876"/>
      <c r="UTZ54" s="876"/>
      <c r="UUA54" s="876"/>
      <c r="UUB54" s="876"/>
      <c r="UUC54" s="876"/>
      <c r="UUD54" s="876"/>
      <c r="UUE54" s="876"/>
      <c r="UUF54" s="876"/>
      <c r="UUG54" s="876"/>
      <c r="UUH54" s="876"/>
      <c r="UUI54" s="876"/>
      <c r="UUJ54" s="876"/>
      <c r="UUK54" s="876"/>
      <c r="UUL54" s="876"/>
      <c r="UUM54" s="876"/>
      <c r="UUN54" s="876"/>
      <c r="UUO54" s="876"/>
      <c r="UUP54" s="876"/>
      <c r="UUQ54" s="876"/>
      <c r="UUR54" s="876"/>
      <c r="UUS54" s="876"/>
      <c r="UUT54" s="876"/>
      <c r="UUU54" s="876"/>
      <c r="UUV54" s="876"/>
      <c r="UUW54" s="876"/>
      <c r="UUX54" s="876"/>
      <c r="UUY54" s="876"/>
      <c r="UUZ54" s="876"/>
      <c r="UVA54" s="876"/>
      <c r="UVB54" s="876"/>
      <c r="UVC54" s="876"/>
      <c r="UVD54" s="876"/>
      <c r="UVE54" s="876"/>
      <c r="UVF54" s="876"/>
      <c r="UVG54" s="876"/>
      <c r="UVH54" s="876"/>
      <c r="UVI54" s="876"/>
      <c r="UVJ54" s="876"/>
      <c r="UVK54" s="876"/>
      <c r="UVL54" s="876"/>
      <c r="UVM54" s="876"/>
      <c r="UVN54" s="876"/>
      <c r="UVO54" s="876"/>
      <c r="UVP54" s="876"/>
      <c r="UVQ54" s="876"/>
      <c r="UVR54" s="876"/>
      <c r="UVS54" s="876"/>
      <c r="UVT54" s="876"/>
      <c r="UVU54" s="876"/>
      <c r="UVV54" s="876"/>
      <c r="UVW54" s="876"/>
      <c r="UVX54" s="876"/>
      <c r="UVY54" s="876"/>
      <c r="UVZ54" s="876"/>
      <c r="UWA54" s="876"/>
      <c r="UWB54" s="876"/>
      <c r="UWC54" s="876"/>
      <c r="UWD54" s="876"/>
      <c r="UWE54" s="876"/>
      <c r="UWF54" s="876"/>
      <c r="UWG54" s="876"/>
      <c r="UWH54" s="876"/>
      <c r="UWI54" s="876"/>
      <c r="UWJ54" s="876"/>
      <c r="UWK54" s="876"/>
      <c r="UWL54" s="876"/>
      <c r="UWM54" s="876"/>
      <c r="UWN54" s="876"/>
      <c r="UWO54" s="876"/>
      <c r="UWP54" s="876"/>
      <c r="UWQ54" s="876"/>
      <c r="UWR54" s="876"/>
      <c r="UWS54" s="876"/>
      <c r="UWT54" s="876"/>
      <c r="UWU54" s="876"/>
      <c r="UWV54" s="876"/>
      <c r="UWW54" s="876"/>
      <c r="UWX54" s="876"/>
      <c r="UWY54" s="876"/>
      <c r="UWZ54" s="876"/>
      <c r="UXA54" s="876"/>
      <c r="UXB54" s="876"/>
      <c r="UXC54" s="876"/>
      <c r="UXD54" s="876"/>
      <c r="UXE54" s="876"/>
      <c r="UXF54" s="876"/>
      <c r="UXG54" s="876"/>
      <c r="UXH54" s="876"/>
      <c r="UXI54" s="876"/>
      <c r="UXJ54" s="876"/>
      <c r="UXK54" s="876"/>
      <c r="UXL54" s="876"/>
      <c r="UXM54" s="876"/>
      <c r="UXN54" s="876"/>
      <c r="UXO54" s="876"/>
      <c r="UXP54" s="876"/>
      <c r="UXQ54" s="876"/>
      <c r="UXR54" s="876"/>
      <c r="UXS54" s="876"/>
      <c r="UXT54" s="876"/>
      <c r="UXU54" s="876"/>
      <c r="UXV54" s="876"/>
      <c r="UXW54" s="876"/>
      <c r="UXX54" s="876"/>
      <c r="UXY54" s="876"/>
      <c r="UXZ54" s="876"/>
      <c r="UYA54" s="876"/>
      <c r="UYB54" s="876"/>
      <c r="UYC54" s="876"/>
      <c r="UYD54" s="876"/>
      <c r="UYE54" s="876"/>
      <c r="UYF54" s="876"/>
      <c r="UYG54" s="876"/>
      <c r="UYH54" s="876"/>
      <c r="UYI54" s="876"/>
      <c r="UYJ54" s="876"/>
      <c r="UYK54" s="876"/>
      <c r="UYL54" s="876"/>
      <c r="UYM54" s="876"/>
      <c r="UYN54" s="876"/>
      <c r="UYO54" s="876"/>
      <c r="UYP54" s="876"/>
      <c r="UYQ54" s="876"/>
      <c r="UYR54" s="876"/>
      <c r="UYS54" s="876"/>
      <c r="UYT54" s="876"/>
      <c r="UYU54" s="876"/>
      <c r="UYV54" s="876"/>
      <c r="UYW54" s="876"/>
      <c r="UYX54" s="876"/>
      <c r="UYY54" s="876"/>
      <c r="UYZ54" s="876"/>
      <c r="UZA54" s="876"/>
      <c r="UZB54" s="876"/>
      <c r="UZC54" s="876"/>
      <c r="UZD54" s="876"/>
      <c r="UZE54" s="876"/>
      <c r="UZF54" s="876"/>
      <c r="UZG54" s="876"/>
      <c r="UZH54" s="876"/>
      <c r="UZI54" s="876"/>
      <c r="UZJ54" s="876"/>
      <c r="UZK54" s="876"/>
      <c r="UZL54" s="876"/>
      <c r="UZM54" s="876"/>
      <c r="UZN54" s="876"/>
      <c r="UZO54" s="876"/>
      <c r="UZP54" s="876"/>
      <c r="UZQ54" s="876"/>
      <c r="UZR54" s="876"/>
      <c r="UZS54" s="876"/>
      <c r="UZT54" s="876"/>
      <c r="UZU54" s="876"/>
      <c r="UZV54" s="876"/>
      <c r="UZW54" s="876"/>
      <c r="UZX54" s="876"/>
      <c r="UZY54" s="876"/>
      <c r="UZZ54" s="876"/>
      <c r="VAA54" s="876"/>
      <c r="VAB54" s="876"/>
      <c r="VAC54" s="876"/>
      <c r="VAD54" s="876"/>
      <c r="VAE54" s="876"/>
      <c r="VAF54" s="876"/>
      <c r="VAG54" s="876"/>
      <c r="VAH54" s="876"/>
      <c r="VAI54" s="876"/>
      <c r="VAJ54" s="876"/>
      <c r="VAK54" s="876"/>
      <c r="VAL54" s="876"/>
      <c r="VAM54" s="876"/>
      <c r="VAN54" s="876"/>
      <c r="VAO54" s="876"/>
      <c r="VAP54" s="876"/>
      <c r="VAQ54" s="876"/>
      <c r="VAR54" s="876"/>
      <c r="VAS54" s="876"/>
      <c r="VAT54" s="876"/>
      <c r="VAU54" s="876"/>
      <c r="VAV54" s="876"/>
      <c r="VAW54" s="876"/>
      <c r="VAX54" s="876"/>
      <c r="VAY54" s="876"/>
      <c r="VAZ54" s="876"/>
      <c r="VBA54" s="876"/>
      <c r="VBB54" s="876"/>
      <c r="VBC54" s="876"/>
      <c r="VBD54" s="876"/>
      <c r="VBE54" s="876"/>
      <c r="VBF54" s="876"/>
      <c r="VBG54" s="876"/>
      <c r="VBH54" s="876"/>
      <c r="VBI54" s="876"/>
      <c r="VBJ54" s="876"/>
      <c r="VBK54" s="876"/>
      <c r="VBL54" s="876"/>
      <c r="VBM54" s="876"/>
      <c r="VBN54" s="876"/>
      <c r="VBO54" s="876"/>
      <c r="VBP54" s="876"/>
      <c r="VBQ54" s="876"/>
      <c r="VBR54" s="876"/>
      <c r="VBS54" s="876"/>
      <c r="VBT54" s="876"/>
      <c r="VBU54" s="876"/>
      <c r="VBV54" s="876"/>
      <c r="VBW54" s="876"/>
      <c r="VBX54" s="876"/>
      <c r="VBY54" s="876"/>
      <c r="VBZ54" s="876"/>
      <c r="VCA54" s="876"/>
      <c r="VCB54" s="876"/>
      <c r="VCC54" s="876"/>
      <c r="VCD54" s="876"/>
      <c r="VCE54" s="876"/>
      <c r="VCF54" s="876"/>
      <c r="VCG54" s="876"/>
      <c r="VCH54" s="876"/>
      <c r="VCI54" s="876"/>
      <c r="VCJ54" s="876"/>
      <c r="VCK54" s="876"/>
      <c r="VCL54" s="876"/>
      <c r="VCM54" s="876"/>
      <c r="VCN54" s="876"/>
      <c r="VCO54" s="876"/>
      <c r="VCP54" s="876"/>
      <c r="VCQ54" s="876"/>
      <c r="VCR54" s="876"/>
      <c r="VCS54" s="876"/>
      <c r="VCT54" s="876"/>
      <c r="VCU54" s="876"/>
      <c r="VCV54" s="876"/>
      <c r="VCW54" s="876"/>
      <c r="VCX54" s="876"/>
      <c r="VCY54" s="876"/>
      <c r="VCZ54" s="876"/>
      <c r="VDA54" s="876"/>
      <c r="VDB54" s="876"/>
      <c r="VDC54" s="876"/>
      <c r="VDD54" s="876"/>
      <c r="VDE54" s="876"/>
      <c r="VDF54" s="876"/>
      <c r="VDG54" s="876"/>
      <c r="VDH54" s="876"/>
      <c r="VDI54" s="876"/>
      <c r="VDJ54" s="876"/>
      <c r="VDK54" s="876"/>
      <c r="VDL54" s="876"/>
      <c r="VDM54" s="876"/>
      <c r="VDN54" s="876"/>
      <c r="VDO54" s="876"/>
      <c r="VDP54" s="876"/>
      <c r="VDQ54" s="876"/>
      <c r="VDR54" s="876"/>
      <c r="VDS54" s="876"/>
      <c r="VDT54" s="876"/>
      <c r="VDU54" s="876"/>
      <c r="VDV54" s="876"/>
      <c r="VDW54" s="876"/>
      <c r="VDX54" s="876"/>
      <c r="VDY54" s="876"/>
      <c r="VDZ54" s="876"/>
      <c r="VEA54" s="876"/>
      <c r="VEB54" s="876"/>
      <c r="VEC54" s="876"/>
      <c r="VED54" s="876"/>
      <c r="VEE54" s="876"/>
      <c r="VEF54" s="876"/>
      <c r="VEG54" s="876"/>
      <c r="VEH54" s="876"/>
      <c r="VEI54" s="876"/>
      <c r="VEJ54" s="876"/>
      <c r="VEK54" s="876"/>
      <c r="VEL54" s="876"/>
      <c r="VEM54" s="876"/>
      <c r="VEN54" s="876"/>
      <c r="VEO54" s="876"/>
      <c r="VEP54" s="876"/>
      <c r="VEQ54" s="876"/>
      <c r="VER54" s="876"/>
      <c r="VES54" s="876"/>
      <c r="VET54" s="876"/>
      <c r="VEU54" s="876"/>
      <c r="VEV54" s="876"/>
      <c r="VEW54" s="876"/>
      <c r="VEX54" s="876"/>
      <c r="VEY54" s="876"/>
      <c r="VEZ54" s="876"/>
      <c r="VFA54" s="876"/>
      <c r="VFB54" s="876"/>
      <c r="VFC54" s="876"/>
      <c r="VFD54" s="876"/>
      <c r="VFE54" s="876"/>
      <c r="VFF54" s="876"/>
      <c r="VFG54" s="876"/>
      <c r="VFH54" s="876"/>
      <c r="VFI54" s="876"/>
      <c r="VFJ54" s="876"/>
      <c r="VFK54" s="876"/>
      <c r="VFL54" s="876"/>
      <c r="VFM54" s="876"/>
      <c r="VFN54" s="876"/>
      <c r="VFO54" s="876"/>
      <c r="VFP54" s="876"/>
      <c r="VFQ54" s="876"/>
      <c r="VFR54" s="876"/>
      <c r="VFS54" s="876"/>
      <c r="VFT54" s="876"/>
      <c r="VFU54" s="876"/>
      <c r="VFV54" s="876"/>
      <c r="VFW54" s="876"/>
      <c r="VFX54" s="876"/>
      <c r="VFY54" s="876"/>
      <c r="VFZ54" s="876"/>
      <c r="VGA54" s="876"/>
      <c r="VGB54" s="876"/>
      <c r="VGC54" s="876"/>
      <c r="VGD54" s="876"/>
      <c r="VGE54" s="876"/>
      <c r="VGF54" s="876"/>
      <c r="VGG54" s="876"/>
      <c r="VGH54" s="876"/>
      <c r="VGI54" s="876"/>
      <c r="VGJ54" s="876"/>
      <c r="VGK54" s="876"/>
      <c r="VGL54" s="876"/>
      <c r="VGM54" s="876"/>
      <c r="VGN54" s="876"/>
      <c r="VGO54" s="876"/>
      <c r="VGP54" s="876"/>
      <c r="VGQ54" s="876"/>
      <c r="VGR54" s="876"/>
      <c r="VGS54" s="876"/>
      <c r="VGT54" s="876"/>
      <c r="VGU54" s="876"/>
      <c r="VGV54" s="876"/>
      <c r="VGW54" s="876"/>
      <c r="VGX54" s="876"/>
      <c r="VGY54" s="876"/>
      <c r="VGZ54" s="876"/>
      <c r="VHA54" s="876"/>
      <c r="VHB54" s="876"/>
      <c r="VHC54" s="876"/>
      <c r="VHD54" s="876"/>
      <c r="VHE54" s="876"/>
      <c r="VHF54" s="876"/>
      <c r="VHG54" s="876"/>
      <c r="VHH54" s="876"/>
      <c r="VHI54" s="876"/>
      <c r="VHJ54" s="876"/>
      <c r="VHK54" s="876"/>
      <c r="VHL54" s="876"/>
      <c r="VHM54" s="876"/>
      <c r="VHN54" s="876"/>
      <c r="VHO54" s="876"/>
      <c r="VHP54" s="876"/>
      <c r="VHQ54" s="876"/>
      <c r="VHR54" s="876"/>
      <c r="VHS54" s="876"/>
      <c r="VHT54" s="876"/>
      <c r="VHU54" s="876"/>
      <c r="VHV54" s="876"/>
      <c r="VHW54" s="876"/>
      <c r="VHX54" s="876"/>
      <c r="VHY54" s="876"/>
      <c r="VHZ54" s="876"/>
      <c r="VIA54" s="876"/>
      <c r="VIB54" s="876"/>
      <c r="VIC54" s="876"/>
      <c r="VID54" s="876"/>
      <c r="VIE54" s="876"/>
      <c r="VIF54" s="876"/>
      <c r="VIG54" s="876"/>
      <c r="VIH54" s="876"/>
      <c r="VII54" s="876"/>
      <c r="VIJ54" s="876"/>
      <c r="VIK54" s="876"/>
      <c r="VIL54" s="876"/>
      <c r="VIM54" s="876"/>
      <c r="VIN54" s="876"/>
      <c r="VIO54" s="876"/>
      <c r="VIP54" s="876"/>
      <c r="VIQ54" s="876"/>
      <c r="VIR54" s="876"/>
      <c r="VIS54" s="876"/>
      <c r="VIT54" s="876"/>
      <c r="VIU54" s="876"/>
      <c r="VIV54" s="876"/>
      <c r="VIW54" s="876"/>
      <c r="VIX54" s="876"/>
      <c r="VIY54" s="876"/>
      <c r="VIZ54" s="876"/>
      <c r="VJA54" s="876"/>
      <c r="VJB54" s="876"/>
      <c r="VJC54" s="876"/>
      <c r="VJD54" s="876"/>
      <c r="VJE54" s="876"/>
      <c r="VJF54" s="876"/>
      <c r="VJG54" s="876"/>
      <c r="VJH54" s="876"/>
      <c r="VJI54" s="876"/>
      <c r="VJJ54" s="876"/>
      <c r="VJK54" s="876"/>
      <c r="VJL54" s="876"/>
      <c r="VJM54" s="876"/>
      <c r="VJN54" s="876"/>
      <c r="VJO54" s="876"/>
      <c r="VJP54" s="876"/>
      <c r="VJQ54" s="876"/>
      <c r="VJR54" s="876"/>
      <c r="VJS54" s="876"/>
      <c r="VJT54" s="876"/>
      <c r="VJU54" s="876"/>
      <c r="VJV54" s="876"/>
      <c r="VJW54" s="876"/>
      <c r="VJX54" s="876"/>
      <c r="VJY54" s="876"/>
      <c r="VJZ54" s="876"/>
      <c r="VKA54" s="876"/>
      <c r="VKB54" s="876"/>
      <c r="VKC54" s="876"/>
      <c r="VKD54" s="876"/>
      <c r="VKE54" s="876"/>
      <c r="VKF54" s="876"/>
      <c r="VKG54" s="876"/>
      <c r="VKH54" s="876"/>
      <c r="VKI54" s="876"/>
      <c r="VKJ54" s="876"/>
      <c r="VKK54" s="876"/>
      <c r="VKL54" s="876"/>
      <c r="VKM54" s="876"/>
      <c r="VKN54" s="876"/>
      <c r="VKO54" s="876"/>
      <c r="VKP54" s="876"/>
      <c r="VKQ54" s="876"/>
      <c r="VKR54" s="876"/>
      <c r="VKS54" s="876"/>
      <c r="VKT54" s="876"/>
      <c r="VKU54" s="876"/>
      <c r="VKV54" s="876"/>
      <c r="VKW54" s="876"/>
      <c r="VKX54" s="876"/>
      <c r="VKY54" s="876"/>
      <c r="VKZ54" s="876"/>
      <c r="VLA54" s="876"/>
      <c r="VLB54" s="876"/>
      <c r="VLC54" s="876"/>
      <c r="VLD54" s="876"/>
      <c r="VLE54" s="876"/>
      <c r="VLF54" s="876"/>
      <c r="VLG54" s="876"/>
      <c r="VLH54" s="876"/>
      <c r="VLI54" s="876"/>
      <c r="VLJ54" s="876"/>
      <c r="VLK54" s="876"/>
      <c r="VLL54" s="876"/>
      <c r="VLM54" s="876"/>
      <c r="VLN54" s="876"/>
      <c r="VLO54" s="876"/>
      <c r="VLP54" s="876"/>
      <c r="VLQ54" s="876"/>
      <c r="VLR54" s="876"/>
      <c r="VLS54" s="876"/>
      <c r="VLT54" s="876"/>
      <c r="VLU54" s="876"/>
      <c r="VLV54" s="876"/>
      <c r="VLW54" s="876"/>
      <c r="VLX54" s="876"/>
      <c r="VLY54" s="876"/>
      <c r="VLZ54" s="876"/>
      <c r="VMA54" s="876"/>
      <c r="VMB54" s="876"/>
      <c r="VMC54" s="876"/>
      <c r="VMD54" s="876"/>
      <c r="VME54" s="876"/>
      <c r="VMF54" s="876"/>
      <c r="VMG54" s="876"/>
      <c r="VMH54" s="876"/>
      <c r="VMI54" s="876"/>
      <c r="VMJ54" s="876"/>
      <c r="VMK54" s="876"/>
      <c r="VML54" s="876"/>
      <c r="VMM54" s="876"/>
      <c r="VMN54" s="876"/>
      <c r="VMO54" s="876"/>
      <c r="VMP54" s="876"/>
      <c r="VMQ54" s="876"/>
      <c r="VMR54" s="876"/>
      <c r="VMS54" s="876"/>
      <c r="VMT54" s="876"/>
      <c r="VMU54" s="876"/>
      <c r="VMV54" s="876"/>
      <c r="VMW54" s="876"/>
      <c r="VMX54" s="876"/>
      <c r="VMY54" s="876"/>
      <c r="VMZ54" s="876"/>
      <c r="VNA54" s="876"/>
      <c r="VNB54" s="876"/>
      <c r="VNC54" s="876"/>
      <c r="VND54" s="876"/>
      <c r="VNE54" s="876"/>
      <c r="VNF54" s="876"/>
      <c r="VNG54" s="876"/>
      <c r="VNH54" s="876"/>
      <c r="VNI54" s="876"/>
      <c r="VNJ54" s="876"/>
      <c r="VNK54" s="876"/>
      <c r="VNL54" s="876"/>
      <c r="VNM54" s="876"/>
      <c r="VNN54" s="876"/>
      <c r="VNO54" s="876"/>
      <c r="VNP54" s="876"/>
      <c r="VNQ54" s="876"/>
      <c r="VNR54" s="876"/>
      <c r="VNS54" s="876"/>
      <c r="VNT54" s="876"/>
      <c r="VNU54" s="876"/>
      <c r="VNV54" s="876"/>
      <c r="VNW54" s="876"/>
      <c r="VNX54" s="876"/>
      <c r="VNY54" s="876"/>
      <c r="VNZ54" s="876"/>
      <c r="VOA54" s="876"/>
      <c r="VOB54" s="876"/>
      <c r="VOC54" s="876"/>
      <c r="VOD54" s="876"/>
      <c r="VOE54" s="876"/>
      <c r="VOF54" s="876"/>
      <c r="VOG54" s="876"/>
      <c r="VOH54" s="876"/>
      <c r="VOI54" s="876"/>
      <c r="VOJ54" s="876"/>
      <c r="VOK54" s="876"/>
      <c r="VOL54" s="876"/>
      <c r="VOM54" s="876"/>
      <c r="VON54" s="876"/>
      <c r="VOO54" s="876"/>
      <c r="VOP54" s="876"/>
      <c r="VOQ54" s="876"/>
      <c r="VOR54" s="876"/>
      <c r="VOS54" s="876"/>
      <c r="VOT54" s="876"/>
      <c r="VOU54" s="876"/>
      <c r="VOV54" s="876"/>
      <c r="VOW54" s="876"/>
      <c r="VOX54" s="876"/>
      <c r="VOY54" s="876"/>
      <c r="VOZ54" s="876"/>
      <c r="VPA54" s="876"/>
      <c r="VPB54" s="876"/>
      <c r="VPC54" s="876"/>
      <c r="VPD54" s="876"/>
      <c r="VPE54" s="876"/>
      <c r="VPF54" s="876"/>
      <c r="VPG54" s="876"/>
      <c r="VPH54" s="876"/>
      <c r="VPI54" s="876"/>
      <c r="VPJ54" s="876"/>
      <c r="VPK54" s="876"/>
      <c r="VPL54" s="876"/>
      <c r="VPM54" s="876"/>
      <c r="VPN54" s="876"/>
      <c r="VPO54" s="876"/>
      <c r="VPP54" s="876"/>
      <c r="VPQ54" s="876"/>
      <c r="VPR54" s="876"/>
      <c r="VPS54" s="876"/>
      <c r="VPT54" s="876"/>
      <c r="VPU54" s="876"/>
      <c r="VPV54" s="876"/>
      <c r="VPW54" s="876"/>
      <c r="VPX54" s="876"/>
      <c r="VPY54" s="876"/>
      <c r="VPZ54" s="876"/>
      <c r="VQA54" s="876"/>
      <c r="VQB54" s="876"/>
      <c r="VQC54" s="876"/>
      <c r="VQD54" s="876"/>
      <c r="VQE54" s="876"/>
      <c r="VQF54" s="876"/>
      <c r="VQG54" s="876"/>
      <c r="VQH54" s="876"/>
      <c r="VQI54" s="876"/>
      <c r="VQJ54" s="876"/>
      <c r="VQK54" s="876"/>
      <c r="VQL54" s="876"/>
      <c r="VQM54" s="876"/>
      <c r="VQN54" s="876"/>
      <c r="VQO54" s="876"/>
      <c r="VQP54" s="876"/>
      <c r="VQQ54" s="876"/>
      <c r="VQR54" s="876"/>
      <c r="VQS54" s="876"/>
      <c r="VQT54" s="876"/>
      <c r="VQU54" s="876"/>
      <c r="VQV54" s="876"/>
      <c r="VQW54" s="876"/>
      <c r="VQX54" s="876"/>
      <c r="VQY54" s="876"/>
      <c r="VQZ54" s="876"/>
      <c r="VRA54" s="876"/>
      <c r="VRB54" s="876"/>
      <c r="VRC54" s="876"/>
      <c r="VRD54" s="876"/>
      <c r="VRE54" s="876"/>
      <c r="VRF54" s="876"/>
      <c r="VRG54" s="876"/>
      <c r="VRH54" s="876"/>
      <c r="VRI54" s="876"/>
      <c r="VRJ54" s="876"/>
      <c r="VRK54" s="876"/>
      <c r="VRL54" s="876"/>
      <c r="VRM54" s="876"/>
      <c r="VRN54" s="876"/>
      <c r="VRO54" s="876"/>
      <c r="VRP54" s="876"/>
      <c r="VRQ54" s="876"/>
      <c r="VRR54" s="876"/>
      <c r="VRS54" s="876"/>
      <c r="VRT54" s="876"/>
      <c r="VRU54" s="876"/>
      <c r="VRV54" s="876"/>
      <c r="VRW54" s="876"/>
      <c r="VRX54" s="876"/>
      <c r="VRY54" s="876"/>
      <c r="VRZ54" s="876"/>
      <c r="VSA54" s="876"/>
      <c r="VSB54" s="876"/>
      <c r="VSC54" s="876"/>
      <c r="VSD54" s="876"/>
      <c r="VSE54" s="876"/>
      <c r="VSF54" s="876"/>
      <c r="VSG54" s="876"/>
      <c r="VSH54" s="876"/>
      <c r="VSI54" s="876"/>
      <c r="VSJ54" s="876"/>
      <c r="VSK54" s="876"/>
      <c r="VSL54" s="876"/>
      <c r="VSM54" s="876"/>
      <c r="VSN54" s="876"/>
      <c r="VSO54" s="876"/>
      <c r="VSP54" s="876"/>
      <c r="VSQ54" s="876"/>
      <c r="VSR54" s="876"/>
      <c r="VSS54" s="876"/>
      <c r="VST54" s="876"/>
      <c r="VSU54" s="876"/>
      <c r="VSV54" s="876"/>
      <c r="VSW54" s="876"/>
      <c r="VSX54" s="876"/>
      <c r="VSY54" s="876"/>
      <c r="VSZ54" s="876"/>
      <c r="VTA54" s="876"/>
      <c r="VTB54" s="876"/>
      <c r="VTC54" s="876"/>
      <c r="VTD54" s="876"/>
      <c r="VTE54" s="876"/>
      <c r="VTF54" s="876"/>
      <c r="VTG54" s="876"/>
      <c r="VTH54" s="876"/>
      <c r="VTI54" s="876"/>
      <c r="VTJ54" s="876"/>
      <c r="VTK54" s="876"/>
      <c r="VTL54" s="876"/>
      <c r="VTM54" s="876"/>
      <c r="VTN54" s="876"/>
      <c r="VTO54" s="876"/>
      <c r="VTP54" s="876"/>
      <c r="VTQ54" s="876"/>
      <c r="VTR54" s="876"/>
      <c r="VTS54" s="876"/>
      <c r="VTT54" s="876"/>
      <c r="VTU54" s="876"/>
      <c r="VTV54" s="876"/>
      <c r="VTW54" s="876"/>
      <c r="VTX54" s="876"/>
      <c r="VTY54" s="876"/>
      <c r="VTZ54" s="876"/>
      <c r="VUA54" s="876"/>
      <c r="VUB54" s="876"/>
      <c r="VUC54" s="876"/>
      <c r="VUD54" s="876"/>
      <c r="VUE54" s="876"/>
      <c r="VUF54" s="876"/>
      <c r="VUG54" s="876"/>
      <c r="VUH54" s="876"/>
      <c r="VUI54" s="876"/>
      <c r="VUJ54" s="876"/>
      <c r="VUK54" s="876"/>
      <c r="VUL54" s="876"/>
      <c r="VUM54" s="876"/>
      <c r="VUN54" s="876"/>
      <c r="VUO54" s="876"/>
      <c r="VUP54" s="876"/>
      <c r="VUQ54" s="876"/>
      <c r="VUR54" s="876"/>
      <c r="VUS54" s="876"/>
      <c r="VUT54" s="876"/>
      <c r="VUU54" s="876"/>
      <c r="VUV54" s="876"/>
      <c r="VUW54" s="876"/>
      <c r="VUX54" s="876"/>
      <c r="VUY54" s="876"/>
      <c r="VUZ54" s="876"/>
      <c r="VVA54" s="876"/>
      <c r="VVB54" s="876"/>
      <c r="VVC54" s="876"/>
      <c r="VVD54" s="876"/>
      <c r="VVE54" s="876"/>
      <c r="VVF54" s="876"/>
      <c r="VVG54" s="876"/>
      <c r="VVH54" s="876"/>
      <c r="VVI54" s="876"/>
      <c r="VVJ54" s="876"/>
      <c r="VVK54" s="876"/>
      <c r="VVL54" s="876"/>
      <c r="VVM54" s="876"/>
      <c r="VVN54" s="876"/>
      <c r="VVO54" s="876"/>
      <c r="VVP54" s="876"/>
      <c r="VVQ54" s="876"/>
      <c r="VVR54" s="876"/>
      <c r="VVS54" s="876"/>
      <c r="VVT54" s="876"/>
      <c r="VVU54" s="876"/>
      <c r="VVV54" s="876"/>
      <c r="VVW54" s="876"/>
      <c r="VVX54" s="876"/>
      <c r="VVY54" s="876"/>
      <c r="VVZ54" s="876"/>
      <c r="VWA54" s="876"/>
      <c r="VWB54" s="876"/>
      <c r="VWC54" s="876"/>
      <c r="VWD54" s="876"/>
      <c r="VWE54" s="876"/>
      <c r="VWF54" s="876"/>
      <c r="VWG54" s="876"/>
      <c r="VWH54" s="876"/>
      <c r="VWI54" s="876"/>
      <c r="VWJ54" s="876"/>
      <c r="VWK54" s="876"/>
      <c r="VWL54" s="876"/>
      <c r="VWM54" s="876"/>
      <c r="VWN54" s="876"/>
      <c r="VWO54" s="876"/>
      <c r="VWP54" s="876"/>
      <c r="VWQ54" s="876"/>
      <c r="VWR54" s="876"/>
      <c r="VWS54" s="876"/>
      <c r="VWT54" s="876"/>
      <c r="VWU54" s="876"/>
      <c r="VWV54" s="876"/>
      <c r="VWW54" s="876"/>
      <c r="VWX54" s="876"/>
      <c r="VWY54" s="876"/>
      <c r="VWZ54" s="876"/>
      <c r="VXA54" s="876"/>
      <c r="VXB54" s="876"/>
      <c r="VXC54" s="876"/>
      <c r="VXD54" s="876"/>
      <c r="VXE54" s="876"/>
      <c r="VXF54" s="876"/>
      <c r="VXG54" s="876"/>
      <c r="VXH54" s="876"/>
      <c r="VXI54" s="876"/>
      <c r="VXJ54" s="876"/>
      <c r="VXK54" s="876"/>
      <c r="VXL54" s="876"/>
      <c r="VXM54" s="876"/>
      <c r="VXN54" s="876"/>
      <c r="VXO54" s="876"/>
      <c r="VXP54" s="876"/>
      <c r="VXQ54" s="876"/>
      <c r="VXR54" s="876"/>
      <c r="VXS54" s="876"/>
      <c r="VXT54" s="876"/>
      <c r="VXU54" s="876"/>
      <c r="VXV54" s="876"/>
      <c r="VXW54" s="876"/>
      <c r="VXX54" s="876"/>
      <c r="VXY54" s="876"/>
      <c r="VXZ54" s="876"/>
      <c r="VYA54" s="876"/>
      <c r="VYB54" s="876"/>
      <c r="VYC54" s="876"/>
      <c r="VYD54" s="876"/>
      <c r="VYE54" s="876"/>
      <c r="VYF54" s="876"/>
      <c r="VYG54" s="876"/>
      <c r="VYH54" s="876"/>
      <c r="VYI54" s="876"/>
      <c r="VYJ54" s="876"/>
      <c r="VYK54" s="876"/>
      <c r="VYL54" s="876"/>
      <c r="VYM54" s="876"/>
      <c r="VYN54" s="876"/>
      <c r="VYO54" s="876"/>
      <c r="VYP54" s="876"/>
      <c r="VYQ54" s="876"/>
      <c r="VYR54" s="876"/>
      <c r="VYS54" s="876"/>
      <c r="VYT54" s="876"/>
      <c r="VYU54" s="876"/>
      <c r="VYV54" s="876"/>
      <c r="VYW54" s="876"/>
      <c r="VYX54" s="876"/>
      <c r="VYY54" s="876"/>
      <c r="VYZ54" s="876"/>
      <c r="VZA54" s="876"/>
      <c r="VZB54" s="876"/>
      <c r="VZC54" s="876"/>
      <c r="VZD54" s="876"/>
      <c r="VZE54" s="876"/>
      <c r="VZF54" s="876"/>
      <c r="VZG54" s="876"/>
      <c r="VZH54" s="876"/>
      <c r="VZI54" s="876"/>
      <c r="VZJ54" s="876"/>
      <c r="VZK54" s="876"/>
      <c r="VZL54" s="876"/>
      <c r="VZM54" s="876"/>
      <c r="VZN54" s="876"/>
      <c r="VZO54" s="876"/>
      <c r="VZP54" s="876"/>
      <c r="VZQ54" s="876"/>
      <c r="VZR54" s="876"/>
      <c r="VZS54" s="876"/>
      <c r="VZT54" s="876"/>
      <c r="VZU54" s="876"/>
      <c r="VZV54" s="876"/>
      <c r="VZW54" s="876"/>
      <c r="VZX54" s="876"/>
      <c r="VZY54" s="876"/>
      <c r="VZZ54" s="876"/>
      <c r="WAA54" s="876"/>
      <c r="WAB54" s="876"/>
      <c r="WAC54" s="876"/>
      <c r="WAD54" s="876"/>
      <c r="WAE54" s="876"/>
      <c r="WAF54" s="876"/>
      <c r="WAG54" s="876"/>
      <c r="WAH54" s="876"/>
      <c r="WAI54" s="876"/>
      <c r="WAJ54" s="876"/>
      <c r="WAK54" s="876"/>
      <c r="WAL54" s="876"/>
      <c r="WAM54" s="876"/>
      <c r="WAN54" s="876"/>
      <c r="WAO54" s="876"/>
      <c r="WAP54" s="876"/>
      <c r="WAQ54" s="876"/>
      <c r="WAR54" s="876"/>
      <c r="WAS54" s="876"/>
      <c r="WAT54" s="876"/>
      <c r="WAU54" s="876"/>
      <c r="WAV54" s="876"/>
      <c r="WAW54" s="876"/>
      <c r="WAX54" s="876"/>
      <c r="WAY54" s="876"/>
      <c r="WAZ54" s="876"/>
      <c r="WBA54" s="876"/>
      <c r="WBB54" s="876"/>
      <c r="WBC54" s="876"/>
      <c r="WBD54" s="876"/>
      <c r="WBE54" s="876"/>
      <c r="WBF54" s="876"/>
      <c r="WBG54" s="876"/>
      <c r="WBH54" s="876"/>
      <c r="WBI54" s="876"/>
      <c r="WBJ54" s="876"/>
      <c r="WBK54" s="876"/>
      <c r="WBL54" s="876"/>
      <c r="WBM54" s="876"/>
      <c r="WBN54" s="876"/>
      <c r="WBO54" s="876"/>
      <c r="WBP54" s="876"/>
      <c r="WBQ54" s="876"/>
      <c r="WBR54" s="876"/>
      <c r="WBS54" s="876"/>
      <c r="WBT54" s="876"/>
      <c r="WBU54" s="876"/>
      <c r="WBV54" s="876"/>
      <c r="WBW54" s="876"/>
      <c r="WBX54" s="876"/>
      <c r="WBY54" s="876"/>
      <c r="WBZ54" s="876"/>
      <c r="WCA54" s="876"/>
      <c r="WCB54" s="876"/>
      <c r="WCC54" s="876"/>
      <c r="WCD54" s="876"/>
      <c r="WCE54" s="876"/>
      <c r="WCF54" s="876"/>
      <c r="WCG54" s="876"/>
      <c r="WCH54" s="876"/>
      <c r="WCI54" s="876"/>
      <c r="WCJ54" s="876"/>
      <c r="WCK54" s="876"/>
      <c r="WCL54" s="876"/>
      <c r="WCM54" s="876"/>
      <c r="WCN54" s="876"/>
      <c r="WCO54" s="876"/>
      <c r="WCP54" s="876"/>
      <c r="WCQ54" s="876"/>
      <c r="WCR54" s="876"/>
      <c r="WCS54" s="876"/>
      <c r="WCT54" s="876"/>
      <c r="WCU54" s="876"/>
      <c r="WCV54" s="876"/>
      <c r="WCW54" s="876"/>
      <c r="WCX54" s="876"/>
      <c r="WCY54" s="876"/>
      <c r="WCZ54" s="876"/>
      <c r="WDA54" s="876"/>
      <c r="WDB54" s="876"/>
      <c r="WDC54" s="876"/>
      <c r="WDD54" s="876"/>
      <c r="WDE54" s="876"/>
      <c r="WDF54" s="876"/>
      <c r="WDG54" s="876"/>
      <c r="WDH54" s="876"/>
      <c r="WDI54" s="876"/>
      <c r="WDJ54" s="876"/>
      <c r="WDK54" s="876"/>
      <c r="WDL54" s="876"/>
      <c r="WDM54" s="876"/>
      <c r="WDN54" s="876"/>
      <c r="WDO54" s="876"/>
      <c r="WDP54" s="876"/>
      <c r="WDQ54" s="876"/>
      <c r="WDR54" s="876"/>
      <c r="WDS54" s="876"/>
      <c r="WDT54" s="876"/>
      <c r="WDU54" s="876"/>
      <c r="WDV54" s="876"/>
      <c r="WDW54" s="876"/>
      <c r="WDX54" s="876"/>
      <c r="WDY54" s="876"/>
      <c r="WDZ54" s="876"/>
      <c r="WEA54" s="876"/>
      <c r="WEB54" s="876"/>
      <c r="WEC54" s="876"/>
      <c r="WED54" s="876"/>
      <c r="WEE54" s="876"/>
      <c r="WEF54" s="876"/>
      <c r="WEG54" s="876"/>
      <c r="WEH54" s="876"/>
      <c r="WEI54" s="876"/>
      <c r="WEJ54" s="876"/>
      <c r="WEK54" s="876"/>
      <c r="WEL54" s="876"/>
      <c r="WEM54" s="876"/>
      <c r="WEN54" s="876"/>
      <c r="WEO54" s="876"/>
      <c r="WEP54" s="876"/>
      <c r="WEQ54" s="876"/>
      <c r="WER54" s="876"/>
      <c r="WES54" s="876"/>
      <c r="WET54" s="876"/>
      <c r="WEU54" s="876"/>
      <c r="WEV54" s="876"/>
      <c r="WEW54" s="876"/>
      <c r="WEX54" s="876"/>
      <c r="WEY54" s="876"/>
      <c r="WEZ54" s="876"/>
      <c r="WFA54" s="876"/>
      <c r="WFB54" s="876"/>
      <c r="WFC54" s="876"/>
      <c r="WFD54" s="876"/>
      <c r="WFE54" s="876"/>
      <c r="WFF54" s="876"/>
      <c r="WFG54" s="876"/>
      <c r="WFH54" s="876"/>
      <c r="WFI54" s="876"/>
      <c r="WFJ54" s="876"/>
      <c r="WFK54" s="876"/>
      <c r="WFL54" s="876"/>
      <c r="WFM54" s="876"/>
      <c r="WFN54" s="876"/>
      <c r="WFO54" s="876"/>
      <c r="WFP54" s="876"/>
      <c r="WFQ54" s="876"/>
      <c r="WFR54" s="876"/>
      <c r="WFS54" s="876"/>
      <c r="WFT54" s="876"/>
      <c r="WFU54" s="876"/>
      <c r="WFV54" s="876"/>
      <c r="WFW54" s="876"/>
      <c r="WFX54" s="876"/>
      <c r="WFY54" s="876"/>
      <c r="WFZ54" s="876"/>
      <c r="WGA54" s="876"/>
      <c r="WGB54" s="876"/>
      <c r="WGC54" s="876"/>
      <c r="WGD54" s="876"/>
      <c r="WGE54" s="876"/>
      <c r="WGF54" s="876"/>
      <c r="WGG54" s="876"/>
      <c r="WGH54" s="876"/>
      <c r="WGI54" s="876"/>
      <c r="WGJ54" s="876"/>
      <c r="WGK54" s="876"/>
      <c r="WGL54" s="876"/>
      <c r="WGM54" s="876"/>
      <c r="WGN54" s="876"/>
      <c r="WGO54" s="876"/>
      <c r="WGP54" s="876"/>
      <c r="WGQ54" s="876"/>
      <c r="WGR54" s="876"/>
      <c r="WGS54" s="876"/>
      <c r="WGT54" s="876"/>
      <c r="WGU54" s="876"/>
      <c r="WGV54" s="876"/>
      <c r="WGW54" s="876"/>
      <c r="WGX54" s="876"/>
      <c r="WGY54" s="876"/>
      <c r="WGZ54" s="876"/>
      <c r="WHA54" s="876"/>
      <c r="WHB54" s="876"/>
      <c r="WHC54" s="876"/>
      <c r="WHD54" s="876"/>
      <c r="WHE54" s="876"/>
      <c r="WHF54" s="876"/>
      <c r="WHG54" s="876"/>
      <c r="WHH54" s="876"/>
      <c r="WHI54" s="876"/>
      <c r="WHJ54" s="876"/>
      <c r="WHK54" s="876"/>
      <c r="WHL54" s="876"/>
      <c r="WHM54" s="876"/>
      <c r="WHN54" s="876"/>
      <c r="WHO54" s="876"/>
      <c r="WHP54" s="876"/>
      <c r="WHQ54" s="876"/>
      <c r="WHR54" s="876"/>
      <c r="WHS54" s="876"/>
      <c r="WHT54" s="876"/>
      <c r="WHU54" s="876"/>
      <c r="WHV54" s="876"/>
      <c r="WHW54" s="876"/>
      <c r="WHX54" s="876"/>
      <c r="WHY54" s="876"/>
      <c r="WHZ54" s="876"/>
      <c r="WIA54" s="876"/>
      <c r="WIB54" s="876"/>
      <c r="WIC54" s="876"/>
      <c r="WID54" s="876"/>
      <c r="WIE54" s="876"/>
      <c r="WIF54" s="876"/>
      <c r="WIG54" s="876"/>
      <c r="WIH54" s="876"/>
      <c r="WII54" s="876"/>
      <c r="WIJ54" s="876"/>
      <c r="WIK54" s="876"/>
      <c r="WIL54" s="876"/>
      <c r="WIM54" s="876"/>
      <c r="WIN54" s="876"/>
      <c r="WIO54" s="876"/>
      <c r="WIP54" s="876"/>
      <c r="WIQ54" s="876"/>
      <c r="WIR54" s="876"/>
      <c r="WIS54" s="876"/>
      <c r="WIT54" s="876"/>
      <c r="WIU54" s="876"/>
      <c r="WIV54" s="876"/>
      <c r="WIW54" s="876"/>
      <c r="WIX54" s="876"/>
      <c r="WIY54" s="876"/>
      <c r="WIZ54" s="876"/>
      <c r="WJA54" s="876"/>
      <c r="WJB54" s="876"/>
      <c r="WJC54" s="876"/>
      <c r="WJD54" s="876"/>
      <c r="WJE54" s="876"/>
      <c r="WJF54" s="876"/>
      <c r="WJG54" s="876"/>
      <c r="WJH54" s="876"/>
      <c r="WJI54" s="876"/>
      <c r="WJJ54" s="876"/>
      <c r="WJK54" s="876"/>
      <c r="WJL54" s="876"/>
      <c r="WJM54" s="876"/>
      <c r="WJN54" s="876"/>
      <c r="WJO54" s="876"/>
      <c r="WJP54" s="876"/>
      <c r="WJQ54" s="876"/>
      <c r="WJR54" s="876"/>
      <c r="WJS54" s="876"/>
      <c r="WJT54" s="876"/>
      <c r="WJU54" s="876"/>
      <c r="WJV54" s="876"/>
      <c r="WJW54" s="876"/>
      <c r="WJX54" s="876"/>
      <c r="WJY54" s="876"/>
      <c r="WJZ54" s="876"/>
      <c r="WKA54" s="876"/>
      <c r="WKB54" s="876"/>
      <c r="WKC54" s="876"/>
      <c r="WKD54" s="876"/>
      <c r="WKE54" s="876"/>
      <c r="WKF54" s="876"/>
      <c r="WKG54" s="876"/>
      <c r="WKH54" s="876"/>
      <c r="WKI54" s="876"/>
      <c r="WKJ54" s="876"/>
      <c r="WKK54" s="876"/>
      <c r="WKL54" s="876"/>
      <c r="WKM54" s="876"/>
      <c r="WKN54" s="876"/>
      <c r="WKO54" s="876"/>
      <c r="WKP54" s="876"/>
      <c r="WKQ54" s="876"/>
      <c r="WKR54" s="876"/>
      <c r="WKS54" s="876"/>
      <c r="WKT54" s="876"/>
      <c r="WKU54" s="876"/>
      <c r="WKV54" s="876"/>
      <c r="WKW54" s="876"/>
      <c r="WKX54" s="876"/>
      <c r="WKY54" s="876"/>
      <c r="WKZ54" s="876"/>
      <c r="WLA54" s="876"/>
      <c r="WLB54" s="876"/>
      <c r="WLC54" s="876"/>
      <c r="WLD54" s="876"/>
      <c r="WLE54" s="876"/>
      <c r="WLF54" s="876"/>
      <c r="WLG54" s="876"/>
      <c r="WLH54" s="876"/>
      <c r="WLI54" s="876"/>
      <c r="WLJ54" s="876"/>
      <c r="WLK54" s="876"/>
      <c r="WLL54" s="876"/>
      <c r="WLM54" s="876"/>
      <c r="WLN54" s="876"/>
      <c r="WLO54" s="876"/>
      <c r="WLP54" s="876"/>
      <c r="WLQ54" s="876"/>
      <c r="WLR54" s="876"/>
      <c r="WLS54" s="876"/>
      <c r="WLT54" s="876"/>
      <c r="WLU54" s="876"/>
      <c r="WLV54" s="876"/>
      <c r="WLW54" s="876"/>
      <c r="WLX54" s="876"/>
      <c r="WLY54" s="876"/>
      <c r="WLZ54" s="876"/>
      <c r="WMA54" s="876"/>
      <c r="WMB54" s="876"/>
      <c r="WMC54" s="876"/>
      <c r="WMD54" s="876"/>
      <c r="WME54" s="876"/>
      <c r="WMF54" s="876"/>
      <c r="WMG54" s="876"/>
      <c r="WMH54" s="876"/>
      <c r="WMI54" s="876"/>
      <c r="WMJ54" s="876"/>
      <c r="WMK54" s="876"/>
      <c r="WML54" s="876"/>
      <c r="WMM54" s="876"/>
      <c r="WMN54" s="876"/>
      <c r="WMO54" s="876"/>
      <c r="WMP54" s="876"/>
      <c r="WMQ54" s="876"/>
      <c r="WMR54" s="876"/>
      <c r="WMS54" s="876"/>
      <c r="WMT54" s="876"/>
      <c r="WMU54" s="876"/>
      <c r="WMV54" s="876"/>
      <c r="WMW54" s="876"/>
      <c r="WMX54" s="876"/>
      <c r="WMY54" s="876"/>
      <c r="WMZ54" s="876"/>
      <c r="WNA54" s="876"/>
      <c r="WNB54" s="876"/>
      <c r="WNC54" s="876"/>
      <c r="WND54" s="876"/>
      <c r="WNE54" s="876"/>
      <c r="WNF54" s="876"/>
      <c r="WNG54" s="876"/>
      <c r="WNH54" s="876"/>
      <c r="WNI54" s="876"/>
      <c r="WNJ54" s="876"/>
      <c r="WNK54" s="876"/>
      <c r="WNL54" s="876"/>
      <c r="WNM54" s="876"/>
      <c r="WNN54" s="876"/>
      <c r="WNO54" s="876"/>
      <c r="WNP54" s="876"/>
      <c r="WNQ54" s="876"/>
      <c r="WNR54" s="876"/>
      <c r="WNS54" s="876"/>
      <c r="WNT54" s="876"/>
      <c r="WNU54" s="876"/>
      <c r="WNV54" s="876"/>
      <c r="WNW54" s="876"/>
      <c r="WNX54" s="876"/>
      <c r="WNY54" s="876"/>
      <c r="WNZ54" s="876"/>
      <c r="WOA54" s="876"/>
      <c r="WOB54" s="876"/>
      <c r="WOC54" s="876"/>
      <c r="WOD54" s="876"/>
      <c r="WOE54" s="876"/>
      <c r="WOF54" s="876"/>
      <c r="WOG54" s="876"/>
      <c r="WOH54" s="876"/>
      <c r="WOI54" s="876"/>
      <c r="WOJ54" s="876"/>
      <c r="WOK54" s="876"/>
      <c r="WOL54" s="876"/>
      <c r="WOM54" s="876"/>
      <c r="WON54" s="876"/>
      <c r="WOO54" s="876"/>
      <c r="WOP54" s="876"/>
      <c r="WOQ54" s="876"/>
      <c r="WOR54" s="876"/>
      <c r="WOS54" s="876"/>
      <c r="WOT54" s="876"/>
      <c r="WOU54" s="876"/>
      <c r="WOV54" s="876"/>
      <c r="WOW54" s="876"/>
      <c r="WOX54" s="876"/>
      <c r="WOY54" s="876"/>
      <c r="WOZ54" s="876"/>
      <c r="WPA54" s="876"/>
      <c r="WPB54" s="876"/>
      <c r="WPC54" s="876"/>
      <c r="WPD54" s="876"/>
      <c r="WPE54" s="876"/>
      <c r="WPF54" s="876"/>
      <c r="WPG54" s="876"/>
      <c r="WPH54" s="876"/>
      <c r="WPI54" s="876"/>
      <c r="WPJ54" s="876"/>
      <c r="WPK54" s="876"/>
      <c r="WPL54" s="876"/>
      <c r="WPM54" s="876"/>
      <c r="WPN54" s="876"/>
      <c r="WPO54" s="876"/>
      <c r="WPP54" s="876"/>
      <c r="WPQ54" s="876"/>
      <c r="WPR54" s="876"/>
      <c r="WPS54" s="876"/>
      <c r="WPT54" s="876"/>
      <c r="WPU54" s="876"/>
      <c r="WPV54" s="876"/>
      <c r="WPW54" s="876"/>
      <c r="WPX54" s="876"/>
      <c r="WPY54" s="876"/>
      <c r="WPZ54" s="876"/>
      <c r="WQA54" s="876"/>
      <c r="WQB54" s="876"/>
      <c r="WQC54" s="876"/>
      <c r="WQD54" s="876"/>
      <c r="WQE54" s="876"/>
      <c r="WQF54" s="876"/>
      <c r="WQG54" s="876"/>
      <c r="WQH54" s="876"/>
      <c r="WQI54" s="876"/>
      <c r="WQJ54" s="876"/>
      <c r="WQK54" s="876"/>
      <c r="WQL54" s="876"/>
      <c r="WQM54" s="876"/>
      <c r="WQN54" s="876"/>
      <c r="WQO54" s="876"/>
      <c r="WQP54" s="876"/>
      <c r="WQQ54" s="876"/>
      <c r="WQR54" s="876"/>
      <c r="WQS54" s="876"/>
      <c r="WQT54" s="876"/>
      <c r="WQU54" s="876"/>
      <c r="WQV54" s="876"/>
      <c r="WQW54" s="876"/>
      <c r="WQX54" s="876"/>
      <c r="WQY54" s="876"/>
      <c r="WQZ54" s="876"/>
      <c r="WRA54" s="876"/>
      <c r="WRB54" s="876"/>
      <c r="WRC54" s="876"/>
      <c r="WRD54" s="876"/>
      <c r="WRE54" s="876"/>
      <c r="WRF54" s="876"/>
      <c r="WRG54" s="876"/>
      <c r="WRH54" s="876"/>
      <c r="WRI54" s="876"/>
      <c r="WRJ54" s="876"/>
      <c r="WRK54" s="876"/>
      <c r="WRL54" s="876"/>
      <c r="WRM54" s="876"/>
      <c r="WRN54" s="876"/>
      <c r="WRO54" s="876"/>
      <c r="WRP54" s="876"/>
      <c r="WRQ54" s="876"/>
      <c r="WRR54" s="876"/>
      <c r="WRS54" s="876"/>
      <c r="WRT54" s="876"/>
      <c r="WRU54" s="876"/>
      <c r="WRV54" s="876"/>
      <c r="WRW54" s="876"/>
      <c r="WRX54" s="876"/>
      <c r="WRY54" s="876"/>
      <c r="WRZ54" s="876"/>
      <c r="WSA54" s="876"/>
      <c r="WSB54" s="876"/>
      <c r="WSC54" s="876"/>
      <c r="WSD54" s="876"/>
      <c r="WSE54" s="876"/>
      <c r="WSF54" s="876"/>
      <c r="WSG54" s="876"/>
      <c r="WSH54" s="876"/>
      <c r="WSI54" s="876"/>
      <c r="WSJ54" s="876"/>
      <c r="WSK54" s="876"/>
      <c r="WSL54" s="876"/>
      <c r="WSM54" s="876"/>
      <c r="WSN54" s="876"/>
      <c r="WSO54" s="876"/>
      <c r="WSP54" s="876"/>
      <c r="WSQ54" s="876"/>
      <c r="WSR54" s="876"/>
      <c r="WSS54" s="876"/>
      <c r="WST54" s="876"/>
      <c r="WSU54" s="876"/>
      <c r="WSV54" s="876"/>
      <c r="WSW54" s="876"/>
      <c r="WSX54" s="876"/>
      <c r="WSY54" s="876"/>
      <c r="WSZ54" s="876"/>
      <c r="WTA54" s="876"/>
      <c r="WTB54" s="876"/>
      <c r="WTC54" s="876"/>
      <c r="WTD54" s="876"/>
      <c r="WTE54" s="876"/>
      <c r="WTF54" s="876"/>
      <c r="WTG54" s="876"/>
      <c r="WTH54" s="876"/>
      <c r="WTI54" s="876"/>
      <c r="WTJ54" s="876"/>
      <c r="WTK54" s="876"/>
      <c r="WTL54" s="876"/>
      <c r="WTM54" s="876"/>
      <c r="WTN54" s="876"/>
      <c r="WTO54" s="876"/>
      <c r="WTP54" s="876"/>
      <c r="WTQ54" s="876"/>
      <c r="WTR54" s="876"/>
      <c r="WTS54" s="876"/>
      <c r="WTT54" s="876"/>
      <c r="WTU54" s="876"/>
      <c r="WTV54" s="876"/>
      <c r="WTW54" s="876"/>
      <c r="WTX54" s="876"/>
      <c r="WTY54" s="876"/>
      <c r="WTZ54" s="876"/>
      <c r="WUA54" s="876"/>
      <c r="WUB54" s="876"/>
      <c r="WUC54" s="876"/>
      <c r="WUD54" s="876"/>
      <c r="WUE54" s="876"/>
      <c r="WUF54" s="876"/>
      <c r="WUG54" s="876"/>
      <c r="WUH54" s="876"/>
      <c r="WUI54" s="876"/>
      <c r="WUJ54" s="876"/>
      <c r="WUK54" s="876"/>
      <c r="WUL54" s="876"/>
      <c r="WUM54" s="876"/>
      <c r="WUN54" s="876"/>
      <c r="WUO54" s="876"/>
      <c r="WUP54" s="876"/>
      <c r="WUQ54" s="876"/>
      <c r="WUR54" s="876"/>
      <c r="WUS54" s="876"/>
      <c r="WUT54" s="876"/>
      <c r="WUU54" s="876"/>
      <c r="WUV54" s="876"/>
      <c r="WUW54" s="876"/>
      <c r="WUX54" s="876"/>
      <c r="WUY54" s="876"/>
      <c r="WUZ54" s="876"/>
      <c r="WVA54" s="876"/>
      <c r="WVB54" s="876"/>
      <c r="WVC54" s="876"/>
      <c r="WVD54" s="876"/>
      <c r="WVE54" s="876"/>
      <c r="WVF54" s="876"/>
      <c r="WVG54" s="876"/>
      <c r="WVH54" s="876"/>
      <c r="WVI54" s="876"/>
      <c r="WVJ54" s="876"/>
      <c r="WVK54" s="876"/>
      <c r="WVL54" s="876"/>
      <c r="WVM54" s="876"/>
      <c r="WVN54" s="876"/>
      <c r="WVO54" s="876"/>
      <c r="WVP54" s="876"/>
      <c r="WVQ54" s="876"/>
      <c r="WVR54" s="876"/>
      <c r="WVS54" s="876"/>
      <c r="WVT54" s="876"/>
      <c r="WVU54" s="876"/>
      <c r="WVV54" s="876"/>
      <c r="WVW54" s="876"/>
      <c r="WVX54" s="876"/>
      <c r="WVY54" s="876"/>
      <c r="WVZ54" s="876"/>
      <c r="WWA54" s="876"/>
      <c r="WWB54" s="876"/>
      <c r="WWC54" s="876"/>
      <c r="WWD54" s="876"/>
      <c r="WWE54" s="876"/>
      <c r="WWF54" s="876"/>
      <c r="WWG54" s="876"/>
      <c r="WWH54" s="876"/>
      <c r="WWI54" s="876"/>
      <c r="WWJ54" s="876"/>
      <c r="WWK54" s="876"/>
      <c r="WWL54" s="876"/>
      <c r="WWM54" s="876"/>
      <c r="WWN54" s="876"/>
      <c r="WWO54" s="876"/>
      <c r="WWP54" s="876"/>
      <c r="WWQ54" s="876"/>
      <c r="WWR54" s="876"/>
      <c r="WWS54" s="876"/>
      <c r="WWT54" s="876"/>
      <c r="WWU54" s="876"/>
      <c r="WWV54" s="876"/>
      <c r="WWW54" s="876"/>
      <c r="WWX54" s="876"/>
      <c r="WWY54" s="876"/>
      <c r="WWZ54" s="876"/>
      <c r="WXA54" s="876"/>
      <c r="WXB54" s="876"/>
      <c r="WXC54" s="876"/>
      <c r="WXD54" s="876"/>
      <c r="WXE54" s="876"/>
      <c r="WXF54" s="876"/>
      <c r="WXG54" s="876"/>
      <c r="WXH54" s="876"/>
      <c r="WXI54" s="876"/>
      <c r="WXJ54" s="876"/>
      <c r="WXK54" s="876"/>
      <c r="WXL54" s="876"/>
      <c r="WXM54" s="876"/>
      <c r="WXN54" s="876"/>
      <c r="WXO54" s="876"/>
      <c r="WXP54" s="876"/>
      <c r="WXQ54" s="876"/>
      <c r="WXR54" s="876"/>
      <c r="WXS54" s="876"/>
      <c r="WXT54" s="876"/>
      <c r="WXU54" s="876"/>
      <c r="WXV54" s="876"/>
      <c r="WXW54" s="876"/>
      <c r="WXX54" s="876"/>
      <c r="WXY54" s="876"/>
      <c r="WXZ54" s="876"/>
      <c r="WYA54" s="876"/>
      <c r="WYB54" s="876"/>
      <c r="WYC54" s="876"/>
      <c r="WYD54" s="876"/>
      <c r="WYE54" s="876"/>
      <c r="WYF54" s="876"/>
      <c r="WYG54" s="876"/>
      <c r="WYH54" s="876"/>
      <c r="WYI54" s="876"/>
      <c r="WYJ54" s="876"/>
      <c r="WYK54" s="876"/>
      <c r="WYL54" s="876"/>
      <c r="WYM54" s="876"/>
      <c r="WYN54" s="876"/>
      <c r="WYO54" s="876"/>
      <c r="WYP54" s="876"/>
      <c r="WYQ54" s="876"/>
      <c r="WYR54" s="876"/>
      <c r="WYS54" s="876"/>
      <c r="WYT54" s="876"/>
      <c r="WYU54" s="876"/>
      <c r="WYV54" s="876"/>
      <c r="WYW54" s="876"/>
      <c r="WYX54" s="876"/>
      <c r="WYY54" s="876"/>
      <c r="WYZ54" s="876"/>
      <c r="WZA54" s="876"/>
      <c r="WZB54" s="876"/>
      <c r="WZC54" s="876"/>
      <c r="WZD54" s="876"/>
      <c r="WZE54" s="876"/>
      <c r="WZF54" s="876"/>
      <c r="WZG54" s="876"/>
      <c r="WZH54" s="876"/>
      <c r="WZI54" s="876"/>
      <c r="WZJ54" s="876"/>
      <c r="WZK54" s="876"/>
      <c r="WZL54" s="876"/>
      <c r="WZM54" s="876"/>
      <c r="WZN54" s="876"/>
      <c r="WZO54" s="876"/>
      <c r="WZP54" s="876"/>
      <c r="WZQ54" s="876"/>
      <c r="WZR54" s="876"/>
      <c r="WZS54" s="876"/>
      <c r="WZT54" s="876"/>
      <c r="WZU54" s="876"/>
      <c r="WZV54" s="876"/>
      <c r="WZW54" s="876"/>
      <c r="WZX54" s="876"/>
      <c r="WZY54" s="876"/>
      <c r="WZZ54" s="876"/>
      <c r="XAA54" s="876"/>
      <c r="XAB54" s="876"/>
      <c r="XAC54" s="876"/>
      <c r="XAD54" s="876"/>
      <c r="XAE54" s="876"/>
      <c r="XAF54" s="876"/>
      <c r="XAG54" s="876"/>
      <c r="XAH54" s="876"/>
      <c r="XAI54" s="876"/>
      <c r="XAJ54" s="876"/>
      <c r="XAK54" s="876"/>
      <c r="XAL54" s="876"/>
      <c r="XAM54" s="876"/>
      <c r="XAN54" s="876"/>
      <c r="XAO54" s="876"/>
      <c r="XAP54" s="876"/>
      <c r="XAQ54" s="876"/>
      <c r="XAR54" s="876"/>
      <c r="XAS54" s="876"/>
      <c r="XAT54" s="876"/>
      <c r="XAU54" s="876"/>
      <c r="XAV54" s="876"/>
      <c r="XAW54" s="876"/>
      <c r="XAX54" s="876"/>
      <c r="XAY54" s="876"/>
      <c r="XAZ54" s="876"/>
      <c r="XBA54" s="876"/>
      <c r="XBB54" s="876"/>
      <c r="XBC54" s="876"/>
      <c r="XBD54" s="876"/>
      <c r="XBE54" s="876"/>
      <c r="XBF54" s="876"/>
      <c r="XBG54" s="876"/>
      <c r="XBH54" s="876"/>
      <c r="XBI54" s="876"/>
      <c r="XBJ54" s="876"/>
      <c r="XBK54" s="876"/>
      <c r="XBL54" s="876"/>
      <c r="XBM54" s="876"/>
      <c r="XBN54" s="876"/>
      <c r="XBO54" s="876"/>
      <c r="XBP54" s="876"/>
      <c r="XBQ54" s="876"/>
      <c r="XBR54" s="876"/>
      <c r="XBS54" s="876"/>
      <c r="XBT54" s="876"/>
      <c r="XBU54" s="876"/>
      <c r="XBV54" s="876"/>
      <c r="XBW54" s="876"/>
      <c r="XBX54" s="876"/>
      <c r="XBY54" s="876"/>
      <c r="XBZ54" s="876"/>
      <c r="XCA54" s="876"/>
      <c r="XCB54" s="876"/>
      <c r="XCC54" s="876"/>
      <c r="XCD54" s="876"/>
      <c r="XCE54" s="876"/>
      <c r="XCF54" s="876"/>
      <c r="XCG54" s="876"/>
      <c r="XCH54" s="876"/>
      <c r="XCI54" s="876"/>
      <c r="XCJ54" s="876"/>
      <c r="XCK54" s="876"/>
      <c r="XCL54" s="876"/>
      <c r="XCM54" s="876"/>
      <c r="XCN54" s="876"/>
      <c r="XCO54" s="876"/>
      <c r="XCP54" s="876"/>
      <c r="XCQ54" s="876"/>
      <c r="XCR54" s="876"/>
      <c r="XCS54" s="876"/>
      <c r="XCT54" s="876"/>
      <c r="XCU54" s="876"/>
      <c r="XCV54" s="876"/>
      <c r="XCW54" s="876"/>
      <c r="XCX54" s="876"/>
      <c r="XCY54" s="876"/>
      <c r="XCZ54" s="876"/>
      <c r="XDA54" s="876"/>
      <c r="XDB54" s="876"/>
      <c r="XDC54" s="876"/>
      <c r="XDD54" s="876"/>
      <c r="XDE54" s="876"/>
      <c r="XDF54" s="876"/>
      <c r="XDG54" s="876"/>
      <c r="XDH54" s="876"/>
      <c r="XDI54" s="876"/>
      <c r="XDJ54" s="876"/>
      <c r="XDK54" s="876"/>
      <c r="XDL54" s="876"/>
      <c r="XDM54" s="876"/>
      <c r="XDN54" s="876"/>
      <c r="XDO54" s="876"/>
      <c r="XDP54" s="876"/>
      <c r="XDQ54" s="876"/>
      <c r="XDR54" s="876"/>
      <c r="XDS54" s="876"/>
      <c r="XDT54" s="876"/>
      <c r="XDU54" s="876"/>
      <c r="XDV54" s="876"/>
      <c r="XDW54" s="876"/>
      <c r="XDX54" s="876"/>
      <c r="XDY54" s="876"/>
      <c r="XDZ54" s="876"/>
      <c r="XEA54" s="876"/>
      <c r="XEB54" s="876"/>
      <c r="XEC54" s="876"/>
      <c r="XED54" s="876"/>
      <c r="XEE54" s="876"/>
      <c r="XEF54" s="876"/>
      <c r="XEG54" s="876"/>
      <c r="XEH54" s="876"/>
      <c r="XEI54" s="876"/>
      <c r="XEJ54" s="876"/>
      <c r="XEK54" s="876"/>
      <c r="XEL54" s="876"/>
      <c r="XEM54" s="876"/>
      <c r="XEN54" s="876"/>
      <c r="XEO54" s="876"/>
      <c r="XEP54" s="876"/>
      <c r="XEQ54" s="876"/>
      <c r="XER54" s="876"/>
      <c r="XES54" s="876"/>
      <c r="XET54" s="876"/>
      <c r="XEU54" s="876"/>
      <c r="XEV54" s="876"/>
      <c r="XEW54" s="876"/>
      <c r="XEX54" s="876"/>
      <c r="XEY54" s="876"/>
      <c r="XEZ54" s="876"/>
      <c r="XFA54" s="876"/>
      <c r="XFB54" s="876"/>
      <c r="XFC54" s="876"/>
      <c r="XFD54" s="876"/>
    </row>
    <row r="55" spans="1:16384" s="877" customFormat="1" ht="9.75" customHeight="1">
      <c r="A55" s="880"/>
      <c r="B55" s="880"/>
      <c r="C55" s="880"/>
      <c r="D55" s="880"/>
      <c r="E55" s="880"/>
      <c r="F55" s="880"/>
      <c r="G55" s="880"/>
      <c r="H55" s="880"/>
      <c r="I55" s="880"/>
      <c r="J55" s="880"/>
      <c r="K55" s="876"/>
      <c r="L55" s="876"/>
      <c r="M55" s="876"/>
    </row>
    <row r="56" spans="1:16384" s="877" customFormat="1" ht="9.75" customHeight="1">
      <c r="A56" s="880"/>
      <c r="B56" s="880"/>
      <c r="C56" s="880"/>
      <c r="D56" s="880"/>
      <c r="E56" s="880"/>
      <c r="F56" s="880"/>
      <c r="G56" s="880"/>
      <c r="H56" s="880"/>
      <c r="I56" s="880"/>
      <c r="J56" s="880"/>
      <c r="K56" s="876"/>
      <c r="L56" s="876"/>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876"/>
      <c r="AM56" s="876"/>
      <c r="AN56" s="876"/>
      <c r="AO56" s="876"/>
      <c r="AP56" s="876"/>
      <c r="AQ56" s="876"/>
      <c r="AR56" s="876"/>
      <c r="AS56" s="876"/>
      <c r="AT56" s="876"/>
      <c r="AU56" s="876"/>
      <c r="AV56" s="876"/>
      <c r="AW56" s="876"/>
      <c r="AX56" s="876"/>
      <c r="AY56" s="876"/>
      <c r="AZ56" s="876"/>
      <c r="BA56" s="876"/>
      <c r="BB56" s="876"/>
      <c r="BC56" s="876"/>
      <c r="BD56" s="876"/>
      <c r="BE56" s="876"/>
      <c r="BF56" s="876"/>
      <c r="BG56" s="876"/>
      <c r="BH56" s="876"/>
      <c r="BI56" s="876"/>
      <c r="BJ56" s="876"/>
      <c r="BK56" s="876"/>
      <c r="BL56" s="876"/>
      <c r="BM56" s="876"/>
      <c r="BN56" s="876"/>
      <c r="BO56" s="876"/>
      <c r="BP56" s="876"/>
      <c r="BQ56" s="876"/>
      <c r="BR56" s="876"/>
      <c r="BS56" s="876"/>
      <c r="BT56" s="876"/>
      <c r="BU56" s="876"/>
      <c r="BV56" s="876"/>
      <c r="BW56" s="876"/>
      <c r="BX56" s="876"/>
      <c r="BY56" s="876"/>
      <c r="BZ56" s="876"/>
      <c r="CA56" s="876"/>
      <c r="CB56" s="876"/>
      <c r="CC56" s="876"/>
      <c r="CD56" s="876"/>
      <c r="CE56" s="876"/>
      <c r="CF56" s="876"/>
      <c r="CG56" s="876"/>
      <c r="CH56" s="876"/>
      <c r="CI56" s="876"/>
      <c r="CJ56" s="876"/>
      <c r="CK56" s="876"/>
      <c r="CL56" s="876"/>
      <c r="CM56" s="876"/>
      <c r="CN56" s="876"/>
      <c r="CO56" s="876"/>
      <c r="CP56" s="876"/>
      <c r="CQ56" s="876"/>
      <c r="CR56" s="876"/>
      <c r="CS56" s="876"/>
      <c r="CT56" s="876"/>
      <c r="CU56" s="876"/>
      <c r="CV56" s="876"/>
      <c r="CW56" s="876"/>
      <c r="CX56" s="876"/>
      <c r="CY56" s="876"/>
      <c r="CZ56" s="876"/>
      <c r="DA56" s="876"/>
      <c r="DB56" s="876"/>
      <c r="DC56" s="876"/>
      <c r="DD56" s="876"/>
      <c r="DE56" s="876"/>
      <c r="DF56" s="876"/>
      <c r="DG56" s="876"/>
      <c r="DH56" s="876"/>
      <c r="DI56" s="876"/>
      <c r="DJ56" s="876"/>
      <c r="DK56" s="876"/>
      <c r="DL56" s="876"/>
      <c r="DM56" s="876"/>
      <c r="DN56" s="876"/>
      <c r="DO56" s="876"/>
      <c r="DP56" s="876"/>
      <c r="DQ56" s="876"/>
      <c r="DR56" s="876"/>
      <c r="DS56" s="876"/>
      <c r="DT56" s="876"/>
      <c r="DU56" s="876"/>
      <c r="DV56" s="876"/>
      <c r="DW56" s="876"/>
      <c r="DX56" s="876"/>
      <c r="DY56" s="876"/>
      <c r="DZ56" s="876"/>
      <c r="EA56" s="876"/>
      <c r="EB56" s="876"/>
      <c r="EC56" s="876"/>
      <c r="ED56" s="876"/>
      <c r="EE56" s="876"/>
      <c r="EF56" s="876"/>
      <c r="EG56" s="876"/>
      <c r="EH56" s="876"/>
      <c r="EI56" s="876"/>
      <c r="EJ56" s="876"/>
      <c r="EK56" s="876"/>
      <c r="EL56" s="876"/>
      <c r="EM56" s="876"/>
      <c r="EN56" s="876"/>
      <c r="EO56" s="876"/>
      <c r="EP56" s="876"/>
      <c r="EQ56" s="876"/>
      <c r="ER56" s="876"/>
      <c r="ES56" s="876"/>
      <c r="ET56" s="876"/>
      <c r="EU56" s="876"/>
      <c r="EV56" s="876"/>
      <c r="EW56" s="876"/>
      <c r="EX56" s="876"/>
      <c r="EY56" s="876"/>
      <c r="EZ56" s="876"/>
      <c r="FA56" s="876"/>
      <c r="FB56" s="876"/>
      <c r="FC56" s="876"/>
      <c r="FD56" s="876"/>
      <c r="FE56" s="876"/>
      <c r="FF56" s="876"/>
      <c r="FG56" s="876"/>
      <c r="FH56" s="876"/>
      <c r="FI56" s="876"/>
      <c r="FJ56" s="876"/>
      <c r="FK56" s="876"/>
      <c r="FL56" s="876"/>
      <c r="FM56" s="876"/>
      <c r="FN56" s="876"/>
      <c r="FO56" s="876"/>
      <c r="FP56" s="876"/>
      <c r="FQ56" s="876"/>
      <c r="FR56" s="876"/>
      <c r="FS56" s="876"/>
      <c r="FT56" s="876"/>
      <c r="FU56" s="876"/>
      <c r="FV56" s="876"/>
      <c r="FW56" s="876"/>
      <c r="FX56" s="876"/>
      <c r="FY56" s="876"/>
      <c r="FZ56" s="876"/>
      <c r="GA56" s="876"/>
      <c r="GB56" s="876"/>
      <c r="GC56" s="876"/>
      <c r="GD56" s="876"/>
      <c r="GE56" s="876"/>
      <c r="GF56" s="876"/>
      <c r="GG56" s="876"/>
      <c r="GH56" s="876"/>
      <c r="GI56" s="876"/>
      <c r="GJ56" s="876"/>
      <c r="GK56" s="876"/>
      <c r="GL56" s="876"/>
      <c r="GM56" s="876"/>
      <c r="GN56" s="876"/>
      <c r="GO56" s="876"/>
      <c r="GP56" s="876"/>
      <c r="GQ56" s="876"/>
      <c r="GR56" s="876"/>
      <c r="GS56" s="876"/>
      <c r="GT56" s="876"/>
      <c r="GU56" s="876"/>
      <c r="GV56" s="876"/>
      <c r="GW56" s="876"/>
      <c r="GX56" s="876"/>
      <c r="GY56" s="876"/>
      <c r="GZ56" s="876"/>
      <c r="HA56" s="876"/>
      <c r="HB56" s="876"/>
      <c r="HC56" s="876"/>
      <c r="HD56" s="876"/>
      <c r="HE56" s="876"/>
      <c r="HF56" s="876"/>
      <c r="HG56" s="876"/>
      <c r="HH56" s="876"/>
      <c r="HI56" s="876"/>
      <c r="HJ56" s="876"/>
      <c r="HK56" s="876"/>
      <c r="HL56" s="876"/>
      <c r="HM56" s="876"/>
      <c r="HN56" s="876"/>
      <c r="HO56" s="876"/>
      <c r="HP56" s="876"/>
      <c r="HQ56" s="876"/>
      <c r="HR56" s="876"/>
      <c r="HS56" s="876"/>
      <c r="HT56" s="876"/>
      <c r="HU56" s="876"/>
      <c r="HV56" s="876"/>
      <c r="HW56" s="876"/>
      <c r="HX56" s="876"/>
      <c r="HY56" s="876"/>
      <c r="HZ56" s="876"/>
      <c r="IA56" s="876"/>
      <c r="IB56" s="876"/>
      <c r="IC56" s="876"/>
      <c r="ID56" s="876"/>
      <c r="IE56" s="876"/>
      <c r="IF56" s="876"/>
      <c r="IG56" s="876"/>
      <c r="IH56" s="876"/>
      <c r="II56" s="876"/>
      <c r="IJ56" s="876"/>
      <c r="IK56" s="876"/>
      <c r="IL56" s="876"/>
      <c r="IM56" s="876"/>
      <c r="IN56" s="876"/>
      <c r="IO56" s="876"/>
      <c r="IP56" s="876"/>
      <c r="IQ56" s="876"/>
      <c r="IR56" s="876"/>
      <c r="IS56" s="876"/>
      <c r="IT56" s="876"/>
      <c r="IU56" s="876"/>
      <c r="IV56" s="876"/>
      <c r="IW56" s="876"/>
      <c r="IX56" s="876"/>
      <c r="IY56" s="876"/>
      <c r="IZ56" s="876"/>
      <c r="JA56" s="876"/>
      <c r="JB56" s="876"/>
      <c r="JC56" s="876"/>
      <c r="JD56" s="876"/>
      <c r="JE56" s="876"/>
      <c r="JF56" s="876"/>
      <c r="JG56" s="876"/>
      <c r="JH56" s="876"/>
      <c r="JI56" s="876"/>
      <c r="JJ56" s="876"/>
      <c r="JK56" s="876"/>
      <c r="JL56" s="876"/>
      <c r="JM56" s="876"/>
      <c r="JN56" s="876"/>
      <c r="JO56" s="876"/>
      <c r="JP56" s="876"/>
      <c r="JQ56" s="876"/>
      <c r="JR56" s="876"/>
      <c r="JS56" s="876"/>
      <c r="JT56" s="876"/>
      <c r="JU56" s="876"/>
      <c r="JV56" s="876"/>
      <c r="JW56" s="876"/>
      <c r="JX56" s="876"/>
      <c r="JY56" s="876"/>
      <c r="JZ56" s="876"/>
      <c r="KA56" s="876"/>
      <c r="KB56" s="876"/>
      <c r="KC56" s="876"/>
      <c r="KD56" s="876"/>
      <c r="KE56" s="876"/>
      <c r="KF56" s="876"/>
      <c r="KG56" s="876"/>
      <c r="KH56" s="876"/>
      <c r="KI56" s="876"/>
      <c r="KJ56" s="876"/>
      <c r="KK56" s="876"/>
      <c r="KL56" s="876"/>
      <c r="KM56" s="876"/>
      <c r="KN56" s="876"/>
      <c r="KO56" s="876"/>
      <c r="KP56" s="876"/>
      <c r="KQ56" s="876"/>
      <c r="KR56" s="876"/>
      <c r="KS56" s="876"/>
      <c r="KT56" s="876"/>
      <c r="KU56" s="876"/>
      <c r="KV56" s="876"/>
      <c r="KW56" s="876"/>
      <c r="KX56" s="876"/>
      <c r="KY56" s="876"/>
      <c r="KZ56" s="876"/>
      <c r="LA56" s="876"/>
      <c r="LB56" s="876"/>
      <c r="LC56" s="876"/>
      <c r="LD56" s="876"/>
      <c r="LE56" s="876"/>
      <c r="LF56" s="876"/>
      <c r="LG56" s="876"/>
      <c r="LH56" s="876"/>
      <c r="LI56" s="876"/>
      <c r="LJ56" s="876"/>
      <c r="LK56" s="876"/>
      <c r="LL56" s="876"/>
      <c r="LM56" s="876"/>
      <c r="LN56" s="876"/>
      <c r="LO56" s="876"/>
      <c r="LP56" s="876"/>
      <c r="LQ56" s="876"/>
      <c r="LR56" s="876"/>
      <c r="LS56" s="876"/>
      <c r="LT56" s="876"/>
      <c r="LU56" s="876"/>
      <c r="LV56" s="876"/>
      <c r="LW56" s="876"/>
      <c r="LX56" s="876"/>
      <c r="LY56" s="876"/>
      <c r="LZ56" s="876"/>
      <c r="MA56" s="876"/>
      <c r="MB56" s="876"/>
      <c r="MC56" s="876"/>
      <c r="MD56" s="876"/>
      <c r="ME56" s="876"/>
      <c r="MF56" s="876"/>
      <c r="MG56" s="876"/>
      <c r="MH56" s="876"/>
      <c r="MI56" s="876"/>
      <c r="MJ56" s="876"/>
      <c r="MK56" s="876"/>
      <c r="ML56" s="876"/>
      <c r="MM56" s="876"/>
      <c r="MN56" s="876"/>
      <c r="MO56" s="876"/>
      <c r="MP56" s="876"/>
      <c r="MQ56" s="876"/>
      <c r="MR56" s="876"/>
      <c r="MS56" s="876"/>
      <c r="MT56" s="876"/>
      <c r="MU56" s="876"/>
      <c r="MV56" s="876"/>
      <c r="MW56" s="876"/>
      <c r="MX56" s="876"/>
      <c r="MY56" s="876"/>
      <c r="MZ56" s="876"/>
      <c r="NA56" s="876"/>
      <c r="NB56" s="876"/>
      <c r="NC56" s="876"/>
      <c r="ND56" s="876"/>
      <c r="NE56" s="876"/>
      <c r="NF56" s="876"/>
      <c r="NG56" s="876"/>
      <c r="NH56" s="876"/>
      <c r="NI56" s="876"/>
      <c r="NJ56" s="876"/>
      <c r="NK56" s="876"/>
      <c r="NL56" s="876"/>
      <c r="NM56" s="876"/>
      <c r="NN56" s="876"/>
      <c r="NO56" s="876"/>
      <c r="NP56" s="876"/>
      <c r="NQ56" s="876"/>
      <c r="NR56" s="876"/>
      <c r="NS56" s="876"/>
      <c r="NT56" s="876"/>
      <c r="NU56" s="876"/>
      <c r="NV56" s="876"/>
      <c r="NW56" s="876"/>
      <c r="NX56" s="876"/>
      <c r="NY56" s="876"/>
      <c r="NZ56" s="876"/>
      <c r="OA56" s="876"/>
      <c r="OB56" s="876"/>
      <c r="OC56" s="876"/>
      <c r="OD56" s="876"/>
      <c r="OE56" s="876"/>
      <c r="OF56" s="876"/>
      <c r="OG56" s="876"/>
      <c r="OH56" s="876"/>
      <c r="OI56" s="876"/>
      <c r="OJ56" s="876"/>
      <c r="OK56" s="876"/>
      <c r="OL56" s="876"/>
      <c r="OM56" s="876"/>
      <c r="ON56" s="876"/>
      <c r="OO56" s="876"/>
      <c r="OP56" s="876"/>
      <c r="OQ56" s="876"/>
      <c r="OR56" s="876"/>
      <c r="OS56" s="876"/>
      <c r="OT56" s="876"/>
      <c r="OU56" s="876"/>
      <c r="OV56" s="876"/>
      <c r="OW56" s="876"/>
      <c r="OX56" s="876"/>
      <c r="OY56" s="876"/>
      <c r="OZ56" s="876"/>
      <c r="PA56" s="876"/>
      <c r="PB56" s="876"/>
      <c r="PC56" s="876"/>
      <c r="PD56" s="876"/>
      <c r="PE56" s="876"/>
      <c r="PF56" s="876"/>
      <c r="PG56" s="876"/>
      <c r="PH56" s="876"/>
      <c r="PI56" s="876"/>
      <c r="PJ56" s="876"/>
      <c r="PK56" s="876"/>
      <c r="PL56" s="876"/>
      <c r="PM56" s="876"/>
      <c r="PN56" s="876"/>
      <c r="PO56" s="876"/>
      <c r="PP56" s="876"/>
      <c r="PQ56" s="876"/>
      <c r="PR56" s="876"/>
      <c r="PS56" s="876"/>
      <c r="PT56" s="876"/>
      <c r="PU56" s="876"/>
      <c r="PV56" s="876"/>
      <c r="PW56" s="876"/>
      <c r="PX56" s="876"/>
      <c r="PY56" s="876"/>
      <c r="PZ56" s="876"/>
      <c r="QA56" s="876"/>
      <c r="QB56" s="876"/>
      <c r="QC56" s="876"/>
      <c r="QD56" s="876"/>
      <c r="QE56" s="876"/>
      <c r="QF56" s="876"/>
      <c r="QG56" s="876"/>
      <c r="QH56" s="876"/>
      <c r="QI56" s="876"/>
      <c r="QJ56" s="876"/>
      <c r="QK56" s="876"/>
      <c r="QL56" s="876"/>
      <c r="QM56" s="876"/>
      <c r="QN56" s="876"/>
      <c r="QO56" s="876"/>
      <c r="QP56" s="876"/>
      <c r="QQ56" s="876"/>
      <c r="QR56" s="876"/>
      <c r="QS56" s="876"/>
      <c r="QT56" s="876"/>
      <c r="QU56" s="876"/>
      <c r="QV56" s="876"/>
      <c r="QW56" s="876"/>
      <c r="QX56" s="876"/>
      <c r="QY56" s="876"/>
      <c r="QZ56" s="876"/>
      <c r="RA56" s="876"/>
      <c r="RB56" s="876"/>
      <c r="RC56" s="876"/>
      <c r="RD56" s="876"/>
      <c r="RE56" s="876"/>
      <c r="RF56" s="876"/>
      <c r="RG56" s="876"/>
      <c r="RH56" s="876"/>
      <c r="RI56" s="876"/>
      <c r="RJ56" s="876"/>
      <c r="RK56" s="876"/>
      <c r="RL56" s="876"/>
      <c r="RM56" s="876"/>
      <c r="RN56" s="876"/>
      <c r="RO56" s="876"/>
      <c r="RP56" s="876"/>
      <c r="RQ56" s="876"/>
      <c r="RR56" s="876"/>
      <c r="RS56" s="876"/>
      <c r="RT56" s="876"/>
      <c r="RU56" s="876"/>
      <c r="RV56" s="876"/>
      <c r="RW56" s="876"/>
      <c r="RX56" s="876"/>
      <c r="RY56" s="876"/>
      <c r="RZ56" s="876"/>
      <c r="SA56" s="876"/>
      <c r="SB56" s="876"/>
      <c r="SC56" s="876"/>
      <c r="SD56" s="876"/>
      <c r="SE56" s="876"/>
      <c r="SF56" s="876"/>
      <c r="SG56" s="876"/>
      <c r="SH56" s="876"/>
      <c r="SI56" s="876"/>
      <c r="SJ56" s="876"/>
      <c r="SK56" s="876"/>
      <c r="SL56" s="876"/>
      <c r="SM56" s="876"/>
      <c r="SN56" s="876"/>
      <c r="SO56" s="876"/>
      <c r="SP56" s="876"/>
      <c r="SQ56" s="876"/>
      <c r="SR56" s="876"/>
      <c r="SS56" s="876"/>
      <c r="ST56" s="876"/>
      <c r="SU56" s="876"/>
      <c r="SV56" s="876"/>
      <c r="SW56" s="876"/>
      <c r="SX56" s="876"/>
      <c r="SY56" s="876"/>
      <c r="SZ56" s="876"/>
      <c r="TA56" s="876"/>
      <c r="TB56" s="876"/>
      <c r="TC56" s="876"/>
      <c r="TD56" s="876"/>
      <c r="TE56" s="876"/>
      <c r="TF56" s="876"/>
      <c r="TG56" s="876"/>
      <c r="TH56" s="876"/>
      <c r="TI56" s="876"/>
      <c r="TJ56" s="876"/>
      <c r="TK56" s="876"/>
      <c r="TL56" s="876"/>
      <c r="TM56" s="876"/>
      <c r="TN56" s="876"/>
      <c r="TO56" s="876"/>
      <c r="TP56" s="876"/>
      <c r="TQ56" s="876"/>
      <c r="TR56" s="876"/>
      <c r="TS56" s="876"/>
      <c r="TT56" s="876"/>
      <c r="TU56" s="876"/>
      <c r="TV56" s="876"/>
      <c r="TW56" s="876"/>
      <c r="TX56" s="876"/>
      <c r="TY56" s="876"/>
      <c r="TZ56" s="876"/>
      <c r="UA56" s="876"/>
      <c r="UB56" s="876"/>
      <c r="UC56" s="876"/>
      <c r="UD56" s="876"/>
      <c r="UE56" s="876"/>
      <c r="UF56" s="876"/>
      <c r="UG56" s="876"/>
      <c r="UH56" s="876"/>
      <c r="UI56" s="876"/>
      <c r="UJ56" s="876"/>
      <c r="UK56" s="876"/>
      <c r="UL56" s="876"/>
      <c r="UM56" s="876"/>
      <c r="UN56" s="876"/>
      <c r="UO56" s="876"/>
      <c r="UP56" s="876"/>
      <c r="UQ56" s="876"/>
      <c r="UR56" s="876"/>
      <c r="US56" s="876"/>
      <c r="UT56" s="876"/>
      <c r="UU56" s="876"/>
      <c r="UV56" s="876"/>
      <c r="UW56" s="876"/>
      <c r="UX56" s="876"/>
      <c r="UY56" s="876"/>
      <c r="UZ56" s="876"/>
      <c r="VA56" s="876"/>
      <c r="VB56" s="876"/>
      <c r="VC56" s="876"/>
      <c r="VD56" s="876"/>
      <c r="VE56" s="876"/>
      <c r="VF56" s="876"/>
      <c r="VG56" s="876"/>
      <c r="VH56" s="876"/>
      <c r="VI56" s="876"/>
      <c r="VJ56" s="876"/>
      <c r="VK56" s="876"/>
      <c r="VL56" s="876"/>
      <c r="VM56" s="876"/>
      <c r="VN56" s="876"/>
      <c r="VO56" s="876"/>
      <c r="VP56" s="876"/>
      <c r="VQ56" s="876"/>
      <c r="VR56" s="876"/>
      <c r="VS56" s="876"/>
      <c r="VT56" s="876"/>
      <c r="VU56" s="876"/>
      <c r="VV56" s="876"/>
      <c r="VW56" s="876"/>
      <c r="VX56" s="876"/>
      <c r="VY56" s="876"/>
      <c r="VZ56" s="876"/>
      <c r="WA56" s="876"/>
      <c r="WB56" s="876"/>
      <c r="WC56" s="876"/>
      <c r="WD56" s="876"/>
      <c r="WE56" s="876"/>
      <c r="WF56" s="876"/>
      <c r="WG56" s="876"/>
      <c r="WH56" s="876"/>
      <c r="WI56" s="876"/>
      <c r="WJ56" s="876"/>
      <c r="WK56" s="876"/>
      <c r="WL56" s="876"/>
      <c r="WM56" s="876"/>
      <c r="WN56" s="876"/>
      <c r="WO56" s="876"/>
      <c r="WP56" s="876"/>
      <c r="WQ56" s="876"/>
      <c r="WR56" s="876"/>
      <c r="WS56" s="876"/>
      <c r="WT56" s="876"/>
      <c r="WU56" s="876"/>
      <c r="WV56" s="876"/>
      <c r="WW56" s="876"/>
      <c r="WX56" s="876"/>
      <c r="WY56" s="876"/>
      <c r="WZ56" s="876"/>
      <c r="XA56" s="876"/>
      <c r="XB56" s="876"/>
      <c r="XC56" s="876"/>
      <c r="XD56" s="876"/>
      <c r="XE56" s="876"/>
      <c r="XF56" s="876"/>
      <c r="XG56" s="876"/>
      <c r="XH56" s="876"/>
      <c r="XI56" s="876"/>
      <c r="XJ56" s="876"/>
      <c r="XK56" s="876"/>
      <c r="XL56" s="876"/>
      <c r="XM56" s="876"/>
      <c r="XN56" s="876"/>
      <c r="XO56" s="876"/>
      <c r="XP56" s="876"/>
      <c r="XQ56" s="876"/>
      <c r="XR56" s="876"/>
      <c r="XS56" s="876"/>
      <c r="XT56" s="876"/>
      <c r="XU56" s="876"/>
      <c r="XV56" s="876"/>
      <c r="XW56" s="876"/>
      <c r="XX56" s="876"/>
      <c r="XY56" s="876"/>
      <c r="XZ56" s="876"/>
      <c r="YA56" s="876"/>
      <c r="YB56" s="876"/>
      <c r="YC56" s="876"/>
      <c r="YD56" s="876"/>
      <c r="YE56" s="876"/>
      <c r="YF56" s="876"/>
      <c r="YG56" s="876"/>
      <c r="YH56" s="876"/>
      <c r="YI56" s="876"/>
      <c r="YJ56" s="876"/>
      <c r="YK56" s="876"/>
      <c r="YL56" s="876"/>
      <c r="YM56" s="876"/>
      <c r="YN56" s="876"/>
      <c r="YO56" s="876"/>
      <c r="YP56" s="876"/>
      <c r="YQ56" s="876"/>
      <c r="YR56" s="876"/>
      <c r="YS56" s="876"/>
      <c r="YT56" s="876"/>
      <c r="YU56" s="876"/>
      <c r="YV56" s="876"/>
      <c r="YW56" s="876"/>
      <c r="YX56" s="876"/>
      <c r="YY56" s="876"/>
      <c r="YZ56" s="876"/>
      <c r="ZA56" s="876"/>
      <c r="ZB56" s="876"/>
      <c r="ZC56" s="876"/>
      <c r="ZD56" s="876"/>
      <c r="ZE56" s="876"/>
      <c r="ZF56" s="876"/>
      <c r="ZG56" s="876"/>
      <c r="ZH56" s="876"/>
      <c r="ZI56" s="876"/>
      <c r="ZJ56" s="876"/>
      <c r="ZK56" s="876"/>
      <c r="ZL56" s="876"/>
      <c r="ZM56" s="876"/>
      <c r="ZN56" s="876"/>
      <c r="ZO56" s="876"/>
      <c r="ZP56" s="876"/>
      <c r="ZQ56" s="876"/>
      <c r="ZR56" s="876"/>
      <c r="ZS56" s="876"/>
      <c r="ZT56" s="876"/>
      <c r="ZU56" s="876"/>
      <c r="ZV56" s="876"/>
      <c r="ZW56" s="876"/>
      <c r="ZX56" s="876"/>
      <c r="ZY56" s="876"/>
      <c r="ZZ56" s="876"/>
      <c r="AAA56" s="876"/>
      <c r="AAB56" s="876"/>
      <c r="AAC56" s="876"/>
      <c r="AAD56" s="876"/>
      <c r="AAE56" s="876"/>
      <c r="AAF56" s="876"/>
      <c r="AAG56" s="876"/>
      <c r="AAH56" s="876"/>
      <c r="AAI56" s="876"/>
      <c r="AAJ56" s="876"/>
      <c r="AAK56" s="876"/>
      <c r="AAL56" s="876"/>
      <c r="AAM56" s="876"/>
      <c r="AAN56" s="876"/>
      <c r="AAO56" s="876"/>
      <c r="AAP56" s="876"/>
      <c r="AAQ56" s="876"/>
      <c r="AAR56" s="876"/>
      <c r="AAS56" s="876"/>
      <c r="AAT56" s="876"/>
      <c r="AAU56" s="876"/>
      <c r="AAV56" s="876"/>
      <c r="AAW56" s="876"/>
      <c r="AAX56" s="876"/>
      <c r="AAY56" s="876"/>
      <c r="AAZ56" s="876"/>
      <c r="ABA56" s="876"/>
      <c r="ABB56" s="876"/>
      <c r="ABC56" s="876"/>
      <c r="ABD56" s="876"/>
      <c r="ABE56" s="876"/>
      <c r="ABF56" s="876"/>
      <c r="ABG56" s="876"/>
      <c r="ABH56" s="876"/>
      <c r="ABI56" s="876"/>
      <c r="ABJ56" s="876"/>
      <c r="ABK56" s="876"/>
      <c r="ABL56" s="876"/>
      <c r="ABM56" s="876"/>
      <c r="ABN56" s="876"/>
      <c r="ABO56" s="876"/>
      <c r="ABP56" s="876"/>
      <c r="ABQ56" s="876"/>
      <c r="ABR56" s="876"/>
      <c r="ABS56" s="876"/>
      <c r="ABT56" s="876"/>
      <c r="ABU56" s="876"/>
      <c r="ABV56" s="876"/>
      <c r="ABW56" s="876"/>
      <c r="ABX56" s="876"/>
      <c r="ABY56" s="876"/>
      <c r="ABZ56" s="876"/>
      <c r="ACA56" s="876"/>
      <c r="ACB56" s="876"/>
      <c r="ACC56" s="876"/>
      <c r="ACD56" s="876"/>
      <c r="ACE56" s="876"/>
      <c r="ACF56" s="876"/>
      <c r="ACG56" s="876"/>
      <c r="ACH56" s="876"/>
      <c r="ACI56" s="876"/>
      <c r="ACJ56" s="876"/>
      <c r="ACK56" s="876"/>
      <c r="ACL56" s="876"/>
      <c r="ACM56" s="876"/>
      <c r="ACN56" s="876"/>
      <c r="ACO56" s="876"/>
      <c r="ACP56" s="876"/>
      <c r="ACQ56" s="876"/>
      <c r="ACR56" s="876"/>
      <c r="ACS56" s="876"/>
      <c r="ACT56" s="876"/>
      <c r="ACU56" s="876"/>
      <c r="ACV56" s="876"/>
      <c r="ACW56" s="876"/>
      <c r="ACX56" s="876"/>
      <c r="ACY56" s="876"/>
      <c r="ACZ56" s="876"/>
      <c r="ADA56" s="876"/>
      <c r="ADB56" s="876"/>
      <c r="ADC56" s="876"/>
      <c r="ADD56" s="876"/>
      <c r="ADE56" s="876"/>
      <c r="ADF56" s="876"/>
      <c r="ADG56" s="876"/>
      <c r="ADH56" s="876"/>
      <c r="ADI56" s="876"/>
      <c r="ADJ56" s="876"/>
      <c r="ADK56" s="876"/>
      <c r="ADL56" s="876"/>
      <c r="ADM56" s="876"/>
      <c r="ADN56" s="876"/>
      <c r="ADO56" s="876"/>
      <c r="ADP56" s="876"/>
      <c r="ADQ56" s="876"/>
      <c r="ADR56" s="876"/>
      <c r="ADS56" s="876"/>
      <c r="ADT56" s="876"/>
      <c r="ADU56" s="876"/>
      <c r="ADV56" s="876"/>
      <c r="ADW56" s="876"/>
      <c r="ADX56" s="876"/>
      <c r="ADY56" s="876"/>
      <c r="ADZ56" s="876"/>
      <c r="AEA56" s="876"/>
      <c r="AEB56" s="876"/>
      <c r="AEC56" s="876"/>
      <c r="AED56" s="876"/>
      <c r="AEE56" s="876"/>
      <c r="AEF56" s="876"/>
      <c r="AEG56" s="876"/>
      <c r="AEH56" s="876"/>
      <c r="AEI56" s="876"/>
      <c r="AEJ56" s="876"/>
      <c r="AEK56" s="876"/>
      <c r="AEL56" s="876"/>
      <c r="AEM56" s="876"/>
      <c r="AEN56" s="876"/>
      <c r="AEO56" s="876"/>
      <c r="AEP56" s="876"/>
      <c r="AEQ56" s="876"/>
      <c r="AER56" s="876"/>
      <c r="AES56" s="876"/>
      <c r="AET56" s="876"/>
      <c r="AEU56" s="876"/>
      <c r="AEV56" s="876"/>
      <c r="AEW56" s="876"/>
      <c r="AEX56" s="876"/>
      <c r="AEY56" s="876"/>
      <c r="AEZ56" s="876"/>
      <c r="AFA56" s="876"/>
      <c r="AFB56" s="876"/>
      <c r="AFC56" s="876"/>
      <c r="AFD56" s="876"/>
      <c r="AFE56" s="876"/>
      <c r="AFF56" s="876"/>
      <c r="AFG56" s="876"/>
      <c r="AFH56" s="876"/>
      <c r="AFI56" s="876"/>
      <c r="AFJ56" s="876"/>
      <c r="AFK56" s="876"/>
      <c r="AFL56" s="876"/>
      <c r="AFM56" s="876"/>
      <c r="AFN56" s="876"/>
      <c r="AFO56" s="876"/>
      <c r="AFP56" s="876"/>
      <c r="AFQ56" s="876"/>
      <c r="AFR56" s="876"/>
      <c r="AFS56" s="876"/>
      <c r="AFT56" s="876"/>
      <c r="AFU56" s="876"/>
      <c r="AFV56" s="876"/>
      <c r="AFW56" s="876"/>
      <c r="AFX56" s="876"/>
      <c r="AFY56" s="876"/>
      <c r="AFZ56" s="876"/>
      <c r="AGA56" s="876"/>
      <c r="AGB56" s="876"/>
      <c r="AGC56" s="876"/>
      <c r="AGD56" s="876"/>
      <c r="AGE56" s="876"/>
      <c r="AGF56" s="876"/>
      <c r="AGG56" s="876"/>
      <c r="AGH56" s="876"/>
      <c r="AGI56" s="876"/>
      <c r="AGJ56" s="876"/>
      <c r="AGK56" s="876"/>
      <c r="AGL56" s="876"/>
      <c r="AGM56" s="876"/>
      <c r="AGN56" s="876"/>
      <c r="AGO56" s="876"/>
      <c r="AGP56" s="876"/>
      <c r="AGQ56" s="876"/>
      <c r="AGR56" s="876"/>
      <c r="AGS56" s="876"/>
      <c r="AGT56" s="876"/>
      <c r="AGU56" s="876"/>
      <c r="AGV56" s="876"/>
      <c r="AGW56" s="876"/>
      <c r="AGX56" s="876"/>
      <c r="AGY56" s="876"/>
      <c r="AGZ56" s="876"/>
      <c r="AHA56" s="876"/>
      <c r="AHB56" s="876"/>
      <c r="AHC56" s="876"/>
      <c r="AHD56" s="876"/>
      <c r="AHE56" s="876"/>
      <c r="AHF56" s="876"/>
      <c r="AHG56" s="876"/>
      <c r="AHH56" s="876"/>
      <c r="AHI56" s="876"/>
      <c r="AHJ56" s="876"/>
      <c r="AHK56" s="876"/>
      <c r="AHL56" s="876"/>
      <c r="AHM56" s="876"/>
      <c r="AHN56" s="876"/>
      <c r="AHO56" s="876"/>
      <c r="AHP56" s="876"/>
      <c r="AHQ56" s="876"/>
      <c r="AHR56" s="876"/>
      <c r="AHS56" s="876"/>
      <c r="AHT56" s="876"/>
      <c r="AHU56" s="876"/>
      <c r="AHV56" s="876"/>
      <c r="AHW56" s="876"/>
      <c r="AHX56" s="876"/>
      <c r="AHY56" s="876"/>
      <c r="AHZ56" s="876"/>
      <c r="AIA56" s="876"/>
      <c r="AIB56" s="876"/>
      <c r="AIC56" s="876"/>
      <c r="AID56" s="876"/>
      <c r="AIE56" s="876"/>
      <c r="AIF56" s="876"/>
      <c r="AIG56" s="876"/>
      <c r="AIH56" s="876"/>
      <c r="AII56" s="876"/>
      <c r="AIJ56" s="876"/>
      <c r="AIK56" s="876"/>
      <c r="AIL56" s="876"/>
      <c r="AIM56" s="876"/>
      <c r="AIN56" s="876"/>
      <c r="AIO56" s="876"/>
      <c r="AIP56" s="876"/>
      <c r="AIQ56" s="876"/>
      <c r="AIR56" s="876"/>
      <c r="AIS56" s="876"/>
      <c r="AIT56" s="876"/>
      <c r="AIU56" s="876"/>
      <c r="AIV56" s="876"/>
      <c r="AIW56" s="876"/>
      <c r="AIX56" s="876"/>
      <c r="AIY56" s="876"/>
      <c r="AIZ56" s="876"/>
      <c r="AJA56" s="876"/>
      <c r="AJB56" s="876"/>
      <c r="AJC56" s="876"/>
      <c r="AJD56" s="876"/>
      <c r="AJE56" s="876"/>
      <c r="AJF56" s="876"/>
      <c r="AJG56" s="876"/>
      <c r="AJH56" s="876"/>
      <c r="AJI56" s="876"/>
      <c r="AJJ56" s="876"/>
      <c r="AJK56" s="876"/>
      <c r="AJL56" s="876"/>
      <c r="AJM56" s="876"/>
      <c r="AJN56" s="876"/>
      <c r="AJO56" s="876"/>
      <c r="AJP56" s="876"/>
      <c r="AJQ56" s="876"/>
      <c r="AJR56" s="876"/>
      <c r="AJS56" s="876"/>
      <c r="AJT56" s="876"/>
      <c r="AJU56" s="876"/>
      <c r="AJV56" s="876"/>
      <c r="AJW56" s="876"/>
      <c r="AJX56" s="876"/>
      <c r="AJY56" s="876"/>
      <c r="AJZ56" s="876"/>
      <c r="AKA56" s="876"/>
      <c r="AKB56" s="876"/>
      <c r="AKC56" s="876"/>
      <c r="AKD56" s="876"/>
      <c r="AKE56" s="876"/>
      <c r="AKF56" s="876"/>
      <c r="AKG56" s="876"/>
      <c r="AKH56" s="876"/>
      <c r="AKI56" s="876"/>
      <c r="AKJ56" s="876"/>
      <c r="AKK56" s="876"/>
      <c r="AKL56" s="876"/>
      <c r="AKM56" s="876"/>
      <c r="AKN56" s="876"/>
      <c r="AKO56" s="876"/>
      <c r="AKP56" s="876"/>
      <c r="AKQ56" s="876"/>
      <c r="AKR56" s="876"/>
      <c r="AKS56" s="876"/>
      <c r="AKT56" s="876"/>
      <c r="AKU56" s="876"/>
      <c r="AKV56" s="876"/>
      <c r="AKW56" s="876"/>
      <c r="AKX56" s="876"/>
      <c r="AKY56" s="876"/>
      <c r="AKZ56" s="876"/>
      <c r="ALA56" s="876"/>
      <c r="ALB56" s="876"/>
      <c r="ALC56" s="876"/>
      <c r="ALD56" s="876"/>
      <c r="ALE56" s="876"/>
      <c r="ALF56" s="876"/>
      <c r="ALG56" s="876"/>
      <c r="ALH56" s="876"/>
      <c r="ALI56" s="876"/>
      <c r="ALJ56" s="876"/>
      <c r="ALK56" s="876"/>
      <c r="ALL56" s="876"/>
      <c r="ALM56" s="876"/>
      <c r="ALN56" s="876"/>
      <c r="ALO56" s="876"/>
      <c r="ALP56" s="876"/>
      <c r="ALQ56" s="876"/>
      <c r="ALR56" s="876"/>
      <c r="ALS56" s="876"/>
      <c r="ALT56" s="876"/>
      <c r="ALU56" s="876"/>
      <c r="ALV56" s="876"/>
      <c r="ALW56" s="876"/>
      <c r="ALX56" s="876"/>
      <c r="ALY56" s="876"/>
      <c r="ALZ56" s="876"/>
      <c r="AMA56" s="876"/>
      <c r="AMB56" s="876"/>
      <c r="AMC56" s="876"/>
      <c r="AMD56" s="876"/>
      <c r="AME56" s="876"/>
      <c r="AMF56" s="876"/>
      <c r="AMG56" s="876"/>
      <c r="AMH56" s="876"/>
      <c r="AMI56" s="876"/>
      <c r="AMJ56" s="876"/>
      <c r="AMK56" s="876"/>
      <c r="AML56" s="876"/>
      <c r="AMM56" s="876"/>
      <c r="AMN56" s="876"/>
      <c r="AMO56" s="876"/>
      <c r="AMP56" s="876"/>
      <c r="AMQ56" s="876"/>
      <c r="AMR56" s="876"/>
      <c r="AMS56" s="876"/>
      <c r="AMT56" s="876"/>
      <c r="AMU56" s="876"/>
      <c r="AMV56" s="876"/>
      <c r="AMW56" s="876"/>
      <c r="AMX56" s="876"/>
      <c r="AMY56" s="876"/>
      <c r="AMZ56" s="876"/>
      <c r="ANA56" s="876"/>
      <c r="ANB56" s="876"/>
      <c r="ANC56" s="876"/>
      <c r="AND56" s="876"/>
      <c r="ANE56" s="876"/>
      <c r="ANF56" s="876"/>
      <c r="ANG56" s="876"/>
      <c r="ANH56" s="876"/>
      <c r="ANI56" s="876"/>
      <c r="ANJ56" s="876"/>
      <c r="ANK56" s="876"/>
      <c r="ANL56" s="876"/>
      <c r="ANM56" s="876"/>
      <c r="ANN56" s="876"/>
      <c r="ANO56" s="876"/>
      <c r="ANP56" s="876"/>
      <c r="ANQ56" s="876"/>
      <c r="ANR56" s="876"/>
      <c r="ANS56" s="876"/>
      <c r="ANT56" s="876"/>
      <c r="ANU56" s="876"/>
      <c r="ANV56" s="876"/>
      <c r="ANW56" s="876"/>
      <c r="ANX56" s="876"/>
      <c r="ANY56" s="876"/>
      <c r="ANZ56" s="876"/>
      <c r="AOA56" s="876"/>
      <c r="AOB56" s="876"/>
      <c r="AOC56" s="876"/>
      <c r="AOD56" s="876"/>
      <c r="AOE56" s="876"/>
      <c r="AOF56" s="876"/>
      <c r="AOG56" s="876"/>
      <c r="AOH56" s="876"/>
      <c r="AOI56" s="876"/>
      <c r="AOJ56" s="876"/>
      <c r="AOK56" s="876"/>
      <c r="AOL56" s="876"/>
      <c r="AOM56" s="876"/>
      <c r="AON56" s="876"/>
      <c r="AOO56" s="876"/>
      <c r="AOP56" s="876"/>
      <c r="AOQ56" s="876"/>
      <c r="AOR56" s="876"/>
      <c r="AOS56" s="876"/>
      <c r="AOT56" s="876"/>
      <c r="AOU56" s="876"/>
      <c r="AOV56" s="876"/>
      <c r="AOW56" s="876"/>
      <c r="AOX56" s="876"/>
      <c r="AOY56" s="876"/>
      <c r="AOZ56" s="876"/>
      <c r="APA56" s="876"/>
      <c r="APB56" s="876"/>
      <c r="APC56" s="876"/>
      <c r="APD56" s="876"/>
      <c r="APE56" s="876"/>
      <c r="APF56" s="876"/>
      <c r="APG56" s="876"/>
      <c r="APH56" s="876"/>
      <c r="API56" s="876"/>
      <c r="APJ56" s="876"/>
      <c r="APK56" s="876"/>
      <c r="APL56" s="876"/>
      <c r="APM56" s="876"/>
      <c r="APN56" s="876"/>
      <c r="APO56" s="876"/>
      <c r="APP56" s="876"/>
      <c r="APQ56" s="876"/>
      <c r="APR56" s="876"/>
      <c r="APS56" s="876"/>
      <c r="APT56" s="876"/>
      <c r="APU56" s="876"/>
      <c r="APV56" s="876"/>
      <c r="APW56" s="876"/>
      <c r="APX56" s="876"/>
      <c r="APY56" s="876"/>
      <c r="APZ56" s="876"/>
      <c r="AQA56" s="876"/>
      <c r="AQB56" s="876"/>
      <c r="AQC56" s="876"/>
      <c r="AQD56" s="876"/>
      <c r="AQE56" s="876"/>
      <c r="AQF56" s="876"/>
      <c r="AQG56" s="876"/>
      <c r="AQH56" s="876"/>
      <c r="AQI56" s="876"/>
      <c r="AQJ56" s="876"/>
      <c r="AQK56" s="876"/>
      <c r="AQL56" s="876"/>
      <c r="AQM56" s="876"/>
      <c r="AQN56" s="876"/>
      <c r="AQO56" s="876"/>
      <c r="AQP56" s="876"/>
      <c r="AQQ56" s="876"/>
      <c r="AQR56" s="876"/>
      <c r="AQS56" s="876"/>
      <c r="AQT56" s="876"/>
      <c r="AQU56" s="876"/>
      <c r="AQV56" s="876"/>
      <c r="AQW56" s="876"/>
      <c r="AQX56" s="876"/>
      <c r="AQY56" s="876"/>
      <c r="AQZ56" s="876"/>
      <c r="ARA56" s="876"/>
      <c r="ARB56" s="876"/>
      <c r="ARC56" s="876"/>
      <c r="ARD56" s="876"/>
      <c r="ARE56" s="876"/>
      <c r="ARF56" s="876"/>
      <c r="ARG56" s="876"/>
      <c r="ARH56" s="876"/>
      <c r="ARI56" s="876"/>
      <c r="ARJ56" s="876"/>
      <c r="ARK56" s="876"/>
      <c r="ARL56" s="876"/>
      <c r="ARM56" s="876"/>
      <c r="ARN56" s="876"/>
      <c r="ARO56" s="876"/>
      <c r="ARP56" s="876"/>
      <c r="ARQ56" s="876"/>
      <c r="ARR56" s="876"/>
      <c r="ARS56" s="876"/>
      <c r="ART56" s="876"/>
      <c r="ARU56" s="876"/>
      <c r="ARV56" s="876"/>
      <c r="ARW56" s="876"/>
      <c r="ARX56" s="876"/>
      <c r="ARY56" s="876"/>
      <c r="ARZ56" s="876"/>
      <c r="ASA56" s="876"/>
      <c r="ASB56" s="876"/>
      <c r="ASC56" s="876"/>
      <c r="ASD56" s="876"/>
      <c r="ASE56" s="876"/>
      <c r="ASF56" s="876"/>
      <c r="ASG56" s="876"/>
      <c r="ASH56" s="876"/>
      <c r="ASI56" s="876"/>
      <c r="ASJ56" s="876"/>
      <c r="ASK56" s="876"/>
      <c r="ASL56" s="876"/>
      <c r="ASM56" s="876"/>
      <c r="ASN56" s="876"/>
      <c r="ASO56" s="876"/>
      <c r="ASP56" s="876"/>
      <c r="ASQ56" s="876"/>
      <c r="ASR56" s="876"/>
      <c r="ASS56" s="876"/>
      <c r="AST56" s="876"/>
      <c r="ASU56" s="876"/>
      <c r="ASV56" s="876"/>
      <c r="ASW56" s="876"/>
      <c r="ASX56" s="876"/>
      <c r="ASY56" s="876"/>
      <c r="ASZ56" s="876"/>
      <c r="ATA56" s="876"/>
      <c r="ATB56" s="876"/>
      <c r="ATC56" s="876"/>
      <c r="ATD56" s="876"/>
      <c r="ATE56" s="876"/>
      <c r="ATF56" s="876"/>
      <c r="ATG56" s="876"/>
      <c r="ATH56" s="876"/>
      <c r="ATI56" s="876"/>
      <c r="ATJ56" s="876"/>
      <c r="ATK56" s="876"/>
      <c r="ATL56" s="876"/>
      <c r="ATM56" s="876"/>
      <c r="ATN56" s="876"/>
      <c r="ATO56" s="876"/>
      <c r="ATP56" s="876"/>
      <c r="ATQ56" s="876"/>
      <c r="ATR56" s="876"/>
      <c r="ATS56" s="876"/>
      <c r="ATT56" s="876"/>
      <c r="ATU56" s="876"/>
      <c r="ATV56" s="876"/>
      <c r="ATW56" s="876"/>
      <c r="ATX56" s="876"/>
      <c r="ATY56" s="876"/>
      <c r="ATZ56" s="876"/>
      <c r="AUA56" s="876"/>
      <c r="AUB56" s="876"/>
      <c r="AUC56" s="876"/>
      <c r="AUD56" s="876"/>
      <c r="AUE56" s="876"/>
      <c r="AUF56" s="876"/>
      <c r="AUG56" s="876"/>
      <c r="AUH56" s="876"/>
      <c r="AUI56" s="876"/>
      <c r="AUJ56" s="876"/>
      <c r="AUK56" s="876"/>
      <c r="AUL56" s="876"/>
      <c r="AUM56" s="876"/>
      <c r="AUN56" s="876"/>
      <c r="AUO56" s="876"/>
      <c r="AUP56" s="876"/>
      <c r="AUQ56" s="876"/>
      <c r="AUR56" s="876"/>
      <c r="AUS56" s="876"/>
      <c r="AUT56" s="876"/>
      <c r="AUU56" s="876"/>
      <c r="AUV56" s="876"/>
      <c r="AUW56" s="876"/>
      <c r="AUX56" s="876"/>
      <c r="AUY56" s="876"/>
      <c r="AUZ56" s="876"/>
      <c r="AVA56" s="876"/>
      <c r="AVB56" s="876"/>
      <c r="AVC56" s="876"/>
      <c r="AVD56" s="876"/>
      <c r="AVE56" s="876"/>
      <c r="AVF56" s="876"/>
      <c r="AVG56" s="876"/>
      <c r="AVH56" s="876"/>
      <c r="AVI56" s="876"/>
      <c r="AVJ56" s="876"/>
      <c r="AVK56" s="876"/>
      <c r="AVL56" s="876"/>
      <c r="AVM56" s="876"/>
      <c r="AVN56" s="876"/>
      <c r="AVO56" s="876"/>
      <c r="AVP56" s="876"/>
      <c r="AVQ56" s="876"/>
      <c r="AVR56" s="876"/>
      <c r="AVS56" s="876"/>
      <c r="AVT56" s="876"/>
      <c r="AVU56" s="876"/>
      <c r="AVV56" s="876"/>
      <c r="AVW56" s="876"/>
      <c r="AVX56" s="876"/>
      <c r="AVY56" s="876"/>
      <c r="AVZ56" s="876"/>
      <c r="AWA56" s="876"/>
      <c r="AWB56" s="876"/>
      <c r="AWC56" s="876"/>
      <c r="AWD56" s="876"/>
      <c r="AWE56" s="876"/>
      <c r="AWF56" s="876"/>
      <c r="AWG56" s="876"/>
      <c r="AWH56" s="876"/>
      <c r="AWI56" s="876"/>
      <c r="AWJ56" s="876"/>
      <c r="AWK56" s="876"/>
      <c r="AWL56" s="876"/>
      <c r="AWM56" s="876"/>
      <c r="AWN56" s="876"/>
      <c r="AWO56" s="876"/>
      <c r="AWP56" s="876"/>
      <c r="AWQ56" s="876"/>
      <c r="AWR56" s="876"/>
      <c r="AWS56" s="876"/>
      <c r="AWT56" s="876"/>
      <c r="AWU56" s="876"/>
      <c r="AWV56" s="876"/>
      <c r="AWW56" s="876"/>
      <c r="AWX56" s="876"/>
      <c r="AWY56" s="876"/>
      <c r="AWZ56" s="876"/>
      <c r="AXA56" s="876"/>
      <c r="AXB56" s="876"/>
      <c r="AXC56" s="876"/>
      <c r="AXD56" s="876"/>
      <c r="AXE56" s="876"/>
      <c r="AXF56" s="876"/>
      <c r="AXG56" s="876"/>
      <c r="AXH56" s="876"/>
      <c r="AXI56" s="876"/>
      <c r="AXJ56" s="876"/>
      <c r="AXK56" s="876"/>
      <c r="AXL56" s="876"/>
      <c r="AXM56" s="876"/>
      <c r="AXN56" s="876"/>
      <c r="AXO56" s="876"/>
      <c r="AXP56" s="876"/>
      <c r="AXQ56" s="876"/>
      <c r="AXR56" s="876"/>
      <c r="AXS56" s="876"/>
      <c r="AXT56" s="876"/>
      <c r="AXU56" s="876"/>
      <c r="AXV56" s="876"/>
      <c r="AXW56" s="876"/>
      <c r="AXX56" s="876"/>
      <c r="AXY56" s="876"/>
      <c r="AXZ56" s="876"/>
      <c r="AYA56" s="876"/>
      <c r="AYB56" s="876"/>
      <c r="AYC56" s="876"/>
      <c r="AYD56" s="876"/>
      <c r="AYE56" s="876"/>
      <c r="AYF56" s="876"/>
      <c r="AYG56" s="876"/>
      <c r="AYH56" s="876"/>
      <c r="AYI56" s="876"/>
      <c r="AYJ56" s="876"/>
      <c r="AYK56" s="876"/>
      <c r="AYL56" s="876"/>
      <c r="AYM56" s="876"/>
      <c r="AYN56" s="876"/>
      <c r="AYO56" s="876"/>
      <c r="AYP56" s="876"/>
      <c r="AYQ56" s="876"/>
      <c r="AYR56" s="876"/>
      <c r="AYS56" s="876"/>
      <c r="AYT56" s="876"/>
      <c r="AYU56" s="876"/>
      <c r="AYV56" s="876"/>
      <c r="AYW56" s="876"/>
      <c r="AYX56" s="876"/>
      <c r="AYY56" s="876"/>
      <c r="AYZ56" s="876"/>
      <c r="AZA56" s="876"/>
      <c r="AZB56" s="876"/>
      <c r="AZC56" s="876"/>
      <c r="AZD56" s="876"/>
      <c r="AZE56" s="876"/>
      <c r="AZF56" s="876"/>
      <c r="AZG56" s="876"/>
      <c r="AZH56" s="876"/>
      <c r="AZI56" s="876"/>
      <c r="AZJ56" s="876"/>
      <c r="AZK56" s="876"/>
      <c r="AZL56" s="876"/>
      <c r="AZM56" s="876"/>
      <c r="AZN56" s="876"/>
      <c r="AZO56" s="876"/>
      <c r="AZP56" s="876"/>
      <c r="AZQ56" s="876"/>
      <c r="AZR56" s="876"/>
      <c r="AZS56" s="876"/>
      <c r="AZT56" s="876"/>
      <c r="AZU56" s="876"/>
      <c r="AZV56" s="876"/>
      <c r="AZW56" s="876"/>
      <c r="AZX56" s="876"/>
      <c r="AZY56" s="876"/>
      <c r="AZZ56" s="876"/>
      <c r="BAA56" s="876"/>
      <c r="BAB56" s="876"/>
      <c r="BAC56" s="876"/>
      <c r="BAD56" s="876"/>
      <c r="BAE56" s="876"/>
      <c r="BAF56" s="876"/>
      <c r="BAG56" s="876"/>
      <c r="BAH56" s="876"/>
      <c r="BAI56" s="876"/>
      <c r="BAJ56" s="876"/>
      <c r="BAK56" s="876"/>
      <c r="BAL56" s="876"/>
      <c r="BAM56" s="876"/>
      <c r="BAN56" s="876"/>
      <c r="BAO56" s="876"/>
      <c r="BAP56" s="876"/>
      <c r="BAQ56" s="876"/>
      <c r="BAR56" s="876"/>
      <c r="BAS56" s="876"/>
      <c r="BAT56" s="876"/>
      <c r="BAU56" s="876"/>
      <c r="BAV56" s="876"/>
      <c r="BAW56" s="876"/>
      <c r="BAX56" s="876"/>
      <c r="BAY56" s="876"/>
      <c r="BAZ56" s="876"/>
      <c r="BBA56" s="876"/>
      <c r="BBB56" s="876"/>
      <c r="BBC56" s="876"/>
      <c r="BBD56" s="876"/>
      <c r="BBE56" s="876"/>
      <c r="BBF56" s="876"/>
      <c r="BBG56" s="876"/>
      <c r="BBH56" s="876"/>
      <c r="BBI56" s="876"/>
      <c r="BBJ56" s="876"/>
      <c r="BBK56" s="876"/>
      <c r="BBL56" s="876"/>
      <c r="BBM56" s="876"/>
      <c r="BBN56" s="876"/>
      <c r="BBO56" s="876"/>
      <c r="BBP56" s="876"/>
      <c r="BBQ56" s="876"/>
      <c r="BBR56" s="876"/>
      <c r="BBS56" s="876"/>
      <c r="BBT56" s="876"/>
      <c r="BBU56" s="876"/>
      <c r="BBV56" s="876"/>
      <c r="BBW56" s="876"/>
      <c r="BBX56" s="876"/>
      <c r="BBY56" s="876"/>
      <c r="BBZ56" s="876"/>
      <c r="BCA56" s="876"/>
      <c r="BCB56" s="876"/>
      <c r="BCC56" s="876"/>
      <c r="BCD56" s="876"/>
      <c r="BCE56" s="876"/>
      <c r="BCF56" s="876"/>
      <c r="BCG56" s="876"/>
      <c r="BCH56" s="876"/>
      <c r="BCI56" s="876"/>
      <c r="BCJ56" s="876"/>
      <c r="BCK56" s="876"/>
      <c r="BCL56" s="876"/>
      <c r="BCM56" s="876"/>
      <c r="BCN56" s="876"/>
      <c r="BCO56" s="876"/>
      <c r="BCP56" s="876"/>
      <c r="BCQ56" s="876"/>
      <c r="BCR56" s="876"/>
      <c r="BCS56" s="876"/>
      <c r="BCT56" s="876"/>
      <c r="BCU56" s="876"/>
      <c r="BCV56" s="876"/>
      <c r="BCW56" s="876"/>
      <c r="BCX56" s="876"/>
      <c r="BCY56" s="876"/>
      <c r="BCZ56" s="876"/>
      <c r="BDA56" s="876"/>
      <c r="BDB56" s="876"/>
      <c r="BDC56" s="876"/>
      <c r="BDD56" s="876"/>
      <c r="BDE56" s="876"/>
      <c r="BDF56" s="876"/>
      <c r="BDG56" s="876"/>
      <c r="BDH56" s="876"/>
      <c r="BDI56" s="876"/>
      <c r="BDJ56" s="876"/>
      <c r="BDK56" s="876"/>
      <c r="BDL56" s="876"/>
      <c r="BDM56" s="876"/>
      <c r="BDN56" s="876"/>
      <c r="BDO56" s="876"/>
      <c r="BDP56" s="876"/>
      <c r="BDQ56" s="876"/>
      <c r="BDR56" s="876"/>
      <c r="BDS56" s="876"/>
      <c r="BDT56" s="876"/>
      <c r="BDU56" s="876"/>
      <c r="BDV56" s="876"/>
      <c r="BDW56" s="876"/>
      <c r="BDX56" s="876"/>
      <c r="BDY56" s="876"/>
      <c r="BDZ56" s="876"/>
      <c r="BEA56" s="876"/>
      <c r="BEB56" s="876"/>
      <c r="BEC56" s="876"/>
      <c r="BED56" s="876"/>
      <c r="BEE56" s="876"/>
      <c r="BEF56" s="876"/>
      <c r="BEG56" s="876"/>
      <c r="BEH56" s="876"/>
      <c r="BEI56" s="876"/>
      <c r="BEJ56" s="876"/>
      <c r="BEK56" s="876"/>
      <c r="BEL56" s="876"/>
      <c r="BEM56" s="876"/>
      <c r="BEN56" s="876"/>
      <c r="BEO56" s="876"/>
      <c r="BEP56" s="876"/>
      <c r="BEQ56" s="876"/>
      <c r="BER56" s="876"/>
      <c r="BES56" s="876"/>
      <c r="BET56" s="876"/>
      <c r="BEU56" s="876"/>
      <c r="BEV56" s="876"/>
      <c r="BEW56" s="876"/>
      <c r="BEX56" s="876"/>
      <c r="BEY56" s="876"/>
      <c r="BEZ56" s="876"/>
      <c r="BFA56" s="876"/>
      <c r="BFB56" s="876"/>
      <c r="BFC56" s="876"/>
      <c r="BFD56" s="876"/>
      <c r="BFE56" s="876"/>
      <c r="BFF56" s="876"/>
      <c r="BFG56" s="876"/>
      <c r="BFH56" s="876"/>
      <c r="BFI56" s="876"/>
      <c r="BFJ56" s="876"/>
      <c r="BFK56" s="876"/>
      <c r="BFL56" s="876"/>
      <c r="BFM56" s="876"/>
      <c r="BFN56" s="876"/>
      <c r="BFO56" s="876"/>
      <c r="BFP56" s="876"/>
      <c r="BFQ56" s="876"/>
      <c r="BFR56" s="876"/>
      <c r="BFS56" s="876"/>
      <c r="BFT56" s="876"/>
      <c r="BFU56" s="876"/>
      <c r="BFV56" s="876"/>
      <c r="BFW56" s="876"/>
      <c r="BFX56" s="876"/>
      <c r="BFY56" s="876"/>
      <c r="BFZ56" s="876"/>
      <c r="BGA56" s="876"/>
      <c r="BGB56" s="876"/>
      <c r="BGC56" s="876"/>
      <c r="BGD56" s="876"/>
      <c r="BGE56" s="876"/>
      <c r="BGF56" s="876"/>
      <c r="BGG56" s="876"/>
      <c r="BGH56" s="876"/>
      <c r="BGI56" s="876"/>
      <c r="BGJ56" s="876"/>
      <c r="BGK56" s="876"/>
      <c r="BGL56" s="876"/>
      <c r="BGM56" s="876"/>
      <c r="BGN56" s="876"/>
      <c r="BGO56" s="876"/>
      <c r="BGP56" s="876"/>
      <c r="BGQ56" s="876"/>
      <c r="BGR56" s="876"/>
      <c r="BGS56" s="876"/>
      <c r="BGT56" s="876"/>
      <c r="BGU56" s="876"/>
      <c r="BGV56" s="876"/>
      <c r="BGW56" s="876"/>
      <c r="BGX56" s="876"/>
      <c r="BGY56" s="876"/>
      <c r="BGZ56" s="876"/>
      <c r="BHA56" s="876"/>
      <c r="BHB56" s="876"/>
      <c r="BHC56" s="876"/>
      <c r="BHD56" s="876"/>
      <c r="BHE56" s="876"/>
      <c r="BHF56" s="876"/>
      <c r="BHG56" s="876"/>
      <c r="BHH56" s="876"/>
      <c r="BHI56" s="876"/>
      <c r="BHJ56" s="876"/>
      <c r="BHK56" s="876"/>
      <c r="BHL56" s="876"/>
      <c r="BHM56" s="876"/>
      <c r="BHN56" s="876"/>
      <c r="BHO56" s="876"/>
      <c r="BHP56" s="876"/>
      <c r="BHQ56" s="876"/>
      <c r="BHR56" s="876"/>
      <c r="BHS56" s="876"/>
      <c r="BHT56" s="876"/>
      <c r="BHU56" s="876"/>
      <c r="BHV56" s="876"/>
      <c r="BHW56" s="876"/>
      <c r="BHX56" s="876"/>
      <c r="BHY56" s="876"/>
      <c r="BHZ56" s="876"/>
      <c r="BIA56" s="876"/>
      <c r="BIB56" s="876"/>
      <c r="BIC56" s="876"/>
      <c r="BID56" s="876"/>
      <c r="BIE56" s="876"/>
      <c r="BIF56" s="876"/>
      <c r="BIG56" s="876"/>
      <c r="BIH56" s="876"/>
      <c r="BII56" s="876"/>
      <c r="BIJ56" s="876"/>
      <c r="BIK56" s="876"/>
      <c r="BIL56" s="876"/>
      <c r="BIM56" s="876"/>
      <c r="BIN56" s="876"/>
      <c r="BIO56" s="876"/>
      <c r="BIP56" s="876"/>
      <c r="BIQ56" s="876"/>
      <c r="BIR56" s="876"/>
      <c r="BIS56" s="876"/>
      <c r="BIT56" s="876"/>
      <c r="BIU56" s="876"/>
      <c r="BIV56" s="876"/>
      <c r="BIW56" s="876"/>
      <c r="BIX56" s="876"/>
      <c r="BIY56" s="876"/>
      <c r="BIZ56" s="876"/>
      <c r="BJA56" s="876"/>
      <c r="BJB56" s="876"/>
      <c r="BJC56" s="876"/>
      <c r="BJD56" s="876"/>
      <c r="BJE56" s="876"/>
      <c r="BJF56" s="876"/>
      <c r="BJG56" s="876"/>
      <c r="BJH56" s="876"/>
      <c r="BJI56" s="876"/>
      <c r="BJJ56" s="876"/>
      <c r="BJK56" s="876"/>
      <c r="BJL56" s="876"/>
      <c r="BJM56" s="876"/>
      <c r="BJN56" s="876"/>
      <c r="BJO56" s="876"/>
      <c r="BJP56" s="876"/>
      <c r="BJQ56" s="876"/>
      <c r="BJR56" s="876"/>
      <c r="BJS56" s="876"/>
      <c r="BJT56" s="876"/>
      <c r="BJU56" s="876"/>
      <c r="BJV56" s="876"/>
      <c r="BJW56" s="876"/>
      <c r="BJX56" s="876"/>
      <c r="BJY56" s="876"/>
      <c r="BJZ56" s="876"/>
      <c r="BKA56" s="876"/>
      <c r="BKB56" s="876"/>
      <c r="BKC56" s="876"/>
      <c r="BKD56" s="876"/>
      <c r="BKE56" s="876"/>
      <c r="BKF56" s="876"/>
      <c r="BKG56" s="876"/>
      <c r="BKH56" s="876"/>
      <c r="BKI56" s="876"/>
      <c r="BKJ56" s="876"/>
      <c r="BKK56" s="876"/>
      <c r="BKL56" s="876"/>
      <c r="BKM56" s="876"/>
      <c r="BKN56" s="876"/>
      <c r="BKO56" s="876"/>
      <c r="BKP56" s="876"/>
      <c r="BKQ56" s="876"/>
      <c r="BKR56" s="876"/>
      <c r="BKS56" s="876"/>
      <c r="BKT56" s="876"/>
      <c r="BKU56" s="876"/>
      <c r="BKV56" s="876"/>
      <c r="BKW56" s="876"/>
      <c r="BKX56" s="876"/>
      <c r="BKY56" s="876"/>
      <c r="BKZ56" s="876"/>
      <c r="BLA56" s="876"/>
      <c r="BLB56" s="876"/>
      <c r="BLC56" s="876"/>
      <c r="BLD56" s="876"/>
      <c r="BLE56" s="876"/>
      <c r="BLF56" s="876"/>
      <c r="BLG56" s="876"/>
      <c r="BLH56" s="876"/>
      <c r="BLI56" s="876"/>
      <c r="BLJ56" s="876"/>
      <c r="BLK56" s="876"/>
      <c r="BLL56" s="876"/>
      <c r="BLM56" s="876"/>
      <c r="BLN56" s="876"/>
      <c r="BLO56" s="876"/>
      <c r="BLP56" s="876"/>
      <c r="BLQ56" s="876"/>
      <c r="BLR56" s="876"/>
      <c r="BLS56" s="876"/>
      <c r="BLT56" s="876"/>
      <c r="BLU56" s="876"/>
      <c r="BLV56" s="876"/>
      <c r="BLW56" s="876"/>
      <c r="BLX56" s="876"/>
      <c r="BLY56" s="876"/>
      <c r="BLZ56" s="876"/>
      <c r="BMA56" s="876"/>
      <c r="BMB56" s="876"/>
      <c r="BMC56" s="876"/>
      <c r="BMD56" s="876"/>
      <c r="BME56" s="876"/>
      <c r="BMF56" s="876"/>
      <c r="BMG56" s="876"/>
      <c r="BMH56" s="876"/>
      <c r="BMI56" s="876"/>
      <c r="BMJ56" s="876"/>
      <c r="BMK56" s="876"/>
      <c r="BML56" s="876"/>
      <c r="BMM56" s="876"/>
      <c r="BMN56" s="876"/>
      <c r="BMO56" s="876"/>
      <c r="BMP56" s="876"/>
      <c r="BMQ56" s="876"/>
      <c r="BMR56" s="876"/>
      <c r="BMS56" s="876"/>
      <c r="BMT56" s="876"/>
      <c r="BMU56" s="876"/>
      <c r="BMV56" s="876"/>
      <c r="BMW56" s="876"/>
      <c r="BMX56" s="876"/>
      <c r="BMY56" s="876"/>
      <c r="BMZ56" s="876"/>
      <c r="BNA56" s="876"/>
      <c r="BNB56" s="876"/>
      <c r="BNC56" s="876"/>
      <c r="BND56" s="876"/>
      <c r="BNE56" s="876"/>
      <c r="BNF56" s="876"/>
      <c r="BNG56" s="876"/>
      <c r="BNH56" s="876"/>
      <c r="BNI56" s="876"/>
      <c r="BNJ56" s="876"/>
      <c r="BNK56" s="876"/>
      <c r="BNL56" s="876"/>
      <c r="BNM56" s="876"/>
      <c r="BNN56" s="876"/>
      <c r="BNO56" s="876"/>
      <c r="BNP56" s="876"/>
      <c r="BNQ56" s="876"/>
      <c r="BNR56" s="876"/>
      <c r="BNS56" s="876"/>
      <c r="BNT56" s="876"/>
      <c r="BNU56" s="876"/>
      <c r="BNV56" s="876"/>
      <c r="BNW56" s="876"/>
      <c r="BNX56" s="876"/>
      <c r="BNY56" s="876"/>
      <c r="BNZ56" s="876"/>
      <c r="BOA56" s="876"/>
      <c r="BOB56" s="876"/>
      <c r="BOC56" s="876"/>
      <c r="BOD56" s="876"/>
      <c r="BOE56" s="876"/>
      <c r="BOF56" s="876"/>
      <c r="BOG56" s="876"/>
      <c r="BOH56" s="876"/>
      <c r="BOI56" s="876"/>
      <c r="BOJ56" s="876"/>
      <c r="BOK56" s="876"/>
      <c r="BOL56" s="876"/>
      <c r="BOM56" s="876"/>
      <c r="BON56" s="876"/>
      <c r="BOO56" s="876"/>
      <c r="BOP56" s="876"/>
      <c r="BOQ56" s="876"/>
      <c r="BOR56" s="876"/>
      <c r="BOS56" s="876"/>
      <c r="BOT56" s="876"/>
      <c r="BOU56" s="876"/>
      <c r="BOV56" s="876"/>
      <c r="BOW56" s="876"/>
      <c r="BOX56" s="876"/>
      <c r="BOY56" s="876"/>
      <c r="BOZ56" s="876"/>
      <c r="BPA56" s="876"/>
      <c r="BPB56" s="876"/>
      <c r="BPC56" s="876"/>
      <c r="BPD56" s="876"/>
      <c r="BPE56" s="876"/>
      <c r="BPF56" s="876"/>
      <c r="BPG56" s="876"/>
      <c r="BPH56" s="876"/>
      <c r="BPI56" s="876"/>
      <c r="BPJ56" s="876"/>
      <c r="BPK56" s="876"/>
      <c r="BPL56" s="876"/>
      <c r="BPM56" s="876"/>
      <c r="BPN56" s="876"/>
      <c r="BPO56" s="876"/>
      <c r="BPP56" s="876"/>
      <c r="BPQ56" s="876"/>
      <c r="BPR56" s="876"/>
      <c r="BPS56" s="876"/>
      <c r="BPT56" s="876"/>
      <c r="BPU56" s="876"/>
      <c r="BPV56" s="876"/>
      <c r="BPW56" s="876"/>
      <c r="BPX56" s="876"/>
      <c r="BPY56" s="876"/>
      <c r="BPZ56" s="876"/>
      <c r="BQA56" s="876"/>
      <c r="BQB56" s="876"/>
      <c r="BQC56" s="876"/>
      <c r="BQD56" s="876"/>
      <c r="BQE56" s="876"/>
      <c r="BQF56" s="876"/>
      <c r="BQG56" s="876"/>
      <c r="BQH56" s="876"/>
      <c r="BQI56" s="876"/>
      <c r="BQJ56" s="876"/>
      <c r="BQK56" s="876"/>
      <c r="BQL56" s="876"/>
      <c r="BQM56" s="876"/>
      <c r="BQN56" s="876"/>
      <c r="BQO56" s="876"/>
      <c r="BQP56" s="876"/>
      <c r="BQQ56" s="876"/>
      <c r="BQR56" s="876"/>
      <c r="BQS56" s="876"/>
      <c r="BQT56" s="876"/>
      <c r="BQU56" s="876"/>
      <c r="BQV56" s="876"/>
      <c r="BQW56" s="876"/>
      <c r="BQX56" s="876"/>
      <c r="BQY56" s="876"/>
      <c r="BQZ56" s="876"/>
      <c r="BRA56" s="876"/>
      <c r="BRB56" s="876"/>
      <c r="BRC56" s="876"/>
      <c r="BRD56" s="876"/>
      <c r="BRE56" s="876"/>
      <c r="BRF56" s="876"/>
      <c r="BRG56" s="876"/>
      <c r="BRH56" s="876"/>
      <c r="BRI56" s="876"/>
      <c r="BRJ56" s="876"/>
      <c r="BRK56" s="876"/>
      <c r="BRL56" s="876"/>
      <c r="BRM56" s="876"/>
      <c r="BRN56" s="876"/>
      <c r="BRO56" s="876"/>
      <c r="BRP56" s="876"/>
      <c r="BRQ56" s="876"/>
      <c r="BRR56" s="876"/>
      <c r="BRS56" s="876"/>
      <c r="BRT56" s="876"/>
      <c r="BRU56" s="876"/>
      <c r="BRV56" s="876"/>
      <c r="BRW56" s="876"/>
      <c r="BRX56" s="876"/>
      <c r="BRY56" s="876"/>
      <c r="BRZ56" s="876"/>
      <c r="BSA56" s="876"/>
      <c r="BSB56" s="876"/>
      <c r="BSC56" s="876"/>
      <c r="BSD56" s="876"/>
      <c r="BSE56" s="876"/>
      <c r="BSF56" s="876"/>
      <c r="BSG56" s="876"/>
      <c r="BSH56" s="876"/>
      <c r="BSI56" s="876"/>
      <c r="BSJ56" s="876"/>
      <c r="BSK56" s="876"/>
      <c r="BSL56" s="876"/>
      <c r="BSM56" s="876"/>
      <c r="BSN56" s="876"/>
      <c r="BSO56" s="876"/>
      <c r="BSP56" s="876"/>
      <c r="BSQ56" s="876"/>
      <c r="BSR56" s="876"/>
      <c r="BSS56" s="876"/>
      <c r="BST56" s="876"/>
      <c r="BSU56" s="876"/>
      <c r="BSV56" s="876"/>
      <c r="BSW56" s="876"/>
      <c r="BSX56" s="876"/>
      <c r="BSY56" s="876"/>
      <c r="BSZ56" s="876"/>
      <c r="BTA56" s="876"/>
      <c r="BTB56" s="876"/>
      <c r="BTC56" s="876"/>
      <c r="BTD56" s="876"/>
      <c r="BTE56" s="876"/>
      <c r="BTF56" s="876"/>
      <c r="BTG56" s="876"/>
      <c r="BTH56" s="876"/>
      <c r="BTI56" s="876"/>
      <c r="BTJ56" s="876"/>
      <c r="BTK56" s="876"/>
      <c r="BTL56" s="876"/>
      <c r="BTM56" s="876"/>
      <c r="BTN56" s="876"/>
      <c r="BTO56" s="876"/>
      <c r="BTP56" s="876"/>
      <c r="BTQ56" s="876"/>
      <c r="BTR56" s="876"/>
      <c r="BTS56" s="876"/>
      <c r="BTT56" s="876"/>
      <c r="BTU56" s="876"/>
      <c r="BTV56" s="876"/>
      <c r="BTW56" s="876"/>
      <c r="BTX56" s="876"/>
      <c r="BTY56" s="876"/>
      <c r="BTZ56" s="876"/>
      <c r="BUA56" s="876"/>
      <c r="BUB56" s="876"/>
      <c r="BUC56" s="876"/>
      <c r="BUD56" s="876"/>
      <c r="BUE56" s="876"/>
      <c r="BUF56" s="876"/>
      <c r="BUG56" s="876"/>
      <c r="BUH56" s="876"/>
      <c r="BUI56" s="876"/>
      <c r="BUJ56" s="876"/>
      <c r="BUK56" s="876"/>
      <c r="BUL56" s="876"/>
      <c r="BUM56" s="876"/>
      <c r="BUN56" s="876"/>
      <c r="BUO56" s="876"/>
      <c r="BUP56" s="876"/>
      <c r="BUQ56" s="876"/>
      <c r="BUR56" s="876"/>
      <c r="BUS56" s="876"/>
      <c r="BUT56" s="876"/>
      <c r="BUU56" s="876"/>
      <c r="BUV56" s="876"/>
      <c r="BUW56" s="876"/>
      <c r="BUX56" s="876"/>
      <c r="BUY56" s="876"/>
      <c r="BUZ56" s="876"/>
      <c r="BVA56" s="876"/>
      <c r="BVB56" s="876"/>
      <c r="BVC56" s="876"/>
      <c r="BVD56" s="876"/>
      <c r="BVE56" s="876"/>
      <c r="BVF56" s="876"/>
      <c r="BVG56" s="876"/>
      <c r="BVH56" s="876"/>
      <c r="BVI56" s="876"/>
      <c r="BVJ56" s="876"/>
      <c r="BVK56" s="876"/>
      <c r="BVL56" s="876"/>
      <c r="BVM56" s="876"/>
      <c r="BVN56" s="876"/>
      <c r="BVO56" s="876"/>
      <c r="BVP56" s="876"/>
      <c r="BVQ56" s="876"/>
      <c r="BVR56" s="876"/>
      <c r="BVS56" s="876"/>
      <c r="BVT56" s="876"/>
      <c r="BVU56" s="876"/>
      <c r="BVV56" s="876"/>
      <c r="BVW56" s="876"/>
      <c r="BVX56" s="876"/>
      <c r="BVY56" s="876"/>
      <c r="BVZ56" s="876"/>
      <c r="BWA56" s="876"/>
      <c r="BWB56" s="876"/>
      <c r="BWC56" s="876"/>
      <c r="BWD56" s="876"/>
      <c r="BWE56" s="876"/>
      <c r="BWF56" s="876"/>
      <c r="BWG56" s="876"/>
      <c r="BWH56" s="876"/>
      <c r="BWI56" s="876"/>
      <c r="BWJ56" s="876"/>
      <c r="BWK56" s="876"/>
      <c r="BWL56" s="876"/>
      <c r="BWM56" s="876"/>
      <c r="BWN56" s="876"/>
      <c r="BWO56" s="876"/>
      <c r="BWP56" s="876"/>
      <c r="BWQ56" s="876"/>
      <c r="BWR56" s="876"/>
      <c r="BWS56" s="876"/>
      <c r="BWT56" s="876"/>
      <c r="BWU56" s="876"/>
      <c r="BWV56" s="876"/>
      <c r="BWW56" s="876"/>
      <c r="BWX56" s="876"/>
      <c r="BWY56" s="876"/>
      <c r="BWZ56" s="876"/>
      <c r="BXA56" s="876"/>
      <c r="BXB56" s="876"/>
      <c r="BXC56" s="876"/>
      <c r="BXD56" s="876"/>
      <c r="BXE56" s="876"/>
      <c r="BXF56" s="876"/>
      <c r="BXG56" s="876"/>
      <c r="BXH56" s="876"/>
      <c r="BXI56" s="876"/>
      <c r="BXJ56" s="876"/>
      <c r="BXK56" s="876"/>
      <c r="BXL56" s="876"/>
      <c r="BXM56" s="876"/>
      <c r="BXN56" s="876"/>
      <c r="BXO56" s="876"/>
      <c r="BXP56" s="876"/>
      <c r="BXQ56" s="876"/>
      <c r="BXR56" s="876"/>
      <c r="BXS56" s="876"/>
      <c r="BXT56" s="876"/>
      <c r="BXU56" s="876"/>
      <c r="BXV56" s="876"/>
      <c r="BXW56" s="876"/>
      <c r="BXX56" s="876"/>
      <c r="BXY56" s="876"/>
      <c r="BXZ56" s="876"/>
      <c r="BYA56" s="876"/>
      <c r="BYB56" s="876"/>
      <c r="BYC56" s="876"/>
      <c r="BYD56" s="876"/>
      <c r="BYE56" s="876"/>
      <c r="BYF56" s="876"/>
      <c r="BYG56" s="876"/>
      <c r="BYH56" s="876"/>
      <c r="BYI56" s="876"/>
      <c r="BYJ56" s="876"/>
      <c r="BYK56" s="876"/>
      <c r="BYL56" s="876"/>
      <c r="BYM56" s="876"/>
      <c r="BYN56" s="876"/>
      <c r="BYO56" s="876"/>
      <c r="BYP56" s="876"/>
      <c r="BYQ56" s="876"/>
      <c r="BYR56" s="876"/>
      <c r="BYS56" s="876"/>
      <c r="BYT56" s="876"/>
      <c r="BYU56" s="876"/>
      <c r="BYV56" s="876"/>
      <c r="BYW56" s="876"/>
      <c r="BYX56" s="876"/>
      <c r="BYY56" s="876"/>
      <c r="BYZ56" s="876"/>
      <c r="BZA56" s="876"/>
      <c r="BZB56" s="876"/>
      <c r="BZC56" s="876"/>
      <c r="BZD56" s="876"/>
      <c r="BZE56" s="876"/>
      <c r="BZF56" s="876"/>
      <c r="BZG56" s="876"/>
      <c r="BZH56" s="876"/>
      <c r="BZI56" s="876"/>
      <c r="BZJ56" s="876"/>
      <c r="BZK56" s="876"/>
      <c r="BZL56" s="876"/>
      <c r="BZM56" s="876"/>
      <c r="BZN56" s="876"/>
      <c r="BZO56" s="876"/>
      <c r="BZP56" s="876"/>
      <c r="BZQ56" s="876"/>
      <c r="BZR56" s="876"/>
      <c r="BZS56" s="876"/>
      <c r="BZT56" s="876"/>
      <c r="BZU56" s="876"/>
      <c r="BZV56" s="876"/>
      <c r="BZW56" s="876"/>
      <c r="BZX56" s="876"/>
      <c r="BZY56" s="876"/>
      <c r="BZZ56" s="876"/>
      <c r="CAA56" s="876"/>
      <c r="CAB56" s="876"/>
      <c r="CAC56" s="876"/>
      <c r="CAD56" s="876"/>
      <c r="CAE56" s="876"/>
      <c r="CAF56" s="876"/>
      <c r="CAG56" s="876"/>
      <c r="CAH56" s="876"/>
      <c r="CAI56" s="876"/>
      <c r="CAJ56" s="876"/>
      <c r="CAK56" s="876"/>
      <c r="CAL56" s="876"/>
      <c r="CAM56" s="876"/>
      <c r="CAN56" s="876"/>
      <c r="CAO56" s="876"/>
      <c r="CAP56" s="876"/>
      <c r="CAQ56" s="876"/>
      <c r="CAR56" s="876"/>
      <c r="CAS56" s="876"/>
      <c r="CAT56" s="876"/>
      <c r="CAU56" s="876"/>
      <c r="CAV56" s="876"/>
      <c r="CAW56" s="876"/>
      <c r="CAX56" s="876"/>
      <c r="CAY56" s="876"/>
      <c r="CAZ56" s="876"/>
      <c r="CBA56" s="876"/>
      <c r="CBB56" s="876"/>
      <c r="CBC56" s="876"/>
      <c r="CBD56" s="876"/>
      <c r="CBE56" s="876"/>
      <c r="CBF56" s="876"/>
      <c r="CBG56" s="876"/>
      <c r="CBH56" s="876"/>
      <c r="CBI56" s="876"/>
      <c r="CBJ56" s="876"/>
      <c r="CBK56" s="876"/>
      <c r="CBL56" s="876"/>
      <c r="CBM56" s="876"/>
      <c r="CBN56" s="876"/>
      <c r="CBO56" s="876"/>
      <c r="CBP56" s="876"/>
      <c r="CBQ56" s="876"/>
      <c r="CBR56" s="876"/>
      <c r="CBS56" s="876"/>
      <c r="CBT56" s="876"/>
      <c r="CBU56" s="876"/>
      <c r="CBV56" s="876"/>
      <c r="CBW56" s="876"/>
      <c r="CBX56" s="876"/>
      <c r="CBY56" s="876"/>
      <c r="CBZ56" s="876"/>
      <c r="CCA56" s="876"/>
      <c r="CCB56" s="876"/>
      <c r="CCC56" s="876"/>
      <c r="CCD56" s="876"/>
      <c r="CCE56" s="876"/>
      <c r="CCF56" s="876"/>
      <c r="CCG56" s="876"/>
      <c r="CCH56" s="876"/>
      <c r="CCI56" s="876"/>
      <c r="CCJ56" s="876"/>
      <c r="CCK56" s="876"/>
      <c r="CCL56" s="876"/>
      <c r="CCM56" s="876"/>
      <c r="CCN56" s="876"/>
      <c r="CCO56" s="876"/>
      <c r="CCP56" s="876"/>
      <c r="CCQ56" s="876"/>
      <c r="CCR56" s="876"/>
      <c r="CCS56" s="876"/>
      <c r="CCT56" s="876"/>
      <c r="CCU56" s="876"/>
      <c r="CCV56" s="876"/>
      <c r="CCW56" s="876"/>
      <c r="CCX56" s="876"/>
      <c r="CCY56" s="876"/>
      <c r="CCZ56" s="876"/>
      <c r="CDA56" s="876"/>
      <c r="CDB56" s="876"/>
      <c r="CDC56" s="876"/>
      <c r="CDD56" s="876"/>
      <c r="CDE56" s="876"/>
      <c r="CDF56" s="876"/>
      <c r="CDG56" s="876"/>
      <c r="CDH56" s="876"/>
      <c r="CDI56" s="876"/>
      <c r="CDJ56" s="876"/>
      <c r="CDK56" s="876"/>
      <c r="CDL56" s="876"/>
      <c r="CDM56" s="876"/>
      <c r="CDN56" s="876"/>
      <c r="CDO56" s="876"/>
      <c r="CDP56" s="876"/>
      <c r="CDQ56" s="876"/>
      <c r="CDR56" s="876"/>
      <c r="CDS56" s="876"/>
      <c r="CDT56" s="876"/>
      <c r="CDU56" s="876"/>
      <c r="CDV56" s="876"/>
      <c r="CDW56" s="876"/>
      <c r="CDX56" s="876"/>
      <c r="CDY56" s="876"/>
      <c r="CDZ56" s="876"/>
      <c r="CEA56" s="876"/>
      <c r="CEB56" s="876"/>
      <c r="CEC56" s="876"/>
      <c r="CED56" s="876"/>
      <c r="CEE56" s="876"/>
      <c r="CEF56" s="876"/>
      <c r="CEG56" s="876"/>
      <c r="CEH56" s="876"/>
      <c r="CEI56" s="876"/>
      <c r="CEJ56" s="876"/>
      <c r="CEK56" s="876"/>
      <c r="CEL56" s="876"/>
      <c r="CEM56" s="876"/>
      <c r="CEN56" s="876"/>
      <c r="CEO56" s="876"/>
      <c r="CEP56" s="876"/>
      <c r="CEQ56" s="876"/>
      <c r="CER56" s="876"/>
      <c r="CES56" s="876"/>
      <c r="CET56" s="876"/>
      <c r="CEU56" s="876"/>
      <c r="CEV56" s="876"/>
      <c r="CEW56" s="876"/>
      <c r="CEX56" s="876"/>
      <c r="CEY56" s="876"/>
      <c r="CEZ56" s="876"/>
      <c r="CFA56" s="876"/>
      <c r="CFB56" s="876"/>
      <c r="CFC56" s="876"/>
      <c r="CFD56" s="876"/>
      <c r="CFE56" s="876"/>
      <c r="CFF56" s="876"/>
      <c r="CFG56" s="876"/>
      <c r="CFH56" s="876"/>
      <c r="CFI56" s="876"/>
      <c r="CFJ56" s="876"/>
      <c r="CFK56" s="876"/>
      <c r="CFL56" s="876"/>
      <c r="CFM56" s="876"/>
      <c r="CFN56" s="876"/>
      <c r="CFO56" s="876"/>
      <c r="CFP56" s="876"/>
      <c r="CFQ56" s="876"/>
      <c r="CFR56" s="876"/>
      <c r="CFS56" s="876"/>
      <c r="CFT56" s="876"/>
      <c r="CFU56" s="876"/>
      <c r="CFV56" s="876"/>
      <c r="CFW56" s="876"/>
      <c r="CFX56" s="876"/>
      <c r="CFY56" s="876"/>
      <c r="CFZ56" s="876"/>
      <c r="CGA56" s="876"/>
      <c r="CGB56" s="876"/>
      <c r="CGC56" s="876"/>
      <c r="CGD56" s="876"/>
      <c r="CGE56" s="876"/>
      <c r="CGF56" s="876"/>
      <c r="CGG56" s="876"/>
      <c r="CGH56" s="876"/>
      <c r="CGI56" s="876"/>
      <c r="CGJ56" s="876"/>
      <c r="CGK56" s="876"/>
      <c r="CGL56" s="876"/>
      <c r="CGM56" s="876"/>
      <c r="CGN56" s="876"/>
      <c r="CGO56" s="876"/>
      <c r="CGP56" s="876"/>
      <c r="CGQ56" s="876"/>
      <c r="CGR56" s="876"/>
      <c r="CGS56" s="876"/>
      <c r="CGT56" s="876"/>
      <c r="CGU56" s="876"/>
      <c r="CGV56" s="876"/>
      <c r="CGW56" s="876"/>
      <c r="CGX56" s="876"/>
      <c r="CGY56" s="876"/>
      <c r="CGZ56" s="876"/>
      <c r="CHA56" s="876"/>
      <c r="CHB56" s="876"/>
      <c r="CHC56" s="876"/>
      <c r="CHD56" s="876"/>
      <c r="CHE56" s="876"/>
      <c r="CHF56" s="876"/>
      <c r="CHG56" s="876"/>
      <c r="CHH56" s="876"/>
      <c r="CHI56" s="876"/>
      <c r="CHJ56" s="876"/>
      <c r="CHK56" s="876"/>
      <c r="CHL56" s="876"/>
      <c r="CHM56" s="876"/>
      <c r="CHN56" s="876"/>
      <c r="CHO56" s="876"/>
      <c r="CHP56" s="876"/>
      <c r="CHQ56" s="876"/>
      <c r="CHR56" s="876"/>
      <c r="CHS56" s="876"/>
      <c r="CHT56" s="876"/>
      <c r="CHU56" s="876"/>
      <c r="CHV56" s="876"/>
      <c r="CHW56" s="876"/>
      <c r="CHX56" s="876"/>
      <c r="CHY56" s="876"/>
      <c r="CHZ56" s="876"/>
      <c r="CIA56" s="876"/>
      <c r="CIB56" s="876"/>
      <c r="CIC56" s="876"/>
      <c r="CID56" s="876"/>
      <c r="CIE56" s="876"/>
      <c r="CIF56" s="876"/>
      <c r="CIG56" s="876"/>
      <c r="CIH56" s="876"/>
      <c r="CII56" s="876"/>
      <c r="CIJ56" s="876"/>
      <c r="CIK56" s="876"/>
      <c r="CIL56" s="876"/>
      <c r="CIM56" s="876"/>
      <c r="CIN56" s="876"/>
      <c r="CIO56" s="876"/>
      <c r="CIP56" s="876"/>
      <c r="CIQ56" s="876"/>
      <c r="CIR56" s="876"/>
      <c r="CIS56" s="876"/>
      <c r="CIT56" s="876"/>
      <c r="CIU56" s="876"/>
      <c r="CIV56" s="876"/>
      <c r="CIW56" s="876"/>
      <c r="CIX56" s="876"/>
      <c r="CIY56" s="876"/>
      <c r="CIZ56" s="876"/>
      <c r="CJA56" s="876"/>
      <c r="CJB56" s="876"/>
      <c r="CJC56" s="876"/>
      <c r="CJD56" s="876"/>
      <c r="CJE56" s="876"/>
      <c r="CJF56" s="876"/>
      <c r="CJG56" s="876"/>
      <c r="CJH56" s="876"/>
      <c r="CJI56" s="876"/>
      <c r="CJJ56" s="876"/>
      <c r="CJK56" s="876"/>
      <c r="CJL56" s="876"/>
      <c r="CJM56" s="876"/>
      <c r="CJN56" s="876"/>
      <c r="CJO56" s="876"/>
      <c r="CJP56" s="876"/>
      <c r="CJQ56" s="876"/>
      <c r="CJR56" s="876"/>
      <c r="CJS56" s="876"/>
      <c r="CJT56" s="876"/>
      <c r="CJU56" s="876"/>
      <c r="CJV56" s="876"/>
      <c r="CJW56" s="876"/>
      <c r="CJX56" s="876"/>
      <c r="CJY56" s="876"/>
      <c r="CJZ56" s="876"/>
      <c r="CKA56" s="876"/>
      <c r="CKB56" s="876"/>
      <c r="CKC56" s="876"/>
      <c r="CKD56" s="876"/>
      <c r="CKE56" s="876"/>
      <c r="CKF56" s="876"/>
      <c r="CKG56" s="876"/>
      <c r="CKH56" s="876"/>
      <c r="CKI56" s="876"/>
      <c r="CKJ56" s="876"/>
      <c r="CKK56" s="876"/>
      <c r="CKL56" s="876"/>
      <c r="CKM56" s="876"/>
      <c r="CKN56" s="876"/>
      <c r="CKO56" s="876"/>
      <c r="CKP56" s="876"/>
      <c r="CKQ56" s="876"/>
      <c r="CKR56" s="876"/>
      <c r="CKS56" s="876"/>
      <c r="CKT56" s="876"/>
      <c r="CKU56" s="876"/>
      <c r="CKV56" s="876"/>
      <c r="CKW56" s="876"/>
      <c r="CKX56" s="876"/>
      <c r="CKY56" s="876"/>
      <c r="CKZ56" s="876"/>
      <c r="CLA56" s="876"/>
      <c r="CLB56" s="876"/>
      <c r="CLC56" s="876"/>
      <c r="CLD56" s="876"/>
      <c r="CLE56" s="876"/>
      <c r="CLF56" s="876"/>
      <c r="CLG56" s="876"/>
      <c r="CLH56" s="876"/>
      <c r="CLI56" s="876"/>
      <c r="CLJ56" s="876"/>
      <c r="CLK56" s="876"/>
      <c r="CLL56" s="876"/>
      <c r="CLM56" s="876"/>
      <c r="CLN56" s="876"/>
      <c r="CLO56" s="876"/>
      <c r="CLP56" s="876"/>
      <c r="CLQ56" s="876"/>
      <c r="CLR56" s="876"/>
      <c r="CLS56" s="876"/>
      <c r="CLT56" s="876"/>
      <c r="CLU56" s="876"/>
      <c r="CLV56" s="876"/>
      <c r="CLW56" s="876"/>
      <c r="CLX56" s="876"/>
      <c r="CLY56" s="876"/>
      <c r="CLZ56" s="876"/>
      <c r="CMA56" s="876"/>
      <c r="CMB56" s="876"/>
      <c r="CMC56" s="876"/>
      <c r="CMD56" s="876"/>
      <c r="CME56" s="876"/>
      <c r="CMF56" s="876"/>
      <c r="CMG56" s="876"/>
      <c r="CMH56" s="876"/>
      <c r="CMI56" s="876"/>
      <c r="CMJ56" s="876"/>
      <c r="CMK56" s="876"/>
      <c r="CML56" s="876"/>
      <c r="CMM56" s="876"/>
      <c r="CMN56" s="876"/>
      <c r="CMO56" s="876"/>
      <c r="CMP56" s="876"/>
      <c r="CMQ56" s="876"/>
      <c r="CMR56" s="876"/>
      <c r="CMS56" s="876"/>
      <c r="CMT56" s="876"/>
      <c r="CMU56" s="876"/>
      <c r="CMV56" s="876"/>
      <c r="CMW56" s="876"/>
      <c r="CMX56" s="876"/>
      <c r="CMY56" s="876"/>
      <c r="CMZ56" s="876"/>
      <c r="CNA56" s="876"/>
      <c r="CNB56" s="876"/>
      <c r="CNC56" s="876"/>
      <c r="CND56" s="876"/>
      <c r="CNE56" s="876"/>
      <c r="CNF56" s="876"/>
      <c r="CNG56" s="876"/>
      <c r="CNH56" s="876"/>
      <c r="CNI56" s="876"/>
      <c r="CNJ56" s="876"/>
      <c r="CNK56" s="876"/>
      <c r="CNL56" s="876"/>
      <c r="CNM56" s="876"/>
      <c r="CNN56" s="876"/>
      <c r="CNO56" s="876"/>
      <c r="CNP56" s="876"/>
      <c r="CNQ56" s="876"/>
      <c r="CNR56" s="876"/>
      <c r="CNS56" s="876"/>
      <c r="CNT56" s="876"/>
      <c r="CNU56" s="876"/>
      <c r="CNV56" s="876"/>
      <c r="CNW56" s="876"/>
      <c r="CNX56" s="876"/>
      <c r="CNY56" s="876"/>
      <c r="CNZ56" s="876"/>
      <c r="COA56" s="876"/>
      <c r="COB56" s="876"/>
      <c r="COC56" s="876"/>
      <c r="COD56" s="876"/>
      <c r="COE56" s="876"/>
      <c r="COF56" s="876"/>
      <c r="COG56" s="876"/>
      <c r="COH56" s="876"/>
      <c r="COI56" s="876"/>
      <c r="COJ56" s="876"/>
      <c r="COK56" s="876"/>
      <c r="COL56" s="876"/>
      <c r="COM56" s="876"/>
      <c r="CON56" s="876"/>
      <c r="COO56" s="876"/>
      <c r="COP56" s="876"/>
      <c r="COQ56" s="876"/>
      <c r="COR56" s="876"/>
      <c r="COS56" s="876"/>
      <c r="COT56" s="876"/>
      <c r="COU56" s="876"/>
      <c r="COV56" s="876"/>
      <c r="COW56" s="876"/>
      <c r="COX56" s="876"/>
      <c r="COY56" s="876"/>
      <c r="COZ56" s="876"/>
      <c r="CPA56" s="876"/>
      <c r="CPB56" s="876"/>
      <c r="CPC56" s="876"/>
      <c r="CPD56" s="876"/>
      <c r="CPE56" s="876"/>
      <c r="CPF56" s="876"/>
      <c r="CPG56" s="876"/>
      <c r="CPH56" s="876"/>
      <c r="CPI56" s="876"/>
      <c r="CPJ56" s="876"/>
      <c r="CPK56" s="876"/>
      <c r="CPL56" s="876"/>
      <c r="CPM56" s="876"/>
      <c r="CPN56" s="876"/>
      <c r="CPO56" s="876"/>
      <c r="CPP56" s="876"/>
      <c r="CPQ56" s="876"/>
      <c r="CPR56" s="876"/>
      <c r="CPS56" s="876"/>
      <c r="CPT56" s="876"/>
      <c r="CPU56" s="876"/>
      <c r="CPV56" s="876"/>
      <c r="CPW56" s="876"/>
      <c r="CPX56" s="876"/>
      <c r="CPY56" s="876"/>
      <c r="CPZ56" s="876"/>
      <c r="CQA56" s="876"/>
      <c r="CQB56" s="876"/>
      <c r="CQC56" s="876"/>
      <c r="CQD56" s="876"/>
      <c r="CQE56" s="876"/>
      <c r="CQF56" s="876"/>
      <c r="CQG56" s="876"/>
      <c r="CQH56" s="876"/>
      <c r="CQI56" s="876"/>
      <c r="CQJ56" s="876"/>
      <c r="CQK56" s="876"/>
      <c r="CQL56" s="876"/>
      <c r="CQM56" s="876"/>
      <c r="CQN56" s="876"/>
      <c r="CQO56" s="876"/>
      <c r="CQP56" s="876"/>
      <c r="CQQ56" s="876"/>
      <c r="CQR56" s="876"/>
      <c r="CQS56" s="876"/>
      <c r="CQT56" s="876"/>
      <c r="CQU56" s="876"/>
      <c r="CQV56" s="876"/>
      <c r="CQW56" s="876"/>
      <c r="CQX56" s="876"/>
      <c r="CQY56" s="876"/>
      <c r="CQZ56" s="876"/>
      <c r="CRA56" s="876"/>
      <c r="CRB56" s="876"/>
      <c r="CRC56" s="876"/>
      <c r="CRD56" s="876"/>
      <c r="CRE56" s="876"/>
      <c r="CRF56" s="876"/>
      <c r="CRG56" s="876"/>
      <c r="CRH56" s="876"/>
      <c r="CRI56" s="876"/>
      <c r="CRJ56" s="876"/>
      <c r="CRK56" s="876"/>
      <c r="CRL56" s="876"/>
      <c r="CRM56" s="876"/>
      <c r="CRN56" s="876"/>
      <c r="CRO56" s="876"/>
      <c r="CRP56" s="876"/>
      <c r="CRQ56" s="876"/>
      <c r="CRR56" s="876"/>
      <c r="CRS56" s="876"/>
      <c r="CRT56" s="876"/>
      <c r="CRU56" s="876"/>
      <c r="CRV56" s="876"/>
      <c r="CRW56" s="876"/>
      <c r="CRX56" s="876"/>
      <c r="CRY56" s="876"/>
      <c r="CRZ56" s="876"/>
      <c r="CSA56" s="876"/>
      <c r="CSB56" s="876"/>
      <c r="CSC56" s="876"/>
      <c r="CSD56" s="876"/>
      <c r="CSE56" s="876"/>
      <c r="CSF56" s="876"/>
      <c r="CSG56" s="876"/>
      <c r="CSH56" s="876"/>
      <c r="CSI56" s="876"/>
      <c r="CSJ56" s="876"/>
      <c r="CSK56" s="876"/>
      <c r="CSL56" s="876"/>
      <c r="CSM56" s="876"/>
      <c r="CSN56" s="876"/>
      <c r="CSO56" s="876"/>
      <c r="CSP56" s="876"/>
      <c r="CSQ56" s="876"/>
      <c r="CSR56" s="876"/>
      <c r="CSS56" s="876"/>
      <c r="CST56" s="876"/>
      <c r="CSU56" s="876"/>
      <c r="CSV56" s="876"/>
      <c r="CSW56" s="876"/>
      <c r="CSX56" s="876"/>
      <c r="CSY56" s="876"/>
      <c r="CSZ56" s="876"/>
      <c r="CTA56" s="876"/>
      <c r="CTB56" s="876"/>
      <c r="CTC56" s="876"/>
      <c r="CTD56" s="876"/>
      <c r="CTE56" s="876"/>
      <c r="CTF56" s="876"/>
      <c r="CTG56" s="876"/>
      <c r="CTH56" s="876"/>
      <c r="CTI56" s="876"/>
      <c r="CTJ56" s="876"/>
      <c r="CTK56" s="876"/>
      <c r="CTL56" s="876"/>
      <c r="CTM56" s="876"/>
      <c r="CTN56" s="876"/>
      <c r="CTO56" s="876"/>
      <c r="CTP56" s="876"/>
      <c r="CTQ56" s="876"/>
      <c r="CTR56" s="876"/>
      <c r="CTS56" s="876"/>
      <c r="CTT56" s="876"/>
      <c r="CTU56" s="876"/>
      <c r="CTV56" s="876"/>
      <c r="CTW56" s="876"/>
      <c r="CTX56" s="876"/>
      <c r="CTY56" s="876"/>
      <c r="CTZ56" s="876"/>
      <c r="CUA56" s="876"/>
      <c r="CUB56" s="876"/>
      <c r="CUC56" s="876"/>
      <c r="CUD56" s="876"/>
      <c r="CUE56" s="876"/>
      <c r="CUF56" s="876"/>
      <c r="CUG56" s="876"/>
      <c r="CUH56" s="876"/>
      <c r="CUI56" s="876"/>
      <c r="CUJ56" s="876"/>
      <c r="CUK56" s="876"/>
      <c r="CUL56" s="876"/>
      <c r="CUM56" s="876"/>
      <c r="CUN56" s="876"/>
      <c r="CUO56" s="876"/>
      <c r="CUP56" s="876"/>
      <c r="CUQ56" s="876"/>
      <c r="CUR56" s="876"/>
      <c r="CUS56" s="876"/>
      <c r="CUT56" s="876"/>
      <c r="CUU56" s="876"/>
      <c r="CUV56" s="876"/>
      <c r="CUW56" s="876"/>
      <c r="CUX56" s="876"/>
      <c r="CUY56" s="876"/>
      <c r="CUZ56" s="876"/>
      <c r="CVA56" s="876"/>
      <c r="CVB56" s="876"/>
      <c r="CVC56" s="876"/>
      <c r="CVD56" s="876"/>
      <c r="CVE56" s="876"/>
      <c r="CVF56" s="876"/>
      <c r="CVG56" s="876"/>
      <c r="CVH56" s="876"/>
      <c r="CVI56" s="876"/>
      <c r="CVJ56" s="876"/>
      <c r="CVK56" s="876"/>
      <c r="CVL56" s="876"/>
      <c r="CVM56" s="876"/>
      <c r="CVN56" s="876"/>
      <c r="CVO56" s="876"/>
      <c r="CVP56" s="876"/>
      <c r="CVQ56" s="876"/>
      <c r="CVR56" s="876"/>
      <c r="CVS56" s="876"/>
      <c r="CVT56" s="876"/>
      <c r="CVU56" s="876"/>
      <c r="CVV56" s="876"/>
      <c r="CVW56" s="876"/>
      <c r="CVX56" s="876"/>
      <c r="CVY56" s="876"/>
      <c r="CVZ56" s="876"/>
      <c r="CWA56" s="876"/>
      <c r="CWB56" s="876"/>
      <c r="CWC56" s="876"/>
      <c r="CWD56" s="876"/>
      <c r="CWE56" s="876"/>
      <c r="CWF56" s="876"/>
      <c r="CWG56" s="876"/>
      <c r="CWH56" s="876"/>
      <c r="CWI56" s="876"/>
      <c r="CWJ56" s="876"/>
      <c r="CWK56" s="876"/>
      <c r="CWL56" s="876"/>
      <c r="CWM56" s="876"/>
      <c r="CWN56" s="876"/>
      <c r="CWO56" s="876"/>
      <c r="CWP56" s="876"/>
      <c r="CWQ56" s="876"/>
      <c r="CWR56" s="876"/>
      <c r="CWS56" s="876"/>
      <c r="CWT56" s="876"/>
      <c r="CWU56" s="876"/>
      <c r="CWV56" s="876"/>
      <c r="CWW56" s="876"/>
      <c r="CWX56" s="876"/>
      <c r="CWY56" s="876"/>
      <c r="CWZ56" s="876"/>
      <c r="CXA56" s="876"/>
      <c r="CXB56" s="876"/>
      <c r="CXC56" s="876"/>
      <c r="CXD56" s="876"/>
      <c r="CXE56" s="876"/>
      <c r="CXF56" s="876"/>
      <c r="CXG56" s="876"/>
      <c r="CXH56" s="876"/>
      <c r="CXI56" s="876"/>
      <c r="CXJ56" s="876"/>
      <c r="CXK56" s="876"/>
      <c r="CXL56" s="876"/>
      <c r="CXM56" s="876"/>
      <c r="CXN56" s="876"/>
      <c r="CXO56" s="876"/>
      <c r="CXP56" s="876"/>
      <c r="CXQ56" s="876"/>
      <c r="CXR56" s="876"/>
      <c r="CXS56" s="876"/>
      <c r="CXT56" s="876"/>
      <c r="CXU56" s="876"/>
      <c r="CXV56" s="876"/>
      <c r="CXW56" s="876"/>
      <c r="CXX56" s="876"/>
      <c r="CXY56" s="876"/>
      <c r="CXZ56" s="876"/>
      <c r="CYA56" s="876"/>
      <c r="CYB56" s="876"/>
      <c r="CYC56" s="876"/>
      <c r="CYD56" s="876"/>
      <c r="CYE56" s="876"/>
      <c r="CYF56" s="876"/>
      <c r="CYG56" s="876"/>
      <c r="CYH56" s="876"/>
      <c r="CYI56" s="876"/>
      <c r="CYJ56" s="876"/>
      <c r="CYK56" s="876"/>
      <c r="CYL56" s="876"/>
      <c r="CYM56" s="876"/>
      <c r="CYN56" s="876"/>
      <c r="CYO56" s="876"/>
      <c r="CYP56" s="876"/>
      <c r="CYQ56" s="876"/>
      <c r="CYR56" s="876"/>
      <c r="CYS56" s="876"/>
      <c r="CYT56" s="876"/>
      <c r="CYU56" s="876"/>
      <c r="CYV56" s="876"/>
      <c r="CYW56" s="876"/>
      <c r="CYX56" s="876"/>
      <c r="CYY56" s="876"/>
      <c r="CYZ56" s="876"/>
      <c r="CZA56" s="876"/>
      <c r="CZB56" s="876"/>
      <c r="CZC56" s="876"/>
      <c r="CZD56" s="876"/>
      <c r="CZE56" s="876"/>
      <c r="CZF56" s="876"/>
      <c r="CZG56" s="876"/>
      <c r="CZH56" s="876"/>
      <c r="CZI56" s="876"/>
      <c r="CZJ56" s="876"/>
      <c r="CZK56" s="876"/>
      <c r="CZL56" s="876"/>
      <c r="CZM56" s="876"/>
      <c r="CZN56" s="876"/>
      <c r="CZO56" s="876"/>
      <c r="CZP56" s="876"/>
      <c r="CZQ56" s="876"/>
      <c r="CZR56" s="876"/>
      <c r="CZS56" s="876"/>
      <c r="CZT56" s="876"/>
      <c r="CZU56" s="876"/>
      <c r="CZV56" s="876"/>
      <c r="CZW56" s="876"/>
      <c r="CZX56" s="876"/>
      <c r="CZY56" s="876"/>
      <c r="CZZ56" s="876"/>
      <c r="DAA56" s="876"/>
      <c r="DAB56" s="876"/>
      <c r="DAC56" s="876"/>
      <c r="DAD56" s="876"/>
      <c r="DAE56" s="876"/>
      <c r="DAF56" s="876"/>
      <c r="DAG56" s="876"/>
      <c r="DAH56" s="876"/>
      <c r="DAI56" s="876"/>
      <c r="DAJ56" s="876"/>
      <c r="DAK56" s="876"/>
      <c r="DAL56" s="876"/>
      <c r="DAM56" s="876"/>
      <c r="DAN56" s="876"/>
      <c r="DAO56" s="876"/>
      <c r="DAP56" s="876"/>
      <c r="DAQ56" s="876"/>
      <c r="DAR56" s="876"/>
      <c r="DAS56" s="876"/>
      <c r="DAT56" s="876"/>
      <c r="DAU56" s="876"/>
      <c r="DAV56" s="876"/>
      <c r="DAW56" s="876"/>
      <c r="DAX56" s="876"/>
      <c r="DAY56" s="876"/>
      <c r="DAZ56" s="876"/>
      <c r="DBA56" s="876"/>
      <c r="DBB56" s="876"/>
      <c r="DBC56" s="876"/>
      <c r="DBD56" s="876"/>
      <c r="DBE56" s="876"/>
      <c r="DBF56" s="876"/>
      <c r="DBG56" s="876"/>
      <c r="DBH56" s="876"/>
      <c r="DBI56" s="876"/>
      <c r="DBJ56" s="876"/>
      <c r="DBK56" s="876"/>
      <c r="DBL56" s="876"/>
      <c r="DBM56" s="876"/>
      <c r="DBN56" s="876"/>
      <c r="DBO56" s="876"/>
      <c r="DBP56" s="876"/>
      <c r="DBQ56" s="876"/>
      <c r="DBR56" s="876"/>
      <c r="DBS56" s="876"/>
      <c r="DBT56" s="876"/>
      <c r="DBU56" s="876"/>
      <c r="DBV56" s="876"/>
      <c r="DBW56" s="876"/>
      <c r="DBX56" s="876"/>
      <c r="DBY56" s="876"/>
      <c r="DBZ56" s="876"/>
      <c r="DCA56" s="876"/>
      <c r="DCB56" s="876"/>
      <c r="DCC56" s="876"/>
      <c r="DCD56" s="876"/>
      <c r="DCE56" s="876"/>
      <c r="DCF56" s="876"/>
      <c r="DCG56" s="876"/>
      <c r="DCH56" s="876"/>
      <c r="DCI56" s="876"/>
      <c r="DCJ56" s="876"/>
      <c r="DCK56" s="876"/>
      <c r="DCL56" s="876"/>
      <c r="DCM56" s="876"/>
      <c r="DCN56" s="876"/>
      <c r="DCO56" s="876"/>
      <c r="DCP56" s="876"/>
      <c r="DCQ56" s="876"/>
      <c r="DCR56" s="876"/>
      <c r="DCS56" s="876"/>
      <c r="DCT56" s="876"/>
      <c r="DCU56" s="876"/>
      <c r="DCV56" s="876"/>
      <c r="DCW56" s="876"/>
      <c r="DCX56" s="876"/>
      <c r="DCY56" s="876"/>
      <c r="DCZ56" s="876"/>
      <c r="DDA56" s="876"/>
      <c r="DDB56" s="876"/>
      <c r="DDC56" s="876"/>
      <c r="DDD56" s="876"/>
      <c r="DDE56" s="876"/>
      <c r="DDF56" s="876"/>
      <c r="DDG56" s="876"/>
      <c r="DDH56" s="876"/>
      <c r="DDI56" s="876"/>
      <c r="DDJ56" s="876"/>
      <c r="DDK56" s="876"/>
      <c r="DDL56" s="876"/>
      <c r="DDM56" s="876"/>
      <c r="DDN56" s="876"/>
      <c r="DDO56" s="876"/>
      <c r="DDP56" s="876"/>
      <c r="DDQ56" s="876"/>
      <c r="DDR56" s="876"/>
      <c r="DDS56" s="876"/>
      <c r="DDT56" s="876"/>
      <c r="DDU56" s="876"/>
      <c r="DDV56" s="876"/>
      <c r="DDW56" s="876"/>
      <c r="DDX56" s="876"/>
      <c r="DDY56" s="876"/>
      <c r="DDZ56" s="876"/>
      <c r="DEA56" s="876"/>
      <c r="DEB56" s="876"/>
      <c r="DEC56" s="876"/>
      <c r="DED56" s="876"/>
      <c r="DEE56" s="876"/>
      <c r="DEF56" s="876"/>
      <c r="DEG56" s="876"/>
      <c r="DEH56" s="876"/>
      <c r="DEI56" s="876"/>
      <c r="DEJ56" s="876"/>
      <c r="DEK56" s="876"/>
      <c r="DEL56" s="876"/>
      <c r="DEM56" s="876"/>
      <c r="DEN56" s="876"/>
      <c r="DEO56" s="876"/>
      <c r="DEP56" s="876"/>
      <c r="DEQ56" s="876"/>
      <c r="DER56" s="876"/>
      <c r="DES56" s="876"/>
      <c r="DET56" s="876"/>
      <c r="DEU56" s="876"/>
      <c r="DEV56" s="876"/>
      <c r="DEW56" s="876"/>
      <c r="DEX56" s="876"/>
      <c r="DEY56" s="876"/>
      <c r="DEZ56" s="876"/>
      <c r="DFA56" s="876"/>
      <c r="DFB56" s="876"/>
      <c r="DFC56" s="876"/>
      <c r="DFD56" s="876"/>
      <c r="DFE56" s="876"/>
      <c r="DFF56" s="876"/>
      <c r="DFG56" s="876"/>
      <c r="DFH56" s="876"/>
      <c r="DFI56" s="876"/>
      <c r="DFJ56" s="876"/>
      <c r="DFK56" s="876"/>
      <c r="DFL56" s="876"/>
      <c r="DFM56" s="876"/>
      <c r="DFN56" s="876"/>
      <c r="DFO56" s="876"/>
      <c r="DFP56" s="876"/>
      <c r="DFQ56" s="876"/>
      <c r="DFR56" s="876"/>
      <c r="DFS56" s="876"/>
      <c r="DFT56" s="876"/>
      <c r="DFU56" s="876"/>
      <c r="DFV56" s="876"/>
      <c r="DFW56" s="876"/>
      <c r="DFX56" s="876"/>
      <c r="DFY56" s="876"/>
      <c r="DFZ56" s="876"/>
      <c r="DGA56" s="876"/>
      <c r="DGB56" s="876"/>
      <c r="DGC56" s="876"/>
      <c r="DGD56" s="876"/>
      <c r="DGE56" s="876"/>
      <c r="DGF56" s="876"/>
      <c r="DGG56" s="876"/>
      <c r="DGH56" s="876"/>
      <c r="DGI56" s="876"/>
      <c r="DGJ56" s="876"/>
      <c r="DGK56" s="876"/>
      <c r="DGL56" s="876"/>
      <c r="DGM56" s="876"/>
      <c r="DGN56" s="876"/>
      <c r="DGO56" s="876"/>
      <c r="DGP56" s="876"/>
      <c r="DGQ56" s="876"/>
      <c r="DGR56" s="876"/>
      <c r="DGS56" s="876"/>
      <c r="DGT56" s="876"/>
      <c r="DGU56" s="876"/>
      <c r="DGV56" s="876"/>
      <c r="DGW56" s="876"/>
      <c r="DGX56" s="876"/>
      <c r="DGY56" s="876"/>
      <c r="DGZ56" s="876"/>
      <c r="DHA56" s="876"/>
      <c r="DHB56" s="876"/>
      <c r="DHC56" s="876"/>
      <c r="DHD56" s="876"/>
      <c r="DHE56" s="876"/>
      <c r="DHF56" s="876"/>
      <c r="DHG56" s="876"/>
      <c r="DHH56" s="876"/>
      <c r="DHI56" s="876"/>
      <c r="DHJ56" s="876"/>
      <c r="DHK56" s="876"/>
      <c r="DHL56" s="876"/>
      <c r="DHM56" s="876"/>
      <c r="DHN56" s="876"/>
      <c r="DHO56" s="876"/>
      <c r="DHP56" s="876"/>
      <c r="DHQ56" s="876"/>
      <c r="DHR56" s="876"/>
      <c r="DHS56" s="876"/>
      <c r="DHT56" s="876"/>
      <c r="DHU56" s="876"/>
      <c r="DHV56" s="876"/>
      <c r="DHW56" s="876"/>
      <c r="DHX56" s="876"/>
      <c r="DHY56" s="876"/>
      <c r="DHZ56" s="876"/>
      <c r="DIA56" s="876"/>
      <c r="DIB56" s="876"/>
      <c r="DIC56" s="876"/>
      <c r="DID56" s="876"/>
      <c r="DIE56" s="876"/>
      <c r="DIF56" s="876"/>
      <c r="DIG56" s="876"/>
      <c r="DIH56" s="876"/>
      <c r="DII56" s="876"/>
      <c r="DIJ56" s="876"/>
      <c r="DIK56" s="876"/>
      <c r="DIL56" s="876"/>
      <c r="DIM56" s="876"/>
      <c r="DIN56" s="876"/>
      <c r="DIO56" s="876"/>
      <c r="DIP56" s="876"/>
      <c r="DIQ56" s="876"/>
      <c r="DIR56" s="876"/>
      <c r="DIS56" s="876"/>
      <c r="DIT56" s="876"/>
      <c r="DIU56" s="876"/>
      <c r="DIV56" s="876"/>
      <c r="DIW56" s="876"/>
      <c r="DIX56" s="876"/>
      <c r="DIY56" s="876"/>
      <c r="DIZ56" s="876"/>
      <c r="DJA56" s="876"/>
      <c r="DJB56" s="876"/>
      <c r="DJC56" s="876"/>
      <c r="DJD56" s="876"/>
      <c r="DJE56" s="876"/>
      <c r="DJF56" s="876"/>
      <c r="DJG56" s="876"/>
      <c r="DJH56" s="876"/>
      <c r="DJI56" s="876"/>
      <c r="DJJ56" s="876"/>
      <c r="DJK56" s="876"/>
      <c r="DJL56" s="876"/>
      <c r="DJM56" s="876"/>
      <c r="DJN56" s="876"/>
      <c r="DJO56" s="876"/>
      <c r="DJP56" s="876"/>
      <c r="DJQ56" s="876"/>
      <c r="DJR56" s="876"/>
      <c r="DJS56" s="876"/>
      <c r="DJT56" s="876"/>
      <c r="DJU56" s="876"/>
      <c r="DJV56" s="876"/>
      <c r="DJW56" s="876"/>
      <c r="DJX56" s="876"/>
      <c r="DJY56" s="876"/>
      <c r="DJZ56" s="876"/>
      <c r="DKA56" s="876"/>
      <c r="DKB56" s="876"/>
      <c r="DKC56" s="876"/>
      <c r="DKD56" s="876"/>
      <c r="DKE56" s="876"/>
      <c r="DKF56" s="876"/>
      <c r="DKG56" s="876"/>
      <c r="DKH56" s="876"/>
      <c r="DKI56" s="876"/>
      <c r="DKJ56" s="876"/>
      <c r="DKK56" s="876"/>
      <c r="DKL56" s="876"/>
      <c r="DKM56" s="876"/>
      <c r="DKN56" s="876"/>
      <c r="DKO56" s="876"/>
      <c r="DKP56" s="876"/>
      <c r="DKQ56" s="876"/>
      <c r="DKR56" s="876"/>
      <c r="DKS56" s="876"/>
      <c r="DKT56" s="876"/>
      <c r="DKU56" s="876"/>
      <c r="DKV56" s="876"/>
      <c r="DKW56" s="876"/>
      <c r="DKX56" s="876"/>
      <c r="DKY56" s="876"/>
      <c r="DKZ56" s="876"/>
      <c r="DLA56" s="876"/>
      <c r="DLB56" s="876"/>
      <c r="DLC56" s="876"/>
      <c r="DLD56" s="876"/>
      <c r="DLE56" s="876"/>
      <c r="DLF56" s="876"/>
      <c r="DLG56" s="876"/>
      <c r="DLH56" s="876"/>
      <c r="DLI56" s="876"/>
      <c r="DLJ56" s="876"/>
      <c r="DLK56" s="876"/>
      <c r="DLL56" s="876"/>
      <c r="DLM56" s="876"/>
      <c r="DLN56" s="876"/>
      <c r="DLO56" s="876"/>
      <c r="DLP56" s="876"/>
      <c r="DLQ56" s="876"/>
      <c r="DLR56" s="876"/>
      <c r="DLS56" s="876"/>
      <c r="DLT56" s="876"/>
      <c r="DLU56" s="876"/>
      <c r="DLV56" s="876"/>
      <c r="DLW56" s="876"/>
      <c r="DLX56" s="876"/>
      <c r="DLY56" s="876"/>
      <c r="DLZ56" s="876"/>
      <c r="DMA56" s="876"/>
      <c r="DMB56" s="876"/>
      <c r="DMC56" s="876"/>
      <c r="DMD56" s="876"/>
      <c r="DME56" s="876"/>
      <c r="DMF56" s="876"/>
      <c r="DMG56" s="876"/>
      <c r="DMH56" s="876"/>
      <c r="DMI56" s="876"/>
      <c r="DMJ56" s="876"/>
      <c r="DMK56" s="876"/>
      <c r="DML56" s="876"/>
      <c r="DMM56" s="876"/>
      <c r="DMN56" s="876"/>
      <c r="DMO56" s="876"/>
      <c r="DMP56" s="876"/>
      <c r="DMQ56" s="876"/>
      <c r="DMR56" s="876"/>
      <c r="DMS56" s="876"/>
      <c r="DMT56" s="876"/>
      <c r="DMU56" s="876"/>
      <c r="DMV56" s="876"/>
      <c r="DMW56" s="876"/>
      <c r="DMX56" s="876"/>
      <c r="DMY56" s="876"/>
      <c r="DMZ56" s="876"/>
      <c r="DNA56" s="876"/>
      <c r="DNB56" s="876"/>
      <c r="DNC56" s="876"/>
      <c r="DND56" s="876"/>
      <c r="DNE56" s="876"/>
      <c r="DNF56" s="876"/>
      <c r="DNG56" s="876"/>
      <c r="DNH56" s="876"/>
      <c r="DNI56" s="876"/>
      <c r="DNJ56" s="876"/>
      <c r="DNK56" s="876"/>
      <c r="DNL56" s="876"/>
      <c r="DNM56" s="876"/>
      <c r="DNN56" s="876"/>
      <c r="DNO56" s="876"/>
      <c r="DNP56" s="876"/>
      <c r="DNQ56" s="876"/>
      <c r="DNR56" s="876"/>
      <c r="DNS56" s="876"/>
      <c r="DNT56" s="876"/>
      <c r="DNU56" s="876"/>
      <c r="DNV56" s="876"/>
      <c r="DNW56" s="876"/>
      <c r="DNX56" s="876"/>
      <c r="DNY56" s="876"/>
      <c r="DNZ56" s="876"/>
      <c r="DOA56" s="876"/>
      <c r="DOB56" s="876"/>
      <c r="DOC56" s="876"/>
      <c r="DOD56" s="876"/>
      <c r="DOE56" s="876"/>
      <c r="DOF56" s="876"/>
      <c r="DOG56" s="876"/>
      <c r="DOH56" s="876"/>
      <c r="DOI56" s="876"/>
      <c r="DOJ56" s="876"/>
      <c r="DOK56" s="876"/>
      <c r="DOL56" s="876"/>
      <c r="DOM56" s="876"/>
      <c r="DON56" s="876"/>
      <c r="DOO56" s="876"/>
      <c r="DOP56" s="876"/>
      <c r="DOQ56" s="876"/>
      <c r="DOR56" s="876"/>
      <c r="DOS56" s="876"/>
      <c r="DOT56" s="876"/>
      <c r="DOU56" s="876"/>
      <c r="DOV56" s="876"/>
      <c r="DOW56" s="876"/>
      <c r="DOX56" s="876"/>
      <c r="DOY56" s="876"/>
      <c r="DOZ56" s="876"/>
      <c r="DPA56" s="876"/>
      <c r="DPB56" s="876"/>
      <c r="DPC56" s="876"/>
      <c r="DPD56" s="876"/>
      <c r="DPE56" s="876"/>
      <c r="DPF56" s="876"/>
      <c r="DPG56" s="876"/>
      <c r="DPH56" s="876"/>
      <c r="DPI56" s="876"/>
      <c r="DPJ56" s="876"/>
      <c r="DPK56" s="876"/>
      <c r="DPL56" s="876"/>
      <c r="DPM56" s="876"/>
      <c r="DPN56" s="876"/>
      <c r="DPO56" s="876"/>
      <c r="DPP56" s="876"/>
      <c r="DPQ56" s="876"/>
      <c r="DPR56" s="876"/>
      <c r="DPS56" s="876"/>
      <c r="DPT56" s="876"/>
      <c r="DPU56" s="876"/>
      <c r="DPV56" s="876"/>
      <c r="DPW56" s="876"/>
      <c r="DPX56" s="876"/>
      <c r="DPY56" s="876"/>
      <c r="DPZ56" s="876"/>
      <c r="DQA56" s="876"/>
      <c r="DQB56" s="876"/>
      <c r="DQC56" s="876"/>
      <c r="DQD56" s="876"/>
      <c r="DQE56" s="876"/>
      <c r="DQF56" s="876"/>
      <c r="DQG56" s="876"/>
      <c r="DQH56" s="876"/>
      <c r="DQI56" s="876"/>
      <c r="DQJ56" s="876"/>
      <c r="DQK56" s="876"/>
      <c r="DQL56" s="876"/>
      <c r="DQM56" s="876"/>
      <c r="DQN56" s="876"/>
      <c r="DQO56" s="876"/>
      <c r="DQP56" s="876"/>
      <c r="DQQ56" s="876"/>
      <c r="DQR56" s="876"/>
      <c r="DQS56" s="876"/>
      <c r="DQT56" s="876"/>
      <c r="DQU56" s="876"/>
      <c r="DQV56" s="876"/>
      <c r="DQW56" s="876"/>
      <c r="DQX56" s="876"/>
      <c r="DQY56" s="876"/>
      <c r="DQZ56" s="876"/>
      <c r="DRA56" s="876"/>
      <c r="DRB56" s="876"/>
      <c r="DRC56" s="876"/>
      <c r="DRD56" s="876"/>
      <c r="DRE56" s="876"/>
      <c r="DRF56" s="876"/>
      <c r="DRG56" s="876"/>
      <c r="DRH56" s="876"/>
      <c r="DRI56" s="876"/>
      <c r="DRJ56" s="876"/>
      <c r="DRK56" s="876"/>
      <c r="DRL56" s="876"/>
      <c r="DRM56" s="876"/>
      <c r="DRN56" s="876"/>
      <c r="DRO56" s="876"/>
      <c r="DRP56" s="876"/>
      <c r="DRQ56" s="876"/>
      <c r="DRR56" s="876"/>
      <c r="DRS56" s="876"/>
      <c r="DRT56" s="876"/>
      <c r="DRU56" s="876"/>
      <c r="DRV56" s="876"/>
      <c r="DRW56" s="876"/>
      <c r="DRX56" s="876"/>
      <c r="DRY56" s="876"/>
      <c r="DRZ56" s="876"/>
      <c r="DSA56" s="876"/>
      <c r="DSB56" s="876"/>
      <c r="DSC56" s="876"/>
      <c r="DSD56" s="876"/>
      <c r="DSE56" s="876"/>
      <c r="DSF56" s="876"/>
      <c r="DSG56" s="876"/>
      <c r="DSH56" s="876"/>
      <c r="DSI56" s="876"/>
      <c r="DSJ56" s="876"/>
      <c r="DSK56" s="876"/>
      <c r="DSL56" s="876"/>
      <c r="DSM56" s="876"/>
      <c r="DSN56" s="876"/>
      <c r="DSO56" s="876"/>
      <c r="DSP56" s="876"/>
      <c r="DSQ56" s="876"/>
      <c r="DSR56" s="876"/>
      <c r="DSS56" s="876"/>
      <c r="DST56" s="876"/>
      <c r="DSU56" s="876"/>
      <c r="DSV56" s="876"/>
      <c r="DSW56" s="876"/>
      <c r="DSX56" s="876"/>
      <c r="DSY56" s="876"/>
      <c r="DSZ56" s="876"/>
      <c r="DTA56" s="876"/>
      <c r="DTB56" s="876"/>
      <c r="DTC56" s="876"/>
      <c r="DTD56" s="876"/>
      <c r="DTE56" s="876"/>
      <c r="DTF56" s="876"/>
      <c r="DTG56" s="876"/>
      <c r="DTH56" s="876"/>
      <c r="DTI56" s="876"/>
      <c r="DTJ56" s="876"/>
      <c r="DTK56" s="876"/>
      <c r="DTL56" s="876"/>
      <c r="DTM56" s="876"/>
      <c r="DTN56" s="876"/>
      <c r="DTO56" s="876"/>
      <c r="DTP56" s="876"/>
      <c r="DTQ56" s="876"/>
      <c r="DTR56" s="876"/>
      <c r="DTS56" s="876"/>
      <c r="DTT56" s="876"/>
      <c r="DTU56" s="876"/>
      <c r="DTV56" s="876"/>
      <c r="DTW56" s="876"/>
      <c r="DTX56" s="876"/>
      <c r="DTY56" s="876"/>
      <c r="DTZ56" s="876"/>
      <c r="DUA56" s="876"/>
      <c r="DUB56" s="876"/>
      <c r="DUC56" s="876"/>
      <c r="DUD56" s="876"/>
      <c r="DUE56" s="876"/>
      <c r="DUF56" s="876"/>
      <c r="DUG56" s="876"/>
      <c r="DUH56" s="876"/>
      <c r="DUI56" s="876"/>
      <c r="DUJ56" s="876"/>
      <c r="DUK56" s="876"/>
      <c r="DUL56" s="876"/>
      <c r="DUM56" s="876"/>
      <c r="DUN56" s="876"/>
      <c r="DUO56" s="876"/>
      <c r="DUP56" s="876"/>
      <c r="DUQ56" s="876"/>
      <c r="DUR56" s="876"/>
      <c r="DUS56" s="876"/>
      <c r="DUT56" s="876"/>
      <c r="DUU56" s="876"/>
      <c r="DUV56" s="876"/>
      <c r="DUW56" s="876"/>
      <c r="DUX56" s="876"/>
      <c r="DUY56" s="876"/>
      <c r="DUZ56" s="876"/>
      <c r="DVA56" s="876"/>
      <c r="DVB56" s="876"/>
      <c r="DVC56" s="876"/>
      <c r="DVD56" s="876"/>
      <c r="DVE56" s="876"/>
      <c r="DVF56" s="876"/>
      <c r="DVG56" s="876"/>
      <c r="DVH56" s="876"/>
      <c r="DVI56" s="876"/>
      <c r="DVJ56" s="876"/>
      <c r="DVK56" s="876"/>
      <c r="DVL56" s="876"/>
      <c r="DVM56" s="876"/>
      <c r="DVN56" s="876"/>
      <c r="DVO56" s="876"/>
      <c r="DVP56" s="876"/>
      <c r="DVQ56" s="876"/>
      <c r="DVR56" s="876"/>
      <c r="DVS56" s="876"/>
      <c r="DVT56" s="876"/>
      <c r="DVU56" s="876"/>
      <c r="DVV56" s="876"/>
      <c r="DVW56" s="876"/>
      <c r="DVX56" s="876"/>
      <c r="DVY56" s="876"/>
      <c r="DVZ56" s="876"/>
      <c r="DWA56" s="876"/>
      <c r="DWB56" s="876"/>
      <c r="DWC56" s="876"/>
      <c r="DWD56" s="876"/>
      <c r="DWE56" s="876"/>
      <c r="DWF56" s="876"/>
      <c r="DWG56" s="876"/>
      <c r="DWH56" s="876"/>
      <c r="DWI56" s="876"/>
      <c r="DWJ56" s="876"/>
      <c r="DWK56" s="876"/>
      <c r="DWL56" s="876"/>
      <c r="DWM56" s="876"/>
      <c r="DWN56" s="876"/>
      <c r="DWO56" s="876"/>
      <c r="DWP56" s="876"/>
      <c r="DWQ56" s="876"/>
      <c r="DWR56" s="876"/>
      <c r="DWS56" s="876"/>
      <c r="DWT56" s="876"/>
      <c r="DWU56" s="876"/>
      <c r="DWV56" s="876"/>
      <c r="DWW56" s="876"/>
      <c r="DWX56" s="876"/>
      <c r="DWY56" s="876"/>
      <c r="DWZ56" s="876"/>
      <c r="DXA56" s="876"/>
      <c r="DXB56" s="876"/>
      <c r="DXC56" s="876"/>
      <c r="DXD56" s="876"/>
      <c r="DXE56" s="876"/>
      <c r="DXF56" s="876"/>
      <c r="DXG56" s="876"/>
      <c r="DXH56" s="876"/>
      <c r="DXI56" s="876"/>
      <c r="DXJ56" s="876"/>
      <c r="DXK56" s="876"/>
      <c r="DXL56" s="876"/>
      <c r="DXM56" s="876"/>
      <c r="DXN56" s="876"/>
      <c r="DXO56" s="876"/>
      <c r="DXP56" s="876"/>
      <c r="DXQ56" s="876"/>
      <c r="DXR56" s="876"/>
      <c r="DXS56" s="876"/>
      <c r="DXT56" s="876"/>
      <c r="DXU56" s="876"/>
      <c r="DXV56" s="876"/>
      <c r="DXW56" s="876"/>
      <c r="DXX56" s="876"/>
      <c r="DXY56" s="876"/>
      <c r="DXZ56" s="876"/>
      <c r="DYA56" s="876"/>
      <c r="DYB56" s="876"/>
      <c r="DYC56" s="876"/>
      <c r="DYD56" s="876"/>
      <c r="DYE56" s="876"/>
      <c r="DYF56" s="876"/>
      <c r="DYG56" s="876"/>
      <c r="DYH56" s="876"/>
      <c r="DYI56" s="876"/>
      <c r="DYJ56" s="876"/>
      <c r="DYK56" s="876"/>
      <c r="DYL56" s="876"/>
      <c r="DYM56" s="876"/>
      <c r="DYN56" s="876"/>
      <c r="DYO56" s="876"/>
      <c r="DYP56" s="876"/>
      <c r="DYQ56" s="876"/>
      <c r="DYR56" s="876"/>
      <c r="DYS56" s="876"/>
      <c r="DYT56" s="876"/>
      <c r="DYU56" s="876"/>
      <c r="DYV56" s="876"/>
      <c r="DYW56" s="876"/>
      <c r="DYX56" s="876"/>
      <c r="DYY56" s="876"/>
      <c r="DYZ56" s="876"/>
      <c r="DZA56" s="876"/>
      <c r="DZB56" s="876"/>
      <c r="DZC56" s="876"/>
      <c r="DZD56" s="876"/>
      <c r="DZE56" s="876"/>
      <c r="DZF56" s="876"/>
      <c r="DZG56" s="876"/>
      <c r="DZH56" s="876"/>
      <c r="DZI56" s="876"/>
      <c r="DZJ56" s="876"/>
      <c r="DZK56" s="876"/>
      <c r="DZL56" s="876"/>
      <c r="DZM56" s="876"/>
      <c r="DZN56" s="876"/>
      <c r="DZO56" s="876"/>
      <c r="DZP56" s="876"/>
      <c r="DZQ56" s="876"/>
      <c r="DZR56" s="876"/>
      <c r="DZS56" s="876"/>
      <c r="DZT56" s="876"/>
      <c r="DZU56" s="876"/>
      <c r="DZV56" s="876"/>
      <c r="DZW56" s="876"/>
      <c r="DZX56" s="876"/>
      <c r="DZY56" s="876"/>
      <c r="DZZ56" s="876"/>
      <c r="EAA56" s="876"/>
      <c r="EAB56" s="876"/>
      <c r="EAC56" s="876"/>
      <c r="EAD56" s="876"/>
      <c r="EAE56" s="876"/>
      <c r="EAF56" s="876"/>
      <c r="EAG56" s="876"/>
      <c r="EAH56" s="876"/>
      <c r="EAI56" s="876"/>
      <c r="EAJ56" s="876"/>
      <c r="EAK56" s="876"/>
      <c r="EAL56" s="876"/>
      <c r="EAM56" s="876"/>
      <c r="EAN56" s="876"/>
      <c r="EAO56" s="876"/>
      <c r="EAP56" s="876"/>
      <c r="EAQ56" s="876"/>
      <c r="EAR56" s="876"/>
      <c r="EAS56" s="876"/>
      <c r="EAT56" s="876"/>
      <c r="EAU56" s="876"/>
      <c r="EAV56" s="876"/>
      <c r="EAW56" s="876"/>
      <c r="EAX56" s="876"/>
      <c r="EAY56" s="876"/>
      <c r="EAZ56" s="876"/>
      <c r="EBA56" s="876"/>
      <c r="EBB56" s="876"/>
      <c r="EBC56" s="876"/>
      <c r="EBD56" s="876"/>
      <c r="EBE56" s="876"/>
      <c r="EBF56" s="876"/>
      <c r="EBG56" s="876"/>
      <c r="EBH56" s="876"/>
      <c r="EBI56" s="876"/>
      <c r="EBJ56" s="876"/>
      <c r="EBK56" s="876"/>
      <c r="EBL56" s="876"/>
      <c r="EBM56" s="876"/>
      <c r="EBN56" s="876"/>
      <c r="EBO56" s="876"/>
      <c r="EBP56" s="876"/>
      <c r="EBQ56" s="876"/>
      <c r="EBR56" s="876"/>
      <c r="EBS56" s="876"/>
      <c r="EBT56" s="876"/>
      <c r="EBU56" s="876"/>
      <c r="EBV56" s="876"/>
      <c r="EBW56" s="876"/>
      <c r="EBX56" s="876"/>
      <c r="EBY56" s="876"/>
      <c r="EBZ56" s="876"/>
      <c r="ECA56" s="876"/>
      <c r="ECB56" s="876"/>
      <c r="ECC56" s="876"/>
      <c r="ECD56" s="876"/>
      <c r="ECE56" s="876"/>
      <c r="ECF56" s="876"/>
      <c r="ECG56" s="876"/>
      <c r="ECH56" s="876"/>
      <c r="ECI56" s="876"/>
      <c r="ECJ56" s="876"/>
      <c r="ECK56" s="876"/>
      <c r="ECL56" s="876"/>
      <c r="ECM56" s="876"/>
      <c r="ECN56" s="876"/>
      <c r="ECO56" s="876"/>
      <c r="ECP56" s="876"/>
      <c r="ECQ56" s="876"/>
      <c r="ECR56" s="876"/>
      <c r="ECS56" s="876"/>
      <c r="ECT56" s="876"/>
      <c r="ECU56" s="876"/>
      <c r="ECV56" s="876"/>
      <c r="ECW56" s="876"/>
      <c r="ECX56" s="876"/>
      <c r="ECY56" s="876"/>
      <c r="ECZ56" s="876"/>
      <c r="EDA56" s="876"/>
      <c r="EDB56" s="876"/>
      <c r="EDC56" s="876"/>
      <c r="EDD56" s="876"/>
      <c r="EDE56" s="876"/>
      <c r="EDF56" s="876"/>
      <c r="EDG56" s="876"/>
      <c r="EDH56" s="876"/>
      <c r="EDI56" s="876"/>
      <c r="EDJ56" s="876"/>
      <c r="EDK56" s="876"/>
      <c r="EDL56" s="876"/>
      <c r="EDM56" s="876"/>
      <c r="EDN56" s="876"/>
      <c r="EDO56" s="876"/>
      <c r="EDP56" s="876"/>
      <c r="EDQ56" s="876"/>
      <c r="EDR56" s="876"/>
      <c r="EDS56" s="876"/>
      <c r="EDT56" s="876"/>
      <c r="EDU56" s="876"/>
      <c r="EDV56" s="876"/>
      <c r="EDW56" s="876"/>
      <c r="EDX56" s="876"/>
      <c r="EDY56" s="876"/>
      <c r="EDZ56" s="876"/>
      <c r="EEA56" s="876"/>
      <c r="EEB56" s="876"/>
      <c r="EEC56" s="876"/>
      <c r="EED56" s="876"/>
      <c r="EEE56" s="876"/>
      <c r="EEF56" s="876"/>
      <c r="EEG56" s="876"/>
      <c r="EEH56" s="876"/>
      <c r="EEI56" s="876"/>
      <c r="EEJ56" s="876"/>
      <c r="EEK56" s="876"/>
      <c r="EEL56" s="876"/>
      <c r="EEM56" s="876"/>
      <c r="EEN56" s="876"/>
      <c r="EEO56" s="876"/>
      <c r="EEP56" s="876"/>
      <c r="EEQ56" s="876"/>
      <c r="EER56" s="876"/>
      <c r="EES56" s="876"/>
      <c r="EET56" s="876"/>
      <c r="EEU56" s="876"/>
      <c r="EEV56" s="876"/>
      <c r="EEW56" s="876"/>
      <c r="EEX56" s="876"/>
      <c r="EEY56" s="876"/>
      <c r="EEZ56" s="876"/>
      <c r="EFA56" s="876"/>
      <c r="EFB56" s="876"/>
      <c r="EFC56" s="876"/>
      <c r="EFD56" s="876"/>
      <c r="EFE56" s="876"/>
      <c r="EFF56" s="876"/>
      <c r="EFG56" s="876"/>
      <c r="EFH56" s="876"/>
      <c r="EFI56" s="876"/>
      <c r="EFJ56" s="876"/>
      <c r="EFK56" s="876"/>
      <c r="EFL56" s="876"/>
      <c r="EFM56" s="876"/>
      <c r="EFN56" s="876"/>
      <c r="EFO56" s="876"/>
      <c r="EFP56" s="876"/>
      <c r="EFQ56" s="876"/>
      <c r="EFR56" s="876"/>
      <c r="EFS56" s="876"/>
      <c r="EFT56" s="876"/>
      <c r="EFU56" s="876"/>
      <c r="EFV56" s="876"/>
      <c r="EFW56" s="876"/>
      <c r="EFX56" s="876"/>
      <c r="EFY56" s="876"/>
      <c r="EFZ56" s="876"/>
      <c r="EGA56" s="876"/>
      <c r="EGB56" s="876"/>
      <c r="EGC56" s="876"/>
      <c r="EGD56" s="876"/>
      <c r="EGE56" s="876"/>
      <c r="EGF56" s="876"/>
      <c r="EGG56" s="876"/>
      <c r="EGH56" s="876"/>
      <c r="EGI56" s="876"/>
      <c r="EGJ56" s="876"/>
      <c r="EGK56" s="876"/>
      <c r="EGL56" s="876"/>
      <c r="EGM56" s="876"/>
      <c r="EGN56" s="876"/>
      <c r="EGO56" s="876"/>
      <c r="EGP56" s="876"/>
      <c r="EGQ56" s="876"/>
      <c r="EGR56" s="876"/>
      <c r="EGS56" s="876"/>
      <c r="EGT56" s="876"/>
      <c r="EGU56" s="876"/>
      <c r="EGV56" s="876"/>
      <c r="EGW56" s="876"/>
      <c r="EGX56" s="876"/>
      <c r="EGY56" s="876"/>
      <c r="EGZ56" s="876"/>
      <c r="EHA56" s="876"/>
      <c r="EHB56" s="876"/>
      <c r="EHC56" s="876"/>
      <c r="EHD56" s="876"/>
      <c r="EHE56" s="876"/>
      <c r="EHF56" s="876"/>
      <c r="EHG56" s="876"/>
      <c r="EHH56" s="876"/>
      <c r="EHI56" s="876"/>
      <c r="EHJ56" s="876"/>
      <c r="EHK56" s="876"/>
      <c r="EHL56" s="876"/>
      <c r="EHM56" s="876"/>
      <c r="EHN56" s="876"/>
      <c r="EHO56" s="876"/>
      <c r="EHP56" s="876"/>
      <c r="EHQ56" s="876"/>
      <c r="EHR56" s="876"/>
      <c r="EHS56" s="876"/>
      <c r="EHT56" s="876"/>
      <c r="EHU56" s="876"/>
      <c r="EHV56" s="876"/>
      <c r="EHW56" s="876"/>
      <c r="EHX56" s="876"/>
      <c r="EHY56" s="876"/>
      <c r="EHZ56" s="876"/>
      <c r="EIA56" s="876"/>
      <c r="EIB56" s="876"/>
      <c r="EIC56" s="876"/>
      <c r="EID56" s="876"/>
      <c r="EIE56" s="876"/>
      <c r="EIF56" s="876"/>
      <c r="EIG56" s="876"/>
      <c r="EIH56" s="876"/>
      <c r="EII56" s="876"/>
      <c r="EIJ56" s="876"/>
      <c r="EIK56" s="876"/>
      <c r="EIL56" s="876"/>
      <c r="EIM56" s="876"/>
      <c r="EIN56" s="876"/>
      <c r="EIO56" s="876"/>
      <c r="EIP56" s="876"/>
      <c r="EIQ56" s="876"/>
      <c r="EIR56" s="876"/>
      <c r="EIS56" s="876"/>
      <c r="EIT56" s="876"/>
      <c r="EIU56" s="876"/>
      <c r="EIV56" s="876"/>
      <c r="EIW56" s="876"/>
      <c r="EIX56" s="876"/>
      <c r="EIY56" s="876"/>
      <c r="EIZ56" s="876"/>
      <c r="EJA56" s="876"/>
      <c r="EJB56" s="876"/>
      <c r="EJC56" s="876"/>
      <c r="EJD56" s="876"/>
      <c r="EJE56" s="876"/>
      <c r="EJF56" s="876"/>
      <c r="EJG56" s="876"/>
      <c r="EJH56" s="876"/>
      <c r="EJI56" s="876"/>
      <c r="EJJ56" s="876"/>
      <c r="EJK56" s="876"/>
      <c r="EJL56" s="876"/>
      <c r="EJM56" s="876"/>
      <c r="EJN56" s="876"/>
      <c r="EJO56" s="876"/>
      <c r="EJP56" s="876"/>
      <c r="EJQ56" s="876"/>
      <c r="EJR56" s="876"/>
      <c r="EJS56" s="876"/>
      <c r="EJT56" s="876"/>
      <c r="EJU56" s="876"/>
      <c r="EJV56" s="876"/>
      <c r="EJW56" s="876"/>
      <c r="EJX56" s="876"/>
      <c r="EJY56" s="876"/>
      <c r="EJZ56" s="876"/>
      <c r="EKA56" s="876"/>
      <c r="EKB56" s="876"/>
      <c r="EKC56" s="876"/>
      <c r="EKD56" s="876"/>
      <c r="EKE56" s="876"/>
      <c r="EKF56" s="876"/>
      <c r="EKG56" s="876"/>
      <c r="EKH56" s="876"/>
      <c r="EKI56" s="876"/>
      <c r="EKJ56" s="876"/>
      <c r="EKK56" s="876"/>
      <c r="EKL56" s="876"/>
      <c r="EKM56" s="876"/>
      <c r="EKN56" s="876"/>
      <c r="EKO56" s="876"/>
      <c r="EKP56" s="876"/>
      <c r="EKQ56" s="876"/>
      <c r="EKR56" s="876"/>
      <c r="EKS56" s="876"/>
      <c r="EKT56" s="876"/>
      <c r="EKU56" s="876"/>
      <c r="EKV56" s="876"/>
      <c r="EKW56" s="876"/>
      <c r="EKX56" s="876"/>
      <c r="EKY56" s="876"/>
      <c r="EKZ56" s="876"/>
      <c r="ELA56" s="876"/>
      <c r="ELB56" s="876"/>
      <c r="ELC56" s="876"/>
      <c r="ELD56" s="876"/>
      <c r="ELE56" s="876"/>
      <c r="ELF56" s="876"/>
      <c r="ELG56" s="876"/>
      <c r="ELH56" s="876"/>
      <c r="ELI56" s="876"/>
      <c r="ELJ56" s="876"/>
      <c r="ELK56" s="876"/>
      <c r="ELL56" s="876"/>
      <c r="ELM56" s="876"/>
      <c r="ELN56" s="876"/>
      <c r="ELO56" s="876"/>
      <c r="ELP56" s="876"/>
      <c r="ELQ56" s="876"/>
      <c r="ELR56" s="876"/>
      <c r="ELS56" s="876"/>
      <c r="ELT56" s="876"/>
      <c r="ELU56" s="876"/>
      <c r="ELV56" s="876"/>
      <c r="ELW56" s="876"/>
      <c r="ELX56" s="876"/>
      <c r="ELY56" s="876"/>
      <c r="ELZ56" s="876"/>
      <c r="EMA56" s="876"/>
      <c r="EMB56" s="876"/>
      <c r="EMC56" s="876"/>
      <c r="EMD56" s="876"/>
      <c r="EME56" s="876"/>
      <c r="EMF56" s="876"/>
      <c r="EMG56" s="876"/>
      <c r="EMH56" s="876"/>
      <c r="EMI56" s="876"/>
      <c r="EMJ56" s="876"/>
      <c r="EMK56" s="876"/>
      <c r="EML56" s="876"/>
      <c r="EMM56" s="876"/>
      <c r="EMN56" s="876"/>
      <c r="EMO56" s="876"/>
      <c r="EMP56" s="876"/>
      <c r="EMQ56" s="876"/>
      <c r="EMR56" s="876"/>
      <c r="EMS56" s="876"/>
      <c r="EMT56" s="876"/>
      <c r="EMU56" s="876"/>
      <c r="EMV56" s="876"/>
      <c r="EMW56" s="876"/>
      <c r="EMX56" s="876"/>
      <c r="EMY56" s="876"/>
      <c r="EMZ56" s="876"/>
      <c r="ENA56" s="876"/>
      <c r="ENB56" s="876"/>
      <c r="ENC56" s="876"/>
      <c r="END56" s="876"/>
      <c r="ENE56" s="876"/>
      <c r="ENF56" s="876"/>
      <c r="ENG56" s="876"/>
      <c r="ENH56" s="876"/>
      <c r="ENI56" s="876"/>
      <c r="ENJ56" s="876"/>
      <c r="ENK56" s="876"/>
      <c r="ENL56" s="876"/>
      <c r="ENM56" s="876"/>
      <c r="ENN56" s="876"/>
      <c r="ENO56" s="876"/>
      <c r="ENP56" s="876"/>
      <c r="ENQ56" s="876"/>
      <c r="ENR56" s="876"/>
      <c r="ENS56" s="876"/>
      <c r="ENT56" s="876"/>
      <c r="ENU56" s="876"/>
      <c r="ENV56" s="876"/>
      <c r="ENW56" s="876"/>
      <c r="ENX56" s="876"/>
      <c r="ENY56" s="876"/>
      <c r="ENZ56" s="876"/>
      <c r="EOA56" s="876"/>
      <c r="EOB56" s="876"/>
      <c r="EOC56" s="876"/>
      <c r="EOD56" s="876"/>
      <c r="EOE56" s="876"/>
      <c r="EOF56" s="876"/>
      <c r="EOG56" s="876"/>
      <c r="EOH56" s="876"/>
      <c r="EOI56" s="876"/>
      <c r="EOJ56" s="876"/>
      <c r="EOK56" s="876"/>
      <c r="EOL56" s="876"/>
      <c r="EOM56" s="876"/>
      <c r="EON56" s="876"/>
      <c r="EOO56" s="876"/>
      <c r="EOP56" s="876"/>
      <c r="EOQ56" s="876"/>
      <c r="EOR56" s="876"/>
      <c r="EOS56" s="876"/>
      <c r="EOT56" s="876"/>
      <c r="EOU56" s="876"/>
      <c r="EOV56" s="876"/>
      <c r="EOW56" s="876"/>
      <c r="EOX56" s="876"/>
      <c r="EOY56" s="876"/>
      <c r="EOZ56" s="876"/>
      <c r="EPA56" s="876"/>
      <c r="EPB56" s="876"/>
      <c r="EPC56" s="876"/>
      <c r="EPD56" s="876"/>
      <c r="EPE56" s="876"/>
      <c r="EPF56" s="876"/>
      <c r="EPG56" s="876"/>
      <c r="EPH56" s="876"/>
      <c r="EPI56" s="876"/>
      <c r="EPJ56" s="876"/>
      <c r="EPK56" s="876"/>
      <c r="EPL56" s="876"/>
      <c r="EPM56" s="876"/>
      <c r="EPN56" s="876"/>
      <c r="EPO56" s="876"/>
      <c r="EPP56" s="876"/>
      <c r="EPQ56" s="876"/>
      <c r="EPR56" s="876"/>
      <c r="EPS56" s="876"/>
      <c r="EPT56" s="876"/>
      <c r="EPU56" s="876"/>
      <c r="EPV56" s="876"/>
      <c r="EPW56" s="876"/>
      <c r="EPX56" s="876"/>
      <c r="EPY56" s="876"/>
      <c r="EPZ56" s="876"/>
      <c r="EQA56" s="876"/>
      <c r="EQB56" s="876"/>
      <c r="EQC56" s="876"/>
      <c r="EQD56" s="876"/>
      <c r="EQE56" s="876"/>
      <c r="EQF56" s="876"/>
      <c r="EQG56" s="876"/>
      <c r="EQH56" s="876"/>
      <c r="EQI56" s="876"/>
      <c r="EQJ56" s="876"/>
      <c r="EQK56" s="876"/>
      <c r="EQL56" s="876"/>
      <c r="EQM56" s="876"/>
      <c r="EQN56" s="876"/>
      <c r="EQO56" s="876"/>
      <c r="EQP56" s="876"/>
      <c r="EQQ56" s="876"/>
      <c r="EQR56" s="876"/>
      <c r="EQS56" s="876"/>
      <c r="EQT56" s="876"/>
      <c r="EQU56" s="876"/>
      <c r="EQV56" s="876"/>
      <c r="EQW56" s="876"/>
      <c r="EQX56" s="876"/>
      <c r="EQY56" s="876"/>
      <c r="EQZ56" s="876"/>
      <c r="ERA56" s="876"/>
      <c r="ERB56" s="876"/>
      <c r="ERC56" s="876"/>
      <c r="ERD56" s="876"/>
      <c r="ERE56" s="876"/>
      <c r="ERF56" s="876"/>
      <c r="ERG56" s="876"/>
      <c r="ERH56" s="876"/>
      <c r="ERI56" s="876"/>
      <c r="ERJ56" s="876"/>
      <c r="ERK56" s="876"/>
      <c r="ERL56" s="876"/>
      <c r="ERM56" s="876"/>
      <c r="ERN56" s="876"/>
      <c r="ERO56" s="876"/>
      <c r="ERP56" s="876"/>
      <c r="ERQ56" s="876"/>
      <c r="ERR56" s="876"/>
      <c r="ERS56" s="876"/>
      <c r="ERT56" s="876"/>
      <c r="ERU56" s="876"/>
      <c r="ERV56" s="876"/>
      <c r="ERW56" s="876"/>
      <c r="ERX56" s="876"/>
      <c r="ERY56" s="876"/>
      <c r="ERZ56" s="876"/>
      <c r="ESA56" s="876"/>
      <c r="ESB56" s="876"/>
      <c r="ESC56" s="876"/>
      <c r="ESD56" s="876"/>
      <c r="ESE56" s="876"/>
      <c r="ESF56" s="876"/>
      <c r="ESG56" s="876"/>
      <c r="ESH56" s="876"/>
      <c r="ESI56" s="876"/>
      <c r="ESJ56" s="876"/>
      <c r="ESK56" s="876"/>
      <c r="ESL56" s="876"/>
      <c r="ESM56" s="876"/>
      <c r="ESN56" s="876"/>
      <c r="ESO56" s="876"/>
      <c r="ESP56" s="876"/>
      <c r="ESQ56" s="876"/>
      <c r="ESR56" s="876"/>
      <c r="ESS56" s="876"/>
      <c r="EST56" s="876"/>
      <c r="ESU56" s="876"/>
      <c r="ESV56" s="876"/>
      <c r="ESW56" s="876"/>
      <c r="ESX56" s="876"/>
      <c r="ESY56" s="876"/>
      <c r="ESZ56" s="876"/>
      <c r="ETA56" s="876"/>
      <c r="ETB56" s="876"/>
      <c r="ETC56" s="876"/>
      <c r="ETD56" s="876"/>
      <c r="ETE56" s="876"/>
      <c r="ETF56" s="876"/>
      <c r="ETG56" s="876"/>
      <c r="ETH56" s="876"/>
      <c r="ETI56" s="876"/>
      <c r="ETJ56" s="876"/>
      <c r="ETK56" s="876"/>
      <c r="ETL56" s="876"/>
      <c r="ETM56" s="876"/>
      <c r="ETN56" s="876"/>
      <c r="ETO56" s="876"/>
      <c r="ETP56" s="876"/>
      <c r="ETQ56" s="876"/>
      <c r="ETR56" s="876"/>
      <c r="ETS56" s="876"/>
      <c r="ETT56" s="876"/>
      <c r="ETU56" s="876"/>
      <c r="ETV56" s="876"/>
      <c r="ETW56" s="876"/>
      <c r="ETX56" s="876"/>
      <c r="ETY56" s="876"/>
      <c r="ETZ56" s="876"/>
      <c r="EUA56" s="876"/>
      <c r="EUB56" s="876"/>
      <c r="EUC56" s="876"/>
      <c r="EUD56" s="876"/>
      <c r="EUE56" s="876"/>
      <c r="EUF56" s="876"/>
      <c r="EUG56" s="876"/>
      <c r="EUH56" s="876"/>
      <c r="EUI56" s="876"/>
      <c r="EUJ56" s="876"/>
      <c r="EUK56" s="876"/>
      <c r="EUL56" s="876"/>
      <c r="EUM56" s="876"/>
      <c r="EUN56" s="876"/>
      <c r="EUO56" s="876"/>
      <c r="EUP56" s="876"/>
      <c r="EUQ56" s="876"/>
      <c r="EUR56" s="876"/>
      <c r="EUS56" s="876"/>
      <c r="EUT56" s="876"/>
      <c r="EUU56" s="876"/>
      <c r="EUV56" s="876"/>
      <c r="EUW56" s="876"/>
      <c r="EUX56" s="876"/>
      <c r="EUY56" s="876"/>
      <c r="EUZ56" s="876"/>
      <c r="EVA56" s="876"/>
      <c r="EVB56" s="876"/>
      <c r="EVC56" s="876"/>
      <c r="EVD56" s="876"/>
      <c r="EVE56" s="876"/>
      <c r="EVF56" s="876"/>
      <c r="EVG56" s="876"/>
      <c r="EVH56" s="876"/>
      <c r="EVI56" s="876"/>
      <c r="EVJ56" s="876"/>
      <c r="EVK56" s="876"/>
      <c r="EVL56" s="876"/>
      <c r="EVM56" s="876"/>
      <c r="EVN56" s="876"/>
      <c r="EVO56" s="876"/>
      <c r="EVP56" s="876"/>
      <c r="EVQ56" s="876"/>
      <c r="EVR56" s="876"/>
      <c r="EVS56" s="876"/>
      <c r="EVT56" s="876"/>
      <c r="EVU56" s="876"/>
      <c r="EVV56" s="876"/>
      <c r="EVW56" s="876"/>
      <c r="EVX56" s="876"/>
      <c r="EVY56" s="876"/>
      <c r="EVZ56" s="876"/>
      <c r="EWA56" s="876"/>
      <c r="EWB56" s="876"/>
      <c r="EWC56" s="876"/>
      <c r="EWD56" s="876"/>
      <c r="EWE56" s="876"/>
      <c r="EWF56" s="876"/>
      <c r="EWG56" s="876"/>
      <c r="EWH56" s="876"/>
      <c r="EWI56" s="876"/>
      <c r="EWJ56" s="876"/>
      <c r="EWK56" s="876"/>
      <c r="EWL56" s="876"/>
      <c r="EWM56" s="876"/>
      <c r="EWN56" s="876"/>
      <c r="EWO56" s="876"/>
      <c r="EWP56" s="876"/>
      <c r="EWQ56" s="876"/>
      <c r="EWR56" s="876"/>
      <c r="EWS56" s="876"/>
      <c r="EWT56" s="876"/>
      <c r="EWU56" s="876"/>
      <c r="EWV56" s="876"/>
      <c r="EWW56" s="876"/>
      <c r="EWX56" s="876"/>
      <c r="EWY56" s="876"/>
      <c r="EWZ56" s="876"/>
      <c r="EXA56" s="876"/>
      <c r="EXB56" s="876"/>
      <c r="EXC56" s="876"/>
      <c r="EXD56" s="876"/>
      <c r="EXE56" s="876"/>
      <c r="EXF56" s="876"/>
      <c r="EXG56" s="876"/>
      <c r="EXH56" s="876"/>
      <c r="EXI56" s="876"/>
      <c r="EXJ56" s="876"/>
      <c r="EXK56" s="876"/>
      <c r="EXL56" s="876"/>
      <c r="EXM56" s="876"/>
      <c r="EXN56" s="876"/>
      <c r="EXO56" s="876"/>
      <c r="EXP56" s="876"/>
      <c r="EXQ56" s="876"/>
      <c r="EXR56" s="876"/>
      <c r="EXS56" s="876"/>
      <c r="EXT56" s="876"/>
      <c r="EXU56" s="876"/>
      <c r="EXV56" s="876"/>
      <c r="EXW56" s="876"/>
      <c r="EXX56" s="876"/>
      <c r="EXY56" s="876"/>
      <c r="EXZ56" s="876"/>
      <c r="EYA56" s="876"/>
      <c r="EYB56" s="876"/>
      <c r="EYC56" s="876"/>
      <c r="EYD56" s="876"/>
      <c r="EYE56" s="876"/>
      <c r="EYF56" s="876"/>
      <c r="EYG56" s="876"/>
      <c r="EYH56" s="876"/>
      <c r="EYI56" s="876"/>
      <c r="EYJ56" s="876"/>
      <c r="EYK56" s="876"/>
      <c r="EYL56" s="876"/>
      <c r="EYM56" s="876"/>
      <c r="EYN56" s="876"/>
      <c r="EYO56" s="876"/>
      <c r="EYP56" s="876"/>
      <c r="EYQ56" s="876"/>
      <c r="EYR56" s="876"/>
      <c r="EYS56" s="876"/>
      <c r="EYT56" s="876"/>
      <c r="EYU56" s="876"/>
      <c r="EYV56" s="876"/>
      <c r="EYW56" s="876"/>
      <c r="EYX56" s="876"/>
      <c r="EYY56" s="876"/>
      <c r="EYZ56" s="876"/>
      <c r="EZA56" s="876"/>
      <c r="EZB56" s="876"/>
      <c r="EZC56" s="876"/>
      <c r="EZD56" s="876"/>
      <c r="EZE56" s="876"/>
      <c r="EZF56" s="876"/>
      <c r="EZG56" s="876"/>
      <c r="EZH56" s="876"/>
      <c r="EZI56" s="876"/>
      <c r="EZJ56" s="876"/>
      <c r="EZK56" s="876"/>
      <c r="EZL56" s="876"/>
      <c r="EZM56" s="876"/>
      <c r="EZN56" s="876"/>
      <c r="EZO56" s="876"/>
      <c r="EZP56" s="876"/>
      <c r="EZQ56" s="876"/>
      <c r="EZR56" s="876"/>
      <c r="EZS56" s="876"/>
      <c r="EZT56" s="876"/>
      <c r="EZU56" s="876"/>
      <c r="EZV56" s="876"/>
      <c r="EZW56" s="876"/>
      <c r="EZX56" s="876"/>
      <c r="EZY56" s="876"/>
      <c r="EZZ56" s="876"/>
      <c r="FAA56" s="876"/>
      <c r="FAB56" s="876"/>
      <c r="FAC56" s="876"/>
      <c r="FAD56" s="876"/>
      <c r="FAE56" s="876"/>
      <c r="FAF56" s="876"/>
      <c r="FAG56" s="876"/>
      <c r="FAH56" s="876"/>
      <c r="FAI56" s="876"/>
      <c r="FAJ56" s="876"/>
      <c r="FAK56" s="876"/>
      <c r="FAL56" s="876"/>
      <c r="FAM56" s="876"/>
      <c r="FAN56" s="876"/>
      <c r="FAO56" s="876"/>
      <c r="FAP56" s="876"/>
      <c r="FAQ56" s="876"/>
      <c r="FAR56" s="876"/>
      <c r="FAS56" s="876"/>
      <c r="FAT56" s="876"/>
      <c r="FAU56" s="876"/>
      <c r="FAV56" s="876"/>
      <c r="FAW56" s="876"/>
      <c r="FAX56" s="876"/>
      <c r="FAY56" s="876"/>
      <c r="FAZ56" s="876"/>
      <c r="FBA56" s="876"/>
      <c r="FBB56" s="876"/>
      <c r="FBC56" s="876"/>
      <c r="FBD56" s="876"/>
      <c r="FBE56" s="876"/>
      <c r="FBF56" s="876"/>
      <c r="FBG56" s="876"/>
      <c r="FBH56" s="876"/>
      <c r="FBI56" s="876"/>
      <c r="FBJ56" s="876"/>
      <c r="FBK56" s="876"/>
      <c r="FBL56" s="876"/>
      <c r="FBM56" s="876"/>
      <c r="FBN56" s="876"/>
      <c r="FBO56" s="876"/>
      <c r="FBP56" s="876"/>
      <c r="FBQ56" s="876"/>
      <c r="FBR56" s="876"/>
      <c r="FBS56" s="876"/>
      <c r="FBT56" s="876"/>
      <c r="FBU56" s="876"/>
      <c r="FBV56" s="876"/>
      <c r="FBW56" s="876"/>
      <c r="FBX56" s="876"/>
      <c r="FBY56" s="876"/>
      <c r="FBZ56" s="876"/>
      <c r="FCA56" s="876"/>
      <c r="FCB56" s="876"/>
      <c r="FCC56" s="876"/>
      <c r="FCD56" s="876"/>
      <c r="FCE56" s="876"/>
      <c r="FCF56" s="876"/>
      <c r="FCG56" s="876"/>
      <c r="FCH56" s="876"/>
      <c r="FCI56" s="876"/>
      <c r="FCJ56" s="876"/>
      <c r="FCK56" s="876"/>
      <c r="FCL56" s="876"/>
      <c r="FCM56" s="876"/>
      <c r="FCN56" s="876"/>
      <c r="FCO56" s="876"/>
      <c r="FCP56" s="876"/>
      <c r="FCQ56" s="876"/>
      <c r="FCR56" s="876"/>
      <c r="FCS56" s="876"/>
      <c r="FCT56" s="876"/>
      <c r="FCU56" s="876"/>
      <c r="FCV56" s="876"/>
      <c r="FCW56" s="876"/>
      <c r="FCX56" s="876"/>
      <c r="FCY56" s="876"/>
      <c r="FCZ56" s="876"/>
      <c r="FDA56" s="876"/>
      <c r="FDB56" s="876"/>
      <c r="FDC56" s="876"/>
      <c r="FDD56" s="876"/>
      <c r="FDE56" s="876"/>
      <c r="FDF56" s="876"/>
      <c r="FDG56" s="876"/>
      <c r="FDH56" s="876"/>
      <c r="FDI56" s="876"/>
      <c r="FDJ56" s="876"/>
      <c r="FDK56" s="876"/>
      <c r="FDL56" s="876"/>
      <c r="FDM56" s="876"/>
      <c r="FDN56" s="876"/>
      <c r="FDO56" s="876"/>
      <c r="FDP56" s="876"/>
      <c r="FDQ56" s="876"/>
      <c r="FDR56" s="876"/>
      <c r="FDS56" s="876"/>
      <c r="FDT56" s="876"/>
      <c r="FDU56" s="876"/>
      <c r="FDV56" s="876"/>
      <c r="FDW56" s="876"/>
      <c r="FDX56" s="876"/>
      <c r="FDY56" s="876"/>
      <c r="FDZ56" s="876"/>
      <c r="FEA56" s="876"/>
      <c r="FEB56" s="876"/>
      <c r="FEC56" s="876"/>
      <c r="FED56" s="876"/>
      <c r="FEE56" s="876"/>
      <c r="FEF56" s="876"/>
      <c r="FEG56" s="876"/>
      <c r="FEH56" s="876"/>
      <c r="FEI56" s="876"/>
      <c r="FEJ56" s="876"/>
      <c r="FEK56" s="876"/>
      <c r="FEL56" s="876"/>
      <c r="FEM56" s="876"/>
      <c r="FEN56" s="876"/>
      <c r="FEO56" s="876"/>
      <c r="FEP56" s="876"/>
      <c r="FEQ56" s="876"/>
      <c r="FER56" s="876"/>
      <c r="FES56" s="876"/>
      <c r="FET56" s="876"/>
      <c r="FEU56" s="876"/>
      <c r="FEV56" s="876"/>
      <c r="FEW56" s="876"/>
      <c r="FEX56" s="876"/>
      <c r="FEY56" s="876"/>
      <c r="FEZ56" s="876"/>
      <c r="FFA56" s="876"/>
      <c r="FFB56" s="876"/>
      <c r="FFC56" s="876"/>
      <c r="FFD56" s="876"/>
      <c r="FFE56" s="876"/>
      <c r="FFF56" s="876"/>
      <c r="FFG56" s="876"/>
      <c r="FFH56" s="876"/>
      <c r="FFI56" s="876"/>
      <c r="FFJ56" s="876"/>
      <c r="FFK56" s="876"/>
      <c r="FFL56" s="876"/>
      <c r="FFM56" s="876"/>
      <c r="FFN56" s="876"/>
      <c r="FFO56" s="876"/>
      <c r="FFP56" s="876"/>
      <c r="FFQ56" s="876"/>
      <c r="FFR56" s="876"/>
      <c r="FFS56" s="876"/>
      <c r="FFT56" s="876"/>
      <c r="FFU56" s="876"/>
      <c r="FFV56" s="876"/>
      <c r="FFW56" s="876"/>
      <c r="FFX56" s="876"/>
      <c r="FFY56" s="876"/>
      <c r="FFZ56" s="876"/>
      <c r="FGA56" s="876"/>
      <c r="FGB56" s="876"/>
      <c r="FGC56" s="876"/>
      <c r="FGD56" s="876"/>
      <c r="FGE56" s="876"/>
      <c r="FGF56" s="876"/>
      <c r="FGG56" s="876"/>
      <c r="FGH56" s="876"/>
      <c r="FGI56" s="876"/>
      <c r="FGJ56" s="876"/>
      <c r="FGK56" s="876"/>
      <c r="FGL56" s="876"/>
      <c r="FGM56" s="876"/>
      <c r="FGN56" s="876"/>
      <c r="FGO56" s="876"/>
      <c r="FGP56" s="876"/>
      <c r="FGQ56" s="876"/>
      <c r="FGR56" s="876"/>
      <c r="FGS56" s="876"/>
      <c r="FGT56" s="876"/>
      <c r="FGU56" s="876"/>
      <c r="FGV56" s="876"/>
      <c r="FGW56" s="876"/>
      <c r="FGX56" s="876"/>
      <c r="FGY56" s="876"/>
      <c r="FGZ56" s="876"/>
      <c r="FHA56" s="876"/>
      <c r="FHB56" s="876"/>
      <c r="FHC56" s="876"/>
      <c r="FHD56" s="876"/>
      <c r="FHE56" s="876"/>
      <c r="FHF56" s="876"/>
      <c r="FHG56" s="876"/>
      <c r="FHH56" s="876"/>
      <c r="FHI56" s="876"/>
      <c r="FHJ56" s="876"/>
      <c r="FHK56" s="876"/>
      <c r="FHL56" s="876"/>
      <c r="FHM56" s="876"/>
      <c r="FHN56" s="876"/>
      <c r="FHO56" s="876"/>
      <c r="FHP56" s="876"/>
      <c r="FHQ56" s="876"/>
      <c r="FHR56" s="876"/>
      <c r="FHS56" s="876"/>
      <c r="FHT56" s="876"/>
      <c r="FHU56" s="876"/>
      <c r="FHV56" s="876"/>
      <c r="FHW56" s="876"/>
      <c r="FHX56" s="876"/>
      <c r="FHY56" s="876"/>
      <c r="FHZ56" s="876"/>
      <c r="FIA56" s="876"/>
      <c r="FIB56" s="876"/>
      <c r="FIC56" s="876"/>
      <c r="FID56" s="876"/>
      <c r="FIE56" s="876"/>
      <c r="FIF56" s="876"/>
      <c r="FIG56" s="876"/>
      <c r="FIH56" s="876"/>
      <c r="FII56" s="876"/>
      <c r="FIJ56" s="876"/>
      <c r="FIK56" s="876"/>
      <c r="FIL56" s="876"/>
      <c r="FIM56" s="876"/>
      <c r="FIN56" s="876"/>
      <c r="FIO56" s="876"/>
      <c r="FIP56" s="876"/>
      <c r="FIQ56" s="876"/>
      <c r="FIR56" s="876"/>
      <c r="FIS56" s="876"/>
      <c r="FIT56" s="876"/>
      <c r="FIU56" s="876"/>
      <c r="FIV56" s="876"/>
      <c r="FIW56" s="876"/>
      <c r="FIX56" s="876"/>
      <c r="FIY56" s="876"/>
      <c r="FIZ56" s="876"/>
      <c r="FJA56" s="876"/>
      <c r="FJB56" s="876"/>
      <c r="FJC56" s="876"/>
      <c r="FJD56" s="876"/>
      <c r="FJE56" s="876"/>
      <c r="FJF56" s="876"/>
      <c r="FJG56" s="876"/>
      <c r="FJH56" s="876"/>
      <c r="FJI56" s="876"/>
      <c r="FJJ56" s="876"/>
      <c r="FJK56" s="876"/>
      <c r="FJL56" s="876"/>
      <c r="FJM56" s="876"/>
      <c r="FJN56" s="876"/>
      <c r="FJO56" s="876"/>
      <c r="FJP56" s="876"/>
      <c r="FJQ56" s="876"/>
      <c r="FJR56" s="876"/>
      <c r="FJS56" s="876"/>
      <c r="FJT56" s="876"/>
      <c r="FJU56" s="876"/>
      <c r="FJV56" s="876"/>
      <c r="FJW56" s="876"/>
      <c r="FJX56" s="876"/>
      <c r="FJY56" s="876"/>
      <c r="FJZ56" s="876"/>
      <c r="FKA56" s="876"/>
      <c r="FKB56" s="876"/>
      <c r="FKC56" s="876"/>
      <c r="FKD56" s="876"/>
      <c r="FKE56" s="876"/>
      <c r="FKF56" s="876"/>
      <c r="FKG56" s="876"/>
      <c r="FKH56" s="876"/>
      <c r="FKI56" s="876"/>
      <c r="FKJ56" s="876"/>
      <c r="FKK56" s="876"/>
      <c r="FKL56" s="876"/>
      <c r="FKM56" s="876"/>
      <c r="FKN56" s="876"/>
      <c r="FKO56" s="876"/>
      <c r="FKP56" s="876"/>
      <c r="FKQ56" s="876"/>
      <c r="FKR56" s="876"/>
      <c r="FKS56" s="876"/>
      <c r="FKT56" s="876"/>
      <c r="FKU56" s="876"/>
      <c r="FKV56" s="876"/>
      <c r="FKW56" s="876"/>
      <c r="FKX56" s="876"/>
      <c r="FKY56" s="876"/>
      <c r="FKZ56" s="876"/>
      <c r="FLA56" s="876"/>
      <c r="FLB56" s="876"/>
      <c r="FLC56" s="876"/>
      <c r="FLD56" s="876"/>
      <c r="FLE56" s="876"/>
      <c r="FLF56" s="876"/>
      <c r="FLG56" s="876"/>
      <c r="FLH56" s="876"/>
      <c r="FLI56" s="876"/>
      <c r="FLJ56" s="876"/>
      <c r="FLK56" s="876"/>
      <c r="FLL56" s="876"/>
      <c r="FLM56" s="876"/>
      <c r="FLN56" s="876"/>
      <c r="FLO56" s="876"/>
      <c r="FLP56" s="876"/>
      <c r="FLQ56" s="876"/>
      <c r="FLR56" s="876"/>
      <c r="FLS56" s="876"/>
      <c r="FLT56" s="876"/>
      <c r="FLU56" s="876"/>
      <c r="FLV56" s="876"/>
      <c r="FLW56" s="876"/>
      <c r="FLX56" s="876"/>
      <c r="FLY56" s="876"/>
      <c r="FLZ56" s="876"/>
      <c r="FMA56" s="876"/>
      <c r="FMB56" s="876"/>
      <c r="FMC56" s="876"/>
      <c r="FMD56" s="876"/>
      <c r="FME56" s="876"/>
      <c r="FMF56" s="876"/>
      <c r="FMG56" s="876"/>
      <c r="FMH56" s="876"/>
      <c r="FMI56" s="876"/>
      <c r="FMJ56" s="876"/>
      <c r="FMK56" s="876"/>
      <c r="FML56" s="876"/>
      <c r="FMM56" s="876"/>
      <c r="FMN56" s="876"/>
      <c r="FMO56" s="876"/>
      <c r="FMP56" s="876"/>
      <c r="FMQ56" s="876"/>
      <c r="FMR56" s="876"/>
      <c r="FMS56" s="876"/>
      <c r="FMT56" s="876"/>
      <c r="FMU56" s="876"/>
      <c r="FMV56" s="876"/>
      <c r="FMW56" s="876"/>
      <c r="FMX56" s="876"/>
      <c r="FMY56" s="876"/>
      <c r="FMZ56" s="876"/>
      <c r="FNA56" s="876"/>
      <c r="FNB56" s="876"/>
      <c r="FNC56" s="876"/>
      <c r="FND56" s="876"/>
      <c r="FNE56" s="876"/>
      <c r="FNF56" s="876"/>
      <c r="FNG56" s="876"/>
      <c r="FNH56" s="876"/>
      <c r="FNI56" s="876"/>
      <c r="FNJ56" s="876"/>
      <c r="FNK56" s="876"/>
      <c r="FNL56" s="876"/>
      <c r="FNM56" s="876"/>
      <c r="FNN56" s="876"/>
      <c r="FNO56" s="876"/>
      <c r="FNP56" s="876"/>
      <c r="FNQ56" s="876"/>
      <c r="FNR56" s="876"/>
      <c r="FNS56" s="876"/>
      <c r="FNT56" s="876"/>
      <c r="FNU56" s="876"/>
      <c r="FNV56" s="876"/>
      <c r="FNW56" s="876"/>
      <c r="FNX56" s="876"/>
      <c r="FNY56" s="876"/>
      <c r="FNZ56" s="876"/>
      <c r="FOA56" s="876"/>
      <c r="FOB56" s="876"/>
      <c r="FOC56" s="876"/>
      <c r="FOD56" s="876"/>
      <c r="FOE56" s="876"/>
      <c r="FOF56" s="876"/>
      <c r="FOG56" s="876"/>
      <c r="FOH56" s="876"/>
      <c r="FOI56" s="876"/>
      <c r="FOJ56" s="876"/>
      <c r="FOK56" s="876"/>
      <c r="FOL56" s="876"/>
      <c r="FOM56" s="876"/>
      <c r="FON56" s="876"/>
      <c r="FOO56" s="876"/>
      <c r="FOP56" s="876"/>
      <c r="FOQ56" s="876"/>
      <c r="FOR56" s="876"/>
      <c r="FOS56" s="876"/>
      <c r="FOT56" s="876"/>
      <c r="FOU56" s="876"/>
      <c r="FOV56" s="876"/>
      <c r="FOW56" s="876"/>
      <c r="FOX56" s="876"/>
      <c r="FOY56" s="876"/>
      <c r="FOZ56" s="876"/>
      <c r="FPA56" s="876"/>
      <c r="FPB56" s="876"/>
      <c r="FPC56" s="876"/>
      <c r="FPD56" s="876"/>
      <c r="FPE56" s="876"/>
      <c r="FPF56" s="876"/>
      <c r="FPG56" s="876"/>
      <c r="FPH56" s="876"/>
      <c r="FPI56" s="876"/>
      <c r="FPJ56" s="876"/>
      <c r="FPK56" s="876"/>
      <c r="FPL56" s="876"/>
      <c r="FPM56" s="876"/>
      <c r="FPN56" s="876"/>
      <c r="FPO56" s="876"/>
      <c r="FPP56" s="876"/>
      <c r="FPQ56" s="876"/>
      <c r="FPR56" s="876"/>
      <c r="FPS56" s="876"/>
      <c r="FPT56" s="876"/>
      <c r="FPU56" s="876"/>
      <c r="FPV56" s="876"/>
      <c r="FPW56" s="876"/>
      <c r="FPX56" s="876"/>
      <c r="FPY56" s="876"/>
      <c r="FPZ56" s="876"/>
      <c r="FQA56" s="876"/>
      <c r="FQB56" s="876"/>
      <c r="FQC56" s="876"/>
      <c r="FQD56" s="876"/>
      <c r="FQE56" s="876"/>
      <c r="FQF56" s="876"/>
      <c r="FQG56" s="876"/>
      <c r="FQH56" s="876"/>
      <c r="FQI56" s="876"/>
      <c r="FQJ56" s="876"/>
      <c r="FQK56" s="876"/>
      <c r="FQL56" s="876"/>
      <c r="FQM56" s="876"/>
      <c r="FQN56" s="876"/>
      <c r="FQO56" s="876"/>
      <c r="FQP56" s="876"/>
      <c r="FQQ56" s="876"/>
      <c r="FQR56" s="876"/>
      <c r="FQS56" s="876"/>
      <c r="FQT56" s="876"/>
      <c r="FQU56" s="876"/>
      <c r="FQV56" s="876"/>
      <c r="FQW56" s="876"/>
      <c r="FQX56" s="876"/>
      <c r="FQY56" s="876"/>
      <c r="FQZ56" s="876"/>
      <c r="FRA56" s="876"/>
      <c r="FRB56" s="876"/>
      <c r="FRC56" s="876"/>
      <c r="FRD56" s="876"/>
      <c r="FRE56" s="876"/>
      <c r="FRF56" s="876"/>
      <c r="FRG56" s="876"/>
      <c r="FRH56" s="876"/>
      <c r="FRI56" s="876"/>
      <c r="FRJ56" s="876"/>
      <c r="FRK56" s="876"/>
      <c r="FRL56" s="876"/>
      <c r="FRM56" s="876"/>
      <c r="FRN56" s="876"/>
      <c r="FRO56" s="876"/>
      <c r="FRP56" s="876"/>
      <c r="FRQ56" s="876"/>
      <c r="FRR56" s="876"/>
      <c r="FRS56" s="876"/>
      <c r="FRT56" s="876"/>
      <c r="FRU56" s="876"/>
      <c r="FRV56" s="876"/>
      <c r="FRW56" s="876"/>
      <c r="FRX56" s="876"/>
      <c r="FRY56" s="876"/>
      <c r="FRZ56" s="876"/>
      <c r="FSA56" s="876"/>
      <c r="FSB56" s="876"/>
      <c r="FSC56" s="876"/>
      <c r="FSD56" s="876"/>
      <c r="FSE56" s="876"/>
      <c r="FSF56" s="876"/>
      <c r="FSG56" s="876"/>
      <c r="FSH56" s="876"/>
      <c r="FSI56" s="876"/>
      <c r="FSJ56" s="876"/>
      <c r="FSK56" s="876"/>
      <c r="FSL56" s="876"/>
      <c r="FSM56" s="876"/>
      <c r="FSN56" s="876"/>
      <c r="FSO56" s="876"/>
      <c r="FSP56" s="876"/>
      <c r="FSQ56" s="876"/>
      <c r="FSR56" s="876"/>
      <c r="FSS56" s="876"/>
      <c r="FST56" s="876"/>
      <c r="FSU56" s="876"/>
      <c r="FSV56" s="876"/>
      <c r="FSW56" s="876"/>
      <c r="FSX56" s="876"/>
      <c r="FSY56" s="876"/>
      <c r="FSZ56" s="876"/>
      <c r="FTA56" s="876"/>
      <c r="FTB56" s="876"/>
      <c r="FTC56" s="876"/>
      <c r="FTD56" s="876"/>
      <c r="FTE56" s="876"/>
      <c r="FTF56" s="876"/>
      <c r="FTG56" s="876"/>
      <c r="FTH56" s="876"/>
      <c r="FTI56" s="876"/>
      <c r="FTJ56" s="876"/>
      <c r="FTK56" s="876"/>
      <c r="FTL56" s="876"/>
      <c r="FTM56" s="876"/>
      <c r="FTN56" s="876"/>
      <c r="FTO56" s="876"/>
      <c r="FTP56" s="876"/>
      <c r="FTQ56" s="876"/>
      <c r="FTR56" s="876"/>
      <c r="FTS56" s="876"/>
      <c r="FTT56" s="876"/>
      <c r="FTU56" s="876"/>
      <c r="FTV56" s="876"/>
      <c r="FTW56" s="876"/>
      <c r="FTX56" s="876"/>
      <c r="FTY56" s="876"/>
      <c r="FTZ56" s="876"/>
      <c r="FUA56" s="876"/>
      <c r="FUB56" s="876"/>
      <c r="FUC56" s="876"/>
      <c r="FUD56" s="876"/>
      <c r="FUE56" s="876"/>
      <c r="FUF56" s="876"/>
      <c r="FUG56" s="876"/>
      <c r="FUH56" s="876"/>
      <c r="FUI56" s="876"/>
      <c r="FUJ56" s="876"/>
      <c r="FUK56" s="876"/>
      <c r="FUL56" s="876"/>
      <c r="FUM56" s="876"/>
      <c r="FUN56" s="876"/>
      <c r="FUO56" s="876"/>
      <c r="FUP56" s="876"/>
      <c r="FUQ56" s="876"/>
      <c r="FUR56" s="876"/>
      <c r="FUS56" s="876"/>
      <c r="FUT56" s="876"/>
      <c r="FUU56" s="876"/>
      <c r="FUV56" s="876"/>
      <c r="FUW56" s="876"/>
      <c r="FUX56" s="876"/>
      <c r="FUY56" s="876"/>
      <c r="FUZ56" s="876"/>
      <c r="FVA56" s="876"/>
      <c r="FVB56" s="876"/>
      <c r="FVC56" s="876"/>
      <c r="FVD56" s="876"/>
      <c r="FVE56" s="876"/>
      <c r="FVF56" s="876"/>
      <c r="FVG56" s="876"/>
      <c r="FVH56" s="876"/>
      <c r="FVI56" s="876"/>
      <c r="FVJ56" s="876"/>
      <c r="FVK56" s="876"/>
      <c r="FVL56" s="876"/>
      <c r="FVM56" s="876"/>
      <c r="FVN56" s="876"/>
      <c r="FVO56" s="876"/>
      <c r="FVP56" s="876"/>
      <c r="FVQ56" s="876"/>
      <c r="FVR56" s="876"/>
      <c r="FVS56" s="876"/>
      <c r="FVT56" s="876"/>
      <c r="FVU56" s="876"/>
      <c r="FVV56" s="876"/>
      <c r="FVW56" s="876"/>
      <c r="FVX56" s="876"/>
      <c r="FVY56" s="876"/>
      <c r="FVZ56" s="876"/>
      <c r="FWA56" s="876"/>
      <c r="FWB56" s="876"/>
      <c r="FWC56" s="876"/>
      <c r="FWD56" s="876"/>
      <c r="FWE56" s="876"/>
      <c r="FWF56" s="876"/>
      <c r="FWG56" s="876"/>
      <c r="FWH56" s="876"/>
      <c r="FWI56" s="876"/>
      <c r="FWJ56" s="876"/>
      <c r="FWK56" s="876"/>
      <c r="FWL56" s="876"/>
      <c r="FWM56" s="876"/>
      <c r="FWN56" s="876"/>
      <c r="FWO56" s="876"/>
      <c r="FWP56" s="876"/>
      <c r="FWQ56" s="876"/>
      <c r="FWR56" s="876"/>
      <c r="FWS56" s="876"/>
      <c r="FWT56" s="876"/>
      <c r="FWU56" s="876"/>
      <c r="FWV56" s="876"/>
      <c r="FWW56" s="876"/>
      <c r="FWX56" s="876"/>
      <c r="FWY56" s="876"/>
      <c r="FWZ56" s="876"/>
      <c r="FXA56" s="876"/>
      <c r="FXB56" s="876"/>
      <c r="FXC56" s="876"/>
      <c r="FXD56" s="876"/>
      <c r="FXE56" s="876"/>
      <c r="FXF56" s="876"/>
      <c r="FXG56" s="876"/>
      <c r="FXH56" s="876"/>
      <c r="FXI56" s="876"/>
      <c r="FXJ56" s="876"/>
      <c r="FXK56" s="876"/>
      <c r="FXL56" s="876"/>
      <c r="FXM56" s="876"/>
      <c r="FXN56" s="876"/>
      <c r="FXO56" s="876"/>
      <c r="FXP56" s="876"/>
      <c r="FXQ56" s="876"/>
      <c r="FXR56" s="876"/>
      <c r="FXS56" s="876"/>
      <c r="FXT56" s="876"/>
      <c r="FXU56" s="876"/>
      <c r="FXV56" s="876"/>
      <c r="FXW56" s="876"/>
      <c r="FXX56" s="876"/>
      <c r="FXY56" s="876"/>
      <c r="FXZ56" s="876"/>
      <c r="FYA56" s="876"/>
      <c r="FYB56" s="876"/>
      <c r="FYC56" s="876"/>
      <c r="FYD56" s="876"/>
      <c r="FYE56" s="876"/>
      <c r="FYF56" s="876"/>
      <c r="FYG56" s="876"/>
      <c r="FYH56" s="876"/>
      <c r="FYI56" s="876"/>
      <c r="FYJ56" s="876"/>
      <c r="FYK56" s="876"/>
      <c r="FYL56" s="876"/>
      <c r="FYM56" s="876"/>
      <c r="FYN56" s="876"/>
      <c r="FYO56" s="876"/>
      <c r="FYP56" s="876"/>
      <c r="FYQ56" s="876"/>
      <c r="FYR56" s="876"/>
      <c r="FYS56" s="876"/>
      <c r="FYT56" s="876"/>
      <c r="FYU56" s="876"/>
      <c r="FYV56" s="876"/>
      <c r="FYW56" s="876"/>
      <c r="FYX56" s="876"/>
      <c r="FYY56" s="876"/>
      <c r="FYZ56" s="876"/>
      <c r="FZA56" s="876"/>
      <c r="FZB56" s="876"/>
      <c r="FZC56" s="876"/>
      <c r="FZD56" s="876"/>
      <c r="FZE56" s="876"/>
      <c r="FZF56" s="876"/>
      <c r="FZG56" s="876"/>
      <c r="FZH56" s="876"/>
      <c r="FZI56" s="876"/>
      <c r="FZJ56" s="876"/>
      <c r="FZK56" s="876"/>
      <c r="FZL56" s="876"/>
      <c r="FZM56" s="876"/>
      <c r="FZN56" s="876"/>
      <c r="FZO56" s="876"/>
      <c r="FZP56" s="876"/>
      <c r="FZQ56" s="876"/>
      <c r="FZR56" s="876"/>
      <c r="FZS56" s="876"/>
      <c r="FZT56" s="876"/>
      <c r="FZU56" s="876"/>
      <c r="FZV56" s="876"/>
      <c r="FZW56" s="876"/>
      <c r="FZX56" s="876"/>
      <c r="FZY56" s="876"/>
      <c r="FZZ56" s="876"/>
      <c r="GAA56" s="876"/>
      <c r="GAB56" s="876"/>
      <c r="GAC56" s="876"/>
      <c r="GAD56" s="876"/>
      <c r="GAE56" s="876"/>
      <c r="GAF56" s="876"/>
      <c r="GAG56" s="876"/>
      <c r="GAH56" s="876"/>
      <c r="GAI56" s="876"/>
      <c r="GAJ56" s="876"/>
      <c r="GAK56" s="876"/>
      <c r="GAL56" s="876"/>
      <c r="GAM56" s="876"/>
      <c r="GAN56" s="876"/>
      <c r="GAO56" s="876"/>
      <c r="GAP56" s="876"/>
      <c r="GAQ56" s="876"/>
      <c r="GAR56" s="876"/>
      <c r="GAS56" s="876"/>
      <c r="GAT56" s="876"/>
      <c r="GAU56" s="876"/>
      <c r="GAV56" s="876"/>
      <c r="GAW56" s="876"/>
      <c r="GAX56" s="876"/>
      <c r="GAY56" s="876"/>
      <c r="GAZ56" s="876"/>
      <c r="GBA56" s="876"/>
      <c r="GBB56" s="876"/>
      <c r="GBC56" s="876"/>
      <c r="GBD56" s="876"/>
      <c r="GBE56" s="876"/>
      <c r="GBF56" s="876"/>
      <c r="GBG56" s="876"/>
      <c r="GBH56" s="876"/>
      <c r="GBI56" s="876"/>
      <c r="GBJ56" s="876"/>
      <c r="GBK56" s="876"/>
      <c r="GBL56" s="876"/>
      <c r="GBM56" s="876"/>
      <c r="GBN56" s="876"/>
      <c r="GBO56" s="876"/>
      <c r="GBP56" s="876"/>
      <c r="GBQ56" s="876"/>
      <c r="GBR56" s="876"/>
      <c r="GBS56" s="876"/>
      <c r="GBT56" s="876"/>
      <c r="GBU56" s="876"/>
      <c r="GBV56" s="876"/>
      <c r="GBW56" s="876"/>
      <c r="GBX56" s="876"/>
      <c r="GBY56" s="876"/>
      <c r="GBZ56" s="876"/>
      <c r="GCA56" s="876"/>
      <c r="GCB56" s="876"/>
      <c r="GCC56" s="876"/>
      <c r="GCD56" s="876"/>
      <c r="GCE56" s="876"/>
      <c r="GCF56" s="876"/>
      <c r="GCG56" s="876"/>
      <c r="GCH56" s="876"/>
      <c r="GCI56" s="876"/>
      <c r="GCJ56" s="876"/>
      <c r="GCK56" s="876"/>
      <c r="GCL56" s="876"/>
      <c r="GCM56" s="876"/>
      <c r="GCN56" s="876"/>
      <c r="GCO56" s="876"/>
      <c r="GCP56" s="876"/>
      <c r="GCQ56" s="876"/>
      <c r="GCR56" s="876"/>
      <c r="GCS56" s="876"/>
      <c r="GCT56" s="876"/>
      <c r="GCU56" s="876"/>
      <c r="GCV56" s="876"/>
      <c r="GCW56" s="876"/>
      <c r="GCX56" s="876"/>
      <c r="GCY56" s="876"/>
      <c r="GCZ56" s="876"/>
      <c r="GDA56" s="876"/>
      <c r="GDB56" s="876"/>
      <c r="GDC56" s="876"/>
      <c r="GDD56" s="876"/>
      <c r="GDE56" s="876"/>
      <c r="GDF56" s="876"/>
      <c r="GDG56" s="876"/>
      <c r="GDH56" s="876"/>
      <c r="GDI56" s="876"/>
      <c r="GDJ56" s="876"/>
      <c r="GDK56" s="876"/>
      <c r="GDL56" s="876"/>
      <c r="GDM56" s="876"/>
      <c r="GDN56" s="876"/>
      <c r="GDO56" s="876"/>
      <c r="GDP56" s="876"/>
      <c r="GDQ56" s="876"/>
      <c r="GDR56" s="876"/>
      <c r="GDS56" s="876"/>
      <c r="GDT56" s="876"/>
      <c r="GDU56" s="876"/>
      <c r="GDV56" s="876"/>
      <c r="GDW56" s="876"/>
      <c r="GDX56" s="876"/>
      <c r="GDY56" s="876"/>
      <c r="GDZ56" s="876"/>
      <c r="GEA56" s="876"/>
      <c r="GEB56" s="876"/>
      <c r="GEC56" s="876"/>
      <c r="GED56" s="876"/>
      <c r="GEE56" s="876"/>
      <c r="GEF56" s="876"/>
      <c r="GEG56" s="876"/>
      <c r="GEH56" s="876"/>
      <c r="GEI56" s="876"/>
      <c r="GEJ56" s="876"/>
      <c r="GEK56" s="876"/>
      <c r="GEL56" s="876"/>
      <c r="GEM56" s="876"/>
      <c r="GEN56" s="876"/>
      <c r="GEO56" s="876"/>
      <c r="GEP56" s="876"/>
      <c r="GEQ56" s="876"/>
      <c r="GER56" s="876"/>
      <c r="GES56" s="876"/>
      <c r="GET56" s="876"/>
      <c r="GEU56" s="876"/>
      <c r="GEV56" s="876"/>
      <c r="GEW56" s="876"/>
      <c r="GEX56" s="876"/>
      <c r="GEY56" s="876"/>
      <c r="GEZ56" s="876"/>
      <c r="GFA56" s="876"/>
      <c r="GFB56" s="876"/>
      <c r="GFC56" s="876"/>
      <c r="GFD56" s="876"/>
      <c r="GFE56" s="876"/>
      <c r="GFF56" s="876"/>
      <c r="GFG56" s="876"/>
      <c r="GFH56" s="876"/>
      <c r="GFI56" s="876"/>
      <c r="GFJ56" s="876"/>
      <c r="GFK56" s="876"/>
      <c r="GFL56" s="876"/>
      <c r="GFM56" s="876"/>
      <c r="GFN56" s="876"/>
      <c r="GFO56" s="876"/>
      <c r="GFP56" s="876"/>
      <c r="GFQ56" s="876"/>
      <c r="GFR56" s="876"/>
      <c r="GFS56" s="876"/>
      <c r="GFT56" s="876"/>
      <c r="GFU56" s="876"/>
      <c r="GFV56" s="876"/>
      <c r="GFW56" s="876"/>
      <c r="GFX56" s="876"/>
      <c r="GFY56" s="876"/>
      <c r="GFZ56" s="876"/>
      <c r="GGA56" s="876"/>
      <c r="GGB56" s="876"/>
      <c r="GGC56" s="876"/>
      <c r="GGD56" s="876"/>
      <c r="GGE56" s="876"/>
      <c r="GGF56" s="876"/>
      <c r="GGG56" s="876"/>
      <c r="GGH56" s="876"/>
      <c r="GGI56" s="876"/>
      <c r="GGJ56" s="876"/>
      <c r="GGK56" s="876"/>
      <c r="GGL56" s="876"/>
      <c r="GGM56" s="876"/>
      <c r="GGN56" s="876"/>
      <c r="GGO56" s="876"/>
      <c r="GGP56" s="876"/>
      <c r="GGQ56" s="876"/>
      <c r="GGR56" s="876"/>
      <c r="GGS56" s="876"/>
      <c r="GGT56" s="876"/>
      <c r="GGU56" s="876"/>
      <c r="GGV56" s="876"/>
      <c r="GGW56" s="876"/>
      <c r="GGX56" s="876"/>
      <c r="GGY56" s="876"/>
      <c r="GGZ56" s="876"/>
      <c r="GHA56" s="876"/>
      <c r="GHB56" s="876"/>
      <c r="GHC56" s="876"/>
      <c r="GHD56" s="876"/>
      <c r="GHE56" s="876"/>
      <c r="GHF56" s="876"/>
      <c r="GHG56" s="876"/>
      <c r="GHH56" s="876"/>
      <c r="GHI56" s="876"/>
      <c r="GHJ56" s="876"/>
      <c r="GHK56" s="876"/>
      <c r="GHL56" s="876"/>
      <c r="GHM56" s="876"/>
      <c r="GHN56" s="876"/>
      <c r="GHO56" s="876"/>
      <c r="GHP56" s="876"/>
      <c r="GHQ56" s="876"/>
      <c r="GHR56" s="876"/>
      <c r="GHS56" s="876"/>
      <c r="GHT56" s="876"/>
      <c r="GHU56" s="876"/>
      <c r="GHV56" s="876"/>
      <c r="GHW56" s="876"/>
      <c r="GHX56" s="876"/>
      <c r="GHY56" s="876"/>
      <c r="GHZ56" s="876"/>
      <c r="GIA56" s="876"/>
      <c r="GIB56" s="876"/>
      <c r="GIC56" s="876"/>
      <c r="GID56" s="876"/>
      <c r="GIE56" s="876"/>
      <c r="GIF56" s="876"/>
      <c r="GIG56" s="876"/>
      <c r="GIH56" s="876"/>
      <c r="GII56" s="876"/>
      <c r="GIJ56" s="876"/>
      <c r="GIK56" s="876"/>
      <c r="GIL56" s="876"/>
      <c r="GIM56" s="876"/>
      <c r="GIN56" s="876"/>
      <c r="GIO56" s="876"/>
      <c r="GIP56" s="876"/>
      <c r="GIQ56" s="876"/>
      <c r="GIR56" s="876"/>
      <c r="GIS56" s="876"/>
      <c r="GIT56" s="876"/>
      <c r="GIU56" s="876"/>
      <c r="GIV56" s="876"/>
      <c r="GIW56" s="876"/>
      <c r="GIX56" s="876"/>
      <c r="GIY56" s="876"/>
      <c r="GIZ56" s="876"/>
      <c r="GJA56" s="876"/>
      <c r="GJB56" s="876"/>
      <c r="GJC56" s="876"/>
      <c r="GJD56" s="876"/>
      <c r="GJE56" s="876"/>
      <c r="GJF56" s="876"/>
      <c r="GJG56" s="876"/>
      <c r="GJH56" s="876"/>
      <c r="GJI56" s="876"/>
      <c r="GJJ56" s="876"/>
      <c r="GJK56" s="876"/>
      <c r="GJL56" s="876"/>
      <c r="GJM56" s="876"/>
      <c r="GJN56" s="876"/>
      <c r="GJO56" s="876"/>
      <c r="GJP56" s="876"/>
      <c r="GJQ56" s="876"/>
      <c r="GJR56" s="876"/>
      <c r="GJS56" s="876"/>
      <c r="GJT56" s="876"/>
      <c r="GJU56" s="876"/>
      <c r="GJV56" s="876"/>
      <c r="GJW56" s="876"/>
      <c r="GJX56" s="876"/>
      <c r="GJY56" s="876"/>
      <c r="GJZ56" s="876"/>
      <c r="GKA56" s="876"/>
      <c r="GKB56" s="876"/>
      <c r="GKC56" s="876"/>
      <c r="GKD56" s="876"/>
      <c r="GKE56" s="876"/>
      <c r="GKF56" s="876"/>
      <c r="GKG56" s="876"/>
      <c r="GKH56" s="876"/>
      <c r="GKI56" s="876"/>
      <c r="GKJ56" s="876"/>
      <c r="GKK56" s="876"/>
      <c r="GKL56" s="876"/>
      <c r="GKM56" s="876"/>
      <c r="GKN56" s="876"/>
      <c r="GKO56" s="876"/>
      <c r="GKP56" s="876"/>
      <c r="GKQ56" s="876"/>
      <c r="GKR56" s="876"/>
      <c r="GKS56" s="876"/>
      <c r="GKT56" s="876"/>
      <c r="GKU56" s="876"/>
      <c r="GKV56" s="876"/>
      <c r="GKW56" s="876"/>
      <c r="GKX56" s="876"/>
      <c r="GKY56" s="876"/>
      <c r="GKZ56" s="876"/>
      <c r="GLA56" s="876"/>
      <c r="GLB56" s="876"/>
      <c r="GLC56" s="876"/>
      <c r="GLD56" s="876"/>
      <c r="GLE56" s="876"/>
      <c r="GLF56" s="876"/>
      <c r="GLG56" s="876"/>
      <c r="GLH56" s="876"/>
      <c r="GLI56" s="876"/>
      <c r="GLJ56" s="876"/>
      <c r="GLK56" s="876"/>
      <c r="GLL56" s="876"/>
      <c r="GLM56" s="876"/>
      <c r="GLN56" s="876"/>
      <c r="GLO56" s="876"/>
      <c r="GLP56" s="876"/>
      <c r="GLQ56" s="876"/>
      <c r="GLR56" s="876"/>
      <c r="GLS56" s="876"/>
      <c r="GLT56" s="876"/>
      <c r="GLU56" s="876"/>
      <c r="GLV56" s="876"/>
      <c r="GLW56" s="876"/>
      <c r="GLX56" s="876"/>
      <c r="GLY56" s="876"/>
      <c r="GLZ56" s="876"/>
      <c r="GMA56" s="876"/>
      <c r="GMB56" s="876"/>
      <c r="GMC56" s="876"/>
      <c r="GMD56" s="876"/>
      <c r="GME56" s="876"/>
      <c r="GMF56" s="876"/>
      <c r="GMG56" s="876"/>
      <c r="GMH56" s="876"/>
      <c r="GMI56" s="876"/>
      <c r="GMJ56" s="876"/>
      <c r="GMK56" s="876"/>
      <c r="GML56" s="876"/>
      <c r="GMM56" s="876"/>
      <c r="GMN56" s="876"/>
      <c r="GMO56" s="876"/>
      <c r="GMP56" s="876"/>
      <c r="GMQ56" s="876"/>
      <c r="GMR56" s="876"/>
      <c r="GMS56" s="876"/>
      <c r="GMT56" s="876"/>
      <c r="GMU56" s="876"/>
      <c r="GMV56" s="876"/>
      <c r="GMW56" s="876"/>
      <c r="GMX56" s="876"/>
      <c r="GMY56" s="876"/>
      <c r="GMZ56" s="876"/>
      <c r="GNA56" s="876"/>
      <c r="GNB56" s="876"/>
      <c r="GNC56" s="876"/>
      <c r="GND56" s="876"/>
      <c r="GNE56" s="876"/>
      <c r="GNF56" s="876"/>
      <c r="GNG56" s="876"/>
      <c r="GNH56" s="876"/>
      <c r="GNI56" s="876"/>
      <c r="GNJ56" s="876"/>
      <c r="GNK56" s="876"/>
      <c r="GNL56" s="876"/>
      <c r="GNM56" s="876"/>
      <c r="GNN56" s="876"/>
      <c r="GNO56" s="876"/>
      <c r="GNP56" s="876"/>
      <c r="GNQ56" s="876"/>
      <c r="GNR56" s="876"/>
      <c r="GNS56" s="876"/>
      <c r="GNT56" s="876"/>
      <c r="GNU56" s="876"/>
      <c r="GNV56" s="876"/>
      <c r="GNW56" s="876"/>
      <c r="GNX56" s="876"/>
      <c r="GNY56" s="876"/>
      <c r="GNZ56" s="876"/>
      <c r="GOA56" s="876"/>
      <c r="GOB56" s="876"/>
      <c r="GOC56" s="876"/>
      <c r="GOD56" s="876"/>
      <c r="GOE56" s="876"/>
      <c r="GOF56" s="876"/>
      <c r="GOG56" s="876"/>
      <c r="GOH56" s="876"/>
      <c r="GOI56" s="876"/>
      <c r="GOJ56" s="876"/>
      <c r="GOK56" s="876"/>
      <c r="GOL56" s="876"/>
      <c r="GOM56" s="876"/>
      <c r="GON56" s="876"/>
      <c r="GOO56" s="876"/>
      <c r="GOP56" s="876"/>
      <c r="GOQ56" s="876"/>
      <c r="GOR56" s="876"/>
      <c r="GOS56" s="876"/>
      <c r="GOT56" s="876"/>
      <c r="GOU56" s="876"/>
      <c r="GOV56" s="876"/>
      <c r="GOW56" s="876"/>
      <c r="GOX56" s="876"/>
      <c r="GOY56" s="876"/>
      <c r="GOZ56" s="876"/>
      <c r="GPA56" s="876"/>
      <c r="GPB56" s="876"/>
      <c r="GPC56" s="876"/>
      <c r="GPD56" s="876"/>
      <c r="GPE56" s="876"/>
      <c r="GPF56" s="876"/>
      <c r="GPG56" s="876"/>
      <c r="GPH56" s="876"/>
      <c r="GPI56" s="876"/>
      <c r="GPJ56" s="876"/>
      <c r="GPK56" s="876"/>
      <c r="GPL56" s="876"/>
      <c r="GPM56" s="876"/>
      <c r="GPN56" s="876"/>
      <c r="GPO56" s="876"/>
      <c r="GPP56" s="876"/>
      <c r="GPQ56" s="876"/>
      <c r="GPR56" s="876"/>
      <c r="GPS56" s="876"/>
      <c r="GPT56" s="876"/>
      <c r="GPU56" s="876"/>
      <c r="GPV56" s="876"/>
      <c r="GPW56" s="876"/>
      <c r="GPX56" s="876"/>
      <c r="GPY56" s="876"/>
      <c r="GPZ56" s="876"/>
      <c r="GQA56" s="876"/>
      <c r="GQB56" s="876"/>
      <c r="GQC56" s="876"/>
      <c r="GQD56" s="876"/>
      <c r="GQE56" s="876"/>
      <c r="GQF56" s="876"/>
      <c r="GQG56" s="876"/>
      <c r="GQH56" s="876"/>
      <c r="GQI56" s="876"/>
      <c r="GQJ56" s="876"/>
      <c r="GQK56" s="876"/>
      <c r="GQL56" s="876"/>
      <c r="GQM56" s="876"/>
      <c r="GQN56" s="876"/>
      <c r="GQO56" s="876"/>
      <c r="GQP56" s="876"/>
      <c r="GQQ56" s="876"/>
      <c r="GQR56" s="876"/>
      <c r="GQS56" s="876"/>
      <c r="GQT56" s="876"/>
      <c r="GQU56" s="876"/>
      <c r="GQV56" s="876"/>
      <c r="GQW56" s="876"/>
      <c r="GQX56" s="876"/>
      <c r="GQY56" s="876"/>
      <c r="GQZ56" s="876"/>
      <c r="GRA56" s="876"/>
      <c r="GRB56" s="876"/>
      <c r="GRC56" s="876"/>
      <c r="GRD56" s="876"/>
      <c r="GRE56" s="876"/>
      <c r="GRF56" s="876"/>
      <c r="GRG56" s="876"/>
      <c r="GRH56" s="876"/>
      <c r="GRI56" s="876"/>
      <c r="GRJ56" s="876"/>
      <c r="GRK56" s="876"/>
      <c r="GRL56" s="876"/>
      <c r="GRM56" s="876"/>
      <c r="GRN56" s="876"/>
      <c r="GRO56" s="876"/>
      <c r="GRP56" s="876"/>
      <c r="GRQ56" s="876"/>
      <c r="GRR56" s="876"/>
      <c r="GRS56" s="876"/>
      <c r="GRT56" s="876"/>
      <c r="GRU56" s="876"/>
      <c r="GRV56" s="876"/>
      <c r="GRW56" s="876"/>
      <c r="GRX56" s="876"/>
      <c r="GRY56" s="876"/>
      <c r="GRZ56" s="876"/>
      <c r="GSA56" s="876"/>
      <c r="GSB56" s="876"/>
      <c r="GSC56" s="876"/>
      <c r="GSD56" s="876"/>
      <c r="GSE56" s="876"/>
      <c r="GSF56" s="876"/>
      <c r="GSG56" s="876"/>
      <c r="GSH56" s="876"/>
      <c r="GSI56" s="876"/>
      <c r="GSJ56" s="876"/>
      <c r="GSK56" s="876"/>
      <c r="GSL56" s="876"/>
      <c r="GSM56" s="876"/>
      <c r="GSN56" s="876"/>
      <c r="GSO56" s="876"/>
      <c r="GSP56" s="876"/>
      <c r="GSQ56" s="876"/>
      <c r="GSR56" s="876"/>
      <c r="GSS56" s="876"/>
      <c r="GST56" s="876"/>
      <c r="GSU56" s="876"/>
      <c r="GSV56" s="876"/>
      <c r="GSW56" s="876"/>
      <c r="GSX56" s="876"/>
      <c r="GSY56" s="876"/>
      <c r="GSZ56" s="876"/>
      <c r="GTA56" s="876"/>
      <c r="GTB56" s="876"/>
      <c r="GTC56" s="876"/>
      <c r="GTD56" s="876"/>
      <c r="GTE56" s="876"/>
      <c r="GTF56" s="876"/>
      <c r="GTG56" s="876"/>
      <c r="GTH56" s="876"/>
      <c r="GTI56" s="876"/>
      <c r="GTJ56" s="876"/>
      <c r="GTK56" s="876"/>
      <c r="GTL56" s="876"/>
      <c r="GTM56" s="876"/>
      <c r="GTN56" s="876"/>
      <c r="GTO56" s="876"/>
      <c r="GTP56" s="876"/>
      <c r="GTQ56" s="876"/>
      <c r="GTR56" s="876"/>
      <c r="GTS56" s="876"/>
      <c r="GTT56" s="876"/>
      <c r="GTU56" s="876"/>
      <c r="GTV56" s="876"/>
      <c r="GTW56" s="876"/>
      <c r="GTX56" s="876"/>
      <c r="GTY56" s="876"/>
      <c r="GTZ56" s="876"/>
      <c r="GUA56" s="876"/>
      <c r="GUB56" s="876"/>
      <c r="GUC56" s="876"/>
      <c r="GUD56" s="876"/>
      <c r="GUE56" s="876"/>
      <c r="GUF56" s="876"/>
      <c r="GUG56" s="876"/>
      <c r="GUH56" s="876"/>
      <c r="GUI56" s="876"/>
      <c r="GUJ56" s="876"/>
      <c r="GUK56" s="876"/>
      <c r="GUL56" s="876"/>
      <c r="GUM56" s="876"/>
      <c r="GUN56" s="876"/>
      <c r="GUO56" s="876"/>
      <c r="GUP56" s="876"/>
      <c r="GUQ56" s="876"/>
      <c r="GUR56" s="876"/>
      <c r="GUS56" s="876"/>
      <c r="GUT56" s="876"/>
      <c r="GUU56" s="876"/>
      <c r="GUV56" s="876"/>
      <c r="GUW56" s="876"/>
      <c r="GUX56" s="876"/>
      <c r="GUY56" s="876"/>
      <c r="GUZ56" s="876"/>
      <c r="GVA56" s="876"/>
      <c r="GVB56" s="876"/>
      <c r="GVC56" s="876"/>
      <c r="GVD56" s="876"/>
      <c r="GVE56" s="876"/>
      <c r="GVF56" s="876"/>
      <c r="GVG56" s="876"/>
      <c r="GVH56" s="876"/>
      <c r="GVI56" s="876"/>
      <c r="GVJ56" s="876"/>
      <c r="GVK56" s="876"/>
      <c r="GVL56" s="876"/>
      <c r="GVM56" s="876"/>
      <c r="GVN56" s="876"/>
      <c r="GVO56" s="876"/>
      <c r="GVP56" s="876"/>
      <c r="GVQ56" s="876"/>
      <c r="GVR56" s="876"/>
      <c r="GVS56" s="876"/>
      <c r="GVT56" s="876"/>
      <c r="GVU56" s="876"/>
      <c r="GVV56" s="876"/>
      <c r="GVW56" s="876"/>
      <c r="GVX56" s="876"/>
      <c r="GVY56" s="876"/>
      <c r="GVZ56" s="876"/>
      <c r="GWA56" s="876"/>
      <c r="GWB56" s="876"/>
      <c r="GWC56" s="876"/>
      <c r="GWD56" s="876"/>
      <c r="GWE56" s="876"/>
      <c r="GWF56" s="876"/>
      <c r="GWG56" s="876"/>
      <c r="GWH56" s="876"/>
      <c r="GWI56" s="876"/>
      <c r="GWJ56" s="876"/>
      <c r="GWK56" s="876"/>
      <c r="GWL56" s="876"/>
      <c r="GWM56" s="876"/>
      <c r="GWN56" s="876"/>
      <c r="GWO56" s="876"/>
      <c r="GWP56" s="876"/>
      <c r="GWQ56" s="876"/>
      <c r="GWR56" s="876"/>
      <c r="GWS56" s="876"/>
      <c r="GWT56" s="876"/>
      <c r="GWU56" s="876"/>
      <c r="GWV56" s="876"/>
      <c r="GWW56" s="876"/>
      <c r="GWX56" s="876"/>
      <c r="GWY56" s="876"/>
      <c r="GWZ56" s="876"/>
      <c r="GXA56" s="876"/>
      <c r="GXB56" s="876"/>
      <c r="GXC56" s="876"/>
      <c r="GXD56" s="876"/>
      <c r="GXE56" s="876"/>
      <c r="GXF56" s="876"/>
      <c r="GXG56" s="876"/>
      <c r="GXH56" s="876"/>
      <c r="GXI56" s="876"/>
      <c r="GXJ56" s="876"/>
      <c r="GXK56" s="876"/>
      <c r="GXL56" s="876"/>
      <c r="GXM56" s="876"/>
      <c r="GXN56" s="876"/>
      <c r="GXO56" s="876"/>
      <c r="GXP56" s="876"/>
      <c r="GXQ56" s="876"/>
      <c r="GXR56" s="876"/>
      <c r="GXS56" s="876"/>
      <c r="GXT56" s="876"/>
      <c r="GXU56" s="876"/>
      <c r="GXV56" s="876"/>
      <c r="GXW56" s="876"/>
      <c r="GXX56" s="876"/>
      <c r="GXY56" s="876"/>
      <c r="GXZ56" s="876"/>
      <c r="GYA56" s="876"/>
      <c r="GYB56" s="876"/>
      <c r="GYC56" s="876"/>
      <c r="GYD56" s="876"/>
      <c r="GYE56" s="876"/>
      <c r="GYF56" s="876"/>
      <c r="GYG56" s="876"/>
      <c r="GYH56" s="876"/>
      <c r="GYI56" s="876"/>
      <c r="GYJ56" s="876"/>
      <c r="GYK56" s="876"/>
      <c r="GYL56" s="876"/>
      <c r="GYM56" s="876"/>
      <c r="GYN56" s="876"/>
      <c r="GYO56" s="876"/>
      <c r="GYP56" s="876"/>
      <c r="GYQ56" s="876"/>
      <c r="GYR56" s="876"/>
      <c r="GYS56" s="876"/>
      <c r="GYT56" s="876"/>
      <c r="GYU56" s="876"/>
      <c r="GYV56" s="876"/>
      <c r="GYW56" s="876"/>
      <c r="GYX56" s="876"/>
      <c r="GYY56" s="876"/>
      <c r="GYZ56" s="876"/>
      <c r="GZA56" s="876"/>
      <c r="GZB56" s="876"/>
      <c r="GZC56" s="876"/>
      <c r="GZD56" s="876"/>
      <c r="GZE56" s="876"/>
      <c r="GZF56" s="876"/>
      <c r="GZG56" s="876"/>
      <c r="GZH56" s="876"/>
      <c r="GZI56" s="876"/>
      <c r="GZJ56" s="876"/>
      <c r="GZK56" s="876"/>
      <c r="GZL56" s="876"/>
      <c r="GZM56" s="876"/>
      <c r="GZN56" s="876"/>
      <c r="GZO56" s="876"/>
      <c r="GZP56" s="876"/>
      <c r="GZQ56" s="876"/>
      <c r="GZR56" s="876"/>
      <c r="GZS56" s="876"/>
      <c r="GZT56" s="876"/>
      <c r="GZU56" s="876"/>
      <c r="GZV56" s="876"/>
      <c r="GZW56" s="876"/>
      <c r="GZX56" s="876"/>
      <c r="GZY56" s="876"/>
      <c r="GZZ56" s="876"/>
      <c r="HAA56" s="876"/>
      <c r="HAB56" s="876"/>
      <c r="HAC56" s="876"/>
      <c r="HAD56" s="876"/>
      <c r="HAE56" s="876"/>
      <c r="HAF56" s="876"/>
      <c r="HAG56" s="876"/>
      <c r="HAH56" s="876"/>
      <c r="HAI56" s="876"/>
      <c r="HAJ56" s="876"/>
      <c r="HAK56" s="876"/>
      <c r="HAL56" s="876"/>
      <c r="HAM56" s="876"/>
      <c r="HAN56" s="876"/>
      <c r="HAO56" s="876"/>
      <c r="HAP56" s="876"/>
      <c r="HAQ56" s="876"/>
      <c r="HAR56" s="876"/>
      <c r="HAS56" s="876"/>
      <c r="HAT56" s="876"/>
      <c r="HAU56" s="876"/>
      <c r="HAV56" s="876"/>
      <c r="HAW56" s="876"/>
      <c r="HAX56" s="876"/>
      <c r="HAY56" s="876"/>
      <c r="HAZ56" s="876"/>
      <c r="HBA56" s="876"/>
      <c r="HBB56" s="876"/>
      <c r="HBC56" s="876"/>
      <c r="HBD56" s="876"/>
      <c r="HBE56" s="876"/>
      <c r="HBF56" s="876"/>
      <c r="HBG56" s="876"/>
      <c r="HBH56" s="876"/>
      <c r="HBI56" s="876"/>
      <c r="HBJ56" s="876"/>
      <c r="HBK56" s="876"/>
      <c r="HBL56" s="876"/>
      <c r="HBM56" s="876"/>
      <c r="HBN56" s="876"/>
      <c r="HBO56" s="876"/>
      <c r="HBP56" s="876"/>
      <c r="HBQ56" s="876"/>
      <c r="HBR56" s="876"/>
      <c r="HBS56" s="876"/>
      <c r="HBT56" s="876"/>
      <c r="HBU56" s="876"/>
      <c r="HBV56" s="876"/>
      <c r="HBW56" s="876"/>
      <c r="HBX56" s="876"/>
      <c r="HBY56" s="876"/>
      <c r="HBZ56" s="876"/>
      <c r="HCA56" s="876"/>
      <c r="HCB56" s="876"/>
      <c r="HCC56" s="876"/>
      <c r="HCD56" s="876"/>
      <c r="HCE56" s="876"/>
      <c r="HCF56" s="876"/>
      <c r="HCG56" s="876"/>
      <c r="HCH56" s="876"/>
      <c r="HCI56" s="876"/>
      <c r="HCJ56" s="876"/>
      <c r="HCK56" s="876"/>
      <c r="HCL56" s="876"/>
      <c r="HCM56" s="876"/>
      <c r="HCN56" s="876"/>
      <c r="HCO56" s="876"/>
      <c r="HCP56" s="876"/>
      <c r="HCQ56" s="876"/>
      <c r="HCR56" s="876"/>
      <c r="HCS56" s="876"/>
      <c r="HCT56" s="876"/>
      <c r="HCU56" s="876"/>
      <c r="HCV56" s="876"/>
      <c r="HCW56" s="876"/>
      <c r="HCX56" s="876"/>
      <c r="HCY56" s="876"/>
      <c r="HCZ56" s="876"/>
      <c r="HDA56" s="876"/>
      <c r="HDB56" s="876"/>
      <c r="HDC56" s="876"/>
      <c r="HDD56" s="876"/>
      <c r="HDE56" s="876"/>
      <c r="HDF56" s="876"/>
      <c r="HDG56" s="876"/>
      <c r="HDH56" s="876"/>
      <c r="HDI56" s="876"/>
      <c r="HDJ56" s="876"/>
      <c r="HDK56" s="876"/>
      <c r="HDL56" s="876"/>
      <c r="HDM56" s="876"/>
      <c r="HDN56" s="876"/>
      <c r="HDO56" s="876"/>
      <c r="HDP56" s="876"/>
      <c r="HDQ56" s="876"/>
      <c r="HDR56" s="876"/>
      <c r="HDS56" s="876"/>
      <c r="HDT56" s="876"/>
      <c r="HDU56" s="876"/>
      <c r="HDV56" s="876"/>
      <c r="HDW56" s="876"/>
      <c r="HDX56" s="876"/>
      <c r="HDY56" s="876"/>
      <c r="HDZ56" s="876"/>
      <c r="HEA56" s="876"/>
      <c r="HEB56" s="876"/>
      <c r="HEC56" s="876"/>
      <c r="HED56" s="876"/>
      <c r="HEE56" s="876"/>
      <c r="HEF56" s="876"/>
      <c r="HEG56" s="876"/>
      <c r="HEH56" s="876"/>
      <c r="HEI56" s="876"/>
      <c r="HEJ56" s="876"/>
      <c r="HEK56" s="876"/>
      <c r="HEL56" s="876"/>
      <c r="HEM56" s="876"/>
      <c r="HEN56" s="876"/>
      <c r="HEO56" s="876"/>
      <c r="HEP56" s="876"/>
      <c r="HEQ56" s="876"/>
      <c r="HER56" s="876"/>
      <c r="HES56" s="876"/>
      <c r="HET56" s="876"/>
      <c r="HEU56" s="876"/>
      <c r="HEV56" s="876"/>
      <c r="HEW56" s="876"/>
      <c r="HEX56" s="876"/>
      <c r="HEY56" s="876"/>
      <c r="HEZ56" s="876"/>
      <c r="HFA56" s="876"/>
      <c r="HFB56" s="876"/>
      <c r="HFC56" s="876"/>
      <c r="HFD56" s="876"/>
      <c r="HFE56" s="876"/>
      <c r="HFF56" s="876"/>
      <c r="HFG56" s="876"/>
      <c r="HFH56" s="876"/>
      <c r="HFI56" s="876"/>
      <c r="HFJ56" s="876"/>
      <c r="HFK56" s="876"/>
      <c r="HFL56" s="876"/>
      <c r="HFM56" s="876"/>
      <c r="HFN56" s="876"/>
      <c r="HFO56" s="876"/>
      <c r="HFP56" s="876"/>
      <c r="HFQ56" s="876"/>
      <c r="HFR56" s="876"/>
      <c r="HFS56" s="876"/>
      <c r="HFT56" s="876"/>
      <c r="HFU56" s="876"/>
      <c r="HFV56" s="876"/>
      <c r="HFW56" s="876"/>
      <c r="HFX56" s="876"/>
      <c r="HFY56" s="876"/>
      <c r="HFZ56" s="876"/>
      <c r="HGA56" s="876"/>
      <c r="HGB56" s="876"/>
      <c r="HGC56" s="876"/>
      <c r="HGD56" s="876"/>
      <c r="HGE56" s="876"/>
      <c r="HGF56" s="876"/>
      <c r="HGG56" s="876"/>
      <c r="HGH56" s="876"/>
      <c r="HGI56" s="876"/>
      <c r="HGJ56" s="876"/>
      <c r="HGK56" s="876"/>
      <c r="HGL56" s="876"/>
      <c r="HGM56" s="876"/>
      <c r="HGN56" s="876"/>
      <c r="HGO56" s="876"/>
      <c r="HGP56" s="876"/>
      <c r="HGQ56" s="876"/>
      <c r="HGR56" s="876"/>
      <c r="HGS56" s="876"/>
      <c r="HGT56" s="876"/>
      <c r="HGU56" s="876"/>
      <c r="HGV56" s="876"/>
      <c r="HGW56" s="876"/>
      <c r="HGX56" s="876"/>
      <c r="HGY56" s="876"/>
      <c r="HGZ56" s="876"/>
      <c r="HHA56" s="876"/>
      <c r="HHB56" s="876"/>
      <c r="HHC56" s="876"/>
      <c r="HHD56" s="876"/>
      <c r="HHE56" s="876"/>
      <c r="HHF56" s="876"/>
      <c r="HHG56" s="876"/>
      <c r="HHH56" s="876"/>
      <c r="HHI56" s="876"/>
      <c r="HHJ56" s="876"/>
      <c r="HHK56" s="876"/>
      <c r="HHL56" s="876"/>
      <c r="HHM56" s="876"/>
      <c r="HHN56" s="876"/>
      <c r="HHO56" s="876"/>
      <c r="HHP56" s="876"/>
      <c r="HHQ56" s="876"/>
      <c r="HHR56" s="876"/>
      <c r="HHS56" s="876"/>
      <c r="HHT56" s="876"/>
      <c r="HHU56" s="876"/>
      <c r="HHV56" s="876"/>
      <c r="HHW56" s="876"/>
      <c r="HHX56" s="876"/>
      <c r="HHY56" s="876"/>
      <c r="HHZ56" s="876"/>
      <c r="HIA56" s="876"/>
      <c r="HIB56" s="876"/>
      <c r="HIC56" s="876"/>
      <c r="HID56" s="876"/>
      <c r="HIE56" s="876"/>
      <c r="HIF56" s="876"/>
      <c r="HIG56" s="876"/>
      <c r="HIH56" s="876"/>
      <c r="HII56" s="876"/>
      <c r="HIJ56" s="876"/>
      <c r="HIK56" s="876"/>
      <c r="HIL56" s="876"/>
      <c r="HIM56" s="876"/>
      <c r="HIN56" s="876"/>
      <c r="HIO56" s="876"/>
      <c r="HIP56" s="876"/>
      <c r="HIQ56" s="876"/>
      <c r="HIR56" s="876"/>
      <c r="HIS56" s="876"/>
      <c r="HIT56" s="876"/>
      <c r="HIU56" s="876"/>
      <c r="HIV56" s="876"/>
      <c r="HIW56" s="876"/>
      <c r="HIX56" s="876"/>
      <c r="HIY56" s="876"/>
      <c r="HIZ56" s="876"/>
      <c r="HJA56" s="876"/>
      <c r="HJB56" s="876"/>
      <c r="HJC56" s="876"/>
      <c r="HJD56" s="876"/>
      <c r="HJE56" s="876"/>
      <c r="HJF56" s="876"/>
      <c r="HJG56" s="876"/>
      <c r="HJH56" s="876"/>
      <c r="HJI56" s="876"/>
      <c r="HJJ56" s="876"/>
      <c r="HJK56" s="876"/>
      <c r="HJL56" s="876"/>
      <c r="HJM56" s="876"/>
      <c r="HJN56" s="876"/>
      <c r="HJO56" s="876"/>
      <c r="HJP56" s="876"/>
      <c r="HJQ56" s="876"/>
      <c r="HJR56" s="876"/>
      <c r="HJS56" s="876"/>
      <c r="HJT56" s="876"/>
      <c r="HJU56" s="876"/>
      <c r="HJV56" s="876"/>
      <c r="HJW56" s="876"/>
      <c r="HJX56" s="876"/>
      <c r="HJY56" s="876"/>
      <c r="HJZ56" s="876"/>
      <c r="HKA56" s="876"/>
      <c r="HKB56" s="876"/>
      <c r="HKC56" s="876"/>
      <c r="HKD56" s="876"/>
      <c r="HKE56" s="876"/>
      <c r="HKF56" s="876"/>
      <c r="HKG56" s="876"/>
      <c r="HKH56" s="876"/>
      <c r="HKI56" s="876"/>
      <c r="HKJ56" s="876"/>
      <c r="HKK56" s="876"/>
      <c r="HKL56" s="876"/>
      <c r="HKM56" s="876"/>
      <c r="HKN56" s="876"/>
      <c r="HKO56" s="876"/>
      <c r="HKP56" s="876"/>
      <c r="HKQ56" s="876"/>
      <c r="HKR56" s="876"/>
      <c r="HKS56" s="876"/>
      <c r="HKT56" s="876"/>
      <c r="HKU56" s="876"/>
      <c r="HKV56" s="876"/>
      <c r="HKW56" s="876"/>
      <c r="HKX56" s="876"/>
      <c r="HKY56" s="876"/>
      <c r="HKZ56" s="876"/>
      <c r="HLA56" s="876"/>
      <c r="HLB56" s="876"/>
      <c r="HLC56" s="876"/>
      <c r="HLD56" s="876"/>
      <c r="HLE56" s="876"/>
      <c r="HLF56" s="876"/>
      <c r="HLG56" s="876"/>
      <c r="HLH56" s="876"/>
      <c r="HLI56" s="876"/>
      <c r="HLJ56" s="876"/>
      <c r="HLK56" s="876"/>
      <c r="HLL56" s="876"/>
      <c r="HLM56" s="876"/>
      <c r="HLN56" s="876"/>
      <c r="HLO56" s="876"/>
      <c r="HLP56" s="876"/>
      <c r="HLQ56" s="876"/>
      <c r="HLR56" s="876"/>
      <c r="HLS56" s="876"/>
      <c r="HLT56" s="876"/>
      <c r="HLU56" s="876"/>
      <c r="HLV56" s="876"/>
      <c r="HLW56" s="876"/>
      <c r="HLX56" s="876"/>
      <c r="HLY56" s="876"/>
      <c r="HLZ56" s="876"/>
      <c r="HMA56" s="876"/>
      <c r="HMB56" s="876"/>
      <c r="HMC56" s="876"/>
      <c r="HMD56" s="876"/>
      <c r="HME56" s="876"/>
      <c r="HMF56" s="876"/>
      <c r="HMG56" s="876"/>
      <c r="HMH56" s="876"/>
      <c r="HMI56" s="876"/>
      <c r="HMJ56" s="876"/>
      <c r="HMK56" s="876"/>
      <c r="HML56" s="876"/>
      <c r="HMM56" s="876"/>
      <c r="HMN56" s="876"/>
      <c r="HMO56" s="876"/>
      <c r="HMP56" s="876"/>
      <c r="HMQ56" s="876"/>
      <c r="HMR56" s="876"/>
      <c r="HMS56" s="876"/>
      <c r="HMT56" s="876"/>
      <c r="HMU56" s="876"/>
      <c r="HMV56" s="876"/>
      <c r="HMW56" s="876"/>
      <c r="HMX56" s="876"/>
      <c r="HMY56" s="876"/>
      <c r="HMZ56" s="876"/>
      <c r="HNA56" s="876"/>
      <c r="HNB56" s="876"/>
      <c r="HNC56" s="876"/>
      <c r="HND56" s="876"/>
      <c r="HNE56" s="876"/>
      <c r="HNF56" s="876"/>
      <c r="HNG56" s="876"/>
      <c r="HNH56" s="876"/>
      <c r="HNI56" s="876"/>
      <c r="HNJ56" s="876"/>
      <c r="HNK56" s="876"/>
      <c r="HNL56" s="876"/>
      <c r="HNM56" s="876"/>
      <c r="HNN56" s="876"/>
      <c r="HNO56" s="876"/>
      <c r="HNP56" s="876"/>
      <c r="HNQ56" s="876"/>
      <c r="HNR56" s="876"/>
      <c r="HNS56" s="876"/>
      <c r="HNT56" s="876"/>
      <c r="HNU56" s="876"/>
      <c r="HNV56" s="876"/>
      <c r="HNW56" s="876"/>
      <c r="HNX56" s="876"/>
      <c r="HNY56" s="876"/>
      <c r="HNZ56" s="876"/>
      <c r="HOA56" s="876"/>
      <c r="HOB56" s="876"/>
      <c r="HOC56" s="876"/>
      <c r="HOD56" s="876"/>
      <c r="HOE56" s="876"/>
      <c r="HOF56" s="876"/>
      <c r="HOG56" s="876"/>
      <c r="HOH56" s="876"/>
      <c r="HOI56" s="876"/>
      <c r="HOJ56" s="876"/>
      <c r="HOK56" s="876"/>
      <c r="HOL56" s="876"/>
      <c r="HOM56" s="876"/>
      <c r="HON56" s="876"/>
      <c r="HOO56" s="876"/>
      <c r="HOP56" s="876"/>
      <c r="HOQ56" s="876"/>
      <c r="HOR56" s="876"/>
      <c r="HOS56" s="876"/>
      <c r="HOT56" s="876"/>
      <c r="HOU56" s="876"/>
      <c r="HOV56" s="876"/>
      <c r="HOW56" s="876"/>
      <c r="HOX56" s="876"/>
      <c r="HOY56" s="876"/>
      <c r="HOZ56" s="876"/>
      <c r="HPA56" s="876"/>
      <c r="HPB56" s="876"/>
      <c r="HPC56" s="876"/>
      <c r="HPD56" s="876"/>
      <c r="HPE56" s="876"/>
      <c r="HPF56" s="876"/>
      <c r="HPG56" s="876"/>
      <c r="HPH56" s="876"/>
      <c r="HPI56" s="876"/>
      <c r="HPJ56" s="876"/>
      <c r="HPK56" s="876"/>
      <c r="HPL56" s="876"/>
      <c r="HPM56" s="876"/>
      <c r="HPN56" s="876"/>
      <c r="HPO56" s="876"/>
      <c r="HPP56" s="876"/>
      <c r="HPQ56" s="876"/>
      <c r="HPR56" s="876"/>
      <c r="HPS56" s="876"/>
      <c r="HPT56" s="876"/>
      <c r="HPU56" s="876"/>
      <c r="HPV56" s="876"/>
      <c r="HPW56" s="876"/>
      <c r="HPX56" s="876"/>
      <c r="HPY56" s="876"/>
      <c r="HPZ56" s="876"/>
      <c r="HQA56" s="876"/>
      <c r="HQB56" s="876"/>
      <c r="HQC56" s="876"/>
      <c r="HQD56" s="876"/>
      <c r="HQE56" s="876"/>
      <c r="HQF56" s="876"/>
      <c r="HQG56" s="876"/>
      <c r="HQH56" s="876"/>
      <c r="HQI56" s="876"/>
      <c r="HQJ56" s="876"/>
      <c r="HQK56" s="876"/>
      <c r="HQL56" s="876"/>
      <c r="HQM56" s="876"/>
      <c r="HQN56" s="876"/>
      <c r="HQO56" s="876"/>
      <c r="HQP56" s="876"/>
      <c r="HQQ56" s="876"/>
      <c r="HQR56" s="876"/>
      <c r="HQS56" s="876"/>
      <c r="HQT56" s="876"/>
      <c r="HQU56" s="876"/>
      <c r="HQV56" s="876"/>
      <c r="HQW56" s="876"/>
      <c r="HQX56" s="876"/>
      <c r="HQY56" s="876"/>
      <c r="HQZ56" s="876"/>
      <c r="HRA56" s="876"/>
      <c r="HRB56" s="876"/>
      <c r="HRC56" s="876"/>
      <c r="HRD56" s="876"/>
      <c r="HRE56" s="876"/>
      <c r="HRF56" s="876"/>
      <c r="HRG56" s="876"/>
      <c r="HRH56" s="876"/>
      <c r="HRI56" s="876"/>
      <c r="HRJ56" s="876"/>
      <c r="HRK56" s="876"/>
      <c r="HRL56" s="876"/>
      <c r="HRM56" s="876"/>
      <c r="HRN56" s="876"/>
      <c r="HRO56" s="876"/>
      <c r="HRP56" s="876"/>
      <c r="HRQ56" s="876"/>
      <c r="HRR56" s="876"/>
      <c r="HRS56" s="876"/>
      <c r="HRT56" s="876"/>
      <c r="HRU56" s="876"/>
      <c r="HRV56" s="876"/>
      <c r="HRW56" s="876"/>
      <c r="HRX56" s="876"/>
      <c r="HRY56" s="876"/>
      <c r="HRZ56" s="876"/>
      <c r="HSA56" s="876"/>
      <c r="HSB56" s="876"/>
      <c r="HSC56" s="876"/>
      <c r="HSD56" s="876"/>
      <c r="HSE56" s="876"/>
      <c r="HSF56" s="876"/>
      <c r="HSG56" s="876"/>
      <c r="HSH56" s="876"/>
      <c r="HSI56" s="876"/>
      <c r="HSJ56" s="876"/>
      <c r="HSK56" s="876"/>
      <c r="HSL56" s="876"/>
      <c r="HSM56" s="876"/>
      <c r="HSN56" s="876"/>
      <c r="HSO56" s="876"/>
      <c r="HSP56" s="876"/>
      <c r="HSQ56" s="876"/>
      <c r="HSR56" s="876"/>
      <c r="HSS56" s="876"/>
      <c r="HST56" s="876"/>
      <c r="HSU56" s="876"/>
      <c r="HSV56" s="876"/>
      <c r="HSW56" s="876"/>
      <c r="HSX56" s="876"/>
      <c r="HSY56" s="876"/>
      <c r="HSZ56" s="876"/>
      <c r="HTA56" s="876"/>
      <c r="HTB56" s="876"/>
      <c r="HTC56" s="876"/>
      <c r="HTD56" s="876"/>
      <c r="HTE56" s="876"/>
      <c r="HTF56" s="876"/>
      <c r="HTG56" s="876"/>
      <c r="HTH56" s="876"/>
      <c r="HTI56" s="876"/>
      <c r="HTJ56" s="876"/>
      <c r="HTK56" s="876"/>
      <c r="HTL56" s="876"/>
      <c r="HTM56" s="876"/>
      <c r="HTN56" s="876"/>
      <c r="HTO56" s="876"/>
      <c r="HTP56" s="876"/>
      <c r="HTQ56" s="876"/>
      <c r="HTR56" s="876"/>
      <c r="HTS56" s="876"/>
      <c r="HTT56" s="876"/>
      <c r="HTU56" s="876"/>
      <c r="HTV56" s="876"/>
      <c r="HTW56" s="876"/>
      <c r="HTX56" s="876"/>
      <c r="HTY56" s="876"/>
      <c r="HTZ56" s="876"/>
      <c r="HUA56" s="876"/>
      <c r="HUB56" s="876"/>
      <c r="HUC56" s="876"/>
      <c r="HUD56" s="876"/>
      <c r="HUE56" s="876"/>
      <c r="HUF56" s="876"/>
      <c r="HUG56" s="876"/>
      <c r="HUH56" s="876"/>
      <c r="HUI56" s="876"/>
      <c r="HUJ56" s="876"/>
      <c r="HUK56" s="876"/>
      <c r="HUL56" s="876"/>
      <c r="HUM56" s="876"/>
      <c r="HUN56" s="876"/>
      <c r="HUO56" s="876"/>
      <c r="HUP56" s="876"/>
      <c r="HUQ56" s="876"/>
      <c r="HUR56" s="876"/>
      <c r="HUS56" s="876"/>
      <c r="HUT56" s="876"/>
      <c r="HUU56" s="876"/>
      <c r="HUV56" s="876"/>
      <c r="HUW56" s="876"/>
      <c r="HUX56" s="876"/>
      <c r="HUY56" s="876"/>
      <c r="HUZ56" s="876"/>
      <c r="HVA56" s="876"/>
      <c r="HVB56" s="876"/>
      <c r="HVC56" s="876"/>
      <c r="HVD56" s="876"/>
      <c r="HVE56" s="876"/>
      <c r="HVF56" s="876"/>
      <c r="HVG56" s="876"/>
      <c r="HVH56" s="876"/>
      <c r="HVI56" s="876"/>
      <c r="HVJ56" s="876"/>
      <c r="HVK56" s="876"/>
      <c r="HVL56" s="876"/>
      <c r="HVM56" s="876"/>
      <c r="HVN56" s="876"/>
      <c r="HVO56" s="876"/>
      <c r="HVP56" s="876"/>
      <c r="HVQ56" s="876"/>
      <c r="HVR56" s="876"/>
      <c r="HVS56" s="876"/>
      <c r="HVT56" s="876"/>
      <c r="HVU56" s="876"/>
      <c r="HVV56" s="876"/>
      <c r="HVW56" s="876"/>
      <c r="HVX56" s="876"/>
      <c r="HVY56" s="876"/>
      <c r="HVZ56" s="876"/>
      <c r="HWA56" s="876"/>
      <c r="HWB56" s="876"/>
      <c r="HWC56" s="876"/>
      <c r="HWD56" s="876"/>
      <c r="HWE56" s="876"/>
      <c r="HWF56" s="876"/>
      <c r="HWG56" s="876"/>
      <c r="HWH56" s="876"/>
      <c r="HWI56" s="876"/>
      <c r="HWJ56" s="876"/>
      <c r="HWK56" s="876"/>
      <c r="HWL56" s="876"/>
      <c r="HWM56" s="876"/>
      <c r="HWN56" s="876"/>
      <c r="HWO56" s="876"/>
      <c r="HWP56" s="876"/>
      <c r="HWQ56" s="876"/>
      <c r="HWR56" s="876"/>
      <c r="HWS56" s="876"/>
      <c r="HWT56" s="876"/>
      <c r="HWU56" s="876"/>
      <c r="HWV56" s="876"/>
      <c r="HWW56" s="876"/>
      <c r="HWX56" s="876"/>
      <c r="HWY56" s="876"/>
      <c r="HWZ56" s="876"/>
      <c r="HXA56" s="876"/>
      <c r="HXB56" s="876"/>
      <c r="HXC56" s="876"/>
      <c r="HXD56" s="876"/>
      <c r="HXE56" s="876"/>
      <c r="HXF56" s="876"/>
      <c r="HXG56" s="876"/>
      <c r="HXH56" s="876"/>
      <c r="HXI56" s="876"/>
      <c r="HXJ56" s="876"/>
      <c r="HXK56" s="876"/>
      <c r="HXL56" s="876"/>
      <c r="HXM56" s="876"/>
      <c r="HXN56" s="876"/>
      <c r="HXO56" s="876"/>
      <c r="HXP56" s="876"/>
      <c r="HXQ56" s="876"/>
      <c r="HXR56" s="876"/>
      <c r="HXS56" s="876"/>
      <c r="HXT56" s="876"/>
      <c r="HXU56" s="876"/>
      <c r="HXV56" s="876"/>
      <c r="HXW56" s="876"/>
      <c r="HXX56" s="876"/>
      <c r="HXY56" s="876"/>
      <c r="HXZ56" s="876"/>
      <c r="HYA56" s="876"/>
      <c r="HYB56" s="876"/>
      <c r="HYC56" s="876"/>
      <c r="HYD56" s="876"/>
      <c r="HYE56" s="876"/>
      <c r="HYF56" s="876"/>
      <c r="HYG56" s="876"/>
      <c r="HYH56" s="876"/>
      <c r="HYI56" s="876"/>
      <c r="HYJ56" s="876"/>
      <c r="HYK56" s="876"/>
      <c r="HYL56" s="876"/>
      <c r="HYM56" s="876"/>
      <c r="HYN56" s="876"/>
      <c r="HYO56" s="876"/>
      <c r="HYP56" s="876"/>
      <c r="HYQ56" s="876"/>
      <c r="HYR56" s="876"/>
      <c r="HYS56" s="876"/>
      <c r="HYT56" s="876"/>
      <c r="HYU56" s="876"/>
      <c r="HYV56" s="876"/>
      <c r="HYW56" s="876"/>
      <c r="HYX56" s="876"/>
      <c r="HYY56" s="876"/>
      <c r="HYZ56" s="876"/>
      <c r="HZA56" s="876"/>
      <c r="HZB56" s="876"/>
      <c r="HZC56" s="876"/>
      <c r="HZD56" s="876"/>
      <c r="HZE56" s="876"/>
      <c r="HZF56" s="876"/>
      <c r="HZG56" s="876"/>
      <c r="HZH56" s="876"/>
      <c r="HZI56" s="876"/>
      <c r="HZJ56" s="876"/>
      <c r="HZK56" s="876"/>
      <c r="HZL56" s="876"/>
      <c r="HZM56" s="876"/>
      <c r="HZN56" s="876"/>
      <c r="HZO56" s="876"/>
      <c r="HZP56" s="876"/>
      <c r="HZQ56" s="876"/>
      <c r="HZR56" s="876"/>
      <c r="HZS56" s="876"/>
      <c r="HZT56" s="876"/>
      <c r="HZU56" s="876"/>
      <c r="HZV56" s="876"/>
      <c r="HZW56" s="876"/>
      <c r="HZX56" s="876"/>
      <c r="HZY56" s="876"/>
      <c r="HZZ56" s="876"/>
      <c r="IAA56" s="876"/>
      <c r="IAB56" s="876"/>
      <c r="IAC56" s="876"/>
      <c r="IAD56" s="876"/>
      <c r="IAE56" s="876"/>
      <c r="IAF56" s="876"/>
      <c r="IAG56" s="876"/>
      <c r="IAH56" s="876"/>
      <c r="IAI56" s="876"/>
      <c r="IAJ56" s="876"/>
      <c r="IAK56" s="876"/>
      <c r="IAL56" s="876"/>
      <c r="IAM56" s="876"/>
      <c r="IAN56" s="876"/>
      <c r="IAO56" s="876"/>
      <c r="IAP56" s="876"/>
      <c r="IAQ56" s="876"/>
      <c r="IAR56" s="876"/>
      <c r="IAS56" s="876"/>
      <c r="IAT56" s="876"/>
      <c r="IAU56" s="876"/>
      <c r="IAV56" s="876"/>
      <c r="IAW56" s="876"/>
      <c r="IAX56" s="876"/>
      <c r="IAY56" s="876"/>
      <c r="IAZ56" s="876"/>
      <c r="IBA56" s="876"/>
      <c r="IBB56" s="876"/>
      <c r="IBC56" s="876"/>
      <c r="IBD56" s="876"/>
      <c r="IBE56" s="876"/>
      <c r="IBF56" s="876"/>
      <c r="IBG56" s="876"/>
      <c r="IBH56" s="876"/>
      <c r="IBI56" s="876"/>
      <c r="IBJ56" s="876"/>
      <c r="IBK56" s="876"/>
      <c r="IBL56" s="876"/>
      <c r="IBM56" s="876"/>
      <c r="IBN56" s="876"/>
      <c r="IBO56" s="876"/>
      <c r="IBP56" s="876"/>
      <c r="IBQ56" s="876"/>
      <c r="IBR56" s="876"/>
      <c r="IBS56" s="876"/>
      <c r="IBT56" s="876"/>
      <c r="IBU56" s="876"/>
      <c r="IBV56" s="876"/>
      <c r="IBW56" s="876"/>
      <c r="IBX56" s="876"/>
      <c r="IBY56" s="876"/>
      <c r="IBZ56" s="876"/>
      <c r="ICA56" s="876"/>
      <c r="ICB56" s="876"/>
      <c r="ICC56" s="876"/>
      <c r="ICD56" s="876"/>
      <c r="ICE56" s="876"/>
      <c r="ICF56" s="876"/>
      <c r="ICG56" s="876"/>
      <c r="ICH56" s="876"/>
      <c r="ICI56" s="876"/>
      <c r="ICJ56" s="876"/>
      <c r="ICK56" s="876"/>
      <c r="ICL56" s="876"/>
      <c r="ICM56" s="876"/>
      <c r="ICN56" s="876"/>
      <c r="ICO56" s="876"/>
      <c r="ICP56" s="876"/>
      <c r="ICQ56" s="876"/>
      <c r="ICR56" s="876"/>
      <c r="ICS56" s="876"/>
      <c r="ICT56" s="876"/>
      <c r="ICU56" s="876"/>
      <c r="ICV56" s="876"/>
      <c r="ICW56" s="876"/>
      <c r="ICX56" s="876"/>
      <c r="ICY56" s="876"/>
      <c r="ICZ56" s="876"/>
      <c r="IDA56" s="876"/>
      <c r="IDB56" s="876"/>
      <c r="IDC56" s="876"/>
      <c r="IDD56" s="876"/>
      <c r="IDE56" s="876"/>
      <c r="IDF56" s="876"/>
      <c r="IDG56" s="876"/>
      <c r="IDH56" s="876"/>
      <c r="IDI56" s="876"/>
      <c r="IDJ56" s="876"/>
      <c r="IDK56" s="876"/>
      <c r="IDL56" s="876"/>
      <c r="IDM56" s="876"/>
      <c r="IDN56" s="876"/>
      <c r="IDO56" s="876"/>
      <c r="IDP56" s="876"/>
      <c r="IDQ56" s="876"/>
      <c r="IDR56" s="876"/>
      <c r="IDS56" s="876"/>
      <c r="IDT56" s="876"/>
      <c r="IDU56" s="876"/>
      <c r="IDV56" s="876"/>
      <c r="IDW56" s="876"/>
      <c r="IDX56" s="876"/>
      <c r="IDY56" s="876"/>
      <c r="IDZ56" s="876"/>
      <c r="IEA56" s="876"/>
      <c r="IEB56" s="876"/>
      <c r="IEC56" s="876"/>
      <c r="IED56" s="876"/>
      <c r="IEE56" s="876"/>
      <c r="IEF56" s="876"/>
      <c r="IEG56" s="876"/>
      <c r="IEH56" s="876"/>
      <c r="IEI56" s="876"/>
      <c r="IEJ56" s="876"/>
      <c r="IEK56" s="876"/>
      <c r="IEL56" s="876"/>
      <c r="IEM56" s="876"/>
      <c r="IEN56" s="876"/>
      <c r="IEO56" s="876"/>
      <c r="IEP56" s="876"/>
      <c r="IEQ56" s="876"/>
      <c r="IER56" s="876"/>
      <c r="IES56" s="876"/>
      <c r="IET56" s="876"/>
      <c r="IEU56" s="876"/>
      <c r="IEV56" s="876"/>
      <c r="IEW56" s="876"/>
      <c r="IEX56" s="876"/>
      <c r="IEY56" s="876"/>
      <c r="IEZ56" s="876"/>
      <c r="IFA56" s="876"/>
      <c r="IFB56" s="876"/>
      <c r="IFC56" s="876"/>
      <c r="IFD56" s="876"/>
      <c r="IFE56" s="876"/>
      <c r="IFF56" s="876"/>
      <c r="IFG56" s="876"/>
      <c r="IFH56" s="876"/>
      <c r="IFI56" s="876"/>
      <c r="IFJ56" s="876"/>
      <c r="IFK56" s="876"/>
      <c r="IFL56" s="876"/>
      <c r="IFM56" s="876"/>
      <c r="IFN56" s="876"/>
      <c r="IFO56" s="876"/>
      <c r="IFP56" s="876"/>
      <c r="IFQ56" s="876"/>
      <c r="IFR56" s="876"/>
      <c r="IFS56" s="876"/>
      <c r="IFT56" s="876"/>
      <c r="IFU56" s="876"/>
      <c r="IFV56" s="876"/>
      <c r="IFW56" s="876"/>
      <c r="IFX56" s="876"/>
      <c r="IFY56" s="876"/>
      <c r="IFZ56" s="876"/>
      <c r="IGA56" s="876"/>
      <c r="IGB56" s="876"/>
      <c r="IGC56" s="876"/>
      <c r="IGD56" s="876"/>
      <c r="IGE56" s="876"/>
      <c r="IGF56" s="876"/>
      <c r="IGG56" s="876"/>
      <c r="IGH56" s="876"/>
      <c r="IGI56" s="876"/>
      <c r="IGJ56" s="876"/>
      <c r="IGK56" s="876"/>
      <c r="IGL56" s="876"/>
      <c r="IGM56" s="876"/>
      <c r="IGN56" s="876"/>
      <c r="IGO56" s="876"/>
      <c r="IGP56" s="876"/>
      <c r="IGQ56" s="876"/>
      <c r="IGR56" s="876"/>
      <c r="IGS56" s="876"/>
      <c r="IGT56" s="876"/>
      <c r="IGU56" s="876"/>
      <c r="IGV56" s="876"/>
      <c r="IGW56" s="876"/>
      <c r="IGX56" s="876"/>
      <c r="IGY56" s="876"/>
      <c r="IGZ56" s="876"/>
      <c r="IHA56" s="876"/>
      <c r="IHB56" s="876"/>
      <c r="IHC56" s="876"/>
      <c r="IHD56" s="876"/>
      <c r="IHE56" s="876"/>
      <c r="IHF56" s="876"/>
      <c r="IHG56" s="876"/>
      <c r="IHH56" s="876"/>
      <c r="IHI56" s="876"/>
      <c r="IHJ56" s="876"/>
      <c r="IHK56" s="876"/>
      <c r="IHL56" s="876"/>
      <c r="IHM56" s="876"/>
      <c r="IHN56" s="876"/>
      <c r="IHO56" s="876"/>
      <c r="IHP56" s="876"/>
      <c r="IHQ56" s="876"/>
      <c r="IHR56" s="876"/>
      <c r="IHS56" s="876"/>
      <c r="IHT56" s="876"/>
      <c r="IHU56" s="876"/>
      <c r="IHV56" s="876"/>
      <c r="IHW56" s="876"/>
      <c r="IHX56" s="876"/>
      <c r="IHY56" s="876"/>
      <c r="IHZ56" s="876"/>
      <c r="IIA56" s="876"/>
      <c r="IIB56" s="876"/>
      <c r="IIC56" s="876"/>
      <c r="IID56" s="876"/>
      <c r="IIE56" s="876"/>
      <c r="IIF56" s="876"/>
      <c r="IIG56" s="876"/>
      <c r="IIH56" s="876"/>
      <c r="III56" s="876"/>
      <c r="IIJ56" s="876"/>
      <c r="IIK56" s="876"/>
      <c r="IIL56" s="876"/>
      <c r="IIM56" s="876"/>
      <c r="IIN56" s="876"/>
      <c r="IIO56" s="876"/>
      <c r="IIP56" s="876"/>
      <c r="IIQ56" s="876"/>
      <c r="IIR56" s="876"/>
      <c r="IIS56" s="876"/>
      <c r="IIT56" s="876"/>
      <c r="IIU56" s="876"/>
      <c r="IIV56" s="876"/>
      <c r="IIW56" s="876"/>
      <c r="IIX56" s="876"/>
      <c r="IIY56" s="876"/>
      <c r="IIZ56" s="876"/>
      <c r="IJA56" s="876"/>
      <c r="IJB56" s="876"/>
      <c r="IJC56" s="876"/>
      <c r="IJD56" s="876"/>
      <c r="IJE56" s="876"/>
      <c r="IJF56" s="876"/>
      <c r="IJG56" s="876"/>
      <c r="IJH56" s="876"/>
      <c r="IJI56" s="876"/>
      <c r="IJJ56" s="876"/>
      <c r="IJK56" s="876"/>
      <c r="IJL56" s="876"/>
      <c r="IJM56" s="876"/>
      <c r="IJN56" s="876"/>
      <c r="IJO56" s="876"/>
      <c r="IJP56" s="876"/>
      <c r="IJQ56" s="876"/>
      <c r="IJR56" s="876"/>
      <c r="IJS56" s="876"/>
      <c r="IJT56" s="876"/>
      <c r="IJU56" s="876"/>
      <c r="IJV56" s="876"/>
      <c r="IJW56" s="876"/>
      <c r="IJX56" s="876"/>
      <c r="IJY56" s="876"/>
      <c r="IJZ56" s="876"/>
      <c r="IKA56" s="876"/>
      <c r="IKB56" s="876"/>
      <c r="IKC56" s="876"/>
      <c r="IKD56" s="876"/>
      <c r="IKE56" s="876"/>
      <c r="IKF56" s="876"/>
      <c r="IKG56" s="876"/>
      <c r="IKH56" s="876"/>
      <c r="IKI56" s="876"/>
      <c r="IKJ56" s="876"/>
      <c r="IKK56" s="876"/>
      <c r="IKL56" s="876"/>
      <c r="IKM56" s="876"/>
      <c r="IKN56" s="876"/>
      <c r="IKO56" s="876"/>
      <c r="IKP56" s="876"/>
      <c r="IKQ56" s="876"/>
      <c r="IKR56" s="876"/>
      <c r="IKS56" s="876"/>
      <c r="IKT56" s="876"/>
      <c r="IKU56" s="876"/>
      <c r="IKV56" s="876"/>
      <c r="IKW56" s="876"/>
      <c r="IKX56" s="876"/>
      <c r="IKY56" s="876"/>
      <c r="IKZ56" s="876"/>
      <c r="ILA56" s="876"/>
      <c r="ILB56" s="876"/>
      <c r="ILC56" s="876"/>
      <c r="ILD56" s="876"/>
      <c r="ILE56" s="876"/>
      <c r="ILF56" s="876"/>
      <c r="ILG56" s="876"/>
      <c r="ILH56" s="876"/>
      <c r="ILI56" s="876"/>
      <c r="ILJ56" s="876"/>
      <c r="ILK56" s="876"/>
      <c r="ILL56" s="876"/>
      <c r="ILM56" s="876"/>
      <c r="ILN56" s="876"/>
      <c r="ILO56" s="876"/>
      <c r="ILP56" s="876"/>
      <c r="ILQ56" s="876"/>
      <c r="ILR56" s="876"/>
      <c r="ILS56" s="876"/>
      <c r="ILT56" s="876"/>
      <c r="ILU56" s="876"/>
      <c r="ILV56" s="876"/>
      <c r="ILW56" s="876"/>
      <c r="ILX56" s="876"/>
      <c r="ILY56" s="876"/>
      <c r="ILZ56" s="876"/>
      <c r="IMA56" s="876"/>
      <c r="IMB56" s="876"/>
      <c r="IMC56" s="876"/>
      <c r="IMD56" s="876"/>
      <c r="IME56" s="876"/>
      <c r="IMF56" s="876"/>
      <c r="IMG56" s="876"/>
      <c r="IMH56" s="876"/>
      <c r="IMI56" s="876"/>
      <c r="IMJ56" s="876"/>
      <c r="IMK56" s="876"/>
      <c r="IML56" s="876"/>
      <c r="IMM56" s="876"/>
      <c r="IMN56" s="876"/>
      <c r="IMO56" s="876"/>
      <c r="IMP56" s="876"/>
      <c r="IMQ56" s="876"/>
      <c r="IMR56" s="876"/>
      <c r="IMS56" s="876"/>
      <c r="IMT56" s="876"/>
      <c r="IMU56" s="876"/>
      <c r="IMV56" s="876"/>
      <c r="IMW56" s="876"/>
      <c r="IMX56" s="876"/>
      <c r="IMY56" s="876"/>
      <c r="IMZ56" s="876"/>
      <c r="INA56" s="876"/>
      <c r="INB56" s="876"/>
      <c r="INC56" s="876"/>
      <c r="IND56" s="876"/>
      <c r="INE56" s="876"/>
      <c r="INF56" s="876"/>
      <c r="ING56" s="876"/>
      <c r="INH56" s="876"/>
      <c r="INI56" s="876"/>
      <c r="INJ56" s="876"/>
      <c r="INK56" s="876"/>
      <c r="INL56" s="876"/>
      <c r="INM56" s="876"/>
      <c r="INN56" s="876"/>
      <c r="INO56" s="876"/>
      <c r="INP56" s="876"/>
      <c r="INQ56" s="876"/>
      <c r="INR56" s="876"/>
      <c r="INS56" s="876"/>
      <c r="INT56" s="876"/>
      <c r="INU56" s="876"/>
      <c r="INV56" s="876"/>
      <c r="INW56" s="876"/>
      <c r="INX56" s="876"/>
      <c r="INY56" s="876"/>
      <c r="INZ56" s="876"/>
      <c r="IOA56" s="876"/>
      <c r="IOB56" s="876"/>
      <c r="IOC56" s="876"/>
      <c r="IOD56" s="876"/>
      <c r="IOE56" s="876"/>
      <c r="IOF56" s="876"/>
      <c r="IOG56" s="876"/>
      <c r="IOH56" s="876"/>
      <c r="IOI56" s="876"/>
      <c r="IOJ56" s="876"/>
      <c r="IOK56" s="876"/>
      <c r="IOL56" s="876"/>
      <c r="IOM56" s="876"/>
      <c r="ION56" s="876"/>
      <c r="IOO56" s="876"/>
      <c r="IOP56" s="876"/>
      <c r="IOQ56" s="876"/>
      <c r="IOR56" s="876"/>
      <c r="IOS56" s="876"/>
      <c r="IOT56" s="876"/>
      <c r="IOU56" s="876"/>
      <c r="IOV56" s="876"/>
      <c r="IOW56" s="876"/>
      <c r="IOX56" s="876"/>
      <c r="IOY56" s="876"/>
      <c r="IOZ56" s="876"/>
      <c r="IPA56" s="876"/>
      <c r="IPB56" s="876"/>
      <c r="IPC56" s="876"/>
      <c r="IPD56" s="876"/>
      <c r="IPE56" s="876"/>
      <c r="IPF56" s="876"/>
      <c r="IPG56" s="876"/>
      <c r="IPH56" s="876"/>
      <c r="IPI56" s="876"/>
      <c r="IPJ56" s="876"/>
      <c r="IPK56" s="876"/>
      <c r="IPL56" s="876"/>
      <c r="IPM56" s="876"/>
      <c r="IPN56" s="876"/>
      <c r="IPO56" s="876"/>
      <c r="IPP56" s="876"/>
      <c r="IPQ56" s="876"/>
      <c r="IPR56" s="876"/>
      <c r="IPS56" s="876"/>
      <c r="IPT56" s="876"/>
      <c r="IPU56" s="876"/>
      <c r="IPV56" s="876"/>
      <c r="IPW56" s="876"/>
      <c r="IPX56" s="876"/>
      <c r="IPY56" s="876"/>
      <c r="IPZ56" s="876"/>
      <c r="IQA56" s="876"/>
      <c r="IQB56" s="876"/>
      <c r="IQC56" s="876"/>
      <c r="IQD56" s="876"/>
      <c r="IQE56" s="876"/>
      <c r="IQF56" s="876"/>
      <c r="IQG56" s="876"/>
      <c r="IQH56" s="876"/>
      <c r="IQI56" s="876"/>
      <c r="IQJ56" s="876"/>
      <c r="IQK56" s="876"/>
      <c r="IQL56" s="876"/>
      <c r="IQM56" s="876"/>
      <c r="IQN56" s="876"/>
      <c r="IQO56" s="876"/>
      <c r="IQP56" s="876"/>
      <c r="IQQ56" s="876"/>
      <c r="IQR56" s="876"/>
      <c r="IQS56" s="876"/>
      <c r="IQT56" s="876"/>
      <c r="IQU56" s="876"/>
      <c r="IQV56" s="876"/>
      <c r="IQW56" s="876"/>
      <c r="IQX56" s="876"/>
      <c r="IQY56" s="876"/>
      <c r="IQZ56" s="876"/>
      <c r="IRA56" s="876"/>
      <c r="IRB56" s="876"/>
      <c r="IRC56" s="876"/>
      <c r="IRD56" s="876"/>
      <c r="IRE56" s="876"/>
      <c r="IRF56" s="876"/>
      <c r="IRG56" s="876"/>
      <c r="IRH56" s="876"/>
      <c r="IRI56" s="876"/>
      <c r="IRJ56" s="876"/>
      <c r="IRK56" s="876"/>
      <c r="IRL56" s="876"/>
      <c r="IRM56" s="876"/>
      <c r="IRN56" s="876"/>
      <c r="IRO56" s="876"/>
      <c r="IRP56" s="876"/>
      <c r="IRQ56" s="876"/>
      <c r="IRR56" s="876"/>
      <c r="IRS56" s="876"/>
      <c r="IRT56" s="876"/>
      <c r="IRU56" s="876"/>
      <c r="IRV56" s="876"/>
      <c r="IRW56" s="876"/>
      <c r="IRX56" s="876"/>
      <c r="IRY56" s="876"/>
      <c r="IRZ56" s="876"/>
      <c r="ISA56" s="876"/>
      <c r="ISB56" s="876"/>
      <c r="ISC56" s="876"/>
      <c r="ISD56" s="876"/>
      <c r="ISE56" s="876"/>
      <c r="ISF56" s="876"/>
      <c r="ISG56" s="876"/>
      <c r="ISH56" s="876"/>
      <c r="ISI56" s="876"/>
      <c r="ISJ56" s="876"/>
      <c r="ISK56" s="876"/>
      <c r="ISL56" s="876"/>
      <c r="ISM56" s="876"/>
      <c r="ISN56" s="876"/>
      <c r="ISO56" s="876"/>
      <c r="ISP56" s="876"/>
      <c r="ISQ56" s="876"/>
      <c r="ISR56" s="876"/>
      <c r="ISS56" s="876"/>
      <c r="IST56" s="876"/>
      <c r="ISU56" s="876"/>
      <c r="ISV56" s="876"/>
      <c r="ISW56" s="876"/>
      <c r="ISX56" s="876"/>
      <c r="ISY56" s="876"/>
      <c r="ISZ56" s="876"/>
      <c r="ITA56" s="876"/>
      <c r="ITB56" s="876"/>
      <c r="ITC56" s="876"/>
      <c r="ITD56" s="876"/>
      <c r="ITE56" s="876"/>
      <c r="ITF56" s="876"/>
      <c r="ITG56" s="876"/>
      <c r="ITH56" s="876"/>
      <c r="ITI56" s="876"/>
      <c r="ITJ56" s="876"/>
      <c r="ITK56" s="876"/>
      <c r="ITL56" s="876"/>
      <c r="ITM56" s="876"/>
      <c r="ITN56" s="876"/>
      <c r="ITO56" s="876"/>
      <c r="ITP56" s="876"/>
      <c r="ITQ56" s="876"/>
      <c r="ITR56" s="876"/>
      <c r="ITS56" s="876"/>
      <c r="ITT56" s="876"/>
      <c r="ITU56" s="876"/>
      <c r="ITV56" s="876"/>
      <c r="ITW56" s="876"/>
      <c r="ITX56" s="876"/>
      <c r="ITY56" s="876"/>
      <c r="ITZ56" s="876"/>
      <c r="IUA56" s="876"/>
      <c r="IUB56" s="876"/>
      <c r="IUC56" s="876"/>
      <c r="IUD56" s="876"/>
      <c r="IUE56" s="876"/>
      <c r="IUF56" s="876"/>
      <c r="IUG56" s="876"/>
      <c r="IUH56" s="876"/>
      <c r="IUI56" s="876"/>
      <c r="IUJ56" s="876"/>
      <c r="IUK56" s="876"/>
      <c r="IUL56" s="876"/>
      <c r="IUM56" s="876"/>
      <c r="IUN56" s="876"/>
      <c r="IUO56" s="876"/>
      <c r="IUP56" s="876"/>
      <c r="IUQ56" s="876"/>
      <c r="IUR56" s="876"/>
      <c r="IUS56" s="876"/>
      <c r="IUT56" s="876"/>
      <c r="IUU56" s="876"/>
      <c r="IUV56" s="876"/>
      <c r="IUW56" s="876"/>
      <c r="IUX56" s="876"/>
      <c r="IUY56" s="876"/>
      <c r="IUZ56" s="876"/>
      <c r="IVA56" s="876"/>
      <c r="IVB56" s="876"/>
      <c r="IVC56" s="876"/>
      <c r="IVD56" s="876"/>
      <c r="IVE56" s="876"/>
      <c r="IVF56" s="876"/>
      <c r="IVG56" s="876"/>
      <c r="IVH56" s="876"/>
      <c r="IVI56" s="876"/>
      <c r="IVJ56" s="876"/>
      <c r="IVK56" s="876"/>
      <c r="IVL56" s="876"/>
      <c r="IVM56" s="876"/>
      <c r="IVN56" s="876"/>
      <c r="IVO56" s="876"/>
      <c r="IVP56" s="876"/>
      <c r="IVQ56" s="876"/>
      <c r="IVR56" s="876"/>
      <c r="IVS56" s="876"/>
      <c r="IVT56" s="876"/>
      <c r="IVU56" s="876"/>
      <c r="IVV56" s="876"/>
      <c r="IVW56" s="876"/>
      <c r="IVX56" s="876"/>
      <c r="IVY56" s="876"/>
      <c r="IVZ56" s="876"/>
      <c r="IWA56" s="876"/>
      <c r="IWB56" s="876"/>
      <c r="IWC56" s="876"/>
      <c r="IWD56" s="876"/>
      <c r="IWE56" s="876"/>
      <c r="IWF56" s="876"/>
      <c r="IWG56" s="876"/>
      <c r="IWH56" s="876"/>
      <c r="IWI56" s="876"/>
      <c r="IWJ56" s="876"/>
      <c r="IWK56" s="876"/>
      <c r="IWL56" s="876"/>
      <c r="IWM56" s="876"/>
      <c r="IWN56" s="876"/>
      <c r="IWO56" s="876"/>
      <c r="IWP56" s="876"/>
      <c r="IWQ56" s="876"/>
      <c r="IWR56" s="876"/>
      <c r="IWS56" s="876"/>
      <c r="IWT56" s="876"/>
      <c r="IWU56" s="876"/>
      <c r="IWV56" s="876"/>
      <c r="IWW56" s="876"/>
      <c r="IWX56" s="876"/>
      <c r="IWY56" s="876"/>
      <c r="IWZ56" s="876"/>
      <c r="IXA56" s="876"/>
      <c r="IXB56" s="876"/>
      <c r="IXC56" s="876"/>
      <c r="IXD56" s="876"/>
      <c r="IXE56" s="876"/>
      <c r="IXF56" s="876"/>
      <c r="IXG56" s="876"/>
      <c r="IXH56" s="876"/>
      <c r="IXI56" s="876"/>
      <c r="IXJ56" s="876"/>
      <c r="IXK56" s="876"/>
      <c r="IXL56" s="876"/>
      <c r="IXM56" s="876"/>
      <c r="IXN56" s="876"/>
      <c r="IXO56" s="876"/>
      <c r="IXP56" s="876"/>
      <c r="IXQ56" s="876"/>
      <c r="IXR56" s="876"/>
      <c r="IXS56" s="876"/>
      <c r="IXT56" s="876"/>
      <c r="IXU56" s="876"/>
      <c r="IXV56" s="876"/>
      <c r="IXW56" s="876"/>
      <c r="IXX56" s="876"/>
      <c r="IXY56" s="876"/>
      <c r="IXZ56" s="876"/>
      <c r="IYA56" s="876"/>
      <c r="IYB56" s="876"/>
      <c r="IYC56" s="876"/>
      <c r="IYD56" s="876"/>
      <c r="IYE56" s="876"/>
      <c r="IYF56" s="876"/>
      <c r="IYG56" s="876"/>
      <c r="IYH56" s="876"/>
      <c r="IYI56" s="876"/>
      <c r="IYJ56" s="876"/>
      <c r="IYK56" s="876"/>
      <c r="IYL56" s="876"/>
      <c r="IYM56" s="876"/>
      <c r="IYN56" s="876"/>
      <c r="IYO56" s="876"/>
      <c r="IYP56" s="876"/>
      <c r="IYQ56" s="876"/>
      <c r="IYR56" s="876"/>
      <c r="IYS56" s="876"/>
      <c r="IYT56" s="876"/>
      <c r="IYU56" s="876"/>
      <c r="IYV56" s="876"/>
      <c r="IYW56" s="876"/>
      <c r="IYX56" s="876"/>
      <c r="IYY56" s="876"/>
      <c r="IYZ56" s="876"/>
      <c r="IZA56" s="876"/>
      <c r="IZB56" s="876"/>
      <c r="IZC56" s="876"/>
      <c r="IZD56" s="876"/>
      <c r="IZE56" s="876"/>
      <c r="IZF56" s="876"/>
      <c r="IZG56" s="876"/>
      <c r="IZH56" s="876"/>
      <c r="IZI56" s="876"/>
      <c r="IZJ56" s="876"/>
      <c r="IZK56" s="876"/>
      <c r="IZL56" s="876"/>
      <c r="IZM56" s="876"/>
      <c r="IZN56" s="876"/>
      <c r="IZO56" s="876"/>
      <c r="IZP56" s="876"/>
      <c r="IZQ56" s="876"/>
      <c r="IZR56" s="876"/>
      <c r="IZS56" s="876"/>
      <c r="IZT56" s="876"/>
      <c r="IZU56" s="876"/>
      <c r="IZV56" s="876"/>
      <c r="IZW56" s="876"/>
      <c r="IZX56" s="876"/>
      <c r="IZY56" s="876"/>
      <c r="IZZ56" s="876"/>
      <c r="JAA56" s="876"/>
      <c r="JAB56" s="876"/>
      <c r="JAC56" s="876"/>
      <c r="JAD56" s="876"/>
      <c r="JAE56" s="876"/>
      <c r="JAF56" s="876"/>
      <c r="JAG56" s="876"/>
      <c r="JAH56" s="876"/>
      <c r="JAI56" s="876"/>
      <c r="JAJ56" s="876"/>
      <c r="JAK56" s="876"/>
      <c r="JAL56" s="876"/>
      <c r="JAM56" s="876"/>
      <c r="JAN56" s="876"/>
      <c r="JAO56" s="876"/>
      <c r="JAP56" s="876"/>
      <c r="JAQ56" s="876"/>
      <c r="JAR56" s="876"/>
      <c r="JAS56" s="876"/>
      <c r="JAT56" s="876"/>
      <c r="JAU56" s="876"/>
      <c r="JAV56" s="876"/>
      <c r="JAW56" s="876"/>
      <c r="JAX56" s="876"/>
      <c r="JAY56" s="876"/>
      <c r="JAZ56" s="876"/>
      <c r="JBA56" s="876"/>
      <c r="JBB56" s="876"/>
      <c r="JBC56" s="876"/>
      <c r="JBD56" s="876"/>
      <c r="JBE56" s="876"/>
      <c r="JBF56" s="876"/>
      <c r="JBG56" s="876"/>
      <c r="JBH56" s="876"/>
      <c r="JBI56" s="876"/>
      <c r="JBJ56" s="876"/>
      <c r="JBK56" s="876"/>
      <c r="JBL56" s="876"/>
      <c r="JBM56" s="876"/>
      <c r="JBN56" s="876"/>
      <c r="JBO56" s="876"/>
      <c r="JBP56" s="876"/>
      <c r="JBQ56" s="876"/>
      <c r="JBR56" s="876"/>
      <c r="JBS56" s="876"/>
      <c r="JBT56" s="876"/>
      <c r="JBU56" s="876"/>
      <c r="JBV56" s="876"/>
      <c r="JBW56" s="876"/>
      <c r="JBX56" s="876"/>
      <c r="JBY56" s="876"/>
      <c r="JBZ56" s="876"/>
      <c r="JCA56" s="876"/>
      <c r="JCB56" s="876"/>
      <c r="JCC56" s="876"/>
      <c r="JCD56" s="876"/>
      <c r="JCE56" s="876"/>
      <c r="JCF56" s="876"/>
      <c r="JCG56" s="876"/>
      <c r="JCH56" s="876"/>
      <c r="JCI56" s="876"/>
      <c r="JCJ56" s="876"/>
      <c r="JCK56" s="876"/>
      <c r="JCL56" s="876"/>
      <c r="JCM56" s="876"/>
      <c r="JCN56" s="876"/>
      <c r="JCO56" s="876"/>
      <c r="JCP56" s="876"/>
      <c r="JCQ56" s="876"/>
      <c r="JCR56" s="876"/>
      <c r="JCS56" s="876"/>
      <c r="JCT56" s="876"/>
      <c r="JCU56" s="876"/>
      <c r="JCV56" s="876"/>
      <c r="JCW56" s="876"/>
      <c r="JCX56" s="876"/>
      <c r="JCY56" s="876"/>
      <c r="JCZ56" s="876"/>
      <c r="JDA56" s="876"/>
      <c r="JDB56" s="876"/>
      <c r="JDC56" s="876"/>
      <c r="JDD56" s="876"/>
      <c r="JDE56" s="876"/>
      <c r="JDF56" s="876"/>
      <c r="JDG56" s="876"/>
      <c r="JDH56" s="876"/>
      <c r="JDI56" s="876"/>
      <c r="JDJ56" s="876"/>
      <c r="JDK56" s="876"/>
      <c r="JDL56" s="876"/>
      <c r="JDM56" s="876"/>
      <c r="JDN56" s="876"/>
      <c r="JDO56" s="876"/>
      <c r="JDP56" s="876"/>
      <c r="JDQ56" s="876"/>
      <c r="JDR56" s="876"/>
      <c r="JDS56" s="876"/>
      <c r="JDT56" s="876"/>
      <c r="JDU56" s="876"/>
      <c r="JDV56" s="876"/>
      <c r="JDW56" s="876"/>
      <c r="JDX56" s="876"/>
      <c r="JDY56" s="876"/>
      <c r="JDZ56" s="876"/>
      <c r="JEA56" s="876"/>
      <c r="JEB56" s="876"/>
      <c r="JEC56" s="876"/>
      <c r="JED56" s="876"/>
      <c r="JEE56" s="876"/>
      <c r="JEF56" s="876"/>
      <c r="JEG56" s="876"/>
      <c r="JEH56" s="876"/>
      <c r="JEI56" s="876"/>
      <c r="JEJ56" s="876"/>
      <c r="JEK56" s="876"/>
      <c r="JEL56" s="876"/>
      <c r="JEM56" s="876"/>
      <c r="JEN56" s="876"/>
      <c r="JEO56" s="876"/>
      <c r="JEP56" s="876"/>
      <c r="JEQ56" s="876"/>
      <c r="JER56" s="876"/>
      <c r="JES56" s="876"/>
      <c r="JET56" s="876"/>
      <c r="JEU56" s="876"/>
      <c r="JEV56" s="876"/>
      <c r="JEW56" s="876"/>
      <c r="JEX56" s="876"/>
      <c r="JEY56" s="876"/>
      <c r="JEZ56" s="876"/>
      <c r="JFA56" s="876"/>
      <c r="JFB56" s="876"/>
      <c r="JFC56" s="876"/>
      <c r="JFD56" s="876"/>
      <c r="JFE56" s="876"/>
      <c r="JFF56" s="876"/>
      <c r="JFG56" s="876"/>
      <c r="JFH56" s="876"/>
      <c r="JFI56" s="876"/>
      <c r="JFJ56" s="876"/>
      <c r="JFK56" s="876"/>
      <c r="JFL56" s="876"/>
      <c r="JFM56" s="876"/>
      <c r="JFN56" s="876"/>
      <c r="JFO56" s="876"/>
      <c r="JFP56" s="876"/>
      <c r="JFQ56" s="876"/>
      <c r="JFR56" s="876"/>
      <c r="JFS56" s="876"/>
      <c r="JFT56" s="876"/>
      <c r="JFU56" s="876"/>
      <c r="JFV56" s="876"/>
      <c r="JFW56" s="876"/>
      <c r="JFX56" s="876"/>
      <c r="JFY56" s="876"/>
      <c r="JFZ56" s="876"/>
      <c r="JGA56" s="876"/>
      <c r="JGB56" s="876"/>
      <c r="JGC56" s="876"/>
      <c r="JGD56" s="876"/>
      <c r="JGE56" s="876"/>
      <c r="JGF56" s="876"/>
      <c r="JGG56" s="876"/>
      <c r="JGH56" s="876"/>
      <c r="JGI56" s="876"/>
      <c r="JGJ56" s="876"/>
      <c r="JGK56" s="876"/>
      <c r="JGL56" s="876"/>
      <c r="JGM56" s="876"/>
      <c r="JGN56" s="876"/>
      <c r="JGO56" s="876"/>
      <c r="JGP56" s="876"/>
      <c r="JGQ56" s="876"/>
      <c r="JGR56" s="876"/>
      <c r="JGS56" s="876"/>
      <c r="JGT56" s="876"/>
      <c r="JGU56" s="876"/>
      <c r="JGV56" s="876"/>
      <c r="JGW56" s="876"/>
      <c r="JGX56" s="876"/>
      <c r="JGY56" s="876"/>
      <c r="JGZ56" s="876"/>
      <c r="JHA56" s="876"/>
      <c r="JHB56" s="876"/>
      <c r="JHC56" s="876"/>
      <c r="JHD56" s="876"/>
      <c r="JHE56" s="876"/>
      <c r="JHF56" s="876"/>
      <c r="JHG56" s="876"/>
      <c r="JHH56" s="876"/>
      <c r="JHI56" s="876"/>
      <c r="JHJ56" s="876"/>
      <c r="JHK56" s="876"/>
      <c r="JHL56" s="876"/>
      <c r="JHM56" s="876"/>
      <c r="JHN56" s="876"/>
      <c r="JHO56" s="876"/>
      <c r="JHP56" s="876"/>
      <c r="JHQ56" s="876"/>
      <c r="JHR56" s="876"/>
      <c r="JHS56" s="876"/>
      <c r="JHT56" s="876"/>
      <c r="JHU56" s="876"/>
      <c r="JHV56" s="876"/>
      <c r="JHW56" s="876"/>
      <c r="JHX56" s="876"/>
      <c r="JHY56" s="876"/>
      <c r="JHZ56" s="876"/>
      <c r="JIA56" s="876"/>
      <c r="JIB56" s="876"/>
      <c r="JIC56" s="876"/>
      <c r="JID56" s="876"/>
      <c r="JIE56" s="876"/>
      <c r="JIF56" s="876"/>
      <c r="JIG56" s="876"/>
      <c r="JIH56" s="876"/>
      <c r="JII56" s="876"/>
      <c r="JIJ56" s="876"/>
      <c r="JIK56" s="876"/>
      <c r="JIL56" s="876"/>
      <c r="JIM56" s="876"/>
      <c r="JIN56" s="876"/>
      <c r="JIO56" s="876"/>
      <c r="JIP56" s="876"/>
      <c r="JIQ56" s="876"/>
      <c r="JIR56" s="876"/>
      <c r="JIS56" s="876"/>
      <c r="JIT56" s="876"/>
      <c r="JIU56" s="876"/>
      <c r="JIV56" s="876"/>
      <c r="JIW56" s="876"/>
      <c r="JIX56" s="876"/>
      <c r="JIY56" s="876"/>
      <c r="JIZ56" s="876"/>
      <c r="JJA56" s="876"/>
      <c r="JJB56" s="876"/>
      <c r="JJC56" s="876"/>
      <c r="JJD56" s="876"/>
      <c r="JJE56" s="876"/>
      <c r="JJF56" s="876"/>
      <c r="JJG56" s="876"/>
      <c r="JJH56" s="876"/>
      <c r="JJI56" s="876"/>
      <c r="JJJ56" s="876"/>
      <c r="JJK56" s="876"/>
      <c r="JJL56" s="876"/>
      <c r="JJM56" s="876"/>
      <c r="JJN56" s="876"/>
      <c r="JJO56" s="876"/>
      <c r="JJP56" s="876"/>
      <c r="JJQ56" s="876"/>
      <c r="JJR56" s="876"/>
      <c r="JJS56" s="876"/>
      <c r="JJT56" s="876"/>
      <c r="JJU56" s="876"/>
      <c r="JJV56" s="876"/>
      <c r="JJW56" s="876"/>
      <c r="JJX56" s="876"/>
      <c r="JJY56" s="876"/>
      <c r="JJZ56" s="876"/>
      <c r="JKA56" s="876"/>
      <c r="JKB56" s="876"/>
      <c r="JKC56" s="876"/>
      <c r="JKD56" s="876"/>
      <c r="JKE56" s="876"/>
      <c r="JKF56" s="876"/>
      <c r="JKG56" s="876"/>
      <c r="JKH56" s="876"/>
      <c r="JKI56" s="876"/>
      <c r="JKJ56" s="876"/>
      <c r="JKK56" s="876"/>
      <c r="JKL56" s="876"/>
      <c r="JKM56" s="876"/>
      <c r="JKN56" s="876"/>
      <c r="JKO56" s="876"/>
      <c r="JKP56" s="876"/>
      <c r="JKQ56" s="876"/>
      <c r="JKR56" s="876"/>
      <c r="JKS56" s="876"/>
      <c r="JKT56" s="876"/>
      <c r="JKU56" s="876"/>
      <c r="JKV56" s="876"/>
      <c r="JKW56" s="876"/>
      <c r="JKX56" s="876"/>
      <c r="JKY56" s="876"/>
      <c r="JKZ56" s="876"/>
      <c r="JLA56" s="876"/>
      <c r="JLB56" s="876"/>
      <c r="JLC56" s="876"/>
      <c r="JLD56" s="876"/>
      <c r="JLE56" s="876"/>
      <c r="JLF56" s="876"/>
      <c r="JLG56" s="876"/>
      <c r="JLH56" s="876"/>
      <c r="JLI56" s="876"/>
      <c r="JLJ56" s="876"/>
      <c r="JLK56" s="876"/>
      <c r="JLL56" s="876"/>
      <c r="JLM56" s="876"/>
      <c r="JLN56" s="876"/>
      <c r="JLO56" s="876"/>
      <c r="JLP56" s="876"/>
      <c r="JLQ56" s="876"/>
      <c r="JLR56" s="876"/>
      <c r="JLS56" s="876"/>
      <c r="JLT56" s="876"/>
      <c r="JLU56" s="876"/>
      <c r="JLV56" s="876"/>
      <c r="JLW56" s="876"/>
      <c r="JLX56" s="876"/>
      <c r="JLY56" s="876"/>
      <c r="JLZ56" s="876"/>
      <c r="JMA56" s="876"/>
      <c r="JMB56" s="876"/>
      <c r="JMC56" s="876"/>
      <c r="JMD56" s="876"/>
      <c r="JME56" s="876"/>
      <c r="JMF56" s="876"/>
      <c r="JMG56" s="876"/>
      <c r="JMH56" s="876"/>
      <c r="JMI56" s="876"/>
      <c r="JMJ56" s="876"/>
      <c r="JMK56" s="876"/>
      <c r="JML56" s="876"/>
      <c r="JMM56" s="876"/>
      <c r="JMN56" s="876"/>
      <c r="JMO56" s="876"/>
      <c r="JMP56" s="876"/>
      <c r="JMQ56" s="876"/>
      <c r="JMR56" s="876"/>
      <c r="JMS56" s="876"/>
      <c r="JMT56" s="876"/>
      <c r="JMU56" s="876"/>
      <c r="JMV56" s="876"/>
      <c r="JMW56" s="876"/>
      <c r="JMX56" s="876"/>
      <c r="JMY56" s="876"/>
      <c r="JMZ56" s="876"/>
      <c r="JNA56" s="876"/>
      <c r="JNB56" s="876"/>
      <c r="JNC56" s="876"/>
      <c r="JND56" s="876"/>
      <c r="JNE56" s="876"/>
      <c r="JNF56" s="876"/>
      <c r="JNG56" s="876"/>
      <c r="JNH56" s="876"/>
      <c r="JNI56" s="876"/>
      <c r="JNJ56" s="876"/>
      <c r="JNK56" s="876"/>
      <c r="JNL56" s="876"/>
      <c r="JNM56" s="876"/>
      <c r="JNN56" s="876"/>
      <c r="JNO56" s="876"/>
      <c r="JNP56" s="876"/>
      <c r="JNQ56" s="876"/>
      <c r="JNR56" s="876"/>
      <c r="JNS56" s="876"/>
      <c r="JNT56" s="876"/>
      <c r="JNU56" s="876"/>
      <c r="JNV56" s="876"/>
      <c r="JNW56" s="876"/>
      <c r="JNX56" s="876"/>
      <c r="JNY56" s="876"/>
      <c r="JNZ56" s="876"/>
      <c r="JOA56" s="876"/>
      <c r="JOB56" s="876"/>
      <c r="JOC56" s="876"/>
      <c r="JOD56" s="876"/>
      <c r="JOE56" s="876"/>
      <c r="JOF56" s="876"/>
      <c r="JOG56" s="876"/>
      <c r="JOH56" s="876"/>
      <c r="JOI56" s="876"/>
      <c r="JOJ56" s="876"/>
      <c r="JOK56" s="876"/>
      <c r="JOL56" s="876"/>
      <c r="JOM56" s="876"/>
      <c r="JON56" s="876"/>
      <c r="JOO56" s="876"/>
      <c r="JOP56" s="876"/>
      <c r="JOQ56" s="876"/>
      <c r="JOR56" s="876"/>
      <c r="JOS56" s="876"/>
      <c r="JOT56" s="876"/>
      <c r="JOU56" s="876"/>
      <c r="JOV56" s="876"/>
      <c r="JOW56" s="876"/>
      <c r="JOX56" s="876"/>
      <c r="JOY56" s="876"/>
      <c r="JOZ56" s="876"/>
      <c r="JPA56" s="876"/>
      <c r="JPB56" s="876"/>
      <c r="JPC56" s="876"/>
      <c r="JPD56" s="876"/>
      <c r="JPE56" s="876"/>
      <c r="JPF56" s="876"/>
      <c r="JPG56" s="876"/>
      <c r="JPH56" s="876"/>
      <c r="JPI56" s="876"/>
      <c r="JPJ56" s="876"/>
      <c r="JPK56" s="876"/>
      <c r="JPL56" s="876"/>
      <c r="JPM56" s="876"/>
      <c r="JPN56" s="876"/>
      <c r="JPO56" s="876"/>
      <c r="JPP56" s="876"/>
      <c r="JPQ56" s="876"/>
      <c r="JPR56" s="876"/>
      <c r="JPS56" s="876"/>
      <c r="JPT56" s="876"/>
      <c r="JPU56" s="876"/>
      <c r="JPV56" s="876"/>
      <c r="JPW56" s="876"/>
      <c r="JPX56" s="876"/>
      <c r="JPY56" s="876"/>
      <c r="JPZ56" s="876"/>
      <c r="JQA56" s="876"/>
      <c r="JQB56" s="876"/>
      <c r="JQC56" s="876"/>
      <c r="JQD56" s="876"/>
      <c r="JQE56" s="876"/>
      <c r="JQF56" s="876"/>
      <c r="JQG56" s="876"/>
      <c r="JQH56" s="876"/>
      <c r="JQI56" s="876"/>
      <c r="JQJ56" s="876"/>
      <c r="JQK56" s="876"/>
      <c r="JQL56" s="876"/>
      <c r="JQM56" s="876"/>
      <c r="JQN56" s="876"/>
      <c r="JQO56" s="876"/>
      <c r="JQP56" s="876"/>
      <c r="JQQ56" s="876"/>
      <c r="JQR56" s="876"/>
      <c r="JQS56" s="876"/>
      <c r="JQT56" s="876"/>
      <c r="JQU56" s="876"/>
      <c r="JQV56" s="876"/>
      <c r="JQW56" s="876"/>
      <c r="JQX56" s="876"/>
      <c r="JQY56" s="876"/>
      <c r="JQZ56" s="876"/>
      <c r="JRA56" s="876"/>
      <c r="JRB56" s="876"/>
      <c r="JRC56" s="876"/>
      <c r="JRD56" s="876"/>
      <c r="JRE56" s="876"/>
      <c r="JRF56" s="876"/>
      <c r="JRG56" s="876"/>
      <c r="JRH56" s="876"/>
      <c r="JRI56" s="876"/>
      <c r="JRJ56" s="876"/>
      <c r="JRK56" s="876"/>
      <c r="JRL56" s="876"/>
      <c r="JRM56" s="876"/>
      <c r="JRN56" s="876"/>
      <c r="JRO56" s="876"/>
      <c r="JRP56" s="876"/>
      <c r="JRQ56" s="876"/>
      <c r="JRR56" s="876"/>
      <c r="JRS56" s="876"/>
      <c r="JRT56" s="876"/>
      <c r="JRU56" s="876"/>
      <c r="JRV56" s="876"/>
      <c r="JRW56" s="876"/>
      <c r="JRX56" s="876"/>
      <c r="JRY56" s="876"/>
      <c r="JRZ56" s="876"/>
      <c r="JSA56" s="876"/>
      <c r="JSB56" s="876"/>
      <c r="JSC56" s="876"/>
      <c r="JSD56" s="876"/>
      <c r="JSE56" s="876"/>
      <c r="JSF56" s="876"/>
      <c r="JSG56" s="876"/>
      <c r="JSH56" s="876"/>
      <c r="JSI56" s="876"/>
      <c r="JSJ56" s="876"/>
      <c r="JSK56" s="876"/>
      <c r="JSL56" s="876"/>
      <c r="JSM56" s="876"/>
      <c r="JSN56" s="876"/>
      <c r="JSO56" s="876"/>
      <c r="JSP56" s="876"/>
      <c r="JSQ56" s="876"/>
      <c r="JSR56" s="876"/>
      <c r="JSS56" s="876"/>
      <c r="JST56" s="876"/>
      <c r="JSU56" s="876"/>
      <c r="JSV56" s="876"/>
      <c r="JSW56" s="876"/>
      <c r="JSX56" s="876"/>
      <c r="JSY56" s="876"/>
      <c r="JSZ56" s="876"/>
      <c r="JTA56" s="876"/>
      <c r="JTB56" s="876"/>
      <c r="JTC56" s="876"/>
      <c r="JTD56" s="876"/>
      <c r="JTE56" s="876"/>
      <c r="JTF56" s="876"/>
      <c r="JTG56" s="876"/>
      <c r="JTH56" s="876"/>
      <c r="JTI56" s="876"/>
      <c r="JTJ56" s="876"/>
      <c r="JTK56" s="876"/>
      <c r="JTL56" s="876"/>
      <c r="JTM56" s="876"/>
      <c r="JTN56" s="876"/>
      <c r="JTO56" s="876"/>
      <c r="JTP56" s="876"/>
      <c r="JTQ56" s="876"/>
      <c r="JTR56" s="876"/>
      <c r="JTS56" s="876"/>
      <c r="JTT56" s="876"/>
      <c r="JTU56" s="876"/>
      <c r="JTV56" s="876"/>
      <c r="JTW56" s="876"/>
      <c r="JTX56" s="876"/>
      <c r="JTY56" s="876"/>
      <c r="JTZ56" s="876"/>
      <c r="JUA56" s="876"/>
      <c r="JUB56" s="876"/>
      <c r="JUC56" s="876"/>
      <c r="JUD56" s="876"/>
      <c r="JUE56" s="876"/>
      <c r="JUF56" s="876"/>
      <c r="JUG56" s="876"/>
      <c r="JUH56" s="876"/>
      <c r="JUI56" s="876"/>
      <c r="JUJ56" s="876"/>
      <c r="JUK56" s="876"/>
      <c r="JUL56" s="876"/>
      <c r="JUM56" s="876"/>
      <c r="JUN56" s="876"/>
      <c r="JUO56" s="876"/>
      <c r="JUP56" s="876"/>
      <c r="JUQ56" s="876"/>
      <c r="JUR56" s="876"/>
      <c r="JUS56" s="876"/>
      <c r="JUT56" s="876"/>
      <c r="JUU56" s="876"/>
      <c r="JUV56" s="876"/>
      <c r="JUW56" s="876"/>
      <c r="JUX56" s="876"/>
      <c r="JUY56" s="876"/>
      <c r="JUZ56" s="876"/>
      <c r="JVA56" s="876"/>
      <c r="JVB56" s="876"/>
      <c r="JVC56" s="876"/>
      <c r="JVD56" s="876"/>
      <c r="JVE56" s="876"/>
      <c r="JVF56" s="876"/>
      <c r="JVG56" s="876"/>
      <c r="JVH56" s="876"/>
      <c r="JVI56" s="876"/>
      <c r="JVJ56" s="876"/>
      <c r="JVK56" s="876"/>
      <c r="JVL56" s="876"/>
      <c r="JVM56" s="876"/>
      <c r="JVN56" s="876"/>
      <c r="JVO56" s="876"/>
      <c r="JVP56" s="876"/>
      <c r="JVQ56" s="876"/>
      <c r="JVR56" s="876"/>
      <c r="JVS56" s="876"/>
      <c r="JVT56" s="876"/>
      <c r="JVU56" s="876"/>
      <c r="JVV56" s="876"/>
      <c r="JVW56" s="876"/>
      <c r="JVX56" s="876"/>
      <c r="JVY56" s="876"/>
      <c r="JVZ56" s="876"/>
      <c r="JWA56" s="876"/>
      <c r="JWB56" s="876"/>
      <c r="JWC56" s="876"/>
      <c r="JWD56" s="876"/>
      <c r="JWE56" s="876"/>
      <c r="JWF56" s="876"/>
      <c r="JWG56" s="876"/>
      <c r="JWH56" s="876"/>
      <c r="JWI56" s="876"/>
      <c r="JWJ56" s="876"/>
      <c r="JWK56" s="876"/>
      <c r="JWL56" s="876"/>
      <c r="JWM56" s="876"/>
      <c r="JWN56" s="876"/>
      <c r="JWO56" s="876"/>
      <c r="JWP56" s="876"/>
      <c r="JWQ56" s="876"/>
      <c r="JWR56" s="876"/>
      <c r="JWS56" s="876"/>
      <c r="JWT56" s="876"/>
      <c r="JWU56" s="876"/>
      <c r="JWV56" s="876"/>
      <c r="JWW56" s="876"/>
      <c r="JWX56" s="876"/>
      <c r="JWY56" s="876"/>
      <c r="JWZ56" s="876"/>
      <c r="JXA56" s="876"/>
      <c r="JXB56" s="876"/>
      <c r="JXC56" s="876"/>
      <c r="JXD56" s="876"/>
      <c r="JXE56" s="876"/>
      <c r="JXF56" s="876"/>
      <c r="JXG56" s="876"/>
      <c r="JXH56" s="876"/>
      <c r="JXI56" s="876"/>
      <c r="JXJ56" s="876"/>
      <c r="JXK56" s="876"/>
      <c r="JXL56" s="876"/>
      <c r="JXM56" s="876"/>
      <c r="JXN56" s="876"/>
      <c r="JXO56" s="876"/>
      <c r="JXP56" s="876"/>
      <c r="JXQ56" s="876"/>
      <c r="JXR56" s="876"/>
      <c r="JXS56" s="876"/>
      <c r="JXT56" s="876"/>
      <c r="JXU56" s="876"/>
      <c r="JXV56" s="876"/>
      <c r="JXW56" s="876"/>
      <c r="JXX56" s="876"/>
      <c r="JXY56" s="876"/>
      <c r="JXZ56" s="876"/>
      <c r="JYA56" s="876"/>
      <c r="JYB56" s="876"/>
      <c r="JYC56" s="876"/>
      <c r="JYD56" s="876"/>
      <c r="JYE56" s="876"/>
      <c r="JYF56" s="876"/>
      <c r="JYG56" s="876"/>
      <c r="JYH56" s="876"/>
      <c r="JYI56" s="876"/>
      <c r="JYJ56" s="876"/>
      <c r="JYK56" s="876"/>
      <c r="JYL56" s="876"/>
      <c r="JYM56" s="876"/>
      <c r="JYN56" s="876"/>
      <c r="JYO56" s="876"/>
      <c r="JYP56" s="876"/>
      <c r="JYQ56" s="876"/>
      <c r="JYR56" s="876"/>
      <c r="JYS56" s="876"/>
      <c r="JYT56" s="876"/>
      <c r="JYU56" s="876"/>
      <c r="JYV56" s="876"/>
      <c r="JYW56" s="876"/>
      <c r="JYX56" s="876"/>
      <c r="JYY56" s="876"/>
      <c r="JYZ56" s="876"/>
      <c r="JZA56" s="876"/>
      <c r="JZB56" s="876"/>
      <c r="JZC56" s="876"/>
      <c r="JZD56" s="876"/>
      <c r="JZE56" s="876"/>
      <c r="JZF56" s="876"/>
      <c r="JZG56" s="876"/>
      <c r="JZH56" s="876"/>
      <c r="JZI56" s="876"/>
      <c r="JZJ56" s="876"/>
      <c r="JZK56" s="876"/>
      <c r="JZL56" s="876"/>
      <c r="JZM56" s="876"/>
      <c r="JZN56" s="876"/>
      <c r="JZO56" s="876"/>
      <c r="JZP56" s="876"/>
      <c r="JZQ56" s="876"/>
      <c r="JZR56" s="876"/>
      <c r="JZS56" s="876"/>
      <c r="JZT56" s="876"/>
      <c r="JZU56" s="876"/>
      <c r="JZV56" s="876"/>
      <c r="JZW56" s="876"/>
      <c r="JZX56" s="876"/>
      <c r="JZY56" s="876"/>
      <c r="JZZ56" s="876"/>
      <c r="KAA56" s="876"/>
      <c r="KAB56" s="876"/>
      <c r="KAC56" s="876"/>
      <c r="KAD56" s="876"/>
      <c r="KAE56" s="876"/>
      <c r="KAF56" s="876"/>
      <c r="KAG56" s="876"/>
      <c r="KAH56" s="876"/>
      <c r="KAI56" s="876"/>
      <c r="KAJ56" s="876"/>
      <c r="KAK56" s="876"/>
      <c r="KAL56" s="876"/>
      <c r="KAM56" s="876"/>
      <c r="KAN56" s="876"/>
      <c r="KAO56" s="876"/>
      <c r="KAP56" s="876"/>
      <c r="KAQ56" s="876"/>
      <c r="KAR56" s="876"/>
      <c r="KAS56" s="876"/>
      <c r="KAT56" s="876"/>
      <c r="KAU56" s="876"/>
      <c r="KAV56" s="876"/>
      <c r="KAW56" s="876"/>
      <c r="KAX56" s="876"/>
      <c r="KAY56" s="876"/>
      <c r="KAZ56" s="876"/>
      <c r="KBA56" s="876"/>
      <c r="KBB56" s="876"/>
      <c r="KBC56" s="876"/>
      <c r="KBD56" s="876"/>
      <c r="KBE56" s="876"/>
      <c r="KBF56" s="876"/>
      <c r="KBG56" s="876"/>
      <c r="KBH56" s="876"/>
      <c r="KBI56" s="876"/>
      <c r="KBJ56" s="876"/>
      <c r="KBK56" s="876"/>
      <c r="KBL56" s="876"/>
      <c r="KBM56" s="876"/>
      <c r="KBN56" s="876"/>
      <c r="KBO56" s="876"/>
      <c r="KBP56" s="876"/>
      <c r="KBQ56" s="876"/>
      <c r="KBR56" s="876"/>
      <c r="KBS56" s="876"/>
      <c r="KBT56" s="876"/>
      <c r="KBU56" s="876"/>
      <c r="KBV56" s="876"/>
      <c r="KBW56" s="876"/>
      <c r="KBX56" s="876"/>
      <c r="KBY56" s="876"/>
      <c r="KBZ56" s="876"/>
      <c r="KCA56" s="876"/>
      <c r="KCB56" s="876"/>
      <c r="KCC56" s="876"/>
      <c r="KCD56" s="876"/>
      <c r="KCE56" s="876"/>
      <c r="KCF56" s="876"/>
      <c r="KCG56" s="876"/>
      <c r="KCH56" s="876"/>
      <c r="KCI56" s="876"/>
      <c r="KCJ56" s="876"/>
      <c r="KCK56" s="876"/>
      <c r="KCL56" s="876"/>
      <c r="KCM56" s="876"/>
      <c r="KCN56" s="876"/>
      <c r="KCO56" s="876"/>
      <c r="KCP56" s="876"/>
      <c r="KCQ56" s="876"/>
      <c r="KCR56" s="876"/>
      <c r="KCS56" s="876"/>
      <c r="KCT56" s="876"/>
      <c r="KCU56" s="876"/>
      <c r="KCV56" s="876"/>
      <c r="KCW56" s="876"/>
      <c r="KCX56" s="876"/>
      <c r="KCY56" s="876"/>
      <c r="KCZ56" s="876"/>
      <c r="KDA56" s="876"/>
      <c r="KDB56" s="876"/>
      <c r="KDC56" s="876"/>
      <c r="KDD56" s="876"/>
      <c r="KDE56" s="876"/>
      <c r="KDF56" s="876"/>
      <c r="KDG56" s="876"/>
      <c r="KDH56" s="876"/>
      <c r="KDI56" s="876"/>
      <c r="KDJ56" s="876"/>
      <c r="KDK56" s="876"/>
      <c r="KDL56" s="876"/>
      <c r="KDM56" s="876"/>
      <c r="KDN56" s="876"/>
      <c r="KDO56" s="876"/>
      <c r="KDP56" s="876"/>
      <c r="KDQ56" s="876"/>
      <c r="KDR56" s="876"/>
      <c r="KDS56" s="876"/>
      <c r="KDT56" s="876"/>
      <c r="KDU56" s="876"/>
      <c r="KDV56" s="876"/>
      <c r="KDW56" s="876"/>
      <c r="KDX56" s="876"/>
      <c r="KDY56" s="876"/>
      <c r="KDZ56" s="876"/>
      <c r="KEA56" s="876"/>
      <c r="KEB56" s="876"/>
      <c r="KEC56" s="876"/>
      <c r="KED56" s="876"/>
      <c r="KEE56" s="876"/>
      <c r="KEF56" s="876"/>
      <c r="KEG56" s="876"/>
      <c r="KEH56" s="876"/>
      <c r="KEI56" s="876"/>
      <c r="KEJ56" s="876"/>
      <c r="KEK56" s="876"/>
      <c r="KEL56" s="876"/>
      <c r="KEM56" s="876"/>
      <c r="KEN56" s="876"/>
      <c r="KEO56" s="876"/>
      <c r="KEP56" s="876"/>
      <c r="KEQ56" s="876"/>
      <c r="KER56" s="876"/>
      <c r="KES56" s="876"/>
      <c r="KET56" s="876"/>
      <c r="KEU56" s="876"/>
      <c r="KEV56" s="876"/>
      <c r="KEW56" s="876"/>
      <c r="KEX56" s="876"/>
      <c r="KEY56" s="876"/>
      <c r="KEZ56" s="876"/>
      <c r="KFA56" s="876"/>
      <c r="KFB56" s="876"/>
      <c r="KFC56" s="876"/>
      <c r="KFD56" s="876"/>
      <c r="KFE56" s="876"/>
      <c r="KFF56" s="876"/>
      <c r="KFG56" s="876"/>
      <c r="KFH56" s="876"/>
      <c r="KFI56" s="876"/>
      <c r="KFJ56" s="876"/>
      <c r="KFK56" s="876"/>
      <c r="KFL56" s="876"/>
      <c r="KFM56" s="876"/>
      <c r="KFN56" s="876"/>
      <c r="KFO56" s="876"/>
      <c r="KFP56" s="876"/>
      <c r="KFQ56" s="876"/>
      <c r="KFR56" s="876"/>
      <c r="KFS56" s="876"/>
      <c r="KFT56" s="876"/>
      <c r="KFU56" s="876"/>
      <c r="KFV56" s="876"/>
      <c r="KFW56" s="876"/>
      <c r="KFX56" s="876"/>
      <c r="KFY56" s="876"/>
      <c r="KFZ56" s="876"/>
      <c r="KGA56" s="876"/>
      <c r="KGB56" s="876"/>
      <c r="KGC56" s="876"/>
      <c r="KGD56" s="876"/>
      <c r="KGE56" s="876"/>
      <c r="KGF56" s="876"/>
      <c r="KGG56" s="876"/>
      <c r="KGH56" s="876"/>
      <c r="KGI56" s="876"/>
      <c r="KGJ56" s="876"/>
      <c r="KGK56" s="876"/>
      <c r="KGL56" s="876"/>
      <c r="KGM56" s="876"/>
      <c r="KGN56" s="876"/>
      <c r="KGO56" s="876"/>
      <c r="KGP56" s="876"/>
      <c r="KGQ56" s="876"/>
      <c r="KGR56" s="876"/>
      <c r="KGS56" s="876"/>
      <c r="KGT56" s="876"/>
      <c r="KGU56" s="876"/>
      <c r="KGV56" s="876"/>
      <c r="KGW56" s="876"/>
      <c r="KGX56" s="876"/>
      <c r="KGY56" s="876"/>
      <c r="KGZ56" s="876"/>
      <c r="KHA56" s="876"/>
      <c r="KHB56" s="876"/>
      <c r="KHC56" s="876"/>
      <c r="KHD56" s="876"/>
      <c r="KHE56" s="876"/>
      <c r="KHF56" s="876"/>
      <c r="KHG56" s="876"/>
      <c r="KHH56" s="876"/>
      <c r="KHI56" s="876"/>
      <c r="KHJ56" s="876"/>
      <c r="KHK56" s="876"/>
      <c r="KHL56" s="876"/>
      <c r="KHM56" s="876"/>
      <c r="KHN56" s="876"/>
      <c r="KHO56" s="876"/>
      <c r="KHP56" s="876"/>
      <c r="KHQ56" s="876"/>
      <c r="KHR56" s="876"/>
      <c r="KHS56" s="876"/>
      <c r="KHT56" s="876"/>
      <c r="KHU56" s="876"/>
      <c r="KHV56" s="876"/>
      <c r="KHW56" s="876"/>
      <c r="KHX56" s="876"/>
      <c r="KHY56" s="876"/>
      <c r="KHZ56" s="876"/>
      <c r="KIA56" s="876"/>
      <c r="KIB56" s="876"/>
      <c r="KIC56" s="876"/>
      <c r="KID56" s="876"/>
      <c r="KIE56" s="876"/>
      <c r="KIF56" s="876"/>
      <c r="KIG56" s="876"/>
      <c r="KIH56" s="876"/>
      <c r="KII56" s="876"/>
      <c r="KIJ56" s="876"/>
      <c r="KIK56" s="876"/>
      <c r="KIL56" s="876"/>
      <c r="KIM56" s="876"/>
      <c r="KIN56" s="876"/>
      <c r="KIO56" s="876"/>
      <c r="KIP56" s="876"/>
      <c r="KIQ56" s="876"/>
      <c r="KIR56" s="876"/>
      <c r="KIS56" s="876"/>
      <c r="KIT56" s="876"/>
      <c r="KIU56" s="876"/>
      <c r="KIV56" s="876"/>
      <c r="KIW56" s="876"/>
      <c r="KIX56" s="876"/>
      <c r="KIY56" s="876"/>
      <c r="KIZ56" s="876"/>
      <c r="KJA56" s="876"/>
      <c r="KJB56" s="876"/>
      <c r="KJC56" s="876"/>
      <c r="KJD56" s="876"/>
      <c r="KJE56" s="876"/>
      <c r="KJF56" s="876"/>
      <c r="KJG56" s="876"/>
      <c r="KJH56" s="876"/>
      <c r="KJI56" s="876"/>
      <c r="KJJ56" s="876"/>
      <c r="KJK56" s="876"/>
      <c r="KJL56" s="876"/>
      <c r="KJM56" s="876"/>
      <c r="KJN56" s="876"/>
      <c r="KJO56" s="876"/>
      <c r="KJP56" s="876"/>
      <c r="KJQ56" s="876"/>
      <c r="KJR56" s="876"/>
      <c r="KJS56" s="876"/>
      <c r="KJT56" s="876"/>
      <c r="KJU56" s="876"/>
      <c r="KJV56" s="876"/>
      <c r="KJW56" s="876"/>
      <c r="KJX56" s="876"/>
      <c r="KJY56" s="876"/>
      <c r="KJZ56" s="876"/>
      <c r="KKA56" s="876"/>
      <c r="KKB56" s="876"/>
      <c r="KKC56" s="876"/>
      <c r="KKD56" s="876"/>
      <c r="KKE56" s="876"/>
      <c r="KKF56" s="876"/>
      <c r="KKG56" s="876"/>
      <c r="KKH56" s="876"/>
      <c r="KKI56" s="876"/>
      <c r="KKJ56" s="876"/>
      <c r="KKK56" s="876"/>
      <c r="KKL56" s="876"/>
      <c r="KKM56" s="876"/>
      <c r="KKN56" s="876"/>
      <c r="KKO56" s="876"/>
      <c r="KKP56" s="876"/>
      <c r="KKQ56" s="876"/>
      <c r="KKR56" s="876"/>
      <c r="KKS56" s="876"/>
      <c r="KKT56" s="876"/>
      <c r="KKU56" s="876"/>
      <c r="KKV56" s="876"/>
      <c r="KKW56" s="876"/>
      <c r="KKX56" s="876"/>
      <c r="KKY56" s="876"/>
      <c r="KKZ56" s="876"/>
      <c r="KLA56" s="876"/>
      <c r="KLB56" s="876"/>
      <c r="KLC56" s="876"/>
      <c r="KLD56" s="876"/>
      <c r="KLE56" s="876"/>
      <c r="KLF56" s="876"/>
      <c r="KLG56" s="876"/>
      <c r="KLH56" s="876"/>
      <c r="KLI56" s="876"/>
      <c r="KLJ56" s="876"/>
      <c r="KLK56" s="876"/>
      <c r="KLL56" s="876"/>
      <c r="KLM56" s="876"/>
      <c r="KLN56" s="876"/>
      <c r="KLO56" s="876"/>
      <c r="KLP56" s="876"/>
      <c r="KLQ56" s="876"/>
      <c r="KLR56" s="876"/>
      <c r="KLS56" s="876"/>
      <c r="KLT56" s="876"/>
      <c r="KLU56" s="876"/>
      <c r="KLV56" s="876"/>
      <c r="KLW56" s="876"/>
      <c r="KLX56" s="876"/>
      <c r="KLY56" s="876"/>
      <c r="KLZ56" s="876"/>
      <c r="KMA56" s="876"/>
      <c r="KMB56" s="876"/>
      <c r="KMC56" s="876"/>
      <c r="KMD56" s="876"/>
      <c r="KME56" s="876"/>
      <c r="KMF56" s="876"/>
      <c r="KMG56" s="876"/>
      <c r="KMH56" s="876"/>
      <c r="KMI56" s="876"/>
      <c r="KMJ56" s="876"/>
      <c r="KMK56" s="876"/>
      <c r="KML56" s="876"/>
      <c r="KMM56" s="876"/>
      <c r="KMN56" s="876"/>
      <c r="KMO56" s="876"/>
      <c r="KMP56" s="876"/>
      <c r="KMQ56" s="876"/>
      <c r="KMR56" s="876"/>
      <c r="KMS56" s="876"/>
      <c r="KMT56" s="876"/>
      <c r="KMU56" s="876"/>
      <c r="KMV56" s="876"/>
      <c r="KMW56" s="876"/>
      <c r="KMX56" s="876"/>
      <c r="KMY56" s="876"/>
      <c r="KMZ56" s="876"/>
      <c r="KNA56" s="876"/>
      <c r="KNB56" s="876"/>
      <c r="KNC56" s="876"/>
      <c r="KND56" s="876"/>
      <c r="KNE56" s="876"/>
      <c r="KNF56" s="876"/>
      <c r="KNG56" s="876"/>
      <c r="KNH56" s="876"/>
      <c r="KNI56" s="876"/>
      <c r="KNJ56" s="876"/>
      <c r="KNK56" s="876"/>
      <c r="KNL56" s="876"/>
      <c r="KNM56" s="876"/>
      <c r="KNN56" s="876"/>
      <c r="KNO56" s="876"/>
      <c r="KNP56" s="876"/>
      <c r="KNQ56" s="876"/>
      <c r="KNR56" s="876"/>
      <c r="KNS56" s="876"/>
      <c r="KNT56" s="876"/>
      <c r="KNU56" s="876"/>
      <c r="KNV56" s="876"/>
      <c r="KNW56" s="876"/>
      <c r="KNX56" s="876"/>
      <c r="KNY56" s="876"/>
      <c r="KNZ56" s="876"/>
      <c r="KOA56" s="876"/>
      <c r="KOB56" s="876"/>
      <c r="KOC56" s="876"/>
      <c r="KOD56" s="876"/>
      <c r="KOE56" s="876"/>
      <c r="KOF56" s="876"/>
      <c r="KOG56" s="876"/>
      <c r="KOH56" s="876"/>
      <c r="KOI56" s="876"/>
      <c r="KOJ56" s="876"/>
      <c r="KOK56" s="876"/>
      <c r="KOL56" s="876"/>
      <c r="KOM56" s="876"/>
      <c r="KON56" s="876"/>
      <c r="KOO56" s="876"/>
      <c r="KOP56" s="876"/>
      <c r="KOQ56" s="876"/>
      <c r="KOR56" s="876"/>
      <c r="KOS56" s="876"/>
      <c r="KOT56" s="876"/>
      <c r="KOU56" s="876"/>
      <c r="KOV56" s="876"/>
      <c r="KOW56" s="876"/>
      <c r="KOX56" s="876"/>
      <c r="KOY56" s="876"/>
      <c r="KOZ56" s="876"/>
      <c r="KPA56" s="876"/>
      <c r="KPB56" s="876"/>
      <c r="KPC56" s="876"/>
      <c r="KPD56" s="876"/>
      <c r="KPE56" s="876"/>
      <c r="KPF56" s="876"/>
      <c r="KPG56" s="876"/>
      <c r="KPH56" s="876"/>
      <c r="KPI56" s="876"/>
      <c r="KPJ56" s="876"/>
      <c r="KPK56" s="876"/>
      <c r="KPL56" s="876"/>
      <c r="KPM56" s="876"/>
      <c r="KPN56" s="876"/>
      <c r="KPO56" s="876"/>
      <c r="KPP56" s="876"/>
      <c r="KPQ56" s="876"/>
      <c r="KPR56" s="876"/>
      <c r="KPS56" s="876"/>
      <c r="KPT56" s="876"/>
      <c r="KPU56" s="876"/>
      <c r="KPV56" s="876"/>
      <c r="KPW56" s="876"/>
      <c r="KPX56" s="876"/>
      <c r="KPY56" s="876"/>
      <c r="KPZ56" s="876"/>
      <c r="KQA56" s="876"/>
      <c r="KQB56" s="876"/>
      <c r="KQC56" s="876"/>
      <c r="KQD56" s="876"/>
      <c r="KQE56" s="876"/>
      <c r="KQF56" s="876"/>
      <c r="KQG56" s="876"/>
      <c r="KQH56" s="876"/>
      <c r="KQI56" s="876"/>
      <c r="KQJ56" s="876"/>
      <c r="KQK56" s="876"/>
      <c r="KQL56" s="876"/>
      <c r="KQM56" s="876"/>
      <c r="KQN56" s="876"/>
      <c r="KQO56" s="876"/>
      <c r="KQP56" s="876"/>
      <c r="KQQ56" s="876"/>
      <c r="KQR56" s="876"/>
      <c r="KQS56" s="876"/>
      <c r="KQT56" s="876"/>
      <c r="KQU56" s="876"/>
      <c r="KQV56" s="876"/>
      <c r="KQW56" s="876"/>
      <c r="KQX56" s="876"/>
      <c r="KQY56" s="876"/>
      <c r="KQZ56" s="876"/>
      <c r="KRA56" s="876"/>
      <c r="KRB56" s="876"/>
      <c r="KRC56" s="876"/>
      <c r="KRD56" s="876"/>
      <c r="KRE56" s="876"/>
      <c r="KRF56" s="876"/>
      <c r="KRG56" s="876"/>
      <c r="KRH56" s="876"/>
      <c r="KRI56" s="876"/>
      <c r="KRJ56" s="876"/>
      <c r="KRK56" s="876"/>
      <c r="KRL56" s="876"/>
      <c r="KRM56" s="876"/>
      <c r="KRN56" s="876"/>
      <c r="KRO56" s="876"/>
      <c r="KRP56" s="876"/>
      <c r="KRQ56" s="876"/>
      <c r="KRR56" s="876"/>
      <c r="KRS56" s="876"/>
      <c r="KRT56" s="876"/>
      <c r="KRU56" s="876"/>
      <c r="KRV56" s="876"/>
      <c r="KRW56" s="876"/>
      <c r="KRX56" s="876"/>
      <c r="KRY56" s="876"/>
      <c r="KRZ56" s="876"/>
      <c r="KSA56" s="876"/>
      <c r="KSB56" s="876"/>
      <c r="KSC56" s="876"/>
      <c r="KSD56" s="876"/>
      <c r="KSE56" s="876"/>
      <c r="KSF56" s="876"/>
      <c r="KSG56" s="876"/>
      <c r="KSH56" s="876"/>
      <c r="KSI56" s="876"/>
      <c r="KSJ56" s="876"/>
      <c r="KSK56" s="876"/>
      <c r="KSL56" s="876"/>
      <c r="KSM56" s="876"/>
      <c r="KSN56" s="876"/>
      <c r="KSO56" s="876"/>
      <c r="KSP56" s="876"/>
      <c r="KSQ56" s="876"/>
      <c r="KSR56" s="876"/>
      <c r="KSS56" s="876"/>
      <c r="KST56" s="876"/>
      <c r="KSU56" s="876"/>
      <c r="KSV56" s="876"/>
      <c r="KSW56" s="876"/>
      <c r="KSX56" s="876"/>
      <c r="KSY56" s="876"/>
      <c r="KSZ56" s="876"/>
      <c r="KTA56" s="876"/>
      <c r="KTB56" s="876"/>
      <c r="KTC56" s="876"/>
      <c r="KTD56" s="876"/>
      <c r="KTE56" s="876"/>
      <c r="KTF56" s="876"/>
      <c r="KTG56" s="876"/>
      <c r="KTH56" s="876"/>
      <c r="KTI56" s="876"/>
      <c r="KTJ56" s="876"/>
      <c r="KTK56" s="876"/>
      <c r="KTL56" s="876"/>
      <c r="KTM56" s="876"/>
      <c r="KTN56" s="876"/>
      <c r="KTO56" s="876"/>
      <c r="KTP56" s="876"/>
      <c r="KTQ56" s="876"/>
      <c r="KTR56" s="876"/>
      <c r="KTS56" s="876"/>
      <c r="KTT56" s="876"/>
      <c r="KTU56" s="876"/>
      <c r="KTV56" s="876"/>
      <c r="KTW56" s="876"/>
      <c r="KTX56" s="876"/>
      <c r="KTY56" s="876"/>
      <c r="KTZ56" s="876"/>
      <c r="KUA56" s="876"/>
      <c r="KUB56" s="876"/>
      <c r="KUC56" s="876"/>
      <c r="KUD56" s="876"/>
      <c r="KUE56" s="876"/>
      <c r="KUF56" s="876"/>
      <c r="KUG56" s="876"/>
      <c r="KUH56" s="876"/>
      <c r="KUI56" s="876"/>
      <c r="KUJ56" s="876"/>
      <c r="KUK56" s="876"/>
      <c r="KUL56" s="876"/>
      <c r="KUM56" s="876"/>
      <c r="KUN56" s="876"/>
      <c r="KUO56" s="876"/>
      <c r="KUP56" s="876"/>
      <c r="KUQ56" s="876"/>
      <c r="KUR56" s="876"/>
      <c r="KUS56" s="876"/>
      <c r="KUT56" s="876"/>
      <c r="KUU56" s="876"/>
      <c r="KUV56" s="876"/>
      <c r="KUW56" s="876"/>
      <c r="KUX56" s="876"/>
      <c r="KUY56" s="876"/>
      <c r="KUZ56" s="876"/>
      <c r="KVA56" s="876"/>
      <c r="KVB56" s="876"/>
      <c r="KVC56" s="876"/>
      <c r="KVD56" s="876"/>
      <c r="KVE56" s="876"/>
      <c r="KVF56" s="876"/>
      <c r="KVG56" s="876"/>
      <c r="KVH56" s="876"/>
      <c r="KVI56" s="876"/>
      <c r="KVJ56" s="876"/>
      <c r="KVK56" s="876"/>
      <c r="KVL56" s="876"/>
      <c r="KVM56" s="876"/>
      <c r="KVN56" s="876"/>
      <c r="KVO56" s="876"/>
      <c r="KVP56" s="876"/>
      <c r="KVQ56" s="876"/>
      <c r="KVR56" s="876"/>
      <c r="KVS56" s="876"/>
      <c r="KVT56" s="876"/>
      <c r="KVU56" s="876"/>
      <c r="KVV56" s="876"/>
      <c r="KVW56" s="876"/>
      <c r="KVX56" s="876"/>
      <c r="KVY56" s="876"/>
      <c r="KVZ56" s="876"/>
      <c r="KWA56" s="876"/>
      <c r="KWB56" s="876"/>
      <c r="KWC56" s="876"/>
      <c r="KWD56" s="876"/>
      <c r="KWE56" s="876"/>
      <c r="KWF56" s="876"/>
      <c r="KWG56" s="876"/>
      <c r="KWH56" s="876"/>
      <c r="KWI56" s="876"/>
      <c r="KWJ56" s="876"/>
      <c r="KWK56" s="876"/>
      <c r="KWL56" s="876"/>
      <c r="KWM56" s="876"/>
      <c r="KWN56" s="876"/>
      <c r="KWO56" s="876"/>
      <c r="KWP56" s="876"/>
      <c r="KWQ56" s="876"/>
      <c r="KWR56" s="876"/>
      <c r="KWS56" s="876"/>
      <c r="KWT56" s="876"/>
      <c r="KWU56" s="876"/>
      <c r="KWV56" s="876"/>
      <c r="KWW56" s="876"/>
      <c r="KWX56" s="876"/>
      <c r="KWY56" s="876"/>
      <c r="KWZ56" s="876"/>
      <c r="KXA56" s="876"/>
      <c r="KXB56" s="876"/>
      <c r="KXC56" s="876"/>
      <c r="KXD56" s="876"/>
      <c r="KXE56" s="876"/>
      <c r="KXF56" s="876"/>
      <c r="KXG56" s="876"/>
      <c r="KXH56" s="876"/>
      <c r="KXI56" s="876"/>
      <c r="KXJ56" s="876"/>
      <c r="KXK56" s="876"/>
      <c r="KXL56" s="876"/>
      <c r="KXM56" s="876"/>
      <c r="KXN56" s="876"/>
      <c r="KXO56" s="876"/>
      <c r="KXP56" s="876"/>
      <c r="KXQ56" s="876"/>
      <c r="KXR56" s="876"/>
      <c r="KXS56" s="876"/>
      <c r="KXT56" s="876"/>
      <c r="KXU56" s="876"/>
      <c r="KXV56" s="876"/>
      <c r="KXW56" s="876"/>
      <c r="KXX56" s="876"/>
      <c r="KXY56" s="876"/>
      <c r="KXZ56" s="876"/>
      <c r="KYA56" s="876"/>
      <c r="KYB56" s="876"/>
      <c r="KYC56" s="876"/>
      <c r="KYD56" s="876"/>
      <c r="KYE56" s="876"/>
      <c r="KYF56" s="876"/>
      <c r="KYG56" s="876"/>
      <c r="KYH56" s="876"/>
      <c r="KYI56" s="876"/>
      <c r="KYJ56" s="876"/>
      <c r="KYK56" s="876"/>
      <c r="KYL56" s="876"/>
      <c r="KYM56" s="876"/>
      <c r="KYN56" s="876"/>
      <c r="KYO56" s="876"/>
      <c r="KYP56" s="876"/>
      <c r="KYQ56" s="876"/>
      <c r="KYR56" s="876"/>
      <c r="KYS56" s="876"/>
      <c r="KYT56" s="876"/>
      <c r="KYU56" s="876"/>
      <c r="KYV56" s="876"/>
      <c r="KYW56" s="876"/>
      <c r="KYX56" s="876"/>
      <c r="KYY56" s="876"/>
      <c r="KYZ56" s="876"/>
      <c r="KZA56" s="876"/>
      <c r="KZB56" s="876"/>
      <c r="KZC56" s="876"/>
      <c r="KZD56" s="876"/>
      <c r="KZE56" s="876"/>
      <c r="KZF56" s="876"/>
      <c r="KZG56" s="876"/>
      <c r="KZH56" s="876"/>
      <c r="KZI56" s="876"/>
      <c r="KZJ56" s="876"/>
      <c r="KZK56" s="876"/>
      <c r="KZL56" s="876"/>
      <c r="KZM56" s="876"/>
      <c r="KZN56" s="876"/>
      <c r="KZO56" s="876"/>
      <c r="KZP56" s="876"/>
      <c r="KZQ56" s="876"/>
      <c r="KZR56" s="876"/>
      <c r="KZS56" s="876"/>
      <c r="KZT56" s="876"/>
      <c r="KZU56" s="876"/>
      <c r="KZV56" s="876"/>
      <c r="KZW56" s="876"/>
      <c r="KZX56" s="876"/>
      <c r="KZY56" s="876"/>
      <c r="KZZ56" s="876"/>
      <c r="LAA56" s="876"/>
      <c r="LAB56" s="876"/>
      <c r="LAC56" s="876"/>
      <c r="LAD56" s="876"/>
      <c r="LAE56" s="876"/>
      <c r="LAF56" s="876"/>
      <c r="LAG56" s="876"/>
      <c r="LAH56" s="876"/>
      <c r="LAI56" s="876"/>
      <c r="LAJ56" s="876"/>
      <c r="LAK56" s="876"/>
      <c r="LAL56" s="876"/>
      <c r="LAM56" s="876"/>
      <c r="LAN56" s="876"/>
      <c r="LAO56" s="876"/>
      <c r="LAP56" s="876"/>
      <c r="LAQ56" s="876"/>
      <c r="LAR56" s="876"/>
      <c r="LAS56" s="876"/>
      <c r="LAT56" s="876"/>
      <c r="LAU56" s="876"/>
      <c r="LAV56" s="876"/>
      <c r="LAW56" s="876"/>
      <c r="LAX56" s="876"/>
      <c r="LAY56" s="876"/>
      <c r="LAZ56" s="876"/>
      <c r="LBA56" s="876"/>
      <c r="LBB56" s="876"/>
      <c r="LBC56" s="876"/>
      <c r="LBD56" s="876"/>
      <c r="LBE56" s="876"/>
      <c r="LBF56" s="876"/>
      <c r="LBG56" s="876"/>
      <c r="LBH56" s="876"/>
      <c r="LBI56" s="876"/>
      <c r="LBJ56" s="876"/>
      <c r="LBK56" s="876"/>
      <c r="LBL56" s="876"/>
      <c r="LBM56" s="876"/>
      <c r="LBN56" s="876"/>
      <c r="LBO56" s="876"/>
      <c r="LBP56" s="876"/>
      <c r="LBQ56" s="876"/>
      <c r="LBR56" s="876"/>
      <c r="LBS56" s="876"/>
      <c r="LBT56" s="876"/>
      <c r="LBU56" s="876"/>
      <c r="LBV56" s="876"/>
      <c r="LBW56" s="876"/>
      <c r="LBX56" s="876"/>
      <c r="LBY56" s="876"/>
      <c r="LBZ56" s="876"/>
      <c r="LCA56" s="876"/>
      <c r="LCB56" s="876"/>
      <c r="LCC56" s="876"/>
      <c r="LCD56" s="876"/>
      <c r="LCE56" s="876"/>
      <c r="LCF56" s="876"/>
      <c r="LCG56" s="876"/>
      <c r="LCH56" s="876"/>
      <c r="LCI56" s="876"/>
      <c r="LCJ56" s="876"/>
      <c r="LCK56" s="876"/>
      <c r="LCL56" s="876"/>
      <c r="LCM56" s="876"/>
      <c r="LCN56" s="876"/>
      <c r="LCO56" s="876"/>
      <c r="LCP56" s="876"/>
      <c r="LCQ56" s="876"/>
      <c r="LCR56" s="876"/>
      <c r="LCS56" s="876"/>
      <c r="LCT56" s="876"/>
      <c r="LCU56" s="876"/>
      <c r="LCV56" s="876"/>
      <c r="LCW56" s="876"/>
      <c r="LCX56" s="876"/>
      <c r="LCY56" s="876"/>
      <c r="LCZ56" s="876"/>
      <c r="LDA56" s="876"/>
      <c r="LDB56" s="876"/>
      <c r="LDC56" s="876"/>
      <c r="LDD56" s="876"/>
      <c r="LDE56" s="876"/>
      <c r="LDF56" s="876"/>
      <c r="LDG56" s="876"/>
      <c r="LDH56" s="876"/>
      <c r="LDI56" s="876"/>
      <c r="LDJ56" s="876"/>
      <c r="LDK56" s="876"/>
      <c r="LDL56" s="876"/>
      <c r="LDM56" s="876"/>
      <c r="LDN56" s="876"/>
      <c r="LDO56" s="876"/>
      <c r="LDP56" s="876"/>
      <c r="LDQ56" s="876"/>
      <c r="LDR56" s="876"/>
      <c r="LDS56" s="876"/>
      <c r="LDT56" s="876"/>
      <c r="LDU56" s="876"/>
      <c r="LDV56" s="876"/>
      <c r="LDW56" s="876"/>
      <c r="LDX56" s="876"/>
      <c r="LDY56" s="876"/>
      <c r="LDZ56" s="876"/>
      <c r="LEA56" s="876"/>
      <c r="LEB56" s="876"/>
      <c r="LEC56" s="876"/>
      <c r="LED56" s="876"/>
      <c r="LEE56" s="876"/>
      <c r="LEF56" s="876"/>
      <c r="LEG56" s="876"/>
      <c r="LEH56" s="876"/>
      <c r="LEI56" s="876"/>
      <c r="LEJ56" s="876"/>
      <c r="LEK56" s="876"/>
      <c r="LEL56" s="876"/>
      <c r="LEM56" s="876"/>
      <c r="LEN56" s="876"/>
      <c r="LEO56" s="876"/>
      <c r="LEP56" s="876"/>
      <c r="LEQ56" s="876"/>
      <c r="LER56" s="876"/>
      <c r="LES56" s="876"/>
      <c r="LET56" s="876"/>
      <c r="LEU56" s="876"/>
      <c r="LEV56" s="876"/>
      <c r="LEW56" s="876"/>
      <c r="LEX56" s="876"/>
      <c r="LEY56" s="876"/>
      <c r="LEZ56" s="876"/>
      <c r="LFA56" s="876"/>
      <c r="LFB56" s="876"/>
      <c r="LFC56" s="876"/>
      <c r="LFD56" s="876"/>
      <c r="LFE56" s="876"/>
      <c r="LFF56" s="876"/>
      <c r="LFG56" s="876"/>
      <c r="LFH56" s="876"/>
      <c r="LFI56" s="876"/>
      <c r="LFJ56" s="876"/>
      <c r="LFK56" s="876"/>
      <c r="LFL56" s="876"/>
      <c r="LFM56" s="876"/>
      <c r="LFN56" s="876"/>
      <c r="LFO56" s="876"/>
      <c r="LFP56" s="876"/>
      <c r="LFQ56" s="876"/>
      <c r="LFR56" s="876"/>
      <c r="LFS56" s="876"/>
      <c r="LFT56" s="876"/>
      <c r="LFU56" s="876"/>
      <c r="LFV56" s="876"/>
      <c r="LFW56" s="876"/>
      <c r="LFX56" s="876"/>
      <c r="LFY56" s="876"/>
      <c r="LFZ56" s="876"/>
      <c r="LGA56" s="876"/>
      <c r="LGB56" s="876"/>
      <c r="LGC56" s="876"/>
      <c r="LGD56" s="876"/>
      <c r="LGE56" s="876"/>
      <c r="LGF56" s="876"/>
      <c r="LGG56" s="876"/>
      <c r="LGH56" s="876"/>
      <c r="LGI56" s="876"/>
      <c r="LGJ56" s="876"/>
      <c r="LGK56" s="876"/>
      <c r="LGL56" s="876"/>
      <c r="LGM56" s="876"/>
      <c r="LGN56" s="876"/>
      <c r="LGO56" s="876"/>
      <c r="LGP56" s="876"/>
      <c r="LGQ56" s="876"/>
      <c r="LGR56" s="876"/>
      <c r="LGS56" s="876"/>
      <c r="LGT56" s="876"/>
      <c r="LGU56" s="876"/>
      <c r="LGV56" s="876"/>
      <c r="LGW56" s="876"/>
      <c r="LGX56" s="876"/>
      <c r="LGY56" s="876"/>
      <c r="LGZ56" s="876"/>
      <c r="LHA56" s="876"/>
      <c r="LHB56" s="876"/>
      <c r="LHC56" s="876"/>
      <c r="LHD56" s="876"/>
      <c r="LHE56" s="876"/>
      <c r="LHF56" s="876"/>
      <c r="LHG56" s="876"/>
      <c r="LHH56" s="876"/>
      <c r="LHI56" s="876"/>
      <c r="LHJ56" s="876"/>
      <c r="LHK56" s="876"/>
      <c r="LHL56" s="876"/>
      <c r="LHM56" s="876"/>
      <c r="LHN56" s="876"/>
      <c r="LHO56" s="876"/>
      <c r="LHP56" s="876"/>
      <c r="LHQ56" s="876"/>
      <c r="LHR56" s="876"/>
      <c r="LHS56" s="876"/>
      <c r="LHT56" s="876"/>
      <c r="LHU56" s="876"/>
      <c r="LHV56" s="876"/>
      <c r="LHW56" s="876"/>
      <c r="LHX56" s="876"/>
      <c r="LHY56" s="876"/>
      <c r="LHZ56" s="876"/>
      <c r="LIA56" s="876"/>
      <c r="LIB56" s="876"/>
      <c r="LIC56" s="876"/>
      <c r="LID56" s="876"/>
      <c r="LIE56" s="876"/>
      <c r="LIF56" s="876"/>
      <c r="LIG56" s="876"/>
      <c r="LIH56" s="876"/>
      <c r="LII56" s="876"/>
      <c r="LIJ56" s="876"/>
      <c r="LIK56" s="876"/>
      <c r="LIL56" s="876"/>
      <c r="LIM56" s="876"/>
      <c r="LIN56" s="876"/>
      <c r="LIO56" s="876"/>
      <c r="LIP56" s="876"/>
      <c r="LIQ56" s="876"/>
      <c r="LIR56" s="876"/>
      <c r="LIS56" s="876"/>
      <c r="LIT56" s="876"/>
      <c r="LIU56" s="876"/>
      <c r="LIV56" s="876"/>
      <c r="LIW56" s="876"/>
      <c r="LIX56" s="876"/>
      <c r="LIY56" s="876"/>
      <c r="LIZ56" s="876"/>
      <c r="LJA56" s="876"/>
      <c r="LJB56" s="876"/>
      <c r="LJC56" s="876"/>
      <c r="LJD56" s="876"/>
      <c r="LJE56" s="876"/>
      <c r="LJF56" s="876"/>
      <c r="LJG56" s="876"/>
      <c r="LJH56" s="876"/>
      <c r="LJI56" s="876"/>
      <c r="LJJ56" s="876"/>
      <c r="LJK56" s="876"/>
      <c r="LJL56" s="876"/>
      <c r="LJM56" s="876"/>
      <c r="LJN56" s="876"/>
      <c r="LJO56" s="876"/>
      <c r="LJP56" s="876"/>
      <c r="LJQ56" s="876"/>
      <c r="LJR56" s="876"/>
      <c r="LJS56" s="876"/>
      <c r="LJT56" s="876"/>
      <c r="LJU56" s="876"/>
      <c r="LJV56" s="876"/>
      <c r="LJW56" s="876"/>
      <c r="LJX56" s="876"/>
      <c r="LJY56" s="876"/>
      <c r="LJZ56" s="876"/>
      <c r="LKA56" s="876"/>
      <c r="LKB56" s="876"/>
      <c r="LKC56" s="876"/>
      <c r="LKD56" s="876"/>
      <c r="LKE56" s="876"/>
      <c r="LKF56" s="876"/>
      <c r="LKG56" s="876"/>
      <c r="LKH56" s="876"/>
      <c r="LKI56" s="876"/>
      <c r="LKJ56" s="876"/>
      <c r="LKK56" s="876"/>
      <c r="LKL56" s="876"/>
      <c r="LKM56" s="876"/>
      <c r="LKN56" s="876"/>
      <c r="LKO56" s="876"/>
      <c r="LKP56" s="876"/>
      <c r="LKQ56" s="876"/>
      <c r="LKR56" s="876"/>
      <c r="LKS56" s="876"/>
      <c r="LKT56" s="876"/>
      <c r="LKU56" s="876"/>
      <c r="LKV56" s="876"/>
      <c r="LKW56" s="876"/>
      <c r="LKX56" s="876"/>
      <c r="LKY56" s="876"/>
      <c r="LKZ56" s="876"/>
      <c r="LLA56" s="876"/>
      <c r="LLB56" s="876"/>
      <c r="LLC56" s="876"/>
      <c r="LLD56" s="876"/>
      <c r="LLE56" s="876"/>
      <c r="LLF56" s="876"/>
      <c r="LLG56" s="876"/>
      <c r="LLH56" s="876"/>
      <c r="LLI56" s="876"/>
      <c r="LLJ56" s="876"/>
      <c r="LLK56" s="876"/>
      <c r="LLL56" s="876"/>
      <c r="LLM56" s="876"/>
      <c r="LLN56" s="876"/>
      <c r="LLO56" s="876"/>
      <c r="LLP56" s="876"/>
      <c r="LLQ56" s="876"/>
      <c r="LLR56" s="876"/>
      <c r="LLS56" s="876"/>
      <c r="LLT56" s="876"/>
      <c r="LLU56" s="876"/>
      <c r="LLV56" s="876"/>
      <c r="LLW56" s="876"/>
      <c r="LLX56" s="876"/>
      <c r="LLY56" s="876"/>
      <c r="LLZ56" s="876"/>
      <c r="LMA56" s="876"/>
      <c r="LMB56" s="876"/>
      <c r="LMC56" s="876"/>
      <c r="LMD56" s="876"/>
      <c r="LME56" s="876"/>
      <c r="LMF56" s="876"/>
      <c r="LMG56" s="876"/>
      <c r="LMH56" s="876"/>
      <c r="LMI56" s="876"/>
      <c r="LMJ56" s="876"/>
      <c r="LMK56" s="876"/>
      <c r="LML56" s="876"/>
      <c r="LMM56" s="876"/>
      <c r="LMN56" s="876"/>
      <c r="LMO56" s="876"/>
      <c r="LMP56" s="876"/>
      <c r="LMQ56" s="876"/>
      <c r="LMR56" s="876"/>
      <c r="LMS56" s="876"/>
      <c r="LMT56" s="876"/>
      <c r="LMU56" s="876"/>
      <c r="LMV56" s="876"/>
      <c r="LMW56" s="876"/>
      <c r="LMX56" s="876"/>
      <c r="LMY56" s="876"/>
      <c r="LMZ56" s="876"/>
      <c r="LNA56" s="876"/>
      <c r="LNB56" s="876"/>
      <c r="LNC56" s="876"/>
      <c r="LND56" s="876"/>
      <c r="LNE56" s="876"/>
      <c r="LNF56" s="876"/>
      <c r="LNG56" s="876"/>
      <c r="LNH56" s="876"/>
      <c r="LNI56" s="876"/>
      <c r="LNJ56" s="876"/>
      <c r="LNK56" s="876"/>
      <c r="LNL56" s="876"/>
      <c r="LNM56" s="876"/>
      <c r="LNN56" s="876"/>
      <c r="LNO56" s="876"/>
      <c r="LNP56" s="876"/>
      <c r="LNQ56" s="876"/>
      <c r="LNR56" s="876"/>
      <c r="LNS56" s="876"/>
      <c r="LNT56" s="876"/>
      <c r="LNU56" s="876"/>
      <c r="LNV56" s="876"/>
      <c r="LNW56" s="876"/>
      <c r="LNX56" s="876"/>
      <c r="LNY56" s="876"/>
      <c r="LNZ56" s="876"/>
      <c r="LOA56" s="876"/>
      <c r="LOB56" s="876"/>
      <c r="LOC56" s="876"/>
      <c r="LOD56" s="876"/>
      <c r="LOE56" s="876"/>
      <c r="LOF56" s="876"/>
      <c r="LOG56" s="876"/>
      <c r="LOH56" s="876"/>
      <c r="LOI56" s="876"/>
      <c r="LOJ56" s="876"/>
      <c r="LOK56" s="876"/>
      <c r="LOL56" s="876"/>
      <c r="LOM56" s="876"/>
      <c r="LON56" s="876"/>
      <c r="LOO56" s="876"/>
      <c r="LOP56" s="876"/>
      <c r="LOQ56" s="876"/>
      <c r="LOR56" s="876"/>
      <c r="LOS56" s="876"/>
      <c r="LOT56" s="876"/>
      <c r="LOU56" s="876"/>
      <c r="LOV56" s="876"/>
      <c r="LOW56" s="876"/>
      <c r="LOX56" s="876"/>
      <c r="LOY56" s="876"/>
      <c r="LOZ56" s="876"/>
      <c r="LPA56" s="876"/>
      <c r="LPB56" s="876"/>
      <c r="LPC56" s="876"/>
      <c r="LPD56" s="876"/>
      <c r="LPE56" s="876"/>
      <c r="LPF56" s="876"/>
      <c r="LPG56" s="876"/>
      <c r="LPH56" s="876"/>
      <c r="LPI56" s="876"/>
      <c r="LPJ56" s="876"/>
      <c r="LPK56" s="876"/>
      <c r="LPL56" s="876"/>
      <c r="LPM56" s="876"/>
      <c r="LPN56" s="876"/>
      <c r="LPO56" s="876"/>
      <c r="LPP56" s="876"/>
      <c r="LPQ56" s="876"/>
      <c r="LPR56" s="876"/>
      <c r="LPS56" s="876"/>
      <c r="LPT56" s="876"/>
      <c r="LPU56" s="876"/>
      <c r="LPV56" s="876"/>
      <c r="LPW56" s="876"/>
      <c r="LPX56" s="876"/>
      <c r="LPY56" s="876"/>
      <c r="LPZ56" s="876"/>
      <c r="LQA56" s="876"/>
      <c r="LQB56" s="876"/>
      <c r="LQC56" s="876"/>
      <c r="LQD56" s="876"/>
      <c r="LQE56" s="876"/>
      <c r="LQF56" s="876"/>
      <c r="LQG56" s="876"/>
      <c r="LQH56" s="876"/>
      <c r="LQI56" s="876"/>
      <c r="LQJ56" s="876"/>
      <c r="LQK56" s="876"/>
      <c r="LQL56" s="876"/>
      <c r="LQM56" s="876"/>
      <c r="LQN56" s="876"/>
      <c r="LQO56" s="876"/>
      <c r="LQP56" s="876"/>
      <c r="LQQ56" s="876"/>
      <c r="LQR56" s="876"/>
      <c r="LQS56" s="876"/>
      <c r="LQT56" s="876"/>
      <c r="LQU56" s="876"/>
      <c r="LQV56" s="876"/>
      <c r="LQW56" s="876"/>
      <c r="LQX56" s="876"/>
      <c r="LQY56" s="876"/>
      <c r="LQZ56" s="876"/>
      <c r="LRA56" s="876"/>
      <c r="LRB56" s="876"/>
      <c r="LRC56" s="876"/>
      <c r="LRD56" s="876"/>
      <c r="LRE56" s="876"/>
      <c r="LRF56" s="876"/>
      <c r="LRG56" s="876"/>
      <c r="LRH56" s="876"/>
      <c r="LRI56" s="876"/>
      <c r="LRJ56" s="876"/>
      <c r="LRK56" s="876"/>
      <c r="LRL56" s="876"/>
      <c r="LRM56" s="876"/>
      <c r="LRN56" s="876"/>
      <c r="LRO56" s="876"/>
      <c r="LRP56" s="876"/>
      <c r="LRQ56" s="876"/>
      <c r="LRR56" s="876"/>
      <c r="LRS56" s="876"/>
      <c r="LRT56" s="876"/>
      <c r="LRU56" s="876"/>
      <c r="LRV56" s="876"/>
      <c r="LRW56" s="876"/>
      <c r="LRX56" s="876"/>
      <c r="LRY56" s="876"/>
      <c r="LRZ56" s="876"/>
      <c r="LSA56" s="876"/>
      <c r="LSB56" s="876"/>
      <c r="LSC56" s="876"/>
      <c r="LSD56" s="876"/>
      <c r="LSE56" s="876"/>
      <c r="LSF56" s="876"/>
      <c r="LSG56" s="876"/>
      <c r="LSH56" s="876"/>
      <c r="LSI56" s="876"/>
      <c r="LSJ56" s="876"/>
      <c r="LSK56" s="876"/>
      <c r="LSL56" s="876"/>
      <c r="LSM56" s="876"/>
      <c r="LSN56" s="876"/>
      <c r="LSO56" s="876"/>
      <c r="LSP56" s="876"/>
      <c r="LSQ56" s="876"/>
      <c r="LSR56" s="876"/>
      <c r="LSS56" s="876"/>
      <c r="LST56" s="876"/>
      <c r="LSU56" s="876"/>
      <c r="LSV56" s="876"/>
      <c r="LSW56" s="876"/>
      <c r="LSX56" s="876"/>
      <c r="LSY56" s="876"/>
      <c r="LSZ56" s="876"/>
      <c r="LTA56" s="876"/>
      <c r="LTB56" s="876"/>
      <c r="LTC56" s="876"/>
      <c r="LTD56" s="876"/>
      <c r="LTE56" s="876"/>
      <c r="LTF56" s="876"/>
      <c r="LTG56" s="876"/>
      <c r="LTH56" s="876"/>
      <c r="LTI56" s="876"/>
      <c r="LTJ56" s="876"/>
      <c r="LTK56" s="876"/>
      <c r="LTL56" s="876"/>
      <c r="LTM56" s="876"/>
      <c r="LTN56" s="876"/>
      <c r="LTO56" s="876"/>
      <c r="LTP56" s="876"/>
      <c r="LTQ56" s="876"/>
      <c r="LTR56" s="876"/>
      <c r="LTS56" s="876"/>
      <c r="LTT56" s="876"/>
      <c r="LTU56" s="876"/>
      <c r="LTV56" s="876"/>
      <c r="LTW56" s="876"/>
      <c r="LTX56" s="876"/>
      <c r="LTY56" s="876"/>
      <c r="LTZ56" s="876"/>
      <c r="LUA56" s="876"/>
      <c r="LUB56" s="876"/>
      <c r="LUC56" s="876"/>
      <c r="LUD56" s="876"/>
      <c r="LUE56" s="876"/>
      <c r="LUF56" s="876"/>
      <c r="LUG56" s="876"/>
      <c r="LUH56" s="876"/>
      <c r="LUI56" s="876"/>
      <c r="LUJ56" s="876"/>
      <c r="LUK56" s="876"/>
      <c r="LUL56" s="876"/>
      <c r="LUM56" s="876"/>
      <c r="LUN56" s="876"/>
      <c r="LUO56" s="876"/>
      <c r="LUP56" s="876"/>
      <c r="LUQ56" s="876"/>
      <c r="LUR56" s="876"/>
      <c r="LUS56" s="876"/>
      <c r="LUT56" s="876"/>
      <c r="LUU56" s="876"/>
      <c r="LUV56" s="876"/>
      <c r="LUW56" s="876"/>
      <c r="LUX56" s="876"/>
      <c r="LUY56" s="876"/>
      <c r="LUZ56" s="876"/>
      <c r="LVA56" s="876"/>
      <c r="LVB56" s="876"/>
      <c r="LVC56" s="876"/>
      <c r="LVD56" s="876"/>
      <c r="LVE56" s="876"/>
      <c r="LVF56" s="876"/>
      <c r="LVG56" s="876"/>
      <c r="LVH56" s="876"/>
      <c r="LVI56" s="876"/>
      <c r="LVJ56" s="876"/>
      <c r="LVK56" s="876"/>
      <c r="LVL56" s="876"/>
      <c r="LVM56" s="876"/>
      <c r="LVN56" s="876"/>
      <c r="LVO56" s="876"/>
      <c r="LVP56" s="876"/>
      <c r="LVQ56" s="876"/>
      <c r="LVR56" s="876"/>
      <c r="LVS56" s="876"/>
      <c r="LVT56" s="876"/>
      <c r="LVU56" s="876"/>
      <c r="LVV56" s="876"/>
      <c r="LVW56" s="876"/>
      <c r="LVX56" s="876"/>
      <c r="LVY56" s="876"/>
      <c r="LVZ56" s="876"/>
      <c r="LWA56" s="876"/>
      <c r="LWB56" s="876"/>
      <c r="LWC56" s="876"/>
      <c r="LWD56" s="876"/>
      <c r="LWE56" s="876"/>
      <c r="LWF56" s="876"/>
      <c r="LWG56" s="876"/>
      <c r="LWH56" s="876"/>
      <c r="LWI56" s="876"/>
      <c r="LWJ56" s="876"/>
      <c r="LWK56" s="876"/>
      <c r="LWL56" s="876"/>
      <c r="LWM56" s="876"/>
      <c r="LWN56" s="876"/>
      <c r="LWO56" s="876"/>
      <c r="LWP56" s="876"/>
      <c r="LWQ56" s="876"/>
      <c r="LWR56" s="876"/>
      <c r="LWS56" s="876"/>
      <c r="LWT56" s="876"/>
      <c r="LWU56" s="876"/>
      <c r="LWV56" s="876"/>
      <c r="LWW56" s="876"/>
      <c r="LWX56" s="876"/>
      <c r="LWY56" s="876"/>
      <c r="LWZ56" s="876"/>
      <c r="LXA56" s="876"/>
      <c r="LXB56" s="876"/>
      <c r="LXC56" s="876"/>
      <c r="LXD56" s="876"/>
      <c r="LXE56" s="876"/>
      <c r="LXF56" s="876"/>
      <c r="LXG56" s="876"/>
      <c r="LXH56" s="876"/>
      <c r="LXI56" s="876"/>
      <c r="LXJ56" s="876"/>
      <c r="LXK56" s="876"/>
      <c r="LXL56" s="876"/>
      <c r="LXM56" s="876"/>
      <c r="LXN56" s="876"/>
      <c r="LXO56" s="876"/>
      <c r="LXP56" s="876"/>
      <c r="LXQ56" s="876"/>
      <c r="LXR56" s="876"/>
      <c r="LXS56" s="876"/>
      <c r="LXT56" s="876"/>
      <c r="LXU56" s="876"/>
      <c r="LXV56" s="876"/>
      <c r="LXW56" s="876"/>
      <c r="LXX56" s="876"/>
      <c r="LXY56" s="876"/>
      <c r="LXZ56" s="876"/>
      <c r="LYA56" s="876"/>
      <c r="LYB56" s="876"/>
      <c r="LYC56" s="876"/>
      <c r="LYD56" s="876"/>
      <c r="LYE56" s="876"/>
      <c r="LYF56" s="876"/>
      <c r="LYG56" s="876"/>
      <c r="LYH56" s="876"/>
      <c r="LYI56" s="876"/>
      <c r="LYJ56" s="876"/>
      <c r="LYK56" s="876"/>
      <c r="LYL56" s="876"/>
      <c r="LYM56" s="876"/>
      <c r="LYN56" s="876"/>
      <c r="LYO56" s="876"/>
      <c r="LYP56" s="876"/>
      <c r="LYQ56" s="876"/>
      <c r="LYR56" s="876"/>
      <c r="LYS56" s="876"/>
      <c r="LYT56" s="876"/>
      <c r="LYU56" s="876"/>
      <c r="LYV56" s="876"/>
      <c r="LYW56" s="876"/>
      <c r="LYX56" s="876"/>
      <c r="LYY56" s="876"/>
      <c r="LYZ56" s="876"/>
      <c r="LZA56" s="876"/>
      <c r="LZB56" s="876"/>
      <c r="LZC56" s="876"/>
      <c r="LZD56" s="876"/>
      <c r="LZE56" s="876"/>
      <c r="LZF56" s="876"/>
      <c r="LZG56" s="876"/>
      <c r="LZH56" s="876"/>
      <c r="LZI56" s="876"/>
      <c r="LZJ56" s="876"/>
      <c r="LZK56" s="876"/>
      <c r="LZL56" s="876"/>
      <c r="LZM56" s="876"/>
      <c r="LZN56" s="876"/>
      <c r="LZO56" s="876"/>
      <c r="LZP56" s="876"/>
      <c r="LZQ56" s="876"/>
      <c r="LZR56" s="876"/>
      <c r="LZS56" s="876"/>
      <c r="LZT56" s="876"/>
      <c r="LZU56" s="876"/>
      <c r="LZV56" s="876"/>
      <c r="LZW56" s="876"/>
      <c r="LZX56" s="876"/>
      <c r="LZY56" s="876"/>
      <c r="LZZ56" s="876"/>
      <c r="MAA56" s="876"/>
      <c r="MAB56" s="876"/>
      <c r="MAC56" s="876"/>
      <c r="MAD56" s="876"/>
      <c r="MAE56" s="876"/>
      <c r="MAF56" s="876"/>
      <c r="MAG56" s="876"/>
      <c r="MAH56" s="876"/>
      <c r="MAI56" s="876"/>
      <c r="MAJ56" s="876"/>
      <c r="MAK56" s="876"/>
      <c r="MAL56" s="876"/>
      <c r="MAM56" s="876"/>
      <c r="MAN56" s="876"/>
      <c r="MAO56" s="876"/>
      <c r="MAP56" s="876"/>
      <c r="MAQ56" s="876"/>
      <c r="MAR56" s="876"/>
      <c r="MAS56" s="876"/>
      <c r="MAT56" s="876"/>
      <c r="MAU56" s="876"/>
      <c r="MAV56" s="876"/>
      <c r="MAW56" s="876"/>
      <c r="MAX56" s="876"/>
      <c r="MAY56" s="876"/>
      <c r="MAZ56" s="876"/>
      <c r="MBA56" s="876"/>
      <c r="MBB56" s="876"/>
      <c r="MBC56" s="876"/>
      <c r="MBD56" s="876"/>
      <c r="MBE56" s="876"/>
      <c r="MBF56" s="876"/>
      <c r="MBG56" s="876"/>
      <c r="MBH56" s="876"/>
      <c r="MBI56" s="876"/>
      <c r="MBJ56" s="876"/>
      <c r="MBK56" s="876"/>
      <c r="MBL56" s="876"/>
      <c r="MBM56" s="876"/>
      <c r="MBN56" s="876"/>
      <c r="MBO56" s="876"/>
      <c r="MBP56" s="876"/>
      <c r="MBQ56" s="876"/>
      <c r="MBR56" s="876"/>
      <c r="MBS56" s="876"/>
      <c r="MBT56" s="876"/>
      <c r="MBU56" s="876"/>
      <c r="MBV56" s="876"/>
      <c r="MBW56" s="876"/>
      <c r="MBX56" s="876"/>
      <c r="MBY56" s="876"/>
      <c r="MBZ56" s="876"/>
      <c r="MCA56" s="876"/>
      <c r="MCB56" s="876"/>
      <c r="MCC56" s="876"/>
      <c r="MCD56" s="876"/>
      <c r="MCE56" s="876"/>
      <c r="MCF56" s="876"/>
      <c r="MCG56" s="876"/>
      <c r="MCH56" s="876"/>
      <c r="MCI56" s="876"/>
      <c r="MCJ56" s="876"/>
      <c r="MCK56" s="876"/>
      <c r="MCL56" s="876"/>
      <c r="MCM56" s="876"/>
      <c r="MCN56" s="876"/>
      <c r="MCO56" s="876"/>
      <c r="MCP56" s="876"/>
      <c r="MCQ56" s="876"/>
      <c r="MCR56" s="876"/>
      <c r="MCS56" s="876"/>
      <c r="MCT56" s="876"/>
      <c r="MCU56" s="876"/>
      <c r="MCV56" s="876"/>
      <c r="MCW56" s="876"/>
      <c r="MCX56" s="876"/>
      <c r="MCY56" s="876"/>
      <c r="MCZ56" s="876"/>
      <c r="MDA56" s="876"/>
      <c r="MDB56" s="876"/>
      <c r="MDC56" s="876"/>
      <c r="MDD56" s="876"/>
      <c r="MDE56" s="876"/>
      <c r="MDF56" s="876"/>
      <c r="MDG56" s="876"/>
      <c r="MDH56" s="876"/>
      <c r="MDI56" s="876"/>
      <c r="MDJ56" s="876"/>
      <c r="MDK56" s="876"/>
      <c r="MDL56" s="876"/>
      <c r="MDM56" s="876"/>
      <c r="MDN56" s="876"/>
      <c r="MDO56" s="876"/>
      <c r="MDP56" s="876"/>
      <c r="MDQ56" s="876"/>
      <c r="MDR56" s="876"/>
      <c r="MDS56" s="876"/>
      <c r="MDT56" s="876"/>
      <c r="MDU56" s="876"/>
      <c r="MDV56" s="876"/>
      <c r="MDW56" s="876"/>
      <c r="MDX56" s="876"/>
      <c r="MDY56" s="876"/>
      <c r="MDZ56" s="876"/>
      <c r="MEA56" s="876"/>
      <c r="MEB56" s="876"/>
      <c r="MEC56" s="876"/>
      <c r="MED56" s="876"/>
      <c r="MEE56" s="876"/>
      <c r="MEF56" s="876"/>
      <c r="MEG56" s="876"/>
      <c r="MEH56" s="876"/>
      <c r="MEI56" s="876"/>
      <c r="MEJ56" s="876"/>
      <c r="MEK56" s="876"/>
      <c r="MEL56" s="876"/>
      <c r="MEM56" s="876"/>
      <c r="MEN56" s="876"/>
      <c r="MEO56" s="876"/>
      <c r="MEP56" s="876"/>
      <c r="MEQ56" s="876"/>
      <c r="MER56" s="876"/>
      <c r="MES56" s="876"/>
      <c r="MET56" s="876"/>
      <c r="MEU56" s="876"/>
      <c r="MEV56" s="876"/>
      <c r="MEW56" s="876"/>
      <c r="MEX56" s="876"/>
      <c r="MEY56" s="876"/>
      <c r="MEZ56" s="876"/>
      <c r="MFA56" s="876"/>
      <c r="MFB56" s="876"/>
      <c r="MFC56" s="876"/>
      <c r="MFD56" s="876"/>
      <c r="MFE56" s="876"/>
      <c r="MFF56" s="876"/>
      <c r="MFG56" s="876"/>
      <c r="MFH56" s="876"/>
      <c r="MFI56" s="876"/>
      <c r="MFJ56" s="876"/>
      <c r="MFK56" s="876"/>
      <c r="MFL56" s="876"/>
      <c r="MFM56" s="876"/>
      <c r="MFN56" s="876"/>
      <c r="MFO56" s="876"/>
      <c r="MFP56" s="876"/>
      <c r="MFQ56" s="876"/>
      <c r="MFR56" s="876"/>
      <c r="MFS56" s="876"/>
      <c r="MFT56" s="876"/>
      <c r="MFU56" s="876"/>
      <c r="MFV56" s="876"/>
      <c r="MFW56" s="876"/>
      <c r="MFX56" s="876"/>
      <c r="MFY56" s="876"/>
      <c r="MFZ56" s="876"/>
      <c r="MGA56" s="876"/>
      <c r="MGB56" s="876"/>
      <c r="MGC56" s="876"/>
      <c r="MGD56" s="876"/>
      <c r="MGE56" s="876"/>
      <c r="MGF56" s="876"/>
      <c r="MGG56" s="876"/>
      <c r="MGH56" s="876"/>
      <c r="MGI56" s="876"/>
      <c r="MGJ56" s="876"/>
      <c r="MGK56" s="876"/>
      <c r="MGL56" s="876"/>
      <c r="MGM56" s="876"/>
      <c r="MGN56" s="876"/>
      <c r="MGO56" s="876"/>
      <c r="MGP56" s="876"/>
      <c r="MGQ56" s="876"/>
      <c r="MGR56" s="876"/>
      <c r="MGS56" s="876"/>
      <c r="MGT56" s="876"/>
      <c r="MGU56" s="876"/>
      <c r="MGV56" s="876"/>
      <c r="MGW56" s="876"/>
      <c r="MGX56" s="876"/>
      <c r="MGY56" s="876"/>
      <c r="MGZ56" s="876"/>
      <c r="MHA56" s="876"/>
      <c r="MHB56" s="876"/>
      <c r="MHC56" s="876"/>
      <c r="MHD56" s="876"/>
      <c r="MHE56" s="876"/>
      <c r="MHF56" s="876"/>
      <c r="MHG56" s="876"/>
      <c r="MHH56" s="876"/>
      <c r="MHI56" s="876"/>
      <c r="MHJ56" s="876"/>
      <c r="MHK56" s="876"/>
      <c r="MHL56" s="876"/>
      <c r="MHM56" s="876"/>
      <c r="MHN56" s="876"/>
      <c r="MHO56" s="876"/>
      <c r="MHP56" s="876"/>
      <c r="MHQ56" s="876"/>
      <c r="MHR56" s="876"/>
      <c r="MHS56" s="876"/>
      <c r="MHT56" s="876"/>
      <c r="MHU56" s="876"/>
      <c r="MHV56" s="876"/>
      <c r="MHW56" s="876"/>
      <c r="MHX56" s="876"/>
      <c r="MHY56" s="876"/>
      <c r="MHZ56" s="876"/>
      <c r="MIA56" s="876"/>
      <c r="MIB56" s="876"/>
      <c r="MIC56" s="876"/>
      <c r="MID56" s="876"/>
      <c r="MIE56" s="876"/>
      <c r="MIF56" s="876"/>
      <c r="MIG56" s="876"/>
      <c r="MIH56" s="876"/>
      <c r="MII56" s="876"/>
      <c r="MIJ56" s="876"/>
      <c r="MIK56" s="876"/>
      <c r="MIL56" s="876"/>
      <c r="MIM56" s="876"/>
      <c r="MIN56" s="876"/>
      <c r="MIO56" s="876"/>
      <c r="MIP56" s="876"/>
      <c r="MIQ56" s="876"/>
      <c r="MIR56" s="876"/>
      <c r="MIS56" s="876"/>
      <c r="MIT56" s="876"/>
      <c r="MIU56" s="876"/>
      <c r="MIV56" s="876"/>
      <c r="MIW56" s="876"/>
      <c r="MIX56" s="876"/>
      <c r="MIY56" s="876"/>
      <c r="MIZ56" s="876"/>
      <c r="MJA56" s="876"/>
      <c r="MJB56" s="876"/>
      <c r="MJC56" s="876"/>
      <c r="MJD56" s="876"/>
      <c r="MJE56" s="876"/>
      <c r="MJF56" s="876"/>
      <c r="MJG56" s="876"/>
      <c r="MJH56" s="876"/>
      <c r="MJI56" s="876"/>
      <c r="MJJ56" s="876"/>
      <c r="MJK56" s="876"/>
      <c r="MJL56" s="876"/>
      <c r="MJM56" s="876"/>
      <c r="MJN56" s="876"/>
      <c r="MJO56" s="876"/>
      <c r="MJP56" s="876"/>
      <c r="MJQ56" s="876"/>
      <c r="MJR56" s="876"/>
      <c r="MJS56" s="876"/>
      <c r="MJT56" s="876"/>
      <c r="MJU56" s="876"/>
      <c r="MJV56" s="876"/>
      <c r="MJW56" s="876"/>
      <c r="MJX56" s="876"/>
      <c r="MJY56" s="876"/>
      <c r="MJZ56" s="876"/>
      <c r="MKA56" s="876"/>
      <c r="MKB56" s="876"/>
      <c r="MKC56" s="876"/>
      <c r="MKD56" s="876"/>
      <c r="MKE56" s="876"/>
      <c r="MKF56" s="876"/>
      <c r="MKG56" s="876"/>
      <c r="MKH56" s="876"/>
      <c r="MKI56" s="876"/>
      <c r="MKJ56" s="876"/>
      <c r="MKK56" s="876"/>
      <c r="MKL56" s="876"/>
      <c r="MKM56" s="876"/>
      <c r="MKN56" s="876"/>
      <c r="MKO56" s="876"/>
      <c r="MKP56" s="876"/>
      <c r="MKQ56" s="876"/>
      <c r="MKR56" s="876"/>
      <c r="MKS56" s="876"/>
      <c r="MKT56" s="876"/>
      <c r="MKU56" s="876"/>
      <c r="MKV56" s="876"/>
      <c r="MKW56" s="876"/>
      <c r="MKX56" s="876"/>
      <c r="MKY56" s="876"/>
      <c r="MKZ56" s="876"/>
      <c r="MLA56" s="876"/>
      <c r="MLB56" s="876"/>
      <c r="MLC56" s="876"/>
      <c r="MLD56" s="876"/>
      <c r="MLE56" s="876"/>
      <c r="MLF56" s="876"/>
      <c r="MLG56" s="876"/>
      <c r="MLH56" s="876"/>
      <c r="MLI56" s="876"/>
      <c r="MLJ56" s="876"/>
      <c r="MLK56" s="876"/>
      <c r="MLL56" s="876"/>
      <c r="MLM56" s="876"/>
      <c r="MLN56" s="876"/>
      <c r="MLO56" s="876"/>
      <c r="MLP56" s="876"/>
      <c r="MLQ56" s="876"/>
      <c r="MLR56" s="876"/>
      <c r="MLS56" s="876"/>
      <c r="MLT56" s="876"/>
      <c r="MLU56" s="876"/>
      <c r="MLV56" s="876"/>
      <c r="MLW56" s="876"/>
      <c r="MLX56" s="876"/>
      <c r="MLY56" s="876"/>
      <c r="MLZ56" s="876"/>
      <c r="MMA56" s="876"/>
      <c r="MMB56" s="876"/>
      <c r="MMC56" s="876"/>
      <c r="MMD56" s="876"/>
      <c r="MME56" s="876"/>
      <c r="MMF56" s="876"/>
      <c r="MMG56" s="876"/>
      <c r="MMH56" s="876"/>
      <c r="MMI56" s="876"/>
      <c r="MMJ56" s="876"/>
      <c r="MMK56" s="876"/>
      <c r="MML56" s="876"/>
      <c r="MMM56" s="876"/>
      <c r="MMN56" s="876"/>
      <c r="MMO56" s="876"/>
      <c r="MMP56" s="876"/>
      <c r="MMQ56" s="876"/>
      <c r="MMR56" s="876"/>
      <c r="MMS56" s="876"/>
      <c r="MMT56" s="876"/>
      <c r="MMU56" s="876"/>
      <c r="MMV56" s="876"/>
      <c r="MMW56" s="876"/>
      <c r="MMX56" s="876"/>
      <c r="MMY56" s="876"/>
      <c r="MMZ56" s="876"/>
      <c r="MNA56" s="876"/>
      <c r="MNB56" s="876"/>
      <c r="MNC56" s="876"/>
      <c r="MND56" s="876"/>
      <c r="MNE56" s="876"/>
      <c r="MNF56" s="876"/>
      <c r="MNG56" s="876"/>
      <c r="MNH56" s="876"/>
      <c r="MNI56" s="876"/>
      <c r="MNJ56" s="876"/>
      <c r="MNK56" s="876"/>
      <c r="MNL56" s="876"/>
      <c r="MNM56" s="876"/>
      <c r="MNN56" s="876"/>
      <c r="MNO56" s="876"/>
      <c r="MNP56" s="876"/>
      <c r="MNQ56" s="876"/>
      <c r="MNR56" s="876"/>
      <c r="MNS56" s="876"/>
      <c r="MNT56" s="876"/>
      <c r="MNU56" s="876"/>
      <c r="MNV56" s="876"/>
      <c r="MNW56" s="876"/>
      <c r="MNX56" s="876"/>
      <c r="MNY56" s="876"/>
      <c r="MNZ56" s="876"/>
      <c r="MOA56" s="876"/>
      <c r="MOB56" s="876"/>
      <c r="MOC56" s="876"/>
      <c r="MOD56" s="876"/>
      <c r="MOE56" s="876"/>
      <c r="MOF56" s="876"/>
      <c r="MOG56" s="876"/>
      <c r="MOH56" s="876"/>
      <c r="MOI56" s="876"/>
      <c r="MOJ56" s="876"/>
      <c r="MOK56" s="876"/>
      <c r="MOL56" s="876"/>
      <c r="MOM56" s="876"/>
      <c r="MON56" s="876"/>
      <c r="MOO56" s="876"/>
      <c r="MOP56" s="876"/>
      <c r="MOQ56" s="876"/>
      <c r="MOR56" s="876"/>
      <c r="MOS56" s="876"/>
      <c r="MOT56" s="876"/>
      <c r="MOU56" s="876"/>
      <c r="MOV56" s="876"/>
      <c r="MOW56" s="876"/>
      <c r="MOX56" s="876"/>
      <c r="MOY56" s="876"/>
      <c r="MOZ56" s="876"/>
      <c r="MPA56" s="876"/>
      <c r="MPB56" s="876"/>
      <c r="MPC56" s="876"/>
      <c r="MPD56" s="876"/>
      <c r="MPE56" s="876"/>
      <c r="MPF56" s="876"/>
      <c r="MPG56" s="876"/>
      <c r="MPH56" s="876"/>
      <c r="MPI56" s="876"/>
      <c r="MPJ56" s="876"/>
      <c r="MPK56" s="876"/>
      <c r="MPL56" s="876"/>
      <c r="MPM56" s="876"/>
      <c r="MPN56" s="876"/>
      <c r="MPO56" s="876"/>
      <c r="MPP56" s="876"/>
      <c r="MPQ56" s="876"/>
      <c r="MPR56" s="876"/>
      <c r="MPS56" s="876"/>
      <c r="MPT56" s="876"/>
      <c r="MPU56" s="876"/>
      <c r="MPV56" s="876"/>
      <c r="MPW56" s="876"/>
      <c r="MPX56" s="876"/>
      <c r="MPY56" s="876"/>
      <c r="MPZ56" s="876"/>
      <c r="MQA56" s="876"/>
      <c r="MQB56" s="876"/>
      <c r="MQC56" s="876"/>
      <c r="MQD56" s="876"/>
      <c r="MQE56" s="876"/>
      <c r="MQF56" s="876"/>
      <c r="MQG56" s="876"/>
      <c r="MQH56" s="876"/>
      <c r="MQI56" s="876"/>
      <c r="MQJ56" s="876"/>
      <c r="MQK56" s="876"/>
      <c r="MQL56" s="876"/>
      <c r="MQM56" s="876"/>
      <c r="MQN56" s="876"/>
      <c r="MQO56" s="876"/>
      <c r="MQP56" s="876"/>
      <c r="MQQ56" s="876"/>
      <c r="MQR56" s="876"/>
      <c r="MQS56" s="876"/>
      <c r="MQT56" s="876"/>
      <c r="MQU56" s="876"/>
      <c r="MQV56" s="876"/>
      <c r="MQW56" s="876"/>
      <c r="MQX56" s="876"/>
      <c r="MQY56" s="876"/>
      <c r="MQZ56" s="876"/>
      <c r="MRA56" s="876"/>
      <c r="MRB56" s="876"/>
      <c r="MRC56" s="876"/>
      <c r="MRD56" s="876"/>
      <c r="MRE56" s="876"/>
      <c r="MRF56" s="876"/>
      <c r="MRG56" s="876"/>
      <c r="MRH56" s="876"/>
      <c r="MRI56" s="876"/>
      <c r="MRJ56" s="876"/>
      <c r="MRK56" s="876"/>
      <c r="MRL56" s="876"/>
      <c r="MRM56" s="876"/>
      <c r="MRN56" s="876"/>
      <c r="MRO56" s="876"/>
      <c r="MRP56" s="876"/>
      <c r="MRQ56" s="876"/>
      <c r="MRR56" s="876"/>
      <c r="MRS56" s="876"/>
      <c r="MRT56" s="876"/>
      <c r="MRU56" s="876"/>
      <c r="MRV56" s="876"/>
      <c r="MRW56" s="876"/>
      <c r="MRX56" s="876"/>
      <c r="MRY56" s="876"/>
      <c r="MRZ56" s="876"/>
      <c r="MSA56" s="876"/>
      <c r="MSB56" s="876"/>
      <c r="MSC56" s="876"/>
      <c r="MSD56" s="876"/>
      <c r="MSE56" s="876"/>
      <c r="MSF56" s="876"/>
      <c r="MSG56" s="876"/>
      <c r="MSH56" s="876"/>
      <c r="MSI56" s="876"/>
      <c r="MSJ56" s="876"/>
      <c r="MSK56" s="876"/>
      <c r="MSL56" s="876"/>
      <c r="MSM56" s="876"/>
      <c r="MSN56" s="876"/>
      <c r="MSO56" s="876"/>
      <c r="MSP56" s="876"/>
      <c r="MSQ56" s="876"/>
      <c r="MSR56" s="876"/>
      <c r="MSS56" s="876"/>
      <c r="MST56" s="876"/>
      <c r="MSU56" s="876"/>
      <c r="MSV56" s="876"/>
      <c r="MSW56" s="876"/>
      <c r="MSX56" s="876"/>
      <c r="MSY56" s="876"/>
      <c r="MSZ56" s="876"/>
      <c r="MTA56" s="876"/>
      <c r="MTB56" s="876"/>
      <c r="MTC56" s="876"/>
      <c r="MTD56" s="876"/>
      <c r="MTE56" s="876"/>
      <c r="MTF56" s="876"/>
      <c r="MTG56" s="876"/>
      <c r="MTH56" s="876"/>
      <c r="MTI56" s="876"/>
      <c r="MTJ56" s="876"/>
      <c r="MTK56" s="876"/>
      <c r="MTL56" s="876"/>
      <c r="MTM56" s="876"/>
      <c r="MTN56" s="876"/>
      <c r="MTO56" s="876"/>
      <c r="MTP56" s="876"/>
      <c r="MTQ56" s="876"/>
      <c r="MTR56" s="876"/>
      <c r="MTS56" s="876"/>
      <c r="MTT56" s="876"/>
      <c r="MTU56" s="876"/>
      <c r="MTV56" s="876"/>
      <c r="MTW56" s="876"/>
      <c r="MTX56" s="876"/>
      <c r="MTY56" s="876"/>
      <c r="MTZ56" s="876"/>
      <c r="MUA56" s="876"/>
      <c r="MUB56" s="876"/>
      <c r="MUC56" s="876"/>
      <c r="MUD56" s="876"/>
      <c r="MUE56" s="876"/>
      <c r="MUF56" s="876"/>
      <c r="MUG56" s="876"/>
      <c r="MUH56" s="876"/>
      <c r="MUI56" s="876"/>
      <c r="MUJ56" s="876"/>
      <c r="MUK56" s="876"/>
      <c r="MUL56" s="876"/>
      <c r="MUM56" s="876"/>
      <c r="MUN56" s="876"/>
      <c r="MUO56" s="876"/>
      <c r="MUP56" s="876"/>
      <c r="MUQ56" s="876"/>
      <c r="MUR56" s="876"/>
      <c r="MUS56" s="876"/>
      <c r="MUT56" s="876"/>
      <c r="MUU56" s="876"/>
      <c r="MUV56" s="876"/>
      <c r="MUW56" s="876"/>
      <c r="MUX56" s="876"/>
      <c r="MUY56" s="876"/>
      <c r="MUZ56" s="876"/>
      <c r="MVA56" s="876"/>
      <c r="MVB56" s="876"/>
      <c r="MVC56" s="876"/>
      <c r="MVD56" s="876"/>
      <c r="MVE56" s="876"/>
      <c r="MVF56" s="876"/>
      <c r="MVG56" s="876"/>
      <c r="MVH56" s="876"/>
      <c r="MVI56" s="876"/>
      <c r="MVJ56" s="876"/>
      <c r="MVK56" s="876"/>
      <c r="MVL56" s="876"/>
      <c r="MVM56" s="876"/>
      <c r="MVN56" s="876"/>
      <c r="MVO56" s="876"/>
      <c r="MVP56" s="876"/>
      <c r="MVQ56" s="876"/>
      <c r="MVR56" s="876"/>
      <c r="MVS56" s="876"/>
      <c r="MVT56" s="876"/>
      <c r="MVU56" s="876"/>
      <c r="MVV56" s="876"/>
      <c r="MVW56" s="876"/>
      <c r="MVX56" s="876"/>
      <c r="MVY56" s="876"/>
      <c r="MVZ56" s="876"/>
      <c r="MWA56" s="876"/>
      <c r="MWB56" s="876"/>
      <c r="MWC56" s="876"/>
      <c r="MWD56" s="876"/>
      <c r="MWE56" s="876"/>
      <c r="MWF56" s="876"/>
      <c r="MWG56" s="876"/>
      <c r="MWH56" s="876"/>
      <c r="MWI56" s="876"/>
      <c r="MWJ56" s="876"/>
      <c r="MWK56" s="876"/>
      <c r="MWL56" s="876"/>
      <c r="MWM56" s="876"/>
      <c r="MWN56" s="876"/>
      <c r="MWO56" s="876"/>
      <c r="MWP56" s="876"/>
      <c r="MWQ56" s="876"/>
      <c r="MWR56" s="876"/>
      <c r="MWS56" s="876"/>
      <c r="MWT56" s="876"/>
      <c r="MWU56" s="876"/>
      <c r="MWV56" s="876"/>
      <c r="MWW56" s="876"/>
      <c r="MWX56" s="876"/>
      <c r="MWY56" s="876"/>
      <c r="MWZ56" s="876"/>
      <c r="MXA56" s="876"/>
      <c r="MXB56" s="876"/>
      <c r="MXC56" s="876"/>
      <c r="MXD56" s="876"/>
      <c r="MXE56" s="876"/>
      <c r="MXF56" s="876"/>
      <c r="MXG56" s="876"/>
      <c r="MXH56" s="876"/>
      <c r="MXI56" s="876"/>
      <c r="MXJ56" s="876"/>
      <c r="MXK56" s="876"/>
      <c r="MXL56" s="876"/>
      <c r="MXM56" s="876"/>
      <c r="MXN56" s="876"/>
      <c r="MXO56" s="876"/>
      <c r="MXP56" s="876"/>
      <c r="MXQ56" s="876"/>
      <c r="MXR56" s="876"/>
      <c r="MXS56" s="876"/>
      <c r="MXT56" s="876"/>
      <c r="MXU56" s="876"/>
      <c r="MXV56" s="876"/>
      <c r="MXW56" s="876"/>
      <c r="MXX56" s="876"/>
      <c r="MXY56" s="876"/>
      <c r="MXZ56" s="876"/>
      <c r="MYA56" s="876"/>
      <c r="MYB56" s="876"/>
      <c r="MYC56" s="876"/>
      <c r="MYD56" s="876"/>
      <c r="MYE56" s="876"/>
      <c r="MYF56" s="876"/>
      <c r="MYG56" s="876"/>
      <c r="MYH56" s="876"/>
      <c r="MYI56" s="876"/>
      <c r="MYJ56" s="876"/>
      <c r="MYK56" s="876"/>
      <c r="MYL56" s="876"/>
      <c r="MYM56" s="876"/>
      <c r="MYN56" s="876"/>
      <c r="MYO56" s="876"/>
      <c r="MYP56" s="876"/>
      <c r="MYQ56" s="876"/>
      <c r="MYR56" s="876"/>
      <c r="MYS56" s="876"/>
      <c r="MYT56" s="876"/>
      <c r="MYU56" s="876"/>
      <c r="MYV56" s="876"/>
      <c r="MYW56" s="876"/>
      <c r="MYX56" s="876"/>
      <c r="MYY56" s="876"/>
      <c r="MYZ56" s="876"/>
      <c r="MZA56" s="876"/>
      <c r="MZB56" s="876"/>
      <c r="MZC56" s="876"/>
      <c r="MZD56" s="876"/>
      <c r="MZE56" s="876"/>
      <c r="MZF56" s="876"/>
      <c r="MZG56" s="876"/>
      <c r="MZH56" s="876"/>
      <c r="MZI56" s="876"/>
      <c r="MZJ56" s="876"/>
      <c r="MZK56" s="876"/>
      <c r="MZL56" s="876"/>
      <c r="MZM56" s="876"/>
      <c r="MZN56" s="876"/>
      <c r="MZO56" s="876"/>
      <c r="MZP56" s="876"/>
      <c r="MZQ56" s="876"/>
      <c r="MZR56" s="876"/>
      <c r="MZS56" s="876"/>
      <c r="MZT56" s="876"/>
      <c r="MZU56" s="876"/>
      <c r="MZV56" s="876"/>
      <c r="MZW56" s="876"/>
      <c r="MZX56" s="876"/>
      <c r="MZY56" s="876"/>
      <c r="MZZ56" s="876"/>
      <c r="NAA56" s="876"/>
      <c r="NAB56" s="876"/>
      <c r="NAC56" s="876"/>
      <c r="NAD56" s="876"/>
      <c r="NAE56" s="876"/>
      <c r="NAF56" s="876"/>
      <c r="NAG56" s="876"/>
      <c r="NAH56" s="876"/>
      <c r="NAI56" s="876"/>
      <c r="NAJ56" s="876"/>
      <c r="NAK56" s="876"/>
      <c r="NAL56" s="876"/>
      <c r="NAM56" s="876"/>
      <c r="NAN56" s="876"/>
      <c r="NAO56" s="876"/>
      <c r="NAP56" s="876"/>
      <c r="NAQ56" s="876"/>
      <c r="NAR56" s="876"/>
      <c r="NAS56" s="876"/>
      <c r="NAT56" s="876"/>
      <c r="NAU56" s="876"/>
      <c r="NAV56" s="876"/>
      <c r="NAW56" s="876"/>
      <c r="NAX56" s="876"/>
      <c r="NAY56" s="876"/>
      <c r="NAZ56" s="876"/>
      <c r="NBA56" s="876"/>
      <c r="NBB56" s="876"/>
      <c r="NBC56" s="876"/>
      <c r="NBD56" s="876"/>
      <c r="NBE56" s="876"/>
      <c r="NBF56" s="876"/>
      <c r="NBG56" s="876"/>
      <c r="NBH56" s="876"/>
      <c r="NBI56" s="876"/>
      <c r="NBJ56" s="876"/>
      <c r="NBK56" s="876"/>
      <c r="NBL56" s="876"/>
      <c r="NBM56" s="876"/>
      <c r="NBN56" s="876"/>
      <c r="NBO56" s="876"/>
      <c r="NBP56" s="876"/>
      <c r="NBQ56" s="876"/>
      <c r="NBR56" s="876"/>
      <c r="NBS56" s="876"/>
      <c r="NBT56" s="876"/>
      <c r="NBU56" s="876"/>
      <c r="NBV56" s="876"/>
      <c r="NBW56" s="876"/>
      <c r="NBX56" s="876"/>
      <c r="NBY56" s="876"/>
      <c r="NBZ56" s="876"/>
      <c r="NCA56" s="876"/>
      <c r="NCB56" s="876"/>
      <c r="NCC56" s="876"/>
      <c r="NCD56" s="876"/>
      <c r="NCE56" s="876"/>
      <c r="NCF56" s="876"/>
      <c r="NCG56" s="876"/>
      <c r="NCH56" s="876"/>
      <c r="NCI56" s="876"/>
      <c r="NCJ56" s="876"/>
      <c r="NCK56" s="876"/>
      <c r="NCL56" s="876"/>
      <c r="NCM56" s="876"/>
      <c r="NCN56" s="876"/>
      <c r="NCO56" s="876"/>
      <c r="NCP56" s="876"/>
      <c r="NCQ56" s="876"/>
      <c r="NCR56" s="876"/>
      <c r="NCS56" s="876"/>
      <c r="NCT56" s="876"/>
      <c r="NCU56" s="876"/>
      <c r="NCV56" s="876"/>
      <c r="NCW56" s="876"/>
      <c r="NCX56" s="876"/>
      <c r="NCY56" s="876"/>
      <c r="NCZ56" s="876"/>
      <c r="NDA56" s="876"/>
      <c r="NDB56" s="876"/>
      <c r="NDC56" s="876"/>
      <c r="NDD56" s="876"/>
      <c r="NDE56" s="876"/>
      <c r="NDF56" s="876"/>
      <c r="NDG56" s="876"/>
      <c r="NDH56" s="876"/>
      <c r="NDI56" s="876"/>
      <c r="NDJ56" s="876"/>
      <c r="NDK56" s="876"/>
      <c r="NDL56" s="876"/>
      <c r="NDM56" s="876"/>
      <c r="NDN56" s="876"/>
      <c r="NDO56" s="876"/>
      <c r="NDP56" s="876"/>
      <c r="NDQ56" s="876"/>
      <c r="NDR56" s="876"/>
      <c r="NDS56" s="876"/>
      <c r="NDT56" s="876"/>
      <c r="NDU56" s="876"/>
      <c r="NDV56" s="876"/>
      <c r="NDW56" s="876"/>
      <c r="NDX56" s="876"/>
      <c r="NDY56" s="876"/>
      <c r="NDZ56" s="876"/>
      <c r="NEA56" s="876"/>
      <c r="NEB56" s="876"/>
      <c r="NEC56" s="876"/>
      <c r="NED56" s="876"/>
      <c r="NEE56" s="876"/>
      <c r="NEF56" s="876"/>
      <c r="NEG56" s="876"/>
      <c r="NEH56" s="876"/>
      <c r="NEI56" s="876"/>
      <c r="NEJ56" s="876"/>
      <c r="NEK56" s="876"/>
      <c r="NEL56" s="876"/>
      <c r="NEM56" s="876"/>
      <c r="NEN56" s="876"/>
      <c r="NEO56" s="876"/>
      <c r="NEP56" s="876"/>
      <c r="NEQ56" s="876"/>
      <c r="NER56" s="876"/>
      <c r="NES56" s="876"/>
      <c r="NET56" s="876"/>
      <c r="NEU56" s="876"/>
      <c r="NEV56" s="876"/>
      <c r="NEW56" s="876"/>
      <c r="NEX56" s="876"/>
      <c r="NEY56" s="876"/>
      <c r="NEZ56" s="876"/>
      <c r="NFA56" s="876"/>
      <c r="NFB56" s="876"/>
      <c r="NFC56" s="876"/>
      <c r="NFD56" s="876"/>
      <c r="NFE56" s="876"/>
      <c r="NFF56" s="876"/>
      <c r="NFG56" s="876"/>
      <c r="NFH56" s="876"/>
      <c r="NFI56" s="876"/>
      <c r="NFJ56" s="876"/>
      <c r="NFK56" s="876"/>
      <c r="NFL56" s="876"/>
      <c r="NFM56" s="876"/>
      <c r="NFN56" s="876"/>
      <c r="NFO56" s="876"/>
      <c r="NFP56" s="876"/>
      <c r="NFQ56" s="876"/>
      <c r="NFR56" s="876"/>
      <c r="NFS56" s="876"/>
      <c r="NFT56" s="876"/>
      <c r="NFU56" s="876"/>
      <c r="NFV56" s="876"/>
      <c r="NFW56" s="876"/>
      <c r="NFX56" s="876"/>
      <c r="NFY56" s="876"/>
      <c r="NFZ56" s="876"/>
      <c r="NGA56" s="876"/>
      <c r="NGB56" s="876"/>
      <c r="NGC56" s="876"/>
      <c r="NGD56" s="876"/>
      <c r="NGE56" s="876"/>
      <c r="NGF56" s="876"/>
      <c r="NGG56" s="876"/>
      <c r="NGH56" s="876"/>
      <c r="NGI56" s="876"/>
      <c r="NGJ56" s="876"/>
      <c r="NGK56" s="876"/>
      <c r="NGL56" s="876"/>
      <c r="NGM56" s="876"/>
      <c r="NGN56" s="876"/>
      <c r="NGO56" s="876"/>
      <c r="NGP56" s="876"/>
      <c r="NGQ56" s="876"/>
      <c r="NGR56" s="876"/>
      <c r="NGS56" s="876"/>
      <c r="NGT56" s="876"/>
      <c r="NGU56" s="876"/>
      <c r="NGV56" s="876"/>
      <c r="NGW56" s="876"/>
      <c r="NGX56" s="876"/>
      <c r="NGY56" s="876"/>
      <c r="NGZ56" s="876"/>
      <c r="NHA56" s="876"/>
      <c r="NHB56" s="876"/>
      <c r="NHC56" s="876"/>
      <c r="NHD56" s="876"/>
      <c r="NHE56" s="876"/>
      <c r="NHF56" s="876"/>
      <c r="NHG56" s="876"/>
      <c r="NHH56" s="876"/>
      <c r="NHI56" s="876"/>
      <c r="NHJ56" s="876"/>
      <c r="NHK56" s="876"/>
      <c r="NHL56" s="876"/>
      <c r="NHM56" s="876"/>
      <c r="NHN56" s="876"/>
      <c r="NHO56" s="876"/>
      <c r="NHP56" s="876"/>
      <c r="NHQ56" s="876"/>
      <c r="NHR56" s="876"/>
      <c r="NHS56" s="876"/>
      <c r="NHT56" s="876"/>
      <c r="NHU56" s="876"/>
      <c r="NHV56" s="876"/>
      <c r="NHW56" s="876"/>
      <c r="NHX56" s="876"/>
      <c r="NHY56" s="876"/>
      <c r="NHZ56" s="876"/>
      <c r="NIA56" s="876"/>
      <c r="NIB56" s="876"/>
      <c r="NIC56" s="876"/>
      <c r="NID56" s="876"/>
      <c r="NIE56" s="876"/>
      <c r="NIF56" s="876"/>
      <c r="NIG56" s="876"/>
      <c r="NIH56" s="876"/>
      <c r="NII56" s="876"/>
      <c r="NIJ56" s="876"/>
      <c r="NIK56" s="876"/>
      <c r="NIL56" s="876"/>
      <c r="NIM56" s="876"/>
      <c r="NIN56" s="876"/>
      <c r="NIO56" s="876"/>
      <c r="NIP56" s="876"/>
      <c r="NIQ56" s="876"/>
      <c r="NIR56" s="876"/>
      <c r="NIS56" s="876"/>
      <c r="NIT56" s="876"/>
      <c r="NIU56" s="876"/>
      <c r="NIV56" s="876"/>
      <c r="NIW56" s="876"/>
      <c r="NIX56" s="876"/>
      <c r="NIY56" s="876"/>
      <c r="NIZ56" s="876"/>
      <c r="NJA56" s="876"/>
      <c r="NJB56" s="876"/>
      <c r="NJC56" s="876"/>
      <c r="NJD56" s="876"/>
      <c r="NJE56" s="876"/>
      <c r="NJF56" s="876"/>
      <c r="NJG56" s="876"/>
      <c r="NJH56" s="876"/>
      <c r="NJI56" s="876"/>
      <c r="NJJ56" s="876"/>
      <c r="NJK56" s="876"/>
      <c r="NJL56" s="876"/>
      <c r="NJM56" s="876"/>
      <c r="NJN56" s="876"/>
      <c r="NJO56" s="876"/>
      <c r="NJP56" s="876"/>
      <c r="NJQ56" s="876"/>
      <c r="NJR56" s="876"/>
      <c r="NJS56" s="876"/>
      <c r="NJT56" s="876"/>
      <c r="NJU56" s="876"/>
      <c r="NJV56" s="876"/>
      <c r="NJW56" s="876"/>
      <c r="NJX56" s="876"/>
      <c r="NJY56" s="876"/>
      <c r="NJZ56" s="876"/>
      <c r="NKA56" s="876"/>
      <c r="NKB56" s="876"/>
      <c r="NKC56" s="876"/>
      <c r="NKD56" s="876"/>
      <c r="NKE56" s="876"/>
      <c r="NKF56" s="876"/>
      <c r="NKG56" s="876"/>
      <c r="NKH56" s="876"/>
      <c r="NKI56" s="876"/>
      <c r="NKJ56" s="876"/>
      <c r="NKK56" s="876"/>
      <c r="NKL56" s="876"/>
      <c r="NKM56" s="876"/>
      <c r="NKN56" s="876"/>
      <c r="NKO56" s="876"/>
      <c r="NKP56" s="876"/>
      <c r="NKQ56" s="876"/>
      <c r="NKR56" s="876"/>
      <c r="NKS56" s="876"/>
      <c r="NKT56" s="876"/>
      <c r="NKU56" s="876"/>
      <c r="NKV56" s="876"/>
      <c r="NKW56" s="876"/>
      <c r="NKX56" s="876"/>
      <c r="NKY56" s="876"/>
      <c r="NKZ56" s="876"/>
      <c r="NLA56" s="876"/>
      <c r="NLB56" s="876"/>
      <c r="NLC56" s="876"/>
      <c r="NLD56" s="876"/>
      <c r="NLE56" s="876"/>
      <c r="NLF56" s="876"/>
      <c r="NLG56" s="876"/>
      <c r="NLH56" s="876"/>
      <c r="NLI56" s="876"/>
      <c r="NLJ56" s="876"/>
      <c r="NLK56" s="876"/>
      <c r="NLL56" s="876"/>
      <c r="NLM56" s="876"/>
      <c r="NLN56" s="876"/>
      <c r="NLO56" s="876"/>
      <c r="NLP56" s="876"/>
      <c r="NLQ56" s="876"/>
      <c r="NLR56" s="876"/>
      <c r="NLS56" s="876"/>
      <c r="NLT56" s="876"/>
      <c r="NLU56" s="876"/>
      <c r="NLV56" s="876"/>
      <c r="NLW56" s="876"/>
      <c r="NLX56" s="876"/>
      <c r="NLY56" s="876"/>
      <c r="NLZ56" s="876"/>
      <c r="NMA56" s="876"/>
      <c r="NMB56" s="876"/>
      <c r="NMC56" s="876"/>
      <c r="NMD56" s="876"/>
      <c r="NME56" s="876"/>
      <c r="NMF56" s="876"/>
      <c r="NMG56" s="876"/>
      <c r="NMH56" s="876"/>
      <c r="NMI56" s="876"/>
      <c r="NMJ56" s="876"/>
      <c r="NMK56" s="876"/>
      <c r="NML56" s="876"/>
      <c r="NMM56" s="876"/>
      <c r="NMN56" s="876"/>
      <c r="NMO56" s="876"/>
      <c r="NMP56" s="876"/>
      <c r="NMQ56" s="876"/>
      <c r="NMR56" s="876"/>
      <c r="NMS56" s="876"/>
      <c r="NMT56" s="876"/>
      <c r="NMU56" s="876"/>
      <c r="NMV56" s="876"/>
      <c r="NMW56" s="876"/>
      <c r="NMX56" s="876"/>
      <c r="NMY56" s="876"/>
      <c r="NMZ56" s="876"/>
      <c r="NNA56" s="876"/>
      <c r="NNB56" s="876"/>
      <c r="NNC56" s="876"/>
      <c r="NND56" s="876"/>
      <c r="NNE56" s="876"/>
      <c r="NNF56" s="876"/>
      <c r="NNG56" s="876"/>
      <c r="NNH56" s="876"/>
      <c r="NNI56" s="876"/>
      <c r="NNJ56" s="876"/>
      <c r="NNK56" s="876"/>
      <c r="NNL56" s="876"/>
      <c r="NNM56" s="876"/>
      <c r="NNN56" s="876"/>
      <c r="NNO56" s="876"/>
      <c r="NNP56" s="876"/>
      <c r="NNQ56" s="876"/>
      <c r="NNR56" s="876"/>
      <c r="NNS56" s="876"/>
      <c r="NNT56" s="876"/>
      <c r="NNU56" s="876"/>
      <c r="NNV56" s="876"/>
      <c r="NNW56" s="876"/>
      <c r="NNX56" s="876"/>
      <c r="NNY56" s="876"/>
      <c r="NNZ56" s="876"/>
      <c r="NOA56" s="876"/>
      <c r="NOB56" s="876"/>
      <c r="NOC56" s="876"/>
      <c r="NOD56" s="876"/>
      <c r="NOE56" s="876"/>
      <c r="NOF56" s="876"/>
      <c r="NOG56" s="876"/>
      <c r="NOH56" s="876"/>
      <c r="NOI56" s="876"/>
      <c r="NOJ56" s="876"/>
      <c r="NOK56" s="876"/>
      <c r="NOL56" s="876"/>
      <c r="NOM56" s="876"/>
      <c r="NON56" s="876"/>
      <c r="NOO56" s="876"/>
      <c r="NOP56" s="876"/>
      <c r="NOQ56" s="876"/>
      <c r="NOR56" s="876"/>
      <c r="NOS56" s="876"/>
      <c r="NOT56" s="876"/>
      <c r="NOU56" s="876"/>
      <c r="NOV56" s="876"/>
      <c r="NOW56" s="876"/>
      <c r="NOX56" s="876"/>
      <c r="NOY56" s="876"/>
      <c r="NOZ56" s="876"/>
      <c r="NPA56" s="876"/>
      <c r="NPB56" s="876"/>
      <c r="NPC56" s="876"/>
      <c r="NPD56" s="876"/>
      <c r="NPE56" s="876"/>
      <c r="NPF56" s="876"/>
      <c r="NPG56" s="876"/>
      <c r="NPH56" s="876"/>
      <c r="NPI56" s="876"/>
      <c r="NPJ56" s="876"/>
      <c r="NPK56" s="876"/>
      <c r="NPL56" s="876"/>
      <c r="NPM56" s="876"/>
      <c r="NPN56" s="876"/>
      <c r="NPO56" s="876"/>
      <c r="NPP56" s="876"/>
      <c r="NPQ56" s="876"/>
      <c r="NPR56" s="876"/>
      <c r="NPS56" s="876"/>
      <c r="NPT56" s="876"/>
      <c r="NPU56" s="876"/>
      <c r="NPV56" s="876"/>
      <c r="NPW56" s="876"/>
      <c r="NPX56" s="876"/>
      <c r="NPY56" s="876"/>
      <c r="NPZ56" s="876"/>
      <c r="NQA56" s="876"/>
      <c r="NQB56" s="876"/>
      <c r="NQC56" s="876"/>
      <c r="NQD56" s="876"/>
      <c r="NQE56" s="876"/>
      <c r="NQF56" s="876"/>
      <c r="NQG56" s="876"/>
      <c r="NQH56" s="876"/>
      <c r="NQI56" s="876"/>
      <c r="NQJ56" s="876"/>
      <c r="NQK56" s="876"/>
      <c r="NQL56" s="876"/>
      <c r="NQM56" s="876"/>
      <c r="NQN56" s="876"/>
      <c r="NQO56" s="876"/>
      <c r="NQP56" s="876"/>
      <c r="NQQ56" s="876"/>
      <c r="NQR56" s="876"/>
      <c r="NQS56" s="876"/>
      <c r="NQT56" s="876"/>
      <c r="NQU56" s="876"/>
      <c r="NQV56" s="876"/>
      <c r="NQW56" s="876"/>
      <c r="NQX56" s="876"/>
      <c r="NQY56" s="876"/>
      <c r="NQZ56" s="876"/>
      <c r="NRA56" s="876"/>
      <c r="NRB56" s="876"/>
      <c r="NRC56" s="876"/>
      <c r="NRD56" s="876"/>
      <c r="NRE56" s="876"/>
      <c r="NRF56" s="876"/>
      <c r="NRG56" s="876"/>
      <c r="NRH56" s="876"/>
      <c r="NRI56" s="876"/>
      <c r="NRJ56" s="876"/>
      <c r="NRK56" s="876"/>
      <c r="NRL56" s="876"/>
      <c r="NRM56" s="876"/>
      <c r="NRN56" s="876"/>
      <c r="NRO56" s="876"/>
      <c r="NRP56" s="876"/>
      <c r="NRQ56" s="876"/>
      <c r="NRR56" s="876"/>
      <c r="NRS56" s="876"/>
      <c r="NRT56" s="876"/>
      <c r="NRU56" s="876"/>
      <c r="NRV56" s="876"/>
      <c r="NRW56" s="876"/>
      <c r="NRX56" s="876"/>
      <c r="NRY56" s="876"/>
      <c r="NRZ56" s="876"/>
      <c r="NSA56" s="876"/>
      <c r="NSB56" s="876"/>
      <c r="NSC56" s="876"/>
      <c r="NSD56" s="876"/>
      <c r="NSE56" s="876"/>
      <c r="NSF56" s="876"/>
      <c r="NSG56" s="876"/>
      <c r="NSH56" s="876"/>
      <c r="NSI56" s="876"/>
      <c r="NSJ56" s="876"/>
      <c r="NSK56" s="876"/>
      <c r="NSL56" s="876"/>
      <c r="NSM56" s="876"/>
      <c r="NSN56" s="876"/>
      <c r="NSO56" s="876"/>
      <c r="NSP56" s="876"/>
      <c r="NSQ56" s="876"/>
      <c r="NSR56" s="876"/>
      <c r="NSS56" s="876"/>
      <c r="NST56" s="876"/>
      <c r="NSU56" s="876"/>
      <c r="NSV56" s="876"/>
      <c r="NSW56" s="876"/>
      <c r="NSX56" s="876"/>
      <c r="NSY56" s="876"/>
      <c r="NSZ56" s="876"/>
      <c r="NTA56" s="876"/>
      <c r="NTB56" s="876"/>
      <c r="NTC56" s="876"/>
      <c r="NTD56" s="876"/>
      <c r="NTE56" s="876"/>
      <c r="NTF56" s="876"/>
      <c r="NTG56" s="876"/>
      <c r="NTH56" s="876"/>
      <c r="NTI56" s="876"/>
      <c r="NTJ56" s="876"/>
      <c r="NTK56" s="876"/>
      <c r="NTL56" s="876"/>
      <c r="NTM56" s="876"/>
      <c r="NTN56" s="876"/>
      <c r="NTO56" s="876"/>
      <c r="NTP56" s="876"/>
      <c r="NTQ56" s="876"/>
      <c r="NTR56" s="876"/>
      <c r="NTS56" s="876"/>
      <c r="NTT56" s="876"/>
      <c r="NTU56" s="876"/>
      <c r="NTV56" s="876"/>
      <c r="NTW56" s="876"/>
      <c r="NTX56" s="876"/>
      <c r="NTY56" s="876"/>
      <c r="NTZ56" s="876"/>
      <c r="NUA56" s="876"/>
      <c r="NUB56" s="876"/>
      <c r="NUC56" s="876"/>
      <c r="NUD56" s="876"/>
      <c r="NUE56" s="876"/>
      <c r="NUF56" s="876"/>
      <c r="NUG56" s="876"/>
      <c r="NUH56" s="876"/>
      <c r="NUI56" s="876"/>
      <c r="NUJ56" s="876"/>
      <c r="NUK56" s="876"/>
      <c r="NUL56" s="876"/>
      <c r="NUM56" s="876"/>
      <c r="NUN56" s="876"/>
      <c r="NUO56" s="876"/>
      <c r="NUP56" s="876"/>
      <c r="NUQ56" s="876"/>
      <c r="NUR56" s="876"/>
      <c r="NUS56" s="876"/>
      <c r="NUT56" s="876"/>
      <c r="NUU56" s="876"/>
      <c r="NUV56" s="876"/>
      <c r="NUW56" s="876"/>
      <c r="NUX56" s="876"/>
      <c r="NUY56" s="876"/>
      <c r="NUZ56" s="876"/>
      <c r="NVA56" s="876"/>
      <c r="NVB56" s="876"/>
      <c r="NVC56" s="876"/>
      <c r="NVD56" s="876"/>
      <c r="NVE56" s="876"/>
      <c r="NVF56" s="876"/>
      <c r="NVG56" s="876"/>
      <c r="NVH56" s="876"/>
      <c r="NVI56" s="876"/>
      <c r="NVJ56" s="876"/>
      <c r="NVK56" s="876"/>
      <c r="NVL56" s="876"/>
      <c r="NVM56" s="876"/>
      <c r="NVN56" s="876"/>
      <c r="NVO56" s="876"/>
      <c r="NVP56" s="876"/>
      <c r="NVQ56" s="876"/>
      <c r="NVR56" s="876"/>
      <c r="NVS56" s="876"/>
      <c r="NVT56" s="876"/>
      <c r="NVU56" s="876"/>
      <c r="NVV56" s="876"/>
      <c r="NVW56" s="876"/>
      <c r="NVX56" s="876"/>
      <c r="NVY56" s="876"/>
      <c r="NVZ56" s="876"/>
      <c r="NWA56" s="876"/>
      <c r="NWB56" s="876"/>
      <c r="NWC56" s="876"/>
      <c r="NWD56" s="876"/>
      <c r="NWE56" s="876"/>
      <c r="NWF56" s="876"/>
      <c r="NWG56" s="876"/>
      <c r="NWH56" s="876"/>
      <c r="NWI56" s="876"/>
      <c r="NWJ56" s="876"/>
      <c r="NWK56" s="876"/>
      <c r="NWL56" s="876"/>
      <c r="NWM56" s="876"/>
      <c r="NWN56" s="876"/>
      <c r="NWO56" s="876"/>
      <c r="NWP56" s="876"/>
      <c r="NWQ56" s="876"/>
      <c r="NWR56" s="876"/>
      <c r="NWS56" s="876"/>
      <c r="NWT56" s="876"/>
      <c r="NWU56" s="876"/>
      <c r="NWV56" s="876"/>
      <c r="NWW56" s="876"/>
      <c r="NWX56" s="876"/>
      <c r="NWY56" s="876"/>
      <c r="NWZ56" s="876"/>
      <c r="NXA56" s="876"/>
      <c r="NXB56" s="876"/>
      <c r="NXC56" s="876"/>
      <c r="NXD56" s="876"/>
      <c r="NXE56" s="876"/>
      <c r="NXF56" s="876"/>
      <c r="NXG56" s="876"/>
      <c r="NXH56" s="876"/>
      <c r="NXI56" s="876"/>
      <c r="NXJ56" s="876"/>
      <c r="NXK56" s="876"/>
      <c r="NXL56" s="876"/>
      <c r="NXM56" s="876"/>
      <c r="NXN56" s="876"/>
      <c r="NXO56" s="876"/>
      <c r="NXP56" s="876"/>
      <c r="NXQ56" s="876"/>
      <c r="NXR56" s="876"/>
      <c r="NXS56" s="876"/>
      <c r="NXT56" s="876"/>
      <c r="NXU56" s="876"/>
      <c r="NXV56" s="876"/>
      <c r="NXW56" s="876"/>
      <c r="NXX56" s="876"/>
      <c r="NXY56" s="876"/>
      <c r="NXZ56" s="876"/>
      <c r="NYA56" s="876"/>
      <c r="NYB56" s="876"/>
      <c r="NYC56" s="876"/>
      <c r="NYD56" s="876"/>
      <c r="NYE56" s="876"/>
      <c r="NYF56" s="876"/>
      <c r="NYG56" s="876"/>
      <c r="NYH56" s="876"/>
      <c r="NYI56" s="876"/>
      <c r="NYJ56" s="876"/>
      <c r="NYK56" s="876"/>
      <c r="NYL56" s="876"/>
      <c r="NYM56" s="876"/>
      <c r="NYN56" s="876"/>
      <c r="NYO56" s="876"/>
      <c r="NYP56" s="876"/>
      <c r="NYQ56" s="876"/>
      <c r="NYR56" s="876"/>
      <c r="NYS56" s="876"/>
      <c r="NYT56" s="876"/>
      <c r="NYU56" s="876"/>
      <c r="NYV56" s="876"/>
      <c r="NYW56" s="876"/>
      <c r="NYX56" s="876"/>
      <c r="NYY56" s="876"/>
      <c r="NYZ56" s="876"/>
      <c r="NZA56" s="876"/>
      <c r="NZB56" s="876"/>
      <c r="NZC56" s="876"/>
      <c r="NZD56" s="876"/>
      <c r="NZE56" s="876"/>
      <c r="NZF56" s="876"/>
      <c r="NZG56" s="876"/>
      <c r="NZH56" s="876"/>
      <c r="NZI56" s="876"/>
      <c r="NZJ56" s="876"/>
      <c r="NZK56" s="876"/>
      <c r="NZL56" s="876"/>
      <c r="NZM56" s="876"/>
      <c r="NZN56" s="876"/>
      <c r="NZO56" s="876"/>
      <c r="NZP56" s="876"/>
      <c r="NZQ56" s="876"/>
      <c r="NZR56" s="876"/>
      <c r="NZS56" s="876"/>
      <c r="NZT56" s="876"/>
      <c r="NZU56" s="876"/>
      <c r="NZV56" s="876"/>
      <c r="NZW56" s="876"/>
      <c r="NZX56" s="876"/>
      <c r="NZY56" s="876"/>
      <c r="NZZ56" s="876"/>
      <c r="OAA56" s="876"/>
      <c r="OAB56" s="876"/>
      <c r="OAC56" s="876"/>
      <c r="OAD56" s="876"/>
      <c r="OAE56" s="876"/>
      <c r="OAF56" s="876"/>
      <c r="OAG56" s="876"/>
      <c r="OAH56" s="876"/>
      <c r="OAI56" s="876"/>
      <c r="OAJ56" s="876"/>
      <c r="OAK56" s="876"/>
      <c r="OAL56" s="876"/>
      <c r="OAM56" s="876"/>
      <c r="OAN56" s="876"/>
      <c r="OAO56" s="876"/>
      <c r="OAP56" s="876"/>
      <c r="OAQ56" s="876"/>
      <c r="OAR56" s="876"/>
      <c r="OAS56" s="876"/>
      <c r="OAT56" s="876"/>
      <c r="OAU56" s="876"/>
      <c r="OAV56" s="876"/>
      <c r="OAW56" s="876"/>
      <c r="OAX56" s="876"/>
      <c r="OAY56" s="876"/>
      <c r="OAZ56" s="876"/>
      <c r="OBA56" s="876"/>
      <c r="OBB56" s="876"/>
      <c r="OBC56" s="876"/>
      <c r="OBD56" s="876"/>
      <c r="OBE56" s="876"/>
      <c r="OBF56" s="876"/>
      <c r="OBG56" s="876"/>
      <c r="OBH56" s="876"/>
      <c r="OBI56" s="876"/>
      <c r="OBJ56" s="876"/>
      <c r="OBK56" s="876"/>
      <c r="OBL56" s="876"/>
      <c r="OBM56" s="876"/>
      <c r="OBN56" s="876"/>
      <c r="OBO56" s="876"/>
      <c r="OBP56" s="876"/>
      <c r="OBQ56" s="876"/>
      <c r="OBR56" s="876"/>
      <c r="OBS56" s="876"/>
      <c r="OBT56" s="876"/>
      <c r="OBU56" s="876"/>
      <c r="OBV56" s="876"/>
      <c r="OBW56" s="876"/>
      <c r="OBX56" s="876"/>
      <c r="OBY56" s="876"/>
      <c r="OBZ56" s="876"/>
      <c r="OCA56" s="876"/>
      <c r="OCB56" s="876"/>
      <c r="OCC56" s="876"/>
      <c r="OCD56" s="876"/>
      <c r="OCE56" s="876"/>
      <c r="OCF56" s="876"/>
      <c r="OCG56" s="876"/>
      <c r="OCH56" s="876"/>
      <c r="OCI56" s="876"/>
      <c r="OCJ56" s="876"/>
      <c r="OCK56" s="876"/>
      <c r="OCL56" s="876"/>
      <c r="OCM56" s="876"/>
      <c r="OCN56" s="876"/>
      <c r="OCO56" s="876"/>
      <c r="OCP56" s="876"/>
      <c r="OCQ56" s="876"/>
      <c r="OCR56" s="876"/>
      <c r="OCS56" s="876"/>
      <c r="OCT56" s="876"/>
      <c r="OCU56" s="876"/>
      <c r="OCV56" s="876"/>
      <c r="OCW56" s="876"/>
      <c r="OCX56" s="876"/>
      <c r="OCY56" s="876"/>
      <c r="OCZ56" s="876"/>
      <c r="ODA56" s="876"/>
      <c r="ODB56" s="876"/>
      <c r="ODC56" s="876"/>
      <c r="ODD56" s="876"/>
      <c r="ODE56" s="876"/>
      <c r="ODF56" s="876"/>
      <c r="ODG56" s="876"/>
      <c r="ODH56" s="876"/>
      <c r="ODI56" s="876"/>
      <c r="ODJ56" s="876"/>
      <c r="ODK56" s="876"/>
      <c r="ODL56" s="876"/>
      <c r="ODM56" s="876"/>
      <c r="ODN56" s="876"/>
      <c r="ODO56" s="876"/>
      <c r="ODP56" s="876"/>
      <c r="ODQ56" s="876"/>
      <c r="ODR56" s="876"/>
      <c r="ODS56" s="876"/>
      <c r="ODT56" s="876"/>
      <c r="ODU56" s="876"/>
      <c r="ODV56" s="876"/>
      <c r="ODW56" s="876"/>
      <c r="ODX56" s="876"/>
      <c r="ODY56" s="876"/>
      <c r="ODZ56" s="876"/>
      <c r="OEA56" s="876"/>
      <c r="OEB56" s="876"/>
      <c r="OEC56" s="876"/>
      <c r="OED56" s="876"/>
      <c r="OEE56" s="876"/>
      <c r="OEF56" s="876"/>
      <c r="OEG56" s="876"/>
      <c r="OEH56" s="876"/>
      <c r="OEI56" s="876"/>
      <c r="OEJ56" s="876"/>
      <c r="OEK56" s="876"/>
      <c r="OEL56" s="876"/>
      <c r="OEM56" s="876"/>
      <c r="OEN56" s="876"/>
      <c r="OEO56" s="876"/>
      <c r="OEP56" s="876"/>
      <c r="OEQ56" s="876"/>
      <c r="OER56" s="876"/>
      <c r="OES56" s="876"/>
      <c r="OET56" s="876"/>
      <c r="OEU56" s="876"/>
      <c r="OEV56" s="876"/>
      <c r="OEW56" s="876"/>
      <c r="OEX56" s="876"/>
      <c r="OEY56" s="876"/>
      <c r="OEZ56" s="876"/>
      <c r="OFA56" s="876"/>
      <c r="OFB56" s="876"/>
      <c r="OFC56" s="876"/>
      <c r="OFD56" s="876"/>
      <c r="OFE56" s="876"/>
      <c r="OFF56" s="876"/>
      <c r="OFG56" s="876"/>
      <c r="OFH56" s="876"/>
      <c r="OFI56" s="876"/>
      <c r="OFJ56" s="876"/>
      <c r="OFK56" s="876"/>
      <c r="OFL56" s="876"/>
      <c r="OFM56" s="876"/>
      <c r="OFN56" s="876"/>
      <c r="OFO56" s="876"/>
      <c r="OFP56" s="876"/>
      <c r="OFQ56" s="876"/>
      <c r="OFR56" s="876"/>
      <c r="OFS56" s="876"/>
      <c r="OFT56" s="876"/>
      <c r="OFU56" s="876"/>
      <c r="OFV56" s="876"/>
      <c r="OFW56" s="876"/>
      <c r="OFX56" s="876"/>
      <c r="OFY56" s="876"/>
      <c r="OFZ56" s="876"/>
      <c r="OGA56" s="876"/>
      <c r="OGB56" s="876"/>
      <c r="OGC56" s="876"/>
      <c r="OGD56" s="876"/>
      <c r="OGE56" s="876"/>
      <c r="OGF56" s="876"/>
      <c r="OGG56" s="876"/>
      <c r="OGH56" s="876"/>
      <c r="OGI56" s="876"/>
      <c r="OGJ56" s="876"/>
      <c r="OGK56" s="876"/>
      <c r="OGL56" s="876"/>
      <c r="OGM56" s="876"/>
      <c r="OGN56" s="876"/>
      <c r="OGO56" s="876"/>
      <c r="OGP56" s="876"/>
      <c r="OGQ56" s="876"/>
      <c r="OGR56" s="876"/>
      <c r="OGS56" s="876"/>
      <c r="OGT56" s="876"/>
      <c r="OGU56" s="876"/>
      <c r="OGV56" s="876"/>
      <c r="OGW56" s="876"/>
      <c r="OGX56" s="876"/>
      <c r="OGY56" s="876"/>
      <c r="OGZ56" s="876"/>
      <c r="OHA56" s="876"/>
      <c r="OHB56" s="876"/>
      <c r="OHC56" s="876"/>
      <c r="OHD56" s="876"/>
      <c r="OHE56" s="876"/>
      <c r="OHF56" s="876"/>
      <c r="OHG56" s="876"/>
      <c r="OHH56" s="876"/>
      <c r="OHI56" s="876"/>
      <c r="OHJ56" s="876"/>
      <c r="OHK56" s="876"/>
      <c r="OHL56" s="876"/>
      <c r="OHM56" s="876"/>
      <c r="OHN56" s="876"/>
      <c r="OHO56" s="876"/>
      <c r="OHP56" s="876"/>
      <c r="OHQ56" s="876"/>
      <c r="OHR56" s="876"/>
      <c r="OHS56" s="876"/>
      <c r="OHT56" s="876"/>
      <c r="OHU56" s="876"/>
      <c r="OHV56" s="876"/>
      <c r="OHW56" s="876"/>
      <c r="OHX56" s="876"/>
      <c r="OHY56" s="876"/>
      <c r="OHZ56" s="876"/>
      <c r="OIA56" s="876"/>
      <c r="OIB56" s="876"/>
      <c r="OIC56" s="876"/>
      <c r="OID56" s="876"/>
      <c r="OIE56" s="876"/>
      <c r="OIF56" s="876"/>
      <c r="OIG56" s="876"/>
      <c r="OIH56" s="876"/>
      <c r="OII56" s="876"/>
      <c r="OIJ56" s="876"/>
      <c r="OIK56" s="876"/>
      <c r="OIL56" s="876"/>
      <c r="OIM56" s="876"/>
      <c r="OIN56" s="876"/>
      <c r="OIO56" s="876"/>
      <c r="OIP56" s="876"/>
      <c r="OIQ56" s="876"/>
      <c r="OIR56" s="876"/>
      <c r="OIS56" s="876"/>
      <c r="OIT56" s="876"/>
      <c r="OIU56" s="876"/>
      <c r="OIV56" s="876"/>
      <c r="OIW56" s="876"/>
      <c r="OIX56" s="876"/>
      <c r="OIY56" s="876"/>
      <c r="OIZ56" s="876"/>
      <c r="OJA56" s="876"/>
      <c r="OJB56" s="876"/>
      <c r="OJC56" s="876"/>
      <c r="OJD56" s="876"/>
      <c r="OJE56" s="876"/>
      <c r="OJF56" s="876"/>
      <c r="OJG56" s="876"/>
      <c r="OJH56" s="876"/>
      <c r="OJI56" s="876"/>
      <c r="OJJ56" s="876"/>
      <c r="OJK56" s="876"/>
      <c r="OJL56" s="876"/>
      <c r="OJM56" s="876"/>
      <c r="OJN56" s="876"/>
      <c r="OJO56" s="876"/>
      <c r="OJP56" s="876"/>
      <c r="OJQ56" s="876"/>
      <c r="OJR56" s="876"/>
      <c r="OJS56" s="876"/>
      <c r="OJT56" s="876"/>
      <c r="OJU56" s="876"/>
      <c r="OJV56" s="876"/>
      <c r="OJW56" s="876"/>
      <c r="OJX56" s="876"/>
      <c r="OJY56" s="876"/>
      <c r="OJZ56" s="876"/>
      <c r="OKA56" s="876"/>
      <c r="OKB56" s="876"/>
      <c r="OKC56" s="876"/>
      <c r="OKD56" s="876"/>
      <c r="OKE56" s="876"/>
      <c r="OKF56" s="876"/>
      <c r="OKG56" s="876"/>
      <c r="OKH56" s="876"/>
      <c r="OKI56" s="876"/>
      <c r="OKJ56" s="876"/>
      <c r="OKK56" s="876"/>
      <c r="OKL56" s="876"/>
      <c r="OKM56" s="876"/>
      <c r="OKN56" s="876"/>
      <c r="OKO56" s="876"/>
      <c r="OKP56" s="876"/>
      <c r="OKQ56" s="876"/>
      <c r="OKR56" s="876"/>
      <c r="OKS56" s="876"/>
      <c r="OKT56" s="876"/>
      <c r="OKU56" s="876"/>
      <c r="OKV56" s="876"/>
      <c r="OKW56" s="876"/>
      <c r="OKX56" s="876"/>
      <c r="OKY56" s="876"/>
      <c r="OKZ56" s="876"/>
      <c r="OLA56" s="876"/>
      <c r="OLB56" s="876"/>
      <c r="OLC56" s="876"/>
      <c r="OLD56" s="876"/>
      <c r="OLE56" s="876"/>
      <c r="OLF56" s="876"/>
      <c r="OLG56" s="876"/>
      <c r="OLH56" s="876"/>
      <c r="OLI56" s="876"/>
      <c r="OLJ56" s="876"/>
      <c r="OLK56" s="876"/>
      <c r="OLL56" s="876"/>
      <c r="OLM56" s="876"/>
      <c r="OLN56" s="876"/>
      <c r="OLO56" s="876"/>
      <c r="OLP56" s="876"/>
      <c r="OLQ56" s="876"/>
      <c r="OLR56" s="876"/>
      <c r="OLS56" s="876"/>
      <c r="OLT56" s="876"/>
      <c r="OLU56" s="876"/>
      <c r="OLV56" s="876"/>
      <c r="OLW56" s="876"/>
      <c r="OLX56" s="876"/>
      <c r="OLY56" s="876"/>
      <c r="OLZ56" s="876"/>
      <c r="OMA56" s="876"/>
      <c r="OMB56" s="876"/>
      <c r="OMC56" s="876"/>
      <c r="OMD56" s="876"/>
      <c r="OME56" s="876"/>
      <c r="OMF56" s="876"/>
      <c r="OMG56" s="876"/>
      <c r="OMH56" s="876"/>
      <c r="OMI56" s="876"/>
      <c r="OMJ56" s="876"/>
      <c r="OMK56" s="876"/>
      <c r="OML56" s="876"/>
      <c r="OMM56" s="876"/>
      <c r="OMN56" s="876"/>
      <c r="OMO56" s="876"/>
      <c r="OMP56" s="876"/>
      <c r="OMQ56" s="876"/>
      <c r="OMR56" s="876"/>
      <c r="OMS56" s="876"/>
      <c r="OMT56" s="876"/>
      <c r="OMU56" s="876"/>
      <c r="OMV56" s="876"/>
      <c r="OMW56" s="876"/>
      <c r="OMX56" s="876"/>
      <c r="OMY56" s="876"/>
      <c r="OMZ56" s="876"/>
      <c r="ONA56" s="876"/>
      <c r="ONB56" s="876"/>
      <c r="ONC56" s="876"/>
      <c r="OND56" s="876"/>
      <c r="ONE56" s="876"/>
      <c r="ONF56" s="876"/>
      <c r="ONG56" s="876"/>
      <c r="ONH56" s="876"/>
      <c r="ONI56" s="876"/>
      <c r="ONJ56" s="876"/>
      <c r="ONK56" s="876"/>
      <c r="ONL56" s="876"/>
      <c r="ONM56" s="876"/>
      <c r="ONN56" s="876"/>
      <c r="ONO56" s="876"/>
      <c r="ONP56" s="876"/>
      <c r="ONQ56" s="876"/>
      <c r="ONR56" s="876"/>
      <c r="ONS56" s="876"/>
      <c r="ONT56" s="876"/>
      <c r="ONU56" s="876"/>
      <c r="ONV56" s="876"/>
      <c r="ONW56" s="876"/>
      <c r="ONX56" s="876"/>
      <c r="ONY56" s="876"/>
      <c r="ONZ56" s="876"/>
      <c r="OOA56" s="876"/>
      <c r="OOB56" s="876"/>
      <c r="OOC56" s="876"/>
      <c r="OOD56" s="876"/>
      <c r="OOE56" s="876"/>
      <c r="OOF56" s="876"/>
      <c r="OOG56" s="876"/>
      <c r="OOH56" s="876"/>
      <c r="OOI56" s="876"/>
      <c r="OOJ56" s="876"/>
      <c r="OOK56" s="876"/>
      <c r="OOL56" s="876"/>
      <c r="OOM56" s="876"/>
      <c r="OON56" s="876"/>
      <c r="OOO56" s="876"/>
      <c r="OOP56" s="876"/>
      <c r="OOQ56" s="876"/>
      <c r="OOR56" s="876"/>
      <c r="OOS56" s="876"/>
      <c r="OOT56" s="876"/>
      <c r="OOU56" s="876"/>
      <c r="OOV56" s="876"/>
      <c r="OOW56" s="876"/>
      <c r="OOX56" s="876"/>
      <c r="OOY56" s="876"/>
      <c r="OOZ56" s="876"/>
      <c r="OPA56" s="876"/>
      <c r="OPB56" s="876"/>
      <c r="OPC56" s="876"/>
      <c r="OPD56" s="876"/>
      <c r="OPE56" s="876"/>
      <c r="OPF56" s="876"/>
      <c r="OPG56" s="876"/>
      <c r="OPH56" s="876"/>
      <c r="OPI56" s="876"/>
      <c r="OPJ56" s="876"/>
      <c r="OPK56" s="876"/>
      <c r="OPL56" s="876"/>
      <c r="OPM56" s="876"/>
      <c r="OPN56" s="876"/>
      <c r="OPO56" s="876"/>
      <c r="OPP56" s="876"/>
      <c r="OPQ56" s="876"/>
      <c r="OPR56" s="876"/>
      <c r="OPS56" s="876"/>
      <c r="OPT56" s="876"/>
      <c r="OPU56" s="876"/>
      <c r="OPV56" s="876"/>
      <c r="OPW56" s="876"/>
      <c r="OPX56" s="876"/>
      <c r="OPY56" s="876"/>
      <c r="OPZ56" s="876"/>
      <c r="OQA56" s="876"/>
      <c r="OQB56" s="876"/>
      <c r="OQC56" s="876"/>
      <c r="OQD56" s="876"/>
      <c r="OQE56" s="876"/>
      <c r="OQF56" s="876"/>
      <c r="OQG56" s="876"/>
      <c r="OQH56" s="876"/>
      <c r="OQI56" s="876"/>
      <c r="OQJ56" s="876"/>
      <c r="OQK56" s="876"/>
      <c r="OQL56" s="876"/>
      <c r="OQM56" s="876"/>
      <c r="OQN56" s="876"/>
      <c r="OQO56" s="876"/>
      <c r="OQP56" s="876"/>
      <c r="OQQ56" s="876"/>
      <c r="OQR56" s="876"/>
      <c r="OQS56" s="876"/>
      <c r="OQT56" s="876"/>
      <c r="OQU56" s="876"/>
      <c r="OQV56" s="876"/>
      <c r="OQW56" s="876"/>
      <c r="OQX56" s="876"/>
      <c r="OQY56" s="876"/>
      <c r="OQZ56" s="876"/>
      <c r="ORA56" s="876"/>
      <c r="ORB56" s="876"/>
      <c r="ORC56" s="876"/>
      <c r="ORD56" s="876"/>
      <c r="ORE56" s="876"/>
      <c r="ORF56" s="876"/>
      <c r="ORG56" s="876"/>
      <c r="ORH56" s="876"/>
      <c r="ORI56" s="876"/>
      <c r="ORJ56" s="876"/>
      <c r="ORK56" s="876"/>
      <c r="ORL56" s="876"/>
      <c r="ORM56" s="876"/>
      <c r="ORN56" s="876"/>
      <c r="ORO56" s="876"/>
      <c r="ORP56" s="876"/>
      <c r="ORQ56" s="876"/>
      <c r="ORR56" s="876"/>
      <c r="ORS56" s="876"/>
      <c r="ORT56" s="876"/>
      <c r="ORU56" s="876"/>
      <c r="ORV56" s="876"/>
      <c r="ORW56" s="876"/>
      <c r="ORX56" s="876"/>
      <c r="ORY56" s="876"/>
      <c r="ORZ56" s="876"/>
      <c r="OSA56" s="876"/>
      <c r="OSB56" s="876"/>
      <c r="OSC56" s="876"/>
      <c r="OSD56" s="876"/>
      <c r="OSE56" s="876"/>
      <c r="OSF56" s="876"/>
      <c r="OSG56" s="876"/>
      <c r="OSH56" s="876"/>
      <c r="OSI56" s="876"/>
      <c r="OSJ56" s="876"/>
      <c r="OSK56" s="876"/>
      <c r="OSL56" s="876"/>
      <c r="OSM56" s="876"/>
      <c r="OSN56" s="876"/>
      <c r="OSO56" s="876"/>
      <c r="OSP56" s="876"/>
      <c r="OSQ56" s="876"/>
      <c r="OSR56" s="876"/>
      <c r="OSS56" s="876"/>
      <c r="OST56" s="876"/>
      <c r="OSU56" s="876"/>
      <c r="OSV56" s="876"/>
      <c r="OSW56" s="876"/>
      <c r="OSX56" s="876"/>
      <c r="OSY56" s="876"/>
      <c r="OSZ56" s="876"/>
      <c r="OTA56" s="876"/>
      <c r="OTB56" s="876"/>
      <c r="OTC56" s="876"/>
      <c r="OTD56" s="876"/>
      <c r="OTE56" s="876"/>
      <c r="OTF56" s="876"/>
      <c r="OTG56" s="876"/>
      <c r="OTH56" s="876"/>
      <c r="OTI56" s="876"/>
      <c r="OTJ56" s="876"/>
      <c r="OTK56" s="876"/>
      <c r="OTL56" s="876"/>
      <c r="OTM56" s="876"/>
      <c r="OTN56" s="876"/>
      <c r="OTO56" s="876"/>
      <c r="OTP56" s="876"/>
      <c r="OTQ56" s="876"/>
      <c r="OTR56" s="876"/>
      <c r="OTS56" s="876"/>
      <c r="OTT56" s="876"/>
      <c r="OTU56" s="876"/>
      <c r="OTV56" s="876"/>
      <c r="OTW56" s="876"/>
      <c r="OTX56" s="876"/>
      <c r="OTY56" s="876"/>
      <c r="OTZ56" s="876"/>
      <c r="OUA56" s="876"/>
      <c r="OUB56" s="876"/>
      <c r="OUC56" s="876"/>
      <c r="OUD56" s="876"/>
      <c r="OUE56" s="876"/>
      <c r="OUF56" s="876"/>
      <c r="OUG56" s="876"/>
      <c r="OUH56" s="876"/>
      <c r="OUI56" s="876"/>
      <c r="OUJ56" s="876"/>
      <c r="OUK56" s="876"/>
      <c r="OUL56" s="876"/>
      <c r="OUM56" s="876"/>
      <c r="OUN56" s="876"/>
      <c r="OUO56" s="876"/>
      <c r="OUP56" s="876"/>
      <c r="OUQ56" s="876"/>
      <c r="OUR56" s="876"/>
      <c r="OUS56" s="876"/>
      <c r="OUT56" s="876"/>
      <c r="OUU56" s="876"/>
      <c r="OUV56" s="876"/>
      <c r="OUW56" s="876"/>
      <c r="OUX56" s="876"/>
      <c r="OUY56" s="876"/>
      <c r="OUZ56" s="876"/>
      <c r="OVA56" s="876"/>
      <c r="OVB56" s="876"/>
      <c r="OVC56" s="876"/>
      <c r="OVD56" s="876"/>
      <c r="OVE56" s="876"/>
      <c r="OVF56" s="876"/>
      <c r="OVG56" s="876"/>
      <c r="OVH56" s="876"/>
      <c r="OVI56" s="876"/>
      <c r="OVJ56" s="876"/>
      <c r="OVK56" s="876"/>
      <c r="OVL56" s="876"/>
      <c r="OVM56" s="876"/>
      <c r="OVN56" s="876"/>
      <c r="OVO56" s="876"/>
      <c r="OVP56" s="876"/>
      <c r="OVQ56" s="876"/>
      <c r="OVR56" s="876"/>
      <c r="OVS56" s="876"/>
      <c r="OVT56" s="876"/>
      <c r="OVU56" s="876"/>
      <c r="OVV56" s="876"/>
      <c r="OVW56" s="876"/>
      <c r="OVX56" s="876"/>
      <c r="OVY56" s="876"/>
      <c r="OVZ56" s="876"/>
      <c r="OWA56" s="876"/>
      <c r="OWB56" s="876"/>
      <c r="OWC56" s="876"/>
      <c r="OWD56" s="876"/>
      <c r="OWE56" s="876"/>
      <c r="OWF56" s="876"/>
      <c r="OWG56" s="876"/>
      <c r="OWH56" s="876"/>
      <c r="OWI56" s="876"/>
      <c r="OWJ56" s="876"/>
      <c r="OWK56" s="876"/>
      <c r="OWL56" s="876"/>
      <c r="OWM56" s="876"/>
      <c r="OWN56" s="876"/>
      <c r="OWO56" s="876"/>
      <c r="OWP56" s="876"/>
      <c r="OWQ56" s="876"/>
      <c r="OWR56" s="876"/>
      <c r="OWS56" s="876"/>
      <c r="OWT56" s="876"/>
      <c r="OWU56" s="876"/>
      <c r="OWV56" s="876"/>
      <c r="OWW56" s="876"/>
      <c r="OWX56" s="876"/>
      <c r="OWY56" s="876"/>
      <c r="OWZ56" s="876"/>
      <c r="OXA56" s="876"/>
      <c r="OXB56" s="876"/>
      <c r="OXC56" s="876"/>
      <c r="OXD56" s="876"/>
      <c r="OXE56" s="876"/>
      <c r="OXF56" s="876"/>
      <c r="OXG56" s="876"/>
      <c r="OXH56" s="876"/>
      <c r="OXI56" s="876"/>
      <c r="OXJ56" s="876"/>
      <c r="OXK56" s="876"/>
      <c r="OXL56" s="876"/>
      <c r="OXM56" s="876"/>
      <c r="OXN56" s="876"/>
      <c r="OXO56" s="876"/>
      <c r="OXP56" s="876"/>
      <c r="OXQ56" s="876"/>
      <c r="OXR56" s="876"/>
      <c r="OXS56" s="876"/>
      <c r="OXT56" s="876"/>
      <c r="OXU56" s="876"/>
      <c r="OXV56" s="876"/>
      <c r="OXW56" s="876"/>
      <c r="OXX56" s="876"/>
      <c r="OXY56" s="876"/>
      <c r="OXZ56" s="876"/>
      <c r="OYA56" s="876"/>
      <c r="OYB56" s="876"/>
      <c r="OYC56" s="876"/>
      <c r="OYD56" s="876"/>
      <c r="OYE56" s="876"/>
      <c r="OYF56" s="876"/>
      <c r="OYG56" s="876"/>
      <c r="OYH56" s="876"/>
      <c r="OYI56" s="876"/>
      <c r="OYJ56" s="876"/>
      <c r="OYK56" s="876"/>
      <c r="OYL56" s="876"/>
      <c r="OYM56" s="876"/>
      <c r="OYN56" s="876"/>
      <c r="OYO56" s="876"/>
      <c r="OYP56" s="876"/>
      <c r="OYQ56" s="876"/>
      <c r="OYR56" s="876"/>
      <c r="OYS56" s="876"/>
      <c r="OYT56" s="876"/>
      <c r="OYU56" s="876"/>
      <c r="OYV56" s="876"/>
      <c r="OYW56" s="876"/>
      <c r="OYX56" s="876"/>
      <c r="OYY56" s="876"/>
      <c r="OYZ56" s="876"/>
      <c r="OZA56" s="876"/>
      <c r="OZB56" s="876"/>
      <c r="OZC56" s="876"/>
      <c r="OZD56" s="876"/>
      <c r="OZE56" s="876"/>
      <c r="OZF56" s="876"/>
      <c r="OZG56" s="876"/>
      <c r="OZH56" s="876"/>
      <c r="OZI56" s="876"/>
      <c r="OZJ56" s="876"/>
      <c r="OZK56" s="876"/>
      <c r="OZL56" s="876"/>
      <c r="OZM56" s="876"/>
      <c r="OZN56" s="876"/>
      <c r="OZO56" s="876"/>
      <c r="OZP56" s="876"/>
      <c r="OZQ56" s="876"/>
      <c r="OZR56" s="876"/>
      <c r="OZS56" s="876"/>
      <c r="OZT56" s="876"/>
      <c r="OZU56" s="876"/>
      <c r="OZV56" s="876"/>
      <c r="OZW56" s="876"/>
      <c r="OZX56" s="876"/>
      <c r="OZY56" s="876"/>
      <c r="OZZ56" s="876"/>
      <c r="PAA56" s="876"/>
      <c r="PAB56" s="876"/>
      <c r="PAC56" s="876"/>
      <c r="PAD56" s="876"/>
      <c r="PAE56" s="876"/>
      <c r="PAF56" s="876"/>
      <c r="PAG56" s="876"/>
      <c r="PAH56" s="876"/>
      <c r="PAI56" s="876"/>
      <c r="PAJ56" s="876"/>
      <c r="PAK56" s="876"/>
      <c r="PAL56" s="876"/>
      <c r="PAM56" s="876"/>
      <c r="PAN56" s="876"/>
      <c r="PAO56" s="876"/>
      <c r="PAP56" s="876"/>
      <c r="PAQ56" s="876"/>
      <c r="PAR56" s="876"/>
      <c r="PAS56" s="876"/>
      <c r="PAT56" s="876"/>
      <c r="PAU56" s="876"/>
      <c r="PAV56" s="876"/>
      <c r="PAW56" s="876"/>
      <c r="PAX56" s="876"/>
      <c r="PAY56" s="876"/>
      <c r="PAZ56" s="876"/>
      <c r="PBA56" s="876"/>
      <c r="PBB56" s="876"/>
      <c r="PBC56" s="876"/>
      <c r="PBD56" s="876"/>
      <c r="PBE56" s="876"/>
      <c r="PBF56" s="876"/>
      <c r="PBG56" s="876"/>
      <c r="PBH56" s="876"/>
      <c r="PBI56" s="876"/>
      <c r="PBJ56" s="876"/>
      <c r="PBK56" s="876"/>
      <c r="PBL56" s="876"/>
      <c r="PBM56" s="876"/>
      <c r="PBN56" s="876"/>
      <c r="PBO56" s="876"/>
      <c r="PBP56" s="876"/>
      <c r="PBQ56" s="876"/>
      <c r="PBR56" s="876"/>
      <c r="PBS56" s="876"/>
      <c r="PBT56" s="876"/>
      <c r="PBU56" s="876"/>
      <c r="PBV56" s="876"/>
      <c r="PBW56" s="876"/>
      <c r="PBX56" s="876"/>
      <c r="PBY56" s="876"/>
      <c r="PBZ56" s="876"/>
      <c r="PCA56" s="876"/>
      <c r="PCB56" s="876"/>
      <c r="PCC56" s="876"/>
      <c r="PCD56" s="876"/>
      <c r="PCE56" s="876"/>
      <c r="PCF56" s="876"/>
      <c r="PCG56" s="876"/>
      <c r="PCH56" s="876"/>
      <c r="PCI56" s="876"/>
      <c r="PCJ56" s="876"/>
      <c r="PCK56" s="876"/>
      <c r="PCL56" s="876"/>
      <c r="PCM56" s="876"/>
      <c r="PCN56" s="876"/>
      <c r="PCO56" s="876"/>
      <c r="PCP56" s="876"/>
      <c r="PCQ56" s="876"/>
      <c r="PCR56" s="876"/>
      <c r="PCS56" s="876"/>
      <c r="PCT56" s="876"/>
      <c r="PCU56" s="876"/>
      <c r="PCV56" s="876"/>
      <c r="PCW56" s="876"/>
      <c r="PCX56" s="876"/>
      <c r="PCY56" s="876"/>
      <c r="PCZ56" s="876"/>
      <c r="PDA56" s="876"/>
      <c r="PDB56" s="876"/>
      <c r="PDC56" s="876"/>
      <c r="PDD56" s="876"/>
      <c r="PDE56" s="876"/>
      <c r="PDF56" s="876"/>
      <c r="PDG56" s="876"/>
      <c r="PDH56" s="876"/>
      <c r="PDI56" s="876"/>
      <c r="PDJ56" s="876"/>
      <c r="PDK56" s="876"/>
      <c r="PDL56" s="876"/>
      <c r="PDM56" s="876"/>
      <c r="PDN56" s="876"/>
      <c r="PDO56" s="876"/>
      <c r="PDP56" s="876"/>
      <c r="PDQ56" s="876"/>
      <c r="PDR56" s="876"/>
      <c r="PDS56" s="876"/>
      <c r="PDT56" s="876"/>
      <c r="PDU56" s="876"/>
      <c r="PDV56" s="876"/>
      <c r="PDW56" s="876"/>
      <c r="PDX56" s="876"/>
      <c r="PDY56" s="876"/>
      <c r="PDZ56" s="876"/>
      <c r="PEA56" s="876"/>
      <c r="PEB56" s="876"/>
      <c r="PEC56" s="876"/>
      <c r="PED56" s="876"/>
      <c r="PEE56" s="876"/>
      <c r="PEF56" s="876"/>
      <c r="PEG56" s="876"/>
      <c r="PEH56" s="876"/>
      <c r="PEI56" s="876"/>
      <c r="PEJ56" s="876"/>
      <c r="PEK56" s="876"/>
      <c r="PEL56" s="876"/>
      <c r="PEM56" s="876"/>
      <c r="PEN56" s="876"/>
      <c r="PEO56" s="876"/>
      <c r="PEP56" s="876"/>
      <c r="PEQ56" s="876"/>
      <c r="PER56" s="876"/>
      <c r="PES56" s="876"/>
      <c r="PET56" s="876"/>
      <c r="PEU56" s="876"/>
      <c r="PEV56" s="876"/>
      <c r="PEW56" s="876"/>
      <c r="PEX56" s="876"/>
      <c r="PEY56" s="876"/>
      <c r="PEZ56" s="876"/>
      <c r="PFA56" s="876"/>
      <c r="PFB56" s="876"/>
      <c r="PFC56" s="876"/>
      <c r="PFD56" s="876"/>
      <c r="PFE56" s="876"/>
      <c r="PFF56" s="876"/>
      <c r="PFG56" s="876"/>
      <c r="PFH56" s="876"/>
      <c r="PFI56" s="876"/>
      <c r="PFJ56" s="876"/>
      <c r="PFK56" s="876"/>
      <c r="PFL56" s="876"/>
      <c r="PFM56" s="876"/>
      <c r="PFN56" s="876"/>
      <c r="PFO56" s="876"/>
      <c r="PFP56" s="876"/>
      <c r="PFQ56" s="876"/>
      <c r="PFR56" s="876"/>
      <c r="PFS56" s="876"/>
      <c r="PFT56" s="876"/>
      <c r="PFU56" s="876"/>
      <c r="PFV56" s="876"/>
      <c r="PFW56" s="876"/>
      <c r="PFX56" s="876"/>
      <c r="PFY56" s="876"/>
      <c r="PFZ56" s="876"/>
      <c r="PGA56" s="876"/>
      <c r="PGB56" s="876"/>
      <c r="PGC56" s="876"/>
      <c r="PGD56" s="876"/>
      <c r="PGE56" s="876"/>
      <c r="PGF56" s="876"/>
      <c r="PGG56" s="876"/>
      <c r="PGH56" s="876"/>
      <c r="PGI56" s="876"/>
      <c r="PGJ56" s="876"/>
      <c r="PGK56" s="876"/>
      <c r="PGL56" s="876"/>
      <c r="PGM56" s="876"/>
      <c r="PGN56" s="876"/>
      <c r="PGO56" s="876"/>
      <c r="PGP56" s="876"/>
      <c r="PGQ56" s="876"/>
      <c r="PGR56" s="876"/>
      <c r="PGS56" s="876"/>
      <c r="PGT56" s="876"/>
      <c r="PGU56" s="876"/>
      <c r="PGV56" s="876"/>
      <c r="PGW56" s="876"/>
      <c r="PGX56" s="876"/>
      <c r="PGY56" s="876"/>
      <c r="PGZ56" s="876"/>
      <c r="PHA56" s="876"/>
      <c r="PHB56" s="876"/>
      <c r="PHC56" s="876"/>
      <c r="PHD56" s="876"/>
      <c r="PHE56" s="876"/>
      <c r="PHF56" s="876"/>
      <c r="PHG56" s="876"/>
      <c r="PHH56" s="876"/>
      <c r="PHI56" s="876"/>
      <c r="PHJ56" s="876"/>
      <c r="PHK56" s="876"/>
      <c r="PHL56" s="876"/>
      <c r="PHM56" s="876"/>
      <c r="PHN56" s="876"/>
      <c r="PHO56" s="876"/>
      <c r="PHP56" s="876"/>
      <c r="PHQ56" s="876"/>
      <c r="PHR56" s="876"/>
      <c r="PHS56" s="876"/>
      <c r="PHT56" s="876"/>
      <c r="PHU56" s="876"/>
      <c r="PHV56" s="876"/>
      <c r="PHW56" s="876"/>
      <c r="PHX56" s="876"/>
      <c r="PHY56" s="876"/>
      <c r="PHZ56" s="876"/>
      <c r="PIA56" s="876"/>
      <c r="PIB56" s="876"/>
      <c r="PIC56" s="876"/>
      <c r="PID56" s="876"/>
      <c r="PIE56" s="876"/>
      <c r="PIF56" s="876"/>
      <c r="PIG56" s="876"/>
      <c r="PIH56" s="876"/>
      <c r="PII56" s="876"/>
      <c r="PIJ56" s="876"/>
      <c r="PIK56" s="876"/>
      <c r="PIL56" s="876"/>
      <c r="PIM56" s="876"/>
      <c r="PIN56" s="876"/>
      <c r="PIO56" s="876"/>
      <c r="PIP56" s="876"/>
      <c r="PIQ56" s="876"/>
      <c r="PIR56" s="876"/>
      <c r="PIS56" s="876"/>
      <c r="PIT56" s="876"/>
      <c r="PIU56" s="876"/>
      <c r="PIV56" s="876"/>
      <c r="PIW56" s="876"/>
      <c r="PIX56" s="876"/>
      <c r="PIY56" s="876"/>
      <c r="PIZ56" s="876"/>
      <c r="PJA56" s="876"/>
      <c r="PJB56" s="876"/>
      <c r="PJC56" s="876"/>
      <c r="PJD56" s="876"/>
      <c r="PJE56" s="876"/>
      <c r="PJF56" s="876"/>
      <c r="PJG56" s="876"/>
      <c r="PJH56" s="876"/>
      <c r="PJI56" s="876"/>
      <c r="PJJ56" s="876"/>
      <c r="PJK56" s="876"/>
      <c r="PJL56" s="876"/>
      <c r="PJM56" s="876"/>
      <c r="PJN56" s="876"/>
      <c r="PJO56" s="876"/>
      <c r="PJP56" s="876"/>
      <c r="PJQ56" s="876"/>
      <c r="PJR56" s="876"/>
      <c r="PJS56" s="876"/>
      <c r="PJT56" s="876"/>
      <c r="PJU56" s="876"/>
      <c r="PJV56" s="876"/>
      <c r="PJW56" s="876"/>
      <c r="PJX56" s="876"/>
      <c r="PJY56" s="876"/>
      <c r="PJZ56" s="876"/>
      <c r="PKA56" s="876"/>
      <c r="PKB56" s="876"/>
      <c r="PKC56" s="876"/>
      <c r="PKD56" s="876"/>
      <c r="PKE56" s="876"/>
      <c r="PKF56" s="876"/>
      <c r="PKG56" s="876"/>
      <c r="PKH56" s="876"/>
      <c r="PKI56" s="876"/>
      <c r="PKJ56" s="876"/>
      <c r="PKK56" s="876"/>
      <c r="PKL56" s="876"/>
      <c r="PKM56" s="876"/>
      <c r="PKN56" s="876"/>
      <c r="PKO56" s="876"/>
      <c r="PKP56" s="876"/>
      <c r="PKQ56" s="876"/>
      <c r="PKR56" s="876"/>
      <c r="PKS56" s="876"/>
      <c r="PKT56" s="876"/>
      <c r="PKU56" s="876"/>
      <c r="PKV56" s="876"/>
      <c r="PKW56" s="876"/>
      <c r="PKX56" s="876"/>
      <c r="PKY56" s="876"/>
      <c r="PKZ56" s="876"/>
      <c r="PLA56" s="876"/>
      <c r="PLB56" s="876"/>
      <c r="PLC56" s="876"/>
      <c r="PLD56" s="876"/>
      <c r="PLE56" s="876"/>
      <c r="PLF56" s="876"/>
      <c r="PLG56" s="876"/>
      <c r="PLH56" s="876"/>
      <c r="PLI56" s="876"/>
      <c r="PLJ56" s="876"/>
      <c r="PLK56" s="876"/>
      <c r="PLL56" s="876"/>
      <c r="PLM56" s="876"/>
      <c r="PLN56" s="876"/>
      <c r="PLO56" s="876"/>
      <c r="PLP56" s="876"/>
      <c r="PLQ56" s="876"/>
      <c r="PLR56" s="876"/>
      <c r="PLS56" s="876"/>
      <c r="PLT56" s="876"/>
      <c r="PLU56" s="876"/>
      <c r="PLV56" s="876"/>
      <c r="PLW56" s="876"/>
      <c r="PLX56" s="876"/>
      <c r="PLY56" s="876"/>
      <c r="PLZ56" s="876"/>
      <c r="PMA56" s="876"/>
      <c r="PMB56" s="876"/>
      <c r="PMC56" s="876"/>
      <c r="PMD56" s="876"/>
      <c r="PME56" s="876"/>
      <c r="PMF56" s="876"/>
      <c r="PMG56" s="876"/>
      <c r="PMH56" s="876"/>
      <c r="PMI56" s="876"/>
      <c r="PMJ56" s="876"/>
      <c r="PMK56" s="876"/>
      <c r="PML56" s="876"/>
      <c r="PMM56" s="876"/>
      <c r="PMN56" s="876"/>
      <c r="PMO56" s="876"/>
      <c r="PMP56" s="876"/>
      <c r="PMQ56" s="876"/>
      <c r="PMR56" s="876"/>
      <c r="PMS56" s="876"/>
      <c r="PMT56" s="876"/>
      <c r="PMU56" s="876"/>
      <c r="PMV56" s="876"/>
      <c r="PMW56" s="876"/>
      <c r="PMX56" s="876"/>
      <c r="PMY56" s="876"/>
      <c r="PMZ56" s="876"/>
      <c r="PNA56" s="876"/>
      <c r="PNB56" s="876"/>
      <c r="PNC56" s="876"/>
      <c r="PND56" s="876"/>
      <c r="PNE56" s="876"/>
      <c r="PNF56" s="876"/>
      <c r="PNG56" s="876"/>
      <c r="PNH56" s="876"/>
      <c r="PNI56" s="876"/>
      <c r="PNJ56" s="876"/>
      <c r="PNK56" s="876"/>
      <c r="PNL56" s="876"/>
      <c r="PNM56" s="876"/>
      <c r="PNN56" s="876"/>
      <c r="PNO56" s="876"/>
      <c r="PNP56" s="876"/>
      <c r="PNQ56" s="876"/>
      <c r="PNR56" s="876"/>
      <c r="PNS56" s="876"/>
      <c r="PNT56" s="876"/>
      <c r="PNU56" s="876"/>
      <c r="PNV56" s="876"/>
      <c r="PNW56" s="876"/>
      <c r="PNX56" s="876"/>
      <c r="PNY56" s="876"/>
      <c r="PNZ56" s="876"/>
      <c r="POA56" s="876"/>
      <c r="POB56" s="876"/>
      <c r="POC56" s="876"/>
      <c r="POD56" s="876"/>
      <c r="POE56" s="876"/>
      <c r="POF56" s="876"/>
      <c r="POG56" s="876"/>
      <c r="POH56" s="876"/>
      <c r="POI56" s="876"/>
      <c r="POJ56" s="876"/>
      <c r="POK56" s="876"/>
      <c r="POL56" s="876"/>
      <c r="POM56" s="876"/>
      <c r="PON56" s="876"/>
      <c r="POO56" s="876"/>
      <c r="POP56" s="876"/>
      <c r="POQ56" s="876"/>
      <c r="POR56" s="876"/>
      <c r="POS56" s="876"/>
      <c r="POT56" s="876"/>
      <c r="POU56" s="876"/>
      <c r="POV56" s="876"/>
      <c r="POW56" s="876"/>
      <c r="POX56" s="876"/>
      <c r="POY56" s="876"/>
      <c r="POZ56" s="876"/>
      <c r="PPA56" s="876"/>
      <c r="PPB56" s="876"/>
      <c r="PPC56" s="876"/>
      <c r="PPD56" s="876"/>
      <c r="PPE56" s="876"/>
      <c r="PPF56" s="876"/>
      <c r="PPG56" s="876"/>
      <c r="PPH56" s="876"/>
      <c r="PPI56" s="876"/>
      <c r="PPJ56" s="876"/>
      <c r="PPK56" s="876"/>
      <c r="PPL56" s="876"/>
      <c r="PPM56" s="876"/>
      <c r="PPN56" s="876"/>
      <c r="PPO56" s="876"/>
      <c r="PPP56" s="876"/>
      <c r="PPQ56" s="876"/>
      <c r="PPR56" s="876"/>
      <c r="PPS56" s="876"/>
      <c r="PPT56" s="876"/>
      <c r="PPU56" s="876"/>
      <c r="PPV56" s="876"/>
      <c r="PPW56" s="876"/>
      <c r="PPX56" s="876"/>
      <c r="PPY56" s="876"/>
      <c r="PPZ56" s="876"/>
      <c r="PQA56" s="876"/>
      <c r="PQB56" s="876"/>
      <c r="PQC56" s="876"/>
      <c r="PQD56" s="876"/>
      <c r="PQE56" s="876"/>
      <c r="PQF56" s="876"/>
      <c r="PQG56" s="876"/>
      <c r="PQH56" s="876"/>
      <c r="PQI56" s="876"/>
      <c r="PQJ56" s="876"/>
      <c r="PQK56" s="876"/>
      <c r="PQL56" s="876"/>
      <c r="PQM56" s="876"/>
      <c r="PQN56" s="876"/>
      <c r="PQO56" s="876"/>
      <c r="PQP56" s="876"/>
      <c r="PQQ56" s="876"/>
      <c r="PQR56" s="876"/>
      <c r="PQS56" s="876"/>
      <c r="PQT56" s="876"/>
      <c r="PQU56" s="876"/>
      <c r="PQV56" s="876"/>
      <c r="PQW56" s="876"/>
      <c r="PQX56" s="876"/>
      <c r="PQY56" s="876"/>
      <c r="PQZ56" s="876"/>
      <c r="PRA56" s="876"/>
      <c r="PRB56" s="876"/>
      <c r="PRC56" s="876"/>
      <c r="PRD56" s="876"/>
      <c r="PRE56" s="876"/>
      <c r="PRF56" s="876"/>
      <c r="PRG56" s="876"/>
      <c r="PRH56" s="876"/>
      <c r="PRI56" s="876"/>
      <c r="PRJ56" s="876"/>
      <c r="PRK56" s="876"/>
      <c r="PRL56" s="876"/>
      <c r="PRM56" s="876"/>
      <c r="PRN56" s="876"/>
      <c r="PRO56" s="876"/>
      <c r="PRP56" s="876"/>
      <c r="PRQ56" s="876"/>
      <c r="PRR56" s="876"/>
      <c r="PRS56" s="876"/>
      <c r="PRT56" s="876"/>
      <c r="PRU56" s="876"/>
      <c r="PRV56" s="876"/>
      <c r="PRW56" s="876"/>
      <c r="PRX56" s="876"/>
      <c r="PRY56" s="876"/>
      <c r="PRZ56" s="876"/>
      <c r="PSA56" s="876"/>
      <c r="PSB56" s="876"/>
      <c r="PSC56" s="876"/>
      <c r="PSD56" s="876"/>
      <c r="PSE56" s="876"/>
      <c r="PSF56" s="876"/>
      <c r="PSG56" s="876"/>
      <c r="PSH56" s="876"/>
      <c r="PSI56" s="876"/>
      <c r="PSJ56" s="876"/>
      <c r="PSK56" s="876"/>
      <c r="PSL56" s="876"/>
      <c r="PSM56" s="876"/>
      <c r="PSN56" s="876"/>
      <c r="PSO56" s="876"/>
      <c r="PSP56" s="876"/>
      <c r="PSQ56" s="876"/>
      <c r="PSR56" s="876"/>
      <c r="PSS56" s="876"/>
      <c r="PST56" s="876"/>
      <c r="PSU56" s="876"/>
      <c r="PSV56" s="876"/>
      <c r="PSW56" s="876"/>
      <c r="PSX56" s="876"/>
      <c r="PSY56" s="876"/>
      <c r="PSZ56" s="876"/>
      <c r="PTA56" s="876"/>
      <c r="PTB56" s="876"/>
      <c r="PTC56" s="876"/>
      <c r="PTD56" s="876"/>
      <c r="PTE56" s="876"/>
      <c r="PTF56" s="876"/>
      <c r="PTG56" s="876"/>
      <c r="PTH56" s="876"/>
      <c r="PTI56" s="876"/>
      <c r="PTJ56" s="876"/>
      <c r="PTK56" s="876"/>
      <c r="PTL56" s="876"/>
      <c r="PTM56" s="876"/>
      <c r="PTN56" s="876"/>
      <c r="PTO56" s="876"/>
      <c r="PTP56" s="876"/>
      <c r="PTQ56" s="876"/>
      <c r="PTR56" s="876"/>
      <c r="PTS56" s="876"/>
      <c r="PTT56" s="876"/>
      <c r="PTU56" s="876"/>
      <c r="PTV56" s="876"/>
      <c r="PTW56" s="876"/>
      <c r="PTX56" s="876"/>
      <c r="PTY56" s="876"/>
      <c r="PTZ56" s="876"/>
      <c r="PUA56" s="876"/>
      <c r="PUB56" s="876"/>
      <c r="PUC56" s="876"/>
      <c r="PUD56" s="876"/>
      <c r="PUE56" s="876"/>
      <c r="PUF56" s="876"/>
      <c r="PUG56" s="876"/>
      <c r="PUH56" s="876"/>
      <c r="PUI56" s="876"/>
      <c r="PUJ56" s="876"/>
      <c r="PUK56" s="876"/>
      <c r="PUL56" s="876"/>
      <c r="PUM56" s="876"/>
      <c r="PUN56" s="876"/>
      <c r="PUO56" s="876"/>
      <c r="PUP56" s="876"/>
      <c r="PUQ56" s="876"/>
      <c r="PUR56" s="876"/>
      <c r="PUS56" s="876"/>
      <c r="PUT56" s="876"/>
      <c r="PUU56" s="876"/>
      <c r="PUV56" s="876"/>
      <c r="PUW56" s="876"/>
      <c r="PUX56" s="876"/>
      <c r="PUY56" s="876"/>
      <c r="PUZ56" s="876"/>
      <c r="PVA56" s="876"/>
      <c r="PVB56" s="876"/>
      <c r="PVC56" s="876"/>
      <c r="PVD56" s="876"/>
      <c r="PVE56" s="876"/>
      <c r="PVF56" s="876"/>
      <c r="PVG56" s="876"/>
      <c r="PVH56" s="876"/>
      <c r="PVI56" s="876"/>
      <c r="PVJ56" s="876"/>
      <c r="PVK56" s="876"/>
      <c r="PVL56" s="876"/>
      <c r="PVM56" s="876"/>
      <c r="PVN56" s="876"/>
      <c r="PVO56" s="876"/>
      <c r="PVP56" s="876"/>
      <c r="PVQ56" s="876"/>
      <c r="PVR56" s="876"/>
      <c r="PVS56" s="876"/>
      <c r="PVT56" s="876"/>
      <c r="PVU56" s="876"/>
      <c r="PVV56" s="876"/>
      <c r="PVW56" s="876"/>
      <c r="PVX56" s="876"/>
      <c r="PVY56" s="876"/>
      <c r="PVZ56" s="876"/>
      <c r="PWA56" s="876"/>
      <c r="PWB56" s="876"/>
      <c r="PWC56" s="876"/>
      <c r="PWD56" s="876"/>
      <c r="PWE56" s="876"/>
      <c r="PWF56" s="876"/>
      <c r="PWG56" s="876"/>
      <c r="PWH56" s="876"/>
      <c r="PWI56" s="876"/>
      <c r="PWJ56" s="876"/>
      <c r="PWK56" s="876"/>
      <c r="PWL56" s="876"/>
      <c r="PWM56" s="876"/>
      <c r="PWN56" s="876"/>
      <c r="PWO56" s="876"/>
      <c r="PWP56" s="876"/>
      <c r="PWQ56" s="876"/>
      <c r="PWR56" s="876"/>
      <c r="PWS56" s="876"/>
      <c r="PWT56" s="876"/>
      <c r="PWU56" s="876"/>
      <c r="PWV56" s="876"/>
      <c r="PWW56" s="876"/>
      <c r="PWX56" s="876"/>
      <c r="PWY56" s="876"/>
      <c r="PWZ56" s="876"/>
      <c r="PXA56" s="876"/>
      <c r="PXB56" s="876"/>
      <c r="PXC56" s="876"/>
      <c r="PXD56" s="876"/>
      <c r="PXE56" s="876"/>
      <c r="PXF56" s="876"/>
      <c r="PXG56" s="876"/>
      <c r="PXH56" s="876"/>
      <c r="PXI56" s="876"/>
      <c r="PXJ56" s="876"/>
      <c r="PXK56" s="876"/>
      <c r="PXL56" s="876"/>
      <c r="PXM56" s="876"/>
      <c r="PXN56" s="876"/>
      <c r="PXO56" s="876"/>
      <c r="PXP56" s="876"/>
      <c r="PXQ56" s="876"/>
      <c r="PXR56" s="876"/>
      <c r="PXS56" s="876"/>
      <c r="PXT56" s="876"/>
      <c r="PXU56" s="876"/>
      <c r="PXV56" s="876"/>
      <c r="PXW56" s="876"/>
      <c r="PXX56" s="876"/>
      <c r="PXY56" s="876"/>
      <c r="PXZ56" s="876"/>
      <c r="PYA56" s="876"/>
      <c r="PYB56" s="876"/>
      <c r="PYC56" s="876"/>
      <c r="PYD56" s="876"/>
      <c r="PYE56" s="876"/>
      <c r="PYF56" s="876"/>
      <c r="PYG56" s="876"/>
      <c r="PYH56" s="876"/>
      <c r="PYI56" s="876"/>
      <c r="PYJ56" s="876"/>
      <c r="PYK56" s="876"/>
      <c r="PYL56" s="876"/>
      <c r="PYM56" s="876"/>
      <c r="PYN56" s="876"/>
      <c r="PYO56" s="876"/>
      <c r="PYP56" s="876"/>
      <c r="PYQ56" s="876"/>
      <c r="PYR56" s="876"/>
      <c r="PYS56" s="876"/>
      <c r="PYT56" s="876"/>
      <c r="PYU56" s="876"/>
      <c r="PYV56" s="876"/>
      <c r="PYW56" s="876"/>
      <c r="PYX56" s="876"/>
      <c r="PYY56" s="876"/>
      <c r="PYZ56" s="876"/>
      <c r="PZA56" s="876"/>
      <c r="PZB56" s="876"/>
      <c r="PZC56" s="876"/>
      <c r="PZD56" s="876"/>
      <c r="PZE56" s="876"/>
      <c r="PZF56" s="876"/>
      <c r="PZG56" s="876"/>
      <c r="PZH56" s="876"/>
      <c r="PZI56" s="876"/>
      <c r="PZJ56" s="876"/>
      <c r="PZK56" s="876"/>
      <c r="PZL56" s="876"/>
      <c r="PZM56" s="876"/>
      <c r="PZN56" s="876"/>
      <c r="PZO56" s="876"/>
      <c r="PZP56" s="876"/>
      <c r="PZQ56" s="876"/>
      <c r="PZR56" s="876"/>
      <c r="PZS56" s="876"/>
      <c r="PZT56" s="876"/>
      <c r="PZU56" s="876"/>
      <c r="PZV56" s="876"/>
      <c r="PZW56" s="876"/>
      <c r="PZX56" s="876"/>
      <c r="PZY56" s="876"/>
      <c r="PZZ56" s="876"/>
      <c r="QAA56" s="876"/>
      <c r="QAB56" s="876"/>
      <c r="QAC56" s="876"/>
      <c r="QAD56" s="876"/>
      <c r="QAE56" s="876"/>
      <c r="QAF56" s="876"/>
      <c r="QAG56" s="876"/>
      <c r="QAH56" s="876"/>
      <c r="QAI56" s="876"/>
      <c r="QAJ56" s="876"/>
      <c r="QAK56" s="876"/>
      <c r="QAL56" s="876"/>
      <c r="QAM56" s="876"/>
      <c r="QAN56" s="876"/>
      <c r="QAO56" s="876"/>
      <c r="QAP56" s="876"/>
      <c r="QAQ56" s="876"/>
      <c r="QAR56" s="876"/>
      <c r="QAS56" s="876"/>
      <c r="QAT56" s="876"/>
      <c r="QAU56" s="876"/>
      <c r="QAV56" s="876"/>
      <c r="QAW56" s="876"/>
      <c r="QAX56" s="876"/>
      <c r="QAY56" s="876"/>
      <c r="QAZ56" s="876"/>
      <c r="QBA56" s="876"/>
      <c r="QBB56" s="876"/>
      <c r="QBC56" s="876"/>
      <c r="QBD56" s="876"/>
      <c r="QBE56" s="876"/>
      <c r="QBF56" s="876"/>
      <c r="QBG56" s="876"/>
      <c r="QBH56" s="876"/>
      <c r="QBI56" s="876"/>
      <c r="QBJ56" s="876"/>
      <c r="QBK56" s="876"/>
      <c r="QBL56" s="876"/>
      <c r="QBM56" s="876"/>
      <c r="QBN56" s="876"/>
      <c r="QBO56" s="876"/>
      <c r="QBP56" s="876"/>
      <c r="QBQ56" s="876"/>
      <c r="QBR56" s="876"/>
      <c r="QBS56" s="876"/>
      <c r="QBT56" s="876"/>
      <c r="QBU56" s="876"/>
      <c r="QBV56" s="876"/>
      <c r="QBW56" s="876"/>
      <c r="QBX56" s="876"/>
      <c r="QBY56" s="876"/>
      <c r="QBZ56" s="876"/>
      <c r="QCA56" s="876"/>
      <c r="QCB56" s="876"/>
      <c r="QCC56" s="876"/>
      <c r="QCD56" s="876"/>
      <c r="QCE56" s="876"/>
      <c r="QCF56" s="876"/>
      <c r="QCG56" s="876"/>
      <c r="QCH56" s="876"/>
      <c r="QCI56" s="876"/>
      <c r="QCJ56" s="876"/>
      <c r="QCK56" s="876"/>
      <c r="QCL56" s="876"/>
      <c r="QCM56" s="876"/>
      <c r="QCN56" s="876"/>
      <c r="QCO56" s="876"/>
      <c r="QCP56" s="876"/>
      <c r="QCQ56" s="876"/>
      <c r="QCR56" s="876"/>
      <c r="QCS56" s="876"/>
      <c r="QCT56" s="876"/>
      <c r="QCU56" s="876"/>
      <c r="QCV56" s="876"/>
      <c r="QCW56" s="876"/>
      <c r="QCX56" s="876"/>
      <c r="QCY56" s="876"/>
      <c r="QCZ56" s="876"/>
      <c r="QDA56" s="876"/>
      <c r="QDB56" s="876"/>
      <c r="QDC56" s="876"/>
      <c r="QDD56" s="876"/>
      <c r="QDE56" s="876"/>
      <c r="QDF56" s="876"/>
      <c r="QDG56" s="876"/>
      <c r="QDH56" s="876"/>
      <c r="QDI56" s="876"/>
      <c r="QDJ56" s="876"/>
      <c r="QDK56" s="876"/>
      <c r="QDL56" s="876"/>
      <c r="QDM56" s="876"/>
      <c r="QDN56" s="876"/>
      <c r="QDO56" s="876"/>
      <c r="QDP56" s="876"/>
      <c r="QDQ56" s="876"/>
      <c r="QDR56" s="876"/>
      <c r="QDS56" s="876"/>
      <c r="QDT56" s="876"/>
      <c r="QDU56" s="876"/>
      <c r="QDV56" s="876"/>
      <c r="QDW56" s="876"/>
      <c r="QDX56" s="876"/>
      <c r="QDY56" s="876"/>
      <c r="QDZ56" s="876"/>
      <c r="QEA56" s="876"/>
      <c r="QEB56" s="876"/>
      <c r="QEC56" s="876"/>
      <c r="QED56" s="876"/>
      <c r="QEE56" s="876"/>
      <c r="QEF56" s="876"/>
      <c r="QEG56" s="876"/>
      <c r="QEH56" s="876"/>
      <c r="QEI56" s="876"/>
      <c r="QEJ56" s="876"/>
      <c r="QEK56" s="876"/>
      <c r="QEL56" s="876"/>
      <c r="QEM56" s="876"/>
      <c r="QEN56" s="876"/>
      <c r="QEO56" s="876"/>
      <c r="QEP56" s="876"/>
      <c r="QEQ56" s="876"/>
      <c r="QER56" s="876"/>
      <c r="QES56" s="876"/>
      <c r="QET56" s="876"/>
      <c r="QEU56" s="876"/>
      <c r="QEV56" s="876"/>
      <c r="QEW56" s="876"/>
      <c r="QEX56" s="876"/>
      <c r="QEY56" s="876"/>
      <c r="QEZ56" s="876"/>
      <c r="QFA56" s="876"/>
      <c r="QFB56" s="876"/>
      <c r="QFC56" s="876"/>
      <c r="QFD56" s="876"/>
      <c r="QFE56" s="876"/>
      <c r="QFF56" s="876"/>
      <c r="QFG56" s="876"/>
      <c r="QFH56" s="876"/>
      <c r="QFI56" s="876"/>
      <c r="QFJ56" s="876"/>
      <c r="QFK56" s="876"/>
      <c r="QFL56" s="876"/>
      <c r="QFM56" s="876"/>
      <c r="QFN56" s="876"/>
      <c r="QFO56" s="876"/>
      <c r="QFP56" s="876"/>
      <c r="QFQ56" s="876"/>
      <c r="QFR56" s="876"/>
      <c r="QFS56" s="876"/>
      <c r="QFT56" s="876"/>
      <c r="QFU56" s="876"/>
      <c r="QFV56" s="876"/>
      <c r="QFW56" s="876"/>
      <c r="QFX56" s="876"/>
      <c r="QFY56" s="876"/>
      <c r="QFZ56" s="876"/>
      <c r="QGA56" s="876"/>
      <c r="QGB56" s="876"/>
      <c r="QGC56" s="876"/>
      <c r="QGD56" s="876"/>
      <c r="QGE56" s="876"/>
      <c r="QGF56" s="876"/>
      <c r="QGG56" s="876"/>
      <c r="QGH56" s="876"/>
      <c r="QGI56" s="876"/>
      <c r="QGJ56" s="876"/>
      <c r="QGK56" s="876"/>
      <c r="QGL56" s="876"/>
      <c r="QGM56" s="876"/>
      <c r="QGN56" s="876"/>
      <c r="QGO56" s="876"/>
      <c r="QGP56" s="876"/>
      <c r="QGQ56" s="876"/>
      <c r="QGR56" s="876"/>
      <c r="QGS56" s="876"/>
      <c r="QGT56" s="876"/>
      <c r="QGU56" s="876"/>
      <c r="QGV56" s="876"/>
      <c r="QGW56" s="876"/>
      <c r="QGX56" s="876"/>
      <c r="QGY56" s="876"/>
      <c r="QGZ56" s="876"/>
      <c r="QHA56" s="876"/>
      <c r="QHB56" s="876"/>
      <c r="QHC56" s="876"/>
      <c r="QHD56" s="876"/>
      <c r="QHE56" s="876"/>
      <c r="QHF56" s="876"/>
      <c r="QHG56" s="876"/>
      <c r="QHH56" s="876"/>
      <c r="QHI56" s="876"/>
      <c r="QHJ56" s="876"/>
      <c r="QHK56" s="876"/>
      <c r="QHL56" s="876"/>
      <c r="QHM56" s="876"/>
      <c r="QHN56" s="876"/>
      <c r="QHO56" s="876"/>
      <c r="QHP56" s="876"/>
      <c r="QHQ56" s="876"/>
      <c r="QHR56" s="876"/>
      <c r="QHS56" s="876"/>
      <c r="QHT56" s="876"/>
      <c r="QHU56" s="876"/>
      <c r="QHV56" s="876"/>
      <c r="QHW56" s="876"/>
      <c r="QHX56" s="876"/>
      <c r="QHY56" s="876"/>
      <c r="QHZ56" s="876"/>
      <c r="QIA56" s="876"/>
      <c r="QIB56" s="876"/>
      <c r="QIC56" s="876"/>
      <c r="QID56" s="876"/>
      <c r="QIE56" s="876"/>
      <c r="QIF56" s="876"/>
      <c r="QIG56" s="876"/>
      <c r="QIH56" s="876"/>
      <c r="QII56" s="876"/>
      <c r="QIJ56" s="876"/>
      <c r="QIK56" s="876"/>
      <c r="QIL56" s="876"/>
      <c r="QIM56" s="876"/>
      <c r="QIN56" s="876"/>
      <c r="QIO56" s="876"/>
      <c r="QIP56" s="876"/>
      <c r="QIQ56" s="876"/>
      <c r="QIR56" s="876"/>
      <c r="QIS56" s="876"/>
      <c r="QIT56" s="876"/>
      <c r="QIU56" s="876"/>
      <c r="QIV56" s="876"/>
      <c r="QIW56" s="876"/>
      <c r="QIX56" s="876"/>
      <c r="QIY56" s="876"/>
      <c r="QIZ56" s="876"/>
      <c r="QJA56" s="876"/>
      <c r="QJB56" s="876"/>
      <c r="QJC56" s="876"/>
      <c r="QJD56" s="876"/>
      <c r="QJE56" s="876"/>
      <c r="QJF56" s="876"/>
      <c r="QJG56" s="876"/>
      <c r="QJH56" s="876"/>
      <c r="QJI56" s="876"/>
      <c r="QJJ56" s="876"/>
      <c r="QJK56" s="876"/>
      <c r="QJL56" s="876"/>
      <c r="QJM56" s="876"/>
      <c r="QJN56" s="876"/>
      <c r="QJO56" s="876"/>
      <c r="QJP56" s="876"/>
      <c r="QJQ56" s="876"/>
      <c r="QJR56" s="876"/>
      <c r="QJS56" s="876"/>
      <c r="QJT56" s="876"/>
      <c r="QJU56" s="876"/>
      <c r="QJV56" s="876"/>
      <c r="QJW56" s="876"/>
      <c r="QJX56" s="876"/>
      <c r="QJY56" s="876"/>
      <c r="QJZ56" s="876"/>
      <c r="QKA56" s="876"/>
      <c r="QKB56" s="876"/>
      <c r="QKC56" s="876"/>
      <c r="QKD56" s="876"/>
      <c r="QKE56" s="876"/>
      <c r="QKF56" s="876"/>
      <c r="QKG56" s="876"/>
      <c r="QKH56" s="876"/>
      <c r="QKI56" s="876"/>
      <c r="QKJ56" s="876"/>
      <c r="QKK56" s="876"/>
      <c r="QKL56" s="876"/>
      <c r="QKM56" s="876"/>
      <c r="QKN56" s="876"/>
      <c r="QKO56" s="876"/>
      <c r="QKP56" s="876"/>
      <c r="QKQ56" s="876"/>
      <c r="QKR56" s="876"/>
      <c r="QKS56" s="876"/>
      <c r="QKT56" s="876"/>
      <c r="QKU56" s="876"/>
      <c r="QKV56" s="876"/>
      <c r="QKW56" s="876"/>
      <c r="QKX56" s="876"/>
      <c r="QKY56" s="876"/>
      <c r="QKZ56" s="876"/>
      <c r="QLA56" s="876"/>
      <c r="QLB56" s="876"/>
      <c r="QLC56" s="876"/>
      <c r="QLD56" s="876"/>
      <c r="QLE56" s="876"/>
      <c r="QLF56" s="876"/>
      <c r="QLG56" s="876"/>
      <c r="QLH56" s="876"/>
      <c r="QLI56" s="876"/>
      <c r="QLJ56" s="876"/>
      <c r="QLK56" s="876"/>
      <c r="QLL56" s="876"/>
      <c r="QLM56" s="876"/>
      <c r="QLN56" s="876"/>
      <c r="QLO56" s="876"/>
      <c r="QLP56" s="876"/>
      <c r="QLQ56" s="876"/>
      <c r="QLR56" s="876"/>
      <c r="QLS56" s="876"/>
      <c r="QLT56" s="876"/>
      <c r="QLU56" s="876"/>
      <c r="QLV56" s="876"/>
      <c r="QLW56" s="876"/>
      <c r="QLX56" s="876"/>
      <c r="QLY56" s="876"/>
      <c r="QLZ56" s="876"/>
      <c r="QMA56" s="876"/>
      <c r="QMB56" s="876"/>
      <c r="QMC56" s="876"/>
      <c r="QMD56" s="876"/>
      <c r="QME56" s="876"/>
      <c r="QMF56" s="876"/>
      <c r="QMG56" s="876"/>
      <c r="QMH56" s="876"/>
      <c r="QMI56" s="876"/>
      <c r="QMJ56" s="876"/>
      <c r="QMK56" s="876"/>
      <c r="QML56" s="876"/>
      <c r="QMM56" s="876"/>
      <c r="QMN56" s="876"/>
      <c r="QMO56" s="876"/>
      <c r="QMP56" s="876"/>
      <c r="QMQ56" s="876"/>
      <c r="QMR56" s="876"/>
      <c r="QMS56" s="876"/>
      <c r="QMT56" s="876"/>
      <c r="QMU56" s="876"/>
      <c r="QMV56" s="876"/>
      <c r="QMW56" s="876"/>
      <c r="QMX56" s="876"/>
      <c r="QMY56" s="876"/>
      <c r="QMZ56" s="876"/>
      <c r="QNA56" s="876"/>
      <c r="QNB56" s="876"/>
      <c r="QNC56" s="876"/>
      <c r="QND56" s="876"/>
      <c r="QNE56" s="876"/>
      <c r="QNF56" s="876"/>
      <c r="QNG56" s="876"/>
      <c r="QNH56" s="876"/>
      <c r="QNI56" s="876"/>
      <c r="QNJ56" s="876"/>
      <c r="QNK56" s="876"/>
      <c r="QNL56" s="876"/>
      <c r="QNM56" s="876"/>
      <c r="QNN56" s="876"/>
      <c r="QNO56" s="876"/>
      <c r="QNP56" s="876"/>
      <c r="QNQ56" s="876"/>
      <c r="QNR56" s="876"/>
      <c r="QNS56" s="876"/>
      <c r="QNT56" s="876"/>
      <c r="QNU56" s="876"/>
      <c r="QNV56" s="876"/>
      <c r="QNW56" s="876"/>
      <c r="QNX56" s="876"/>
      <c r="QNY56" s="876"/>
      <c r="QNZ56" s="876"/>
      <c r="QOA56" s="876"/>
      <c r="QOB56" s="876"/>
      <c r="QOC56" s="876"/>
      <c r="QOD56" s="876"/>
      <c r="QOE56" s="876"/>
      <c r="QOF56" s="876"/>
      <c r="QOG56" s="876"/>
      <c r="QOH56" s="876"/>
      <c r="QOI56" s="876"/>
      <c r="QOJ56" s="876"/>
      <c r="QOK56" s="876"/>
      <c r="QOL56" s="876"/>
      <c r="QOM56" s="876"/>
      <c r="QON56" s="876"/>
      <c r="QOO56" s="876"/>
      <c r="QOP56" s="876"/>
      <c r="QOQ56" s="876"/>
      <c r="QOR56" s="876"/>
      <c r="QOS56" s="876"/>
      <c r="QOT56" s="876"/>
      <c r="QOU56" s="876"/>
      <c r="QOV56" s="876"/>
      <c r="QOW56" s="876"/>
      <c r="QOX56" s="876"/>
      <c r="QOY56" s="876"/>
      <c r="QOZ56" s="876"/>
      <c r="QPA56" s="876"/>
      <c r="QPB56" s="876"/>
      <c r="QPC56" s="876"/>
      <c r="QPD56" s="876"/>
      <c r="QPE56" s="876"/>
      <c r="QPF56" s="876"/>
      <c r="QPG56" s="876"/>
      <c r="QPH56" s="876"/>
      <c r="QPI56" s="876"/>
      <c r="QPJ56" s="876"/>
      <c r="QPK56" s="876"/>
      <c r="QPL56" s="876"/>
      <c r="QPM56" s="876"/>
      <c r="QPN56" s="876"/>
      <c r="QPO56" s="876"/>
      <c r="QPP56" s="876"/>
      <c r="QPQ56" s="876"/>
      <c r="QPR56" s="876"/>
      <c r="QPS56" s="876"/>
      <c r="QPT56" s="876"/>
      <c r="QPU56" s="876"/>
      <c r="QPV56" s="876"/>
      <c r="QPW56" s="876"/>
      <c r="QPX56" s="876"/>
      <c r="QPY56" s="876"/>
      <c r="QPZ56" s="876"/>
      <c r="QQA56" s="876"/>
      <c r="QQB56" s="876"/>
      <c r="QQC56" s="876"/>
      <c r="QQD56" s="876"/>
      <c r="QQE56" s="876"/>
      <c r="QQF56" s="876"/>
      <c r="QQG56" s="876"/>
      <c r="QQH56" s="876"/>
      <c r="QQI56" s="876"/>
      <c r="QQJ56" s="876"/>
      <c r="QQK56" s="876"/>
      <c r="QQL56" s="876"/>
      <c r="QQM56" s="876"/>
      <c r="QQN56" s="876"/>
      <c r="QQO56" s="876"/>
      <c r="QQP56" s="876"/>
      <c r="QQQ56" s="876"/>
      <c r="QQR56" s="876"/>
      <c r="QQS56" s="876"/>
      <c r="QQT56" s="876"/>
      <c r="QQU56" s="876"/>
      <c r="QQV56" s="876"/>
      <c r="QQW56" s="876"/>
      <c r="QQX56" s="876"/>
      <c r="QQY56" s="876"/>
      <c r="QQZ56" s="876"/>
      <c r="QRA56" s="876"/>
      <c r="QRB56" s="876"/>
      <c r="QRC56" s="876"/>
      <c r="QRD56" s="876"/>
      <c r="QRE56" s="876"/>
      <c r="QRF56" s="876"/>
      <c r="QRG56" s="876"/>
      <c r="QRH56" s="876"/>
      <c r="QRI56" s="876"/>
      <c r="QRJ56" s="876"/>
      <c r="QRK56" s="876"/>
      <c r="QRL56" s="876"/>
      <c r="QRM56" s="876"/>
      <c r="QRN56" s="876"/>
      <c r="QRO56" s="876"/>
      <c r="QRP56" s="876"/>
      <c r="QRQ56" s="876"/>
      <c r="QRR56" s="876"/>
      <c r="QRS56" s="876"/>
      <c r="QRT56" s="876"/>
      <c r="QRU56" s="876"/>
      <c r="QRV56" s="876"/>
      <c r="QRW56" s="876"/>
      <c r="QRX56" s="876"/>
      <c r="QRY56" s="876"/>
      <c r="QRZ56" s="876"/>
      <c r="QSA56" s="876"/>
      <c r="QSB56" s="876"/>
      <c r="QSC56" s="876"/>
      <c r="QSD56" s="876"/>
      <c r="QSE56" s="876"/>
      <c r="QSF56" s="876"/>
      <c r="QSG56" s="876"/>
      <c r="QSH56" s="876"/>
      <c r="QSI56" s="876"/>
      <c r="QSJ56" s="876"/>
      <c r="QSK56" s="876"/>
      <c r="QSL56" s="876"/>
      <c r="QSM56" s="876"/>
      <c r="QSN56" s="876"/>
      <c r="QSO56" s="876"/>
      <c r="QSP56" s="876"/>
      <c r="QSQ56" s="876"/>
      <c r="QSR56" s="876"/>
      <c r="QSS56" s="876"/>
      <c r="QST56" s="876"/>
      <c r="QSU56" s="876"/>
      <c r="QSV56" s="876"/>
      <c r="QSW56" s="876"/>
      <c r="QSX56" s="876"/>
      <c r="QSY56" s="876"/>
      <c r="QSZ56" s="876"/>
      <c r="QTA56" s="876"/>
      <c r="QTB56" s="876"/>
      <c r="QTC56" s="876"/>
      <c r="QTD56" s="876"/>
      <c r="QTE56" s="876"/>
      <c r="QTF56" s="876"/>
      <c r="QTG56" s="876"/>
      <c r="QTH56" s="876"/>
      <c r="QTI56" s="876"/>
      <c r="QTJ56" s="876"/>
      <c r="QTK56" s="876"/>
      <c r="QTL56" s="876"/>
      <c r="QTM56" s="876"/>
      <c r="QTN56" s="876"/>
      <c r="QTO56" s="876"/>
      <c r="QTP56" s="876"/>
      <c r="QTQ56" s="876"/>
      <c r="QTR56" s="876"/>
      <c r="QTS56" s="876"/>
      <c r="QTT56" s="876"/>
      <c r="QTU56" s="876"/>
      <c r="QTV56" s="876"/>
      <c r="QTW56" s="876"/>
      <c r="QTX56" s="876"/>
      <c r="QTY56" s="876"/>
      <c r="QTZ56" s="876"/>
      <c r="QUA56" s="876"/>
      <c r="QUB56" s="876"/>
      <c r="QUC56" s="876"/>
      <c r="QUD56" s="876"/>
      <c r="QUE56" s="876"/>
      <c r="QUF56" s="876"/>
      <c r="QUG56" s="876"/>
      <c r="QUH56" s="876"/>
      <c r="QUI56" s="876"/>
      <c r="QUJ56" s="876"/>
      <c r="QUK56" s="876"/>
      <c r="QUL56" s="876"/>
      <c r="QUM56" s="876"/>
      <c r="QUN56" s="876"/>
      <c r="QUO56" s="876"/>
      <c r="QUP56" s="876"/>
      <c r="QUQ56" s="876"/>
      <c r="QUR56" s="876"/>
      <c r="QUS56" s="876"/>
      <c r="QUT56" s="876"/>
      <c r="QUU56" s="876"/>
      <c r="QUV56" s="876"/>
      <c r="QUW56" s="876"/>
      <c r="QUX56" s="876"/>
      <c r="QUY56" s="876"/>
      <c r="QUZ56" s="876"/>
      <c r="QVA56" s="876"/>
      <c r="QVB56" s="876"/>
      <c r="QVC56" s="876"/>
      <c r="QVD56" s="876"/>
      <c r="QVE56" s="876"/>
      <c r="QVF56" s="876"/>
      <c r="QVG56" s="876"/>
      <c r="QVH56" s="876"/>
      <c r="QVI56" s="876"/>
      <c r="QVJ56" s="876"/>
      <c r="QVK56" s="876"/>
      <c r="QVL56" s="876"/>
      <c r="QVM56" s="876"/>
      <c r="QVN56" s="876"/>
      <c r="QVO56" s="876"/>
      <c r="QVP56" s="876"/>
      <c r="QVQ56" s="876"/>
      <c r="QVR56" s="876"/>
      <c r="QVS56" s="876"/>
      <c r="QVT56" s="876"/>
      <c r="QVU56" s="876"/>
      <c r="QVV56" s="876"/>
      <c r="QVW56" s="876"/>
      <c r="QVX56" s="876"/>
      <c r="QVY56" s="876"/>
      <c r="QVZ56" s="876"/>
      <c r="QWA56" s="876"/>
      <c r="QWB56" s="876"/>
      <c r="QWC56" s="876"/>
      <c r="QWD56" s="876"/>
      <c r="QWE56" s="876"/>
      <c r="QWF56" s="876"/>
      <c r="QWG56" s="876"/>
      <c r="QWH56" s="876"/>
      <c r="QWI56" s="876"/>
      <c r="QWJ56" s="876"/>
      <c r="QWK56" s="876"/>
      <c r="QWL56" s="876"/>
      <c r="QWM56" s="876"/>
      <c r="QWN56" s="876"/>
      <c r="QWO56" s="876"/>
      <c r="QWP56" s="876"/>
      <c r="QWQ56" s="876"/>
      <c r="QWR56" s="876"/>
      <c r="QWS56" s="876"/>
      <c r="QWT56" s="876"/>
      <c r="QWU56" s="876"/>
      <c r="QWV56" s="876"/>
      <c r="QWW56" s="876"/>
      <c r="QWX56" s="876"/>
      <c r="QWY56" s="876"/>
      <c r="QWZ56" s="876"/>
      <c r="QXA56" s="876"/>
      <c r="QXB56" s="876"/>
      <c r="QXC56" s="876"/>
      <c r="QXD56" s="876"/>
      <c r="QXE56" s="876"/>
      <c r="QXF56" s="876"/>
      <c r="QXG56" s="876"/>
      <c r="QXH56" s="876"/>
      <c r="QXI56" s="876"/>
      <c r="QXJ56" s="876"/>
      <c r="QXK56" s="876"/>
      <c r="QXL56" s="876"/>
      <c r="QXM56" s="876"/>
      <c r="QXN56" s="876"/>
      <c r="QXO56" s="876"/>
      <c r="QXP56" s="876"/>
      <c r="QXQ56" s="876"/>
      <c r="QXR56" s="876"/>
      <c r="QXS56" s="876"/>
      <c r="QXT56" s="876"/>
      <c r="QXU56" s="876"/>
      <c r="QXV56" s="876"/>
      <c r="QXW56" s="876"/>
      <c r="QXX56" s="876"/>
      <c r="QXY56" s="876"/>
      <c r="QXZ56" s="876"/>
      <c r="QYA56" s="876"/>
      <c r="QYB56" s="876"/>
      <c r="QYC56" s="876"/>
      <c r="QYD56" s="876"/>
      <c r="QYE56" s="876"/>
      <c r="QYF56" s="876"/>
      <c r="QYG56" s="876"/>
      <c r="QYH56" s="876"/>
      <c r="QYI56" s="876"/>
      <c r="QYJ56" s="876"/>
      <c r="QYK56" s="876"/>
      <c r="QYL56" s="876"/>
      <c r="QYM56" s="876"/>
      <c r="QYN56" s="876"/>
      <c r="QYO56" s="876"/>
      <c r="QYP56" s="876"/>
      <c r="QYQ56" s="876"/>
      <c r="QYR56" s="876"/>
      <c r="QYS56" s="876"/>
      <c r="QYT56" s="876"/>
      <c r="QYU56" s="876"/>
      <c r="QYV56" s="876"/>
      <c r="QYW56" s="876"/>
      <c r="QYX56" s="876"/>
      <c r="QYY56" s="876"/>
      <c r="QYZ56" s="876"/>
      <c r="QZA56" s="876"/>
      <c r="QZB56" s="876"/>
      <c r="QZC56" s="876"/>
      <c r="QZD56" s="876"/>
      <c r="QZE56" s="876"/>
      <c r="QZF56" s="876"/>
      <c r="QZG56" s="876"/>
      <c r="QZH56" s="876"/>
      <c r="QZI56" s="876"/>
      <c r="QZJ56" s="876"/>
      <c r="QZK56" s="876"/>
      <c r="QZL56" s="876"/>
      <c r="QZM56" s="876"/>
      <c r="QZN56" s="876"/>
      <c r="QZO56" s="876"/>
      <c r="QZP56" s="876"/>
      <c r="QZQ56" s="876"/>
      <c r="QZR56" s="876"/>
      <c r="QZS56" s="876"/>
      <c r="QZT56" s="876"/>
      <c r="QZU56" s="876"/>
      <c r="QZV56" s="876"/>
      <c r="QZW56" s="876"/>
      <c r="QZX56" s="876"/>
      <c r="QZY56" s="876"/>
      <c r="QZZ56" s="876"/>
      <c r="RAA56" s="876"/>
      <c r="RAB56" s="876"/>
      <c r="RAC56" s="876"/>
      <c r="RAD56" s="876"/>
      <c r="RAE56" s="876"/>
      <c r="RAF56" s="876"/>
      <c r="RAG56" s="876"/>
      <c r="RAH56" s="876"/>
      <c r="RAI56" s="876"/>
      <c r="RAJ56" s="876"/>
      <c r="RAK56" s="876"/>
      <c r="RAL56" s="876"/>
      <c r="RAM56" s="876"/>
      <c r="RAN56" s="876"/>
      <c r="RAO56" s="876"/>
      <c r="RAP56" s="876"/>
      <c r="RAQ56" s="876"/>
      <c r="RAR56" s="876"/>
      <c r="RAS56" s="876"/>
      <c r="RAT56" s="876"/>
      <c r="RAU56" s="876"/>
      <c r="RAV56" s="876"/>
      <c r="RAW56" s="876"/>
      <c r="RAX56" s="876"/>
      <c r="RAY56" s="876"/>
      <c r="RAZ56" s="876"/>
      <c r="RBA56" s="876"/>
      <c r="RBB56" s="876"/>
      <c r="RBC56" s="876"/>
      <c r="RBD56" s="876"/>
      <c r="RBE56" s="876"/>
      <c r="RBF56" s="876"/>
      <c r="RBG56" s="876"/>
      <c r="RBH56" s="876"/>
      <c r="RBI56" s="876"/>
      <c r="RBJ56" s="876"/>
      <c r="RBK56" s="876"/>
      <c r="RBL56" s="876"/>
      <c r="RBM56" s="876"/>
      <c r="RBN56" s="876"/>
      <c r="RBO56" s="876"/>
      <c r="RBP56" s="876"/>
      <c r="RBQ56" s="876"/>
      <c r="RBR56" s="876"/>
      <c r="RBS56" s="876"/>
      <c r="RBT56" s="876"/>
      <c r="RBU56" s="876"/>
      <c r="RBV56" s="876"/>
      <c r="RBW56" s="876"/>
      <c r="RBX56" s="876"/>
      <c r="RBY56" s="876"/>
      <c r="RBZ56" s="876"/>
      <c r="RCA56" s="876"/>
      <c r="RCB56" s="876"/>
      <c r="RCC56" s="876"/>
      <c r="RCD56" s="876"/>
      <c r="RCE56" s="876"/>
      <c r="RCF56" s="876"/>
      <c r="RCG56" s="876"/>
      <c r="RCH56" s="876"/>
      <c r="RCI56" s="876"/>
      <c r="RCJ56" s="876"/>
      <c r="RCK56" s="876"/>
      <c r="RCL56" s="876"/>
      <c r="RCM56" s="876"/>
      <c r="RCN56" s="876"/>
      <c r="RCO56" s="876"/>
      <c r="RCP56" s="876"/>
      <c r="RCQ56" s="876"/>
      <c r="RCR56" s="876"/>
      <c r="RCS56" s="876"/>
      <c r="RCT56" s="876"/>
      <c r="RCU56" s="876"/>
      <c r="RCV56" s="876"/>
      <c r="RCW56" s="876"/>
      <c r="RCX56" s="876"/>
      <c r="RCY56" s="876"/>
      <c r="RCZ56" s="876"/>
      <c r="RDA56" s="876"/>
      <c r="RDB56" s="876"/>
      <c r="RDC56" s="876"/>
      <c r="RDD56" s="876"/>
      <c r="RDE56" s="876"/>
      <c r="RDF56" s="876"/>
      <c r="RDG56" s="876"/>
      <c r="RDH56" s="876"/>
      <c r="RDI56" s="876"/>
      <c r="RDJ56" s="876"/>
      <c r="RDK56" s="876"/>
      <c r="RDL56" s="876"/>
      <c r="RDM56" s="876"/>
      <c r="RDN56" s="876"/>
      <c r="RDO56" s="876"/>
      <c r="RDP56" s="876"/>
      <c r="RDQ56" s="876"/>
      <c r="RDR56" s="876"/>
      <c r="RDS56" s="876"/>
      <c r="RDT56" s="876"/>
      <c r="RDU56" s="876"/>
      <c r="RDV56" s="876"/>
      <c r="RDW56" s="876"/>
      <c r="RDX56" s="876"/>
      <c r="RDY56" s="876"/>
      <c r="RDZ56" s="876"/>
      <c r="REA56" s="876"/>
      <c r="REB56" s="876"/>
      <c r="REC56" s="876"/>
      <c r="RED56" s="876"/>
      <c r="REE56" s="876"/>
      <c r="REF56" s="876"/>
      <c r="REG56" s="876"/>
      <c r="REH56" s="876"/>
      <c r="REI56" s="876"/>
      <c r="REJ56" s="876"/>
      <c r="REK56" s="876"/>
      <c r="REL56" s="876"/>
      <c r="REM56" s="876"/>
      <c r="REN56" s="876"/>
      <c r="REO56" s="876"/>
      <c r="REP56" s="876"/>
      <c r="REQ56" s="876"/>
      <c r="RER56" s="876"/>
      <c r="RES56" s="876"/>
      <c r="RET56" s="876"/>
      <c r="REU56" s="876"/>
      <c r="REV56" s="876"/>
      <c r="REW56" s="876"/>
      <c r="REX56" s="876"/>
      <c r="REY56" s="876"/>
      <c r="REZ56" s="876"/>
      <c r="RFA56" s="876"/>
      <c r="RFB56" s="876"/>
      <c r="RFC56" s="876"/>
      <c r="RFD56" s="876"/>
      <c r="RFE56" s="876"/>
      <c r="RFF56" s="876"/>
      <c r="RFG56" s="876"/>
      <c r="RFH56" s="876"/>
      <c r="RFI56" s="876"/>
      <c r="RFJ56" s="876"/>
      <c r="RFK56" s="876"/>
      <c r="RFL56" s="876"/>
      <c r="RFM56" s="876"/>
      <c r="RFN56" s="876"/>
      <c r="RFO56" s="876"/>
      <c r="RFP56" s="876"/>
      <c r="RFQ56" s="876"/>
      <c r="RFR56" s="876"/>
      <c r="RFS56" s="876"/>
      <c r="RFT56" s="876"/>
      <c r="RFU56" s="876"/>
      <c r="RFV56" s="876"/>
      <c r="RFW56" s="876"/>
      <c r="RFX56" s="876"/>
      <c r="RFY56" s="876"/>
      <c r="RFZ56" s="876"/>
      <c r="RGA56" s="876"/>
      <c r="RGB56" s="876"/>
      <c r="RGC56" s="876"/>
      <c r="RGD56" s="876"/>
      <c r="RGE56" s="876"/>
      <c r="RGF56" s="876"/>
      <c r="RGG56" s="876"/>
      <c r="RGH56" s="876"/>
      <c r="RGI56" s="876"/>
      <c r="RGJ56" s="876"/>
      <c r="RGK56" s="876"/>
      <c r="RGL56" s="876"/>
      <c r="RGM56" s="876"/>
      <c r="RGN56" s="876"/>
      <c r="RGO56" s="876"/>
      <c r="RGP56" s="876"/>
      <c r="RGQ56" s="876"/>
      <c r="RGR56" s="876"/>
      <c r="RGS56" s="876"/>
      <c r="RGT56" s="876"/>
      <c r="RGU56" s="876"/>
      <c r="RGV56" s="876"/>
      <c r="RGW56" s="876"/>
      <c r="RGX56" s="876"/>
      <c r="RGY56" s="876"/>
      <c r="RGZ56" s="876"/>
      <c r="RHA56" s="876"/>
      <c r="RHB56" s="876"/>
      <c r="RHC56" s="876"/>
      <c r="RHD56" s="876"/>
      <c r="RHE56" s="876"/>
      <c r="RHF56" s="876"/>
      <c r="RHG56" s="876"/>
      <c r="RHH56" s="876"/>
      <c r="RHI56" s="876"/>
      <c r="RHJ56" s="876"/>
      <c r="RHK56" s="876"/>
      <c r="RHL56" s="876"/>
      <c r="RHM56" s="876"/>
      <c r="RHN56" s="876"/>
      <c r="RHO56" s="876"/>
      <c r="RHP56" s="876"/>
      <c r="RHQ56" s="876"/>
      <c r="RHR56" s="876"/>
      <c r="RHS56" s="876"/>
      <c r="RHT56" s="876"/>
      <c r="RHU56" s="876"/>
      <c r="RHV56" s="876"/>
      <c r="RHW56" s="876"/>
      <c r="RHX56" s="876"/>
      <c r="RHY56" s="876"/>
      <c r="RHZ56" s="876"/>
      <c r="RIA56" s="876"/>
      <c r="RIB56" s="876"/>
      <c r="RIC56" s="876"/>
      <c r="RID56" s="876"/>
      <c r="RIE56" s="876"/>
      <c r="RIF56" s="876"/>
      <c r="RIG56" s="876"/>
      <c r="RIH56" s="876"/>
      <c r="RII56" s="876"/>
      <c r="RIJ56" s="876"/>
      <c r="RIK56" s="876"/>
      <c r="RIL56" s="876"/>
      <c r="RIM56" s="876"/>
      <c r="RIN56" s="876"/>
      <c r="RIO56" s="876"/>
      <c r="RIP56" s="876"/>
      <c r="RIQ56" s="876"/>
      <c r="RIR56" s="876"/>
      <c r="RIS56" s="876"/>
      <c r="RIT56" s="876"/>
      <c r="RIU56" s="876"/>
      <c r="RIV56" s="876"/>
      <c r="RIW56" s="876"/>
      <c r="RIX56" s="876"/>
      <c r="RIY56" s="876"/>
      <c r="RIZ56" s="876"/>
      <c r="RJA56" s="876"/>
      <c r="RJB56" s="876"/>
      <c r="RJC56" s="876"/>
      <c r="RJD56" s="876"/>
      <c r="RJE56" s="876"/>
      <c r="RJF56" s="876"/>
      <c r="RJG56" s="876"/>
      <c r="RJH56" s="876"/>
      <c r="RJI56" s="876"/>
      <c r="RJJ56" s="876"/>
      <c r="RJK56" s="876"/>
      <c r="RJL56" s="876"/>
      <c r="RJM56" s="876"/>
      <c r="RJN56" s="876"/>
      <c r="RJO56" s="876"/>
      <c r="RJP56" s="876"/>
      <c r="RJQ56" s="876"/>
      <c r="RJR56" s="876"/>
      <c r="RJS56" s="876"/>
      <c r="RJT56" s="876"/>
      <c r="RJU56" s="876"/>
      <c r="RJV56" s="876"/>
      <c r="RJW56" s="876"/>
      <c r="RJX56" s="876"/>
      <c r="RJY56" s="876"/>
      <c r="RJZ56" s="876"/>
      <c r="RKA56" s="876"/>
      <c r="RKB56" s="876"/>
      <c r="RKC56" s="876"/>
      <c r="RKD56" s="876"/>
      <c r="RKE56" s="876"/>
      <c r="RKF56" s="876"/>
      <c r="RKG56" s="876"/>
      <c r="RKH56" s="876"/>
      <c r="RKI56" s="876"/>
      <c r="RKJ56" s="876"/>
      <c r="RKK56" s="876"/>
      <c r="RKL56" s="876"/>
      <c r="RKM56" s="876"/>
      <c r="RKN56" s="876"/>
      <c r="RKO56" s="876"/>
      <c r="RKP56" s="876"/>
      <c r="RKQ56" s="876"/>
      <c r="RKR56" s="876"/>
      <c r="RKS56" s="876"/>
      <c r="RKT56" s="876"/>
      <c r="RKU56" s="876"/>
      <c r="RKV56" s="876"/>
      <c r="RKW56" s="876"/>
      <c r="RKX56" s="876"/>
      <c r="RKY56" s="876"/>
      <c r="RKZ56" s="876"/>
      <c r="RLA56" s="876"/>
      <c r="RLB56" s="876"/>
      <c r="RLC56" s="876"/>
      <c r="RLD56" s="876"/>
      <c r="RLE56" s="876"/>
      <c r="RLF56" s="876"/>
      <c r="RLG56" s="876"/>
      <c r="RLH56" s="876"/>
      <c r="RLI56" s="876"/>
      <c r="RLJ56" s="876"/>
      <c r="RLK56" s="876"/>
      <c r="RLL56" s="876"/>
      <c r="RLM56" s="876"/>
      <c r="RLN56" s="876"/>
      <c r="RLO56" s="876"/>
      <c r="RLP56" s="876"/>
      <c r="RLQ56" s="876"/>
      <c r="RLR56" s="876"/>
      <c r="RLS56" s="876"/>
      <c r="RLT56" s="876"/>
      <c r="RLU56" s="876"/>
      <c r="RLV56" s="876"/>
      <c r="RLW56" s="876"/>
      <c r="RLX56" s="876"/>
      <c r="RLY56" s="876"/>
      <c r="RLZ56" s="876"/>
      <c r="RMA56" s="876"/>
      <c r="RMB56" s="876"/>
      <c r="RMC56" s="876"/>
      <c r="RMD56" s="876"/>
      <c r="RME56" s="876"/>
      <c r="RMF56" s="876"/>
      <c r="RMG56" s="876"/>
      <c r="RMH56" s="876"/>
      <c r="RMI56" s="876"/>
      <c r="RMJ56" s="876"/>
      <c r="RMK56" s="876"/>
      <c r="RML56" s="876"/>
      <c r="RMM56" s="876"/>
      <c r="RMN56" s="876"/>
      <c r="RMO56" s="876"/>
      <c r="RMP56" s="876"/>
      <c r="RMQ56" s="876"/>
      <c r="RMR56" s="876"/>
      <c r="RMS56" s="876"/>
      <c r="RMT56" s="876"/>
      <c r="RMU56" s="876"/>
      <c r="RMV56" s="876"/>
      <c r="RMW56" s="876"/>
      <c r="RMX56" s="876"/>
      <c r="RMY56" s="876"/>
      <c r="RMZ56" s="876"/>
      <c r="RNA56" s="876"/>
      <c r="RNB56" s="876"/>
      <c r="RNC56" s="876"/>
      <c r="RND56" s="876"/>
      <c r="RNE56" s="876"/>
      <c r="RNF56" s="876"/>
      <c r="RNG56" s="876"/>
      <c r="RNH56" s="876"/>
      <c r="RNI56" s="876"/>
      <c r="RNJ56" s="876"/>
      <c r="RNK56" s="876"/>
      <c r="RNL56" s="876"/>
      <c r="RNM56" s="876"/>
      <c r="RNN56" s="876"/>
      <c r="RNO56" s="876"/>
      <c r="RNP56" s="876"/>
      <c r="RNQ56" s="876"/>
      <c r="RNR56" s="876"/>
      <c r="RNS56" s="876"/>
      <c r="RNT56" s="876"/>
      <c r="RNU56" s="876"/>
      <c r="RNV56" s="876"/>
      <c r="RNW56" s="876"/>
      <c r="RNX56" s="876"/>
      <c r="RNY56" s="876"/>
      <c r="RNZ56" s="876"/>
      <c r="ROA56" s="876"/>
      <c r="ROB56" s="876"/>
      <c r="ROC56" s="876"/>
      <c r="ROD56" s="876"/>
      <c r="ROE56" s="876"/>
      <c r="ROF56" s="876"/>
      <c r="ROG56" s="876"/>
      <c r="ROH56" s="876"/>
      <c r="ROI56" s="876"/>
      <c r="ROJ56" s="876"/>
      <c r="ROK56" s="876"/>
      <c r="ROL56" s="876"/>
      <c r="ROM56" s="876"/>
      <c r="RON56" s="876"/>
      <c r="ROO56" s="876"/>
      <c r="ROP56" s="876"/>
      <c r="ROQ56" s="876"/>
      <c r="ROR56" s="876"/>
      <c r="ROS56" s="876"/>
      <c r="ROT56" s="876"/>
      <c r="ROU56" s="876"/>
      <c r="ROV56" s="876"/>
      <c r="ROW56" s="876"/>
      <c r="ROX56" s="876"/>
      <c r="ROY56" s="876"/>
      <c r="ROZ56" s="876"/>
      <c r="RPA56" s="876"/>
      <c r="RPB56" s="876"/>
      <c r="RPC56" s="876"/>
      <c r="RPD56" s="876"/>
      <c r="RPE56" s="876"/>
      <c r="RPF56" s="876"/>
      <c r="RPG56" s="876"/>
      <c r="RPH56" s="876"/>
      <c r="RPI56" s="876"/>
      <c r="RPJ56" s="876"/>
      <c r="RPK56" s="876"/>
      <c r="RPL56" s="876"/>
      <c r="RPM56" s="876"/>
      <c r="RPN56" s="876"/>
      <c r="RPO56" s="876"/>
      <c r="RPP56" s="876"/>
      <c r="RPQ56" s="876"/>
      <c r="RPR56" s="876"/>
      <c r="RPS56" s="876"/>
      <c r="RPT56" s="876"/>
      <c r="RPU56" s="876"/>
      <c r="RPV56" s="876"/>
      <c r="RPW56" s="876"/>
      <c r="RPX56" s="876"/>
      <c r="RPY56" s="876"/>
      <c r="RPZ56" s="876"/>
      <c r="RQA56" s="876"/>
      <c r="RQB56" s="876"/>
      <c r="RQC56" s="876"/>
      <c r="RQD56" s="876"/>
      <c r="RQE56" s="876"/>
      <c r="RQF56" s="876"/>
      <c r="RQG56" s="876"/>
      <c r="RQH56" s="876"/>
      <c r="RQI56" s="876"/>
      <c r="RQJ56" s="876"/>
      <c r="RQK56" s="876"/>
      <c r="RQL56" s="876"/>
      <c r="RQM56" s="876"/>
      <c r="RQN56" s="876"/>
      <c r="RQO56" s="876"/>
      <c r="RQP56" s="876"/>
      <c r="RQQ56" s="876"/>
      <c r="RQR56" s="876"/>
      <c r="RQS56" s="876"/>
      <c r="RQT56" s="876"/>
      <c r="RQU56" s="876"/>
      <c r="RQV56" s="876"/>
      <c r="RQW56" s="876"/>
      <c r="RQX56" s="876"/>
      <c r="RQY56" s="876"/>
      <c r="RQZ56" s="876"/>
      <c r="RRA56" s="876"/>
      <c r="RRB56" s="876"/>
      <c r="RRC56" s="876"/>
      <c r="RRD56" s="876"/>
      <c r="RRE56" s="876"/>
      <c r="RRF56" s="876"/>
      <c r="RRG56" s="876"/>
      <c r="RRH56" s="876"/>
      <c r="RRI56" s="876"/>
      <c r="RRJ56" s="876"/>
      <c r="RRK56" s="876"/>
      <c r="RRL56" s="876"/>
      <c r="RRM56" s="876"/>
      <c r="RRN56" s="876"/>
      <c r="RRO56" s="876"/>
      <c r="RRP56" s="876"/>
      <c r="RRQ56" s="876"/>
      <c r="RRR56" s="876"/>
      <c r="RRS56" s="876"/>
      <c r="RRT56" s="876"/>
      <c r="RRU56" s="876"/>
      <c r="RRV56" s="876"/>
      <c r="RRW56" s="876"/>
      <c r="RRX56" s="876"/>
      <c r="RRY56" s="876"/>
      <c r="RRZ56" s="876"/>
      <c r="RSA56" s="876"/>
      <c r="RSB56" s="876"/>
      <c r="RSC56" s="876"/>
      <c r="RSD56" s="876"/>
      <c r="RSE56" s="876"/>
      <c r="RSF56" s="876"/>
      <c r="RSG56" s="876"/>
      <c r="RSH56" s="876"/>
      <c r="RSI56" s="876"/>
      <c r="RSJ56" s="876"/>
      <c r="RSK56" s="876"/>
      <c r="RSL56" s="876"/>
      <c r="RSM56" s="876"/>
      <c r="RSN56" s="876"/>
      <c r="RSO56" s="876"/>
      <c r="RSP56" s="876"/>
      <c r="RSQ56" s="876"/>
      <c r="RSR56" s="876"/>
      <c r="RSS56" s="876"/>
      <c r="RST56" s="876"/>
      <c r="RSU56" s="876"/>
      <c r="RSV56" s="876"/>
      <c r="RSW56" s="876"/>
      <c r="RSX56" s="876"/>
      <c r="RSY56" s="876"/>
      <c r="RSZ56" s="876"/>
      <c r="RTA56" s="876"/>
      <c r="RTB56" s="876"/>
      <c r="RTC56" s="876"/>
      <c r="RTD56" s="876"/>
      <c r="RTE56" s="876"/>
      <c r="RTF56" s="876"/>
      <c r="RTG56" s="876"/>
      <c r="RTH56" s="876"/>
      <c r="RTI56" s="876"/>
      <c r="RTJ56" s="876"/>
      <c r="RTK56" s="876"/>
      <c r="RTL56" s="876"/>
      <c r="RTM56" s="876"/>
      <c r="RTN56" s="876"/>
      <c r="RTO56" s="876"/>
      <c r="RTP56" s="876"/>
      <c r="RTQ56" s="876"/>
      <c r="RTR56" s="876"/>
      <c r="RTS56" s="876"/>
      <c r="RTT56" s="876"/>
      <c r="RTU56" s="876"/>
      <c r="RTV56" s="876"/>
      <c r="RTW56" s="876"/>
      <c r="RTX56" s="876"/>
      <c r="RTY56" s="876"/>
      <c r="RTZ56" s="876"/>
      <c r="RUA56" s="876"/>
      <c r="RUB56" s="876"/>
      <c r="RUC56" s="876"/>
      <c r="RUD56" s="876"/>
      <c r="RUE56" s="876"/>
      <c r="RUF56" s="876"/>
      <c r="RUG56" s="876"/>
      <c r="RUH56" s="876"/>
      <c r="RUI56" s="876"/>
      <c r="RUJ56" s="876"/>
      <c r="RUK56" s="876"/>
      <c r="RUL56" s="876"/>
      <c r="RUM56" s="876"/>
      <c r="RUN56" s="876"/>
      <c r="RUO56" s="876"/>
      <c r="RUP56" s="876"/>
      <c r="RUQ56" s="876"/>
      <c r="RUR56" s="876"/>
      <c r="RUS56" s="876"/>
      <c r="RUT56" s="876"/>
      <c r="RUU56" s="876"/>
      <c r="RUV56" s="876"/>
      <c r="RUW56" s="876"/>
      <c r="RUX56" s="876"/>
      <c r="RUY56" s="876"/>
      <c r="RUZ56" s="876"/>
      <c r="RVA56" s="876"/>
      <c r="RVB56" s="876"/>
      <c r="RVC56" s="876"/>
      <c r="RVD56" s="876"/>
      <c r="RVE56" s="876"/>
      <c r="RVF56" s="876"/>
      <c r="RVG56" s="876"/>
      <c r="RVH56" s="876"/>
      <c r="RVI56" s="876"/>
      <c r="RVJ56" s="876"/>
      <c r="RVK56" s="876"/>
      <c r="RVL56" s="876"/>
      <c r="RVM56" s="876"/>
      <c r="RVN56" s="876"/>
      <c r="RVO56" s="876"/>
      <c r="RVP56" s="876"/>
      <c r="RVQ56" s="876"/>
      <c r="RVR56" s="876"/>
      <c r="RVS56" s="876"/>
      <c r="RVT56" s="876"/>
      <c r="RVU56" s="876"/>
      <c r="RVV56" s="876"/>
      <c r="RVW56" s="876"/>
      <c r="RVX56" s="876"/>
      <c r="RVY56" s="876"/>
      <c r="RVZ56" s="876"/>
      <c r="RWA56" s="876"/>
      <c r="RWB56" s="876"/>
      <c r="RWC56" s="876"/>
      <c r="RWD56" s="876"/>
      <c r="RWE56" s="876"/>
      <c r="RWF56" s="876"/>
      <c r="RWG56" s="876"/>
      <c r="RWH56" s="876"/>
      <c r="RWI56" s="876"/>
      <c r="RWJ56" s="876"/>
      <c r="RWK56" s="876"/>
      <c r="RWL56" s="876"/>
      <c r="RWM56" s="876"/>
      <c r="RWN56" s="876"/>
      <c r="RWO56" s="876"/>
      <c r="RWP56" s="876"/>
      <c r="RWQ56" s="876"/>
      <c r="RWR56" s="876"/>
      <c r="RWS56" s="876"/>
      <c r="RWT56" s="876"/>
      <c r="RWU56" s="876"/>
      <c r="RWV56" s="876"/>
      <c r="RWW56" s="876"/>
      <c r="RWX56" s="876"/>
      <c r="RWY56" s="876"/>
      <c r="RWZ56" s="876"/>
      <c r="RXA56" s="876"/>
      <c r="RXB56" s="876"/>
      <c r="RXC56" s="876"/>
      <c r="RXD56" s="876"/>
      <c r="RXE56" s="876"/>
      <c r="RXF56" s="876"/>
      <c r="RXG56" s="876"/>
      <c r="RXH56" s="876"/>
      <c r="RXI56" s="876"/>
      <c r="RXJ56" s="876"/>
      <c r="RXK56" s="876"/>
      <c r="RXL56" s="876"/>
      <c r="RXM56" s="876"/>
      <c r="RXN56" s="876"/>
      <c r="RXO56" s="876"/>
      <c r="RXP56" s="876"/>
      <c r="RXQ56" s="876"/>
      <c r="RXR56" s="876"/>
      <c r="RXS56" s="876"/>
      <c r="RXT56" s="876"/>
      <c r="RXU56" s="876"/>
      <c r="RXV56" s="876"/>
      <c r="RXW56" s="876"/>
      <c r="RXX56" s="876"/>
      <c r="RXY56" s="876"/>
      <c r="RXZ56" s="876"/>
      <c r="RYA56" s="876"/>
      <c r="RYB56" s="876"/>
      <c r="RYC56" s="876"/>
      <c r="RYD56" s="876"/>
      <c r="RYE56" s="876"/>
      <c r="RYF56" s="876"/>
      <c r="RYG56" s="876"/>
      <c r="RYH56" s="876"/>
      <c r="RYI56" s="876"/>
      <c r="RYJ56" s="876"/>
      <c r="RYK56" s="876"/>
      <c r="RYL56" s="876"/>
      <c r="RYM56" s="876"/>
      <c r="RYN56" s="876"/>
      <c r="RYO56" s="876"/>
      <c r="RYP56" s="876"/>
      <c r="RYQ56" s="876"/>
      <c r="RYR56" s="876"/>
      <c r="RYS56" s="876"/>
      <c r="RYT56" s="876"/>
      <c r="RYU56" s="876"/>
      <c r="RYV56" s="876"/>
      <c r="RYW56" s="876"/>
      <c r="RYX56" s="876"/>
      <c r="RYY56" s="876"/>
      <c r="RYZ56" s="876"/>
      <c r="RZA56" s="876"/>
      <c r="RZB56" s="876"/>
      <c r="RZC56" s="876"/>
      <c r="RZD56" s="876"/>
      <c r="RZE56" s="876"/>
      <c r="RZF56" s="876"/>
      <c r="RZG56" s="876"/>
      <c r="RZH56" s="876"/>
      <c r="RZI56" s="876"/>
      <c r="RZJ56" s="876"/>
      <c r="RZK56" s="876"/>
      <c r="RZL56" s="876"/>
      <c r="RZM56" s="876"/>
      <c r="RZN56" s="876"/>
      <c r="RZO56" s="876"/>
      <c r="RZP56" s="876"/>
      <c r="RZQ56" s="876"/>
      <c r="RZR56" s="876"/>
      <c r="RZS56" s="876"/>
      <c r="RZT56" s="876"/>
      <c r="RZU56" s="876"/>
      <c r="RZV56" s="876"/>
      <c r="RZW56" s="876"/>
      <c r="RZX56" s="876"/>
      <c r="RZY56" s="876"/>
      <c r="RZZ56" s="876"/>
      <c r="SAA56" s="876"/>
      <c r="SAB56" s="876"/>
      <c r="SAC56" s="876"/>
      <c r="SAD56" s="876"/>
      <c r="SAE56" s="876"/>
      <c r="SAF56" s="876"/>
      <c r="SAG56" s="876"/>
      <c r="SAH56" s="876"/>
      <c r="SAI56" s="876"/>
      <c r="SAJ56" s="876"/>
      <c r="SAK56" s="876"/>
      <c r="SAL56" s="876"/>
      <c r="SAM56" s="876"/>
      <c r="SAN56" s="876"/>
      <c r="SAO56" s="876"/>
      <c r="SAP56" s="876"/>
      <c r="SAQ56" s="876"/>
      <c r="SAR56" s="876"/>
      <c r="SAS56" s="876"/>
      <c r="SAT56" s="876"/>
      <c r="SAU56" s="876"/>
      <c r="SAV56" s="876"/>
      <c r="SAW56" s="876"/>
      <c r="SAX56" s="876"/>
      <c r="SAY56" s="876"/>
      <c r="SAZ56" s="876"/>
      <c r="SBA56" s="876"/>
      <c r="SBB56" s="876"/>
      <c r="SBC56" s="876"/>
      <c r="SBD56" s="876"/>
      <c r="SBE56" s="876"/>
      <c r="SBF56" s="876"/>
      <c r="SBG56" s="876"/>
      <c r="SBH56" s="876"/>
      <c r="SBI56" s="876"/>
      <c r="SBJ56" s="876"/>
      <c r="SBK56" s="876"/>
      <c r="SBL56" s="876"/>
      <c r="SBM56" s="876"/>
      <c r="SBN56" s="876"/>
      <c r="SBO56" s="876"/>
      <c r="SBP56" s="876"/>
      <c r="SBQ56" s="876"/>
      <c r="SBR56" s="876"/>
      <c r="SBS56" s="876"/>
      <c r="SBT56" s="876"/>
      <c r="SBU56" s="876"/>
      <c r="SBV56" s="876"/>
      <c r="SBW56" s="876"/>
      <c r="SBX56" s="876"/>
      <c r="SBY56" s="876"/>
      <c r="SBZ56" s="876"/>
      <c r="SCA56" s="876"/>
      <c r="SCB56" s="876"/>
      <c r="SCC56" s="876"/>
      <c r="SCD56" s="876"/>
      <c r="SCE56" s="876"/>
      <c r="SCF56" s="876"/>
      <c r="SCG56" s="876"/>
      <c r="SCH56" s="876"/>
      <c r="SCI56" s="876"/>
      <c r="SCJ56" s="876"/>
      <c r="SCK56" s="876"/>
      <c r="SCL56" s="876"/>
      <c r="SCM56" s="876"/>
      <c r="SCN56" s="876"/>
      <c r="SCO56" s="876"/>
      <c r="SCP56" s="876"/>
      <c r="SCQ56" s="876"/>
      <c r="SCR56" s="876"/>
      <c r="SCS56" s="876"/>
      <c r="SCT56" s="876"/>
      <c r="SCU56" s="876"/>
      <c r="SCV56" s="876"/>
      <c r="SCW56" s="876"/>
      <c r="SCX56" s="876"/>
      <c r="SCY56" s="876"/>
      <c r="SCZ56" s="876"/>
      <c r="SDA56" s="876"/>
      <c r="SDB56" s="876"/>
      <c r="SDC56" s="876"/>
      <c r="SDD56" s="876"/>
      <c r="SDE56" s="876"/>
      <c r="SDF56" s="876"/>
      <c r="SDG56" s="876"/>
      <c r="SDH56" s="876"/>
      <c r="SDI56" s="876"/>
      <c r="SDJ56" s="876"/>
      <c r="SDK56" s="876"/>
      <c r="SDL56" s="876"/>
      <c r="SDM56" s="876"/>
      <c r="SDN56" s="876"/>
      <c r="SDO56" s="876"/>
      <c r="SDP56" s="876"/>
      <c r="SDQ56" s="876"/>
      <c r="SDR56" s="876"/>
      <c r="SDS56" s="876"/>
      <c r="SDT56" s="876"/>
      <c r="SDU56" s="876"/>
      <c r="SDV56" s="876"/>
      <c r="SDW56" s="876"/>
      <c r="SDX56" s="876"/>
      <c r="SDY56" s="876"/>
      <c r="SDZ56" s="876"/>
      <c r="SEA56" s="876"/>
      <c r="SEB56" s="876"/>
      <c r="SEC56" s="876"/>
      <c r="SED56" s="876"/>
      <c r="SEE56" s="876"/>
      <c r="SEF56" s="876"/>
      <c r="SEG56" s="876"/>
      <c r="SEH56" s="876"/>
      <c r="SEI56" s="876"/>
      <c r="SEJ56" s="876"/>
      <c r="SEK56" s="876"/>
      <c r="SEL56" s="876"/>
      <c r="SEM56" s="876"/>
      <c r="SEN56" s="876"/>
      <c r="SEO56" s="876"/>
      <c r="SEP56" s="876"/>
      <c r="SEQ56" s="876"/>
      <c r="SER56" s="876"/>
      <c r="SES56" s="876"/>
      <c r="SET56" s="876"/>
      <c r="SEU56" s="876"/>
      <c r="SEV56" s="876"/>
      <c r="SEW56" s="876"/>
      <c r="SEX56" s="876"/>
      <c r="SEY56" s="876"/>
      <c r="SEZ56" s="876"/>
      <c r="SFA56" s="876"/>
      <c r="SFB56" s="876"/>
      <c r="SFC56" s="876"/>
      <c r="SFD56" s="876"/>
      <c r="SFE56" s="876"/>
      <c r="SFF56" s="876"/>
      <c r="SFG56" s="876"/>
      <c r="SFH56" s="876"/>
      <c r="SFI56" s="876"/>
      <c r="SFJ56" s="876"/>
      <c r="SFK56" s="876"/>
      <c r="SFL56" s="876"/>
      <c r="SFM56" s="876"/>
      <c r="SFN56" s="876"/>
      <c r="SFO56" s="876"/>
      <c r="SFP56" s="876"/>
      <c r="SFQ56" s="876"/>
      <c r="SFR56" s="876"/>
      <c r="SFS56" s="876"/>
      <c r="SFT56" s="876"/>
      <c r="SFU56" s="876"/>
      <c r="SFV56" s="876"/>
      <c r="SFW56" s="876"/>
      <c r="SFX56" s="876"/>
      <c r="SFY56" s="876"/>
      <c r="SFZ56" s="876"/>
      <c r="SGA56" s="876"/>
      <c r="SGB56" s="876"/>
      <c r="SGC56" s="876"/>
      <c r="SGD56" s="876"/>
      <c r="SGE56" s="876"/>
      <c r="SGF56" s="876"/>
      <c r="SGG56" s="876"/>
      <c r="SGH56" s="876"/>
      <c r="SGI56" s="876"/>
      <c r="SGJ56" s="876"/>
      <c r="SGK56" s="876"/>
      <c r="SGL56" s="876"/>
      <c r="SGM56" s="876"/>
      <c r="SGN56" s="876"/>
      <c r="SGO56" s="876"/>
      <c r="SGP56" s="876"/>
      <c r="SGQ56" s="876"/>
      <c r="SGR56" s="876"/>
      <c r="SGS56" s="876"/>
      <c r="SGT56" s="876"/>
      <c r="SGU56" s="876"/>
      <c r="SGV56" s="876"/>
      <c r="SGW56" s="876"/>
      <c r="SGX56" s="876"/>
      <c r="SGY56" s="876"/>
      <c r="SGZ56" s="876"/>
      <c r="SHA56" s="876"/>
      <c r="SHB56" s="876"/>
      <c r="SHC56" s="876"/>
      <c r="SHD56" s="876"/>
      <c r="SHE56" s="876"/>
      <c r="SHF56" s="876"/>
      <c r="SHG56" s="876"/>
      <c r="SHH56" s="876"/>
      <c r="SHI56" s="876"/>
      <c r="SHJ56" s="876"/>
      <c r="SHK56" s="876"/>
      <c r="SHL56" s="876"/>
      <c r="SHM56" s="876"/>
      <c r="SHN56" s="876"/>
      <c r="SHO56" s="876"/>
      <c r="SHP56" s="876"/>
      <c r="SHQ56" s="876"/>
      <c r="SHR56" s="876"/>
      <c r="SHS56" s="876"/>
      <c r="SHT56" s="876"/>
      <c r="SHU56" s="876"/>
      <c r="SHV56" s="876"/>
      <c r="SHW56" s="876"/>
      <c r="SHX56" s="876"/>
      <c r="SHY56" s="876"/>
      <c r="SHZ56" s="876"/>
      <c r="SIA56" s="876"/>
      <c r="SIB56" s="876"/>
      <c r="SIC56" s="876"/>
      <c r="SID56" s="876"/>
      <c r="SIE56" s="876"/>
      <c r="SIF56" s="876"/>
      <c r="SIG56" s="876"/>
      <c r="SIH56" s="876"/>
      <c r="SII56" s="876"/>
      <c r="SIJ56" s="876"/>
      <c r="SIK56" s="876"/>
      <c r="SIL56" s="876"/>
      <c r="SIM56" s="876"/>
      <c r="SIN56" s="876"/>
      <c r="SIO56" s="876"/>
      <c r="SIP56" s="876"/>
      <c r="SIQ56" s="876"/>
      <c r="SIR56" s="876"/>
      <c r="SIS56" s="876"/>
      <c r="SIT56" s="876"/>
      <c r="SIU56" s="876"/>
      <c r="SIV56" s="876"/>
      <c r="SIW56" s="876"/>
      <c r="SIX56" s="876"/>
      <c r="SIY56" s="876"/>
      <c r="SIZ56" s="876"/>
      <c r="SJA56" s="876"/>
      <c r="SJB56" s="876"/>
      <c r="SJC56" s="876"/>
      <c r="SJD56" s="876"/>
      <c r="SJE56" s="876"/>
      <c r="SJF56" s="876"/>
      <c r="SJG56" s="876"/>
      <c r="SJH56" s="876"/>
      <c r="SJI56" s="876"/>
      <c r="SJJ56" s="876"/>
      <c r="SJK56" s="876"/>
      <c r="SJL56" s="876"/>
      <c r="SJM56" s="876"/>
      <c r="SJN56" s="876"/>
      <c r="SJO56" s="876"/>
      <c r="SJP56" s="876"/>
      <c r="SJQ56" s="876"/>
      <c r="SJR56" s="876"/>
      <c r="SJS56" s="876"/>
      <c r="SJT56" s="876"/>
      <c r="SJU56" s="876"/>
      <c r="SJV56" s="876"/>
      <c r="SJW56" s="876"/>
      <c r="SJX56" s="876"/>
      <c r="SJY56" s="876"/>
      <c r="SJZ56" s="876"/>
      <c r="SKA56" s="876"/>
      <c r="SKB56" s="876"/>
      <c r="SKC56" s="876"/>
      <c r="SKD56" s="876"/>
      <c r="SKE56" s="876"/>
      <c r="SKF56" s="876"/>
      <c r="SKG56" s="876"/>
      <c r="SKH56" s="876"/>
      <c r="SKI56" s="876"/>
      <c r="SKJ56" s="876"/>
      <c r="SKK56" s="876"/>
      <c r="SKL56" s="876"/>
      <c r="SKM56" s="876"/>
      <c r="SKN56" s="876"/>
      <c r="SKO56" s="876"/>
      <c r="SKP56" s="876"/>
      <c r="SKQ56" s="876"/>
      <c r="SKR56" s="876"/>
      <c r="SKS56" s="876"/>
      <c r="SKT56" s="876"/>
      <c r="SKU56" s="876"/>
      <c r="SKV56" s="876"/>
      <c r="SKW56" s="876"/>
      <c r="SKX56" s="876"/>
      <c r="SKY56" s="876"/>
      <c r="SKZ56" s="876"/>
      <c r="SLA56" s="876"/>
      <c r="SLB56" s="876"/>
      <c r="SLC56" s="876"/>
      <c r="SLD56" s="876"/>
      <c r="SLE56" s="876"/>
      <c r="SLF56" s="876"/>
      <c r="SLG56" s="876"/>
      <c r="SLH56" s="876"/>
      <c r="SLI56" s="876"/>
      <c r="SLJ56" s="876"/>
      <c r="SLK56" s="876"/>
      <c r="SLL56" s="876"/>
      <c r="SLM56" s="876"/>
      <c r="SLN56" s="876"/>
      <c r="SLO56" s="876"/>
      <c r="SLP56" s="876"/>
      <c r="SLQ56" s="876"/>
      <c r="SLR56" s="876"/>
      <c r="SLS56" s="876"/>
      <c r="SLT56" s="876"/>
      <c r="SLU56" s="876"/>
      <c r="SLV56" s="876"/>
      <c r="SLW56" s="876"/>
      <c r="SLX56" s="876"/>
      <c r="SLY56" s="876"/>
      <c r="SLZ56" s="876"/>
      <c r="SMA56" s="876"/>
      <c r="SMB56" s="876"/>
      <c r="SMC56" s="876"/>
      <c r="SMD56" s="876"/>
      <c r="SME56" s="876"/>
      <c r="SMF56" s="876"/>
      <c r="SMG56" s="876"/>
      <c r="SMH56" s="876"/>
      <c r="SMI56" s="876"/>
      <c r="SMJ56" s="876"/>
      <c r="SMK56" s="876"/>
      <c r="SML56" s="876"/>
      <c r="SMM56" s="876"/>
      <c r="SMN56" s="876"/>
      <c r="SMO56" s="876"/>
      <c r="SMP56" s="876"/>
      <c r="SMQ56" s="876"/>
      <c r="SMR56" s="876"/>
      <c r="SMS56" s="876"/>
      <c r="SMT56" s="876"/>
      <c r="SMU56" s="876"/>
      <c r="SMV56" s="876"/>
      <c r="SMW56" s="876"/>
      <c r="SMX56" s="876"/>
      <c r="SMY56" s="876"/>
      <c r="SMZ56" s="876"/>
      <c r="SNA56" s="876"/>
      <c r="SNB56" s="876"/>
      <c r="SNC56" s="876"/>
      <c r="SND56" s="876"/>
      <c r="SNE56" s="876"/>
      <c r="SNF56" s="876"/>
      <c r="SNG56" s="876"/>
      <c r="SNH56" s="876"/>
      <c r="SNI56" s="876"/>
      <c r="SNJ56" s="876"/>
      <c r="SNK56" s="876"/>
      <c r="SNL56" s="876"/>
      <c r="SNM56" s="876"/>
      <c r="SNN56" s="876"/>
      <c r="SNO56" s="876"/>
      <c r="SNP56" s="876"/>
      <c r="SNQ56" s="876"/>
      <c r="SNR56" s="876"/>
      <c r="SNS56" s="876"/>
      <c r="SNT56" s="876"/>
      <c r="SNU56" s="876"/>
      <c r="SNV56" s="876"/>
      <c r="SNW56" s="876"/>
      <c r="SNX56" s="876"/>
      <c r="SNY56" s="876"/>
      <c r="SNZ56" s="876"/>
      <c r="SOA56" s="876"/>
      <c r="SOB56" s="876"/>
      <c r="SOC56" s="876"/>
      <c r="SOD56" s="876"/>
      <c r="SOE56" s="876"/>
      <c r="SOF56" s="876"/>
      <c r="SOG56" s="876"/>
      <c r="SOH56" s="876"/>
      <c r="SOI56" s="876"/>
      <c r="SOJ56" s="876"/>
      <c r="SOK56" s="876"/>
      <c r="SOL56" s="876"/>
      <c r="SOM56" s="876"/>
      <c r="SON56" s="876"/>
      <c r="SOO56" s="876"/>
      <c r="SOP56" s="876"/>
      <c r="SOQ56" s="876"/>
      <c r="SOR56" s="876"/>
      <c r="SOS56" s="876"/>
      <c r="SOT56" s="876"/>
      <c r="SOU56" s="876"/>
      <c r="SOV56" s="876"/>
      <c r="SOW56" s="876"/>
      <c r="SOX56" s="876"/>
      <c r="SOY56" s="876"/>
      <c r="SOZ56" s="876"/>
      <c r="SPA56" s="876"/>
      <c r="SPB56" s="876"/>
      <c r="SPC56" s="876"/>
      <c r="SPD56" s="876"/>
      <c r="SPE56" s="876"/>
      <c r="SPF56" s="876"/>
      <c r="SPG56" s="876"/>
      <c r="SPH56" s="876"/>
      <c r="SPI56" s="876"/>
      <c r="SPJ56" s="876"/>
      <c r="SPK56" s="876"/>
      <c r="SPL56" s="876"/>
      <c r="SPM56" s="876"/>
      <c r="SPN56" s="876"/>
      <c r="SPO56" s="876"/>
      <c r="SPP56" s="876"/>
      <c r="SPQ56" s="876"/>
      <c r="SPR56" s="876"/>
      <c r="SPS56" s="876"/>
      <c r="SPT56" s="876"/>
      <c r="SPU56" s="876"/>
      <c r="SPV56" s="876"/>
      <c r="SPW56" s="876"/>
      <c r="SPX56" s="876"/>
      <c r="SPY56" s="876"/>
      <c r="SPZ56" s="876"/>
      <c r="SQA56" s="876"/>
      <c r="SQB56" s="876"/>
      <c r="SQC56" s="876"/>
      <c r="SQD56" s="876"/>
      <c r="SQE56" s="876"/>
      <c r="SQF56" s="876"/>
      <c r="SQG56" s="876"/>
      <c r="SQH56" s="876"/>
      <c r="SQI56" s="876"/>
      <c r="SQJ56" s="876"/>
      <c r="SQK56" s="876"/>
      <c r="SQL56" s="876"/>
      <c r="SQM56" s="876"/>
      <c r="SQN56" s="876"/>
      <c r="SQO56" s="876"/>
      <c r="SQP56" s="876"/>
      <c r="SQQ56" s="876"/>
      <c r="SQR56" s="876"/>
      <c r="SQS56" s="876"/>
      <c r="SQT56" s="876"/>
      <c r="SQU56" s="876"/>
      <c r="SQV56" s="876"/>
      <c r="SQW56" s="876"/>
      <c r="SQX56" s="876"/>
      <c r="SQY56" s="876"/>
      <c r="SQZ56" s="876"/>
      <c r="SRA56" s="876"/>
      <c r="SRB56" s="876"/>
      <c r="SRC56" s="876"/>
      <c r="SRD56" s="876"/>
      <c r="SRE56" s="876"/>
      <c r="SRF56" s="876"/>
      <c r="SRG56" s="876"/>
      <c r="SRH56" s="876"/>
      <c r="SRI56" s="876"/>
      <c r="SRJ56" s="876"/>
      <c r="SRK56" s="876"/>
      <c r="SRL56" s="876"/>
      <c r="SRM56" s="876"/>
      <c r="SRN56" s="876"/>
      <c r="SRO56" s="876"/>
      <c r="SRP56" s="876"/>
      <c r="SRQ56" s="876"/>
      <c r="SRR56" s="876"/>
      <c r="SRS56" s="876"/>
      <c r="SRT56" s="876"/>
      <c r="SRU56" s="876"/>
      <c r="SRV56" s="876"/>
      <c r="SRW56" s="876"/>
      <c r="SRX56" s="876"/>
      <c r="SRY56" s="876"/>
      <c r="SRZ56" s="876"/>
      <c r="SSA56" s="876"/>
      <c r="SSB56" s="876"/>
      <c r="SSC56" s="876"/>
      <c r="SSD56" s="876"/>
      <c r="SSE56" s="876"/>
      <c r="SSF56" s="876"/>
      <c r="SSG56" s="876"/>
      <c r="SSH56" s="876"/>
      <c r="SSI56" s="876"/>
      <c r="SSJ56" s="876"/>
      <c r="SSK56" s="876"/>
      <c r="SSL56" s="876"/>
      <c r="SSM56" s="876"/>
      <c r="SSN56" s="876"/>
      <c r="SSO56" s="876"/>
      <c r="SSP56" s="876"/>
      <c r="SSQ56" s="876"/>
      <c r="SSR56" s="876"/>
      <c r="SSS56" s="876"/>
      <c r="SST56" s="876"/>
      <c r="SSU56" s="876"/>
      <c r="SSV56" s="876"/>
      <c r="SSW56" s="876"/>
      <c r="SSX56" s="876"/>
      <c r="SSY56" s="876"/>
      <c r="SSZ56" s="876"/>
      <c r="STA56" s="876"/>
      <c r="STB56" s="876"/>
      <c r="STC56" s="876"/>
      <c r="STD56" s="876"/>
      <c r="STE56" s="876"/>
      <c r="STF56" s="876"/>
      <c r="STG56" s="876"/>
      <c r="STH56" s="876"/>
      <c r="STI56" s="876"/>
      <c r="STJ56" s="876"/>
      <c r="STK56" s="876"/>
      <c r="STL56" s="876"/>
      <c r="STM56" s="876"/>
      <c r="STN56" s="876"/>
      <c r="STO56" s="876"/>
      <c r="STP56" s="876"/>
      <c r="STQ56" s="876"/>
      <c r="STR56" s="876"/>
      <c r="STS56" s="876"/>
      <c r="STT56" s="876"/>
      <c r="STU56" s="876"/>
      <c r="STV56" s="876"/>
      <c r="STW56" s="876"/>
      <c r="STX56" s="876"/>
      <c r="STY56" s="876"/>
      <c r="STZ56" s="876"/>
      <c r="SUA56" s="876"/>
      <c r="SUB56" s="876"/>
      <c r="SUC56" s="876"/>
      <c r="SUD56" s="876"/>
      <c r="SUE56" s="876"/>
      <c r="SUF56" s="876"/>
      <c r="SUG56" s="876"/>
      <c r="SUH56" s="876"/>
      <c r="SUI56" s="876"/>
      <c r="SUJ56" s="876"/>
      <c r="SUK56" s="876"/>
      <c r="SUL56" s="876"/>
      <c r="SUM56" s="876"/>
      <c r="SUN56" s="876"/>
      <c r="SUO56" s="876"/>
      <c r="SUP56" s="876"/>
      <c r="SUQ56" s="876"/>
      <c r="SUR56" s="876"/>
      <c r="SUS56" s="876"/>
      <c r="SUT56" s="876"/>
      <c r="SUU56" s="876"/>
      <c r="SUV56" s="876"/>
      <c r="SUW56" s="876"/>
      <c r="SUX56" s="876"/>
      <c r="SUY56" s="876"/>
      <c r="SUZ56" s="876"/>
      <c r="SVA56" s="876"/>
      <c r="SVB56" s="876"/>
      <c r="SVC56" s="876"/>
      <c r="SVD56" s="876"/>
      <c r="SVE56" s="876"/>
      <c r="SVF56" s="876"/>
      <c r="SVG56" s="876"/>
      <c r="SVH56" s="876"/>
      <c r="SVI56" s="876"/>
      <c r="SVJ56" s="876"/>
      <c r="SVK56" s="876"/>
      <c r="SVL56" s="876"/>
      <c r="SVM56" s="876"/>
      <c r="SVN56" s="876"/>
      <c r="SVO56" s="876"/>
      <c r="SVP56" s="876"/>
      <c r="SVQ56" s="876"/>
      <c r="SVR56" s="876"/>
      <c r="SVS56" s="876"/>
      <c r="SVT56" s="876"/>
      <c r="SVU56" s="876"/>
      <c r="SVV56" s="876"/>
      <c r="SVW56" s="876"/>
      <c r="SVX56" s="876"/>
      <c r="SVY56" s="876"/>
      <c r="SVZ56" s="876"/>
      <c r="SWA56" s="876"/>
      <c r="SWB56" s="876"/>
      <c r="SWC56" s="876"/>
      <c r="SWD56" s="876"/>
      <c r="SWE56" s="876"/>
      <c r="SWF56" s="876"/>
      <c r="SWG56" s="876"/>
      <c r="SWH56" s="876"/>
      <c r="SWI56" s="876"/>
      <c r="SWJ56" s="876"/>
      <c r="SWK56" s="876"/>
      <c r="SWL56" s="876"/>
      <c r="SWM56" s="876"/>
      <c r="SWN56" s="876"/>
      <c r="SWO56" s="876"/>
      <c r="SWP56" s="876"/>
      <c r="SWQ56" s="876"/>
      <c r="SWR56" s="876"/>
      <c r="SWS56" s="876"/>
      <c r="SWT56" s="876"/>
      <c r="SWU56" s="876"/>
      <c r="SWV56" s="876"/>
      <c r="SWW56" s="876"/>
      <c r="SWX56" s="876"/>
      <c r="SWY56" s="876"/>
      <c r="SWZ56" s="876"/>
      <c r="SXA56" s="876"/>
      <c r="SXB56" s="876"/>
      <c r="SXC56" s="876"/>
      <c r="SXD56" s="876"/>
      <c r="SXE56" s="876"/>
      <c r="SXF56" s="876"/>
      <c r="SXG56" s="876"/>
      <c r="SXH56" s="876"/>
      <c r="SXI56" s="876"/>
      <c r="SXJ56" s="876"/>
      <c r="SXK56" s="876"/>
      <c r="SXL56" s="876"/>
      <c r="SXM56" s="876"/>
      <c r="SXN56" s="876"/>
      <c r="SXO56" s="876"/>
      <c r="SXP56" s="876"/>
      <c r="SXQ56" s="876"/>
      <c r="SXR56" s="876"/>
      <c r="SXS56" s="876"/>
      <c r="SXT56" s="876"/>
      <c r="SXU56" s="876"/>
      <c r="SXV56" s="876"/>
      <c r="SXW56" s="876"/>
      <c r="SXX56" s="876"/>
      <c r="SXY56" s="876"/>
      <c r="SXZ56" s="876"/>
      <c r="SYA56" s="876"/>
      <c r="SYB56" s="876"/>
      <c r="SYC56" s="876"/>
      <c r="SYD56" s="876"/>
      <c r="SYE56" s="876"/>
      <c r="SYF56" s="876"/>
      <c r="SYG56" s="876"/>
      <c r="SYH56" s="876"/>
      <c r="SYI56" s="876"/>
      <c r="SYJ56" s="876"/>
      <c r="SYK56" s="876"/>
      <c r="SYL56" s="876"/>
      <c r="SYM56" s="876"/>
      <c r="SYN56" s="876"/>
      <c r="SYO56" s="876"/>
      <c r="SYP56" s="876"/>
      <c r="SYQ56" s="876"/>
      <c r="SYR56" s="876"/>
      <c r="SYS56" s="876"/>
      <c r="SYT56" s="876"/>
      <c r="SYU56" s="876"/>
      <c r="SYV56" s="876"/>
      <c r="SYW56" s="876"/>
      <c r="SYX56" s="876"/>
      <c r="SYY56" s="876"/>
      <c r="SYZ56" s="876"/>
      <c r="SZA56" s="876"/>
      <c r="SZB56" s="876"/>
      <c r="SZC56" s="876"/>
      <c r="SZD56" s="876"/>
      <c r="SZE56" s="876"/>
      <c r="SZF56" s="876"/>
      <c r="SZG56" s="876"/>
      <c r="SZH56" s="876"/>
      <c r="SZI56" s="876"/>
      <c r="SZJ56" s="876"/>
      <c r="SZK56" s="876"/>
      <c r="SZL56" s="876"/>
      <c r="SZM56" s="876"/>
      <c r="SZN56" s="876"/>
      <c r="SZO56" s="876"/>
      <c r="SZP56" s="876"/>
      <c r="SZQ56" s="876"/>
      <c r="SZR56" s="876"/>
      <c r="SZS56" s="876"/>
      <c r="SZT56" s="876"/>
      <c r="SZU56" s="876"/>
      <c r="SZV56" s="876"/>
      <c r="SZW56" s="876"/>
      <c r="SZX56" s="876"/>
      <c r="SZY56" s="876"/>
      <c r="SZZ56" s="876"/>
      <c r="TAA56" s="876"/>
      <c r="TAB56" s="876"/>
      <c r="TAC56" s="876"/>
      <c r="TAD56" s="876"/>
      <c r="TAE56" s="876"/>
      <c r="TAF56" s="876"/>
      <c r="TAG56" s="876"/>
      <c r="TAH56" s="876"/>
      <c r="TAI56" s="876"/>
      <c r="TAJ56" s="876"/>
      <c r="TAK56" s="876"/>
      <c r="TAL56" s="876"/>
      <c r="TAM56" s="876"/>
      <c r="TAN56" s="876"/>
      <c r="TAO56" s="876"/>
      <c r="TAP56" s="876"/>
      <c r="TAQ56" s="876"/>
      <c r="TAR56" s="876"/>
      <c r="TAS56" s="876"/>
      <c r="TAT56" s="876"/>
      <c r="TAU56" s="876"/>
      <c r="TAV56" s="876"/>
      <c r="TAW56" s="876"/>
      <c r="TAX56" s="876"/>
      <c r="TAY56" s="876"/>
      <c r="TAZ56" s="876"/>
      <c r="TBA56" s="876"/>
      <c r="TBB56" s="876"/>
      <c r="TBC56" s="876"/>
      <c r="TBD56" s="876"/>
      <c r="TBE56" s="876"/>
      <c r="TBF56" s="876"/>
      <c r="TBG56" s="876"/>
      <c r="TBH56" s="876"/>
      <c r="TBI56" s="876"/>
      <c r="TBJ56" s="876"/>
      <c r="TBK56" s="876"/>
      <c r="TBL56" s="876"/>
      <c r="TBM56" s="876"/>
      <c r="TBN56" s="876"/>
      <c r="TBO56" s="876"/>
      <c r="TBP56" s="876"/>
      <c r="TBQ56" s="876"/>
      <c r="TBR56" s="876"/>
      <c r="TBS56" s="876"/>
      <c r="TBT56" s="876"/>
      <c r="TBU56" s="876"/>
      <c r="TBV56" s="876"/>
      <c r="TBW56" s="876"/>
      <c r="TBX56" s="876"/>
      <c r="TBY56" s="876"/>
      <c r="TBZ56" s="876"/>
      <c r="TCA56" s="876"/>
      <c r="TCB56" s="876"/>
      <c r="TCC56" s="876"/>
      <c r="TCD56" s="876"/>
      <c r="TCE56" s="876"/>
      <c r="TCF56" s="876"/>
      <c r="TCG56" s="876"/>
      <c r="TCH56" s="876"/>
      <c r="TCI56" s="876"/>
      <c r="TCJ56" s="876"/>
      <c r="TCK56" s="876"/>
      <c r="TCL56" s="876"/>
      <c r="TCM56" s="876"/>
      <c r="TCN56" s="876"/>
      <c r="TCO56" s="876"/>
      <c r="TCP56" s="876"/>
      <c r="TCQ56" s="876"/>
      <c r="TCR56" s="876"/>
      <c r="TCS56" s="876"/>
      <c r="TCT56" s="876"/>
      <c r="TCU56" s="876"/>
      <c r="TCV56" s="876"/>
      <c r="TCW56" s="876"/>
      <c r="TCX56" s="876"/>
      <c r="TCY56" s="876"/>
      <c r="TCZ56" s="876"/>
      <c r="TDA56" s="876"/>
      <c r="TDB56" s="876"/>
      <c r="TDC56" s="876"/>
      <c r="TDD56" s="876"/>
      <c r="TDE56" s="876"/>
      <c r="TDF56" s="876"/>
      <c r="TDG56" s="876"/>
      <c r="TDH56" s="876"/>
      <c r="TDI56" s="876"/>
      <c r="TDJ56" s="876"/>
      <c r="TDK56" s="876"/>
      <c r="TDL56" s="876"/>
      <c r="TDM56" s="876"/>
      <c r="TDN56" s="876"/>
      <c r="TDO56" s="876"/>
      <c r="TDP56" s="876"/>
      <c r="TDQ56" s="876"/>
      <c r="TDR56" s="876"/>
      <c r="TDS56" s="876"/>
      <c r="TDT56" s="876"/>
      <c r="TDU56" s="876"/>
      <c r="TDV56" s="876"/>
      <c r="TDW56" s="876"/>
      <c r="TDX56" s="876"/>
      <c r="TDY56" s="876"/>
      <c r="TDZ56" s="876"/>
      <c r="TEA56" s="876"/>
      <c r="TEB56" s="876"/>
      <c r="TEC56" s="876"/>
      <c r="TED56" s="876"/>
      <c r="TEE56" s="876"/>
      <c r="TEF56" s="876"/>
      <c r="TEG56" s="876"/>
      <c r="TEH56" s="876"/>
      <c r="TEI56" s="876"/>
      <c r="TEJ56" s="876"/>
      <c r="TEK56" s="876"/>
      <c r="TEL56" s="876"/>
      <c r="TEM56" s="876"/>
      <c r="TEN56" s="876"/>
      <c r="TEO56" s="876"/>
      <c r="TEP56" s="876"/>
      <c r="TEQ56" s="876"/>
      <c r="TER56" s="876"/>
      <c r="TES56" s="876"/>
      <c r="TET56" s="876"/>
      <c r="TEU56" s="876"/>
      <c r="TEV56" s="876"/>
      <c r="TEW56" s="876"/>
      <c r="TEX56" s="876"/>
      <c r="TEY56" s="876"/>
      <c r="TEZ56" s="876"/>
      <c r="TFA56" s="876"/>
      <c r="TFB56" s="876"/>
      <c r="TFC56" s="876"/>
      <c r="TFD56" s="876"/>
      <c r="TFE56" s="876"/>
      <c r="TFF56" s="876"/>
      <c r="TFG56" s="876"/>
      <c r="TFH56" s="876"/>
      <c r="TFI56" s="876"/>
      <c r="TFJ56" s="876"/>
      <c r="TFK56" s="876"/>
      <c r="TFL56" s="876"/>
      <c r="TFM56" s="876"/>
      <c r="TFN56" s="876"/>
      <c r="TFO56" s="876"/>
      <c r="TFP56" s="876"/>
      <c r="TFQ56" s="876"/>
      <c r="TFR56" s="876"/>
      <c r="TFS56" s="876"/>
      <c r="TFT56" s="876"/>
      <c r="TFU56" s="876"/>
      <c r="TFV56" s="876"/>
      <c r="TFW56" s="876"/>
      <c r="TFX56" s="876"/>
      <c r="TFY56" s="876"/>
      <c r="TFZ56" s="876"/>
      <c r="TGA56" s="876"/>
      <c r="TGB56" s="876"/>
      <c r="TGC56" s="876"/>
      <c r="TGD56" s="876"/>
      <c r="TGE56" s="876"/>
      <c r="TGF56" s="876"/>
      <c r="TGG56" s="876"/>
      <c r="TGH56" s="876"/>
      <c r="TGI56" s="876"/>
      <c r="TGJ56" s="876"/>
      <c r="TGK56" s="876"/>
      <c r="TGL56" s="876"/>
      <c r="TGM56" s="876"/>
      <c r="TGN56" s="876"/>
      <c r="TGO56" s="876"/>
      <c r="TGP56" s="876"/>
      <c r="TGQ56" s="876"/>
      <c r="TGR56" s="876"/>
      <c r="TGS56" s="876"/>
      <c r="TGT56" s="876"/>
      <c r="TGU56" s="876"/>
      <c r="TGV56" s="876"/>
      <c r="TGW56" s="876"/>
      <c r="TGX56" s="876"/>
      <c r="TGY56" s="876"/>
      <c r="TGZ56" s="876"/>
      <c r="THA56" s="876"/>
      <c r="THB56" s="876"/>
      <c r="THC56" s="876"/>
      <c r="THD56" s="876"/>
      <c r="THE56" s="876"/>
      <c r="THF56" s="876"/>
      <c r="THG56" s="876"/>
      <c r="THH56" s="876"/>
      <c r="THI56" s="876"/>
      <c r="THJ56" s="876"/>
      <c r="THK56" s="876"/>
      <c r="THL56" s="876"/>
      <c r="THM56" s="876"/>
      <c r="THN56" s="876"/>
      <c r="THO56" s="876"/>
      <c r="THP56" s="876"/>
      <c r="THQ56" s="876"/>
      <c r="THR56" s="876"/>
      <c r="THS56" s="876"/>
      <c r="THT56" s="876"/>
      <c r="THU56" s="876"/>
      <c r="THV56" s="876"/>
      <c r="THW56" s="876"/>
      <c r="THX56" s="876"/>
      <c r="THY56" s="876"/>
      <c r="THZ56" s="876"/>
      <c r="TIA56" s="876"/>
      <c r="TIB56" s="876"/>
      <c r="TIC56" s="876"/>
      <c r="TID56" s="876"/>
      <c r="TIE56" s="876"/>
      <c r="TIF56" s="876"/>
      <c r="TIG56" s="876"/>
      <c r="TIH56" s="876"/>
      <c r="TII56" s="876"/>
      <c r="TIJ56" s="876"/>
      <c r="TIK56" s="876"/>
      <c r="TIL56" s="876"/>
      <c r="TIM56" s="876"/>
      <c r="TIN56" s="876"/>
      <c r="TIO56" s="876"/>
      <c r="TIP56" s="876"/>
      <c r="TIQ56" s="876"/>
      <c r="TIR56" s="876"/>
      <c r="TIS56" s="876"/>
      <c r="TIT56" s="876"/>
      <c r="TIU56" s="876"/>
      <c r="TIV56" s="876"/>
      <c r="TIW56" s="876"/>
      <c r="TIX56" s="876"/>
      <c r="TIY56" s="876"/>
      <c r="TIZ56" s="876"/>
      <c r="TJA56" s="876"/>
      <c r="TJB56" s="876"/>
      <c r="TJC56" s="876"/>
      <c r="TJD56" s="876"/>
      <c r="TJE56" s="876"/>
      <c r="TJF56" s="876"/>
      <c r="TJG56" s="876"/>
      <c r="TJH56" s="876"/>
      <c r="TJI56" s="876"/>
      <c r="TJJ56" s="876"/>
      <c r="TJK56" s="876"/>
      <c r="TJL56" s="876"/>
      <c r="TJM56" s="876"/>
      <c r="TJN56" s="876"/>
      <c r="TJO56" s="876"/>
      <c r="TJP56" s="876"/>
      <c r="TJQ56" s="876"/>
      <c r="TJR56" s="876"/>
      <c r="TJS56" s="876"/>
      <c r="TJT56" s="876"/>
      <c r="TJU56" s="876"/>
      <c r="TJV56" s="876"/>
      <c r="TJW56" s="876"/>
      <c r="TJX56" s="876"/>
      <c r="TJY56" s="876"/>
      <c r="TJZ56" s="876"/>
      <c r="TKA56" s="876"/>
      <c r="TKB56" s="876"/>
      <c r="TKC56" s="876"/>
      <c r="TKD56" s="876"/>
      <c r="TKE56" s="876"/>
      <c r="TKF56" s="876"/>
      <c r="TKG56" s="876"/>
      <c r="TKH56" s="876"/>
      <c r="TKI56" s="876"/>
      <c r="TKJ56" s="876"/>
      <c r="TKK56" s="876"/>
      <c r="TKL56" s="876"/>
      <c r="TKM56" s="876"/>
      <c r="TKN56" s="876"/>
      <c r="TKO56" s="876"/>
      <c r="TKP56" s="876"/>
      <c r="TKQ56" s="876"/>
      <c r="TKR56" s="876"/>
      <c r="TKS56" s="876"/>
      <c r="TKT56" s="876"/>
      <c r="TKU56" s="876"/>
      <c r="TKV56" s="876"/>
      <c r="TKW56" s="876"/>
      <c r="TKX56" s="876"/>
      <c r="TKY56" s="876"/>
      <c r="TKZ56" s="876"/>
      <c r="TLA56" s="876"/>
      <c r="TLB56" s="876"/>
      <c r="TLC56" s="876"/>
      <c r="TLD56" s="876"/>
      <c r="TLE56" s="876"/>
      <c r="TLF56" s="876"/>
      <c r="TLG56" s="876"/>
      <c r="TLH56" s="876"/>
      <c r="TLI56" s="876"/>
      <c r="TLJ56" s="876"/>
      <c r="TLK56" s="876"/>
      <c r="TLL56" s="876"/>
      <c r="TLM56" s="876"/>
      <c r="TLN56" s="876"/>
      <c r="TLO56" s="876"/>
      <c r="TLP56" s="876"/>
      <c r="TLQ56" s="876"/>
      <c r="TLR56" s="876"/>
      <c r="TLS56" s="876"/>
      <c r="TLT56" s="876"/>
      <c r="TLU56" s="876"/>
      <c r="TLV56" s="876"/>
      <c r="TLW56" s="876"/>
      <c r="TLX56" s="876"/>
      <c r="TLY56" s="876"/>
      <c r="TLZ56" s="876"/>
      <c r="TMA56" s="876"/>
      <c r="TMB56" s="876"/>
      <c r="TMC56" s="876"/>
      <c r="TMD56" s="876"/>
      <c r="TME56" s="876"/>
      <c r="TMF56" s="876"/>
      <c r="TMG56" s="876"/>
      <c r="TMH56" s="876"/>
      <c r="TMI56" s="876"/>
      <c r="TMJ56" s="876"/>
      <c r="TMK56" s="876"/>
      <c r="TML56" s="876"/>
      <c r="TMM56" s="876"/>
      <c r="TMN56" s="876"/>
      <c r="TMO56" s="876"/>
      <c r="TMP56" s="876"/>
      <c r="TMQ56" s="876"/>
      <c r="TMR56" s="876"/>
      <c r="TMS56" s="876"/>
      <c r="TMT56" s="876"/>
      <c r="TMU56" s="876"/>
      <c r="TMV56" s="876"/>
      <c r="TMW56" s="876"/>
      <c r="TMX56" s="876"/>
      <c r="TMY56" s="876"/>
      <c r="TMZ56" s="876"/>
      <c r="TNA56" s="876"/>
      <c r="TNB56" s="876"/>
      <c r="TNC56" s="876"/>
      <c r="TND56" s="876"/>
      <c r="TNE56" s="876"/>
      <c r="TNF56" s="876"/>
      <c r="TNG56" s="876"/>
      <c r="TNH56" s="876"/>
      <c r="TNI56" s="876"/>
      <c r="TNJ56" s="876"/>
      <c r="TNK56" s="876"/>
      <c r="TNL56" s="876"/>
      <c r="TNM56" s="876"/>
      <c r="TNN56" s="876"/>
      <c r="TNO56" s="876"/>
      <c r="TNP56" s="876"/>
      <c r="TNQ56" s="876"/>
      <c r="TNR56" s="876"/>
      <c r="TNS56" s="876"/>
      <c r="TNT56" s="876"/>
      <c r="TNU56" s="876"/>
      <c r="TNV56" s="876"/>
      <c r="TNW56" s="876"/>
      <c r="TNX56" s="876"/>
      <c r="TNY56" s="876"/>
      <c r="TNZ56" s="876"/>
      <c r="TOA56" s="876"/>
      <c r="TOB56" s="876"/>
      <c r="TOC56" s="876"/>
      <c r="TOD56" s="876"/>
      <c r="TOE56" s="876"/>
      <c r="TOF56" s="876"/>
      <c r="TOG56" s="876"/>
      <c r="TOH56" s="876"/>
      <c r="TOI56" s="876"/>
      <c r="TOJ56" s="876"/>
      <c r="TOK56" s="876"/>
      <c r="TOL56" s="876"/>
      <c r="TOM56" s="876"/>
      <c r="TON56" s="876"/>
      <c r="TOO56" s="876"/>
      <c r="TOP56" s="876"/>
      <c r="TOQ56" s="876"/>
      <c r="TOR56" s="876"/>
      <c r="TOS56" s="876"/>
      <c r="TOT56" s="876"/>
      <c r="TOU56" s="876"/>
      <c r="TOV56" s="876"/>
      <c r="TOW56" s="876"/>
      <c r="TOX56" s="876"/>
      <c r="TOY56" s="876"/>
      <c r="TOZ56" s="876"/>
      <c r="TPA56" s="876"/>
      <c r="TPB56" s="876"/>
      <c r="TPC56" s="876"/>
      <c r="TPD56" s="876"/>
      <c r="TPE56" s="876"/>
      <c r="TPF56" s="876"/>
      <c r="TPG56" s="876"/>
      <c r="TPH56" s="876"/>
      <c r="TPI56" s="876"/>
      <c r="TPJ56" s="876"/>
      <c r="TPK56" s="876"/>
      <c r="TPL56" s="876"/>
      <c r="TPM56" s="876"/>
      <c r="TPN56" s="876"/>
      <c r="TPO56" s="876"/>
      <c r="TPP56" s="876"/>
      <c r="TPQ56" s="876"/>
      <c r="TPR56" s="876"/>
      <c r="TPS56" s="876"/>
      <c r="TPT56" s="876"/>
      <c r="TPU56" s="876"/>
      <c r="TPV56" s="876"/>
      <c r="TPW56" s="876"/>
      <c r="TPX56" s="876"/>
      <c r="TPY56" s="876"/>
      <c r="TPZ56" s="876"/>
      <c r="TQA56" s="876"/>
      <c r="TQB56" s="876"/>
      <c r="TQC56" s="876"/>
      <c r="TQD56" s="876"/>
      <c r="TQE56" s="876"/>
      <c r="TQF56" s="876"/>
      <c r="TQG56" s="876"/>
      <c r="TQH56" s="876"/>
      <c r="TQI56" s="876"/>
      <c r="TQJ56" s="876"/>
      <c r="TQK56" s="876"/>
      <c r="TQL56" s="876"/>
      <c r="TQM56" s="876"/>
      <c r="TQN56" s="876"/>
      <c r="TQO56" s="876"/>
      <c r="TQP56" s="876"/>
      <c r="TQQ56" s="876"/>
      <c r="TQR56" s="876"/>
      <c r="TQS56" s="876"/>
      <c r="TQT56" s="876"/>
      <c r="TQU56" s="876"/>
      <c r="TQV56" s="876"/>
      <c r="TQW56" s="876"/>
      <c r="TQX56" s="876"/>
      <c r="TQY56" s="876"/>
      <c r="TQZ56" s="876"/>
      <c r="TRA56" s="876"/>
      <c r="TRB56" s="876"/>
      <c r="TRC56" s="876"/>
      <c r="TRD56" s="876"/>
      <c r="TRE56" s="876"/>
      <c r="TRF56" s="876"/>
      <c r="TRG56" s="876"/>
      <c r="TRH56" s="876"/>
      <c r="TRI56" s="876"/>
      <c r="TRJ56" s="876"/>
      <c r="TRK56" s="876"/>
      <c r="TRL56" s="876"/>
      <c r="TRM56" s="876"/>
      <c r="TRN56" s="876"/>
      <c r="TRO56" s="876"/>
      <c r="TRP56" s="876"/>
      <c r="TRQ56" s="876"/>
      <c r="TRR56" s="876"/>
      <c r="TRS56" s="876"/>
      <c r="TRT56" s="876"/>
      <c r="TRU56" s="876"/>
      <c r="TRV56" s="876"/>
      <c r="TRW56" s="876"/>
      <c r="TRX56" s="876"/>
      <c r="TRY56" s="876"/>
      <c r="TRZ56" s="876"/>
      <c r="TSA56" s="876"/>
      <c r="TSB56" s="876"/>
      <c r="TSC56" s="876"/>
      <c r="TSD56" s="876"/>
      <c r="TSE56" s="876"/>
      <c r="TSF56" s="876"/>
      <c r="TSG56" s="876"/>
      <c r="TSH56" s="876"/>
      <c r="TSI56" s="876"/>
      <c r="TSJ56" s="876"/>
      <c r="TSK56" s="876"/>
      <c r="TSL56" s="876"/>
      <c r="TSM56" s="876"/>
      <c r="TSN56" s="876"/>
      <c r="TSO56" s="876"/>
      <c r="TSP56" s="876"/>
      <c r="TSQ56" s="876"/>
      <c r="TSR56" s="876"/>
      <c r="TSS56" s="876"/>
      <c r="TST56" s="876"/>
      <c r="TSU56" s="876"/>
      <c r="TSV56" s="876"/>
      <c r="TSW56" s="876"/>
      <c r="TSX56" s="876"/>
      <c r="TSY56" s="876"/>
      <c r="TSZ56" s="876"/>
      <c r="TTA56" s="876"/>
      <c r="TTB56" s="876"/>
      <c r="TTC56" s="876"/>
      <c r="TTD56" s="876"/>
      <c r="TTE56" s="876"/>
      <c r="TTF56" s="876"/>
      <c r="TTG56" s="876"/>
      <c r="TTH56" s="876"/>
      <c r="TTI56" s="876"/>
      <c r="TTJ56" s="876"/>
      <c r="TTK56" s="876"/>
      <c r="TTL56" s="876"/>
      <c r="TTM56" s="876"/>
      <c r="TTN56" s="876"/>
      <c r="TTO56" s="876"/>
      <c r="TTP56" s="876"/>
      <c r="TTQ56" s="876"/>
      <c r="TTR56" s="876"/>
      <c r="TTS56" s="876"/>
      <c r="TTT56" s="876"/>
      <c r="TTU56" s="876"/>
      <c r="TTV56" s="876"/>
      <c r="TTW56" s="876"/>
      <c r="TTX56" s="876"/>
      <c r="TTY56" s="876"/>
      <c r="TTZ56" s="876"/>
      <c r="TUA56" s="876"/>
      <c r="TUB56" s="876"/>
      <c r="TUC56" s="876"/>
      <c r="TUD56" s="876"/>
      <c r="TUE56" s="876"/>
      <c r="TUF56" s="876"/>
      <c r="TUG56" s="876"/>
      <c r="TUH56" s="876"/>
      <c r="TUI56" s="876"/>
      <c r="TUJ56" s="876"/>
      <c r="TUK56" s="876"/>
      <c r="TUL56" s="876"/>
      <c r="TUM56" s="876"/>
      <c r="TUN56" s="876"/>
      <c r="TUO56" s="876"/>
      <c r="TUP56" s="876"/>
      <c r="TUQ56" s="876"/>
      <c r="TUR56" s="876"/>
      <c r="TUS56" s="876"/>
      <c r="TUT56" s="876"/>
      <c r="TUU56" s="876"/>
      <c r="TUV56" s="876"/>
      <c r="TUW56" s="876"/>
      <c r="TUX56" s="876"/>
      <c r="TUY56" s="876"/>
      <c r="TUZ56" s="876"/>
      <c r="TVA56" s="876"/>
      <c r="TVB56" s="876"/>
      <c r="TVC56" s="876"/>
      <c r="TVD56" s="876"/>
      <c r="TVE56" s="876"/>
      <c r="TVF56" s="876"/>
      <c r="TVG56" s="876"/>
      <c r="TVH56" s="876"/>
      <c r="TVI56" s="876"/>
      <c r="TVJ56" s="876"/>
      <c r="TVK56" s="876"/>
      <c r="TVL56" s="876"/>
      <c r="TVM56" s="876"/>
      <c r="TVN56" s="876"/>
      <c r="TVO56" s="876"/>
      <c r="TVP56" s="876"/>
      <c r="TVQ56" s="876"/>
      <c r="TVR56" s="876"/>
      <c r="TVS56" s="876"/>
      <c r="TVT56" s="876"/>
      <c r="TVU56" s="876"/>
      <c r="TVV56" s="876"/>
      <c r="TVW56" s="876"/>
      <c r="TVX56" s="876"/>
      <c r="TVY56" s="876"/>
      <c r="TVZ56" s="876"/>
      <c r="TWA56" s="876"/>
      <c r="TWB56" s="876"/>
      <c r="TWC56" s="876"/>
      <c r="TWD56" s="876"/>
      <c r="TWE56" s="876"/>
      <c r="TWF56" s="876"/>
      <c r="TWG56" s="876"/>
      <c r="TWH56" s="876"/>
      <c r="TWI56" s="876"/>
      <c r="TWJ56" s="876"/>
      <c r="TWK56" s="876"/>
      <c r="TWL56" s="876"/>
      <c r="TWM56" s="876"/>
      <c r="TWN56" s="876"/>
      <c r="TWO56" s="876"/>
      <c r="TWP56" s="876"/>
      <c r="TWQ56" s="876"/>
      <c r="TWR56" s="876"/>
      <c r="TWS56" s="876"/>
      <c r="TWT56" s="876"/>
      <c r="TWU56" s="876"/>
      <c r="TWV56" s="876"/>
      <c r="TWW56" s="876"/>
      <c r="TWX56" s="876"/>
      <c r="TWY56" s="876"/>
      <c r="TWZ56" s="876"/>
      <c r="TXA56" s="876"/>
      <c r="TXB56" s="876"/>
      <c r="TXC56" s="876"/>
      <c r="TXD56" s="876"/>
      <c r="TXE56" s="876"/>
      <c r="TXF56" s="876"/>
      <c r="TXG56" s="876"/>
      <c r="TXH56" s="876"/>
      <c r="TXI56" s="876"/>
      <c r="TXJ56" s="876"/>
      <c r="TXK56" s="876"/>
      <c r="TXL56" s="876"/>
      <c r="TXM56" s="876"/>
      <c r="TXN56" s="876"/>
      <c r="TXO56" s="876"/>
      <c r="TXP56" s="876"/>
      <c r="TXQ56" s="876"/>
      <c r="TXR56" s="876"/>
      <c r="TXS56" s="876"/>
      <c r="TXT56" s="876"/>
      <c r="TXU56" s="876"/>
      <c r="TXV56" s="876"/>
      <c r="TXW56" s="876"/>
      <c r="TXX56" s="876"/>
      <c r="TXY56" s="876"/>
      <c r="TXZ56" s="876"/>
      <c r="TYA56" s="876"/>
      <c r="TYB56" s="876"/>
      <c r="TYC56" s="876"/>
      <c r="TYD56" s="876"/>
      <c r="TYE56" s="876"/>
      <c r="TYF56" s="876"/>
      <c r="TYG56" s="876"/>
      <c r="TYH56" s="876"/>
      <c r="TYI56" s="876"/>
      <c r="TYJ56" s="876"/>
      <c r="TYK56" s="876"/>
      <c r="TYL56" s="876"/>
      <c r="TYM56" s="876"/>
      <c r="TYN56" s="876"/>
      <c r="TYO56" s="876"/>
      <c r="TYP56" s="876"/>
      <c r="TYQ56" s="876"/>
      <c r="TYR56" s="876"/>
      <c r="TYS56" s="876"/>
      <c r="TYT56" s="876"/>
      <c r="TYU56" s="876"/>
      <c r="TYV56" s="876"/>
      <c r="TYW56" s="876"/>
      <c r="TYX56" s="876"/>
      <c r="TYY56" s="876"/>
      <c r="TYZ56" s="876"/>
      <c r="TZA56" s="876"/>
      <c r="TZB56" s="876"/>
      <c r="TZC56" s="876"/>
      <c r="TZD56" s="876"/>
      <c r="TZE56" s="876"/>
      <c r="TZF56" s="876"/>
      <c r="TZG56" s="876"/>
      <c r="TZH56" s="876"/>
      <c r="TZI56" s="876"/>
      <c r="TZJ56" s="876"/>
      <c r="TZK56" s="876"/>
      <c r="TZL56" s="876"/>
      <c r="TZM56" s="876"/>
      <c r="TZN56" s="876"/>
      <c r="TZO56" s="876"/>
      <c r="TZP56" s="876"/>
      <c r="TZQ56" s="876"/>
      <c r="TZR56" s="876"/>
      <c r="TZS56" s="876"/>
      <c r="TZT56" s="876"/>
      <c r="TZU56" s="876"/>
      <c r="TZV56" s="876"/>
      <c r="TZW56" s="876"/>
      <c r="TZX56" s="876"/>
      <c r="TZY56" s="876"/>
      <c r="TZZ56" s="876"/>
      <c r="UAA56" s="876"/>
      <c r="UAB56" s="876"/>
      <c r="UAC56" s="876"/>
      <c r="UAD56" s="876"/>
      <c r="UAE56" s="876"/>
      <c r="UAF56" s="876"/>
      <c r="UAG56" s="876"/>
      <c r="UAH56" s="876"/>
      <c r="UAI56" s="876"/>
      <c r="UAJ56" s="876"/>
      <c r="UAK56" s="876"/>
      <c r="UAL56" s="876"/>
      <c r="UAM56" s="876"/>
      <c r="UAN56" s="876"/>
      <c r="UAO56" s="876"/>
      <c r="UAP56" s="876"/>
      <c r="UAQ56" s="876"/>
      <c r="UAR56" s="876"/>
      <c r="UAS56" s="876"/>
      <c r="UAT56" s="876"/>
      <c r="UAU56" s="876"/>
      <c r="UAV56" s="876"/>
      <c r="UAW56" s="876"/>
      <c r="UAX56" s="876"/>
      <c r="UAY56" s="876"/>
      <c r="UAZ56" s="876"/>
      <c r="UBA56" s="876"/>
      <c r="UBB56" s="876"/>
      <c r="UBC56" s="876"/>
      <c r="UBD56" s="876"/>
      <c r="UBE56" s="876"/>
      <c r="UBF56" s="876"/>
      <c r="UBG56" s="876"/>
      <c r="UBH56" s="876"/>
      <c r="UBI56" s="876"/>
      <c r="UBJ56" s="876"/>
      <c r="UBK56" s="876"/>
      <c r="UBL56" s="876"/>
      <c r="UBM56" s="876"/>
      <c r="UBN56" s="876"/>
      <c r="UBO56" s="876"/>
      <c r="UBP56" s="876"/>
      <c r="UBQ56" s="876"/>
      <c r="UBR56" s="876"/>
      <c r="UBS56" s="876"/>
      <c r="UBT56" s="876"/>
      <c r="UBU56" s="876"/>
      <c r="UBV56" s="876"/>
      <c r="UBW56" s="876"/>
      <c r="UBX56" s="876"/>
      <c r="UBY56" s="876"/>
      <c r="UBZ56" s="876"/>
      <c r="UCA56" s="876"/>
      <c r="UCB56" s="876"/>
      <c r="UCC56" s="876"/>
      <c r="UCD56" s="876"/>
      <c r="UCE56" s="876"/>
      <c r="UCF56" s="876"/>
      <c r="UCG56" s="876"/>
      <c r="UCH56" s="876"/>
      <c r="UCI56" s="876"/>
      <c r="UCJ56" s="876"/>
      <c r="UCK56" s="876"/>
      <c r="UCL56" s="876"/>
      <c r="UCM56" s="876"/>
      <c r="UCN56" s="876"/>
      <c r="UCO56" s="876"/>
      <c r="UCP56" s="876"/>
      <c r="UCQ56" s="876"/>
      <c r="UCR56" s="876"/>
      <c r="UCS56" s="876"/>
      <c r="UCT56" s="876"/>
      <c r="UCU56" s="876"/>
      <c r="UCV56" s="876"/>
      <c r="UCW56" s="876"/>
      <c r="UCX56" s="876"/>
      <c r="UCY56" s="876"/>
      <c r="UCZ56" s="876"/>
      <c r="UDA56" s="876"/>
      <c r="UDB56" s="876"/>
      <c r="UDC56" s="876"/>
      <c r="UDD56" s="876"/>
      <c r="UDE56" s="876"/>
      <c r="UDF56" s="876"/>
      <c r="UDG56" s="876"/>
      <c r="UDH56" s="876"/>
      <c r="UDI56" s="876"/>
      <c r="UDJ56" s="876"/>
      <c r="UDK56" s="876"/>
      <c r="UDL56" s="876"/>
      <c r="UDM56" s="876"/>
      <c r="UDN56" s="876"/>
      <c r="UDO56" s="876"/>
      <c r="UDP56" s="876"/>
      <c r="UDQ56" s="876"/>
      <c r="UDR56" s="876"/>
      <c r="UDS56" s="876"/>
      <c r="UDT56" s="876"/>
      <c r="UDU56" s="876"/>
      <c r="UDV56" s="876"/>
      <c r="UDW56" s="876"/>
      <c r="UDX56" s="876"/>
      <c r="UDY56" s="876"/>
      <c r="UDZ56" s="876"/>
      <c r="UEA56" s="876"/>
      <c r="UEB56" s="876"/>
      <c r="UEC56" s="876"/>
      <c r="UED56" s="876"/>
      <c r="UEE56" s="876"/>
      <c r="UEF56" s="876"/>
      <c r="UEG56" s="876"/>
      <c r="UEH56" s="876"/>
      <c r="UEI56" s="876"/>
      <c r="UEJ56" s="876"/>
      <c r="UEK56" s="876"/>
      <c r="UEL56" s="876"/>
      <c r="UEM56" s="876"/>
      <c r="UEN56" s="876"/>
      <c r="UEO56" s="876"/>
      <c r="UEP56" s="876"/>
      <c r="UEQ56" s="876"/>
      <c r="UER56" s="876"/>
      <c r="UES56" s="876"/>
      <c r="UET56" s="876"/>
      <c r="UEU56" s="876"/>
      <c r="UEV56" s="876"/>
      <c r="UEW56" s="876"/>
      <c r="UEX56" s="876"/>
      <c r="UEY56" s="876"/>
      <c r="UEZ56" s="876"/>
      <c r="UFA56" s="876"/>
      <c r="UFB56" s="876"/>
      <c r="UFC56" s="876"/>
      <c r="UFD56" s="876"/>
      <c r="UFE56" s="876"/>
      <c r="UFF56" s="876"/>
      <c r="UFG56" s="876"/>
      <c r="UFH56" s="876"/>
      <c r="UFI56" s="876"/>
      <c r="UFJ56" s="876"/>
      <c r="UFK56" s="876"/>
      <c r="UFL56" s="876"/>
      <c r="UFM56" s="876"/>
      <c r="UFN56" s="876"/>
      <c r="UFO56" s="876"/>
      <c r="UFP56" s="876"/>
      <c r="UFQ56" s="876"/>
      <c r="UFR56" s="876"/>
      <c r="UFS56" s="876"/>
      <c r="UFT56" s="876"/>
      <c r="UFU56" s="876"/>
      <c r="UFV56" s="876"/>
      <c r="UFW56" s="876"/>
      <c r="UFX56" s="876"/>
      <c r="UFY56" s="876"/>
      <c r="UFZ56" s="876"/>
      <c r="UGA56" s="876"/>
      <c r="UGB56" s="876"/>
      <c r="UGC56" s="876"/>
      <c r="UGD56" s="876"/>
      <c r="UGE56" s="876"/>
      <c r="UGF56" s="876"/>
      <c r="UGG56" s="876"/>
      <c r="UGH56" s="876"/>
      <c r="UGI56" s="876"/>
      <c r="UGJ56" s="876"/>
      <c r="UGK56" s="876"/>
      <c r="UGL56" s="876"/>
      <c r="UGM56" s="876"/>
      <c r="UGN56" s="876"/>
      <c r="UGO56" s="876"/>
      <c r="UGP56" s="876"/>
      <c r="UGQ56" s="876"/>
      <c r="UGR56" s="876"/>
      <c r="UGS56" s="876"/>
      <c r="UGT56" s="876"/>
      <c r="UGU56" s="876"/>
      <c r="UGV56" s="876"/>
      <c r="UGW56" s="876"/>
      <c r="UGX56" s="876"/>
      <c r="UGY56" s="876"/>
      <c r="UGZ56" s="876"/>
      <c r="UHA56" s="876"/>
      <c r="UHB56" s="876"/>
      <c r="UHC56" s="876"/>
      <c r="UHD56" s="876"/>
      <c r="UHE56" s="876"/>
      <c r="UHF56" s="876"/>
      <c r="UHG56" s="876"/>
      <c r="UHH56" s="876"/>
      <c r="UHI56" s="876"/>
      <c r="UHJ56" s="876"/>
      <c r="UHK56" s="876"/>
      <c r="UHL56" s="876"/>
      <c r="UHM56" s="876"/>
      <c r="UHN56" s="876"/>
      <c r="UHO56" s="876"/>
      <c r="UHP56" s="876"/>
      <c r="UHQ56" s="876"/>
      <c r="UHR56" s="876"/>
      <c r="UHS56" s="876"/>
      <c r="UHT56" s="876"/>
      <c r="UHU56" s="876"/>
      <c r="UHV56" s="876"/>
      <c r="UHW56" s="876"/>
      <c r="UHX56" s="876"/>
      <c r="UHY56" s="876"/>
      <c r="UHZ56" s="876"/>
      <c r="UIA56" s="876"/>
      <c r="UIB56" s="876"/>
      <c r="UIC56" s="876"/>
      <c r="UID56" s="876"/>
      <c r="UIE56" s="876"/>
      <c r="UIF56" s="876"/>
      <c r="UIG56" s="876"/>
      <c r="UIH56" s="876"/>
      <c r="UII56" s="876"/>
      <c r="UIJ56" s="876"/>
      <c r="UIK56" s="876"/>
      <c r="UIL56" s="876"/>
      <c r="UIM56" s="876"/>
      <c r="UIN56" s="876"/>
      <c r="UIO56" s="876"/>
      <c r="UIP56" s="876"/>
      <c r="UIQ56" s="876"/>
      <c r="UIR56" s="876"/>
      <c r="UIS56" s="876"/>
      <c r="UIT56" s="876"/>
      <c r="UIU56" s="876"/>
      <c r="UIV56" s="876"/>
      <c r="UIW56" s="876"/>
      <c r="UIX56" s="876"/>
      <c r="UIY56" s="876"/>
      <c r="UIZ56" s="876"/>
      <c r="UJA56" s="876"/>
      <c r="UJB56" s="876"/>
      <c r="UJC56" s="876"/>
      <c r="UJD56" s="876"/>
      <c r="UJE56" s="876"/>
      <c r="UJF56" s="876"/>
      <c r="UJG56" s="876"/>
      <c r="UJH56" s="876"/>
      <c r="UJI56" s="876"/>
      <c r="UJJ56" s="876"/>
      <c r="UJK56" s="876"/>
      <c r="UJL56" s="876"/>
      <c r="UJM56" s="876"/>
      <c r="UJN56" s="876"/>
      <c r="UJO56" s="876"/>
      <c r="UJP56" s="876"/>
      <c r="UJQ56" s="876"/>
      <c r="UJR56" s="876"/>
      <c r="UJS56" s="876"/>
      <c r="UJT56" s="876"/>
      <c r="UJU56" s="876"/>
      <c r="UJV56" s="876"/>
      <c r="UJW56" s="876"/>
      <c r="UJX56" s="876"/>
      <c r="UJY56" s="876"/>
      <c r="UJZ56" s="876"/>
      <c r="UKA56" s="876"/>
      <c r="UKB56" s="876"/>
      <c r="UKC56" s="876"/>
      <c r="UKD56" s="876"/>
      <c r="UKE56" s="876"/>
      <c r="UKF56" s="876"/>
      <c r="UKG56" s="876"/>
      <c r="UKH56" s="876"/>
      <c r="UKI56" s="876"/>
      <c r="UKJ56" s="876"/>
      <c r="UKK56" s="876"/>
      <c r="UKL56" s="876"/>
      <c r="UKM56" s="876"/>
      <c r="UKN56" s="876"/>
      <c r="UKO56" s="876"/>
      <c r="UKP56" s="876"/>
      <c r="UKQ56" s="876"/>
      <c r="UKR56" s="876"/>
      <c r="UKS56" s="876"/>
      <c r="UKT56" s="876"/>
      <c r="UKU56" s="876"/>
      <c r="UKV56" s="876"/>
      <c r="UKW56" s="876"/>
      <c r="UKX56" s="876"/>
      <c r="UKY56" s="876"/>
      <c r="UKZ56" s="876"/>
      <c r="ULA56" s="876"/>
      <c r="ULB56" s="876"/>
      <c r="ULC56" s="876"/>
      <c r="ULD56" s="876"/>
      <c r="ULE56" s="876"/>
      <c r="ULF56" s="876"/>
      <c r="ULG56" s="876"/>
      <c r="ULH56" s="876"/>
      <c r="ULI56" s="876"/>
      <c r="ULJ56" s="876"/>
      <c r="ULK56" s="876"/>
      <c r="ULL56" s="876"/>
      <c r="ULM56" s="876"/>
      <c r="ULN56" s="876"/>
      <c r="ULO56" s="876"/>
      <c r="ULP56" s="876"/>
      <c r="ULQ56" s="876"/>
      <c r="ULR56" s="876"/>
      <c r="ULS56" s="876"/>
      <c r="ULT56" s="876"/>
      <c r="ULU56" s="876"/>
      <c r="ULV56" s="876"/>
      <c r="ULW56" s="876"/>
      <c r="ULX56" s="876"/>
      <c r="ULY56" s="876"/>
      <c r="ULZ56" s="876"/>
      <c r="UMA56" s="876"/>
      <c r="UMB56" s="876"/>
      <c r="UMC56" s="876"/>
      <c r="UMD56" s="876"/>
      <c r="UME56" s="876"/>
      <c r="UMF56" s="876"/>
      <c r="UMG56" s="876"/>
      <c r="UMH56" s="876"/>
      <c r="UMI56" s="876"/>
      <c r="UMJ56" s="876"/>
      <c r="UMK56" s="876"/>
      <c r="UML56" s="876"/>
      <c r="UMM56" s="876"/>
      <c r="UMN56" s="876"/>
      <c r="UMO56" s="876"/>
      <c r="UMP56" s="876"/>
      <c r="UMQ56" s="876"/>
      <c r="UMR56" s="876"/>
      <c r="UMS56" s="876"/>
      <c r="UMT56" s="876"/>
      <c r="UMU56" s="876"/>
      <c r="UMV56" s="876"/>
      <c r="UMW56" s="876"/>
      <c r="UMX56" s="876"/>
      <c r="UMY56" s="876"/>
      <c r="UMZ56" s="876"/>
      <c r="UNA56" s="876"/>
      <c r="UNB56" s="876"/>
      <c r="UNC56" s="876"/>
      <c r="UND56" s="876"/>
      <c r="UNE56" s="876"/>
      <c r="UNF56" s="876"/>
      <c r="UNG56" s="876"/>
      <c r="UNH56" s="876"/>
      <c r="UNI56" s="876"/>
      <c r="UNJ56" s="876"/>
      <c r="UNK56" s="876"/>
      <c r="UNL56" s="876"/>
      <c r="UNM56" s="876"/>
      <c r="UNN56" s="876"/>
      <c r="UNO56" s="876"/>
      <c r="UNP56" s="876"/>
      <c r="UNQ56" s="876"/>
      <c r="UNR56" s="876"/>
      <c r="UNS56" s="876"/>
      <c r="UNT56" s="876"/>
      <c r="UNU56" s="876"/>
      <c r="UNV56" s="876"/>
      <c r="UNW56" s="876"/>
      <c r="UNX56" s="876"/>
      <c r="UNY56" s="876"/>
      <c r="UNZ56" s="876"/>
      <c r="UOA56" s="876"/>
      <c r="UOB56" s="876"/>
      <c r="UOC56" s="876"/>
      <c r="UOD56" s="876"/>
      <c r="UOE56" s="876"/>
      <c r="UOF56" s="876"/>
      <c r="UOG56" s="876"/>
      <c r="UOH56" s="876"/>
      <c r="UOI56" s="876"/>
      <c r="UOJ56" s="876"/>
      <c r="UOK56" s="876"/>
      <c r="UOL56" s="876"/>
      <c r="UOM56" s="876"/>
      <c r="UON56" s="876"/>
      <c r="UOO56" s="876"/>
      <c r="UOP56" s="876"/>
      <c r="UOQ56" s="876"/>
      <c r="UOR56" s="876"/>
      <c r="UOS56" s="876"/>
      <c r="UOT56" s="876"/>
      <c r="UOU56" s="876"/>
      <c r="UOV56" s="876"/>
      <c r="UOW56" s="876"/>
      <c r="UOX56" s="876"/>
      <c r="UOY56" s="876"/>
      <c r="UOZ56" s="876"/>
      <c r="UPA56" s="876"/>
      <c r="UPB56" s="876"/>
      <c r="UPC56" s="876"/>
      <c r="UPD56" s="876"/>
      <c r="UPE56" s="876"/>
      <c r="UPF56" s="876"/>
      <c r="UPG56" s="876"/>
      <c r="UPH56" s="876"/>
      <c r="UPI56" s="876"/>
      <c r="UPJ56" s="876"/>
      <c r="UPK56" s="876"/>
      <c r="UPL56" s="876"/>
      <c r="UPM56" s="876"/>
      <c r="UPN56" s="876"/>
      <c r="UPO56" s="876"/>
      <c r="UPP56" s="876"/>
      <c r="UPQ56" s="876"/>
      <c r="UPR56" s="876"/>
      <c r="UPS56" s="876"/>
      <c r="UPT56" s="876"/>
      <c r="UPU56" s="876"/>
      <c r="UPV56" s="876"/>
      <c r="UPW56" s="876"/>
      <c r="UPX56" s="876"/>
      <c r="UPY56" s="876"/>
      <c r="UPZ56" s="876"/>
      <c r="UQA56" s="876"/>
      <c r="UQB56" s="876"/>
      <c r="UQC56" s="876"/>
      <c r="UQD56" s="876"/>
      <c r="UQE56" s="876"/>
      <c r="UQF56" s="876"/>
      <c r="UQG56" s="876"/>
      <c r="UQH56" s="876"/>
      <c r="UQI56" s="876"/>
      <c r="UQJ56" s="876"/>
      <c r="UQK56" s="876"/>
      <c r="UQL56" s="876"/>
      <c r="UQM56" s="876"/>
      <c r="UQN56" s="876"/>
      <c r="UQO56" s="876"/>
      <c r="UQP56" s="876"/>
      <c r="UQQ56" s="876"/>
      <c r="UQR56" s="876"/>
      <c r="UQS56" s="876"/>
      <c r="UQT56" s="876"/>
      <c r="UQU56" s="876"/>
      <c r="UQV56" s="876"/>
      <c r="UQW56" s="876"/>
      <c r="UQX56" s="876"/>
      <c r="UQY56" s="876"/>
      <c r="UQZ56" s="876"/>
      <c r="URA56" s="876"/>
      <c r="URB56" s="876"/>
      <c r="URC56" s="876"/>
      <c r="URD56" s="876"/>
      <c r="URE56" s="876"/>
      <c r="URF56" s="876"/>
      <c r="URG56" s="876"/>
      <c r="URH56" s="876"/>
      <c r="URI56" s="876"/>
      <c r="URJ56" s="876"/>
      <c r="URK56" s="876"/>
      <c r="URL56" s="876"/>
      <c r="URM56" s="876"/>
      <c r="URN56" s="876"/>
      <c r="URO56" s="876"/>
      <c r="URP56" s="876"/>
      <c r="URQ56" s="876"/>
      <c r="URR56" s="876"/>
      <c r="URS56" s="876"/>
      <c r="URT56" s="876"/>
      <c r="URU56" s="876"/>
      <c r="URV56" s="876"/>
      <c r="URW56" s="876"/>
      <c r="URX56" s="876"/>
      <c r="URY56" s="876"/>
      <c r="URZ56" s="876"/>
      <c r="USA56" s="876"/>
      <c r="USB56" s="876"/>
      <c r="USC56" s="876"/>
      <c r="USD56" s="876"/>
      <c r="USE56" s="876"/>
      <c r="USF56" s="876"/>
      <c r="USG56" s="876"/>
      <c r="USH56" s="876"/>
      <c r="USI56" s="876"/>
      <c r="USJ56" s="876"/>
      <c r="USK56" s="876"/>
      <c r="USL56" s="876"/>
      <c r="USM56" s="876"/>
      <c r="USN56" s="876"/>
      <c r="USO56" s="876"/>
      <c r="USP56" s="876"/>
      <c r="USQ56" s="876"/>
      <c r="USR56" s="876"/>
      <c r="USS56" s="876"/>
      <c r="UST56" s="876"/>
      <c r="USU56" s="876"/>
      <c r="USV56" s="876"/>
      <c r="USW56" s="876"/>
      <c r="USX56" s="876"/>
      <c r="USY56" s="876"/>
      <c r="USZ56" s="876"/>
      <c r="UTA56" s="876"/>
      <c r="UTB56" s="876"/>
      <c r="UTC56" s="876"/>
      <c r="UTD56" s="876"/>
      <c r="UTE56" s="876"/>
      <c r="UTF56" s="876"/>
      <c r="UTG56" s="876"/>
      <c r="UTH56" s="876"/>
      <c r="UTI56" s="876"/>
      <c r="UTJ56" s="876"/>
      <c r="UTK56" s="876"/>
      <c r="UTL56" s="876"/>
      <c r="UTM56" s="876"/>
      <c r="UTN56" s="876"/>
      <c r="UTO56" s="876"/>
      <c r="UTP56" s="876"/>
      <c r="UTQ56" s="876"/>
      <c r="UTR56" s="876"/>
      <c r="UTS56" s="876"/>
      <c r="UTT56" s="876"/>
      <c r="UTU56" s="876"/>
      <c r="UTV56" s="876"/>
      <c r="UTW56" s="876"/>
      <c r="UTX56" s="876"/>
      <c r="UTY56" s="876"/>
      <c r="UTZ56" s="876"/>
      <c r="UUA56" s="876"/>
      <c r="UUB56" s="876"/>
      <c r="UUC56" s="876"/>
      <c r="UUD56" s="876"/>
      <c r="UUE56" s="876"/>
      <c r="UUF56" s="876"/>
      <c r="UUG56" s="876"/>
      <c r="UUH56" s="876"/>
      <c r="UUI56" s="876"/>
      <c r="UUJ56" s="876"/>
      <c r="UUK56" s="876"/>
      <c r="UUL56" s="876"/>
      <c r="UUM56" s="876"/>
      <c r="UUN56" s="876"/>
      <c r="UUO56" s="876"/>
      <c r="UUP56" s="876"/>
      <c r="UUQ56" s="876"/>
      <c r="UUR56" s="876"/>
      <c r="UUS56" s="876"/>
      <c r="UUT56" s="876"/>
      <c r="UUU56" s="876"/>
      <c r="UUV56" s="876"/>
      <c r="UUW56" s="876"/>
      <c r="UUX56" s="876"/>
      <c r="UUY56" s="876"/>
      <c r="UUZ56" s="876"/>
      <c r="UVA56" s="876"/>
      <c r="UVB56" s="876"/>
      <c r="UVC56" s="876"/>
      <c r="UVD56" s="876"/>
      <c r="UVE56" s="876"/>
      <c r="UVF56" s="876"/>
      <c r="UVG56" s="876"/>
      <c r="UVH56" s="876"/>
      <c r="UVI56" s="876"/>
      <c r="UVJ56" s="876"/>
      <c r="UVK56" s="876"/>
      <c r="UVL56" s="876"/>
      <c r="UVM56" s="876"/>
      <c r="UVN56" s="876"/>
      <c r="UVO56" s="876"/>
      <c r="UVP56" s="876"/>
      <c r="UVQ56" s="876"/>
      <c r="UVR56" s="876"/>
      <c r="UVS56" s="876"/>
      <c r="UVT56" s="876"/>
      <c r="UVU56" s="876"/>
      <c r="UVV56" s="876"/>
      <c r="UVW56" s="876"/>
      <c r="UVX56" s="876"/>
      <c r="UVY56" s="876"/>
      <c r="UVZ56" s="876"/>
      <c r="UWA56" s="876"/>
      <c r="UWB56" s="876"/>
      <c r="UWC56" s="876"/>
      <c r="UWD56" s="876"/>
      <c r="UWE56" s="876"/>
      <c r="UWF56" s="876"/>
      <c r="UWG56" s="876"/>
      <c r="UWH56" s="876"/>
      <c r="UWI56" s="876"/>
      <c r="UWJ56" s="876"/>
      <c r="UWK56" s="876"/>
      <c r="UWL56" s="876"/>
      <c r="UWM56" s="876"/>
      <c r="UWN56" s="876"/>
      <c r="UWO56" s="876"/>
      <c r="UWP56" s="876"/>
      <c r="UWQ56" s="876"/>
      <c r="UWR56" s="876"/>
      <c r="UWS56" s="876"/>
      <c r="UWT56" s="876"/>
      <c r="UWU56" s="876"/>
      <c r="UWV56" s="876"/>
      <c r="UWW56" s="876"/>
      <c r="UWX56" s="876"/>
      <c r="UWY56" s="876"/>
      <c r="UWZ56" s="876"/>
      <c r="UXA56" s="876"/>
      <c r="UXB56" s="876"/>
      <c r="UXC56" s="876"/>
      <c r="UXD56" s="876"/>
      <c r="UXE56" s="876"/>
      <c r="UXF56" s="876"/>
      <c r="UXG56" s="876"/>
      <c r="UXH56" s="876"/>
      <c r="UXI56" s="876"/>
      <c r="UXJ56" s="876"/>
      <c r="UXK56" s="876"/>
      <c r="UXL56" s="876"/>
      <c r="UXM56" s="876"/>
      <c r="UXN56" s="876"/>
      <c r="UXO56" s="876"/>
      <c r="UXP56" s="876"/>
      <c r="UXQ56" s="876"/>
      <c r="UXR56" s="876"/>
      <c r="UXS56" s="876"/>
      <c r="UXT56" s="876"/>
      <c r="UXU56" s="876"/>
      <c r="UXV56" s="876"/>
      <c r="UXW56" s="876"/>
      <c r="UXX56" s="876"/>
      <c r="UXY56" s="876"/>
      <c r="UXZ56" s="876"/>
      <c r="UYA56" s="876"/>
      <c r="UYB56" s="876"/>
      <c r="UYC56" s="876"/>
      <c r="UYD56" s="876"/>
      <c r="UYE56" s="876"/>
      <c r="UYF56" s="876"/>
      <c r="UYG56" s="876"/>
      <c r="UYH56" s="876"/>
      <c r="UYI56" s="876"/>
      <c r="UYJ56" s="876"/>
      <c r="UYK56" s="876"/>
      <c r="UYL56" s="876"/>
      <c r="UYM56" s="876"/>
      <c r="UYN56" s="876"/>
      <c r="UYO56" s="876"/>
      <c r="UYP56" s="876"/>
      <c r="UYQ56" s="876"/>
      <c r="UYR56" s="876"/>
      <c r="UYS56" s="876"/>
      <c r="UYT56" s="876"/>
      <c r="UYU56" s="876"/>
      <c r="UYV56" s="876"/>
      <c r="UYW56" s="876"/>
      <c r="UYX56" s="876"/>
      <c r="UYY56" s="876"/>
      <c r="UYZ56" s="876"/>
      <c r="UZA56" s="876"/>
      <c r="UZB56" s="876"/>
      <c r="UZC56" s="876"/>
      <c r="UZD56" s="876"/>
      <c r="UZE56" s="876"/>
      <c r="UZF56" s="876"/>
      <c r="UZG56" s="876"/>
      <c r="UZH56" s="876"/>
      <c r="UZI56" s="876"/>
      <c r="UZJ56" s="876"/>
      <c r="UZK56" s="876"/>
      <c r="UZL56" s="876"/>
      <c r="UZM56" s="876"/>
      <c r="UZN56" s="876"/>
      <c r="UZO56" s="876"/>
      <c r="UZP56" s="876"/>
      <c r="UZQ56" s="876"/>
      <c r="UZR56" s="876"/>
      <c r="UZS56" s="876"/>
      <c r="UZT56" s="876"/>
      <c r="UZU56" s="876"/>
      <c r="UZV56" s="876"/>
      <c r="UZW56" s="876"/>
      <c r="UZX56" s="876"/>
      <c r="UZY56" s="876"/>
      <c r="UZZ56" s="876"/>
      <c r="VAA56" s="876"/>
      <c r="VAB56" s="876"/>
      <c r="VAC56" s="876"/>
      <c r="VAD56" s="876"/>
      <c r="VAE56" s="876"/>
      <c r="VAF56" s="876"/>
      <c r="VAG56" s="876"/>
      <c r="VAH56" s="876"/>
      <c r="VAI56" s="876"/>
      <c r="VAJ56" s="876"/>
      <c r="VAK56" s="876"/>
      <c r="VAL56" s="876"/>
      <c r="VAM56" s="876"/>
      <c r="VAN56" s="876"/>
      <c r="VAO56" s="876"/>
      <c r="VAP56" s="876"/>
      <c r="VAQ56" s="876"/>
      <c r="VAR56" s="876"/>
      <c r="VAS56" s="876"/>
      <c r="VAT56" s="876"/>
      <c r="VAU56" s="876"/>
      <c r="VAV56" s="876"/>
      <c r="VAW56" s="876"/>
      <c r="VAX56" s="876"/>
      <c r="VAY56" s="876"/>
      <c r="VAZ56" s="876"/>
      <c r="VBA56" s="876"/>
      <c r="VBB56" s="876"/>
      <c r="VBC56" s="876"/>
      <c r="VBD56" s="876"/>
      <c r="VBE56" s="876"/>
      <c r="VBF56" s="876"/>
      <c r="VBG56" s="876"/>
      <c r="VBH56" s="876"/>
      <c r="VBI56" s="876"/>
      <c r="VBJ56" s="876"/>
      <c r="VBK56" s="876"/>
      <c r="VBL56" s="876"/>
      <c r="VBM56" s="876"/>
      <c r="VBN56" s="876"/>
      <c r="VBO56" s="876"/>
      <c r="VBP56" s="876"/>
      <c r="VBQ56" s="876"/>
      <c r="VBR56" s="876"/>
      <c r="VBS56" s="876"/>
      <c r="VBT56" s="876"/>
      <c r="VBU56" s="876"/>
      <c r="VBV56" s="876"/>
      <c r="VBW56" s="876"/>
      <c r="VBX56" s="876"/>
      <c r="VBY56" s="876"/>
      <c r="VBZ56" s="876"/>
      <c r="VCA56" s="876"/>
      <c r="VCB56" s="876"/>
      <c r="VCC56" s="876"/>
      <c r="VCD56" s="876"/>
      <c r="VCE56" s="876"/>
      <c r="VCF56" s="876"/>
      <c r="VCG56" s="876"/>
      <c r="VCH56" s="876"/>
      <c r="VCI56" s="876"/>
      <c r="VCJ56" s="876"/>
      <c r="VCK56" s="876"/>
      <c r="VCL56" s="876"/>
      <c r="VCM56" s="876"/>
      <c r="VCN56" s="876"/>
      <c r="VCO56" s="876"/>
      <c r="VCP56" s="876"/>
      <c r="VCQ56" s="876"/>
      <c r="VCR56" s="876"/>
      <c r="VCS56" s="876"/>
      <c r="VCT56" s="876"/>
      <c r="VCU56" s="876"/>
      <c r="VCV56" s="876"/>
      <c r="VCW56" s="876"/>
      <c r="VCX56" s="876"/>
      <c r="VCY56" s="876"/>
      <c r="VCZ56" s="876"/>
      <c r="VDA56" s="876"/>
      <c r="VDB56" s="876"/>
      <c r="VDC56" s="876"/>
      <c r="VDD56" s="876"/>
      <c r="VDE56" s="876"/>
      <c r="VDF56" s="876"/>
      <c r="VDG56" s="876"/>
      <c r="VDH56" s="876"/>
      <c r="VDI56" s="876"/>
      <c r="VDJ56" s="876"/>
      <c r="VDK56" s="876"/>
      <c r="VDL56" s="876"/>
      <c r="VDM56" s="876"/>
      <c r="VDN56" s="876"/>
      <c r="VDO56" s="876"/>
      <c r="VDP56" s="876"/>
      <c r="VDQ56" s="876"/>
      <c r="VDR56" s="876"/>
      <c r="VDS56" s="876"/>
      <c r="VDT56" s="876"/>
      <c r="VDU56" s="876"/>
      <c r="VDV56" s="876"/>
      <c r="VDW56" s="876"/>
      <c r="VDX56" s="876"/>
      <c r="VDY56" s="876"/>
      <c r="VDZ56" s="876"/>
      <c r="VEA56" s="876"/>
      <c r="VEB56" s="876"/>
      <c r="VEC56" s="876"/>
      <c r="VED56" s="876"/>
      <c r="VEE56" s="876"/>
      <c r="VEF56" s="876"/>
      <c r="VEG56" s="876"/>
      <c r="VEH56" s="876"/>
      <c r="VEI56" s="876"/>
      <c r="VEJ56" s="876"/>
      <c r="VEK56" s="876"/>
      <c r="VEL56" s="876"/>
      <c r="VEM56" s="876"/>
      <c r="VEN56" s="876"/>
      <c r="VEO56" s="876"/>
      <c r="VEP56" s="876"/>
      <c r="VEQ56" s="876"/>
      <c r="VER56" s="876"/>
      <c r="VES56" s="876"/>
      <c r="VET56" s="876"/>
      <c r="VEU56" s="876"/>
      <c r="VEV56" s="876"/>
      <c r="VEW56" s="876"/>
      <c r="VEX56" s="876"/>
      <c r="VEY56" s="876"/>
      <c r="VEZ56" s="876"/>
      <c r="VFA56" s="876"/>
      <c r="VFB56" s="876"/>
      <c r="VFC56" s="876"/>
      <c r="VFD56" s="876"/>
      <c r="VFE56" s="876"/>
      <c r="VFF56" s="876"/>
      <c r="VFG56" s="876"/>
      <c r="VFH56" s="876"/>
      <c r="VFI56" s="876"/>
      <c r="VFJ56" s="876"/>
      <c r="VFK56" s="876"/>
      <c r="VFL56" s="876"/>
      <c r="VFM56" s="876"/>
      <c r="VFN56" s="876"/>
      <c r="VFO56" s="876"/>
      <c r="VFP56" s="876"/>
      <c r="VFQ56" s="876"/>
      <c r="VFR56" s="876"/>
      <c r="VFS56" s="876"/>
      <c r="VFT56" s="876"/>
      <c r="VFU56" s="876"/>
      <c r="VFV56" s="876"/>
      <c r="VFW56" s="876"/>
      <c r="VFX56" s="876"/>
      <c r="VFY56" s="876"/>
      <c r="VFZ56" s="876"/>
      <c r="VGA56" s="876"/>
      <c r="VGB56" s="876"/>
      <c r="VGC56" s="876"/>
      <c r="VGD56" s="876"/>
      <c r="VGE56" s="876"/>
      <c r="VGF56" s="876"/>
      <c r="VGG56" s="876"/>
      <c r="VGH56" s="876"/>
      <c r="VGI56" s="876"/>
      <c r="VGJ56" s="876"/>
      <c r="VGK56" s="876"/>
      <c r="VGL56" s="876"/>
      <c r="VGM56" s="876"/>
      <c r="VGN56" s="876"/>
      <c r="VGO56" s="876"/>
      <c r="VGP56" s="876"/>
      <c r="VGQ56" s="876"/>
      <c r="VGR56" s="876"/>
      <c r="VGS56" s="876"/>
      <c r="VGT56" s="876"/>
      <c r="VGU56" s="876"/>
      <c r="VGV56" s="876"/>
      <c r="VGW56" s="876"/>
      <c r="VGX56" s="876"/>
      <c r="VGY56" s="876"/>
      <c r="VGZ56" s="876"/>
      <c r="VHA56" s="876"/>
      <c r="VHB56" s="876"/>
      <c r="VHC56" s="876"/>
      <c r="VHD56" s="876"/>
      <c r="VHE56" s="876"/>
      <c r="VHF56" s="876"/>
      <c r="VHG56" s="876"/>
      <c r="VHH56" s="876"/>
      <c r="VHI56" s="876"/>
      <c r="VHJ56" s="876"/>
      <c r="VHK56" s="876"/>
      <c r="VHL56" s="876"/>
      <c r="VHM56" s="876"/>
      <c r="VHN56" s="876"/>
      <c r="VHO56" s="876"/>
      <c r="VHP56" s="876"/>
      <c r="VHQ56" s="876"/>
      <c r="VHR56" s="876"/>
      <c r="VHS56" s="876"/>
      <c r="VHT56" s="876"/>
      <c r="VHU56" s="876"/>
      <c r="VHV56" s="876"/>
      <c r="VHW56" s="876"/>
      <c r="VHX56" s="876"/>
      <c r="VHY56" s="876"/>
      <c r="VHZ56" s="876"/>
      <c r="VIA56" s="876"/>
      <c r="VIB56" s="876"/>
      <c r="VIC56" s="876"/>
      <c r="VID56" s="876"/>
      <c r="VIE56" s="876"/>
      <c r="VIF56" s="876"/>
      <c r="VIG56" s="876"/>
      <c r="VIH56" s="876"/>
      <c r="VII56" s="876"/>
      <c r="VIJ56" s="876"/>
      <c r="VIK56" s="876"/>
      <c r="VIL56" s="876"/>
      <c r="VIM56" s="876"/>
      <c r="VIN56" s="876"/>
      <c r="VIO56" s="876"/>
      <c r="VIP56" s="876"/>
      <c r="VIQ56" s="876"/>
      <c r="VIR56" s="876"/>
      <c r="VIS56" s="876"/>
      <c r="VIT56" s="876"/>
      <c r="VIU56" s="876"/>
      <c r="VIV56" s="876"/>
      <c r="VIW56" s="876"/>
      <c r="VIX56" s="876"/>
      <c r="VIY56" s="876"/>
      <c r="VIZ56" s="876"/>
      <c r="VJA56" s="876"/>
      <c r="VJB56" s="876"/>
      <c r="VJC56" s="876"/>
      <c r="VJD56" s="876"/>
      <c r="VJE56" s="876"/>
      <c r="VJF56" s="876"/>
      <c r="VJG56" s="876"/>
      <c r="VJH56" s="876"/>
      <c r="VJI56" s="876"/>
      <c r="VJJ56" s="876"/>
      <c r="VJK56" s="876"/>
      <c r="VJL56" s="876"/>
      <c r="VJM56" s="876"/>
      <c r="VJN56" s="876"/>
      <c r="VJO56" s="876"/>
      <c r="VJP56" s="876"/>
      <c r="VJQ56" s="876"/>
      <c r="VJR56" s="876"/>
      <c r="VJS56" s="876"/>
      <c r="VJT56" s="876"/>
      <c r="VJU56" s="876"/>
      <c r="VJV56" s="876"/>
      <c r="VJW56" s="876"/>
      <c r="VJX56" s="876"/>
      <c r="VJY56" s="876"/>
      <c r="VJZ56" s="876"/>
      <c r="VKA56" s="876"/>
      <c r="VKB56" s="876"/>
      <c r="VKC56" s="876"/>
      <c r="VKD56" s="876"/>
      <c r="VKE56" s="876"/>
      <c r="VKF56" s="876"/>
      <c r="VKG56" s="876"/>
      <c r="VKH56" s="876"/>
      <c r="VKI56" s="876"/>
      <c r="VKJ56" s="876"/>
      <c r="VKK56" s="876"/>
      <c r="VKL56" s="876"/>
      <c r="VKM56" s="876"/>
      <c r="VKN56" s="876"/>
      <c r="VKO56" s="876"/>
      <c r="VKP56" s="876"/>
      <c r="VKQ56" s="876"/>
      <c r="VKR56" s="876"/>
      <c r="VKS56" s="876"/>
      <c r="VKT56" s="876"/>
      <c r="VKU56" s="876"/>
      <c r="VKV56" s="876"/>
      <c r="VKW56" s="876"/>
      <c r="VKX56" s="876"/>
      <c r="VKY56" s="876"/>
      <c r="VKZ56" s="876"/>
      <c r="VLA56" s="876"/>
      <c r="VLB56" s="876"/>
      <c r="VLC56" s="876"/>
      <c r="VLD56" s="876"/>
      <c r="VLE56" s="876"/>
      <c r="VLF56" s="876"/>
      <c r="VLG56" s="876"/>
      <c r="VLH56" s="876"/>
      <c r="VLI56" s="876"/>
      <c r="VLJ56" s="876"/>
      <c r="VLK56" s="876"/>
      <c r="VLL56" s="876"/>
      <c r="VLM56" s="876"/>
      <c r="VLN56" s="876"/>
      <c r="VLO56" s="876"/>
      <c r="VLP56" s="876"/>
      <c r="VLQ56" s="876"/>
      <c r="VLR56" s="876"/>
      <c r="VLS56" s="876"/>
      <c r="VLT56" s="876"/>
      <c r="VLU56" s="876"/>
      <c r="VLV56" s="876"/>
      <c r="VLW56" s="876"/>
      <c r="VLX56" s="876"/>
      <c r="VLY56" s="876"/>
      <c r="VLZ56" s="876"/>
      <c r="VMA56" s="876"/>
      <c r="VMB56" s="876"/>
      <c r="VMC56" s="876"/>
      <c r="VMD56" s="876"/>
      <c r="VME56" s="876"/>
      <c r="VMF56" s="876"/>
      <c r="VMG56" s="876"/>
      <c r="VMH56" s="876"/>
      <c r="VMI56" s="876"/>
      <c r="VMJ56" s="876"/>
      <c r="VMK56" s="876"/>
      <c r="VML56" s="876"/>
      <c r="VMM56" s="876"/>
      <c r="VMN56" s="876"/>
      <c r="VMO56" s="876"/>
      <c r="VMP56" s="876"/>
      <c r="VMQ56" s="876"/>
      <c r="VMR56" s="876"/>
      <c r="VMS56" s="876"/>
      <c r="VMT56" s="876"/>
      <c r="VMU56" s="876"/>
      <c r="VMV56" s="876"/>
      <c r="VMW56" s="876"/>
      <c r="VMX56" s="876"/>
      <c r="VMY56" s="876"/>
      <c r="VMZ56" s="876"/>
      <c r="VNA56" s="876"/>
      <c r="VNB56" s="876"/>
      <c r="VNC56" s="876"/>
      <c r="VND56" s="876"/>
      <c r="VNE56" s="876"/>
      <c r="VNF56" s="876"/>
      <c r="VNG56" s="876"/>
      <c r="VNH56" s="876"/>
      <c r="VNI56" s="876"/>
      <c r="VNJ56" s="876"/>
      <c r="VNK56" s="876"/>
      <c r="VNL56" s="876"/>
      <c r="VNM56" s="876"/>
      <c r="VNN56" s="876"/>
      <c r="VNO56" s="876"/>
      <c r="VNP56" s="876"/>
      <c r="VNQ56" s="876"/>
      <c r="VNR56" s="876"/>
      <c r="VNS56" s="876"/>
      <c r="VNT56" s="876"/>
      <c r="VNU56" s="876"/>
      <c r="VNV56" s="876"/>
      <c r="VNW56" s="876"/>
      <c r="VNX56" s="876"/>
      <c r="VNY56" s="876"/>
      <c r="VNZ56" s="876"/>
      <c r="VOA56" s="876"/>
      <c r="VOB56" s="876"/>
      <c r="VOC56" s="876"/>
      <c r="VOD56" s="876"/>
      <c r="VOE56" s="876"/>
      <c r="VOF56" s="876"/>
      <c r="VOG56" s="876"/>
      <c r="VOH56" s="876"/>
      <c r="VOI56" s="876"/>
      <c r="VOJ56" s="876"/>
      <c r="VOK56" s="876"/>
      <c r="VOL56" s="876"/>
      <c r="VOM56" s="876"/>
      <c r="VON56" s="876"/>
      <c r="VOO56" s="876"/>
      <c r="VOP56" s="876"/>
      <c r="VOQ56" s="876"/>
      <c r="VOR56" s="876"/>
      <c r="VOS56" s="876"/>
      <c r="VOT56" s="876"/>
      <c r="VOU56" s="876"/>
      <c r="VOV56" s="876"/>
      <c r="VOW56" s="876"/>
      <c r="VOX56" s="876"/>
      <c r="VOY56" s="876"/>
      <c r="VOZ56" s="876"/>
      <c r="VPA56" s="876"/>
      <c r="VPB56" s="876"/>
      <c r="VPC56" s="876"/>
      <c r="VPD56" s="876"/>
      <c r="VPE56" s="876"/>
      <c r="VPF56" s="876"/>
      <c r="VPG56" s="876"/>
      <c r="VPH56" s="876"/>
      <c r="VPI56" s="876"/>
      <c r="VPJ56" s="876"/>
      <c r="VPK56" s="876"/>
      <c r="VPL56" s="876"/>
      <c r="VPM56" s="876"/>
      <c r="VPN56" s="876"/>
      <c r="VPO56" s="876"/>
      <c r="VPP56" s="876"/>
      <c r="VPQ56" s="876"/>
      <c r="VPR56" s="876"/>
      <c r="VPS56" s="876"/>
      <c r="VPT56" s="876"/>
      <c r="VPU56" s="876"/>
      <c r="VPV56" s="876"/>
      <c r="VPW56" s="876"/>
      <c r="VPX56" s="876"/>
      <c r="VPY56" s="876"/>
      <c r="VPZ56" s="876"/>
      <c r="VQA56" s="876"/>
      <c r="VQB56" s="876"/>
      <c r="VQC56" s="876"/>
      <c r="VQD56" s="876"/>
      <c r="VQE56" s="876"/>
      <c r="VQF56" s="876"/>
      <c r="VQG56" s="876"/>
      <c r="VQH56" s="876"/>
      <c r="VQI56" s="876"/>
      <c r="VQJ56" s="876"/>
      <c r="VQK56" s="876"/>
      <c r="VQL56" s="876"/>
      <c r="VQM56" s="876"/>
      <c r="VQN56" s="876"/>
      <c r="VQO56" s="876"/>
      <c r="VQP56" s="876"/>
      <c r="VQQ56" s="876"/>
      <c r="VQR56" s="876"/>
      <c r="VQS56" s="876"/>
      <c r="VQT56" s="876"/>
      <c r="VQU56" s="876"/>
      <c r="VQV56" s="876"/>
      <c r="VQW56" s="876"/>
      <c r="VQX56" s="876"/>
      <c r="VQY56" s="876"/>
      <c r="VQZ56" s="876"/>
      <c r="VRA56" s="876"/>
      <c r="VRB56" s="876"/>
      <c r="VRC56" s="876"/>
      <c r="VRD56" s="876"/>
      <c r="VRE56" s="876"/>
      <c r="VRF56" s="876"/>
      <c r="VRG56" s="876"/>
      <c r="VRH56" s="876"/>
      <c r="VRI56" s="876"/>
      <c r="VRJ56" s="876"/>
      <c r="VRK56" s="876"/>
      <c r="VRL56" s="876"/>
      <c r="VRM56" s="876"/>
      <c r="VRN56" s="876"/>
      <c r="VRO56" s="876"/>
      <c r="VRP56" s="876"/>
      <c r="VRQ56" s="876"/>
      <c r="VRR56" s="876"/>
      <c r="VRS56" s="876"/>
      <c r="VRT56" s="876"/>
      <c r="VRU56" s="876"/>
      <c r="VRV56" s="876"/>
      <c r="VRW56" s="876"/>
      <c r="VRX56" s="876"/>
      <c r="VRY56" s="876"/>
      <c r="VRZ56" s="876"/>
      <c r="VSA56" s="876"/>
      <c r="VSB56" s="876"/>
      <c r="VSC56" s="876"/>
      <c r="VSD56" s="876"/>
      <c r="VSE56" s="876"/>
      <c r="VSF56" s="876"/>
      <c r="VSG56" s="876"/>
      <c r="VSH56" s="876"/>
      <c r="VSI56" s="876"/>
      <c r="VSJ56" s="876"/>
      <c r="VSK56" s="876"/>
      <c r="VSL56" s="876"/>
      <c r="VSM56" s="876"/>
      <c r="VSN56" s="876"/>
      <c r="VSO56" s="876"/>
      <c r="VSP56" s="876"/>
      <c r="VSQ56" s="876"/>
      <c r="VSR56" s="876"/>
      <c r="VSS56" s="876"/>
      <c r="VST56" s="876"/>
      <c r="VSU56" s="876"/>
      <c r="VSV56" s="876"/>
      <c r="VSW56" s="876"/>
      <c r="VSX56" s="876"/>
      <c r="VSY56" s="876"/>
      <c r="VSZ56" s="876"/>
      <c r="VTA56" s="876"/>
      <c r="VTB56" s="876"/>
      <c r="VTC56" s="876"/>
      <c r="VTD56" s="876"/>
      <c r="VTE56" s="876"/>
      <c r="VTF56" s="876"/>
      <c r="VTG56" s="876"/>
      <c r="VTH56" s="876"/>
      <c r="VTI56" s="876"/>
      <c r="VTJ56" s="876"/>
      <c r="VTK56" s="876"/>
      <c r="VTL56" s="876"/>
      <c r="VTM56" s="876"/>
      <c r="VTN56" s="876"/>
      <c r="VTO56" s="876"/>
      <c r="VTP56" s="876"/>
      <c r="VTQ56" s="876"/>
      <c r="VTR56" s="876"/>
      <c r="VTS56" s="876"/>
      <c r="VTT56" s="876"/>
      <c r="VTU56" s="876"/>
      <c r="VTV56" s="876"/>
      <c r="VTW56" s="876"/>
      <c r="VTX56" s="876"/>
      <c r="VTY56" s="876"/>
      <c r="VTZ56" s="876"/>
      <c r="VUA56" s="876"/>
      <c r="VUB56" s="876"/>
      <c r="VUC56" s="876"/>
      <c r="VUD56" s="876"/>
      <c r="VUE56" s="876"/>
      <c r="VUF56" s="876"/>
      <c r="VUG56" s="876"/>
      <c r="VUH56" s="876"/>
      <c r="VUI56" s="876"/>
      <c r="VUJ56" s="876"/>
      <c r="VUK56" s="876"/>
      <c r="VUL56" s="876"/>
      <c r="VUM56" s="876"/>
      <c r="VUN56" s="876"/>
      <c r="VUO56" s="876"/>
      <c r="VUP56" s="876"/>
      <c r="VUQ56" s="876"/>
      <c r="VUR56" s="876"/>
      <c r="VUS56" s="876"/>
      <c r="VUT56" s="876"/>
      <c r="VUU56" s="876"/>
      <c r="VUV56" s="876"/>
      <c r="VUW56" s="876"/>
      <c r="VUX56" s="876"/>
      <c r="VUY56" s="876"/>
      <c r="VUZ56" s="876"/>
      <c r="VVA56" s="876"/>
      <c r="VVB56" s="876"/>
      <c r="VVC56" s="876"/>
      <c r="VVD56" s="876"/>
      <c r="VVE56" s="876"/>
      <c r="VVF56" s="876"/>
      <c r="VVG56" s="876"/>
      <c r="VVH56" s="876"/>
      <c r="VVI56" s="876"/>
      <c r="VVJ56" s="876"/>
      <c r="VVK56" s="876"/>
      <c r="VVL56" s="876"/>
      <c r="VVM56" s="876"/>
      <c r="VVN56" s="876"/>
      <c r="VVO56" s="876"/>
      <c r="VVP56" s="876"/>
      <c r="VVQ56" s="876"/>
      <c r="VVR56" s="876"/>
      <c r="VVS56" s="876"/>
      <c r="VVT56" s="876"/>
      <c r="VVU56" s="876"/>
      <c r="VVV56" s="876"/>
      <c r="VVW56" s="876"/>
      <c r="VVX56" s="876"/>
      <c r="VVY56" s="876"/>
      <c r="VVZ56" s="876"/>
      <c r="VWA56" s="876"/>
      <c r="VWB56" s="876"/>
      <c r="VWC56" s="876"/>
      <c r="VWD56" s="876"/>
      <c r="VWE56" s="876"/>
      <c r="VWF56" s="876"/>
      <c r="VWG56" s="876"/>
      <c r="VWH56" s="876"/>
      <c r="VWI56" s="876"/>
      <c r="VWJ56" s="876"/>
      <c r="VWK56" s="876"/>
      <c r="VWL56" s="876"/>
      <c r="VWM56" s="876"/>
      <c r="VWN56" s="876"/>
      <c r="VWO56" s="876"/>
      <c r="VWP56" s="876"/>
      <c r="VWQ56" s="876"/>
      <c r="VWR56" s="876"/>
      <c r="VWS56" s="876"/>
      <c r="VWT56" s="876"/>
      <c r="VWU56" s="876"/>
      <c r="VWV56" s="876"/>
      <c r="VWW56" s="876"/>
      <c r="VWX56" s="876"/>
      <c r="VWY56" s="876"/>
      <c r="VWZ56" s="876"/>
      <c r="VXA56" s="876"/>
      <c r="VXB56" s="876"/>
      <c r="VXC56" s="876"/>
      <c r="VXD56" s="876"/>
      <c r="VXE56" s="876"/>
      <c r="VXF56" s="876"/>
      <c r="VXG56" s="876"/>
      <c r="VXH56" s="876"/>
      <c r="VXI56" s="876"/>
      <c r="VXJ56" s="876"/>
      <c r="VXK56" s="876"/>
      <c r="VXL56" s="876"/>
      <c r="VXM56" s="876"/>
      <c r="VXN56" s="876"/>
      <c r="VXO56" s="876"/>
      <c r="VXP56" s="876"/>
      <c r="VXQ56" s="876"/>
      <c r="VXR56" s="876"/>
      <c r="VXS56" s="876"/>
      <c r="VXT56" s="876"/>
      <c r="VXU56" s="876"/>
      <c r="VXV56" s="876"/>
      <c r="VXW56" s="876"/>
      <c r="VXX56" s="876"/>
      <c r="VXY56" s="876"/>
      <c r="VXZ56" s="876"/>
      <c r="VYA56" s="876"/>
      <c r="VYB56" s="876"/>
      <c r="VYC56" s="876"/>
      <c r="VYD56" s="876"/>
      <c r="VYE56" s="876"/>
      <c r="VYF56" s="876"/>
      <c r="VYG56" s="876"/>
      <c r="VYH56" s="876"/>
      <c r="VYI56" s="876"/>
      <c r="VYJ56" s="876"/>
      <c r="VYK56" s="876"/>
      <c r="VYL56" s="876"/>
      <c r="VYM56" s="876"/>
      <c r="VYN56" s="876"/>
      <c r="VYO56" s="876"/>
      <c r="VYP56" s="876"/>
      <c r="VYQ56" s="876"/>
      <c r="VYR56" s="876"/>
      <c r="VYS56" s="876"/>
      <c r="VYT56" s="876"/>
      <c r="VYU56" s="876"/>
      <c r="VYV56" s="876"/>
      <c r="VYW56" s="876"/>
      <c r="VYX56" s="876"/>
      <c r="VYY56" s="876"/>
      <c r="VYZ56" s="876"/>
      <c r="VZA56" s="876"/>
      <c r="VZB56" s="876"/>
      <c r="VZC56" s="876"/>
      <c r="VZD56" s="876"/>
      <c r="VZE56" s="876"/>
      <c r="VZF56" s="876"/>
      <c r="VZG56" s="876"/>
      <c r="VZH56" s="876"/>
      <c r="VZI56" s="876"/>
      <c r="VZJ56" s="876"/>
      <c r="VZK56" s="876"/>
      <c r="VZL56" s="876"/>
      <c r="VZM56" s="876"/>
      <c r="VZN56" s="876"/>
      <c r="VZO56" s="876"/>
      <c r="VZP56" s="876"/>
      <c r="VZQ56" s="876"/>
      <c r="VZR56" s="876"/>
      <c r="VZS56" s="876"/>
      <c r="VZT56" s="876"/>
      <c r="VZU56" s="876"/>
      <c r="VZV56" s="876"/>
      <c r="VZW56" s="876"/>
      <c r="VZX56" s="876"/>
      <c r="VZY56" s="876"/>
      <c r="VZZ56" s="876"/>
      <c r="WAA56" s="876"/>
      <c r="WAB56" s="876"/>
      <c r="WAC56" s="876"/>
      <c r="WAD56" s="876"/>
      <c r="WAE56" s="876"/>
      <c r="WAF56" s="876"/>
      <c r="WAG56" s="876"/>
      <c r="WAH56" s="876"/>
      <c r="WAI56" s="876"/>
      <c r="WAJ56" s="876"/>
      <c r="WAK56" s="876"/>
      <c r="WAL56" s="876"/>
      <c r="WAM56" s="876"/>
      <c r="WAN56" s="876"/>
      <c r="WAO56" s="876"/>
      <c r="WAP56" s="876"/>
      <c r="WAQ56" s="876"/>
      <c r="WAR56" s="876"/>
      <c r="WAS56" s="876"/>
      <c r="WAT56" s="876"/>
      <c r="WAU56" s="876"/>
      <c r="WAV56" s="876"/>
      <c r="WAW56" s="876"/>
      <c r="WAX56" s="876"/>
      <c r="WAY56" s="876"/>
      <c r="WAZ56" s="876"/>
      <c r="WBA56" s="876"/>
      <c r="WBB56" s="876"/>
      <c r="WBC56" s="876"/>
      <c r="WBD56" s="876"/>
      <c r="WBE56" s="876"/>
      <c r="WBF56" s="876"/>
      <c r="WBG56" s="876"/>
      <c r="WBH56" s="876"/>
      <c r="WBI56" s="876"/>
      <c r="WBJ56" s="876"/>
      <c r="WBK56" s="876"/>
      <c r="WBL56" s="876"/>
      <c r="WBM56" s="876"/>
      <c r="WBN56" s="876"/>
      <c r="WBO56" s="876"/>
      <c r="WBP56" s="876"/>
      <c r="WBQ56" s="876"/>
      <c r="WBR56" s="876"/>
      <c r="WBS56" s="876"/>
      <c r="WBT56" s="876"/>
      <c r="WBU56" s="876"/>
      <c r="WBV56" s="876"/>
      <c r="WBW56" s="876"/>
      <c r="WBX56" s="876"/>
      <c r="WBY56" s="876"/>
      <c r="WBZ56" s="876"/>
      <c r="WCA56" s="876"/>
      <c r="WCB56" s="876"/>
      <c r="WCC56" s="876"/>
      <c r="WCD56" s="876"/>
      <c r="WCE56" s="876"/>
      <c r="WCF56" s="876"/>
      <c r="WCG56" s="876"/>
      <c r="WCH56" s="876"/>
      <c r="WCI56" s="876"/>
      <c r="WCJ56" s="876"/>
      <c r="WCK56" s="876"/>
      <c r="WCL56" s="876"/>
      <c r="WCM56" s="876"/>
      <c r="WCN56" s="876"/>
      <c r="WCO56" s="876"/>
      <c r="WCP56" s="876"/>
      <c r="WCQ56" s="876"/>
      <c r="WCR56" s="876"/>
      <c r="WCS56" s="876"/>
      <c r="WCT56" s="876"/>
      <c r="WCU56" s="876"/>
      <c r="WCV56" s="876"/>
      <c r="WCW56" s="876"/>
      <c r="WCX56" s="876"/>
      <c r="WCY56" s="876"/>
      <c r="WCZ56" s="876"/>
      <c r="WDA56" s="876"/>
      <c r="WDB56" s="876"/>
      <c r="WDC56" s="876"/>
      <c r="WDD56" s="876"/>
      <c r="WDE56" s="876"/>
      <c r="WDF56" s="876"/>
      <c r="WDG56" s="876"/>
      <c r="WDH56" s="876"/>
      <c r="WDI56" s="876"/>
      <c r="WDJ56" s="876"/>
      <c r="WDK56" s="876"/>
      <c r="WDL56" s="876"/>
      <c r="WDM56" s="876"/>
      <c r="WDN56" s="876"/>
      <c r="WDO56" s="876"/>
      <c r="WDP56" s="876"/>
      <c r="WDQ56" s="876"/>
      <c r="WDR56" s="876"/>
      <c r="WDS56" s="876"/>
      <c r="WDT56" s="876"/>
      <c r="WDU56" s="876"/>
      <c r="WDV56" s="876"/>
      <c r="WDW56" s="876"/>
      <c r="WDX56" s="876"/>
      <c r="WDY56" s="876"/>
      <c r="WDZ56" s="876"/>
      <c r="WEA56" s="876"/>
      <c r="WEB56" s="876"/>
      <c r="WEC56" s="876"/>
      <c r="WED56" s="876"/>
      <c r="WEE56" s="876"/>
      <c r="WEF56" s="876"/>
      <c r="WEG56" s="876"/>
      <c r="WEH56" s="876"/>
      <c r="WEI56" s="876"/>
      <c r="WEJ56" s="876"/>
      <c r="WEK56" s="876"/>
      <c r="WEL56" s="876"/>
      <c r="WEM56" s="876"/>
      <c r="WEN56" s="876"/>
      <c r="WEO56" s="876"/>
      <c r="WEP56" s="876"/>
      <c r="WEQ56" s="876"/>
      <c r="WER56" s="876"/>
      <c r="WES56" s="876"/>
      <c r="WET56" s="876"/>
      <c r="WEU56" s="876"/>
      <c r="WEV56" s="876"/>
      <c r="WEW56" s="876"/>
      <c r="WEX56" s="876"/>
      <c r="WEY56" s="876"/>
      <c r="WEZ56" s="876"/>
      <c r="WFA56" s="876"/>
      <c r="WFB56" s="876"/>
      <c r="WFC56" s="876"/>
      <c r="WFD56" s="876"/>
      <c r="WFE56" s="876"/>
      <c r="WFF56" s="876"/>
      <c r="WFG56" s="876"/>
      <c r="WFH56" s="876"/>
      <c r="WFI56" s="876"/>
      <c r="WFJ56" s="876"/>
      <c r="WFK56" s="876"/>
      <c r="WFL56" s="876"/>
      <c r="WFM56" s="876"/>
      <c r="WFN56" s="876"/>
      <c r="WFO56" s="876"/>
      <c r="WFP56" s="876"/>
      <c r="WFQ56" s="876"/>
      <c r="WFR56" s="876"/>
      <c r="WFS56" s="876"/>
      <c r="WFT56" s="876"/>
      <c r="WFU56" s="876"/>
      <c r="WFV56" s="876"/>
      <c r="WFW56" s="876"/>
      <c r="WFX56" s="876"/>
      <c r="WFY56" s="876"/>
      <c r="WFZ56" s="876"/>
      <c r="WGA56" s="876"/>
      <c r="WGB56" s="876"/>
      <c r="WGC56" s="876"/>
      <c r="WGD56" s="876"/>
      <c r="WGE56" s="876"/>
      <c r="WGF56" s="876"/>
      <c r="WGG56" s="876"/>
      <c r="WGH56" s="876"/>
      <c r="WGI56" s="876"/>
      <c r="WGJ56" s="876"/>
      <c r="WGK56" s="876"/>
      <c r="WGL56" s="876"/>
      <c r="WGM56" s="876"/>
      <c r="WGN56" s="876"/>
      <c r="WGO56" s="876"/>
      <c r="WGP56" s="876"/>
      <c r="WGQ56" s="876"/>
      <c r="WGR56" s="876"/>
      <c r="WGS56" s="876"/>
      <c r="WGT56" s="876"/>
      <c r="WGU56" s="876"/>
      <c r="WGV56" s="876"/>
      <c r="WGW56" s="876"/>
      <c r="WGX56" s="876"/>
      <c r="WGY56" s="876"/>
      <c r="WGZ56" s="876"/>
      <c r="WHA56" s="876"/>
      <c r="WHB56" s="876"/>
      <c r="WHC56" s="876"/>
      <c r="WHD56" s="876"/>
      <c r="WHE56" s="876"/>
      <c r="WHF56" s="876"/>
      <c r="WHG56" s="876"/>
      <c r="WHH56" s="876"/>
      <c r="WHI56" s="876"/>
      <c r="WHJ56" s="876"/>
      <c r="WHK56" s="876"/>
      <c r="WHL56" s="876"/>
      <c r="WHM56" s="876"/>
      <c r="WHN56" s="876"/>
      <c r="WHO56" s="876"/>
      <c r="WHP56" s="876"/>
      <c r="WHQ56" s="876"/>
      <c r="WHR56" s="876"/>
      <c r="WHS56" s="876"/>
      <c r="WHT56" s="876"/>
      <c r="WHU56" s="876"/>
      <c r="WHV56" s="876"/>
      <c r="WHW56" s="876"/>
      <c r="WHX56" s="876"/>
      <c r="WHY56" s="876"/>
      <c r="WHZ56" s="876"/>
      <c r="WIA56" s="876"/>
      <c r="WIB56" s="876"/>
      <c r="WIC56" s="876"/>
      <c r="WID56" s="876"/>
      <c r="WIE56" s="876"/>
      <c r="WIF56" s="876"/>
      <c r="WIG56" s="876"/>
      <c r="WIH56" s="876"/>
      <c r="WII56" s="876"/>
      <c r="WIJ56" s="876"/>
      <c r="WIK56" s="876"/>
      <c r="WIL56" s="876"/>
      <c r="WIM56" s="876"/>
      <c r="WIN56" s="876"/>
      <c r="WIO56" s="876"/>
      <c r="WIP56" s="876"/>
      <c r="WIQ56" s="876"/>
      <c r="WIR56" s="876"/>
      <c r="WIS56" s="876"/>
      <c r="WIT56" s="876"/>
      <c r="WIU56" s="876"/>
      <c r="WIV56" s="876"/>
      <c r="WIW56" s="876"/>
      <c r="WIX56" s="876"/>
      <c r="WIY56" s="876"/>
      <c r="WIZ56" s="876"/>
      <c r="WJA56" s="876"/>
      <c r="WJB56" s="876"/>
      <c r="WJC56" s="876"/>
      <c r="WJD56" s="876"/>
      <c r="WJE56" s="876"/>
      <c r="WJF56" s="876"/>
      <c r="WJG56" s="876"/>
      <c r="WJH56" s="876"/>
      <c r="WJI56" s="876"/>
      <c r="WJJ56" s="876"/>
      <c r="WJK56" s="876"/>
      <c r="WJL56" s="876"/>
      <c r="WJM56" s="876"/>
      <c r="WJN56" s="876"/>
      <c r="WJO56" s="876"/>
      <c r="WJP56" s="876"/>
      <c r="WJQ56" s="876"/>
      <c r="WJR56" s="876"/>
      <c r="WJS56" s="876"/>
      <c r="WJT56" s="876"/>
      <c r="WJU56" s="876"/>
      <c r="WJV56" s="876"/>
      <c r="WJW56" s="876"/>
      <c r="WJX56" s="876"/>
      <c r="WJY56" s="876"/>
      <c r="WJZ56" s="876"/>
      <c r="WKA56" s="876"/>
      <c r="WKB56" s="876"/>
      <c r="WKC56" s="876"/>
      <c r="WKD56" s="876"/>
      <c r="WKE56" s="876"/>
      <c r="WKF56" s="876"/>
      <c r="WKG56" s="876"/>
      <c r="WKH56" s="876"/>
      <c r="WKI56" s="876"/>
      <c r="WKJ56" s="876"/>
      <c r="WKK56" s="876"/>
      <c r="WKL56" s="876"/>
      <c r="WKM56" s="876"/>
      <c r="WKN56" s="876"/>
      <c r="WKO56" s="876"/>
      <c r="WKP56" s="876"/>
      <c r="WKQ56" s="876"/>
      <c r="WKR56" s="876"/>
      <c r="WKS56" s="876"/>
      <c r="WKT56" s="876"/>
      <c r="WKU56" s="876"/>
      <c r="WKV56" s="876"/>
      <c r="WKW56" s="876"/>
      <c r="WKX56" s="876"/>
      <c r="WKY56" s="876"/>
      <c r="WKZ56" s="876"/>
      <c r="WLA56" s="876"/>
      <c r="WLB56" s="876"/>
      <c r="WLC56" s="876"/>
      <c r="WLD56" s="876"/>
      <c r="WLE56" s="876"/>
      <c r="WLF56" s="876"/>
      <c r="WLG56" s="876"/>
      <c r="WLH56" s="876"/>
      <c r="WLI56" s="876"/>
      <c r="WLJ56" s="876"/>
      <c r="WLK56" s="876"/>
      <c r="WLL56" s="876"/>
      <c r="WLM56" s="876"/>
      <c r="WLN56" s="876"/>
      <c r="WLO56" s="876"/>
      <c r="WLP56" s="876"/>
      <c r="WLQ56" s="876"/>
      <c r="WLR56" s="876"/>
      <c r="WLS56" s="876"/>
      <c r="WLT56" s="876"/>
      <c r="WLU56" s="876"/>
      <c r="WLV56" s="876"/>
      <c r="WLW56" s="876"/>
      <c r="WLX56" s="876"/>
      <c r="WLY56" s="876"/>
      <c r="WLZ56" s="876"/>
      <c r="WMA56" s="876"/>
      <c r="WMB56" s="876"/>
      <c r="WMC56" s="876"/>
      <c r="WMD56" s="876"/>
      <c r="WME56" s="876"/>
      <c r="WMF56" s="876"/>
      <c r="WMG56" s="876"/>
      <c r="WMH56" s="876"/>
      <c r="WMI56" s="876"/>
      <c r="WMJ56" s="876"/>
      <c r="WMK56" s="876"/>
      <c r="WML56" s="876"/>
      <c r="WMM56" s="876"/>
      <c r="WMN56" s="876"/>
      <c r="WMO56" s="876"/>
      <c r="WMP56" s="876"/>
      <c r="WMQ56" s="876"/>
      <c r="WMR56" s="876"/>
      <c r="WMS56" s="876"/>
      <c r="WMT56" s="876"/>
      <c r="WMU56" s="876"/>
      <c r="WMV56" s="876"/>
      <c r="WMW56" s="876"/>
      <c r="WMX56" s="876"/>
      <c r="WMY56" s="876"/>
      <c r="WMZ56" s="876"/>
      <c r="WNA56" s="876"/>
      <c r="WNB56" s="876"/>
      <c r="WNC56" s="876"/>
      <c r="WND56" s="876"/>
      <c r="WNE56" s="876"/>
      <c r="WNF56" s="876"/>
      <c r="WNG56" s="876"/>
      <c r="WNH56" s="876"/>
      <c r="WNI56" s="876"/>
      <c r="WNJ56" s="876"/>
      <c r="WNK56" s="876"/>
      <c r="WNL56" s="876"/>
      <c r="WNM56" s="876"/>
      <c r="WNN56" s="876"/>
      <c r="WNO56" s="876"/>
      <c r="WNP56" s="876"/>
      <c r="WNQ56" s="876"/>
      <c r="WNR56" s="876"/>
      <c r="WNS56" s="876"/>
      <c r="WNT56" s="876"/>
      <c r="WNU56" s="876"/>
      <c r="WNV56" s="876"/>
      <c r="WNW56" s="876"/>
      <c r="WNX56" s="876"/>
      <c r="WNY56" s="876"/>
      <c r="WNZ56" s="876"/>
      <c r="WOA56" s="876"/>
      <c r="WOB56" s="876"/>
      <c r="WOC56" s="876"/>
      <c r="WOD56" s="876"/>
      <c r="WOE56" s="876"/>
      <c r="WOF56" s="876"/>
      <c r="WOG56" s="876"/>
      <c r="WOH56" s="876"/>
      <c r="WOI56" s="876"/>
      <c r="WOJ56" s="876"/>
      <c r="WOK56" s="876"/>
      <c r="WOL56" s="876"/>
      <c r="WOM56" s="876"/>
      <c r="WON56" s="876"/>
      <c r="WOO56" s="876"/>
      <c r="WOP56" s="876"/>
      <c r="WOQ56" s="876"/>
      <c r="WOR56" s="876"/>
      <c r="WOS56" s="876"/>
      <c r="WOT56" s="876"/>
      <c r="WOU56" s="876"/>
      <c r="WOV56" s="876"/>
      <c r="WOW56" s="876"/>
      <c r="WOX56" s="876"/>
      <c r="WOY56" s="876"/>
      <c r="WOZ56" s="876"/>
      <c r="WPA56" s="876"/>
      <c r="WPB56" s="876"/>
      <c r="WPC56" s="876"/>
      <c r="WPD56" s="876"/>
      <c r="WPE56" s="876"/>
      <c r="WPF56" s="876"/>
      <c r="WPG56" s="876"/>
      <c r="WPH56" s="876"/>
      <c r="WPI56" s="876"/>
      <c r="WPJ56" s="876"/>
      <c r="WPK56" s="876"/>
      <c r="WPL56" s="876"/>
      <c r="WPM56" s="876"/>
      <c r="WPN56" s="876"/>
      <c r="WPO56" s="876"/>
      <c r="WPP56" s="876"/>
      <c r="WPQ56" s="876"/>
      <c r="WPR56" s="876"/>
      <c r="WPS56" s="876"/>
      <c r="WPT56" s="876"/>
      <c r="WPU56" s="876"/>
      <c r="WPV56" s="876"/>
      <c r="WPW56" s="876"/>
      <c r="WPX56" s="876"/>
      <c r="WPY56" s="876"/>
      <c r="WPZ56" s="876"/>
      <c r="WQA56" s="876"/>
      <c r="WQB56" s="876"/>
      <c r="WQC56" s="876"/>
      <c r="WQD56" s="876"/>
      <c r="WQE56" s="876"/>
      <c r="WQF56" s="876"/>
      <c r="WQG56" s="876"/>
      <c r="WQH56" s="876"/>
      <c r="WQI56" s="876"/>
      <c r="WQJ56" s="876"/>
      <c r="WQK56" s="876"/>
      <c r="WQL56" s="876"/>
      <c r="WQM56" s="876"/>
      <c r="WQN56" s="876"/>
      <c r="WQO56" s="876"/>
      <c r="WQP56" s="876"/>
      <c r="WQQ56" s="876"/>
      <c r="WQR56" s="876"/>
      <c r="WQS56" s="876"/>
      <c r="WQT56" s="876"/>
      <c r="WQU56" s="876"/>
      <c r="WQV56" s="876"/>
      <c r="WQW56" s="876"/>
      <c r="WQX56" s="876"/>
      <c r="WQY56" s="876"/>
      <c r="WQZ56" s="876"/>
      <c r="WRA56" s="876"/>
      <c r="WRB56" s="876"/>
      <c r="WRC56" s="876"/>
      <c r="WRD56" s="876"/>
      <c r="WRE56" s="876"/>
      <c r="WRF56" s="876"/>
      <c r="WRG56" s="876"/>
      <c r="WRH56" s="876"/>
      <c r="WRI56" s="876"/>
      <c r="WRJ56" s="876"/>
      <c r="WRK56" s="876"/>
      <c r="WRL56" s="876"/>
      <c r="WRM56" s="876"/>
      <c r="WRN56" s="876"/>
      <c r="WRO56" s="876"/>
      <c r="WRP56" s="876"/>
      <c r="WRQ56" s="876"/>
      <c r="WRR56" s="876"/>
      <c r="WRS56" s="876"/>
      <c r="WRT56" s="876"/>
      <c r="WRU56" s="876"/>
      <c r="WRV56" s="876"/>
      <c r="WRW56" s="876"/>
      <c r="WRX56" s="876"/>
      <c r="WRY56" s="876"/>
      <c r="WRZ56" s="876"/>
      <c r="WSA56" s="876"/>
      <c r="WSB56" s="876"/>
      <c r="WSC56" s="876"/>
      <c r="WSD56" s="876"/>
      <c r="WSE56" s="876"/>
      <c r="WSF56" s="876"/>
      <c r="WSG56" s="876"/>
      <c r="WSH56" s="876"/>
      <c r="WSI56" s="876"/>
      <c r="WSJ56" s="876"/>
      <c r="WSK56" s="876"/>
      <c r="WSL56" s="876"/>
      <c r="WSM56" s="876"/>
      <c r="WSN56" s="876"/>
      <c r="WSO56" s="876"/>
      <c r="WSP56" s="876"/>
      <c r="WSQ56" s="876"/>
      <c r="WSR56" s="876"/>
      <c r="WSS56" s="876"/>
      <c r="WST56" s="876"/>
      <c r="WSU56" s="876"/>
      <c r="WSV56" s="876"/>
      <c r="WSW56" s="876"/>
      <c r="WSX56" s="876"/>
      <c r="WSY56" s="876"/>
      <c r="WSZ56" s="876"/>
      <c r="WTA56" s="876"/>
      <c r="WTB56" s="876"/>
      <c r="WTC56" s="876"/>
      <c r="WTD56" s="876"/>
      <c r="WTE56" s="876"/>
      <c r="WTF56" s="876"/>
      <c r="WTG56" s="876"/>
      <c r="WTH56" s="876"/>
      <c r="WTI56" s="876"/>
      <c r="WTJ56" s="876"/>
      <c r="WTK56" s="876"/>
      <c r="WTL56" s="876"/>
      <c r="WTM56" s="876"/>
      <c r="WTN56" s="876"/>
      <c r="WTO56" s="876"/>
      <c r="WTP56" s="876"/>
      <c r="WTQ56" s="876"/>
      <c r="WTR56" s="876"/>
      <c r="WTS56" s="876"/>
      <c r="WTT56" s="876"/>
      <c r="WTU56" s="876"/>
      <c r="WTV56" s="876"/>
      <c r="WTW56" s="876"/>
      <c r="WTX56" s="876"/>
      <c r="WTY56" s="876"/>
      <c r="WTZ56" s="876"/>
      <c r="WUA56" s="876"/>
      <c r="WUB56" s="876"/>
      <c r="WUC56" s="876"/>
      <c r="WUD56" s="876"/>
      <c r="WUE56" s="876"/>
      <c r="WUF56" s="876"/>
      <c r="WUG56" s="876"/>
      <c r="WUH56" s="876"/>
      <c r="WUI56" s="876"/>
      <c r="WUJ56" s="876"/>
      <c r="WUK56" s="876"/>
      <c r="WUL56" s="876"/>
      <c r="WUM56" s="876"/>
      <c r="WUN56" s="876"/>
      <c r="WUO56" s="876"/>
      <c r="WUP56" s="876"/>
      <c r="WUQ56" s="876"/>
      <c r="WUR56" s="876"/>
      <c r="WUS56" s="876"/>
      <c r="WUT56" s="876"/>
      <c r="WUU56" s="876"/>
      <c r="WUV56" s="876"/>
      <c r="WUW56" s="876"/>
      <c r="WUX56" s="876"/>
      <c r="WUY56" s="876"/>
      <c r="WUZ56" s="876"/>
      <c r="WVA56" s="876"/>
      <c r="WVB56" s="876"/>
      <c r="WVC56" s="876"/>
      <c r="WVD56" s="876"/>
      <c r="WVE56" s="876"/>
      <c r="WVF56" s="876"/>
      <c r="WVG56" s="876"/>
      <c r="WVH56" s="876"/>
      <c r="WVI56" s="876"/>
      <c r="WVJ56" s="876"/>
      <c r="WVK56" s="876"/>
      <c r="WVL56" s="876"/>
      <c r="WVM56" s="876"/>
      <c r="WVN56" s="876"/>
      <c r="WVO56" s="876"/>
      <c r="WVP56" s="876"/>
      <c r="WVQ56" s="876"/>
      <c r="WVR56" s="876"/>
      <c r="WVS56" s="876"/>
      <c r="WVT56" s="876"/>
      <c r="WVU56" s="876"/>
      <c r="WVV56" s="876"/>
      <c r="WVW56" s="876"/>
      <c r="WVX56" s="876"/>
      <c r="WVY56" s="876"/>
      <c r="WVZ56" s="876"/>
      <c r="WWA56" s="876"/>
      <c r="WWB56" s="876"/>
      <c r="WWC56" s="876"/>
      <c r="WWD56" s="876"/>
      <c r="WWE56" s="876"/>
      <c r="WWF56" s="876"/>
      <c r="WWG56" s="876"/>
      <c r="WWH56" s="876"/>
      <c r="WWI56" s="876"/>
      <c r="WWJ56" s="876"/>
      <c r="WWK56" s="876"/>
      <c r="WWL56" s="876"/>
      <c r="WWM56" s="876"/>
      <c r="WWN56" s="876"/>
      <c r="WWO56" s="876"/>
      <c r="WWP56" s="876"/>
      <c r="WWQ56" s="876"/>
      <c r="WWR56" s="876"/>
      <c r="WWS56" s="876"/>
      <c r="WWT56" s="876"/>
      <c r="WWU56" s="876"/>
      <c r="WWV56" s="876"/>
      <c r="WWW56" s="876"/>
      <c r="WWX56" s="876"/>
      <c r="WWY56" s="876"/>
      <c r="WWZ56" s="876"/>
      <c r="WXA56" s="876"/>
      <c r="WXB56" s="876"/>
      <c r="WXC56" s="876"/>
      <c r="WXD56" s="876"/>
      <c r="WXE56" s="876"/>
      <c r="WXF56" s="876"/>
      <c r="WXG56" s="876"/>
      <c r="WXH56" s="876"/>
      <c r="WXI56" s="876"/>
      <c r="WXJ56" s="876"/>
      <c r="WXK56" s="876"/>
      <c r="WXL56" s="876"/>
      <c r="WXM56" s="876"/>
      <c r="WXN56" s="876"/>
      <c r="WXO56" s="876"/>
      <c r="WXP56" s="876"/>
      <c r="WXQ56" s="876"/>
      <c r="WXR56" s="876"/>
      <c r="WXS56" s="876"/>
      <c r="WXT56" s="876"/>
      <c r="WXU56" s="876"/>
      <c r="WXV56" s="876"/>
      <c r="WXW56" s="876"/>
      <c r="WXX56" s="876"/>
      <c r="WXY56" s="876"/>
      <c r="WXZ56" s="876"/>
      <c r="WYA56" s="876"/>
      <c r="WYB56" s="876"/>
      <c r="WYC56" s="876"/>
      <c r="WYD56" s="876"/>
      <c r="WYE56" s="876"/>
      <c r="WYF56" s="876"/>
      <c r="WYG56" s="876"/>
      <c r="WYH56" s="876"/>
      <c r="WYI56" s="876"/>
      <c r="WYJ56" s="876"/>
      <c r="WYK56" s="876"/>
      <c r="WYL56" s="876"/>
      <c r="WYM56" s="876"/>
      <c r="WYN56" s="876"/>
      <c r="WYO56" s="876"/>
      <c r="WYP56" s="876"/>
      <c r="WYQ56" s="876"/>
      <c r="WYR56" s="876"/>
      <c r="WYS56" s="876"/>
      <c r="WYT56" s="876"/>
      <c r="WYU56" s="876"/>
      <c r="WYV56" s="876"/>
      <c r="WYW56" s="876"/>
      <c r="WYX56" s="876"/>
      <c r="WYY56" s="876"/>
      <c r="WYZ56" s="876"/>
      <c r="WZA56" s="876"/>
      <c r="WZB56" s="876"/>
      <c r="WZC56" s="876"/>
      <c r="WZD56" s="876"/>
      <c r="WZE56" s="876"/>
      <c r="WZF56" s="876"/>
      <c r="WZG56" s="876"/>
      <c r="WZH56" s="876"/>
      <c r="WZI56" s="876"/>
      <c r="WZJ56" s="876"/>
      <c r="WZK56" s="876"/>
      <c r="WZL56" s="876"/>
      <c r="WZM56" s="876"/>
      <c r="WZN56" s="876"/>
      <c r="WZO56" s="876"/>
      <c r="WZP56" s="876"/>
      <c r="WZQ56" s="876"/>
      <c r="WZR56" s="876"/>
      <c r="WZS56" s="876"/>
      <c r="WZT56" s="876"/>
      <c r="WZU56" s="876"/>
      <c r="WZV56" s="876"/>
      <c r="WZW56" s="876"/>
      <c r="WZX56" s="876"/>
      <c r="WZY56" s="876"/>
      <c r="WZZ56" s="876"/>
      <c r="XAA56" s="876"/>
      <c r="XAB56" s="876"/>
      <c r="XAC56" s="876"/>
      <c r="XAD56" s="876"/>
      <c r="XAE56" s="876"/>
      <c r="XAF56" s="876"/>
      <c r="XAG56" s="876"/>
      <c r="XAH56" s="876"/>
      <c r="XAI56" s="876"/>
      <c r="XAJ56" s="876"/>
      <c r="XAK56" s="876"/>
      <c r="XAL56" s="876"/>
      <c r="XAM56" s="876"/>
      <c r="XAN56" s="876"/>
      <c r="XAO56" s="876"/>
      <c r="XAP56" s="876"/>
      <c r="XAQ56" s="876"/>
      <c r="XAR56" s="876"/>
      <c r="XAS56" s="876"/>
      <c r="XAT56" s="876"/>
      <c r="XAU56" s="876"/>
      <c r="XAV56" s="876"/>
      <c r="XAW56" s="876"/>
      <c r="XAX56" s="876"/>
      <c r="XAY56" s="876"/>
      <c r="XAZ56" s="876"/>
      <c r="XBA56" s="876"/>
      <c r="XBB56" s="876"/>
      <c r="XBC56" s="876"/>
      <c r="XBD56" s="876"/>
      <c r="XBE56" s="876"/>
      <c r="XBF56" s="876"/>
      <c r="XBG56" s="876"/>
      <c r="XBH56" s="876"/>
      <c r="XBI56" s="876"/>
      <c r="XBJ56" s="876"/>
      <c r="XBK56" s="876"/>
      <c r="XBL56" s="876"/>
      <c r="XBM56" s="876"/>
      <c r="XBN56" s="876"/>
      <c r="XBO56" s="876"/>
      <c r="XBP56" s="876"/>
      <c r="XBQ56" s="876"/>
      <c r="XBR56" s="876"/>
      <c r="XBS56" s="876"/>
      <c r="XBT56" s="876"/>
      <c r="XBU56" s="876"/>
      <c r="XBV56" s="876"/>
      <c r="XBW56" s="876"/>
      <c r="XBX56" s="876"/>
      <c r="XBY56" s="876"/>
      <c r="XBZ56" s="876"/>
      <c r="XCA56" s="876"/>
      <c r="XCB56" s="876"/>
      <c r="XCC56" s="876"/>
      <c r="XCD56" s="876"/>
      <c r="XCE56" s="876"/>
      <c r="XCF56" s="876"/>
      <c r="XCG56" s="876"/>
      <c r="XCH56" s="876"/>
      <c r="XCI56" s="876"/>
      <c r="XCJ56" s="876"/>
      <c r="XCK56" s="876"/>
      <c r="XCL56" s="876"/>
      <c r="XCM56" s="876"/>
      <c r="XCN56" s="876"/>
      <c r="XCO56" s="876"/>
      <c r="XCP56" s="876"/>
      <c r="XCQ56" s="876"/>
      <c r="XCR56" s="876"/>
      <c r="XCS56" s="876"/>
      <c r="XCT56" s="876"/>
      <c r="XCU56" s="876"/>
      <c r="XCV56" s="876"/>
      <c r="XCW56" s="876"/>
      <c r="XCX56" s="876"/>
      <c r="XCY56" s="876"/>
      <c r="XCZ56" s="876"/>
      <c r="XDA56" s="876"/>
      <c r="XDB56" s="876"/>
      <c r="XDC56" s="876"/>
      <c r="XDD56" s="876"/>
      <c r="XDE56" s="876"/>
      <c r="XDF56" s="876"/>
      <c r="XDG56" s="876"/>
      <c r="XDH56" s="876"/>
      <c r="XDI56" s="876"/>
      <c r="XDJ56" s="876"/>
      <c r="XDK56" s="876"/>
      <c r="XDL56" s="876"/>
      <c r="XDM56" s="876"/>
      <c r="XDN56" s="876"/>
      <c r="XDO56" s="876"/>
      <c r="XDP56" s="876"/>
      <c r="XDQ56" s="876"/>
      <c r="XDR56" s="876"/>
      <c r="XDS56" s="876"/>
      <c r="XDT56" s="876"/>
      <c r="XDU56" s="876"/>
      <c r="XDV56" s="876"/>
      <c r="XDW56" s="876"/>
      <c r="XDX56" s="876"/>
      <c r="XDY56" s="876"/>
      <c r="XDZ56" s="876"/>
      <c r="XEA56" s="876"/>
      <c r="XEB56" s="876"/>
      <c r="XEC56" s="876"/>
      <c r="XED56" s="876"/>
      <c r="XEE56" s="876"/>
      <c r="XEF56" s="876"/>
      <c r="XEG56" s="876"/>
      <c r="XEH56" s="876"/>
      <c r="XEI56" s="876"/>
      <c r="XEJ56" s="876"/>
      <c r="XEK56" s="876"/>
      <c r="XEL56" s="876"/>
      <c r="XEM56" s="876"/>
      <c r="XEN56" s="876"/>
      <c r="XEO56" s="876"/>
      <c r="XEP56" s="876"/>
      <c r="XEQ56" s="876"/>
      <c r="XER56" s="876"/>
      <c r="XES56" s="876"/>
      <c r="XET56" s="876"/>
      <c r="XEU56" s="876"/>
      <c r="XEV56" s="876"/>
      <c r="XEW56" s="876"/>
      <c r="XEX56" s="876"/>
      <c r="XEY56" s="876"/>
      <c r="XEZ56" s="876"/>
      <c r="XFA56" s="876"/>
      <c r="XFB56" s="876"/>
      <c r="XFC56" s="876"/>
      <c r="XFD56" s="876"/>
    </row>
    <row r="57" spans="1:16384" s="876" customFormat="1" ht="21.75" customHeight="1">
      <c r="A57" s="880"/>
      <c r="B57" s="880"/>
      <c r="C57" s="880"/>
      <c r="D57" s="880"/>
      <c r="E57" s="880"/>
      <c r="F57" s="880"/>
      <c r="G57" s="880"/>
      <c r="H57" s="880"/>
      <c r="I57" s="880"/>
      <c r="J57" s="880"/>
    </row>
    <row r="58" spans="1:16384" s="876" customFormat="1" ht="27.75" customHeight="1">
      <c r="A58" s="880"/>
      <c r="B58" s="880"/>
      <c r="C58" s="880"/>
      <c r="D58" s="880"/>
      <c r="E58" s="880"/>
      <c r="F58" s="880"/>
      <c r="G58" s="880"/>
      <c r="H58" s="880"/>
      <c r="I58" s="880"/>
      <c r="J58" s="880"/>
      <c r="N58" s="877"/>
      <c r="O58" s="877"/>
      <c r="P58" s="877"/>
      <c r="Q58" s="877"/>
      <c r="R58" s="877"/>
      <c r="S58" s="877"/>
      <c r="T58" s="877"/>
      <c r="U58" s="877"/>
      <c r="V58" s="877"/>
      <c r="W58" s="877"/>
      <c r="X58" s="877"/>
      <c r="Y58" s="877"/>
      <c r="Z58" s="877"/>
      <c r="AA58" s="877"/>
      <c r="AB58" s="877"/>
      <c r="AC58" s="877"/>
      <c r="AD58" s="877"/>
      <c r="AE58" s="877"/>
      <c r="AF58" s="877"/>
      <c r="AG58" s="877"/>
      <c r="AH58" s="877"/>
      <c r="AI58" s="877"/>
      <c r="AJ58" s="877"/>
      <c r="AK58" s="877"/>
      <c r="AL58" s="877"/>
      <c r="AM58" s="877"/>
      <c r="AN58" s="877"/>
      <c r="AO58" s="877"/>
      <c r="AP58" s="877"/>
      <c r="AQ58" s="877"/>
      <c r="AR58" s="877"/>
      <c r="AS58" s="877"/>
      <c r="AT58" s="877"/>
      <c r="AU58" s="877"/>
      <c r="AV58" s="877"/>
      <c r="AW58" s="877"/>
      <c r="AX58" s="877"/>
      <c r="AY58" s="877"/>
      <c r="AZ58" s="877"/>
      <c r="BA58" s="877"/>
      <c r="BB58" s="877"/>
      <c r="BC58" s="877"/>
      <c r="BD58" s="877"/>
      <c r="BE58" s="877"/>
      <c r="BF58" s="877"/>
      <c r="BG58" s="877"/>
      <c r="BH58" s="877"/>
      <c r="BI58" s="877"/>
      <c r="BJ58" s="877"/>
      <c r="BK58" s="877"/>
      <c r="BL58" s="877"/>
      <c r="BM58" s="877"/>
      <c r="BN58" s="877"/>
      <c r="BO58" s="877"/>
      <c r="BP58" s="877"/>
      <c r="BQ58" s="877"/>
      <c r="BR58" s="877"/>
      <c r="BS58" s="877"/>
      <c r="BT58" s="877"/>
      <c r="BU58" s="877"/>
      <c r="BV58" s="877"/>
      <c r="BW58" s="877"/>
      <c r="BX58" s="877"/>
      <c r="BY58" s="877"/>
      <c r="BZ58" s="877"/>
      <c r="CA58" s="877"/>
      <c r="CB58" s="877"/>
      <c r="CC58" s="877"/>
      <c r="CD58" s="877"/>
      <c r="CE58" s="877"/>
      <c r="CF58" s="877"/>
      <c r="CG58" s="877"/>
      <c r="CH58" s="877"/>
      <c r="CI58" s="877"/>
      <c r="CJ58" s="877"/>
      <c r="CK58" s="877"/>
      <c r="CL58" s="877"/>
      <c r="CM58" s="877"/>
      <c r="CN58" s="877"/>
      <c r="CO58" s="877"/>
      <c r="CP58" s="877"/>
      <c r="CQ58" s="877"/>
      <c r="CR58" s="877"/>
      <c r="CS58" s="877"/>
      <c r="CT58" s="877"/>
      <c r="CU58" s="877"/>
      <c r="CV58" s="877"/>
      <c r="CW58" s="877"/>
      <c r="CX58" s="877"/>
      <c r="CY58" s="877"/>
      <c r="CZ58" s="877"/>
      <c r="DA58" s="877"/>
      <c r="DB58" s="877"/>
      <c r="DC58" s="877"/>
      <c r="DD58" s="877"/>
      <c r="DE58" s="877"/>
      <c r="DF58" s="877"/>
      <c r="DG58" s="877"/>
      <c r="DH58" s="877"/>
      <c r="DI58" s="877"/>
      <c r="DJ58" s="877"/>
      <c r="DK58" s="877"/>
      <c r="DL58" s="877"/>
      <c r="DM58" s="877"/>
      <c r="DN58" s="877"/>
      <c r="DO58" s="877"/>
      <c r="DP58" s="877"/>
      <c r="DQ58" s="877"/>
      <c r="DR58" s="877"/>
      <c r="DS58" s="877"/>
      <c r="DT58" s="877"/>
      <c r="DU58" s="877"/>
      <c r="DV58" s="877"/>
      <c r="DW58" s="877"/>
      <c r="DX58" s="877"/>
      <c r="DY58" s="877"/>
      <c r="DZ58" s="877"/>
      <c r="EA58" s="877"/>
      <c r="EB58" s="877"/>
      <c r="EC58" s="877"/>
      <c r="ED58" s="877"/>
      <c r="EE58" s="877"/>
      <c r="EF58" s="877"/>
      <c r="EG58" s="877"/>
      <c r="EH58" s="877"/>
      <c r="EI58" s="877"/>
      <c r="EJ58" s="877"/>
      <c r="EK58" s="877"/>
      <c r="EL58" s="877"/>
      <c r="EM58" s="877"/>
      <c r="EN58" s="877"/>
      <c r="EO58" s="877"/>
      <c r="EP58" s="877"/>
      <c r="EQ58" s="877"/>
      <c r="ER58" s="877"/>
      <c r="ES58" s="877"/>
      <c r="ET58" s="877"/>
      <c r="EU58" s="877"/>
      <c r="EV58" s="877"/>
      <c r="EW58" s="877"/>
      <c r="EX58" s="877"/>
      <c r="EY58" s="877"/>
      <c r="EZ58" s="877"/>
      <c r="FA58" s="877"/>
      <c r="FB58" s="877"/>
      <c r="FC58" s="877"/>
      <c r="FD58" s="877"/>
      <c r="FE58" s="877"/>
      <c r="FF58" s="877"/>
      <c r="FG58" s="877"/>
      <c r="FH58" s="877"/>
      <c r="FI58" s="877"/>
      <c r="FJ58" s="877"/>
      <c r="FK58" s="877"/>
      <c r="FL58" s="877"/>
      <c r="FM58" s="877"/>
      <c r="FN58" s="877"/>
      <c r="FO58" s="877"/>
      <c r="FP58" s="877"/>
      <c r="FQ58" s="877"/>
      <c r="FR58" s="877"/>
      <c r="FS58" s="877"/>
      <c r="FT58" s="877"/>
      <c r="FU58" s="877"/>
      <c r="FV58" s="877"/>
      <c r="FW58" s="877"/>
      <c r="FX58" s="877"/>
      <c r="FY58" s="877"/>
      <c r="FZ58" s="877"/>
      <c r="GA58" s="877"/>
      <c r="GB58" s="877"/>
      <c r="GC58" s="877"/>
      <c r="GD58" s="877"/>
      <c r="GE58" s="877"/>
      <c r="GF58" s="877"/>
      <c r="GG58" s="877"/>
      <c r="GH58" s="877"/>
      <c r="GI58" s="877"/>
      <c r="GJ58" s="877"/>
      <c r="GK58" s="877"/>
      <c r="GL58" s="877"/>
      <c r="GM58" s="877"/>
      <c r="GN58" s="877"/>
      <c r="GO58" s="877"/>
      <c r="GP58" s="877"/>
      <c r="GQ58" s="877"/>
      <c r="GR58" s="877"/>
      <c r="GS58" s="877"/>
      <c r="GT58" s="877"/>
      <c r="GU58" s="877"/>
      <c r="GV58" s="877"/>
      <c r="GW58" s="877"/>
      <c r="GX58" s="877"/>
      <c r="GY58" s="877"/>
      <c r="GZ58" s="877"/>
      <c r="HA58" s="877"/>
      <c r="HB58" s="877"/>
      <c r="HC58" s="877"/>
      <c r="HD58" s="877"/>
      <c r="HE58" s="877"/>
      <c r="HF58" s="877"/>
      <c r="HG58" s="877"/>
      <c r="HH58" s="877"/>
      <c r="HI58" s="877"/>
      <c r="HJ58" s="877"/>
      <c r="HK58" s="877"/>
      <c r="HL58" s="877"/>
      <c r="HM58" s="877"/>
      <c r="HN58" s="877"/>
      <c r="HO58" s="877"/>
      <c r="HP58" s="877"/>
      <c r="HQ58" s="877"/>
      <c r="HR58" s="877"/>
      <c r="HS58" s="877"/>
      <c r="HT58" s="877"/>
      <c r="HU58" s="877"/>
      <c r="HV58" s="877"/>
      <c r="HW58" s="877"/>
      <c r="HX58" s="877"/>
      <c r="HY58" s="877"/>
      <c r="HZ58" s="877"/>
      <c r="IA58" s="877"/>
      <c r="IB58" s="877"/>
      <c r="IC58" s="877"/>
      <c r="ID58" s="877"/>
      <c r="IE58" s="877"/>
      <c r="IF58" s="877"/>
      <c r="IG58" s="877"/>
      <c r="IH58" s="877"/>
      <c r="II58" s="877"/>
      <c r="IJ58" s="877"/>
      <c r="IK58" s="877"/>
      <c r="IL58" s="877"/>
      <c r="IM58" s="877"/>
      <c r="IN58" s="877"/>
      <c r="IO58" s="877"/>
      <c r="IP58" s="877"/>
      <c r="IQ58" s="877"/>
      <c r="IR58" s="877"/>
      <c r="IS58" s="877"/>
      <c r="IT58" s="877"/>
      <c r="IU58" s="877"/>
      <c r="IV58" s="877"/>
      <c r="IW58" s="877"/>
      <c r="IX58" s="877"/>
      <c r="IY58" s="877"/>
      <c r="IZ58" s="877"/>
      <c r="JA58" s="877"/>
      <c r="JB58" s="877"/>
      <c r="JC58" s="877"/>
      <c r="JD58" s="877"/>
      <c r="JE58" s="877"/>
      <c r="JF58" s="877"/>
      <c r="JG58" s="877"/>
      <c r="JH58" s="877"/>
      <c r="JI58" s="877"/>
      <c r="JJ58" s="877"/>
      <c r="JK58" s="877"/>
      <c r="JL58" s="877"/>
      <c r="JM58" s="877"/>
      <c r="JN58" s="877"/>
      <c r="JO58" s="877"/>
      <c r="JP58" s="877"/>
      <c r="JQ58" s="877"/>
      <c r="JR58" s="877"/>
      <c r="JS58" s="877"/>
      <c r="JT58" s="877"/>
      <c r="JU58" s="877"/>
      <c r="JV58" s="877"/>
      <c r="JW58" s="877"/>
      <c r="JX58" s="877"/>
      <c r="JY58" s="877"/>
      <c r="JZ58" s="877"/>
      <c r="KA58" s="877"/>
      <c r="KB58" s="877"/>
      <c r="KC58" s="877"/>
      <c r="KD58" s="877"/>
      <c r="KE58" s="877"/>
      <c r="KF58" s="877"/>
      <c r="KG58" s="877"/>
      <c r="KH58" s="877"/>
      <c r="KI58" s="877"/>
      <c r="KJ58" s="877"/>
      <c r="KK58" s="877"/>
      <c r="KL58" s="877"/>
      <c r="KM58" s="877"/>
      <c r="KN58" s="877"/>
      <c r="KO58" s="877"/>
      <c r="KP58" s="877"/>
      <c r="KQ58" s="877"/>
      <c r="KR58" s="877"/>
      <c r="KS58" s="877"/>
      <c r="KT58" s="877"/>
      <c r="KU58" s="877"/>
      <c r="KV58" s="877"/>
      <c r="KW58" s="877"/>
      <c r="KX58" s="877"/>
      <c r="KY58" s="877"/>
      <c r="KZ58" s="877"/>
      <c r="LA58" s="877"/>
      <c r="LB58" s="877"/>
      <c r="LC58" s="877"/>
      <c r="LD58" s="877"/>
      <c r="LE58" s="877"/>
      <c r="LF58" s="877"/>
      <c r="LG58" s="877"/>
      <c r="LH58" s="877"/>
      <c r="LI58" s="877"/>
      <c r="LJ58" s="877"/>
      <c r="LK58" s="877"/>
      <c r="LL58" s="877"/>
      <c r="LM58" s="877"/>
      <c r="LN58" s="877"/>
      <c r="LO58" s="877"/>
      <c r="LP58" s="877"/>
      <c r="LQ58" s="877"/>
      <c r="LR58" s="877"/>
      <c r="LS58" s="877"/>
      <c r="LT58" s="877"/>
      <c r="LU58" s="877"/>
      <c r="LV58" s="877"/>
      <c r="LW58" s="877"/>
      <c r="LX58" s="877"/>
      <c r="LY58" s="877"/>
      <c r="LZ58" s="877"/>
      <c r="MA58" s="877"/>
      <c r="MB58" s="877"/>
      <c r="MC58" s="877"/>
      <c r="MD58" s="877"/>
      <c r="ME58" s="877"/>
      <c r="MF58" s="877"/>
      <c r="MG58" s="877"/>
      <c r="MH58" s="877"/>
      <c r="MI58" s="877"/>
      <c r="MJ58" s="877"/>
      <c r="MK58" s="877"/>
      <c r="ML58" s="877"/>
      <c r="MM58" s="877"/>
      <c r="MN58" s="877"/>
      <c r="MO58" s="877"/>
      <c r="MP58" s="877"/>
      <c r="MQ58" s="877"/>
      <c r="MR58" s="877"/>
      <c r="MS58" s="877"/>
      <c r="MT58" s="877"/>
      <c r="MU58" s="877"/>
      <c r="MV58" s="877"/>
      <c r="MW58" s="877"/>
      <c r="MX58" s="877"/>
      <c r="MY58" s="877"/>
      <c r="MZ58" s="877"/>
      <c r="NA58" s="877"/>
      <c r="NB58" s="877"/>
      <c r="NC58" s="877"/>
      <c r="ND58" s="877"/>
      <c r="NE58" s="877"/>
      <c r="NF58" s="877"/>
      <c r="NG58" s="877"/>
      <c r="NH58" s="877"/>
      <c r="NI58" s="877"/>
      <c r="NJ58" s="877"/>
      <c r="NK58" s="877"/>
      <c r="NL58" s="877"/>
      <c r="NM58" s="877"/>
      <c r="NN58" s="877"/>
      <c r="NO58" s="877"/>
      <c r="NP58" s="877"/>
      <c r="NQ58" s="877"/>
      <c r="NR58" s="877"/>
      <c r="NS58" s="877"/>
      <c r="NT58" s="877"/>
      <c r="NU58" s="877"/>
      <c r="NV58" s="877"/>
      <c r="NW58" s="877"/>
      <c r="NX58" s="877"/>
      <c r="NY58" s="877"/>
      <c r="NZ58" s="877"/>
      <c r="OA58" s="877"/>
      <c r="OB58" s="877"/>
      <c r="OC58" s="877"/>
      <c r="OD58" s="877"/>
      <c r="OE58" s="877"/>
      <c r="OF58" s="877"/>
      <c r="OG58" s="877"/>
      <c r="OH58" s="877"/>
      <c r="OI58" s="877"/>
      <c r="OJ58" s="877"/>
      <c r="OK58" s="877"/>
      <c r="OL58" s="877"/>
      <c r="OM58" s="877"/>
      <c r="ON58" s="877"/>
      <c r="OO58" s="877"/>
      <c r="OP58" s="877"/>
      <c r="OQ58" s="877"/>
      <c r="OR58" s="877"/>
      <c r="OS58" s="877"/>
      <c r="OT58" s="877"/>
      <c r="OU58" s="877"/>
      <c r="OV58" s="877"/>
      <c r="OW58" s="877"/>
      <c r="OX58" s="877"/>
      <c r="OY58" s="877"/>
      <c r="OZ58" s="877"/>
      <c r="PA58" s="877"/>
      <c r="PB58" s="877"/>
      <c r="PC58" s="877"/>
      <c r="PD58" s="877"/>
      <c r="PE58" s="877"/>
      <c r="PF58" s="877"/>
      <c r="PG58" s="877"/>
      <c r="PH58" s="877"/>
      <c r="PI58" s="877"/>
      <c r="PJ58" s="877"/>
      <c r="PK58" s="877"/>
      <c r="PL58" s="877"/>
      <c r="PM58" s="877"/>
      <c r="PN58" s="877"/>
      <c r="PO58" s="877"/>
      <c r="PP58" s="877"/>
      <c r="PQ58" s="877"/>
      <c r="PR58" s="877"/>
      <c r="PS58" s="877"/>
      <c r="PT58" s="877"/>
      <c r="PU58" s="877"/>
      <c r="PV58" s="877"/>
      <c r="PW58" s="877"/>
      <c r="PX58" s="877"/>
      <c r="PY58" s="877"/>
      <c r="PZ58" s="877"/>
      <c r="QA58" s="877"/>
      <c r="QB58" s="877"/>
      <c r="QC58" s="877"/>
      <c r="QD58" s="877"/>
      <c r="QE58" s="877"/>
      <c r="QF58" s="877"/>
      <c r="QG58" s="877"/>
      <c r="QH58" s="877"/>
      <c r="QI58" s="877"/>
      <c r="QJ58" s="877"/>
      <c r="QK58" s="877"/>
      <c r="QL58" s="877"/>
      <c r="QM58" s="877"/>
      <c r="QN58" s="877"/>
      <c r="QO58" s="877"/>
      <c r="QP58" s="877"/>
      <c r="QQ58" s="877"/>
      <c r="QR58" s="877"/>
      <c r="QS58" s="877"/>
      <c r="QT58" s="877"/>
      <c r="QU58" s="877"/>
      <c r="QV58" s="877"/>
      <c r="QW58" s="877"/>
      <c r="QX58" s="877"/>
      <c r="QY58" s="877"/>
      <c r="QZ58" s="877"/>
      <c r="RA58" s="877"/>
      <c r="RB58" s="877"/>
      <c r="RC58" s="877"/>
      <c r="RD58" s="877"/>
      <c r="RE58" s="877"/>
      <c r="RF58" s="877"/>
      <c r="RG58" s="877"/>
      <c r="RH58" s="877"/>
      <c r="RI58" s="877"/>
      <c r="RJ58" s="877"/>
      <c r="RK58" s="877"/>
      <c r="RL58" s="877"/>
      <c r="RM58" s="877"/>
      <c r="RN58" s="877"/>
      <c r="RO58" s="877"/>
      <c r="RP58" s="877"/>
      <c r="RQ58" s="877"/>
      <c r="RR58" s="877"/>
      <c r="RS58" s="877"/>
      <c r="RT58" s="877"/>
      <c r="RU58" s="877"/>
      <c r="RV58" s="877"/>
      <c r="RW58" s="877"/>
      <c r="RX58" s="877"/>
      <c r="RY58" s="877"/>
      <c r="RZ58" s="877"/>
      <c r="SA58" s="877"/>
      <c r="SB58" s="877"/>
      <c r="SC58" s="877"/>
      <c r="SD58" s="877"/>
      <c r="SE58" s="877"/>
      <c r="SF58" s="877"/>
      <c r="SG58" s="877"/>
      <c r="SH58" s="877"/>
      <c r="SI58" s="877"/>
      <c r="SJ58" s="877"/>
      <c r="SK58" s="877"/>
      <c r="SL58" s="877"/>
      <c r="SM58" s="877"/>
      <c r="SN58" s="877"/>
      <c r="SO58" s="877"/>
      <c r="SP58" s="877"/>
      <c r="SQ58" s="877"/>
      <c r="SR58" s="877"/>
      <c r="SS58" s="877"/>
      <c r="ST58" s="877"/>
      <c r="SU58" s="877"/>
      <c r="SV58" s="877"/>
      <c r="SW58" s="877"/>
      <c r="SX58" s="877"/>
      <c r="SY58" s="877"/>
      <c r="SZ58" s="877"/>
      <c r="TA58" s="877"/>
      <c r="TB58" s="877"/>
      <c r="TC58" s="877"/>
      <c r="TD58" s="877"/>
      <c r="TE58" s="877"/>
      <c r="TF58" s="877"/>
      <c r="TG58" s="877"/>
      <c r="TH58" s="877"/>
      <c r="TI58" s="877"/>
      <c r="TJ58" s="877"/>
      <c r="TK58" s="877"/>
      <c r="TL58" s="877"/>
      <c r="TM58" s="877"/>
      <c r="TN58" s="877"/>
      <c r="TO58" s="877"/>
      <c r="TP58" s="877"/>
      <c r="TQ58" s="877"/>
      <c r="TR58" s="877"/>
      <c r="TS58" s="877"/>
      <c r="TT58" s="877"/>
      <c r="TU58" s="877"/>
      <c r="TV58" s="877"/>
      <c r="TW58" s="877"/>
      <c r="TX58" s="877"/>
      <c r="TY58" s="877"/>
      <c r="TZ58" s="877"/>
      <c r="UA58" s="877"/>
      <c r="UB58" s="877"/>
      <c r="UC58" s="877"/>
      <c r="UD58" s="877"/>
      <c r="UE58" s="877"/>
      <c r="UF58" s="877"/>
      <c r="UG58" s="877"/>
      <c r="UH58" s="877"/>
      <c r="UI58" s="877"/>
      <c r="UJ58" s="877"/>
      <c r="UK58" s="877"/>
      <c r="UL58" s="877"/>
      <c r="UM58" s="877"/>
      <c r="UN58" s="877"/>
      <c r="UO58" s="877"/>
      <c r="UP58" s="877"/>
      <c r="UQ58" s="877"/>
      <c r="UR58" s="877"/>
      <c r="US58" s="877"/>
      <c r="UT58" s="877"/>
      <c r="UU58" s="877"/>
      <c r="UV58" s="877"/>
      <c r="UW58" s="877"/>
      <c r="UX58" s="877"/>
      <c r="UY58" s="877"/>
      <c r="UZ58" s="877"/>
      <c r="VA58" s="877"/>
      <c r="VB58" s="877"/>
      <c r="VC58" s="877"/>
      <c r="VD58" s="877"/>
      <c r="VE58" s="877"/>
      <c r="VF58" s="877"/>
      <c r="VG58" s="877"/>
      <c r="VH58" s="877"/>
      <c r="VI58" s="877"/>
      <c r="VJ58" s="877"/>
      <c r="VK58" s="877"/>
      <c r="VL58" s="877"/>
      <c r="VM58" s="877"/>
      <c r="VN58" s="877"/>
      <c r="VO58" s="877"/>
      <c r="VP58" s="877"/>
      <c r="VQ58" s="877"/>
      <c r="VR58" s="877"/>
      <c r="VS58" s="877"/>
      <c r="VT58" s="877"/>
      <c r="VU58" s="877"/>
      <c r="VV58" s="877"/>
      <c r="VW58" s="877"/>
      <c r="VX58" s="877"/>
      <c r="VY58" s="877"/>
      <c r="VZ58" s="877"/>
      <c r="WA58" s="877"/>
      <c r="WB58" s="877"/>
      <c r="WC58" s="877"/>
      <c r="WD58" s="877"/>
      <c r="WE58" s="877"/>
      <c r="WF58" s="877"/>
      <c r="WG58" s="877"/>
      <c r="WH58" s="877"/>
      <c r="WI58" s="877"/>
      <c r="WJ58" s="877"/>
      <c r="WK58" s="877"/>
      <c r="WL58" s="877"/>
      <c r="WM58" s="877"/>
      <c r="WN58" s="877"/>
      <c r="WO58" s="877"/>
      <c r="WP58" s="877"/>
      <c r="WQ58" s="877"/>
      <c r="WR58" s="877"/>
      <c r="WS58" s="877"/>
      <c r="WT58" s="877"/>
      <c r="WU58" s="877"/>
      <c r="WV58" s="877"/>
      <c r="WW58" s="877"/>
      <c r="WX58" s="877"/>
      <c r="WY58" s="877"/>
      <c r="WZ58" s="877"/>
      <c r="XA58" s="877"/>
      <c r="XB58" s="877"/>
      <c r="XC58" s="877"/>
      <c r="XD58" s="877"/>
      <c r="XE58" s="877"/>
      <c r="XF58" s="877"/>
      <c r="XG58" s="877"/>
      <c r="XH58" s="877"/>
      <c r="XI58" s="877"/>
      <c r="XJ58" s="877"/>
      <c r="XK58" s="877"/>
      <c r="XL58" s="877"/>
      <c r="XM58" s="877"/>
      <c r="XN58" s="877"/>
      <c r="XO58" s="877"/>
      <c r="XP58" s="877"/>
      <c r="XQ58" s="877"/>
      <c r="XR58" s="877"/>
      <c r="XS58" s="877"/>
      <c r="XT58" s="877"/>
      <c r="XU58" s="877"/>
      <c r="XV58" s="877"/>
      <c r="XW58" s="877"/>
      <c r="XX58" s="877"/>
      <c r="XY58" s="877"/>
      <c r="XZ58" s="877"/>
      <c r="YA58" s="877"/>
      <c r="YB58" s="877"/>
      <c r="YC58" s="877"/>
      <c r="YD58" s="877"/>
      <c r="YE58" s="877"/>
      <c r="YF58" s="877"/>
      <c r="YG58" s="877"/>
      <c r="YH58" s="877"/>
      <c r="YI58" s="877"/>
      <c r="YJ58" s="877"/>
      <c r="YK58" s="877"/>
      <c r="YL58" s="877"/>
      <c r="YM58" s="877"/>
      <c r="YN58" s="877"/>
      <c r="YO58" s="877"/>
      <c r="YP58" s="877"/>
      <c r="YQ58" s="877"/>
      <c r="YR58" s="877"/>
      <c r="YS58" s="877"/>
      <c r="YT58" s="877"/>
      <c r="YU58" s="877"/>
      <c r="YV58" s="877"/>
      <c r="YW58" s="877"/>
      <c r="YX58" s="877"/>
      <c r="YY58" s="877"/>
      <c r="YZ58" s="877"/>
      <c r="ZA58" s="877"/>
      <c r="ZB58" s="877"/>
      <c r="ZC58" s="877"/>
      <c r="ZD58" s="877"/>
      <c r="ZE58" s="877"/>
      <c r="ZF58" s="877"/>
      <c r="ZG58" s="877"/>
      <c r="ZH58" s="877"/>
      <c r="ZI58" s="877"/>
      <c r="ZJ58" s="877"/>
      <c r="ZK58" s="877"/>
      <c r="ZL58" s="877"/>
      <c r="ZM58" s="877"/>
      <c r="ZN58" s="877"/>
      <c r="ZO58" s="877"/>
      <c r="ZP58" s="877"/>
      <c r="ZQ58" s="877"/>
      <c r="ZR58" s="877"/>
      <c r="ZS58" s="877"/>
      <c r="ZT58" s="877"/>
      <c r="ZU58" s="877"/>
      <c r="ZV58" s="877"/>
      <c r="ZW58" s="877"/>
      <c r="ZX58" s="877"/>
      <c r="ZY58" s="877"/>
      <c r="ZZ58" s="877"/>
      <c r="AAA58" s="877"/>
      <c r="AAB58" s="877"/>
      <c r="AAC58" s="877"/>
      <c r="AAD58" s="877"/>
      <c r="AAE58" s="877"/>
      <c r="AAF58" s="877"/>
      <c r="AAG58" s="877"/>
      <c r="AAH58" s="877"/>
      <c r="AAI58" s="877"/>
      <c r="AAJ58" s="877"/>
      <c r="AAK58" s="877"/>
      <c r="AAL58" s="877"/>
      <c r="AAM58" s="877"/>
      <c r="AAN58" s="877"/>
      <c r="AAO58" s="877"/>
      <c r="AAP58" s="877"/>
      <c r="AAQ58" s="877"/>
      <c r="AAR58" s="877"/>
      <c r="AAS58" s="877"/>
      <c r="AAT58" s="877"/>
      <c r="AAU58" s="877"/>
      <c r="AAV58" s="877"/>
      <c r="AAW58" s="877"/>
      <c r="AAX58" s="877"/>
      <c r="AAY58" s="877"/>
      <c r="AAZ58" s="877"/>
      <c r="ABA58" s="877"/>
      <c r="ABB58" s="877"/>
      <c r="ABC58" s="877"/>
      <c r="ABD58" s="877"/>
      <c r="ABE58" s="877"/>
      <c r="ABF58" s="877"/>
      <c r="ABG58" s="877"/>
      <c r="ABH58" s="877"/>
      <c r="ABI58" s="877"/>
      <c r="ABJ58" s="877"/>
      <c r="ABK58" s="877"/>
      <c r="ABL58" s="877"/>
      <c r="ABM58" s="877"/>
      <c r="ABN58" s="877"/>
      <c r="ABO58" s="877"/>
      <c r="ABP58" s="877"/>
      <c r="ABQ58" s="877"/>
      <c r="ABR58" s="877"/>
      <c r="ABS58" s="877"/>
      <c r="ABT58" s="877"/>
      <c r="ABU58" s="877"/>
      <c r="ABV58" s="877"/>
      <c r="ABW58" s="877"/>
      <c r="ABX58" s="877"/>
      <c r="ABY58" s="877"/>
      <c r="ABZ58" s="877"/>
      <c r="ACA58" s="877"/>
      <c r="ACB58" s="877"/>
      <c r="ACC58" s="877"/>
      <c r="ACD58" s="877"/>
      <c r="ACE58" s="877"/>
      <c r="ACF58" s="877"/>
      <c r="ACG58" s="877"/>
      <c r="ACH58" s="877"/>
      <c r="ACI58" s="877"/>
      <c r="ACJ58" s="877"/>
      <c r="ACK58" s="877"/>
      <c r="ACL58" s="877"/>
      <c r="ACM58" s="877"/>
      <c r="ACN58" s="877"/>
      <c r="ACO58" s="877"/>
      <c r="ACP58" s="877"/>
      <c r="ACQ58" s="877"/>
      <c r="ACR58" s="877"/>
      <c r="ACS58" s="877"/>
      <c r="ACT58" s="877"/>
      <c r="ACU58" s="877"/>
      <c r="ACV58" s="877"/>
      <c r="ACW58" s="877"/>
      <c r="ACX58" s="877"/>
      <c r="ACY58" s="877"/>
      <c r="ACZ58" s="877"/>
      <c r="ADA58" s="877"/>
      <c r="ADB58" s="877"/>
      <c r="ADC58" s="877"/>
      <c r="ADD58" s="877"/>
      <c r="ADE58" s="877"/>
      <c r="ADF58" s="877"/>
      <c r="ADG58" s="877"/>
      <c r="ADH58" s="877"/>
      <c r="ADI58" s="877"/>
      <c r="ADJ58" s="877"/>
      <c r="ADK58" s="877"/>
      <c r="ADL58" s="877"/>
      <c r="ADM58" s="877"/>
      <c r="ADN58" s="877"/>
      <c r="ADO58" s="877"/>
      <c r="ADP58" s="877"/>
      <c r="ADQ58" s="877"/>
      <c r="ADR58" s="877"/>
      <c r="ADS58" s="877"/>
      <c r="ADT58" s="877"/>
      <c r="ADU58" s="877"/>
      <c r="ADV58" s="877"/>
      <c r="ADW58" s="877"/>
      <c r="ADX58" s="877"/>
      <c r="ADY58" s="877"/>
      <c r="ADZ58" s="877"/>
      <c r="AEA58" s="877"/>
      <c r="AEB58" s="877"/>
      <c r="AEC58" s="877"/>
      <c r="AED58" s="877"/>
      <c r="AEE58" s="877"/>
      <c r="AEF58" s="877"/>
      <c r="AEG58" s="877"/>
      <c r="AEH58" s="877"/>
      <c r="AEI58" s="877"/>
      <c r="AEJ58" s="877"/>
      <c r="AEK58" s="877"/>
      <c r="AEL58" s="877"/>
      <c r="AEM58" s="877"/>
      <c r="AEN58" s="877"/>
      <c r="AEO58" s="877"/>
      <c r="AEP58" s="877"/>
      <c r="AEQ58" s="877"/>
      <c r="AER58" s="877"/>
      <c r="AES58" s="877"/>
      <c r="AET58" s="877"/>
      <c r="AEU58" s="877"/>
      <c r="AEV58" s="877"/>
      <c r="AEW58" s="877"/>
      <c r="AEX58" s="877"/>
      <c r="AEY58" s="877"/>
      <c r="AEZ58" s="877"/>
      <c r="AFA58" s="877"/>
      <c r="AFB58" s="877"/>
      <c r="AFC58" s="877"/>
      <c r="AFD58" s="877"/>
      <c r="AFE58" s="877"/>
      <c r="AFF58" s="877"/>
      <c r="AFG58" s="877"/>
      <c r="AFH58" s="877"/>
      <c r="AFI58" s="877"/>
      <c r="AFJ58" s="877"/>
      <c r="AFK58" s="877"/>
      <c r="AFL58" s="877"/>
      <c r="AFM58" s="877"/>
      <c r="AFN58" s="877"/>
      <c r="AFO58" s="877"/>
      <c r="AFP58" s="877"/>
      <c r="AFQ58" s="877"/>
      <c r="AFR58" s="877"/>
      <c r="AFS58" s="877"/>
      <c r="AFT58" s="877"/>
      <c r="AFU58" s="877"/>
      <c r="AFV58" s="877"/>
      <c r="AFW58" s="877"/>
      <c r="AFX58" s="877"/>
      <c r="AFY58" s="877"/>
      <c r="AFZ58" s="877"/>
      <c r="AGA58" s="877"/>
      <c r="AGB58" s="877"/>
      <c r="AGC58" s="877"/>
      <c r="AGD58" s="877"/>
      <c r="AGE58" s="877"/>
      <c r="AGF58" s="877"/>
      <c r="AGG58" s="877"/>
      <c r="AGH58" s="877"/>
      <c r="AGI58" s="877"/>
      <c r="AGJ58" s="877"/>
      <c r="AGK58" s="877"/>
      <c r="AGL58" s="877"/>
      <c r="AGM58" s="877"/>
      <c r="AGN58" s="877"/>
      <c r="AGO58" s="877"/>
      <c r="AGP58" s="877"/>
      <c r="AGQ58" s="877"/>
      <c r="AGR58" s="877"/>
      <c r="AGS58" s="877"/>
      <c r="AGT58" s="877"/>
      <c r="AGU58" s="877"/>
      <c r="AGV58" s="877"/>
      <c r="AGW58" s="877"/>
      <c r="AGX58" s="877"/>
      <c r="AGY58" s="877"/>
      <c r="AGZ58" s="877"/>
      <c r="AHA58" s="877"/>
      <c r="AHB58" s="877"/>
      <c r="AHC58" s="877"/>
      <c r="AHD58" s="877"/>
      <c r="AHE58" s="877"/>
      <c r="AHF58" s="877"/>
      <c r="AHG58" s="877"/>
      <c r="AHH58" s="877"/>
      <c r="AHI58" s="877"/>
      <c r="AHJ58" s="877"/>
      <c r="AHK58" s="877"/>
      <c r="AHL58" s="877"/>
      <c r="AHM58" s="877"/>
      <c r="AHN58" s="877"/>
      <c r="AHO58" s="877"/>
      <c r="AHP58" s="877"/>
      <c r="AHQ58" s="877"/>
      <c r="AHR58" s="877"/>
      <c r="AHS58" s="877"/>
      <c r="AHT58" s="877"/>
      <c r="AHU58" s="877"/>
      <c r="AHV58" s="877"/>
      <c r="AHW58" s="877"/>
      <c r="AHX58" s="877"/>
      <c r="AHY58" s="877"/>
      <c r="AHZ58" s="877"/>
      <c r="AIA58" s="877"/>
      <c r="AIB58" s="877"/>
      <c r="AIC58" s="877"/>
      <c r="AID58" s="877"/>
      <c r="AIE58" s="877"/>
      <c r="AIF58" s="877"/>
      <c r="AIG58" s="877"/>
      <c r="AIH58" s="877"/>
      <c r="AII58" s="877"/>
      <c r="AIJ58" s="877"/>
      <c r="AIK58" s="877"/>
      <c r="AIL58" s="877"/>
      <c r="AIM58" s="877"/>
      <c r="AIN58" s="877"/>
      <c r="AIO58" s="877"/>
      <c r="AIP58" s="877"/>
      <c r="AIQ58" s="877"/>
      <c r="AIR58" s="877"/>
      <c r="AIS58" s="877"/>
      <c r="AIT58" s="877"/>
      <c r="AIU58" s="877"/>
      <c r="AIV58" s="877"/>
      <c r="AIW58" s="877"/>
      <c r="AIX58" s="877"/>
      <c r="AIY58" s="877"/>
      <c r="AIZ58" s="877"/>
      <c r="AJA58" s="877"/>
      <c r="AJB58" s="877"/>
      <c r="AJC58" s="877"/>
      <c r="AJD58" s="877"/>
      <c r="AJE58" s="877"/>
      <c r="AJF58" s="877"/>
      <c r="AJG58" s="877"/>
      <c r="AJH58" s="877"/>
      <c r="AJI58" s="877"/>
      <c r="AJJ58" s="877"/>
      <c r="AJK58" s="877"/>
      <c r="AJL58" s="877"/>
      <c r="AJM58" s="877"/>
      <c r="AJN58" s="877"/>
      <c r="AJO58" s="877"/>
      <c r="AJP58" s="877"/>
      <c r="AJQ58" s="877"/>
      <c r="AJR58" s="877"/>
      <c r="AJS58" s="877"/>
      <c r="AJT58" s="877"/>
      <c r="AJU58" s="877"/>
      <c r="AJV58" s="877"/>
      <c r="AJW58" s="877"/>
      <c r="AJX58" s="877"/>
      <c r="AJY58" s="877"/>
      <c r="AJZ58" s="877"/>
      <c r="AKA58" s="877"/>
      <c r="AKB58" s="877"/>
      <c r="AKC58" s="877"/>
      <c r="AKD58" s="877"/>
      <c r="AKE58" s="877"/>
      <c r="AKF58" s="877"/>
      <c r="AKG58" s="877"/>
      <c r="AKH58" s="877"/>
      <c r="AKI58" s="877"/>
      <c r="AKJ58" s="877"/>
      <c r="AKK58" s="877"/>
      <c r="AKL58" s="877"/>
      <c r="AKM58" s="877"/>
      <c r="AKN58" s="877"/>
      <c r="AKO58" s="877"/>
      <c r="AKP58" s="877"/>
      <c r="AKQ58" s="877"/>
      <c r="AKR58" s="877"/>
      <c r="AKS58" s="877"/>
      <c r="AKT58" s="877"/>
      <c r="AKU58" s="877"/>
      <c r="AKV58" s="877"/>
      <c r="AKW58" s="877"/>
      <c r="AKX58" s="877"/>
      <c r="AKY58" s="877"/>
      <c r="AKZ58" s="877"/>
      <c r="ALA58" s="877"/>
      <c r="ALB58" s="877"/>
      <c r="ALC58" s="877"/>
      <c r="ALD58" s="877"/>
      <c r="ALE58" s="877"/>
      <c r="ALF58" s="877"/>
      <c r="ALG58" s="877"/>
      <c r="ALH58" s="877"/>
      <c r="ALI58" s="877"/>
      <c r="ALJ58" s="877"/>
      <c r="ALK58" s="877"/>
      <c r="ALL58" s="877"/>
      <c r="ALM58" s="877"/>
      <c r="ALN58" s="877"/>
      <c r="ALO58" s="877"/>
      <c r="ALP58" s="877"/>
      <c r="ALQ58" s="877"/>
      <c r="ALR58" s="877"/>
      <c r="ALS58" s="877"/>
      <c r="ALT58" s="877"/>
      <c r="ALU58" s="877"/>
      <c r="ALV58" s="877"/>
      <c r="ALW58" s="877"/>
      <c r="ALX58" s="877"/>
      <c r="ALY58" s="877"/>
      <c r="ALZ58" s="877"/>
      <c r="AMA58" s="877"/>
      <c r="AMB58" s="877"/>
      <c r="AMC58" s="877"/>
      <c r="AMD58" s="877"/>
      <c r="AME58" s="877"/>
      <c r="AMF58" s="877"/>
      <c r="AMG58" s="877"/>
      <c r="AMH58" s="877"/>
      <c r="AMI58" s="877"/>
      <c r="AMJ58" s="877"/>
      <c r="AMK58" s="877"/>
      <c r="AML58" s="877"/>
      <c r="AMM58" s="877"/>
      <c r="AMN58" s="877"/>
      <c r="AMO58" s="877"/>
      <c r="AMP58" s="877"/>
      <c r="AMQ58" s="877"/>
      <c r="AMR58" s="877"/>
      <c r="AMS58" s="877"/>
      <c r="AMT58" s="877"/>
      <c r="AMU58" s="877"/>
      <c r="AMV58" s="877"/>
      <c r="AMW58" s="877"/>
      <c r="AMX58" s="877"/>
      <c r="AMY58" s="877"/>
      <c r="AMZ58" s="877"/>
      <c r="ANA58" s="877"/>
      <c r="ANB58" s="877"/>
      <c r="ANC58" s="877"/>
      <c r="AND58" s="877"/>
      <c r="ANE58" s="877"/>
      <c r="ANF58" s="877"/>
      <c r="ANG58" s="877"/>
      <c r="ANH58" s="877"/>
      <c r="ANI58" s="877"/>
      <c r="ANJ58" s="877"/>
      <c r="ANK58" s="877"/>
      <c r="ANL58" s="877"/>
      <c r="ANM58" s="877"/>
      <c r="ANN58" s="877"/>
      <c r="ANO58" s="877"/>
      <c r="ANP58" s="877"/>
      <c r="ANQ58" s="877"/>
      <c r="ANR58" s="877"/>
      <c r="ANS58" s="877"/>
      <c r="ANT58" s="877"/>
      <c r="ANU58" s="877"/>
      <c r="ANV58" s="877"/>
      <c r="ANW58" s="877"/>
      <c r="ANX58" s="877"/>
      <c r="ANY58" s="877"/>
      <c r="ANZ58" s="877"/>
      <c r="AOA58" s="877"/>
      <c r="AOB58" s="877"/>
      <c r="AOC58" s="877"/>
      <c r="AOD58" s="877"/>
      <c r="AOE58" s="877"/>
      <c r="AOF58" s="877"/>
      <c r="AOG58" s="877"/>
      <c r="AOH58" s="877"/>
      <c r="AOI58" s="877"/>
      <c r="AOJ58" s="877"/>
      <c r="AOK58" s="877"/>
      <c r="AOL58" s="877"/>
      <c r="AOM58" s="877"/>
      <c r="AON58" s="877"/>
      <c r="AOO58" s="877"/>
      <c r="AOP58" s="877"/>
      <c r="AOQ58" s="877"/>
      <c r="AOR58" s="877"/>
      <c r="AOS58" s="877"/>
      <c r="AOT58" s="877"/>
      <c r="AOU58" s="877"/>
      <c r="AOV58" s="877"/>
      <c r="AOW58" s="877"/>
      <c r="AOX58" s="877"/>
      <c r="AOY58" s="877"/>
      <c r="AOZ58" s="877"/>
      <c r="APA58" s="877"/>
      <c r="APB58" s="877"/>
      <c r="APC58" s="877"/>
      <c r="APD58" s="877"/>
      <c r="APE58" s="877"/>
      <c r="APF58" s="877"/>
      <c r="APG58" s="877"/>
      <c r="APH58" s="877"/>
      <c r="API58" s="877"/>
      <c r="APJ58" s="877"/>
      <c r="APK58" s="877"/>
      <c r="APL58" s="877"/>
      <c r="APM58" s="877"/>
      <c r="APN58" s="877"/>
      <c r="APO58" s="877"/>
      <c r="APP58" s="877"/>
      <c r="APQ58" s="877"/>
      <c r="APR58" s="877"/>
      <c r="APS58" s="877"/>
      <c r="APT58" s="877"/>
      <c r="APU58" s="877"/>
      <c r="APV58" s="877"/>
      <c r="APW58" s="877"/>
      <c r="APX58" s="877"/>
      <c r="APY58" s="877"/>
      <c r="APZ58" s="877"/>
      <c r="AQA58" s="877"/>
      <c r="AQB58" s="877"/>
      <c r="AQC58" s="877"/>
      <c r="AQD58" s="877"/>
      <c r="AQE58" s="877"/>
      <c r="AQF58" s="877"/>
      <c r="AQG58" s="877"/>
      <c r="AQH58" s="877"/>
      <c r="AQI58" s="877"/>
      <c r="AQJ58" s="877"/>
      <c r="AQK58" s="877"/>
      <c r="AQL58" s="877"/>
      <c r="AQM58" s="877"/>
      <c r="AQN58" s="877"/>
      <c r="AQO58" s="877"/>
      <c r="AQP58" s="877"/>
      <c r="AQQ58" s="877"/>
      <c r="AQR58" s="877"/>
      <c r="AQS58" s="877"/>
      <c r="AQT58" s="877"/>
      <c r="AQU58" s="877"/>
      <c r="AQV58" s="877"/>
      <c r="AQW58" s="877"/>
      <c r="AQX58" s="877"/>
      <c r="AQY58" s="877"/>
      <c r="AQZ58" s="877"/>
      <c r="ARA58" s="877"/>
      <c r="ARB58" s="877"/>
      <c r="ARC58" s="877"/>
      <c r="ARD58" s="877"/>
      <c r="ARE58" s="877"/>
      <c r="ARF58" s="877"/>
      <c r="ARG58" s="877"/>
      <c r="ARH58" s="877"/>
      <c r="ARI58" s="877"/>
      <c r="ARJ58" s="877"/>
      <c r="ARK58" s="877"/>
      <c r="ARL58" s="877"/>
      <c r="ARM58" s="877"/>
      <c r="ARN58" s="877"/>
      <c r="ARO58" s="877"/>
      <c r="ARP58" s="877"/>
      <c r="ARQ58" s="877"/>
      <c r="ARR58" s="877"/>
      <c r="ARS58" s="877"/>
      <c r="ART58" s="877"/>
      <c r="ARU58" s="877"/>
      <c r="ARV58" s="877"/>
      <c r="ARW58" s="877"/>
      <c r="ARX58" s="877"/>
      <c r="ARY58" s="877"/>
      <c r="ARZ58" s="877"/>
      <c r="ASA58" s="877"/>
      <c r="ASB58" s="877"/>
      <c r="ASC58" s="877"/>
      <c r="ASD58" s="877"/>
      <c r="ASE58" s="877"/>
      <c r="ASF58" s="877"/>
      <c r="ASG58" s="877"/>
      <c r="ASH58" s="877"/>
      <c r="ASI58" s="877"/>
      <c r="ASJ58" s="877"/>
      <c r="ASK58" s="877"/>
      <c r="ASL58" s="877"/>
      <c r="ASM58" s="877"/>
      <c r="ASN58" s="877"/>
      <c r="ASO58" s="877"/>
      <c r="ASP58" s="877"/>
      <c r="ASQ58" s="877"/>
      <c r="ASR58" s="877"/>
      <c r="ASS58" s="877"/>
      <c r="AST58" s="877"/>
      <c r="ASU58" s="877"/>
      <c r="ASV58" s="877"/>
      <c r="ASW58" s="877"/>
      <c r="ASX58" s="877"/>
      <c r="ASY58" s="877"/>
      <c r="ASZ58" s="877"/>
      <c r="ATA58" s="877"/>
      <c r="ATB58" s="877"/>
      <c r="ATC58" s="877"/>
      <c r="ATD58" s="877"/>
      <c r="ATE58" s="877"/>
      <c r="ATF58" s="877"/>
      <c r="ATG58" s="877"/>
      <c r="ATH58" s="877"/>
      <c r="ATI58" s="877"/>
      <c r="ATJ58" s="877"/>
      <c r="ATK58" s="877"/>
      <c r="ATL58" s="877"/>
      <c r="ATM58" s="877"/>
      <c r="ATN58" s="877"/>
      <c r="ATO58" s="877"/>
      <c r="ATP58" s="877"/>
      <c r="ATQ58" s="877"/>
      <c r="ATR58" s="877"/>
      <c r="ATS58" s="877"/>
      <c r="ATT58" s="877"/>
      <c r="ATU58" s="877"/>
      <c r="ATV58" s="877"/>
      <c r="ATW58" s="877"/>
      <c r="ATX58" s="877"/>
      <c r="ATY58" s="877"/>
      <c r="ATZ58" s="877"/>
      <c r="AUA58" s="877"/>
      <c r="AUB58" s="877"/>
      <c r="AUC58" s="877"/>
      <c r="AUD58" s="877"/>
      <c r="AUE58" s="877"/>
      <c r="AUF58" s="877"/>
      <c r="AUG58" s="877"/>
      <c r="AUH58" s="877"/>
      <c r="AUI58" s="877"/>
      <c r="AUJ58" s="877"/>
      <c r="AUK58" s="877"/>
      <c r="AUL58" s="877"/>
      <c r="AUM58" s="877"/>
      <c r="AUN58" s="877"/>
      <c r="AUO58" s="877"/>
      <c r="AUP58" s="877"/>
      <c r="AUQ58" s="877"/>
      <c r="AUR58" s="877"/>
      <c r="AUS58" s="877"/>
      <c r="AUT58" s="877"/>
      <c r="AUU58" s="877"/>
      <c r="AUV58" s="877"/>
      <c r="AUW58" s="877"/>
      <c r="AUX58" s="877"/>
      <c r="AUY58" s="877"/>
      <c r="AUZ58" s="877"/>
      <c r="AVA58" s="877"/>
      <c r="AVB58" s="877"/>
      <c r="AVC58" s="877"/>
      <c r="AVD58" s="877"/>
      <c r="AVE58" s="877"/>
      <c r="AVF58" s="877"/>
      <c r="AVG58" s="877"/>
      <c r="AVH58" s="877"/>
      <c r="AVI58" s="877"/>
      <c r="AVJ58" s="877"/>
      <c r="AVK58" s="877"/>
      <c r="AVL58" s="877"/>
      <c r="AVM58" s="877"/>
      <c r="AVN58" s="877"/>
      <c r="AVO58" s="877"/>
      <c r="AVP58" s="877"/>
      <c r="AVQ58" s="877"/>
      <c r="AVR58" s="877"/>
      <c r="AVS58" s="877"/>
      <c r="AVT58" s="877"/>
      <c r="AVU58" s="877"/>
      <c r="AVV58" s="877"/>
      <c r="AVW58" s="877"/>
      <c r="AVX58" s="877"/>
      <c r="AVY58" s="877"/>
      <c r="AVZ58" s="877"/>
      <c r="AWA58" s="877"/>
      <c r="AWB58" s="877"/>
      <c r="AWC58" s="877"/>
      <c r="AWD58" s="877"/>
      <c r="AWE58" s="877"/>
      <c r="AWF58" s="877"/>
      <c r="AWG58" s="877"/>
      <c r="AWH58" s="877"/>
      <c r="AWI58" s="877"/>
      <c r="AWJ58" s="877"/>
      <c r="AWK58" s="877"/>
      <c r="AWL58" s="877"/>
      <c r="AWM58" s="877"/>
      <c r="AWN58" s="877"/>
      <c r="AWO58" s="877"/>
      <c r="AWP58" s="877"/>
      <c r="AWQ58" s="877"/>
      <c r="AWR58" s="877"/>
      <c r="AWS58" s="877"/>
      <c r="AWT58" s="877"/>
      <c r="AWU58" s="877"/>
      <c r="AWV58" s="877"/>
      <c r="AWW58" s="877"/>
      <c r="AWX58" s="877"/>
      <c r="AWY58" s="877"/>
      <c r="AWZ58" s="877"/>
      <c r="AXA58" s="877"/>
      <c r="AXB58" s="877"/>
      <c r="AXC58" s="877"/>
      <c r="AXD58" s="877"/>
      <c r="AXE58" s="877"/>
      <c r="AXF58" s="877"/>
      <c r="AXG58" s="877"/>
      <c r="AXH58" s="877"/>
      <c r="AXI58" s="877"/>
      <c r="AXJ58" s="877"/>
      <c r="AXK58" s="877"/>
      <c r="AXL58" s="877"/>
      <c r="AXM58" s="877"/>
      <c r="AXN58" s="877"/>
      <c r="AXO58" s="877"/>
      <c r="AXP58" s="877"/>
      <c r="AXQ58" s="877"/>
      <c r="AXR58" s="877"/>
      <c r="AXS58" s="877"/>
      <c r="AXT58" s="877"/>
      <c r="AXU58" s="877"/>
      <c r="AXV58" s="877"/>
      <c r="AXW58" s="877"/>
      <c r="AXX58" s="877"/>
      <c r="AXY58" s="877"/>
      <c r="AXZ58" s="877"/>
      <c r="AYA58" s="877"/>
      <c r="AYB58" s="877"/>
      <c r="AYC58" s="877"/>
      <c r="AYD58" s="877"/>
      <c r="AYE58" s="877"/>
      <c r="AYF58" s="877"/>
      <c r="AYG58" s="877"/>
      <c r="AYH58" s="877"/>
      <c r="AYI58" s="877"/>
      <c r="AYJ58" s="877"/>
      <c r="AYK58" s="877"/>
      <c r="AYL58" s="877"/>
      <c r="AYM58" s="877"/>
      <c r="AYN58" s="877"/>
      <c r="AYO58" s="877"/>
      <c r="AYP58" s="877"/>
      <c r="AYQ58" s="877"/>
      <c r="AYR58" s="877"/>
      <c r="AYS58" s="877"/>
      <c r="AYT58" s="877"/>
      <c r="AYU58" s="877"/>
      <c r="AYV58" s="877"/>
      <c r="AYW58" s="877"/>
      <c r="AYX58" s="877"/>
      <c r="AYY58" s="877"/>
      <c r="AYZ58" s="877"/>
      <c r="AZA58" s="877"/>
      <c r="AZB58" s="877"/>
      <c r="AZC58" s="877"/>
      <c r="AZD58" s="877"/>
      <c r="AZE58" s="877"/>
      <c r="AZF58" s="877"/>
      <c r="AZG58" s="877"/>
      <c r="AZH58" s="877"/>
      <c r="AZI58" s="877"/>
      <c r="AZJ58" s="877"/>
      <c r="AZK58" s="877"/>
      <c r="AZL58" s="877"/>
      <c r="AZM58" s="877"/>
      <c r="AZN58" s="877"/>
      <c r="AZO58" s="877"/>
      <c r="AZP58" s="877"/>
      <c r="AZQ58" s="877"/>
      <c r="AZR58" s="877"/>
      <c r="AZS58" s="877"/>
      <c r="AZT58" s="877"/>
      <c r="AZU58" s="877"/>
      <c r="AZV58" s="877"/>
      <c r="AZW58" s="877"/>
      <c r="AZX58" s="877"/>
      <c r="AZY58" s="877"/>
      <c r="AZZ58" s="877"/>
      <c r="BAA58" s="877"/>
      <c r="BAB58" s="877"/>
      <c r="BAC58" s="877"/>
      <c r="BAD58" s="877"/>
      <c r="BAE58" s="877"/>
      <c r="BAF58" s="877"/>
      <c r="BAG58" s="877"/>
      <c r="BAH58" s="877"/>
      <c r="BAI58" s="877"/>
      <c r="BAJ58" s="877"/>
      <c r="BAK58" s="877"/>
      <c r="BAL58" s="877"/>
      <c r="BAM58" s="877"/>
      <c r="BAN58" s="877"/>
      <c r="BAO58" s="877"/>
      <c r="BAP58" s="877"/>
      <c r="BAQ58" s="877"/>
      <c r="BAR58" s="877"/>
      <c r="BAS58" s="877"/>
      <c r="BAT58" s="877"/>
      <c r="BAU58" s="877"/>
      <c r="BAV58" s="877"/>
      <c r="BAW58" s="877"/>
      <c r="BAX58" s="877"/>
      <c r="BAY58" s="877"/>
      <c r="BAZ58" s="877"/>
      <c r="BBA58" s="877"/>
      <c r="BBB58" s="877"/>
      <c r="BBC58" s="877"/>
      <c r="BBD58" s="877"/>
      <c r="BBE58" s="877"/>
      <c r="BBF58" s="877"/>
      <c r="BBG58" s="877"/>
      <c r="BBH58" s="877"/>
      <c r="BBI58" s="877"/>
      <c r="BBJ58" s="877"/>
      <c r="BBK58" s="877"/>
      <c r="BBL58" s="877"/>
      <c r="BBM58" s="877"/>
      <c r="BBN58" s="877"/>
      <c r="BBO58" s="877"/>
      <c r="BBP58" s="877"/>
      <c r="BBQ58" s="877"/>
      <c r="BBR58" s="877"/>
      <c r="BBS58" s="877"/>
      <c r="BBT58" s="877"/>
      <c r="BBU58" s="877"/>
      <c r="BBV58" s="877"/>
      <c r="BBW58" s="877"/>
      <c r="BBX58" s="877"/>
      <c r="BBY58" s="877"/>
      <c r="BBZ58" s="877"/>
      <c r="BCA58" s="877"/>
      <c r="BCB58" s="877"/>
      <c r="BCC58" s="877"/>
      <c r="BCD58" s="877"/>
      <c r="BCE58" s="877"/>
      <c r="BCF58" s="877"/>
      <c r="BCG58" s="877"/>
      <c r="BCH58" s="877"/>
      <c r="BCI58" s="877"/>
      <c r="BCJ58" s="877"/>
      <c r="BCK58" s="877"/>
      <c r="BCL58" s="877"/>
      <c r="BCM58" s="877"/>
      <c r="BCN58" s="877"/>
      <c r="BCO58" s="877"/>
      <c r="BCP58" s="877"/>
      <c r="BCQ58" s="877"/>
      <c r="BCR58" s="877"/>
      <c r="BCS58" s="877"/>
      <c r="BCT58" s="877"/>
      <c r="BCU58" s="877"/>
      <c r="BCV58" s="877"/>
      <c r="BCW58" s="877"/>
      <c r="BCX58" s="877"/>
      <c r="BCY58" s="877"/>
      <c r="BCZ58" s="877"/>
      <c r="BDA58" s="877"/>
      <c r="BDB58" s="877"/>
      <c r="BDC58" s="877"/>
      <c r="BDD58" s="877"/>
      <c r="BDE58" s="877"/>
      <c r="BDF58" s="877"/>
      <c r="BDG58" s="877"/>
      <c r="BDH58" s="877"/>
      <c r="BDI58" s="877"/>
      <c r="BDJ58" s="877"/>
      <c r="BDK58" s="877"/>
      <c r="BDL58" s="877"/>
      <c r="BDM58" s="877"/>
      <c r="BDN58" s="877"/>
      <c r="BDO58" s="877"/>
      <c r="BDP58" s="877"/>
      <c r="BDQ58" s="877"/>
      <c r="BDR58" s="877"/>
      <c r="BDS58" s="877"/>
      <c r="BDT58" s="877"/>
      <c r="BDU58" s="877"/>
      <c r="BDV58" s="877"/>
      <c r="BDW58" s="877"/>
      <c r="BDX58" s="877"/>
      <c r="BDY58" s="877"/>
      <c r="BDZ58" s="877"/>
      <c r="BEA58" s="877"/>
      <c r="BEB58" s="877"/>
      <c r="BEC58" s="877"/>
      <c r="BED58" s="877"/>
      <c r="BEE58" s="877"/>
      <c r="BEF58" s="877"/>
      <c r="BEG58" s="877"/>
      <c r="BEH58" s="877"/>
      <c r="BEI58" s="877"/>
      <c r="BEJ58" s="877"/>
      <c r="BEK58" s="877"/>
      <c r="BEL58" s="877"/>
      <c r="BEM58" s="877"/>
      <c r="BEN58" s="877"/>
      <c r="BEO58" s="877"/>
      <c r="BEP58" s="877"/>
      <c r="BEQ58" s="877"/>
      <c r="BER58" s="877"/>
      <c r="BES58" s="877"/>
      <c r="BET58" s="877"/>
      <c r="BEU58" s="877"/>
      <c r="BEV58" s="877"/>
      <c r="BEW58" s="877"/>
      <c r="BEX58" s="877"/>
      <c r="BEY58" s="877"/>
      <c r="BEZ58" s="877"/>
      <c r="BFA58" s="877"/>
      <c r="BFB58" s="877"/>
      <c r="BFC58" s="877"/>
      <c r="BFD58" s="877"/>
      <c r="BFE58" s="877"/>
      <c r="BFF58" s="877"/>
      <c r="BFG58" s="877"/>
      <c r="BFH58" s="877"/>
      <c r="BFI58" s="877"/>
      <c r="BFJ58" s="877"/>
      <c r="BFK58" s="877"/>
      <c r="BFL58" s="877"/>
      <c r="BFM58" s="877"/>
      <c r="BFN58" s="877"/>
      <c r="BFO58" s="877"/>
      <c r="BFP58" s="877"/>
      <c r="BFQ58" s="877"/>
      <c r="BFR58" s="877"/>
      <c r="BFS58" s="877"/>
      <c r="BFT58" s="877"/>
      <c r="BFU58" s="877"/>
      <c r="BFV58" s="877"/>
      <c r="BFW58" s="877"/>
      <c r="BFX58" s="877"/>
      <c r="BFY58" s="877"/>
      <c r="BFZ58" s="877"/>
      <c r="BGA58" s="877"/>
      <c r="BGB58" s="877"/>
      <c r="BGC58" s="877"/>
      <c r="BGD58" s="877"/>
      <c r="BGE58" s="877"/>
      <c r="BGF58" s="877"/>
      <c r="BGG58" s="877"/>
      <c r="BGH58" s="877"/>
      <c r="BGI58" s="877"/>
      <c r="BGJ58" s="877"/>
      <c r="BGK58" s="877"/>
      <c r="BGL58" s="877"/>
      <c r="BGM58" s="877"/>
      <c r="BGN58" s="877"/>
      <c r="BGO58" s="877"/>
      <c r="BGP58" s="877"/>
      <c r="BGQ58" s="877"/>
      <c r="BGR58" s="877"/>
      <c r="BGS58" s="877"/>
      <c r="BGT58" s="877"/>
      <c r="BGU58" s="877"/>
      <c r="BGV58" s="877"/>
      <c r="BGW58" s="877"/>
      <c r="BGX58" s="877"/>
      <c r="BGY58" s="877"/>
      <c r="BGZ58" s="877"/>
      <c r="BHA58" s="877"/>
      <c r="BHB58" s="877"/>
      <c r="BHC58" s="877"/>
      <c r="BHD58" s="877"/>
      <c r="BHE58" s="877"/>
      <c r="BHF58" s="877"/>
      <c r="BHG58" s="877"/>
      <c r="BHH58" s="877"/>
      <c r="BHI58" s="877"/>
      <c r="BHJ58" s="877"/>
      <c r="BHK58" s="877"/>
      <c r="BHL58" s="877"/>
      <c r="BHM58" s="877"/>
      <c r="BHN58" s="877"/>
      <c r="BHO58" s="877"/>
      <c r="BHP58" s="877"/>
      <c r="BHQ58" s="877"/>
      <c r="BHR58" s="877"/>
      <c r="BHS58" s="877"/>
      <c r="BHT58" s="877"/>
      <c r="BHU58" s="877"/>
      <c r="BHV58" s="877"/>
      <c r="BHW58" s="877"/>
      <c r="BHX58" s="877"/>
      <c r="BHY58" s="877"/>
      <c r="BHZ58" s="877"/>
      <c r="BIA58" s="877"/>
      <c r="BIB58" s="877"/>
      <c r="BIC58" s="877"/>
      <c r="BID58" s="877"/>
      <c r="BIE58" s="877"/>
      <c r="BIF58" s="877"/>
      <c r="BIG58" s="877"/>
      <c r="BIH58" s="877"/>
      <c r="BII58" s="877"/>
      <c r="BIJ58" s="877"/>
      <c r="BIK58" s="877"/>
      <c r="BIL58" s="877"/>
      <c r="BIM58" s="877"/>
      <c r="BIN58" s="877"/>
      <c r="BIO58" s="877"/>
      <c r="BIP58" s="877"/>
      <c r="BIQ58" s="877"/>
      <c r="BIR58" s="877"/>
      <c r="BIS58" s="877"/>
      <c r="BIT58" s="877"/>
      <c r="BIU58" s="877"/>
      <c r="BIV58" s="877"/>
      <c r="BIW58" s="877"/>
      <c r="BIX58" s="877"/>
      <c r="BIY58" s="877"/>
      <c r="BIZ58" s="877"/>
      <c r="BJA58" s="877"/>
      <c r="BJB58" s="877"/>
      <c r="BJC58" s="877"/>
      <c r="BJD58" s="877"/>
      <c r="BJE58" s="877"/>
      <c r="BJF58" s="877"/>
      <c r="BJG58" s="877"/>
      <c r="BJH58" s="877"/>
      <c r="BJI58" s="877"/>
      <c r="BJJ58" s="877"/>
      <c r="BJK58" s="877"/>
      <c r="BJL58" s="877"/>
      <c r="BJM58" s="877"/>
      <c r="BJN58" s="877"/>
      <c r="BJO58" s="877"/>
      <c r="BJP58" s="877"/>
      <c r="BJQ58" s="877"/>
      <c r="BJR58" s="877"/>
      <c r="BJS58" s="877"/>
      <c r="BJT58" s="877"/>
      <c r="BJU58" s="877"/>
      <c r="BJV58" s="877"/>
      <c r="BJW58" s="877"/>
      <c r="BJX58" s="877"/>
      <c r="BJY58" s="877"/>
      <c r="BJZ58" s="877"/>
      <c r="BKA58" s="877"/>
      <c r="BKB58" s="877"/>
      <c r="BKC58" s="877"/>
      <c r="BKD58" s="877"/>
      <c r="BKE58" s="877"/>
      <c r="BKF58" s="877"/>
      <c r="BKG58" s="877"/>
      <c r="BKH58" s="877"/>
      <c r="BKI58" s="877"/>
      <c r="BKJ58" s="877"/>
      <c r="BKK58" s="877"/>
      <c r="BKL58" s="877"/>
      <c r="BKM58" s="877"/>
      <c r="BKN58" s="877"/>
      <c r="BKO58" s="877"/>
      <c r="BKP58" s="877"/>
      <c r="BKQ58" s="877"/>
      <c r="BKR58" s="877"/>
      <c r="BKS58" s="877"/>
      <c r="BKT58" s="877"/>
      <c r="BKU58" s="877"/>
      <c r="BKV58" s="877"/>
      <c r="BKW58" s="877"/>
      <c r="BKX58" s="877"/>
      <c r="BKY58" s="877"/>
      <c r="BKZ58" s="877"/>
      <c r="BLA58" s="877"/>
      <c r="BLB58" s="877"/>
      <c r="BLC58" s="877"/>
      <c r="BLD58" s="877"/>
      <c r="BLE58" s="877"/>
      <c r="BLF58" s="877"/>
      <c r="BLG58" s="877"/>
      <c r="BLH58" s="877"/>
      <c r="BLI58" s="877"/>
      <c r="BLJ58" s="877"/>
      <c r="BLK58" s="877"/>
      <c r="BLL58" s="877"/>
      <c r="BLM58" s="877"/>
      <c r="BLN58" s="877"/>
      <c r="BLO58" s="877"/>
      <c r="BLP58" s="877"/>
      <c r="BLQ58" s="877"/>
      <c r="BLR58" s="877"/>
      <c r="BLS58" s="877"/>
      <c r="BLT58" s="877"/>
      <c r="BLU58" s="877"/>
      <c r="BLV58" s="877"/>
      <c r="BLW58" s="877"/>
      <c r="BLX58" s="877"/>
      <c r="BLY58" s="877"/>
      <c r="BLZ58" s="877"/>
      <c r="BMA58" s="877"/>
      <c r="BMB58" s="877"/>
      <c r="BMC58" s="877"/>
      <c r="BMD58" s="877"/>
      <c r="BME58" s="877"/>
      <c r="BMF58" s="877"/>
      <c r="BMG58" s="877"/>
      <c r="BMH58" s="877"/>
      <c r="BMI58" s="877"/>
      <c r="BMJ58" s="877"/>
      <c r="BMK58" s="877"/>
      <c r="BML58" s="877"/>
      <c r="BMM58" s="877"/>
      <c r="BMN58" s="877"/>
      <c r="BMO58" s="877"/>
      <c r="BMP58" s="877"/>
      <c r="BMQ58" s="877"/>
      <c r="BMR58" s="877"/>
      <c r="BMS58" s="877"/>
      <c r="BMT58" s="877"/>
      <c r="BMU58" s="877"/>
      <c r="BMV58" s="877"/>
      <c r="BMW58" s="877"/>
      <c r="BMX58" s="877"/>
      <c r="BMY58" s="877"/>
      <c r="BMZ58" s="877"/>
      <c r="BNA58" s="877"/>
      <c r="BNB58" s="877"/>
      <c r="BNC58" s="877"/>
      <c r="BND58" s="877"/>
      <c r="BNE58" s="877"/>
      <c r="BNF58" s="877"/>
      <c r="BNG58" s="877"/>
      <c r="BNH58" s="877"/>
      <c r="BNI58" s="877"/>
      <c r="BNJ58" s="877"/>
      <c r="BNK58" s="877"/>
      <c r="BNL58" s="877"/>
      <c r="BNM58" s="877"/>
      <c r="BNN58" s="877"/>
      <c r="BNO58" s="877"/>
      <c r="BNP58" s="877"/>
      <c r="BNQ58" s="877"/>
      <c r="BNR58" s="877"/>
      <c r="BNS58" s="877"/>
      <c r="BNT58" s="877"/>
      <c r="BNU58" s="877"/>
      <c r="BNV58" s="877"/>
      <c r="BNW58" s="877"/>
      <c r="BNX58" s="877"/>
      <c r="BNY58" s="877"/>
      <c r="BNZ58" s="877"/>
      <c r="BOA58" s="877"/>
      <c r="BOB58" s="877"/>
      <c r="BOC58" s="877"/>
      <c r="BOD58" s="877"/>
      <c r="BOE58" s="877"/>
      <c r="BOF58" s="877"/>
      <c r="BOG58" s="877"/>
      <c r="BOH58" s="877"/>
      <c r="BOI58" s="877"/>
      <c r="BOJ58" s="877"/>
      <c r="BOK58" s="877"/>
      <c r="BOL58" s="877"/>
      <c r="BOM58" s="877"/>
      <c r="BON58" s="877"/>
      <c r="BOO58" s="877"/>
      <c r="BOP58" s="877"/>
      <c r="BOQ58" s="877"/>
      <c r="BOR58" s="877"/>
      <c r="BOS58" s="877"/>
      <c r="BOT58" s="877"/>
      <c r="BOU58" s="877"/>
      <c r="BOV58" s="877"/>
      <c r="BOW58" s="877"/>
      <c r="BOX58" s="877"/>
      <c r="BOY58" s="877"/>
      <c r="BOZ58" s="877"/>
      <c r="BPA58" s="877"/>
      <c r="BPB58" s="877"/>
      <c r="BPC58" s="877"/>
      <c r="BPD58" s="877"/>
      <c r="BPE58" s="877"/>
      <c r="BPF58" s="877"/>
      <c r="BPG58" s="877"/>
      <c r="BPH58" s="877"/>
      <c r="BPI58" s="877"/>
      <c r="BPJ58" s="877"/>
      <c r="BPK58" s="877"/>
      <c r="BPL58" s="877"/>
      <c r="BPM58" s="877"/>
      <c r="BPN58" s="877"/>
      <c r="BPO58" s="877"/>
      <c r="BPP58" s="877"/>
      <c r="BPQ58" s="877"/>
      <c r="BPR58" s="877"/>
      <c r="BPS58" s="877"/>
      <c r="BPT58" s="877"/>
      <c r="BPU58" s="877"/>
      <c r="BPV58" s="877"/>
      <c r="BPW58" s="877"/>
      <c r="BPX58" s="877"/>
      <c r="BPY58" s="877"/>
      <c r="BPZ58" s="877"/>
      <c r="BQA58" s="877"/>
      <c r="BQB58" s="877"/>
      <c r="BQC58" s="877"/>
      <c r="BQD58" s="877"/>
      <c r="BQE58" s="877"/>
      <c r="BQF58" s="877"/>
      <c r="BQG58" s="877"/>
      <c r="BQH58" s="877"/>
      <c r="BQI58" s="877"/>
      <c r="BQJ58" s="877"/>
      <c r="BQK58" s="877"/>
      <c r="BQL58" s="877"/>
      <c r="BQM58" s="877"/>
      <c r="BQN58" s="877"/>
      <c r="BQO58" s="877"/>
      <c r="BQP58" s="877"/>
      <c r="BQQ58" s="877"/>
      <c r="BQR58" s="877"/>
      <c r="BQS58" s="877"/>
      <c r="BQT58" s="877"/>
      <c r="BQU58" s="877"/>
      <c r="BQV58" s="877"/>
      <c r="BQW58" s="877"/>
      <c r="BQX58" s="877"/>
      <c r="BQY58" s="877"/>
      <c r="BQZ58" s="877"/>
      <c r="BRA58" s="877"/>
      <c r="BRB58" s="877"/>
      <c r="BRC58" s="877"/>
      <c r="BRD58" s="877"/>
      <c r="BRE58" s="877"/>
      <c r="BRF58" s="877"/>
      <c r="BRG58" s="877"/>
      <c r="BRH58" s="877"/>
      <c r="BRI58" s="877"/>
      <c r="BRJ58" s="877"/>
      <c r="BRK58" s="877"/>
      <c r="BRL58" s="877"/>
      <c r="BRM58" s="877"/>
      <c r="BRN58" s="877"/>
      <c r="BRO58" s="877"/>
      <c r="BRP58" s="877"/>
      <c r="BRQ58" s="877"/>
      <c r="BRR58" s="877"/>
      <c r="BRS58" s="877"/>
      <c r="BRT58" s="877"/>
      <c r="BRU58" s="877"/>
      <c r="BRV58" s="877"/>
      <c r="BRW58" s="877"/>
      <c r="BRX58" s="877"/>
      <c r="BRY58" s="877"/>
      <c r="BRZ58" s="877"/>
      <c r="BSA58" s="877"/>
      <c r="BSB58" s="877"/>
      <c r="BSC58" s="877"/>
      <c r="BSD58" s="877"/>
      <c r="BSE58" s="877"/>
      <c r="BSF58" s="877"/>
      <c r="BSG58" s="877"/>
      <c r="BSH58" s="877"/>
      <c r="BSI58" s="877"/>
      <c r="BSJ58" s="877"/>
      <c r="BSK58" s="877"/>
      <c r="BSL58" s="877"/>
      <c r="BSM58" s="877"/>
      <c r="BSN58" s="877"/>
      <c r="BSO58" s="877"/>
      <c r="BSP58" s="877"/>
      <c r="BSQ58" s="877"/>
      <c r="BSR58" s="877"/>
      <c r="BSS58" s="877"/>
      <c r="BST58" s="877"/>
      <c r="BSU58" s="877"/>
      <c r="BSV58" s="877"/>
      <c r="BSW58" s="877"/>
      <c r="BSX58" s="877"/>
      <c r="BSY58" s="877"/>
      <c r="BSZ58" s="877"/>
      <c r="BTA58" s="877"/>
      <c r="BTB58" s="877"/>
      <c r="BTC58" s="877"/>
      <c r="BTD58" s="877"/>
      <c r="BTE58" s="877"/>
      <c r="BTF58" s="877"/>
      <c r="BTG58" s="877"/>
      <c r="BTH58" s="877"/>
      <c r="BTI58" s="877"/>
      <c r="BTJ58" s="877"/>
      <c r="BTK58" s="877"/>
      <c r="BTL58" s="877"/>
      <c r="BTM58" s="877"/>
      <c r="BTN58" s="877"/>
      <c r="BTO58" s="877"/>
      <c r="BTP58" s="877"/>
      <c r="BTQ58" s="877"/>
      <c r="BTR58" s="877"/>
      <c r="BTS58" s="877"/>
      <c r="BTT58" s="877"/>
      <c r="BTU58" s="877"/>
      <c r="BTV58" s="877"/>
      <c r="BTW58" s="877"/>
      <c r="BTX58" s="877"/>
      <c r="BTY58" s="877"/>
      <c r="BTZ58" s="877"/>
      <c r="BUA58" s="877"/>
      <c r="BUB58" s="877"/>
      <c r="BUC58" s="877"/>
      <c r="BUD58" s="877"/>
      <c r="BUE58" s="877"/>
      <c r="BUF58" s="877"/>
      <c r="BUG58" s="877"/>
      <c r="BUH58" s="877"/>
      <c r="BUI58" s="877"/>
      <c r="BUJ58" s="877"/>
      <c r="BUK58" s="877"/>
      <c r="BUL58" s="877"/>
      <c r="BUM58" s="877"/>
      <c r="BUN58" s="877"/>
      <c r="BUO58" s="877"/>
      <c r="BUP58" s="877"/>
      <c r="BUQ58" s="877"/>
      <c r="BUR58" s="877"/>
      <c r="BUS58" s="877"/>
      <c r="BUT58" s="877"/>
      <c r="BUU58" s="877"/>
      <c r="BUV58" s="877"/>
      <c r="BUW58" s="877"/>
      <c r="BUX58" s="877"/>
      <c r="BUY58" s="877"/>
      <c r="BUZ58" s="877"/>
      <c r="BVA58" s="877"/>
      <c r="BVB58" s="877"/>
      <c r="BVC58" s="877"/>
      <c r="BVD58" s="877"/>
      <c r="BVE58" s="877"/>
      <c r="BVF58" s="877"/>
      <c r="BVG58" s="877"/>
      <c r="BVH58" s="877"/>
      <c r="BVI58" s="877"/>
      <c r="BVJ58" s="877"/>
      <c r="BVK58" s="877"/>
      <c r="BVL58" s="877"/>
      <c r="BVM58" s="877"/>
      <c r="BVN58" s="877"/>
      <c r="BVO58" s="877"/>
      <c r="BVP58" s="877"/>
      <c r="BVQ58" s="877"/>
      <c r="BVR58" s="877"/>
      <c r="BVS58" s="877"/>
      <c r="BVT58" s="877"/>
      <c r="BVU58" s="877"/>
      <c r="BVV58" s="877"/>
      <c r="BVW58" s="877"/>
      <c r="BVX58" s="877"/>
      <c r="BVY58" s="877"/>
      <c r="BVZ58" s="877"/>
      <c r="BWA58" s="877"/>
      <c r="BWB58" s="877"/>
      <c r="BWC58" s="877"/>
      <c r="BWD58" s="877"/>
      <c r="BWE58" s="877"/>
      <c r="BWF58" s="877"/>
      <c r="BWG58" s="877"/>
      <c r="BWH58" s="877"/>
      <c r="BWI58" s="877"/>
      <c r="BWJ58" s="877"/>
      <c r="BWK58" s="877"/>
      <c r="BWL58" s="877"/>
      <c r="BWM58" s="877"/>
      <c r="BWN58" s="877"/>
      <c r="BWO58" s="877"/>
      <c r="BWP58" s="877"/>
      <c r="BWQ58" s="877"/>
      <c r="BWR58" s="877"/>
      <c r="BWS58" s="877"/>
      <c r="BWT58" s="877"/>
      <c r="BWU58" s="877"/>
      <c r="BWV58" s="877"/>
      <c r="BWW58" s="877"/>
      <c r="BWX58" s="877"/>
      <c r="BWY58" s="877"/>
      <c r="BWZ58" s="877"/>
      <c r="BXA58" s="877"/>
      <c r="BXB58" s="877"/>
      <c r="BXC58" s="877"/>
      <c r="BXD58" s="877"/>
      <c r="BXE58" s="877"/>
      <c r="BXF58" s="877"/>
      <c r="BXG58" s="877"/>
      <c r="BXH58" s="877"/>
      <c r="BXI58" s="877"/>
      <c r="BXJ58" s="877"/>
      <c r="BXK58" s="877"/>
      <c r="BXL58" s="877"/>
      <c r="BXM58" s="877"/>
      <c r="BXN58" s="877"/>
      <c r="BXO58" s="877"/>
      <c r="BXP58" s="877"/>
      <c r="BXQ58" s="877"/>
      <c r="BXR58" s="877"/>
      <c r="BXS58" s="877"/>
      <c r="BXT58" s="877"/>
      <c r="BXU58" s="877"/>
      <c r="BXV58" s="877"/>
      <c r="BXW58" s="877"/>
      <c r="BXX58" s="877"/>
      <c r="BXY58" s="877"/>
      <c r="BXZ58" s="877"/>
      <c r="BYA58" s="877"/>
      <c r="BYB58" s="877"/>
      <c r="BYC58" s="877"/>
      <c r="BYD58" s="877"/>
      <c r="BYE58" s="877"/>
      <c r="BYF58" s="877"/>
      <c r="BYG58" s="877"/>
      <c r="BYH58" s="877"/>
      <c r="BYI58" s="877"/>
      <c r="BYJ58" s="877"/>
      <c r="BYK58" s="877"/>
      <c r="BYL58" s="877"/>
      <c r="BYM58" s="877"/>
      <c r="BYN58" s="877"/>
      <c r="BYO58" s="877"/>
      <c r="BYP58" s="877"/>
      <c r="BYQ58" s="877"/>
      <c r="BYR58" s="877"/>
      <c r="BYS58" s="877"/>
      <c r="BYT58" s="877"/>
      <c r="BYU58" s="877"/>
      <c r="BYV58" s="877"/>
      <c r="BYW58" s="877"/>
      <c r="BYX58" s="877"/>
      <c r="BYY58" s="877"/>
      <c r="BYZ58" s="877"/>
      <c r="BZA58" s="877"/>
      <c r="BZB58" s="877"/>
      <c r="BZC58" s="877"/>
      <c r="BZD58" s="877"/>
      <c r="BZE58" s="877"/>
      <c r="BZF58" s="877"/>
      <c r="BZG58" s="877"/>
      <c r="BZH58" s="877"/>
      <c r="BZI58" s="877"/>
      <c r="BZJ58" s="877"/>
      <c r="BZK58" s="877"/>
      <c r="BZL58" s="877"/>
      <c r="BZM58" s="877"/>
      <c r="BZN58" s="877"/>
      <c r="BZO58" s="877"/>
      <c r="BZP58" s="877"/>
      <c r="BZQ58" s="877"/>
      <c r="BZR58" s="877"/>
      <c r="BZS58" s="877"/>
      <c r="BZT58" s="877"/>
      <c r="BZU58" s="877"/>
      <c r="BZV58" s="877"/>
      <c r="BZW58" s="877"/>
      <c r="BZX58" s="877"/>
      <c r="BZY58" s="877"/>
      <c r="BZZ58" s="877"/>
      <c r="CAA58" s="877"/>
      <c r="CAB58" s="877"/>
      <c r="CAC58" s="877"/>
      <c r="CAD58" s="877"/>
      <c r="CAE58" s="877"/>
      <c r="CAF58" s="877"/>
      <c r="CAG58" s="877"/>
      <c r="CAH58" s="877"/>
      <c r="CAI58" s="877"/>
      <c r="CAJ58" s="877"/>
      <c r="CAK58" s="877"/>
      <c r="CAL58" s="877"/>
      <c r="CAM58" s="877"/>
      <c r="CAN58" s="877"/>
      <c r="CAO58" s="877"/>
      <c r="CAP58" s="877"/>
      <c r="CAQ58" s="877"/>
      <c r="CAR58" s="877"/>
      <c r="CAS58" s="877"/>
      <c r="CAT58" s="877"/>
      <c r="CAU58" s="877"/>
      <c r="CAV58" s="877"/>
      <c r="CAW58" s="877"/>
      <c r="CAX58" s="877"/>
      <c r="CAY58" s="877"/>
      <c r="CAZ58" s="877"/>
      <c r="CBA58" s="877"/>
      <c r="CBB58" s="877"/>
      <c r="CBC58" s="877"/>
      <c r="CBD58" s="877"/>
      <c r="CBE58" s="877"/>
      <c r="CBF58" s="877"/>
      <c r="CBG58" s="877"/>
      <c r="CBH58" s="877"/>
      <c r="CBI58" s="877"/>
      <c r="CBJ58" s="877"/>
      <c r="CBK58" s="877"/>
      <c r="CBL58" s="877"/>
      <c r="CBM58" s="877"/>
      <c r="CBN58" s="877"/>
      <c r="CBO58" s="877"/>
      <c r="CBP58" s="877"/>
      <c r="CBQ58" s="877"/>
      <c r="CBR58" s="877"/>
      <c r="CBS58" s="877"/>
      <c r="CBT58" s="877"/>
      <c r="CBU58" s="877"/>
      <c r="CBV58" s="877"/>
      <c r="CBW58" s="877"/>
      <c r="CBX58" s="877"/>
      <c r="CBY58" s="877"/>
      <c r="CBZ58" s="877"/>
      <c r="CCA58" s="877"/>
      <c r="CCB58" s="877"/>
      <c r="CCC58" s="877"/>
      <c r="CCD58" s="877"/>
      <c r="CCE58" s="877"/>
      <c r="CCF58" s="877"/>
      <c r="CCG58" s="877"/>
      <c r="CCH58" s="877"/>
      <c r="CCI58" s="877"/>
      <c r="CCJ58" s="877"/>
      <c r="CCK58" s="877"/>
      <c r="CCL58" s="877"/>
      <c r="CCM58" s="877"/>
      <c r="CCN58" s="877"/>
      <c r="CCO58" s="877"/>
      <c r="CCP58" s="877"/>
      <c r="CCQ58" s="877"/>
      <c r="CCR58" s="877"/>
      <c r="CCS58" s="877"/>
      <c r="CCT58" s="877"/>
      <c r="CCU58" s="877"/>
      <c r="CCV58" s="877"/>
      <c r="CCW58" s="877"/>
      <c r="CCX58" s="877"/>
      <c r="CCY58" s="877"/>
      <c r="CCZ58" s="877"/>
      <c r="CDA58" s="877"/>
      <c r="CDB58" s="877"/>
      <c r="CDC58" s="877"/>
      <c r="CDD58" s="877"/>
      <c r="CDE58" s="877"/>
      <c r="CDF58" s="877"/>
      <c r="CDG58" s="877"/>
      <c r="CDH58" s="877"/>
      <c r="CDI58" s="877"/>
      <c r="CDJ58" s="877"/>
      <c r="CDK58" s="877"/>
      <c r="CDL58" s="877"/>
      <c r="CDM58" s="877"/>
      <c r="CDN58" s="877"/>
      <c r="CDO58" s="877"/>
      <c r="CDP58" s="877"/>
      <c r="CDQ58" s="877"/>
      <c r="CDR58" s="877"/>
      <c r="CDS58" s="877"/>
      <c r="CDT58" s="877"/>
      <c r="CDU58" s="877"/>
      <c r="CDV58" s="877"/>
      <c r="CDW58" s="877"/>
      <c r="CDX58" s="877"/>
      <c r="CDY58" s="877"/>
      <c r="CDZ58" s="877"/>
      <c r="CEA58" s="877"/>
      <c r="CEB58" s="877"/>
      <c r="CEC58" s="877"/>
      <c r="CED58" s="877"/>
      <c r="CEE58" s="877"/>
      <c r="CEF58" s="877"/>
      <c r="CEG58" s="877"/>
      <c r="CEH58" s="877"/>
      <c r="CEI58" s="877"/>
      <c r="CEJ58" s="877"/>
      <c r="CEK58" s="877"/>
      <c r="CEL58" s="877"/>
      <c r="CEM58" s="877"/>
      <c r="CEN58" s="877"/>
      <c r="CEO58" s="877"/>
      <c r="CEP58" s="877"/>
      <c r="CEQ58" s="877"/>
      <c r="CER58" s="877"/>
      <c r="CES58" s="877"/>
      <c r="CET58" s="877"/>
      <c r="CEU58" s="877"/>
      <c r="CEV58" s="877"/>
      <c r="CEW58" s="877"/>
      <c r="CEX58" s="877"/>
      <c r="CEY58" s="877"/>
      <c r="CEZ58" s="877"/>
      <c r="CFA58" s="877"/>
      <c r="CFB58" s="877"/>
      <c r="CFC58" s="877"/>
      <c r="CFD58" s="877"/>
      <c r="CFE58" s="877"/>
      <c r="CFF58" s="877"/>
      <c r="CFG58" s="877"/>
      <c r="CFH58" s="877"/>
      <c r="CFI58" s="877"/>
      <c r="CFJ58" s="877"/>
      <c r="CFK58" s="877"/>
      <c r="CFL58" s="877"/>
      <c r="CFM58" s="877"/>
      <c r="CFN58" s="877"/>
      <c r="CFO58" s="877"/>
      <c r="CFP58" s="877"/>
      <c r="CFQ58" s="877"/>
      <c r="CFR58" s="877"/>
      <c r="CFS58" s="877"/>
      <c r="CFT58" s="877"/>
      <c r="CFU58" s="877"/>
      <c r="CFV58" s="877"/>
      <c r="CFW58" s="877"/>
      <c r="CFX58" s="877"/>
      <c r="CFY58" s="877"/>
      <c r="CFZ58" s="877"/>
      <c r="CGA58" s="877"/>
      <c r="CGB58" s="877"/>
      <c r="CGC58" s="877"/>
      <c r="CGD58" s="877"/>
      <c r="CGE58" s="877"/>
      <c r="CGF58" s="877"/>
      <c r="CGG58" s="877"/>
      <c r="CGH58" s="877"/>
      <c r="CGI58" s="877"/>
      <c r="CGJ58" s="877"/>
      <c r="CGK58" s="877"/>
      <c r="CGL58" s="877"/>
      <c r="CGM58" s="877"/>
      <c r="CGN58" s="877"/>
      <c r="CGO58" s="877"/>
      <c r="CGP58" s="877"/>
      <c r="CGQ58" s="877"/>
      <c r="CGR58" s="877"/>
      <c r="CGS58" s="877"/>
      <c r="CGT58" s="877"/>
      <c r="CGU58" s="877"/>
      <c r="CGV58" s="877"/>
      <c r="CGW58" s="877"/>
      <c r="CGX58" s="877"/>
      <c r="CGY58" s="877"/>
      <c r="CGZ58" s="877"/>
      <c r="CHA58" s="877"/>
      <c r="CHB58" s="877"/>
      <c r="CHC58" s="877"/>
      <c r="CHD58" s="877"/>
      <c r="CHE58" s="877"/>
      <c r="CHF58" s="877"/>
      <c r="CHG58" s="877"/>
      <c r="CHH58" s="877"/>
      <c r="CHI58" s="877"/>
      <c r="CHJ58" s="877"/>
      <c r="CHK58" s="877"/>
      <c r="CHL58" s="877"/>
      <c r="CHM58" s="877"/>
      <c r="CHN58" s="877"/>
      <c r="CHO58" s="877"/>
      <c r="CHP58" s="877"/>
      <c r="CHQ58" s="877"/>
      <c r="CHR58" s="877"/>
      <c r="CHS58" s="877"/>
      <c r="CHT58" s="877"/>
      <c r="CHU58" s="877"/>
      <c r="CHV58" s="877"/>
      <c r="CHW58" s="877"/>
      <c r="CHX58" s="877"/>
      <c r="CHY58" s="877"/>
      <c r="CHZ58" s="877"/>
      <c r="CIA58" s="877"/>
      <c r="CIB58" s="877"/>
      <c r="CIC58" s="877"/>
      <c r="CID58" s="877"/>
      <c r="CIE58" s="877"/>
      <c r="CIF58" s="877"/>
      <c r="CIG58" s="877"/>
      <c r="CIH58" s="877"/>
      <c r="CII58" s="877"/>
      <c r="CIJ58" s="877"/>
      <c r="CIK58" s="877"/>
      <c r="CIL58" s="877"/>
      <c r="CIM58" s="877"/>
      <c r="CIN58" s="877"/>
      <c r="CIO58" s="877"/>
      <c r="CIP58" s="877"/>
      <c r="CIQ58" s="877"/>
      <c r="CIR58" s="877"/>
      <c r="CIS58" s="877"/>
      <c r="CIT58" s="877"/>
      <c r="CIU58" s="877"/>
      <c r="CIV58" s="877"/>
      <c r="CIW58" s="877"/>
      <c r="CIX58" s="877"/>
      <c r="CIY58" s="877"/>
      <c r="CIZ58" s="877"/>
      <c r="CJA58" s="877"/>
      <c r="CJB58" s="877"/>
      <c r="CJC58" s="877"/>
      <c r="CJD58" s="877"/>
      <c r="CJE58" s="877"/>
      <c r="CJF58" s="877"/>
      <c r="CJG58" s="877"/>
      <c r="CJH58" s="877"/>
      <c r="CJI58" s="877"/>
      <c r="CJJ58" s="877"/>
      <c r="CJK58" s="877"/>
      <c r="CJL58" s="877"/>
      <c r="CJM58" s="877"/>
      <c r="CJN58" s="877"/>
      <c r="CJO58" s="877"/>
      <c r="CJP58" s="877"/>
      <c r="CJQ58" s="877"/>
      <c r="CJR58" s="877"/>
      <c r="CJS58" s="877"/>
      <c r="CJT58" s="877"/>
      <c r="CJU58" s="877"/>
      <c r="CJV58" s="877"/>
      <c r="CJW58" s="877"/>
      <c r="CJX58" s="877"/>
      <c r="CJY58" s="877"/>
      <c r="CJZ58" s="877"/>
      <c r="CKA58" s="877"/>
      <c r="CKB58" s="877"/>
      <c r="CKC58" s="877"/>
      <c r="CKD58" s="877"/>
      <c r="CKE58" s="877"/>
      <c r="CKF58" s="877"/>
      <c r="CKG58" s="877"/>
      <c r="CKH58" s="877"/>
      <c r="CKI58" s="877"/>
      <c r="CKJ58" s="877"/>
      <c r="CKK58" s="877"/>
      <c r="CKL58" s="877"/>
      <c r="CKM58" s="877"/>
      <c r="CKN58" s="877"/>
      <c r="CKO58" s="877"/>
      <c r="CKP58" s="877"/>
      <c r="CKQ58" s="877"/>
      <c r="CKR58" s="877"/>
      <c r="CKS58" s="877"/>
      <c r="CKT58" s="877"/>
      <c r="CKU58" s="877"/>
      <c r="CKV58" s="877"/>
      <c r="CKW58" s="877"/>
      <c r="CKX58" s="877"/>
      <c r="CKY58" s="877"/>
      <c r="CKZ58" s="877"/>
      <c r="CLA58" s="877"/>
      <c r="CLB58" s="877"/>
      <c r="CLC58" s="877"/>
      <c r="CLD58" s="877"/>
      <c r="CLE58" s="877"/>
      <c r="CLF58" s="877"/>
      <c r="CLG58" s="877"/>
      <c r="CLH58" s="877"/>
      <c r="CLI58" s="877"/>
      <c r="CLJ58" s="877"/>
      <c r="CLK58" s="877"/>
      <c r="CLL58" s="877"/>
      <c r="CLM58" s="877"/>
      <c r="CLN58" s="877"/>
      <c r="CLO58" s="877"/>
      <c r="CLP58" s="877"/>
      <c r="CLQ58" s="877"/>
      <c r="CLR58" s="877"/>
      <c r="CLS58" s="877"/>
      <c r="CLT58" s="877"/>
      <c r="CLU58" s="877"/>
      <c r="CLV58" s="877"/>
      <c r="CLW58" s="877"/>
      <c r="CLX58" s="877"/>
      <c r="CLY58" s="877"/>
      <c r="CLZ58" s="877"/>
      <c r="CMA58" s="877"/>
      <c r="CMB58" s="877"/>
      <c r="CMC58" s="877"/>
      <c r="CMD58" s="877"/>
      <c r="CME58" s="877"/>
      <c r="CMF58" s="877"/>
      <c r="CMG58" s="877"/>
      <c r="CMH58" s="877"/>
      <c r="CMI58" s="877"/>
      <c r="CMJ58" s="877"/>
      <c r="CMK58" s="877"/>
      <c r="CML58" s="877"/>
      <c r="CMM58" s="877"/>
      <c r="CMN58" s="877"/>
      <c r="CMO58" s="877"/>
      <c r="CMP58" s="877"/>
      <c r="CMQ58" s="877"/>
      <c r="CMR58" s="877"/>
      <c r="CMS58" s="877"/>
      <c r="CMT58" s="877"/>
      <c r="CMU58" s="877"/>
      <c r="CMV58" s="877"/>
      <c r="CMW58" s="877"/>
      <c r="CMX58" s="877"/>
      <c r="CMY58" s="877"/>
      <c r="CMZ58" s="877"/>
      <c r="CNA58" s="877"/>
      <c r="CNB58" s="877"/>
      <c r="CNC58" s="877"/>
      <c r="CND58" s="877"/>
      <c r="CNE58" s="877"/>
      <c r="CNF58" s="877"/>
      <c r="CNG58" s="877"/>
      <c r="CNH58" s="877"/>
      <c r="CNI58" s="877"/>
      <c r="CNJ58" s="877"/>
      <c r="CNK58" s="877"/>
      <c r="CNL58" s="877"/>
      <c r="CNM58" s="877"/>
      <c r="CNN58" s="877"/>
      <c r="CNO58" s="877"/>
      <c r="CNP58" s="877"/>
      <c r="CNQ58" s="877"/>
      <c r="CNR58" s="877"/>
      <c r="CNS58" s="877"/>
      <c r="CNT58" s="877"/>
      <c r="CNU58" s="877"/>
      <c r="CNV58" s="877"/>
      <c r="CNW58" s="877"/>
      <c r="CNX58" s="877"/>
      <c r="CNY58" s="877"/>
      <c r="CNZ58" s="877"/>
      <c r="COA58" s="877"/>
      <c r="COB58" s="877"/>
      <c r="COC58" s="877"/>
      <c r="COD58" s="877"/>
      <c r="COE58" s="877"/>
      <c r="COF58" s="877"/>
      <c r="COG58" s="877"/>
      <c r="COH58" s="877"/>
      <c r="COI58" s="877"/>
      <c r="COJ58" s="877"/>
      <c r="COK58" s="877"/>
      <c r="COL58" s="877"/>
      <c r="COM58" s="877"/>
      <c r="CON58" s="877"/>
      <c r="COO58" s="877"/>
      <c r="COP58" s="877"/>
      <c r="COQ58" s="877"/>
      <c r="COR58" s="877"/>
      <c r="COS58" s="877"/>
      <c r="COT58" s="877"/>
      <c r="COU58" s="877"/>
      <c r="COV58" s="877"/>
      <c r="COW58" s="877"/>
      <c r="COX58" s="877"/>
      <c r="COY58" s="877"/>
      <c r="COZ58" s="877"/>
      <c r="CPA58" s="877"/>
      <c r="CPB58" s="877"/>
      <c r="CPC58" s="877"/>
      <c r="CPD58" s="877"/>
      <c r="CPE58" s="877"/>
      <c r="CPF58" s="877"/>
      <c r="CPG58" s="877"/>
      <c r="CPH58" s="877"/>
      <c r="CPI58" s="877"/>
      <c r="CPJ58" s="877"/>
      <c r="CPK58" s="877"/>
      <c r="CPL58" s="877"/>
      <c r="CPM58" s="877"/>
      <c r="CPN58" s="877"/>
      <c r="CPO58" s="877"/>
      <c r="CPP58" s="877"/>
      <c r="CPQ58" s="877"/>
      <c r="CPR58" s="877"/>
      <c r="CPS58" s="877"/>
      <c r="CPT58" s="877"/>
      <c r="CPU58" s="877"/>
      <c r="CPV58" s="877"/>
      <c r="CPW58" s="877"/>
      <c r="CPX58" s="877"/>
      <c r="CPY58" s="877"/>
      <c r="CPZ58" s="877"/>
      <c r="CQA58" s="877"/>
      <c r="CQB58" s="877"/>
      <c r="CQC58" s="877"/>
      <c r="CQD58" s="877"/>
      <c r="CQE58" s="877"/>
      <c r="CQF58" s="877"/>
      <c r="CQG58" s="877"/>
      <c r="CQH58" s="877"/>
      <c r="CQI58" s="877"/>
      <c r="CQJ58" s="877"/>
      <c r="CQK58" s="877"/>
      <c r="CQL58" s="877"/>
      <c r="CQM58" s="877"/>
      <c r="CQN58" s="877"/>
      <c r="CQO58" s="877"/>
      <c r="CQP58" s="877"/>
      <c r="CQQ58" s="877"/>
      <c r="CQR58" s="877"/>
      <c r="CQS58" s="877"/>
      <c r="CQT58" s="877"/>
      <c r="CQU58" s="877"/>
      <c r="CQV58" s="877"/>
      <c r="CQW58" s="877"/>
      <c r="CQX58" s="877"/>
      <c r="CQY58" s="877"/>
      <c r="CQZ58" s="877"/>
      <c r="CRA58" s="877"/>
      <c r="CRB58" s="877"/>
      <c r="CRC58" s="877"/>
      <c r="CRD58" s="877"/>
      <c r="CRE58" s="877"/>
      <c r="CRF58" s="877"/>
      <c r="CRG58" s="877"/>
      <c r="CRH58" s="877"/>
      <c r="CRI58" s="877"/>
      <c r="CRJ58" s="877"/>
      <c r="CRK58" s="877"/>
      <c r="CRL58" s="877"/>
      <c r="CRM58" s="877"/>
      <c r="CRN58" s="877"/>
      <c r="CRO58" s="877"/>
      <c r="CRP58" s="877"/>
      <c r="CRQ58" s="877"/>
      <c r="CRR58" s="877"/>
      <c r="CRS58" s="877"/>
      <c r="CRT58" s="877"/>
      <c r="CRU58" s="877"/>
      <c r="CRV58" s="877"/>
      <c r="CRW58" s="877"/>
      <c r="CRX58" s="877"/>
      <c r="CRY58" s="877"/>
      <c r="CRZ58" s="877"/>
      <c r="CSA58" s="877"/>
      <c r="CSB58" s="877"/>
      <c r="CSC58" s="877"/>
      <c r="CSD58" s="877"/>
      <c r="CSE58" s="877"/>
      <c r="CSF58" s="877"/>
      <c r="CSG58" s="877"/>
      <c r="CSH58" s="877"/>
      <c r="CSI58" s="877"/>
      <c r="CSJ58" s="877"/>
      <c r="CSK58" s="877"/>
      <c r="CSL58" s="877"/>
      <c r="CSM58" s="877"/>
      <c r="CSN58" s="877"/>
      <c r="CSO58" s="877"/>
      <c r="CSP58" s="877"/>
      <c r="CSQ58" s="877"/>
      <c r="CSR58" s="877"/>
      <c r="CSS58" s="877"/>
      <c r="CST58" s="877"/>
      <c r="CSU58" s="877"/>
      <c r="CSV58" s="877"/>
      <c r="CSW58" s="877"/>
      <c r="CSX58" s="877"/>
      <c r="CSY58" s="877"/>
      <c r="CSZ58" s="877"/>
      <c r="CTA58" s="877"/>
      <c r="CTB58" s="877"/>
      <c r="CTC58" s="877"/>
      <c r="CTD58" s="877"/>
      <c r="CTE58" s="877"/>
      <c r="CTF58" s="877"/>
      <c r="CTG58" s="877"/>
      <c r="CTH58" s="877"/>
      <c r="CTI58" s="877"/>
      <c r="CTJ58" s="877"/>
      <c r="CTK58" s="877"/>
      <c r="CTL58" s="877"/>
      <c r="CTM58" s="877"/>
      <c r="CTN58" s="877"/>
      <c r="CTO58" s="877"/>
      <c r="CTP58" s="877"/>
      <c r="CTQ58" s="877"/>
      <c r="CTR58" s="877"/>
      <c r="CTS58" s="877"/>
      <c r="CTT58" s="877"/>
      <c r="CTU58" s="877"/>
      <c r="CTV58" s="877"/>
      <c r="CTW58" s="877"/>
      <c r="CTX58" s="877"/>
      <c r="CTY58" s="877"/>
      <c r="CTZ58" s="877"/>
      <c r="CUA58" s="877"/>
      <c r="CUB58" s="877"/>
      <c r="CUC58" s="877"/>
      <c r="CUD58" s="877"/>
      <c r="CUE58" s="877"/>
      <c r="CUF58" s="877"/>
      <c r="CUG58" s="877"/>
      <c r="CUH58" s="877"/>
      <c r="CUI58" s="877"/>
      <c r="CUJ58" s="877"/>
      <c r="CUK58" s="877"/>
      <c r="CUL58" s="877"/>
      <c r="CUM58" s="877"/>
      <c r="CUN58" s="877"/>
      <c r="CUO58" s="877"/>
      <c r="CUP58" s="877"/>
      <c r="CUQ58" s="877"/>
      <c r="CUR58" s="877"/>
      <c r="CUS58" s="877"/>
      <c r="CUT58" s="877"/>
      <c r="CUU58" s="877"/>
      <c r="CUV58" s="877"/>
      <c r="CUW58" s="877"/>
      <c r="CUX58" s="877"/>
      <c r="CUY58" s="877"/>
      <c r="CUZ58" s="877"/>
      <c r="CVA58" s="877"/>
      <c r="CVB58" s="877"/>
      <c r="CVC58" s="877"/>
      <c r="CVD58" s="877"/>
      <c r="CVE58" s="877"/>
      <c r="CVF58" s="877"/>
      <c r="CVG58" s="877"/>
      <c r="CVH58" s="877"/>
      <c r="CVI58" s="877"/>
      <c r="CVJ58" s="877"/>
      <c r="CVK58" s="877"/>
      <c r="CVL58" s="877"/>
      <c r="CVM58" s="877"/>
      <c r="CVN58" s="877"/>
      <c r="CVO58" s="877"/>
      <c r="CVP58" s="877"/>
      <c r="CVQ58" s="877"/>
      <c r="CVR58" s="877"/>
      <c r="CVS58" s="877"/>
      <c r="CVT58" s="877"/>
      <c r="CVU58" s="877"/>
      <c r="CVV58" s="877"/>
      <c r="CVW58" s="877"/>
      <c r="CVX58" s="877"/>
      <c r="CVY58" s="877"/>
      <c r="CVZ58" s="877"/>
      <c r="CWA58" s="877"/>
      <c r="CWB58" s="877"/>
      <c r="CWC58" s="877"/>
      <c r="CWD58" s="877"/>
      <c r="CWE58" s="877"/>
      <c r="CWF58" s="877"/>
      <c r="CWG58" s="877"/>
      <c r="CWH58" s="877"/>
      <c r="CWI58" s="877"/>
      <c r="CWJ58" s="877"/>
      <c r="CWK58" s="877"/>
      <c r="CWL58" s="877"/>
      <c r="CWM58" s="877"/>
      <c r="CWN58" s="877"/>
      <c r="CWO58" s="877"/>
      <c r="CWP58" s="877"/>
      <c r="CWQ58" s="877"/>
      <c r="CWR58" s="877"/>
      <c r="CWS58" s="877"/>
      <c r="CWT58" s="877"/>
      <c r="CWU58" s="877"/>
      <c r="CWV58" s="877"/>
      <c r="CWW58" s="877"/>
      <c r="CWX58" s="877"/>
      <c r="CWY58" s="877"/>
      <c r="CWZ58" s="877"/>
      <c r="CXA58" s="877"/>
      <c r="CXB58" s="877"/>
      <c r="CXC58" s="877"/>
      <c r="CXD58" s="877"/>
      <c r="CXE58" s="877"/>
      <c r="CXF58" s="877"/>
      <c r="CXG58" s="877"/>
      <c r="CXH58" s="877"/>
      <c r="CXI58" s="877"/>
      <c r="CXJ58" s="877"/>
      <c r="CXK58" s="877"/>
      <c r="CXL58" s="877"/>
      <c r="CXM58" s="877"/>
      <c r="CXN58" s="877"/>
      <c r="CXO58" s="877"/>
      <c r="CXP58" s="877"/>
      <c r="CXQ58" s="877"/>
      <c r="CXR58" s="877"/>
      <c r="CXS58" s="877"/>
      <c r="CXT58" s="877"/>
      <c r="CXU58" s="877"/>
      <c r="CXV58" s="877"/>
      <c r="CXW58" s="877"/>
      <c r="CXX58" s="877"/>
      <c r="CXY58" s="877"/>
      <c r="CXZ58" s="877"/>
      <c r="CYA58" s="877"/>
      <c r="CYB58" s="877"/>
      <c r="CYC58" s="877"/>
      <c r="CYD58" s="877"/>
      <c r="CYE58" s="877"/>
      <c r="CYF58" s="877"/>
      <c r="CYG58" s="877"/>
      <c r="CYH58" s="877"/>
      <c r="CYI58" s="877"/>
      <c r="CYJ58" s="877"/>
      <c r="CYK58" s="877"/>
      <c r="CYL58" s="877"/>
      <c r="CYM58" s="877"/>
      <c r="CYN58" s="877"/>
      <c r="CYO58" s="877"/>
      <c r="CYP58" s="877"/>
      <c r="CYQ58" s="877"/>
      <c r="CYR58" s="877"/>
      <c r="CYS58" s="877"/>
      <c r="CYT58" s="877"/>
      <c r="CYU58" s="877"/>
      <c r="CYV58" s="877"/>
      <c r="CYW58" s="877"/>
      <c r="CYX58" s="877"/>
      <c r="CYY58" s="877"/>
      <c r="CYZ58" s="877"/>
      <c r="CZA58" s="877"/>
      <c r="CZB58" s="877"/>
      <c r="CZC58" s="877"/>
      <c r="CZD58" s="877"/>
      <c r="CZE58" s="877"/>
      <c r="CZF58" s="877"/>
      <c r="CZG58" s="877"/>
      <c r="CZH58" s="877"/>
      <c r="CZI58" s="877"/>
      <c r="CZJ58" s="877"/>
      <c r="CZK58" s="877"/>
      <c r="CZL58" s="877"/>
      <c r="CZM58" s="877"/>
      <c r="CZN58" s="877"/>
      <c r="CZO58" s="877"/>
      <c r="CZP58" s="877"/>
      <c r="CZQ58" s="877"/>
      <c r="CZR58" s="877"/>
      <c r="CZS58" s="877"/>
      <c r="CZT58" s="877"/>
      <c r="CZU58" s="877"/>
      <c r="CZV58" s="877"/>
      <c r="CZW58" s="877"/>
      <c r="CZX58" s="877"/>
      <c r="CZY58" s="877"/>
      <c r="CZZ58" s="877"/>
      <c r="DAA58" s="877"/>
      <c r="DAB58" s="877"/>
      <c r="DAC58" s="877"/>
      <c r="DAD58" s="877"/>
      <c r="DAE58" s="877"/>
      <c r="DAF58" s="877"/>
      <c r="DAG58" s="877"/>
      <c r="DAH58" s="877"/>
      <c r="DAI58" s="877"/>
      <c r="DAJ58" s="877"/>
      <c r="DAK58" s="877"/>
      <c r="DAL58" s="877"/>
      <c r="DAM58" s="877"/>
      <c r="DAN58" s="877"/>
      <c r="DAO58" s="877"/>
      <c r="DAP58" s="877"/>
      <c r="DAQ58" s="877"/>
      <c r="DAR58" s="877"/>
      <c r="DAS58" s="877"/>
      <c r="DAT58" s="877"/>
      <c r="DAU58" s="877"/>
      <c r="DAV58" s="877"/>
      <c r="DAW58" s="877"/>
      <c r="DAX58" s="877"/>
      <c r="DAY58" s="877"/>
      <c r="DAZ58" s="877"/>
      <c r="DBA58" s="877"/>
      <c r="DBB58" s="877"/>
      <c r="DBC58" s="877"/>
      <c r="DBD58" s="877"/>
      <c r="DBE58" s="877"/>
      <c r="DBF58" s="877"/>
      <c r="DBG58" s="877"/>
      <c r="DBH58" s="877"/>
      <c r="DBI58" s="877"/>
      <c r="DBJ58" s="877"/>
      <c r="DBK58" s="877"/>
      <c r="DBL58" s="877"/>
      <c r="DBM58" s="877"/>
      <c r="DBN58" s="877"/>
      <c r="DBO58" s="877"/>
      <c r="DBP58" s="877"/>
      <c r="DBQ58" s="877"/>
      <c r="DBR58" s="877"/>
      <c r="DBS58" s="877"/>
      <c r="DBT58" s="877"/>
      <c r="DBU58" s="877"/>
      <c r="DBV58" s="877"/>
      <c r="DBW58" s="877"/>
      <c r="DBX58" s="877"/>
      <c r="DBY58" s="877"/>
      <c r="DBZ58" s="877"/>
      <c r="DCA58" s="877"/>
      <c r="DCB58" s="877"/>
      <c r="DCC58" s="877"/>
      <c r="DCD58" s="877"/>
      <c r="DCE58" s="877"/>
      <c r="DCF58" s="877"/>
      <c r="DCG58" s="877"/>
      <c r="DCH58" s="877"/>
      <c r="DCI58" s="877"/>
      <c r="DCJ58" s="877"/>
      <c r="DCK58" s="877"/>
      <c r="DCL58" s="877"/>
      <c r="DCM58" s="877"/>
      <c r="DCN58" s="877"/>
      <c r="DCO58" s="877"/>
      <c r="DCP58" s="877"/>
      <c r="DCQ58" s="877"/>
      <c r="DCR58" s="877"/>
      <c r="DCS58" s="877"/>
      <c r="DCT58" s="877"/>
      <c r="DCU58" s="877"/>
      <c r="DCV58" s="877"/>
      <c r="DCW58" s="877"/>
      <c r="DCX58" s="877"/>
      <c r="DCY58" s="877"/>
      <c r="DCZ58" s="877"/>
      <c r="DDA58" s="877"/>
      <c r="DDB58" s="877"/>
      <c r="DDC58" s="877"/>
      <c r="DDD58" s="877"/>
      <c r="DDE58" s="877"/>
      <c r="DDF58" s="877"/>
      <c r="DDG58" s="877"/>
      <c r="DDH58" s="877"/>
      <c r="DDI58" s="877"/>
      <c r="DDJ58" s="877"/>
      <c r="DDK58" s="877"/>
      <c r="DDL58" s="877"/>
      <c r="DDM58" s="877"/>
      <c r="DDN58" s="877"/>
      <c r="DDO58" s="877"/>
      <c r="DDP58" s="877"/>
      <c r="DDQ58" s="877"/>
      <c r="DDR58" s="877"/>
      <c r="DDS58" s="877"/>
      <c r="DDT58" s="877"/>
      <c r="DDU58" s="877"/>
      <c r="DDV58" s="877"/>
      <c r="DDW58" s="877"/>
      <c r="DDX58" s="877"/>
      <c r="DDY58" s="877"/>
      <c r="DDZ58" s="877"/>
      <c r="DEA58" s="877"/>
      <c r="DEB58" s="877"/>
      <c r="DEC58" s="877"/>
      <c r="DED58" s="877"/>
      <c r="DEE58" s="877"/>
      <c r="DEF58" s="877"/>
      <c r="DEG58" s="877"/>
      <c r="DEH58" s="877"/>
      <c r="DEI58" s="877"/>
      <c r="DEJ58" s="877"/>
      <c r="DEK58" s="877"/>
      <c r="DEL58" s="877"/>
      <c r="DEM58" s="877"/>
      <c r="DEN58" s="877"/>
      <c r="DEO58" s="877"/>
      <c r="DEP58" s="877"/>
      <c r="DEQ58" s="877"/>
      <c r="DER58" s="877"/>
      <c r="DES58" s="877"/>
      <c r="DET58" s="877"/>
      <c r="DEU58" s="877"/>
      <c r="DEV58" s="877"/>
      <c r="DEW58" s="877"/>
      <c r="DEX58" s="877"/>
      <c r="DEY58" s="877"/>
      <c r="DEZ58" s="877"/>
      <c r="DFA58" s="877"/>
      <c r="DFB58" s="877"/>
      <c r="DFC58" s="877"/>
      <c r="DFD58" s="877"/>
      <c r="DFE58" s="877"/>
      <c r="DFF58" s="877"/>
      <c r="DFG58" s="877"/>
      <c r="DFH58" s="877"/>
      <c r="DFI58" s="877"/>
      <c r="DFJ58" s="877"/>
      <c r="DFK58" s="877"/>
      <c r="DFL58" s="877"/>
      <c r="DFM58" s="877"/>
      <c r="DFN58" s="877"/>
      <c r="DFO58" s="877"/>
      <c r="DFP58" s="877"/>
      <c r="DFQ58" s="877"/>
      <c r="DFR58" s="877"/>
      <c r="DFS58" s="877"/>
      <c r="DFT58" s="877"/>
      <c r="DFU58" s="877"/>
      <c r="DFV58" s="877"/>
      <c r="DFW58" s="877"/>
      <c r="DFX58" s="877"/>
      <c r="DFY58" s="877"/>
      <c r="DFZ58" s="877"/>
      <c r="DGA58" s="877"/>
      <c r="DGB58" s="877"/>
      <c r="DGC58" s="877"/>
      <c r="DGD58" s="877"/>
      <c r="DGE58" s="877"/>
      <c r="DGF58" s="877"/>
      <c r="DGG58" s="877"/>
      <c r="DGH58" s="877"/>
      <c r="DGI58" s="877"/>
      <c r="DGJ58" s="877"/>
      <c r="DGK58" s="877"/>
      <c r="DGL58" s="877"/>
      <c r="DGM58" s="877"/>
      <c r="DGN58" s="877"/>
      <c r="DGO58" s="877"/>
      <c r="DGP58" s="877"/>
      <c r="DGQ58" s="877"/>
      <c r="DGR58" s="877"/>
      <c r="DGS58" s="877"/>
      <c r="DGT58" s="877"/>
      <c r="DGU58" s="877"/>
      <c r="DGV58" s="877"/>
      <c r="DGW58" s="877"/>
      <c r="DGX58" s="877"/>
      <c r="DGY58" s="877"/>
      <c r="DGZ58" s="877"/>
      <c r="DHA58" s="877"/>
      <c r="DHB58" s="877"/>
      <c r="DHC58" s="877"/>
      <c r="DHD58" s="877"/>
      <c r="DHE58" s="877"/>
      <c r="DHF58" s="877"/>
      <c r="DHG58" s="877"/>
      <c r="DHH58" s="877"/>
      <c r="DHI58" s="877"/>
      <c r="DHJ58" s="877"/>
      <c r="DHK58" s="877"/>
      <c r="DHL58" s="877"/>
      <c r="DHM58" s="877"/>
      <c r="DHN58" s="877"/>
      <c r="DHO58" s="877"/>
      <c r="DHP58" s="877"/>
      <c r="DHQ58" s="877"/>
      <c r="DHR58" s="877"/>
      <c r="DHS58" s="877"/>
      <c r="DHT58" s="877"/>
      <c r="DHU58" s="877"/>
      <c r="DHV58" s="877"/>
      <c r="DHW58" s="877"/>
      <c r="DHX58" s="877"/>
      <c r="DHY58" s="877"/>
      <c r="DHZ58" s="877"/>
      <c r="DIA58" s="877"/>
      <c r="DIB58" s="877"/>
      <c r="DIC58" s="877"/>
      <c r="DID58" s="877"/>
      <c r="DIE58" s="877"/>
      <c r="DIF58" s="877"/>
      <c r="DIG58" s="877"/>
      <c r="DIH58" s="877"/>
      <c r="DII58" s="877"/>
      <c r="DIJ58" s="877"/>
      <c r="DIK58" s="877"/>
      <c r="DIL58" s="877"/>
      <c r="DIM58" s="877"/>
      <c r="DIN58" s="877"/>
      <c r="DIO58" s="877"/>
      <c r="DIP58" s="877"/>
      <c r="DIQ58" s="877"/>
      <c r="DIR58" s="877"/>
      <c r="DIS58" s="877"/>
      <c r="DIT58" s="877"/>
      <c r="DIU58" s="877"/>
      <c r="DIV58" s="877"/>
      <c r="DIW58" s="877"/>
      <c r="DIX58" s="877"/>
      <c r="DIY58" s="877"/>
      <c r="DIZ58" s="877"/>
      <c r="DJA58" s="877"/>
      <c r="DJB58" s="877"/>
      <c r="DJC58" s="877"/>
      <c r="DJD58" s="877"/>
      <c r="DJE58" s="877"/>
      <c r="DJF58" s="877"/>
      <c r="DJG58" s="877"/>
      <c r="DJH58" s="877"/>
      <c r="DJI58" s="877"/>
      <c r="DJJ58" s="877"/>
      <c r="DJK58" s="877"/>
      <c r="DJL58" s="877"/>
      <c r="DJM58" s="877"/>
      <c r="DJN58" s="877"/>
      <c r="DJO58" s="877"/>
      <c r="DJP58" s="877"/>
      <c r="DJQ58" s="877"/>
      <c r="DJR58" s="877"/>
      <c r="DJS58" s="877"/>
      <c r="DJT58" s="877"/>
      <c r="DJU58" s="877"/>
      <c r="DJV58" s="877"/>
      <c r="DJW58" s="877"/>
      <c r="DJX58" s="877"/>
      <c r="DJY58" s="877"/>
      <c r="DJZ58" s="877"/>
      <c r="DKA58" s="877"/>
      <c r="DKB58" s="877"/>
      <c r="DKC58" s="877"/>
      <c r="DKD58" s="877"/>
      <c r="DKE58" s="877"/>
      <c r="DKF58" s="877"/>
      <c r="DKG58" s="877"/>
      <c r="DKH58" s="877"/>
      <c r="DKI58" s="877"/>
      <c r="DKJ58" s="877"/>
      <c r="DKK58" s="877"/>
      <c r="DKL58" s="877"/>
      <c r="DKM58" s="877"/>
      <c r="DKN58" s="877"/>
      <c r="DKO58" s="877"/>
      <c r="DKP58" s="877"/>
      <c r="DKQ58" s="877"/>
      <c r="DKR58" s="877"/>
      <c r="DKS58" s="877"/>
      <c r="DKT58" s="877"/>
      <c r="DKU58" s="877"/>
      <c r="DKV58" s="877"/>
      <c r="DKW58" s="877"/>
      <c r="DKX58" s="877"/>
      <c r="DKY58" s="877"/>
      <c r="DKZ58" s="877"/>
      <c r="DLA58" s="877"/>
      <c r="DLB58" s="877"/>
      <c r="DLC58" s="877"/>
      <c r="DLD58" s="877"/>
      <c r="DLE58" s="877"/>
      <c r="DLF58" s="877"/>
      <c r="DLG58" s="877"/>
      <c r="DLH58" s="877"/>
      <c r="DLI58" s="877"/>
      <c r="DLJ58" s="877"/>
      <c r="DLK58" s="877"/>
      <c r="DLL58" s="877"/>
      <c r="DLM58" s="877"/>
      <c r="DLN58" s="877"/>
      <c r="DLO58" s="877"/>
      <c r="DLP58" s="877"/>
      <c r="DLQ58" s="877"/>
      <c r="DLR58" s="877"/>
      <c r="DLS58" s="877"/>
      <c r="DLT58" s="877"/>
      <c r="DLU58" s="877"/>
      <c r="DLV58" s="877"/>
      <c r="DLW58" s="877"/>
      <c r="DLX58" s="877"/>
      <c r="DLY58" s="877"/>
      <c r="DLZ58" s="877"/>
      <c r="DMA58" s="877"/>
      <c r="DMB58" s="877"/>
      <c r="DMC58" s="877"/>
      <c r="DMD58" s="877"/>
      <c r="DME58" s="877"/>
      <c r="DMF58" s="877"/>
      <c r="DMG58" s="877"/>
      <c r="DMH58" s="877"/>
      <c r="DMI58" s="877"/>
      <c r="DMJ58" s="877"/>
      <c r="DMK58" s="877"/>
      <c r="DML58" s="877"/>
      <c r="DMM58" s="877"/>
      <c r="DMN58" s="877"/>
      <c r="DMO58" s="877"/>
      <c r="DMP58" s="877"/>
      <c r="DMQ58" s="877"/>
      <c r="DMR58" s="877"/>
      <c r="DMS58" s="877"/>
      <c r="DMT58" s="877"/>
      <c r="DMU58" s="877"/>
      <c r="DMV58" s="877"/>
      <c r="DMW58" s="877"/>
      <c r="DMX58" s="877"/>
      <c r="DMY58" s="877"/>
      <c r="DMZ58" s="877"/>
      <c r="DNA58" s="877"/>
      <c r="DNB58" s="877"/>
      <c r="DNC58" s="877"/>
      <c r="DND58" s="877"/>
      <c r="DNE58" s="877"/>
      <c r="DNF58" s="877"/>
      <c r="DNG58" s="877"/>
      <c r="DNH58" s="877"/>
      <c r="DNI58" s="877"/>
      <c r="DNJ58" s="877"/>
      <c r="DNK58" s="877"/>
      <c r="DNL58" s="877"/>
      <c r="DNM58" s="877"/>
      <c r="DNN58" s="877"/>
      <c r="DNO58" s="877"/>
      <c r="DNP58" s="877"/>
      <c r="DNQ58" s="877"/>
      <c r="DNR58" s="877"/>
      <c r="DNS58" s="877"/>
      <c r="DNT58" s="877"/>
      <c r="DNU58" s="877"/>
      <c r="DNV58" s="877"/>
      <c r="DNW58" s="877"/>
      <c r="DNX58" s="877"/>
      <c r="DNY58" s="877"/>
      <c r="DNZ58" s="877"/>
      <c r="DOA58" s="877"/>
      <c r="DOB58" s="877"/>
      <c r="DOC58" s="877"/>
      <c r="DOD58" s="877"/>
      <c r="DOE58" s="877"/>
      <c r="DOF58" s="877"/>
      <c r="DOG58" s="877"/>
      <c r="DOH58" s="877"/>
      <c r="DOI58" s="877"/>
      <c r="DOJ58" s="877"/>
      <c r="DOK58" s="877"/>
      <c r="DOL58" s="877"/>
      <c r="DOM58" s="877"/>
      <c r="DON58" s="877"/>
      <c r="DOO58" s="877"/>
      <c r="DOP58" s="877"/>
      <c r="DOQ58" s="877"/>
      <c r="DOR58" s="877"/>
      <c r="DOS58" s="877"/>
      <c r="DOT58" s="877"/>
      <c r="DOU58" s="877"/>
      <c r="DOV58" s="877"/>
      <c r="DOW58" s="877"/>
      <c r="DOX58" s="877"/>
      <c r="DOY58" s="877"/>
      <c r="DOZ58" s="877"/>
      <c r="DPA58" s="877"/>
      <c r="DPB58" s="877"/>
      <c r="DPC58" s="877"/>
      <c r="DPD58" s="877"/>
      <c r="DPE58" s="877"/>
      <c r="DPF58" s="877"/>
      <c r="DPG58" s="877"/>
      <c r="DPH58" s="877"/>
      <c r="DPI58" s="877"/>
      <c r="DPJ58" s="877"/>
      <c r="DPK58" s="877"/>
      <c r="DPL58" s="877"/>
      <c r="DPM58" s="877"/>
      <c r="DPN58" s="877"/>
      <c r="DPO58" s="877"/>
      <c r="DPP58" s="877"/>
      <c r="DPQ58" s="877"/>
      <c r="DPR58" s="877"/>
      <c r="DPS58" s="877"/>
      <c r="DPT58" s="877"/>
      <c r="DPU58" s="877"/>
      <c r="DPV58" s="877"/>
      <c r="DPW58" s="877"/>
      <c r="DPX58" s="877"/>
      <c r="DPY58" s="877"/>
      <c r="DPZ58" s="877"/>
      <c r="DQA58" s="877"/>
      <c r="DQB58" s="877"/>
      <c r="DQC58" s="877"/>
      <c r="DQD58" s="877"/>
      <c r="DQE58" s="877"/>
      <c r="DQF58" s="877"/>
      <c r="DQG58" s="877"/>
      <c r="DQH58" s="877"/>
      <c r="DQI58" s="877"/>
      <c r="DQJ58" s="877"/>
      <c r="DQK58" s="877"/>
      <c r="DQL58" s="877"/>
      <c r="DQM58" s="877"/>
      <c r="DQN58" s="877"/>
      <c r="DQO58" s="877"/>
      <c r="DQP58" s="877"/>
      <c r="DQQ58" s="877"/>
      <c r="DQR58" s="877"/>
      <c r="DQS58" s="877"/>
      <c r="DQT58" s="877"/>
      <c r="DQU58" s="877"/>
      <c r="DQV58" s="877"/>
      <c r="DQW58" s="877"/>
      <c r="DQX58" s="877"/>
      <c r="DQY58" s="877"/>
      <c r="DQZ58" s="877"/>
      <c r="DRA58" s="877"/>
      <c r="DRB58" s="877"/>
      <c r="DRC58" s="877"/>
      <c r="DRD58" s="877"/>
      <c r="DRE58" s="877"/>
      <c r="DRF58" s="877"/>
      <c r="DRG58" s="877"/>
      <c r="DRH58" s="877"/>
      <c r="DRI58" s="877"/>
      <c r="DRJ58" s="877"/>
      <c r="DRK58" s="877"/>
      <c r="DRL58" s="877"/>
      <c r="DRM58" s="877"/>
      <c r="DRN58" s="877"/>
      <c r="DRO58" s="877"/>
      <c r="DRP58" s="877"/>
      <c r="DRQ58" s="877"/>
      <c r="DRR58" s="877"/>
      <c r="DRS58" s="877"/>
      <c r="DRT58" s="877"/>
      <c r="DRU58" s="877"/>
      <c r="DRV58" s="877"/>
      <c r="DRW58" s="877"/>
      <c r="DRX58" s="877"/>
      <c r="DRY58" s="877"/>
      <c r="DRZ58" s="877"/>
      <c r="DSA58" s="877"/>
      <c r="DSB58" s="877"/>
      <c r="DSC58" s="877"/>
      <c r="DSD58" s="877"/>
      <c r="DSE58" s="877"/>
      <c r="DSF58" s="877"/>
      <c r="DSG58" s="877"/>
      <c r="DSH58" s="877"/>
      <c r="DSI58" s="877"/>
      <c r="DSJ58" s="877"/>
      <c r="DSK58" s="877"/>
      <c r="DSL58" s="877"/>
      <c r="DSM58" s="877"/>
      <c r="DSN58" s="877"/>
      <c r="DSO58" s="877"/>
      <c r="DSP58" s="877"/>
      <c r="DSQ58" s="877"/>
      <c r="DSR58" s="877"/>
      <c r="DSS58" s="877"/>
      <c r="DST58" s="877"/>
      <c r="DSU58" s="877"/>
      <c r="DSV58" s="877"/>
      <c r="DSW58" s="877"/>
      <c r="DSX58" s="877"/>
      <c r="DSY58" s="877"/>
      <c r="DSZ58" s="877"/>
      <c r="DTA58" s="877"/>
      <c r="DTB58" s="877"/>
      <c r="DTC58" s="877"/>
      <c r="DTD58" s="877"/>
      <c r="DTE58" s="877"/>
      <c r="DTF58" s="877"/>
      <c r="DTG58" s="877"/>
      <c r="DTH58" s="877"/>
      <c r="DTI58" s="877"/>
      <c r="DTJ58" s="877"/>
      <c r="DTK58" s="877"/>
      <c r="DTL58" s="877"/>
      <c r="DTM58" s="877"/>
      <c r="DTN58" s="877"/>
      <c r="DTO58" s="877"/>
      <c r="DTP58" s="877"/>
      <c r="DTQ58" s="877"/>
      <c r="DTR58" s="877"/>
      <c r="DTS58" s="877"/>
      <c r="DTT58" s="877"/>
      <c r="DTU58" s="877"/>
      <c r="DTV58" s="877"/>
      <c r="DTW58" s="877"/>
      <c r="DTX58" s="877"/>
      <c r="DTY58" s="877"/>
      <c r="DTZ58" s="877"/>
      <c r="DUA58" s="877"/>
      <c r="DUB58" s="877"/>
      <c r="DUC58" s="877"/>
      <c r="DUD58" s="877"/>
      <c r="DUE58" s="877"/>
      <c r="DUF58" s="877"/>
      <c r="DUG58" s="877"/>
      <c r="DUH58" s="877"/>
      <c r="DUI58" s="877"/>
      <c r="DUJ58" s="877"/>
      <c r="DUK58" s="877"/>
      <c r="DUL58" s="877"/>
      <c r="DUM58" s="877"/>
      <c r="DUN58" s="877"/>
      <c r="DUO58" s="877"/>
      <c r="DUP58" s="877"/>
      <c r="DUQ58" s="877"/>
      <c r="DUR58" s="877"/>
      <c r="DUS58" s="877"/>
      <c r="DUT58" s="877"/>
      <c r="DUU58" s="877"/>
      <c r="DUV58" s="877"/>
      <c r="DUW58" s="877"/>
      <c r="DUX58" s="877"/>
      <c r="DUY58" s="877"/>
      <c r="DUZ58" s="877"/>
      <c r="DVA58" s="877"/>
      <c r="DVB58" s="877"/>
      <c r="DVC58" s="877"/>
      <c r="DVD58" s="877"/>
      <c r="DVE58" s="877"/>
      <c r="DVF58" s="877"/>
      <c r="DVG58" s="877"/>
      <c r="DVH58" s="877"/>
      <c r="DVI58" s="877"/>
      <c r="DVJ58" s="877"/>
      <c r="DVK58" s="877"/>
      <c r="DVL58" s="877"/>
      <c r="DVM58" s="877"/>
      <c r="DVN58" s="877"/>
      <c r="DVO58" s="877"/>
      <c r="DVP58" s="877"/>
      <c r="DVQ58" s="877"/>
      <c r="DVR58" s="877"/>
      <c r="DVS58" s="877"/>
      <c r="DVT58" s="877"/>
      <c r="DVU58" s="877"/>
      <c r="DVV58" s="877"/>
      <c r="DVW58" s="877"/>
      <c r="DVX58" s="877"/>
      <c r="DVY58" s="877"/>
      <c r="DVZ58" s="877"/>
      <c r="DWA58" s="877"/>
      <c r="DWB58" s="877"/>
      <c r="DWC58" s="877"/>
      <c r="DWD58" s="877"/>
      <c r="DWE58" s="877"/>
      <c r="DWF58" s="877"/>
      <c r="DWG58" s="877"/>
      <c r="DWH58" s="877"/>
      <c r="DWI58" s="877"/>
      <c r="DWJ58" s="877"/>
      <c r="DWK58" s="877"/>
      <c r="DWL58" s="877"/>
      <c r="DWM58" s="877"/>
      <c r="DWN58" s="877"/>
      <c r="DWO58" s="877"/>
      <c r="DWP58" s="877"/>
      <c r="DWQ58" s="877"/>
      <c r="DWR58" s="877"/>
      <c r="DWS58" s="877"/>
      <c r="DWT58" s="877"/>
      <c r="DWU58" s="877"/>
      <c r="DWV58" s="877"/>
      <c r="DWW58" s="877"/>
      <c r="DWX58" s="877"/>
      <c r="DWY58" s="877"/>
      <c r="DWZ58" s="877"/>
      <c r="DXA58" s="877"/>
      <c r="DXB58" s="877"/>
      <c r="DXC58" s="877"/>
      <c r="DXD58" s="877"/>
      <c r="DXE58" s="877"/>
      <c r="DXF58" s="877"/>
      <c r="DXG58" s="877"/>
      <c r="DXH58" s="877"/>
      <c r="DXI58" s="877"/>
      <c r="DXJ58" s="877"/>
      <c r="DXK58" s="877"/>
      <c r="DXL58" s="877"/>
      <c r="DXM58" s="877"/>
      <c r="DXN58" s="877"/>
      <c r="DXO58" s="877"/>
      <c r="DXP58" s="877"/>
      <c r="DXQ58" s="877"/>
      <c r="DXR58" s="877"/>
      <c r="DXS58" s="877"/>
      <c r="DXT58" s="877"/>
      <c r="DXU58" s="877"/>
      <c r="DXV58" s="877"/>
      <c r="DXW58" s="877"/>
      <c r="DXX58" s="877"/>
      <c r="DXY58" s="877"/>
      <c r="DXZ58" s="877"/>
      <c r="DYA58" s="877"/>
      <c r="DYB58" s="877"/>
      <c r="DYC58" s="877"/>
      <c r="DYD58" s="877"/>
      <c r="DYE58" s="877"/>
      <c r="DYF58" s="877"/>
      <c r="DYG58" s="877"/>
      <c r="DYH58" s="877"/>
      <c r="DYI58" s="877"/>
      <c r="DYJ58" s="877"/>
      <c r="DYK58" s="877"/>
      <c r="DYL58" s="877"/>
      <c r="DYM58" s="877"/>
      <c r="DYN58" s="877"/>
      <c r="DYO58" s="877"/>
      <c r="DYP58" s="877"/>
      <c r="DYQ58" s="877"/>
      <c r="DYR58" s="877"/>
      <c r="DYS58" s="877"/>
      <c r="DYT58" s="877"/>
      <c r="DYU58" s="877"/>
      <c r="DYV58" s="877"/>
      <c r="DYW58" s="877"/>
      <c r="DYX58" s="877"/>
      <c r="DYY58" s="877"/>
      <c r="DYZ58" s="877"/>
      <c r="DZA58" s="877"/>
      <c r="DZB58" s="877"/>
      <c r="DZC58" s="877"/>
      <c r="DZD58" s="877"/>
      <c r="DZE58" s="877"/>
      <c r="DZF58" s="877"/>
      <c r="DZG58" s="877"/>
      <c r="DZH58" s="877"/>
      <c r="DZI58" s="877"/>
      <c r="DZJ58" s="877"/>
      <c r="DZK58" s="877"/>
      <c r="DZL58" s="877"/>
      <c r="DZM58" s="877"/>
      <c r="DZN58" s="877"/>
      <c r="DZO58" s="877"/>
      <c r="DZP58" s="877"/>
      <c r="DZQ58" s="877"/>
      <c r="DZR58" s="877"/>
      <c r="DZS58" s="877"/>
      <c r="DZT58" s="877"/>
      <c r="DZU58" s="877"/>
      <c r="DZV58" s="877"/>
      <c r="DZW58" s="877"/>
      <c r="DZX58" s="877"/>
      <c r="DZY58" s="877"/>
      <c r="DZZ58" s="877"/>
      <c r="EAA58" s="877"/>
      <c r="EAB58" s="877"/>
      <c r="EAC58" s="877"/>
      <c r="EAD58" s="877"/>
      <c r="EAE58" s="877"/>
      <c r="EAF58" s="877"/>
      <c r="EAG58" s="877"/>
      <c r="EAH58" s="877"/>
      <c r="EAI58" s="877"/>
      <c r="EAJ58" s="877"/>
      <c r="EAK58" s="877"/>
      <c r="EAL58" s="877"/>
      <c r="EAM58" s="877"/>
      <c r="EAN58" s="877"/>
      <c r="EAO58" s="877"/>
      <c r="EAP58" s="877"/>
      <c r="EAQ58" s="877"/>
      <c r="EAR58" s="877"/>
      <c r="EAS58" s="877"/>
      <c r="EAT58" s="877"/>
      <c r="EAU58" s="877"/>
      <c r="EAV58" s="877"/>
      <c r="EAW58" s="877"/>
      <c r="EAX58" s="877"/>
      <c r="EAY58" s="877"/>
      <c r="EAZ58" s="877"/>
      <c r="EBA58" s="877"/>
      <c r="EBB58" s="877"/>
      <c r="EBC58" s="877"/>
      <c r="EBD58" s="877"/>
      <c r="EBE58" s="877"/>
      <c r="EBF58" s="877"/>
      <c r="EBG58" s="877"/>
      <c r="EBH58" s="877"/>
      <c r="EBI58" s="877"/>
      <c r="EBJ58" s="877"/>
      <c r="EBK58" s="877"/>
      <c r="EBL58" s="877"/>
      <c r="EBM58" s="877"/>
      <c r="EBN58" s="877"/>
      <c r="EBO58" s="877"/>
      <c r="EBP58" s="877"/>
      <c r="EBQ58" s="877"/>
      <c r="EBR58" s="877"/>
      <c r="EBS58" s="877"/>
      <c r="EBT58" s="877"/>
      <c r="EBU58" s="877"/>
      <c r="EBV58" s="877"/>
      <c r="EBW58" s="877"/>
      <c r="EBX58" s="877"/>
      <c r="EBY58" s="877"/>
      <c r="EBZ58" s="877"/>
      <c r="ECA58" s="877"/>
      <c r="ECB58" s="877"/>
      <c r="ECC58" s="877"/>
      <c r="ECD58" s="877"/>
      <c r="ECE58" s="877"/>
      <c r="ECF58" s="877"/>
      <c r="ECG58" s="877"/>
      <c r="ECH58" s="877"/>
      <c r="ECI58" s="877"/>
      <c r="ECJ58" s="877"/>
      <c r="ECK58" s="877"/>
      <c r="ECL58" s="877"/>
      <c r="ECM58" s="877"/>
      <c r="ECN58" s="877"/>
      <c r="ECO58" s="877"/>
      <c r="ECP58" s="877"/>
      <c r="ECQ58" s="877"/>
      <c r="ECR58" s="877"/>
      <c r="ECS58" s="877"/>
      <c r="ECT58" s="877"/>
      <c r="ECU58" s="877"/>
      <c r="ECV58" s="877"/>
      <c r="ECW58" s="877"/>
      <c r="ECX58" s="877"/>
      <c r="ECY58" s="877"/>
      <c r="ECZ58" s="877"/>
      <c r="EDA58" s="877"/>
      <c r="EDB58" s="877"/>
      <c r="EDC58" s="877"/>
      <c r="EDD58" s="877"/>
      <c r="EDE58" s="877"/>
      <c r="EDF58" s="877"/>
      <c r="EDG58" s="877"/>
      <c r="EDH58" s="877"/>
      <c r="EDI58" s="877"/>
      <c r="EDJ58" s="877"/>
      <c r="EDK58" s="877"/>
      <c r="EDL58" s="877"/>
      <c r="EDM58" s="877"/>
      <c r="EDN58" s="877"/>
      <c r="EDO58" s="877"/>
      <c r="EDP58" s="877"/>
      <c r="EDQ58" s="877"/>
      <c r="EDR58" s="877"/>
      <c r="EDS58" s="877"/>
      <c r="EDT58" s="877"/>
      <c r="EDU58" s="877"/>
      <c r="EDV58" s="877"/>
      <c r="EDW58" s="877"/>
      <c r="EDX58" s="877"/>
      <c r="EDY58" s="877"/>
      <c r="EDZ58" s="877"/>
      <c r="EEA58" s="877"/>
      <c r="EEB58" s="877"/>
      <c r="EEC58" s="877"/>
      <c r="EED58" s="877"/>
      <c r="EEE58" s="877"/>
      <c r="EEF58" s="877"/>
      <c r="EEG58" s="877"/>
      <c r="EEH58" s="877"/>
      <c r="EEI58" s="877"/>
      <c r="EEJ58" s="877"/>
      <c r="EEK58" s="877"/>
      <c r="EEL58" s="877"/>
      <c r="EEM58" s="877"/>
      <c r="EEN58" s="877"/>
      <c r="EEO58" s="877"/>
      <c r="EEP58" s="877"/>
      <c r="EEQ58" s="877"/>
      <c r="EER58" s="877"/>
      <c r="EES58" s="877"/>
      <c r="EET58" s="877"/>
      <c r="EEU58" s="877"/>
      <c r="EEV58" s="877"/>
      <c r="EEW58" s="877"/>
      <c r="EEX58" s="877"/>
      <c r="EEY58" s="877"/>
      <c r="EEZ58" s="877"/>
      <c r="EFA58" s="877"/>
      <c r="EFB58" s="877"/>
      <c r="EFC58" s="877"/>
      <c r="EFD58" s="877"/>
      <c r="EFE58" s="877"/>
      <c r="EFF58" s="877"/>
      <c r="EFG58" s="877"/>
      <c r="EFH58" s="877"/>
      <c r="EFI58" s="877"/>
      <c r="EFJ58" s="877"/>
      <c r="EFK58" s="877"/>
      <c r="EFL58" s="877"/>
      <c r="EFM58" s="877"/>
      <c r="EFN58" s="877"/>
      <c r="EFO58" s="877"/>
      <c r="EFP58" s="877"/>
      <c r="EFQ58" s="877"/>
      <c r="EFR58" s="877"/>
      <c r="EFS58" s="877"/>
      <c r="EFT58" s="877"/>
      <c r="EFU58" s="877"/>
      <c r="EFV58" s="877"/>
      <c r="EFW58" s="877"/>
      <c r="EFX58" s="877"/>
      <c r="EFY58" s="877"/>
      <c r="EFZ58" s="877"/>
      <c r="EGA58" s="877"/>
      <c r="EGB58" s="877"/>
      <c r="EGC58" s="877"/>
      <c r="EGD58" s="877"/>
      <c r="EGE58" s="877"/>
      <c r="EGF58" s="877"/>
      <c r="EGG58" s="877"/>
      <c r="EGH58" s="877"/>
      <c r="EGI58" s="877"/>
      <c r="EGJ58" s="877"/>
      <c r="EGK58" s="877"/>
      <c r="EGL58" s="877"/>
      <c r="EGM58" s="877"/>
      <c r="EGN58" s="877"/>
      <c r="EGO58" s="877"/>
      <c r="EGP58" s="877"/>
      <c r="EGQ58" s="877"/>
      <c r="EGR58" s="877"/>
      <c r="EGS58" s="877"/>
      <c r="EGT58" s="877"/>
      <c r="EGU58" s="877"/>
      <c r="EGV58" s="877"/>
      <c r="EGW58" s="877"/>
      <c r="EGX58" s="877"/>
      <c r="EGY58" s="877"/>
      <c r="EGZ58" s="877"/>
      <c r="EHA58" s="877"/>
      <c r="EHB58" s="877"/>
      <c r="EHC58" s="877"/>
      <c r="EHD58" s="877"/>
      <c r="EHE58" s="877"/>
      <c r="EHF58" s="877"/>
      <c r="EHG58" s="877"/>
      <c r="EHH58" s="877"/>
      <c r="EHI58" s="877"/>
      <c r="EHJ58" s="877"/>
      <c r="EHK58" s="877"/>
      <c r="EHL58" s="877"/>
      <c r="EHM58" s="877"/>
      <c r="EHN58" s="877"/>
      <c r="EHO58" s="877"/>
      <c r="EHP58" s="877"/>
      <c r="EHQ58" s="877"/>
      <c r="EHR58" s="877"/>
      <c r="EHS58" s="877"/>
      <c r="EHT58" s="877"/>
      <c r="EHU58" s="877"/>
      <c r="EHV58" s="877"/>
      <c r="EHW58" s="877"/>
      <c r="EHX58" s="877"/>
      <c r="EHY58" s="877"/>
      <c r="EHZ58" s="877"/>
      <c r="EIA58" s="877"/>
      <c r="EIB58" s="877"/>
      <c r="EIC58" s="877"/>
      <c r="EID58" s="877"/>
      <c r="EIE58" s="877"/>
      <c r="EIF58" s="877"/>
      <c r="EIG58" s="877"/>
      <c r="EIH58" s="877"/>
      <c r="EII58" s="877"/>
      <c r="EIJ58" s="877"/>
      <c r="EIK58" s="877"/>
      <c r="EIL58" s="877"/>
      <c r="EIM58" s="877"/>
      <c r="EIN58" s="877"/>
      <c r="EIO58" s="877"/>
      <c r="EIP58" s="877"/>
      <c r="EIQ58" s="877"/>
      <c r="EIR58" s="877"/>
      <c r="EIS58" s="877"/>
      <c r="EIT58" s="877"/>
      <c r="EIU58" s="877"/>
      <c r="EIV58" s="877"/>
      <c r="EIW58" s="877"/>
      <c r="EIX58" s="877"/>
      <c r="EIY58" s="877"/>
      <c r="EIZ58" s="877"/>
      <c r="EJA58" s="877"/>
      <c r="EJB58" s="877"/>
      <c r="EJC58" s="877"/>
      <c r="EJD58" s="877"/>
      <c r="EJE58" s="877"/>
      <c r="EJF58" s="877"/>
      <c r="EJG58" s="877"/>
      <c r="EJH58" s="877"/>
      <c r="EJI58" s="877"/>
      <c r="EJJ58" s="877"/>
      <c r="EJK58" s="877"/>
      <c r="EJL58" s="877"/>
      <c r="EJM58" s="877"/>
      <c r="EJN58" s="877"/>
      <c r="EJO58" s="877"/>
      <c r="EJP58" s="877"/>
      <c r="EJQ58" s="877"/>
      <c r="EJR58" s="877"/>
      <c r="EJS58" s="877"/>
      <c r="EJT58" s="877"/>
      <c r="EJU58" s="877"/>
      <c r="EJV58" s="877"/>
      <c r="EJW58" s="877"/>
      <c r="EJX58" s="877"/>
      <c r="EJY58" s="877"/>
      <c r="EJZ58" s="877"/>
      <c r="EKA58" s="877"/>
      <c r="EKB58" s="877"/>
      <c r="EKC58" s="877"/>
      <c r="EKD58" s="877"/>
      <c r="EKE58" s="877"/>
      <c r="EKF58" s="877"/>
      <c r="EKG58" s="877"/>
      <c r="EKH58" s="877"/>
      <c r="EKI58" s="877"/>
      <c r="EKJ58" s="877"/>
      <c r="EKK58" s="877"/>
      <c r="EKL58" s="877"/>
      <c r="EKM58" s="877"/>
      <c r="EKN58" s="877"/>
      <c r="EKO58" s="877"/>
      <c r="EKP58" s="877"/>
      <c r="EKQ58" s="877"/>
      <c r="EKR58" s="877"/>
      <c r="EKS58" s="877"/>
      <c r="EKT58" s="877"/>
      <c r="EKU58" s="877"/>
      <c r="EKV58" s="877"/>
      <c r="EKW58" s="877"/>
      <c r="EKX58" s="877"/>
      <c r="EKY58" s="877"/>
      <c r="EKZ58" s="877"/>
      <c r="ELA58" s="877"/>
      <c r="ELB58" s="877"/>
      <c r="ELC58" s="877"/>
      <c r="ELD58" s="877"/>
      <c r="ELE58" s="877"/>
      <c r="ELF58" s="877"/>
      <c r="ELG58" s="877"/>
      <c r="ELH58" s="877"/>
      <c r="ELI58" s="877"/>
      <c r="ELJ58" s="877"/>
      <c r="ELK58" s="877"/>
      <c r="ELL58" s="877"/>
      <c r="ELM58" s="877"/>
      <c r="ELN58" s="877"/>
      <c r="ELO58" s="877"/>
      <c r="ELP58" s="877"/>
      <c r="ELQ58" s="877"/>
      <c r="ELR58" s="877"/>
      <c r="ELS58" s="877"/>
      <c r="ELT58" s="877"/>
      <c r="ELU58" s="877"/>
      <c r="ELV58" s="877"/>
      <c r="ELW58" s="877"/>
      <c r="ELX58" s="877"/>
      <c r="ELY58" s="877"/>
      <c r="ELZ58" s="877"/>
      <c r="EMA58" s="877"/>
      <c r="EMB58" s="877"/>
      <c r="EMC58" s="877"/>
      <c r="EMD58" s="877"/>
      <c r="EME58" s="877"/>
      <c r="EMF58" s="877"/>
      <c r="EMG58" s="877"/>
      <c r="EMH58" s="877"/>
      <c r="EMI58" s="877"/>
      <c r="EMJ58" s="877"/>
      <c r="EMK58" s="877"/>
      <c r="EML58" s="877"/>
      <c r="EMM58" s="877"/>
      <c r="EMN58" s="877"/>
      <c r="EMO58" s="877"/>
      <c r="EMP58" s="877"/>
      <c r="EMQ58" s="877"/>
      <c r="EMR58" s="877"/>
      <c r="EMS58" s="877"/>
      <c r="EMT58" s="877"/>
      <c r="EMU58" s="877"/>
      <c r="EMV58" s="877"/>
      <c r="EMW58" s="877"/>
      <c r="EMX58" s="877"/>
      <c r="EMY58" s="877"/>
      <c r="EMZ58" s="877"/>
      <c r="ENA58" s="877"/>
      <c r="ENB58" s="877"/>
      <c r="ENC58" s="877"/>
      <c r="END58" s="877"/>
      <c r="ENE58" s="877"/>
      <c r="ENF58" s="877"/>
      <c r="ENG58" s="877"/>
      <c r="ENH58" s="877"/>
      <c r="ENI58" s="877"/>
      <c r="ENJ58" s="877"/>
      <c r="ENK58" s="877"/>
      <c r="ENL58" s="877"/>
      <c r="ENM58" s="877"/>
      <c r="ENN58" s="877"/>
      <c r="ENO58" s="877"/>
      <c r="ENP58" s="877"/>
      <c r="ENQ58" s="877"/>
      <c r="ENR58" s="877"/>
      <c r="ENS58" s="877"/>
      <c r="ENT58" s="877"/>
      <c r="ENU58" s="877"/>
      <c r="ENV58" s="877"/>
      <c r="ENW58" s="877"/>
      <c r="ENX58" s="877"/>
      <c r="ENY58" s="877"/>
      <c r="ENZ58" s="877"/>
      <c r="EOA58" s="877"/>
      <c r="EOB58" s="877"/>
      <c r="EOC58" s="877"/>
      <c r="EOD58" s="877"/>
      <c r="EOE58" s="877"/>
      <c r="EOF58" s="877"/>
      <c r="EOG58" s="877"/>
      <c r="EOH58" s="877"/>
      <c r="EOI58" s="877"/>
      <c r="EOJ58" s="877"/>
      <c r="EOK58" s="877"/>
      <c r="EOL58" s="877"/>
      <c r="EOM58" s="877"/>
      <c r="EON58" s="877"/>
      <c r="EOO58" s="877"/>
      <c r="EOP58" s="877"/>
      <c r="EOQ58" s="877"/>
      <c r="EOR58" s="877"/>
      <c r="EOS58" s="877"/>
      <c r="EOT58" s="877"/>
      <c r="EOU58" s="877"/>
      <c r="EOV58" s="877"/>
      <c r="EOW58" s="877"/>
      <c r="EOX58" s="877"/>
      <c r="EOY58" s="877"/>
      <c r="EOZ58" s="877"/>
      <c r="EPA58" s="877"/>
      <c r="EPB58" s="877"/>
      <c r="EPC58" s="877"/>
      <c r="EPD58" s="877"/>
      <c r="EPE58" s="877"/>
      <c r="EPF58" s="877"/>
      <c r="EPG58" s="877"/>
      <c r="EPH58" s="877"/>
      <c r="EPI58" s="877"/>
      <c r="EPJ58" s="877"/>
      <c r="EPK58" s="877"/>
      <c r="EPL58" s="877"/>
      <c r="EPM58" s="877"/>
      <c r="EPN58" s="877"/>
      <c r="EPO58" s="877"/>
      <c r="EPP58" s="877"/>
      <c r="EPQ58" s="877"/>
      <c r="EPR58" s="877"/>
      <c r="EPS58" s="877"/>
      <c r="EPT58" s="877"/>
      <c r="EPU58" s="877"/>
      <c r="EPV58" s="877"/>
      <c r="EPW58" s="877"/>
      <c r="EPX58" s="877"/>
      <c r="EPY58" s="877"/>
      <c r="EPZ58" s="877"/>
      <c r="EQA58" s="877"/>
      <c r="EQB58" s="877"/>
      <c r="EQC58" s="877"/>
      <c r="EQD58" s="877"/>
      <c r="EQE58" s="877"/>
      <c r="EQF58" s="877"/>
      <c r="EQG58" s="877"/>
      <c r="EQH58" s="877"/>
      <c r="EQI58" s="877"/>
      <c r="EQJ58" s="877"/>
      <c r="EQK58" s="877"/>
      <c r="EQL58" s="877"/>
      <c r="EQM58" s="877"/>
      <c r="EQN58" s="877"/>
      <c r="EQO58" s="877"/>
      <c r="EQP58" s="877"/>
      <c r="EQQ58" s="877"/>
      <c r="EQR58" s="877"/>
      <c r="EQS58" s="877"/>
      <c r="EQT58" s="877"/>
      <c r="EQU58" s="877"/>
      <c r="EQV58" s="877"/>
      <c r="EQW58" s="877"/>
      <c r="EQX58" s="877"/>
      <c r="EQY58" s="877"/>
      <c r="EQZ58" s="877"/>
      <c r="ERA58" s="877"/>
      <c r="ERB58" s="877"/>
      <c r="ERC58" s="877"/>
      <c r="ERD58" s="877"/>
      <c r="ERE58" s="877"/>
      <c r="ERF58" s="877"/>
      <c r="ERG58" s="877"/>
      <c r="ERH58" s="877"/>
      <c r="ERI58" s="877"/>
      <c r="ERJ58" s="877"/>
      <c r="ERK58" s="877"/>
      <c r="ERL58" s="877"/>
      <c r="ERM58" s="877"/>
      <c r="ERN58" s="877"/>
      <c r="ERO58" s="877"/>
      <c r="ERP58" s="877"/>
      <c r="ERQ58" s="877"/>
      <c r="ERR58" s="877"/>
      <c r="ERS58" s="877"/>
      <c r="ERT58" s="877"/>
      <c r="ERU58" s="877"/>
      <c r="ERV58" s="877"/>
      <c r="ERW58" s="877"/>
      <c r="ERX58" s="877"/>
      <c r="ERY58" s="877"/>
      <c r="ERZ58" s="877"/>
      <c r="ESA58" s="877"/>
      <c r="ESB58" s="877"/>
      <c r="ESC58" s="877"/>
      <c r="ESD58" s="877"/>
      <c r="ESE58" s="877"/>
      <c r="ESF58" s="877"/>
      <c r="ESG58" s="877"/>
      <c r="ESH58" s="877"/>
      <c r="ESI58" s="877"/>
      <c r="ESJ58" s="877"/>
      <c r="ESK58" s="877"/>
      <c r="ESL58" s="877"/>
      <c r="ESM58" s="877"/>
      <c r="ESN58" s="877"/>
      <c r="ESO58" s="877"/>
      <c r="ESP58" s="877"/>
      <c r="ESQ58" s="877"/>
      <c r="ESR58" s="877"/>
      <c r="ESS58" s="877"/>
      <c r="EST58" s="877"/>
      <c r="ESU58" s="877"/>
      <c r="ESV58" s="877"/>
      <c r="ESW58" s="877"/>
      <c r="ESX58" s="877"/>
      <c r="ESY58" s="877"/>
      <c r="ESZ58" s="877"/>
      <c r="ETA58" s="877"/>
      <c r="ETB58" s="877"/>
      <c r="ETC58" s="877"/>
      <c r="ETD58" s="877"/>
      <c r="ETE58" s="877"/>
      <c r="ETF58" s="877"/>
      <c r="ETG58" s="877"/>
      <c r="ETH58" s="877"/>
      <c r="ETI58" s="877"/>
      <c r="ETJ58" s="877"/>
      <c r="ETK58" s="877"/>
      <c r="ETL58" s="877"/>
      <c r="ETM58" s="877"/>
      <c r="ETN58" s="877"/>
      <c r="ETO58" s="877"/>
      <c r="ETP58" s="877"/>
      <c r="ETQ58" s="877"/>
      <c r="ETR58" s="877"/>
      <c r="ETS58" s="877"/>
      <c r="ETT58" s="877"/>
      <c r="ETU58" s="877"/>
      <c r="ETV58" s="877"/>
      <c r="ETW58" s="877"/>
      <c r="ETX58" s="877"/>
      <c r="ETY58" s="877"/>
      <c r="ETZ58" s="877"/>
      <c r="EUA58" s="877"/>
      <c r="EUB58" s="877"/>
      <c r="EUC58" s="877"/>
      <c r="EUD58" s="877"/>
      <c r="EUE58" s="877"/>
      <c r="EUF58" s="877"/>
      <c r="EUG58" s="877"/>
      <c r="EUH58" s="877"/>
      <c r="EUI58" s="877"/>
      <c r="EUJ58" s="877"/>
      <c r="EUK58" s="877"/>
      <c r="EUL58" s="877"/>
      <c r="EUM58" s="877"/>
      <c r="EUN58" s="877"/>
      <c r="EUO58" s="877"/>
      <c r="EUP58" s="877"/>
      <c r="EUQ58" s="877"/>
      <c r="EUR58" s="877"/>
      <c r="EUS58" s="877"/>
      <c r="EUT58" s="877"/>
      <c r="EUU58" s="877"/>
      <c r="EUV58" s="877"/>
      <c r="EUW58" s="877"/>
      <c r="EUX58" s="877"/>
      <c r="EUY58" s="877"/>
      <c r="EUZ58" s="877"/>
      <c r="EVA58" s="877"/>
      <c r="EVB58" s="877"/>
      <c r="EVC58" s="877"/>
      <c r="EVD58" s="877"/>
      <c r="EVE58" s="877"/>
      <c r="EVF58" s="877"/>
      <c r="EVG58" s="877"/>
      <c r="EVH58" s="877"/>
      <c r="EVI58" s="877"/>
      <c r="EVJ58" s="877"/>
      <c r="EVK58" s="877"/>
      <c r="EVL58" s="877"/>
      <c r="EVM58" s="877"/>
      <c r="EVN58" s="877"/>
      <c r="EVO58" s="877"/>
      <c r="EVP58" s="877"/>
      <c r="EVQ58" s="877"/>
      <c r="EVR58" s="877"/>
      <c r="EVS58" s="877"/>
      <c r="EVT58" s="877"/>
      <c r="EVU58" s="877"/>
      <c r="EVV58" s="877"/>
      <c r="EVW58" s="877"/>
      <c r="EVX58" s="877"/>
      <c r="EVY58" s="877"/>
      <c r="EVZ58" s="877"/>
      <c r="EWA58" s="877"/>
      <c r="EWB58" s="877"/>
      <c r="EWC58" s="877"/>
      <c r="EWD58" s="877"/>
      <c r="EWE58" s="877"/>
      <c r="EWF58" s="877"/>
      <c r="EWG58" s="877"/>
      <c r="EWH58" s="877"/>
      <c r="EWI58" s="877"/>
      <c r="EWJ58" s="877"/>
      <c r="EWK58" s="877"/>
      <c r="EWL58" s="877"/>
      <c r="EWM58" s="877"/>
      <c r="EWN58" s="877"/>
      <c r="EWO58" s="877"/>
      <c r="EWP58" s="877"/>
      <c r="EWQ58" s="877"/>
      <c r="EWR58" s="877"/>
      <c r="EWS58" s="877"/>
      <c r="EWT58" s="877"/>
      <c r="EWU58" s="877"/>
      <c r="EWV58" s="877"/>
      <c r="EWW58" s="877"/>
      <c r="EWX58" s="877"/>
      <c r="EWY58" s="877"/>
      <c r="EWZ58" s="877"/>
      <c r="EXA58" s="877"/>
      <c r="EXB58" s="877"/>
      <c r="EXC58" s="877"/>
      <c r="EXD58" s="877"/>
      <c r="EXE58" s="877"/>
      <c r="EXF58" s="877"/>
      <c r="EXG58" s="877"/>
      <c r="EXH58" s="877"/>
      <c r="EXI58" s="877"/>
      <c r="EXJ58" s="877"/>
      <c r="EXK58" s="877"/>
      <c r="EXL58" s="877"/>
      <c r="EXM58" s="877"/>
      <c r="EXN58" s="877"/>
      <c r="EXO58" s="877"/>
      <c r="EXP58" s="877"/>
      <c r="EXQ58" s="877"/>
      <c r="EXR58" s="877"/>
      <c r="EXS58" s="877"/>
      <c r="EXT58" s="877"/>
      <c r="EXU58" s="877"/>
      <c r="EXV58" s="877"/>
      <c r="EXW58" s="877"/>
      <c r="EXX58" s="877"/>
      <c r="EXY58" s="877"/>
      <c r="EXZ58" s="877"/>
      <c r="EYA58" s="877"/>
      <c r="EYB58" s="877"/>
      <c r="EYC58" s="877"/>
      <c r="EYD58" s="877"/>
      <c r="EYE58" s="877"/>
      <c r="EYF58" s="877"/>
      <c r="EYG58" s="877"/>
      <c r="EYH58" s="877"/>
      <c r="EYI58" s="877"/>
      <c r="EYJ58" s="877"/>
      <c r="EYK58" s="877"/>
      <c r="EYL58" s="877"/>
      <c r="EYM58" s="877"/>
      <c r="EYN58" s="877"/>
      <c r="EYO58" s="877"/>
      <c r="EYP58" s="877"/>
      <c r="EYQ58" s="877"/>
      <c r="EYR58" s="877"/>
      <c r="EYS58" s="877"/>
      <c r="EYT58" s="877"/>
      <c r="EYU58" s="877"/>
      <c r="EYV58" s="877"/>
      <c r="EYW58" s="877"/>
      <c r="EYX58" s="877"/>
      <c r="EYY58" s="877"/>
      <c r="EYZ58" s="877"/>
      <c r="EZA58" s="877"/>
      <c r="EZB58" s="877"/>
      <c r="EZC58" s="877"/>
      <c r="EZD58" s="877"/>
      <c r="EZE58" s="877"/>
      <c r="EZF58" s="877"/>
      <c r="EZG58" s="877"/>
      <c r="EZH58" s="877"/>
      <c r="EZI58" s="877"/>
      <c r="EZJ58" s="877"/>
      <c r="EZK58" s="877"/>
      <c r="EZL58" s="877"/>
      <c r="EZM58" s="877"/>
      <c r="EZN58" s="877"/>
      <c r="EZO58" s="877"/>
      <c r="EZP58" s="877"/>
      <c r="EZQ58" s="877"/>
      <c r="EZR58" s="877"/>
      <c r="EZS58" s="877"/>
      <c r="EZT58" s="877"/>
      <c r="EZU58" s="877"/>
      <c r="EZV58" s="877"/>
      <c r="EZW58" s="877"/>
      <c r="EZX58" s="877"/>
      <c r="EZY58" s="877"/>
      <c r="EZZ58" s="877"/>
      <c r="FAA58" s="877"/>
      <c r="FAB58" s="877"/>
      <c r="FAC58" s="877"/>
      <c r="FAD58" s="877"/>
      <c r="FAE58" s="877"/>
      <c r="FAF58" s="877"/>
      <c r="FAG58" s="877"/>
      <c r="FAH58" s="877"/>
      <c r="FAI58" s="877"/>
      <c r="FAJ58" s="877"/>
      <c r="FAK58" s="877"/>
      <c r="FAL58" s="877"/>
      <c r="FAM58" s="877"/>
      <c r="FAN58" s="877"/>
      <c r="FAO58" s="877"/>
      <c r="FAP58" s="877"/>
      <c r="FAQ58" s="877"/>
      <c r="FAR58" s="877"/>
      <c r="FAS58" s="877"/>
      <c r="FAT58" s="877"/>
      <c r="FAU58" s="877"/>
      <c r="FAV58" s="877"/>
      <c r="FAW58" s="877"/>
      <c r="FAX58" s="877"/>
      <c r="FAY58" s="877"/>
      <c r="FAZ58" s="877"/>
      <c r="FBA58" s="877"/>
      <c r="FBB58" s="877"/>
      <c r="FBC58" s="877"/>
      <c r="FBD58" s="877"/>
      <c r="FBE58" s="877"/>
      <c r="FBF58" s="877"/>
      <c r="FBG58" s="877"/>
      <c r="FBH58" s="877"/>
      <c r="FBI58" s="877"/>
      <c r="FBJ58" s="877"/>
      <c r="FBK58" s="877"/>
      <c r="FBL58" s="877"/>
      <c r="FBM58" s="877"/>
      <c r="FBN58" s="877"/>
      <c r="FBO58" s="877"/>
      <c r="FBP58" s="877"/>
      <c r="FBQ58" s="877"/>
      <c r="FBR58" s="877"/>
      <c r="FBS58" s="877"/>
      <c r="FBT58" s="877"/>
      <c r="FBU58" s="877"/>
      <c r="FBV58" s="877"/>
      <c r="FBW58" s="877"/>
      <c r="FBX58" s="877"/>
      <c r="FBY58" s="877"/>
      <c r="FBZ58" s="877"/>
      <c r="FCA58" s="877"/>
      <c r="FCB58" s="877"/>
      <c r="FCC58" s="877"/>
      <c r="FCD58" s="877"/>
      <c r="FCE58" s="877"/>
      <c r="FCF58" s="877"/>
      <c r="FCG58" s="877"/>
      <c r="FCH58" s="877"/>
      <c r="FCI58" s="877"/>
      <c r="FCJ58" s="877"/>
      <c r="FCK58" s="877"/>
      <c r="FCL58" s="877"/>
      <c r="FCM58" s="877"/>
      <c r="FCN58" s="877"/>
      <c r="FCO58" s="877"/>
      <c r="FCP58" s="877"/>
      <c r="FCQ58" s="877"/>
      <c r="FCR58" s="877"/>
      <c r="FCS58" s="877"/>
      <c r="FCT58" s="877"/>
      <c r="FCU58" s="877"/>
      <c r="FCV58" s="877"/>
      <c r="FCW58" s="877"/>
      <c r="FCX58" s="877"/>
      <c r="FCY58" s="877"/>
      <c r="FCZ58" s="877"/>
      <c r="FDA58" s="877"/>
      <c r="FDB58" s="877"/>
      <c r="FDC58" s="877"/>
      <c r="FDD58" s="877"/>
      <c r="FDE58" s="877"/>
      <c r="FDF58" s="877"/>
      <c r="FDG58" s="877"/>
      <c r="FDH58" s="877"/>
      <c r="FDI58" s="877"/>
      <c r="FDJ58" s="877"/>
      <c r="FDK58" s="877"/>
      <c r="FDL58" s="877"/>
      <c r="FDM58" s="877"/>
      <c r="FDN58" s="877"/>
      <c r="FDO58" s="877"/>
      <c r="FDP58" s="877"/>
      <c r="FDQ58" s="877"/>
      <c r="FDR58" s="877"/>
      <c r="FDS58" s="877"/>
      <c r="FDT58" s="877"/>
      <c r="FDU58" s="877"/>
      <c r="FDV58" s="877"/>
      <c r="FDW58" s="877"/>
      <c r="FDX58" s="877"/>
      <c r="FDY58" s="877"/>
      <c r="FDZ58" s="877"/>
      <c r="FEA58" s="877"/>
      <c r="FEB58" s="877"/>
      <c r="FEC58" s="877"/>
      <c r="FED58" s="877"/>
      <c r="FEE58" s="877"/>
      <c r="FEF58" s="877"/>
      <c r="FEG58" s="877"/>
      <c r="FEH58" s="877"/>
      <c r="FEI58" s="877"/>
      <c r="FEJ58" s="877"/>
      <c r="FEK58" s="877"/>
      <c r="FEL58" s="877"/>
      <c r="FEM58" s="877"/>
      <c r="FEN58" s="877"/>
      <c r="FEO58" s="877"/>
      <c r="FEP58" s="877"/>
      <c r="FEQ58" s="877"/>
      <c r="FER58" s="877"/>
      <c r="FES58" s="877"/>
      <c r="FET58" s="877"/>
      <c r="FEU58" s="877"/>
      <c r="FEV58" s="877"/>
      <c r="FEW58" s="877"/>
      <c r="FEX58" s="877"/>
      <c r="FEY58" s="877"/>
      <c r="FEZ58" s="877"/>
      <c r="FFA58" s="877"/>
      <c r="FFB58" s="877"/>
      <c r="FFC58" s="877"/>
      <c r="FFD58" s="877"/>
      <c r="FFE58" s="877"/>
      <c r="FFF58" s="877"/>
      <c r="FFG58" s="877"/>
      <c r="FFH58" s="877"/>
      <c r="FFI58" s="877"/>
      <c r="FFJ58" s="877"/>
      <c r="FFK58" s="877"/>
      <c r="FFL58" s="877"/>
      <c r="FFM58" s="877"/>
      <c r="FFN58" s="877"/>
      <c r="FFO58" s="877"/>
      <c r="FFP58" s="877"/>
      <c r="FFQ58" s="877"/>
      <c r="FFR58" s="877"/>
      <c r="FFS58" s="877"/>
      <c r="FFT58" s="877"/>
      <c r="FFU58" s="877"/>
      <c r="FFV58" s="877"/>
      <c r="FFW58" s="877"/>
      <c r="FFX58" s="877"/>
      <c r="FFY58" s="877"/>
      <c r="FFZ58" s="877"/>
      <c r="FGA58" s="877"/>
      <c r="FGB58" s="877"/>
      <c r="FGC58" s="877"/>
      <c r="FGD58" s="877"/>
      <c r="FGE58" s="877"/>
      <c r="FGF58" s="877"/>
      <c r="FGG58" s="877"/>
      <c r="FGH58" s="877"/>
      <c r="FGI58" s="877"/>
      <c r="FGJ58" s="877"/>
      <c r="FGK58" s="877"/>
      <c r="FGL58" s="877"/>
      <c r="FGM58" s="877"/>
      <c r="FGN58" s="877"/>
      <c r="FGO58" s="877"/>
      <c r="FGP58" s="877"/>
      <c r="FGQ58" s="877"/>
      <c r="FGR58" s="877"/>
      <c r="FGS58" s="877"/>
      <c r="FGT58" s="877"/>
      <c r="FGU58" s="877"/>
      <c r="FGV58" s="877"/>
      <c r="FGW58" s="877"/>
      <c r="FGX58" s="877"/>
      <c r="FGY58" s="877"/>
      <c r="FGZ58" s="877"/>
      <c r="FHA58" s="877"/>
      <c r="FHB58" s="877"/>
      <c r="FHC58" s="877"/>
      <c r="FHD58" s="877"/>
      <c r="FHE58" s="877"/>
      <c r="FHF58" s="877"/>
      <c r="FHG58" s="877"/>
      <c r="FHH58" s="877"/>
      <c r="FHI58" s="877"/>
      <c r="FHJ58" s="877"/>
      <c r="FHK58" s="877"/>
      <c r="FHL58" s="877"/>
      <c r="FHM58" s="877"/>
      <c r="FHN58" s="877"/>
      <c r="FHO58" s="877"/>
      <c r="FHP58" s="877"/>
      <c r="FHQ58" s="877"/>
      <c r="FHR58" s="877"/>
      <c r="FHS58" s="877"/>
      <c r="FHT58" s="877"/>
      <c r="FHU58" s="877"/>
      <c r="FHV58" s="877"/>
      <c r="FHW58" s="877"/>
      <c r="FHX58" s="877"/>
      <c r="FHY58" s="877"/>
      <c r="FHZ58" s="877"/>
      <c r="FIA58" s="877"/>
      <c r="FIB58" s="877"/>
      <c r="FIC58" s="877"/>
      <c r="FID58" s="877"/>
      <c r="FIE58" s="877"/>
      <c r="FIF58" s="877"/>
      <c r="FIG58" s="877"/>
      <c r="FIH58" s="877"/>
      <c r="FII58" s="877"/>
      <c r="FIJ58" s="877"/>
      <c r="FIK58" s="877"/>
      <c r="FIL58" s="877"/>
      <c r="FIM58" s="877"/>
      <c r="FIN58" s="877"/>
      <c r="FIO58" s="877"/>
      <c r="FIP58" s="877"/>
      <c r="FIQ58" s="877"/>
      <c r="FIR58" s="877"/>
      <c r="FIS58" s="877"/>
      <c r="FIT58" s="877"/>
      <c r="FIU58" s="877"/>
      <c r="FIV58" s="877"/>
      <c r="FIW58" s="877"/>
      <c r="FIX58" s="877"/>
      <c r="FIY58" s="877"/>
      <c r="FIZ58" s="877"/>
      <c r="FJA58" s="877"/>
      <c r="FJB58" s="877"/>
      <c r="FJC58" s="877"/>
      <c r="FJD58" s="877"/>
      <c r="FJE58" s="877"/>
      <c r="FJF58" s="877"/>
      <c r="FJG58" s="877"/>
      <c r="FJH58" s="877"/>
      <c r="FJI58" s="877"/>
      <c r="FJJ58" s="877"/>
      <c r="FJK58" s="877"/>
      <c r="FJL58" s="877"/>
      <c r="FJM58" s="877"/>
      <c r="FJN58" s="877"/>
      <c r="FJO58" s="877"/>
      <c r="FJP58" s="877"/>
      <c r="FJQ58" s="877"/>
      <c r="FJR58" s="877"/>
      <c r="FJS58" s="877"/>
      <c r="FJT58" s="877"/>
      <c r="FJU58" s="877"/>
      <c r="FJV58" s="877"/>
      <c r="FJW58" s="877"/>
      <c r="FJX58" s="877"/>
      <c r="FJY58" s="877"/>
      <c r="FJZ58" s="877"/>
      <c r="FKA58" s="877"/>
      <c r="FKB58" s="877"/>
      <c r="FKC58" s="877"/>
      <c r="FKD58" s="877"/>
      <c r="FKE58" s="877"/>
      <c r="FKF58" s="877"/>
      <c r="FKG58" s="877"/>
      <c r="FKH58" s="877"/>
      <c r="FKI58" s="877"/>
      <c r="FKJ58" s="877"/>
      <c r="FKK58" s="877"/>
      <c r="FKL58" s="877"/>
      <c r="FKM58" s="877"/>
      <c r="FKN58" s="877"/>
      <c r="FKO58" s="877"/>
      <c r="FKP58" s="877"/>
      <c r="FKQ58" s="877"/>
      <c r="FKR58" s="877"/>
      <c r="FKS58" s="877"/>
      <c r="FKT58" s="877"/>
      <c r="FKU58" s="877"/>
      <c r="FKV58" s="877"/>
      <c r="FKW58" s="877"/>
      <c r="FKX58" s="877"/>
      <c r="FKY58" s="877"/>
      <c r="FKZ58" s="877"/>
      <c r="FLA58" s="877"/>
      <c r="FLB58" s="877"/>
      <c r="FLC58" s="877"/>
      <c r="FLD58" s="877"/>
      <c r="FLE58" s="877"/>
      <c r="FLF58" s="877"/>
      <c r="FLG58" s="877"/>
      <c r="FLH58" s="877"/>
      <c r="FLI58" s="877"/>
      <c r="FLJ58" s="877"/>
      <c r="FLK58" s="877"/>
      <c r="FLL58" s="877"/>
      <c r="FLM58" s="877"/>
      <c r="FLN58" s="877"/>
      <c r="FLO58" s="877"/>
      <c r="FLP58" s="877"/>
      <c r="FLQ58" s="877"/>
      <c r="FLR58" s="877"/>
      <c r="FLS58" s="877"/>
      <c r="FLT58" s="877"/>
      <c r="FLU58" s="877"/>
      <c r="FLV58" s="877"/>
      <c r="FLW58" s="877"/>
      <c r="FLX58" s="877"/>
      <c r="FLY58" s="877"/>
      <c r="FLZ58" s="877"/>
      <c r="FMA58" s="877"/>
      <c r="FMB58" s="877"/>
      <c r="FMC58" s="877"/>
      <c r="FMD58" s="877"/>
      <c r="FME58" s="877"/>
      <c r="FMF58" s="877"/>
      <c r="FMG58" s="877"/>
      <c r="FMH58" s="877"/>
      <c r="FMI58" s="877"/>
      <c r="FMJ58" s="877"/>
      <c r="FMK58" s="877"/>
      <c r="FML58" s="877"/>
      <c r="FMM58" s="877"/>
      <c r="FMN58" s="877"/>
      <c r="FMO58" s="877"/>
      <c r="FMP58" s="877"/>
      <c r="FMQ58" s="877"/>
      <c r="FMR58" s="877"/>
      <c r="FMS58" s="877"/>
      <c r="FMT58" s="877"/>
      <c r="FMU58" s="877"/>
      <c r="FMV58" s="877"/>
      <c r="FMW58" s="877"/>
      <c r="FMX58" s="877"/>
      <c r="FMY58" s="877"/>
      <c r="FMZ58" s="877"/>
      <c r="FNA58" s="877"/>
      <c r="FNB58" s="877"/>
      <c r="FNC58" s="877"/>
      <c r="FND58" s="877"/>
      <c r="FNE58" s="877"/>
      <c r="FNF58" s="877"/>
      <c r="FNG58" s="877"/>
      <c r="FNH58" s="877"/>
      <c r="FNI58" s="877"/>
      <c r="FNJ58" s="877"/>
      <c r="FNK58" s="877"/>
      <c r="FNL58" s="877"/>
      <c r="FNM58" s="877"/>
      <c r="FNN58" s="877"/>
      <c r="FNO58" s="877"/>
      <c r="FNP58" s="877"/>
      <c r="FNQ58" s="877"/>
      <c r="FNR58" s="877"/>
      <c r="FNS58" s="877"/>
      <c r="FNT58" s="877"/>
      <c r="FNU58" s="877"/>
      <c r="FNV58" s="877"/>
      <c r="FNW58" s="877"/>
      <c r="FNX58" s="877"/>
      <c r="FNY58" s="877"/>
      <c r="FNZ58" s="877"/>
      <c r="FOA58" s="877"/>
      <c r="FOB58" s="877"/>
      <c r="FOC58" s="877"/>
      <c r="FOD58" s="877"/>
      <c r="FOE58" s="877"/>
      <c r="FOF58" s="877"/>
      <c r="FOG58" s="877"/>
      <c r="FOH58" s="877"/>
      <c r="FOI58" s="877"/>
      <c r="FOJ58" s="877"/>
      <c r="FOK58" s="877"/>
      <c r="FOL58" s="877"/>
      <c r="FOM58" s="877"/>
      <c r="FON58" s="877"/>
      <c r="FOO58" s="877"/>
      <c r="FOP58" s="877"/>
      <c r="FOQ58" s="877"/>
      <c r="FOR58" s="877"/>
      <c r="FOS58" s="877"/>
      <c r="FOT58" s="877"/>
      <c r="FOU58" s="877"/>
      <c r="FOV58" s="877"/>
      <c r="FOW58" s="877"/>
      <c r="FOX58" s="877"/>
      <c r="FOY58" s="877"/>
      <c r="FOZ58" s="877"/>
      <c r="FPA58" s="877"/>
      <c r="FPB58" s="877"/>
      <c r="FPC58" s="877"/>
      <c r="FPD58" s="877"/>
      <c r="FPE58" s="877"/>
      <c r="FPF58" s="877"/>
      <c r="FPG58" s="877"/>
      <c r="FPH58" s="877"/>
      <c r="FPI58" s="877"/>
      <c r="FPJ58" s="877"/>
      <c r="FPK58" s="877"/>
      <c r="FPL58" s="877"/>
      <c r="FPM58" s="877"/>
      <c r="FPN58" s="877"/>
      <c r="FPO58" s="877"/>
      <c r="FPP58" s="877"/>
      <c r="FPQ58" s="877"/>
      <c r="FPR58" s="877"/>
      <c r="FPS58" s="877"/>
      <c r="FPT58" s="877"/>
      <c r="FPU58" s="877"/>
      <c r="FPV58" s="877"/>
      <c r="FPW58" s="877"/>
      <c r="FPX58" s="877"/>
      <c r="FPY58" s="877"/>
      <c r="FPZ58" s="877"/>
      <c r="FQA58" s="877"/>
      <c r="FQB58" s="877"/>
      <c r="FQC58" s="877"/>
      <c r="FQD58" s="877"/>
      <c r="FQE58" s="877"/>
      <c r="FQF58" s="877"/>
      <c r="FQG58" s="877"/>
      <c r="FQH58" s="877"/>
      <c r="FQI58" s="877"/>
      <c r="FQJ58" s="877"/>
      <c r="FQK58" s="877"/>
      <c r="FQL58" s="877"/>
      <c r="FQM58" s="877"/>
      <c r="FQN58" s="877"/>
      <c r="FQO58" s="877"/>
      <c r="FQP58" s="877"/>
      <c r="FQQ58" s="877"/>
      <c r="FQR58" s="877"/>
      <c r="FQS58" s="877"/>
      <c r="FQT58" s="877"/>
      <c r="FQU58" s="877"/>
      <c r="FQV58" s="877"/>
      <c r="FQW58" s="877"/>
      <c r="FQX58" s="877"/>
      <c r="FQY58" s="877"/>
      <c r="FQZ58" s="877"/>
      <c r="FRA58" s="877"/>
      <c r="FRB58" s="877"/>
      <c r="FRC58" s="877"/>
      <c r="FRD58" s="877"/>
      <c r="FRE58" s="877"/>
      <c r="FRF58" s="877"/>
      <c r="FRG58" s="877"/>
      <c r="FRH58" s="877"/>
      <c r="FRI58" s="877"/>
      <c r="FRJ58" s="877"/>
      <c r="FRK58" s="877"/>
      <c r="FRL58" s="877"/>
      <c r="FRM58" s="877"/>
      <c r="FRN58" s="877"/>
      <c r="FRO58" s="877"/>
      <c r="FRP58" s="877"/>
      <c r="FRQ58" s="877"/>
      <c r="FRR58" s="877"/>
      <c r="FRS58" s="877"/>
      <c r="FRT58" s="877"/>
      <c r="FRU58" s="877"/>
      <c r="FRV58" s="877"/>
      <c r="FRW58" s="877"/>
      <c r="FRX58" s="877"/>
      <c r="FRY58" s="877"/>
      <c r="FRZ58" s="877"/>
      <c r="FSA58" s="877"/>
      <c r="FSB58" s="877"/>
      <c r="FSC58" s="877"/>
      <c r="FSD58" s="877"/>
      <c r="FSE58" s="877"/>
      <c r="FSF58" s="877"/>
      <c r="FSG58" s="877"/>
      <c r="FSH58" s="877"/>
      <c r="FSI58" s="877"/>
      <c r="FSJ58" s="877"/>
      <c r="FSK58" s="877"/>
      <c r="FSL58" s="877"/>
      <c r="FSM58" s="877"/>
      <c r="FSN58" s="877"/>
      <c r="FSO58" s="877"/>
      <c r="FSP58" s="877"/>
      <c r="FSQ58" s="877"/>
      <c r="FSR58" s="877"/>
      <c r="FSS58" s="877"/>
      <c r="FST58" s="877"/>
      <c r="FSU58" s="877"/>
      <c r="FSV58" s="877"/>
      <c r="FSW58" s="877"/>
      <c r="FSX58" s="877"/>
      <c r="FSY58" s="877"/>
      <c r="FSZ58" s="877"/>
      <c r="FTA58" s="877"/>
      <c r="FTB58" s="877"/>
      <c r="FTC58" s="877"/>
      <c r="FTD58" s="877"/>
      <c r="FTE58" s="877"/>
      <c r="FTF58" s="877"/>
      <c r="FTG58" s="877"/>
      <c r="FTH58" s="877"/>
      <c r="FTI58" s="877"/>
      <c r="FTJ58" s="877"/>
      <c r="FTK58" s="877"/>
      <c r="FTL58" s="877"/>
      <c r="FTM58" s="877"/>
      <c r="FTN58" s="877"/>
      <c r="FTO58" s="877"/>
      <c r="FTP58" s="877"/>
      <c r="FTQ58" s="877"/>
      <c r="FTR58" s="877"/>
      <c r="FTS58" s="877"/>
      <c r="FTT58" s="877"/>
      <c r="FTU58" s="877"/>
      <c r="FTV58" s="877"/>
      <c r="FTW58" s="877"/>
      <c r="FTX58" s="877"/>
      <c r="FTY58" s="877"/>
      <c r="FTZ58" s="877"/>
      <c r="FUA58" s="877"/>
      <c r="FUB58" s="877"/>
      <c r="FUC58" s="877"/>
      <c r="FUD58" s="877"/>
      <c r="FUE58" s="877"/>
      <c r="FUF58" s="877"/>
      <c r="FUG58" s="877"/>
      <c r="FUH58" s="877"/>
      <c r="FUI58" s="877"/>
      <c r="FUJ58" s="877"/>
      <c r="FUK58" s="877"/>
      <c r="FUL58" s="877"/>
      <c r="FUM58" s="877"/>
      <c r="FUN58" s="877"/>
      <c r="FUO58" s="877"/>
      <c r="FUP58" s="877"/>
      <c r="FUQ58" s="877"/>
      <c r="FUR58" s="877"/>
      <c r="FUS58" s="877"/>
      <c r="FUT58" s="877"/>
      <c r="FUU58" s="877"/>
      <c r="FUV58" s="877"/>
      <c r="FUW58" s="877"/>
      <c r="FUX58" s="877"/>
      <c r="FUY58" s="877"/>
      <c r="FUZ58" s="877"/>
      <c r="FVA58" s="877"/>
      <c r="FVB58" s="877"/>
      <c r="FVC58" s="877"/>
      <c r="FVD58" s="877"/>
      <c r="FVE58" s="877"/>
      <c r="FVF58" s="877"/>
      <c r="FVG58" s="877"/>
      <c r="FVH58" s="877"/>
      <c r="FVI58" s="877"/>
      <c r="FVJ58" s="877"/>
      <c r="FVK58" s="877"/>
      <c r="FVL58" s="877"/>
      <c r="FVM58" s="877"/>
      <c r="FVN58" s="877"/>
      <c r="FVO58" s="877"/>
      <c r="FVP58" s="877"/>
      <c r="FVQ58" s="877"/>
      <c r="FVR58" s="877"/>
      <c r="FVS58" s="877"/>
      <c r="FVT58" s="877"/>
      <c r="FVU58" s="877"/>
      <c r="FVV58" s="877"/>
      <c r="FVW58" s="877"/>
      <c r="FVX58" s="877"/>
      <c r="FVY58" s="877"/>
      <c r="FVZ58" s="877"/>
      <c r="FWA58" s="877"/>
      <c r="FWB58" s="877"/>
      <c r="FWC58" s="877"/>
      <c r="FWD58" s="877"/>
      <c r="FWE58" s="877"/>
      <c r="FWF58" s="877"/>
      <c r="FWG58" s="877"/>
      <c r="FWH58" s="877"/>
      <c r="FWI58" s="877"/>
      <c r="FWJ58" s="877"/>
      <c r="FWK58" s="877"/>
      <c r="FWL58" s="877"/>
      <c r="FWM58" s="877"/>
      <c r="FWN58" s="877"/>
      <c r="FWO58" s="877"/>
      <c r="FWP58" s="877"/>
      <c r="FWQ58" s="877"/>
      <c r="FWR58" s="877"/>
      <c r="FWS58" s="877"/>
      <c r="FWT58" s="877"/>
      <c r="FWU58" s="877"/>
      <c r="FWV58" s="877"/>
      <c r="FWW58" s="877"/>
      <c r="FWX58" s="877"/>
      <c r="FWY58" s="877"/>
      <c r="FWZ58" s="877"/>
      <c r="FXA58" s="877"/>
      <c r="FXB58" s="877"/>
      <c r="FXC58" s="877"/>
      <c r="FXD58" s="877"/>
      <c r="FXE58" s="877"/>
      <c r="FXF58" s="877"/>
      <c r="FXG58" s="877"/>
      <c r="FXH58" s="877"/>
      <c r="FXI58" s="877"/>
      <c r="FXJ58" s="877"/>
      <c r="FXK58" s="877"/>
      <c r="FXL58" s="877"/>
      <c r="FXM58" s="877"/>
      <c r="FXN58" s="877"/>
      <c r="FXO58" s="877"/>
      <c r="FXP58" s="877"/>
      <c r="FXQ58" s="877"/>
      <c r="FXR58" s="877"/>
      <c r="FXS58" s="877"/>
      <c r="FXT58" s="877"/>
      <c r="FXU58" s="877"/>
      <c r="FXV58" s="877"/>
      <c r="FXW58" s="877"/>
      <c r="FXX58" s="877"/>
      <c r="FXY58" s="877"/>
      <c r="FXZ58" s="877"/>
      <c r="FYA58" s="877"/>
      <c r="FYB58" s="877"/>
      <c r="FYC58" s="877"/>
      <c r="FYD58" s="877"/>
      <c r="FYE58" s="877"/>
      <c r="FYF58" s="877"/>
      <c r="FYG58" s="877"/>
      <c r="FYH58" s="877"/>
      <c r="FYI58" s="877"/>
      <c r="FYJ58" s="877"/>
      <c r="FYK58" s="877"/>
      <c r="FYL58" s="877"/>
      <c r="FYM58" s="877"/>
      <c r="FYN58" s="877"/>
      <c r="FYO58" s="877"/>
      <c r="FYP58" s="877"/>
      <c r="FYQ58" s="877"/>
      <c r="FYR58" s="877"/>
      <c r="FYS58" s="877"/>
      <c r="FYT58" s="877"/>
      <c r="FYU58" s="877"/>
      <c r="FYV58" s="877"/>
      <c r="FYW58" s="877"/>
      <c r="FYX58" s="877"/>
      <c r="FYY58" s="877"/>
      <c r="FYZ58" s="877"/>
      <c r="FZA58" s="877"/>
      <c r="FZB58" s="877"/>
      <c r="FZC58" s="877"/>
      <c r="FZD58" s="877"/>
      <c r="FZE58" s="877"/>
      <c r="FZF58" s="877"/>
      <c r="FZG58" s="877"/>
      <c r="FZH58" s="877"/>
      <c r="FZI58" s="877"/>
      <c r="FZJ58" s="877"/>
      <c r="FZK58" s="877"/>
      <c r="FZL58" s="877"/>
      <c r="FZM58" s="877"/>
      <c r="FZN58" s="877"/>
      <c r="FZO58" s="877"/>
      <c r="FZP58" s="877"/>
      <c r="FZQ58" s="877"/>
      <c r="FZR58" s="877"/>
      <c r="FZS58" s="877"/>
      <c r="FZT58" s="877"/>
      <c r="FZU58" s="877"/>
      <c r="FZV58" s="877"/>
      <c r="FZW58" s="877"/>
      <c r="FZX58" s="877"/>
      <c r="FZY58" s="877"/>
      <c r="FZZ58" s="877"/>
      <c r="GAA58" s="877"/>
      <c r="GAB58" s="877"/>
      <c r="GAC58" s="877"/>
      <c r="GAD58" s="877"/>
      <c r="GAE58" s="877"/>
      <c r="GAF58" s="877"/>
      <c r="GAG58" s="877"/>
      <c r="GAH58" s="877"/>
      <c r="GAI58" s="877"/>
      <c r="GAJ58" s="877"/>
      <c r="GAK58" s="877"/>
      <c r="GAL58" s="877"/>
      <c r="GAM58" s="877"/>
      <c r="GAN58" s="877"/>
      <c r="GAO58" s="877"/>
      <c r="GAP58" s="877"/>
      <c r="GAQ58" s="877"/>
      <c r="GAR58" s="877"/>
      <c r="GAS58" s="877"/>
      <c r="GAT58" s="877"/>
      <c r="GAU58" s="877"/>
      <c r="GAV58" s="877"/>
      <c r="GAW58" s="877"/>
      <c r="GAX58" s="877"/>
      <c r="GAY58" s="877"/>
      <c r="GAZ58" s="877"/>
      <c r="GBA58" s="877"/>
      <c r="GBB58" s="877"/>
      <c r="GBC58" s="877"/>
      <c r="GBD58" s="877"/>
      <c r="GBE58" s="877"/>
      <c r="GBF58" s="877"/>
      <c r="GBG58" s="877"/>
      <c r="GBH58" s="877"/>
      <c r="GBI58" s="877"/>
      <c r="GBJ58" s="877"/>
      <c r="GBK58" s="877"/>
      <c r="GBL58" s="877"/>
      <c r="GBM58" s="877"/>
      <c r="GBN58" s="877"/>
      <c r="GBO58" s="877"/>
      <c r="GBP58" s="877"/>
      <c r="GBQ58" s="877"/>
      <c r="GBR58" s="877"/>
      <c r="GBS58" s="877"/>
      <c r="GBT58" s="877"/>
      <c r="GBU58" s="877"/>
      <c r="GBV58" s="877"/>
      <c r="GBW58" s="877"/>
      <c r="GBX58" s="877"/>
      <c r="GBY58" s="877"/>
      <c r="GBZ58" s="877"/>
      <c r="GCA58" s="877"/>
      <c r="GCB58" s="877"/>
      <c r="GCC58" s="877"/>
      <c r="GCD58" s="877"/>
      <c r="GCE58" s="877"/>
      <c r="GCF58" s="877"/>
      <c r="GCG58" s="877"/>
      <c r="GCH58" s="877"/>
      <c r="GCI58" s="877"/>
      <c r="GCJ58" s="877"/>
      <c r="GCK58" s="877"/>
      <c r="GCL58" s="877"/>
      <c r="GCM58" s="877"/>
      <c r="GCN58" s="877"/>
      <c r="GCO58" s="877"/>
      <c r="GCP58" s="877"/>
      <c r="GCQ58" s="877"/>
      <c r="GCR58" s="877"/>
      <c r="GCS58" s="877"/>
      <c r="GCT58" s="877"/>
      <c r="GCU58" s="877"/>
      <c r="GCV58" s="877"/>
      <c r="GCW58" s="877"/>
      <c r="GCX58" s="877"/>
      <c r="GCY58" s="877"/>
      <c r="GCZ58" s="877"/>
      <c r="GDA58" s="877"/>
      <c r="GDB58" s="877"/>
      <c r="GDC58" s="877"/>
      <c r="GDD58" s="877"/>
      <c r="GDE58" s="877"/>
      <c r="GDF58" s="877"/>
      <c r="GDG58" s="877"/>
      <c r="GDH58" s="877"/>
      <c r="GDI58" s="877"/>
      <c r="GDJ58" s="877"/>
      <c r="GDK58" s="877"/>
      <c r="GDL58" s="877"/>
      <c r="GDM58" s="877"/>
      <c r="GDN58" s="877"/>
      <c r="GDO58" s="877"/>
      <c r="GDP58" s="877"/>
      <c r="GDQ58" s="877"/>
      <c r="GDR58" s="877"/>
      <c r="GDS58" s="877"/>
      <c r="GDT58" s="877"/>
      <c r="GDU58" s="877"/>
      <c r="GDV58" s="877"/>
      <c r="GDW58" s="877"/>
      <c r="GDX58" s="877"/>
      <c r="GDY58" s="877"/>
      <c r="GDZ58" s="877"/>
      <c r="GEA58" s="877"/>
      <c r="GEB58" s="877"/>
      <c r="GEC58" s="877"/>
      <c r="GED58" s="877"/>
      <c r="GEE58" s="877"/>
      <c r="GEF58" s="877"/>
      <c r="GEG58" s="877"/>
      <c r="GEH58" s="877"/>
      <c r="GEI58" s="877"/>
      <c r="GEJ58" s="877"/>
      <c r="GEK58" s="877"/>
      <c r="GEL58" s="877"/>
      <c r="GEM58" s="877"/>
      <c r="GEN58" s="877"/>
      <c r="GEO58" s="877"/>
      <c r="GEP58" s="877"/>
      <c r="GEQ58" s="877"/>
      <c r="GER58" s="877"/>
      <c r="GES58" s="877"/>
      <c r="GET58" s="877"/>
      <c r="GEU58" s="877"/>
      <c r="GEV58" s="877"/>
      <c r="GEW58" s="877"/>
      <c r="GEX58" s="877"/>
      <c r="GEY58" s="877"/>
      <c r="GEZ58" s="877"/>
      <c r="GFA58" s="877"/>
      <c r="GFB58" s="877"/>
      <c r="GFC58" s="877"/>
      <c r="GFD58" s="877"/>
      <c r="GFE58" s="877"/>
      <c r="GFF58" s="877"/>
      <c r="GFG58" s="877"/>
      <c r="GFH58" s="877"/>
      <c r="GFI58" s="877"/>
      <c r="GFJ58" s="877"/>
      <c r="GFK58" s="877"/>
      <c r="GFL58" s="877"/>
      <c r="GFM58" s="877"/>
      <c r="GFN58" s="877"/>
      <c r="GFO58" s="877"/>
      <c r="GFP58" s="877"/>
      <c r="GFQ58" s="877"/>
      <c r="GFR58" s="877"/>
      <c r="GFS58" s="877"/>
      <c r="GFT58" s="877"/>
      <c r="GFU58" s="877"/>
      <c r="GFV58" s="877"/>
      <c r="GFW58" s="877"/>
      <c r="GFX58" s="877"/>
      <c r="GFY58" s="877"/>
      <c r="GFZ58" s="877"/>
      <c r="GGA58" s="877"/>
      <c r="GGB58" s="877"/>
      <c r="GGC58" s="877"/>
      <c r="GGD58" s="877"/>
      <c r="GGE58" s="877"/>
      <c r="GGF58" s="877"/>
      <c r="GGG58" s="877"/>
      <c r="GGH58" s="877"/>
      <c r="GGI58" s="877"/>
      <c r="GGJ58" s="877"/>
      <c r="GGK58" s="877"/>
      <c r="GGL58" s="877"/>
      <c r="GGM58" s="877"/>
      <c r="GGN58" s="877"/>
      <c r="GGO58" s="877"/>
      <c r="GGP58" s="877"/>
      <c r="GGQ58" s="877"/>
      <c r="GGR58" s="877"/>
      <c r="GGS58" s="877"/>
      <c r="GGT58" s="877"/>
      <c r="GGU58" s="877"/>
      <c r="GGV58" s="877"/>
      <c r="GGW58" s="877"/>
      <c r="GGX58" s="877"/>
      <c r="GGY58" s="877"/>
      <c r="GGZ58" s="877"/>
      <c r="GHA58" s="877"/>
      <c r="GHB58" s="877"/>
      <c r="GHC58" s="877"/>
      <c r="GHD58" s="877"/>
      <c r="GHE58" s="877"/>
      <c r="GHF58" s="877"/>
      <c r="GHG58" s="877"/>
      <c r="GHH58" s="877"/>
      <c r="GHI58" s="877"/>
      <c r="GHJ58" s="877"/>
      <c r="GHK58" s="877"/>
      <c r="GHL58" s="877"/>
      <c r="GHM58" s="877"/>
      <c r="GHN58" s="877"/>
      <c r="GHO58" s="877"/>
      <c r="GHP58" s="877"/>
      <c r="GHQ58" s="877"/>
      <c r="GHR58" s="877"/>
      <c r="GHS58" s="877"/>
      <c r="GHT58" s="877"/>
      <c r="GHU58" s="877"/>
      <c r="GHV58" s="877"/>
      <c r="GHW58" s="877"/>
      <c r="GHX58" s="877"/>
      <c r="GHY58" s="877"/>
      <c r="GHZ58" s="877"/>
      <c r="GIA58" s="877"/>
      <c r="GIB58" s="877"/>
      <c r="GIC58" s="877"/>
      <c r="GID58" s="877"/>
      <c r="GIE58" s="877"/>
      <c r="GIF58" s="877"/>
      <c r="GIG58" s="877"/>
      <c r="GIH58" s="877"/>
      <c r="GII58" s="877"/>
      <c r="GIJ58" s="877"/>
      <c r="GIK58" s="877"/>
      <c r="GIL58" s="877"/>
      <c r="GIM58" s="877"/>
      <c r="GIN58" s="877"/>
      <c r="GIO58" s="877"/>
      <c r="GIP58" s="877"/>
      <c r="GIQ58" s="877"/>
      <c r="GIR58" s="877"/>
      <c r="GIS58" s="877"/>
      <c r="GIT58" s="877"/>
      <c r="GIU58" s="877"/>
      <c r="GIV58" s="877"/>
      <c r="GIW58" s="877"/>
      <c r="GIX58" s="877"/>
      <c r="GIY58" s="877"/>
      <c r="GIZ58" s="877"/>
      <c r="GJA58" s="877"/>
      <c r="GJB58" s="877"/>
      <c r="GJC58" s="877"/>
      <c r="GJD58" s="877"/>
      <c r="GJE58" s="877"/>
      <c r="GJF58" s="877"/>
      <c r="GJG58" s="877"/>
      <c r="GJH58" s="877"/>
      <c r="GJI58" s="877"/>
      <c r="GJJ58" s="877"/>
      <c r="GJK58" s="877"/>
      <c r="GJL58" s="877"/>
      <c r="GJM58" s="877"/>
      <c r="GJN58" s="877"/>
      <c r="GJO58" s="877"/>
      <c r="GJP58" s="877"/>
      <c r="GJQ58" s="877"/>
      <c r="GJR58" s="877"/>
      <c r="GJS58" s="877"/>
      <c r="GJT58" s="877"/>
      <c r="GJU58" s="877"/>
      <c r="GJV58" s="877"/>
      <c r="GJW58" s="877"/>
      <c r="GJX58" s="877"/>
      <c r="GJY58" s="877"/>
      <c r="GJZ58" s="877"/>
      <c r="GKA58" s="877"/>
      <c r="GKB58" s="877"/>
      <c r="GKC58" s="877"/>
      <c r="GKD58" s="877"/>
      <c r="GKE58" s="877"/>
      <c r="GKF58" s="877"/>
      <c r="GKG58" s="877"/>
      <c r="GKH58" s="877"/>
      <c r="GKI58" s="877"/>
      <c r="GKJ58" s="877"/>
      <c r="GKK58" s="877"/>
      <c r="GKL58" s="877"/>
      <c r="GKM58" s="877"/>
      <c r="GKN58" s="877"/>
      <c r="GKO58" s="877"/>
      <c r="GKP58" s="877"/>
      <c r="GKQ58" s="877"/>
      <c r="GKR58" s="877"/>
      <c r="GKS58" s="877"/>
      <c r="GKT58" s="877"/>
      <c r="GKU58" s="877"/>
      <c r="GKV58" s="877"/>
      <c r="GKW58" s="877"/>
      <c r="GKX58" s="877"/>
      <c r="GKY58" s="877"/>
      <c r="GKZ58" s="877"/>
      <c r="GLA58" s="877"/>
      <c r="GLB58" s="877"/>
      <c r="GLC58" s="877"/>
      <c r="GLD58" s="877"/>
      <c r="GLE58" s="877"/>
      <c r="GLF58" s="877"/>
      <c r="GLG58" s="877"/>
      <c r="GLH58" s="877"/>
      <c r="GLI58" s="877"/>
      <c r="GLJ58" s="877"/>
      <c r="GLK58" s="877"/>
      <c r="GLL58" s="877"/>
      <c r="GLM58" s="877"/>
      <c r="GLN58" s="877"/>
      <c r="GLO58" s="877"/>
      <c r="GLP58" s="877"/>
      <c r="GLQ58" s="877"/>
      <c r="GLR58" s="877"/>
      <c r="GLS58" s="877"/>
      <c r="GLT58" s="877"/>
      <c r="GLU58" s="877"/>
      <c r="GLV58" s="877"/>
      <c r="GLW58" s="877"/>
      <c r="GLX58" s="877"/>
      <c r="GLY58" s="877"/>
      <c r="GLZ58" s="877"/>
      <c r="GMA58" s="877"/>
      <c r="GMB58" s="877"/>
      <c r="GMC58" s="877"/>
      <c r="GMD58" s="877"/>
      <c r="GME58" s="877"/>
      <c r="GMF58" s="877"/>
      <c r="GMG58" s="877"/>
      <c r="GMH58" s="877"/>
      <c r="GMI58" s="877"/>
      <c r="GMJ58" s="877"/>
      <c r="GMK58" s="877"/>
      <c r="GML58" s="877"/>
      <c r="GMM58" s="877"/>
      <c r="GMN58" s="877"/>
      <c r="GMO58" s="877"/>
      <c r="GMP58" s="877"/>
      <c r="GMQ58" s="877"/>
      <c r="GMR58" s="877"/>
      <c r="GMS58" s="877"/>
      <c r="GMT58" s="877"/>
      <c r="GMU58" s="877"/>
      <c r="GMV58" s="877"/>
      <c r="GMW58" s="877"/>
      <c r="GMX58" s="877"/>
      <c r="GMY58" s="877"/>
      <c r="GMZ58" s="877"/>
      <c r="GNA58" s="877"/>
      <c r="GNB58" s="877"/>
      <c r="GNC58" s="877"/>
      <c r="GND58" s="877"/>
      <c r="GNE58" s="877"/>
      <c r="GNF58" s="877"/>
      <c r="GNG58" s="877"/>
      <c r="GNH58" s="877"/>
      <c r="GNI58" s="877"/>
      <c r="GNJ58" s="877"/>
      <c r="GNK58" s="877"/>
      <c r="GNL58" s="877"/>
      <c r="GNM58" s="877"/>
      <c r="GNN58" s="877"/>
      <c r="GNO58" s="877"/>
      <c r="GNP58" s="877"/>
      <c r="GNQ58" s="877"/>
      <c r="GNR58" s="877"/>
      <c r="GNS58" s="877"/>
      <c r="GNT58" s="877"/>
      <c r="GNU58" s="877"/>
      <c r="GNV58" s="877"/>
      <c r="GNW58" s="877"/>
      <c r="GNX58" s="877"/>
      <c r="GNY58" s="877"/>
      <c r="GNZ58" s="877"/>
      <c r="GOA58" s="877"/>
      <c r="GOB58" s="877"/>
      <c r="GOC58" s="877"/>
      <c r="GOD58" s="877"/>
      <c r="GOE58" s="877"/>
      <c r="GOF58" s="877"/>
      <c r="GOG58" s="877"/>
      <c r="GOH58" s="877"/>
      <c r="GOI58" s="877"/>
      <c r="GOJ58" s="877"/>
      <c r="GOK58" s="877"/>
      <c r="GOL58" s="877"/>
      <c r="GOM58" s="877"/>
      <c r="GON58" s="877"/>
      <c r="GOO58" s="877"/>
      <c r="GOP58" s="877"/>
      <c r="GOQ58" s="877"/>
      <c r="GOR58" s="877"/>
      <c r="GOS58" s="877"/>
      <c r="GOT58" s="877"/>
      <c r="GOU58" s="877"/>
      <c r="GOV58" s="877"/>
      <c r="GOW58" s="877"/>
      <c r="GOX58" s="877"/>
      <c r="GOY58" s="877"/>
      <c r="GOZ58" s="877"/>
      <c r="GPA58" s="877"/>
      <c r="GPB58" s="877"/>
      <c r="GPC58" s="877"/>
      <c r="GPD58" s="877"/>
      <c r="GPE58" s="877"/>
      <c r="GPF58" s="877"/>
      <c r="GPG58" s="877"/>
      <c r="GPH58" s="877"/>
      <c r="GPI58" s="877"/>
      <c r="GPJ58" s="877"/>
      <c r="GPK58" s="877"/>
      <c r="GPL58" s="877"/>
      <c r="GPM58" s="877"/>
      <c r="GPN58" s="877"/>
      <c r="GPO58" s="877"/>
      <c r="GPP58" s="877"/>
      <c r="GPQ58" s="877"/>
      <c r="GPR58" s="877"/>
      <c r="GPS58" s="877"/>
      <c r="GPT58" s="877"/>
      <c r="GPU58" s="877"/>
      <c r="GPV58" s="877"/>
      <c r="GPW58" s="877"/>
      <c r="GPX58" s="877"/>
      <c r="GPY58" s="877"/>
      <c r="GPZ58" s="877"/>
      <c r="GQA58" s="877"/>
      <c r="GQB58" s="877"/>
      <c r="GQC58" s="877"/>
      <c r="GQD58" s="877"/>
      <c r="GQE58" s="877"/>
      <c r="GQF58" s="877"/>
      <c r="GQG58" s="877"/>
      <c r="GQH58" s="877"/>
      <c r="GQI58" s="877"/>
      <c r="GQJ58" s="877"/>
      <c r="GQK58" s="877"/>
      <c r="GQL58" s="877"/>
      <c r="GQM58" s="877"/>
      <c r="GQN58" s="877"/>
      <c r="GQO58" s="877"/>
      <c r="GQP58" s="877"/>
      <c r="GQQ58" s="877"/>
      <c r="GQR58" s="877"/>
      <c r="GQS58" s="877"/>
      <c r="GQT58" s="877"/>
      <c r="GQU58" s="877"/>
      <c r="GQV58" s="877"/>
      <c r="GQW58" s="877"/>
      <c r="GQX58" s="877"/>
      <c r="GQY58" s="877"/>
      <c r="GQZ58" s="877"/>
      <c r="GRA58" s="877"/>
      <c r="GRB58" s="877"/>
      <c r="GRC58" s="877"/>
      <c r="GRD58" s="877"/>
      <c r="GRE58" s="877"/>
      <c r="GRF58" s="877"/>
      <c r="GRG58" s="877"/>
      <c r="GRH58" s="877"/>
      <c r="GRI58" s="877"/>
      <c r="GRJ58" s="877"/>
      <c r="GRK58" s="877"/>
      <c r="GRL58" s="877"/>
      <c r="GRM58" s="877"/>
      <c r="GRN58" s="877"/>
      <c r="GRO58" s="877"/>
      <c r="GRP58" s="877"/>
      <c r="GRQ58" s="877"/>
      <c r="GRR58" s="877"/>
      <c r="GRS58" s="877"/>
      <c r="GRT58" s="877"/>
      <c r="GRU58" s="877"/>
      <c r="GRV58" s="877"/>
      <c r="GRW58" s="877"/>
      <c r="GRX58" s="877"/>
      <c r="GRY58" s="877"/>
      <c r="GRZ58" s="877"/>
      <c r="GSA58" s="877"/>
      <c r="GSB58" s="877"/>
      <c r="GSC58" s="877"/>
      <c r="GSD58" s="877"/>
      <c r="GSE58" s="877"/>
      <c r="GSF58" s="877"/>
      <c r="GSG58" s="877"/>
      <c r="GSH58" s="877"/>
      <c r="GSI58" s="877"/>
      <c r="GSJ58" s="877"/>
      <c r="GSK58" s="877"/>
      <c r="GSL58" s="877"/>
      <c r="GSM58" s="877"/>
      <c r="GSN58" s="877"/>
      <c r="GSO58" s="877"/>
      <c r="GSP58" s="877"/>
      <c r="GSQ58" s="877"/>
      <c r="GSR58" s="877"/>
      <c r="GSS58" s="877"/>
      <c r="GST58" s="877"/>
      <c r="GSU58" s="877"/>
      <c r="GSV58" s="877"/>
      <c r="GSW58" s="877"/>
      <c r="GSX58" s="877"/>
      <c r="GSY58" s="877"/>
      <c r="GSZ58" s="877"/>
      <c r="GTA58" s="877"/>
      <c r="GTB58" s="877"/>
      <c r="GTC58" s="877"/>
      <c r="GTD58" s="877"/>
      <c r="GTE58" s="877"/>
      <c r="GTF58" s="877"/>
      <c r="GTG58" s="877"/>
      <c r="GTH58" s="877"/>
      <c r="GTI58" s="877"/>
      <c r="GTJ58" s="877"/>
      <c r="GTK58" s="877"/>
      <c r="GTL58" s="877"/>
      <c r="GTM58" s="877"/>
      <c r="GTN58" s="877"/>
      <c r="GTO58" s="877"/>
      <c r="GTP58" s="877"/>
      <c r="GTQ58" s="877"/>
      <c r="GTR58" s="877"/>
      <c r="GTS58" s="877"/>
      <c r="GTT58" s="877"/>
      <c r="GTU58" s="877"/>
      <c r="GTV58" s="877"/>
      <c r="GTW58" s="877"/>
      <c r="GTX58" s="877"/>
      <c r="GTY58" s="877"/>
      <c r="GTZ58" s="877"/>
      <c r="GUA58" s="877"/>
      <c r="GUB58" s="877"/>
      <c r="GUC58" s="877"/>
      <c r="GUD58" s="877"/>
      <c r="GUE58" s="877"/>
      <c r="GUF58" s="877"/>
      <c r="GUG58" s="877"/>
      <c r="GUH58" s="877"/>
      <c r="GUI58" s="877"/>
      <c r="GUJ58" s="877"/>
      <c r="GUK58" s="877"/>
      <c r="GUL58" s="877"/>
      <c r="GUM58" s="877"/>
      <c r="GUN58" s="877"/>
      <c r="GUO58" s="877"/>
      <c r="GUP58" s="877"/>
      <c r="GUQ58" s="877"/>
      <c r="GUR58" s="877"/>
      <c r="GUS58" s="877"/>
      <c r="GUT58" s="877"/>
      <c r="GUU58" s="877"/>
      <c r="GUV58" s="877"/>
      <c r="GUW58" s="877"/>
      <c r="GUX58" s="877"/>
      <c r="GUY58" s="877"/>
      <c r="GUZ58" s="877"/>
      <c r="GVA58" s="877"/>
      <c r="GVB58" s="877"/>
      <c r="GVC58" s="877"/>
      <c r="GVD58" s="877"/>
      <c r="GVE58" s="877"/>
      <c r="GVF58" s="877"/>
      <c r="GVG58" s="877"/>
      <c r="GVH58" s="877"/>
      <c r="GVI58" s="877"/>
      <c r="GVJ58" s="877"/>
      <c r="GVK58" s="877"/>
      <c r="GVL58" s="877"/>
      <c r="GVM58" s="877"/>
      <c r="GVN58" s="877"/>
      <c r="GVO58" s="877"/>
      <c r="GVP58" s="877"/>
      <c r="GVQ58" s="877"/>
      <c r="GVR58" s="877"/>
      <c r="GVS58" s="877"/>
      <c r="GVT58" s="877"/>
      <c r="GVU58" s="877"/>
      <c r="GVV58" s="877"/>
      <c r="GVW58" s="877"/>
      <c r="GVX58" s="877"/>
      <c r="GVY58" s="877"/>
      <c r="GVZ58" s="877"/>
      <c r="GWA58" s="877"/>
      <c r="GWB58" s="877"/>
      <c r="GWC58" s="877"/>
      <c r="GWD58" s="877"/>
      <c r="GWE58" s="877"/>
      <c r="GWF58" s="877"/>
      <c r="GWG58" s="877"/>
      <c r="GWH58" s="877"/>
      <c r="GWI58" s="877"/>
      <c r="GWJ58" s="877"/>
      <c r="GWK58" s="877"/>
      <c r="GWL58" s="877"/>
      <c r="GWM58" s="877"/>
      <c r="GWN58" s="877"/>
      <c r="GWO58" s="877"/>
      <c r="GWP58" s="877"/>
      <c r="GWQ58" s="877"/>
      <c r="GWR58" s="877"/>
      <c r="GWS58" s="877"/>
      <c r="GWT58" s="877"/>
      <c r="GWU58" s="877"/>
      <c r="GWV58" s="877"/>
      <c r="GWW58" s="877"/>
      <c r="GWX58" s="877"/>
      <c r="GWY58" s="877"/>
      <c r="GWZ58" s="877"/>
      <c r="GXA58" s="877"/>
      <c r="GXB58" s="877"/>
      <c r="GXC58" s="877"/>
      <c r="GXD58" s="877"/>
      <c r="GXE58" s="877"/>
      <c r="GXF58" s="877"/>
      <c r="GXG58" s="877"/>
      <c r="GXH58" s="877"/>
      <c r="GXI58" s="877"/>
      <c r="GXJ58" s="877"/>
      <c r="GXK58" s="877"/>
      <c r="GXL58" s="877"/>
      <c r="GXM58" s="877"/>
      <c r="GXN58" s="877"/>
      <c r="GXO58" s="877"/>
      <c r="GXP58" s="877"/>
      <c r="GXQ58" s="877"/>
      <c r="GXR58" s="877"/>
      <c r="GXS58" s="877"/>
      <c r="GXT58" s="877"/>
      <c r="GXU58" s="877"/>
      <c r="GXV58" s="877"/>
      <c r="GXW58" s="877"/>
      <c r="GXX58" s="877"/>
      <c r="GXY58" s="877"/>
      <c r="GXZ58" s="877"/>
      <c r="GYA58" s="877"/>
      <c r="GYB58" s="877"/>
      <c r="GYC58" s="877"/>
      <c r="GYD58" s="877"/>
      <c r="GYE58" s="877"/>
      <c r="GYF58" s="877"/>
      <c r="GYG58" s="877"/>
      <c r="GYH58" s="877"/>
      <c r="GYI58" s="877"/>
      <c r="GYJ58" s="877"/>
      <c r="GYK58" s="877"/>
      <c r="GYL58" s="877"/>
      <c r="GYM58" s="877"/>
      <c r="GYN58" s="877"/>
      <c r="GYO58" s="877"/>
      <c r="GYP58" s="877"/>
      <c r="GYQ58" s="877"/>
      <c r="GYR58" s="877"/>
      <c r="GYS58" s="877"/>
      <c r="GYT58" s="877"/>
      <c r="GYU58" s="877"/>
      <c r="GYV58" s="877"/>
      <c r="GYW58" s="877"/>
      <c r="GYX58" s="877"/>
      <c r="GYY58" s="877"/>
      <c r="GYZ58" s="877"/>
      <c r="GZA58" s="877"/>
      <c r="GZB58" s="877"/>
      <c r="GZC58" s="877"/>
      <c r="GZD58" s="877"/>
      <c r="GZE58" s="877"/>
      <c r="GZF58" s="877"/>
      <c r="GZG58" s="877"/>
      <c r="GZH58" s="877"/>
      <c r="GZI58" s="877"/>
      <c r="GZJ58" s="877"/>
      <c r="GZK58" s="877"/>
      <c r="GZL58" s="877"/>
      <c r="GZM58" s="877"/>
      <c r="GZN58" s="877"/>
      <c r="GZO58" s="877"/>
      <c r="GZP58" s="877"/>
      <c r="GZQ58" s="877"/>
      <c r="GZR58" s="877"/>
      <c r="GZS58" s="877"/>
      <c r="GZT58" s="877"/>
      <c r="GZU58" s="877"/>
      <c r="GZV58" s="877"/>
      <c r="GZW58" s="877"/>
      <c r="GZX58" s="877"/>
      <c r="GZY58" s="877"/>
      <c r="GZZ58" s="877"/>
      <c r="HAA58" s="877"/>
      <c r="HAB58" s="877"/>
      <c r="HAC58" s="877"/>
      <c r="HAD58" s="877"/>
      <c r="HAE58" s="877"/>
      <c r="HAF58" s="877"/>
      <c r="HAG58" s="877"/>
      <c r="HAH58" s="877"/>
      <c r="HAI58" s="877"/>
      <c r="HAJ58" s="877"/>
      <c r="HAK58" s="877"/>
      <c r="HAL58" s="877"/>
      <c r="HAM58" s="877"/>
      <c r="HAN58" s="877"/>
      <c r="HAO58" s="877"/>
      <c r="HAP58" s="877"/>
      <c r="HAQ58" s="877"/>
      <c r="HAR58" s="877"/>
      <c r="HAS58" s="877"/>
      <c r="HAT58" s="877"/>
      <c r="HAU58" s="877"/>
      <c r="HAV58" s="877"/>
      <c r="HAW58" s="877"/>
      <c r="HAX58" s="877"/>
      <c r="HAY58" s="877"/>
      <c r="HAZ58" s="877"/>
      <c r="HBA58" s="877"/>
      <c r="HBB58" s="877"/>
      <c r="HBC58" s="877"/>
      <c r="HBD58" s="877"/>
      <c r="HBE58" s="877"/>
      <c r="HBF58" s="877"/>
      <c r="HBG58" s="877"/>
      <c r="HBH58" s="877"/>
      <c r="HBI58" s="877"/>
      <c r="HBJ58" s="877"/>
      <c r="HBK58" s="877"/>
      <c r="HBL58" s="877"/>
      <c r="HBM58" s="877"/>
      <c r="HBN58" s="877"/>
      <c r="HBO58" s="877"/>
      <c r="HBP58" s="877"/>
      <c r="HBQ58" s="877"/>
      <c r="HBR58" s="877"/>
      <c r="HBS58" s="877"/>
      <c r="HBT58" s="877"/>
      <c r="HBU58" s="877"/>
      <c r="HBV58" s="877"/>
      <c r="HBW58" s="877"/>
      <c r="HBX58" s="877"/>
      <c r="HBY58" s="877"/>
      <c r="HBZ58" s="877"/>
      <c r="HCA58" s="877"/>
      <c r="HCB58" s="877"/>
      <c r="HCC58" s="877"/>
      <c r="HCD58" s="877"/>
      <c r="HCE58" s="877"/>
      <c r="HCF58" s="877"/>
      <c r="HCG58" s="877"/>
      <c r="HCH58" s="877"/>
      <c r="HCI58" s="877"/>
      <c r="HCJ58" s="877"/>
      <c r="HCK58" s="877"/>
      <c r="HCL58" s="877"/>
      <c r="HCM58" s="877"/>
      <c r="HCN58" s="877"/>
      <c r="HCO58" s="877"/>
      <c r="HCP58" s="877"/>
      <c r="HCQ58" s="877"/>
      <c r="HCR58" s="877"/>
      <c r="HCS58" s="877"/>
      <c r="HCT58" s="877"/>
      <c r="HCU58" s="877"/>
      <c r="HCV58" s="877"/>
      <c r="HCW58" s="877"/>
      <c r="HCX58" s="877"/>
      <c r="HCY58" s="877"/>
      <c r="HCZ58" s="877"/>
      <c r="HDA58" s="877"/>
      <c r="HDB58" s="877"/>
      <c r="HDC58" s="877"/>
      <c r="HDD58" s="877"/>
      <c r="HDE58" s="877"/>
      <c r="HDF58" s="877"/>
      <c r="HDG58" s="877"/>
      <c r="HDH58" s="877"/>
      <c r="HDI58" s="877"/>
      <c r="HDJ58" s="877"/>
      <c r="HDK58" s="877"/>
      <c r="HDL58" s="877"/>
      <c r="HDM58" s="877"/>
      <c r="HDN58" s="877"/>
      <c r="HDO58" s="877"/>
      <c r="HDP58" s="877"/>
      <c r="HDQ58" s="877"/>
      <c r="HDR58" s="877"/>
      <c r="HDS58" s="877"/>
      <c r="HDT58" s="877"/>
      <c r="HDU58" s="877"/>
      <c r="HDV58" s="877"/>
      <c r="HDW58" s="877"/>
      <c r="HDX58" s="877"/>
      <c r="HDY58" s="877"/>
      <c r="HDZ58" s="877"/>
      <c r="HEA58" s="877"/>
      <c r="HEB58" s="877"/>
      <c r="HEC58" s="877"/>
      <c r="HED58" s="877"/>
      <c r="HEE58" s="877"/>
      <c r="HEF58" s="877"/>
      <c r="HEG58" s="877"/>
      <c r="HEH58" s="877"/>
      <c r="HEI58" s="877"/>
      <c r="HEJ58" s="877"/>
      <c r="HEK58" s="877"/>
      <c r="HEL58" s="877"/>
      <c r="HEM58" s="877"/>
      <c r="HEN58" s="877"/>
      <c r="HEO58" s="877"/>
      <c r="HEP58" s="877"/>
      <c r="HEQ58" s="877"/>
      <c r="HER58" s="877"/>
      <c r="HES58" s="877"/>
      <c r="HET58" s="877"/>
      <c r="HEU58" s="877"/>
      <c r="HEV58" s="877"/>
      <c r="HEW58" s="877"/>
      <c r="HEX58" s="877"/>
      <c r="HEY58" s="877"/>
      <c r="HEZ58" s="877"/>
      <c r="HFA58" s="877"/>
      <c r="HFB58" s="877"/>
      <c r="HFC58" s="877"/>
      <c r="HFD58" s="877"/>
      <c r="HFE58" s="877"/>
      <c r="HFF58" s="877"/>
      <c r="HFG58" s="877"/>
      <c r="HFH58" s="877"/>
      <c r="HFI58" s="877"/>
      <c r="HFJ58" s="877"/>
      <c r="HFK58" s="877"/>
      <c r="HFL58" s="877"/>
      <c r="HFM58" s="877"/>
      <c r="HFN58" s="877"/>
      <c r="HFO58" s="877"/>
      <c r="HFP58" s="877"/>
      <c r="HFQ58" s="877"/>
      <c r="HFR58" s="877"/>
      <c r="HFS58" s="877"/>
      <c r="HFT58" s="877"/>
      <c r="HFU58" s="877"/>
      <c r="HFV58" s="877"/>
      <c r="HFW58" s="877"/>
      <c r="HFX58" s="877"/>
      <c r="HFY58" s="877"/>
      <c r="HFZ58" s="877"/>
      <c r="HGA58" s="877"/>
      <c r="HGB58" s="877"/>
      <c r="HGC58" s="877"/>
      <c r="HGD58" s="877"/>
      <c r="HGE58" s="877"/>
      <c r="HGF58" s="877"/>
      <c r="HGG58" s="877"/>
      <c r="HGH58" s="877"/>
      <c r="HGI58" s="877"/>
      <c r="HGJ58" s="877"/>
      <c r="HGK58" s="877"/>
      <c r="HGL58" s="877"/>
      <c r="HGM58" s="877"/>
      <c r="HGN58" s="877"/>
      <c r="HGO58" s="877"/>
      <c r="HGP58" s="877"/>
      <c r="HGQ58" s="877"/>
      <c r="HGR58" s="877"/>
      <c r="HGS58" s="877"/>
      <c r="HGT58" s="877"/>
      <c r="HGU58" s="877"/>
      <c r="HGV58" s="877"/>
      <c r="HGW58" s="877"/>
      <c r="HGX58" s="877"/>
      <c r="HGY58" s="877"/>
      <c r="HGZ58" s="877"/>
      <c r="HHA58" s="877"/>
      <c r="HHB58" s="877"/>
      <c r="HHC58" s="877"/>
      <c r="HHD58" s="877"/>
      <c r="HHE58" s="877"/>
      <c r="HHF58" s="877"/>
      <c r="HHG58" s="877"/>
      <c r="HHH58" s="877"/>
      <c r="HHI58" s="877"/>
      <c r="HHJ58" s="877"/>
      <c r="HHK58" s="877"/>
      <c r="HHL58" s="877"/>
      <c r="HHM58" s="877"/>
      <c r="HHN58" s="877"/>
      <c r="HHO58" s="877"/>
      <c r="HHP58" s="877"/>
      <c r="HHQ58" s="877"/>
      <c r="HHR58" s="877"/>
      <c r="HHS58" s="877"/>
      <c r="HHT58" s="877"/>
      <c r="HHU58" s="877"/>
      <c r="HHV58" s="877"/>
      <c r="HHW58" s="877"/>
      <c r="HHX58" s="877"/>
      <c r="HHY58" s="877"/>
      <c r="HHZ58" s="877"/>
      <c r="HIA58" s="877"/>
      <c r="HIB58" s="877"/>
      <c r="HIC58" s="877"/>
      <c r="HID58" s="877"/>
      <c r="HIE58" s="877"/>
      <c r="HIF58" s="877"/>
      <c r="HIG58" s="877"/>
      <c r="HIH58" s="877"/>
      <c r="HII58" s="877"/>
      <c r="HIJ58" s="877"/>
      <c r="HIK58" s="877"/>
      <c r="HIL58" s="877"/>
      <c r="HIM58" s="877"/>
      <c r="HIN58" s="877"/>
      <c r="HIO58" s="877"/>
      <c r="HIP58" s="877"/>
      <c r="HIQ58" s="877"/>
      <c r="HIR58" s="877"/>
      <c r="HIS58" s="877"/>
      <c r="HIT58" s="877"/>
      <c r="HIU58" s="877"/>
      <c r="HIV58" s="877"/>
      <c r="HIW58" s="877"/>
      <c r="HIX58" s="877"/>
      <c r="HIY58" s="877"/>
      <c r="HIZ58" s="877"/>
      <c r="HJA58" s="877"/>
      <c r="HJB58" s="877"/>
      <c r="HJC58" s="877"/>
      <c r="HJD58" s="877"/>
      <c r="HJE58" s="877"/>
      <c r="HJF58" s="877"/>
      <c r="HJG58" s="877"/>
      <c r="HJH58" s="877"/>
      <c r="HJI58" s="877"/>
      <c r="HJJ58" s="877"/>
      <c r="HJK58" s="877"/>
      <c r="HJL58" s="877"/>
      <c r="HJM58" s="877"/>
      <c r="HJN58" s="877"/>
      <c r="HJO58" s="877"/>
      <c r="HJP58" s="877"/>
      <c r="HJQ58" s="877"/>
      <c r="HJR58" s="877"/>
      <c r="HJS58" s="877"/>
      <c r="HJT58" s="877"/>
      <c r="HJU58" s="877"/>
      <c r="HJV58" s="877"/>
      <c r="HJW58" s="877"/>
      <c r="HJX58" s="877"/>
      <c r="HJY58" s="877"/>
      <c r="HJZ58" s="877"/>
      <c r="HKA58" s="877"/>
      <c r="HKB58" s="877"/>
      <c r="HKC58" s="877"/>
      <c r="HKD58" s="877"/>
      <c r="HKE58" s="877"/>
      <c r="HKF58" s="877"/>
      <c r="HKG58" s="877"/>
      <c r="HKH58" s="877"/>
      <c r="HKI58" s="877"/>
      <c r="HKJ58" s="877"/>
      <c r="HKK58" s="877"/>
      <c r="HKL58" s="877"/>
      <c r="HKM58" s="877"/>
      <c r="HKN58" s="877"/>
      <c r="HKO58" s="877"/>
      <c r="HKP58" s="877"/>
      <c r="HKQ58" s="877"/>
      <c r="HKR58" s="877"/>
      <c r="HKS58" s="877"/>
      <c r="HKT58" s="877"/>
      <c r="HKU58" s="877"/>
      <c r="HKV58" s="877"/>
      <c r="HKW58" s="877"/>
      <c r="HKX58" s="877"/>
      <c r="HKY58" s="877"/>
      <c r="HKZ58" s="877"/>
      <c r="HLA58" s="877"/>
      <c r="HLB58" s="877"/>
      <c r="HLC58" s="877"/>
      <c r="HLD58" s="877"/>
      <c r="HLE58" s="877"/>
      <c r="HLF58" s="877"/>
      <c r="HLG58" s="877"/>
      <c r="HLH58" s="877"/>
      <c r="HLI58" s="877"/>
      <c r="HLJ58" s="877"/>
      <c r="HLK58" s="877"/>
      <c r="HLL58" s="877"/>
      <c r="HLM58" s="877"/>
      <c r="HLN58" s="877"/>
      <c r="HLO58" s="877"/>
      <c r="HLP58" s="877"/>
      <c r="HLQ58" s="877"/>
      <c r="HLR58" s="877"/>
      <c r="HLS58" s="877"/>
      <c r="HLT58" s="877"/>
      <c r="HLU58" s="877"/>
      <c r="HLV58" s="877"/>
      <c r="HLW58" s="877"/>
      <c r="HLX58" s="877"/>
      <c r="HLY58" s="877"/>
      <c r="HLZ58" s="877"/>
      <c r="HMA58" s="877"/>
      <c r="HMB58" s="877"/>
      <c r="HMC58" s="877"/>
      <c r="HMD58" s="877"/>
      <c r="HME58" s="877"/>
      <c r="HMF58" s="877"/>
      <c r="HMG58" s="877"/>
      <c r="HMH58" s="877"/>
      <c r="HMI58" s="877"/>
      <c r="HMJ58" s="877"/>
      <c r="HMK58" s="877"/>
      <c r="HML58" s="877"/>
      <c r="HMM58" s="877"/>
      <c r="HMN58" s="877"/>
      <c r="HMO58" s="877"/>
      <c r="HMP58" s="877"/>
      <c r="HMQ58" s="877"/>
      <c r="HMR58" s="877"/>
      <c r="HMS58" s="877"/>
      <c r="HMT58" s="877"/>
      <c r="HMU58" s="877"/>
      <c r="HMV58" s="877"/>
      <c r="HMW58" s="877"/>
      <c r="HMX58" s="877"/>
      <c r="HMY58" s="877"/>
      <c r="HMZ58" s="877"/>
      <c r="HNA58" s="877"/>
      <c r="HNB58" s="877"/>
      <c r="HNC58" s="877"/>
      <c r="HND58" s="877"/>
      <c r="HNE58" s="877"/>
      <c r="HNF58" s="877"/>
      <c r="HNG58" s="877"/>
      <c r="HNH58" s="877"/>
      <c r="HNI58" s="877"/>
      <c r="HNJ58" s="877"/>
      <c r="HNK58" s="877"/>
      <c r="HNL58" s="877"/>
      <c r="HNM58" s="877"/>
      <c r="HNN58" s="877"/>
      <c r="HNO58" s="877"/>
      <c r="HNP58" s="877"/>
      <c r="HNQ58" s="877"/>
      <c r="HNR58" s="877"/>
      <c r="HNS58" s="877"/>
      <c r="HNT58" s="877"/>
      <c r="HNU58" s="877"/>
      <c r="HNV58" s="877"/>
      <c r="HNW58" s="877"/>
      <c r="HNX58" s="877"/>
      <c r="HNY58" s="877"/>
      <c r="HNZ58" s="877"/>
      <c r="HOA58" s="877"/>
      <c r="HOB58" s="877"/>
      <c r="HOC58" s="877"/>
      <c r="HOD58" s="877"/>
      <c r="HOE58" s="877"/>
      <c r="HOF58" s="877"/>
      <c r="HOG58" s="877"/>
      <c r="HOH58" s="877"/>
      <c r="HOI58" s="877"/>
      <c r="HOJ58" s="877"/>
      <c r="HOK58" s="877"/>
      <c r="HOL58" s="877"/>
      <c r="HOM58" s="877"/>
      <c r="HON58" s="877"/>
      <c r="HOO58" s="877"/>
      <c r="HOP58" s="877"/>
      <c r="HOQ58" s="877"/>
      <c r="HOR58" s="877"/>
      <c r="HOS58" s="877"/>
      <c r="HOT58" s="877"/>
      <c r="HOU58" s="877"/>
      <c r="HOV58" s="877"/>
      <c r="HOW58" s="877"/>
      <c r="HOX58" s="877"/>
      <c r="HOY58" s="877"/>
      <c r="HOZ58" s="877"/>
      <c r="HPA58" s="877"/>
      <c r="HPB58" s="877"/>
      <c r="HPC58" s="877"/>
      <c r="HPD58" s="877"/>
      <c r="HPE58" s="877"/>
      <c r="HPF58" s="877"/>
      <c r="HPG58" s="877"/>
      <c r="HPH58" s="877"/>
      <c r="HPI58" s="877"/>
      <c r="HPJ58" s="877"/>
      <c r="HPK58" s="877"/>
      <c r="HPL58" s="877"/>
      <c r="HPM58" s="877"/>
      <c r="HPN58" s="877"/>
      <c r="HPO58" s="877"/>
      <c r="HPP58" s="877"/>
      <c r="HPQ58" s="877"/>
      <c r="HPR58" s="877"/>
      <c r="HPS58" s="877"/>
      <c r="HPT58" s="877"/>
      <c r="HPU58" s="877"/>
      <c r="HPV58" s="877"/>
      <c r="HPW58" s="877"/>
      <c r="HPX58" s="877"/>
      <c r="HPY58" s="877"/>
      <c r="HPZ58" s="877"/>
      <c r="HQA58" s="877"/>
      <c r="HQB58" s="877"/>
      <c r="HQC58" s="877"/>
      <c r="HQD58" s="877"/>
      <c r="HQE58" s="877"/>
      <c r="HQF58" s="877"/>
      <c r="HQG58" s="877"/>
      <c r="HQH58" s="877"/>
      <c r="HQI58" s="877"/>
      <c r="HQJ58" s="877"/>
      <c r="HQK58" s="877"/>
      <c r="HQL58" s="877"/>
      <c r="HQM58" s="877"/>
      <c r="HQN58" s="877"/>
      <c r="HQO58" s="877"/>
      <c r="HQP58" s="877"/>
      <c r="HQQ58" s="877"/>
      <c r="HQR58" s="877"/>
      <c r="HQS58" s="877"/>
      <c r="HQT58" s="877"/>
      <c r="HQU58" s="877"/>
      <c r="HQV58" s="877"/>
      <c r="HQW58" s="877"/>
      <c r="HQX58" s="877"/>
      <c r="HQY58" s="877"/>
      <c r="HQZ58" s="877"/>
      <c r="HRA58" s="877"/>
      <c r="HRB58" s="877"/>
      <c r="HRC58" s="877"/>
      <c r="HRD58" s="877"/>
      <c r="HRE58" s="877"/>
      <c r="HRF58" s="877"/>
      <c r="HRG58" s="877"/>
      <c r="HRH58" s="877"/>
      <c r="HRI58" s="877"/>
      <c r="HRJ58" s="877"/>
      <c r="HRK58" s="877"/>
      <c r="HRL58" s="877"/>
      <c r="HRM58" s="877"/>
      <c r="HRN58" s="877"/>
      <c r="HRO58" s="877"/>
      <c r="HRP58" s="877"/>
      <c r="HRQ58" s="877"/>
      <c r="HRR58" s="877"/>
      <c r="HRS58" s="877"/>
      <c r="HRT58" s="877"/>
      <c r="HRU58" s="877"/>
      <c r="HRV58" s="877"/>
      <c r="HRW58" s="877"/>
      <c r="HRX58" s="877"/>
      <c r="HRY58" s="877"/>
      <c r="HRZ58" s="877"/>
      <c r="HSA58" s="877"/>
      <c r="HSB58" s="877"/>
      <c r="HSC58" s="877"/>
      <c r="HSD58" s="877"/>
      <c r="HSE58" s="877"/>
      <c r="HSF58" s="877"/>
      <c r="HSG58" s="877"/>
      <c r="HSH58" s="877"/>
      <c r="HSI58" s="877"/>
      <c r="HSJ58" s="877"/>
      <c r="HSK58" s="877"/>
      <c r="HSL58" s="877"/>
      <c r="HSM58" s="877"/>
      <c r="HSN58" s="877"/>
      <c r="HSO58" s="877"/>
      <c r="HSP58" s="877"/>
      <c r="HSQ58" s="877"/>
      <c r="HSR58" s="877"/>
      <c r="HSS58" s="877"/>
      <c r="HST58" s="877"/>
      <c r="HSU58" s="877"/>
      <c r="HSV58" s="877"/>
      <c r="HSW58" s="877"/>
      <c r="HSX58" s="877"/>
      <c r="HSY58" s="877"/>
      <c r="HSZ58" s="877"/>
      <c r="HTA58" s="877"/>
      <c r="HTB58" s="877"/>
      <c r="HTC58" s="877"/>
      <c r="HTD58" s="877"/>
      <c r="HTE58" s="877"/>
      <c r="HTF58" s="877"/>
      <c r="HTG58" s="877"/>
      <c r="HTH58" s="877"/>
      <c r="HTI58" s="877"/>
      <c r="HTJ58" s="877"/>
      <c r="HTK58" s="877"/>
      <c r="HTL58" s="877"/>
      <c r="HTM58" s="877"/>
      <c r="HTN58" s="877"/>
      <c r="HTO58" s="877"/>
      <c r="HTP58" s="877"/>
      <c r="HTQ58" s="877"/>
      <c r="HTR58" s="877"/>
      <c r="HTS58" s="877"/>
      <c r="HTT58" s="877"/>
      <c r="HTU58" s="877"/>
      <c r="HTV58" s="877"/>
      <c r="HTW58" s="877"/>
      <c r="HTX58" s="877"/>
      <c r="HTY58" s="877"/>
      <c r="HTZ58" s="877"/>
      <c r="HUA58" s="877"/>
      <c r="HUB58" s="877"/>
      <c r="HUC58" s="877"/>
      <c r="HUD58" s="877"/>
      <c r="HUE58" s="877"/>
      <c r="HUF58" s="877"/>
      <c r="HUG58" s="877"/>
      <c r="HUH58" s="877"/>
      <c r="HUI58" s="877"/>
      <c r="HUJ58" s="877"/>
      <c r="HUK58" s="877"/>
      <c r="HUL58" s="877"/>
      <c r="HUM58" s="877"/>
      <c r="HUN58" s="877"/>
      <c r="HUO58" s="877"/>
      <c r="HUP58" s="877"/>
      <c r="HUQ58" s="877"/>
      <c r="HUR58" s="877"/>
      <c r="HUS58" s="877"/>
      <c r="HUT58" s="877"/>
      <c r="HUU58" s="877"/>
      <c r="HUV58" s="877"/>
      <c r="HUW58" s="877"/>
      <c r="HUX58" s="877"/>
      <c r="HUY58" s="877"/>
      <c r="HUZ58" s="877"/>
      <c r="HVA58" s="877"/>
      <c r="HVB58" s="877"/>
      <c r="HVC58" s="877"/>
      <c r="HVD58" s="877"/>
      <c r="HVE58" s="877"/>
      <c r="HVF58" s="877"/>
      <c r="HVG58" s="877"/>
      <c r="HVH58" s="877"/>
      <c r="HVI58" s="877"/>
      <c r="HVJ58" s="877"/>
      <c r="HVK58" s="877"/>
      <c r="HVL58" s="877"/>
      <c r="HVM58" s="877"/>
      <c r="HVN58" s="877"/>
      <c r="HVO58" s="877"/>
      <c r="HVP58" s="877"/>
      <c r="HVQ58" s="877"/>
      <c r="HVR58" s="877"/>
      <c r="HVS58" s="877"/>
      <c r="HVT58" s="877"/>
      <c r="HVU58" s="877"/>
      <c r="HVV58" s="877"/>
      <c r="HVW58" s="877"/>
      <c r="HVX58" s="877"/>
      <c r="HVY58" s="877"/>
      <c r="HVZ58" s="877"/>
      <c r="HWA58" s="877"/>
      <c r="HWB58" s="877"/>
      <c r="HWC58" s="877"/>
      <c r="HWD58" s="877"/>
      <c r="HWE58" s="877"/>
      <c r="HWF58" s="877"/>
      <c r="HWG58" s="877"/>
      <c r="HWH58" s="877"/>
      <c r="HWI58" s="877"/>
      <c r="HWJ58" s="877"/>
      <c r="HWK58" s="877"/>
      <c r="HWL58" s="877"/>
      <c r="HWM58" s="877"/>
      <c r="HWN58" s="877"/>
      <c r="HWO58" s="877"/>
      <c r="HWP58" s="877"/>
      <c r="HWQ58" s="877"/>
      <c r="HWR58" s="877"/>
      <c r="HWS58" s="877"/>
      <c r="HWT58" s="877"/>
      <c r="HWU58" s="877"/>
      <c r="HWV58" s="877"/>
      <c r="HWW58" s="877"/>
      <c r="HWX58" s="877"/>
      <c r="HWY58" s="877"/>
      <c r="HWZ58" s="877"/>
      <c r="HXA58" s="877"/>
      <c r="HXB58" s="877"/>
      <c r="HXC58" s="877"/>
      <c r="HXD58" s="877"/>
      <c r="HXE58" s="877"/>
      <c r="HXF58" s="877"/>
      <c r="HXG58" s="877"/>
      <c r="HXH58" s="877"/>
      <c r="HXI58" s="877"/>
      <c r="HXJ58" s="877"/>
      <c r="HXK58" s="877"/>
      <c r="HXL58" s="877"/>
      <c r="HXM58" s="877"/>
      <c r="HXN58" s="877"/>
      <c r="HXO58" s="877"/>
      <c r="HXP58" s="877"/>
      <c r="HXQ58" s="877"/>
      <c r="HXR58" s="877"/>
      <c r="HXS58" s="877"/>
      <c r="HXT58" s="877"/>
      <c r="HXU58" s="877"/>
      <c r="HXV58" s="877"/>
      <c r="HXW58" s="877"/>
      <c r="HXX58" s="877"/>
      <c r="HXY58" s="877"/>
      <c r="HXZ58" s="877"/>
      <c r="HYA58" s="877"/>
      <c r="HYB58" s="877"/>
      <c r="HYC58" s="877"/>
      <c r="HYD58" s="877"/>
      <c r="HYE58" s="877"/>
      <c r="HYF58" s="877"/>
      <c r="HYG58" s="877"/>
      <c r="HYH58" s="877"/>
      <c r="HYI58" s="877"/>
      <c r="HYJ58" s="877"/>
      <c r="HYK58" s="877"/>
      <c r="HYL58" s="877"/>
      <c r="HYM58" s="877"/>
      <c r="HYN58" s="877"/>
      <c r="HYO58" s="877"/>
      <c r="HYP58" s="877"/>
      <c r="HYQ58" s="877"/>
      <c r="HYR58" s="877"/>
      <c r="HYS58" s="877"/>
      <c r="HYT58" s="877"/>
      <c r="HYU58" s="877"/>
      <c r="HYV58" s="877"/>
      <c r="HYW58" s="877"/>
      <c r="HYX58" s="877"/>
      <c r="HYY58" s="877"/>
      <c r="HYZ58" s="877"/>
      <c r="HZA58" s="877"/>
      <c r="HZB58" s="877"/>
      <c r="HZC58" s="877"/>
      <c r="HZD58" s="877"/>
      <c r="HZE58" s="877"/>
      <c r="HZF58" s="877"/>
      <c r="HZG58" s="877"/>
      <c r="HZH58" s="877"/>
      <c r="HZI58" s="877"/>
      <c r="HZJ58" s="877"/>
      <c r="HZK58" s="877"/>
      <c r="HZL58" s="877"/>
      <c r="HZM58" s="877"/>
      <c r="HZN58" s="877"/>
      <c r="HZO58" s="877"/>
      <c r="HZP58" s="877"/>
      <c r="HZQ58" s="877"/>
      <c r="HZR58" s="877"/>
      <c r="HZS58" s="877"/>
      <c r="HZT58" s="877"/>
      <c r="HZU58" s="877"/>
      <c r="HZV58" s="877"/>
      <c r="HZW58" s="877"/>
      <c r="HZX58" s="877"/>
      <c r="HZY58" s="877"/>
      <c r="HZZ58" s="877"/>
      <c r="IAA58" s="877"/>
      <c r="IAB58" s="877"/>
      <c r="IAC58" s="877"/>
      <c r="IAD58" s="877"/>
      <c r="IAE58" s="877"/>
      <c r="IAF58" s="877"/>
      <c r="IAG58" s="877"/>
      <c r="IAH58" s="877"/>
      <c r="IAI58" s="877"/>
      <c r="IAJ58" s="877"/>
      <c r="IAK58" s="877"/>
      <c r="IAL58" s="877"/>
      <c r="IAM58" s="877"/>
      <c r="IAN58" s="877"/>
      <c r="IAO58" s="877"/>
      <c r="IAP58" s="877"/>
      <c r="IAQ58" s="877"/>
      <c r="IAR58" s="877"/>
      <c r="IAS58" s="877"/>
      <c r="IAT58" s="877"/>
      <c r="IAU58" s="877"/>
      <c r="IAV58" s="877"/>
      <c r="IAW58" s="877"/>
      <c r="IAX58" s="877"/>
      <c r="IAY58" s="877"/>
      <c r="IAZ58" s="877"/>
      <c r="IBA58" s="877"/>
      <c r="IBB58" s="877"/>
      <c r="IBC58" s="877"/>
      <c r="IBD58" s="877"/>
      <c r="IBE58" s="877"/>
      <c r="IBF58" s="877"/>
      <c r="IBG58" s="877"/>
      <c r="IBH58" s="877"/>
      <c r="IBI58" s="877"/>
      <c r="IBJ58" s="877"/>
      <c r="IBK58" s="877"/>
      <c r="IBL58" s="877"/>
      <c r="IBM58" s="877"/>
      <c r="IBN58" s="877"/>
      <c r="IBO58" s="877"/>
      <c r="IBP58" s="877"/>
      <c r="IBQ58" s="877"/>
      <c r="IBR58" s="877"/>
      <c r="IBS58" s="877"/>
      <c r="IBT58" s="877"/>
      <c r="IBU58" s="877"/>
      <c r="IBV58" s="877"/>
      <c r="IBW58" s="877"/>
      <c r="IBX58" s="877"/>
      <c r="IBY58" s="877"/>
      <c r="IBZ58" s="877"/>
      <c r="ICA58" s="877"/>
      <c r="ICB58" s="877"/>
      <c r="ICC58" s="877"/>
      <c r="ICD58" s="877"/>
      <c r="ICE58" s="877"/>
      <c r="ICF58" s="877"/>
      <c r="ICG58" s="877"/>
      <c r="ICH58" s="877"/>
      <c r="ICI58" s="877"/>
      <c r="ICJ58" s="877"/>
      <c r="ICK58" s="877"/>
      <c r="ICL58" s="877"/>
      <c r="ICM58" s="877"/>
      <c r="ICN58" s="877"/>
      <c r="ICO58" s="877"/>
      <c r="ICP58" s="877"/>
      <c r="ICQ58" s="877"/>
      <c r="ICR58" s="877"/>
      <c r="ICS58" s="877"/>
      <c r="ICT58" s="877"/>
      <c r="ICU58" s="877"/>
      <c r="ICV58" s="877"/>
      <c r="ICW58" s="877"/>
      <c r="ICX58" s="877"/>
      <c r="ICY58" s="877"/>
      <c r="ICZ58" s="877"/>
      <c r="IDA58" s="877"/>
      <c r="IDB58" s="877"/>
      <c r="IDC58" s="877"/>
      <c r="IDD58" s="877"/>
      <c r="IDE58" s="877"/>
      <c r="IDF58" s="877"/>
      <c r="IDG58" s="877"/>
      <c r="IDH58" s="877"/>
      <c r="IDI58" s="877"/>
      <c r="IDJ58" s="877"/>
      <c r="IDK58" s="877"/>
      <c r="IDL58" s="877"/>
      <c r="IDM58" s="877"/>
      <c r="IDN58" s="877"/>
      <c r="IDO58" s="877"/>
      <c r="IDP58" s="877"/>
      <c r="IDQ58" s="877"/>
      <c r="IDR58" s="877"/>
      <c r="IDS58" s="877"/>
      <c r="IDT58" s="877"/>
      <c r="IDU58" s="877"/>
      <c r="IDV58" s="877"/>
      <c r="IDW58" s="877"/>
      <c r="IDX58" s="877"/>
      <c r="IDY58" s="877"/>
      <c r="IDZ58" s="877"/>
      <c r="IEA58" s="877"/>
      <c r="IEB58" s="877"/>
      <c r="IEC58" s="877"/>
      <c r="IED58" s="877"/>
      <c r="IEE58" s="877"/>
      <c r="IEF58" s="877"/>
      <c r="IEG58" s="877"/>
      <c r="IEH58" s="877"/>
      <c r="IEI58" s="877"/>
      <c r="IEJ58" s="877"/>
      <c r="IEK58" s="877"/>
      <c r="IEL58" s="877"/>
      <c r="IEM58" s="877"/>
      <c r="IEN58" s="877"/>
      <c r="IEO58" s="877"/>
      <c r="IEP58" s="877"/>
      <c r="IEQ58" s="877"/>
      <c r="IER58" s="877"/>
      <c r="IES58" s="877"/>
      <c r="IET58" s="877"/>
      <c r="IEU58" s="877"/>
      <c r="IEV58" s="877"/>
      <c r="IEW58" s="877"/>
      <c r="IEX58" s="877"/>
      <c r="IEY58" s="877"/>
      <c r="IEZ58" s="877"/>
      <c r="IFA58" s="877"/>
      <c r="IFB58" s="877"/>
      <c r="IFC58" s="877"/>
      <c r="IFD58" s="877"/>
      <c r="IFE58" s="877"/>
      <c r="IFF58" s="877"/>
      <c r="IFG58" s="877"/>
      <c r="IFH58" s="877"/>
      <c r="IFI58" s="877"/>
      <c r="IFJ58" s="877"/>
      <c r="IFK58" s="877"/>
      <c r="IFL58" s="877"/>
      <c r="IFM58" s="877"/>
      <c r="IFN58" s="877"/>
      <c r="IFO58" s="877"/>
      <c r="IFP58" s="877"/>
      <c r="IFQ58" s="877"/>
      <c r="IFR58" s="877"/>
      <c r="IFS58" s="877"/>
      <c r="IFT58" s="877"/>
      <c r="IFU58" s="877"/>
      <c r="IFV58" s="877"/>
      <c r="IFW58" s="877"/>
      <c r="IFX58" s="877"/>
      <c r="IFY58" s="877"/>
      <c r="IFZ58" s="877"/>
      <c r="IGA58" s="877"/>
      <c r="IGB58" s="877"/>
      <c r="IGC58" s="877"/>
      <c r="IGD58" s="877"/>
      <c r="IGE58" s="877"/>
      <c r="IGF58" s="877"/>
      <c r="IGG58" s="877"/>
      <c r="IGH58" s="877"/>
      <c r="IGI58" s="877"/>
      <c r="IGJ58" s="877"/>
      <c r="IGK58" s="877"/>
      <c r="IGL58" s="877"/>
      <c r="IGM58" s="877"/>
      <c r="IGN58" s="877"/>
      <c r="IGO58" s="877"/>
      <c r="IGP58" s="877"/>
      <c r="IGQ58" s="877"/>
      <c r="IGR58" s="877"/>
      <c r="IGS58" s="877"/>
      <c r="IGT58" s="877"/>
      <c r="IGU58" s="877"/>
      <c r="IGV58" s="877"/>
      <c r="IGW58" s="877"/>
      <c r="IGX58" s="877"/>
      <c r="IGY58" s="877"/>
      <c r="IGZ58" s="877"/>
      <c r="IHA58" s="877"/>
      <c r="IHB58" s="877"/>
      <c r="IHC58" s="877"/>
      <c r="IHD58" s="877"/>
      <c r="IHE58" s="877"/>
      <c r="IHF58" s="877"/>
      <c r="IHG58" s="877"/>
      <c r="IHH58" s="877"/>
      <c r="IHI58" s="877"/>
      <c r="IHJ58" s="877"/>
      <c r="IHK58" s="877"/>
      <c r="IHL58" s="877"/>
      <c r="IHM58" s="877"/>
      <c r="IHN58" s="877"/>
      <c r="IHO58" s="877"/>
      <c r="IHP58" s="877"/>
      <c r="IHQ58" s="877"/>
      <c r="IHR58" s="877"/>
      <c r="IHS58" s="877"/>
      <c r="IHT58" s="877"/>
      <c r="IHU58" s="877"/>
      <c r="IHV58" s="877"/>
      <c r="IHW58" s="877"/>
      <c r="IHX58" s="877"/>
      <c r="IHY58" s="877"/>
      <c r="IHZ58" s="877"/>
      <c r="IIA58" s="877"/>
      <c r="IIB58" s="877"/>
      <c r="IIC58" s="877"/>
      <c r="IID58" s="877"/>
      <c r="IIE58" s="877"/>
      <c r="IIF58" s="877"/>
      <c r="IIG58" s="877"/>
      <c r="IIH58" s="877"/>
      <c r="III58" s="877"/>
      <c r="IIJ58" s="877"/>
      <c r="IIK58" s="877"/>
      <c r="IIL58" s="877"/>
      <c r="IIM58" s="877"/>
      <c r="IIN58" s="877"/>
      <c r="IIO58" s="877"/>
      <c r="IIP58" s="877"/>
      <c r="IIQ58" s="877"/>
      <c r="IIR58" s="877"/>
      <c r="IIS58" s="877"/>
      <c r="IIT58" s="877"/>
      <c r="IIU58" s="877"/>
      <c r="IIV58" s="877"/>
      <c r="IIW58" s="877"/>
      <c r="IIX58" s="877"/>
      <c r="IIY58" s="877"/>
      <c r="IIZ58" s="877"/>
      <c r="IJA58" s="877"/>
      <c r="IJB58" s="877"/>
      <c r="IJC58" s="877"/>
      <c r="IJD58" s="877"/>
      <c r="IJE58" s="877"/>
      <c r="IJF58" s="877"/>
      <c r="IJG58" s="877"/>
      <c r="IJH58" s="877"/>
      <c r="IJI58" s="877"/>
      <c r="IJJ58" s="877"/>
      <c r="IJK58" s="877"/>
      <c r="IJL58" s="877"/>
      <c r="IJM58" s="877"/>
      <c r="IJN58" s="877"/>
      <c r="IJO58" s="877"/>
      <c r="IJP58" s="877"/>
      <c r="IJQ58" s="877"/>
      <c r="IJR58" s="877"/>
      <c r="IJS58" s="877"/>
      <c r="IJT58" s="877"/>
      <c r="IJU58" s="877"/>
      <c r="IJV58" s="877"/>
      <c r="IJW58" s="877"/>
      <c r="IJX58" s="877"/>
      <c r="IJY58" s="877"/>
      <c r="IJZ58" s="877"/>
      <c r="IKA58" s="877"/>
      <c r="IKB58" s="877"/>
      <c r="IKC58" s="877"/>
      <c r="IKD58" s="877"/>
      <c r="IKE58" s="877"/>
      <c r="IKF58" s="877"/>
      <c r="IKG58" s="877"/>
      <c r="IKH58" s="877"/>
      <c r="IKI58" s="877"/>
      <c r="IKJ58" s="877"/>
      <c r="IKK58" s="877"/>
      <c r="IKL58" s="877"/>
      <c r="IKM58" s="877"/>
      <c r="IKN58" s="877"/>
      <c r="IKO58" s="877"/>
      <c r="IKP58" s="877"/>
      <c r="IKQ58" s="877"/>
      <c r="IKR58" s="877"/>
      <c r="IKS58" s="877"/>
      <c r="IKT58" s="877"/>
      <c r="IKU58" s="877"/>
      <c r="IKV58" s="877"/>
      <c r="IKW58" s="877"/>
      <c r="IKX58" s="877"/>
      <c r="IKY58" s="877"/>
      <c r="IKZ58" s="877"/>
      <c r="ILA58" s="877"/>
      <c r="ILB58" s="877"/>
      <c r="ILC58" s="877"/>
      <c r="ILD58" s="877"/>
      <c r="ILE58" s="877"/>
      <c r="ILF58" s="877"/>
      <c r="ILG58" s="877"/>
      <c r="ILH58" s="877"/>
      <c r="ILI58" s="877"/>
      <c r="ILJ58" s="877"/>
      <c r="ILK58" s="877"/>
      <c r="ILL58" s="877"/>
      <c r="ILM58" s="877"/>
      <c r="ILN58" s="877"/>
      <c r="ILO58" s="877"/>
      <c r="ILP58" s="877"/>
      <c r="ILQ58" s="877"/>
      <c r="ILR58" s="877"/>
      <c r="ILS58" s="877"/>
      <c r="ILT58" s="877"/>
      <c r="ILU58" s="877"/>
      <c r="ILV58" s="877"/>
      <c r="ILW58" s="877"/>
      <c r="ILX58" s="877"/>
      <c r="ILY58" s="877"/>
      <c r="ILZ58" s="877"/>
      <c r="IMA58" s="877"/>
      <c r="IMB58" s="877"/>
      <c r="IMC58" s="877"/>
      <c r="IMD58" s="877"/>
      <c r="IME58" s="877"/>
      <c r="IMF58" s="877"/>
      <c r="IMG58" s="877"/>
      <c r="IMH58" s="877"/>
      <c r="IMI58" s="877"/>
      <c r="IMJ58" s="877"/>
      <c r="IMK58" s="877"/>
      <c r="IML58" s="877"/>
      <c r="IMM58" s="877"/>
      <c r="IMN58" s="877"/>
      <c r="IMO58" s="877"/>
      <c r="IMP58" s="877"/>
      <c r="IMQ58" s="877"/>
      <c r="IMR58" s="877"/>
      <c r="IMS58" s="877"/>
      <c r="IMT58" s="877"/>
      <c r="IMU58" s="877"/>
      <c r="IMV58" s="877"/>
      <c r="IMW58" s="877"/>
      <c r="IMX58" s="877"/>
      <c r="IMY58" s="877"/>
      <c r="IMZ58" s="877"/>
      <c r="INA58" s="877"/>
      <c r="INB58" s="877"/>
      <c r="INC58" s="877"/>
      <c r="IND58" s="877"/>
      <c r="INE58" s="877"/>
      <c r="INF58" s="877"/>
      <c r="ING58" s="877"/>
      <c r="INH58" s="877"/>
      <c r="INI58" s="877"/>
      <c r="INJ58" s="877"/>
      <c r="INK58" s="877"/>
      <c r="INL58" s="877"/>
      <c r="INM58" s="877"/>
      <c r="INN58" s="877"/>
      <c r="INO58" s="877"/>
      <c r="INP58" s="877"/>
      <c r="INQ58" s="877"/>
      <c r="INR58" s="877"/>
      <c r="INS58" s="877"/>
      <c r="INT58" s="877"/>
      <c r="INU58" s="877"/>
      <c r="INV58" s="877"/>
      <c r="INW58" s="877"/>
      <c r="INX58" s="877"/>
      <c r="INY58" s="877"/>
      <c r="INZ58" s="877"/>
      <c r="IOA58" s="877"/>
      <c r="IOB58" s="877"/>
      <c r="IOC58" s="877"/>
      <c r="IOD58" s="877"/>
      <c r="IOE58" s="877"/>
      <c r="IOF58" s="877"/>
      <c r="IOG58" s="877"/>
      <c r="IOH58" s="877"/>
      <c r="IOI58" s="877"/>
      <c r="IOJ58" s="877"/>
      <c r="IOK58" s="877"/>
      <c r="IOL58" s="877"/>
      <c r="IOM58" s="877"/>
      <c r="ION58" s="877"/>
      <c r="IOO58" s="877"/>
      <c r="IOP58" s="877"/>
      <c r="IOQ58" s="877"/>
      <c r="IOR58" s="877"/>
      <c r="IOS58" s="877"/>
      <c r="IOT58" s="877"/>
      <c r="IOU58" s="877"/>
      <c r="IOV58" s="877"/>
      <c r="IOW58" s="877"/>
      <c r="IOX58" s="877"/>
      <c r="IOY58" s="877"/>
      <c r="IOZ58" s="877"/>
      <c r="IPA58" s="877"/>
      <c r="IPB58" s="877"/>
      <c r="IPC58" s="877"/>
      <c r="IPD58" s="877"/>
      <c r="IPE58" s="877"/>
      <c r="IPF58" s="877"/>
      <c r="IPG58" s="877"/>
      <c r="IPH58" s="877"/>
      <c r="IPI58" s="877"/>
      <c r="IPJ58" s="877"/>
      <c r="IPK58" s="877"/>
      <c r="IPL58" s="877"/>
      <c r="IPM58" s="877"/>
      <c r="IPN58" s="877"/>
      <c r="IPO58" s="877"/>
      <c r="IPP58" s="877"/>
      <c r="IPQ58" s="877"/>
      <c r="IPR58" s="877"/>
      <c r="IPS58" s="877"/>
      <c r="IPT58" s="877"/>
      <c r="IPU58" s="877"/>
      <c r="IPV58" s="877"/>
      <c r="IPW58" s="877"/>
      <c r="IPX58" s="877"/>
      <c r="IPY58" s="877"/>
      <c r="IPZ58" s="877"/>
      <c r="IQA58" s="877"/>
      <c r="IQB58" s="877"/>
      <c r="IQC58" s="877"/>
      <c r="IQD58" s="877"/>
      <c r="IQE58" s="877"/>
      <c r="IQF58" s="877"/>
      <c r="IQG58" s="877"/>
      <c r="IQH58" s="877"/>
      <c r="IQI58" s="877"/>
      <c r="IQJ58" s="877"/>
      <c r="IQK58" s="877"/>
      <c r="IQL58" s="877"/>
      <c r="IQM58" s="877"/>
      <c r="IQN58" s="877"/>
      <c r="IQO58" s="877"/>
      <c r="IQP58" s="877"/>
      <c r="IQQ58" s="877"/>
      <c r="IQR58" s="877"/>
      <c r="IQS58" s="877"/>
      <c r="IQT58" s="877"/>
      <c r="IQU58" s="877"/>
      <c r="IQV58" s="877"/>
      <c r="IQW58" s="877"/>
      <c r="IQX58" s="877"/>
      <c r="IQY58" s="877"/>
      <c r="IQZ58" s="877"/>
      <c r="IRA58" s="877"/>
      <c r="IRB58" s="877"/>
      <c r="IRC58" s="877"/>
      <c r="IRD58" s="877"/>
      <c r="IRE58" s="877"/>
      <c r="IRF58" s="877"/>
      <c r="IRG58" s="877"/>
      <c r="IRH58" s="877"/>
      <c r="IRI58" s="877"/>
      <c r="IRJ58" s="877"/>
      <c r="IRK58" s="877"/>
      <c r="IRL58" s="877"/>
      <c r="IRM58" s="877"/>
      <c r="IRN58" s="877"/>
      <c r="IRO58" s="877"/>
      <c r="IRP58" s="877"/>
      <c r="IRQ58" s="877"/>
      <c r="IRR58" s="877"/>
      <c r="IRS58" s="877"/>
      <c r="IRT58" s="877"/>
      <c r="IRU58" s="877"/>
      <c r="IRV58" s="877"/>
      <c r="IRW58" s="877"/>
      <c r="IRX58" s="877"/>
      <c r="IRY58" s="877"/>
      <c r="IRZ58" s="877"/>
      <c r="ISA58" s="877"/>
      <c r="ISB58" s="877"/>
      <c r="ISC58" s="877"/>
      <c r="ISD58" s="877"/>
      <c r="ISE58" s="877"/>
      <c r="ISF58" s="877"/>
      <c r="ISG58" s="877"/>
      <c r="ISH58" s="877"/>
      <c r="ISI58" s="877"/>
      <c r="ISJ58" s="877"/>
      <c r="ISK58" s="877"/>
      <c r="ISL58" s="877"/>
      <c r="ISM58" s="877"/>
      <c r="ISN58" s="877"/>
      <c r="ISO58" s="877"/>
      <c r="ISP58" s="877"/>
      <c r="ISQ58" s="877"/>
      <c r="ISR58" s="877"/>
      <c r="ISS58" s="877"/>
      <c r="IST58" s="877"/>
      <c r="ISU58" s="877"/>
      <c r="ISV58" s="877"/>
      <c r="ISW58" s="877"/>
      <c r="ISX58" s="877"/>
      <c r="ISY58" s="877"/>
      <c r="ISZ58" s="877"/>
      <c r="ITA58" s="877"/>
      <c r="ITB58" s="877"/>
      <c r="ITC58" s="877"/>
      <c r="ITD58" s="877"/>
      <c r="ITE58" s="877"/>
      <c r="ITF58" s="877"/>
      <c r="ITG58" s="877"/>
      <c r="ITH58" s="877"/>
      <c r="ITI58" s="877"/>
      <c r="ITJ58" s="877"/>
      <c r="ITK58" s="877"/>
      <c r="ITL58" s="877"/>
      <c r="ITM58" s="877"/>
      <c r="ITN58" s="877"/>
      <c r="ITO58" s="877"/>
      <c r="ITP58" s="877"/>
      <c r="ITQ58" s="877"/>
      <c r="ITR58" s="877"/>
      <c r="ITS58" s="877"/>
      <c r="ITT58" s="877"/>
      <c r="ITU58" s="877"/>
      <c r="ITV58" s="877"/>
      <c r="ITW58" s="877"/>
      <c r="ITX58" s="877"/>
      <c r="ITY58" s="877"/>
      <c r="ITZ58" s="877"/>
      <c r="IUA58" s="877"/>
      <c r="IUB58" s="877"/>
      <c r="IUC58" s="877"/>
      <c r="IUD58" s="877"/>
      <c r="IUE58" s="877"/>
      <c r="IUF58" s="877"/>
      <c r="IUG58" s="877"/>
      <c r="IUH58" s="877"/>
      <c r="IUI58" s="877"/>
      <c r="IUJ58" s="877"/>
      <c r="IUK58" s="877"/>
      <c r="IUL58" s="877"/>
      <c r="IUM58" s="877"/>
      <c r="IUN58" s="877"/>
      <c r="IUO58" s="877"/>
      <c r="IUP58" s="877"/>
      <c r="IUQ58" s="877"/>
      <c r="IUR58" s="877"/>
      <c r="IUS58" s="877"/>
      <c r="IUT58" s="877"/>
      <c r="IUU58" s="877"/>
      <c r="IUV58" s="877"/>
      <c r="IUW58" s="877"/>
      <c r="IUX58" s="877"/>
      <c r="IUY58" s="877"/>
      <c r="IUZ58" s="877"/>
      <c r="IVA58" s="877"/>
      <c r="IVB58" s="877"/>
      <c r="IVC58" s="877"/>
      <c r="IVD58" s="877"/>
      <c r="IVE58" s="877"/>
      <c r="IVF58" s="877"/>
      <c r="IVG58" s="877"/>
      <c r="IVH58" s="877"/>
      <c r="IVI58" s="877"/>
      <c r="IVJ58" s="877"/>
      <c r="IVK58" s="877"/>
      <c r="IVL58" s="877"/>
      <c r="IVM58" s="877"/>
      <c r="IVN58" s="877"/>
      <c r="IVO58" s="877"/>
      <c r="IVP58" s="877"/>
      <c r="IVQ58" s="877"/>
      <c r="IVR58" s="877"/>
      <c r="IVS58" s="877"/>
      <c r="IVT58" s="877"/>
      <c r="IVU58" s="877"/>
      <c r="IVV58" s="877"/>
      <c r="IVW58" s="877"/>
      <c r="IVX58" s="877"/>
      <c r="IVY58" s="877"/>
      <c r="IVZ58" s="877"/>
      <c r="IWA58" s="877"/>
      <c r="IWB58" s="877"/>
      <c r="IWC58" s="877"/>
      <c r="IWD58" s="877"/>
      <c r="IWE58" s="877"/>
      <c r="IWF58" s="877"/>
      <c r="IWG58" s="877"/>
      <c r="IWH58" s="877"/>
      <c r="IWI58" s="877"/>
      <c r="IWJ58" s="877"/>
      <c r="IWK58" s="877"/>
      <c r="IWL58" s="877"/>
      <c r="IWM58" s="877"/>
      <c r="IWN58" s="877"/>
      <c r="IWO58" s="877"/>
      <c r="IWP58" s="877"/>
      <c r="IWQ58" s="877"/>
      <c r="IWR58" s="877"/>
      <c r="IWS58" s="877"/>
      <c r="IWT58" s="877"/>
      <c r="IWU58" s="877"/>
      <c r="IWV58" s="877"/>
      <c r="IWW58" s="877"/>
      <c r="IWX58" s="877"/>
      <c r="IWY58" s="877"/>
      <c r="IWZ58" s="877"/>
      <c r="IXA58" s="877"/>
      <c r="IXB58" s="877"/>
      <c r="IXC58" s="877"/>
      <c r="IXD58" s="877"/>
      <c r="IXE58" s="877"/>
      <c r="IXF58" s="877"/>
      <c r="IXG58" s="877"/>
      <c r="IXH58" s="877"/>
      <c r="IXI58" s="877"/>
      <c r="IXJ58" s="877"/>
      <c r="IXK58" s="877"/>
      <c r="IXL58" s="877"/>
      <c r="IXM58" s="877"/>
      <c r="IXN58" s="877"/>
      <c r="IXO58" s="877"/>
      <c r="IXP58" s="877"/>
      <c r="IXQ58" s="877"/>
      <c r="IXR58" s="877"/>
      <c r="IXS58" s="877"/>
      <c r="IXT58" s="877"/>
      <c r="IXU58" s="877"/>
      <c r="IXV58" s="877"/>
      <c r="IXW58" s="877"/>
      <c r="IXX58" s="877"/>
      <c r="IXY58" s="877"/>
      <c r="IXZ58" s="877"/>
      <c r="IYA58" s="877"/>
      <c r="IYB58" s="877"/>
      <c r="IYC58" s="877"/>
      <c r="IYD58" s="877"/>
      <c r="IYE58" s="877"/>
      <c r="IYF58" s="877"/>
      <c r="IYG58" s="877"/>
      <c r="IYH58" s="877"/>
      <c r="IYI58" s="877"/>
      <c r="IYJ58" s="877"/>
      <c r="IYK58" s="877"/>
      <c r="IYL58" s="877"/>
      <c r="IYM58" s="877"/>
      <c r="IYN58" s="877"/>
      <c r="IYO58" s="877"/>
      <c r="IYP58" s="877"/>
      <c r="IYQ58" s="877"/>
      <c r="IYR58" s="877"/>
      <c r="IYS58" s="877"/>
      <c r="IYT58" s="877"/>
      <c r="IYU58" s="877"/>
      <c r="IYV58" s="877"/>
      <c r="IYW58" s="877"/>
      <c r="IYX58" s="877"/>
      <c r="IYY58" s="877"/>
      <c r="IYZ58" s="877"/>
      <c r="IZA58" s="877"/>
      <c r="IZB58" s="877"/>
      <c r="IZC58" s="877"/>
      <c r="IZD58" s="877"/>
      <c r="IZE58" s="877"/>
      <c r="IZF58" s="877"/>
      <c r="IZG58" s="877"/>
      <c r="IZH58" s="877"/>
      <c r="IZI58" s="877"/>
      <c r="IZJ58" s="877"/>
      <c r="IZK58" s="877"/>
      <c r="IZL58" s="877"/>
      <c r="IZM58" s="877"/>
      <c r="IZN58" s="877"/>
      <c r="IZO58" s="877"/>
      <c r="IZP58" s="877"/>
      <c r="IZQ58" s="877"/>
      <c r="IZR58" s="877"/>
      <c r="IZS58" s="877"/>
      <c r="IZT58" s="877"/>
      <c r="IZU58" s="877"/>
      <c r="IZV58" s="877"/>
      <c r="IZW58" s="877"/>
      <c r="IZX58" s="877"/>
      <c r="IZY58" s="877"/>
      <c r="IZZ58" s="877"/>
      <c r="JAA58" s="877"/>
      <c r="JAB58" s="877"/>
      <c r="JAC58" s="877"/>
      <c r="JAD58" s="877"/>
      <c r="JAE58" s="877"/>
      <c r="JAF58" s="877"/>
      <c r="JAG58" s="877"/>
      <c r="JAH58" s="877"/>
      <c r="JAI58" s="877"/>
      <c r="JAJ58" s="877"/>
      <c r="JAK58" s="877"/>
      <c r="JAL58" s="877"/>
      <c r="JAM58" s="877"/>
      <c r="JAN58" s="877"/>
      <c r="JAO58" s="877"/>
      <c r="JAP58" s="877"/>
      <c r="JAQ58" s="877"/>
      <c r="JAR58" s="877"/>
      <c r="JAS58" s="877"/>
      <c r="JAT58" s="877"/>
      <c r="JAU58" s="877"/>
      <c r="JAV58" s="877"/>
      <c r="JAW58" s="877"/>
      <c r="JAX58" s="877"/>
      <c r="JAY58" s="877"/>
      <c r="JAZ58" s="877"/>
      <c r="JBA58" s="877"/>
      <c r="JBB58" s="877"/>
      <c r="JBC58" s="877"/>
      <c r="JBD58" s="877"/>
      <c r="JBE58" s="877"/>
      <c r="JBF58" s="877"/>
      <c r="JBG58" s="877"/>
      <c r="JBH58" s="877"/>
      <c r="JBI58" s="877"/>
      <c r="JBJ58" s="877"/>
      <c r="JBK58" s="877"/>
      <c r="JBL58" s="877"/>
      <c r="JBM58" s="877"/>
      <c r="JBN58" s="877"/>
      <c r="JBO58" s="877"/>
      <c r="JBP58" s="877"/>
      <c r="JBQ58" s="877"/>
      <c r="JBR58" s="877"/>
      <c r="JBS58" s="877"/>
      <c r="JBT58" s="877"/>
      <c r="JBU58" s="877"/>
      <c r="JBV58" s="877"/>
      <c r="JBW58" s="877"/>
      <c r="JBX58" s="877"/>
      <c r="JBY58" s="877"/>
      <c r="JBZ58" s="877"/>
      <c r="JCA58" s="877"/>
      <c r="JCB58" s="877"/>
      <c r="JCC58" s="877"/>
      <c r="JCD58" s="877"/>
      <c r="JCE58" s="877"/>
      <c r="JCF58" s="877"/>
      <c r="JCG58" s="877"/>
      <c r="JCH58" s="877"/>
      <c r="JCI58" s="877"/>
      <c r="JCJ58" s="877"/>
      <c r="JCK58" s="877"/>
      <c r="JCL58" s="877"/>
      <c r="JCM58" s="877"/>
      <c r="JCN58" s="877"/>
      <c r="JCO58" s="877"/>
      <c r="JCP58" s="877"/>
      <c r="JCQ58" s="877"/>
      <c r="JCR58" s="877"/>
      <c r="JCS58" s="877"/>
      <c r="JCT58" s="877"/>
      <c r="JCU58" s="877"/>
      <c r="JCV58" s="877"/>
      <c r="JCW58" s="877"/>
      <c r="JCX58" s="877"/>
      <c r="JCY58" s="877"/>
      <c r="JCZ58" s="877"/>
      <c r="JDA58" s="877"/>
      <c r="JDB58" s="877"/>
      <c r="JDC58" s="877"/>
      <c r="JDD58" s="877"/>
      <c r="JDE58" s="877"/>
      <c r="JDF58" s="877"/>
      <c r="JDG58" s="877"/>
      <c r="JDH58" s="877"/>
      <c r="JDI58" s="877"/>
      <c r="JDJ58" s="877"/>
      <c r="JDK58" s="877"/>
      <c r="JDL58" s="877"/>
      <c r="JDM58" s="877"/>
      <c r="JDN58" s="877"/>
      <c r="JDO58" s="877"/>
      <c r="JDP58" s="877"/>
      <c r="JDQ58" s="877"/>
      <c r="JDR58" s="877"/>
      <c r="JDS58" s="877"/>
      <c r="JDT58" s="877"/>
      <c r="JDU58" s="877"/>
      <c r="JDV58" s="877"/>
      <c r="JDW58" s="877"/>
      <c r="JDX58" s="877"/>
      <c r="JDY58" s="877"/>
      <c r="JDZ58" s="877"/>
      <c r="JEA58" s="877"/>
      <c r="JEB58" s="877"/>
      <c r="JEC58" s="877"/>
      <c r="JED58" s="877"/>
      <c r="JEE58" s="877"/>
      <c r="JEF58" s="877"/>
      <c r="JEG58" s="877"/>
      <c r="JEH58" s="877"/>
      <c r="JEI58" s="877"/>
      <c r="JEJ58" s="877"/>
      <c r="JEK58" s="877"/>
      <c r="JEL58" s="877"/>
      <c r="JEM58" s="877"/>
      <c r="JEN58" s="877"/>
      <c r="JEO58" s="877"/>
      <c r="JEP58" s="877"/>
      <c r="JEQ58" s="877"/>
      <c r="JER58" s="877"/>
      <c r="JES58" s="877"/>
      <c r="JET58" s="877"/>
      <c r="JEU58" s="877"/>
      <c r="JEV58" s="877"/>
      <c r="JEW58" s="877"/>
      <c r="JEX58" s="877"/>
      <c r="JEY58" s="877"/>
      <c r="JEZ58" s="877"/>
      <c r="JFA58" s="877"/>
      <c r="JFB58" s="877"/>
      <c r="JFC58" s="877"/>
      <c r="JFD58" s="877"/>
      <c r="JFE58" s="877"/>
      <c r="JFF58" s="877"/>
      <c r="JFG58" s="877"/>
      <c r="JFH58" s="877"/>
      <c r="JFI58" s="877"/>
      <c r="JFJ58" s="877"/>
      <c r="JFK58" s="877"/>
      <c r="JFL58" s="877"/>
      <c r="JFM58" s="877"/>
      <c r="JFN58" s="877"/>
      <c r="JFO58" s="877"/>
      <c r="JFP58" s="877"/>
      <c r="JFQ58" s="877"/>
      <c r="JFR58" s="877"/>
      <c r="JFS58" s="877"/>
      <c r="JFT58" s="877"/>
      <c r="JFU58" s="877"/>
      <c r="JFV58" s="877"/>
      <c r="JFW58" s="877"/>
      <c r="JFX58" s="877"/>
      <c r="JFY58" s="877"/>
      <c r="JFZ58" s="877"/>
      <c r="JGA58" s="877"/>
      <c r="JGB58" s="877"/>
      <c r="JGC58" s="877"/>
      <c r="JGD58" s="877"/>
      <c r="JGE58" s="877"/>
      <c r="JGF58" s="877"/>
      <c r="JGG58" s="877"/>
      <c r="JGH58" s="877"/>
      <c r="JGI58" s="877"/>
      <c r="JGJ58" s="877"/>
      <c r="JGK58" s="877"/>
      <c r="JGL58" s="877"/>
      <c r="JGM58" s="877"/>
      <c r="JGN58" s="877"/>
      <c r="JGO58" s="877"/>
      <c r="JGP58" s="877"/>
      <c r="JGQ58" s="877"/>
      <c r="JGR58" s="877"/>
      <c r="JGS58" s="877"/>
      <c r="JGT58" s="877"/>
      <c r="JGU58" s="877"/>
      <c r="JGV58" s="877"/>
      <c r="JGW58" s="877"/>
      <c r="JGX58" s="877"/>
      <c r="JGY58" s="877"/>
      <c r="JGZ58" s="877"/>
      <c r="JHA58" s="877"/>
      <c r="JHB58" s="877"/>
      <c r="JHC58" s="877"/>
      <c r="JHD58" s="877"/>
      <c r="JHE58" s="877"/>
      <c r="JHF58" s="877"/>
      <c r="JHG58" s="877"/>
      <c r="JHH58" s="877"/>
      <c r="JHI58" s="877"/>
      <c r="JHJ58" s="877"/>
      <c r="JHK58" s="877"/>
      <c r="JHL58" s="877"/>
      <c r="JHM58" s="877"/>
      <c r="JHN58" s="877"/>
      <c r="JHO58" s="877"/>
      <c r="JHP58" s="877"/>
      <c r="JHQ58" s="877"/>
      <c r="JHR58" s="877"/>
      <c r="JHS58" s="877"/>
      <c r="JHT58" s="877"/>
      <c r="JHU58" s="877"/>
      <c r="JHV58" s="877"/>
      <c r="JHW58" s="877"/>
      <c r="JHX58" s="877"/>
      <c r="JHY58" s="877"/>
      <c r="JHZ58" s="877"/>
      <c r="JIA58" s="877"/>
      <c r="JIB58" s="877"/>
      <c r="JIC58" s="877"/>
      <c r="JID58" s="877"/>
      <c r="JIE58" s="877"/>
      <c r="JIF58" s="877"/>
      <c r="JIG58" s="877"/>
      <c r="JIH58" s="877"/>
      <c r="JII58" s="877"/>
      <c r="JIJ58" s="877"/>
      <c r="JIK58" s="877"/>
      <c r="JIL58" s="877"/>
      <c r="JIM58" s="877"/>
      <c r="JIN58" s="877"/>
      <c r="JIO58" s="877"/>
      <c r="JIP58" s="877"/>
      <c r="JIQ58" s="877"/>
      <c r="JIR58" s="877"/>
      <c r="JIS58" s="877"/>
      <c r="JIT58" s="877"/>
      <c r="JIU58" s="877"/>
      <c r="JIV58" s="877"/>
      <c r="JIW58" s="877"/>
      <c r="JIX58" s="877"/>
      <c r="JIY58" s="877"/>
      <c r="JIZ58" s="877"/>
      <c r="JJA58" s="877"/>
      <c r="JJB58" s="877"/>
      <c r="JJC58" s="877"/>
      <c r="JJD58" s="877"/>
      <c r="JJE58" s="877"/>
      <c r="JJF58" s="877"/>
      <c r="JJG58" s="877"/>
      <c r="JJH58" s="877"/>
      <c r="JJI58" s="877"/>
      <c r="JJJ58" s="877"/>
      <c r="JJK58" s="877"/>
      <c r="JJL58" s="877"/>
      <c r="JJM58" s="877"/>
      <c r="JJN58" s="877"/>
      <c r="JJO58" s="877"/>
      <c r="JJP58" s="877"/>
      <c r="JJQ58" s="877"/>
      <c r="JJR58" s="877"/>
      <c r="JJS58" s="877"/>
      <c r="JJT58" s="877"/>
      <c r="JJU58" s="877"/>
      <c r="JJV58" s="877"/>
      <c r="JJW58" s="877"/>
      <c r="JJX58" s="877"/>
      <c r="JJY58" s="877"/>
      <c r="JJZ58" s="877"/>
      <c r="JKA58" s="877"/>
      <c r="JKB58" s="877"/>
      <c r="JKC58" s="877"/>
      <c r="JKD58" s="877"/>
      <c r="JKE58" s="877"/>
      <c r="JKF58" s="877"/>
      <c r="JKG58" s="877"/>
      <c r="JKH58" s="877"/>
      <c r="JKI58" s="877"/>
      <c r="JKJ58" s="877"/>
      <c r="JKK58" s="877"/>
      <c r="JKL58" s="877"/>
      <c r="JKM58" s="877"/>
      <c r="JKN58" s="877"/>
      <c r="JKO58" s="877"/>
      <c r="JKP58" s="877"/>
      <c r="JKQ58" s="877"/>
      <c r="JKR58" s="877"/>
      <c r="JKS58" s="877"/>
      <c r="JKT58" s="877"/>
      <c r="JKU58" s="877"/>
      <c r="JKV58" s="877"/>
      <c r="JKW58" s="877"/>
      <c r="JKX58" s="877"/>
      <c r="JKY58" s="877"/>
      <c r="JKZ58" s="877"/>
      <c r="JLA58" s="877"/>
      <c r="JLB58" s="877"/>
      <c r="JLC58" s="877"/>
      <c r="JLD58" s="877"/>
      <c r="JLE58" s="877"/>
      <c r="JLF58" s="877"/>
      <c r="JLG58" s="877"/>
      <c r="JLH58" s="877"/>
      <c r="JLI58" s="877"/>
      <c r="JLJ58" s="877"/>
      <c r="JLK58" s="877"/>
      <c r="JLL58" s="877"/>
      <c r="JLM58" s="877"/>
      <c r="JLN58" s="877"/>
      <c r="JLO58" s="877"/>
      <c r="JLP58" s="877"/>
      <c r="JLQ58" s="877"/>
      <c r="JLR58" s="877"/>
      <c r="JLS58" s="877"/>
      <c r="JLT58" s="877"/>
      <c r="JLU58" s="877"/>
      <c r="JLV58" s="877"/>
      <c r="JLW58" s="877"/>
      <c r="JLX58" s="877"/>
      <c r="JLY58" s="877"/>
      <c r="JLZ58" s="877"/>
      <c r="JMA58" s="877"/>
      <c r="JMB58" s="877"/>
      <c r="JMC58" s="877"/>
      <c r="JMD58" s="877"/>
      <c r="JME58" s="877"/>
      <c r="JMF58" s="877"/>
      <c r="JMG58" s="877"/>
      <c r="JMH58" s="877"/>
      <c r="JMI58" s="877"/>
      <c r="JMJ58" s="877"/>
      <c r="JMK58" s="877"/>
      <c r="JML58" s="877"/>
      <c r="JMM58" s="877"/>
      <c r="JMN58" s="877"/>
      <c r="JMO58" s="877"/>
      <c r="JMP58" s="877"/>
      <c r="JMQ58" s="877"/>
      <c r="JMR58" s="877"/>
      <c r="JMS58" s="877"/>
      <c r="JMT58" s="877"/>
      <c r="JMU58" s="877"/>
      <c r="JMV58" s="877"/>
      <c r="JMW58" s="877"/>
      <c r="JMX58" s="877"/>
      <c r="JMY58" s="877"/>
      <c r="JMZ58" s="877"/>
      <c r="JNA58" s="877"/>
      <c r="JNB58" s="877"/>
      <c r="JNC58" s="877"/>
      <c r="JND58" s="877"/>
      <c r="JNE58" s="877"/>
      <c r="JNF58" s="877"/>
      <c r="JNG58" s="877"/>
      <c r="JNH58" s="877"/>
      <c r="JNI58" s="877"/>
      <c r="JNJ58" s="877"/>
      <c r="JNK58" s="877"/>
      <c r="JNL58" s="877"/>
      <c r="JNM58" s="877"/>
      <c r="JNN58" s="877"/>
      <c r="JNO58" s="877"/>
      <c r="JNP58" s="877"/>
      <c r="JNQ58" s="877"/>
      <c r="JNR58" s="877"/>
      <c r="JNS58" s="877"/>
      <c r="JNT58" s="877"/>
      <c r="JNU58" s="877"/>
      <c r="JNV58" s="877"/>
      <c r="JNW58" s="877"/>
      <c r="JNX58" s="877"/>
      <c r="JNY58" s="877"/>
      <c r="JNZ58" s="877"/>
      <c r="JOA58" s="877"/>
      <c r="JOB58" s="877"/>
      <c r="JOC58" s="877"/>
      <c r="JOD58" s="877"/>
      <c r="JOE58" s="877"/>
      <c r="JOF58" s="877"/>
      <c r="JOG58" s="877"/>
      <c r="JOH58" s="877"/>
      <c r="JOI58" s="877"/>
      <c r="JOJ58" s="877"/>
      <c r="JOK58" s="877"/>
      <c r="JOL58" s="877"/>
      <c r="JOM58" s="877"/>
      <c r="JON58" s="877"/>
      <c r="JOO58" s="877"/>
      <c r="JOP58" s="877"/>
      <c r="JOQ58" s="877"/>
      <c r="JOR58" s="877"/>
      <c r="JOS58" s="877"/>
      <c r="JOT58" s="877"/>
      <c r="JOU58" s="877"/>
      <c r="JOV58" s="877"/>
      <c r="JOW58" s="877"/>
      <c r="JOX58" s="877"/>
      <c r="JOY58" s="877"/>
      <c r="JOZ58" s="877"/>
      <c r="JPA58" s="877"/>
      <c r="JPB58" s="877"/>
      <c r="JPC58" s="877"/>
      <c r="JPD58" s="877"/>
      <c r="JPE58" s="877"/>
      <c r="JPF58" s="877"/>
      <c r="JPG58" s="877"/>
      <c r="JPH58" s="877"/>
      <c r="JPI58" s="877"/>
      <c r="JPJ58" s="877"/>
      <c r="JPK58" s="877"/>
      <c r="JPL58" s="877"/>
      <c r="JPM58" s="877"/>
      <c r="JPN58" s="877"/>
      <c r="JPO58" s="877"/>
      <c r="JPP58" s="877"/>
      <c r="JPQ58" s="877"/>
      <c r="JPR58" s="877"/>
      <c r="JPS58" s="877"/>
      <c r="JPT58" s="877"/>
      <c r="JPU58" s="877"/>
      <c r="JPV58" s="877"/>
      <c r="JPW58" s="877"/>
      <c r="JPX58" s="877"/>
      <c r="JPY58" s="877"/>
      <c r="JPZ58" s="877"/>
      <c r="JQA58" s="877"/>
      <c r="JQB58" s="877"/>
      <c r="JQC58" s="877"/>
      <c r="JQD58" s="877"/>
      <c r="JQE58" s="877"/>
      <c r="JQF58" s="877"/>
      <c r="JQG58" s="877"/>
      <c r="JQH58" s="877"/>
      <c r="JQI58" s="877"/>
      <c r="JQJ58" s="877"/>
      <c r="JQK58" s="877"/>
      <c r="JQL58" s="877"/>
      <c r="JQM58" s="877"/>
      <c r="JQN58" s="877"/>
      <c r="JQO58" s="877"/>
      <c r="JQP58" s="877"/>
      <c r="JQQ58" s="877"/>
      <c r="JQR58" s="877"/>
      <c r="JQS58" s="877"/>
      <c r="JQT58" s="877"/>
      <c r="JQU58" s="877"/>
      <c r="JQV58" s="877"/>
      <c r="JQW58" s="877"/>
      <c r="JQX58" s="877"/>
      <c r="JQY58" s="877"/>
      <c r="JQZ58" s="877"/>
      <c r="JRA58" s="877"/>
      <c r="JRB58" s="877"/>
      <c r="JRC58" s="877"/>
      <c r="JRD58" s="877"/>
      <c r="JRE58" s="877"/>
      <c r="JRF58" s="877"/>
      <c r="JRG58" s="877"/>
      <c r="JRH58" s="877"/>
      <c r="JRI58" s="877"/>
      <c r="JRJ58" s="877"/>
      <c r="JRK58" s="877"/>
      <c r="JRL58" s="877"/>
      <c r="JRM58" s="877"/>
      <c r="JRN58" s="877"/>
      <c r="JRO58" s="877"/>
      <c r="JRP58" s="877"/>
      <c r="JRQ58" s="877"/>
      <c r="JRR58" s="877"/>
      <c r="JRS58" s="877"/>
      <c r="JRT58" s="877"/>
      <c r="JRU58" s="877"/>
      <c r="JRV58" s="877"/>
      <c r="JRW58" s="877"/>
      <c r="JRX58" s="877"/>
      <c r="JRY58" s="877"/>
      <c r="JRZ58" s="877"/>
      <c r="JSA58" s="877"/>
      <c r="JSB58" s="877"/>
      <c r="JSC58" s="877"/>
      <c r="JSD58" s="877"/>
      <c r="JSE58" s="877"/>
      <c r="JSF58" s="877"/>
      <c r="JSG58" s="877"/>
      <c r="JSH58" s="877"/>
      <c r="JSI58" s="877"/>
      <c r="JSJ58" s="877"/>
      <c r="JSK58" s="877"/>
      <c r="JSL58" s="877"/>
      <c r="JSM58" s="877"/>
      <c r="JSN58" s="877"/>
      <c r="JSO58" s="877"/>
      <c r="JSP58" s="877"/>
      <c r="JSQ58" s="877"/>
      <c r="JSR58" s="877"/>
      <c r="JSS58" s="877"/>
      <c r="JST58" s="877"/>
      <c r="JSU58" s="877"/>
      <c r="JSV58" s="877"/>
      <c r="JSW58" s="877"/>
      <c r="JSX58" s="877"/>
      <c r="JSY58" s="877"/>
      <c r="JSZ58" s="877"/>
      <c r="JTA58" s="877"/>
      <c r="JTB58" s="877"/>
      <c r="JTC58" s="877"/>
      <c r="JTD58" s="877"/>
      <c r="JTE58" s="877"/>
      <c r="JTF58" s="877"/>
      <c r="JTG58" s="877"/>
      <c r="JTH58" s="877"/>
      <c r="JTI58" s="877"/>
      <c r="JTJ58" s="877"/>
      <c r="JTK58" s="877"/>
      <c r="JTL58" s="877"/>
      <c r="JTM58" s="877"/>
      <c r="JTN58" s="877"/>
      <c r="JTO58" s="877"/>
      <c r="JTP58" s="877"/>
      <c r="JTQ58" s="877"/>
      <c r="JTR58" s="877"/>
      <c r="JTS58" s="877"/>
      <c r="JTT58" s="877"/>
      <c r="JTU58" s="877"/>
      <c r="JTV58" s="877"/>
      <c r="JTW58" s="877"/>
      <c r="JTX58" s="877"/>
      <c r="JTY58" s="877"/>
      <c r="JTZ58" s="877"/>
      <c r="JUA58" s="877"/>
      <c r="JUB58" s="877"/>
      <c r="JUC58" s="877"/>
      <c r="JUD58" s="877"/>
      <c r="JUE58" s="877"/>
      <c r="JUF58" s="877"/>
      <c r="JUG58" s="877"/>
      <c r="JUH58" s="877"/>
      <c r="JUI58" s="877"/>
      <c r="JUJ58" s="877"/>
      <c r="JUK58" s="877"/>
      <c r="JUL58" s="877"/>
      <c r="JUM58" s="877"/>
      <c r="JUN58" s="877"/>
      <c r="JUO58" s="877"/>
      <c r="JUP58" s="877"/>
      <c r="JUQ58" s="877"/>
      <c r="JUR58" s="877"/>
      <c r="JUS58" s="877"/>
      <c r="JUT58" s="877"/>
      <c r="JUU58" s="877"/>
      <c r="JUV58" s="877"/>
      <c r="JUW58" s="877"/>
      <c r="JUX58" s="877"/>
      <c r="JUY58" s="877"/>
      <c r="JUZ58" s="877"/>
      <c r="JVA58" s="877"/>
      <c r="JVB58" s="877"/>
      <c r="JVC58" s="877"/>
      <c r="JVD58" s="877"/>
      <c r="JVE58" s="877"/>
      <c r="JVF58" s="877"/>
      <c r="JVG58" s="877"/>
      <c r="JVH58" s="877"/>
      <c r="JVI58" s="877"/>
      <c r="JVJ58" s="877"/>
      <c r="JVK58" s="877"/>
      <c r="JVL58" s="877"/>
      <c r="JVM58" s="877"/>
      <c r="JVN58" s="877"/>
      <c r="JVO58" s="877"/>
      <c r="JVP58" s="877"/>
      <c r="JVQ58" s="877"/>
      <c r="JVR58" s="877"/>
      <c r="JVS58" s="877"/>
      <c r="JVT58" s="877"/>
      <c r="JVU58" s="877"/>
      <c r="JVV58" s="877"/>
      <c r="JVW58" s="877"/>
      <c r="JVX58" s="877"/>
      <c r="JVY58" s="877"/>
      <c r="JVZ58" s="877"/>
      <c r="JWA58" s="877"/>
      <c r="JWB58" s="877"/>
      <c r="JWC58" s="877"/>
      <c r="JWD58" s="877"/>
      <c r="JWE58" s="877"/>
      <c r="JWF58" s="877"/>
      <c r="JWG58" s="877"/>
      <c r="JWH58" s="877"/>
      <c r="JWI58" s="877"/>
      <c r="JWJ58" s="877"/>
      <c r="JWK58" s="877"/>
      <c r="JWL58" s="877"/>
      <c r="JWM58" s="877"/>
      <c r="JWN58" s="877"/>
      <c r="JWO58" s="877"/>
      <c r="JWP58" s="877"/>
      <c r="JWQ58" s="877"/>
      <c r="JWR58" s="877"/>
      <c r="JWS58" s="877"/>
      <c r="JWT58" s="877"/>
      <c r="JWU58" s="877"/>
      <c r="JWV58" s="877"/>
      <c r="JWW58" s="877"/>
      <c r="JWX58" s="877"/>
      <c r="JWY58" s="877"/>
      <c r="JWZ58" s="877"/>
      <c r="JXA58" s="877"/>
      <c r="JXB58" s="877"/>
      <c r="JXC58" s="877"/>
      <c r="JXD58" s="877"/>
      <c r="JXE58" s="877"/>
      <c r="JXF58" s="877"/>
      <c r="JXG58" s="877"/>
      <c r="JXH58" s="877"/>
      <c r="JXI58" s="877"/>
      <c r="JXJ58" s="877"/>
      <c r="JXK58" s="877"/>
      <c r="JXL58" s="877"/>
      <c r="JXM58" s="877"/>
      <c r="JXN58" s="877"/>
      <c r="JXO58" s="877"/>
      <c r="JXP58" s="877"/>
      <c r="JXQ58" s="877"/>
      <c r="JXR58" s="877"/>
      <c r="JXS58" s="877"/>
      <c r="JXT58" s="877"/>
      <c r="JXU58" s="877"/>
      <c r="JXV58" s="877"/>
      <c r="JXW58" s="877"/>
      <c r="JXX58" s="877"/>
      <c r="JXY58" s="877"/>
      <c r="JXZ58" s="877"/>
      <c r="JYA58" s="877"/>
      <c r="JYB58" s="877"/>
      <c r="JYC58" s="877"/>
      <c r="JYD58" s="877"/>
      <c r="JYE58" s="877"/>
      <c r="JYF58" s="877"/>
      <c r="JYG58" s="877"/>
      <c r="JYH58" s="877"/>
      <c r="JYI58" s="877"/>
      <c r="JYJ58" s="877"/>
      <c r="JYK58" s="877"/>
      <c r="JYL58" s="877"/>
      <c r="JYM58" s="877"/>
      <c r="JYN58" s="877"/>
      <c r="JYO58" s="877"/>
      <c r="JYP58" s="877"/>
      <c r="JYQ58" s="877"/>
      <c r="JYR58" s="877"/>
      <c r="JYS58" s="877"/>
      <c r="JYT58" s="877"/>
      <c r="JYU58" s="877"/>
      <c r="JYV58" s="877"/>
      <c r="JYW58" s="877"/>
      <c r="JYX58" s="877"/>
      <c r="JYY58" s="877"/>
      <c r="JYZ58" s="877"/>
      <c r="JZA58" s="877"/>
      <c r="JZB58" s="877"/>
      <c r="JZC58" s="877"/>
      <c r="JZD58" s="877"/>
      <c r="JZE58" s="877"/>
      <c r="JZF58" s="877"/>
      <c r="JZG58" s="877"/>
      <c r="JZH58" s="877"/>
      <c r="JZI58" s="877"/>
      <c r="JZJ58" s="877"/>
      <c r="JZK58" s="877"/>
      <c r="JZL58" s="877"/>
      <c r="JZM58" s="877"/>
      <c r="JZN58" s="877"/>
      <c r="JZO58" s="877"/>
      <c r="JZP58" s="877"/>
      <c r="JZQ58" s="877"/>
      <c r="JZR58" s="877"/>
      <c r="JZS58" s="877"/>
      <c r="JZT58" s="877"/>
      <c r="JZU58" s="877"/>
      <c r="JZV58" s="877"/>
      <c r="JZW58" s="877"/>
      <c r="JZX58" s="877"/>
      <c r="JZY58" s="877"/>
      <c r="JZZ58" s="877"/>
      <c r="KAA58" s="877"/>
      <c r="KAB58" s="877"/>
      <c r="KAC58" s="877"/>
      <c r="KAD58" s="877"/>
      <c r="KAE58" s="877"/>
      <c r="KAF58" s="877"/>
      <c r="KAG58" s="877"/>
      <c r="KAH58" s="877"/>
      <c r="KAI58" s="877"/>
      <c r="KAJ58" s="877"/>
      <c r="KAK58" s="877"/>
      <c r="KAL58" s="877"/>
      <c r="KAM58" s="877"/>
      <c r="KAN58" s="877"/>
      <c r="KAO58" s="877"/>
      <c r="KAP58" s="877"/>
      <c r="KAQ58" s="877"/>
      <c r="KAR58" s="877"/>
      <c r="KAS58" s="877"/>
      <c r="KAT58" s="877"/>
      <c r="KAU58" s="877"/>
      <c r="KAV58" s="877"/>
      <c r="KAW58" s="877"/>
      <c r="KAX58" s="877"/>
      <c r="KAY58" s="877"/>
      <c r="KAZ58" s="877"/>
      <c r="KBA58" s="877"/>
      <c r="KBB58" s="877"/>
      <c r="KBC58" s="877"/>
      <c r="KBD58" s="877"/>
      <c r="KBE58" s="877"/>
      <c r="KBF58" s="877"/>
      <c r="KBG58" s="877"/>
      <c r="KBH58" s="877"/>
      <c r="KBI58" s="877"/>
      <c r="KBJ58" s="877"/>
      <c r="KBK58" s="877"/>
      <c r="KBL58" s="877"/>
      <c r="KBM58" s="877"/>
      <c r="KBN58" s="877"/>
      <c r="KBO58" s="877"/>
      <c r="KBP58" s="877"/>
      <c r="KBQ58" s="877"/>
      <c r="KBR58" s="877"/>
      <c r="KBS58" s="877"/>
      <c r="KBT58" s="877"/>
      <c r="KBU58" s="877"/>
      <c r="KBV58" s="877"/>
      <c r="KBW58" s="877"/>
      <c r="KBX58" s="877"/>
      <c r="KBY58" s="877"/>
      <c r="KBZ58" s="877"/>
      <c r="KCA58" s="877"/>
      <c r="KCB58" s="877"/>
      <c r="KCC58" s="877"/>
      <c r="KCD58" s="877"/>
      <c r="KCE58" s="877"/>
      <c r="KCF58" s="877"/>
      <c r="KCG58" s="877"/>
      <c r="KCH58" s="877"/>
      <c r="KCI58" s="877"/>
      <c r="KCJ58" s="877"/>
      <c r="KCK58" s="877"/>
      <c r="KCL58" s="877"/>
      <c r="KCM58" s="877"/>
      <c r="KCN58" s="877"/>
      <c r="KCO58" s="877"/>
      <c r="KCP58" s="877"/>
      <c r="KCQ58" s="877"/>
      <c r="KCR58" s="877"/>
      <c r="KCS58" s="877"/>
      <c r="KCT58" s="877"/>
      <c r="KCU58" s="877"/>
      <c r="KCV58" s="877"/>
      <c r="KCW58" s="877"/>
      <c r="KCX58" s="877"/>
      <c r="KCY58" s="877"/>
      <c r="KCZ58" s="877"/>
      <c r="KDA58" s="877"/>
      <c r="KDB58" s="877"/>
      <c r="KDC58" s="877"/>
      <c r="KDD58" s="877"/>
      <c r="KDE58" s="877"/>
      <c r="KDF58" s="877"/>
      <c r="KDG58" s="877"/>
      <c r="KDH58" s="877"/>
      <c r="KDI58" s="877"/>
      <c r="KDJ58" s="877"/>
      <c r="KDK58" s="877"/>
      <c r="KDL58" s="877"/>
      <c r="KDM58" s="877"/>
      <c r="KDN58" s="877"/>
      <c r="KDO58" s="877"/>
      <c r="KDP58" s="877"/>
      <c r="KDQ58" s="877"/>
      <c r="KDR58" s="877"/>
      <c r="KDS58" s="877"/>
      <c r="KDT58" s="877"/>
      <c r="KDU58" s="877"/>
      <c r="KDV58" s="877"/>
      <c r="KDW58" s="877"/>
      <c r="KDX58" s="877"/>
      <c r="KDY58" s="877"/>
      <c r="KDZ58" s="877"/>
      <c r="KEA58" s="877"/>
      <c r="KEB58" s="877"/>
      <c r="KEC58" s="877"/>
      <c r="KED58" s="877"/>
      <c r="KEE58" s="877"/>
      <c r="KEF58" s="877"/>
      <c r="KEG58" s="877"/>
      <c r="KEH58" s="877"/>
      <c r="KEI58" s="877"/>
      <c r="KEJ58" s="877"/>
      <c r="KEK58" s="877"/>
      <c r="KEL58" s="877"/>
      <c r="KEM58" s="877"/>
      <c r="KEN58" s="877"/>
      <c r="KEO58" s="877"/>
      <c r="KEP58" s="877"/>
      <c r="KEQ58" s="877"/>
      <c r="KER58" s="877"/>
      <c r="KES58" s="877"/>
      <c r="KET58" s="877"/>
      <c r="KEU58" s="877"/>
      <c r="KEV58" s="877"/>
      <c r="KEW58" s="877"/>
      <c r="KEX58" s="877"/>
      <c r="KEY58" s="877"/>
      <c r="KEZ58" s="877"/>
      <c r="KFA58" s="877"/>
      <c r="KFB58" s="877"/>
      <c r="KFC58" s="877"/>
      <c r="KFD58" s="877"/>
      <c r="KFE58" s="877"/>
      <c r="KFF58" s="877"/>
      <c r="KFG58" s="877"/>
      <c r="KFH58" s="877"/>
      <c r="KFI58" s="877"/>
      <c r="KFJ58" s="877"/>
      <c r="KFK58" s="877"/>
      <c r="KFL58" s="877"/>
      <c r="KFM58" s="877"/>
      <c r="KFN58" s="877"/>
      <c r="KFO58" s="877"/>
      <c r="KFP58" s="877"/>
      <c r="KFQ58" s="877"/>
      <c r="KFR58" s="877"/>
      <c r="KFS58" s="877"/>
      <c r="KFT58" s="877"/>
      <c r="KFU58" s="877"/>
      <c r="KFV58" s="877"/>
      <c r="KFW58" s="877"/>
      <c r="KFX58" s="877"/>
      <c r="KFY58" s="877"/>
      <c r="KFZ58" s="877"/>
      <c r="KGA58" s="877"/>
      <c r="KGB58" s="877"/>
      <c r="KGC58" s="877"/>
      <c r="KGD58" s="877"/>
      <c r="KGE58" s="877"/>
      <c r="KGF58" s="877"/>
      <c r="KGG58" s="877"/>
      <c r="KGH58" s="877"/>
      <c r="KGI58" s="877"/>
      <c r="KGJ58" s="877"/>
      <c r="KGK58" s="877"/>
      <c r="KGL58" s="877"/>
      <c r="KGM58" s="877"/>
      <c r="KGN58" s="877"/>
      <c r="KGO58" s="877"/>
      <c r="KGP58" s="877"/>
      <c r="KGQ58" s="877"/>
      <c r="KGR58" s="877"/>
      <c r="KGS58" s="877"/>
      <c r="KGT58" s="877"/>
      <c r="KGU58" s="877"/>
      <c r="KGV58" s="877"/>
      <c r="KGW58" s="877"/>
      <c r="KGX58" s="877"/>
      <c r="KGY58" s="877"/>
      <c r="KGZ58" s="877"/>
      <c r="KHA58" s="877"/>
      <c r="KHB58" s="877"/>
      <c r="KHC58" s="877"/>
      <c r="KHD58" s="877"/>
      <c r="KHE58" s="877"/>
      <c r="KHF58" s="877"/>
      <c r="KHG58" s="877"/>
      <c r="KHH58" s="877"/>
      <c r="KHI58" s="877"/>
      <c r="KHJ58" s="877"/>
      <c r="KHK58" s="877"/>
      <c r="KHL58" s="877"/>
      <c r="KHM58" s="877"/>
      <c r="KHN58" s="877"/>
      <c r="KHO58" s="877"/>
      <c r="KHP58" s="877"/>
      <c r="KHQ58" s="877"/>
      <c r="KHR58" s="877"/>
      <c r="KHS58" s="877"/>
      <c r="KHT58" s="877"/>
      <c r="KHU58" s="877"/>
      <c r="KHV58" s="877"/>
      <c r="KHW58" s="877"/>
      <c r="KHX58" s="877"/>
      <c r="KHY58" s="877"/>
      <c r="KHZ58" s="877"/>
      <c r="KIA58" s="877"/>
      <c r="KIB58" s="877"/>
      <c r="KIC58" s="877"/>
      <c r="KID58" s="877"/>
      <c r="KIE58" s="877"/>
      <c r="KIF58" s="877"/>
      <c r="KIG58" s="877"/>
      <c r="KIH58" s="877"/>
      <c r="KII58" s="877"/>
      <c r="KIJ58" s="877"/>
      <c r="KIK58" s="877"/>
      <c r="KIL58" s="877"/>
      <c r="KIM58" s="877"/>
      <c r="KIN58" s="877"/>
      <c r="KIO58" s="877"/>
      <c r="KIP58" s="877"/>
      <c r="KIQ58" s="877"/>
      <c r="KIR58" s="877"/>
      <c r="KIS58" s="877"/>
      <c r="KIT58" s="877"/>
      <c r="KIU58" s="877"/>
      <c r="KIV58" s="877"/>
      <c r="KIW58" s="877"/>
      <c r="KIX58" s="877"/>
      <c r="KIY58" s="877"/>
      <c r="KIZ58" s="877"/>
      <c r="KJA58" s="877"/>
      <c r="KJB58" s="877"/>
      <c r="KJC58" s="877"/>
      <c r="KJD58" s="877"/>
      <c r="KJE58" s="877"/>
      <c r="KJF58" s="877"/>
      <c r="KJG58" s="877"/>
      <c r="KJH58" s="877"/>
      <c r="KJI58" s="877"/>
      <c r="KJJ58" s="877"/>
      <c r="KJK58" s="877"/>
      <c r="KJL58" s="877"/>
      <c r="KJM58" s="877"/>
      <c r="KJN58" s="877"/>
      <c r="KJO58" s="877"/>
      <c r="KJP58" s="877"/>
      <c r="KJQ58" s="877"/>
      <c r="KJR58" s="877"/>
      <c r="KJS58" s="877"/>
      <c r="KJT58" s="877"/>
      <c r="KJU58" s="877"/>
      <c r="KJV58" s="877"/>
      <c r="KJW58" s="877"/>
      <c r="KJX58" s="877"/>
      <c r="KJY58" s="877"/>
      <c r="KJZ58" s="877"/>
      <c r="KKA58" s="877"/>
      <c r="KKB58" s="877"/>
      <c r="KKC58" s="877"/>
      <c r="KKD58" s="877"/>
      <c r="KKE58" s="877"/>
      <c r="KKF58" s="877"/>
      <c r="KKG58" s="877"/>
      <c r="KKH58" s="877"/>
      <c r="KKI58" s="877"/>
      <c r="KKJ58" s="877"/>
      <c r="KKK58" s="877"/>
      <c r="KKL58" s="877"/>
      <c r="KKM58" s="877"/>
      <c r="KKN58" s="877"/>
      <c r="KKO58" s="877"/>
      <c r="KKP58" s="877"/>
      <c r="KKQ58" s="877"/>
      <c r="KKR58" s="877"/>
      <c r="KKS58" s="877"/>
      <c r="KKT58" s="877"/>
      <c r="KKU58" s="877"/>
      <c r="KKV58" s="877"/>
      <c r="KKW58" s="877"/>
      <c r="KKX58" s="877"/>
      <c r="KKY58" s="877"/>
      <c r="KKZ58" s="877"/>
      <c r="KLA58" s="877"/>
      <c r="KLB58" s="877"/>
      <c r="KLC58" s="877"/>
      <c r="KLD58" s="877"/>
      <c r="KLE58" s="877"/>
      <c r="KLF58" s="877"/>
      <c r="KLG58" s="877"/>
      <c r="KLH58" s="877"/>
      <c r="KLI58" s="877"/>
      <c r="KLJ58" s="877"/>
      <c r="KLK58" s="877"/>
      <c r="KLL58" s="877"/>
      <c r="KLM58" s="877"/>
      <c r="KLN58" s="877"/>
      <c r="KLO58" s="877"/>
      <c r="KLP58" s="877"/>
      <c r="KLQ58" s="877"/>
      <c r="KLR58" s="877"/>
      <c r="KLS58" s="877"/>
      <c r="KLT58" s="877"/>
      <c r="KLU58" s="877"/>
      <c r="KLV58" s="877"/>
      <c r="KLW58" s="877"/>
      <c r="KLX58" s="877"/>
      <c r="KLY58" s="877"/>
      <c r="KLZ58" s="877"/>
      <c r="KMA58" s="877"/>
      <c r="KMB58" s="877"/>
      <c r="KMC58" s="877"/>
      <c r="KMD58" s="877"/>
      <c r="KME58" s="877"/>
      <c r="KMF58" s="877"/>
      <c r="KMG58" s="877"/>
      <c r="KMH58" s="877"/>
      <c r="KMI58" s="877"/>
      <c r="KMJ58" s="877"/>
      <c r="KMK58" s="877"/>
      <c r="KML58" s="877"/>
      <c r="KMM58" s="877"/>
      <c r="KMN58" s="877"/>
      <c r="KMO58" s="877"/>
      <c r="KMP58" s="877"/>
      <c r="KMQ58" s="877"/>
      <c r="KMR58" s="877"/>
      <c r="KMS58" s="877"/>
      <c r="KMT58" s="877"/>
      <c r="KMU58" s="877"/>
      <c r="KMV58" s="877"/>
      <c r="KMW58" s="877"/>
      <c r="KMX58" s="877"/>
      <c r="KMY58" s="877"/>
      <c r="KMZ58" s="877"/>
      <c r="KNA58" s="877"/>
      <c r="KNB58" s="877"/>
      <c r="KNC58" s="877"/>
      <c r="KND58" s="877"/>
      <c r="KNE58" s="877"/>
      <c r="KNF58" s="877"/>
      <c r="KNG58" s="877"/>
      <c r="KNH58" s="877"/>
      <c r="KNI58" s="877"/>
      <c r="KNJ58" s="877"/>
      <c r="KNK58" s="877"/>
      <c r="KNL58" s="877"/>
      <c r="KNM58" s="877"/>
      <c r="KNN58" s="877"/>
      <c r="KNO58" s="877"/>
      <c r="KNP58" s="877"/>
      <c r="KNQ58" s="877"/>
      <c r="KNR58" s="877"/>
      <c r="KNS58" s="877"/>
      <c r="KNT58" s="877"/>
      <c r="KNU58" s="877"/>
      <c r="KNV58" s="877"/>
      <c r="KNW58" s="877"/>
      <c r="KNX58" s="877"/>
      <c r="KNY58" s="877"/>
      <c r="KNZ58" s="877"/>
      <c r="KOA58" s="877"/>
      <c r="KOB58" s="877"/>
      <c r="KOC58" s="877"/>
      <c r="KOD58" s="877"/>
      <c r="KOE58" s="877"/>
      <c r="KOF58" s="877"/>
      <c r="KOG58" s="877"/>
      <c r="KOH58" s="877"/>
      <c r="KOI58" s="877"/>
      <c r="KOJ58" s="877"/>
      <c r="KOK58" s="877"/>
      <c r="KOL58" s="877"/>
      <c r="KOM58" s="877"/>
      <c r="KON58" s="877"/>
      <c r="KOO58" s="877"/>
      <c r="KOP58" s="877"/>
      <c r="KOQ58" s="877"/>
      <c r="KOR58" s="877"/>
      <c r="KOS58" s="877"/>
      <c r="KOT58" s="877"/>
      <c r="KOU58" s="877"/>
      <c r="KOV58" s="877"/>
      <c r="KOW58" s="877"/>
      <c r="KOX58" s="877"/>
      <c r="KOY58" s="877"/>
      <c r="KOZ58" s="877"/>
      <c r="KPA58" s="877"/>
      <c r="KPB58" s="877"/>
      <c r="KPC58" s="877"/>
      <c r="KPD58" s="877"/>
      <c r="KPE58" s="877"/>
      <c r="KPF58" s="877"/>
      <c r="KPG58" s="877"/>
      <c r="KPH58" s="877"/>
      <c r="KPI58" s="877"/>
      <c r="KPJ58" s="877"/>
      <c r="KPK58" s="877"/>
      <c r="KPL58" s="877"/>
      <c r="KPM58" s="877"/>
      <c r="KPN58" s="877"/>
      <c r="KPO58" s="877"/>
      <c r="KPP58" s="877"/>
      <c r="KPQ58" s="877"/>
      <c r="KPR58" s="877"/>
      <c r="KPS58" s="877"/>
      <c r="KPT58" s="877"/>
      <c r="KPU58" s="877"/>
      <c r="KPV58" s="877"/>
      <c r="KPW58" s="877"/>
      <c r="KPX58" s="877"/>
      <c r="KPY58" s="877"/>
      <c r="KPZ58" s="877"/>
      <c r="KQA58" s="877"/>
      <c r="KQB58" s="877"/>
      <c r="KQC58" s="877"/>
      <c r="KQD58" s="877"/>
      <c r="KQE58" s="877"/>
      <c r="KQF58" s="877"/>
      <c r="KQG58" s="877"/>
      <c r="KQH58" s="877"/>
      <c r="KQI58" s="877"/>
      <c r="KQJ58" s="877"/>
      <c r="KQK58" s="877"/>
      <c r="KQL58" s="877"/>
      <c r="KQM58" s="877"/>
      <c r="KQN58" s="877"/>
      <c r="KQO58" s="877"/>
      <c r="KQP58" s="877"/>
      <c r="KQQ58" s="877"/>
      <c r="KQR58" s="877"/>
      <c r="KQS58" s="877"/>
      <c r="KQT58" s="877"/>
      <c r="KQU58" s="877"/>
      <c r="KQV58" s="877"/>
      <c r="KQW58" s="877"/>
      <c r="KQX58" s="877"/>
      <c r="KQY58" s="877"/>
      <c r="KQZ58" s="877"/>
      <c r="KRA58" s="877"/>
      <c r="KRB58" s="877"/>
      <c r="KRC58" s="877"/>
      <c r="KRD58" s="877"/>
      <c r="KRE58" s="877"/>
      <c r="KRF58" s="877"/>
      <c r="KRG58" s="877"/>
      <c r="KRH58" s="877"/>
      <c r="KRI58" s="877"/>
      <c r="KRJ58" s="877"/>
      <c r="KRK58" s="877"/>
      <c r="KRL58" s="877"/>
      <c r="KRM58" s="877"/>
      <c r="KRN58" s="877"/>
      <c r="KRO58" s="877"/>
      <c r="KRP58" s="877"/>
      <c r="KRQ58" s="877"/>
      <c r="KRR58" s="877"/>
      <c r="KRS58" s="877"/>
      <c r="KRT58" s="877"/>
      <c r="KRU58" s="877"/>
      <c r="KRV58" s="877"/>
      <c r="KRW58" s="877"/>
      <c r="KRX58" s="877"/>
      <c r="KRY58" s="877"/>
      <c r="KRZ58" s="877"/>
      <c r="KSA58" s="877"/>
      <c r="KSB58" s="877"/>
      <c r="KSC58" s="877"/>
      <c r="KSD58" s="877"/>
      <c r="KSE58" s="877"/>
      <c r="KSF58" s="877"/>
      <c r="KSG58" s="877"/>
      <c r="KSH58" s="877"/>
      <c r="KSI58" s="877"/>
      <c r="KSJ58" s="877"/>
      <c r="KSK58" s="877"/>
      <c r="KSL58" s="877"/>
      <c r="KSM58" s="877"/>
      <c r="KSN58" s="877"/>
      <c r="KSO58" s="877"/>
      <c r="KSP58" s="877"/>
      <c r="KSQ58" s="877"/>
      <c r="KSR58" s="877"/>
      <c r="KSS58" s="877"/>
      <c r="KST58" s="877"/>
      <c r="KSU58" s="877"/>
      <c r="KSV58" s="877"/>
      <c r="KSW58" s="877"/>
      <c r="KSX58" s="877"/>
      <c r="KSY58" s="877"/>
      <c r="KSZ58" s="877"/>
      <c r="KTA58" s="877"/>
      <c r="KTB58" s="877"/>
      <c r="KTC58" s="877"/>
      <c r="KTD58" s="877"/>
      <c r="KTE58" s="877"/>
      <c r="KTF58" s="877"/>
      <c r="KTG58" s="877"/>
      <c r="KTH58" s="877"/>
      <c r="KTI58" s="877"/>
      <c r="KTJ58" s="877"/>
      <c r="KTK58" s="877"/>
      <c r="KTL58" s="877"/>
      <c r="KTM58" s="877"/>
      <c r="KTN58" s="877"/>
      <c r="KTO58" s="877"/>
      <c r="KTP58" s="877"/>
      <c r="KTQ58" s="877"/>
      <c r="KTR58" s="877"/>
      <c r="KTS58" s="877"/>
      <c r="KTT58" s="877"/>
      <c r="KTU58" s="877"/>
      <c r="KTV58" s="877"/>
      <c r="KTW58" s="877"/>
      <c r="KTX58" s="877"/>
      <c r="KTY58" s="877"/>
      <c r="KTZ58" s="877"/>
      <c r="KUA58" s="877"/>
      <c r="KUB58" s="877"/>
      <c r="KUC58" s="877"/>
      <c r="KUD58" s="877"/>
      <c r="KUE58" s="877"/>
      <c r="KUF58" s="877"/>
      <c r="KUG58" s="877"/>
      <c r="KUH58" s="877"/>
      <c r="KUI58" s="877"/>
      <c r="KUJ58" s="877"/>
      <c r="KUK58" s="877"/>
      <c r="KUL58" s="877"/>
      <c r="KUM58" s="877"/>
      <c r="KUN58" s="877"/>
      <c r="KUO58" s="877"/>
      <c r="KUP58" s="877"/>
      <c r="KUQ58" s="877"/>
      <c r="KUR58" s="877"/>
      <c r="KUS58" s="877"/>
      <c r="KUT58" s="877"/>
      <c r="KUU58" s="877"/>
      <c r="KUV58" s="877"/>
      <c r="KUW58" s="877"/>
      <c r="KUX58" s="877"/>
      <c r="KUY58" s="877"/>
      <c r="KUZ58" s="877"/>
      <c r="KVA58" s="877"/>
      <c r="KVB58" s="877"/>
      <c r="KVC58" s="877"/>
      <c r="KVD58" s="877"/>
      <c r="KVE58" s="877"/>
      <c r="KVF58" s="877"/>
      <c r="KVG58" s="877"/>
      <c r="KVH58" s="877"/>
      <c r="KVI58" s="877"/>
      <c r="KVJ58" s="877"/>
      <c r="KVK58" s="877"/>
      <c r="KVL58" s="877"/>
      <c r="KVM58" s="877"/>
      <c r="KVN58" s="877"/>
      <c r="KVO58" s="877"/>
      <c r="KVP58" s="877"/>
      <c r="KVQ58" s="877"/>
      <c r="KVR58" s="877"/>
      <c r="KVS58" s="877"/>
      <c r="KVT58" s="877"/>
      <c r="KVU58" s="877"/>
      <c r="KVV58" s="877"/>
      <c r="KVW58" s="877"/>
      <c r="KVX58" s="877"/>
      <c r="KVY58" s="877"/>
      <c r="KVZ58" s="877"/>
      <c r="KWA58" s="877"/>
      <c r="KWB58" s="877"/>
      <c r="KWC58" s="877"/>
      <c r="KWD58" s="877"/>
      <c r="KWE58" s="877"/>
      <c r="KWF58" s="877"/>
      <c r="KWG58" s="877"/>
      <c r="KWH58" s="877"/>
      <c r="KWI58" s="877"/>
      <c r="KWJ58" s="877"/>
      <c r="KWK58" s="877"/>
      <c r="KWL58" s="877"/>
      <c r="KWM58" s="877"/>
      <c r="KWN58" s="877"/>
      <c r="KWO58" s="877"/>
      <c r="KWP58" s="877"/>
      <c r="KWQ58" s="877"/>
      <c r="KWR58" s="877"/>
      <c r="KWS58" s="877"/>
      <c r="KWT58" s="877"/>
      <c r="KWU58" s="877"/>
      <c r="KWV58" s="877"/>
      <c r="KWW58" s="877"/>
      <c r="KWX58" s="877"/>
      <c r="KWY58" s="877"/>
      <c r="KWZ58" s="877"/>
      <c r="KXA58" s="877"/>
      <c r="KXB58" s="877"/>
      <c r="KXC58" s="877"/>
      <c r="KXD58" s="877"/>
      <c r="KXE58" s="877"/>
      <c r="KXF58" s="877"/>
      <c r="KXG58" s="877"/>
      <c r="KXH58" s="877"/>
      <c r="KXI58" s="877"/>
      <c r="KXJ58" s="877"/>
      <c r="KXK58" s="877"/>
      <c r="KXL58" s="877"/>
      <c r="KXM58" s="877"/>
      <c r="KXN58" s="877"/>
      <c r="KXO58" s="877"/>
      <c r="KXP58" s="877"/>
      <c r="KXQ58" s="877"/>
      <c r="KXR58" s="877"/>
      <c r="KXS58" s="877"/>
      <c r="KXT58" s="877"/>
      <c r="KXU58" s="877"/>
      <c r="KXV58" s="877"/>
      <c r="KXW58" s="877"/>
      <c r="KXX58" s="877"/>
      <c r="KXY58" s="877"/>
      <c r="KXZ58" s="877"/>
      <c r="KYA58" s="877"/>
      <c r="KYB58" s="877"/>
      <c r="KYC58" s="877"/>
      <c r="KYD58" s="877"/>
      <c r="KYE58" s="877"/>
      <c r="KYF58" s="877"/>
      <c r="KYG58" s="877"/>
      <c r="KYH58" s="877"/>
      <c r="KYI58" s="877"/>
      <c r="KYJ58" s="877"/>
      <c r="KYK58" s="877"/>
      <c r="KYL58" s="877"/>
      <c r="KYM58" s="877"/>
      <c r="KYN58" s="877"/>
      <c r="KYO58" s="877"/>
      <c r="KYP58" s="877"/>
      <c r="KYQ58" s="877"/>
      <c r="KYR58" s="877"/>
      <c r="KYS58" s="877"/>
      <c r="KYT58" s="877"/>
      <c r="KYU58" s="877"/>
      <c r="KYV58" s="877"/>
      <c r="KYW58" s="877"/>
      <c r="KYX58" s="877"/>
      <c r="KYY58" s="877"/>
      <c r="KYZ58" s="877"/>
      <c r="KZA58" s="877"/>
      <c r="KZB58" s="877"/>
      <c r="KZC58" s="877"/>
      <c r="KZD58" s="877"/>
      <c r="KZE58" s="877"/>
      <c r="KZF58" s="877"/>
      <c r="KZG58" s="877"/>
      <c r="KZH58" s="877"/>
      <c r="KZI58" s="877"/>
      <c r="KZJ58" s="877"/>
      <c r="KZK58" s="877"/>
      <c r="KZL58" s="877"/>
      <c r="KZM58" s="877"/>
      <c r="KZN58" s="877"/>
      <c r="KZO58" s="877"/>
      <c r="KZP58" s="877"/>
      <c r="KZQ58" s="877"/>
      <c r="KZR58" s="877"/>
      <c r="KZS58" s="877"/>
      <c r="KZT58" s="877"/>
      <c r="KZU58" s="877"/>
      <c r="KZV58" s="877"/>
      <c r="KZW58" s="877"/>
      <c r="KZX58" s="877"/>
      <c r="KZY58" s="877"/>
      <c r="KZZ58" s="877"/>
      <c r="LAA58" s="877"/>
      <c r="LAB58" s="877"/>
      <c r="LAC58" s="877"/>
      <c r="LAD58" s="877"/>
      <c r="LAE58" s="877"/>
      <c r="LAF58" s="877"/>
      <c r="LAG58" s="877"/>
      <c r="LAH58" s="877"/>
      <c r="LAI58" s="877"/>
      <c r="LAJ58" s="877"/>
      <c r="LAK58" s="877"/>
      <c r="LAL58" s="877"/>
      <c r="LAM58" s="877"/>
      <c r="LAN58" s="877"/>
      <c r="LAO58" s="877"/>
      <c r="LAP58" s="877"/>
      <c r="LAQ58" s="877"/>
      <c r="LAR58" s="877"/>
      <c r="LAS58" s="877"/>
      <c r="LAT58" s="877"/>
      <c r="LAU58" s="877"/>
      <c r="LAV58" s="877"/>
      <c r="LAW58" s="877"/>
      <c r="LAX58" s="877"/>
      <c r="LAY58" s="877"/>
      <c r="LAZ58" s="877"/>
      <c r="LBA58" s="877"/>
      <c r="LBB58" s="877"/>
      <c r="LBC58" s="877"/>
      <c r="LBD58" s="877"/>
      <c r="LBE58" s="877"/>
      <c r="LBF58" s="877"/>
      <c r="LBG58" s="877"/>
      <c r="LBH58" s="877"/>
      <c r="LBI58" s="877"/>
      <c r="LBJ58" s="877"/>
      <c r="LBK58" s="877"/>
      <c r="LBL58" s="877"/>
      <c r="LBM58" s="877"/>
      <c r="LBN58" s="877"/>
      <c r="LBO58" s="877"/>
      <c r="LBP58" s="877"/>
      <c r="LBQ58" s="877"/>
      <c r="LBR58" s="877"/>
      <c r="LBS58" s="877"/>
      <c r="LBT58" s="877"/>
      <c r="LBU58" s="877"/>
      <c r="LBV58" s="877"/>
      <c r="LBW58" s="877"/>
      <c r="LBX58" s="877"/>
      <c r="LBY58" s="877"/>
      <c r="LBZ58" s="877"/>
      <c r="LCA58" s="877"/>
      <c r="LCB58" s="877"/>
      <c r="LCC58" s="877"/>
      <c r="LCD58" s="877"/>
      <c r="LCE58" s="877"/>
      <c r="LCF58" s="877"/>
      <c r="LCG58" s="877"/>
      <c r="LCH58" s="877"/>
      <c r="LCI58" s="877"/>
      <c r="LCJ58" s="877"/>
      <c r="LCK58" s="877"/>
      <c r="LCL58" s="877"/>
      <c r="LCM58" s="877"/>
      <c r="LCN58" s="877"/>
      <c r="LCO58" s="877"/>
      <c r="LCP58" s="877"/>
      <c r="LCQ58" s="877"/>
      <c r="LCR58" s="877"/>
      <c r="LCS58" s="877"/>
      <c r="LCT58" s="877"/>
      <c r="LCU58" s="877"/>
      <c r="LCV58" s="877"/>
      <c r="LCW58" s="877"/>
      <c r="LCX58" s="877"/>
      <c r="LCY58" s="877"/>
      <c r="LCZ58" s="877"/>
      <c r="LDA58" s="877"/>
      <c r="LDB58" s="877"/>
      <c r="LDC58" s="877"/>
      <c r="LDD58" s="877"/>
      <c r="LDE58" s="877"/>
      <c r="LDF58" s="877"/>
      <c r="LDG58" s="877"/>
      <c r="LDH58" s="877"/>
      <c r="LDI58" s="877"/>
      <c r="LDJ58" s="877"/>
      <c r="LDK58" s="877"/>
      <c r="LDL58" s="877"/>
      <c r="LDM58" s="877"/>
      <c r="LDN58" s="877"/>
      <c r="LDO58" s="877"/>
      <c r="LDP58" s="877"/>
      <c r="LDQ58" s="877"/>
      <c r="LDR58" s="877"/>
      <c r="LDS58" s="877"/>
      <c r="LDT58" s="877"/>
      <c r="LDU58" s="877"/>
      <c r="LDV58" s="877"/>
      <c r="LDW58" s="877"/>
      <c r="LDX58" s="877"/>
      <c r="LDY58" s="877"/>
      <c r="LDZ58" s="877"/>
      <c r="LEA58" s="877"/>
      <c r="LEB58" s="877"/>
      <c r="LEC58" s="877"/>
      <c r="LED58" s="877"/>
      <c r="LEE58" s="877"/>
      <c r="LEF58" s="877"/>
      <c r="LEG58" s="877"/>
      <c r="LEH58" s="877"/>
      <c r="LEI58" s="877"/>
      <c r="LEJ58" s="877"/>
      <c r="LEK58" s="877"/>
      <c r="LEL58" s="877"/>
      <c r="LEM58" s="877"/>
      <c r="LEN58" s="877"/>
      <c r="LEO58" s="877"/>
      <c r="LEP58" s="877"/>
      <c r="LEQ58" s="877"/>
      <c r="LER58" s="877"/>
      <c r="LES58" s="877"/>
      <c r="LET58" s="877"/>
      <c r="LEU58" s="877"/>
      <c r="LEV58" s="877"/>
      <c r="LEW58" s="877"/>
      <c r="LEX58" s="877"/>
      <c r="LEY58" s="877"/>
      <c r="LEZ58" s="877"/>
      <c r="LFA58" s="877"/>
      <c r="LFB58" s="877"/>
      <c r="LFC58" s="877"/>
      <c r="LFD58" s="877"/>
      <c r="LFE58" s="877"/>
      <c r="LFF58" s="877"/>
      <c r="LFG58" s="877"/>
      <c r="LFH58" s="877"/>
      <c r="LFI58" s="877"/>
      <c r="LFJ58" s="877"/>
      <c r="LFK58" s="877"/>
      <c r="LFL58" s="877"/>
      <c r="LFM58" s="877"/>
      <c r="LFN58" s="877"/>
      <c r="LFO58" s="877"/>
      <c r="LFP58" s="877"/>
      <c r="LFQ58" s="877"/>
      <c r="LFR58" s="877"/>
      <c r="LFS58" s="877"/>
      <c r="LFT58" s="877"/>
      <c r="LFU58" s="877"/>
      <c r="LFV58" s="877"/>
      <c r="LFW58" s="877"/>
      <c r="LFX58" s="877"/>
      <c r="LFY58" s="877"/>
      <c r="LFZ58" s="877"/>
      <c r="LGA58" s="877"/>
      <c r="LGB58" s="877"/>
      <c r="LGC58" s="877"/>
      <c r="LGD58" s="877"/>
      <c r="LGE58" s="877"/>
      <c r="LGF58" s="877"/>
      <c r="LGG58" s="877"/>
      <c r="LGH58" s="877"/>
      <c r="LGI58" s="877"/>
      <c r="LGJ58" s="877"/>
      <c r="LGK58" s="877"/>
      <c r="LGL58" s="877"/>
      <c r="LGM58" s="877"/>
      <c r="LGN58" s="877"/>
      <c r="LGO58" s="877"/>
      <c r="LGP58" s="877"/>
      <c r="LGQ58" s="877"/>
      <c r="LGR58" s="877"/>
      <c r="LGS58" s="877"/>
      <c r="LGT58" s="877"/>
      <c r="LGU58" s="877"/>
      <c r="LGV58" s="877"/>
      <c r="LGW58" s="877"/>
      <c r="LGX58" s="877"/>
      <c r="LGY58" s="877"/>
      <c r="LGZ58" s="877"/>
      <c r="LHA58" s="877"/>
      <c r="LHB58" s="877"/>
      <c r="LHC58" s="877"/>
      <c r="LHD58" s="877"/>
      <c r="LHE58" s="877"/>
      <c r="LHF58" s="877"/>
      <c r="LHG58" s="877"/>
      <c r="LHH58" s="877"/>
      <c r="LHI58" s="877"/>
      <c r="LHJ58" s="877"/>
      <c r="LHK58" s="877"/>
      <c r="LHL58" s="877"/>
      <c r="LHM58" s="877"/>
      <c r="LHN58" s="877"/>
      <c r="LHO58" s="877"/>
      <c r="LHP58" s="877"/>
      <c r="LHQ58" s="877"/>
      <c r="LHR58" s="877"/>
      <c r="LHS58" s="877"/>
      <c r="LHT58" s="877"/>
      <c r="LHU58" s="877"/>
      <c r="LHV58" s="877"/>
      <c r="LHW58" s="877"/>
      <c r="LHX58" s="877"/>
      <c r="LHY58" s="877"/>
      <c r="LHZ58" s="877"/>
      <c r="LIA58" s="877"/>
      <c r="LIB58" s="877"/>
      <c r="LIC58" s="877"/>
      <c r="LID58" s="877"/>
      <c r="LIE58" s="877"/>
      <c r="LIF58" s="877"/>
      <c r="LIG58" s="877"/>
      <c r="LIH58" s="877"/>
      <c r="LII58" s="877"/>
      <c r="LIJ58" s="877"/>
      <c r="LIK58" s="877"/>
      <c r="LIL58" s="877"/>
      <c r="LIM58" s="877"/>
      <c r="LIN58" s="877"/>
      <c r="LIO58" s="877"/>
      <c r="LIP58" s="877"/>
      <c r="LIQ58" s="877"/>
      <c r="LIR58" s="877"/>
      <c r="LIS58" s="877"/>
      <c r="LIT58" s="877"/>
      <c r="LIU58" s="877"/>
      <c r="LIV58" s="877"/>
      <c r="LIW58" s="877"/>
      <c r="LIX58" s="877"/>
      <c r="LIY58" s="877"/>
      <c r="LIZ58" s="877"/>
      <c r="LJA58" s="877"/>
      <c r="LJB58" s="877"/>
      <c r="LJC58" s="877"/>
      <c r="LJD58" s="877"/>
      <c r="LJE58" s="877"/>
      <c r="LJF58" s="877"/>
      <c r="LJG58" s="877"/>
      <c r="LJH58" s="877"/>
      <c r="LJI58" s="877"/>
      <c r="LJJ58" s="877"/>
      <c r="LJK58" s="877"/>
      <c r="LJL58" s="877"/>
      <c r="LJM58" s="877"/>
      <c r="LJN58" s="877"/>
      <c r="LJO58" s="877"/>
      <c r="LJP58" s="877"/>
      <c r="LJQ58" s="877"/>
      <c r="LJR58" s="877"/>
      <c r="LJS58" s="877"/>
      <c r="LJT58" s="877"/>
      <c r="LJU58" s="877"/>
      <c r="LJV58" s="877"/>
      <c r="LJW58" s="877"/>
      <c r="LJX58" s="877"/>
      <c r="LJY58" s="877"/>
      <c r="LJZ58" s="877"/>
      <c r="LKA58" s="877"/>
      <c r="LKB58" s="877"/>
      <c r="LKC58" s="877"/>
      <c r="LKD58" s="877"/>
      <c r="LKE58" s="877"/>
      <c r="LKF58" s="877"/>
      <c r="LKG58" s="877"/>
      <c r="LKH58" s="877"/>
      <c r="LKI58" s="877"/>
      <c r="LKJ58" s="877"/>
      <c r="LKK58" s="877"/>
      <c r="LKL58" s="877"/>
      <c r="LKM58" s="877"/>
      <c r="LKN58" s="877"/>
      <c r="LKO58" s="877"/>
      <c r="LKP58" s="877"/>
      <c r="LKQ58" s="877"/>
      <c r="LKR58" s="877"/>
      <c r="LKS58" s="877"/>
      <c r="LKT58" s="877"/>
      <c r="LKU58" s="877"/>
      <c r="LKV58" s="877"/>
      <c r="LKW58" s="877"/>
      <c r="LKX58" s="877"/>
      <c r="LKY58" s="877"/>
      <c r="LKZ58" s="877"/>
      <c r="LLA58" s="877"/>
      <c r="LLB58" s="877"/>
      <c r="LLC58" s="877"/>
      <c r="LLD58" s="877"/>
      <c r="LLE58" s="877"/>
      <c r="LLF58" s="877"/>
      <c r="LLG58" s="877"/>
      <c r="LLH58" s="877"/>
      <c r="LLI58" s="877"/>
      <c r="LLJ58" s="877"/>
      <c r="LLK58" s="877"/>
      <c r="LLL58" s="877"/>
      <c r="LLM58" s="877"/>
      <c r="LLN58" s="877"/>
      <c r="LLO58" s="877"/>
      <c r="LLP58" s="877"/>
      <c r="LLQ58" s="877"/>
      <c r="LLR58" s="877"/>
      <c r="LLS58" s="877"/>
      <c r="LLT58" s="877"/>
      <c r="LLU58" s="877"/>
      <c r="LLV58" s="877"/>
      <c r="LLW58" s="877"/>
      <c r="LLX58" s="877"/>
      <c r="LLY58" s="877"/>
      <c r="LLZ58" s="877"/>
      <c r="LMA58" s="877"/>
      <c r="LMB58" s="877"/>
      <c r="LMC58" s="877"/>
      <c r="LMD58" s="877"/>
      <c r="LME58" s="877"/>
      <c r="LMF58" s="877"/>
      <c r="LMG58" s="877"/>
      <c r="LMH58" s="877"/>
      <c r="LMI58" s="877"/>
      <c r="LMJ58" s="877"/>
      <c r="LMK58" s="877"/>
      <c r="LML58" s="877"/>
      <c r="LMM58" s="877"/>
      <c r="LMN58" s="877"/>
      <c r="LMO58" s="877"/>
      <c r="LMP58" s="877"/>
      <c r="LMQ58" s="877"/>
      <c r="LMR58" s="877"/>
      <c r="LMS58" s="877"/>
      <c r="LMT58" s="877"/>
      <c r="LMU58" s="877"/>
      <c r="LMV58" s="877"/>
      <c r="LMW58" s="877"/>
      <c r="LMX58" s="877"/>
      <c r="LMY58" s="877"/>
      <c r="LMZ58" s="877"/>
      <c r="LNA58" s="877"/>
      <c r="LNB58" s="877"/>
      <c r="LNC58" s="877"/>
      <c r="LND58" s="877"/>
      <c r="LNE58" s="877"/>
      <c r="LNF58" s="877"/>
      <c r="LNG58" s="877"/>
      <c r="LNH58" s="877"/>
      <c r="LNI58" s="877"/>
      <c r="LNJ58" s="877"/>
      <c r="LNK58" s="877"/>
      <c r="LNL58" s="877"/>
      <c r="LNM58" s="877"/>
      <c r="LNN58" s="877"/>
      <c r="LNO58" s="877"/>
      <c r="LNP58" s="877"/>
      <c r="LNQ58" s="877"/>
      <c r="LNR58" s="877"/>
      <c r="LNS58" s="877"/>
      <c r="LNT58" s="877"/>
      <c r="LNU58" s="877"/>
      <c r="LNV58" s="877"/>
      <c r="LNW58" s="877"/>
      <c r="LNX58" s="877"/>
      <c r="LNY58" s="877"/>
      <c r="LNZ58" s="877"/>
      <c r="LOA58" s="877"/>
      <c r="LOB58" s="877"/>
      <c r="LOC58" s="877"/>
      <c r="LOD58" s="877"/>
      <c r="LOE58" s="877"/>
      <c r="LOF58" s="877"/>
      <c r="LOG58" s="877"/>
      <c r="LOH58" s="877"/>
      <c r="LOI58" s="877"/>
      <c r="LOJ58" s="877"/>
      <c r="LOK58" s="877"/>
      <c r="LOL58" s="877"/>
      <c r="LOM58" s="877"/>
      <c r="LON58" s="877"/>
      <c r="LOO58" s="877"/>
      <c r="LOP58" s="877"/>
      <c r="LOQ58" s="877"/>
      <c r="LOR58" s="877"/>
      <c r="LOS58" s="877"/>
      <c r="LOT58" s="877"/>
      <c r="LOU58" s="877"/>
      <c r="LOV58" s="877"/>
      <c r="LOW58" s="877"/>
      <c r="LOX58" s="877"/>
      <c r="LOY58" s="877"/>
      <c r="LOZ58" s="877"/>
      <c r="LPA58" s="877"/>
      <c r="LPB58" s="877"/>
      <c r="LPC58" s="877"/>
      <c r="LPD58" s="877"/>
      <c r="LPE58" s="877"/>
      <c r="LPF58" s="877"/>
      <c r="LPG58" s="877"/>
      <c r="LPH58" s="877"/>
      <c r="LPI58" s="877"/>
      <c r="LPJ58" s="877"/>
      <c r="LPK58" s="877"/>
      <c r="LPL58" s="877"/>
      <c r="LPM58" s="877"/>
      <c r="LPN58" s="877"/>
      <c r="LPO58" s="877"/>
      <c r="LPP58" s="877"/>
      <c r="LPQ58" s="877"/>
      <c r="LPR58" s="877"/>
      <c r="LPS58" s="877"/>
      <c r="LPT58" s="877"/>
      <c r="LPU58" s="877"/>
      <c r="LPV58" s="877"/>
      <c r="LPW58" s="877"/>
      <c r="LPX58" s="877"/>
      <c r="LPY58" s="877"/>
      <c r="LPZ58" s="877"/>
      <c r="LQA58" s="877"/>
      <c r="LQB58" s="877"/>
      <c r="LQC58" s="877"/>
      <c r="LQD58" s="877"/>
      <c r="LQE58" s="877"/>
      <c r="LQF58" s="877"/>
      <c r="LQG58" s="877"/>
      <c r="LQH58" s="877"/>
      <c r="LQI58" s="877"/>
      <c r="LQJ58" s="877"/>
      <c r="LQK58" s="877"/>
      <c r="LQL58" s="877"/>
      <c r="LQM58" s="877"/>
      <c r="LQN58" s="877"/>
      <c r="LQO58" s="877"/>
      <c r="LQP58" s="877"/>
      <c r="LQQ58" s="877"/>
      <c r="LQR58" s="877"/>
      <c r="LQS58" s="877"/>
      <c r="LQT58" s="877"/>
      <c r="LQU58" s="877"/>
      <c r="LQV58" s="877"/>
      <c r="LQW58" s="877"/>
      <c r="LQX58" s="877"/>
      <c r="LQY58" s="877"/>
      <c r="LQZ58" s="877"/>
      <c r="LRA58" s="877"/>
      <c r="LRB58" s="877"/>
      <c r="LRC58" s="877"/>
      <c r="LRD58" s="877"/>
      <c r="LRE58" s="877"/>
      <c r="LRF58" s="877"/>
      <c r="LRG58" s="877"/>
      <c r="LRH58" s="877"/>
      <c r="LRI58" s="877"/>
      <c r="LRJ58" s="877"/>
      <c r="LRK58" s="877"/>
      <c r="LRL58" s="877"/>
      <c r="LRM58" s="877"/>
      <c r="LRN58" s="877"/>
      <c r="LRO58" s="877"/>
      <c r="LRP58" s="877"/>
      <c r="LRQ58" s="877"/>
      <c r="LRR58" s="877"/>
      <c r="LRS58" s="877"/>
      <c r="LRT58" s="877"/>
      <c r="LRU58" s="877"/>
      <c r="LRV58" s="877"/>
      <c r="LRW58" s="877"/>
      <c r="LRX58" s="877"/>
      <c r="LRY58" s="877"/>
      <c r="LRZ58" s="877"/>
      <c r="LSA58" s="877"/>
      <c r="LSB58" s="877"/>
      <c r="LSC58" s="877"/>
      <c r="LSD58" s="877"/>
      <c r="LSE58" s="877"/>
      <c r="LSF58" s="877"/>
      <c r="LSG58" s="877"/>
      <c r="LSH58" s="877"/>
      <c r="LSI58" s="877"/>
      <c r="LSJ58" s="877"/>
      <c r="LSK58" s="877"/>
      <c r="LSL58" s="877"/>
      <c r="LSM58" s="877"/>
      <c r="LSN58" s="877"/>
      <c r="LSO58" s="877"/>
      <c r="LSP58" s="877"/>
      <c r="LSQ58" s="877"/>
      <c r="LSR58" s="877"/>
      <c r="LSS58" s="877"/>
      <c r="LST58" s="877"/>
      <c r="LSU58" s="877"/>
      <c r="LSV58" s="877"/>
      <c r="LSW58" s="877"/>
      <c r="LSX58" s="877"/>
      <c r="LSY58" s="877"/>
      <c r="LSZ58" s="877"/>
      <c r="LTA58" s="877"/>
      <c r="LTB58" s="877"/>
      <c r="LTC58" s="877"/>
      <c r="LTD58" s="877"/>
      <c r="LTE58" s="877"/>
      <c r="LTF58" s="877"/>
      <c r="LTG58" s="877"/>
      <c r="LTH58" s="877"/>
      <c r="LTI58" s="877"/>
      <c r="LTJ58" s="877"/>
      <c r="LTK58" s="877"/>
      <c r="LTL58" s="877"/>
      <c r="LTM58" s="877"/>
      <c r="LTN58" s="877"/>
      <c r="LTO58" s="877"/>
      <c r="LTP58" s="877"/>
      <c r="LTQ58" s="877"/>
      <c r="LTR58" s="877"/>
      <c r="LTS58" s="877"/>
      <c r="LTT58" s="877"/>
      <c r="LTU58" s="877"/>
      <c r="LTV58" s="877"/>
      <c r="LTW58" s="877"/>
      <c r="LTX58" s="877"/>
      <c r="LTY58" s="877"/>
      <c r="LTZ58" s="877"/>
      <c r="LUA58" s="877"/>
      <c r="LUB58" s="877"/>
      <c r="LUC58" s="877"/>
      <c r="LUD58" s="877"/>
      <c r="LUE58" s="877"/>
      <c r="LUF58" s="877"/>
      <c r="LUG58" s="877"/>
      <c r="LUH58" s="877"/>
      <c r="LUI58" s="877"/>
      <c r="LUJ58" s="877"/>
      <c r="LUK58" s="877"/>
      <c r="LUL58" s="877"/>
      <c r="LUM58" s="877"/>
      <c r="LUN58" s="877"/>
      <c r="LUO58" s="877"/>
      <c r="LUP58" s="877"/>
      <c r="LUQ58" s="877"/>
      <c r="LUR58" s="877"/>
      <c r="LUS58" s="877"/>
      <c r="LUT58" s="877"/>
      <c r="LUU58" s="877"/>
      <c r="LUV58" s="877"/>
      <c r="LUW58" s="877"/>
      <c r="LUX58" s="877"/>
      <c r="LUY58" s="877"/>
      <c r="LUZ58" s="877"/>
      <c r="LVA58" s="877"/>
      <c r="LVB58" s="877"/>
      <c r="LVC58" s="877"/>
      <c r="LVD58" s="877"/>
      <c r="LVE58" s="877"/>
      <c r="LVF58" s="877"/>
      <c r="LVG58" s="877"/>
      <c r="LVH58" s="877"/>
      <c r="LVI58" s="877"/>
      <c r="LVJ58" s="877"/>
      <c r="LVK58" s="877"/>
      <c r="LVL58" s="877"/>
      <c r="LVM58" s="877"/>
      <c r="LVN58" s="877"/>
      <c r="LVO58" s="877"/>
      <c r="LVP58" s="877"/>
      <c r="LVQ58" s="877"/>
      <c r="LVR58" s="877"/>
      <c r="LVS58" s="877"/>
      <c r="LVT58" s="877"/>
      <c r="LVU58" s="877"/>
      <c r="LVV58" s="877"/>
      <c r="LVW58" s="877"/>
      <c r="LVX58" s="877"/>
      <c r="LVY58" s="877"/>
      <c r="LVZ58" s="877"/>
      <c r="LWA58" s="877"/>
      <c r="LWB58" s="877"/>
      <c r="LWC58" s="877"/>
      <c r="LWD58" s="877"/>
      <c r="LWE58" s="877"/>
      <c r="LWF58" s="877"/>
      <c r="LWG58" s="877"/>
      <c r="LWH58" s="877"/>
      <c r="LWI58" s="877"/>
      <c r="LWJ58" s="877"/>
      <c r="LWK58" s="877"/>
      <c r="LWL58" s="877"/>
      <c r="LWM58" s="877"/>
      <c r="LWN58" s="877"/>
      <c r="LWO58" s="877"/>
      <c r="LWP58" s="877"/>
      <c r="LWQ58" s="877"/>
      <c r="LWR58" s="877"/>
      <c r="LWS58" s="877"/>
      <c r="LWT58" s="877"/>
      <c r="LWU58" s="877"/>
      <c r="LWV58" s="877"/>
      <c r="LWW58" s="877"/>
      <c r="LWX58" s="877"/>
      <c r="LWY58" s="877"/>
      <c r="LWZ58" s="877"/>
      <c r="LXA58" s="877"/>
      <c r="LXB58" s="877"/>
      <c r="LXC58" s="877"/>
      <c r="LXD58" s="877"/>
      <c r="LXE58" s="877"/>
      <c r="LXF58" s="877"/>
      <c r="LXG58" s="877"/>
      <c r="LXH58" s="877"/>
      <c r="LXI58" s="877"/>
      <c r="LXJ58" s="877"/>
      <c r="LXK58" s="877"/>
      <c r="LXL58" s="877"/>
      <c r="LXM58" s="877"/>
      <c r="LXN58" s="877"/>
      <c r="LXO58" s="877"/>
      <c r="LXP58" s="877"/>
      <c r="LXQ58" s="877"/>
      <c r="LXR58" s="877"/>
      <c r="LXS58" s="877"/>
      <c r="LXT58" s="877"/>
      <c r="LXU58" s="877"/>
      <c r="LXV58" s="877"/>
      <c r="LXW58" s="877"/>
      <c r="LXX58" s="877"/>
      <c r="LXY58" s="877"/>
      <c r="LXZ58" s="877"/>
      <c r="LYA58" s="877"/>
      <c r="LYB58" s="877"/>
      <c r="LYC58" s="877"/>
      <c r="LYD58" s="877"/>
      <c r="LYE58" s="877"/>
      <c r="LYF58" s="877"/>
      <c r="LYG58" s="877"/>
      <c r="LYH58" s="877"/>
      <c r="LYI58" s="877"/>
      <c r="LYJ58" s="877"/>
      <c r="LYK58" s="877"/>
      <c r="LYL58" s="877"/>
      <c r="LYM58" s="877"/>
      <c r="LYN58" s="877"/>
      <c r="LYO58" s="877"/>
      <c r="LYP58" s="877"/>
      <c r="LYQ58" s="877"/>
      <c r="LYR58" s="877"/>
      <c r="LYS58" s="877"/>
      <c r="LYT58" s="877"/>
      <c r="LYU58" s="877"/>
      <c r="LYV58" s="877"/>
      <c r="LYW58" s="877"/>
      <c r="LYX58" s="877"/>
      <c r="LYY58" s="877"/>
      <c r="LYZ58" s="877"/>
      <c r="LZA58" s="877"/>
      <c r="LZB58" s="877"/>
      <c r="LZC58" s="877"/>
      <c r="LZD58" s="877"/>
      <c r="LZE58" s="877"/>
      <c r="LZF58" s="877"/>
      <c r="LZG58" s="877"/>
      <c r="LZH58" s="877"/>
      <c r="LZI58" s="877"/>
      <c r="LZJ58" s="877"/>
      <c r="LZK58" s="877"/>
      <c r="LZL58" s="877"/>
      <c r="LZM58" s="877"/>
      <c r="LZN58" s="877"/>
      <c r="LZO58" s="877"/>
      <c r="LZP58" s="877"/>
      <c r="LZQ58" s="877"/>
      <c r="LZR58" s="877"/>
      <c r="LZS58" s="877"/>
      <c r="LZT58" s="877"/>
      <c r="LZU58" s="877"/>
      <c r="LZV58" s="877"/>
      <c r="LZW58" s="877"/>
      <c r="LZX58" s="877"/>
      <c r="LZY58" s="877"/>
      <c r="LZZ58" s="877"/>
      <c r="MAA58" s="877"/>
      <c r="MAB58" s="877"/>
      <c r="MAC58" s="877"/>
      <c r="MAD58" s="877"/>
      <c r="MAE58" s="877"/>
      <c r="MAF58" s="877"/>
      <c r="MAG58" s="877"/>
      <c r="MAH58" s="877"/>
      <c r="MAI58" s="877"/>
      <c r="MAJ58" s="877"/>
      <c r="MAK58" s="877"/>
      <c r="MAL58" s="877"/>
      <c r="MAM58" s="877"/>
      <c r="MAN58" s="877"/>
      <c r="MAO58" s="877"/>
      <c r="MAP58" s="877"/>
      <c r="MAQ58" s="877"/>
      <c r="MAR58" s="877"/>
      <c r="MAS58" s="877"/>
      <c r="MAT58" s="877"/>
      <c r="MAU58" s="877"/>
      <c r="MAV58" s="877"/>
      <c r="MAW58" s="877"/>
      <c r="MAX58" s="877"/>
      <c r="MAY58" s="877"/>
      <c r="MAZ58" s="877"/>
      <c r="MBA58" s="877"/>
      <c r="MBB58" s="877"/>
      <c r="MBC58" s="877"/>
      <c r="MBD58" s="877"/>
      <c r="MBE58" s="877"/>
      <c r="MBF58" s="877"/>
      <c r="MBG58" s="877"/>
      <c r="MBH58" s="877"/>
      <c r="MBI58" s="877"/>
      <c r="MBJ58" s="877"/>
      <c r="MBK58" s="877"/>
      <c r="MBL58" s="877"/>
      <c r="MBM58" s="877"/>
      <c r="MBN58" s="877"/>
      <c r="MBO58" s="877"/>
      <c r="MBP58" s="877"/>
      <c r="MBQ58" s="877"/>
      <c r="MBR58" s="877"/>
      <c r="MBS58" s="877"/>
      <c r="MBT58" s="877"/>
      <c r="MBU58" s="877"/>
      <c r="MBV58" s="877"/>
      <c r="MBW58" s="877"/>
      <c r="MBX58" s="877"/>
      <c r="MBY58" s="877"/>
      <c r="MBZ58" s="877"/>
      <c r="MCA58" s="877"/>
      <c r="MCB58" s="877"/>
      <c r="MCC58" s="877"/>
      <c r="MCD58" s="877"/>
      <c r="MCE58" s="877"/>
      <c r="MCF58" s="877"/>
      <c r="MCG58" s="877"/>
      <c r="MCH58" s="877"/>
      <c r="MCI58" s="877"/>
      <c r="MCJ58" s="877"/>
      <c r="MCK58" s="877"/>
      <c r="MCL58" s="877"/>
      <c r="MCM58" s="877"/>
      <c r="MCN58" s="877"/>
      <c r="MCO58" s="877"/>
      <c r="MCP58" s="877"/>
      <c r="MCQ58" s="877"/>
      <c r="MCR58" s="877"/>
      <c r="MCS58" s="877"/>
      <c r="MCT58" s="877"/>
      <c r="MCU58" s="877"/>
      <c r="MCV58" s="877"/>
      <c r="MCW58" s="877"/>
      <c r="MCX58" s="877"/>
      <c r="MCY58" s="877"/>
      <c r="MCZ58" s="877"/>
      <c r="MDA58" s="877"/>
      <c r="MDB58" s="877"/>
      <c r="MDC58" s="877"/>
      <c r="MDD58" s="877"/>
      <c r="MDE58" s="877"/>
      <c r="MDF58" s="877"/>
      <c r="MDG58" s="877"/>
      <c r="MDH58" s="877"/>
      <c r="MDI58" s="877"/>
      <c r="MDJ58" s="877"/>
      <c r="MDK58" s="877"/>
      <c r="MDL58" s="877"/>
      <c r="MDM58" s="877"/>
      <c r="MDN58" s="877"/>
      <c r="MDO58" s="877"/>
      <c r="MDP58" s="877"/>
      <c r="MDQ58" s="877"/>
      <c r="MDR58" s="877"/>
      <c r="MDS58" s="877"/>
      <c r="MDT58" s="877"/>
      <c r="MDU58" s="877"/>
      <c r="MDV58" s="877"/>
      <c r="MDW58" s="877"/>
      <c r="MDX58" s="877"/>
      <c r="MDY58" s="877"/>
      <c r="MDZ58" s="877"/>
      <c r="MEA58" s="877"/>
      <c r="MEB58" s="877"/>
      <c r="MEC58" s="877"/>
      <c r="MED58" s="877"/>
      <c r="MEE58" s="877"/>
      <c r="MEF58" s="877"/>
      <c r="MEG58" s="877"/>
      <c r="MEH58" s="877"/>
      <c r="MEI58" s="877"/>
      <c r="MEJ58" s="877"/>
      <c r="MEK58" s="877"/>
      <c r="MEL58" s="877"/>
      <c r="MEM58" s="877"/>
      <c r="MEN58" s="877"/>
      <c r="MEO58" s="877"/>
      <c r="MEP58" s="877"/>
      <c r="MEQ58" s="877"/>
      <c r="MER58" s="877"/>
      <c r="MES58" s="877"/>
      <c r="MET58" s="877"/>
      <c r="MEU58" s="877"/>
      <c r="MEV58" s="877"/>
      <c r="MEW58" s="877"/>
      <c r="MEX58" s="877"/>
      <c r="MEY58" s="877"/>
      <c r="MEZ58" s="877"/>
      <c r="MFA58" s="877"/>
      <c r="MFB58" s="877"/>
      <c r="MFC58" s="877"/>
      <c r="MFD58" s="877"/>
      <c r="MFE58" s="877"/>
      <c r="MFF58" s="877"/>
      <c r="MFG58" s="877"/>
      <c r="MFH58" s="877"/>
      <c r="MFI58" s="877"/>
      <c r="MFJ58" s="877"/>
      <c r="MFK58" s="877"/>
      <c r="MFL58" s="877"/>
      <c r="MFM58" s="877"/>
      <c r="MFN58" s="877"/>
      <c r="MFO58" s="877"/>
      <c r="MFP58" s="877"/>
      <c r="MFQ58" s="877"/>
      <c r="MFR58" s="877"/>
      <c r="MFS58" s="877"/>
      <c r="MFT58" s="877"/>
      <c r="MFU58" s="877"/>
      <c r="MFV58" s="877"/>
      <c r="MFW58" s="877"/>
      <c r="MFX58" s="877"/>
      <c r="MFY58" s="877"/>
      <c r="MFZ58" s="877"/>
      <c r="MGA58" s="877"/>
      <c r="MGB58" s="877"/>
      <c r="MGC58" s="877"/>
      <c r="MGD58" s="877"/>
      <c r="MGE58" s="877"/>
      <c r="MGF58" s="877"/>
      <c r="MGG58" s="877"/>
      <c r="MGH58" s="877"/>
      <c r="MGI58" s="877"/>
      <c r="MGJ58" s="877"/>
      <c r="MGK58" s="877"/>
      <c r="MGL58" s="877"/>
      <c r="MGM58" s="877"/>
      <c r="MGN58" s="877"/>
      <c r="MGO58" s="877"/>
      <c r="MGP58" s="877"/>
      <c r="MGQ58" s="877"/>
      <c r="MGR58" s="877"/>
      <c r="MGS58" s="877"/>
      <c r="MGT58" s="877"/>
      <c r="MGU58" s="877"/>
      <c r="MGV58" s="877"/>
      <c r="MGW58" s="877"/>
      <c r="MGX58" s="877"/>
      <c r="MGY58" s="877"/>
      <c r="MGZ58" s="877"/>
      <c r="MHA58" s="877"/>
      <c r="MHB58" s="877"/>
      <c r="MHC58" s="877"/>
      <c r="MHD58" s="877"/>
      <c r="MHE58" s="877"/>
      <c r="MHF58" s="877"/>
      <c r="MHG58" s="877"/>
      <c r="MHH58" s="877"/>
      <c r="MHI58" s="877"/>
      <c r="MHJ58" s="877"/>
      <c r="MHK58" s="877"/>
      <c r="MHL58" s="877"/>
      <c r="MHM58" s="877"/>
      <c r="MHN58" s="877"/>
      <c r="MHO58" s="877"/>
      <c r="MHP58" s="877"/>
      <c r="MHQ58" s="877"/>
      <c r="MHR58" s="877"/>
      <c r="MHS58" s="877"/>
      <c r="MHT58" s="877"/>
      <c r="MHU58" s="877"/>
      <c r="MHV58" s="877"/>
      <c r="MHW58" s="877"/>
      <c r="MHX58" s="877"/>
      <c r="MHY58" s="877"/>
      <c r="MHZ58" s="877"/>
      <c r="MIA58" s="877"/>
      <c r="MIB58" s="877"/>
      <c r="MIC58" s="877"/>
      <c r="MID58" s="877"/>
      <c r="MIE58" s="877"/>
      <c r="MIF58" s="877"/>
      <c r="MIG58" s="877"/>
      <c r="MIH58" s="877"/>
      <c r="MII58" s="877"/>
      <c r="MIJ58" s="877"/>
      <c r="MIK58" s="877"/>
      <c r="MIL58" s="877"/>
      <c r="MIM58" s="877"/>
      <c r="MIN58" s="877"/>
      <c r="MIO58" s="877"/>
      <c r="MIP58" s="877"/>
      <c r="MIQ58" s="877"/>
      <c r="MIR58" s="877"/>
      <c r="MIS58" s="877"/>
      <c r="MIT58" s="877"/>
      <c r="MIU58" s="877"/>
      <c r="MIV58" s="877"/>
      <c r="MIW58" s="877"/>
      <c r="MIX58" s="877"/>
      <c r="MIY58" s="877"/>
      <c r="MIZ58" s="877"/>
      <c r="MJA58" s="877"/>
      <c r="MJB58" s="877"/>
      <c r="MJC58" s="877"/>
      <c r="MJD58" s="877"/>
      <c r="MJE58" s="877"/>
      <c r="MJF58" s="877"/>
      <c r="MJG58" s="877"/>
      <c r="MJH58" s="877"/>
      <c r="MJI58" s="877"/>
      <c r="MJJ58" s="877"/>
      <c r="MJK58" s="877"/>
      <c r="MJL58" s="877"/>
      <c r="MJM58" s="877"/>
      <c r="MJN58" s="877"/>
      <c r="MJO58" s="877"/>
      <c r="MJP58" s="877"/>
      <c r="MJQ58" s="877"/>
      <c r="MJR58" s="877"/>
      <c r="MJS58" s="877"/>
      <c r="MJT58" s="877"/>
      <c r="MJU58" s="877"/>
      <c r="MJV58" s="877"/>
      <c r="MJW58" s="877"/>
      <c r="MJX58" s="877"/>
      <c r="MJY58" s="877"/>
      <c r="MJZ58" s="877"/>
      <c r="MKA58" s="877"/>
      <c r="MKB58" s="877"/>
      <c r="MKC58" s="877"/>
      <c r="MKD58" s="877"/>
      <c r="MKE58" s="877"/>
      <c r="MKF58" s="877"/>
      <c r="MKG58" s="877"/>
      <c r="MKH58" s="877"/>
      <c r="MKI58" s="877"/>
      <c r="MKJ58" s="877"/>
      <c r="MKK58" s="877"/>
      <c r="MKL58" s="877"/>
      <c r="MKM58" s="877"/>
      <c r="MKN58" s="877"/>
      <c r="MKO58" s="877"/>
      <c r="MKP58" s="877"/>
      <c r="MKQ58" s="877"/>
      <c r="MKR58" s="877"/>
      <c r="MKS58" s="877"/>
      <c r="MKT58" s="877"/>
      <c r="MKU58" s="877"/>
      <c r="MKV58" s="877"/>
      <c r="MKW58" s="877"/>
      <c r="MKX58" s="877"/>
      <c r="MKY58" s="877"/>
      <c r="MKZ58" s="877"/>
      <c r="MLA58" s="877"/>
      <c r="MLB58" s="877"/>
      <c r="MLC58" s="877"/>
      <c r="MLD58" s="877"/>
      <c r="MLE58" s="877"/>
      <c r="MLF58" s="877"/>
      <c r="MLG58" s="877"/>
      <c r="MLH58" s="877"/>
      <c r="MLI58" s="877"/>
      <c r="MLJ58" s="877"/>
      <c r="MLK58" s="877"/>
      <c r="MLL58" s="877"/>
      <c r="MLM58" s="877"/>
      <c r="MLN58" s="877"/>
      <c r="MLO58" s="877"/>
      <c r="MLP58" s="877"/>
      <c r="MLQ58" s="877"/>
      <c r="MLR58" s="877"/>
      <c r="MLS58" s="877"/>
      <c r="MLT58" s="877"/>
      <c r="MLU58" s="877"/>
      <c r="MLV58" s="877"/>
      <c r="MLW58" s="877"/>
      <c r="MLX58" s="877"/>
      <c r="MLY58" s="877"/>
      <c r="MLZ58" s="877"/>
      <c r="MMA58" s="877"/>
      <c r="MMB58" s="877"/>
      <c r="MMC58" s="877"/>
      <c r="MMD58" s="877"/>
      <c r="MME58" s="877"/>
      <c r="MMF58" s="877"/>
      <c r="MMG58" s="877"/>
      <c r="MMH58" s="877"/>
      <c r="MMI58" s="877"/>
      <c r="MMJ58" s="877"/>
      <c r="MMK58" s="877"/>
      <c r="MML58" s="877"/>
      <c r="MMM58" s="877"/>
      <c r="MMN58" s="877"/>
      <c r="MMO58" s="877"/>
      <c r="MMP58" s="877"/>
      <c r="MMQ58" s="877"/>
      <c r="MMR58" s="877"/>
      <c r="MMS58" s="877"/>
      <c r="MMT58" s="877"/>
      <c r="MMU58" s="877"/>
      <c r="MMV58" s="877"/>
      <c r="MMW58" s="877"/>
      <c r="MMX58" s="877"/>
      <c r="MMY58" s="877"/>
      <c r="MMZ58" s="877"/>
      <c r="MNA58" s="877"/>
      <c r="MNB58" s="877"/>
      <c r="MNC58" s="877"/>
      <c r="MND58" s="877"/>
      <c r="MNE58" s="877"/>
      <c r="MNF58" s="877"/>
      <c r="MNG58" s="877"/>
      <c r="MNH58" s="877"/>
      <c r="MNI58" s="877"/>
      <c r="MNJ58" s="877"/>
      <c r="MNK58" s="877"/>
      <c r="MNL58" s="877"/>
      <c r="MNM58" s="877"/>
      <c r="MNN58" s="877"/>
      <c r="MNO58" s="877"/>
      <c r="MNP58" s="877"/>
      <c r="MNQ58" s="877"/>
      <c r="MNR58" s="877"/>
      <c r="MNS58" s="877"/>
      <c r="MNT58" s="877"/>
      <c r="MNU58" s="877"/>
      <c r="MNV58" s="877"/>
      <c r="MNW58" s="877"/>
      <c r="MNX58" s="877"/>
      <c r="MNY58" s="877"/>
      <c r="MNZ58" s="877"/>
      <c r="MOA58" s="877"/>
      <c r="MOB58" s="877"/>
      <c r="MOC58" s="877"/>
      <c r="MOD58" s="877"/>
      <c r="MOE58" s="877"/>
      <c r="MOF58" s="877"/>
      <c r="MOG58" s="877"/>
      <c r="MOH58" s="877"/>
      <c r="MOI58" s="877"/>
      <c r="MOJ58" s="877"/>
      <c r="MOK58" s="877"/>
      <c r="MOL58" s="877"/>
      <c r="MOM58" s="877"/>
      <c r="MON58" s="877"/>
      <c r="MOO58" s="877"/>
      <c r="MOP58" s="877"/>
      <c r="MOQ58" s="877"/>
      <c r="MOR58" s="877"/>
      <c r="MOS58" s="877"/>
      <c r="MOT58" s="877"/>
      <c r="MOU58" s="877"/>
      <c r="MOV58" s="877"/>
      <c r="MOW58" s="877"/>
      <c r="MOX58" s="877"/>
      <c r="MOY58" s="877"/>
      <c r="MOZ58" s="877"/>
      <c r="MPA58" s="877"/>
      <c r="MPB58" s="877"/>
      <c r="MPC58" s="877"/>
      <c r="MPD58" s="877"/>
      <c r="MPE58" s="877"/>
      <c r="MPF58" s="877"/>
      <c r="MPG58" s="877"/>
      <c r="MPH58" s="877"/>
      <c r="MPI58" s="877"/>
      <c r="MPJ58" s="877"/>
      <c r="MPK58" s="877"/>
      <c r="MPL58" s="877"/>
      <c r="MPM58" s="877"/>
      <c r="MPN58" s="877"/>
      <c r="MPO58" s="877"/>
      <c r="MPP58" s="877"/>
      <c r="MPQ58" s="877"/>
      <c r="MPR58" s="877"/>
      <c r="MPS58" s="877"/>
      <c r="MPT58" s="877"/>
      <c r="MPU58" s="877"/>
      <c r="MPV58" s="877"/>
      <c r="MPW58" s="877"/>
      <c r="MPX58" s="877"/>
      <c r="MPY58" s="877"/>
      <c r="MPZ58" s="877"/>
      <c r="MQA58" s="877"/>
      <c r="MQB58" s="877"/>
      <c r="MQC58" s="877"/>
      <c r="MQD58" s="877"/>
      <c r="MQE58" s="877"/>
      <c r="MQF58" s="877"/>
      <c r="MQG58" s="877"/>
      <c r="MQH58" s="877"/>
      <c r="MQI58" s="877"/>
      <c r="MQJ58" s="877"/>
      <c r="MQK58" s="877"/>
      <c r="MQL58" s="877"/>
      <c r="MQM58" s="877"/>
      <c r="MQN58" s="877"/>
      <c r="MQO58" s="877"/>
      <c r="MQP58" s="877"/>
      <c r="MQQ58" s="877"/>
      <c r="MQR58" s="877"/>
      <c r="MQS58" s="877"/>
      <c r="MQT58" s="877"/>
      <c r="MQU58" s="877"/>
      <c r="MQV58" s="877"/>
      <c r="MQW58" s="877"/>
      <c r="MQX58" s="877"/>
      <c r="MQY58" s="877"/>
      <c r="MQZ58" s="877"/>
      <c r="MRA58" s="877"/>
      <c r="MRB58" s="877"/>
      <c r="MRC58" s="877"/>
      <c r="MRD58" s="877"/>
      <c r="MRE58" s="877"/>
      <c r="MRF58" s="877"/>
      <c r="MRG58" s="877"/>
      <c r="MRH58" s="877"/>
      <c r="MRI58" s="877"/>
      <c r="MRJ58" s="877"/>
      <c r="MRK58" s="877"/>
      <c r="MRL58" s="877"/>
      <c r="MRM58" s="877"/>
      <c r="MRN58" s="877"/>
      <c r="MRO58" s="877"/>
      <c r="MRP58" s="877"/>
      <c r="MRQ58" s="877"/>
      <c r="MRR58" s="877"/>
      <c r="MRS58" s="877"/>
      <c r="MRT58" s="877"/>
      <c r="MRU58" s="877"/>
      <c r="MRV58" s="877"/>
      <c r="MRW58" s="877"/>
      <c r="MRX58" s="877"/>
      <c r="MRY58" s="877"/>
      <c r="MRZ58" s="877"/>
      <c r="MSA58" s="877"/>
      <c r="MSB58" s="877"/>
      <c r="MSC58" s="877"/>
      <c r="MSD58" s="877"/>
      <c r="MSE58" s="877"/>
      <c r="MSF58" s="877"/>
      <c r="MSG58" s="877"/>
      <c r="MSH58" s="877"/>
      <c r="MSI58" s="877"/>
      <c r="MSJ58" s="877"/>
      <c r="MSK58" s="877"/>
      <c r="MSL58" s="877"/>
      <c r="MSM58" s="877"/>
      <c r="MSN58" s="877"/>
      <c r="MSO58" s="877"/>
      <c r="MSP58" s="877"/>
      <c r="MSQ58" s="877"/>
      <c r="MSR58" s="877"/>
      <c r="MSS58" s="877"/>
      <c r="MST58" s="877"/>
      <c r="MSU58" s="877"/>
      <c r="MSV58" s="877"/>
      <c r="MSW58" s="877"/>
      <c r="MSX58" s="877"/>
      <c r="MSY58" s="877"/>
      <c r="MSZ58" s="877"/>
      <c r="MTA58" s="877"/>
      <c r="MTB58" s="877"/>
      <c r="MTC58" s="877"/>
      <c r="MTD58" s="877"/>
      <c r="MTE58" s="877"/>
      <c r="MTF58" s="877"/>
      <c r="MTG58" s="877"/>
      <c r="MTH58" s="877"/>
      <c r="MTI58" s="877"/>
      <c r="MTJ58" s="877"/>
      <c r="MTK58" s="877"/>
      <c r="MTL58" s="877"/>
      <c r="MTM58" s="877"/>
      <c r="MTN58" s="877"/>
      <c r="MTO58" s="877"/>
      <c r="MTP58" s="877"/>
      <c r="MTQ58" s="877"/>
      <c r="MTR58" s="877"/>
      <c r="MTS58" s="877"/>
      <c r="MTT58" s="877"/>
      <c r="MTU58" s="877"/>
      <c r="MTV58" s="877"/>
      <c r="MTW58" s="877"/>
      <c r="MTX58" s="877"/>
      <c r="MTY58" s="877"/>
      <c r="MTZ58" s="877"/>
      <c r="MUA58" s="877"/>
      <c r="MUB58" s="877"/>
      <c r="MUC58" s="877"/>
      <c r="MUD58" s="877"/>
      <c r="MUE58" s="877"/>
      <c r="MUF58" s="877"/>
      <c r="MUG58" s="877"/>
      <c r="MUH58" s="877"/>
      <c r="MUI58" s="877"/>
      <c r="MUJ58" s="877"/>
      <c r="MUK58" s="877"/>
      <c r="MUL58" s="877"/>
      <c r="MUM58" s="877"/>
      <c r="MUN58" s="877"/>
      <c r="MUO58" s="877"/>
      <c r="MUP58" s="877"/>
      <c r="MUQ58" s="877"/>
      <c r="MUR58" s="877"/>
      <c r="MUS58" s="877"/>
      <c r="MUT58" s="877"/>
      <c r="MUU58" s="877"/>
      <c r="MUV58" s="877"/>
      <c r="MUW58" s="877"/>
      <c r="MUX58" s="877"/>
      <c r="MUY58" s="877"/>
      <c r="MUZ58" s="877"/>
      <c r="MVA58" s="877"/>
      <c r="MVB58" s="877"/>
      <c r="MVC58" s="877"/>
      <c r="MVD58" s="877"/>
      <c r="MVE58" s="877"/>
      <c r="MVF58" s="877"/>
      <c r="MVG58" s="877"/>
      <c r="MVH58" s="877"/>
      <c r="MVI58" s="877"/>
      <c r="MVJ58" s="877"/>
      <c r="MVK58" s="877"/>
      <c r="MVL58" s="877"/>
      <c r="MVM58" s="877"/>
      <c r="MVN58" s="877"/>
      <c r="MVO58" s="877"/>
      <c r="MVP58" s="877"/>
      <c r="MVQ58" s="877"/>
      <c r="MVR58" s="877"/>
      <c r="MVS58" s="877"/>
      <c r="MVT58" s="877"/>
      <c r="MVU58" s="877"/>
      <c r="MVV58" s="877"/>
      <c r="MVW58" s="877"/>
      <c r="MVX58" s="877"/>
      <c r="MVY58" s="877"/>
      <c r="MVZ58" s="877"/>
      <c r="MWA58" s="877"/>
      <c r="MWB58" s="877"/>
      <c r="MWC58" s="877"/>
      <c r="MWD58" s="877"/>
      <c r="MWE58" s="877"/>
      <c r="MWF58" s="877"/>
      <c r="MWG58" s="877"/>
      <c r="MWH58" s="877"/>
      <c r="MWI58" s="877"/>
      <c r="MWJ58" s="877"/>
      <c r="MWK58" s="877"/>
      <c r="MWL58" s="877"/>
      <c r="MWM58" s="877"/>
      <c r="MWN58" s="877"/>
      <c r="MWO58" s="877"/>
      <c r="MWP58" s="877"/>
      <c r="MWQ58" s="877"/>
      <c r="MWR58" s="877"/>
      <c r="MWS58" s="877"/>
      <c r="MWT58" s="877"/>
      <c r="MWU58" s="877"/>
      <c r="MWV58" s="877"/>
      <c r="MWW58" s="877"/>
      <c r="MWX58" s="877"/>
      <c r="MWY58" s="877"/>
      <c r="MWZ58" s="877"/>
      <c r="MXA58" s="877"/>
      <c r="MXB58" s="877"/>
      <c r="MXC58" s="877"/>
      <c r="MXD58" s="877"/>
      <c r="MXE58" s="877"/>
      <c r="MXF58" s="877"/>
      <c r="MXG58" s="877"/>
      <c r="MXH58" s="877"/>
      <c r="MXI58" s="877"/>
      <c r="MXJ58" s="877"/>
      <c r="MXK58" s="877"/>
      <c r="MXL58" s="877"/>
      <c r="MXM58" s="877"/>
      <c r="MXN58" s="877"/>
      <c r="MXO58" s="877"/>
      <c r="MXP58" s="877"/>
      <c r="MXQ58" s="877"/>
      <c r="MXR58" s="877"/>
      <c r="MXS58" s="877"/>
      <c r="MXT58" s="877"/>
      <c r="MXU58" s="877"/>
      <c r="MXV58" s="877"/>
      <c r="MXW58" s="877"/>
      <c r="MXX58" s="877"/>
      <c r="MXY58" s="877"/>
      <c r="MXZ58" s="877"/>
      <c r="MYA58" s="877"/>
      <c r="MYB58" s="877"/>
      <c r="MYC58" s="877"/>
      <c r="MYD58" s="877"/>
      <c r="MYE58" s="877"/>
      <c r="MYF58" s="877"/>
      <c r="MYG58" s="877"/>
      <c r="MYH58" s="877"/>
      <c r="MYI58" s="877"/>
      <c r="MYJ58" s="877"/>
      <c r="MYK58" s="877"/>
      <c r="MYL58" s="877"/>
      <c r="MYM58" s="877"/>
      <c r="MYN58" s="877"/>
      <c r="MYO58" s="877"/>
      <c r="MYP58" s="877"/>
      <c r="MYQ58" s="877"/>
      <c r="MYR58" s="877"/>
      <c r="MYS58" s="877"/>
      <c r="MYT58" s="877"/>
      <c r="MYU58" s="877"/>
      <c r="MYV58" s="877"/>
      <c r="MYW58" s="877"/>
      <c r="MYX58" s="877"/>
      <c r="MYY58" s="877"/>
      <c r="MYZ58" s="877"/>
      <c r="MZA58" s="877"/>
      <c r="MZB58" s="877"/>
      <c r="MZC58" s="877"/>
      <c r="MZD58" s="877"/>
      <c r="MZE58" s="877"/>
      <c r="MZF58" s="877"/>
      <c r="MZG58" s="877"/>
      <c r="MZH58" s="877"/>
      <c r="MZI58" s="877"/>
      <c r="MZJ58" s="877"/>
      <c r="MZK58" s="877"/>
      <c r="MZL58" s="877"/>
      <c r="MZM58" s="877"/>
      <c r="MZN58" s="877"/>
      <c r="MZO58" s="877"/>
      <c r="MZP58" s="877"/>
      <c r="MZQ58" s="877"/>
      <c r="MZR58" s="877"/>
      <c r="MZS58" s="877"/>
      <c r="MZT58" s="877"/>
      <c r="MZU58" s="877"/>
      <c r="MZV58" s="877"/>
      <c r="MZW58" s="877"/>
      <c r="MZX58" s="877"/>
      <c r="MZY58" s="877"/>
      <c r="MZZ58" s="877"/>
      <c r="NAA58" s="877"/>
      <c r="NAB58" s="877"/>
      <c r="NAC58" s="877"/>
      <c r="NAD58" s="877"/>
      <c r="NAE58" s="877"/>
      <c r="NAF58" s="877"/>
      <c r="NAG58" s="877"/>
      <c r="NAH58" s="877"/>
      <c r="NAI58" s="877"/>
      <c r="NAJ58" s="877"/>
      <c r="NAK58" s="877"/>
      <c r="NAL58" s="877"/>
      <c r="NAM58" s="877"/>
      <c r="NAN58" s="877"/>
      <c r="NAO58" s="877"/>
      <c r="NAP58" s="877"/>
      <c r="NAQ58" s="877"/>
      <c r="NAR58" s="877"/>
      <c r="NAS58" s="877"/>
      <c r="NAT58" s="877"/>
      <c r="NAU58" s="877"/>
      <c r="NAV58" s="877"/>
      <c r="NAW58" s="877"/>
      <c r="NAX58" s="877"/>
      <c r="NAY58" s="877"/>
      <c r="NAZ58" s="877"/>
      <c r="NBA58" s="877"/>
      <c r="NBB58" s="877"/>
      <c r="NBC58" s="877"/>
      <c r="NBD58" s="877"/>
      <c r="NBE58" s="877"/>
      <c r="NBF58" s="877"/>
      <c r="NBG58" s="877"/>
      <c r="NBH58" s="877"/>
      <c r="NBI58" s="877"/>
      <c r="NBJ58" s="877"/>
      <c r="NBK58" s="877"/>
      <c r="NBL58" s="877"/>
      <c r="NBM58" s="877"/>
      <c r="NBN58" s="877"/>
      <c r="NBO58" s="877"/>
      <c r="NBP58" s="877"/>
      <c r="NBQ58" s="877"/>
      <c r="NBR58" s="877"/>
      <c r="NBS58" s="877"/>
      <c r="NBT58" s="877"/>
      <c r="NBU58" s="877"/>
      <c r="NBV58" s="877"/>
      <c r="NBW58" s="877"/>
      <c r="NBX58" s="877"/>
      <c r="NBY58" s="877"/>
      <c r="NBZ58" s="877"/>
      <c r="NCA58" s="877"/>
      <c r="NCB58" s="877"/>
      <c r="NCC58" s="877"/>
      <c r="NCD58" s="877"/>
      <c r="NCE58" s="877"/>
      <c r="NCF58" s="877"/>
      <c r="NCG58" s="877"/>
      <c r="NCH58" s="877"/>
      <c r="NCI58" s="877"/>
      <c r="NCJ58" s="877"/>
      <c r="NCK58" s="877"/>
      <c r="NCL58" s="877"/>
      <c r="NCM58" s="877"/>
      <c r="NCN58" s="877"/>
      <c r="NCO58" s="877"/>
      <c r="NCP58" s="877"/>
      <c r="NCQ58" s="877"/>
      <c r="NCR58" s="877"/>
      <c r="NCS58" s="877"/>
      <c r="NCT58" s="877"/>
      <c r="NCU58" s="877"/>
      <c r="NCV58" s="877"/>
      <c r="NCW58" s="877"/>
      <c r="NCX58" s="877"/>
      <c r="NCY58" s="877"/>
      <c r="NCZ58" s="877"/>
      <c r="NDA58" s="877"/>
      <c r="NDB58" s="877"/>
      <c r="NDC58" s="877"/>
      <c r="NDD58" s="877"/>
      <c r="NDE58" s="877"/>
      <c r="NDF58" s="877"/>
      <c r="NDG58" s="877"/>
      <c r="NDH58" s="877"/>
      <c r="NDI58" s="877"/>
      <c r="NDJ58" s="877"/>
      <c r="NDK58" s="877"/>
      <c r="NDL58" s="877"/>
      <c r="NDM58" s="877"/>
      <c r="NDN58" s="877"/>
      <c r="NDO58" s="877"/>
      <c r="NDP58" s="877"/>
      <c r="NDQ58" s="877"/>
      <c r="NDR58" s="877"/>
      <c r="NDS58" s="877"/>
      <c r="NDT58" s="877"/>
      <c r="NDU58" s="877"/>
      <c r="NDV58" s="877"/>
      <c r="NDW58" s="877"/>
      <c r="NDX58" s="877"/>
      <c r="NDY58" s="877"/>
      <c r="NDZ58" s="877"/>
      <c r="NEA58" s="877"/>
      <c r="NEB58" s="877"/>
      <c r="NEC58" s="877"/>
      <c r="NED58" s="877"/>
      <c r="NEE58" s="877"/>
      <c r="NEF58" s="877"/>
      <c r="NEG58" s="877"/>
      <c r="NEH58" s="877"/>
      <c r="NEI58" s="877"/>
      <c r="NEJ58" s="877"/>
      <c r="NEK58" s="877"/>
      <c r="NEL58" s="877"/>
      <c r="NEM58" s="877"/>
      <c r="NEN58" s="877"/>
      <c r="NEO58" s="877"/>
      <c r="NEP58" s="877"/>
      <c r="NEQ58" s="877"/>
      <c r="NER58" s="877"/>
      <c r="NES58" s="877"/>
      <c r="NET58" s="877"/>
      <c r="NEU58" s="877"/>
      <c r="NEV58" s="877"/>
      <c r="NEW58" s="877"/>
      <c r="NEX58" s="877"/>
      <c r="NEY58" s="877"/>
      <c r="NEZ58" s="877"/>
      <c r="NFA58" s="877"/>
      <c r="NFB58" s="877"/>
      <c r="NFC58" s="877"/>
      <c r="NFD58" s="877"/>
      <c r="NFE58" s="877"/>
      <c r="NFF58" s="877"/>
      <c r="NFG58" s="877"/>
      <c r="NFH58" s="877"/>
      <c r="NFI58" s="877"/>
      <c r="NFJ58" s="877"/>
      <c r="NFK58" s="877"/>
      <c r="NFL58" s="877"/>
      <c r="NFM58" s="877"/>
      <c r="NFN58" s="877"/>
      <c r="NFO58" s="877"/>
      <c r="NFP58" s="877"/>
      <c r="NFQ58" s="877"/>
      <c r="NFR58" s="877"/>
      <c r="NFS58" s="877"/>
      <c r="NFT58" s="877"/>
      <c r="NFU58" s="877"/>
      <c r="NFV58" s="877"/>
      <c r="NFW58" s="877"/>
      <c r="NFX58" s="877"/>
      <c r="NFY58" s="877"/>
      <c r="NFZ58" s="877"/>
      <c r="NGA58" s="877"/>
      <c r="NGB58" s="877"/>
      <c r="NGC58" s="877"/>
      <c r="NGD58" s="877"/>
      <c r="NGE58" s="877"/>
      <c r="NGF58" s="877"/>
      <c r="NGG58" s="877"/>
      <c r="NGH58" s="877"/>
      <c r="NGI58" s="877"/>
      <c r="NGJ58" s="877"/>
      <c r="NGK58" s="877"/>
      <c r="NGL58" s="877"/>
      <c r="NGM58" s="877"/>
      <c r="NGN58" s="877"/>
      <c r="NGO58" s="877"/>
      <c r="NGP58" s="877"/>
      <c r="NGQ58" s="877"/>
      <c r="NGR58" s="877"/>
      <c r="NGS58" s="877"/>
      <c r="NGT58" s="877"/>
      <c r="NGU58" s="877"/>
      <c r="NGV58" s="877"/>
      <c r="NGW58" s="877"/>
      <c r="NGX58" s="877"/>
      <c r="NGY58" s="877"/>
      <c r="NGZ58" s="877"/>
      <c r="NHA58" s="877"/>
      <c r="NHB58" s="877"/>
      <c r="NHC58" s="877"/>
      <c r="NHD58" s="877"/>
      <c r="NHE58" s="877"/>
      <c r="NHF58" s="877"/>
      <c r="NHG58" s="877"/>
      <c r="NHH58" s="877"/>
      <c r="NHI58" s="877"/>
      <c r="NHJ58" s="877"/>
      <c r="NHK58" s="877"/>
      <c r="NHL58" s="877"/>
      <c r="NHM58" s="877"/>
      <c r="NHN58" s="877"/>
      <c r="NHO58" s="877"/>
      <c r="NHP58" s="877"/>
      <c r="NHQ58" s="877"/>
      <c r="NHR58" s="877"/>
      <c r="NHS58" s="877"/>
      <c r="NHT58" s="877"/>
      <c r="NHU58" s="877"/>
      <c r="NHV58" s="877"/>
      <c r="NHW58" s="877"/>
      <c r="NHX58" s="877"/>
      <c r="NHY58" s="877"/>
      <c r="NHZ58" s="877"/>
      <c r="NIA58" s="877"/>
      <c r="NIB58" s="877"/>
      <c r="NIC58" s="877"/>
      <c r="NID58" s="877"/>
      <c r="NIE58" s="877"/>
      <c r="NIF58" s="877"/>
      <c r="NIG58" s="877"/>
      <c r="NIH58" s="877"/>
      <c r="NII58" s="877"/>
      <c r="NIJ58" s="877"/>
      <c r="NIK58" s="877"/>
      <c r="NIL58" s="877"/>
      <c r="NIM58" s="877"/>
      <c r="NIN58" s="877"/>
      <c r="NIO58" s="877"/>
      <c r="NIP58" s="877"/>
      <c r="NIQ58" s="877"/>
      <c r="NIR58" s="877"/>
      <c r="NIS58" s="877"/>
      <c r="NIT58" s="877"/>
      <c r="NIU58" s="877"/>
      <c r="NIV58" s="877"/>
      <c r="NIW58" s="877"/>
      <c r="NIX58" s="877"/>
      <c r="NIY58" s="877"/>
      <c r="NIZ58" s="877"/>
      <c r="NJA58" s="877"/>
      <c r="NJB58" s="877"/>
      <c r="NJC58" s="877"/>
      <c r="NJD58" s="877"/>
      <c r="NJE58" s="877"/>
      <c r="NJF58" s="877"/>
      <c r="NJG58" s="877"/>
      <c r="NJH58" s="877"/>
      <c r="NJI58" s="877"/>
      <c r="NJJ58" s="877"/>
      <c r="NJK58" s="877"/>
      <c r="NJL58" s="877"/>
      <c r="NJM58" s="877"/>
      <c r="NJN58" s="877"/>
      <c r="NJO58" s="877"/>
      <c r="NJP58" s="877"/>
      <c r="NJQ58" s="877"/>
      <c r="NJR58" s="877"/>
      <c r="NJS58" s="877"/>
      <c r="NJT58" s="877"/>
      <c r="NJU58" s="877"/>
      <c r="NJV58" s="877"/>
      <c r="NJW58" s="877"/>
      <c r="NJX58" s="877"/>
      <c r="NJY58" s="877"/>
      <c r="NJZ58" s="877"/>
      <c r="NKA58" s="877"/>
      <c r="NKB58" s="877"/>
      <c r="NKC58" s="877"/>
      <c r="NKD58" s="877"/>
      <c r="NKE58" s="877"/>
      <c r="NKF58" s="877"/>
      <c r="NKG58" s="877"/>
      <c r="NKH58" s="877"/>
      <c r="NKI58" s="877"/>
      <c r="NKJ58" s="877"/>
      <c r="NKK58" s="877"/>
      <c r="NKL58" s="877"/>
      <c r="NKM58" s="877"/>
      <c r="NKN58" s="877"/>
      <c r="NKO58" s="877"/>
      <c r="NKP58" s="877"/>
      <c r="NKQ58" s="877"/>
      <c r="NKR58" s="877"/>
      <c r="NKS58" s="877"/>
      <c r="NKT58" s="877"/>
      <c r="NKU58" s="877"/>
      <c r="NKV58" s="877"/>
      <c r="NKW58" s="877"/>
      <c r="NKX58" s="877"/>
      <c r="NKY58" s="877"/>
      <c r="NKZ58" s="877"/>
      <c r="NLA58" s="877"/>
      <c r="NLB58" s="877"/>
      <c r="NLC58" s="877"/>
      <c r="NLD58" s="877"/>
      <c r="NLE58" s="877"/>
      <c r="NLF58" s="877"/>
      <c r="NLG58" s="877"/>
      <c r="NLH58" s="877"/>
      <c r="NLI58" s="877"/>
      <c r="NLJ58" s="877"/>
      <c r="NLK58" s="877"/>
      <c r="NLL58" s="877"/>
      <c r="NLM58" s="877"/>
      <c r="NLN58" s="877"/>
      <c r="NLO58" s="877"/>
      <c r="NLP58" s="877"/>
      <c r="NLQ58" s="877"/>
      <c r="NLR58" s="877"/>
      <c r="NLS58" s="877"/>
      <c r="NLT58" s="877"/>
      <c r="NLU58" s="877"/>
      <c r="NLV58" s="877"/>
      <c r="NLW58" s="877"/>
      <c r="NLX58" s="877"/>
      <c r="NLY58" s="877"/>
      <c r="NLZ58" s="877"/>
      <c r="NMA58" s="877"/>
      <c r="NMB58" s="877"/>
      <c r="NMC58" s="877"/>
      <c r="NMD58" s="877"/>
      <c r="NME58" s="877"/>
      <c r="NMF58" s="877"/>
      <c r="NMG58" s="877"/>
      <c r="NMH58" s="877"/>
      <c r="NMI58" s="877"/>
      <c r="NMJ58" s="877"/>
      <c r="NMK58" s="877"/>
      <c r="NML58" s="877"/>
      <c r="NMM58" s="877"/>
      <c r="NMN58" s="877"/>
      <c r="NMO58" s="877"/>
      <c r="NMP58" s="877"/>
      <c r="NMQ58" s="877"/>
      <c r="NMR58" s="877"/>
      <c r="NMS58" s="877"/>
      <c r="NMT58" s="877"/>
      <c r="NMU58" s="877"/>
      <c r="NMV58" s="877"/>
      <c r="NMW58" s="877"/>
      <c r="NMX58" s="877"/>
      <c r="NMY58" s="877"/>
      <c r="NMZ58" s="877"/>
      <c r="NNA58" s="877"/>
      <c r="NNB58" s="877"/>
      <c r="NNC58" s="877"/>
      <c r="NND58" s="877"/>
      <c r="NNE58" s="877"/>
      <c r="NNF58" s="877"/>
      <c r="NNG58" s="877"/>
      <c r="NNH58" s="877"/>
      <c r="NNI58" s="877"/>
      <c r="NNJ58" s="877"/>
      <c r="NNK58" s="877"/>
      <c r="NNL58" s="877"/>
      <c r="NNM58" s="877"/>
      <c r="NNN58" s="877"/>
      <c r="NNO58" s="877"/>
      <c r="NNP58" s="877"/>
      <c r="NNQ58" s="877"/>
      <c r="NNR58" s="877"/>
      <c r="NNS58" s="877"/>
      <c r="NNT58" s="877"/>
      <c r="NNU58" s="877"/>
      <c r="NNV58" s="877"/>
      <c r="NNW58" s="877"/>
      <c r="NNX58" s="877"/>
      <c r="NNY58" s="877"/>
      <c r="NNZ58" s="877"/>
      <c r="NOA58" s="877"/>
      <c r="NOB58" s="877"/>
      <c r="NOC58" s="877"/>
      <c r="NOD58" s="877"/>
      <c r="NOE58" s="877"/>
      <c r="NOF58" s="877"/>
      <c r="NOG58" s="877"/>
      <c r="NOH58" s="877"/>
      <c r="NOI58" s="877"/>
      <c r="NOJ58" s="877"/>
      <c r="NOK58" s="877"/>
      <c r="NOL58" s="877"/>
      <c r="NOM58" s="877"/>
      <c r="NON58" s="877"/>
      <c r="NOO58" s="877"/>
      <c r="NOP58" s="877"/>
      <c r="NOQ58" s="877"/>
      <c r="NOR58" s="877"/>
      <c r="NOS58" s="877"/>
      <c r="NOT58" s="877"/>
      <c r="NOU58" s="877"/>
      <c r="NOV58" s="877"/>
      <c r="NOW58" s="877"/>
      <c r="NOX58" s="877"/>
      <c r="NOY58" s="877"/>
      <c r="NOZ58" s="877"/>
      <c r="NPA58" s="877"/>
      <c r="NPB58" s="877"/>
      <c r="NPC58" s="877"/>
      <c r="NPD58" s="877"/>
      <c r="NPE58" s="877"/>
      <c r="NPF58" s="877"/>
      <c r="NPG58" s="877"/>
      <c r="NPH58" s="877"/>
      <c r="NPI58" s="877"/>
      <c r="NPJ58" s="877"/>
      <c r="NPK58" s="877"/>
      <c r="NPL58" s="877"/>
      <c r="NPM58" s="877"/>
      <c r="NPN58" s="877"/>
      <c r="NPO58" s="877"/>
      <c r="NPP58" s="877"/>
      <c r="NPQ58" s="877"/>
      <c r="NPR58" s="877"/>
      <c r="NPS58" s="877"/>
      <c r="NPT58" s="877"/>
      <c r="NPU58" s="877"/>
      <c r="NPV58" s="877"/>
      <c r="NPW58" s="877"/>
      <c r="NPX58" s="877"/>
      <c r="NPY58" s="877"/>
      <c r="NPZ58" s="877"/>
      <c r="NQA58" s="877"/>
      <c r="NQB58" s="877"/>
      <c r="NQC58" s="877"/>
      <c r="NQD58" s="877"/>
      <c r="NQE58" s="877"/>
      <c r="NQF58" s="877"/>
      <c r="NQG58" s="877"/>
      <c r="NQH58" s="877"/>
      <c r="NQI58" s="877"/>
      <c r="NQJ58" s="877"/>
      <c r="NQK58" s="877"/>
      <c r="NQL58" s="877"/>
      <c r="NQM58" s="877"/>
      <c r="NQN58" s="877"/>
      <c r="NQO58" s="877"/>
      <c r="NQP58" s="877"/>
      <c r="NQQ58" s="877"/>
      <c r="NQR58" s="877"/>
      <c r="NQS58" s="877"/>
      <c r="NQT58" s="877"/>
      <c r="NQU58" s="877"/>
      <c r="NQV58" s="877"/>
      <c r="NQW58" s="877"/>
      <c r="NQX58" s="877"/>
      <c r="NQY58" s="877"/>
      <c r="NQZ58" s="877"/>
      <c r="NRA58" s="877"/>
      <c r="NRB58" s="877"/>
      <c r="NRC58" s="877"/>
      <c r="NRD58" s="877"/>
      <c r="NRE58" s="877"/>
      <c r="NRF58" s="877"/>
      <c r="NRG58" s="877"/>
      <c r="NRH58" s="877"/>
      <c r="NRI58" s="877"/>
      <c r="NRJ58" s="877"/>
      <c r="NRK58" s="877"/>
      <c r="NRL58" s="877"/>
      <c r="NRM58" s="877"/>
      <c r="NRN58" s="877"/>
      <c r="NRO58" s="877"/>
      <c r="NRP58" s="877"/>
      <c r="NRQ58" s="877"/>
      <c r="NRR58" s="877"/>
      <c r="NRS58" s="877"/>
      <c r="NRT58" s="877"/>
      <c r="NRU58" s="877"/>
      <c r="NRV58" s="877"/>
      <c r="NRW58" s="877"/>
      <c r="NRX58" s="877"/>
      <c r="NRY58" s="877"/>
      <c r="NRZ58" s="877"/>
      <c r="NSA58" s="877"/>
      <c r="NSB58" s="877"/>
      <c r="NSC58" s="877"/>
      <c r="NSD58" s="877"/>
      <c r="NSE58" s="877"/>
      <c r="NSF58" s="877"/>
      <c r="NSG58" s="877"/>
      <c r="NSH58" s="877"/>
      <c r="NSI58" s="877"/>
      <c r="NSJ58" s="877"/>
      <c r="NSK58" s="877"/>
      <c r="NSL58" s="877"/>
      <c r="NSM58" s="877"/>
      <c r="NSN58" s="877"/>
      <c r="NSO58" s="877"/>
      <c r="NSP58" s="877"/>
      <c r="NSQ58" s="877"/>
      <c r="NSR58" s="877"/>
      <c r="NSS58" s="877"/>
      <c r="NST58" s="877"/>
      <c r="NSU58" s="877"/>
      <c r="NSV58" s="877"/>
      <c r="NSW58" s="877"/>
      <c r="NSX58" s="877"/>
      <c r="NSY58" s="877"/>
      <c r="NSZ58" s="877"/>
      <c r="NTA58" s="877"/>
      <c r="NTB58" s="877"/>
      <c r="NTC58" s="877"/>
      <c r="NTD58" s="877"/>
      <c r="NTE58" s="877"/>
      <c r="NTF58" s="877"/>
      <c r="NTG58" s="877"/>
      <c r="NTH58" s="877"/>
      <c r="NTI58" s="877"/>
      <c r="NTJ58" s="877"/>
      <c r="NTK58" s="877"/>
      <c r="NTL58" s="877"/>
      <c r="NTM58" s="877"/>
      <c r="NTN58" s="877"/>
      <c r="NTO58" s="877"/>
      <c r="NTP58" s="877"/>
      <c r="NTQ58" s="877"/>
      <c r="NTR58" s="877"/>
      <c r="NTS58" s="877"/>
      <c r="NTT58" s="877"/>
      <c r="NTU58" s="877"/>
      <c r="NTV58" s="877"/>
      <c r="NTW58" s="877"/>
      <c r="NTX58" s="877"/>
      <c r="NTY58" s="877"/>
      <c r="NTZ58" s="877"/>
      <c r="NUA58" s="877"/>
      <c r="NUB58" s="877"/>
      <c r="NUC58" s="877"/>
      <c r="NUD58" s="877"/>
      <c r="NUE58" s="877"/>
      <c r="NUF58" s="877"/>
      <c r="NUG58" s="877"/>
      <c r="NUH58" s="877"/>
      <c r="NUI58" s="877"/>
      <c r="NUJ58" s="877"/>
      <c r="NUK58" s="877"/>
      <c r="NUL58" s="877"/>
      <c r="NUM58" s="877"/>
      <c r="NUN58" s="877"/>
      <c r="NUO58" s="877"/>
      <c r="NUP58" s="877"/>
      <c r="NUQ58" s="877"/>
      <c r="NUR58" s="877"/>
      <c r="NUS58" s="877"/>
      <c r="NUT58" s="877"/>
      <c r="NUU58" s="877"/>
      <c r="NUV58" s="877"/>
      <c r="NUW58" s="877"/>
      <c r="NUX58" s="877"/>
      <c r="NUY58" s="877"/>
      <c r="NUZ58" s="877"/>
      <c r="NVA58" s="877"/>
      <c r="NVB58" s="877"/>
      <c r="NVC58" s="877"/>
      <c r="NVD58" s="877"/>
      <c r="NVE58" s="877"/>
      <c r="NVF58" s="877"/>
      <c r="NVG58" s="877"/>
      <c r="NVH58" s="877"/>
      <c r="NVI58" s="877"/>
      <c r="NVJ58" s="877"/>
      <c r="NVK58" s="877"/>
      <c r="NVL58" s="877"/>
      <c r="NVM58" s="877"/>
      <c r="NVN58" s="877"/>
      <c r="NVO58" s="877"/>
      <c r="NVP58" s="877"/>
      <c r="NVQ58" s="877"/>
      <c r="NVR58" s="877"/>
      <c r="NVS58" s="877"/>
      <c r="NVT58" s="877"/>
      <c r="NVU58" s="877"/>
      <c r="NVV58" s="877"/>
      <c r="NVW58" s="877"/>
      <c r="NVX58" s="877"/>
      <c r="NVY58" s="877"/>
      <c r="NVZ58" s="877"/>
      <c r="NWA58" s="877"/>
      <c r="NWB58" s="877"/>
      <c r="NWC58" s="877"/>
      <c r="NWD58" s="877"/>
      <c r="NWE58" s="877"/>
      <c r="NWF58" s="877"/>
      <c r="NWG58" s="877"/>
      <c r="NWH58" s="877"/>
      <c r="NWI58" s="877"/>
      <c r="NWJ58" s="877"/>
      <c r="NWK58" s="877"/>
      <c r="NWL58" s="877"/>
      <c r="NWM58" s="877"/>
      <c r="NWN58" s="877"/>
      <c r="NWO58" s="877"/>
      <c r="NWP58" s="877"/>
      <c r="NWQ58" s="877"/>
      <c r="NWR58" s="877"/>
      <c r="NWS58" s="877"/>
      <c r="NWT58" s="877"/>
      <c r="NWU58" s="877"/>
      <c r="NWV58" s="877"/>
      <c r="NWW58" s="877"/>
      <c r="NWX58" s="877"/>
      <c r="NWY58" s="877"/>
      <c r="NWZ58" s="877"/>
      <c r="NXA58" s="877"/>
      <c r="NXB58" s="877"/>
      <c r="NXC58" s="877"/>
      <c r="NXD58" s="877"/>
      <c r="NXE58" s="877"/>
      <c r="NXF58" s="877"/>
      <c r="NXG58" s="877"/>
      <c r="NXH58" s="877"/>
      <c r="NXI58" s="877"/>
      <c r="NXJ58" s="877"/>
      <c r="NXK58" s="877"/>
      <c r="NXL58" s="877"/>
      <c r="NXM58" s="877"/>
      <c r="NXN58" s="877"/>
      <c r="NXO58" s="877"/>
      <c r="NXP58" s="877"/>
      <c r="NXQ58" s="877"/>
      <c r="NXR58" s="877"/>
      <c r="NXS58" s="877"/>
      <c r="NXT58" s="877"/>
      <c r="NXU58" s="877"/>
      <c r="NXV58" s="877"/>
      <c r="NXW58" s="877"/>
      <c r="NXX58" s="877"/>
      <c r="NXY58" s="877"/>
      <c r="NXZ58" s="877"/>
      <c r="NYA58" s="877"/>
      <c r="NYB58" s="877"/>
      <c r="NYC58" s="877"/>
      <c r="NYD58" s="877"/>
      <c r="NYE58" s="877"/>
      <c r="NYF58" s="877"/>
      <c r="NYG58" s="877"/>
      <c r="NYH58" s="877"/>
      <c r="NYI58" s="877"/>
      <c r="NYJ58" s="877"/>
      <c r="NYK58" s="877"/>
      <c r="NYL58" s="877"/>
      <c r="NYM58" s="877"/>
      <c r="NYN58" s="877"/>
      <c r="NYO58" s="877"/>
      <c r="NYP58" s="877"/>
      <c r="NYQ58" s="877"/>
      <c r="NYR58" s="877"/>
      <c r="NYS58" s="877"/>
      <c r="NYT58" s="877"/>
      <c r="NYU58" s="877"/>
      <c r="NYV58" s="877"/>
      <c r="NYW58" s="877"/>
      <c r="NYX58" s="877"/>
      <c r="NYY58" s="877"/>
      <c r="NYZ58" s="877"/>
      <c r="NZA58" s="877"/>
      <c r="NZB58" s="877"/>
      <c r="NZC58" s="877"/>
      <c r="NZD58" s="877"/>
      <c r="NZE58" s="877"/>
      <c r="NZF58" s="877"/>
      <c r="NZG58" s="877"/>
      <c r="NZH58" s="877"/>
      <c r="NZI58" s="877"/>
      <c r="NZJ58" s="877"/>
      <c r="NZK58" s="877"/>
      <c r="NZL58" s="877"/>
      <c r="NZM58" s="877"/>
      <c r="NZN58" s="877"/>
      <c r="NZO58" s="877"/>
      <c r="NZP58" s="877"/>
      <c r="NZQ58" s="877"/>
      <c r="NZR58" s="877"/>
      <c r="NZS58" s="877"/>
      <c r="NZT58" s="877"/>
      <c r="NZU58" s="877"/>
      <c r="NZV58" s="877"/>
      <c r="NZW58" s="877"/>
      <c r="NZX58" s="877"/>
      <c r="NZY58" s="877"/>
      <c r="NZZ58" s="877"/>
      <c r="OAA58" s="877"/>
      <c r="OAB58" s="877"/>
      <c r="OAC58" s="877"/>
      <c r="OAD58" s="877"/>
      <c r="OAE58" s="877"/>
      <c r="OAF58" s="877"/>
      <c r="OAG58" s="877"/>
      <c r="OAH58" s="877"/>
      <c r="OAI58" s="877"/>
      <c r="OAJ58" s="877"/>
      <c r="OAK58" s="877"/>
      <c r="OAL58" s="877"/>
      <c r="OAM58" s="877"/>
      <c r="OAN58" s="877"/>
      <c r="OAO58" s="877"/>
      <c r="OAP58" s="877"/>
      <c r="OAQ58" s="877"/>
      <c r="OAR58" s="877"/>
      <c r="OAS58" s="877"/>
      <c r="OAT58" s="877"/>
      <c r="OAU58" s="877"/>
      <c r="OAV58" s="877"/>
      <c r="OAW58" s="877"/>
      <c r="OAX58" s="877"/>
      <c r="OAY58" s="877"/>
      <c r="OAZ58" s="877"/>
      <c r="OBA58" s="877"/>
      <c r="OBB58" s="877"/>
      <c r="OBC58" s="877"/>
      <c r="OBD58" s="877"/>
      <c r="OBE58" s="877"/>
      <c r="OBF58" s="877"/>
      <c r="OBG58" s="877"/>
      <c r="OBH58" s="877"/>
      <c r="OBI58" s="877"/>
      <c r="OBJ58" s="877"/>
      <c r="OBK58" s="877"/>
      <c r="OBL58" s="877"/>
      <c r="OBM58" s="877"/>
      <c r="OBN58" s="877"/>
      <c r="OBO58" s="877"/>
      <c r="OBP58" s="877"/>
      <c r="OBQ58" s="877"/>
      <c r="OBR58" s="877"/>
      <c r="OBS58" s="877"/>
      <c r="OBT58" s="877"/>
      <c r="OBU58" s="877"/>
      <c r="OBV58" s="877"/>
      <c r="OBW58" s="877"/>
      <c r="OBX58" s="877"/>
      <c r="OBY58" s="877"/>
      <c r="OBZ58" s="877"/>
      <c r="OCA58" s="877"/>
      <c r="OCB58" s="877"/>
      <c r="OCC58" s="877"/>
      <c r="OCD58" s="877"/>
      <c r="OCE58" s="877"/>
      <c r="OCF58" s="877"/>
      <c r="OCG58" s="877"/>
      <c r="OCH58" s="877"/>
      <c r="OCI58" s="877"/>
      <c r="OCJ58" s="877"/>
      <c r="OCK58" s="877"/>
      <c r="OCL58" s="877"/>
      <c r="OCM58" s="877"/>
      <c r="OCN58" s="877"/>
      <c r="OCO58" s="877"/>
      <c r="OCP58" s="877"/>
      <c r="OCQ58" s="877"/>
      <c r="OCR58" s="877"/>
      <c r="OCS58" s="877"/>
      <c r="OCT58" s="877"/>
      <c r="OCU58" s="877"/>
      <c r="OCV58" s="877"/>
      <c r="OCW58" s="877"/>
      <c r="OCX58" s="877"/>
      <c r="OCY58" s="877"/>
      <c r="OCZ58" s="877"/>
      <c r="ODA58" s="877"/>
      <c r="ODB58" s="877"/>
      <c r="ODC58" s="877"/>
      <c r="ODD58" s="877"/>
      <c r="ODE58" s="877"/>
      <c r="ODF58" s="877"/>
      <c r="ODG58" s="877"/>
      <c r="ODH58" s="877"/>
      <c r="ODI58" s="877"/>
      <c r="ODJ58" s="877"/>
      <c r="ODK58" s="877"/>
      <c r="ODL58" s="877"/>
      <c r="ODM58" s="877"/>
      <c r="ODN58" s="877"/>
      <c r="ODO58" s="877"/>
      <c r="ODP58" s="877"/>
      <c r="ODQ58" s="877"/>
      <c r="ODR58" s="877"/>
      <c r="ODS58" s="877"/>
      <c r="ODT58" s="877"/>
      <c r="ODU58" s="877"/>
      <c r="ODV58" s="877"/>
      <c r="ODW58" s="877"/>
      <c r="ODX58" s="877"/>
      <c r="ODY58" s="877"/>
      <c r="ODZ58" s="877"/>
      <c r="OEA58" s="877"/>
      <c r="OEB58" s="877"/>
      <c r="OEC58" s="877"/>
      <c r="OED58" s="877"/>
      <c r="OEE58" s="877"/>
      <c r="OEF58" s="877"/>
      <c r="OEG58" s="877"/>
      <c r="OEH58" s="877"/>
      <c r="OEI58" s="877"/>
      <c r="OEJ58" s="877"/>
      <c r="OEK58" s="877"/>
      <c r="OEL58" s="877"/>
      <c r="OEM58" s="877"/>
      <c r="OEN58" s="877"/>
      <c r="OEO58" s="877"/>
      <c r="OEP58" s="877"/>
      <c r="OEQ58" s="877"/>
      <c r="OER58" s="877"/>
      <c r="OES58" s="877"/>
      <c r="OET58" s="877"/>
      <c r="OEU58" s="877"/>
      <c r="OEV58" s="877"/>
      <c r="OEW58" s="877"/>
      <c r="OEX58" s="877"/>
      <c r="OEY58" s="877"/>
      <c r="OEZ58" s="877"/>
      <c r="OFA58" s="877"/>
      <c r="OFB58" s="877"/>
      <c r="OFC58" s="877"/>
      <c r="OFD58" s="877"/>
      <c r="OFE58" s="877"/>
      <c r="OFF58" s="877"/>
      <c r="OFG58" s="877"/>
      <c r="OFH58" s="877"/>
      <c r="OFI58" s="877"/>
      <c r="OFJ58" s="877"/>
      <c r="OFK58" s="877"/>
      <c r="OFL58" s="877"/>
      <c r="OFM58" s="877"/>
      <c r="OFN58" s="877"/>
      <c r="OFO58" s="877"/>
      <c r="OFP58" s="877"/>
      <c r="OFQ58" s="877"/>
      <c r="OFR58" s="877"/>
      <c r="OFS58" s="877"/>
      <c r="OFT58" s="877"/>
      <c r="OFU58" s="877"/>
      <c r="OFV58" s="877"/>
      <c r="OFW58" s="877"/>
      <c r="OFX58" s="877"/>
      <c r="OFY58" s="877"/>
      <c r="OFZ58" s="877"/>
      <c r="OGA58" s="877"/>
      <c r="OGB58" s="877"/>
      <c r="OGC58" s="877"/>
      <c r="OGD58" s="877"/>
      <c r="OGE58" s="877"/>
      <c r="OGF58" s="877"/>
      <c r="OGG58" s="877"/>
      <c r="OGH58" s="877"/>
      <c r="OGI58" s="877"/>
      <c r="OGJ58" s="877"/>
      <c r="OGK58" s="877"/>
      <c r="OGL58" s="877"/>
      <c r="OGM58" s="877"/>
      <c r="OGN58" s="877"/>
      <c r="OGO58" s="877"/>
      <c r="OGP58" s="877"/>
      <c r="OGQ58" s="877"/>
      <c r="OGR58" s="877"/>
      <c r="OGS58" s="877"/>
      <c r="OGT58" s="877"/>
      <c r="OGU58" s="877"/>
      <c r="OGV58" s="877"/>
      <c r="OGW58" s="877"/>
      <c r="OGX58" s="877"/>
      <c r="OGY58" s="877"/>
      <c r="OGZ58" s="877"/>
      <c r="OHA58" s="877"/>
      <c r="OHB58" s="877"/>
      <c r="OHC58" s="877"/>
      <c r="OHD58" s="877"/>
      <c r="OHE58" s="877"/>
      <c r="OHF58" s="877"/>
      <c r="OHG58" s="877"/>
      <c r="OHH58" s="877"/>
      <c r="OHI58" s="877"/>
      <c r="OHJ58" s="877"/>
      <c r="OHK58" s="877"/>
      <c r="OHL58" s="877"/>
      <c r="OHM58" s="877"/>
      <c r="OHN58" s="877"/>
      <c r="OHO58" s="877"/>
      <c r="OHP58" s="877"/>
      <c r="OHQ58" s="877"/>
      <c r="OHR58" s="877"/>
      <c r="OHS58" s="877"/>
      <c r="OHT58" s="877"/>
      <c r="OHU58" s="877"/>
      <c r="OHV58" s="877"/>
      <c r="OHW58" s="877"/>
      <c r="OHX58" s="877"/>
      <c r="OHY58" s="877"/>
      <c r="OHZ58" s="877"/>
      <c r="OIA58" s="877"/>
      <c r="OIB58" s="877"/>
      <c r="OIC58" s="877"/>
      <c r="OID58" s="877"/>
      <c r="OIE58" s="877"/>
      <c r="OIF58" s="877"/>
      <c r="OIG58" s="877"/>
      <c r="OIH58" s="877"/>
      <c r="OII58" s="877"/>
      <c r="OIJ58" s="877"/>
      <c r="OIK58" s="877"/>
      <c r="OIL58" s="877"/>
      <c r="OIM58" s="877"/>
      <c r="OIN58" s="877"/>
      <c r="OIO58" s="877"/>
      <c r="OIP58" s="877"/>
      <c r="OIQ58" s="877"/>
      <c r="OIR58" s="877"/>
      <c r="OIS58" s="877"/>
      <c r="OIT58" s="877"/>
      <c r="OIU58" s="877"/>
      <c r="OIV58" s="877"/>
      <c r="OIW58" s="877"/>
      <c r="OIX58" s="877"/>
      <c r="OIY58" s="877"/>
      <c r="OIZ58" s="877"/>
      <c r="OJA58" s="877"/>
      <c r="OJB58" s="877"/>
      <c r="OJC58" s="877"/>
      <c r="OJD58" s="877"/>
      <c r="OJE58" s="877"/>
      <c r="OJF58" s="877"/>
      <c r="OJG58" s="877"/>
      <c r="OJH58" s="877"/>
      <c r="OJI58" s="877"/>
      <c r="OJJ58" s="877"/>
      <c r="OJK58" s="877"/>
      <c r="OJL58" s="877"/>
      <c r="OJM58" s="877"/>
      <c r="OJN58" s="877"/>
      <c r="OJO58" s="877"/>
      <c r="OJP58" s="877"/>
      <c r="OJQ58" s="877"/>
      <c r="OJR58" s="877"/>
      <c r="OJS58" s="877"/>
      <c r="OJT58" s="877"/>
      <c r="OJU58" s="877"/>
      <c r="OJV58" s="877"/>
      <c r="OJW58" s="877"/>
      <c r="OJX58" s="877"/>
      <c r="OJY58" s="877"/>
      <c r="OJZ58" s="877"/>
      <c r="OKA58" s="877"/>
      <c r="OKB58" s="877"/>
      <c r="OKC58" s="877"/>
      <c r="OKD58" s="877"/>
      <c r="OKE58" s="877"/>
      <c r="OKF58" s="877"/>
      <c r="OKG58" s="877"/>
      <c r="OKH58" s="877"/>
      <c r="OKI58" s="877"/>
      <c r="OKJ58" s="877"/>
      <c r="OKK58" s="877"/>
      <c r="OKL58" s="877"/>
      <c r="OKM58" s="877"/>
      <c r="OKN58" s="877"/>
      <c r="OKO58" s="877"/>
      <c r="OKP58" s="877"/>
      <c r="OKQ58" s="877"/>
      <c r="OKR58" s="877"/>
      <c r="OKS58" s="877"/>
      <c r="OKT58" s="877"/>
      <c r="OKU58" s="877"/>
      <c r="OKV58" s="877"/>
      <c r="OKW58" s="877"/>
      <c r="OKX58" s="877"/>
      <c r="OKY58" s="877"/>
      <c r="OKZ58" s="877"/>
      <c r="OLA58" s="877"/>
      <c r="OLB58" s="877"/>
      <c r="OLC58" s="877"/>
      <c r="OLD58" s="877"/>
      <c r="OLE58" s="877"/>
      <c r="OLF58" s="877"/>
      <c r="OLG58" s="877"/>
      <c r="OLH58" s="877"/>
      <c r="OLI58" s="877"/>
      <c r="OLJ58" s="877"/>
      <c r="OLK58" s="877"/>
      <c r="OLL58" s="877"/>
      <c r="OLM58" s="877"/>
      <c r="OLN58" s="877"/>
      <c r="OLO58" s="877"/>
      <c r="OLP58" s="877"/>
      <c r="OLQ58" s="877"/>
      <c r="OLR58" s="877"/>
      <c r="OLS58" s="877"/>
      <c r="OLT58" s="877"/>
      <c r="OLU58" s="877"/>
      <c r="OLV58" s="877"/>
      <c r="OLW58" s="877"/>
      <c r="OLX58" s="877"/>
      <c r="OLY58" s="877"/>
      <c r="OLZ58" s="877"/>
      <c r="OMA58" s="877"/>
      <c r="OMB58" s="877"/>
      <c r="OMC58" s="877"/>
      <c r="OMD58" s="877"/>
      <c r="OME58" s="877"/>
      <c r="OMF58" s="877"/>
      <c r="OMG58" s="877"/>
      <c r="OMH58" s="877"/>
      <c r="OMI58" s="877"/>
      <c r="OMJ58" s="877"/>
      <c r="OMK58" s="877"/>
      <c r="OML58" s="877"/>
      <c r="OMM58" s="877"/>
      <c r="OMN58" s="877"/>
      <c r="OMO58" s="877"/>
      <c r="OMP58" s="877"/>
      <c r="OMQ58" s="877"/>
      <c r="OMR58" s="877"/>
      <c r="OMS58" s="877"/>
      <c r="OMT58" s="877"/>
      <c r="OMU58" s="877"/>
      <c r="OMV58" s="877"/>
      <c r="OMW58" s="877"/>
      <c r="OMX58" s="877"/>
      <c r="OMY58" s="877"/>
      <c r="OMZ58" s="877"/>
      <c r="ONA58" s="877"/>
      <c r="ONB58" s="877"/>
      <c r="ONC58" s="877"/>
      <c r="OND58" s="877"/>
      <c r="ONE58" s="877"/>
      <c r="ONF58" s="877"/>
      <c r="ONG58" s="877"/>
      <c r="ONH58" s="877"/>
      <c r="ONI58" s="877"/>
      <c r="ONJ58" s="877"/>
      <c r="ONK58" s="877"/>
      <c r="ONL58" s="877"/>
      <c r="ONM58" s="877"/>
      <c r="ONN58" s="877"/>
      <c r="ONO58" s="877"/>
      <c r="ONP58" s="877"/>
      <c r="ONQ58" s="877"/>
      <c r="ONR58" s="877"/>
      <c r="ONS58" s="877"/>
      <c r="ONT58" s="877"/>
      <c r="ONU58" s="877"/>
      <c r="ONV58" s="877"/>
      <c r="ONW58" s="877"/>
      <c r="ONX58" s="877"/>
      <c r="ONY58" s="877"/>
      <c r="ONZ58" s="877"/>
      <c r="OOA58" s="877"/>
      <c r="OOB58" s="877"/>
      <c r="OOC58" s="877"/>
      <c r="OOD58" s="877"/>
      <c r="OOE58" s="877"/>
      <c r="OOF58" s="877"/>
      <c r="OOG58" s="877"/>
      <c r="OOH58" s="877"/>
      <c r="OOI58" s="877"/>
      <c r="OOJ58" s="877"/>
      <c r="OOK58" s="877"/>
      <c r="OOL58" s="877"/>
      <c r="OOM58" s="877"/>
      <c r="OON58" s="877"/>
      <c r="OOO58" s="877"/>
      <c r="OOP58" s="877"/>
      <c r="OOQ58" s="877"/>
      <c r="OOR58" s="877"/>
      <c r="OOS58" s="877"/>
      <c r="OOT58" s="877"/>
      <c r="OOU58" s="877"/>
      <c r="OOV58" s="877"/>
      <c r="OOW58" s="877"/>
      <c r="OOX58" s="877"/>
      <c r="OOY58" s="877"/>
      <c r="OOZ58" s="877"/>
      <c r="OPA58" s="877"/>
      <c r="OPB58" s="877"/>
      <c r="OPC58" s="877"/>
      <c r="OPD58" s="877"/>
      <c r="OPE58" s="877"/>
      <c r="OPF58" s="877"/>
      <c r="OPG58" s="877"/>
      <c r="OPH58" s="877"/>
      <c r="OPI58" s="877"/>
      <c r="OPJ58" s="877"/>
      <c r="OPK58" s="877"/>
      <c r="OPL58" s="877"/>
      <c r="OPM58" s="877"/>
      <c r="OPN58" s="877"/>
      <c r="OPO58" s="877"/>
      <c r="OPP58" s="877"/>
      <c r="OPQ58" s="877"/>
      <c r="OPR58" s="877"/>
      <c r="OPS58" s="877"/>
      <c r="OPT58" s="877"/>
      <c r="OPU58" s="877"/>
      <c r="OPV58" s="877"/>
      <c r="OPW58" s="877"/>
      <c r="OPX58" s="877"/>
      <c r="OPY58" s="877"/>
      <c r="OPZ58" s="877"/>
      <c r="OQA58" s="877"/>
      <c r="OQB58" s="877"/>
      <c r="OQC58" s="877"/>
      <c r="OQD58" s="877"/>
      <c r="OQE58" s="877"/>
      <c r="OQF58" s="877"/>
      <c r="OQG58" s="877"/>
      <c r="OQH58" s="877"/>
      <c r="OQI58" s="877"/>
      <c r="OQJ58" s="877"/>
      <c r="OQK58" s="877"/>
      <c r="OQL58" s="877"/>
      <c r="OQM58" s="877"/>
      <c r="OQN58" s="877"/>
      <c r="OQO58" s="877"/>
      <c r="OQP58" s="877"/>
      <c r="OQQ58" s="877"/>
      <c r="OQR58" s="877"/>
      <c r="OQS58" s="877"/>
      <c r="OQT58" s="877"/>
      <c r="OQU58" s="877"/>
      <c r="OQV58" s="877"/>
      <c r="OQW58" s="877"/>
      <c r="OQX58" s="877"/>
      <c r="OQY58" s="877"/>
      <c r="OQZ58" s="877"/>
      <c r="ORA58" s="877"/>
      <c r="ORB58" s="877"/>
      <c r="ORC58" s="877"/>
      <c r="ORD58" s="877"/>
      <c r="ORE58" s="877"/>
      <c r="ORF58" s="877"/>
      <c r="ORG58" s="877"/>
      <c r="ORH58" s="877"/>
      <c r="ORI58" s="877"/>
      <c r="ORJ58" s="877"/>
      <c r="ORK58" s="877"/>
      <c r="ORL58" s="877"/>
      <c r="ORM58" s="877"/>
      <c r="ORN58" s="877"/>
      <c r="ORO58" s="877"/>
      <c r="ORP58" s="877"/>
      <c r="ORQ58" s="877"/>
      <c r="ORR58" s="877"/>
      <c r="ORS58" s="877"/>
      <c r="ORT58" s="877"/>
      <c r="ORU58" s="877"/>
      <c r="ORV58" s="877"/>
      <c r="ORW58" s="877"/>
      <c r="ORX58" s="877"/>
      <c r="ORY58" s="877"/>
      <c r="ORZ58" s="877"/>
      <c r="OSA58" s="877"/>
      <c r="OSB58" s="877"/>
      <c r="OSC58" s="877"/>
      <c r="OSD58" s="877"/>
      <c r="OSE58" s="877"/>
      <c r="OSF58" s="877"/>
      <c r="OSG58" s="877"/>
      <c r="OSH58" s="877"/>
      <c r="OSI58" s="877"/>
      <c r="OSJ58" s="877"/>
      <c r="OSK58" s="877"/>
      <c r="OSL58" s="877"/>
      <c r="OSM58" s="877"/>
      <c r="OSN58" s="877"/>
      <c r="OSO58" s="877"/>
      <c r="OSP58" s="877"/>
      <c r="OSQ58" s="877"/>
      <c r="OSR58" s="877"/>
      <c r="OSS58" s="877"/>
      <c r="OST58" s="877"/>
      <c r="OSU58" s="877"/>
      <c r="OSV58" s="877"/>
      <c r="OSW58" s="877"/>
      <c r="OSX58" s="877"/>
      <c r="OSY58" s="877"/>
      <c r="OSZ58" s="877"/>
      <c r="OTA58" s="877"/>
      <c r="OTB58" s="877"/>
      <c r="OTC58" s="877"/>
      <c r="OTD58" s="877"/>
      <c r="OTE58" s="877"/>
      <c r="OTF58" s="877"/>
      <c r="OTG58" s="877"/>
      <c r="OTH58" s="877"/>
      <c r="OTI58" s="877"/>
      <c r="OTJ58" s="877"/>
      <c r="OTK58" s="877"/>
      <c r="OTL58" s="877"/>
      <c r="OTM58" s="877"/>
      <c r="OTN58" s="877"/>
      <c r="OTO58" s="877"/>
      <c r="OTP58" s="877"/>
      <c r="OTQ58" s="877"/>
      <c r="OTR58" s="877"/>
      <c r="OTS58" s="877"/>
      <c r="OTT58" s="877"/>
      <c r="OTU58" s="877"/>
      <c r="OTV58" s="877"/>
      <c r="OTW58" s="877"/>
      <c r="OTX58" s="877"/>
      <c r="OTY58" s="877"/>
      <c r="OTZ58" s="877"/>
      <c r="OUA58" s="877"/>
      <c r="OUB58" s="877"/>
      <c r="OUC58" s="877"/>
      <c r="OUD58" s="877"/>
      <c r="OUE58" s="877"/>
      <c r="OUF58" s="877"/>
      <c r="OUG58" s="877"/>
      <c r="OUH58" s="877"/>
      <c r="OUI58" s="877"/>
      <c r="OUJ58" s="877"/>
      <c r="OUK58" s="877"/>
      <c r="OUL58" s="877"/>
      <c r="OUM58" s="877"/>
      <c r="OUN58" s="877"/>
      <c r="OUO58" s="877"/>
      <c r="OUP58" s="877"/>
      <c r="OUQ58" s="877"/>
      <c r="OUR58" s="877"/>
      <c r="OUS58" s="877"/>
      <c r="OUT58" s="877"/>
      <c r="OUU58" s="877"/>
      <c r="OUV58" s="877"/>
      <c r="OUW58" s="877"/>
      <c r="OUX58" s="877"/>
      <c r="OUY58" s="877"/>
      <c r="OUZ58" s="877"/>
      <c r="OVA58" s="877"/>
      <c r="OVB58" s="877"/>
      <c r="OVC58" s="877"/>
      <c r="OVD58" s="877"/>
      <c r="OVE58" s="877"/>
      <c r="OVF58" s="877"/>
      <c r="OVG58" s="877"/>
      <c r="OVH58" s="877"/>
      <c r="OVI58" s="877"/>
      <c r="OVJ58" s="877"/>
      <c r="OVK58" s="877"/>
      <c r="OVL58" s="877"/>
      <c r="OVM58" s="877"/>
      <c r="OVN58" s="877"/>
      <c r="OVO58" s="877"/>
      <c r="OVP58" s="877"/>
      <c r="OVQ58" s="877"/>
      <c r="OVR58" s="877"/>
      <c r="OVS58" s="877"/>
      <c r="OVT58" s="877"/>
      <c r="OVU58" s="877"/>
      <c r="OVV58" s="877"/>
      <c r="OVW58" s="877"/>
      <c r="OVX58" s="877"/>
      <c r="OVY58" s="877"/>
      <c r="OVZ58" s="877"/>
      <c r="OWA58" s="877"/>
      <c r="OWB58" s="877"/>
      <c r="OWC58" s="877"/>
      <c r="OWD58" s="877"/>
      <c r="OWE58" s="877"/>
      <c r="OWF58" s="877"/>
      <c r="OWG58" s="877"/>
      <c r="OWH58" s="877"/>
      <c r="OWI58" s="877"/>
      <c r="OWJ58" s="877"/>
      <c r="OWK58" s="877"/>
      <c r="OWL58" s="877"/>
      <c r="OWM58" s="877"/>
      <c r="OWN58" s="877"/>
      <c r="OWO58" s="877"/>
      <c r="OWP58" s="877"/>
      <c r="OWQ58" s="877"/>
      <c r="OWR58" s="877"/>
      <c r="OWS58" s="877"/>
      <c r="OWT58" s="877"/>
      <c r="OWU58" s="877"/>
      <c r="OWV58" s="877"/>
      <c r="OWW58" s="877"/>
      <c r="OWX58" s="877"/>
      <c r="OWY58" s="877"/>
      <c r="OWZ58" s="877"/>
      <c r="OXA58" s="877"/>
      <c r="OXB58" s="877"/>
      <c r="OXC58" s="877"/>
      <c r="OXD58" s="877"/>
      <c r="OXE58" s="877"/>
      <c r="OXF58" s="877"/>
      <c r="OXG58" s="877"/>
      <c r="OXH58" s="877"/>
      <c r="OXI58" s="877"/>
      <c r="OXJ58" s="877"/>
      <c r="OXK58" s="877"/>
      <c r="OXL58" s="877"/>
      <c r="OXM58" s="877"/>
      <c r="OXN58" s="877"/>
      <c r="OXO58" s="877"/>
      <c r="OXP58" s="877"/>
      <c r="OXQ58" s="877"/>
      <c r="OXR58" s="877"/>
      <c r="OXS58" s="877"/>
      <c r="OXT58" s="877"/>
      <c r="OXU58" s="877"/>
      <c r="OXV58" s="877"/>
      <c r="OXW58" s="877"/>
      <c r="OXX58" s="877"/>
      <c r="OXY58" s="877"/>
      <c r="OXZ58" s="877"/>
      <c r="OYA58" s="877"/>
      <c r="OYB58" s="877"/>
      <c r="OYC58" s="877"/>
      <c r="OYD58" s="877"/>
      <c r="OYE58" s="877"/>
      <c r="OYF58" s="877"/>
      <c r="OYG58" s="877"/>
      <c r="OYH58" s="877"/>
      <c r="OYI58" s="877"/>
      <c r="OYJ58" s="877"/>
      <c r="OYK58" s="877"/>
      <c r="OYL58" s="877"/>
      <c r="OYM58" s="877"/>
      <c r="OYN58" s="877"/>
      <c r="OYO58" s="877"/>
      <c r="OYP58" s="877"/>
      <c r="OYQ58" s="877"/>
      <c r="OYR58" s="877"/>
      <c r="OYS58" s="877"/>
      <c r="OYT58" s="877"/>
      <c r="OYU58" s="877"/>
      <c r="OYV58" s="877"/>
      <c r="OYW58" s="877"/>
      <c r="OYX58" s="877"/>
      <c r="OYY58" s="877"/>
      <c r="OYZ58" s="877"/>
      <c r="OZA58" s="877"/>
      <c r="OZB58" s="877"/>
      <c r="OZC58" s="877"/>
      <c r="OZD58" s="877"/>
      <c r="OZE58" s="877"/>
      <c r="OZF58" s="877"/>
      <c r="OZG58" s="877"/>
      <c r="OZH58" s="877"/>
      <c r="OZI58" s="877"/>
      <c r="OZJ58" s="877"/>
      <c r="OZK58" s="877"/>
      <c r="OZL58" s="877"/>
      <c r="OZM58" s="877"/>
      <c r="OZN58" s="877"/>
      <c r="OZO58" s="877"/>
      <c r="OZP58" s="877"/>
      <c r="OZQ58" s="877"/>
      <c r="OZR58" s="877"/>
      <c r="OZS58" s="877"/>
      <c r="OZT58" s="877"/>
      <c r="OZU58" s="877"/>
      <c r="OZV58" s="877"/>
      <c r="OZW58" s="877"/>
      <c r="OZX58" s="877"/>
      <c r="OZY58" s="877"/>
      <c r="OZZ58" s="877"/>
      <c r="PAA58" s="877"/>
      <c r="PAB58" s="877"/>
      <c r="PAC58" s="877"/>
      <c r="PAD58" s="877"/>
      <c r="PAE58" s="877"/>
      <c r="PAF58" s="877"/>
      <c r="PAG58" s="877"/>
      <c r="PAH58" s="877"/>
      <c r="PAI58" s="877"/>
      <c r="PAJ58" s="877"/>
      <c r="PAK58" s="877"/>
      <c r="PAL58" s="877"/>
      <c r="PAM58" s="877"/>
      <c r="PAN58" s="877"/>
      <c r="PAO58" s="877"/>
      <c r="PAP58" s="877"/>
      <c r="PAQ58" s="877"/>
      <c r="PAR58" s="877"/>
      <c r="PAS58" s="877"/>
      <c r="PAT58" s="877"/>
      <c r="PAU58" s="877"/>
      <c r="PAV58" s="877"/>
      <c r="PAW58" s="877"/>
      <c r="PAX58" s="877"/>
      <c r="PAY58" s="877"/>
      <c r="PAZ58" s="877"/>
      <c r="PBA58" s="877"/>
      <c r="PBB58" s="877"/>
      <c r="PBC58" s="877"/>
      <c r="PBD58" s="877"/>
      <c r="PBE58" s="877"/>
      <c r="PBF58" s="877"/>
      <c r="PBG58" s="877"/>
      <c r="PBH58" s="877"/>
      <c r="PBI58" s="877"/>
      <c r="PBJ58" s="877"/>
      <c r="PBK58" s="877"/>
      <c r="PBL58" s="877"/>
      <c r="PBM58" s="877"/>
      <c r="PBN58" s="877"/>
      <c r="PBO58" s="877"/>
      <c r="PBP58" s="877"/>
      <c r="PBQ58" s="877"/>
      <c r="PBR58" s="877"/>
      <c r="PBS58" s="877"/>
      <c r="PBT58" s="877"/>
      <c r="PBU58" s="877"/>
      <c r="PBV58" s="877"/>
      <c r="PBW58" s="877"/>
      <c r="PBX58" s="877"/>
      <c r="PBY58" s="877"/>
      <c r="PBZ58" s="877"/>
      <c r="PCA58" s="877"/>
      <c r="PCB58" s="877"/>
      <c r="PCC58" s="877"/>
      <c r="PCD58" s="877"/>
      <c r="PCE58" s="877"/>
      <c r="PCF58" s="877"/>
      <c r="PCG58" s="877"/>
      <c r="PCH58" s="877"/>
      <c r="PCI58" s="877"/>
      <c r="PCJ58" s="877"/>
      <c r="PCK58" s="877"/>
      <c r="PCL58" s="877"/>
      <c r="PCM58" s="877"/>
      <c r="PCN58" s="877"/>
      <c r="PCO58" s="877"/>
      <c r="PCP58" s="877"/>
      <c r="PCQ58" s="877"/>
      <c r="PCR58" s="877"/>
      <c r="PCS58" s="877"/>
      <c r="PCT58" s="877"/>
      <c r="PCU58" s="877"/>
      <c r="PCV58" s="877"/>
      <c r="PCW58" s="877"/>
      <c r="PCX58" s="877"/>
      <c r="PCY58" s="877"/>
      <c r="PCZ58" s="877"/>
      <c r="PDA58" s="877"/>
      <c r="PDB58" s="877"/>
      <c r="PDC58" s="877"/>
      <c r="PDD58" s="877"/>
      <c r="PDE58" s="877"/>
      <c r="PDF58" s="877"/>
      <c r="PDG58" s="877"/>
      <c r="PDH58" s="877"/>
      <c r="PDI58" s="877"/>
      <c r="PDJ58" s="877"/>
      <c r="PDK58" s="877"/>
      <c r="PDL58" s="877"/>
      <c r="PDM58" s="877"/>
      <c r="PDN58" s="877"/>
      <c r="PDO58" s="877"/>
      <c r="PDP58" s="877"/>
      <c r="PDQ58" s="877"/>
      <c r="PDR58" s="877"/>
      <c r="PDS58" s="877"/>
      <c r="PDT58" s="877"/>
      <c r="PDU58" s="877"/>
      <c r="PDV58" s="877"/>
      <c r="PDW58" s="877"/>
      <c r="PDX58" s="877"/>
      <c r="PDY58" s="877"/>
      <c r="PDZ58" s="877"/>
      <c r="PEA58" s="877"/>
      <c r="PEB58" s="877"/>
      <c r="PEC58" s="877"/>
      <c r="PED58" s="877"/>
      <c r="PEE58" s="877"/>
      <c r="PEF58" s="877"/>
      <c r="PEG58" s="877"/>
      <c r="PEH58" s="877"/>
      <c r="PEI58" s="877"/>
      <c r="PEJ58" s="877"/>
      <c r="PEK58" s="877"/>
      <c r="PEL58" s="877"/>
      <c r="PEM58" s="877"/>
      <c r="PEN58" s="877"/>
      <c r="PEO58" s="877"/>
      <c r="PEP58" s="877"/>
      <c r="PEQ58" s="877"/>
      <c r="PER58" s="877"/>
      <c r="PES58" s="877"/>
      <c r="PET58" s="877"/>
      <c r="PEU58" s="877"/>
      <c r="PEV58" s="877"/>
      <c r="PEW58" s="877"/>
      <c r="PEX58" s="877"/>
      <c r="PEY58" s="877"/>
      <c r="PEZ58" s="877"/>
      <c r="PFA58" s="877"/>
      <c r="PFB58" s="877"/>
      <c r="PFC58" s="877"/>
      <c r="PFD58" s="877"/>
      <c r="PFE58" s="877"/>
      <c r="PFF58" s="877"/>
      <c r="PFG58" s="877"/>
      <c r="PFH58" s="877"/>
      <c r="PFI58" s="877"/>
      <c r="PFJ58" s="877"/>
      <c r="PFK58" s="877"/>
      <c r="PFL58" s="877"/>
      <c r="PFM58" s="877"/>
      <c r="PFN58" s="877"/>
      <c r="PFO58" s="877"/>
      <c r="PFP58" s="877"/>
      <c r="PFQ58" s="877"/>
      <c r="PFR58" s="877"/>
      <c r="PFS58" s="877"/>
      <c r="PFT58" s="877"/>
      <c r="PFU58" s="877"/>
      <c r="PFV58" s="877"/>
      <c r="PFW58" s="877"/>
      <c r="PFX58" s="877"/>
      <c r="PFY58" s="877"/>
      <c r="PFZ58" s="877"/>
      <c r="PGA58" s="877"/>
      <c r="PGB58" s="877"/>
      <c r="PGC58" s="877"/>
      <c r="PGD58" s="877"/>
      <c r="PGE58" s="877"/>
      <c r="PGF58" s="877"/>
      <c r="PGG58" s="877"/>
      <c r="PGH58" s="877"/>
      <c r="PGI58" s="877"/>
      <c r="PGJ58" s="877"/>
      <c r="PGK58" s="877"/>
      <c r="PGL58" s="877"/>
      <c r="PGM58" s="877"/>
      <c r="PGN58" s="877"/>
      <c r="PGO58" s="877"/>
      <c r="PGP58" s="877"/>
      <c r="PGQ58" s="877"/>
      <c r="PGR58" s="877"/>
      <c r="PGS58" s="877"/>
      <c r="PGT58" s="877"/>
      <c r="PGU58" s="877"/>
      <c r="PGV58" s="877"/>
      <c r="PGW58" s="877"/>
      <c r="PGX58" s="877"/>
      <c r="PGY58" s="877"/>
      <c r="PGZ58" s="877"/>
      <c r="PHA58" s="877"/>
      <c r="PHB58" s="877"/>
      <c r="PHC58" s="877"/>
      <c r="PHD58" s="877"/>
      <c r="PHE58" s="877"/>
      <c r="PHF58" s="877"/>
      <c r="PHG58" s="877"/>
      <c r="PHH58" s="877"/>
      <c r="PHI58" s="877"/>
      <c r="PHJ58" s="877"/>
      <c r="PHK58" s="877"/>
      <c r="PHL58" s="877"/>
      <c r="PHM58" s="877"/>
      <c r="PHN58" s="877"/>
      <c r="PHO58" s="877"/>
      <c r="PHP58" s="877"/>
      <c r="PHQ58" s="877"/>
      <c r="PHR58" s="877"/>
      <c r="PHS58" s="877"/>
      <c r="PHT58" s="877"/>
      <c r="PHU58" s="877"/>
      <c r="PHV58" s="877"/>
      <c r="PHW58" s="877"/>
      <c r="PHX58" s="877"/>
      <c r="PHY58" s="877"/>
      <c r="PHZ58" s="877"/>
      <c r="PIA58" s="877"/>
      <c r="PIB58" s="877"/>
      <c r="PIC58" s="877"/>
      <c r="PID58" s="877"/>
      <c r="PIE58" s="877"/>
      <c r="PIF58" s="877"/>
      <c r="PIG58" s="877"/>
      <c r="PIH58" s="877"/>
      <c r="PII58" s="877"/>
      <c r="PIJ58" s="877"/>
      <c r="PIK58" s="877"/>
      <c r="PIL58" s="877"/>
      <c r="PIM58" s="877"/>
      <c r="PIN58" s="877"/>
      <c r="PIO58" s="877"/>
      <c r="PIP58" s="877"/>
      <c r="PIQ58" s="877"/>
      <c r="PIR58" s="877"/>
      <c r="PIS58" s="877"/>
      <c r="PIT58" s="877"/>
      <c r="PIU58" s="877"/>
      <c r="PIV58" s="877"/>
      <c r="PIW58" s="877"/>
      <c r="PIX58" s="877"/>
      <c r="PIY58" s="877"/>
      <c r="PIZ58" s="877"/>
      <c r="PJA58" s="877"/>
      <c r="PJB58" s="877"/>
      <c r="PJC58" s="877"/>
      <c r="PJD58" s="877"/>
      <c r="PJE58" s="877"/>
      <c r="PJF58" s="877"/>
      <c r="PJG58" s="877"/>
      <c r="PJH58" s="877"/>
      <c r="PJI58" s="877"/>
      <c r="PJJ58" s="877"/>
      <c r="PJK58" s="877"/>
      <c r="PJL58" s="877"/>
      <c r="PJM58" s="877"/>
      <c r="PJN58" s="877"/>
      <c r="PJO58" s="877"/>
      <c r="PJP58" s="877"/>
      <c r="PJQ58" s="877"/>
      <c r="PJR58" s="877"/>
      <c r="PJS58" s="877"/>
      <c r="PJT58" s="877"/>
      <c r="PJU58" s="877"/>
      <c r="PJV58" s="877"/>
      <c r="PJW58" s="877"/>
      <c r="PJX58" s="877"/>
      <c r="PJY58" s="877"/>
      <c r="PJZ58" s="877"/>
      <c r="PKA58" s="877"/>
      <c r="PKB58" s="877"/>
      <c r="PKC58" s="877"/>
      <c r="PKD58" s="877"/>
      <c r="PKE58" s="877"/>
      <c r="PKF58" s="877"/>
      <c r="PKG58" s="877"/>
      <c r="PKH58" s="877"/>
      <c r="PKI58" s="877"/>
      <c r="PKJ58" s="877"/>
      <c r="PKK58" s="877"/>
      <c r="PKL58" s="877"/>
      <c r="PKM58" s="877"/>
      <c r="PKN58" s="877"/>
      <c r="PKO58" s="877"/>
      <c r="PKP58" s="877"/>
      <c r="PKQ58" s="877"/>
      <c r="PKR58" s="877"/>
      <c r="PKS58" s="877"/>
      <c r="PKT58" s="877"/>
      <c r="PKU58" s="877"/>
      <c r="PKV58" s="877"/>
      <c r="PKW58" s="877"/>
      <c r="PKX58" s="877"/>
      <c r="PKY58" s="877"/>
      <c r="PKZ58" s="877"/>
      <c r="PLA58" s="877"/>
      <c r="PLB58" s="877"/>
      <c r="PLC58" s="877"/>
      <c r="PLD58" s="877"/>
      <c r="PLE58" s="877"/>
      <c r="PLF58" s="877"/>
      <c r="PLG58" s="877"/>
      <c r="PLH58" s="877"/>
      <c r="PLI58" s="877"/>
      <c r="PLJ58" s="877"/>
      <c r="PLK58" s="877"/>
      <c r="PLL58" s="877"/>
      <c r="PLM58" s="877"/>
      <c r="PLN58" s="877"/>
      <c r="PLO58" s="877"/>
      <c r="PLP58" s="877"/>
      <c r="PLQ58" s="877"/>
      <c r="PLR58" s="877"/>
      <c r="PLS58" s="877"/>
      <c r="PLT58" s="877"/>
      <c r="PLU58" s="877"/>
      <c r="PLV58" s="877"/>
      <c r="PLW58" s="877"/>
      <c r="PLX58" s="877"/>
      <c r="PLY58" s="877"/>
      <c r="PLZ58" s="877"/>
      <c r="PMA58" s="877"/>
      <c r="PMB58" s="877"/>
      <c r="PMC58" s="877"/>
      <c r="PMD58" s="877"/>
      <c r="PME58" s="877"/>
      <c r="PMF58" s="877"/>
      <c r="PMG58" s="877"/>
      <c r="PMH58" s="877"/>
      <c r="PMI58" s="877"/>
      <c r="PMJ58" s="877"/>
      <c r="PMK58" s="877"/>
      <c r="PML58" s="877"/>
      <c r="PMM58" s="877"/>
      <c r="PMN58" s="877"/>
      <c r="PMO58" s="877"/>
      <c r="PMP58" s="877"/>
      <c r="PMQ58" s="877"/>
      <c r="PMR58" s="877"/>
      <c r="PMS58" s="877"/>
      <c r="PMT58" s="877"/>
      <c r="PMU58" s="877"/>
      <c r="PMV58" s="877"/>
      <c r="PMW58" s="877"/>
      <c r="PMX58" s="877"/>
      <c r="PMY58" s="877"/>
      <c r="PMZ58" s="877"/>
      <c r="PNA58" s="877"/>
      <c r="PNB58" s="877"/>
      <c r="PNC58" s="877"/>
      <c r="PND58" s="877"/>
      <c r="PNE58" s="877"/>
      <c r="PNF58" s="877"/>
      <c r="PNG58" s="877"/>
      <c r="PNH58" s="877"/>
      <c r="PNI58" s="877"/>
      <c r="PNJ58" s="877"/>
      <c r="PNK58" s="877"/>
      <c r="PNL58" s="877"/>
      <c r="PNM58" s="877"/>
      <c r="PNN58" s="877"/>
      <c r="PNO58" s="877"/>
      <c r="PNP58" s="877"/>
      <c r="PNQ58" s="877"/>
      <c r="PNR58" s="877"/>
      <c r="PNS58" s="877"/>
      <c r="PNT58" s="877"/>
      <c r="PNU58" s="877"/>
      <c r="PNV58" s="877"/>
      <c r="PNW58" s="877"/>
      <c r="PNX58" s="877"/>
      <c r="PNY58" s="877"/>
      <c r="PNZ58" s="877"/>
      <c r="POA58" s="877"/>
      <c r="POB58" s="877"/>
      <c r="POC58" s="877"/>
      <c r="POD58" s="877"/>
      <c r="POE58" s="877"/>
      <c r="POF58" s="877"/>
      <c r="POG58" s="877"/>
      <c r="POH58" s="877"/>
      <c r="POI58" s="877"/>
      <c r="POJ58" s="877"/>
      <c r="POK58" s="877"/>
      <c r="POL58" s="877"/>
      <c r="POM58" s="877"/>
      <c r="PON58" s="877"/>
      <c r="POO58" s="877"/>
      <c r="POP58" s="877"/>
      <c r="POQ58" s="877"/>
      <c r="POR58" s="877"/>
      <c r="POS58" s="877"/>
      <c r="POT58" s="877"/>
      <c r="POU58" s="877"/>
      <c r="POV58" s="877"/>
      <c r="POW58" s="877"/>
      <c r="POX58" s="877"/>
      <c r="POY58" s="877"/>
      <c r="POZ58" s="877"/>
      <c r="PPA58" s="877"/>
      <c r="PPB58" s="877"/>
      <c r="PPC58" s="877"/>
      <c r="PPD58" s="877"/>
      <c r="PPE58" s="877"/>
      <c r="PPF58" s="877"/>
      <c r="PPG58" s="877"/>
      <c r="PPH58" s="877"/>
      <c r="PPI58" s="877"/>
      <c r="PPJ58" s="877"/>
      <c r="PPK58" s="877"/>
      <c r="PPL58" s="877"/>
      <c r="PPM58" s="877"/>
      <c r="PPN58" s="877"/>
      <c r="PPO58" s="877"/>
      <c r="PPP58" s="877"/>
      <c r="PPQ58" s="877"/>
      <c r="PPR58" s="877"/>
      <c r="PPS58" s="877"/>
      <c r="PPT58" s="877"/>
      <c r="PPU58" s="877"/>
      <c r="PPV58" s="877"/>
      <c r="PPW58" s="877"/>
      <c r="PPX58" s="877"/>
      <c r="PPY58" s="877"/>
      <c r="PPZ58" s="877"/>
      <c r="PQA58" s="877"/>
      <c r="PQB58" s="877"/>
      <c r="PQC58" s="877"/>
      <c r="PQD58" s="877"/>
      <c r="PQE58" s="877"/>
      <c r="PQF58" s="877"/>
      <c r="PQG58" s="877"/>
      <c r="PQH58" s="877"/>
      <c r="PQI58" s="877"/>
      <c r="PQJ58" s="877"/>
      <c r="PQK58" s="877"/>
      <c r="PQL58" s="877"/>
      <c r="PQM58" s="877"/>
      <c r="PQN58" s="877"/>
      <c r="PQO58" s="877"/>
      <c r="PQP58" s="877"/>
      <c r="PQQ58" s="877"/>
      <c r="PQR58" s="877"/>
      <c r="PQS58" s="877"/>
      <c r="PQT58" s="877"/>
      <c r="PQU58" s="877"/>
      <c r="PQV58" s="877"/>
      <c r="PQW58" s="877"/>
      <c r="PQX58" s="877"/>
      <c r="PQY58" s="877"/>
      <c r="PQZ58" s="877"/>
      <c r="PRA58" s="877"/>
      <c r="PRB58" s="877"/>
      <c r="PRC58" s="877"/>
      <c r="PRD58" s="877"/>
      <c r="PRE58" s="877"/>
      <c r="PRF58" s="877"/>
      <c r="PRG58" s="877"/>
      <c r="PRH58" s="877"/>
      <c r="PRI58" s="877"/>
      <c r="PRJ58" s="877"/>
      <c r="PRK58" s="877"/>
      <c r="PRL58" s="877"/>
      <c r="PRM58" s="877"/>
      <c r="PRN58" s="877"/>
      <c r="PRO58" s="877"/>
      <c r="PRP58" s="877"/>
      <c r="PRQ58" s="877"/>
      <c r="PRR58" s="877"/>
      <c r="PRS58" s="877"/>
      <c r="PRT58" s="877"/>
      <c r="PRU58" s="877"/>
      <c r="PRV58" s="877"/>
      <c r="PRW58" s="877"/>
      <c r="PRX58" s="877"/>
      <c r="PRY58" s="877"/>
      <c r="PRZ58" s="877"/>
      <c r="PSA58" s="877"/>
      <c r="PSB58" s="877"/>
      <c r="PSC58" s="877"/>
      <c r="PSD58" s="877"/>
      <c r="PSE58" s="877"/>
      <c r="PSF58" s="877"/>
      <c r="PSG58" s="877"/>
      <c r="PSH58" s="877"/>
      <c r="PSI58" s="877"/>
      <c r="PSJ58" s="877"/>
      <c r="PSK58" s="877"/>
      <c r="PSL58" s="877"/>
      <c r="PSM58" s="877"/>
      <c r="PSN58" s="877"/>
      <c r="PSO58" s="877"/>
      <c r="PSP58" s="877"/>
      <c r="PSQ58" s="877"/>
      <c r="PSR58" s="877"/>
      <c r="PSS58" s="877"/>
      <c r="PST58" s="877"/>
      <c r="PSU58" s="877"/>
      <c r="PSV58" s="877"/>
      <c r="PSW58" s="877"/>
      <c r="PSX58" s="877"/>
      <c r="PSY58" s="877"/>
      <c r="PSZ58" s="877"/>
      <c r="PTA58" s="877"/>
      <c r="PTB58" s="877"/>
      <c r="PTC58" s="877"/>
      <c r="PTD58" s="877"/>
      <c r="PTE58" s="877"/>
      <c r="PTF58" s="877"/>
      <c r="PTG58" s="877"/>
      <c r="PTH58" s="877"/>
      <c r="PTI58" s="877"/>
      <c r="PTJ58" s="877"/>
      <c r="PTK58" s="877"/>
      <c r="PTL58" s="877"/>
      <c r="PTM58" s="877"/>
      <c r="PTN58" s="877"/>
      <c r="PTO58" s="877"/>
      <c r="PTP58" s="877"/>
      <c r="PTQ58" s="877"/>
      <c r="PTR58" s="877"/>
      <c r="PTS58" s="877"/>
      <c r="PTT58" s="877"/>
      <c r="PTU58" s="877"/>
      <c r="PTV58" s="877"/>
      <c r="PTW58" s="877"/>
      <c r="PTX58" s="877"/>
      <c r="PTY58" s="877"/>
      <c r="PTZ58" s="877"/>
      <c r="PUA58" s="877"/>
      <c r="PUB58" s="877"/>
      <c r="PUC58" s="877"/>
      <c r="PUD58" s="877"/>
      <c r="PUE58" s="877"/>
      <c r="PUF58" s="877"/>
      <c r="PUG58" s="877"/>
      <c r="PUH58" s="877"/>
      <c r="PUI58" s="877"/>
      <c r="PUJ58" s="877"/>
      <c r="PUK58" s="877"/>
      <c r="PUL58" s="877"/>
      <c r="PUM58" s="877"/>
      <c r="PUN58" s="877"/>
      <c r="PUO58" s="877"/>
      <c r="PUP58" s="877"/>
      <c r="PUQ58" s="877"/>
      <c r="PUR58" s="877"/>
      <c r="PUS58" s="877"/>
      <c r="PUT58" s="877"/>
      <c r="PUU58" s="877"/>
      <c r="PUV58" s="877"/>
      <c r="PUW58" s="877"/>
      <c r="PUX58" s="877"/>
      <c r="PUY58" s="877"/>
      <c r="PUZ58" s="877"/>
      <c r="PVA58" s="877"/>
      <c r="PVB58" s="877"/>
      <c r="PVC58" s="877"/>
      <c r="PVD58" s="877"/>
      <c r="PVE58" s="877"/>
      <c r="PVF58" s="877"/>
      <c r="PVG58" s="877"/>
      <c r="PVH58" s="877"/>
      <c r="PVI58" s="877"/>
      <c r="PVJ58" s="877"/>
      <c r="PVK58" s="877"/>
      <c r="PVL58" s="877"/>
      <c r="PVM58" s="877"/>
      <c r="PVN58" s="877"/>
      <c r="PVO58" s="877"/>
      <c r="PVP58" s="877"/>
      <c r="PVQ58" s="877"/>
      <c r="PVR58" s="877"/>
      <c r="PVS58" s="877"/>
      <c r="PVT58" s="877"/>
      <c r="PVU58" s="877"/>
      <c r="PVV58" s="877"/>
      <c r="PVW58" s="877"/>
      <c r="PVX58" s="877"/>
      <c r="PVY58" s="877"/>
      <c r="PVZ58" s="877"/>
      <c r="PWA58" s="877"/>
      <c r="PWB58" s="877"/>
      <c r="PWC58" s="877"/>
      <c r="PWD58" s="877"/>
      <c r="PWE58" s="877"/>
      <c r="PWF58" s="877"/>
      <c r="PWG58" s="877"/>
      <c r="PWH58" s="877"/>
      <c r="PWI58" s="877"/>
      <c r="PWJ58" s="877"/>
      <c r="PWK58" s="877"/>
      <c r="PWL58" s="877"/>
      <c r="PWM58" s="877"/>
      <c r="PWN58" s="877"/>
      <c r="PWO58" s="877"/>
      <c r="PWP58" s="877"/>
      <c r="PWQ58" s="877"/>
      <c r="PWR58" s="877"/>
      <c r="PWS58" s="877"/>
      <c r="PWT58" s="877"/>
      <c r="PWU58" s="877"/>
      <c r="PWV58" s="877"/>
      <c r="PWW58" s="877"/>
      <c r="PWX58" s="877"/>
      <c r="PWY58" s="877"/>
      <c r="PWZ58" s="877"/>
      <c r="PXA58" s="877"/>
      <c r="PXB58" s="877"/>
      <c r="PXC58" s="877"/>
      <c r="PXD58" s="877"/>
      <c r="PXE58" s="877"/>
      <c r="PXF58" s="877"/>
      <c r="PXG58" s="877"/>
      <c r="PXH58" s="877"/>
      <c r="PXI58" s="877"/>
      <c r="PXJ58" s="877"/>
      <c r="PXK58" s="877"/>
      <c r="PXL58" s="877"/>
      <c r="PXM58" s="877"/>
      <c r="PXN58" s="877"/>
      <c r="PXO58" s="877"/>
      <c r="PXP58" s="877"/>
      <c r="PXQ58" s="877"/>
      <c r="PXR58" s="877"/>
      <c r="PXS58" s="877"/>
      <c r="PXT58" s="877"/>
      <c r="PXU58" s="877"/>
      <c r="PXV58" s="877"/>
      <c r="PXW58" s="877"/>
      <c r="PXX58" s="877"/>
      <c r="PXY58" s="877"/>
      <c r="PXZ58" s="877"/>
      <c r="PYA58" s="877"/>
      <c r="PYB58" s="877"/>
      <c r="PYC58" s="877"/>
      <c r="PYD58" s="877"/>
      <c r="PYE58" s="877"/>
      <c r="PYF58" s="877"/>
      <c r="PYG58" s="877"/>
      <c r="PYH58" s="877"/>
      <c r="PYI58" s="877"/>
      <c r="PYJ58" s="877"/>
      <c r="PYK58" s="877"/>
      <c r="PYL58" s="877"/>
      <c r="PYM58" s="877"/>
      <c r="PYN58" s="877"/>
      <c r="PYO58" s="877"/>
      <c r="PYP58" s="877"/>
      <c r="PYQ58" s="877"/>
      <c r="PYR58" s="877"/>
      <c r="PYS58" s="877"/>
      <c r="PYT58" s="877"/>
      <c r="PYU58" s="877"/>
      <c r="PYV58" s="877"/>
      <c r="PYW58" s="877"/>
      <c r="PYX58" s="877"/>
      <c r="PYY58" s="877"/>
      <c r="PYZ58" s="877"/>
      <c r="PZA58" s="877"/>
      <c r="PZB58" s="877"/>
      <c r="PZC58" s="877"/>
      <c r="PZD58" s="877"/>
      <c r="PZE58" s="877"/>
      <c r="PZF58" s="877"/>
      <c r="PZG58" s="877"/>
      <c r="PZH58" s="877"/>
      <c r="PZI58" s="877"/>
      <c r="PZJ58" s="877"/>
      <c r="PZK58" s="877"/>
      <c r="PZL58" s="877"/>
      <c r="PZM58" s="877"/>
      <c r="PZN58" s="877"/>
      <c r="PZO58" s="877"/>
      <c r="PZP58" s="877"/>
      <c r="PZQ58" s="877"/>
      <c r="PZR58" s="877"/>
      <c r="PZS58" s="877"/>
      <c r="PZT58" s="877"/>
      <c r="PZU58" s="877"/>
      <c r="PZV58" s="877"/>
      <c r="PZW58" s="877"/>
      <c r="PZX58" s="877"/>
      <c r="PZY58" s="877"/>
      <c r="PZZ58" s="877"/>
      <c r="QAA58" s="877"/>
      <c r="QAB58" s="877"/>
      <c r="QAC58" s="877"/>
      <c r="QAD58" s="877"/>
      <c r="QAE58" s="877"/>
      <c r="QAF58" s="877"/>
      <c r="QAG58" s="877"/>
      <c r="QAH58" s="877"/>
      <c r="QAI58" s="877"/>
      <c r="QAJ58" s="877"/>
      <c r="QAK58" s="877"/>
      <c r="QAL58" s="877"/>
      <c r="QAM58" s="877"/>
      <c r="QAN58" s="877"/>
      <c r="QAO58" s="877"/>
      <c r="QAP58" s="877"/>
      <c r="QAQ58" s="877"/>
      <c r="QAR58" s="877"/>
      <c r="QAS58" s="877"/>
      <c r="QAT58" s="877"/>
      <c r="QAU58" s="877"/>
      <c r="QAV58" s="877"/>
      <c r="QAW58" s="877"/>
      <c r="QAX58" s="877"/>
      <c r="QAY58" s="877"/>
      <c r="QAZ58" s="877"/>
      <c r="QBA58" s="877"/>
      <c r="QBB58" s="877"/>
      <c r="QBC58" s="877"/>
      <c r="QBD58" s="877"/>
      <c r="QBE58" s="877"/>
      <c r="QBF58" s="877"/>
      <c r="QBG58" s="877"/>
      <c r="QBH58" s="877"/>
      <c r="QBI58" s="877"/>
      <c r="QBJ58" s="877"/>
      <c r="QBK58" s="877"/>
      <c r="QBL58" s="877"/>
      <c r="QBM58" s="877"/>
      <c r="QBN58" s="877"/>
      <c r="QBO58" s="877"/>
      <c r="QBP58" s="877"/>
      <c r="QBQ58" s="877"/>
      <c r="QBR58" s="877"/>
      <c r="QBS58" s="877"/>
      <c r="QBT58" s="877"/>
      <c r="QBU58" s="877"/>
      <c r="QBV58" s="877"/>
      <c r="QBW58" s="877"/>
      <c r="QBX58" s="877"/>
      <c r="QBY58" s="877"/>
      <c r="QBZ58" s="877"/>
      <c r="QCA58" s="877"/>
      <c r="QCB58" s="877"/>
      <c r="QCC58" s="877"/>
      <c r="QCD58" s="877"/>
      <c r="QCE58" s="877"/>
      <c r="QCF58" s="877"/>
      <c r="QCG58" s="877"/>
      <c r="QCH58" s="877"/>
      <c r="QCI58" s="877"/>
      <c r="QCJ58" s="877"/>
      <c r="QCK58" s="877"/>
      <c r="QCL58" s="877"/>
      <c r="QCM58" s="877"/>
      <c r="QCN58" s="877"/>
      <c r="QCO58" s="877"/>
      <c r="QCP58" s="877"/>
      <c r="QCQ58" s="877"/>
      <c r="QCR58" s="877"/>
      <c r="QCS58" s="877"/>
      <c r="QCT58" s="877"/>
      <c r="QCU58" s="877"/>
      <c r="QCV58" s="877"/>
      <c r="QCW58" s="877"/>
      <c r="QCX58" s="877"/>
      <c r="QCY58" s="877"/>
      <c r="QCZ58" s="877"/>
      <c r="QDA58" s="877"/>
      <c r="QDB58" s="877"/>
      <c r="QDC58" s="877"/>
      <c r="QDD58" s="877"/>
      <c r="QDE58" s="877"/>
      <c r="QDF58" s="877"/>
      <c r="QDG58" s="877"/>
      <c r="QDH58" s="877"/>
      <c r="QDI58" s="877"/>
      <c r="QDJ58" s="877"/>
      <c r="QDK58" s="877"/>
      <c r="QDL58" s="877"/>
      <c r="QDM58" s="877"/>
      <c r="QDN58" s="877"/>
      <c r="QDO58" s="877"/>
      <c r="QDP58" s="877"/>
      <c r="QDQ58" s="877"/>
      <c r="QDR58" s="877"/>
      <c r="QDS58" s="877"/>
      <c r="QDT58" s="877"/>
      <c r="QDU58" s="877"/>
      <c r="QDV58" s="877"/>
      <c r="QDW58" s="877"/>
      <c r="QDX58" s="877"/>
      <c r="QDY58" s="877"/>
      <c r="QDZ58" s="877"/>
      <c r="QEA58" s="877"/>
      <c r="QEB58" s="877"/>
      <c r="QEC58" s="877"/>
      <c r="QED58" s="877"/>
      <c r="QEE58" s="877"/>
      <c r="QEF58" s="877"/>
      <c r="QEG58" s="877"/>
      <c r="QEH58" s="877"/>
      <c r="QEI58" s="877"/>
      <c r="QEJ58" s="877"/>
      <c r="QEK58" s="877"/>
      <c r="QEL58" s="877"/>
      <c r="QEM58" s="877"/>
      <c r="QEN58" s="877"/>
      <c r="QEO58" s="877"/>
      <c r="QEP58" s="877"/>
      <c r="QEQ58" s="877"/>
      <c r="QER58" s="877"/>
      <c r="QES58" s="877"/>
      <c r="QET58" s="877"/>
      <c r="QEU58" s="877"/>
      <c r="QEV58" s="877"/>
      <c r="QEW58" s="877"/>
      <c r="QEX58" s="877"/>
      <c r="QEY58" s="877"/>
      <c r="QEZ58" s="877"/>
      <c r="QFA58" s="877"/>
      <c r="QFB58" s="877"/>
      <c r="QFC58" s="877"/>
      <c r="QFD58" s="877"/>
      <c r="QFE58" s="877"/>
      <c r="QFF58" s="877"/>
      <c r="QFG58" s="877"/>
      <c r="QFH58" s="877"/>
      <c r="QFI58" s="877"/>
      <c r="QFJ58" s="877"/>
      <c r="QFK58" s="877"/>
      <c r="QFL58" s="877"/>
      <c r="QFM58" s="877"/>
      <c r="QFN58" s="877"/>
      <c r="QFO58" s="877"/>
      <c r="QFP58" s="877"/>
      <c r="QFQ58" s="877"/>
      <c r="QFR58" s="877"/>
      <c r="QFS58" s="877"/>
      <c r="QFT58" s="877"/>
      <c r="QFU58" s="877"/>
      <c r="QFV58" s="877"/>
      <c r="QFW58" s="877"/>
      <c r="QFX58" s="877"/>
      <c r="QFY58" s="877"/>
      <c r="QFZ58" s="877"/>
      <c r="QGA58" s="877"/>
      <c r="QGB58" s="877"/>
      <c r="QGC58" s="877"/>
      <c r="QGD58" s="877"/>
      <c r="QGE58" s="877"/>
      <c r="QGF58" s="877"/>
      <c r="QGG58" s="877"/>
      <c r="QGH58" s="877"/>
      <c r="QGI58" s="877"/>
      <c r="QGJ58" s="877"/>
      <c r="QGK58" s="877"/>
      <c r="QGL58" s="877"/>
      <c r="QGM58" s="877"/>
      <c r="QGN58" s="877"/>
      <c r="QGO58" s="877"/>
      <c r="QGP58" s="877"/>
      <c r="QGQ58" s="877"/>
      <c r="QGR58" s="877"/>
      <c r="QGS58" s="877"/>
      <c r="QGT58" s="877"/>
      <c r="QGU58" s="877"/>
      <c r="QGV58" s="877"/>
      <c r="QGW58" s="877"/>
      <c r="QGX58" s="877"/>
      <c r="QGY58" s="877"/>
      <c r="QGZ58" s="877"/>
      <c r="QHA58" s="877"/>
      <c r="QHB58" s="877"/>
      <c r="QHC58" s="877"/>
      <c r="QHD58" s="877"/>
      <c r="QHE58" s="877"/>
      <c r="QHF58" s="877"/>
      <c r="QHG58" s="877"/>
      <c r="QHH58" s="877"/>
      <c r="QHI58" s="877"/>
      <c r="QHJ58" s="877"/>
      <c r="QHK58" s="877"/>
      <c r="QHL58" s="877"/>
      <c r="QHM58" s="877"/>
      <c r="QHN58" s="877"/>
      <c r="QHO58" s="877"/>
      <c r="QHP58" s="877"/>
      <c r="QHQ58" s="877"/>
      <c r="QHR58" s="877"/>
      <c r="QHS58" s="877"/>
      <c r="QHT58" s="877"/>
      <c r="QHU58" s="877"/>
      <c r="QHV58" s="877"/>
      <c r="QHW58" s="877"/>
      <c r="QHX58" s="877"/>
      <c r="QHY58" s="877"/>
      <c r="QHZ58" s="877"/>
      <c r="QIA58" s="877"/>
      <c r="QIB58" s="877"/>
      <c r="QIC58" s="877"/>
      <c r="QID58" s="877"/>
      <c r="QIE58" s="877"/>
      <c r="QIF58" s="877"/>
      <c r="QIG58" s="877"/>
      <c r="QIH58" s="877"/>
      <c r="QII58" s="877"/>
      <c r="QIJ58" s="877"/>
      <c r="QIK58" s="877"/>
      <c r="QIL58" s="877"/>
      <c r="QIM58" s="877"/>
      <c r="QIN58" s="877"/>
      <c r="QIO58" s="877"/>
      <c r="QIP58" s="877"/>
      <c r="QIQ58" s="877"/>
      <c r="QIR58" s="877"/>
      <c r="QIS58" s="877"/>
      <c r="QIT58" s="877"/>
      <c r="QIU58" s="877"/>
      <c r="QIV58" s="877"/>
      <c r="QIW58" s="877"/>
      <c r="QIX58" s="877"/>
      <c r="QIY58" s="877"/>
      <c r="QIZ58" s="877"/>
      <c r="QJA58" s="877"/>
      <c r="QJB58" s="877"/>
      <c r="QJC58" s="877"/>
      <c r="QJD58" s="877"/>
      <c r="QJE58" s="877"/>
      <c r="QJF58" s="877"/>
      <c r="QJG58" s="877"/>
      <c r="QJH58" s="877"/>
      <c r="QJI58" s="877"/>
      <c r="QJJ58" s="877"/>
      <c r="QJK58" s="877"/>
      <c r="QJL58" s="877"/>
      <c r="QJM58" s="877"/>
      <c r="QJN58" s="877"/>
      <c r="QJO58" s="877"/>
      <c r="QJP58" s="877"/>
      <c r="QJQ58" s="877"/>
      <c r="QJR58" s="877"/>
      <c r="QJS58" s="877"/>
      <c r="QJT58" s="877"/>
      <c r="QJU58" s="877"/>
      <c r="QJV58" s="877"/>
      <c r="QJW58" s="877"/>
      <c r="QJX58" s="877"/>
      <c r="QJY58" s="877"/>
      <c r="QJZ58" s="877"/>
      <c r="QKA58" s="877"/>
      <c r="QKB58" s="877"/>
      <c r="QKC58" s="877"/>
      <c r="QKD58" s="877"/>
      <c r="QKE58" s="877"/>
      <c r="QKF58" s="877"/>
      <c r="QKG58" s="877"/>
      <c r="QKH58" s="877"/>
      <c r="QKI58" s="877"/>
      <c r="QKJ58" s="877"/>
      <c r="QKK58" s="877"/>
      <c r="QKL58" s="877"/>
      <c r="QKM58" s="877"/>
      <c r="QKN58" s="877"/>
      <c r="QKO58" s="877"/>
      <c r="QKP58" s="877"/>
      <c r="QKQ58" s="877"/>
      <c r="QKR58" s="877"/>
      <c r="QKS58" s="877"/>
      <c r="QKT58" s="877"/>
      <c r="QKU58" s="877"/>
      <c r="QKV58" s="877"/>
      <c r="QKW58" s="877"/>
      <c r="QKX58" s="877"/>
      <c r="QKY58" s="877"/>
      <c r="QKZ58" s="877"/>
      <c r="QLA58" s="877"/>
      <c r="QLB58" s="877"/>
      <c r="QLC58" s="877"/>
      <c r="QLD58" s="877"/>
      <c r="QLE58" s="877"/>
      <c r="QLF58" s="877"/>
      <c r="QLG58" s="877"/>
      <c r="QLH58" s="877"/>
      <c r="QLI58" s="877"/>
      <c r="QLJ58" s="877"/>
      <c r="QLK58" s="877"/>
      <c r="QLL58" s="877"/>
      <c r="QLM58" s="877"/>
      <c r="QLN58" s="877"/>
      <c r="QLO58" s="877"/>
      <c r="QLP58" s="877"/>
      <c r="QLQ58" s="877"/>
      <c r="QLR58" s="877"/>
      <c r="QLS58" s="877"/>
      <c r="QLT58" s="877"/>
      <c r="QLU58" s="877"/>
      <c r="QLV58" s="877"/>
      <c r="QLW58" s="877"/>
      <c r="QLX58" s="877"/>
      <c r="QLY58" s="877"/>
      <c r="QLZ58" s="877"/>
      <c r="QMA58" s="877"/>
      <c r="QMB58" s="877"/>
      <c r="QMC58" s="877"/>
      <c r="QMD58" s="877"/>
      <c r="QME58" s="877"/>
      <c r="QMF58" s="877"/>
      <c r="QMG58" s="877"/>
      <c r="QMH58" s="877"/>
      <c r="QMI58" s="877"/>
      <c r="QMJ58" s="877"/>
      <c r="QMK58" s="877"/>
      <c r="QML58" s="877"/>
      <c r="QMM58" s="877"/>
      <c r="QMN58" s="877"/>
      <c r="QMO58" s="877"/>
      <c r="QMP58" s="877"/>
      <c r="QMQ58" s="877"/>
      <c r="QMR58" s="877"/>
      <c r="QMS58" s="877"/>
      <c r="QMT58" s="877"/>
      <c r="QMU58" s="877"/>
      <c r="QMV58" s="877"/>
      <c r="QMW58" s="877"/>
      <c r="QMX58" s="877"/>
      <c r="QMY58" s="877"/>
      <c r="QMZ58" s="877"/>
      <c r="QNA58" s="877"/>
      <c r="QNB58" s="877"/>
      <c r="QNC58" s="877"/>
      <c r="QND58" s="877"/>
      <c r="QNE58" s="877"/>
      <c r="QNF58" s="877"/>
      <c r="QNG58" s="877"/>
      <c r="QNH58" s="877"/>
      <c r="QNI58" s="877"/>
      <c r="QNJ58" s="877"/>
      <c r="QNK58" s="877"/>
      <c r="QNL58" s="877"/>
      <c r="QNM58" s="877"/>
      <c r="QNN58" s="877"/>
      <c r="QNO58" s="877"/>
      <c r="QNP58" s="877"/>
      <c r="QNQ58" s="877"/>
      <c r="QNR58" s="877"/>
      <c r="QNS58" s="877"/>
      <c r="QNT58" s="877"/>
      <c r="QNU58" s="877"/>
      <c r="QNV58" s="877"/>
      <c r="QNW58" s="877"/>
      <c r="QNX58" s="877"/>
      <c r="QNY58" s="877"/>
      <c r="QNZ58" s="877"/>
      <c r="QOA58" s="877"/>
      <c r="QOB58" s="877"/>
      <c r="QOC58" s="877"/>
      <c r="QOD58" s="877"/>
      <c r="QOE58" s="877"/>
      <c r="QOF58" s="877"/>
      <c r="QOG58" s="877"/>
      <c r="QOH58" s="877"/>
      <c r="QOI58" s="877"/>
      <c r="QOJ58" s="877"/>
      <c r="QOK58" s="877"/>
      <c r="QOL58" s="877"/>
      <c r="QOM58" s="877"/>
      <c r="QON58" s="877"/>
      <c r="QOO58" s="877"/>
      <c r="QOP58" s="877"/>
      <c r="QOQ58" s="877"/>
      <c r="QOR58" s="877"/>
      <c r="QOS58" s="877"/>
      <c r="QOT58" s="877"/>
      <c r="QOU58" s="877"/>
      <c r="QOV58" s="877"/>
      <c r="QOW58" s="877"/>
      <c r="QOX58" s="877"/>
      <c r="QOY58" s="877"/>
      <c r="QOZ58" s="877"/>
      <c r="QPA58" s="877"/>
      <c r="QPB58" s="877"/>
      <c r="QPC58" s="877"/>
      <c r="QPD58" s="877"/>
      <c r="QPE58" s="877"/>
      <c r="QPF58" s="877"/>
      <c r="QPG58" s="877"/>
      <c r="QPH58" s="877"/>
      <c r="QPI58" s="877"/>
      <c r="QPJ58" s="877"/>
      <c r="QPK58" s="877"/>
      <c r="QPL58" s="877"/>
      <c r="QPM58" s="877"/>
      <c r="QPN58" s="877"/>
      <c r="QPO58" s="877"/>
      <c r="QPP58" s="877"/>
      <c r="QPQ58" s="877"/>
      <c r="QPR58" s="877"/>
      <c r="QPS58" s="877"/>
      <c r="QPT58" s="877"/>
      <c r="QPU58" s="877"/>
      <c r="QPV58" s="877"/>
      <c r="QPW58" s="877"/>
      <c r="QPX58" s="877"/>
      <c r="QPY58" s="877"/>
      <c r="QPZ58" s="877"/>
      <c r="QQA58" s="877"/>
      <c r="QQB58" s="877"/>
      <c r="QQC58" s="877"/>
      <c r="QQD58" s="877"/>
      <c r="QQE58" s="877"/>
      <c r="QQF58" s="877"/>
      <c r="QQG58" s="877"/>
      <c r="QQH58" s="877"/>
      <c r="QQI58" s="877"/>
      <c r="QQJ58" s="877"/>
      <c r="QQK58" s="877"/>
      <c r="QQL58" s="877"/>
      <c r="QQM58" s="877"/>
      <c r="QQN58" s="877"/>
      <c r="QQO58" s="877"/>
      <c r="QQP58" s="877"/>
      <c r="QQQ58" s="877"/>
      <c r="QQR58" s="877"/>
      <c r="QQS58" s="877"/>
      <c r="QQT58" s="877"/>
      <c r="QQU58" s="877"/>
      <c r="QQV58" s="877"/>
      <c r="QQW58" s="877"/>
      <c r="QQX58" s="877"/>
      <c r="QQY58" s="877"/>
      <c r="QQZ58" s="877"/>
      <c r="QRA58" s="877"/>
      <c r="QRB58" s="877"/>
      <c r="QRC58" s="877"/>
      <c r="QRD58" s="877"/>
      <c r="QRE58" s="877"/>
      <c r="QRF58" s="877"/>
      <c r="QRG58" s="877"/>
      <c r="QRH58" s="877"/>
      <c r="QRI58" s="877"/>
      <c r="QRJ58" s="877"/>
      <c r="QRK58" s="877"/>
      <c r="QRL58" s="877"/>
      <c r="QRM58" s="877"/>
      <c r="QRN58" s="877"/>
      <c r="QRO58" s="877"/>
      <c r="QRP58" s="877"/>
      <c r="QRQ58" s="877"/>
      <c r="QRR58" s="877"/>
      <c r="QRS58" s="877"/>
      <c r="QRT58" s="877"/>
      <c r="QRU58" s="877"/>
      <c r="QRV58" s="877"/>
      <c r="QRW58" s="877"/>
      <c r="QRX58" s="877"/>
      <c r="QRY58" s="877"/>
      <c r="QRZ58" s="877"/>
      <c r="QSA58" s="877"/>
      <c r="QSB58" s="877"/>
      <c r="QSC58" s="877"/>
      <c r="QSD58" s="877"/>
      <c r="QSE58" s="877"/>
      <c r="QSF58" s="877"/>
      <c r="QSG58" s="877"/>
      <c r="QSH58" s="877"/>
      <c r="QSI58" s="877"/>
      <c r="QSJ58" s="877"/>
      <c r="QSK58" s="877"/>
      <c r="QSL58" s="877"/>
      <c r="QSM58" s="877"/>
      <c r="QSN58" s="877"/>
      <c r="QSO58" s="877"/>
      <c r="QSP58" s="877"/>
      <c r="QSQ58" s="877"/>
      <c r="QSR58" s="877"/>
      <c r="QSS58" s="877"/>
      <c r="QST58" s="877"/>
      <c r="QSU58" s="877"/>
      <c r="QSV58" s="877"/>
      <c r="QSW58" s="877"/>
      <c r="QSX58" s="877"/>
      <c r="QSY58" s="877"/>
      <c r="QSZ58" s="877"/>
      <c r="QTA58" s="877"/>
      <c r="QTB58" s="877"/>
      <c r="QTC58" s="877"/>
      <c r="QTD58" s="877"/>
      <c r="QTE58" s="877"/>
      <c r="QTF58" s="877"/>
      <c r="QTG58" s="877"/>
      <c r="QTH58" s="877"/>
      <c r="QTI58" s="877"/>
      <c r="QTJ58" s="877"/>
      <c r="QTK58" s="877"/>
      <c r="QTL58" s="877"/>
      <c r="QTM58" s="877"/>
      <c r="QTN58" s="877"/>
      <c r="QTO58" s="877"/>
      <c r="QTP58" s="877"/>
      <c r="QTQ58" s="877"/>
      <c r="QTR58" s="877"/>
      <c r="QTS58" s="877"/>
      <c r="QTT58" s="877"/>
      <c r="QTU58" s="877"/>
      <c r="QTV58" s="877"/>
      <c r="QTW58" s="877"/>
      <c r="QTX58" s="877"/>
      <c r="QTY58" s="877"/>
      <c r="QTZ58" s="877"/>
      <c r="QUA58" s="877"/>
      <c r="QUB58" s="877"/>
      <c r="QUC58" s="877"/>
      <c r="QUD58" s="877"/>
      <c r="QUE58" s="877"/>
      <c r="QUF58" s="877"/>
      <c r="QUG58" s="877"/>
      <c r="QUH58" s="877"/>
      <c r="QUI58" s="877"/>
      <c r="QUJ58" s="877"/>
      <c r="QUK58" s="877"/>
      <c r="QUL58" s="877"/>
      <c r="QUM58" s="877"/>
      <c r="QUN58" s="877"/>
      <c r="QUO58" s="877"/>
      <c r="QUP58" s="877"/>
      <c r="QUQ58" s="877"/>
      <c r="QUR58" s="877"/>
      <c r="QUS58" s="877"/>
      <c r="QUT58" s="877"/>
      <c r="QUU58" s="877"/>
      <c r="QUV58" s="877"/>
      <c r="QUW58" s="877"/>
      <c r="QUX58" s="877"/>
      <c r="QUY58" s="877"/>
      <c r="QUZ58" s="877"/>
      <c r="QVA58" s="877"/>
      <c r="QVB58" s="877"/>
      <c r="QVC58" s="877"/>
      <c r="QVD58" s="877"/>
      <c r="QVE58" s="877"/>
      <c r="QVF58" s="877"/>
      <c r="QVG58" s="877"/>
      <c r="QVH58" s="877"/>
      <c r="QVI58" s="877"/>
      <c r="QVJ58" s="877"/>
      <c r="QVK58" s="877"/>
      <c r="QVL58" s="877"/>
      <c r="QVM58" s="877"/>
      <c r="QVN58" s="877"/>
      <c r="QVO58" s="877"/>
      <c r="QVP58" s="877"/>
      <c r="QVQ58" s="877"/>
      <c r="QVR58" s="877"/>
      <c r="QVS58" s="877"/>
      <c r="QVT58" s="877"/>
      <c r="QVU58" s="877"/>
      <c r="QVV58" s="877"/>
      <c r="QVW58" s="877"/>
      <c r="QVX58" s="877"/>
      <c r="QVY58" s="877"/>
      <c r="QVZ58" s="877"/>
      <c r="QWA58" s="877"/>
      <c r="QWB58" s="877"/>
      <c r="QWC58" s="877"/>
      <c r="QWD58" s="877"/>
      <c r="QWE58" s="877"/>
      <c r="QWF58" s="877"/>
      <c r="QWG58" s="877"/>
      <c r="QWH58" s="877"/>
      <c r="QWI58" s="877"/>
      <c r="QWJ58" s="877"/>
      <c r="QWK58" s="877"/>
      <c r="QWL58" s="877"/>
      <c r="QWM58" s="877"/>
      <c r="QWN58" s="877"/>
      <c r="QWO58" s="877"/>
      <c r="QWP58" s="877"/>
      <c r="QWQ58" s="877"/>
      <c r="QWR58" s="877"/>
      <c r="QWS58" s="877"/>
      <c r="QWT58" s="877"/>
      <c r="QWU58" s="877"/>
      <c r="QWV58" s="877"/>
      <c r="QWW58" s="877"/>
      <c r="QWX58" s="877"/>
      <c r="QWY58" s="877"/>
      <c r="QWZ58" s="877"/>
      <c r="QXA58" s="877"/>
      <c r="QXB58" s="877"/>
      <c r="QXC58" s="877"/>
      <c r="QXD58" s="877"/>
      <c r="QXE58" s="877"/>
      <c r="QXF58" s="877"/>
      <c r="QXG58" s="877"/>
      <c r="QXH58" s="877"/>
      <c r="QXI58" s="877"/>
      <c r="QXJ58" s="877"/>
      <c r="QXK58" s="877"/>
      <c r="QXL58" s="877"/>
      <c r="QXM58" s="877"/>
      <c r="QXN58" s="877"/>
      <c r="QXO58" s="877"/>
      <c r="QXP58" s="877"/>
      <c r="QXQ58" s="877"/>
      <c r="QXR58" s="877"/>
      <c r="QXS58" s="877"/>
      <c r="QXT58" s="877"/>
      <c r="QXU58" s="877"/>
      <c r="QXV58" s="877"/>
      <c r="QXW58" s="877"/>
      <c r="QXX58" s="877"/>
      <c r="QXY58" s="877"/>
      <c r="QXZ58" s="877"/>
      <c r="QYA58" s="877"/>
      <c r="QYB58" s="877"/>
      <c r="QYC58" s="877"/>
      <c r="QYD58" s="877"/>
      <c r="QYE58" s="877"/>
      <c r="QYF58" s="877"/>
      <c r="QYG58" s="877"/>
      <c r="QYH58" s="877"/>
      <c r="QYI58" s="877"/>
      <c r="QYJ58" s="877"/>
      <c r="QYK58" s="877"/>
      <c r="QYL58" s="877"/>
      <c r="QYM58" s="877"/>
      <c r="QYN58" s="877"/>
      <c r="QYO58" s="877"/>
      <c r="QYP58" s="877"/>
      <c r="QYQ58" s="877"/>
      <c r="QYR58" s="877"/>
      <c r="QYS58" s="877"/>
      <c r="QYT58" s="877"/>
      <c r="QYU58" s="877"/>
      <c r="QYV58" s="877"/>
      <c r="QYW58" s="877"/>
      <c r="QYX58" s="877"/>
      <c r="QYY58" s="877"/>
      <c r="QYZ58" s="877"/>
      <c r="QZA58" s="877"/>
      <c r="QZB58" s="877"/>
      <c r="QZC58" s="877"/>
      <c r="QZD58" s="877"/>
      <c r="QZE58" s="877"/>
      <c r="QZF58" s="877"/>
      <c r="QZG58" s="877"/>
      <c r="QZH58" s="877"/>
      <c r="QZI58" s="877"/>
      <c r="QZJ58" s="877"/>
      <c r="QZK58" s="877"/>
      <c r="QZL58" s="877"/>
      <c r="QZM58" s="877"/>
      <c r="QZN58" s="877"/>
      <c r="QZO58" s="877"/>
      <c r="QZP58" s="877"/>
      <c r="QZQ58" s="877"/>
      <c r="QZR58" s="877"/>
      <c r="QZS58" s="877"/>
      <c r="QZT58" s="877"/>
      <c r="QZU58" s="877"/>
      <c r="QZV58" s="877"/>
      <c r="QZW58" s="877"/>
      <c r="QZX58" s="877"/>
      <c r="QZY58" s="877"/>
      <c r="QZZ58" s="877"/>
      <c r="RAA58" s="877"/>
      <c r="RAB58" s="877"/>
      <c r="RAC58" s="877"/>
      <c r="RAD58" s="877"/>
      <c r="RAE58" s="877"/>
      <c r="RAF58" s="877"/>
      <c r="RAG58" s="877"/>
      <c r="RAH58" s="877"/>
      <c r="RAI58" s="877"/>
      <c r="RAJ58" s="877"/>
      <c r="RAK58" s="877"/>
      <c r="RAL58" s="877"/>
      <c r="RAM58" s="877"/>
      <c r="RAN58" s="877"/>
      <c r="RAO58" s="877"/>
      <c r="RAP58" s="877"/>
      <c r="RAQ58" s="877"/>
      <c r="RAR58" s="877"/>
      <c r="RAS58" s="877"/>
      <c r="RAT58" s="877"/>
      <c r="RAU58" s="877"/>
      <c r="RAV58" s="877"/>
      <c r="RAW58" s="877"/>
      <c r="RAX58" s="877"/>
      <c r="RAY58" s="877"/>
      <c r="RAZ58" s="877"/>
      <c r="RBA58" s="877"/>
      <c r="RBB58" s="877"/>
      <c r="RBC58" s="877"/>
      <c r="RBD58" s="877"/>
      <c r="RBE58" s="877"/>
      <c r="RBF58" s="877"/>
      <c r="RBG58" s="877"/>
      <c r="RBH58" s="877"/>
      <c r="RBI58" s="877"/>
      <c r="RBJ58" s="877"/>
      <c r="RBK58" s="877"/>
      <c r="RBL58" s="877"/>
      <c r="RBM58" s="877"/>
      <c r="RBN58" s="877"/>
      <c r="RBO58" s="877"/>
      <c r="RBP58" s="877"/>
      <c r="RBQ58" s="877"/>
      <c r="RBR58" s="877"/>
      <c r="RBS58" s="877"/>
      <c r="RBT58" s="877"/>
      <c r="RBU58" s="877"/>
      <c r="RBV58" s="877"/>
      <c r="RBW58" s="877"/>
      <c r="RBX58" s="877"/>
      <c r="RBY58" s="877"/>
      <c r="RBZ58" s="877"/>
      <c r="RCA58" s="877"/>
      <c r="RCB58" s="877"/>
      <c r="RCC58" s="877"/>
      <c r="RCD58" s="877"/>
      <c r="RCE58" s="877"/>
      <c r="RCF58" s="877"/>
      <c r="RCG58" s="877"/>
      <c r="RCH58" s="877"/>
      <c r="RCI58" s="877"/>
      <c r="RCJ58" s="877"/>
      <c r="RCK58" s="877"/>
      <c r="RCL58" s="877"/>
      <c r="RCM58" s="877"/>
      <c r="RCN58" s="877"/>
      <c r="RCO58" s="877"/>
      <c r="RCP58" s="877"/>
      <c r="RCQ58" s="877"/>
      <c r="RCR58" s="877"/>
      <c r="RCS58" s="877"/>
      <c r="RCT58" s="877"/>
      <c r="RCU58" s="877"/>
      <c r="RCV58" s="877"/>
      <c r="RCW58" s="877"/>
      <c r="RCX58" s="877"/>
      <c r="RCY58" s="877"/>
      <c r="RCZ58" s="877"/>
      <c r="RDA58" s="877"/>
      <c r="RDB58" s="877"/>
      <c r="RDC58" s="877"/>
      <c r="RDD58" s="877"/>
      <c r="RDE58" s="877"/>
      <c r="RDF58" s="877"/>
      <c r="RDG58" s="877"/>
      <c r="RDH58" s="877"/>
      <c r="RDI58" s="877"/>
      <c r="RDJ58" s="877"/>
      <c r="RDK58" s="877"/>
      <c r="RDL58" s="877"/>
      <c r="RDM58" s="877"/>
      <c r="RDN58" s="877"/>
      <c r="RDO58" s="877"/>
      <c r="RDP58" s="877"/>
      <c r="RDQ58" s="877"/>
      <c r="RDR58" s="877"/>
      <c r="RDS58" s="877"/>
      <c r="RDT58" s="877"/>
      <c r="RDU58" s="877"/>
      <c r="RDV58" s="877"/>
      <c r="RDW58" s="877"/>
      <c r="RDX58" s="877"/>
      <c r="RDY58" s="877"/>
      <c r="RDZ58" s="877"/>
      <c r="REA58" s="877"/>
      <c r="REB58" s="877"/>
      <c r="REC58" s="877"/>
      <c r="RED58" s="877"/>
      <c r="REE58" s="877"/>
      <c r="REF58" s="877"/>
      <c r="REG58" s="877"/>
      <c r="REH58" s="877"/>
      <c r="REI58" s="877"/>
      <c r="REJ58" s="877"/>
      <c r="REK58" s="877"/>
      <c r="REL58" s="877"/>
      <c r="REM58" s="877"/>
      <c r="REN58" s="877"/>
      <c r="REO58" s="877"/>
      <c r="REP58" s="877"/>
      <c r="REQ58" s="877"/>
      <c r="RER58" s="877"/>
      <c r="RES58" s="877"/>
      <c r="RET58" s="877"/>
      <c r="REU58" s="877"/>
      <c r="REV58" s="877"/>
      <c r="REW58" s="877"/>
      <c r="REX58" s="877"/>
      <c r="REY58" s="877"/>
      <c r="REZ58" s="877"/>
      <c r="RFA58" s="877"/>
      <c r="RFB58" s="877"/>
      <c r="RFC58" s="877"/>
      <c r="RFD58" s="877"/>
      <c r="RFE58" s="877"/>
      <c r="RFF58" s="877"/>
      <c r="RFG58" s="877"/>
      <c r="RFH58" s="877"/>
      <c r="RFI58" s="877"/>
      <c r="RFJ58" s="877"/>
      <c r="RFK58" s="877"/>
      <c r="RFL58" s="877"/>
      <c r="RFM58" s="877"/>
      <c r="RFN58" s="877"/>
      <c r="RFO58" s="877"/>
      <c r="RFP58" s="877"/>
      <c r="RFQ58" s="877"/>
      <c r="RFR58" s="877"/>
      <c r="RFS58" s="877"/>
      <c r="RFT58" s="877"/>
      <c r="RFU58" s="877"/>
      <c r="RFV58" s="877"/>
      <c r="RFW58" s="877"/>
      <c r="RFX58" s="877"/>
      <c r="RFY58" s="877"/>
      <c r="RFZ58" s="877"/>
      <c r="RGA58" s="877"/>
      <c r="RGB58" s="877"/>
      <c r="RGC58" s="877"/>
      <c r="RGD58" s="877"/>
      <c r="RGE58" s="877"/>
      <c r="RGF58" s="877"/>
      <c r="RGG58" s="877"/>
      <c r="RGH58" s="877"/>
      <c r="RGI58" s="877"/>
      <c r="RGJ58" s="877"/>
      <c r="RGK58" s="877"/>
      <c r="RGL58" s="877"/>
      <c r="RGM58" s="877"/>
      <c r="RGN58" s="877"/>
      <c r="RGO58" s="877"/>
      <c r="RGP58" s="877"/>
      <c r="RGQ58" s="877"/>
      <c r="RGR58" s="877"/>
      <c r="RGS58" s="877"/>
      <c r="RGT58" s="877"/>
      <c r="RGU58" s="877"/>
      <c r="RGV58" s="877"/>
      <c r="RGW58" s="877"/>
      <c r="RGX58" s="877"/>
      <c r="RGY58" s="877"/>
      <c r="RGZ58" s="877"/>
      <c r="RHA58" s="877"/>
      <c r="RHB58" s="877"/>
      <c r="RHC58" s="877"/>
      <c r="RHD58" s="877"/>
      <c r="RHE58" s="877"/>
      <c r="RHF58" s="877"/>
      <c r="RHG58" s="877"/>
      <c r="RHH58" s="877"/>
      <c r="RHI58" s="877"/>
      <c r="RHJ58" s="877"/>
      <c r="RHK58" s="877"/>
      <c r="RHL58" s="877"/>
      <c r="RHM58" s="877"/>
      <c r="RHN58" s="877"/>
      <c r="RHO58" s="877"/>
      <c r="RHP58" s="877"/>
      <c r="RHQ58" s="877"/>
      <c r="RHR58" s="877"/>
      <c r="RHS58" s="877"/>
      <c r="RHT58" s="877"/>
      <c r="RHU58" s="877"/>
      <c r="RHV58" s="877"/>
      <c r="RHW58" s="877"/>
      <c r="RHX58" s="877"/>
      <c r="RHY58" s="877"/>
      <c r="RHZ58" s="877"/>
      <c r="RIA58" s="877"/>
      <c r="RIB58" s="877"/>
      <c r="RIC58" s="877"/>
      <c r="RID58" s="877"/>
      <c r="RIE58" s="877"/>
      <c r="RIF58" s="877"/>
      <c r="RIG58" s="877"/>
      <c r="RIH58" s="877"/>
      <c r="RII58" s="877"/>
      <c r="RIJ58" s="877"/>
      <c r="RIK58" s="877"/>
      <c r="RIL58" s="877"/>
      <c r="RIM58" s="877"/>
      <c r="RIN58" s="877"/>
      <c r="RIO58" s="877"/>
      <c r="RIP58" s="877"/>
      <c r="RIQ58" s="877"/>
      <c r="RIR58" s="877"/>
      <c r="RIS58" s="877"/>
      <c r="RIT58" s="877"/>
      <c r="RIU58" s="877"/>
      <c r="RIV58" s="877"/>
      <c r="RIW58" s="877"/>
      <c r="RIX58" s="877"/>
      <c r="RIY58" s="877"/>
      <c r="RIZ58" s="877"/>
      <c r="RJA58" s="877"/>
      <c r="RJB58" s="877"/>
      <c r="RJC58" s="877"/>
      <c r="RJD58" s="877"/>
      <c r="RJE58" s="877"/>
      <c r="RJF58" s="877"/>
      <c r="RJG58" s="877"/>
      <c r="RJH58" s="877"/>
      <c r="RJI58" s="877"/>
      <c r="RJJ58" s="877"/>
      <c r="RJK58" s="877"/>
      <c r="RJL58" s="877"/>
      <c r="RJM58" s="877"/>
      <c r="RJN58" s="877"/>
      <c r="RJO58" s="877"/>
      <c r="RJP58" s="877"/>
      <c r="RJQ58" s="877"/>
      <c r="RJR58" s="877"/>
      <c r="RJS58" s="877"/>
      <c r="RJT58" s="877"/>
      <c r="RJU58" s="877"/>
      <c r="RJV58" s="877"/>
      <c r="RJW58" s="877"/>
      <c r="RJX58" s="877"/>
      <c r="RJY58" s="877"/>
      <c r="RJZ58" s="877"/>
      <c r="RKA58" s="877"/>
      <c r="RKB58" s="877"/>
      <c r="RKC58" s="877"/>
      <c r="RKD58" s="877"/>
      <c r="RKE58" s="877"/>
      <c r="RKF58" s="877"/>
      <c r="RKG58" s="877"/>
      <c r="RKH58" s="877"/>
      <c r="RKI58" s="877"/>
      <c r="RKJ58" s="877"/>
      <c r="RKK58" s="877"/>
      <c r="RKL58" s="877"/>
      <c r="RKM58" s="877"/>
      <c r="RKN58" s="877"/>
      <c r="RKO58" s="877"/>
      <c r="RKP58" s="877"/>
      <c r="RKQ58" s="877"/>
      <c r="RKR58" s="877"/>
      <c r="RKS58" s="877"/>
      <c r="RKT58" s="877"/>
      <c r="RKU58" s="877"/>
      <c r="RKV58" s="877"/>
      <c r="RKW58" s="877"/>
      <c r="RKX58" s="877"/>
      <c r="RKY58" s="877"/>
      <c r="RKZ58" s="877"/>
      <c r="RLA58" s="877"/>
      <c r="RLB58" s="877"/>
      <c r="RLC58" s="877"/>
      <c r="RLD58" s="877"/>
      <c r="RLE58" s="877"/>
      <c r="RLF58" s="877"/>
      <c r="RLG58" s="877"/>
      <c r="RLH58" s="877"/>
      <c r="RLI58" s="877"/>
      <c r="RLJ58" s="877"/>
      <c r="RLK58" s="877"/>
      <c r="RLL58" s="877"/>
      <c r="RLM58" s="877"/>
      <c r="RLN58" s="877"/>
      <c r="RLO58" s="877"/>
      <c r="RLP58" s="877"/>
      <c r="RLQ58" s="877"/>
      <c r="RLR58" s="877"/>
      <c r="RLS58" s="877"/>
      <c r="RLT58" s="877"/>
      <c r="RLU58" s="877"/>
      <c r="RLV58" s="877"/>
      <c r="RLW58" s="877"/>
      <c r="RLX58" s="877"/>
      <c r="RLY58" s="877"/>
      <c r="RLZ58" s="877"/>
      <c r="RMA58" s="877"/>
      <c r="RMB58" s="877"/>
      <c r="RMC58" s="877"/>
      <c r="RMD58" s="877"/>
      <c r="RME58" s="877"/>
      <c r="RMF58" s="877"/>
      <c r="RMG58" s="877"/>
      <c r="RMH58" s="877"/>
      <c r="RMI58" s="877"/>
      <c r="RMJ58" s="877"/>
      <c r="RMK58" s="877"/>
      <c r="RML58" s="877"/>
      <c r="RMM58" s="877"/>
      <c r="RMN58" s="877"/>
      <c r="RMO58" s="877"/>
      <c r="RMP58" s="877"/>
      <c r="RMQ58" s="877"/>
      <c r="RMR58" s="877"/>
      <c r="RMS58" s="877"/>
      <c r="RMT58" s="877"/>
      <c r="RMU58" s="877"/>
      <c r="RMV58" s="877"/>
      <c r="RMW58" s="877"/>
      <c r="RMX58" s="877"/>
      <c r="RMY58" s="877"/>
      <c r="RMZ58" s="877"/>
      <c r="RNA58" s="877"/>
      <c r="RNB58" s="877"/>
      <c r="RNC58" s="877"/>
      <c r="RND58" s="877"/>
      <c r="RNE58" s="877"/>
      <c r="RNF58" s="877"/>
      <c r="RNG58" s="877"/>
      <c r="RNH58" s="877"/>
      <c r="RNI58" s="877"/>
      <c r="RNJ58" s="877"/>
      <c r="RNK58" s="877"/>
      <c r="RNL58" s="877"/>
      <c r="RNM58" s="877"/>
      <c r="RNN58" s="877"/>
      <c r="RNO58" s="877"/>
      <c r="RNP58" s="877"/>
      <c r="RNQ58" s="877"/>
      <c r="RNR58" s="877"/>
      <c r="RNS58" s="877"/>
      <c r="RNT58" s="877"/>
      <c r="RNU58" s="877"/>
      <c r="RNV58" s="877"/>
      <c r="RNW58" s="877"/>
      <c r="RNX58" s="877"/>
      <c r="RNY58" s="877"/>
      <c r="RNZ58" s="877"/>
      <c r="ROA58" s="877"/>
      <c r="ROB58" s="877"/>
      <c r="ROC58" s="877"/>
      <c r="ROD58" s="877"/>
      <c r="ROE58" s="877"/>
      <c r="ROF58" s="877"/>
      <c r="ROG58" s="877"/>
      <c r="ROH58" s="877"/>
      <c r="ROI58" s="877"/>
      <c r="ROJ58" s="877"/>
      <c r="ROK58" s="877"/>
      <c r="ROL58" s="877"/>
      <c r="ROM58" s="877"/>
      <c r="RON58" s="877"/>
      <c r="ROO58" s="877"/>
      <c r="ROP58" s="877"/>
      <c r="ROQ58" s="877"/>
      <c r="ROR58" s="877"/>
      <c r="ROS58" s="877"/>
      <c r="ROT58" s="877"/>
      <c r="ROU58" s="877"/>
      <c r="ROV58" s="877"/>
      <c r="ROW58" s="877"/>
      <c r="ROX58" s="877"/>
      <c r="ROY58" s="877"/>
      <c r="ROZ58" s="877"/>
      <c r="RPA58" s="877"/>
      <c r="RPB58" s="877"/>
      <c r="RPC58" s="877"/>
      <c r="RPD58" s="877"/>
      <c r="RPE58" s="877"/>
      <c r="RPF58" s="877"/>
      <c r="RPG58" s="877"/>
      <c r="RPH58" s="877"/>
      <c r="RPI58" s="877"/>
      <c r="RPJ58" s="877"/>
      <c r="RPK58" s="877"/>
      <c r="RPL58" s="877"/>
      <c r="RPM58" s="877"/>
      <c r="RPN58" s="877"/>
      <c r="RPO58" s="877"/>
      <c r="RPP58" s="877"/>
      <c r="RPQ58" s="877"/>
      <c r="RPR58" s="877"/>
      <c r="RPS58" s="877"/>
      <c r="RPT58" s="877"/>
      <c r="RPU58" s="877"/>
      <c r="RPV58" s="877"/>
      <c r="RPW58" s="877"/>
      <c r="RPX58" s="877"/>
      <c r="RPY58" s="877"/>
      <c r="RPZ58" s="877"/>
      <c r="RQA58" s="877"/>
      <c r="RQB58" s="877"/>
      <c r="RQC58" s="877"/>
      <c r="RQD58" s="877"/>
      <c r="RQE58" s="877"/>
      <c r="RQF58" s="877"/>
      <c r="RQG58" s="877"/>
      <c r="RQH58" s="877"/>
      <c r="RQI58" s="877"/>
      <c r="RQJ58" s="877"/>
      <c r="RQK58" s="877"/>
      <c r="RQL58" s="877"/>
      <c r="RQM58" s="877"/>
      <c r="RQN58" s="877"/>
      <c r="RQO58" s="877"/>
      <c r="RQP58" s="877"/>
      <c r="RQQ58" s="877"/>
      <c r="RQR58" s="877"/>
      <c r="RQS58" s="877"/>
      <c r="RQT58" s="877"/>
      <c r="RQU58" s="877"/>
      <c r="RQV58" s="877"/>
      <c r="RQW58" s="877"/>
      <c r="RQX58" s="877"/>
      <c r="RQY58" s="877"/>
      <c r="RQZ58" s="877"/>
      <c r="RRA58" s="877"/>
      <c r="RRB58" s="877"/>
      <c r="RRC58" s="877"/>
      <c r="RRD58" s="877"/>
      <c r="RRE58" s="877"/>
      <c r="RRF58" s="877"/>
      <c r="RRG58" s="877"/>
      <c r="RRH58" s="877"/>
      <c r="RRI58" s="877"/>
      <c r="RRJ58" s="877"/>
      <c r="RRK58" s="877"/>
      <c r="RRL58" s="877"/>
      <c r="RRM58" s="877"/>
      <c r="RRN58" s="877"/>
      <c r="RRO58" s="877"/>
      <c r="RRP58" s="877"/>
      <c r="RRQ58" s="877"/>
      <c r="RRR58" s="877"/>
      <c r="RRS58" s="877"/>
      <c r="RRT58" s="877"/>
      <c r="RRU58" s="877"/>
      <c r="RRV58" s="877"/>
      <c r="RRW58" s="877"/>
      <c r="RRX58" s="877"/>
      <c r="RRY58" s="877"/>
      <c r="RRZ58" s="877"/>
      <c r="RSA58" s="877"/>
      <c r="RSB58" s="877"/>
      <c r="RSC58" s="877"/>
      <c r="RSD58" s="877"/>
      <c r="RSE58" s="877"/>
      <c r="RSF58" s="877"/>
      <c r="RSG58" s="877"/>
      <c r="RSH58" s="877"/>
      <c r="RSI58" s="877"/>
      <c r="RSJ58" s="877"/>
      <c r="RSK58" s="877"/>
      <c r="RSL58" s="877"/>
      <c r="RSM58" s="877"/>
      <c r="RSN58" s="877"/>
      <c r="RSO58" s="877"/>
      <c r="RSP58" s="877"/>
      <c r="RSQ58" s="877"/>
      <c r="RSR58" s="877"/>
      <c r="RSS58" s="877"/>
      <c r="RST58" s="877"/>
      <c r="RSU58" s="877"/>
      <c r="RSV58" s="877"/>
      <c r="RSW58" s="877"/>
      <c r="RSX58" s="877"/>
      <c r="RSY58" s="877"/>
      <c r="RSZ58" s="877"/>
      <c r="RTA58" s="877"/>
      <c r="RTB58" s="877"/>
      <c r="RTC58" s="877"/>
      <c r="RTD58" s="877"/>
      <c r="RTE58" s="877"/>
      <c r="RTF58" s="877"/>
      <c r="RTG58" s="877"/>
      <c r="RTH58" s="877"/>
      <c r="RTI58" s="877"/>
      <c r="RTJ58" s="877"/>
      <c r="RTK58" s="877"/>
      <c r="RTL58" s="877"/>
      <c r="RTM58" s="877"/>
      <c r="RTN58" s="877"/>
      <c r="RTO58" s="877"/>
      <c r="RTP58" s="877"/>
      <c r="RTQ58" s="877"/>
      <c r="RTR58" s="877"/>
      <c r="RTS58" s="877"/>
      <c r="RTT58" s="877"/>
      <c r="RTU58" s="877"/>
      <c r="RTV58" s="877"/>
      <c r="RTW58" s="877"/>
      <c r="RTX58" s="877"/>
      <c r="RTY58" s="877"/>
      <c r="RTZ58" s="877"/>
      <c r="RUA58" s="877"/>
      <c r="RUB58" s="877"/>
      <c r="RUC58" s="877"/>
      <c r="RUD58" s="877"/>
      <c r="RUE58" s="877"/>
      <c r="RUF58" s="877"/>
      <c r="RUG58" s="877"/>
      <c r="RUH58" s="877"/>
      <c r="RUI58" s="877"/>
      <c r="RUJ58" s="877"/>
      <c r="RUK58" s="877"/>
      <c r="RUL58" s="877"/>
      <c r="RUM58" s="877"/>
      <c r="RUN58" s="877"/>
      <c r="RUO58" s="877"/>
      <c r="RUP58" s="877"/>
      <c r="RUQ58" s="877"/>
      <c r="RUR58" s="877"/>
      <c r="RUS58" s="877"/>
      <c r="RUT58" s="877"/>
      <c r="RUU58" s="877"/>
      <c r="RUV58" s="877"/>
      <c r="RUW58" s="877"/>
      <c r="RUX58" s="877"/>
      <c r="RUY58" s="877"/>
      <c r="RUZ58" s="877"/>
      <c r="RVA58" s="877"/>
      <c r="RVB58" s="877"/>
      <c r="RVC58" s="877"/>
      <c r="RVD58" s="877"/>
      <c r="RVE58" s="877"/>
      <c r="RVF58" s="877"/>
      <c r="RVG58" s="877"/>
      <c r="RVH58" s="877"/>
      <c r="RVI58" s="877"/>
      <c r="RVJ58" s="877"/>
      <c r="RVK58" s="877"/>
      <c r="RVL58" s="877"/>
      <c r="RVM58" s="877"/>
      <c r="RVN58" s="877"/>
      <c r="RVO58" s="877"/>
      <c r="RVP58" s="877"/>
      <c r="RVQ58" s="877"/>
      <c r="RVR58" s="877"/>
      <c r="RVS58" s="877"/>
      <c r="RVT58" s="877"/>
      <c r="RVU58" s="877"/>
      <c r="RVV58" s="877"/>
      <c r="RVW58" s="877"/>
      <c r="RVX58" s="877"/>
      <c r="RVY58" s="877"/>
      <c r="RVZ58" s="877"/>
      <c r="RWA58" s="877"/>
      <c r="RWB58" s="877"/>
      <c r="RWC58" s="877"/>
      <c r="RWD58" s="877"/>
      <c r="RWE58" s="877"/>
      <c r="RWF58" s="877"/>
      <c r="RWG58" s="877"/>
      <c r="RWH58" s="877"/>
      <c r="RWI58" s="877"/>
      <c r="RWJ58" s="877"/>
      <c r="RWK58" s="877"/>
      <c r="RWL58" s="877"/>
      <c r="RWM58" s="877"/>
      <c r="RWN58" s="877"/>
      <c r="RWO58" s="877"/>
      <c r="RWP58" s="877"/>
      <c r="RWQ58" s="877"/>
      <c r="RWR58" s="877"/>
      <c r="RWS58" s="877"/>
      <c r="RWT58" s="877"/>
      <c r="RWU58" s="877"/>
      <c r="RWV58" s="877"/>
      <c r="RWW58" s="877"/>
      <c r="RWX58" s="877"/>
      <c r="RWY58" s="877"/>
      <c r="RWZ58" s="877"/>
      <c r="RXA58" s="877"/>
      <c r="RXB58" s="877"/>
      <c r="RXC58" s="877"/>
      <c r="RXD58" s="877"/>
      <c r="RXE58" s="877"/>
      <c r="RXF58" s="877"/>
      <c r="RXG58" s="877"/>
      <c r="RXH58" s="877"/>
      <c r="RXI58" s="877"/>
      <c r="RXJ58" s="877"/>
      <c r="RXK58" s="877"/>
      <c r="RXL58" s="877"/>
      <c r="RXM58" s="877"/>
      <c r="RXN58" s="877"/>
      <c r="RXO58" s="877"/>
      <c r="RXP58" s="877"/>
      <c r="RXQ58" s="877"/>
      <c r="RXR58" s="877"/>
      <c r="RXS58" s="877"/>
      <c r="RXT58" s="877"/>
      <c r="RXU58" s="877"/>
      <c r="RXV58" s="877"/>
      <c r="RXW58" s="877"/>
      <c r="RXX58" s="877"/>
      <c r="RXY58" s="877"/>
      <c r="RXZ58" s="877"/>
      <c r="RYA58" s="877"/>
      <c r="RYB58" s="877"/>
      <c r="RYC58" s="877"/>
      <c r="RYD58" s="877"/>
      <c r="RYE58" s="877"/>
      <c r="RYF58" s="877"/>
      <c r="RYG58" s="877"/>
      <c r="RYH58" s="877"/>
      <c r="RYI58" s="877"/>
      <c r="RYJ58" s="877"/>
      <c r="RYK58" s="877"/>
      <c r="RYL58" s="877"/>
      <c r="RYM58" s="877"/>
      <c r="RYN58" s="877"/>
      <c r="RYO58" s="877"/>
      <c r="RYP58" s="877"/>
      <c r="RYQ58" s="877"/>
      <c r="RYR58" s="877"/>
      <c r="RYS58" s="877"/>
      <c r="RYT58" s="877"/>
      <c r="RYU58" s="877"/>
      <c r="RYV58" s="877"/>
      <c r="RYW58" s="877"/>
      <c r="RYX58" s="877"/>
      <c r="RYY58" s="877"/>
      <c r="RYZ58" s="877"/>
      <c r="RZA58" s="877"/>
      <c r="RZB58" s="877"/>
      <c r="RZC58" s="877"/>
      <c r="RZD58" s="877"/>
      <c r="RZE58" s="877"/>
      <c r="RZF58" s="877"/>
      <c r="RZG58" s="877"/>
      <c r="RZH58" s="877"/>
      <c r="RZI58" s="877"/>
      <c r="RZJ58" s="877"/>
      <c r="RZK58" s="877"/>
      <c r="RZL58" s="877"/>
      <c r="RZM58" s="877"/>
      <c r="RZN58" s="877"/>
      <c r="RZO58" s="877"/>
      <c r="RZP58" s="877"/>
      <c r="RZQ58" s="877"/>
      <c r="RZR58" s="877"/>
      <c r="RZS58" s="877"/>
      <c r="RZT58" s="877"/>
      <c r="RZU58" s="877"/>
      <c r="RZV58" s="877"/>
      <c r="RZW58" s="877"/>
      <c r="RZX58" s="877"/>
      <c r="RZY58" s="877"/>
      <c r="RZZ58" s="877"/>
      <c r="SAA58" s="877"/>
      <c r="SAB58" s="877"/>
      <c r="SAC58" s="877"/>
      <c r="SAD58" s="877"/>
      <c r="SAE58" s="877"/>
      <c r="SAF58" s="877"/>
      <c r="SAG58" s="877"/>
      <c r="SAH58" s="877"/>
      <c r="SAI58" s="877"/>
      <c r="SAJ58" s="877"/>
      <c r="SAK58" s="877"/>
      <c r="SAL58" s="877"/>
      <c r="SAM58" s="877"/>
      <c r="SAN58" s="877"/>
      <c r="SAO58" s="877"/>
      <c r="SAP58" s="877"/>
      <c r="SAQ58" s="877"/>
      <c r="SAR58" s="877"/>
      <c r="SAS58" s="877"/>
      <c r="SAT58" s="877"/>
      <c r="SAU58" s="877"/>
      <c r="SAV58" s="877"/>
      <c r="SAW58" s="877"/>
      <c r="SAX58" s="877"/>
      <c r="SAY58" s="877"/>
      <c r="SAZ58" s="877"/>
      <c r="SBA58" s="877"/>
      <c r="SBB58" s="877"/>
      <c r="SBC58" s="877"/>
      <c r="SBD58" s="877"/>
      <c r="SBE58" s="877"/>
      <c r="SBF58" s="877"/>
      <c r="SBG58" s="877"/>
      <c r="SBH58" s="877"/>
      <c r="SBI58" s="877"/>
      <c r="SBJ58" s="877"/>
      <c r="SBK58" s="877"/>
      <c r="SBL58" s="877"/>
      <c r="SBM58" s="877"/>
      <c r="SBN58" s="877"/>
      <c r="SBO58" s="877"/>
      <c r="SBP58" s="877"/>
      <c r="SBQ58" s="877"/>
      <c r="SBR58" s="877"/>
      <c r="SBS58" s="877"/>
      <c r="SBT58" s="877"/>
      <c r="SBU58" s="877"/>
      <c r="SBV58" s="877"/>
      <c r="SBW58" s="877"/>
      <c r="SBX58" s="877"/>
      <c r="SBY58" s="877"/>
      <c r="SBZ58" s="877"/>
      <c r="SCA58" s="877"/>
      <c r="SCB58" s="877"/>
      <c r="SCC58" s="877"/>
      <c r="SCD58" s="877"/>
      <c r="SCE58" s="877"/>
      <c r="SCF58" s="877"/>
      <c r="SCG58" s="877"/>
      <c r="SCH58" s="877"/>
      <c r="SCI58" s="877"/>
      <c r="SCJ58" s="877"/>
      <c r="SCK58" s="877"/>
      <c r="SCL58" s="877"/>
      <c r="SCM58" s="877"/>
      <c r="SCN58" s="877"/>
      <c r="SCO58" s="877"/>
      <c r="SCP58" s="877"/>
      <c r="SCQ58" s="877"/>
      <c r="SCR58" s="877"/>
      <c r="SCS58" s="877"/>
      <c r="SCT58" s="877"/>
      <c r="SCU58" s="877"/>
      <c r="SCV58" s="877"/>
      <c r="SCW58" s="877"/>
      <c r="SCX58" s="877"/>
      <c r="SCY58" s="877"/>
      <c r="SCZ58" s="877"/>
      <c r="SDA58" s="877"/>
      <c r="SDB58" s="877"/>
      <c r="SDC58" s="877"/>
      <c r="SDD58" s="877"/>
      <c r="SDE58" s="877"/>
      <c r="SDF58" s="877"/>
      <c r="SDG58" s="877"/>
      <c r="SDH58" s="877"/>
      <c r="SDI58" s="877"/>
      <c r="SDJ58" s="877"/>
      <c r="SDK58" s="877"/>
      <c r="SDL58" s="877"/>
      <c r="SDM58" s="877"/>
      <c r="SDN58" s="877"/>
      <c r="SDO58" s="877"/>
      <c r="SDP58" s="877"/>
      <c r="SDQ58" s="877"/>
      <c r="SDR58" s="877"/>
      <c r="SDS58" s="877"/>
      <c r="SDT58" s="877"/>
      <c r="SDU58" s="877"/>
      <c r="SDV58" s="877"/>
      <c r="SDW58" s="877"/>
      <c r="SDX58" s="877"/>
      <c r="SDY58" s="877"/>
      <c r="SDZ58" s="877"/>
      <c r="SEA58" s="877"/>
      <c r="SEB58" s="877"/>
      <c r="SEC58" s="877"/>
      <c r="SED58" s="877"/>
      <c r="SEE58" s="877"/>
      <c r="SEF58" s="877"/>
      <c r="SEG58" s="877"/>
      <c r="SEH58" s="877"/>
      <c r="SEI58" s="877"/>
      <c r="SEJ58" s="877"/>
      <c r="SEK58" s="877"/>
      <c r="SEL58" s="877"/>
      <c r="SEM58" s="877"/>
      <c r="SEN58" s="877"/>
      <c r="SEO58" s="877"/>
      <c r="SEP58" s="877"/>
      <c r="SEQ58" s="877"/>
      <c r="SER58" s="877"/>
      <c r="SES58" s="877"/>
      <c r="SET58" s="877"/>
      <c r="SEU58" s="877"/>
      <c r="SEV58" s="877"/>
      <c r="SEW58" s="877"/>
      <c r="SEX58" s="877"/>
      <c r="SEY58" s="877"/>
      <c r="SEZ58" s="877"/>
      <c r="SFA58" s="877"/>
      <c r="SFB58" s="877"/>
      <c r="SFC58" s="877"/>
      <c r="SFD58" s="877"/>
      <c r="SFE58" s="877"/>
      <c r="SFF58" s="877"/>
      <c r="SFG58" s="877"/>
      <c r="SFH58" s="877"/>
      <c r="SFI58" s="877"/>
      <c r="SFJ58" s="877"/>
      <c r="SFK58" s="877"/>
      <c r="SFL58" s="877"/>
      <c r="SFM58" s="877"/>
      <c r="SFN58" s="877"/>
      <c r="SFO58" s="877"/>
      <c r="SFP58" s="877"/>
      <c r="SFQ58" s="877"/>
      <c r="SFR58" s="877"/>
      <c r="SFS58" s="877"/>
      <c r="SFT58" s="877"/>
      <c r="SFU58" s="877"/>
      <c r="SFV58" s="877"/>
      <c r="SFW58" s="877"/>
      <c r="SFX58" s="877"/>
      <c r="SFY58" s="877"/>
      <c r="SFZ58" s="877"/>
      <c r="SGA58" s="877"/>
      <c r="SGB58" s="877"/>
      <c r="SGC58" s="877"/>
      <c r="SGD58" s="877"/>
      <c r="SGE58" s="877"/>
      <c r="SGF58" s="877"/>
      <c r="SGG58" s="877"/>
      <c r="SGH58" s="877"/>
      <c r="SGI58" s="877"/>
      <c r="SGJ58" s="877"/>
      <c r="SGK58" s="877"/>
      <c r="SGL58" s="877"/>
      <c r="SGM58" s="877"/>
      <c r="SGN58" s="877"/>
      <c r="SGO58" s="877"/>
      <c r="SGP58" s="877"/>
      <c r="SGQ58" s="877"/>
      <c r="SGR58" s="877"/>
      <c r="SGS58" s="877"/>
      <c r="SGT58" s="877"/>
      <c r="SGU58" s="877"/>
      <c r="SGV58" s="877"/>
      <c r="SGW58" s="877"/>
      <c r="SGX58" s="877"/>
      <c r="SGY58" s="877"/>
      <c r="SGZ58" s="877"/>
      <c r="SHA58" s="877"/>
      <c r="SHB58" s="877"/>
      <c r="SHC58" s="877"/>
      <c r="SHD58" s="877"/>
      <c r="SHE58" s="877"/>
      <c r="SHF58" s="877"/>
      <c r="SHG58" s="877"/>
      <c r="SHH58" s="877"/>
      <c r="SHI58" s="877"/>
      <c r="SHJ58" s="877"/>
      <c r="SHK58" s="877"/>
      <c r="SHL58" s="877"/>
      <c r="SHM58" s="877"/>
      <c r="SHN58" s="877"/>
      <c r="SHO58" s="877"/>
      <c r="SHP58" s="877"/>
      <c r="SHQ58" s="877"/>
      <c r="SHR58" s="877"/>
      <c r="SHS58" s="877"/>
      <c r="SHT58" s="877"/>
      <c r="SHU58" s="877"/>
      <c r="SHV58" s="877"/>
      <c r="SHW58" s="877"/>
      <c r="SHX58" s="877"/>
      <c r="SHY58" s="877"/>
      <c r="SHZ58" s="877"/>
      <c r="SIA58" s="877"/>
      <c r="SIB58" s="877"/>
      <c r="SIC58" s="877"/>
      <c r="SID58" s="877"/>
      <c r="SIE58" s="877"/>
      <c r="SIF58" s="877"/>
      <c r="SIG58" s="877"/>
      <c r="SIH58" s="877"/>
      <c r="SII58" s="877"/>
      <c r="SIJ58" s="877"/>
      <c r="SIK58" s="877"/>
      <c r="SIL58" s="877"/>
      <c r="SIM58" s="877"/>
      <c r="SIN58" s="877"/>
      <c r="SIO58" s="877"/>
      <c r="SIP58" s="877"/>
      <c r="SIQ58" s="877"/>
      <c r="SIR58" s="877"/>
      <c r="SIS58" s="877"/>
      <c r="SIT58" s="877"/>
      <c r="SIU58" s="877"/>
      <c r="SIV58" s="877"/>
      <c r="SIW58" s="877"/>
      <c r="SIX58" s="877"/>
      <c r="SIY58" s="877"/>
      <c r="SIZ58" s="877"/>
      <c r="SJA58" s="877"/>
      <c r="SJB58" s="877"/>
      <c r="SJC58" s="877"/>
      <c r="SJD58" s="877"/>
      <c r="SJE58" s="877"/>
      <c r="SJF58" s="877"/>
      <c r="SJG58" s="877"/>
      <c r="SJH58" s="877"/>
      <c r="SJI58" s="877"/>
      <c r="SJJ58" s="877"/>
      <c r="SJK58" s="877"/>
      <c r="SJL58" s="877"/>
      <c r="SJM58" s="877"/>
      <c r="SJN58" s="877"/>
      <c r="SJO58" s="877"/>
      <c r="SJP58" s="877"/>
      <c r="SJQ58" s="877"/>
      <c r="SJR58" s="877"/>
      <c r="SJS58" s="877"/>
      <c r="SJT58" s="877"/>
      <c r="SJU58" s="877"/>
      <c r="SJV58" s="877"/>
      <c r="SJW58" s="877"/>
      <c r="SJX58" s="877"/>
      <c r="SJY58" s="877"/>
      <c r="SJZ58" s="877"/>
      <c r="SKA58" s="877"/>
      <c r="SKB58" s="877"/>
      <c r="SKC58" s="877"/>
      <c r="SKD58" s="877"/>
      <c r="SKE58" s="877"/>
      <c r="SKF58" s="877"/>
      <c r="SKG58" s="877"/>
      <c r="SKH58" s="877"/>
      <c r="SKI58" s="877"/>
      <c r="SKJ58" s="877"/>
      <c r="SKK58" s="877"/>
      <c r="SKL58" s="877"/>
      <c r="SKM58" s="877"/>
      <c r="SKN58" s="877"/>
      <c r="SKO58" s="877"/>
      <c r="SKP58" s="877"/>
      <c r="SKQ58" s="877"/>
      <c r="SKR58" s="877"/>
      <c r="SKS58" s="877"/>
      <c r="SKT58" s="877"/>
      <c r="SKU58" s="877"/>
      <c r="SKV58" s="877"/>
      <c r="SKW58" s="877"/>
      <c r="SKX58" s="877"/>
      <c r="SKY58" s="877"/>
      <c r="SKZ58" s="877"/>
      <c r="SLA58" s="877"/>
      <c r="SLB58" s="877"/>
      <c r="SLC58" s="877"/>
      <c r="SLD58" s="877"/>
      <c r="SLE58" s="877"/>
      <c r="SLF58" s="877"/>
      <c r="SLG58" s="877"/>
      <c r="SLH58" s="877"/>
      <c r="SLI58" s="877"/>
      <c r="SLJ58" s="877"/>
      <c r="SLK58" s="877"/>
      <c r="SLL58" s="877"/>
      <c r="SLM58" s="877"/>
      <c r="SLN58" s="877"/>
      <c r="SLO58" s="877"/>
      <c r="SLP58" s="877"/>
      <c r="SLQ58" s="877"/>
      <c r="SLR58" s="877"/>
      <c r="SLS58" s="877"/>
      <c r="SLT58" s="877"/>
      <c r="SLU58" s="877"/>
      <c r="SLV58" s="877"/>
      <c r="SLW58" s="877"/>
      <c r="SLX58" s="877"/>
      <c r="SLY58" s="877"/>
      <c r="SLZ58" s="877"/>
      <c r="SMA58" s="877"/>
      <c r="SMB58" s="877"/>
      <c r="SMC58" s="877"/>
      <c r="SMD58" s="877"/>
      <c r="SME58" s="877"/>
      <c r="SMF58" s="877"/>
      <c r="SMG58" s="877"/>
      <c r="SMH58" s="877"/>
      <c r="SMI58" s="877"/>
      <c r="SMJ58" s="877"/>
      <c r="SMK58" s="877"/>
      <c r="SML58" s="877"/>
      <c r="SMM58" s="877"/>
      <c r="SMN58" s="877"/>
      <c r="SMO58" s="877"/>
      <c r="SMP58" s="877"/>
      <c r="SMQ58" s="877"/>
      <c r="SMR58" s="877"/>
      <c r="SMS58" s="877"/>
      <c r="SMT58" s="877"/>
      <c r="SMU58" s="877"/>
      <c r="SMV58" s="877"/>
      <c r="SMW58" s="877"/>
      <c r="SMX58" s="877"/>
      <c r="SMY58" s="877"/>
      <c r="SMZ58" s="877"/>
      <c r="SNA58" s="877"/>
      <c r="SNB58" s="877"/>
      <c r="SNC58" s="877"/>
      <c r="SND58" s="877"/>
      <c r="SNE58" s="877"/>
      <c r="SNF58" s="877"/>
      <c r="SNG58" s="877"/>
      <c r="SNH58" s="877"/>
      <c r="SNI58" s="877"/>
      <c r="SNJ58" s="877"/>
      <c r="SNK58" s="877"/>
      <c r="SNL58" s="877"/>
      <c r="SNM58" s="877"/>
      <c r="SNN58" s="877"/>
      <c r="SNO58" s="877"/>
      <c r="SNP58" s="877"/>
      <c r="SNQ58" s="877"/>
      <c r="SNR58" s="877"/>
      <c r="SNS58" s="877"/>
      <c r="SNT58" s="877"/>
      <c r="SNU58" s="877"/>
      <c r="SNV58" s="877"/>
      <c r="SNW58" s="877"/>
      <c r="SNX58" s="877"/>
      <c r="SNY58" s="877"/>
      <c r="SNZ58" s="877"/>
      <c r="SOA58" s="877"/>
      <c r="SOB58" s="877"/>
      <c r="SOC58" s="877"/>
      <c r="SOD58" s="877"/>
      <c r="SOE58" s="877"/>
      <c r="SOF58" s="877"/>
      <c r="SOG58" s="877"/>
      <c r="SOH58" s="877"/>
      <c r="SOI58" s="877"/>
      <c r="SOJ58" s="877"/>
      <c r="SOK58" s="877"/>
      <c r="SOL58" s="877"/>
      <c r="SOM58" s="877"/>
      <c r="SON58" s="877"/>
      <c r="SOO58" s="877"/>
      <c r="SOP58" s="877"/>
      <c r="SOQ58" s="877"/>
      <c r="SOR58" s="877"/>
      <c r="SOS58" s="877"/>
      <c r="SOT58" s="877"/>
      <c r="SOU58" s="877"/>
      <c r="SOV58" s="877"/>
      <c r="SOW58" s="877"/>
      <c r="SOX58" s="877"/>
      <c r="SOY58" s="877"/>
      <c r="SOZ58" s="877"/>
      <c r="SPA58" s="877"/>
      <c r="SPB58" s="877"/>
      <c r="SPC58" s="877"/>
      <c r="SPD58" s="877"/>
      <c r="SPE58" s="877"/>
      <c r="SPF58" s="877"/>
      <c r="SPG58" s="877"/>
      <c r="SPH58" s="877"/>
      <c r="SPI58" s="877"/>
      <c r="SPJ58" s="877"/>
      <c r="SPK58" s="877"/>
      <c r="SPL58" s="877"/>
      <c r="SPM58" s="877"/>
      <c r="SPN58" s="877"/>
      <c r="SPO58" s="877"/>
      <c r="SPP58" s="877"/>
      <c r="SPQ58" s="877"/>
      <c r="SPR58" s="877"/>
      <c r="SPS58" s="877"/>
      <c r="SPT58" s="877"/>
      <c r="SPU58" s="877"/>
      <c r="SPV58" s="877"/>
      <c r="SPW58" s="877"/>
      <c r="SPX58" s="877"/>
      <c r="SPY58" s="877"/>
      <c r="SPZ58" s="877"/>
      <c r="SQA58" s="877"/>
      <c r="SQB58" s="877"/>
      <c r="SQC58" s="877"/>
      <c r="SQD58" s="877"/>
      <c r="SQE58" s="877"/>
      <c r="SQF58" s="877"/>
      <c r="SQG58" s="877"/>
      <c r="SQH58" s="877"/>
      <c r="SQI58" s="877"/>
      <c r="SQJ58" s="877"/>
      <c r="SQK58" s="877"/>
      <c r="SQL58" s="877"/>
      <c r="SQM58" s="877"/>
      <c r="SQN58" s="877"/>
      <c r="SQO58" s="877"/>
      <c r="SQP58" s="877"/>
      <c r="SQQ58" s="877"/>
      <c r="SQR58" s="877"/>
      <c r="SQS58" s="877"/>
      <c r="SQT58" s="877"/>
      <c r="SQU58" s="877"/>
      <c r="SQV58" s="877"/>
      <c r="SQW58" s="877"/>
      <c r="SQX58" s="877"/>
      <c r="SQY58" s="877"/>
      <c r="SQZ58" s="877"/>
      <c r="SRA58" s="877"/>
      <c r="SRB58" s="877"/>
      <c r="SRC58" s="877"/>
      <c r="SRD58" s="877"/>
      <c r="SRE58" s="877"/>
      <c r="SRF58" s="877"/>
      <c r="SRG58" s="877"/>
      <c r="SRH58" s="877"/>
      <c r="SRI58" s="877"/>
      <c r="SRJ58" s="877"/>
      <c r="SRK58" s="877"/>
      <c r="SRL58" s="877"/>
      <c r="SRM58" s="877"/>
      <c r="SRN58" s="877"/>
      <c r="SRO58" s="877"/>
      <c r="SRP58" s="877"/>
      <c r="SRQ58" s="877"/>
      <c r="SRR58" s="877"/>
      <c r="SRS58" s="877"/>
      <c r="SRT58" s="877"/>
      <c r="SRU58" s="877"/>
      <c r="SRV58" s="877"/>
      <c r="SRW58" s="877"/>
      <c r="SRX58" s="877"/>
      <c r="SRY58" s="877"/>
      <c r="SRZ58" s="877"/>
      <c r="SSA58" s="877"/>
      <c r="SSB58" s="877"/>
      <c r="SSC58" s="877"/>
      <c r="SSD58" s="877"/>
      <c r="SSE58" s="877"/>
      <c r="SSF58" s="877"/>
      <c r="SSG58" s="877"/>
      <c r="SSH58" s="877"/>
      <c r="SSI58" s="877"/>
      <c r="SSJ58" s="877"/>
      <c r="SSK58" s="877"/>
      <c r="SSL58" s="877"/>
      <c r="SSM58" s="877"/>
      <c r="SSN58" s="877"/>
      <c r="SSO58" s="877"/>
      <c r="SSP58" s="877"/>
      <c r="SSQ58" s="877"/>
      <c r="SSR58" s="877"/>
      <c r="SSS58" s="877"/>
      <c r="SST58" s="877"/>
      <c r="SSU58" s="877"/>
      <c r="SSV58" s="877"/>
      <c r="SSW58" s="877"/>
      <c r="SSX58" s="877"/>
      <c r="SSY58" s="877"/>
      <c r="SSZ58" s="877"/>
      <c r="STA58" s="877"/>
      <c r="STB58" s="877"/>
      <c r="STC58" s="877"/>
      <c r="STD58" s="877"/>
      <c r="STE58" s="877"/>
      <c r="STF58" s="877"/>
      <c r="STG58" s="877"/>
      <c r="STH58" s="877"/>
      <c r="STI58" s="877"/>
      <c r="STJ58" s="877"/>
      <c r="STK58" s="877"/>
      <c r="STL58" s="877"/>
      <c r="STM58" s="877"/>
      <c r="STN58" s="877"/>
      <c r="STO58" s="877"/>
      <c r="STP58" s="877"/>
      <c r="STQ58" s="877"/>
      <c r="STR58" s="877"/>
      <c r="STS58" s="877"/>
      <c r="STT58" s="877"/>
      <c r="STU58" s="877"/>
      <c r="STV58" s="877"/>
      <c r="STW58" s="877"/>
      <c r="STX58" s="877"/>
      <c r="STY58" s="877"/>
      <c r="STZ58" s="877"/>
      <c r="SUA58" s="877"/>
      <c r="SUB58" s="877"/>
      <c r="SUC58" s="877"/>
      <c r="SUD58" s="877"/>
      <c r="SUE58" s="877"/>
      <c r="SUF58" s="877"/>
      <c r="SUG58" s="877"/>
      <c r="SUH58" s="877"/>
      <c r="SUI58" s="877"/>
      <c r="SUJ58" s="877"/>
      <c r="SUK58" s="877"/>
      <c r="SUL58" s="877"/>
      <c r="SUM58" s="877"/>
      <c r="SUN58" s="877"/>
      <c r="SUO58" s="877"/>
      <c r="SUP58" s="877"/>
      <c r="SUQ58" s="877"/>
      <c r="SUR58" s="877"/>
      <c r="SUS58" s="877"/>
      <c r="SUT58" s="877"/>
      <c r="SUU58" s="877"/>
      <c r="SUV58" s="877"/>
      <c r="SUW58" s="877"/>
      <c r="SUX58" s="877"/>
      <c r="SUY58" s="877"/>
      <c r="SUZ58" s="877"/>
      <c r="SVA58" s="877"/>
      <c r="SVB58" s="877"/>
      <c r="SVC58" s="877"/>
      <c r="SVD58" s="877"/>
      <c r="SVE58" s="877"/>
      <c r="SVF58" s="877"/>
      <c r="SVG58" s="877"/>
      <c r="SVH58" s="877"/>
      <c r="SVI58" s="877"/>
      <c r="SVJ58" s="877"/>
      <c r="SVK58" s="877"/>
      <c r="SVL58" s="877"/>
      <c r="SVM58" s="877"/>
      <c r="SVN58" s="877"/>
      <c r="SVO58" s="877"/>
      <c r="SVP58" s="877"/>
      <c r="SVQ58" s="877"/>
      <c r="SVR58" s="877"/>
      <c r="SVS58" s="877"/>
      <c r="SVT58" s="877"/>
      <c r="SVU58" s="877"/>
      <c r="SVV58" s="877"/>
      <c r="SVW58" s="877"/>
      <c r="SVX58" s="877"/>
      <c r="SVY58" s="877"/>
      <c r="SVZ58" s="877"/>
      <c r="SWA58" s="877"/>
      <c r="SWB58" s="877"/>
      <c r="SWC58" s="877"/>
      <c r="SWD58" s="877"/>
      <c r="SWE58" s="877"/>
      <c r="SWF58" s="877"/>
      <c r="SWG58" s="877"/>
      <c r="SWH58" s="877"/>
      <c r="SWI58" s="877"/>
      <c r="SWJ58" s="877"/>
      <c r="SWK58" s="877"/>
      <c r="SWL58" s="877"/>
      <c r="SWM58" s="877"/>
      <c r="SWN58" s="877"/>
      <c r="SWO58" s="877"/>
      <c r="SWP58" s="877"/>
      <c r="SWQ58" s="877"/>
      <c r="SWR58" s="877"/>
      <c r="SWS58" s="877"/>
      <c r="SWT58" s="877"/>
      <c r="SWU58" s="877"/>
      <c r="SWV58" s="877"/>
      <c r="SWW58" s="877"/>
      <c r="SWX58" s="877"/>
      <c r="SWY58" s="877"/>
      <c r="SWZ58" s="877"/>
      <c r="SXA58" s="877"/>
      <c r="SXB58" s="877"/>
      <c r="SXC58" s="877"/>
      <c r="SXD58" s="877"/>
      <c r="SXE58" s="877"/>
      <c r="SXF58" s="877"/>
      <c r="SXG58" s="877"/>
      <c r="SXH58" s="877"/>
      <c r="SXI58" s="877"/>
      <c r="SXJ58" s="877"/>
      <c r="SXK58" s="877"/>
      <c r="SXL58" s="877"/>
      <c r="SXM58" s="877"/>
      <c r="SXN58" s="877"/>
      <c r="SXO58" s="877"/>
      <c r="SXP58" s="877"/>
      <c r="SXQ58" s="877"/>
      <c r="SXR58" s="877"/>
      <c r="SXS58" s="877"/>
      <c r="SXT58" s="877"/>
      <c r="SXU58" s="877"/>
      <c r="SXV58" s="877"/>
      <c r="SXW58" s="877"/>
      <c r="SXX58" s="877"/>
      <c r="SXY58" s="877"/>
      <c r="SXZ58" s="877"/>
      <c r="SYA58" s="877"/>
      <c r="SYB58" s="877"/>
      <c r="SYC58" s="877"/>
      <c r="SYD58" s="877"/>
      <c r="SYE58" s="877"/>
      <c r="SYF58" s="877"/>
      <c r="SYG58" s="877"/>
      <c r="SYH58" s="877"/>
      <c r="SYI58" s="877"/>
      <c r="SYJ58" s="877"/>
      <c r="SYK58" s="877"/>
      <c r="SYL58" s="877"/>
      <c r="SYM58" s="877"/>
      <c r="SYN58" s="877"/>
      <c r="SYO58" s="877"/>
      <c r="SYP58" s="877"/>
      <c r="SYQ58" s="877"/>
      <c r="SYR58" s="877"/>
      <c r="SYS58" s="877"/>
      <c r="SYT58" s="877"/>
      <c r="SYU58" s="877"/>
      <c r="SYV58" s="877"/>
      <c r="SYW58" s="877"/>
      <c r="SYX58" s="877"/>
      <c r="SYY58" s="877"/>
      <c r="SYZ58" s="877"/>
      <c r="SZA58" s="877"/>
      <c r="SZB58" s="877"/>
      <c r="SZC58" s="877"/>
      <c r="SZD58" s="877"/>
      <c r="SZE58" s="877"/>
      <c r="SZF58" s="877"/>
      <c r="SZG58" s="877"/>
      <c r="SZH58" s="877"/>
      <c r="SZI58" s="877"/>
      <c r="SZJ58" s="877"/>
      <c r="SZK58" s="877"/>
      <c r="SZL58" s="877"/>
      <c r="SZM58" s="877"/>
      <c r="SZN58" s="877"/>
      <c r="SZO58" s="877"/>
      <c r="SZP58" s="877"/>
      <c r="SZQ58" s="877"/>
      <c r="SZR58" s="877"/>
      <c r="SZS58" s="877"/>
      <c r="SZT58" s="877"/>
      <c r="SZU58" s="877"/>
      <c r="SZV58" s="877"/>
      <c r="SZW58" s="877"/>
      <c r="SZX58" s="877"/>
      <c r="SZY58" s="877"/>
      <c r="SZZ58" s="877"/>
      <c r="TAA58" s="877"/>
      <c r="TAB58" s="877"/>
      <c r="TAC58" s="877"/>
      <c r="TAD58" s="877"/>
      <c r="TAE58" s="877"/>
      <c r="TAF58" s="877"/>
      <c r="TAG58" s="877"/>
      <c r="TAH58" s="877"/>
      <c r="TAI58" s="877"/>
      <c r="TAJ58" s="877"/>
      <c r="TAK58" s="877"/>
      <c r="TAL58" s="877"/>
      <c r="TAM58" s="877"/>
      <c r="TAN58" s="877"/>
      <c r="TAO58" s="877"/>
      <c r="TAP58" s="877"/>
      <c r="TAQ58" s="877"/>
      <c r="TAR58" s="877"/>
      <c r="TAS58" s="877"/>
      <c r="TAT58" s="877"/>
      <c r="TAU58" s="877"/>
      <c r="TAV58" s="877"/>
      <c r="TAW58" s="877"/>
      <c r="TAX58" s="877"/>
      <c r="TAY58" s="877"/>
      <c r="TAZ58" s="877"/>
      <c r="TBA58" s="877"/>
      <c r="TBB58" s="877"/>
      <c r="TBC58" s="877"/>
      <c r="TBD58" s="877"/>
      <c r="TBE58" s="877"/>
      <c r="TBF58" s="877"/>
      <c r="TBG58" s="877"/>
      <c r="TBH58" s="877"/>
      <c r="TBI58" s="877"/>
      <c r="TBJ58" s="877"/>
      <c r="TBK58" s="877"/>
      <c r="TBL58" s="877"/>
      <c r="TBM58" s="877"/>
      <c r="TBN58" s="877"/>
      <c r="TBO58" s="877"/>
      <c r="TBP58" s="877"/>
      <c r="TBQ58" s="877"/>
      <c r="TBR58" s="877"/>
      <c r="TBS58" s="877"/>
      <c r="TBT58" s="877"/>
      <c r="TBU58" s="877"/>
      <c r="TBV58" s="877"/>
      <c r="TBW58" s="877"/>
      <c r="TBX58" s="877"/>
      <c r="TBY58" s="877"/>
      <c r="TBZ58" s="877"/>
      <c r="TCA58" s="877"/>
      <c r="TCB58" s="877"/>
      <c r="TCC58" s="877"/>
      <c r="TCD58" s="877"/>
      <c r="TCE58" s="877"/>
      <c r="TCF58" s="877"/>
      <c r="TCG58" s="877"/>
      <c r="TCH58" s="877"/>
      <c r="TCI58" s="877"/>
      <c r="TCJ58" s="877"/>
      <c r="TCK58" s="877"/>
      <c r="TCL58" s="877"/>
      <c r="TCM58" s="877"/>
      <c r="TCN58" s="877"/>
      <c r="TCO58" s="877"/>
      <c r="TCP58" s="877"/>
      <c r="TCQ58" s="877"/>
      <c r="TCR58" s="877"/>
      <c r="TCS58" s="877"/>
      <c r="TCT58" s="877"/>
      <c r="TCU58" s="877"/>
      <c r="TCV58" s="877"/>
      <c r="TCW58" s="877"/>
      <c r="TCX58" s="877"/>
      <c r="TCY58" s="877"/>
      <c r="TCZ58" s="877"/>
      <c r="TDA58" s="877"/>
      <c r="TDB58" s="877"/>
      <c r="TDC58" s="877"/>
      <c r="TDD58" s="877"/>
      <c r="TDE58" s="877"/>
      <c r="TDF58" s="877"/>
      <c r="TDG58" s="877"/>
      <c r="TDH58" s="877"/>
      <c r="TDI58" s="877"/>
      <c r="TDJ58" s="877"/>
      <c r="TDK58" s="877"/>
      <c r="TDL58" s="877"/>
      <c r="TDM58" s="877"/>
      <c r="TDN58" s="877"/>
      <c r="TDO58" s="877"/>
      <c r="TDP58" s="877"/>
      <c r="TDQ58" s="877"/>
      <c r="TDR58" s="877"/>
      <c r="TDS58" s="877"/>
      <c r="TDT58" s="877"/>
      <c r="TDU58" s="877"/>
      <c r="TDV58" s="877"/>
      <c r="TDW58" s="877"/>
      <c r="TDX58" s="877"/>
      <c r="TDY58" s="877"/>
      <c r="TDZ58" s="877"/>
      <c r="TEA58" s="877"/>
      <c r="TEB58" s="877"/>
      <c r="TEC58" s="877"/>
      <c r="TED58" s="877"/>
      <c r="TEE58" s="877"/>
      <c r="TEF58" s="877"/>
      <c r="TEG58" s="877"/>
      <c r="TEH58" s="877"/>
      <c r="TEI58" s="877"/>
      <c r="TEJ58" s="877"/>
      <c r="TEK58" s="877"/>
      <c r="TEL58" s="877"/>
      <c r="TEM58" s="877"/>
      <c r="TEN58" s="877"/>
      <c r="TEO58" s="877"/>
      <c r="TEP58" s="877"/>
      <c r="TEQ58" s="877"/>
      <c r="TER58" s="877"/>
      <c r="TES58" s="877"/>
      <c r="TET58" s="877"/>
      <c r="TEU58" s="877"/>
      <c r="TEV58" s="877"/>
      <c r="TEW58" s="877"/>
      <c r="TEX58" s="877"/>
      <c r="TEY58" s="877"/>
      <c r="TEZ58" s="877"/>
      <c r="TFA58" s="877"/>
      <c r="TFB58" s="877"/>
      <c r="TFC58" s="877"/>
      <c r="TFD58" s="877"/>
      <c r="TFE58" s="877"/>
      <c r="TFF58" s="877"/>
      <c r="TFG58" s="877"/>
      <c r="TFH58" s="877"/>
      <c r="TFI58" s="877"/>
      <c r="TFJ58" s="877"/>
      <c r="TFK58" s="877"/>
      <c r="TFL58" s="877"/>
      <c r="TFM58" s="877"/>
      <c r="TFN58" s="877"/>
      <c r="TFO58" s="877"/>
      <c r="TFP58" s="877"/>
      <c r="TFQ58" s="877"/>
      <c r="TFR58" s="877"/>
      <c r="TFS58" s="877"/>
      <c r="TFT58" s="877"/>
      <c r="TFU58" s="877"/>
      <c r="TFV58" s="877"/>
      <c r="TFW58" s="877"/>
      <c r="TFX58" s="877"/>
      <c r="TFY58" s="877"/>
      <c r="TFZ58" s="877"/>
      <c r="TGA58" s="877"/>
      <c r="TGB58" s="877"/>
      <c r="TGC58" s="877"/>
      <c r="TGD58" s="877"/>
      <c r="TGE58" s="877"/>
      <c r="TGF58" s="877"/>
      <c r="TGG58" s="877"/>
      <c r="TGH58" s="877"/>
      <c r="TGI58" s="877"/>
      <c r="TGJ58" s="877"/>
      <c r="TGK58" s="877"/>
      <c r="TGL58" s="877"/>
      <c r="TGM58" s="877"/>
      <c r="TGN58" s="877"/>
      <c r="TGO58" s="877"/>
      <c r="TGP58" s="877"/>
      <c r="TGQ58" s="877"/>
      <c r="TGR58" s="877"/>
      <c r="TGS58" s="877"/>
      <c r="TGT58" s="877"/>
      <c r="TGU58" s="877"/>
      <c r="TGV58" s="877"/>
      <c r="TGW58" s="877"/>
      <c r="TGX58" s="877"/>
      <c r="TGY58" s="877"/>
      <c r="TGZ58" s="877"/>
      <c r="THA58" s="877"/>
      <c r="THB58" s="877"/>
      <c r="THC58" s="877"/>
      <c r="THD58" s="877"/>
      <c r="THE58" s="877"/>
      <c r="THF58" s="877"/>
      <c r="THG58" s="877"/>
      <c r="THH58" s="877"/>
      <c r="THI58" s="877"/>
      <c r="THJ58" s="877"/>
      <c r="THK58" s="877"/>
      <c r="THL58" s="877"/>
      <c r="THM58" s="877"/>
      <c r="THN58" s="877"/>
      <c r="THO58" s="877"/>
      <c r="THP58" s="877"/>
      <c r="THQ58" s="877"/>
      <c r="THR58" s="877"/>
      <c r="THS58" s="877"/>
      <c r="THT58" s="877"/>
      <c r="THU58" s="877"/>
      <c r="THV58" s="877"/>
      <c r="THW58" s="877"/>
      <c r="THX58" s="877"/>
      <c r="THY58" s="877"/>
      <c r="THZ58" s="877"/>
      <c r="TIA58" s="877"/>
      <c r="TIB58" s="877"/>
      <c r="TIC58" s="877"/>
      <c r="TID58" s="877"/>
      <c r="TIE58" s="877"/>
      <c r="TIF58" s="877"/>
      <c r="TIG58" s="877"/>
      <c r="TIH58" s="877"/>
      <c r="TII58" s="877"/>
      <c r="TIJ58" s="877"/>
      <c r="TIK58" s="877"/>
      <c r="TIL58" s="877"/>
      <c r="TIM58" s="877"/>
      <c r="TIN58" s="877"/>
      <c r="TIO58" s="877"/>
      <c r="TIP58" s="877"/>
      <c r="TIQ58" s="877"/>
      <c r="TIR58" s="877"/>
      <c r="TIS58" s="877"/>
      <c r="TIT58" s="877"/>
      <c r="TIU58" s="877"/>
      <c r="TIV58" s="877"/>
      <c r="TIW58" s="877"/>
      <c r="TIX58" s="877"/>
      <c r="TIY58" s="877"/>
      <c r="TIZ58" s="877"/>
      <c r="TJA58" s="877"/>
      <c r="TJB58" s="877"/>
      <c r="TJC58" s="877"/>
      <c r="TJD58" s="877"/>
      <c r="TJE58" s="877"/>
      <c r="TJF58" s="877"/>
      <c r="TJG58" s="877"/>
      <c r="TJH58" s="877"/>
      <c r="TJI58" s="877"/>
      <c r="TJJ58" s="877"/>
      <c r="TJK58" s="877"/>
      <c r="TJL58" s="877"/>
      <c r="TJM58" s="877"/>
      <c r="TJN58" s="877"/>
      <c r="TJO58" s="877"/>
      <c r="TJP58" s="877"/>
      <c r="TJQ58" s="877"/>
      <c r="TJR58" s="877"/>
      <c r="TJS58" s="877"/>
      <c r="TJT58" s="877"/>
      <c r="TJU58" s="877"/>
      <c r="TJV58" s="877"/>
      <c r="TJW58" s="877"/>
      <c r="TJX58" s="877"/>
      <c r="TJY58" s="877"/>
      <c r="TJZ58" s="877"/>
      <c r="TKA58" s="877"/>
      <c r="TKB58" s="877"/>
      <c r="TKC58" s="877"/>
      <c r="TKD58" s="877"/>
      <c r="TKE58" s="877"/>
      <c r="TKF58" s="877"/>
      <c r="TKG58" s="877"/>
      <c r="TKH58" s="877"/>
      <c r="TKI58" s="877"/>
      <c r="TKJ58" s="877"/>
      <c r="TKK58" s="877"/>
      <c r="TKL58" s="877"/>
      <c r="TKM58" s="877"/>
      <c r="TKN58" s="877"/>
      <c r="TKO58" s="877"/>
      <c r="TKP58" s="877"/>
      <c r="TKQ58" s="877"/>
      <c r="TKR58" s="877"/>
      <c r="TKS58" s="877"/>
      <c r="TKT58" s="877"/>
      <c r="TKU58" s="877"/>
      <c r="TKV58" s="877"/>
      <c r="TKW58" s="877"/>
      <c r="TKX58" s="877"/>
      <c r="TKY58" s="877"/>
      <c r="TKZ58" s="877"/>
      <c r="TLA58" s="877"/>
      <c r="TLB58" s="877"/>
      <c r="TLC58" s="877"/>
      <c r="TLD58" s="877"/>
      <c r="TLE58" s="877"/>
      <c r="TLF58" s="877"/>
      <c r="TLG58" s="877"/>
      <c r="TLH58" s="877"/>
      <c r="TLI58" s="877"/>
      <c r="TLJ58" s="877"/>
      <c r="TLK58" s="877"/>
      <c r="TLL58" s="877"/>
      <c r="TLM58" s="877"/>
      <c r="TLN58" s="877"/>
      <c r="TLO58" s="877"/>
      <c r="TLP58" s="877"/>
      <c r="TLQ58" s="877"/>
      <c r="TLR58" s="877"/>
      <c r="TLS58" s="877"/>
      <c r="TLT58" s="877"/>
      <c r="TLU58" s="877"/>
      <c r="TLV58" s="877"/>
      <c r="TLW58" s="877"/>
      <c r="TLX58" s="877"/>
      <c r="TLY58" s="877"/>
      <c r="TLZ58" s="877"/>
      <c r="TMA58" s="877"/>
      <c r="TMB58" s="877"/>
      <c r="TMC58" s="877"/>
      <c r="TMD58" s="877"/>
      <c r="TME58" s="877"/>
      <c r="TMF58" s="877"/>
      <c r="TMG58" s="877"/>
      <c r="TMH58" s="877"/>
      <c r="TMI58" s="877"/>
      <c r="TMJ58" s="877"/>
      <c r="TMK58" s="877"/>
      <c r="TML58" s="877"/>
      <c r="TMM58" s="877"/>
      <c r="TMN58" s="877"/>
      <c r="TMO58" s="877"/>
      <c r="TMP58" s="877"/>
      <c r="TMQ58" s="877"/>
      <c r="TMR58" s="877"/>
      <c r="TMS58" s="877"/>
      <c r="TMT58" s="877"/>
      <c r="TMU58" s="877"/>
      <c r="TMV58" s="877"/>
      <c r="TMW58" s="877"/>
      <c r="TMX58" s="877"/>
      <c r="TMY58" s="877"/>
      <c r="TMZ58" s="877"/>
      <c r="TNA58" s="877"/>
      <c r="TNB58" s="877"/>
      <c r="TNC58" s="877"/>
      <c r="TND58" s="877"/>
      <c r="TNE58" s="877"/>
      <c r="TNF58" s="877"/>
      <c r="TNG58" s="877"/>
      <c r="TNH58" s="877"/>
      <c r="TNI58" s="877"/>
      <c r="TNJ58" s="877"/>
      <c r="TNK58" s="877"/>
      <c r="TNL58" s="877"/>
      <c r="TNM58" s="877"/>
      <c r="TNN58" s="877"/>
      <c r="TNO58" s="877"/>
      <c r="TNP58" s="877"/>
      <c r="TNQ58" s="877"/>
      <c r="TNR58" s="877"/>
      <c r="TNS58" s="877"/>
      <c r="TNT58" s="877"/>
      <c r="TNU58" s="877"/>
      <c r="TNV58" s="877"/>
      <c r="TNW58" s="877"/>
      <c r="TNX58" s="877"/>
      <c r="TNY58" s="877"/>
      <c r="TNZ58" s="877"/>
      <c r="TOA58" s="877"/>
      <c r="TOB58" s="877"/>
      <c r="TOC58" s="877"/>
      <c r="TOD58" s="877"/>
      <c r="TOE58" s="877"/>
      <c r="TOF58" s="877"/>
      <c r="TOG58" s="877"/>
      <c r="TOH58" s="877"/>
      <c r="TOI58" s="877"/>
      <c r="TOJ58" s="877"/>
      <c r="TOK58" s="877"/>
      <c r="TOL58" s="877"/>
      <c r="TOM58" s="877"/>
      <c r="TON58" s="877"/>
      <c r="TOO58" s="877"/>
      <c r="TOP58" s="877"/>
      <c r="TOQ58" s="877"/>
      <c r="TOR58" s="877"/>
      <c r="TOS58" s="877"/>
      <c r="TOT58" s="877"/>
      <c r="TOU58" s="877"/>
      <c r="TOV58" s="877"/>
      <c r="TOW58" s="877"/>
      <c r="TOX58" s="877"/>
      <c r="TOY58" s="877"/>
      <c r="TOZ58" s="877"/>
      <c r="TPA58" s="877"/>
      <c r="TPB58" s="877"/>
      <c r="TPC58" s="877"/>
      <c r="TPD58" s="877"/>
      <c r="TPE58" s="877"/>
      <c r="TPF58" s="877"/>
      <c r="TPG58" s="877"/>
      <c r="TPH58" s="877"/>
      <c r="TPI58" s="877"/>
      <c r="TPJ58" s="877"/>
      <c r="TPK58" s="877"/>
      <c r="TPL58" s="877"/>
      <c r="TPM58" s="877"/>
      <c r="TPN58" s="877"/>
      <c r="TPO58" s="877"/>
      <c r="TPP58" s="877"/>
      <c r="TPQ58" s="877"/>
      <c r="TPR58" s="877"/>
      <c r="TPS58" s="877"/>
      <c r="TPT58" s="877"/>
      <c r="TPU58" s="877"/>
      <c r="TPV58" s="877"/>
      <c r="TPW58" s="877"/>
      <c r="TPX58" s="877"/>
      <c r="TPY58" s="877"/>
      <c r="TPZ58" s="877"/>
      <c r="TQA58" s="877"/>
      <c r="TQB58" s="877"/>
      <c r="TQC58" s="877"/>
      <c r="TQD58" s="877"/>
      <c r="TQE58" s="877"/>
      <c r="TQF58" s="877"/>
      <c r="TQG58" s="877"/>
      <c r="TQH58" s="877"/>
      <c r="TQI58" s="877"/>
      <c r="TQJ58" s="877"/>
      <c r="TQK58" s="877"/>
      <c r="TQL58" s="877"/>
      <c r="TQM58" s="877"/>
      <c r="TQN58" s="877"/>
      <c r="TQO58" s="877"/>
      <c r="TQP58" s="877"/>
      <c r="TQQ58" s="877"/>
      <c r="TQR58" s="877"/>
      <c r="TQS58" s="877"/>
      <c r="TQT58" s="877"/>
      <c r="TQU58" s="877"/>
      <c r="TQV58" s="877"/>
      <c r="TQW58" s="877"/>
      <c r="TQX58" s="877"/>
      <c r="TQY58" s="877"/>
      <c r="TQZ58" s="877"/>
      <c r="TRA58" s="877"/>
      <c r="TRB58" s="877"/>
      <c r="TRC58" s="877"/>
      <c r="TRD58" s="877"/>
      <c r="TRE58" s="877"/>
      <c r="TRF58" s="877"/>
      <c r="TRG58" s="877"/>
      <c r="TRH58" s="877"/>
      <c r="TRI58" s="877"/>
      <c r="TRJ58" s="877"/>
      <c r="TRK58" s="877"/>
      <c r="TRL58" s="877"/>
      <c r="TRM58" s="877"/>
      <c r="TRN58" s="877"/>
      <c r="TRO58" s="877"/>
      <c r="TRP58" s="877"/>
      <c r="TRQ58" s="877"/>
      <c r="TRR58" s="877"/>
      <c r="TRS58" s="877"/>
      <c r="TRT58" s="877"/>
      <c r="TRU58" s="877"/>
      <c r="TRV58" s="877"/>
      <c r="TRW58" s="877"/>
      <c r="TRX58" s="877"/>
      <c r="TRY58" s="877"/>
      <c r="TRZ58" s="877"/>
      <c r="TSA58" s="877"/>
      <c r="TSB58" s="877"/>
      <c r="TSC58" s="877"/>
      <c r="TSD58" s="877"/>
      <c r="TSE58" s="877"/>
      <c r="TSF58" s="877"/>
      <c r="TSG58" s="877"/>
      <c r="TSH58" s="877"/>
      <c r="TSI58" s="877"/>
      <c r="TSJ58" s="877"/>
      <c r="TSK58" s="877"/>
      <c r="TSL58" s="877"/>
      <c r="TSM58" s="877"/>
      <c r="TSN58" s="877"/>
      <c r="TSO58" s="877"/>
      <c r="TSP58" s="877"/>
      <c r="TSQ58" s="877"/>
      <c r="TSR58" s="877"/>
      <c r="TSS58" s="877"/>
      <c r="TST58" s="877"/>
      <c r="TSU58" s="877"/>
      <c r="TSV58" s="877"/>
      <c r="TSW58" s="877"/>
      <c r="TSX58" s="877"/>
      <c r="TSY58" s="877"/>
      <c r="TSZ58" s="877"/>
      <c r="TTA58" s="877"/>
      <c r="TTB58" s="877"/>
      <c r="TTC58" s="877"/>
      <c r="TTD58" s="877"/>
      <c r="TTE58" s="877"/>
      <c r="TTF58" s="877"/>
      <c r="TTG58" s="877"/>
      <c r="TTH58" s="877"/>
      <c r="TTI58" s="877"/>
      <c r="TTJ58" s="877"/>
      <c r="TTK58" s="877"/>
      <c r="TTL58" s="877"/>
      <c r="TTM58" s="877"/>
      <c r="TTN58" s="877"/>
      <c r="TTO58" s="877"/>
      <c r="TTP58" s="877"/>
      <c r="TTQ58" s="877"/>
      <c r="TTR58" s="877"/>
      <c r="TTS58" s="877"/>
      <c r="TTT58" s="877"/>
      <c r="TTU58" s="877"/>
      <c r="TTV58" s="877"/>
      <c r="TTW58" s="877"/>
      <c r="TTX58" s="877"/>
      <c r="TTY58" s="877"/>
      <c r="TTZ58" s="877"/>
      <c r="TUA58" s="877"/>
      <c r="TUB58" s="877"/>
      <c r="TUC58" s="877"/>
      <c r="TUD58" s="877"/>
      <c r="TUE58" s="877"/>
      <c r="TUF58" s="877"/>
      <c r="TUG58" s="877"/>
      <c r="TUH58" s="877"/>
      <c r="TUI58" s="877"/>
      <c r="TUJ58" s="877"/>
      <c r="TUK58" s="877"/>
      <c r="TUL58" s="877"/>
      <c r="TUM58" s="877"/>
      <c r="TUN58" s="877"/>
      <c r="TUO58" s="877"/>
      <c r="TUP58" s="877"/>
      <c r="TUQ58" s="877"/>
      <c r="TUR58" s="877"/>
      <c r="TUS58" s="877"/>
      <c r="TUT58" s="877"/>
      <c r="TUU58" s="877"/>
      <c r="TUV58" s="877"/>
      <c r="TUW58" s="877"/>
      <c r="TUX58" s="877"/>
      <c r="TUY58" s="877"/>
      <c r="TUZ58" s="877"/>
      <c r="TVA58" s="877"/>
      <c r="TVB58" s="877"/>
      <c r="TVC58" s="877"/>
      <c r="TVD58" s="877"/>
      <c r="TVE58" s="877"/>
      <c r="TVF58" s="877"/>
      <c r="TVG58" s="877"/>
      <c r="TVH58" s="877"/>
      <c r="TVI58" s="877"/>
      <c r="TVJ58" s="877"/>
      <c r="TVK58" s="877"/>
      <c r="TVL58" s="877"/>
      <c r="TVM58" s="877"/>
      <c r="TVN58" s="877"/>
      <c r="TVO58" s="877"/>
      <c r="TVP58" s="877"/>
      <c r="TVQ58" s="877"/>
      <c r="TVR58" s="877"/>
      <c r="TVS58" s="877"/>
      <c r="TVT58" s="877"/>
      <c r="TVU58" s="877"/>
      <c r="TVV58" s="877"/>
      <c r="TVW58" s="877"/>
      <c r="TVX58" s="877"/>
      <c r="TVY58" s="877"/>
      <c r="TVZ58" s="877"/>
      <c r="TWA58" s="877"/>
      <c r="TWB58" s="877"/>
      <c r="TWC58" s="877"/>
      <c r="TWD58" s="877"/>
      <c r="TWE58" s="877"/>
      <c r="TWF58" s="877"/>
      <c r="TWG58" s="877"/>
      <c r="TWH58" s="877"/>
      <c r="TWI58" s="877"/>
      <c r="TWJ58" s="877"/>
      <c r="TWK58" s="877"/>
      <c r="TWL58" s="877"/>
      <c r="TWM58" s="877"/>
      <c r="TWN58" s="877"/>
      <c r="TWO58" s="877"/>
      <c r="TWP58" s="877"/>
      <c r="TWQ58" s="877"/>
      <c r="TWR58" s="877"/>
      <c r="TWS58" s="877"/>
      <c r="TWT58" s="877"/>
      <c r="TWU58" s="877"/>
      <c r="TWV58" s="877"/>
      <c r="TWW58" s="877"/>
      <c r="TWX58" s="877"/>
      <c r="TWY58" s="877"/>
      <c r="TWZ58" s="877"/>
      <c r="TXA58" s="877"/>
      <c r="TXB58" s="877"/>
      <c r="TXC58" s="877"/>
      <c r="TXD58" s="877"/>
      <c r="TXE58" s="877"/>
      <c r="TXF58" s="877"/>
      <c r="TXG58" s="877"/>
      <c r="TXH58" s="877"/>
      <c r="TXI58" s="877"/>
      <c r="TXJ58" s="877"/>
      <c r="TXK58" s="877"/>
      <c r="TXL58" s="877"/>
      <c r="TXM58" s="877"/>
      <c r="TXN58" s="877"/>
      <c r="TXO58" s="877"/>
      <c r="TXP58" s="877"/>
      <c r="TXQ58" s="877"/>
      <c r="TXR58" s="877"/>
      <c r="TXS58" s="877"/>
      <c r="TXT58" s="877"/>
      <c r="TXU58" s="877"/>
      <c r="TXV58" s="877"/>
      <c r="TXW58" s="877"/>
      <c r="TXX58" s="877"/>
      <c r="TXY58" s="877"/>
      <c r="TXZ58" s="877"/>
      <c r="TYA58" s="877"/>
      <c r="TYB58" s="877"/>
      <c r="TYC58" s="877"/>
      <c r="TYD58" s="877"/>
      <c r="TYE58" s="877"/>
      <c r="TYF58" s="877"/>
      <c r="TYG58" s="877"/>
      <c r="TYH58" s="877"/>
      <c r="TYI58" s="877"/>
      <c r="TYJ58" s="877"/>
      <c r="TYK58" s="877"/>
      <c r="TYL58" s="877"/>
      <c r="TYM58" s="877"/>
      <c r="TYN58" s="877"/>
      <c r="TYO58" s="877"/>
      <c r="TYP58" s="877"/>
      <c r="TYQ58" s="877"/>
      <c r="TYR58" s="877"/>
      <c r="TYS58" s="877"/>
      <c r="TYT58" s="877"/>
      <c r="TYU58" s="877"/>
      <c r="TYV58" s="877"/>
      <c r="TYW58" s="877"/>
      <c r="TYX58" s="877"/>
      <c r="TYY58" s="877"/>
      <c r="TYZ58" s="877"/>
      <c r="TZA58" s="877"/>
      <c r="TZB58" s="877"/>
      <c r="TZC58" s="877"/>
      <c r="TZD58" s="877"/>
      <c r="TZE58" s="877"/>
      <c r="TZF58" s="877"/>
      <c r="TZG58" s="877"/>
      <c r="TZH58" s="877"/>
      <c r="TZI58" s="877"/>
      <c r="TZJ58" s="877"/>
      <c r="TZK58" s="877"/>
      <c r="TZL58" s="877"/>
      <c r="TZM58" s="877"/>
      <c r="TZN58" s="877"/>
      <c r="TZO58" s="877"/>
      <c r="TZP58" s="877"/>
      <c r="TZQ58" s="877"/>
      <c r="TZR58" s="877"/>
      <c r="TZS58" s="877"/>
      <c r="TZT58" s="877"/>
      <c r="TZU58" s="877"/>
      <c r="TZV58" s="877"/>
      <c r="TZW58" s="877"/>
      <c r="TZX58" s="877"/>
      <c r="TZY58" s="877"/>
      <c r="TZZ58" s="877"/>
      <c r="UAA58" s="877"/>
      <c r="UAB58" s="877"/>
      <c r="UAC58" s="877"/>
      <c r="UAD58" s="877"/>
      <c r="UAE58" s="877"/>
      <c r="UAF58" s="877"/>
      <c r="UAG58" s="877"/>
      <c r="UAH58" s="877"/>
      <c r="UAI58" s="877"/>
      <c r="UAJ58" s="877"/>
      <c r="UAK58" s="877"/>
      <c r="UAL58" s="877"/>
      <c r="UAM58" s="877"/>
      <c r="UAN58" s="877"/>
      <c r="UAO58" s="877"/>
      <c r="UAP58" s="877"/>
      <c r="UAQ58" s="877"/>
      <c r="UAR58" s="877"/>
      <c r="UAS58" s="877"/>
      <c r="UAT58" s="877"/>
      <c r="UAU58" s="877"/>
      <c r="UAV58" s="877"/>
      <c r="UAW58" s="877"/>
      <c r="UAX58" s="877"/>
      <c r="UAY58" s="877"/>
      <c r="UAZ58" s="877"/>
      <c r="UBA58" s="877"/>
      <c r="UBB58" s="877"/>
      <c r="UBC58" s="877"/>
      <c r="UBD58" s="877"/>
      <c r="UBE58" s="877"/>
      <c r="UBF58" s="877"/>
      <c r="UBG58" s="877"/>
      <c r="UBH58" s="877"/>
      <c r="UBI58" s="877"/>
      <c r="UBJ58" s="877"/>
      <c r="UBK58" s="877"/>
      <c r="UBL58" s="877"/>
      <c r="UBM58" s="877"/>
      <c r="UBN58" s="877"/>
      <c r="UBO58" s="877"/>
      <c r="UBP58" s="877"/>
      <c r="UBQ58" s="877"/>
      <c r="UBR58" s="877"/>
      <c r="UBS58" s="877"/>
      <c r="UBT58" s="877"/>
      <c r="UBU58" s="877"/>
      <c r="UBV58" s="877"/>
      <c r="UBW58" s="877"/>
      <c r="UBX58" s="877"/>
      <c r="UBY58" s="877"/>
      <c r="UBZ58" s="877"/>
      <c r="UCA58" s="877"/>
      <c r="UCB58" s="877"/>
      <c r="UCC58" s="877"/>
      <c r="UCD58" s="877"/>
      <c r="UCE58" s="877"/>
      <c r="UCF58" s="877"/>
      <c r="UCG58" s="877"/>
      <c r="UCH58" s="877"/>
      <c r="UCI58" s="877"/>
      <c r="UCJ58" s="877"/>
      <c r="UCK58" s="877"/>
      <c r="UCL58" s="877"/>
      <c r="UCM58" s="877"/>
      <c r="UCN58" s="877"/>
      <c r="UCO58" s="877"/>
      <c r="UCP58" s="877"/>
      <c r="UCQ58" s="877"/>
      <c r="UCR58" s="877"/>
      <c r="UCS58" s="877"/>
      <c r="UCT58" s="877"/>
      <c r="UCU58" s="877"/>
      <c r="UCV58" s="877"/>
      <c r="UCW58" s="877"/>
      <c r="UCX58" s="877"/>
      <c r="UCY58" s="877"/>
      <c r="UCZ58" s="877"/>
      <c r="UDA58" s="877"/>
      <c r="UDB58" s="877"/>
      <c r="UDC58" s="877"/>
      <c r="UDD58" s="877"/>
      <c r="UDE58" s="877"/>
      <c r="UDF58" s="877"/>
      <c r="UDG58" s="877"/>
      <c r="UDH58" s="877"/>
      <c r="UDI58" s="877"/>
      <c r="UDJ58" s="877"/>
      <c r="UDK58" s="877"/>
      <c r="UDL58" s="877"/>
      <c r="UDM58" s="877"/>
      <c r="UDN58" s="877"/>
      <c r="UDO58" s="877"/>
      <c r="UDP58" s="877"/>
      <c r="UDQ58" s="877"/>
      <c r="UDR58" s="877"/>
      <c r="UDS58" s="877"/>
      <c r="UDT58" s="877"/>
      <c r="UDU58" s="877"/>
      <c r="UDV58" s="877"/>
      <c r="UDW58" s="877"/>
      <c r="UDX58" s="877"/>
      <c r="UDY58" s="877"/>
      <c r="UDZ58" s="877"/>
      <c r="UEA58" s="877"/>
      <c r="UEB58" s="877"/>
      <c r="UEC58" s="877"/>
      <c r="UED58" s="877"/>
      <c r="UEE58" s="877"/>
      <c r="UEF58" s="877"/>
      <c r="UEG58" s="877"/>
      <c r="UEH58" s="877"/>
      <c r="UEI58" s="877"/>
      <c r="UEJ58" s="877"/>
      <c r="UEK58" s="877"/>
      <c r="UEL58" s="877"/>
      <c r="UEM58" s="877"/>
      <c r="UEN58" s="877"/>
      <c r="UEO58" s="877"/>
      <c r="UEP58" s="877"/>
      <c r="UEQ58" s="877"/>
      <c r="UER58" s="877"/>
      <c r="UES58" s="877"/>
      <c r="UET58" s="877"/>
      <c r="UEU58" s="877"/>
      <c r="UEV58" s="877"/>
      <c r="UEW58" s="877"/>
      <c r="UEX58" s="877"/>
      <c r="UEY58" s="877"/>
      <c r="UEZ58" s="877"/>
      <c r="UFA58" s="877"/>
      <c r="UFB58" s="877"/>
      <c r="UFC58" s="877"/>
      <c r="UFD58" s="877"/>
      <c r="UFE58" s="877"/>
      <c r="UFF58" s="877"/>
      <c r="UFG58" s="877"/>
      <c r="UFH58" s="877"/>
      <c r="UFI58" s="877"/>
      <c r="UFJ58" s="877"/>
      <c r="UFK58" s="877"/>
      <c r="UFL58" s="877"/>
      <c r="UFM58" s="877"/>
      <c r="UFN58" s="877"/>
      <c r="UFO58" s="877"/>
      <c r="UFP58" s="877"/>
      <c r="UFQ58" s="877"/>
      <c r="UFR58" s="877"/>
      <c r="UFS58" s="877"/>
      <c r="UFT58" s="877"/>
      <c r="UFU58" s="877"/>
      <c r="UFV58" s="877"/>
      <c r="UFW58" s="877"/>
      <c r="UFX58" s="877"/>
      <c r="UFY58" s="877"/>
      <c r="UFZ58" s="877"/>
      <c r="UGA58" s="877"/>
      <c r="UGB58" s="877"/>
      <c r="UGC58" s="877"/>
      <c r="UGD58" s="877"/>
      <c r="UGE58" s="877"/>
      <c r="UGF58" s="877"/>
      <c r="UGG58" s="877"/>
      <c r="UGH58" s="877"/>
      <c r="UGI58" s="877"/>
      <c r="UGJ58" s="877"/>
      <c r="UGK58" s="877"/>
      <c r="UGL58" s="877"/>
      <c r="UGM58" s="877"/>
      <c r="UGN58" s="877"/>
      <c r="UGO58" s="877"/>
      <c r="UGP58" s="877"/>
      <c r="UGQ58" s="877"/>
      <c r="UGR58" s="877"/>
      <c r="UGS58" s="877"/>
      <c r="UGT58" s="877"/>
      <c r="UGU58" s="877"/>
      <c r="UGV58" s="877"/>
      <c r="UGW58" s="877"/>
      <c r="UGX58" s="877"/>
      <c r="UGY58" s="877"/>
      <c r="UGZ58" s="877"/>
      <c r="UHA58" s="877"/>
      <c r="UHB58" s="877"/>
      <c r="UHC58" s="877"/>
      <c r="UHD58" s="877"/>
      <c r="UHE58" s="877"/>
      <c r="UHF58" s="877"/>
      <c r="UHG58" s="877"/>
      <c r="UHH58" s="877"/>
      <c r="UHI58" s="877"/>
      <c r="UHJ58" s="877"/>
      <c r="UHK58" s="877"/>
      <c r="UHL58" s="877"/>
      <c r="UHM58" s="877"/>
      <c r="UHN58" s="877"/>
      <c r="UHO58" s="877"/>
      <c r="UHP58" s="877"/>
      <c r="UHQ58" s="877"/>
      <c r="UHR58" s="877"/>
      <c r="UHS58" s="877"/>
      <c r="UHT58" s="877"/>
      <c r="UHU58" s="877"/>
      <c r="UHV58" s="877"/>
      <c r="UHW58" s="877"/>
      <c r="UHX58" s="877"/>
      <c r="UHY58" s="877"/>
      <c r="UHZ58" s="877"/>
      <c r="UIA58" s="877"/>
      <c r="UIB58" s="877"/>
      <c r="UIC58" s="877"/>
      <c r="UID58" s="877"/>
      <c r="UIE58" s="877"/>
      <c r="UIF58" s="877"/>
      <c r="UIG58" s="877"/>
      <c r="UIH58" s="877"/>
      <c r="UII58" s="877"/>
      <c r="UIJ58" s="877"/>
      <c r="UIK58" s="877"/>
      <c r="UIL58" s="877"/>
      <c r="UIM58" s="877"/>
      <c r="UIN58" s="877"/>
      <c r="UIO58" s="877"/>
      <c r="UIP58" s="877"/>
      <c r="UIQ58" s="877"/>
      <c r="UIR58" s="877"/>
      <c r="UIS58" s="877"/>
      <c r="UIT58" s="877"/>
      <c r="UIU58" s="877"/>
      <c r="UIV58" s="877"/>
      <c r="UIW58" s="877"/>
      <c r="UIX58" s="877"/>
      <c r="UIY58" s="877"/>
      <c r="UIZ58" s="877"/>
      <c r="UJA58" s="877"/>
      <c r="UJB58" s="877"/>
      <c r="UJC58" s="877"/>
      <c r="UJD58" s="877"/>
      <c r="UJE58" s="877"/>
      <c r="UJF58" s="877"/>
      <c r="UJG58" s="877"/>
      <c r="UJH58" s="877"/>
      <c r="UJI58" s="877"/>
      <c r="UJJ58" s="877"/>
      <c r="UJK58" s="877"/>
      <c r="UJL58" s="877"/>
      <c r="UJM58" s="877"/>
      <c r="UJN58" s="877"/>
      <c r="UJO58" s="877"/>
      <c r="UJP58" s="877"/>
      <c r="UJQ58" s="877"/>
      <c r="UJR58" s="877"/>
      <c r="UJS58" s="877"/>
      <c r="UJT58" s="877"/>
      <c r="UJU58" s="877"/>
      <c r="UJV58" s="877"/>
      <c r="UJW58" s="877"/>
      <c r="UJX58" s="877"/>
      <c r="UJY58" s="877"/>
      <c r="UJZ58" s="877"/>
      <c r="UKA58" s="877"/>
      <c r="UKB58" s="877"/>
      <c r="UKC58" s="877"/>
      <c r="UKD58" s="877"/>
      <c r="UKE58" s="877"/>
      <c r="UKF58" s="877"/>
      <c r="UKG58" s="877"/>
      <c r="UKH58" s="877"/>
      <c r="UKI58" s="877"/>
      <c r="UKJ58" s="877"/>
      <c r="UKK58" s="877"/>
      <c r="UKL58" s="877"/>
      <c r="UKM58" s="877"/>
      <c r="UKN58" s="877"/>
      <c r="UKO58" s="877"/>
      <c r="UKP58" s="877"/>
      <c r="UKQ58" s="877"/>
      <c r="UKR58" s="877"/>
      <c r="UKS58" s="877"/>
      <c r="UKT58" s="877"/>
      <c r="UKU58" s="877"/>
      <c r="UKV58" s="877"/>
      <c r="UKW58" s="877"/>
      <c r="UKX58" s="877"/>
      <c r="UKY58" s="877"/>
      <c r="UKZ58" s="877"/>
      <c r="ULA58" s="877"/>
      <c r="ULB58" s="877"/>
      <c r="ULC58" s="877"/>
      <c r="ULD58" s="877"/>
      <c r="ULE58" s="877"/>
      <c r="ULF58" s="877"/>
      <c r="ULG58" s="877"/>
      <c r="ULH58" s="877"/>
      <c r="ULI58" s="877"/>
      <c r="ULJ58" s="877"/>
      <c r="ULK58" s="877"/>
      <c r="ULL58" s="877"/>
      <c r="ULM58" s="877"/>
      <c r="ULN58" s="877"/>
      <c r="ULO58" s="877"/>
      <c r="ULP58" s="877"/>
      <c r="ULQ58" s="877"/>
      <c r="ULR58" s="877"/>
      <c r="ULS58" s="877"/>
      <c r="ULT58" s="877"/>
      <c r="ULU58" s="877"/>
      <c r="ULV58" s="877"/>
      <c r="ULW58" s="877"/>
      <c r="ULX58" s="877"/>
      <c r="ULY58" s="877"/>
      <c r="ULZ58" s="877"/>
      <c r="UMA58" s="877"/>
      <c r="UMB58" s="877"/>
      <c r="UMC58" s="877"/>
      <c r="UMD58" s="877"/>
      <c r="UME58" s="877"/>
      <c r="UMF58" s="877"/>
      <c r="UMG58" s="877"/>
      <c r="UMH58" s="877"/>
      <c r="UMI58" s="877"/>
      <c r="UMJ58" s="877"/>
      <c r="UMK58" s="877"/>
      <c r="UML58" s="877"/>
      <c r="UMM58" s="877"/>
      <c r="UMN58" s="877"/>
      <c r="UMO58" s="877"/>
      <c r="UMP58" s="877"/>
      <c r="UMQ58" s="877"/>
      <c r="UMR58" s="877"/>
      <c r="UMS58" s="877"/>
      <c r="UMT58" s="877"/>
      <c r="UMU58" s="877"/>
      <c r="UMV58" s="877"/>
      <c r="UMW58" s="877"/>
      <c r="UMX58" s="877"/>
      <c r="UMY58" s="877"/>
      <c r="UMZ58" s="877"/>
      <c r="UNA58" s="877"/>
      <c r="UNB58" s="877"/>
      <c r="UNC58" s="877"/>
      <c r="UND58" s="877"/>
      <c r="UNE58" s="877"/>
      <c r="UNF58" s="877"/>
      <c r="UNG58" s="877"/>
      <c r="UNH58" s="877"/>
      <c r="UNI58" s="877"/>
      <c r="UNJ58" s="877"/>
      <c r="UNK58" s="877"/>
      <c r="UNL58" s="877"/>
      <c r="UNM58" s="877"/>
      <c r="UNN58" s="877"/>
      <c r="UNO58" s="877"/>
      <c r="UNP58" s="877"/>
      <c r="UNQ58" s="877"/>
      <c r="UNR58" s="877"/>
      <c r="UNS58" s="877"/>
      <c r="UNT58" s="877"/>
      <c r="UNU58" s="877"/>
      <c r="UNV58" s="877"/>
      <c r="UNW58" s="877"/>
      <c r="UNX58" s="877"/>
      <c r="UNY58" s="877"/>
      <c r="UNZ58" s="877"/>
      <c r="UOA58" s="877"/>
      <c r="UOB58" s="877"/>
      <c r="UOC58" s="877"/>
      <c r="UOD58" s="877"/>
      <c r="UOE58" s="877"/>
      <c r="UOF58" s="877"/>
      <c r="UOG58" s="877"/>
      <c r="UOH58" s="877"/>
      <c r="UOI58" s="877"/>
      <c r="UOJ58" s="877"/>
      <c r="UOK58" s="877"/>
      <c r="UOL58" s="877"/>
      <c r="UOM58" s="877"/>
      <c r="UON58" s="877"/>
      <c r="UOO58" s="877"/>
      <c r="UOP58" s="877"/>
      <c r="UOQ58" s="877"/>
      <c r="UOR58" s="877"/>
      <c r="UOS58" s="877"/>
      <c r="UOT58" s="877"/>
      <c r="UOU58" s="877"/>
      <c r="UOV58" s="877"/>
      <c r="UOW58" s="877"/>
      <c r="UOX58" s="877"/>
      <c r="UOY58" s="877"/>
      <c r="UOZ58" s="877"/>
      <c r="UPA58" s="877"/>
      <c r="UPB58" s="877"/>
      <c r="UPC58" s="877"/>
      <c r="UPD58" s="877"/>
      <c r="UPE58" s="877"/>
      <c r="UPF58" s="877"/>
      <c r="UPG58" s="877"/>
      <c r="UPH58" s="877"/>
      <c r="UPI58" s="877"/>
      <c r="UPJ58" s="877"/>
      <c r="UPK58" s="877"/>
      <c r="UPL58" s="877"/>
      <c r="UPM58" s="877"/>
      <c r="UPN58" s="877"/>
      <c r="UPO58" s="877"/>
      <c r="UPP58" s="877"/>
      <c r="UPQ58" s="877"/>
      <c r="UPR58" s="877"/>
      <c r="UPS58" s="877"/>
      <c r="UPT58" s="877"/>
      <c r="UPU58" s="877"/>
      <c r="UPV58" s="877"/>
      <c r="UPW58" s="877"/>
      <c r="UPX58" s="877"/>
      <c r="UPY58" s="877"/>
      <c r="UPZ58" s="877"/>
      <c r="UQA58" s="877"/>
      <c r="UQB58" s="877"/>
      <c r="UQC58" s="877"/>
      <c r="UQD58" s="877"/>
      <c r="UQE58" s="877"/>
      <c r="UQF58" s="877"/>
      <c r="UQG58" s="877"/>
      <c r="UQH58" s="877"/>
      <c r="UQI58" s="877"/>
      <c r="UQJ58" s="877"/>
      <c r="UQK58" s="877"/>
      <c r="UQL58" s="877"/>
      <c r="UQM58" s="877"/>
      <c r="UQN58" s="877"/>
      <c r="UQO58" s="877"/>
      <c r="UQP58" s="877"/>
      <c r="UQQ58" s="877"/>
      <c r="UQR58" s="877"/>
      <c r="UQS58" s="877"/>
      <c r="UQT58" s="877"/>
      <c r="UQU58" s="877"/>
      <c r="UQV58" s="877"/>
      <c r="UQW58" s="877"/>
      <c r="UQX58" s="877"/>
      <c r="UQY58" s="877"/>
      <c r="UQZ58" s="877"/>
      <c r="URA58" s="877"/>
      <c r="URB58" s="877"/>
      <c r="URC58" s="877"/>
      <c r="URD58" s="877"/>
      <c r="URE58" s="877"/>
      <c r="URF58" s="877"/>
      <c r="URG58" s="877"/>
      <c r="URH58" s="877"/>
      <c r="URI58" s="877"/>
      <c r="URJ58" s="877"/>
      <c r="URK58" s="877"/>
      <c r="URL58" s="877"/>
      <c r="URM58" s="877"/>
      <c r="URN58" s="877"/>
      <c r="URO58" s="877"/>
      <c r="URP58" s="877"/>
      <c r="URQ58" s="877"/>
      <c r="URR58" s="877"/>
      <c r="URS58" s="877"/>
      <c r="URT58" s="877"/>
      <c r="URU58" s="877"/>
      <c r="URV58" s="877"/>
      <c r="URW58" s="877"/>
      <c r="URX58" s="877"/>
      <c r="URY58" s="877"/>
      <c r="URZ58" s="877"/>
      <c r="USA58" s="877"/>
      <c r="USB58" s="877"/>
      <c r="USC58" s="877"/>
      <c r="USD58" s="877"/>
      <c r="USE58" s="877"/>
      <c r="USF58" s="877"/>
      <c r="USG58" s="877"/>
      <c r="USH58" s="877"/>
      <c r="USI58" s="877"/>
      <c r="USJ58" s="877"/>
      <c r="USK58" s="877"/>
      <c r="USL58" s="877"/>
      <c r="USM58" s="877"/>
      <c r="USN58" s="877"/>
      <c r="USO58" s="877"/>
      <c r="USP58" s="877"/>
      <c r="USQ58" s="877"/>
      <c r="USR58" s="877"/>
      <c r="USS58" s="877"/>
      <c r="UST58" s="877"/>
      <c r="USU58" s="877"/>
      <c r="USV58" s="877"/>
      <c r="USW58" s="877"/>
      <c r="USX58" s="877"/>
      <c r="USY58" s="877"/>
      <c r="USZ58" s="877"/>
      <c r="UTA58" s="877"/>
      <c r="UTB58" s="877"/>
      <c r="UTC58" s="877"/>
      <c r="UTD58" s="877"/>
      <c r="UTE58" s="877"/>
      <c r="UTF58" s="877"/>
      <c r="UTG58" s="877"/>
      <c r="UTH58" s="877"/>
      <c r="UTI58" s="877"/>
      <c r="UTJ58" s="877"/>
      <c r="UTK58" s="877"/>
      <c r="UTL58" s="877"/>
      <c r="UTM58" s="877"/>
      <c r="UTN58" s="877"/>
      <c r="UTO58" s="877"/>
      <c r="UTP58" s="877"/>
      <c r="UTQ58" s="877"/>
      <c r="UTR58" s="877"/>
      <c r="UTS58" s="877"/>
      <c r="UTT58" s="877"/>
      <c r="UTU58" s="877"/>
      <c r="UTV58" s="877"/>
      <c r="UTW58" s="877"/>
      <c r="UTX58" s="877"/>
      <c r="UTY58" s="877"/>
      <c r="UTZ58" s="877"/>
      <c r="UUA58" s="877"/>
      <c r="UUB58" s="877"/>
      <c r="UUC58" s="877"/>
      <c r="UUD58" s="877"/>
      <c r="UUE58" s="877"/>
      <c r="UUF58" s="877"/>
      <c r="UUG58" s="877"/>
      <c r="UUH58" s="877"/>
      <c r="UUI58" s="877"/>
      <c r="UUJ58" s="877"/>
      <c r="UUK58" s="877"/>
      <c r="UUL58" s="877"/>
      <c r="UUM58" s="877"/>
      <c r="UUN58" s="877"/>
      <c r="UUO58" s="877"/>
      <c r="UUP58" s="877"/>
      <c r="UUQ58" s="877"/>
      <c r="UUR58" s="877"/>
      <c r="UUS58" s="877"/>
      <c r="UUT58" s="877"/>
      <c r="UUU58" s="877"/>
      <c r="UUV58" s="877"/>
      <c r="UUW58" s="877"/>
      <c r="UUX58" s="877"/>
      <c r="UUY58" s="877"/>
      <c r="UUZ58" s="877"/>
      <c r="UVA58" s="877"/>
      <c r="UVB58" s="877"/>
      <c r="UVC58" s="877"/>
      <c r="UVD58" s="877"/>
      <c r="UVE58" s="877"/>
      <c r="UVF58" s="877"/>
      <c r="UVG58" s="877"/>
      <c r="UVH58" s="877"/>
      <c r="UVI58" s="877"/>
      <c r="UVJ58" s="877"/>
      <c r="UVK58" s="877"/>
      <c r="UVL58" s="877"/>
      <c r="UVM58" s="877"/>
      <c r="UVN58" s="877"/>
      <c r="UVO58" s="877"/>
      <c r="UVP58" s="877"/>
      <c r="UVQ58" s="877"/>
      <c r="UVR58" s="877"/>
      <c r="UVS58" s="877"/>
      <c r="UVT58" s="877"/>
      <c r="UVU58" s="877"/>
      <c r="UVV58" s="877"/>
      <c r="UVW58" s="877"/>
      <c r="UVX58" s="877"/>
      <c r="UVY58" s="877"/>
      <c r="UVZ58" s="877"/>
      <c r="UWA58" s="877"/>
      <c r="UWB58" s="877"/>
      <c r="UWC58" s="877"/>
      <c r="UWD58" s="877"/>
      <c r="UWE58" s="877"/>
      <c r="UWF58" s="877"/>
      <c r="UWG58" s="877"/>
      <c r="UWH58" s="877"/>
      <c r="UWI58" s="877"/>
      <c r="UWJ58" s="877"/>
      <c r="UWK58" s="877"/>
      <c r="UWL58" s="877"/>
      <c r="UWM58" s="877"/>
      <c r="UWN58" s="877"/>
      <c r="UWO58" s="877"/>
      <c r="UWP58" s="877"/>
      <c r="UWQ58" s="877"/>
      <c r="UWR58" s="877"/>
      <c r="UWS58" s="877"/>
      <c r="UWT58" s="877"/>
      <c r="UWU58" s="877"/>
      <c r="UWV58" s="877"/>
      <c r="UWW58" s="877"/>
      <c r="UWX58" s="877"/>
      <c r="UWY58" s="877"/>
      <c r="UWZ58" s="877"/>
      <c r="UXA58" s="877"/>
      <c r="UXB58" s="877"/>
      <c r="UXC58" s="877"/>
      <c r="UXD58" s="877"/>
      <c r="UXE58" s="877"/>
      <c r="UXF58" s="877"/>
      <c r="UXG58" s="877"/>
      <c r="UXH58" s="877"/>
      <c r="UXI58" s="877"/>
      <c r="UXJ58" s="877"/>
      <c r="UXK58" s="877"/>
      <c r="UXL58" s="877"/>
      <c r="UXM58" s="877"/>
      <c r="UXN58" s="877"/>
      <c r="UXO58" s="877"/>
      <c r="UXP58" s="877"/>
      <c r="UXQ58" s="877"/>
      <c r="UXR58" s="877"/>
      <c r="UXS58" s="877"/>
      <c r="UXT58" s="877"/>
      <c r="UXU58" s="877"/>
      <c r="UXV58" s="877"/>
      <c r="UXW58" s="877"/>
      <c r="UXX58" s="877"/>
      <c r="UXY58" s="877"/>
      <c r="UXZ58" s="877"/>
      <c r="UYA58" s="877"/>
      <c r="UYB58" s="877"/>
      <c r="UYC58" s="877"/>
      <c r="UYD58" s="877"/>
      <c r="UYE58" s="877"/>
      <c r="UYF58" s="877"/>
      <c r="UYG58" s="877"/>
      <c r="UYH58" s="877"/>
      <c r="UYI58" s="877"/>
      <c r="UYJ58" s="877"/>
      <c r="UYK58" s="877"/>
      <c r="UYL58" s="877"/>
      <c r="UYM58" s="877"/>
      <c r="UYN58" s="877"/>
      <c r="UYO58" s="877"/>
      <c r="UYP58" s="877"/>
      <c r="UYQ58" s="877"/>
      <c r="UYR58" s="877"/>
      <c r="UYS58" s="877"/>
      <c r="UYT58" s="877"/>
      <c r="UYU58" s="877"/>
      <c r="UYV58" s="877"/>
      <c r="UYW58" s="877"/>
      <c r="UYX58" s="877"/>
      <c r="UYY58" s="877"/>
      <c r="UYZ58" s="877"/>
      <c r="UZA58" s="877"/>
      <c r="UZB58" s="877"/>
      <c r="UZC58" s="877"/>
      <c r="UZD58" s="877"/>
      <c r="UZE58" s="877"/>
      <c r="UZF58" s="877"/>
      <c r="UZG58" s="877"/>
      <c r="UZH58" s="877"/>
      <c r="UZI58" s="877"/>
      <c r="UZJ58" s="877"/>
      <c r="UZK58" s="877"/>
      <c r="UZL58" s="877"/>
      <c r="UZM58" s="877"/>
      <c r="UZN58" s="877"/>
      <c r="UZO58" s="877"/>
      <c r="UZP58" s="877"/>
      <c r="UZQ58" s="877"/>
      <c r="UZR58" s="877"/>
      <c r="UZS58" s="877"/>
      <c r="UZT58" s="877"/>
      <c r="UZU58" s="877"/>
      <c r="UZV58" s="877"/>
      <c r="UZW58" s="877"/>
      <c r="UZX58" s="877"/>
      <c r="UZY58" s="877"/>
      <c r="UZZ58" s="877"/>
      <c r="VAA58" s="877"/>
      <c r="VAB58" s="877"/>
      <c r="VAC58" s="877"/>
      <c r="VAD58" s="877"/>
      <c r="VAE58" s="877"/>
      <c r="VAF58" s="877"/>
      <c r="VAG58" s="877"/>
      <c r="VAH58" s="877"/>
      <c r="VAI58" s="877"/>
      <c r="VAJ58" s="877"/>
      <c r="VAK58" s="877"/>
      <c r="VAL58" s="877"/>
      <c r="VAM58" s="877"/>
      <c r="VAN58" s="877"/>
      <c r="VAO58" s="877"/>
      <c r="VAP58" s="877"/>
      <c r="VAQ58" s="877"/>
      <c r="VAR58" s="877"/>
      <c r="VAS58" s="877"/>
      <c r="VAT58" s="877"/>
      <c r="VAU58" s="877"/>
      <c r="VAV58" s="877"/>
      <c r="VAW58" s="877"/>
      <c r="VAX58" s="877"/>
      <c r="VAY58" s="877"/>
      <c r="VAZ58" s="877"/>
      <c r="VBA58" s="877"/>
      <c r="VBB58" s="877"/>
      <c r="VBC58" s="877"/>
      <c r="VBD58" s="877"/>
      <c r="VBE58" s="877"/>
      <c r="VBF58" s="877"/>
      <c r="VBG58" s="877"/>
      <c r="VBH58" s="877"/>
      <c r="VBI58" s="877"/>
      <c r="VBJ58" s="877"/>
      <c r="VBK58" s="877"/>
      <c r="VBL58" s="877"/>
      <c r="VBM58" s="877"/>
      <c r="VBN58" s="877"/>
      <c r="VBO58" s="877"/>
      <c r="VBP58" s="877"/>
      <c r="VBQ58" s="877"/>
      <c r="VBR58" s="877"/>
      <c r="VBS58" s="877"/>
      <c r="VBT58" s="877"/>
      <c r="VBU58" s="877"/>
      <c r="VBV58" s="877"/>
      <c r="VBW58" s="877"/>
      <c r="VBX58" s="877"/>
      <c r="VBY58" s="877"/>
      <c r="VBZ58" s="877"/>
      <c r="VCA58" s="877"/>
      <c r="VCB58" s="877"/>
      <c r="VCC58" s="877"/>
      <c r="VCD58" s="877"/>
      <c r="VCE58" s="877"/>
      <c r="VCF58" s="877"/>
      <c r="VCG58" s="877"/>
      <c r="VCH58" s="877"/>
      <c r="VCI58" s="877"/>
      <c r="VCJ58" s="877"/>
      <c r="VCK58" s="877"/>
      <c r="VCL58" s="877"/>
      <c r="VCM58" s="877"/>
      <c r="VCN58" s="877"/>
      <c r="VCO58" s="877"/>
      <c r="VCP58" s="877"/>
      <c r="VCQ58" s="877"/>
      <c r="VCR58" s="877"/>
      <c r="VCS58" s="877"/>
      <c r="VCT58" s="877"/>
      <c r="VCU58" s="877"/>
      <c r="VCV58" s="877"/>
      <c r="VCW58" s="877"/>
      <c r="VCX58" s="877"/>
      <c r="VCY58" s="877"/>
      <c r="VCZ58" s="877"/>
      <c r="VDA58" s="877"/>
      <c r="VDB58" s="877"/>
      <c r="VDC58" s="877"/>
      <c r="VDD58" s="877"/>
      <c r="VDE58" s="877"/>
      <c r="VDF58" s="877"/>
      <c r="VDG58" s="877"/>
      <c r="VDH58" s="877"/>
      <c r="VDI58" s="877"/>
      <c r="VDJ58" s="877"/>
      <c r="VDK58" s="877"/>
      <c r="VDL58" s="877"/>
      <c r="VDM58" s="877"/>
      <c r="VDN58" s="877"/>
      <c r="VDO58" s="877"/>
      <c r="VDP58" s="877"/>
      <c r="VDQ58" s="877"/>
      <c r="VDR58" s="877"/>
      <c r="VDS58" s="877"/>
      <c r="VDT58" s="877"/>
      <c r="VDU58" s="877"/>
      <c r="VDV58" s="877"/>
      <c r="VDW58" s="877"/>
      <c r="VDX58" s="877"/>
      <c r="VDY58" s="877"/>
      <c r="VDZ58" s="877"/>
      <c r="VEA58" s="877"/>
      <c r="VEB58" s="877"/>
      <c r="VEC58" s="877"/>
      <c r="VED58" s="877"/>
      <c r="VEE58" s="877"/>
      <c r="VEF58" s="877"/>
      <c r="VEG58" s="877"/>
      <c r="VEH58" s="877"/>
      <c r="VEI58" s="877"/>
      <c r="VEJ58" s="877"/>
      <c r="VEK58" s="877"/>
      <c r="VEL58" s="877"/>
      <c r="VEM58" s="877"/>
      <c r="VEN58" s="877"/>
      <c r="VEO58" s="877"/>
      <c r="VEP58" s="877"/>
      <c r="VEQ58" s="877"/>
      <c r="VER58" s="877"/>
      <c r="VES58" s="877"/>
      <c r="VET58" s="877"/>
      <c r="VEU58" s="877"/>
      <c r="VEV58" s="877"/>
      <c r="VEW58" s="877"/>
      <c r="VEX58" s="877"/>
      <c r="VEY58" s="877"/>
      <c r="VEZ58" s="877"/>
      <c r="VFA58" s="877"/>
      <c r="VFB58" s="877"/>
      <c r="VFC58" s="877"/>
      <c r="VFD58" s="877"/>
      <c r="VFE58" s="877"/>
      <c r="VFF58" s="877"/>
      <c r="VFG58" s="877"/>
      <c r="VFH58" s="877"/>
      <c r="VFI58" s="877"/>
      <c r="VFJ58" s="877"/>
      <c r="VFK58" s="877"/>
      <c r="VFL58" s="877"/>
      <c r="VFM58" s="877"/>
      <c r="VFN58" s="877"/>
      <c r="VFO58" s="877"/>
      <c r="VFP58" s="877"/>
      <c r="VFQ58" s="877"/>
      <c r="VFR58" s="877"/>
      <c r="VFS58" s="877"/>
      <c r="VFT58" s="877"/>
      <c r="VFU58" s="877"/>
      <c r="VFV58" s="877"/>
      <c r="VFW58" s="877"/>
      <c r="VFX58" s="877"/>
      <c r="VFY58" s="877"/>
      <c r="VFZ58" s="877"/>
      <c r="VGA58" s="877"/>
      <c r="VGB58" s="877"/>
      <c r="VGC58" s="877"/>
      <c r="VGD58" s="877"/>
      <c r="VGE58" s="877"/>
      <c r="VGF58" s="877"/>
      <c r="VGG58" s="877"/>
      <c r="VGH58" s="877"/>
      <c r="VGI58" s="877"/>
      <c r="VGJ58" s="877"/>
      <c r="VGK58" s="877"/>
      <c r="VGL58" s="877"/>
      <c r="VGM58" s="877"/>
      <c r="VGN58" s="877"/>
      <c r="VGO58" s="877"/>
      <c r="VGP58" s="877"/>
      <c r="VGQ58" s="877"/>
      <c r="VGR58" s="877"/>
      <c r="VGS58" s="877"/>
      <c r="VGT58" s="877"/>
      <c r="VGU58" s="877"/>
      <c r="VGV58" s="877"/>
      <c r="VGW58" s="877"/>
      <c r="VGX58" s="877"/>
      <c r="VGY58" s="877"/>
      <c r="VGZ58" s="877"/>
      <c r="VHA58" s="877"/>
      <c r="VHB58" s="877"/>
      <c r="VHC58" s="877"/>
      <c r="VHD58" s="877"/>
      <c r="VHE58" s="877"/>
      <c r="VHF58" s="877"/>
      <c r="VHG58" s="877"/>
      <c r="VHH58" s="877"/>
      <c r="VHI58" s="877"/>
      <c r="VHJ58" s="877"/>
      <c r="VHK58" s="877"/>
      <c r="VHL58" s="877"/>
      <c r="VHM58" s="877"/>
      <c r="VHN58" s="877"/>
      <c r="VHO58" s="877"/>
      <c r="VHP58" s="877"/>
      <c r="VHQ58" s="877"/>
      <c r="VHR58" s="877"/>
      <c r="VHS58" s="877"/>
      <c r="VHT58" s="877"/>
      <c r="VHU58" s="877"/>
      <c r="VHV58" s="877"/>
      <c r="VHW58" s="877"/>
      <c r="VHX58" s="877"/>
      <c r="VHY58" s="877"/>
      <c r="VHZ58" s="877"/>
      <c r="VIA58" s="877"/>
      <c r="VIB58" s="877"/>
      <c r="VIC58" s="877"/>
      <c r="VID58" s="877"/>
      <c r="VIE58" s="877"/>
      <c r="VIF58" s="877"/>
      <c r="VIG58" s="877"/>
      <c r="VIH58" s="877"/>
      <c r="VII58" s="877"/>
      <c r="VIJ58" s="877"/>
      <c r="VIK58" s="877"/>
      <c r="VIL58" s="877"/>
      <c r="VIM58" s="877"/>
      <c r="VIN58" s="877"/>
      <c r="VIO58" s="877"/>
      <c r="VIP58" s="877"/>
      <c r="VIQ58" s="877"/>
      <c r="VIR58" s="877"/>
      <c r="VIS58" s="877"/>
      <c r="VIT58" s="877"/>
      <c r="VIU58" s="877"/>
      <c r="VIV58" s="877"/>
      <c r="VIW58" s="877"/>
      <c r="VIX58" s="877"/>
      <c r="VIY58" s="877"/>
      <c r="VIZ58" s="877"/>
      <c r="VJA58" s="877"/>
      <c r="VJB58" s="877"/>
      <c r="VJC58" s="877"/>
      <c r="VJD58" s="877"/>
      <c r="VJE58" s="877"/>
      <c r="VJF58" s="877"/>
      <c r="VJG58" s="877"/>
      <c r="VJH58" s="877"/>
      <c r="VJI58" s="877"/>
      <c r="VJJ58" s="877"/>
      <c r="VJK58" s="877"/>
      <c r="VJL58" s="877"/>
      <c r="VJM58" s="877"/>
      <c r="VJN58" s="877"/>
      <c r="VJO58" s="877"/>
      <c r="VJP58" s="877"/>
      <c r="VJQ58" s="877"/>
      <c r="VJR58" s="877"/>
      <c r="VJS58" s="877"/>
      <c r="VJT58" s="877"/>
      <c r="VJU58" s="877"/>
      <c r="VJV58" s="877"/>
      <c r="VJW58" s="877"/>
      <c r="VJX58" s="877"/>
      <c r="VJY58" s="877"/>
      <c r="VJZ58" s="877"/>
      <c r="VKA58" s="877"/>
      <c r="VKB58" s="877"/>
      <c r="VKC58" s="877"/>
      <c r="VKD58" s="877"/>
      <c r="VKE58" s="877"/>
      <c r="VKF58" s="877"/>
      <c r="VKG58" s="877"/>
      <c r="VKH58" s="877"/>
      <c r="VKI58" s="877"/>
      <c r="VKJ58" s="877"/>
      <c r="VKK58" s="877"/>
      <c r="VKL58" s="877"/>
      <c r="VKM58" s="877"/>
      <c r="VKN58" s="877"/>
      <c r="VKO58" s="877"/>
      <c r="VKP58" s="877"/>
      <c r="VKQ58" s="877"/>
      <c r="VKR58" s="877"/>
      <c r="VKS58" s="877"/>
      <c r="VKT58" s="877"/>
      <c r="VKU58" s="877"/>
      <c r="VKV58" s="877"/>
      <c r="VKW58" s="877"/>
      <c r="VKX58" s="877"/>
      <c r="VKY58" s="877"/>
      <c r="VKZ58" s="877"/>
      <c r="VLA58" s="877"/>
      <c r="VLB58" s="877"/>
      <c r="VLC58" s="877"/>
      <c r="VLD58" s="877"/>
      <c r="VLE58" s="877"/>
      <c r="VLF58" s="877"/>
      <c r="VLG58" s="877"/>
      <c r="VLH58" s="877"/>
      <c r="VLI58" s="877"/>
      <c r="VLJ58" s="877"/>
      <c r="VLK58" s="877"/>
      <c r="VLL58" s="877"/>
      <c r="VLM58" s="877"/>
      <c r="VLN58" s="877"/>
      <c r="VLO58" s="877"/>
      <c r="VLP58" s="877"/>
      <c r="VLQ58" s="877"/>
      <c r="VLR58" s="877"/>
      <c r="VLS58" s="877"/>
      <c r="VLT58" s="877"/>
      <c r="VLU58" s="877"/>
      <c r="VLV58" s="877"/>
      <c r="VLW58" s="877"/>
      <c r="VLX58" s="877"/>
      <c r="VLY58" s="877"/>
      <c r="VLZ58" s="877"/>
      <c r="VMA58" s="877"/>
      <c r="VMB58" s="877"/>
      <c r="VMC58" s="877"/>
      <c r="VMD58" s="877"/>
      <c r="VME58" s="877"/>
      <c r="VMF58" s="877"/>
      <c r="VMG58" s="877"/>
      <c r="VMH58" s="877"/>
      <c r="VMI58" s="877"/>
      <c r="VMJ58" s="877"/>
      <c r="VMK58" s="877"/>
      <c r="VML58" s="877"/>
      <c r="VMM58" s="877"/>
      <c r="VMN58" s="877"/>
      <c r="VMO58" s="877"/>
      <c r="VMP58" s="877"/>
      <c r="VMQ58" s="877"/>
      <c r="VMR58" s="877"/>
      <c r="VMS58" s="877"/>
      <c r="VMT58" s="877"/>
      <c r="VMU58" s="877"/>
      <c r="VMV58" s="877"/>
      <c r="VMW58" s="877"/>
      <c r="VMX58" s="877"/>
      <c r="VMY58" s="877"/>
      <c r="VMZ58" s="877"/>
      <c r="VNA58" s="877"/>
      <c r="VNB58" s="877"/>
      <c r="VNC58" s="877"/>
      <c r="VND58" s="877"/>
      <c r="VNE58" s="877"/>
      <c r="VNF58" s="877"/>
      <c r="VNG58" s="877"/>
      <c r="VNH58" s="877"/>
      <c r="VNI58" s="877"/>
      <c r="VNJ58" s="877"/>
      <c r="VNK58" s="877"/>
      <c r="VNL58" s="877"/>
      <c r="VNM58" s="877"/>
      <c r="VNN58" s="877"/>
      <c r="VNO58" s="877"/>
      <c r="VNP58" s="877"/>
      <c r="VNQ58" s="877"/>
      <c r="VNR58" s="877"/>
      <c r="VNS58" s="877"/>
      <c r="VNT58" s="877"/>
      <c r="VNU58" s="877"/>
      <c r="VNV58" s="877"/>
      <c r="VNW58" s="877"/>
      <c r="VNX58" s="877"/>
      <c r="VNY58" s="877"/>
      <c r="VNZ58" s="877"/>
      <c r="VOA58" s="877"/>
      <c r="VOB58" s="877"/>
      <c r="VOC58" s="877"/>
      <c r="VOD58" s="877"/>
      <c r="VOE58" s="877"/>
      <c r="VOF58" s="877"/>
      <c r="VOG58" s="877"/>
      <c r="VOH58" s="877"/>
      <c r="VOI58" s="877"/>
      <c r="VOJ58" s="877"/>
      <c r="VOK58" s="877"/>
      <c r="VOL58" s="877"/>
      <c r="VOM58" s="877"/>
      <c r="VON58" s="877"/>
      <c r="VOO58" s="877"/>
      <c r="VOP58" s="877"/>
      <c r="VOQ58" s="877"/>
      <c r="VOR58" s="877"/>
      <c r="VOS58" s="877"/>
      <c r="VOT58" s="877"/>
      <c r="VOU58" s="877"/>
      <c r="VOV58" s="877"/>
      <c r="VOW58" s="877"/>
      <c r="VOX58" s="877"/>
      <c r="VOY58" s="877"/>
      <c r="VOZ58" s="877"/>
      <c r="VPA58" s="877"/>
      <c r="VPB58" s="877"/>
      <c r="VPC58" s="877"/>
      <c r="VPD58" s="877"/>
      <c r="VPE58" s="877"/>
      <c r="VPF58" s="877"/>
      <c r="VPG58" s="877"/>
      <c r="VPH58" s="877"/>
      <c r="VPI58" s="877"/>
      <c r="VPJ58" s="877"/>
      <c r="VPK58" s="877"/>
      <c r="VPL58" s="877"/>
      <c r="VPM58" s="877"/>
      <c r="VPN58" s="877"/>
      <c r="VPO58" s="877"/>
      <c r="VPP58" s="877"/>
      <c r="VPQ58" s="877"/>
      <c r="VPR58" s="877"/>
      <c r="VPS58" s="877"/>
      <c r="VPT58" s="877"/>
      <c r="VPU58" s="877"/>
      <c r="VPV58" s="877"/>
      <c r="VPW58" s="877"/>
      <c r="VPX58" s="877"/>
      <c r="VPY58" s="877"/>
      <c r="VPZ58" s="877"/>
      <c r="VQA58" s="877"/>
      <c r="VQB58" s="877"/>
      <c r="VQC58" s="877"/>
      <c r="VQD58" s="877"/>
      <c r="VQE58" s="877"/>
      <c r="VQF58" s="877"/>
      <c r="VQG58" s="877"/>
      <c r="VQH58" s="877"/>
      <c r="VQI58" s="877"/>
      <c r="VQJ58" s="877"/>
      <c r="VQK58" s="877"/>
      <c r="VQL58" s="877"/>
      <c r="VQM58" s="877"/>
      <c r="VQN58" s="877"/>
      <c r="VQO58" s="877"/>
      <c r="VQP58" s="877"/>
      <c r="VQQ58" s="877"/>
      <c r="VQR58" s="877"/>
      <c r="VQS58" s="877"/>
      <c r="VQT58" s="877"/>
      <c r="VQU58" s="877"/>
      <c r="VQV58" s="877"/>
      <c r="VQW58" s="877"/>
      <c r="VQX58" s="877"/>
      <c r="VQY58" s="877"/>
      <c r="VQZ58" s="877"/>
      <c r="VRA58" s="877"/>
      <c r="VRB58" s="877"/>
      <c r="VRC58" s="877"/>
      <c r="VRD58" s="877"/>
      <c r="VRE58" s="877"/>
      <c r="VRF58" s="877"/>
      <c r="VRG58" s="877"/>
      <c r="VRH58" s="877"/>
      <c r="VRI58" s="877"/>
      <c r="VRJ58" s="877"/>
      <c r="VRK58" s="877"/>
      <c r="VRL58" s="877"/>
      <c r="VRM58" s="877"/>
      <c r="VRN58" s="877"/>
      <c r="VRO58" s="877"/>
      <c r="VRP58" s="877"/>
      <c r="VRQ58" s="877"/>
      <c r="VRR58" s="877"/>
      <c r="VRS58" s="877"/>
      <c r="VRT58" s="877"/>
      <c r="VRU58" s="877"/>
      <c r="VRV58" s="877"/>
      <c r="VRW58" s="877"/>
      <c r="VRX58" s="877"/>
      <c r="VRY58" s="877"/>
      <c r="VRZ58" s="877"/>
      <c r="VSA58" s="877"/>
      <c r="VSB58" s="877"/>
      <c r="VSC58" s="877"/>
      <c r="VSD58" s="877"/>
      <c r="VSE58" s="877"/>
      <c r="VSF58" s="877"/>
      <c r="VSG58" s="877"/>
      <c r="VSH58" s="877"/>
      <c r="VSI58" s="877"/>
      <c r="VSJ58" s="877"/>
      <c r="VSK58" s="877"/>
      <c r="VSL58" s="877"/>
      <c r="VSM58" s="877"/>
      <c r="VSN58" s="877"/>
      <c r="VSO58" s="877"/>
      <c r="VSP58" s="877"/>
      <c r="VSQ58" s="877"/>
      <c r="VSR58" s="877"/>
      <c r="VSS58" s="877"/>
      <c r="VST58" s="877"/>
      <c r="VSU58" s="877"/>
      <c r="VSV58" s="877"/>
      <c r="VSW58" s="877"/>
      <c r="VSX58" s="877"/>
      <c r="VSY58" s="877"/>
      <c r="VSZ58" s="877"/>
      <c r="VTA58" s="877"/>
      <c r="VTB58" s="877"/>
      <c r="VTC58" s="877"/>
      <c r="VTD58" s="877"/>
      <c r="VTE58" s="877"/>
      <c r="VTF58" s="877"/>
      <c r="VTG58" s="877"/>
      <c r="VTH58" s="877"/>
      <c r="VTI58" s="877"/>
      <c r="VTJ58" s="877"/>
      <c r="VTK58" s="877"/>
      <c r="VTL58" s="877"/>
      <c r="VTM58" s="877"/>
      <c r="VTN58" s="877"/>
      <c r="VTO58" s="877"/>
      <c r="VTP58" s="877"/>
      <c r="VTQ58" s="877"/>
      <c r="VTR58" s="877"/>
      <c r="VTS58" s="877"/>
      <c r="VTT58" s="877"/>
      <c r="VTU58" s="877"/>
      <c r="VTV58" s="877"/>
      <c r="VTW58" s="877"/>
      <c r="VTX58" s="877"/>
      <c r="VTY58" s="877"/>
      <c r="VTZ58" s="877"/>
      <c r="VUA58" s="877"/>
      <c r="VUB58" s="877"/>
      <c r="VUC58" s="877"/>
      <c r="VUD58" s="877"/>
      <c r="VUE58" s="877"/>
      <c r="VUF58" s="877"/>
      <c r="VUG58" s="877"/>
      <c r="VUH58" s="877"/>
      <c r="VUI58" s="877"/>
      <c r="VUJ58" s="877"/>
      <c r="VUK58" s="877"/>
      <c r="VUL58" s="877"/>
      <c r="VUM58" s="877"/>
      <c r="VUN58" s="877"/>
      <c r="VUO58" s="877"/>
      <c r="VUP58" s="877"/>
      <c r="VUQ58" s="877"/>
      <c r="VUR58" s="877"/>
      <c r="VUS58" s="877"/>
      <c r="VUT58" s="877"/>
      <c r="VUU58" s="877"/>
      <c r="VUV58" s="877"/>
      <c r="VUW58" s="877"/>
      <c r="VUX58" s="877"/>
      <c r="VUY58" s="877"/>
      <c r="VUZ58" s="877"/>
      <c r="VVA58" s="877"/>
      <c r="VVB58" s="877"/>
      <c r="VVC58" s="877"/>
      <c r="VVD58" s="877"/>
      <c r="VVE58" s="877"/>
      <c r="VVF58" s="877"/>
      <c r="VVG58" s="877"/>
      <c r="VVH58" s="877"/>
      <c r="VVI58" s="877"/>
      <c r="VVJ58" s="877"/>
      <c r="VVK58" s="877"/>
      <c r="VVL58" s="877"/>
      <c r="VVM58" s="877"/>
      <c r="VVN58" s="877"/>
      <c r="VVO58" s="877"/>
      <c r="VVP58" s="877"/>
      <c r="VVQ58" s="877"/>
      <c r="VVR58" s="877"/>
      <c r="VVS58" s="877"/>
      <c r="VVT58" s="877"/>
      <c r="VVU58" s="877"/>
      <c r="VVV58" s="877"/>
      <c r="VVW58" s="877"/>
      <c r="VVX58" s="877"/>
      <c r="VVY58" s="877"/>
      <c r="VVZ58" s="877"/>
      <c r="VWA58" s="877"/>
      <c r="VWB58" s="877"/>
      <c r="VWC58" s="877"/>
      <c r="VWD58" s="877"/>
      <c r="VWE58" s="877"/>
      <c r="VWF58" s="877"/>
      <c r="VWG58" s="877"/>
      <c r="VWH58" s="877"/>
      <c r="VWI58" s="877"/>
      <c r="VWJ58" s="877"/>
      <c r="VWK58" s="877"/>
      <c r="VWL58" s="877"/>
      <c r="VWM58" s="877"/>
      <c r="VWN58" s="877"/>
      <c r="VWO58" s="877"/>
      <c r="VWP58" s="877"/>
      <c r="VWQ58" s="877"/>
      <c r="VWR58" s="877"/>
      <c r="VWS58" s="877"/>
      <c r="VWT58" s="877"/>
      <c r="VWU58" s="877"/>
      <c r="VWV58" s="877"/>
      <c r="VWW58" s="877"/>
      <c r="VWX58" s="877"/>
      <c r="VWY58" s="877"/>
      <c r="VWZ58" s="877"/>
      <c r="VXA58" s="877"/>
      <c r="VXB58" s="877"/>
      <c r="VXC58" s="877"/>
      <c r="VXD58" s="877"/>
      <c r="VXE58" s="877"/>
      <c r="VXF58" s="877"/>
      <c r="VXG58" s="877"/>
      <c r="VXH58" s="877"/>
      <c r="VXI58" s="877"/>
      <c r="VXJ58" s="877"/>
      <c r="VXK58" s="877"/>
      <c r="VXL58" s="877"/>
      <c r="VXM58" s="877"/>
      <c r="VXN58" s="877"/>
      <c r="VXO58" s="877"/>
      <c r="VXP58" s="877"/>
      <c r="VXQ58" s="877"/>
      <c r="VXR58" s="877"/>
      <c r="VXS58" s="877"/>
      <c r="VXT58" s="877"/>
      <c r="VXU58" s="877"/>
      <c r="VXV58" s="877"/>
      <c r="VXW58" s="877"/>
      <c r="VXX58" s="877"/>
      <c r="VXY58" s="877"/>
      <c r="VXZ58" s="877"/>
      <c r="VYA58" s="877"/>
      <c r="VYB58" s="877"/>
      <c r="VYC58" s="877"/>
      <c r="VYD58" s="877"/>
      <c r="VYE58" s="877"/>
      <c r="VYF58" s="877"/>
      <c r="VYG58" s="877"/>
      <c r="VYH58" s="877"/>
      <c r="VYI58" s="877"/>
      <c r="VYJ58" s="877"/>
      <c r="VYK58" s="877"/>
      <c r="VYL58" s="877"/>
      <c r="VYM58" s="877"/>
      <c r="VYN58" s="877"/>
      <c r="VYO58" s="877"/>
      <c r="VYP58" s="877"/>
      <c r="VYQ58" s="877"/>
      <c r="VYR58" s="877"/>
      <c r="VYS58" s="877"/>
      <c r="VYT58" s="877"/>
      <c r="VYU58" s="877"/>
      <c r="VYV58" s="877"/>
      <c r="VYW58" s="877"/>
      <c r="VYX58" s="877"/>
      <c r="VYY58" s="877"/>
      <c r="VYZ58" s="877"/>
      <c r="VZA58" s="877"/>
      <c r="VZB58" s="877"/>
      <c r="VZC58" s="877"/>
      <c r="VZD58" s="877"/>
      <c r="VZE58" s="877"/>
      <c r="VZF58" s="877"/>
      <c r="VZG58" s="877"/>
      <c r="VZH58" s="877"/>
      <c r="VZI58" s="877"/>
      <c r="VZJ58" s="877"/>
      <c r="VZK58" s="877"/>
      <c r="VZL58" s="877"/>
      <c r="VZM58" s="877"/>
      <c r="VZN58" s="877"/>
      <c r="VZO58" s="877"/>
      <c r="VZP58" s="877"/>
      <c r="VZQ58" s="877"/>
      <c r="VZR58" s="877"/>
      <c r="VZS58" s="877"/>
      <c r="VZT58" s="877"/>
      <c r="VZU58" s="877"/>
      <c r="VZV58" s="877"/>
      <c r="VZW58" s="877"/>
      <c r="VZX58" s="877"/>
      <c r="VZY58" s="877"/>
      <c r="VZZ58" s="877"/>
      <c r="WAA58" s="877"/>
      <c r="WAB58" s="877"/>
      <c r="WAC58" s="877"/>
      <c r="WAD58" s="877"/>
      <c r="WAE58" s="877"/>
      <c r="WAF58" s="877"/>
      <c r="WAG58" s="877"/>
      <c r="WAH58" s="877"/>
      <c r="WAI58" s="877"/>
      <c r="WAJ58" s="877"/>
      <c r="WAK58" s="877"/>
      <c r="WAL58" s="877"/>
      <c r="WAM58" s="877"/>
      <c r="WAN58" s="877"/>
      <c r="WAO58" s="877"/>
      <c r="WAP58" s="877"/>
      <c r="WAQ58" s="877"/>
      <c r="WAR58" s="877"/>
      <c r="WAS58" s="877"/>
      <c r="WAT58" s="877"/>
      <c r="WAU58" s="877"/>
      <c r="WAV58" s="877"/>
      <c r="WAW58" s="877"/>
      <c r="WAX58" s="877"/>
      <c r="WAY58" s="877"/>
      <c r="WAZ58" s="877"/>
      <c r="WBA58" s="877"/>
      <c r="WBB58" s="877"/>
      <c r="WBC58" s="877"/>
      <c r="WBD58" s="877"/>
      <c r="WBE58" s="877"/>
      <c r="WBF58" s="877"/>
      <c r="WBG58" s="877"/>
      <c r="WBH58" s="877"/>
      <c r="WBI58" s="877"/>
      <c r="WBJ58" s="877"/>
      <c r="WBK58" s="877"/>
      <c r="WBL58" s="877"/>
      <c r="WBM58" s="877"/>
      <c r="WBN58" s="877"/>
      <c r="WBO58" s="877"/>
      <c r="WBP58" s="877"/>
      <c r="WBQ58" s="877"/>
      <c r="WBR58" s="877"/>
      <c r="WBS58" s="877"/>
      <c r="WBT58" s="877"/>
      <c r="WBU58" s="877"/>
      <c r="WBV58" s="877"/>
      <c r="WBW58" s="877"/>
      <c r="WBX58" s="877"/>
      <c r="WBY58" s="877"/>
      <c r="WBZ58" s="877"/>
      <c r="WCA58" s="877"/>
      <c r="WCB58" s="877"/>
      <c r="WCC58" s="877"/>
      <c r="WCD58" s="877"/>
      <c r="WCE58" s="877"/>
      <c r="WCF58" s="877"/>
      <c r="WCG58" s="877"/>
      <c r="WCH58" s="877"/>
      <c r="WCI58" s="877"/>
      <c r="WCJ58" s="877"/>
      <c r="WCK58" s="877"/>
      <c r="WCL58" s="877"/>
      <c r="WCM58" s="877"/>
      <c r="WCN58" s="877"/>
      <c r="WCO58" s="877"/>
      <c r="WCP58" s="877"/>
      <c r="WCQ58" s="877"/>
      <c r="WCR58" s="877"/>
      <c r="WCS58" s="877"/>
      <c r="WCT58" s="877"/>
      <c r="WCU58" s="877"/>
      <c r="WCV58" s="877"/>
      <c r="WCW58" s="877"/>
      <c r="WCX58" s="877"/>
      <c r="WCY58" s="877"/>
      <c r="WCZ58" s="877"/>
      <c r="WDA58" s="877"/>
      <c r="WDB58" s="877"/>
      <c r="WDC58" s="877"/>
      <c r="WDD58" s="877"/>
      <c r="WDE58" s="877"/>
      <c r="WDF58" s="877"/>
      <c r="WDG58" s="877"/>
      <c r="WDH58" s="877"/>
      <c r="WDI58" s="877"/>
      <c r="WDJ58" s="877"/>
      <c r="WDK58" s="877"/>
      <c r="WDL58" s="877"/>
      <c r="WDM58" s="877"/>
      <c r="WDN58" s="877"/>
      <c r="WDO58" s="877"/>
      <c r="WDP58" s="877"/>
      <c r="WDQ58" s="877"/>
      <c r="WDR58" s="877"/>
      <c r="WDS58" s="877"/>
      <c r="WDT58" s="877"/>
      <c r="WDU58" s="877"/>
      <c r="WDV58" s="877"/>
      <c r="WDW58" s="877"/>
      <c r="WDX58" s="877"/>
      <c r="WDY58" s="877"/>
      <c r="WDZ58" s="877"/>
      <c r="WEA58" s="877"/>
      <c r="WEB58" s="877"/>
      <c r="WEC58" s="877"/>
      <c r="WED58" s="877"/>
      <c r="WEE58" s="877"/>
      <c r="WEF58" s="877"/>
      <c r="WEG58" s="877"/>
      <c r="WEH58" s="877"/>
      <c r="WEI58" s="877"/>
      <c r="WEJ58" s="877"/>
      <c r="WEK58" s="877"/>
      <c r="WEL58" s="877"/>
      <c r="WEM58" s="877"/>
      <c r="WEN58" s="877"/>
      <c r="WEO58" s="877"/>
      <c r="WEP58" s="877"/>
      <c r="WEQ58" s="877"/>
      <c r="WER58" s="877"/>
      <c r="WES58" s="877"/>
      <c r="WET58" s="877"/>
      <c r="WEU58" s="877"/>
      <c r="WEV58" s="877"/>
      <c r="WEW58" s="877"/>
      <c r="WEX58" s="877"/>
      <c r="WEY58" s="877"/>
      <c r="WEZ58" s="877"/>
      <c r="WFA58" s="877"/>
      <c r="WFB58" s="877"/>
      <c r="WFC58" s="877"/>
      <c r="WFD58" s="877"/>
      <c r="WFE58" s="877"/>
      <c r="WFF58" s="877"/>
      <c r="WFG58" s="877"/>
      <c r="WFH58" s="877"/>
      <c r="WFI58" s="877"/>
      <c r="WFJ58" s="877"/>
      <c r="WFK58" s="877"/>
      <c r="WFL58" s="877"/>
      <c r="WFM58" s="877"/>
      <c r="WFN58" s="877"/>
      <c r="WFO58" s="877"/>
      <c r="WFP58" s="877"/>
      <c r="WFQ58" s="877"/>
      <c r="WFR58" s="877"/>
      <c r="WFS58" s="877"/>
      <c r="WFT58" s="877"/>
      <c r="WFU58" s="877"/>
      <c r="WFV58" s="877"/>
      <c r="WFW58" s="877"/>
      <c r="WFX58" s="877"/>
      <c r="WFY58" s="877"/>
      <c r="WFZ58" s="877"/>
      <c r="WGA58" s="877"/>
      <c r="WGB58" s="877"/>
      <c r="WGC58" s="877"/>
      <c r="WGD58" s="877"/>
      <c r="WGE58" s="877"/>
      <c r="WGF58" s="877"/>
      <c r="WGG58" s="877"/>
      <c r="WGH58" s="877"/>
      <c r="WGI58" s="877"/>
      <c r="WGJ58" s="877"/>
      <c r="WGK58" s="877"/>
      <c r="WGL58" s="877"/>
      <c r="WGM58" s="877"/>
      <c r="WGN58" s="877"/>
      <c r="WGO58" s="877"/>
      <c r="WGP58" s="877"/>
      <c r="WGQ58" s="877"/>
      <c r="WGR58" s="877"/>
      <c r="WGS58" s="877"/>
      <c r="WGT58" s="877"/>
      <c r="WGU58" s="877"/>
      <c r="WGV58" s="877"/>
      <c r="WGW58" s="877"/>
      <c r="WGX58" s="877"/>
      <c r="WGY58" s="877"/>
      <c r="WGZ58" s="877"/>
      <c r="WHA58" s="877"/>
      <c r="WHB58" s="877"/>
      <c r="WHC58" s="877"/>
      <c r="WHD58" s="877"/>
      <c r="WHE58" s="877"/>
      <c r="WHF58" s="877"/>
      <c r="WHG58" s="877"/>
      <c r="WHH58" s="877"/>
      <c r="WHI58" s="877"/>
      <c r="WHJ58" s="877"/>
      <c r="WHK58" s="877"/>
      <c r="WHL58" s="877"/>
      <c r="WHM58" s="877"/>
      <c r="WHN58" s="877"/>
      <c r="WHO58" s="877"/>
      <c r="WHP58" s="877"/>
      <c r="WHQ58" s="877"/>
      <c r="WHR58" s="877"/>
      <c r="WHS58" s="877"/>
      <c r="WHT58" s="877"/>
      <c r="WHU58" s="877"/>
      <c r="WHV58" s="877"/>
      <c r="WHW58" s="877"/>
      <c r="WHX58" s="877"/>
      <c r="WHY58" s="877"/>
      <c r="WHZ58" s="877"/>
      <c r="WIA58" s="877"/>
      <c r="WIB58" s="877"/>
      <c r="WIC58" s="877"/>
      <c r="WID58" s="877"/>
      <c r="WIE58" s="877"/>
      <c r="WIF58" s="877"/>
      <c r="WIG58" s="877"/>
      <c r="WIH58" s="877"/>
      <c r="WII58" s="877"/>
      <c r="WIJ58" s="877"/>
      <c r="WIK58" s="877"/>
      <c r="WIL58" s="877"/>
      <c r="WIM58" s="877"/>
      <c r="WIN58" s="877"/>
      <c r="WIO58" s="877"/>
      <c r="WIP58" s="877"/>
      <c r="WIQ58" s="877"/>
      <c r="WIR58" s="877"/>
      <c r="WIS58" s="877"/>
      <c r="WIT58" s="877"/>
      <c r="WIU58" s="877"/>
      <c r="WIV58" s="877"/>
      <c r="WIW58" s="877"/>
      <c r="WIX58" s="877"/>
      <c r="WIY58" s="877"/>
      <c r="WIZ58" s="877"/>
      <c r="WJA58" s="877"/>
      <c r="WJB58" s="877"/>
      <c r="WJC58" s="877"/>
      <c r="WJD58" s="877"/>
      <c r="WJE58" s="877"/>
      <c r="WJF58" s="877"/>
      <c r="WJG58" s="877"/>
      <c r="WJH58" s="877"/>
      <c r="WJI58" s="877"/>
      <c r="WJJ58" s="877"/>
      <c r="WJK58" s="877"/>
      <c r="WJL58" s="877"/>
      <c r="WJM58" s="877"/>
      <c r="WJN58" s="877"/>
      <c r="WJO58" s="877"/>
      <c r="WJP58" s="877"/>
      <c r="WJQ58" s="877"/>
      <c r="WJR58" s="877"/>
      <c r="WJS58" s="877"/>
      <c r="WJT58" s="877"/>
      <c r="WJU58" s="877"/>
      <c r="WJV58" s="877"/>
      <c r="WJW58" s="877"/>
      <c r="WJX58" s="877"/>
      <c r="WJY58" s="877"/>
      <c r="WJZ58" s="877"/>
      <c r="WKA58" s="877"/>
      <c r="WKB58" s="877"/>
      <c r="WKC58" s="877"/>
      <c r="WKD58" s="877"/>
      <c r="WKE58" s="877"/>
      <c r="WKF58" s="877"/>
      <c r="WKG58" s="877"/>
      <c r="WKH58" s="877"/>
      <c r="WKI58" s="877"/>
      <c r="WKJ58" s="877"/>
      <c r="WKK58" s="877"/>
      <c r="WKL58" s="877"/>
      <c r="WKM58" s="877"/>
      <c r="WKN58" s="877"/>
      <c r="WKO58" s="877"/>
      <c r="WKP58" s="877"/>
      <c r="WKQ58" s="877"/>
      <c r="WKR58" s="877"/>
      <c r="WKS58" s="877"/>
      <c r="WKT58" s="877"/>
      <c r="WKU58" s="877"/>
      <c r="WKV58" s="877"/>
      <c r="WKW58" s="877"/>
      <c r="WKX58" s="877"/>
      <c r="WKY58" s="877"/>
      <c r="WKZ58" s="877"/>
      <c r="WLA58" s="877"/>
      <c r="WLB58" s="877"/>
      <c r="WLC58" s="877"/>
      <c r="WLD58" s="877"/>
      <c r="WLE58" s="877"/>
      <c r="WLF58" s="877"/>
      <c r="WLG58" s="877"/>
      <c r="WLH58" s="877"/>
      <c r="WLI58" s="877"/>
      <c r="WLJ58" s="877"/>
      <c r="WLK58" s="877"/>
      <c r="WLL58" s="877"/>
      <c r="WLM58" s="877"/>
      <c r="WLN58" s="877"/>
      <c r="WLO58" s="877"/>
      <c r="WLP58" s="877"/>
      <c r="WLQ58" s="877"/>
      <c r="WLR58" s="877"/>
      <c r="WLS58" s="877"/>
      <c r="WLT58" s="877"/>
      <c r="WLU58" s="877"/>
      <c r="WLV58" s="877"/>
      <c r="WLW58" s="877"/>
      <c r="WLX58" s="877"/>
      <c r="WLY58" s="877"/>
      <c r="WLZ58" s="877"/>
      <c r="WMA58" s="877"/>
      <c r="WMB58" s="877"/>
      <c r="WMC58" s="877"/>
      <c r="WMD58" s="877"/>
      <c r="WME58" s="877"/>
      <c r="WMF58" s="877"/>
      <c r="WMG58" s="877"/>
      <c r="WMH58" s="877"/>
      <c r="WMI58" s="877"/>
      <c r="WMJ58" s="877"/>
      <c r="WMK58" s="877"/>
      <c r="WML58" s="877"/>
      <c r="WMM58" s="877"/>
      <c r="WMN58" s="877"/>
      <c r="WMO58" s="877"/>
      <c r="WMP58" s="877"/>
      <c r="WMQ58" s="877"/>
      <c r="WMR58" s="877"/>
      <c r="WMS58" s="877"/>
      <c r="WMT58" s="877"/>
      <c r="WMU58" s="877"/>
      <c r="WMV58" s="877"/>
      <c r="WMW58" s="877"/>
      <c r="WMX58" s="877"/>
      <c r="WMY58" s="877"/>
      <c r="WMZ58" s="877"/>
      <c r="WNA58" s="877"/>
      <c r="WNB58" s="877"/>
      <c r="WNC58" s="877"/>
      <c r="WND58" s="877"/>
      <c r="WNE58" s="877"/>
      <c r="WNF58" s="877"/>
      <c r="WNG58" s="877"/>
      <c r="WNH58" s="877"/>
      <c r="WNI58" s="877"/>
      <c r="WNJ58" s="877"/>
      <c r="WNK58" s="877"/>
      <c r="WNL58" s="877"/>
      <c r="WNM58" s="877"/>
      <c r="WNN58" s="877"/>
      <c r="WNO58" s="877"/>
      <c r="WNP58" s="877"/>
      <c r="WNQ58" s="877"/>
      <c r="WNR58" s="877"/>
      <c r="WNS58" s="877"/>
      <c r="WNT58" s="877"/>
      <c r="WNU58" s="877"/>
      <c r="WNV58" s="877"/>
      <c r="WNW58" s="877"/>
      <c r="WNX58" s="877"/>
      <c r="WNY58" s="877"/>
      <c r="WNZ58" s="877"/>
      <c r="WOA58" s="877"/>
      <c r="WOB58" s="877"/>
      <c r="WOC58" s="877"/>
      <c r="WOD58" s="877"/>
      <c r="WOE58" s="877"/>
      <c r="WOF58" s="877"/>
      <c r="WOG58" s="877"/>
      <c r="WOH58" s="877"/>
      <c r="WOI58" s="877"/>
      <c r="WOJ58" s="877"/>
      <c r="WOK58" s="877"/>
      <c r="WOL58" s="877"/>
      <c r="WOM58" s="877"/>
      <c r="WON58" s="877"/>
      <c r="WOO58" s="877"/>
      <c r="WOP58" s="877"/>
      <c r="WOQ58" s="877"/>
      <c r="WOR58" s="877"/>
      <c r="WOS58" s="877"/>
      <c r="WOT58" s="877"/>
      <c r="WOU58" s="877"/>
      <c r="WOV58" s="877"/>
      <c r="WOW58" s="877"/>
      <c r="WOX58" s="877"/>
      <c r="WOY58" s="877"/>
      <c r="WOZ58" s="877"/>
      <c r="WPA58" s="877"/>
      <c r="WPB58" s="877"/>
      <c r="WPC58" s="877"/>
      <c r="WPD58" s="877"/>
      <c r="WPE58" s="877"/>
      <c r="WPF58" s="877"/>
      <c r="WPG58" s="877"/>
      <c r="WPH58" s="877"/>
      <c r="WPI58" s="877"/>
      <c r="WPJ58" s="877"/>
      <c r="WPK58" s="877"/>
      <c r="WPL58" s="877"/>
      <c r="WPM58" s="877"/>
      <c r="WPN58" s="877"/>
      <c r="WPO58" s="877"/>
      <c r="WPP58" s="877"/>
      <c r="WPQ58" s="877"/>
      <c r="WPR58" s="877"/>
      <c r="WPS58" s="877"/>
      <c r="WPT58" s="877"/>
      <c r="WPU58" s="877"/>
      <c r="WPV58" s="877"/>
      <c r="WPW58" s="877"/>
      <c r="WPX58" s="877"/>
      <c r="WPY58" s="877"/>
      <c r="WPZ58" s="877"/>
      <c r="WQA58" s="877"/>
      <c r="WQB58" s="877"/>
      <c r="WQC58" s="877"/>
      <c r="WQD58" s="877"/>
      <c r="WQE58" s="877"/>
      <c r="WQF58" s="877"/>
      <c r="WQG58" s="877"/>
      <c r="WQH58" s="877"/>
      <c r="WQI58" s="877"/>
      <c r="WQJ58" s="877"/>
      <c r="WQK58" s="877"/>
      <c r="WQL58" s="877"/>
      <c r="WQM58" s="877"/>
      <c r="WQN58" s="877"/>
      <c r="WQO58" s="877"/>
      <c r="WQP58" s="877"/>
      <c r="WQQ58" s="877"/>
      <c r="WQR58" s="877"/>
      <c r="WQS58" s="877"/>
      <c r="WQT58" s="877"/>
      <c r="WQU58" s="877"/>
      <c r="WQV58" s="877"/>
      <c r="WQW58" s="877"/>
      <c r="WQX58" s="877"/>
      <c r="WQY58" s="877"/>
      <c r="WQZ58" s="877"/>
      <c r="WRA58" s="877"/>
      <c r="WRB58" s="877"/>
      <c r="WRC58" s="877"/>
      <c r="WRD58" s="877"/>
      <c r="WRE58" s="877"/>
      <c r="WRF58" s="877"/>
      <c r="WRG58" s="877"/>
      <c r="WRH58" s="877"/>
      <c r="WRI58" s="877"/>
      <c r="WRJ58" s="877"/>
      <c r="WRK58" s="877"/>
      <c r="WRL58" s="877"/>
      <c r="WRM58" s="877"/>
      <c r="WRN58" s="877"/>
      <c r="WRO58" s="877"/>
      <c r="WRP58" s="877"/>
      <c r="WRQ58" s="877"/>
      <c r="WRR58" s="877"/>
      <c r="WRS58" s="877"/>
      <c r="WRT58" s="877"/>
      <c r="WRU58" s="877"/>
      <c r="WRV58" s="877"/>
      <c r="WRW58" s="877"/>
      <c r="WRX58" s="877"/>
      <c r="WRY58" s="877"/>
      <c r="WRZ58" s="877"/>
      <c r="WSA58" s="877"/>
      <c r="WSB58" s="877"/>
      <c r="WSC58" s="877"/>
      <c r="WSD58" s="877"/>
      <c r="WSE58" s="877"/>
      <c r="WSF58" s="877"/>
      <c r="WSG58" s="877"/>
      <c r="WSH58" s="877"/>
      <c r="WSI58" s="877"/>
      <c r="WSJ58" s="877"/>
      <c r="WSK58" s="877"/>
      <c r="WSL58" s="877"/>
      <c r="WSM58" s="877"/>
      <c r="WSN58" s="877"/>
      <c r="WSO58" s="877"/>
      <c r="WSP58" s="877"/>
      <c r="WSQ58" s="877"/>
      <c r="WSR58" s="877"/>
      <c r="WSS58" s="877"/>
      <c r="WST58" s="877"/>
      <c r="WSU58" s="877"/>
      <c r="WSV58" s="877"/>
      <c r="WSW58" s="877"/>
      <c r="WSX58" s="877"/>
      <c r="WSY58" s="877"/>
      <c r="WSZ58" s="877"/>
      <c r="WTA58" s="877"/>
      <c r="WTB58" s="877"/>
      <c r="WTC58" s="877"/>
      <c r="WTD58" s="877"/>
      <c r="WTE58" s="877"/>
      <c r="WTF58" s="877"/>
      <c r="WTG58" s="877"/>
      <c r="WTH58" s="877"/>
      <c r="WTI58" s="877"/>
      <c r="WTJ58" s="877"/>
      <c r="WTK58" s="877"/>
      <c r="WTL58" s="877"/>
      <c r="WTM58" s="877"/>
      <c r="WTN58" s="877"/>
      <c r="WTO58" s="877"/>
      <c r="WTP58" s="877"/>
      <c r="WTQ58" s="877"/>
      <c r="WTR58" s="877"/>
      <c r="WTS58" s="877"/>
      <c r="WTT58" s="877"/>
      <c r="WTU58" s="877"/>
      <c r="WTV58" s="877"/>
      <c r="WTW58" s="877"/>
      <c r="WTX58" s="877"/>
      <c r="WTY58" s="877"/>
      <c r="WTZ58" s="877"/>
      <c r="WUA58" s="877"/>
      <c r="WUB58" s="877"/>
      <c r="WUC58" s="877"/>
      <c r="WUD58" s="877"/>
      <c r="WUE58" s="877"/>
      <c r="WUF58" s="877"/>
      <c r="WUG58" s="877"/>
      <c r="WUH58" s="877"/>
      <c r="WUI58" s="877"/>
      <c r="WUJ58" s="877"/>
      <c r="WUK58" s="877"/>
      <c r="WUL58" s="877"/>
      <c r="WUM58" s="877"/>
      <c r="WUN58" s="877"/>
      <c r="WUO58" s="877"/>
      <c r="WUP58" s="877"/>
      <c r="WUQ58" s="877"/>
      <c r="WUR58" s="877"/>
      <c r="WUS58" s="877"/>
      <c r="WUT58" s="877"/>
      <c r="WUU58" s="877"/>
      <c r="WUV58" s="877"/>
      <c r="WUW58" s="877"/>
      <c r="WUX58" s="877"/>
      <c r="WUY58" s="877"/>
      <c r="WUZ58" s="877"/>
      <c r="WVA58" s="877"/>
      <c r="WVB58" s="877"/>
      <c r="WVC58" s="877"/>
      <c r="WVD58" s="877"/>
      <c r="WVE58" s="877"/>
      <c r="WVF58" s="877"/>
      <c r="WVG58" s="877"/>
      <c r="WVH58" s="877"/>
      <c r="WVI58" s="877"/>
      <c r="WVJ58" s="877"/>
      <c r="WVK58" s="877"/>
      <c r="WVL58" s="877"/>
      <c r="WVM58" s="877"/>
      <c r="WVN58" s="877"/>
      <c r="WVO58" s="877"/>
      <c r="WVP58" s="877"/>
      <c r="WVQ58" s="877"/>
      <c r="WVR58" s="877"/>
      <c r="WVS58" s="877"/>
      <c r="WVT58" s="877"/>
      <c r="WVU58" s="877"/>
      <c r="WVV58" s="877"/>
      <c r="WVW58" s="877"/>
      <c r="WVX58" s="877"/>
      <c r="WVY58" s="877"/>
      <c r="WVZ58" s="877"/>
      <c r="WWA58" s="877"/>
      <c r="WWB58" s="877"/>
      <c r="WWC58" s="877"/>
      <c r="WWD58" s="877"/>
      <c r="WWE58" s="877"/>
      <c r="WWF58" s="877"/>
      <c r="WWG58" s="877"/>
      <c r="WWH58" s="877"/>
      <c r="WWI58" s="877"/>
      <c r="WWJ58" s="877"/>
      <c r="WWK58" s="877"/>
      <c r="WWL58" s="877"/>
      <c r="WWM58" s="877"/>
      <c r="WWN58" s="877"/>
      <c r="WWO58" s="877"/>
      <c r="WWP58" s="877"/>
      <c r="WWQ58" s="877"/>
      <c r="WWR58" s="877"/>
      <c r="WWS58" s="877"/>
      <c r="WWT58" s="877"/>
      <c r="WWU58" s="877"/>
      <c r="WWV58" s="877"/>
      <c r="WWW58" s="877"/>
      <c r="WWX58" s="877"/>
      <c r="WWY58" s="877"/>
      <c r="WWZ58" s="877"/>
      <c r="WXA58" s="877"/>
      <c r="WXB58" s="877"/>
      <c r="WXC58" s="877"/>
      <c r="WXD58" s="877"/>
      <c r="WXE58" s="877"/>
      <c r="WXF58" s="877"/>
      <c r="WXG58" s="877"/>
      <c r="WXH58" s="877"/>
      <c r="WXI58" s="877"/>
      <c r="WXJ58" s="877"/>
      <c r="WXK58" s="877"/>
      <c r="WXL58" s="877"/>
      <c r="WXM58" s="877"/>
      <c r="WXN58" s="877"/>
      <c r="WXO58" s="877"/>
      <c r="WXP58" s="877"/>
      <c r="WXQ58" s="877"/>
      <c r="WXR58" s="877"/>
      <c r="WXS58" s="877"/>
      <c r="WXT58" s="877"/>
      <c r="WXU58" s="877"/>
      <c r="WXV58" s="877"/>
      <c r="WXW58" s="877"/>
      <c r="WXX58" s="877"/>
      <c r="WXY58" s="877"/>
      <c r="WXZ58" s="877"/>
      <c r="WYA58" s="877"/>
      <c r="WYB58" s="877"/>
      <c r="WYC58" s="877"/>
      <c r="WYD58" s="877"/>
      <c r="WYE58" s="877"/>
      <c r="WYF58" s="877"/>
      <c r="WYG58" s="877"/>
      <c r="WYH58" s="877"/>
      <c r="WYI58" s="877"/>
      <c r="WYJ58" s="877"/>
      <c r="WYK58" s="877"/>
      <c r="WYL58" s="877"/>
      <c r="WYM58" s="877"/>
      <c r="WYN58" s="877"/>
      <c r="WYO58" s="877"/>
      <c r="WYP58" s="877"/>
      <c r="WYQ58" s="877"/>
      <c r="WYR58" s="877"/>
      <c r="WYS58" s="877"/>
      <c r="WYT58" s="877"/>
      <c r="WYU58" s="877"/>
      <c r="WYV58" s="877"/>
      <c r="WYW58" s="877"/>
      <c r="WYX58" s="877"/>
      <c r="WYY58" s="877"/>
      <c r="WYZ58" s="877"/>
      <c r="WZA58" s="877"/>
      <c r="WZB58" s="877"/>
      <c r="WZC58" s="877"/>
      <c r="WZD58" s="877"/>
      <c r="WZE58" s="877"/>
      <c r="WZF58" s="877"/>
      <c r="WZG58" s="877"/>
      <c r="WZH58" s="877"/>
      <c r="WZI58" s="877"/>
      <c r="WZJ58" s="877"/>
      <c r="WZK58" s="877"/>
      <c r="WZL58" s="877"/>
      <c r="WZM58" s="877"/>
      <c r="WZN58" s="877"/>
      <c r="WZO58" s="877"/>
      <c r="WZP58" s="877"/>
      <c r="WZQ58" s="877"/>
      <c r="WZR58" s="877"/>
      <c r="WZS58" s="877"/>
      <c r="WZT58" s="877"/>
      <c r="WZU58" s="877"/>
      <c r="WZV58" s="877"/>
      <c r="WZW58" s="877"/>
      <c r="WZX58" s="877"/>
      <c r="WZY58" s="877"/>
      <c r="WZZ58" s="877"/>
      <c r="XAA58" s="877"/>
      <c r="XAB58" s="877"/>
      <c r="XAC58" s="877"/>
      <c r="XAD58" s="877"/>
      <c r="XAE58" s="877"/>
      <c r="XAF58" s="877"/>
      <c r="XAG58" s="877"/>
      <c r="XAH58" s="877"/>
      <c r="XAI58" s="877"/>
      <c r="XAJ58" s="877"/>
      <c r="XAK58" s="877"/>
      <c r="XAL58" s="877"/>
      <c r="XAM58" s="877"/>
      <c r="XAN58" s="877"/>
      <c r="XAO58" s="877"/>
      <c r="XAP58" s="877"/>
      <c r="XAQ58" s="877"/>
      <c r="XAR58" s="877"/>
      <c r="XAS58" s="877"/>
      <c r="XAT58" s="877"/>
      <c r="XAU58" s="877"/>
      <c r="XAV58" s="877"/>
      <c r="XAW58" s="877"/>
      <c r="XAX58" s="877"/>
      <c r="XAY58" s="877"/>
      <c r="XAZ58" s="877"/>
      <c r="XBA58" s="877"/>
      <c r="XBB58" s="877"/>
      <c r="XBC58" s="877"/>
      <c r="XBD58" s="877"/>
      <c r="XBE58" s="877"/>
      <c r="XBF58" s="877"/>
      <c r="XBG58" s="877"/>
      <c r="XBH58" s="877"/>
      <c r="XBI58" s="877"/>
      <c r="XBJ58" s="877"/>
      <c r="XBK58" s="877"/>
      <c r="XBL58" s="877"/>
      <c r="XBM58" s="877"/>
      <c r="XBN58" s="877"/>
      <c r="XBO58" s="877"/>
      <c r="XBP58" s="877"/>
      <c r="XBQ58" s="877"/>
      <c r="XBR58" s="877"/>
      <c r="XBS58" s="877"/>
      <c r="XBT58" s="877"/>
      <c r="XBU58" s="877"/>
      <c r="XBV58" s="877"/>
      <c r="XBW58" s="877"/>
      <c r="XBX58" s="877"/>
      <c r="XBY58" s="877"/>
      <c r="XBZ58" s="877"/>
      <c r="XCA58" s="877"/>
      <c r="XCB58" s="877"/>
      <c r="XCC58" s="877"/>
      <c r="XCD58" s="877"/>
      <c r="XCE58" s="877"/>
      <c r="XCF58" s="877"/>
      <c r="XCG58" s="877"/>
      <c r="XCH58" s="877"/>
      <c r="XCI58" s="877"/>
      <c r="XCJ58" s="877"/>
      <c r="XCK58" s="877"/>
      <c r="XCL58" s="877"/>
      <c r="XCM58" s="877"/>
      <c r="XCN58" s="877"/>
      <c r="XCO58" s="877"/>
      <c r="XCP58" s="877"/>
      <c r="XCQ58" s="877"/>
      <c r="XCR58" s="877"/>
      <c r="XCS58" s="877"/>
      <c r="XCT58" s="877"/>
      <c r="XCU58" s="877"/>
      <c r="XCV58" s="877"/>
      <c r="XCW58" s="877"/>
      <c r="XCX58" s="877"/>
      <c r="XCY58" s="877"/>
      <c r="XCZ58" s="877"/>
      <c r="XDA58" s="877"/>
      <c r="XDB58" s="877"/>
      <c r="XDC58" s="877"/>
      <c r="XDD58" s="877"/>
      <c r="XDE58" s="877"/>
      <c r="XDF58" s="877"/>
      <c r="XDG58" s="877"/>
      <c r="XDH58" s="877"/>
      <c r="XDI58" s="877"/>
      <c r="XDJ58" s="877"/>
      <c r="XDK58" s="877"/>
      <c r="XDL58" s="877"/>
      <c r="XDM58" s="877"/>
      <c r="XDN58" s="877"/>
      <c r="XDO58" s="877"/>
      <c r="XDP58" s="877"/>
      <c r="XDQ58" s="877"/>
      <c r="XDR58" s="877"/>
      <c r="XDS58" s="877"/>
      <c r="XDT58" s="877"/>
      <c r="XDU58" s="877"/>
      <c r="XDV58" s="877"/>
      <c r="XDW58" s="877"/>
      <c r="XDX58" s="877"/>
      <c r="XDY58" s="877"/>
      <c r="XDZ58" s="877"/>
      <c r="XEA58" s="877"/>
      <c r="XEB58" s="877"/>
      <c r="XEC58" s="877"/>
      <c r="XED58" s="877"/>
      <c r="XEE58" s="877"/>
      <c r="XEF58" s="877"/>
      <c r="XEG58" s="877"/>
      <c r="XEH58" s="877"/>
      <c r="XEI58" s="877"/>
      <c r="XEJ58" s="877"/>
      <c r="XEK58" s="877"/>
      <c r="XEL58" s="877"/>
      <c r="XEM58" s="877"/>
      <c r="XEN58" s="877"/>
      <c r="XEO58" s="877"/>
      <c r="XEP58" s="877"/>
      <c r="XEQ58" s="877"/>
      <c r="XER58" s="877"/>
      <c r="XES58" s="877"/>
      <c r="XET58" s="877"/>
      <c r="XEU58" s="877"/>
      <c r="XEV58" s="877"/>
      <c r="XEW58" s="877"/>
      <c r="XEX58" s="877"/>
      <c r="XEY58" s="877"/>
      <c r="XEZ58" s="877"/>
      <c r="XFA58" s="877"/>
      <c r="XFB58" s="877"/>
      <c r="XFC58" s="877"/>
      <c r="XFD58" s="877"/>
    </row>
    <row r="59" spans="1:16384" s="876" customFormat="1" ht="25.5" customHeight="1">
      <c r="A59" s="880"/>
      <c r="B59" s="880"/>
      <c r="C59" s="880"/>
      <c r="D59" s="880"/>
      <c r="E59" s="880"/>
      <c r="F59" s="880"/>
      <c r="G59" s="880"/>
      <c r="H59" s="880"/>
      <c r="I59" s="880"/>
      <c r="J59" s="880"/>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877"/>
      <c r="AM59" s="877"/>
      <c r="AN59" s="877"/>
      <c r="AO59" s="877"/>
      <c r="AP59" s="877"/>
      <c r="AQ59" s="877"/>
      <c r="AR59" s="877"/>
      <c r="AS59" s="877"/>
      <c r="AT59" s="877"/>
      <c r="AU59" s="877"/>
      <c r="AV59" s="877"/>
      <c r="AW59" s="877"/>
      <c r="AX59" s="877"/>
      <c r="AY59" s="877"/>
      <c r="AZ59" s="877"/>
      <c r="BA59" s="877"/>
      <c r="BB59" s="877"/>
      <c r="BC59" s="877"/>
      <c r="BD59" s="877"/>
      <c r="BE59" s="877"/>
      <c r="BF59" s="877"/>
      <c r="BG59" s="877"/>
      <c r="BH59" s="877"/>
      <c r="BI59" s="877"/>
      <c r="BJ59" s="877"/>
      <c r="BK59" s="877"/>
      <c r="BL59" s="877"/>
      <c r="BM59" s="877"/>
      <c r="BN59" s="877"/>
      <c r="BO59" s="877"/>
      <c r="BP59" s="877"/>
      <c r="BQ59" s="877"/>
      <c r="BR59" s="877"/>
      <c r="BS59" s="877"/>
      <c r="BT59" s="877"/>
      <c r="BU59" s="877"/>
      <c r="BV59" s="877"/>
      <c r="BW59" s="877"/>
      <c r="BX59" s="877"/>
      <c r="BY59" s="877"/>
      <c r="BZ59" s="877"/>
      <c r="CA59" s="877"/>
      <c r="CB59" s="877"/>
      <c r="CC59" s="877"/>
      <c r="CD59" s="877"/>
      <c r="CE59" s="877"/>
      <c r="CF59" s="877"/>
      <c r="CG59" s="877"/>
      <c r="CH59" s="877"/>
      <c r="CI59" s="877"/>
      <c r="CJ59" s="877"/>
      <c r="CK59" s="877"/>
      <c r="CL59" s="877"/>
      <c r="CM59" s="877"/>
      <c r="CN59" s="877"/>
      <c r="CO59" s="877"/>
      <c r="CP59" s="877"/>
      <c r="CQ59" s="877"/>
      <c r="CR59" s="877"/>
      <c r="CS59" s="877"/>
      <c r="CT59" s="877"/>
      <c r="CU59" s="877"/>
      <c r="CV59" s="877"/>
      <c r="CW59" s="877"/>
      <c r="CX59" s="877"/>
      <c r="CY59" s="877"/>
      <c r="CZ59" s="877"/>
      <c r="DA59" s="877"/>
      <c r="DB59" s="877"/>
      <c r="DC59" s="877"/>
      <c r="DD59" s="877"/>
      <c r="DE59" s="877"/>
      <c r="DF59" s="877"/>
      <c r="DG59" s="877"/>
      <c r="DH59" s="877"/>
      <c r="DI59" s="877"/>
      <c r="DJ59" s="877"/>
      <c r="DK59" s="877"/>
      <c r="DL59" s="877"/>
      <c r="DM59" s="877"/>
      <c r="DN59" s="877"/>
      <c r="DO59" s="877"/>
      <c r="DP59" s="877"/>
      <c r="DQ59" s="877"/>
      <c r="DR59" s="877"/>
      <c r="DS59" s="877"/>
      <c r="DT59" s="877"/>
      <c r="DU59" s="877"/>
      <c r="DV59" s="877"/>
      <c r="DW59" s="877"/>
      <c r="DX59" s="877"/>
      <c r="DY59" s="877"/>
      <c r="DZ59" s="877"/>
      <c r="EA59" s="877"/>
      <c r="EB59" s="877"/>
      <c r="EC59" s="877"/>
      <c r="ED59" s="877"/>
      <c r="EE59" s="877"/>
      <c r="EF59" s="877"/>
      <c r="EG59" s="877"/>
      <c r="EH59" s="877"/>
      <c r="EI59" s="877"/>
      <c r="EJ59" s="877"/>
      <c r="EK59" s="877"/>
      <c r="EL59" s="877"/>
      <c r="EM59" s="877"/>
      <c r="EN59" s="877"/>
      <c r="EO59" s="877"/>
      <c r="EP59" s="877"/>
      <c r="EQ59" s="877"/>
      <c r="ER59" s="877"/>
      <c r="ES59" s="877"/>
      <c r="ET59" s="877"/>
      <c r="EU59" s="877"/>
      <c r="EV59" s="877"/>
      <c r="EW59" s="877"/>
      <c r="EX59" s="877"/>
      <c r="EY59" s="877"/>
      <c r="EZ59" s="877"/>
      <c r="FA59" s="877"/>
      <c r="FB59" s="877"/>
      <c r="FC59" s="877"/>
      <c r="FD59" s="877"/>
      <c r="FE59" s="877"/>
      <c r="FF59" s="877"/>
      <c r="FG59" s="877"/>
      <c r="FH59" s="877"/>
      <c r="FI59" s="877"/>
      <c r="FJ59" s="877"/>
      <c r="FK59" s="877"/>
      <c r="FL59" s="877"/>
      <c r="FM59" s="877"/>
      <c r="FN59" s="877"/>
      <c r="FO59" s="877"/>
      <c r="FP59" s="877"/>
      <c r="FQ59" s="877"/>
      <c r="FR59" s="877"/>
      <c r="FS59" s="877"/>
      <c r="FT59" s="877"/>
      <c r="FU59" s="877"/>
      <c r="FV59" s="877"/>
      <c r="FW59" s="877"/>
      <c r="FX59" s="877"/>
      <c r="FY59" s="877"/>
      <c r="FZ59" s="877"/>
      <c r="GA59" s="877"/>
      <c r="GB59" s="877"/>
      <c r="GC59" s="877"/>
      <c r="GD59" s="877"/>
      <c r="GE59" s="877"/>
      <c r="GF59" s="877"/>
      <c r="GG59" s="877"/>
      <c r="GH59" s="877"/>
      <c r="GI59" s="877"/>
      <c r="GJ59" s="877"/>
      <c r="GK59" s="877"/>
      <c r="GL59" s="877"/>
      <c r="GM59" s="877"/>
      <c r="GN59" s="877"/>
      <c r="GO59" s="877"/>
      <c r="GP59" s="877"/>
      <c r="GQ59" s="877"/>
      <c r="GR59" s="877"/>
      <c r="GS59" s="877"/>
      <c r="GT59" s="877"/>
      <c r="GU59" s="877"/>
      <c r="GV59" s="877"/>
      <c r="GW59" s="877"/>
      <c r="GX59" s="877"/>
      <c r="GY59" s="877"/>
      <c r="GZ59" s="877"/>
      <c r="HA59" s="877"/>
      <c r="HB59" s="877"/>
      <c r="HC59" s="877"/>
      <c r="HD59" s="877"/>
      <c r="HE59" s="877"/>
      <c r="HF59" s="877"/>
      <c r="HG59" s="877"/>
      <c r="HH59" s="877"/>
      <c r="HI59" s="877"/>
      <c r="HJ59" s="877"/>
      <c r="HK59" s="877"/>
      <c r="HL59" s="877"/>
      <c r="HM59" s="877"/>
      <c r="HN59" s="877"/>
      <c r="HO59" s="877"/>
      <c r="HP59" s="877"/>
      <c r="HQ59" s="877"/>
      <c r="HR59" s="877"/>
      <c r="HS59" s="877"/>
      <c r="HT59" s="877"/>
      <c r="HU59" s="877"/>
      <c r="HV59" s="877"/>
      <c r="HW59" s="877"/>
      <c r="HX59" s="877"/>
      <c r="HY59" s="877"/>
      <c r="HZ59" s="877"/>
      <c r="IA59" s="877"/>
      <c r="IB59" s="877"/>
      <c r="IC59" s="877"/>
      <c r="ID59" s="877"/>
      <c r="IE59" s="877"/>
      <c r="IF59" s="877"/>
      <c r="IG59" s="877"/>
      <c r="IH59" s="877"/>
      <c r="II59" s="877"/>
      <c r="IJ59" s="877"/>
      <c r="IK59" s="877"/>
      <c r="IL59" s="877"/>
      <c r="IM59" s="877"/>
      <c r="IN59" s="877"/>
      <c r="IO59" s="877"/>
      <c r="IP59" s="877"/>
      <c r="IQ59" s="877"/>
      <c r="IR59" s="877"/>
      <c r="IS59" s="877"/>
      <c r="IT59" s="877"/>
      <c r="IU59" s="877"/>
      <c r="IV59" s="877"/>
      <c r="IW59" s="877"/>
      <c r="IX59" s="877"/>
      <c r="IY59" s="877"/>
      <c r="IZ59" s="877"/>
      <c r="JA59" s="877"/>
      <c r="JB59" s="877"/>
      <c r="JC59" s="877"/>
      <c r="JD59" s="877"/>
      <c r="JE59" s="877"/>
      <c r="JF59" s="877"/>
      <c r="JG59" s="877"/>
      <c r="JH59" s="877"/>
      <c r="JI59" s="877"/>
      <c r="JJ59" s="877"/>
      <c r="JK59" s="877"/>
      <c r="JL59" s="877"/>
      <c r="JM59" s="877"/>
      <c r="JN59" s="877"/>
      <c r="JO59" s="877"/>
      <c r="JP59" s="877"/>
      <c r="JQ59" s="877"/>
      <c r="JR59" s="877"/>
      <c r="JS59" s="877"/>
      <c r="JT59" s="877"/>
      <c r="JU59" s="877"/>
      <c r="JV59" s="877"/>
      <c r="JW59" s="877"/>
      <c r="JX59" s="877"/>
      <c r="JY59" s="877"/>
      <c r="JZ59" s="877"/>
      <c r="KA59" s="877"/>
      <c r="KB59" s="877"/>
      <c r="KC59" s="877"/>
      <c r="KD59" s="877"/>
      <c r="KE59" s="877"/>
      <c r="KF59" s="877"/>
      <c r="KG59" s="877"/>
      <c r="KH59" s="877"/>
      <c r="KI59" s="877"/>
      <c r="KJ59" s="877"/>
      <c r="KK59" s="877"/>
      <c r="KL59" s="877"/>
      <c r="KM59" s="877"/>
      <c r="KN59" s="877"/>
      <c r="KO59" s="877"/>
      <c r="KP59" s="877"/>
      <c r="KQ59" s="877"/>
      <c r="KR59" s="877"/>
      <c r="KS59" s="877"/>
      <c r="KT59" s="877"/>
      <c r="KU59" s="877"/>
      <c r="KV59" s="877"/>
      <c r="KW59" s="877"/>
      <c r="KX59" s="877"/>
      <c r="KY59" s="877"/>
      <c r="KZ59" s="877"/>
      <c r="LA59" s="877"/>
      <c r="LB59" s="877"/>
      <c r="LC59" s="877"/>
      <c r="LD59" s="877"/>
      <c r="LE59" s="877"/>
      <c r="LF59" s="877"/>
      <c r="LG59" s="877"/>
      <c r="LH59" s="877"/>
      <c r="LI59" s="877"/>
      <c r="LJ59" s="877"/>
      <c r="LK59" s="877"/>
      <c r="LL59" s="877"/>
      <c r="LM59" s="877"/>
      <c r="LN59" s="877"/>
      <c r="LO59" s="877"/>
      <c r="LP59" s="877"/>
      <c r="LQ59" s="877"/>
      <c r="LR59" s="877"/>
      <c r="LS59" s="877"/>
      <c r="LT59" s="877"/>
      <c r="LU59" s="877"/>
      <c r="LV59" s="877"/>
      <c r="LW59" s="877"/>
      <c r="LX59" s="877"/>
      <c r="LY59" s="877"/>
      <c r="LZ59" s="877"/>
      <c r="MA59" s="877"/>
      <c r="MB59" s="877"/>
      <c r="MC59" s="877"/>
      <c r="MD59" s="877"/>
      <c r="ME59" s="877"/>
      <c r="MF59" s="877"/>
      <c r="MG59" s="877"/>
      <c r="MH59" s="877"/>
      <c r="MI59" s="877"/>
      <c r="MJ59" s="877"/>
      <c r="MK59" s="877"/>
      <c r="ML59" s="877"/>
      <c r="MM59" s="877"/>
      <c r="MN59" s="877"/>
      <c r="MO59" s="877"/>
      <c r="MP59" s="877"/>
      <c r="MQ59" s="877"/>
      <c r="MR59" s="877"/>
      <c r="MS59" s="877"/>
      <c r="MT59" s="877"/>
      <c r="MU59" s="877"/>
      <c r="MV59" s="877"/>
      <c r="MW59" s="877"/>
      <c r="MX59" s="877"/>
      <c r="MY59" s="877"/>
      <c r="MZ59" s="877"/>
      <c r="NA59" s="877"/>
      <c r="NB59" s="877"/>
      <c r="NC59" s="877"/>
      <c r="ND59" s="877"/>
      <c r="NE59" s="877"/>
      <c r="NF59" s="877"/>
      <c r="NG59" s="877"/>
      <c r="NH59" s="877"/>
      <c r="NI59" s="877"/>
      <c r="NJ59" s="877"/>
      <c r="NK59" s="877"/>
      <c r="NL59" s="877"/>
      <c r="NM59" s="877"/>
      <c r="NN59" s="877"/>
      <c r="NO59" s="877"/>
      <c r="NP59" s="877"/>
      <c r="NQ59" s="877"/>
      <c r="NR59" s="877"/>
      <c r="NS59" s="877"/>
      <c r="NT59" s="877"/>
      <c r="NU59" s="877"/>
      <c r="NV59" s="877"/>
      <c r="NW59" s="877"/>
      <c r="NX59" s="877"/>
      <c r="NY59" s="877"/>
      <c r="NZ59" s="877"/>
      <c r="OA59" s="877"/>
      <c r="OB59" s="877"/>
      <c r="OC59" s="877"/>
      <c r="OD59" s="877"/>
      <c r="OE59" s="877"/>
      <c r="OF59" s="877"/>
      <c r="OG59" s="877"/>
      <c r="OH59" s="877"/>
      <c r="OI59" s="877"/>
      <c r="OJ59" s="877"/>
      <c r="OK59" s="877"/>
      <c r="OL59" s="877"/>
      <c r="OM59" s="877"/>
      <c r="ON59" s="877"/>
      <c r="OO59" s="877"/>
      <c r="OP59" s="877"/>
      <c r="OQ59" s="877"/>
      <c r="OR59" s="877"/>
      <c r="OS59" s="877"/>
      <c r="OT59" s="877"/>
      <c r="OU59" s="877"/>
      <c r="OV59" s="877"/>
      <c r="OW59" s="877"/>
      <c r="OX59" s="877"/>
      <c r="OY59" s="877"/>
      <c r="OZ59" s="877"/>
      <c r="PA59" s="877"/>
      <c r="PB59" s="877"/>
      <c r="PC59" s="877"/>
      <c r="PD59" s="877"/>
      <c r="PE59" s="877"/>
      <c r="PF59" s="877"/>
      <c r="PG59" s="877"/>
      <c r="PH59" s="877"/>
      <c r="PI59" s="877"/>
      <c r="PJ59" s="877"/>
      <c r="PK59" s="877"/>
      <c r="PL59" s="877"/>
      <c r="PM59" s="877"/>
      <c r="PN59" s="877"/>
      <c r="PO59" s="877"/>
      <c r="PP59" s="877"/>
      <c r="PQ59" s="877"/>
      <c r="PR59" s="877"/>
      <c r="PS59" s="877"/>
      <c r="PT59" s="877"/>
      <c r="PU59" s="877"/>
      <c r="PV59" s="877"/>
      <c r="PW59" s="877"/>
      <c r="PX59" s="877"/>
      <c r="PY59" s="877"/>
      <c r="PZ59" s="877"/>
      <c r="QA59" s="877"/>
      <c r="QB59" s="877"/>
      <c r="QC59" s="877"/>
      <c r="QD59" s="877"/>
      <c r="QE59" s="877"/>
      <c r="QF59" s="877"/>
      <c r="QG59" s="877"/>
      <c r="QH59" s="877"/>
      <c r="QI59" s="877"/>
      <c r="QJ59" s="877"/>
      <c r="QK59" s="877"/>
      <c r="QL59" s="877"/>
      <c r="QM59" s="877"/>
      <c r="QN59" s="877"/>
      <c r="QO59" s="877"/>
      <c r="QP59" s="877"/>
      <c r="QQ59" s="877"/>
      <c r="QR59" s="877"/>
      <c r="QS59" s="877"/>
      <c r="QT59" s="877"/>
      <c r="QU59" s="877"/>
      <c r="QV59" s="877"/>
      <c r="QW59" s="877"/>
      <c r="QX59" s="877"/>
      <c r="QY59" s="877"/>
      <c r="QZ59" s="877"/>
      <c r="RA59" s="877"/>
      <c r="RB59" s="877"/>
      <c r="RC59" s="877"/>
      <c r="RD59" s="877"/>
      <c r="RE59" s="877"/>
      <c r="RF59" s="877"/>
      <c r="RG59" s="877"/>
      <c r="RH59" s="877"/>
      <c r="RI59" s="877"/>
      <c r="RJ59" s="877"/>
      <c r="RK59" s="877"/>
      <c r="RL59" s="877"/>
      <c r="RM59" s="877"/>
      <c r="RN59" s="877"/>
      <c r="RO59" s="877"/>
      <c r="RP59" s="877"/>
      <c r="RQ59" s="877"/>
      <c r="RR59" s="877"/>
      <c r="RS59" s="877"/>
      <c r="RT59" s="877"/>
      <c r="RU59" s="877"/>
      <c r="RV59" s="877"/>
      <c r="RW59" s="877"/>
      <c r="RX59" s="877"/>
      <c r="RY59" s="877"/>
      <c r="RZ59" s="877"/>
      <c r="SA59" s="877"/>
      <c r="SB59" s="877"/>
      <c r="SC59" s="877"/>
      <c r="SD59" s="877"/>
      <c r="SE59" s="877"/>
      <c r="SF59" s="877"/>
      <c r="SG59" s="877"/>
      <c r="SH59" s="877"/>
      <c r="SI59" s="877"/>
      <c r="SJ59" s="877"/>
      <c r="SK59" s="877"/>
      <c r="SL59" s="877"/>
      <c r="SM59" s="877"/>
      <c r="SN59" s="877"/>
      <c r="SO59" s="877"/>
      <c r="SP59" s="877"/>
      <c r="SQ59" s="877"/>
      <c r="SR59" s="877"/>
      <c r="SS59" s="877"/>
      <c r="ST59" s="877"/>
      <c r="SU59" s="877"/>
      <c r="SV59" s="877"/>
      <c r="SW59" s="877"/>
      <c r="SX59" s="877"/>
      <c r="SY59" s="877"/>
      <c r="SZ59" s="877"/>
      <c r="TA59" s="877"/>
      <c r="TB59" s="877"/>
      <c r="TC59" s="877"/>
      <c r="TD59" s="877"/>
      <c r="TE59" s="877"/>
      <c r="TF59" s="877"/>
      <c r="TG59" s="877"/>
      <c r="TH59" s="877"/>
      <c r="TI59" s="877"/>
      <c r="TJ59" s="877"/>
      <c r="TK59" s="877"/>
      <c r="TL59" s="877"/>
      <c r="TM59" s="877"/>
      <c r="TN59" s="877"/>
      <c r="TO59" s="877"/>
      <c r="TP59" s="877"/>
      <c r="TQ59" s="877"/>
      <c r="TR59" s="877"/>
      <c r="TS59" s="877"/>
      <c r="TT59" s="877"/>
      <c r="TU59" s="877"/>
      <c r="TV59" s="877"/>
      <c r="TW59" s="877"/>
      <c r="TX59" s="877"/>
      <c r="TY59" s="877"/>
      <c r="TZ59" s="877"/>
      <c r="UA59" s="877"/>
      <c r="UB59" s="877"/>
      <c r="UC59" s="877"/>
      <c r="UD59" s="877"/>
      <c r="UE59" s="877"/>
      <c r="UF59" s="877"/>
      <c r="UG59" s="877"/>
      <c r="UH59" s="877"/>
      <c r="UI59" s="877"/>
      <c r="UJ59" s="877"/>
      <c r="UK59" s="877"/>
      <c r="UL59" s="877"/>
      <c r="UM59" s="877"/>
      <c r="UN59" s="877"/>
      <c r="UO59" s="877"/>
      <c r="UP59" s="877"/>
      <c r="UQ59" s="877"/>
      <c r="UR59" s="877"/>
      <c r="US59" s="877"/>
      <c r="UT59" s="877"/>
      <c r="UU59" s="877"/>
      <c r="UV59" s="877"/>
      <c r="UW59" s="877"/>
      <c r="UX59" s="877"/>
      <c r="UY59" s="877"/>
      <c r="UZ59" s="877"/>
      <c r="VA59" s="877"/>
      <c r="VB59" s="877"/>
      <c r="VC59" s="877"/>
      <c r="VD59" s="877"/>
      <c r="VE59" s="877"/>
      <c r="VF59" s="877"/>
      <c r="VG59" s="877"/>
      <c r="VH59" s="877"/>
      <c r="VI59" s="877"/>
      <c r="VJ59" s="877"/>
      <c r="VK59" s="877"/>
      <c r="VL59" s="877"/>
      <c r="VM59" s="877"/>
      <c r="VN59" s="877"/>
      <c r="VO59" s="877"/>
      <c r="VP59" s="877"/>
      <c r="VQ59" s="877"/>
      <c r="VR59" s="877"/>
      <c r="VS59" s="877"/>
      <c r="VT59" s="877"/>
      <c r="VU59" s="877"/>
      <c r="VV59" s="877"/>
      <c r="VW59" s="877"/>
      <c r="VX59" s="877"/>
      <c r="VY59" s="877"/>
      <c r="VZ59" s="877"/>
      <c r="WA59" s="877"/>
      <c r="WB59" s="877"/>
      <c r="WC59" s="877"/>
      <c r="WD59" s="877"/>
      <c r="WE59" s="877"/>
      <c r="WF59" s="877"/>
      <c r="WG59" s="877"/>
      <c r="WH59" s="877"/>
      <c r="WI59" s="877"/>
      <c r="WJ59" s="877"/>
      <c r="WK59" s="877"/>
      <c r="WL59" s="877"/>
      <c r="WM59" s="877"/>
      <c r="WN59" s="877"/>
      <c r="WO59" s="877"/>
      <c r="WP59" s="877"/>
      <c r="WQ59" s="877"/>
      <c r="WR59" s="877"/>
      <c r="WS59" s="877"/>
      <c r="WT59" s="877"/>
      <c r="WU59" s="877"/>
      <c r="WV59" s="877"/>
      <c r="WW59" s="877"/>
      <c r="WX59" s="877"/>
      <c r="WY59" s="877"/>
      <c r="WZ59" s="877"/>
      <c r="XA59" s="877"/>
      <c r="XB59" s="877"/>
      <c r="XC59" s="877"/>
      <c r="XD59" s="877"/>
      <c r="XE59" s="877"/>
      <c r="XF59" s="877"/>
      <c r="XG59" s="877"/>
      <c r="XH59" s="877"/>
      <c r="XI59" s="877"/>
      <c r="XJ59" s="877"/>
      <c r="XK59" s="877"/>
      <c r="XL59" s="877"/>
      <c r="XM59" s="877"/>
      <c r="XN59" s="877"/>
      <c r="XO59" s="877"/>
      <c r="XP59" s="877"/>
      <c r="XQ59" s="877"/>
      <c r="XR59" s="877"/>
      <c r="XS59" s="877"/>
      <c r="XT59" s="877"/>
      <c r="XU59" s="877"/>
      <c r="XV59" s="877"/>
      <c r="XW59" s="877"/>
      <c r="XX59" s="877"/>
      <c r="XY59" s="877"/>
      <c r="XZ59" s="877"/>
      <c r="YA59" s="877"/>
      <c r="YB59" s="877"/>
      <c r="YC59" s="877"/>
      <c r="YD59" s="877"/>
      <c r="YE59" s="877"/>
      <c r="YF59" s="877"/>
      <c r="YG59" s="877"/>
      <c r="YH59" s="877"/>
      <c r="YI59" s="877"/>
      <c r="YJ59" s="877"/>
      <c r="YK59" s="877"/>
      <c r="YL59" s="877"/>
      <c r="YM59" s="877"/>
      <c r="YN59" s="877"/>
      <c r="YO59" s="877"/>
      <c r="YP59" s="877"/>
      <c r="YQ59" s="877"/>
      <c r="YR59" s="877"/>
      <c r="YS59" s="877"/>
      <c r="YT59" s="877"/>
      <c r="YU59" s="877"/>
      <c r="YV59" s="877"/>
      <c r="YW59" s="877"/>
      <c r="YX59" s="877"/>
      <c r="YY59" s="877"/>
      <c r="YZ59" s="877"/>
      <c r="ZA59" s="877"/>
      <c r="ZB59" s="877"/>
      <c r="ZC59" s="877"/>
      <c r="ZD59" s="877"/>
      <c r="ZE59" s="877"/>
      <c r="ZF59" s="877"/>
      <c r="ZG59" s="877"/>
      <c r="ZH59" s="877"/>
      <c r="ZI59" s="877"/>
      <c r="ZJ59" s="877"/>
      <c r="ZK59" s="877"/>
      <c r="ZL59" s="877"/>
      <c r="ZM59" s="877"/>
      <c r="ZN59" s="877"/>
      <c r="ZO59" s="877"/>
      <c r="ZP59" s="877"/>
      <c r="ZQ59" s="877"/>
      <c r="ZR59" s="877"/>
      <c r="ZS59" s="877"/>
      <c r="ZT59" s="877"/>
      <c r="ZU59" s="877"/>
      <c r="ZV59" s="877"/>
      <c r="ZW59" s="877"/>
      <c r="ZX59" s="877"/>
      <c r="ZY59" s="877"/>
      <c r="ZZ59" s="877"/>
      <c r="AAA59" s="877"/>
      <c r="AAB59" s="877"/>
      <c r="AAC59" s="877"/>
      <c r="AAD59" s="877"/>
      <c r="AAE59" s="877"/>
      <c r="AAF59" s="877"/>
      <c r="AAG59" s="877"/>
      <c r="AAH59" s="877"/>
      <c r="AAI59" s="877"/>
      <c r="AAJ59" s="877"/>
      <c r="AAK59" s="877"/>
      <c r="AAL59" s="877"/>
      <c r="AAM59" s="877"/>
      <c r="AAN59" s="877"/>
      <c r="AAO59" s="877"/>
      <c r="AAP59" s="877"/>
      <c r="AAQ59" s="877"/>
      <c r="AAR59" s="877"/>
      <c r="AAS59" s="877"/>
      <c r="AAT59" s="877"/>
      <c r="AAU59" s="877"/>
      <c r="AAV59" s="877"/>
      <c r="AAW59" s="877"/>
      <c r="AAX59" s="877"/>
      <c r="AAY59" s="877"/>
      <c r="AAZ59" s="877"/>
      <c r="ABA59" s="877"/>
      <c r="ABB59" s="877"/>
      <c r="ABC59" s="877"/>
      <c r="ABD59" s="877"/>
      <c r="ABE59" s="877"/>
      <c r="ABF59" s="877"/>
      <c r="ABG59" s="877"/>
      <c r="ABH59" s="877"/>
      <c r="ABI59" s="877"/>
      <c r="ABJ59" s="877"/>
      <c r="ABK59" s="877"/>
      <c r="ABL59" s="877"/>
      <c r="ABM59" s="877"/>
      <c r="ABN59" s="877"/>
      <c r="ABO59" s="877"/>
      <c r="ABP59" s="877"/>
      <c r="ABQ59" s="877"/>
      <c r="ABR59" s="877"/>
      <c r="ABS59" s="877"/>
      <c r="ABT59" s="877"/>
      <c r="ABU59" s="877"/>
      <c r="ABV59" s="877"/>
      <c r="ABW59" s="877"/>
      <c r="ABX59" s="877"/>
      <c r="ABY59" s="877"/>
      <c r="ABZ59" s="877"/>
      <c r="ACA59" s="877"/>
      <c r="ACB59" s="877"/>
      <c r="ACC59" s="877"/>
      <c r="ACD59" s="877"/>
      <c r="ACE59" s="877"/>
      <c r="ACF59" s="877"/>
      <c r="ACG59" s="877"/>
      <c r="ACH59" s="877"/>
      <c r="ACI59" s="877"/>
      <c r="ACJ59" s="877"/>
      <c r="ACK59" s="877"/>
      <c r="ACL59" s="877"/>
      <c r="ACM59" s="877"/>
      <c r="ACN59" s="877"/>
      <c r="ACO59" s="877"/>
      <c r="ACP59" s="877"/>
      <c r="ACQ59" s="877"/>
      <c r="ACR59" s="877"/>
      <c r="ACS59" s="877"/>
      <c r="ACT59" s="877"/>
      <c r="ACU59" s="877"/>
      <c r="ACV59" s="877"/>
      <c r="ACW59" s="877"/>
      <c r="ACX59" s="877"/>
      <c r="ACY59" s="877"/>
      <c r="ACZ59" s="877"/>
      <c r="ADA59" s="877"/>
      <c r="ADB59" s="877"/>
      <c r="ADC59" s="877"/>
      <c r="ADD59" s="877"/>
      <c r="ADE59" s="877"/>
      <c r="ADF59" s="877"/>
      <c r="ADG59" s="877"/>
      <c r="ADH59" s="877"/>
      <c r="ADI59" s="877"/>
      <c r="ADJ59" s="877"/>
      <c r="ADK59" s="877"/>
      <c r="ADL59" s="877"/>
      <c r="ADM59" s="877"/>
      <c r="ADN59" s="877"/>
      <c r="ADO59" s="877"/>
      <c r="ADP59" s="877"/>
      <c r="ADQ59" s="877"/>
      <c r="ADR59" s="877"/>
      <c r="ADS59" s="877"/>
      <c r="ADT59" s="877"/>
      <c r="ADU59" s="877"/>
      <c r="ADV59" s="877"/>
      <c r="ADW59" s="877"/>
      <c r="ADX59" s="877"/>
      <c r="ADY59" s="877"/>
      <c r="ADZ59" s="877"/>
      <c r="AEA59" s="877"/>
      <c r="AEB59" s="877"/>
      <c r="AEC59" s="877"/>
      <c r="AED59" s="877"/>
      <c r="AEE59" s="877"/>
      <c r="AEF59" s="877"/>
      <c r="AEG59" s="877"/>
      <c r="AEH59" s="877"/>
      <c r="AEI59" s="877"/>
      <c r="AEJ59" s="877"/>
      <c r="AEK59" s="877"/>
      <c r="AEL59" s="877"/>
      <c r="AEM59" s="877"/>
      <c r="AEN59" s="877"/>
      <c r="AEO59" s="877"/>
      <c r="AEP59" s="877"/>
      <c r="AEQ59" s="877"/>
      <c r="AER59" s="877"/>
      <c r="AES59" s="877"/>
      <c r="AET59" s="877"/>
      <c r="AEU59" s="877"/>
      <c r="AEV59" s="877"/>
      <c r="AEW59" s="877"/>
      <c r="AEX59" s="877"/>
      <c r="AEY59" s="877"/>
      <c r="AEZ59" s="877"/>
      <c r="AFA59" s="877"/>
      <c r="AFB59" s="877"/>
      <c r="AFC59" s="877"/>
      <c r="AFD59" s="877"/>
      <c r="AFE59" s="877"/>
      <c r="AFF59" s="877"/>
      <c r="AFG59" s="877"/>
      <c r="AFH59" s="877"/>
      <c r="AFI59" s="877"/>
      <c r="AFJ59" s="877"/>
      <c r="AFK59" s="877"/>
      <c r="AFL59" s="877"/>
      <c r="AFM59" s="877"/>
      <c r="AFN59" s="877"/>
      <c r="AFO59" s="877"/>
      <c r="AFP59" s="877"/>
      <c r="AFQ59" s="877"/>
      <c r="AFR59" s="877"/>
      <c r="AFS59" s="877"/>
      <c r="AFT59" s="877"/>
      <c r="AFU59" s="877"/>
      <c r="AFV59" s="877"/>
      <c r="AFW59" s="877"/>
      <c r="AFX59" s="877"/>
      <c r="AFY59" s="877"/>
      <c r="AFZ59" s="877"/>
      <c r="AGA59" s="877"/>
      <c r="AGB59" s="877"/>
      <c r="AGC59" s="877"/>
      <c r="AGD59" s="877"/>
      <c r="AGE59" s="877"/>
      <c r="AGF59" s="877"/>
      <c r="AGG59" s="877"/>
      <c r="AGH59" s="877"/>
      <c r="AGI59" s="877"/>
      <c r="AGJ59" s="877"/>
      <c r="AGK59" s="877"/>
      <c r="AGL59" s="877"/>
      <c r="AGM59" s="877"/>
      <c r="AGN59" s="877"/>
      <c r="AGO59" s="877"/>
      <c r="AGP59" s="877"/>
      <c r="AGQ59" s="877"/>
      <c r="AGR59" s="877"/>
      <c r="AGS59" s="877"/>
      <c r="AGT59" s="877"/>
      <c r="AGU59" s="877"/>
      <c r="AGV59" s="877"/>
      <c r="AGW59" s="877"/>
      <c r="AGX59" s="877"/>
      <c r="AGY59" s="877"/>
      <c r="AGZ59" s="877"/>
      <c r="AHA59" s="877"/>
      <c r="AHB59" s="877"/>
      <c r="AHC59" s="877"/>
      <c r="AHD59" s="877"/>
      <c r="AHE59" s="877"/>
      <c r="AHF59" s="877"/>
      <c r="AHG59" s="877"/>
      <c r="AHH59" s="877"/>
      <c r="AHI59" s="877"/>
      <c r="AHJ59" s="877"/>
      <c r="AHK59" s="877"/>
      <c r="AHL59" s="877"/>
      <c r="AHM59" s="877"/>
      <c r="AHN59" s="877"/>
      <c r="AHO59" s="877"/>
      <c r="AHP59" s="877"/>
      <c r="AHQ59" s="877"/>
      <c r="AHR59" s="877"/>
      <c r="AHS59" s="877"/>
      <c r="AHT59" s="877"/>
      <c r="AHU59" s="877"/>
      <c r="AHV59" s="877"/>
      <c r="AHW59" s="877"/>
      <c r="AHX59" s="877"/>
      <c r="AHY59" s="877"/>
      <c r="AHZ59" s="877"/>
      <c r="AIA59" s="877"/>
      <c r="AIB59" s="877"/>
      <c r="AIC59" s="877"/>
      <c r="AID59" s="877"/>
      <c r="AIE59" s="877"/>
      <c r="AIF59" s="877"/>
      <c r="AIG59" s="877"/>
      <c r="AIH59" s="877"/>
      <c r="AII59" s="877"/>
      <c r="AIJ59" s="877"/>
      <c r="AIK59" s="877"/>
      <c r="AIL59" s="877"/>
      <c r="AIM59" s="877"/>
      <c r="AIN59" s="877"/>
      <c r="AIO59" s="877"/>
      <c r="AIP59" s="877"/>
      <c r="AIQ59" s="877"/>
      <c r="AIR59" s="877"/>
      <c r="AIS59" s="877"/>
      <c r="AIT59" s="877"/>
      <c r="AIU59" s="877"/>
      <c r="AIV59" s="877"/>
      <c r="AIW59" s="877"/>
      <c r="AIX59" s="877"/>
      <c r="AIY59" s="877"/>
      <c r="AIZ59" s="877"/>
      <c r="AJA59" s="877"/>
      <c r="AJB59" s="877"/>
      <c r="AJC59" s="877"/>
      <c r="AJD59" s="877"/>
      <c r="AJE59" s="877"/>
      <c r="AJF59" s="877"/>
      <c r="AJG59" s="877"/>
      <c r="AJH59" s="877"/>
      <c r="AJI59" s="877"/>
      <c r="AJJ59" s="877"/>
      <c r="AJK59" s="877"/>
      <c r="AJL59" s="877"/>
      <c r="AJM59" s="877"/>
      <c r="AJN59" s="877"/>
      <c r="AJO59" s="877"/>
      <c r="AJP59" s="877"/>
      <c r="AJQ59" s="877"/>
      <c r="AJR59" s="877"/>
      <c r="AJS59" s="877"/>
      <c r="AJT59" s="877"/>
      <c r="AJU59" s="877"/>
      <c r="AJV59" s="877"/>
      <c r="AJW59" s="877"/>
      <c r="AJX59" s="877"/>
      <c r="AJY59" s="877"/>
      <c r="AJZ59" s="877"/>
      <c r="AKA59" s="877"/>
      <c r="AKB59" s="877"/>
      <c r="AKC59" s="877"/>
      <c r="AKD59" s="877"/>
      <c r="AKE59" s="877"/>
      <c r="AKF59" s="877"/>
      <c r="AKG59" s="877"/>
      <c r="AKH59" s="877"/>
      <c r="AKI59" s="877"/>
      <c r="AKJ59" s="877"/>
      <c r="AKK59" s="877"/>
      <c r="AKL59" s="877"/>
      <c r="AKM59" s="877"/>
      <c r="AKN59" s="877"/>
      <c r="AKO59" s="877"/>
      <c r="AKP59" s="877"/>
      <c r="AKQ59" s="877"/>
      <c r="AKR59" s="877"/>
      <c r="AKS59" s="877"/>
      <c r="AKT59" s="877"/>
      <c r="AKU59" s="877"/>
      <c r="AKV59" s="877"/>
      <c r="AKW59" s="877"/>
      <c r="AKX59" s="877"/>
      <c r="AKY59" s="877"/>
      <c r="AKZ59" s="877"/>
      <c r="ALA59" s="877"/>
      <c r="ALB59" s="877"/>
      <c r="ALC59" s="877"/>
      <c r="ALD59" s="877"/>
      <c r="ALE59" s="877"/>
      <c r="ALF59" s="877"/>
      <c r="ALG59" s="877"/>
      <c r="ALH59" s="877"/>
      <c r="ALI59" s="877"/>
      <c r="ALJ59" s="877"/>
      <c r="ALK59" s="877"/>
      <c r="ALL59" s="877"/>
      <c r="ALM59" s="877"/>
      <c r="ALN59" s="877"/>
      <c r="ALO59" s="877"/>
      <c r="ALP59" s="877"/>
      <c r="ALQ59" s="877"/>
      <c r="ALR59" s="877"/>
      <c r="ALS59" s="877"/>
      <c r="ALT59" s="877"/>
      <c r="ALU59" s="877"/>
      <c r="ALV59" s="877"/>
      <c r="ALW59" s="877"/>
      <c r="ALX59" s="877"/>
      <c r="ALY59" s="877"/>
      <c r="ALZ59" s="877"/>
      <c r="AMA59" s="877"/>
      <c r="AMB59" s="877"/>
      <c r="AMC59" s="877"/>
      <c r="AMD59" s="877"/>
      <c r="AME59" s="877"/>
      <c r="AMF59" s="877"/>
      <c r="AMG59" s="877"/>
      <c r="AMH59" s="877"/>
      <c r="AMI59" s="877"/>
      <c r="AMJ59" s="877"/>
      <c r="AMK59" s="877"/>
      <c r="AML59" s="877"/>
      <c r="AMM59" s="877"/>
      <c r="AMN59" s="877"/>
      <c r="AMO59" s="877"/>
      <c r="AMP59" s="877"/>
      <c r="AMQ59" s="877"/>
      <c r="AMR59" s="877"/>
      <c r="AMS59" s="877"/>
      <c r="AMT59" s="877"/>
      <c r="AMU59" s="877"/>
      <c r="AMV59" s="877"/>
      <c r="AMW59" s="877"/>
      <c r="AMX59" s="877"/>
      <c r="AMY59" s="877"/>
      <c r="AMZ59" s="877"/>
      <c r="ANA59" s="877"/>
      <c r="ANB59" s="877"/>
      <c r="ANC59" s="877"/>
      <c r="AND59" s="877"/>
      <c r="ANE59" s="877"/>
      <c r="ANF59" s="877"/>
      <c r="ANG59" s="877"/>
      <c r="ANH59" s="877"/>
      <c r="ANI59" s="877"/>
      <c r="ANJ59" s="877"/>
      <c r="ANK59" s="877"/>
      <c r="ANL59" s="877"/>
      <c r="ANM59" s="877"/>
      <c r="ANN59" s="877"/>
      <c r="ANO59" s="877"/>
      <c r="ANP59" s="877"/>
      <c r="ANQ59" s="877"/>
      <c r="ANR59" s="877"/>
      <c r="ANS59" s="877"/>
      <c r="ANT59" s="877"/>
      <c r="ANU59" s="877"/>
      <c r="ANV59" s="877"/>
      <c r="ANW59" s="877"/>
      <c r="ANX59" s="877"/>
      <c r="ANY59" s="877"/>
      <c r="ANZ59" s="877"/>
      <c r="AOA59" s="877"/>
      <c r="AOB59" s="877"/>
      <c r="AOC59" s="877"/>
      <c r="AOD59" s="877"/>
      <c r="AOE59" s="877"/>
      <c r="AOF59" s="877"/>
      <c r="AOG59" s="877"/>
      <c r="AOH59" s="877"/>
      <c r="AOI59" s="877"/>
      <c r="AOJ59" s="877"/>
      <c r="AOK59" s="877"/>
      <c r="AOL59" s="877"/>
      <c r="AOM59" s="877"/>
      <c r="AON59" s="877"/>
      <c r="AOO59" s="877"/>
      <c r="AOP59" s="877"/>
      <c r="AOQ59" s="877"/>
      <c r="AOR59" s="877"/>
      <c r="AOS59" s="877"/>
      <c r="AOT59" s="877"/>
      <c r="AOU59" s="877"/>
      <c r="AOV59" s="877"/>
      <c r="AOW59" s="877"/>
      <c r="AOX59" s="877"/>
      <c r="AOY59" s="877"/>
      <c r="AOZ59" s="877"/>
      <c r="APA59" s="877"/>
      <c r="APB59" s="877"/>
      <c r="APC59" s="877"/>
      <c r="APD59" s="877"/>
      <c r="APE59" s="877"/>
      <c r="APF59" s="877"/>
      <c r="APG59" s="877"/>
      <c r="APH59" s="877"/>
      <c r="API59" s="877"/>
      <c r="APJ59" s="877"/>
      <c r="APK59" s="877"/>
      <c r="APL59" s="877"/>
      <c r="APM59" s="877"/>
      <c r="APN59" s="877"/>
      <c r="APO59" s="877"/>
      <c r="APP59" s="877"/>
      <c r="APQ59" s="877"/>
      <c r="APR59" s="877"/>
      <c r="APS59" s="877"/>
      <c r="APT59" s="877"/>
      <c r="APU59" s="877"/>
      <c r="APV59" s="877"/>
      <c r="APW59" s="877"/>
      <c r="APX59" s="877"/>
      <c r="APY59" s="877"/>
      <c r="APZ59" s="877"/>
      <c r="AQA59" s="877"/>
      <c r="AQB59" s="877"/>
      <c r="AQC59" s="877"/>
      <c r="AQD59" s="877"/>
      <c r="AQE59" s="877"/>
      <c r="AQF59" s="877"/>
      <c r="AQG59" s="877"/>
      <c r="AQH59" s="877"/>
      <c r="AQI59" s="877"/>
      <c r="AQJ59" s="877"/>
      <c r="AQK59" s="877"/>
      <c r="AQL59" s="877"/>
      <c r="AQM59" s="877"/>
      <c r="AQN59" s="877"/>
      <c r="AQO59" s="877"/>
      <c r="AQP59" s="877"/>
      <c r="AQQ59" s="877"/>
      <c r="AQR59" s="877"/>
      <c r="AQS59" s="877"/>
      <c r="AQT59" s="877"/>
      <c r="AQU59" s="877"/>
      <c r="AQV59" s="877"/>
      <c r="AQW59" s="877"/>
      <c r="AQX59" s="877"/>
      <c r="AQY59" s="877"/>
      <c r="AQZ59" s="877"/>
      <c r="ARA59" s="877"/>
      <c r="ARB59" s="877"/>
      <c r="ARC59" s="877"/>
      <c r="ARD59" s="877"/>
      <c r="ARE59" s="877"/>
      <c r="ARF59" s="877"/>
      <c r="ARG59" s="877"/>
      <c r="ARH59" s="877"/>
      <c r="ARI59" s="877"/>
      <c r="ARJ59" s="877"/>
      <c r="ARK59" s="877"/>
      <c r="ARL59" s="877"/>
      <c r="ARM59" s="877"/>
      <c r="ARN59" s="877"/>
      <c r="ARO59" s="877"/>
      <c r="ARP59" s="877"/>
      <c r="ARQ59" s="877"/>
      <c r="ARR59" s="877"/>
      <c r="ARS59" s="877"/>
      <c r="ART59" s="877"/>
      <c r="ARU59" s="877"/>
      <c r="ARV59" s="877"/>
      <c r="ARW59" s="877"/>
      <c r="ARX59" s="877"/>
      <c r="ARY59" s="877"/>
      <c r="ARZ59" s="877"/>
      <c r="ASA59" s="877"/>
      <c r="ASB59" s="877"/>
      <c r="ASC59" s="877"/>
      <c r="ASD59" s="877"/>
      <c r="ASE59" s="877"/>
      <c r="ASF59" s="877"/>
      <c r="ASG59" s="877"/>
      <c r="ASH59" s="877"/>
      <c r="ASI59" s="877"/>
      <c r="ASJ59" s="877"/>
      <c r="ASK59" s="877"/>
      <c r="ASL59" s="877"/>
      <c r="ASM59" s="877"/>
      <c r="ASN59" s="877"/>
      <c r="ASO59" s="877"/>
      <c r="ASP59" s="877"/>
      <c r="ASQ59" s="877"/>
      <c r="ASR59" s="877"/>
      <c r="ASS59" s="877"/>
      <c r="AST59" s="877"/>
      <c r="ASU59" s="877"/>
      <c r="ASV59" s="877"/>
      <c r="ASW59" s="877"/>
      <c r="ASX59" s="877"/>
      <c r="ASY59" s="877"/>
      <c r="ASZ59" s="877"/>
      <c r="ATA59" s="877"/>
      <c r="ATB59" s="877"/>
      <c r="ATC59" s="877"/>
      <c r="ATD59" s="877"/>
      <c r="ATE59" s="877"/>
      <c r="ATF59" s="877"/>
      <c r="ATG59" s="877"/>
      <c r="ATH59" s="877"/>
      <c r="ATI59" s="877"/>
      <c r="ATJ59" s="877"/>
      <c r="ATK59" s="877"/>
      <c r="ATL59" s="877"/>
      <c r="ATM59" s="877"/>
      <c r="ATN59" s="877"/>
      <c r="ATO59" s="877"/>
      <c r="ATP59" s="877"/>
      <c r="ATQ59" s="877"/>
      <c r="ATR59" s="877"/>
      <c r="ATS59" s="877"/>
      <c r="ATT59" s="877"/>
      <c r="ATU59" s="877"/>
      <c r="ATV59" s="877"/>
      <c r="ATW59" s="877"/>
      <c r="ATX59" s="877"/>
      <c r="ATY59" s="877"/>
      <c r="ATZ59" s="877"/>
      <c r="AUA59" s="877"/>
      <c r="AUB59" s="877"/>
      <c r="AUC59" s="877"/>
      <c r="AUD59" s="877"/>
      <c r="AUE59" s="877"/>
      <c r="AUF59" s="877"/>
      <c r="AUG59" s="877"/>
      <c r="AUH59" s="877"/>
      <c r="AUI59" s="877"/>
      <c r="AUJ59" s="877"/>
      <c r="AUK59" s="877"/>
      <c r="AUL59" s="877"/>
      <c r="AUM59" s="877"/>
      <c r="AUN59" s="877"/>
      <c r="AUO59" s="877"/>
      <c r="AUP59" s="877"/>
      <c r="AUQ59" s="877"/>
      <c r="AUR59" s="877"/>
      <c r="AUS59" s="877"/>
      <c r="AUT59" s="877"/>
      <c r="AUU59" s="877"/>
      <c r="AUV59" s="877"/>
      <c r="AUW59" s="877"/>
      <c r="AUX59" s="877"/>
      <c r="AUY59" s="877"/>
      <c r="AUZ59" s="877"/>
      <c r="AVA59" s="877"/>
      <c r="AVB59" s="877"/>
      <c r="AVC59" s="877"/>
      <c r="AVD59" s="877"/>
      <c r="AVE59" s="877"/>
      <c r="AVF59" s="877"/>
      <c r="AVG59" s="877"/>
      <c r="AVH59" s="877"/>
      <c r="AVI59" s="877"/>
      <c r="AVJ59" s="877"/>
      <c r="AVK59" s="877"/>
      <c r="AVL59" s="877"/>
      <c r="AVM59" s="877"/>
      <c r="AVN59" s="877"/>
      <c r="AVO59" s="877"/>
      <c r="AVP59" s="877"/>
      <c r="AVQ59" s="877"/>
      <c r="AVR59" s="877"/>
      <c r="AVS59" s="877"/>
      <c r="AVT59" s="877"/>
      <c r="AVU59" s="877"/>
      <c r="AVV59" s="877"/>
      <c r="AVW59" s="877"/>
      <c r="AVX59" s="877"/>
      <c r="AVY59" s="877"/>
      <c r="AVZ59" s="877"/>
      <c r="AWA59" s="877"/>
      <c r="AWB59" s="877"/>
      <c r="AWC59" s="877"/>
      <c r="AWD59" s="877"/>
      <c r="AWE59" s="877"/>
      <c r="AWF59" s="877"/>
      <c r="AWG59" s="877"/>
      <c r="AWH59" s="877"/>
      <c r="AWI59" s="877"/>
      <c r="AWJ59" s="877"/>
      <c r="AWK59" s="877"/>
      <c r="AWL59" s="877"/>
      <c r="AWM59" s="877"/>
      <c r="AWN59" s="877"/>
      <c r="AWO59" s="877"/>
      <c r="AWP59" s="877"/>
      <c r="AWQ59" s="877"/>
      <c r="AWR59" s="877"/>
      <c r="AWS59" s="877"/>
      <c r="AWT59" s="877"/>
      <c r="AWU59" s="877"/>
      <c r="AWV59" s="877"/>
      <c r="AWW59" s="877"/>
      <c r="AWX59" s="877"/>
      <c r="AWY59" s="877"/>
      <c r="AWZ59" s="877"/>
      <c r="AXA59" s="877"/>
      <c r="AXB59" s="877"/>
      <c r="AXC59" s="877"/>
      <c r="AXD59" s="877"/>
      <c r="AXE59" s="877"/>
      <c r="AXF59" s="877"/>
      <c r="AXG59" s="877"/>
      <c r="AXH59" s="877"/>
      <c r="AXI59" s="877"/>
      <c r="AXJ59" s="877"/>
      <c r="AXK59" s="877"/>
      <c r="AXL59" s="877"/>
      <c r="AXM59" s="877"/>
      <c r="AXN59" s="877"/>
      <c r="AXO59" s="877"/>
      <c r="AXP59" s="877"/>
      <c r="AXQ59" s="877"/>
      <c r="AXR59" s="877"/>
      <c r="AXS59" s="877"/>
      <c r="AXT59" s="877"/>
      <c r="AXU59" s="877"/>
      <c r="AXV59" s="877"/>
      <c r="AXW59" s="877"/>
      <c r="AXX59" s="877"/>
      <c r="AXY59" s="877"/>
      <c r="AXZ59" s="877"/>
      <c r="AYA59" s="877"/>
      <c r="AYB59" s="877"/>
      <c r="AYC59" s="877"/>
      <c r="AYD59" s="877"/>
      <c r="AYE59" s="877"/>
      <c r="AYF59" s="877"/>
      <c r="AYG59" s="877"/>
      <c r="AYH59" s="877"/>
      <c r="AYI59" s="877"/>
      <c r="AYJ59" s="877"/>
      <c r="AYK59" s="877"/>
      <c r="AYL59" s="877"/>
      <c r="AYM59" s="877"/>
      <c r="AYN59" s="877"/>
      <c r="AYO59" s="877"/>
      <c r="AYP59" s="877"/>
      <c r="AYQ59" s="877"/>
      <c r="AYR59" s="877"/>
      <c r="AYS59" s="877"/>
      <c r="AYT59" s="877"/>
      <c r="AYU59" s="877"/>
      <c r="AYV59" s="877"/>
      <c r="AYW59" s="877"/>
      <c r="AYX59" s="877"/>
      <c r="AYY59" s="877"/>
      <c r="AYZ59" s="877"/>
      <c r="AZA59" s="877"/>
      <c r="AZB59" s="877"/>
      <c r="AZC59" s="877"/>
      <c r="AZD59" s="877"/>
      <c r="AZE59" s="877"/>
      <c r="AZF59" s="877"/>
      <c r="AZG59" s="877"/>
      <c r="AZH59" s="877"/>
      <c r="AZI59" s="877"/>
      <c r="AZJ59" s="877"/>
      <c r="AZK59" s="877"/>
      <c r="AZL59" s="877"/>
      <c r="AZM59" s="877"/>
      <c r="AZN59" s="877"/>
      <c r="AZO59" s="877"/>
      <c r="AZP59" s="877"/>
      <c r="AZQ59" s="877"/>
      <c r="AZR59" s="877"/>
      <c r="AZS59" s="877"/>
      <c r="AZT59" s="877"/>
      <c r="AZU59" s="877"/>
      <c r="AZV59" s="877"/>
      <c r="AZW59" s="877"/>
      <c r="AZX59" s="877"/>
      <c r="AZY59" s="877"/>
      <c r="AZZ59" s="877"/>
      <c r="BAA59" s="877"/>
      <c r="BAB59" s="877"/>
      <c r="BAC59" s="877"/>
      <c r="BAD59" s="877"/>
      <c r="BAE59" s="877"/>
      <c r="BAF59" s="877"/>
      <c r="BAG59" s="877"/>
      <c r="BAH59" s="877"/>
      <c r="BAI59" s="877"/>
      <c r="BAJ59" s="877"/>
      <c r="BAK59" s="877"/>
      <c r="BAL59" s="877"/>
      <c r="BAM59" s="877"/>
      <c r="BAN59" s="877"/>
      <c r="BAO59" s="877"/>
      <c r="BAP59" s="877"/>
      <c r="BAQ59" s="877"/>
      <c r="BAR59" s="877"/>
      <c r="BAS59" s="877"/>
      <c r="BAT59" s="877"/>
      <c r="BAU59" s="877"/>
      <c r="BAV59" s="877"/>
      <c r="BAW59" s="877"/>
      <c r="BAX59" s="877"/>
      <c r="BAY59" s="877"/>
      <c r="BAZ59" s="877"/>
      <c r="BBA59" s="877"/>
      <c r="BBB59" s="877"/>
      <c r="BBC59" s="877"/>
      <c r="BBD59" s="877"/>
      <c r="BBE59" s="877"/>
      <c r="BBF59" s="877"/>
      <c r="BBG59" s="877"/>
      <c r="BBH59" s="877"/>
      <c r="BBI59" s="877"/>
      <c r="BBJ59" s="877"/>
      <c r="BBK59" s="877"/>
      <c r="BBL59" s="877"/>
      <c r="BBM59" s="877"/>
      <c r="BBN59" s="877"/>
      <c r="BBO59" s="877"/>
      <c r="BBP59" s="877"/>
      <c r="BBQ59" s="877"/>
      <c r="BBR59" s="877"/>
      <c r="BBS59" s="877"/>
      <c r="BBT59" s="877"/>
      <c r="BBU59" s="877"/>
      <c r="BBV59" s="877"/>
      <c r="BBW59" s="877"/>
      <c r="BBX59" s="877"/>
      <c r="BBY59" s="877"/>
      <c r="BBZ59" s="877"/>
      <c r="BCA59" s="877"/>
      <c r="BCB59" s="877"/>
      <c r="BCC59" s="877"/>
      <c r="BCD59" s="877"/>
      <c r="BCE59" s="877"/>
      <c r="BCF59" s="877"/>
      <c r="BCG59" s="877"/>
      <c r="BCH59" s="877"/>
      <c r="BCI59" s="877"/>
      <c r="BCJ59" s="877"/>
      <c r="BCK59" s="877"/>
      <c r="BCL59" s="877"/>
      <c r="BCM59" s="877"/>
      <c r="BCN59" s="877"/>
      <c r="BCO59" s="877"/>
      <c r="BCP59" s="877"/>
      <c r="BCQ59" s="877"/>
      <c r="BCR59" s="877"/>
      <c r="BCS59" s="877"/>
      <c r="BCT59" s="877"/>
      <c r="BCU59" s="877"/>
      <c r="BCV59" s="877"/>
      <c r="BCW59" s="877"/>
      <c r="BCX59" s="877"/>
      <c r="BCY59" s="877"/>
      <c r="BCZ59" s="877"/>
      <c r="BDA59" s="877"/>
      <c r="BDB59" s="877"/>
      <c r="BDC59" s="877"/>
      <c r="BDD59" s="877"/>
      <c r="BDE59" s="877"/>
      <c r="BDF59" s="877"/>
      <c r="BDG59" s="877"/>
      <c r="BDH59" s="877"/>
      <c r="BDI59" s="877"/>
      <c r="BDJ59" s="877"/>
      <c r="BDK59" s="877"/>
      <c r="BDL59" s="877"/>
      <c r="BDM59" s="877"/>
      <c r="BDN59" s="877"/>
      <c r="BDO59" s="877"/>
      <c r="BDP59" s="877"/>
      <c r="BDQ59" s="877"/>
      <c r="BDR59" s="877"/>
      <c r="BDS59" s="877"/>
      <c r="BDT59" s="877"/>
      <c r="BDU59" s="877"/>
      <c r="BDV59" s="877"/>
      <c r="BDW59" s="877"/>
      <c r="BDX59" s="877"/>
      <c r="BDY59" s="877"/>
      <c r="BDZ59" s="877"/>
      <c r="BEA59" s="877"/>
      <c r="BEB59" s="877"/>
      <c r="BEC59" s="877"/>
      <c r="BED59" s="877"/>
      <c r="BEE59" s="877"/>
      <c r="BEF59" s="877"/>
      <c r="BEG59" s="877"/>
      <c r="BEH59" s="877"/>
      <c r="BEI59" s="877"/>
      <c r="BEJ59" s="877"/>
      <c r="BEK59" s="877"/>
      <c r="BEL59" s="877"/>
      <c r="BEM59" s="877"/>
      <c r="BEN59" s="877"/>
      <c r="BEO59" s="877"/>
      <c r="BEP59" s="877"/>
      <c r="BEQ59" s="877"/>
      <c r="BER59" s="877"/>
      <c r="BES59" s="877"/>
      <c r="BET59" s="877"/>
      <c r="BEU59" s="877"/>
      <c r="BEV59" s="877"/>
      <c r="BEW59" s="877"/>
      <c r="BEX59" s="877"/>
      <c r="BEY59" s="877"/>
      <c r="BEZ59" s="877"/>
      <c r="BFA59" s="877"/>
      <c r="BFB59" s="877"/>
      <c r="BFC59" s="877"/>
      <c r="BFD59" s="877"/>
      <c r="BFE59" s="877"/>
      <c r="BFF59" s="877"/>
      <c r="BFG59" s="877"/>
      <c r="BFH59" s="877"/>
      <c r="BFI59" s="877"/>
      <c r="BFJ59" s="877"/>
      <c r="BFK59" s="877"/>
      <c r="BFL59" s="877"/>
      <c r="BFM59" s="877"/>
      <c r="BFN59" s="877"/>
      <c r="BFO59" s="877"/>
      <c r="BFP59" s="877"/>
      <c r="BFQ59" s="877"/>
      <c r="BFR59" s="877"/>
      <c r="BFS59" s="877"/>
      <c r="BFT59" s="877"/>
      <c r="BFU59" s="877"/>
      <c r="BFV59" s="877"/>
      <c r="BFW59" s="877"/>
      <c r="BFX59" s="877"/>
      <c r="BFY59" s="877"/>
      <c r="BFZ59" s="877"/>
      <c r="BGA59" s="877"/>
      <c r="BGB59" s="877"/>
      <c r="BGC59" s="877"/>
      <c r="BGD59" s="877"/>
      <c r="BGE59" s="877"/>
      <c r="BGF59" s="877"/>
      <c r="BGG59" s="877"/>
      <c r="BGH59" s="877"/>
      <c r="BGI59" s="877"/>
      <c r="BGJ59" s="877"/>
      <c r="BGK59" s="877"/>
      <c r="BGL59" s="877"/>
      <c r="BGM59" s="877"/>
      <c r="BGN59" s="877"/>
      <c r="BGO59" s="877"/>
      <c r="BGP59" s="877"/>
      <c r="BGQ59" s="877"/>
      <c r="BGR59" s="877"/>
      <c r="BGS59" s="877"/>
      <c r="BGT59" s="877"/>
      <c r="BGU59" s="877"/>
      <c r="BGV59" s="877"/>
      <c r="BGW59" s="877"/>
      <c r="BGX59" s="877"/>
      <c r="BGY59" s="877"/>
      <c r="BGZ59" s="877"/>
      <c r="BHA59" s="877"/>
      <c r="BHB59" s="877"/>
      <c r="BHC59" s="877"/>
      <c r="BHD59" s="877"/>
      <c r="BHE59" s="877"/>
      <c r="BHF59" s="877"/>
      <c r="BHG59" s="877"/>
      <c r="BHH59" s="877"/>
      <c r="BHI59" s="877"/>
      <c r="BHJ59" s="877"/>
      <c r="BHK59" s="877"/>
      <c r="BHL59" s="877"/>
      <c r="BHM59" s="877"/>
      <c r="BHN59" s="877"/>
      <c r="BHO59" s="877"/>
      <c r="BHP59" s="877"/>
      <c r="BHQ59" s="877"/>
      <c r="BHR59" s="877"/>
      <c r="BHS59" s="877"/>
      <c r="BHT59" s="877"/>
      <c r="BHU59" s="877"/>
      <c r="BHV59" s="877"/>
      <c r="BHW59" s="877"/>
      <c r="BHX59" s="877"/>
      <c r="BHY59" s="877"/>
      <c r="BHZ59" s="877"/>
      <c r="BIA59" s="877"/>
      <c r="BIB59" s="877"/>
      <c r="BIC59" s="877"/>
      <c r="BID59" s="877"/>
      <c r="BIE59" s="877"/>
      <c r="BIF59" s="877"/>
      <c r="BIG59" s="877"/>
      <c r="BIH59" s="877"/>
      <c r="BII59" s="877"/>
      <c r="BIJ59" s="877"/>
      <c r="BIK59" s="877"/>
      <c r="BIL59" s="877"/>
      <c r="BIM59" s="877"/>
      <c r="BIN59" s="877"/>
      <c r="BIO59" s="877"/>
      <c r="BIP59" s="877"/>
      <c r="BIQ59" s="877"/>
      <c r="BIR59" s="877"/>
      <c r="BIS59" s="877"/>
      <c r="BIT59" s="877"/>
      <c r="BIU59" s="877"/>
      <c r="BIV59" s="877"/>
      <c r="BIW59" s="877"/>
      <c r="BIX59" s="877"/>
      <c r="BIY59" s="877"/>
      <c r="BIZ59" s="877"/>
      <c r="BJA59" s="877"/>
      <c r="BJB59" s="877"/>
      <c r="BJC59" s="877"/>
      <c r="BJD59" s="877"/>
      <c r="BJE59" s="877"/>
      <c r="BJF59" s="877"/>
      <c r="BJG59" s="877"/>
      <c r="BJH59" s="877"/>
      <c r="BJI59" s="877"/>
      <c r="BJJ59" s="877"/>
      <c r="BJK59" s="877"/>
      <c r="BJL59" s="877"/>
      <c r="BJM59" s="877"/>
      <c r="BJN59" s="877"/>
      <c r="BJO59" s="877"/>
      <c r="BJP59" s="877"/>
      <c r="BJQ59" s="877"/>
      <c r="BJR59" s="877"/>
      <c r="BJS59" s="877"/>
      <c r="BJT59" s="877"/>
      <c r="BJU59" s="877"/>
      <c r="BJV59" s="877"/>
      <c r="BJW59" s="877"/>
      <c r="BJX59" s="877"/>
      <c r="BJY59" s="877"/>
      <c r="BJZ59" s="877"/>
      <c r="BKA59" s="877"/>
      <c r="BKB59" s="877"/>
      <c r="BKC59" s="877"/>
      <c r="BKD59" s="877"/>
      <c r="BKE59" s="877"/>
      <c r="BKF59" s="877"/>
      <c r="BKG59" s="877"/>
      <c r="BKH59" s="877"/>
      <c r="BKI59" s="877"/>
      <c r="BKJ59" s="877"/>
      <c r="BKK59" s="877"/>
      <c r="BKL59" s="877"/>
      <c r="BKM59" s="877"/>
      <c r="BKN59" s="877"/>
      <c r="BKO59" s="877"/>
      <c r="BKP59" s="877"/>
      <c r="BKQ59" s="877"/>
      <c r="BKR59" s="877"/>
      <c r="BKS59" s="877"/>
      <c r="BKT59" s="877"/>
      <c r="BKU59" s="877"/>
      <c r="BKV59" s="877"/>
      <c r="BKW59" s="877"/>
      <c r="BKX59" s="877"/>
      <c r="BKY59" s="877"/>
      <c r="BKZ59" s="877"/>
      <c r="BLA59" s="877"/>
      <c r="BLB59" s="877"/>
      <c r="BLC59" s="877"/>
      <c r="BLD59" s="877"/>
      <c r="BLE59" s="877"/>
      <c r="BLF59" s="877"/>
      <c r="BLG59" s="877"/>
      <c r="BLH59" s="877"/>
      <c r="BLI59" s="877"/>
      <c r="BLJ59" s="877"/>
      <c r="BLK59" s="877"/>
      <c r="BLL59" s="877"/>
      <c r="BLM59" s="877"/>
      <c r="BLN59" s="877"/>
      <c r="BLO59" s="877"/>
      <c r="BLP59" s="877"/>
      <c r="BLQ59" s="877"/>
      <c r="BLR59" s="877"/>
      <c r="BLS59" s="877"/>
      <c r="BLT59" s="877"/>
      <c r="BLU59" s="877"/>
      <c r="BLV59" s="877"/>
      <c r="BLW59" s="877"/>
      <c r="BLX59" s="877"/>
      <c r="BLY59" s="877"/>
      <c r="BLZ59" s="877"/>
      <c r="BMA59" s="877"/>
      <c r="BMB59" s="877"/>
      <c r="BMC59" s="877"/>
      <c r="BMD59" s="877"/>
      <c r="BME59" s="877"/>
      <c r="BMF59" s="877"/>
      <c r="BMG59" s="877"/>
      <c r="BMH59" s="877"/>
      <c r="BMI59" s="877"/>
      <c r="BMJ59" s="877"/>
      <c r="BMK59" s="877"/>
      <c r="BML59" s="877"/>
      <c r="BMM59" s="877"/>
      <c r="BMN59" s="877"/>
      <c r="BMO59" s="877"/>
      <c r="BMP59" s="877"/>
      <c r="BMQ59" s="877"/>
      <c r="BMR59" s="877"/>
      <c r="BMS59" s="877"/>
      <c r="BMT59" s="877"/>
      <c r="BMU59" s="877"/>
      <c r="BMV59" s="877"/>
      <c r="BMW59" s="877"/>
      <c r="BMX59" s="877"/>
      <c r="BMY59" s="877"/>
      <c r="BMZ59" s="877"/>
      <c r="BNA59" s="877"/>
      <c r="BNB59" s="877"/>
      <c r="BNC59" s="877"/>
      <c r="BND59" s="877"/>
      <c r="BNE59" s="877"/>
      <c r="BNF59" s="877"/>
      <c r="BNG59" s="877"/>
      <c r="BNH59" s="877"/>
      <c r="BNI59" s="877"/>
      <c r="BNJ59" s="877"/>
      <c r="BNK59" s="877"/>
      <c r="BNL59" s="877"/>
      <c r="BNM59" s="877"/>
      <c r="BNN59" s="877"/>
      <c r="BNO59" s="877"/>
      <c r="BNP59" s="877"/>
      <c r="BNQ59" s="877"/>
      <c r="BNR59" s="877"/>
      <c r="BNS59" s="877"/>
      <c r="BNT59" s="877"/>
      <c r="BNU59" s="877"/>
      <c r="BNV59" s="877"/>
      <c r="BNW59" s="877"/>
      <c r="BNX59" s="877"/>
      <c r="BNY59" s="877"/>
      <c r="BNZ59" s="877"/>
      <c r="BOA59" s="877"/>
      <c r="BOB59" s="877"/>
      <c r="BOC59" s="877"/>
      <c r="BOD59" s="877"/>
      <c r="BOE59" s="877"/>
      <c r="BOF59" s="877"/>
      <c r="BOG59" s="877"/>
      <c r="BOH59" s="877"/>
      <c r="BOI59" s="877"/>
      <c r="BOJ59" s="877"/>
      <c r="BOK59" s="877"/>
      <c r="BOL59" s="877"/>
      <c r="BOM59" s="877"/>
      <c r="BON59" s="877"/>
      <c r="BOO59" s="877"/>
      <c r="BOP59" s="877"/>
      <c r="BOQ59" s="877"/>
      <c r="BOR59" s="877"/>
      <c r="BOS59" s="877"/>
      <c r="BOT59" s="877"/>
      <c r="BOU59" s="877"/>
      <c r="BOV59" s="877"/>
      <c r="BOW59" s="877"/>
      <c r="BOX59" s="877"/>
      <c r="BOY59" s="877"/>
      <c r="BOZ59" s="877"/>
      <c r="BPA59" s="877"/>
      <c r="BPB59" s="877"/>
      <c r="BPC59" s="877"/>
      <c r="BPD59" s="877"/>
      <c r="BPE59" s="877"/>
      <c r="BPF59" s="877"/>
      <c r="BPG59" s="877"/>
      <c r="BPH59" s="877"/>
      <c r="BPI59" s="877"/>
      <c r="BPJ59" s="877"/>
      <c r="BPK59" s="877"/>
      <c r="BPL59" s="877"/>
      <c r="BPM59" s="877"/>
      <c r="BPN59" s="877"/>
      <c r="BPO59" s="877"/>
      <c r="BPP59" s="877"/>
      <c r="BPQ59" s="877"/>
      <c r="BPR59" s="877"/>
      <c r="BPS59" s="877"/>
      <c r="BPT59" s="877"/>
      <c r="BPU59" s="877"/>
      <c r="BPV59" s="877"/>
      <c r="BPW59" s="877"/>
      <c r="BPX59" s="877"/>
      <c r="BPY59" s="877"/>
      <c r="BPZ59" s="877"/>
      <c r="BQA59" s="877"/>
      <c r="BQB59" s="877"/>
      <c r="BQC59" s="877"/>
      <c r="BQD59" s="877"/>
      <c r="BQE59" s="877"/>
      <c r="BQF59" s="877"/>
      <c r="BQG59" s="877"/>
      <c r="BQH59" s="877"/>
      <c r="BQI59" s="877"/>
      <c r="BQJ59" s="877"/>
      <c r="BQK59" s="877"/>
      <c r="BQL59" s="877"/>
      <c r="BQM59" s="877"/>
      <c r="BQN59" s="877"/>
      <c r="BQO59" s="877"/>
      <c r="BQP59" s="877"/>
      <c r="BQQ59" s="877"/>
      <c r="BQR59" s="877"/>
      <c r="BQS59" s="877"/>
      <c r="BQT59" s="877"/>
      <c r="BQU59" s="877"/>
      <c r="BQV59" s="877"/>
      <c r="BQW59" s="877"/>
      <c r="BQX59" s="877"/>
      <c r="BQY59" s="877"/>
      <c r="BQZ59" s="877"/>
      <c r="BRA59" s="877"/>
      <c r="BRB59" s="877"/>
      <c r="BRC59" s="877"/>
      <c r="BRD59" s="877"/>
      <c r="BRE59" s="877"/>
      <c r="BRF59" s="877"/>
      <c r="BRG59" s="877"/>
      <c r="BRH59" s="877"/>
      <c r="BRI59" s="877"/>
      <c r="BRJ59" s="877"/>
      <c r="BRK59" s="877"/>
      <c r="BRL59" s="877"/>
      <c r="BRM59" s="877"/>
      <c r="BRN59" s="877"/>
      <c r="BRO59" s="877"/>
      <c r="BRP59" s="877"/>
      <c r="BRQ59" s="877"/>
      <c r="BRR59" s="877"/>
      <c r="BRS59" s="877"/>
      <c r="BRT59" s="877"/>
      <c r="BRU59" s="877"/>
      <c r="BRV59" s="877"/>
      <c r="BRW59" s="877"/>
      <c r="BRX59" s="877"/>
      <c r="BRY59" s="877"/>
      <c r="BRZ59" s="877"/>
      <c r="BSA59" s="877"/>
      <c r="BSB59" s="877"/>
      <c r="BSC59" s="877"/>
      <c r="BSD59" s="877"/>
      <c r="BSE59" s="877"/>
      <c r="BSF59" s="877"/>
      <c r="BSG59" s="877"/>
      <c r="BSH59" s="877"/>
      <c r="BSI59" s="877"/>
      <c r="BSJ59" s="877"/>
      <c r="BSK59" s="877"/>
      <c r="BSL59" s="877"/>
      <c r="BSM59" s="877"/>
      <c r="BSN59" s="877"/>
      <c r="BSO59" s="877"/>
      <c r="BSP59" s="877"/>
      <c r="BSQ59" s="877"/>
      <c r="BSR59" s="877"/>
      <c r="BSS59" s="877"/>
      <c r="BST59" s="877"/>
      <c r="BSU59" s="877"/>
      <c r="BSV59" s="877"/>
      <c r="BSW59" s="877"/>
      <c r="BSX59" s="877"/>
      <c r="BSY59" s="877"/>
      <c r="BSZ59" s="877"/>
      <c r="BTA59" s="877"/>
      <c r="BTB59" s="877"/>
      <c r="BTC59" s="877"/>
      <c r="BTD59" s="877"/>
      <c r="BTE59" s="877"/>
      <c r="BTF59" s="877"/>
      <c r="BTG59" s="877"/>
      <c r="BTH59" s="877"/>
      <c r="BTI59" s="877"/>
      <c r="BTJ59" s="877"/>
      <c r="BTK59" s="877"/>
      <c r="BTL59" s="877"/>
      <c r="BTM59" s="877"/>
      <c r="BTN59" s="877"/>
      <c r="BTO59" s="877"/>
      <c r="BTP59" s="877"/>
      <c r="BTQ59" s="877"/>
      <c r="BTR59" s="877"/>
      <c r="BTS59" s="877"/>
      <c r="BTT59" s="877"/>
      <c r="BTU59" s="877"/>
      <c r="BTV59" s="877"/>
      <c r="BTW59" s="877"/>
      <c r="BTX59" s="877"/>
      <c r="BTY59" s="877"/>
      <c r="BTZ59" s="877"/>
      <c r="BUA59" s="877"/>
      <c r="BUB59" s="877"/>
      <c r="BUC59" s="877"/>
      <c r="BUD59" s="877"/>
      <c r="BUE59" s="877"/>
      <c r="BUF59" s="877"/>
      <c r="BUG59" s="877"/>
      <c r="BUH59" s="877"/>
      <c r="BUI59" s="877"/>
      <c r="BUJ59" s="877"/>
      <c r="BUK59" s="877"/>
      <c r="BUL59" s="877"/>
      <c r="BUM59" s="877"/>
      <c r="BUN59" s="877"/>
      <c r="BUO59" s="877"/>
      <c r="BUP59" s="877"/>
      <c r="BUQ59" s="877"/>
      <c r="BUR59" s="877"/>
      <c r="BUS59" s="877"/>
      <c r="BUT59" s="877"/>
      <c r="BUU59" s="877"/>
      <c r="BUV59" s="877"/>
      <c r="BUW59" s="877"/>
      <c r="BUX59" s="877"/>
      <c r="BUY59" s="877"/>
      <c r="BUZ59" s="877"/>
      <c r="BVA59" s="877"/>
      <c r="BVB59" s="877"/>
      <c r="BVC59" s="877"/>
      <c r="BVD59" s="877"/>
      <c r="BVE59" s="877"/>
      <c r="BVF59" s="877"/>
      <c r="BVG59" s="877"/>
      <c r="BVH59" s="877"/>
      <c r="BVI59" s="877"/>
      <c r="BVJ59" s="877"/>
      <c r="BVK59" s="877"/>
      <c r="BVL59" s="877"/>
      <c r="BVM59" s="877"/>
      <c r="BVN59" s="877"/>
      <c r="BVO59" s="877"/>
      <c r="BVP59" s="877"/>
      <c r="BVQ59" s="877"/>
      <c r="BVR59" s="877"/>
      <c r="BVS59" s="877"/>
      <c r="BVT59" s="877"/>
      <c r="BVU59" s="877"/>
      <c r="BVV59" s="877"/>
      <c r="BVW59" s="877"/>
      <c r="BVX59" s="877"/>
      <c r="BVY59" s="877"/>
      <c r="BVZ59" s="877"/>
      <c r="BWA59" s="877"/>
      <c r="BWB59" s="877"/>
      <c r="BWC59" s="877"/>
      <c r="BWD59" s="877"/>
      <c r="BWE59" s="877"/>
      <c r="BWF59" s="877"/>
      <c r="BWG59" s="877"/>
      <c r="BWH59" s="877"/>
      <c r="BWI59" s="877"/>
      <c r="BWJ59" s="877"/>
      <c r="BWK59" s="877"/>
      <c r="BWL59" s="877"/>
      <c r="BWM59" s="877"/>
      <c r="BWN59" s="877"/>
      <c r="BWO59" s="877"/>
      <c r="BWP59" s="877"/>
      <c r="BWQ59" s="877"/>
      <c r="BWR59" s="877"/>
      <c r="BWS59" s="877"/>
      <c r="BWT59" s="877"/>
      <c r="BWU59" s="877"/>
      <c r="BWV59" s="877"/>
      <c r="BWW59" s="877"/>
      <c r="BWX59" s="877"/>
      <c r="BWY59" s="877"/>
      <c r="BWZ59" s="877"/>
      <c r="BXA59" s="877"/>
      <c r="BXB59" s="877"/>
      <c r="BXC59" s="877"/>
      <c r="BXD59" s="877"/>
      <c r="BXE59" s="877"/>
      <c r="BXF59" s="877"/>
      <c r="BXG59" s="877"/>
      <c r="BXH59" s="877"/>
      <c r="BXI59" s="877"/>
      <c r="BXJ59" s="877"/>
      <c r="BXK59" s="877"/>
      <c r="BXL59" s="877"/>
      <c r="BXM59" s="877"/>
      <c r="BXN59" s="877"/>
      <c r="BXO59" s="877"/>
      <c r="BXP59" s="877"/>
      <c r="BXQ59" s="877"/>
      <c r="BXR59" s="877"/>
      <c r="BXS59" s="877"/>
      <c r="BXT59" s="877"/>
      <c r="BXU59" s="877"/>
      <c r="BXV59" s="877"/>
      <c r="BXW59" s="877"/>
      <c r="BXX59" s="877"/>
      <c r="BXY59" s="877"/>
      <c r="BXZ59" s="877"/>
      <c r="BYA59" s="877"/>
      <c r="BYB59" s="877"/>
      <c r="BYC59" s="877"/>
      <c r="BYD59" s="877"/>
      <c r="BYE59" s="877"/>
      <c r="BYF59" s="877"/>
      <c r="BYG59" s="877"/>
      <c r="BYH59" s="877"/>
      <c r="BYI59" s="877"/>
      <c r="BYJ59" s="877"/>
      <c r="BYK59" s="877"/>
      <c r="BYL59" s="877"/>
      <c r="BYM59" s="877"/>
      <c r="BYN59" s="877"/>
      <c r="BYO59" s="877"/>
      <c r="BYP59" s="877"/>
      <c r="BYQ59" s="877"/>
      <c r="BYR59" s="877"/>
      <c r="BYS59" s="877"/>
      <c r="BYT59" s="877"/>
      <c r="BYU59" s="877"/>
      <c r="BYV59" s="877"/>
      <c r="BYW59" s="877"/>
      <c r="BYX59" s="877"/>
      <c r="BYY59" s="877"/>
      <c r="BYZ59" s="877"/>
      <c r="BZA59" s="877"/>
      <c r="BZB59" s="877"/>
      <c r="BZC59" s="877"/>
      <c r="BZD59" s="877"/>
      <c r="BZE59" s="877"/>
      <c r="BZF59" s="877"/>
      <c r="BZG59" s="877"/>
      <c r="BZH59" s="877"/>
      <c r="BZI59" s="877"/>
      <c r="BZJ59" s="877"/>
      <c r="BZK59" s="877"/>
      <c r="BZL59" s="877"/>
      <c r="BZM59" s="877"/>
      <c r="BZN59" s="877"/>
      <c r="BZO59" s="877"/>
      <c r="BZP59" s="877"/>
      <c r="BZQ59" s="877"/>
      <c r="BZR59" s="877"/>
      <c r="BZS59" s="877"/>
      <c r="BZT59" s="877"/>
      <c r="BZU59" s="877"/>
      <c r="BZV59" s="877"/>
      <c r="BZW59" s="877"/>
      <c r="BZX59" s="877"/>
      <c r="BZY59" s="877"/>
      <c r="BZZ59" s="877"/>
      <c r="CAA59" s="877"/>
      <c r="CAB59" s="877"/>
      <c r="CAC59" s="877"/>
      <c r="CAD59" s="877"/>
      <c r="CAE59" s="877"/>
      <c r="CAF59" s="877"/>
      <c r="CAG59" s="877"/>
      <c r="CAH59" s="877"/>
      <c r="CAI59" s="877"/>
      <c r="CAJ59" s="877"/>
      <c r="CAK59" s="877"/>
      <c r="CAL59" s="877"/>
      <c r="CAM59" s="877"/>
      <c r="CAN59" s="877"/>
      <c r="CAO59" s="877"/>
      <c r="CAP59" s="877"/>
      <c r="CAQ59" s="877"/>
      <c r="CAR59" s="877"/>
      <c r="CAS59" s="877"/>
      <c r="CAT59" s="877"/>
      <c r="CAU59" s="877"/>
      <c r="CAV59" s="877"/>
      <c r="CAW59" s="877"/>
      <c r="CAX59" s="877"/>
      <c r="CAY59" s="877"/>
      <c r="CAZ59" s="877"/>
      <c r="CBA59" s="877"/>
      <c r="CBB59" s="877"/>
      <c r="CBC59" s="877"/>
      <c r="CBD59" s="877"/>
      <c r="CBE59" s="877"/>
      <c r="CBF59" s="877"/>
      <c r="CBG59" s="877"/>
      <c r="CBH59" s="877"/>
      <c r="CBI59" s="877"/>
      <c r="CBJ59" s="877"/>
      <c r="CBK59" s="877"/>
      <c r="CBL59" s="877"/>
      <c r="CBM59" s="877"/>
      <c r="CBN59" s="877"/>
      <c r="CBO59" s="877"/>
      <c r="CBP59" s="877"/>
      <c r="CBQ59" s="877"/>
      <c r="CBR59" s="877"/>
      <c r="CBS59" s="877"/>
      <c r="CBT59" s="877"/>
      <c r="CBU59" s="877"/>
      <c r="CBV59" s="877"/>
      <c r="CBW59" s="877"/>
      <c r="CBX59" s="877"/>
      <c r="CBY59" s="877"/>
      <c r="CBZ59" s="877"/>
      <c r="CCA59" s="877"/>
      <c r="CCB59" s="877"/>
      <c r="CCC59" s="877"/>
      <c r="CCD59" s="877"/>
      <c r="CCE59" s="877"/>
      <c r="CCF59" s="877"/>
      <c r="CCG59" s="877"/>
      <c r="CCH59" s="877"/>
      <c r="CCI59" s="877"/>
      <c r="CCJ59" s="877"/>
      <c r="CCK59" s="877"/>
      <c r="CCL59" s="877"/>
      <c r="CCM59" s="877"/>
      <c r="CCN59" s="877"/>
      <c r="CCO59" s="877"/>
      <c r="CCP59" s="877"/>
      <c r="CCQ59" s="877"/>
      <c r="CCR59" s="877"/>
      <c r="CCS59" s="877"/>
      <c r="CCT59" s="877"/>
      <c r="CCU59" s="877"/>
      <c r="CCV59" s="877"/>
      <c r="CCW59" s="877"/>
      <c r="CCX59" s="877"/>
      <c r="CCY59" s="877"/>
      <c r="CCZ59" s="877"/>
      <c r="CDA59" s="877"/>
      <c r="CDB59" s="877"/>
      <c r="CDC59" s="877"/>
      <c r="CDD59" s="877"/>
      <c r="CDE59" s="877"/>
      <c r="CDF59" s="877"/>
      <c r="CDG59" s="877"/>
      <c r="CDH59" s="877"/>
      <c r="CDI59" s="877"/>
      <c r="CDJ59" s="877"/>
      <c r="CDK59" s="877"/>
      <c r="CDL59" s="877"/>
      <c r="CDM59" s="877"/>
      <c r="CDN59" s="877"/>
      <c r="CDO59" s="877"/>
      <c r="CDP59" s="877"/>
      <c r="CDQ59" s="877"/>
      <c r="CDR59" s="877"/>
      <c r="CDS59" s="877"/>
      <c r="CDT59" s="877"/>
      <c r="CDU59" s="877"/>
      <c r="CDV59" s="877"/>
      <c r="CDW59" s="877"/>
      <c r="CDX59" s="877"/>
      <c r="CDY59" s="877"/>
      <c r="CDZ59" s="877"/>
      <c r="CEA59" s="877"/>
      <c r="CEB59" s="877"/>
      <c r="CEC59" s="877"/>
      <c r="CED59" s="877"/>
      <c r="CEE59" s="877"/>
      <c r="CEF59" s="877"/>
      <c r="CEG59" s="877"/>
      <c r="CEH59" s="877"/>
      <c r="CEI59" s="877"/>
      <c r="CEJ59" s="877"/>
      <c r="CEK59" s="877"/>
      <c r="CEL59" s="877"/>
      <c r="CEM59" s="877"/>
      <c r="CEN59" s="877"/>
      <c r="CEO59" s="877"/>
      <c r="CEP59" s="877"/>
      <c r="CEQ59" s="877"/>
      <c r="CER59" s="877"/>
      <c r="CES59" s="877"/>
      <c r="CET59" s="877"/>
      <c r="CEU59" s="877"/>
      <c r="CEV59" s="877"/>
      <c r="CEW59" s="877"/>
      <c r="CEX59" s="877"/>
      <c r="CEY59" s="877"/>
      <c r="CEZ59" s="877"/>
      <c r="CFA59" s="877"/>
      <c r="CFB59" s="877"/>
      <c r="CFC59" s="877"/>
      <c r="CFD59" s="877"/>
      <c r="CFE59" s="877"/>
      <c r="CFF59" s="877"/>
      <c r="CFG59" s="877"/>
      <c r="CFH59" s="877"/>
      <c r="CFI59" s="877"/>
      <c r="CFJ59" s="877"/>
      <c r="CFK59" s="877"/>
      <c r="CFL59" s="877"/>
      <c r="CFM59" s="877"/>
      <c r="CFN59" s="877"/>
      <c r="CFO59" s="877"/>
      <c r="CFP59" s="877"/>
      <c r="CFQ59" s="877"/>
      <c r="CFR59" s="877"/>
      <c r="CFS59" s="877"/>
      <c r="CFT59" s="877"/>
      <c r="CFU59" s="877"/>
      <c r="CFV59" s="877"/>
      <c r="CFW59" s="877"/>
      <c r="CFX59" s="877"/>
      <c r="CFY59" s="877"/>
      <c r="CFZ59" s="877"/>
      <c r="CGA59" s="877"/>
      <c r="CGB59" s="877"/>
      <c r="CGC59" s="877"/>
      <c r="CGD59" s="877"/>
      <c r="CGE59" s="877"/>
      <c r="CGF59" s="877"/>
      <c r="CGG59" s="877"/>
      <c r="CGH59" s="877"/>
      <c r="CGI59" s="877"/>
      <c r="CGJ59" s="877"/>
      <c r="CGK59" s="877"/>
      <c r="CGL59" s="877"/>
      <c r="CGM59" s="877"/>
      <c r="CGN59" s="877"/>
      <c r="CGO59" s="877"/>
      <c r="CGP59" s="877"/>
      <c r="CGQ59" s="877"/>
      <c r="CGR59" s="877"/>
      <c r="CGS59" s="877"/>
      <c r="CGT59" s="877"/>
      <c r="CGU59" s="877"/>
      <c r="CGV59" s="877"/>
      <c r="CGW59" s="877"/>
      <c r="CGX59" s="877"/>
      <c r="CGY59" s="877"/>
      <c r="CGZ59" s="877"/>
      <c r="CHA59" s="877"/>
      <c r="CHB59" s="877"/>
      <c r="CHC59" s="877"/>
      <c r="CHD59" s="877"/>
      <c r="CHE59" s="877"/>
      <c r="CHF59" s="877"/>
      <c r="CHG59" s="877"/>
      <c r="CHH59" s="877"/>
      <c r="CHI59" s="877"/>
      <c r="CHJ59" s="877"/>
      <c r="CHK59" s="877"/>
      <c r="CHL59" s="877"/>
      <c r="CHM59" s="877"/>
      <c r="CHN59" s="877"/>
      <c r="CHO59" s="877"/>
      <c r="CHP59" s="877"/>
      <c r="CHQ59" s="877"/>
      <c r="CHR59" s="877"/>
      <c r="CHS59" s="877"/>
      <c r="CHT59" s="877"/>
      <c r="CHU59" s="877"/>
      <c r="CHV59" s="877"/>
      <c r="CHW59" s="877"/>
      <c r="CHX59" s="877"/>
      <c r="CHY59" s="877"/>
      <c r="CHZ59" s="877"/>
      <c r="CIA59" s="877"/>
      <c r="CIB59" s="877"/>
      <c r="CIC59" s="877"/>
      <c r="CID59" s="877"/>
      <c r="CIE59" s="877"/>
      <c r="CIF59" s="877"/>
      <c r="CIG59" s="877"/>
      <c r="CIH59" s="877"/>
      <c r="CII59" s="877"/>
      <c r="CIJ59" s="877"/>
      <c r="CIK59" s="877"/>
      <c r="CIL59" s="877"/>
      <c r="CIM59" s="877"/>
      <c r="CIN59" s="877"/>
      <c r="CIO59" s="877"/>
      <c r="CIP59" s="877"/>
      <c r="CIQ59" s="877"/>
      <c r="CIR59" s="877"/>
      <c r="CIS59" s="877"/>
      <c r="CIT59" s="877"/>
      <c r="CIU59" s="877"/>
      <c r="CIV59" s="877"/>
      <c r="CIW59" s="877"/>
      <c r="CIX59" s="877"/>
      <c r="CIY59" s="877"/>
      <c r="CIZ59" s="877"/>
      <c r="CJA59" s="877"/>
      <c r="CJB59" s="877"/>
      <c r="CJC59" s="877"/>
      <c r="CJD59" s="877"/>
      <c r="CJE59" s="877"/>
      <c r="CJF59" s="877"/>
      <c r="CJG59" s="877"/>
      <c r="CJH59" s="877"/>
      <c r="CJI59" s="877"/>
      <c r="CJJ59" s="877"/>
      <c r="CJK59" s="877"/>
      <c r="CJL59" s="877"/>
      <c r="CJM59" s="877"/>
      <c r="CJN59" s="877"/>
      <c r="CJO59" s="877"/>
      <c r="CJP59" s="877"/>
      <c r="CJQ59" s="877"/>
      <c r="CJR59" s="877"/>
      <c r="CJS59" s="877"/>
      <c r="CJT59" s="877"/>
      <c r="CJU59" s="877"/>
      <c r="CJV59" s="877"/>
      <c r="CJW59" s="877"/>
      <c r="CJX59" s="877"/>
      <c r="CJY59" s="877"/>
      <c r="CJZ59" s="877"/>
      <c r="CKA59" s="877"/>
      <c r="CKB59" s="877"/>
      <c r="CKC59" s="877"/>
      <c r="CKD59" s="877"/>
      <c r="CKE59" s="877"/>
      <c r="CKF59" s="877"/>
      <c r="CKG59" s="877"/>
      <c r="CKH59" s="877"/>
      <c r="CKI59" s="877"/>
      <c r="CKJ59" s="877"/>
      <c r="CKK59" s="877"/>
      <c r="CKL59" s="877"/>
      <c r="CKM59" s="877"/>
      <c r="CKN59" s="877"/>
      <c r="CKO59" s="877"/>
      <c r="CKP59" s="877"/>
      <c r="CKQ59" s="877"/>
      <c r="CKR59" s="877"/>
      <c r="CKS59" s="877"/>
      <c r="CKT59" s="877"/>
      <c r="CKU59" s="877"/>
      <c r="CKV59" s="877"/>
      <c r="CKW59" s="877"/>
      <c r="CKX59" s="877"/>
      <c r="CKY59" s="877"/>
      <c r="CKZ59" s="877"/>
      <c r="CLA59" s="877"/>
      <c r="CLB59" s="877"/>
      <c r="CLC59" s="877"/>
      <c r="CLD59" s="877"/>
      <c r="CLE59" s="877"/>
      <c r="CLF59" s="877"/>
      <c r="CLG59" s="877"/>
      <c r="CLH59" s="877"/>
      <c r="CLI59" s="877"/>
      <c r="CLJ59" s="877"/>
      <c r="CLK59" s="877"/>
      <c r="CLL59" s="877"/>
      <c r="CLM59" s="877"/>
      <c r="CLN59" s="877"/>
      <c r="CLO59" s="877"/>
      <c r="CLP59" s="877"/>
      <c r="CLQ59" s="877"/>
      <c r="CLR59" s="877"/>
      <c r="CLS59" s="877"/>
      <c r="CLT59" s="877"/>
      <c r="CLU59" s="877"/>
      <c r="CLV59" s="877"/>
      <c r="CLW59" s="877"/>
      <c r="CLX59" s="877"/>
      <c r="CLY59" s="877"/>
      <c r="CLZ59" s="877"/>
      <c r="CMA59" s="877"/>
      <c r="CMB59" s="877"/>
      <c r="CMC59" s="877"/>
      <c r="CMD59" s="877"/>
      <c r="CME59" s="877"/>
      <c r="CMF59" s="877"/>
      <c r="CMG59" s="877"/>
      <c r="CMH59" s="877"/>
      <c r="CMI59" s="877"/>
      <c r="CMJ59" s="877"/>
      <c r="CMK59" s="877"/>
      <c r="CML59" s="877"/>
      <c r="CMM59" s="877"/>
      <c r="CMN59" s="877"/>
      <c r="CMO59" s="877"/>
      <c r="CMP59" s="877"/>
      <c r="CMQ59" s="877"/>
      <c r="CMR59" s="877"/>
      <c r="CMS59" s="877"/>
      <c r="CMT59" s="877"/>
      <c r="CMU59" s="877"/>
      <c r="CMV59" s="877"/>
      <c r="CMW59" s="877"/>
      <c r="CMX59" s="877"/>
      <c r="CMY59" s="877"/>
      <c r="CMZ59" s="877"/>
      <c r="CNA59" s="877"/>
      <c r="CNB59" s="877"/>
      <c r="CNC59" s="877"/>
      <c r="CND59" s="877"/>
      <c r="CNE59" s="877"/>
      <c r="CNF59" s="877"/>
      <c r="CNG59" s="877"/>
      <c r="CNH59" s="877"/>
      <c r="CNI59" s="877"/>
      <c r="CNJ59" s="877"/>
      <c r="CNK59" s="877"/>
      <c r="CNL59" s="877"/>
      <c r="CNM59" s="877"/>
      <c r="CNN59" s="877"/>
      <c r="CNO59" s="877"/>
      <c r="CNP59" s="877"/>
      <c r="CNQ59" s="877"/>
      <c r="CNR59" s="877"/>
      <c r="CNS59" s="877"/>
      <c r="CNT59" s="877"/>
      <c r="CNU59" s="877"/>
      <c r="CNV59" s="877"/>
      <c r="CNW59" s="877"/>
      <c r="CNX59" s="877"/>
      <c r="CNY59" s="877"/>
      <c r="CNZ59" s="877"/>
      <c r="COA59" s="877"/>
      <c r="COB59" s="877"/>
      <c r="COC59" s="877"/>
      <c r="COD59" s="877"/>
      <c r="COE59" s="877"/>
      <c r="COF59" s="877"/>
      <c r="COG59" s="877"/>
      <c r="COH59" s="877"/>
      <c r="COI59" s="877"/>
      <c r="COJ59" s="877"/>
      <c r="COK59" s="877"/>
      <c r="COL59" s="877"/>
      <c r="COM59" s="877"/>
      <c r="CON59" s="877"/>
      <c r="COO59" s="877"/>
      <c r="COP59" s="877"/>
      <c r="COQ59" s="877"/>
      <c r="COR59" s="877"/>
      <c r="COS59" s="877"/>
      <c r="COT59" s="877"/>
      <c r="COU59" s="877"/>
      <c r="COV59" s="877"/>
      <c r="COW59" s="877"/>
      <c r="COX59" s="877"/>
      <c r="COY59" s="877"/>
      <c r="COZ59" s="877"/>
      <c r="CPA59" s="877"/>
      <c r="CPB59" s="877"/>
      <c r="CPC59" s="877"/>
      <c r="CPD59" s="877"/>
      <c r="CPE59" s="877"/>
      <c r="CPF59" s="877"/>
      <c r="CPG59" s="877"/>
      <c r="CPH59" s="877"/>
      <c r="CPI59" s="877"/>
      <c r="CPJ59" s="877"/>
      <c r="CPK59" s="877"/>
      <c r="CPL59" s="877"/>
      <c r="CPM59" s="877"/>
      <c r="CPN59" s="877"/>
      <c r="CPO59" s="877"/>
      <c r="CPP59" s="877"/>
      <c r="CPQ59" s="877"/>
      <c r="CPR59" s="877"/>
      <c r="CPS59" s="877"/>
      <c r="CPT59" s="877"/>
      <c r="CPU59" s="877"/>
      <c r="CPV59" s="877"/>
      <c r="CPW59" s="877"/>
      <c r="CPX59" s="877"/>
      <c r="CPY59" s="877"/>
      <c r="CPZ59" s="877"/>
      <c r="CQA59" s="877"/>
      <c r="CQB59" s="877"/>
      <c r="CQC59" s="877"/>
      <c r="CQD59" s="877"/>
      <c r="CQE59" s="877"/>
      <c r="CQF59" s="877"/>
      <c r="CQG59" s="877"/>
      <c r="CQH59" s="877"/>
      <c r="CQI59" s="877"/>
      <c r="CQJ59" s="877"/>
      <c r="CQK59" s="877"/>
      <c r="CQL59" s="877"/>
      <c r="CQM59" s="877"/>
      <c r="CQN59" s="877"/>
      <c r="CQO59" s="877"/>
      <c r="CQP59" s="877"/>
      <c r="CQQ59" s="877"/>
      <c r="CQR59" s="877"/>
      <c r="CQS59" s="877"/>
      <c r="CQT59" s="877"/>
      <c r="CQU59" s="877"/>
      <c r="CQV59" s="877"/>
      <c r="CQW59" s="877"/>
      <c r="CQX59" s="877"/>
      <c r="CQY59" s="877"/>
      <c r="CQZ59" s="877"/>
      <c r="CRA59" s="877"/>
      <c r="CRB59" s="877"/>
      <c r="CRC59" s="877"/>
      <c r="CRD59" s="877"/>
      <c r="CRE59" s="877"/>
      <c r="CRF59" s="877"/>
      <c r="CRG59" s="877"/>
      <c r="CRH59" s="877"/>
      <c r="CRI59" s="877"/>
      <c r="CRJ59" s="877"/>
      <c r="CRK59" s="877"/>
      <c r="CRL59" s="877"/>
      <c r="CRM59" s="877"/>
      <c r="CRN59" s="877"/>
      <c r="CRO59" s="877"/>
      <c r="CRP59" s="877"/>
      <c r="CRQ59" s="877"/>
      <c r="CRR59" s="877"/>
      <c r="CRS59" s="877"/>
      <c r="CRT59" s="877"/>
      <c r="CRU59" s="877"/>
      <c r="CRV59" s="877"/>
      <c r="CRW59" s="877"/>
      <c r="CRX59" s="877"/>
      <c r="CRY59" s="877"/>
      <c r="CRZ59" s="877"/>
      <c r="CSA59" s="877"/>
      <c r="CSB59" s="877"/>
      <c r="CSC59" s="877"/>
      <c r="CSD59" s="877"/>
      <c r="CSE59" s="877"/>
      <c r="CSF59" s="877"/>
      <c r="CSG59" s="877"/>
      <c r="CSH59" s="877"/>
      <c r="CSI59" s="877"/>
      <c r="CSJ59" s="877"/>
      <c r="CSK59" s="877"/>
      <c r="CSL59" s="877"/>
      <c r="CSM59" s="877"/>
      <c r="CSN59" s="877"/>
      <c r="CSO59" s="877"/>
      <c r="CSP59" s="877"/>
      <c r="CSQ59" s="877"/>
      <c r="CSR59" s="877"/>
      <c r="CSS59" s="877"/>
      <c r="CST59" s="877"/>
      <c r="CSU59" s="877"/>
      <c r="CSV59" s="877"/>
      <c r="CSW59" s="877"/>
      <c r="CSX59" s="877"/>
      <c r="CSY59" s="877"/>
      <c r="CSZ59" s="877"/>
      <c r="CTA59" s="877"/>
      <c r="CTB59" s="877"/>
      <c r="CTC59" s="877"/>
      <c r="CTD59" s="877"/>
      <c r="CTE59" s="877"/>
      <c r="CTF59" s="877"/>
      <c r="CTG59" s="877"/>
      <c r="CTH59" s="877"/>
      <c r="CTI59" s="877"/>
      <c r="CTJ59" s="877"/>
      <c r="CTK59" s="877"/>
      <c r="CTL59" s="877"/>
      <c r="CTM59" s="877"/>
      <c r="CTN59" s="877"/>
      <c r="CTO59" s="877"/>
      <c r="CTP59" s="877"/>
      <c r="CTQ59" s="877"/>
      <c r="CTR59" s="877"/>
      <c r="CTS59" s="877"/>
      <c r="CTT59" s="877"/>
      <c r="CTU59" s="877"/>
      <c r="CTV59" s="877"/>
      <c r="CTW59" s="877"/>
      <c r="CTX59" s="877"/>
      <c r="CTY59" s="877"/>
      <c r="CTZ59" s="877"/>
      <c r="CUA59" s="877"/>
      <c r="CUB59" s="877"/>
      <c r="CUC59" s="877"/>
      <c r="CUD59" s="877"/>
      <c r="CUE59" s="877"/>
      <c r="CUF59" s="877"/>
      <c r="CUG59" s="877"/>
      <c r="CUH59" s="877"/>
      <c r="CUI59" s="877"/>
      <c r="CUJ59" s="877"/>
      <c r="CUK59" s="877"/>
      <c r="CUL59" s="877"/>
      <c r="CUM59" s="877"/>
      <c r="CUN59" s="877"/>
      <c r="CUO59" s="877"/>
      <c r="CUP59" s="877"/>
      <c r="CUQ59" s="877"/>
      <c r="CUR59" s="877"/>
      <c r="CUS59" s="877"/>
      <c r="CUT59" s="877"/>
      <c r="CUU59" s="877"/>
      <c r="CUV59" s="877"/>
      <c r="CUW59" s="877"/>
      <c r="CUX59" s="877"/>
      <c r="CUY59" s="877"/>
      <c r="CUZ59" s="877"/>
      <c r="CVA59" s="877"/>
      <c r="CVB59" s="877"/>
      <c r="CVC59" s="877"/>
      <c r="CVD59" s="877"/>
      <c r="CVE59" s="877"/>
      <c r="CVF59" s="877"/>
      <c r="CVG59" s="877"/>
      <c r="CVH59" s="877"/>
      <c r="CVI59" s="877"/>
      <c r="CVJ59" s="877"/>
      <c r="CVK59" s="877"/>
      <c r="CVL59" s="877"/>
      <c r="CVM59" s="877"/>
      <c r="CVN59" s="877"/>
      <c r="CVO59" s="877"/>
      <c r="CVP59" s="877"/>
      <c r="CVQ59" s="877"/>
      <c r="CVR59" s="877"/>
      <c r="CVS59" s="877"/>
      <c r="CVT59" s="877"/>
      <c r="CVU59" s="877"/>
      <c r="CVV59" s="877"/>
      <c r="CVW59" s="877"/>
      <c r="CVX59" s="877"/>
      <c r="CVY59" s="877"/>
      <c r="CVZ59" s="877"/>
      <c r="CWA59" s="877"/>
      <c r="CWB59" s="877"/>
      <c r="CWC59" s="877"/>
      <c r="CWD59" s="877"/>
      <c r="CWE59" s="877"/>
      <c r="CWF59" s="877"/>
      <c r="CWG59" s="877"/>
      <c r="CWH59" s="877"/>
      <c r="CWI59" s="877"/>
      <c r="CWJ59" s="877"/>
      <c r="CWK59" s="877"/>
      <c r="CWL59" s="877"/>
      <c r="CWM59" s="877"/>
      <c r="CWN59" s="877"/>
      <c r="CWO59" s="877"/>
      <c r="CWP59" s="877"/>
      <c r="CWQ59" s="877"/>
      <c r="CWR59" s="877"/>
      <c r="CWS59" s="877"/>
      <c r="CWT59" s="877"/>
      <c r="CWU59" s="877"/>
      <c r="CWV59" s="877"/>
      <c r="CWW59" s="877"/>
      <c r="CWX59" s="877"/>
      <c r="CWY59" s="877"/>
      <c r="CWZ59" s="877"/>
      <c r="CXA59" s="877"/>
      <c r="CXB59" s="877"/>
      <c r="CXC59" s="877"/>
      <c r="CXD59" s="877"/>
      <c r="CXE59" s="877"/>
      <c r="CXF59" s="877"/>
      <c r="CXG59" s="877"/>
      <c r="CXH59" s="877"/>
      <c r="CXI59" s="877"/>
      <c r="CXJ59" s="877"/>
      <c r="CXK59" s="877"/>
      <c r="CXL59" s="877"/>
      <c r="CXM59" s="877"/>
      <c r="CXN59" s="877"/>
      <c r="CXO59" s="877"/>
      <c r="CXP59" s="877"/>
      <c r="CXQ59" s="877"/>
      <c r="CXR59" s="877"/>
      <c r="CXS59" s="877"/>
      <c r="CXT59" s="877"/>
      <c r="CXU59" s="877"/>
      <c r="CXV59" s="877"/>
      <c r="CXW59" s="877"/>
      <c r="CXX59" s="877"/>
      <c r="CXY59" s="877"/>
      <c r="CXZ59" s="877"/>
      <c r="CYA59" s="877"/>
      <c r="CYB59" s="877"/>
      <c r="CYC59" s="877"/>
      <c r="CYD59" s="877"/>
      <c r="CYE59" s="877"/>
      <c r="CYF59" s="877"/>
      <c r="CYG59" s="877"/>
      <c r="CYH59" s="877"/>
      <c r="CYI59" s="877"/>
      <c r="CYJ59" s="877"/>
      <c r="CYK59" s="877"/>
      <c r="CYL59" s="877"/>
      <c r="CYM59" s="877"/>
      <c r="CYN59" s="877"/>
      <c r="CYO59" s="877"/>
      <c r="CYP59" s="877"/>
      <c r="CYQ59" s="877"/>
      <c r="CYR59" s="877"/>
      <c r="CYS59" s="877"/>
      <c r="CYT59" s="877"/>
      <c r="CYU59" s="877"/>
      <c r="CYV59" s="877"/>
      <c r="CYW59" s="877"/>
      <c r="CYX59" s="877"/>
      <c r="CYY59" s="877"/>
      <c r="CYZ59" s="877"/>
      <c r="CZA59" s="877"/>
      <c r="CZB59" s="877"/>
      <c r="CZC59" s="877"/>
      <c r="CZD59" s="877"/>
      <c r="CZE59" s="877"/>
      <c r="CZF59" s="877"/>
      <c r="CZG59" s="877"/>
      <c r="CZH59" s="877"/>
      <c r="CZI59" s="877"/>
      <c r="CZJ59" s="877"/>
      <c r="CZK59" s="877"/>
      <c r="CZL59" s="877"/>
      <c r="CZM59" s="877"/>
      <c r="CZN59" s="877"/>
      <c r="CZO59" s="877"/>
      <c r="CZP59" s="877"/>
      <c r="CZQ59" s="877"/>
      <c r="CZR59" s="877"/>
      <c r="CZS59" s="877"/>
      <c r="CZT59" s="877"/>
      <c r="CZU59" s="877"/>
      <c r="CZV59" s="877"/>
      <c r="CZW59" s="877"/>
      <c r="CZX59" s="877"/>
      <c r="CZY59" s="877"/>
      <c r="CZZ59" s="877"/>
      <c r="DAA59" s="877"/>
      <c r="DAB59" s="877"/>
      <c r="DAC59" s="877"/>
      <c r="DAD59" s="877"/>
      <c r="DAE59" s="877"/>
      <c r="DAF59" s="877"/>
      <c r="DAG59" s="877"/>
      <c r="DAH59" s="877"/>
      <c r="DAI59" s="877"/>
      <c r="DAJ59" s="877"/>
      <c r="DAK59" s="877"/>
      <c r="DAL59" s="877"/>
      <c r="DAM59" s="877"/>
      <c r="DAN59" s="877"/>
      <c r="DAO59" s="877"/>
      <c r="DAP59" s="877"/>
      <c r="DAQ59" s="877"/>
      <c r="DAR59" s="877"/>
      <c r="DAS59" s="877"/>
      <c r="DAT59" s="877"/>
      <c r="DAU59" s="877"/>
      <c r="DAV59" s="877"/>
      <c r="DAW59" s="877"/>
      <c r="DAX59" s="877"/>
      <c r="DAY59" s="877"/>
      <c r="DAZ59" s="877"/>
      <c r="DBA59" s="877"/>
      <c r="DBB59" s="877"/>
      <c r="DBC59" s="877"/>
      <c r="DBD59" s="877"/>
      <c r="DBE59" s="877"/>
      <c r="DBF59" s="877"/>
      <c r="DBG59" s="877"/>
      <c r="DBH59" s="877"/>
      <c r="DBI59" s="877"/>
      <c r="DBJ59" s="877"/>
      <c r="DBK59" s="877"/>
      <c r="DBL59" s="877"/>
      <c r="DBM59" s="877"/>
      <c r="DBN59" s="877"/>
      <c r="DBO59" s="877"/>
      <c r="DBP59" s="877"/>
      <c r="DBQ59" s="877"/>
      <c r="DBR59" s="877"/>
      <c r="DBS59" s="877"/>
      <c r="DBT59" s="877"/>
      <c r="DBU59" s="877"/>
      <c r="DBV59" s="877"/>
      <c r="DBW59" s="877"/>
      <c r="DBX59" s="877"/>
      <c r="DBY59" s="877"/>
      <c r="DBZ59" s="877"/>
      <c r="DCA59" s="877"/>
      <c r="DCB59" s="877"/>
      <c r="DCC59" s="877"/>
      <c r="DCD59" s="877"/>
      <c r="DCE59" s="877"/>
      <c r="DCF59" s="877"/>
      <c r="DCG59" s="877"/>
      <c r="DCH59" s="877"/>
      <c r="DCI59" s="877"/>
      <c r="DCJ59" s="877"/>
      <c r="DCK59" s="877"/>
      <c r="DCL59" s="877"/>
      <c r="DCM59" s="877"/>
      <c r="DCN59" s="877"/>
      <c r="DCO59" s="877"/>
      <c r="DCP59" s="877"/>
      <c r="DCQ59" s="877"/>
      <c r="DCR59" s="877"/>
      <c r="DCS59" s="877"/>
      <c r="DCT59" s="877"/>
      <c r="DCU59" s="877"/>
      <c r="DCV59" s="877"/>
      <c r="DCW59" s="877"/>
      <c r="DCX59" s="877"/>
      <c r="DCY59" s="877"/>
      <c r="DCZ59" s="877"/>
      <c r="DDA59" s="877"/>
      <c r="DDB59" s="877"/>
      <c r="DDC59" s="877"/>
      <c r="DDD59" s="877"/>
      <c r="DDE59" s="877"/>
      <c r="DDF59" s="877"/>
      <c r="DDG59" s="877"/>
      <c r="DDH59" s="877"/>
      <c r="DDI59" s="877"/>
      <c r="DDJ59" s="877"/>
      <c r="DDK59" s="877"/>
      <c r="DDL59" s="877"/>
      <c r="DDM59" s="877"/>
      <c r="DDN59" s="877"/>
      <c r="DDO59" s="877"/>
      <c r="DDP59" s="877"/>
      <c r="DDQ59" s="877"/>
      <c r="DDR59" s="877"/>
      <c r="DDS59" s="877"/>
      <c r="DDT59" s="877"/>
      <c r="DDU59" s="877"/>
      <c r="DDV59" s="877"/>
      <c r="DDW59" s="877"/>
      <c r="DDX59" s="877"/>
      <c r="DDY59" s="877"/>
      <c r="DDZ59" s="877"/>
      <c r="DEA59" s="877"/>
      <c r="DEB59" s="877"/>
      <c r="DEC59" s="877"/>
      <c r="DED59" s="877"/>
      <c r="DEE59" s="877"/>
      <c r="DEF59" s="877"/>
      <c r="DEG59" s="877"/>
      <c r="DEH59" s="877"/>
      <c r="DEI59" s="877"/>
      <c r="DEJ59" s="877"/>
      <c r="DEK59" s="877"/>
      <c r="DEL59" s="877"/>
      <c r="DEM59" s="877"/>
      <c r="DEN59" s="877"/>
      <c r="DEO59" s="877"/>
      <c r="DEP59" s="877"/>
      <c r="DEQ59" s="877"/>
      <c r="DER59" s="877"/>
      <c r="DES59" s="877"/>
      <c r="DET59" s="877"/>
      <c r="DEU59" s="877"/>
      <c r="DEV59" s="877"/>
      <c r="DEW59" s="877"/>
      <c r="DEX59" s="877"/>
      <c r="DEY59" s="877"/>
      <c r="DEZ59" s="877"/>
      <c r="DFA59" s="877"/>
      <c r="DFB59" s="877"/>
      <c r="DFC59" s="877"/>
      <c r="DFD59" s="877"/>
      <c r="DFE59" s="877"/>
      <c r="DFF59" s="877"/>
      <c r="DFG59" s="877"/>
      <c r="DFH59" s="877"/>
      <c r="DFI59" s="877"/>
      <c r="DFJ59" s="877"/>
      <c r="DFK59" s="877"/>
      <c r="DFL59" s="877"/>
      <c r="DFM59" s="877"/>
      <c r="DFN59" s="877"/>
      <c r="DFO59" s="877"/>
      <c r="DFP59" s="877"/>
      <c r="DFQ59" s="877"/>
      <c r="DFR59" s="877"/>
      <c r="DFS59" s="877"/>
      <c r="DFT59" s="877"/>
      <c r="DFU59" s="877"/>
      <c r="DFV59" s="877"/>
      <c r="DFW59" s="877"/>
      <c r="DFX59" s="877"/>
      <c r="DFY59" s="877"/>
      <c r="DFZ59" s="877"/>
      <c r="DGA59" s="877"/>
      <c r="DGB59" s="877"/>
      <c r="DGC59" s="877"/>
      <c r="DGD59" s="877"/>
      <c r="DGE59" s="877"/>
      <c r="DGF59" s="877"/>
      <c r="DGG59" s="877"/>
      <c r="DGH59" s="877"/>
      <c r="DGI59" s="877"/>
      <c r="DGJ59" s="877"/>
      <c r="DGK59" s="877"/>
      <c r="DGL59" s="877"/>
      <c r="DGM59" s="877"/>
      <c r="DGN59" s="877"/>
      <c r="DGO59" s="877"/>
      <c r="DGP59" s="877"/>
      <c r="DGQ59" s="877"/>
      <c r="DGR59" s="877"/>
      <c r="DGS59" s="877"/>
      <c r="DGT59" s="877"/>
      <c r="DGU59" s="877"/>
      <c r="DGV59" s="877"/>
      <c r="DGW59" s="877"/>
      <c r="DGX59" s="877"/>
      <c r="DGY59" s="877"/>
      <c r="DGZ59" s="877"/>
      <c r="DHA59" s="877"/>
      <c r="DHB59" s="877"/>
      <c r="DHC59" s="877"/>
      <c r="DHD59" s="877"/>
      <c r="DHE59" s="877"/>
      <c r="DHF59" s="877"/>
      <c r="DHG59" s="877"/>
      <c r="DHH59" s="877"/>
      <c r="DHI59" s="877"/>
      <c r="DHJ59" s="877"/>
      <c r="DHK59" s="877"/>
      <c r="DHL59" s="877"/>
      <c r="DHM59" s="877"/>
      <c r="DHN59" s="877"/>
      <c r="DHO59" s="877"/>
      <c r="DHP59" s="877"/>
      <c r="DHQ59" s="877"/>
      <c r="DHR59" s="877"/>
      <c r="DHS59" s="877"/>
      <c r="DHT59" s="877"/>
      <c r="DHU59" s="877"/>
      <c r="DHV59" s="877"/>
      <c r="DHW59" s="877"/>
      <c r="DHX59" s="877"/>
      <c r="DHY59" s="877"/>
      <c r="DHZ59" s="877"/>
      <c r="DIA59" s="877"/>
      <c r="DIB59" s="877"/>
      <c r="DIC59" s="877"/>
      <c r="DID59" s="877"/>
      <c r="DIE59" s="877"/>
      <c r="DIF59" s="877"/>
      <c r="DIG59" s="877"/>
      <c r="DIH59" s="877"/>
      <c r="DII59" s="877"/>
      <c r="DIJ59" s="877"/>
      <c r="DIK59" s="877"/>
      <c r="DIL59" s="877"/>
      <c r="DIM59" s="877"/>
      <c r="DIN59" s="877"/>
      <c r="DIO59" s="877"/>
      <c r="DIP59" s="877"/>
      <c r="DIQ59" s="877"/>
      <c r="DIR59" s="877"/>
      <c r="DIS59" s="877"/>
      <c r="DIT59" s="877"/>
      <c r="DIU59" s="877"/>
      <c r="DIV59" s="877"/>
      <c r="DIW59" s="877"/>
      <c r="DIX59" s="877"/>
      <c r="DIY59" s="877"/>
      <c r="DIZ59" s="877"/>
      <c r="DJA59" s="877"/>
      <c r="DJB59" s="877"/>
      <c r="DJC59" s="877"/>
      <c r="DJD59" s="877"/>
      <c r="DJE59" s="877"/>
      <c r="DJF59" s="877"/>
      <c r="DJG59" s="877"/>
      <c r="DJH59" s="877"/>
      <c r="DJI59" s="877"/>
      <c r="DJJ59" s="877"/>
      <c r="DJK59" s="877"/>
      <c r="DJL59" s="877"/>
      <c r="DJM59" s="877"/>
      <c r="DJN59" s="877"/>
      <c r="DJO59" s="877"/>
      <c r="DJP59" s="877"/>
      <c r="DJQ59" s="877"/>
      <c r="DJR59" s="877"/>
      <c r="DJS59" s="877"/>
      <c r="DJT59" s="877"/>
      <c r="DJU59" s="877"/>
      <c r="DJV59" s="877"/>
      <c r="DJW59" s="877"/>
      <c r="DJX59" s="877"/>
      <c r="DJY59" s="877"/>
      <c r="DJZ59" s="877"/>
      <c r="DKA59" s="877"/>
      <c r="DKB59" s="877"/>
      <c r="DKC59" s="877"/>
      <c r="DKD59" s="877"/>
      <c r="DKE59" s="877"/>
      <c r="DKF59" s="877"/>
      <c r="DKG59" s="877"/>
      <c r="DKH59" s="877"/>
      <c r="DKI59" s="877"/>
      <c r="DKJ59" s="877"/>
      <c r="DKK59" s="877"/>
      <c r="DKL59" s="877"/>
      <c r="DKM59" s="877"/>
      <c r="DKN59" s="877"/>
      <c r="DKO59" s="877"/>
      <c r="DKP59" s="877"/>
      <c r="DKQ59" s="877"/>
      <c r="DKR59" s="877"/>
      <c r="DKS59" s="877"/>
      <c r="DKT59" s="877"/>
      <c r="DKU59" s="877"/>
      <c r="DKV59" s="877"/>
      <c r="DKW59" s="877"/>
      <c r="DKX59" s="877"/>
      <c r="DKY59" s="877"/>
      <c r="DKZ59" s="877"/>
      <c r="DLA59" s="877"/>
      <c r="DLB59" s="877"/>
      <c r="DLC59" s="877"/>
      <c r="DLD59" s="877"/>
      <c r="DLE59" s="877"/>
      <c r="DLF59" s="877"/>
      <c r="DLG59" s="877"/>
      <c r="DLH59" s="877"/>
      <c r="DLI59" s="877"/>
      <c r="DLJ59" s="877"/>
      <c r="DLK59" s="877"/>
      <c r="DLL59" s="877"/>
      <c r="DLM59" s="877"/>
      <c r="DLN59" s="877"/>
      <c r="DLO59" s="877"/>
      <c r="DLP59" s="877"/>
      <c r="DLQ59" s="877"/>
      <c r="DLR59" s="877"/>
      <c r="DLS59" s="877"/>
      <c r="DLT59" s="877"/>
      <c r="DLU59" s="877"/>
      <c r="DLV59" s="877"/>
      <c r="DLW59" s="877"/>
      <c r="DLX59" s="877"/>
      <c r="DLY59" s="877"/>
      <c r="DLZ59" s="877"/>
      <c r="DMA59" s="877"/>
      <c r="DMB59" s="877"/>
      <c r="DMC59" s="877"/>
      <c r="DMD59" s="877"/>
      <c r="DME59" s="877"/>
      <c r="DMF59" s="877"/>
      <c r="DMG59" s="877"/>
      <c r="DMH59" s="877"/>
      <c r="DMI59" s="877"/>
      <c r="DMJ59" s="877"/>
      <c r="DMK59" s="877"/>
      <c r="DML59" s="877"/>
      <c r="DMM59" s="877"/>
      <c r="DMN59" s="877"/>
      <c r="DMO59" s="877"/>
      <c r="DMP59" s="877"/>
      <c r="DMQ59" s="877"/>
      <c r="DMR59" s="877"/>
      <c r="DMS59" s="877"/>
      <c r="DMT59" s="877"/>
      <c r="DMU59" s="877"/>
      <c r="DMV59" s="877"/>
      <c r="DMW59" s="877"/>
      <c r="DMX59" s="877"/>
      <c r="DMY59" s="877"/>
      <c r="DMZ59" s="877"/>
      <c r="DNA59" s="877"/>
      <c r="DNB59" s="877"/>
      <c r="DNC59" s="877"/>
      <c r="DND59" s="877"/>
      <c r="DNE59" s="877"/>
      <c r="DNF59" s="877"/>
      <c r="DNG59" s="877"/>
      <c r="DNH59" s="877"/>
      <c r="DNI59" s="877"/>
      <c r="DNJ59" s="877"/>
      <c r="DNK59" s="877"/>
      <c r="DNL59" s="877"/>
      <c r="DNM59" s="877"/>
      <c r="DNN59" s="877"/>
      <c r="DNO59" s="877"/>
      <c r="DNP59" s="877"/>
      <c r="DNQ59" s="877"/>
      <c r="DNR59" s="877"/>
      <c r="DNS59" s="877"/>
      <c r="DNT59" s="877"/>
      <c r="DNU59" s="877"/>
      <c r="DNV59" s="877"/>
      <c r="DNW59" s="877"/>
      <c r="DNX59" s="877"/>
      <c r="DNY59" s="877"/>
      <c r="DNZ59" s="877"/>
      <c r="DOA59" s="877"/>
      <c r="DOB59" s="877"/>
      <c r="DOC59" s="877"/>
      <c r="DOD59" s="877"/>
      <c r="DOE59" s="877"/>
      <c r="DOF59" s="877"/>
      <c r="DOG59" s="877"/>
      <c r="DOH59" s="877"/>
      <c r="DOI59" s="877"/>
      <c r="DOJ59" s="877"/>
      <c r="DOK59" s="877"/>
      <c r="DOL59" s="877"/>
      <c r="DOM59" s="877"/>
      <c r="DON59" s="877"/>
      <c r="DOO59" s="877"/>
      <c r="DOP59" s="877"/>
      <c r="DOQ59" s="877"/>
      <c r="DOR59" s="877"/>
      <c r="DOS59" s="877"/>
      <c r="DOT59" s="877"/>
      <c r="DOU59" s="877"/>
      <c r="DOV59" s="877"/>
      <c r="DOW59" s="877"/>
      <c r="DOX59" s="877"/>
      <c r="DOY59" s="877"/>
      <c r="DOZ59" s="877"/>
      <c r="DPA59" s="877"/>
      <c r="DPB59" s="877"/>
      <c r="DPC59" s="877"/>
      <c r="DPD59" s="877"/>
      <c r="DPE59" s="877"/>
      <c r="DPF59" s="877"/>
      <c r="DPG59" s="877"/>
      <c r="DPH59" s="877"/>
      <c r="DPI59" s="877"/>
      <c r="DPJ59" s="877"/>
      <c r="DPK59" s="877"/>
      <c r="DPL59" s="877"/>
      <c r="DPM59" s="877"/>
      <c r="DPN59" s="877"/>
      <c r="DPO59" s="877"/>
      <c r="DPP59" s="877"/>
      <c r="DPQ59" s="877"/>
      <c r="DPR59" s="877"/>
      <c r="DPS59" s="877"/>
      <c r="DPT59" s="877"/>
      <c r="DPU59" s="877"/>
      <c r="DPV59" s="877"/>
      <c r="DPW59" s="877"/>
      <c r="DPX59" s="877"/>
      <c r="DPY59" s="877"/>
      <c r="DPZ59" s="877"/>
      <c r="DQA59" s="877"/>
      <c r="DQB59" s="877"/>
      <c r="DQC59" s="877"/>
      <c r="DQD59" s="877"/>
      <c r="DQE59" s="877"/>
      <c r="DQF59" s="877"/>
      <c r="DQG59" s="877"/>
      <c r="DQH59" s="877"/>
      <c r="DQI59" s="877"/>
      <c r="DQJ59" s="877"/>
      <c r="DQK59" s="877"/>
      <c r="DQL59" s="877"/>
      <c r="DQM59" s="877"/>
      <c r="DQN59" s="877"/>
      <c r="DQO59" s="877"/>
      <c r="DQP59" s="877"/>
      <c r="DQQ59" s="877"/>
      <c r="DQR59" s="877"/>
      <c r="DQS59" s="877"/>
      <c r="DQT59" s="877"/>
      <c r="DQU59" s="877"/>
      <c r="DQV59" s="877"/>
      <c r="DQW59" s="877"/>
      <c r="DQX59" s="877"/>
      <c r="DQY59" s="877"/>
      <c r="DQZ59" s="877"/>
      <c r="DRA59" s="877"/>
      <c r="DRB59" s="877"/>
      <c r="DRC59" s="877"/>
      <c r="DRD59" s="877"/>
      <c r="DRE59" s="877"/>
      <c r="DRF59" s="877"/>
      <c r="DRG59" s="877"/>
      <c r="DRH59" s="877"/>
      <c r="DRI59" s="877"/>
      <c r="DRJ59" s="877"/>
      <c r="DRK59" s="877"/>
      <c r="DRL59" s="877"/>
      <c r="DRM59" s="877"/>
      <c r="DRN59" s="877"/>
      <c r="DRO59" s="877"/>
      <c r="DRP59" s="877"/>
      <c r="DRQ59" s="877"/>
      <c r="DRR59" s="877"/>
      <c r="DRS59" s="877"/>
      <c r="DRT59" s="877"/>
      <c r="DRU59" s="877"/>
      <c r="DRV59" s="877"/>
      <c r="DRW59" s="877"/>
      <c r="DRX59" s="877"/>
      <c r="DRY59" s="877"/>
      <c r="DRZ59" s="877"/>
      <c r="DSA59" s="877"/>
      <c r="DSB59" s="877"/>
      <c r="DSC59" s="877"/>
      <c r="DSD59" s="877"/>
      <c r="DSE59" s="877"/>
      <c r="DSF59" s="877"/>
      <c r="DSG59" s="877"/>
      <c r="DSH59" s="877"/>
      <c r="DSI59" s="877"/>
      <c r="DSJ59" s="877"/>
      <c r="DSK59" s="877"/>
      <c r="DSL59" s="877"/>
      <c r="DSM59" s="877"/>
      <c r="DSN59" s="877"/>
      <c r="DSO59" s="877"/>
      <c r="DSP59" s="877"/>
      <c r="DSQ59" s="877"/>
      <c r="DSR59" s="877"/>
      <c r="DSS59" s="877"/>
      <c r="DST59" s="877"/>
      <c r="DSU59" s="877"/>
      <c r="DSV59" s="877"/>
      <c r="DSW59" s="877"/>
      <c r="DSX59" s="877"/>
      <c r="DSY59" s="877"/>
      <c r="DSZ59" s="877"/>
      <c r="DTA59" s="877"/>
      <c r="DTB59" s="877"/>
      <c r="DTC59" s="877"/>
      <c r="DTD59" s="877"/>
      <c r="DTE59" s="877"/>
      <c r="DTF59" s="877"/>
      <c r="DTG59" s="877"/>
      <c r="DTH59" s="877"/>
      <c r="DTI59" s="877"/>
      <c r="DTJ59" s="877"/>
      <c r="DTK59" s="877"/>
      <c r="DTL59" s="877"/>
      <c r="DTM59" s="877"/>
      <c r="DTN59" s="877"/>
      <c r="DTO59" s="877"/>
      <c r="DTP59" s="877"/>
      <c r="DTQ59" s="877"/>
      <c r="DTR59" s="877"/>
      <c r="DTS59" s="877"/>
      <c r="DTT59" s="877"/>
      <c r="DTU59" s="877"/>
      <c r="DTV59" s="877"/>
      <c r="DTW59" s="877"/>
      <c r="DTX59" s="877"/>
      <c r="DTY59" s="877"/>
      <c r="DTZ59" s="877"/>
      <c r="DUA59" s="877"/>
      <c r="DUB59" s="877"/>
      <c r="DUC59" s="877"/>
      <c r="DUD59" s="877"/>
      <c r="DUE59" s="877"/>
      <c r="DUF59" s="877"/>
      <c r="DUG59" s="877"/>
      <c r="DUH59" s="877"/>
      <c r="DUI59" s="877"/>
      <c r="DUJ59" s="877"/>
      <c r="DUK59" s="877"/>
      <c r="DUL59" s="877"/>
      <c r="DUM59" s="877"/>
      <c r="DUN59" s="877"/>
      <c r="DUO59" s="877"/>
      <c r="DUP59" s="877"/>
      <c r="DUQ59" s="877"/>
      <c r="DUR59" s="877"/>
      <c r="DUS59" s="877"/>
      <c r="DUT59" s="877"/>
      <c r="DUU59" s="877"/>
      <c r="DUV59" s="877"/>
      <c r="DUW59" s="877"/>
      <c r="DUX59" s="877"/>
      <c r="DUY59" s="877"/>
      <c r="DUZ59" s="877"/>
      <c r="DVA59" s="877"/>
      <c r="DVB59" s="877"/>
      <c r="DVC59" s="877"/>
      <c r="DVD59" s="877"/>
      <c r="DVE59" s="877"/>
      <c r="DVF59" s="877"/>
      <c r="DVG59" s="877"/>
      <c r="DVH59" s="877"/>
      <c r="DVI59" s="877"/>
      <c r="DVJ59" s="877"/>
      <c r="DVK59" s="877"/>
      <c r="DVL59" s="877"/>
      <c r="DVM59" s="877"/>
      <c r="DVN59" s="877"/>
      <c r="DVO59" s="877"/>
      <c r="DVP59" s="877"/>
      <c r="DVQ59" s="877"/>
      <c r="DVR59" s="877"/>
      <c r="DVS59" s="877"/>
      <c r="DVT59" s="877"/>
      <c r="DVU59" s="877"/>
      <c r="DVV59" s="877"/>
      <c r="DVW59" s="877"/>
      <c r="DVX59" s="877"/>
      <c r="DVY59" s="877"/>
      <c r="DVZ59" s="877"/>
      <c r="DWA59" s="877"/>
      <c r="DWB59" s="877"/>
      <c r="DWC59" s="877"/>
      <c r="DWD59" s="877"/>
      <c r="DWE59" s="877"/>
      <c r="DWF59" s="877"/>
      <c r="DWG59" s="877"/>
      <c r="DWH59" s="877"/>
      <c r="DWI59" s="877"/>
      <c r="DWJ59" s="877"/>
      <c r="DWK59" s="877"/>
      <c r="DWL59" s="877"/>
      <c r="DWM59" s="877"/>
      <c r="DWN59" s="877"/>
      <c r="DWO59" s="877"/>
      <c r="DWP59" s="877"/>
      <c r="DWQ59" s="877"/>
      <c r="DWR59" s="877"/>
      <c r="DWS59" s="877"/>
      <c r="DWT59" s="877"/>
      <c r="DWU59" s="877"/>
      <c r="DWV59" s="877"/>
      <c r="DWW59" s="877"/>
      <c r="DWX59" s="877"/>
      <c r="DWY59" s="877"/>
      <c r="DWZ59" s="877"/>
      <c r="DXA59" s="877"/>
      <c r="DXB59" s="877"/>
      <c r="DXC59" s="877"/>
      <c r="DXD59" s="877"/>
      <c r="DXE59" s="877"/>
      <c r="DXF59" s="877"/>
      <c r="DXG59" s="877"/>
      <c r="DXH59" s="877"/>
      <c r="DXI59" s="877"/>
      <c r="DXJ59" s="877"/>
      <c r="DXK59" s="877"/>
      <c r="DXL59" s="877"/>
      <c r="DXM59" s="877"/>
      <c r="DXN59" s="877"/>
      <c r="DXO59" s="877"/>
      <c r="DXP59" s="877"/>
      <c r="DXQ59" s="877"/>
      <c r="DXR59" s="877"/>
      <c r="DXS59" s="877"/>
      <c r="DXT59" s="877"/>
      <c r="DXU59" s="877"/>
      <c r="DXV59" s="877"/>
      <c r="DXW59" s="877"/>
      <c r="DXX59" s="877"/>
      <c r="DXY59" s="877"/>
      <c r="DXZ59" s="877"/>
      <c r="DYA59" s="877"/>
      <c r="DYB59" s="877"/>
      <c r="DYC59" s="877"/>
      <c r="DYD59" s="877"/>
      <c r="DYE59" s="877"/>
      <c r="DYF59" s="877"/>
      <c r="DYG59" s="877"/>
      <c r="DYH59" s="877"/>
      <c r="DYI59" s="877"/>
      <c r="DYJ59" s="877"/>
      <c r="DYK59" s="877"/>
      <c r="DYL59" s="877"/>
      <c r="DYM59" s="877"/>
      <c r="DYN59" s="877"/>
      <c r="DYO59" s="877"/>
      <c r="DYP59" s="877"/>
      <c r="DYQ59" s="877"/>
      <c r="DYR59" s="877"/>
      <c r="DYS59" s="877"/>
      <c r="DYT59" s="877"/>
      <c r="DYU59" s="877"/>
      <c r="DYV59" s="877"/>
      <c r="DYW59" s="877"/>
      <c r="DYX59" s="877"/>
      <c r="DYY59" s="877"/>
      <c r="DYZ59" s="877"/>
      <c r="DZA59" s="877"/>
      <c r="DZB59" s="877"/>
      <c r="DZC59" s="877"/>
      <c r="DZD59" s="877"/>
      <c r="DZE59" s="877"/>
      <c r="DZF59" s="877"/>
      <c r="DZG59" s="877"/>
      <c r="DZH59" s="877"/>
      <c r="DZI59" s="877"/>
      <c r="DZJ59" s="877"/>
      <c r="DZK59" s="877"/>
      <c r="DZL59" s="877"/>
      <c r="DZM59" s="877"/>
      <c r="DZN59" s="877"/>
      <c r="DZO59" s="877"/>
      <c r="DZP59" s="877"/>
      <c r="DZQ59" s="877"/>
      <c r="DZR59" s="877"/>
      <c r="DZS59" s="877"/>
      <c r="DZT59" s="877"/>
      <c r="DZU59" s="877"/>
      <c r="DZV59" s="877"/>
      <c r="DZW59" s="877"/>
      <c r="DZX59" s="877"/>
      <c r="DZY59" s="877"/>
      <c r="DZZ59" s="877"/>
      <c r="EAA59" s="877"/>
      <c r="EAB59" s="877"/>
      <c r="EAC59" s="877"/>
      <c r="EAD59" s="877"/>
      <c r="EAE59" s="877"/>
      <c r="EAF59" s="877"/>
      <c r="EAG59" s="877"/>
      <c r="EAH59" s="877"/>
      <c r="EAI59" s="877"/>
      <c r="EAJ59" s="877"/>
      <c r="EAK59" s="877"/>
      <c r="EAL59" s="877"/>
      <c r="EAM59" s="877"/>
      <c r="EAN59" s="877"/>
      <c r="EAO59" s="877"/>
      <c r="EAP59" s="877"/>
      <c r="EAQ59" s="877"/>
      <c r="EAR59" s="877"/>
      <c r="EAS59" s="877"/>
      <c r="EAT59" s="877"/>
      <c r="EAU59" s="877"/>
      <c r="EAV59" s="877"/>
      <c r="EAW59" s="877"/>
      <c r="EAX59" s="877"/>
      <c r="EAY59" s="877"/>
      <c r="EAZ59" s="877"/>
      <c r="EBA59" s="877"/>
      <c r="EBB59" s="877"/>
      <c r="EBC59" s="877"/>
      <c r="EBD59" s="877"/>
      <c r="EBE59" s="877"/>
      <c r="EBF59" s="877"/>
      <c r="EBG59" s="877"/>
      <c r="EBH59" s="877"/>
      <c r="EBI59" s="877"/>
      <c r="EBJ59" s="877"/>
      <c r="EBK59" s="877"/>
      <c r="EBL59" s="877"/>
      <c r="EBM59" s="877"/>
      <c r="EBN59" s="877"/>
      <c r="EBO59" s="877"/>
      <c r="EBP59" s="877"/>
      <c r="EBQ59" s="877"/>
      <c r="EBR59" s="877"/>
      <c r="EBS59" s="877"/>
      <c r="EBT59" s="877"/>
      <c r="EBU59" s="877"/>
      <c r="EBV59" s="877"/>
      <c r="EBW59" s="877"/>
      <c r="EBX59" s="877"/>
      <c r="EBY59" s="877"/>
      <c r="EBZ59" s="877"/>
      <c r="ECA59" s="877"/>
      <c r="ECB59" s="877"/>
      <c r="ECC59" s="877"/>
      <c r="ECD59" s="877"/>
      <c r="ECE59" s="877"/>
      <c r="ECF59" s="877"/>
      <c r="ECG59" s="877"/>
      <c r="ECH59" s="877"/>
      <c r="ECI59" s="877"/>
      <c r="ECJ59" s="877"/>
      <c r="ECK59" s="877"/>
      <c r="ECL59" s="877"/>
      <c r="ECM59" s="877"/>
      <c r="ECN59" s="877"/>
      <c r="ECO59" s="877"/>
      <c r="ECP59" s="877"/>
      <c r="ECQ59" s="877"/>
      <c r="ECR59" s="877"/>
      <c r="ECS59" s="877"/>
      <c r="ECT59" s="877"/>
      <c r="ECU59" s="877"/>
      <c r="ECV59" s="877"/>
      <c r="ECW59" s="877"/>
      <c r="ECX59" s="877"/>
      <c r="ECY59" s="877"/>
      <c r="ECZ59" s="877"/>
      <c r="EDA59" s="877"/>
      <c r="EDB59" s="877"/>
      <c r="EDC59" s="877"/>
      <c r="EDD59" s="877"/>
      <c r="EDE59" s="877"/>
      <c r="EDF59" s="877"/>
      <c r="EDG59" s="877"/>
      <c r="EDH59" s="877"/>
      <c r="EDI59" s="877"/>
      <c r="EDJ59" s="877"/>
      <c r="EDK59" s="877"/>
      <c r="EDL59" s="877"/>
      <c r="EDM59" s="877"/>
      <c r="EDN59" s="877"/>
      <c r="EDO59" s="877"/>
      <c r="EDP59" s="877"/>
      <c r="EDQ59" s="877"/>
      <c r="EDR59" s="877"/>
      <c r="EDS59" s="877"/>
      <c r="EDT59" s="877"/>
      <c r="EDU59" s="877"/>
      <c r="EDV59" s="877"/>
      <c r="EDW59" s="877"/>
      <c r="EDX59" s="877"/>
      <c r="EDY59" s="877"/>
      <c r="EDZ59" s="877"/>
      <c r="EEA59" s="877"/>
      <c r="EEB59" s="877"/>
      <c r="EEC59" s="877"/>
      <c r="EED59" s="877"/>
      <c r="EEE59" s="877"/>
      <c r="EEF59" s="877"/>
      <c r="EEG59" s="877"/>
      <c r="EEH59" s="877"/>
      <c r="EEI59" s="877"/>
      <c r="EEJ59" s="877"/>
      <c r="EEK59" s="877"/>
      <c r="EEL59" s="877"/>
      <c r="EEM59" s="877"/>
      <c r="EEN59" s="877"/>
      <c r="EEO59" s="877"/>
      <c r="EEP59" s="877"/>
      <c r="EEQ59" s="877"/>
      <c r="EER59" s="877"/>
      <c r="EES59" s="877"/>
      <c r="EET59" s="877"/>
      <c r="EEU59" s="877"/>
      <c r="EEV59" s="877"/>
      <c r="EEW59" s="877"/>
      <c r="EEX59" s="877"/>
      <c r="EEY59" s="877"/>
      <c r="EEZ59" s="877"/>
      <c r="EFA59" s="877"/>
      <c r="EFB59" s="877"/>
      <c r="EFC59" s="877"/>
      <c r="EFD59" s="877"/>
      <c r="EFE59" s="877"/>
      <c r="EFF59" s="877"/>
      <c r="EFG59" s="877"/>
      <c r="EFH59" s="877"/>
      <c r="EFI59" s="877"/>
      <c r="EFJ59" s="877"/>
      <c r="EFK59" s="877"/>
      <c r="EFL59" s="877"/>
      <c r="EFM59" s="877"/>
      <c r="EFN59" s="877"/>
      <c r="EFO59" s="877"/>
      <c r="EFP59" s="877"/>
      <c r="EFQ59" s="877"/>
      <c r="EFR59" s="877"/>
      <c r="EFS59" s="877"/>
      <c r="EFT59" s="877"/>
      <c r="EFU59" s="877"/>
      <c r="EFV59" s="877"/>
      <c r="EFW59" s="877"/>
      <c r="EFX59" s="877"/>
      <c r="EFY59" s="877"/>
      <c r="EFZ59" s="877"/>
      <c r="EGA59" s="877"/>
      <c r="EGB59" s="877"/>
      <c r="EGC59" s="877"/>
      <c r="EGD59" s="877"/>
      <c r="EGE59" s="877"/>
      <c r="EGF59" s="877"/>
      <c r="EGG59" s="877"/>
      <c r="EGH59" s="877"/>
      <c r="EGI59" s="877"/>
      <c r="EGJ59" s="877"/>
      <c r="EGK59" s="877"/>
      <c r="EGL59" s="877"/>
      <c r="EGM59" s="877"/>
      <c r="EGN59" s="877"/>
      <c r="EGO59" s="877"/>
      <c r="EGP59" s="877"/>
      <c r="EGQ59" s="877"/>
      <c r="EGR59" s="877"/>
      <c r="EGS59" s="877"/>
      <c r="EGT59" s="877"/>
      <c r="EGU59" s="877"/>
      <c r="EGV59" s="877"/>
      <c r="EGW59" s="877"/>
      <c r="EGX59" s="877"/>
      <c r="EGY59" s="877"/>
      <c r="EGZ59" s="877"/>
      <c r="EHA59" s="877"/>
      <c r="EHB59" s="877"/>
      <c r="EHC59" s="877"/>
      <c r="EHD59" s="877"/>
      <c r="EHE59" s="877"/>
      <c r="EHF59" s="877"/>
      <c r="EHG59" s="877"/>
      <c r="EHH59" s="877"/>
      <c r="EHI59" s="877"/>
      <c r="EHJ59" s="877"/>
      <c r="EHK59" s="877"/>
      <c r="EHL59" s="877"/>
      <c r="EHM59" s="877"/>
      <c r="EHN59" s="877"/>
      <c r="EHO59" s="877"/>
      <c r="EHP59" s="877"/>
      <c r="EHQ59" s="877"/>
      <c r="EHR59" s="877"/>
      <c r="EHS59" s="877"/>
      <c r="EHT59" s="877"/>
      <c r="EHU59" s="877"/>
      <c r="EHV59" s="877"/>
      <c r="EHW59" s="877"/>
      <c r="EHX59" s="877"/>
      <c r="EHY59" s="877"/>
      <c r="EHZ59" s="877"/>
      <c r="EIA59" s="877"/>
      <c r="EIB59" s="877"/>
      <c r="EIC59" s="877"/>
      <c r="EID59" s="877"/>
      <c r="EIE59" s="877"/>
      <c r="EIF59" s="877"/>
      <c r="EIG59" s="877"/>
      <c r="EIH59" s="877"/>
      <c r="EII59" s="877"/>
      <c r="EIJ59" s="877"/>
      <c r="EIK59" s="877"/>
      <c r="EIL59" s="877"/>
      <c r="EIM59" s="877"/>
      <c r="EIN59" s="877"/>
      <c r="EIO59" s="877"/>
      <c r="EIP59" s="877"/>
      <c r="EIQ59" s="877"/>
      <c r="EIR59" s="877"/>
      <c r="EIS59" s="877"/>
      <c r="EIT59" s="877"/>
      <c r="EIU59" s="877"/>
      <c r="EIV59" s="877"/>
      <c r="EIW59" s="877"/>
      <c r="EIX59" s="877"/>
      <c r="EIY59" s="877"/>
      <c r="EIZ59" s="877"/>
      <c r="EJA59" s="877"/>
      <c r="EJB59" s="877"/>
      <c r="EJC59" s="877"/>
      <c r="EJD59" s="877"/>
      <c r="EJE59" s="877"/>
      <c r="EJF59" s="877"/>
      <c r="EJG59" s="877"/>
      <c r="EJH59" s="877"/>
      <c r="EJI59" s="877"/>
      <c r="EJJ59" s="877"/>
      <c r="EJK59" s="877"/>
      <c r="EJL59" s="877"/>
      <c r="EJM59" s="877"/>
      <c r="EJN59" s="877"/>
      <c r="EJO59" s="877"/>
      <c r="EJP59" s="877"/>
      <c r="EJQ59" s="877"/>
      <c r="EJR59" s="877"/>
      <c r="EJS59" s="877"/>
      <c r="EJT59" s="877"/>
      <c r="EJU59" s="877"/>
      <c r="EJV59" s="877"/>
      <c r="EJW59" s="877"/>
      <c r="EJX59" s="877"/>
      <c r="EJY59" s="877"/>
      <c r="EJZ59" s="877"/>
      <c r="EKA59" s="877"/>
      <c r="EKB59" s="877"/>
      <c r="EKC59" s="877"/>
      <c r="EKD59" s="877"/>
      <c r="EKE59" s="877"/>
      <c r="EKF59" s="877"/>
      <c r="EKG59" s="877"/>
      <c r="EKH59" s="877"/>
      <c r="EKI59" s="877"/>
      <c r="EKJ59" s="877"/>
      <c r="EKK59" s="877"/>
      <c r="EKL59" s="877"/>
      <c r="EKM59" s="877"/>
      <c r="EKN59" s="877"/>
      <c r="EKO59" s="877"/>
      <c r="EKP59" s="877"/>
      <c r="EKQ59" s="877"/>
      <c r="EKR59" s="877"/>
      <c r="EKS59" s="877"/>
      <c r="EKT59" s="877"/>
      <c r="EKU59" s="877"/>
      <c r="EKV59" s="877"/>
      <c r="EKW59" s="877"/>
      <c r="EKX59" s="877"/>
      <c r="EKY59" s="877"/>
      <c r="EKZ59" s="877"/>
      <c r="ELA59" s="877"/>
      <c r="ELB59" s="877"/>
      <c r="ELC59" s="877"/>
      <c r="ELD59" s="877"/>
      <c r="ELE59" s="877"/>
      <c r="ELF59" s="877"/>
      <c r="ELG59" s="877"/>
      <c r="ELH59" s="877"/>
      <c r="ELI59" s="877"/>
      <c r="ELJ59" s="877"/>
      <c r="ELK59" s="877"/>
      <c r="ELL59" s="877"/>
      <c r="ELM59" s="877"/>
      <c r="ELN59" s="877"/>
      <c r="ELO59" s="877"/>
      <c r="ELP59" s="877"/>
      <c r="ELQ59" s="877"/>
      <c r="ELR59" s="877"/>
      <c r="ELS59" s="877"/>
      <c r="ELT59" s="877"/>
      <c r="ELU59" s="877"/>
      <c r="ELV59" s="877"/>
      <c r="ELW59" s="877"/>
      <c r="ELX59" s="877"/>
      <c r="ELY59" s="877"/>
      <c r="ELZ59" s="877"/>
      <c r="EMA59" s="877"/>
      <c r="EMB59" s="877"/>
      <c r="EMC59" s="877"/>
      <c r="EMD59" s="877"/>
      <c r="EME59" s="877"/>
      <c r="EMF59" s="877"/>
      <c r="EMG59" s="877"/>
      <c r="EMH59" s="877"/>
      <c r="EMI59" s="877"/>
      <c r="EMJ59" s="877"/>
      <c r="EMK59" s="877"/>
      <c r="EML59" s="877"/>
      <c r="EMM59" s="877"/>
      <c r="EMN59" s="877"/>
      <c r="EMO59" s="877"/>
      <c r="EMP59" s="877"/>
      <c r="EMQ59" s="877"/>
      <c r="EMR59" s="877"/>
      <c r="EMS59" s="877"/>
      <c r="EMT59" s="877"/>
      <c r="EMU59" s="877"/>
      <c r="EMV59" s="877"/>
      <c r="EMW59" s="877"/>
      <c r="EMX59" s="877"/>
      <c r="EMY59" s="877"/>
      <c r="EMZ59" s="877"/>
      <c r="ENA59" s="877"/>
      <c r="ENB59" s="877"/>
      <c r="ENC59" s="877"/>
      <c r="END59" s="877"/>
      <c r="ENE59" s="877"/>
      <c r="ENF59" s="877"/>
      <c r="ENG59" s="877"/>
      <c r="ENH59" s="877"/>
      <c r="ENI59" s="877"/>
      <c r="ENJ59" s="877"/>
      <c r="ENK59" s="877"/>
      <c r="ENL59" s="877"/>
      <c r="ENM59" s="877"/>
      <c r="ENN59" s="877"/>
      <c r="ENO59" s="877"/>
      <c r="ENP59" s="877"/>
      <c r="ENQ59" s="877"/>
      <c r="ENR59" s="877"/>
      <c r="ENS59" s="877"/>
      <c r="ENT59" s="877"/>
      <c r="ENU59" s="877"/>
      <c r="ENV59" s="877"/>
      <c r="ENW59" s="877"/>
      <c r="ENX59" s="877"/>
      <c r="ENY59" s="877"/>
      <c r="ENZ59" s="877"/>
      <c r="EOA59" s="877"/>
      <c r="EOB59" s="877"/>
      <c r="EOC59" s="877"/>
      <c r="EOD59" s="877"/>
      <c r="EOE59" s="877"/>
      <c r="EOF59" s="877"/>
      <c r="EOG59" s="877"/>
      <c r="EOH59" s="877"/>
      <c r="EOI59" s="877"/>
      <c r="EOJ59" s="877"/>
      <c r="EOK59" s="877"/>
      <c r="EOL59" s="877"/>
      <c r="EOM59" s="877"/>
      <c r="EON59" s="877"/>
      <c r="EOO59" s="877"/>
      <c r="EOP59" s="877"/>
      <c r="EOQ59" s="877"/>
      <c r="EOR59" s="877"/>
      <c r="EOS59" s="877"/>
      <c r="EOT59" s="877"/>
      <c r="EOU59" s="877"/>
      <c r="EOV59" s="877"/>
      <c r="EOW59" s="877"/>
      <c r="EOX59" s="877"/>
      <c r="EOY59" s="877"/>
      <c r="EOZ59" s="877"/>
      <c r="EPA59" s="877"/>
      <c r="EPB59" s="877"/>
      <c r="EPC59" s="877"/>
      <c r="EPD59" s="877"/>
      <c r="EPE59" s="877"/>
      <c r="EPF59" s="877"/>
      <c r="EPG59" s="877"/>
      <c r="EPH59" s="877"/>
      <c r="EPI59" s="877"/>
      <c r="EPJ59" s="877"/>
      <c r="EPK59" s="877"/>
      <c r="EPL59" s="877"/>
      <c r="EPM59" s="877"/>
      <c r="EPN59" s="877"/>
      <c r="EPO59" s="877"/>
      <c r="EPP59" s="877"/>
      <c r="EPQ59" s="877"/>
      <c r="EPR59" s="877"/>
      <c r="EPS59" s="877"/>
      <c r="EPT59" s="877"/>
      <c r="EPU59" s="877"/>
      <c r="EPV59" s="877"/>
      <c r="EPW59" s="877"/>
      <c r="EPX59" s="877"/>
      <c r="EPY59" s="877"/>
      <c r="EPZ59" s="877"/>
      <c r="EQA59" s="877"/>
      <c r="EQB59" s="877"/>
      <c r="EQC59" s="877"/>
      <c r="EQD59" s="877"/>
      <c r="EQE59" s="877"/>
      <c r="EQF59" s="877"/>
      <c r="EQG59" s="877"/>
      <c r="EQH59" s="877"/>
      <c r="EQI59" s="877"/>
      <c r="EQJ59" s="877"/>
      <c r="EQK59" s="877"/>
      <c r="EQL59" s="877"/>
      <c r="EQM59" s="877"/>
      <c r="EQN59" s="877"/>
      <c r="EQO59" s="877"/>
      <c r="EQP59" s="877"/>
      <c r="EQQ59" s="877"/>
      <c r="EQR59" s="877"/>
      <c r="EQS59" s="877"/>
      <c r="EQT59" s="877"/>
      <c r="EQU59" s="877"/>
      <c r="EQV59" s="877"/>
      <c r="EQW59" s="877"/>
      <c r="EQX59" s="877"/>
      <c r="EQY59" s="877"/>
      <c r="EQZ59" s="877"/>
      <c r="ERA59" s="877"/>
      <c r="ERB59" s="877"/>
      <c r="ERC59" s="877"/>
      <c r="ERD59" s="877"/>
      <c r="ERE59" s="877"/>
      <c r="ERF59" s="877"/>
      <c r="ERG59" s="877"/>
      <c r="ERH59" s="877"/>
      <c r="ERI59" s="877"/>
      <c r="ERJ59" s="877"/>
      <c r="ERK59" s="877"/>
      <c r="ERL59" s="877"/>
      <c r="ERM59" s="877"/>
      <c r="ERN59" s="877"/>
      <c r="ERO59" s="877"/>
      <c r="ERP59" s="877"/>
      <c r="ERQ59" s="877"/>
      <c r="ERR59" s="877"/>
      <c r="ERS59" s="877"/>
      <c r="ERT59" s="877"/>
      <c r="ERU59" s="877"/>
      <c r="ERV59" s="877"/>
      <c r="ERW59" s="877"/>
      <c r="ERX59" s="877"/>
      <c r="ERY59" s="877"/>
      <c r="ERZ59" s="877"/>
      <c r="ESA59" s="877"/>
      <c r="ESB59" s="877"/>
      <c r="ESC59" s="877"/>
      <c r="ESD59" s="877"/>
      <c r="ESE59" s="877"/>
      <c r="ESF59" s="877"/>
      <c r="ESG59" s="877"/>
      <c r="ESH59" s="877"/>
      <c r="ESI59" s="877"/>
      <c r="ESJ59" s="877"/>
      <c r="ESK59" s="877"/>
      <c r="ESL59" s="877"/>
      <c r="ESM59" s="877"/>
      <c r="ESN59" s="877"/>
      <c r="ESO59" s="877"/>
      <c r="ESP59" s="877"/>
      <c r="ESQ59" s="877"/>
      <c r="ESR59" s="877"/>
      <c r="ESS59" s="877"/>
      <c r="EST59" s="877"/>
      <c r="ESU59" s="877"/>
      <c r="ESV59" s="877"/>
      <c r="ESW59" s="877"/>
      <c r="ESX59" s="877"/>
      <c r="ESY59" s="877"/>
      <c r="ESZ59" s="877"/>
      <c r="ETA59" s="877"/>
      <c r="ETB59" s="877"/>
      <c r="ETC59" s="877"/>
      <c r="ETD59" s="877"/>
      <c r="ETE59" s="877"/>
      <c r="ETF59" s="877"/>
      <c r="ETG59" s="877"/>
      <c r="ETH59" s="877"/>
      <c r="ETI59" s="877"/>
      <c r="ETJ59" s="877"/>
      <c r="ETK59" s="877"/>
      <c r="ETL59" s="877"/>
      <c r="ETM59" s="877"/>
      <c r="ETN59" s="877"/>
      <c r="ETO59" s="877"/>
      <c r="ETP59" s="877"/>
      <c r="ETQ59" s="877"/>
      <c r="ETR59" s="877"/>
      <c r="ETS59" s="877"/>
      <c r="ETT59" s="877"/>
      <c r="ETU59" s="877"/>
      <c r="ETV59" s="877"/>
      <c r="ETW59" s="877"/>
      <c r="ETX59" s="877"/>
      <c r="ETY59" s="877"/>
      <c r="ETZ59" s="877"/>
      <c r="EUA59" s="877"/>
      <c r="EUB59" s="877"/>
      <c r="EUC59" s="877"/>
      <c r="EUD59" s="877"/>
      <c r="EUE59" s="877"/>
      <c r="EUF59" s="877"/>
      <c r="EUG59" s="877"/>
      <c r="EUH59" s="877"/>
      <c r="EUI59" s="877"/>
      <c r="EUJ59" s="877"/>
      <c r="EUK59" s="877"/>
      <c r="EUL59" s="877"/>
      <c r="EUM59" s="877"/>
      <c r="EUN59" s="877"/>
      <c r="EUO59" s="877"/>
      <c r="EUP59" s="877"/>
      <c r="EUQ59" s="877"/>
      <c r="EUR59" s="877"/>
      <c r="EUS59" s="877"/>
      <c r="EUT59" s="877"/>
      <c r="EUU59" s="877"/>
      <c r="EUV59" s="877"/>
      <c r="EUW59" s="877"/>
      <c r="EUX59" s="877"/>
      <c r="EUY59" s="877"/>
      <c r="EUZ59" s="877"/>
      <c r="EVA59" s="877"/>
      <c r="EVB59" s="877"/>
      <c r="EVC59" s="877"/>
      <c r="EVD59" s="877"/>
      <c r="EVE59" s="877"/>
      <c r="EVF59" s="877"/>
      <c r="EVG59" s="877"/>
      <c r="EVH59" s="877"/>
      <c r="EVI59" s="877"/>
      <c r="EVJ59" s="877"/>
      <c r="EVK59" s="877"/>
      <c r="EVL59" s="877"/>
      <c r="EVM59" s="877"/>
      <c r="EVN59" s="877"/>
      <c r="EVO59" s="877"/>
      <c r="EVP59" s="877"/>
      <c r="EVQ59" s="877"/>
      <c r="EVR59" s="877"/>
      <c r="EVS59" s="877"/>
      <c r="EVT59" s="877"/>
      <c r="EVU59" s="877"/>
      <c r="EVV59" s="877"/>
      <c r="EVW59" s="877"/>
      <c r="EVX59" s="877"/>
      <c r="EVY59" s="877"/>
      <c r="EVZ59" s="877"/>
      <c r="EWA59" s="877"/>
      <c r="EWB59" s="877"/>
      <c r="EWC59" s="877"/>
      <c r="EWD59" s="877"/>
      <c r="EWE59" s="877"/>
      <c r="EWF59" s="877"/>
      <c r="EWG59" s="877"/>
      <c r="EWH59" s="877"/>
      <c r="EWI59" s="877"/>
      <c r="EWJ59" s="877"/>
      <c r="EWK59" s="877"/>
      <c r="EWL59" s="877"/>
      <c r="EWM59" s="877"/>
      <c r="EWN59" s="877"/>
      <c r="EWO59" s="877"/>
      <c r="EWP59" s="877"/>
      <c r="EWQ59" s="877"/>
      <c r="EWR59" s="877"/>
      <c r="EWS59" s="877"/>
      <c r="EWT59" s="877"/>
      <c r="EWU59" s="877"/>
      <c r="EWV59" s="877"/>
      <c r="EWW59" s="877"/>
      <c r="EWX59" s="877"/>
      <c r="EWY59" s="877"/>
      <c r="EWZ59" s="877"/>
      <c r="EXA59" s="877"/>
      <c r="EXB59" s="877"/>
      <c r="EXC59" s="877"/>
      <c r="EXD59" s="877"/>
      <c r="EXE59" s="877"/>
      <c r="EXF59" s="877"/>
      <c r="EXG59" s="877"/>
      <c r="EXH59" s="877"/>
      <c r="EXI59" s="877"/>
      <c r="EXJ59" s="877"/>
      <c r="EXK59" s="877"/>
      <c r="EXL59" s="877"/>
      <c r="EXM59" s="877"/>
      <c r="EXN59" s="877"/>
      <c r="EXO59" s="877"/>
      <c r="EXP59" s="877"/>
      <c r="EXQ59" s="877"/>
      <c r="EXR59" s="877"/>
      <c r="EXS59" s="877"/>
      <c r="EXT59" s="877"/>
      <c r="EXU59" s="877"/>
      <c r="EXV59" s="877"/>
      <c r="EXW59" s="877"/>
      <c r="EXX59" s="877"/>
      <c r="EXY59" s="877"/>
      <c r="EXZ59" s="877"/>
      <c r="EYA59" s="877"/>
      <c r="EYB59" s="877"/>
      <c r="EYC59" s="877"/>
      <c r="EYD59" s="877"/>
      <c r="EYE59" s="877"/>
      <c r="EYF59" s="877"/>
      <c r="EYG59" s="877"/>
      <c r="EYH59" s="877"/>
      <c r="EYI59" s="877"/>
      <c r="EYJ59" s="877"/>
      <c r="EYK59" s="877"/>
      <c r="EYL59" s="877"/>
      <c r="EYM59" s="877"/>
      <c r="EYN59" s="877"/>
      <c r="EYO59" s="877"/>
      <c r="EYP59" s="877"/>
      <c r="EYQ59" s="877"/>
      <c r="EYR59" s="877"/>
      <c r="EYS59" s="877"/>
      <c r="EYT59" s="877"/>
      <c r="EYU59" s="877"/>
      <c r="EYV59" s="877"/>
      <c r="EYW59" s="877"/>
      <c r="EYX59" s="877"/>
      <c r="EYY59" s="877"/>
      <c r="EYZ59" s="877"/>
      <c r="EZA59" s="877"/>
      <c r="EZB59" s="877"/>
      <c r="EZC59" s="877"/>
      <c r="EZD59" s="877"/>
      <c r="EZE59" s="877"/>
      <c r="EZF59" s="877"/>
      <c r="EZG59" s="877"/>
      <c r="EZH59" s="877"/>
      <c r="EZI59" s="877"/>
      <c r="EZJ59" s="877"/>
      <c r="EZK59" s="877"/>
      <c r="EZL59" s="877"/>
      <c r="EZM59" s="877"/>
      <c r="EZN59" s="877"/>
      <c r="EZO59" s="877"/>
      <c r="EZP59" s="877"/>
      <c r="EZQ59" s="877"/>
      <c r="EZR59" s="877"/>
      <c r="EZS59" s="877"/>
      <c r="EZT59" s="877"/>
      <c r="EZU59" s="877"/>
      <c r="EZV59" s="877"/>
      <c r="EZW59" s="877"/>
      <c r="EZX59" s="877"/>
      <c r="EZY59" s="877"/>
      <c r="EZZ59" s="877"/>
      <c r="FAA59" s="877"/>
      <c r="FAB59" s="877"/>
      <c r="FAC59" s="877"/>
      <c r="FAD59" s="877"/>
      <c r="FAE59" s="877"/>
      <c r="FAF59" s="877"/>
      <c r="FAG59" s="877"/>
      <c r="FAH59" s="877"/>
      <c r="FAI59" s="877"/>
      <c r="FAJ59" s="877"/>
      <c r="FAK59" s="877"/>
      <c r="FAL59" s="877"/>
      <c r="FAM59" s="877"/>
      <c r="FAN59" s="877"/>
      <c r="FAO59" s="877"/>
      <c r="FAP59" s="877"/>
      <c r="FAQ59" s="877"/>
      <c r="FAR59" s="877"/>
      <c r="FAS59" s="877"/>
      <c r="FAT59" s="877"/>
      <c r="FAU59" s="877"/>
      <c r="FAV59" s="877"/>
      <c r="FAW59" s="877"/>
      <c r="FAX59" s="877"/>
      <c r="FAY59" s="877"/>
      <c r="FAZ59" s="877"/>
      <c r="FBA59" s="877"/>
      <c r="FBB59" s="877"/>
      <c r="FBC59" s="877"/>
      <c r="FBD59" s="877"/>
      <c r="FBE59" s="877"/>
      <c r="FBF59" s="877"/>
      <c r="FBG59" s="877"/>
      <c r="FBH59" s="877"/>
      <c r="FBI59" s="877"/>
      <c r="FBJ59" s="877"/>
      <c r="FBK59" s="877"/>
      <c r="FBL59" s="877"/>
      <c r="FBM59" s="877"/>
      <c r="FBN59" s="877"/>
      <c r="FBO59" s="877"/>
      <c r="FBP59" s="877"/>
      <c r="FBQ59" s="877"/>
      <c r="FBR59" s="877"/>
      <c r="FBS59" s="877"/>
      <c r="FBT59" s="877"/>
      <c r="FBU59" s="877"/>
      <c r="FBV59" s="877"/>
      <c r="FBW59" s="877"/>
      <c r="FBX59" s="877"/>
      <c r="FBY59" s="877"/>
      <c r="FBZ59" s="877"/>
      <c r="FCA59" s="877"/>
      <c r="FCB59" s="877"/>
      <c r="FCC59" s="877"/>
      <c r="FCD59" s="877"/>
      <c r="FCE59" s="877"/>
      <c r="FCF59" s="877"/>
      <c r="FCG59" s="877"/>
      <c r="FCH59" s="877"/>
      <c r="FCI59" s="877"/>
      <c r="FCJ59" s="877"/>
      <c r="FCK59" s="877"/>
      <c r="FCL59" s="877"/>
      <c r="FCM59" s="877"/>
      <c r="FCN59" s="877"/>
      <c r="FCO59" s="877"/>
      <c r="FCP59" s="877"/>
      <c r="FCQ59" s="877"/>
      <c r="FCR59" s="877"/>
      <c r="FCS59" s="877"/>
      <c r="FCT59" s="877"/>
      <c r="FCU59" s="877"/>
      <c r="FCV59" s="877"/>
      <c r="FCW59" s="877"/>
      <c r="FCX59" s="877"/>
      <c r="FCY59" s="877"/>
      <c r="FCZ59" s="877"/>
      <c r="FDA59" s="877"/>
      <c r="FDB59" s="877"/>
      <c r="FDC59" s="877"/>
      <c r="FDD59" s="877"/>
      <c r="FDE59" s="877"/>
      <c r="FDF59" s="877"/>
      <c r="FDG59" s="877"/>
      <c r="FDH59" s="877"/>
      <c r="FDI59" s="877"/>
      <c r="FDJ59" s="877"/>
      <c r="FDK59" s="877"/>
      <c r="FDL59" s="877"/>
      <c r="FDM59" s="877"/>
      <c r="FDN59" s="877"/>
      <c r="FDO59" s="877"/>
      <c r="FDP59" s="877"/>
      <c r="FDQ59" s="877"/>
      <c r="FDR59" s="877"/>
      <c r="FDS59" s="877"/>
      <c r="FDT59" s="877"/>
      <c r="FDU59" s="877"/>
      <c r="FDV59" s="877"/>
      <c r="FDW59" s="877"/>
      <c r="FDX59" s="877"/>
      <c r="FDY59" s="877"/>
      <c r="FDZ59" s="877"/>
      <c r="FEA59" s="877"/>
      <c r="FEB59" s="877"/>
      <c r="FEC59" s="877"/>
      <c r="FED59" s="877"/>
      <c r="FEE59" s="877"/>
      <c r="FEF59" s="877"/>
      <c r="FEG59" s="877"/>
      <c r="FEH59" s="877"/>
      <c r="FEI59" s="877"/>
      <c r="FEJ59" s="877"/>
      <c r="FEK59" s="877"/>
      <c r="FEL59" s="877"/>
      <c r="FEM59" s="877"/>
      <c r="FEN59" s="877"/>
      <c r="FEO59" s="877"/>
      <c r="FEP59" s="877"/>
      <c r="FEQ59" s="877"/>
      <c r="FER59" s="877"/>
      <c r="FES59" s="877"/>
      <c r="FET59" s="877"/>
      <c r="FEU59" s="877"/>
      <c r="FEV59" s="877"/>
      <c r="FEW59" s="877"/>
      <c r="FEX59" s="877"/>
      <c r="FEY59" s="877"/>
      <c r="FEZ59" s="877"/>
      <c r="FFA59" s="877"/>
      <c r="FFB59" s="877"/>
      <c r="FFC59" s="877"/>
      <c r="FFD59" s="877"/>
      <c r="FFE59" s="877"/>
      <c r="FFF59" s="877"/>
      <c r="FFG59" s="877"/>
      <c r="FFH59" s="877"/>
      <c r="FFI59" s="877"/>
      <c r="FFJ59" s="877"/>
      <c r="FFK59" s="877"/>
      <c r="FFL59" s="877"/>
      <c r="FFM59" s="877"/>
      <c r="FFN59" s="877"/>
      <c r="FFO59" s="877"/>
      <c r="FFP59" s="877"/>
      <c r="FFQ59" s="877"/>
      <c r="FFR59" s="877"/>
      <c r="FFS59" s="877"/>
      <c r="FFT59" s="877"/>
      <c r="FFU59" s="877"/>
      <c r="FFV59" s="877"/>
      <c r="FFW59" s="877"/>
      <c r="FFX59" s="877"/>
      <c r="FFY59" s="877"/>
      <c r="FFZ59" s="877"/>
      <c r="FGA59" s="877"/>
      <c r="FGB59" s="877"/>
      <c r="FGC59" s="877"/>
      <c r="FGD59" s="877"/>
      <c r="FGE59" s="877"/>
      <c r="FGF59" s="877"/>
      <c r="FGG59" s="877"/>
      <c r="FGH59" s="877"/>
      <c r="FGI59" s="877"/>
      <c r="FGJ59" s="877"/>
      <c r="FGK59" s="877"/>
      <c r="FGL59" s="877"/>
      <c r="FGM59" s="877"/>
      <c r="FGN59" s="877"/>
      <c r="FGO59" s="877"/>
      <c r="FGP59" s="877"/>
      <c r="FGQ59" s="877"/>
      <c r="FGR59" s="877"/>
      <c r="FGS59" s="877"/>
      <c r="FGT59" s="877"/>
      <c r="FGU59" s="877"/>
      <c r="FGV59" s="877"/>
      <c r="FGW59" s="877"/>
      <c r="FGX59" s="877"/>
      <c r="FGY59" s="877"/>
      <c r="FGZ59" s="877"/>
      <c r="FHA59" s="877"/>
      <c r="FHB59" s="877"/>
      <c r="FHC59" s="877"/>
      <c r="FHD59" s="877"/>
      <c r="FHE59" s="877"/>
      <c r="FHF59" s="877"/>
      <c r="FHG59" s="877"/>
      <c r="FHH59" s="877"/>
      <c r="FHI59" s="877"/>
      <c r="FHJ59" s="877"/>
      <c r="FHK59" s="877"/>
      <c r="FHL59" s="877"/>
      <c r="FHM59" s="877"/>
      <c r="FHN59" s="877"/>
      <c r="FHO59" s="877"/>
      <c r="FHP59" s="877"/>
      <c r="FHQ59" s="877"/>
      <c r="FHR59" s="877"/>
      <c r="FHS59" s="877"/>
      <c r="FHT59" s="877"/>
      <c r="FHU59" s="877"/>
      <c r="FHV59" s="877"/>
      <c r="FHW59" s="877"/>
      <c r="FHX59" s="877"/>
      <c r="FHY59" s="877"/>
      <c r="FHZ59" s="877"/>
      <c r="FIA59" s="877"/>
      <c r="FIB59" s="877"/>
      <c r="FIC59" s="877"/>
      <c r="FID59" s="877"/>
      <c r="FIE59" s="877"/>
      <c r="FIF59" s="877"/>
      <c r="FIG59" s="877"/>
      <c r="FIH59" s="877"/>
      <c r="FII59" s="877"/>
      <c r="FIJ59" s="877"/>
      <c r="FIK59" s="877"/>
      <c r="FIL59" s="877"/>
      <c r="FIM59" s="877"/>
      <c r="FIN59" s="877"/>
      <c r="FIO59" s="877"/>
      <c r="FIP59" s="877"/>
      <c r="FIQ59" s="877"/>
      <c r="FIR59" s="877"/>
      <c r="FIS59" s="877"/>
      <c r="FIT59" s="877"/>
      <c r="FIU59" s="877"/>
      <c r="FIV59" s="877"/>
      <c r="FIW59" s="877"/>
      <c r="FIX59" s="877"/>
      <c r="FIY59" s="877"/>
      <c r="FIZ59" s="877"/>
      <c r="FJA59" s="877"/>
      <c r="FJB59" s="877"/>
      <c r="FJC59" s="877"/>
      <c r="FJD59" s="877"/>
      <c r="FJE59" s="877"/>
      <c r="FJF59" s="877"/>
      <c r="FJG59" s="877"/>
      <c r="FJH59" s="877"/>
      <c r="FJI59" s="877"/>
      <c r="FJJ59" s="877"/>
      <c r="FJK59" s="877"/>
      <c r="FJL59" s="877"/>
      <c r="FJM59" s="877"/>
      <c r="FJN59" s="877"/>
      <c r="FJO59" s="877"/>
      <c r="FJP59" s="877"/>
      <c r="FJQ59" s="877"/>
      <c r="FJR59" s="877"/>
      <c r="FJS59" s="877"/>
      <c r="FJT59" s="877"/>
      <c r="FJU59" s="877"/>
      <c r="FJV59" s="877"/>
      <c r="FJW59" s="877"/>
      <c r="FJX59" s="877"/>
      <c r="FJY59" s="877"/>
      <c r="FJZ59" s="877"/>
      <c r="FKA59" s="877"/>
      <c r="FKB59" s="877"/>
      <c r="FKC59" s="877"/>
      <c r="FKD59" s="877"/>
      <c r="FKE59" s="877"/>
      <c r="FKF59" s="877"/>
      <c r="FKG59" s="877"/>
      <c r="FKH59" s="877"/>
      <c r="FKI59" s="877"/>
      <c r="FKJ59" s="877"/>
      <c r="FKK59" s="877"/>
      <c r="FKL59" s="877"/>
      <c r="FKM59" s="877"/>
      <c r="FKN59" s="877"/>
      <c r="FKO59" s="877"/>
      <c r="FKP59" s="877"/>
      <c r="FKQ59" s="877"/>
      <c r="FKR59" s="877"/>
      <c r="FKS59" s="877"/>
      <c r="FKT59" s="877"/>
      <c r="FKU59" s="877"/>
      <c r="FKV59" s="877"/>
      <c r="FKW59" s="877"/>
      <c r="FKX59" s="877"/>
      <c r="FKY59" s="877"/>
      <c r="FKZ59" s="877"/>
      <c r="FLA59" s="877"/>
      <c r="FLB59" s="877"/>
      <c r="FLC59" s="877"/>
      <c r="FLD59" s="877"/>
      <c r="FLE59" s="877"/>
      <c r="FLF59" s="877"/>
      <c r="FLG59" s="877"/>
      <c r="FLH59" s="877"/>
      <c r="FLI59" s="877"/>
      <c r="FLJ59" s="877"/>
      <c r="FLK59" s="877"/>
      <c r="FLL59" s="877"/>
      <c r="FLM59" s="877"/>
      <c r="FLN59" s="877"/>
      <c r="FLO59" s="877"/>
      <c r="FLP59" s="877"/>
      <c r="FLQ59" s="877"/>
      <c r="FLR59" s="877"/>
      <c r="FLS59" s="877"/>
      <c r="FLT59" s="877"/>
      <c r="FLU59" s="877"/>
      <c r="FLV59" s="877"/>
      <c r="FLW59" s="877"/>
      <c r="FLX59" s="877"/>
      <c r="FLY59" s="877"/>
      <c r="FLZ59" s="877"/>
      <c r="FMA59" s="877"/>
      <c r="FMB59" s="877"/>
      <c r="FMC59" s="877"/>
      <c r="FMD59" s="877"/>
      <c r="FME59" s="877"/>
      <c r="FMF59" s="877"/>
      <c r="FMG59" s="877"/>
      <c r="FMH59" s="877"/>
      <c r="FMI59" s="877"/>
      <c r="FMJ59" s="877"/>
      <c r="FMK59" s="877"/>
      <c r="FML59" s="877"/>
      <c r="FMM59" s="877"/>
      <c r="FMN59" s="877"/>
      <c r="FMO59" s="877"/>
      <c r="FMP59" s="877"/>
      <c r="FMQ59" s="877"/>
      <c r="FMR59" s="877"/>
      <c r="FMS59" s="877"/>
      <c r="FMT59" s="877"/>
      <c r="FMU59" s="877"/>
      <c r="FMV59" s="877"/>
      <c r="FMW59" s="877"/>
      <c r="FMX59" s="877"/>
      <c r="FMY59" s="877"/>
      <c r="FMZ59" s="877"/>
      <c r="FNA59" s="877"/>
      <c r="FNB59" s="877"/>
      <c r="FNC59" s="877"/>
      <c r="FND59" s="877"/>
      <c r="FNE59" s="877"/>
      <c r="FNF59" s="877"/>
      <c r="FNG59" s="877"/>
      <c r="FNH59" s="877"/>
      <c r="FNI59" s="877"/>
      <c r="FNJ59" s="877"/>
      <c r="FNK59" s="877"/>
      <c r="FNL59" s="877"/>
      <c r="FNM59" s="877"/>
      <c r="FNN59" s="877"/>
      <c r="FNO59" s="877"/>
      <c r="FNP59" s="877"/>
      <c r="FNQ59" s="877"/>
      <c r="FNR59" s="877"/>
      <c r="FNS59" s="877"/>
      <c r="FNT59" s="877"/>
      <c r="FNU59" s="877"/>
      <c r="FNV59" s="877"/>
      <c r="FNW59" s="877"/>
      <c r="FNX59" s="877"/>
      <c r="FNY59" s="877"/>
      <c r="FNZ59" s="877"/>
      <c r="FOA59" s="877"/>
      <c r="FOB59" s="877"/>
      <c r="FOC59" s="877"/>
      <c r="FOD59" s="877"/>
      <c r="FOE59" s="877"/>
      <c r="FOF59" s="877"/>
      <c r="FOG59" s="877"/>
      <c r="FOH59" s="877"/>
      <c r="FOI59" s="877"/>
      <c r="FOJ59" s="877"/>
      <c r="FOK59" s="877"/>
      <c r="FOL59" s="877"/>
      <c r="FOM59" s="877"/>
      <c r="FON59" s="877"/>
      <c r="FOO59" s="877"/>
      <c r="FOP59" s="877"/>
      <c r="FOQ59" s="877"/>
      <c r="FOR59" s="877"/>
      <c r="FOS59" s="877"/>
      <c r="FOT59" s="877"/>
      <c r="FOU59" s="877"/>
      <c r="FOV59" s="877"/>
      <c r="FOW59" s="877"/>
      <c r="FOX59" s="877"/>
      <c r="FOY59" s="877"/>
      <c r="FOZ59" s="877"/>
      <c r="FPA59" s="877"/>
      <c r="FPB59" s="877"/>
      <c r="FPC59" s="877"/>
      <c r="FPD59" s="877"/>
      <c r="FPE59" s="877"/>
      <c r="FPF59" s="877"/>
      <c r="FPG59" s="877"/>
      <c r="FPH59" s="877"/>
      <c r="FPI59" s="877"/>
      <c r="FPJ59" s="877"/>
      <c r="FPK59" s="877"/>
      <c r="FPL59" s="877"/>
      <c r="FPM59" s="877"/>
      <c r="FPN59" s="877"/>
      <c r="FPO59" s="877"/>
      <c r="FPP59" s="877"/>
      <c r="FPQ59" s="877"/>
      <c r="FPR59" s="877"/>
      <c r="FPS59" s="877"/>
      <c r="FPT59" s="877"/>
      <c r="FPU59" s="877"/>
      <c r="FPV59" s="877"/>
      <c r="FPW59" s="877"/>
      <c r="FPX59" s="877"/>
      <c r="FPY59" s="877"/>
      <c r="FPZ59" s="877"/>
      <c r="FQA59" s="877"/>
      <c r="FQB59" s="877"/>
      <c r="FQC59" s="877"/>
      <c r="FQD59" s="877"/>
      <c r="FQE59" s="877"/>
      <c r="FQF59" s="877"/>
      <c r="FQG59" s="877"/>
      <c r="FQH59" s="877"/>
      <c r="FQI59" s="877"/>
      <c r="FQJ59" s="877"/>
      <c r="FQK59" s="877"/>
      <c r="FQL59" s="877"/>
      <c r="FQM59" s="877"/>
      <c r="FQN59" s="877"/>
      <c r="FQO59" s="877"/>
      <c r="FQP59" s="877"/>
      <c r="FQQ59" s="877"/>
      <c r="FQR59" s="877"/>
      <c r="FQS59" s="877"/>
      <c r="FQT59" s="877"/>
      <c r="FQU59" s="877"/>
      <c r="FQV59" s="877"/>
      <c r="FQW59" s="877"/>
      <c r="FQX59" s="877"/>
      <c r="FQY59" s="877"/>
      <c r="FQZ59" s="877"/>
      <c r="FRA59" s="877"/>
      <c r="FRB59" s="877"/>
      <c r="FRC59" s="877"/>
      <c r="FRD59" s="877"/>
      <c r="FRE59" s="877"/>
      <c r="FRF59" s="877"/>
      <c r="FRG59" s="877"/>
      <c r="FRH59" s="877"/>
      <c r="FRI59" s="877"/>
      <c r="FRJ59" s="877"/>
      <c r="FRK59" s="877"/>
      <c r="FRL59" s="877"/>
      <c r="FRM59" s="877"/>
      <c r="FRN59" s="877"/>
      <c r="FRO59" s="877"/>
      <c r="FRP59" s="877"/>
      <c r="FRQ59" s="877"/>
      <c r="FRR59" s="877"/>
      <c r="FRS59" s="877"/>
      <c r="FRT59" s="877"/>
      <c r="FRU59" s="877"/>
      <c r="FRV59" s="877"/>
      <c r="FRW59" s="877"/>
      <c r="FRX59" s="877"/>
      <c r="FRY59" s="877"/>
      <c r="FRZ59" s="877"/>
      <c r="FSA59" s="877"/>
      <c r="FSB59" s="877"/>
      <c r="FSC59" s="877"/>
      <c r="FSD59" s="877"/>
      <c r="FSE59" s="877"/>
      <c r="FSF59" s="877"/>
      <c r="FSG59" s="877"/>
      <c r="FSH59" s="877"/>
      <c r="FSI59" s="877"/>
      <c r="FSJ59" s="877"/>
      <c r="FSK59" s="877"/>
      <c r="FSL59" s="877"/>
      <c r="FSM59" s="877"/>
      <c r="FSN59" s="877"/>
      <c r="FSO59" s="877"/>
      <c r="FSP59" s="877"/>
      <c r="FSQ59" s="877"/>
      <c r="FSR59" s="877"/>
      <c r="FSS59" s="877"/>
      <c r="FST59" s="877"/>
      <c r="FSU59" s="877"/>
      <c r="FSV59" s="877"/>
      <c r="FSW59" s="877"/>
      <c r="FSX59" s="877"/>
      <c r="FSY59" s="877"/>
      <c r="FSZ59" s="877"/>
      <c r="FTA59" s="877"/>
      <c r="FTB59" s="877"/>
      <c r="FTC59" s="877"/>
      <c r="FTD59" s="877"/>
      <c r="FTE59" s="877"/>
      <c r="FTF59" s="877"/>
      <c r="FTG59" s="877"/>
      <c r="FTH59" s="877"/>
      <c r="FTI59" s="877"/>
      <c r="FTJ59" s="877"/>
      <c r="FTK59" s="877"/>
      <c r="FTL59" s="877"/>
      <c r="FTM59" s="877"/>
      <c r="FTN59" s="877"/>
      <c r="FTO59" s="877"/>
      <c r="FTP59" s="877"/>
      <c r="FTQ59" s="877"/>
      <c r="FTR59" s="877"/>
      <c r="FTS59" s="877"/>
      <c r="FTT59" s="877"/>
      <c r="FTU59" s="877"/>
      <c r="FTV59" s="877"/>
      <c r="FTW59" s="877"/>
      <c r="FTX59" s="877"/>
      <c r="FTY59" s="877"/>
      <c r="FTZ59" s="877"/>
      <c r="FUA59" s="877"/>
      <c r="FUB59" s="877"/>
      <c r="FUC59" s="877"/>
      <c r="FUD59" s="877"/>
      <c r="FUE59" s="877"/>
      <c r="FUF59" s="877"/>
      <c r="FUG59" s="877"/>
      <c r="FUH59" s="877"/>
      <c r="FUI59" s="877"/>
      <c r="FUJ59" s="877"/>
      <c r="FUK59" s="877"/>
      <c r="FUL59" s="877"/>
      <c r="FUM59" s="877"/>
      <c r="FUN59" s="877"/>
      <c r="FUO59" s="877"/>
      <c r="FUP59" s="877"/>
      <c r="FUQ59" s="877"/>
      <c r="FUR59" s="877"/>
      <c r="FUS59" s="877"/>
      <c r="FUT59" s="877"/>
      <c r="FUU59" s="877"/>
      <c r="FUV59" s="877"/>
      <c r="FUW59" s="877"/>
      <c r="FUX59" s="877"/>
      <c r="FUY59" s="877"/>
      <c r="FUZ59" s="877"/>
      <c r="FVA59" s="877"/>
      <c r="FVB59" s="877"/>
      <c r="FVC59" s="877"/>
      <c r="FVD59" s="877"/>
      <c r="FVE59" s="877"/>
      <c r="FVF59" s="877"/>
      <c r="FVG59" s="877"/>
      <c r="FVH59" s="877"/>
      <c r="FVI59" s="877"/>
      <c r="FVJ59" s="877"/>
      <c r="FVK59" s="877"/>
      <c r="FVL59" s="877"/>
      <c r="FVM59" s="877"/>
      <c r="FVN59" s="877"/>
      <c r="FVO59" s="877"/>
      <c r="FVP59" s="877"/>
      <c r="FVQ59" s="877"/>
      <c r="FVR59" s="877"/>
      <c r="FVS59" s="877"/>
      <c r="FVT59" s="877"/>
      <c r="FVU59" s="877"/>
      <c r="FVV59" s="877"/>
      <c r="FVW59" s="877"/>
      <c r="FVX59" s="877"/>
      <c r="FVY59" s="877"/>
      <c r="FVZ59" s="877"/>
      <c r="FWA59" s="877"/>
      <c r="FWB59" s="877"/>
      <c r="FWC59" s="877"/>
      <c r="FWD59" s="877"/>
      <c r="FWE59" s="877"/>
      <c r="FWF59" s="877"/>
      <c r="FWG59" s="877"/>
      <c r="FWH59" s="877"/>
      <c r="FWI59" s="877"/>
      <c r="FWJ59" s="877"/>
      <c r="FWK59" s="877"/>
      <c r="FWL59" s="877"/>
      <c r="FWM59" s="877"/>
      <c r="FWN59" s="877"/>
      <c r="FWO59" s="877"/>
      <c r="FWP59" s="877"/>
      <c r="FWQ59" s="877"/>
      <c r="FWR59" s="877"/>
      <c r="FWS59" s="877"/>
      <c r="FWT59" s="877"/>
      <c r="FWU59" s="877"/>
      <c r="FWV59" s="877"/>
      <c r="FWW59" s="877"/>
      <c r="FWX59" s="877"/>
      <c r="FWY59" s="877"/>
      <c r="FWZ59" s="877"/>
      <c r="FXA59" s="877"/>
      <c r="FXB59" s="877"/>
      <c r="FXC59" s="877"/>
      <c r="FXD59" s="877"/>
      <c r="FXE59" s="877"/>
      <c r="FXF59" s="877"/>
      <c r="FXG59" s="877"/>
      <c r="FXH59" s="877"/>
      <c r="FXI59" s="877"/>
      <c r="FXJ59" s="877"/>
      <c r="FXK59" s="877"/>
      <c r="FXL59" s="877"/>
      <c r="FXM59" s="877"/>
      <c r="FXN59" s="877"/>
      <c r="FXO59" s="877"/>
      <c r="FXP59" s="877"/>
      <c r="FXQ59" s="877"/>
      <c r="FXR59" s="877"/>
      <c r="FXS59" s="877"/>
      <c r="FXT59" s="877"/>
      <c r="FXU59" s="877"/>
      <c r="FXV59" s="877"/>
      <c r="FXW59" s="877"/>
      <c r="FXX59" s="877"/>
      <c r="FXY59" s="877"/>
      <c r="FXZ59" s="877"/>
      <c r="FYA59" s="877"/>
      <c r="FYB59" s="877"/>
      <c r="FYC59" s="877"/>
      <c r="FYD59" s="877"/>
      <c r="FYE59" s="877"/>
      <c r="FYF59" s="877"/>
      <c r="FYG59" s="877"/>
      <c r="FYH59" s="877"/>
      <c r="FYI59" s="877"/>
      <c r="FYJ59" s="877"/>
      <c r="FYK59" s="877"/>
      <c r="FYL59" s="877"/>
      <c r="FYM59" s="877"/>
      <c r="FYN59" s="877"/>
      <c r="FYO59" s="877"/>
      <c r="FYP59" s="877"/>
      <c r="FYQ59" s="877"/>
      <c r="FYR59" s="877"/>
      <c r="FYS59" s="877"/>
      <c r="FYT59" s="877"/>
      <c r="FYU59" s="877"/>
      <c r="FYV59" s="877"/>
      <c r="FYW59" s="877"/>
      <c r="FYX59" s="877"/>
      <c r="FYY59" s="877"/>
      <c r="FYZ59" s="877"/>
      <c r="FZA59" s="877"/>
      <c r="FZB59" s="877"/>
      <c r="FZC59" s="877"/>
      <c r="FZD59" s="877"/>
      <c r="FZE59" s="877"/>
      <c r="FZF59" s="877"/>
      <c r="FZG59" s="877"/>
      <c r="FZH59" s="877"/>
      <c r="FZI59" s="877"/>
      <c r="FZJ59" s="877"/>
      <c r="FZK59" s="877"/>
      <c r="FZL59" s="877"/>
      <c r="FZM59" s="877"/>
      <c r="FZN59" s="877"/>
      <c r="FZO59" s="877"/>
      <c r="FZP59" s="877"/>
      <c r="FZQ59" s="877"/>
      <c r="FZR59" s="877"/>
      <c r="FZS59" s="877"/>
      <c r="FZT59" s="877"/>
      <c r="FZU59" s="877"/>
      <c r="FZV59" s="877"/>
      <c r="FZW59" s="877"/>
      <c r="FZX59" s="877"/>
      <c r="FZY59" s="877"/>
      <c r="FZZ59" s="877"/>
      <c r="GAA59" s="877"/>
      <c r="GAB59" s="877"/>
      <c r="GAC59" s="877"/>
      <c r="GAD59" s="877"/>
      <c r="GAE59" s="877"/>
      <c r="GAF59" s="877"/>
      <c r="GAG59" s="877"/>
      <c r="GAH59" s="877"/>
      <c r="GAI59" s="877"/>
      <c r="GAJ59" s="877"/>
      <c r="GAK59" s="877"/>
      <c r="GAL59" s="877"/>
      <c r="GAM59" s="877"/>
      <c r="GAN59" s="877"/>
      <c r="GAO59" s="877"/>
      <c r="GAP59" s="877"/>
      <c r="GAQ59" s="877"/>
      <c r="GAR59" s="877"/>
      <c r="GAS59" s="877"/>
      <c r="GAT59" s="877"/>
      <c r="GAU59" s="877"/>
      <c r="GAV59" s="877"/>
      <c r="GAW59" s="877"/>
      <c r="GAX59" s="877"/>
      <c r="GAY59" s="877"/>
      <c r="GAZ59" s="877"/>
      <c r="GBA59" s="877"/>
      <c r="GBB59" s="877"/>
      <c r="GBC59" s="877"/>
      <c r="GBD59" s="877"/>
      <c r="GBE59" s="877"/>
      <c r="GBF59" s="877"/>
      <c r="GBG59" s="877"/>
      <c r="GBH59" s="877"/>
      <c r="GBI59" s="877"/>
      <c r="GBJ59" s="877"/>
      <c r="GBK59" s="877"/>
      <c r="GBL59" s="877"/>
      <c r="GBM59" s="877"/>
      <c r="GBN59" s="877"/>
      <c r="GBO59" s="877"/>
      <c r="GBP59" s="877"/>
      <c r="GBQ59" s="877"/>
      <c r="GBR59" s="877"/>
      <c r="GBS59" s="877"/>
      <c r="GBT59" s="877"/>
      <c r="GBU59" s="877"/>
      <c r="GBV59" s="877"/>
      <c r="GBW59" s="877"/>
      <c r="GBX59" s="877"/>
      <c r="GBY59" s="877"/>
      <c r="GBZ59" s="877"/>
      <c r="GCA59" s="877"/>
      <c r="GCB59" s="877"/>
      <c r="GCC59" s="877"/>
      <c r="GCD59" s="877"/>
      <c r="GCE59" s="877"/>
      <c r="GCF59" s="877"/>
      <c r="GCG59" s="877"/>
      <c r="GCH59" s="877"/>
      <c r="GCI59" s="877"/>
      <c r="GCJ59" s="877"/>
      <c r="GCK59" s="877"/>
      <c r="GCL59" s="877"/>
      <c r="GCM59" s="877"/>
      <c r="GCN59" s="877"/>
      <c r="GCO59" s="877"/>
      <c r="GCP59" s="877"/>
      <c r="GCQ59" s="877"/>
      <c r="GCR59" s="877"/>
      <c r="GCS59" s="877"/>
      <c r="GCT59" s="877"/>
      <c r="GCU59" s="877"/>
      <c r="GCV59" s="877"/>
      <c r="GCW59" s="877"/>
      <c r="GCX59" s="877"/>
      <c r="GCY59" s="877"/>
      <c r="GCZ59" s="877"/>
      <c r="GDA59" s="877"/>
      <c r="GDB59" s="877"/>
      <c r="GDC59" s="877"/>
      <c r="GDD59" s="877"/>
      <c r="GDE59" s="877"/>
      <c r="GDF59" s="877"/>
      <c r="GDG59" s="877"/>
      <c r="GDH59" s="877"/>
      <c r="GDI59" s="877"/>
      <c r="GDJ59" s="877"/>
      <c r="GDK59" s="877"/>
      <c r="GDL59" s="877"/>
      <c r="GDM59" s="877"/>
      <c r="GDN59" s="877"/>
      <c r="GDO59" s="877"/>
      <c r="GDP59" s="877"/>
      <c r="GDQ59" s="877"/>
      <c r="GDR59" s="877"/>
      <c r="GDS59" s="877"/>
      <c r="GDT59" s="877"/>
      <c r="GDU59" s="877"/>
      <c r="GDV59" s="877"/>
      <c r="GDW59" s="877"/>
      <c r="GDX59" s="877"/>
      <c r="GDY59" s="877"/>
      <c r="GDZ59" s="877"/>
      <c r="GEA59" s="877"/>
      <c r="GEB59" s="877"/>
      <c r="GEC59" s="877"/>
      <c r="GED59" s="877"/>
      <c r="GEE59" s="877"/>
      <c r="GEF59" s="877"/>
      <c r="GEG59" s="877"/>
      <c r="GEH59" s="877"/>
      <c r="GEI59" s="877"/>
      <c r="GEJ59" s="877"/>
      <c r="GEK59" s="877"/>
      <c r="GEL59" s="877"/>
      <c r="GEM59" s="877"/>
      <c r="GEN59" s="877"/>
      <c r="GEO59" s="877"/>
      <c r="GEP59" s="877"/>
      <c r="GEQ59" s="877"/>
      <c r="GER59" s="877"/>
      <c r="GES59" s="877"/>
      <c r="GET59" s="877"/>
      <c r="GEU59" s="877"/>
      <c r="GEV59" s="877"/>
      <c r="GEW59" s="877"/>
      <c r="GEX59" s="877"/>
      <c r="GEY59" s="877"/>
      <c r="GEZ59" s="877"/>
      <c r="GFA59" s="877"/>
      <c r="GFB59" s="877"/>
      <c r="GFC59" s="877"/>
      <c r="GFD59" s="877"/>
      <c r="GFE59" s="877"/>
      <c r="GFF59" s="877"/>
      <c r="GFG59" s="877"/>
      <c r="GFH59" s="877"/>
      <c r="GFI59" s="877"/>
      <c r="GFJ59" s="877"/>
      <c r="GFK59" s="877"/>
      <c r="GFL59" s="877"/>
      <c r="GFM59" s="877"/>
      <c r="GFN59" s="877"/>
      <c r="GFO59" s="877"/>
      <c r="GFP59" s="877"/>
      <c r="GFQ59" s="877"/>
      <c r="GFR59" s="877"/>
      <c r="GFS59" s="877"/>
      <c r="GFT59" s="877"/>
      <c r="GFU59" s="877"/>
      <c r="GFV59" s="877"/>
      <c r="GFW59" s="877"/>
      <c r="GFX59" s="877"/>
      <c r="GFY59" s="877"/>
      <c r="GFZ59" s="877"/>
      <c r="GGA59" s="877"/>
      <c r="GGB59" s="877"/>
      <c r="GGC59" s="877"/>
      <c r="GGD59" s="877"/>
      <c r="GGE59" s="877"/>
      <c r="GGF59" s="877"/>
      <c r="GGG59" s="877"/>
      <c r="GGH59" s="877"/>
      <c r="GGI59" s="877"/>
      <c r="GGJ59" s="877"/>
      <c r="GGK59" s="877"/>
      <c r="GGL59" s="877"/>
      <c r="GGM59" s="877"/>
      <c r="GGN59" s="877"/>
      <c r="GGO59" s="877"/>
      <c r="GGP59" s="877"/>
      <c r="GGQ59" s="877"/>
      <c r="GGR59" s="877"/>
      <c r="GGS59" s="877"/>
      <c r="GGT59" s="877"/>
      <c r="GGU59" s="877"/>
      <c r="GGV59" s="877"/>
      <c r="GGW59" s="877"/>
      <c r="GGX59" s="877"/>
      <c r="GGY59" s="877"/>
      <c r="GGZ59" s="877"/>
      <c r="GHA59" s="877"/>
      <c r="GHB59" s="877"/>
      <c r="GHC59" s="877"/>
      <c r="GHD59" s="877"/>
      <c r="GHE59" s="877"/>
      <c r="GHF59" s="877"/>
      <c r="GHG59" s="877"/>
      <c r="GHH59" s="877"/>
      <c r="GHI59" s="877"/>
      <c r="GHJ59" s="877"/>
      <c r="GHK59" s="877"/>
      <c r="GHL59" s="877"/>
      <c r="GHM59" s="877"/>
      <c r="GHN59" s="877"/>
      <c r="GHO59" s="877"/>
      <c r="GHP59" s="877"/>
      <c r="GHQ59" s="877"/>
      <c r="GHR59" s="877"/>
      <c r="GHS59" s="877"/>
      <c r="GHT59" s="877"/>
      <c r="GHU59" s="877"/>
      <c r="GHV59" s="877"/>
      <c r="GHW59" s="877"/>
      <c r="GHX59" s="877"/>
      <c r="GHY59" s="877"/>
      <c r="GHZ59" s="877"/>
      <c r="GIA59" s="877"/>
      <c r="GIB59" s="877"/>
      <c r="GIC59" s="877"/>
      <c r="GID59" s="877"/>
      <c r="GIE59" s="877"/>
      <c r="GIF59" s="877"/>
      <c r="GIG59" s="877"/>
      <c r="GIH59" s="877"/>
      <c r="GII59" s="877"/>
      <c r="GIJ59" s="877"/>
      <c r="GIK59" s="877"/>
      <c r="GIL59" s="877"/>
      <c r="GIM59" s="877"/>
      <c r="GIN59" s="877"/>
      <c r="GIO59" s="877"/>
      <c r="GIP59" s="877"/>
      <c r="GIQ59" s="877"/>
      <c r="GIR59" s="877"/>
      <c r="GIS59" s="877"/>
      <c r="GIT59" s="877"/>
      <c r="GIU59" s="877"/>
      <c r="GIV59" s="877"/>
      <c r="GIW59" s="877"/>
      <c r="GIX59" s="877"/>
      <c r="GIY59" s="877"/>
      <c r="GIZ59" s="877"/>
      <c r="GJA59" s="877"/>
      <c r="GJB59" s="877"/>
      <c r="GJC59" s="877"/>
      <c r="GJD59" s="877"/>
      <c r="GJE59" s="877"/>
      <c r="GJF59" s="877"/>
      <c r="GJG59" s="877"/>
      <c r="GJH59" s="877"/>
      <c r="GJI59" s="877"/>
      <c r="GJJ59" s="877"/>
      <c r="GJK59" s="877"/>
      <c r="GJL59" s="877"/>
      <c r="GJM59" s="877"/>
      <c r="GJN59" s="877"/>
      <c r="GJO59" s="877"/>
      <c r="GJP59" s="877"/>
      <c r="GJQ59" s="877"/>
      <c r="GJR59" s="877"/>
      <c r="GJS59" s="877"/>
      <c r="GJT59" s="877"/>
      <c r="GJU59" s="877"/>
      <c r="GJV59" s="877"/>
      <c r="GJW59" s="877"/>
      <c r="GJX59" s="877"/>
      <c r="GJY59" s="877"/>
      <c r="GJZ59" s="877"/>
      <c r="GKA59" s="877"/>
      <c r="GKB59" s="877"/>
      <c r="GKC59" s="877"/>
      <c r="GKD59" s="877"/>
      <c r="GKE59" s="877"/>
      <c r="GKF59" s="877"/>
      <c r="GKG59" s="877"/>
      <c r="GKH59" s="877"/>
      <c r="GKI59" s="877"/>
      <c r="GKJ59" s="877"/>
      <c r="GKK59" s="877"/>
      <c r="GKL59" s="877"/>
      <c r="GKM59" s="877"/>
      <c r="GKN59" s="877"/>
      <c r="GKO59" s="877"/>
      <c r="GKP59" s="877"/>
      <c r="GKQ59" s="877"/>
      <c r="GKR59" s="877"/>
      <c r="GKS59" s="877"/>
      <c r="GKT59" s="877"/>
      <c r="GKU59" s="877"/>
      <c r="GKV59" s="877"/>
      <c r="GKW59" s="877"/>
      <c r="GKX59" s="877"/>
      <c r="GKY59" s="877"/>
      <c r="GKZ59" s="877"/>
      <c r="GLA59" s="877"/>
      <c r="GLB59" s="877"/>
      <c r="GLC59" s="877"/>
      <c r="GLD59" s="877"/>
      <c r="GLE59" s="877"/>
      <c r="GLF59" s="877"/>
      <c r="GLG59" s="877"/>
      <c r="GLH59" s="877"/>
      <c r="GLI59" s="877"/>
      <c r="GLJ59" s="877"/>
      <c r="GLK59" s="877"/>
      <c r="GLL59" s="877"/>
      <c r="GLM59" s="877"/>
      <c r="GLN59" s="877"/>
      <c r="GLO59" s="877"/>
      <c r="GLP59" s="877"/>
      <c r="GLQ59" s="877"/>
      <c r="GLR59" s="877"/>
      <c r="GLS59" s="877"/>
      <c r="GLT59" s="877"/>
      <c r="GLU59" s="877"/>
      <c r="GLV59" s="877"/>
      <c r="GLW59" s="877"/>
      <c r="GLX59" s="877"/>
      <c r="GLY59" s="877"/>
      <c r="GLZ59" s="877"/>
      <c r="GMA59" s="877"/>
      <c r="GMB59" s="877"/>
      <c r="GMC59" s="877"/>
      <c r="GMD59" s="877"/>
      <c r="GME59" s="877"/>
      <c r="GMF59" s="877"/>
      <c r="GMG59" s="877"/>
      <c r="GMH59" s="877"/>
      <c r="GMI59" s="877"/>
      <c r="GMJ59" s="877"/>
      <c r="GMK59" s="877"/>
      <c r="GML59" s="877"/>
      <c r="GMM59" s="877"/>
      <c r="GMN59" s="877"/>
      <c r="GMO59" s="877"/>
      <c r="GMP59" s="877"/>
      <c r="GMQ59" s="877"/>
      <c r="GMR59" s="877"/>
      <c r="GMS59" s="877"/>
      <c r="GMT59" s="877"/>
      <c r="GMU59" s="877"/>
      <c r="GMV59" s="877"/>
      <c r="GMW59" s="877"/>
      <c r="GMX59" s="877"/>
      <c r="GMY59" s="877"/>
      <c r="GMZ59" s="877"/>
      <c r="GNA59" s="877"/>
      <c r="GNB59" s="877"/>
      <c r="GNC59" s="877"/>
      <c r="GND59" s="877"/>
      <c r="GNE59" s="877"/>
      <c r="GNF59" s="877"/>
      <c r="GNG59" s="877"/>
      <c r="GNH59" s="877"/>
      <c r="GNI59" s="877"/>
      <c r="GNJ59" s="877"/>
      <c r="GNK59" s="877"/>
      <c r="GNL59" s="877"/>
      <c r="GNM59" s="877"/>
      <c r="GNN59" s="877"/>
      <c r="GNO59" s="877"/>
      <c r="GNP59" s="877"/>
      <c r="GNQ59" s="877"/>
      <c r="GNR59" s="877"/>
      <c r="GNS59" s="877"/>
      <c r="GNT59" s="877"/>
      <c r="GNU59" s="877"/>
      <c r="GNV59" s="877"/>
      <c r="GNW59" s="877"/>
      <c r="GNX59" s="877"/>
      <c r="GNY59" s="877"/>
      <c r="GNZ59" s="877"/>
      <c r="GOA59" s="877"/>
      <c r="GOB59" s="877"/>
      <c r="GOC59" s="877"/>
      <c r="GOD59" s="877"/>
      <c r="GOE59" s="877"/>
      <c r="GOF59" s="877"/>
      <c r="GOG59" s="877"/>
      <c r="GOH59" s="877"/>
      <c r="GOI59" s="877"/>
      <c r="GOJ59" s="877"/>
      <c r="GOK59" s="877"/>
      <c r="GOL59" s="877"/>
      <c r="GOM59" s="877"/>
      <c r="GON59" s="877"/>
      <c r="GOO59" s="877"/>
      <c r="GOP59" s="877"/>
      <c r="GOQ59" s="877"/>
      <c r="GOR59" s="877"/>
      <c r="GOS59" s="877"/>
      <c r="GOT59" s="877"/>
      <c r="GOU59" s="877"/>
      <c r="GOV59" s="877"/>
      <c r="GOW59" s="877"/>
      <c r="GOX59" s="877"/>
      <c r="GOY59" s="877"/>
      <c r="GOZ59" s="877"/>
      <c r="GPA59" s="877"/>
      <c r="GPB59" s="877"/>
      <c r="GPC59" s="877"/>
      <c r="GPD59" s="877"/>
      <c r="GPE59" s="877"/>
      <c r="GPF59" s="877"/>
      <c r="GPG59" s="877"/>
      <c r="GPH59" s="877"/>
      <c r="GPI59" s="877"/>
      <c r="GPJ59" s="877"/>
      <c r="GPK59" s="877"/>
      <c r="GPL59" s="877"/>
      <c r="GPM59" s="877"/>
      <c r="GPN59" s="877"/>
      <c r="GPO59" s="877"/>
      <c r="GPP59" s="877"/>
      <c r="GPQ59" s="877"/>
      <c r="GPR59" s="877"/>
      <c r="GPS59" s="877"/>
      <c r="GPT59" s="877"/>
      <c r="GPU59" s="877"/>
      <c r="GPV59" s="877"/>
      <c r="GPW59" s="877"/>
      <c r="GPX59" s="877"/>
      <c r="GPY59" s="877"/>
      <c r="GPZ59" s="877"/>
      <c r="GQA59" s="877"/>
      <c r="GQB59" s="877"/>
      <c r="GQC59" s="877"/>
      <c r="GQD59" s="877"/>
      <c r="GQE59" s="877"/>
      <c r="GQF59" s="877"/>
      <c r="GQG59" s="877"/>
      <c r="GQH59" s="877"/>
      <c r="GQI59" s="877"/>
      <c r="GQJ59" s="877"/>
      <c r="GQK59" s="877"/>
      <c r="GQL59" s="877"/>
      <c r="GQM59" s="877"/>
      <c r="GQN59" s="877"/>
      <c r="GQO59" s="877"/>
      <c r="GQP59" s="877"/>
      <c r="GQQ59" s="877"/>
      <c r="GQR59" s="877"/>
      <c r="GQS59" s="877"/>
      <c r="GQT59" s="877"/>
      <c r="GQU59" s="877"/>
      <c r="GQV59" s="877"/>
      <c r="GQW59" s="877"/>
      <c r="GQX59" s="877"/>
      <c r="GQY59" s="877"/>
      <c r="GQZ59" s="877"/>
      <c r="GRA59" s="877"/>
      <c r="GRB59" s="877"/>
      <c r="GRC59" s="877"/>
      <c r="GRD59" s="877"/>
      <c r="GRE59" s="877"/>
      <c r="GRF59" s="877"/>
      <c r="GRG59" s="877"/>
      <c r="GRH59" s="877"/>
      <c r="GRI59" s="877"/>
      <c r="GRJ59" s="877"/>
      <c r="GRK59" s="877"/>
      <c r="GRL59" s="877"/>
      <c r="GRM59" s="877"/>
      <c r="GRN59" s="877"/>
      <c r="GRO59" s="877"/>
      <c r="GRP59" s="877"/>
      <c r="GRQ59" s="877"/>
      <c r="GRR59" s="877"/>
      <c r="GRS59" s="877"/>
      <c r="GRT59" s="877"/>
      <c r="GRU59" s="877"/>
      <c r="GRV59" s="877"/>
      <c r="GRW59" s="877"/>
      <c r="GRX59" s="877"/>
      <c r="GRY59" s="877"/>
      <c r="GRZ59" s="877"/>
      <c r="GSA59" s="877"/>
      <c r="GSB59" s="877"/>
      <c r="GSC59" s="877"/>
      <c r="GSD59" s="877"/>
      <c r="GSE59" s="877"/>
      <c r="GSF59" s="877"/>
      <c r="GSG59" s="877"/>
      <c r="GSH59" s="877"/>
      <c r="GSI59" s="877"/>
      <c r="GSJ59" s="877"/>
      <c r="GSK59" s="877"/>
      <c r="GSL59" s="877"/>
      <c r="GSM59" s="877"/>
      <c r="GSN59" s="877"/>
      <c r="GSO59" s="877"/>
      <c r="GSP59" s="877"/>
      <c r="GSQ59" s="877"/>
      <c r="GSR59" s="877"/>
      <c r="GSS59" s="877"/>
      <c r="GST59" s="877"/>
      <c r="GSU59" s="877"/>
      <c r="GSV59" s="877"/>
      <c r="GSW59" s="877"/>
      <c r="GSX59" s="877"/>
      <c r="GSY59" s="877"/>
      <c r="GSZ59" s="877"/>
      <c r="GTA59" s="877"/>
      <c r="GTB59" s="877"/>
      <c r="GTC59" s="877"/>
      <c r="GTD59" s="877"/>
      <c r="GTE59" s="877"/>
      <c r="GTF59" s="877"/>
      <c r="GTG59" s="877"/>
      <c r="GTH59" s="877"/>
      <c r="GTI59" s="877"/>
      <c r="GTJ59" s="877"/>
      <c r="GTK59" s="877"/>
      <c r="GTL59" s="877"/>
      <c r="GTM59" s="877"/>
      <c r="GTN59" s="877"/>
      <c r="GTO59" s="877"/>
      <c r="GTP59" s="877"/>
      <c r="GTQ59" s="877"/>
      <c r="GTR59" s="877"/>
      <c r="GTS59" s="877"/>
      <c r="GTT59" s="877"/>
      <c r="GTU59" s="877"/>
      <c r="GTV59" s="877"/>
      <c r="GTW59" s="877"/>
      <c r="GTX59" s="877"/>
      <c r="GTY59" s="877"/>
      <c r="GTZ59" s="877"/>
      <c r="GUA59" s="877"/>
      <c r="GUB59" s="877"/>
      <c r="GUC59" s="877"/>
      <c r="GUD59" s="877"/>
      <c r="GUE59" s="877"/>
      <c r="GUF59" s="877"/>
      <c r="GUG59" s="877"/>
      <c r="GUH59" s="877"/>
      <c r="GUI59" s="877"/>
      <c r="GUJ59" s="877"/>
      <c r="GUK59" s="877"/>
      <c r="GUL59" s="877"/>
      <c r="GUM59" s="877"/>
      <c r="GUN59" s="877"/>
      <c r="GUO59" s="877"/>
      <c r="GUP59" s="877"/>
      <c r="GUQ59" s="877"/>
      <c r="GUR59" s="877"/>
      <c r="GUS59" s="877"/>
      <c r="GUT59" s="877"/>
      <c r="GUU59" s="877"/>
      <c r="GUV59" s="877"/>
      <c r="GUW59" s="877"/>
      <c r="GUX59" s="877"/>
      <c r="GUY59" s="877"/>
      <c r="GUZ59" s="877"/>
      <c r="GVA59" s="877"/>
      <c r="GVB59" s="877"/>
      <c r="GVC59" s="877"/>
      <c r="GVD59" s="877"/>
      <c r="GVE59" s="877"/>
      <c r="GVF59" s="877"/>
      <c r="GVG59" s="877"/>
      <c r="GVH59" s="877"/>
      <c r="GVI59" s="877"/>
      <c r="GVJ59" s="877"/>
      <c r="GVK59" s="877"/>
      <c r="GVL59" s="877"/>
      <c r="GVM59" s="877"/>
      <c r="GVN59" s="877"/>
      <c r="GVO59" s="877"/>
      <c r="GVP59" s="877"/>
      <c r="GVQ59" s="877"/>
      <c r="GVR59" s="877"/>
      <c r="GVS59" s="877"/>
      <c r="GVT59" s="877"/>
      <c r="GVU59" s="877"/>
      <c r="GVV59" s="877"/>
      <c r="GVW59" s="877"/>
      <c r="GVX59" s="877"/>
      <c r="GVY59" s="877"/>
      <c r="GVZ59" s="877"/>
      <c r="GWA59" s="877"/>
      <c r="GWB59" s="877"/>
      <c r="GWC59" s="877"/>
      <c r="GWD59" s="877"/>
      <c r="GWE59" s="877"/>
      <c r="GWF59" s="877"/>
      <c r="GWG59" s="877"/>
      <c r="GWH59" s="877"/>
      <c r="GWI59" s="877"/>
      <c r="GWJ59" s="877"/>
      <c r="GWK59" s="877"/>
      <c r="GWL59" s="877"/>
      <c r="GWM59" s="877"/>
      <c r="GWN59" s="877"/>
      <c r="GWO59" s="877"/>
      <c r="GWP59" s="877"/>
      <c r="GWQ59" s="877"/>
      <c r="GWR59" s="877"/>
      <c r="GWS59" s="877"/>
      <c r="GWT59" s="877"/>
      <c r="GWU59" s="877"/>
      <c r="GWV59" s="877"/>
      <c r="GWW59" s="877"/>
      <c r="GWX59" s="877"/>
      <c r="GWY59" s="877"/>
      <c r="GWZ59" s="877"/>
      <c r="GXA59" s="877"/>
      <c r="GXB59" s="877"/>
      <c r="GXC59" s="877"/>
      <c r="GXD59" s="877"/>
      <c r="GXE59" s="877"/>
      <c r="GXF59" s="877"/>
      <c r="GXG59" s="877"/>
      <c r="GXH59" s="877"/>
      <c r="GXI59" s="877"/>
      <c r="GXJ59" s="877"/>
      <c r="GXK59" s="877"/>
      <c r="GXL59" s="877"/>
      <c r="GXM59" s="877"/>
      <c r="GXN59" s="877"/>
      <c r="GXO59" s="877"/>
      <c r="GXP59" s="877"/>
      <c r="GXQ59" s="877"/>
      <c r="GXR59" s="877"/>
      <c r="GXS59" s="877"/>
      <c r="GXT59" s="877"/>
      <c r="GXU59" s="877"/>
      <c r="GXV59" s="877"/>
      <c r="GXW59" s="877"/>
      <c r="GXX59" s="877"/>
      <c r="GXY59" s="877"/>
      <c r="GXZ59" s="877"/>
      <c r="GYA59" s="877"/>
      <c r="GYB59" s="877"/>
      <c r="GYC59" s="877"/>
      <c r="GYD59" s="877"/>
      <c r="GYE59" s="877"/>
      <c r="GYF59" s="877"/>
      <c r="GYG59" s="877"/>
      <c r="GYH59" s="877"/>
      <c r="GYI59" s="877"/>
      <c r="GYJ59" s="877"/>
      <c r="GYK59" s="877"/>
      <c r="GYL59" s="877"/>
      <c r="GYM59" s="877"/>
      <c r="GYN59" s="877"/>
      <c r="GYO59" s="877"/>
      <c r="GYP59" s="877"/>
      <c r="GYQ59" s="877"/>
      <c r="GYR59" s="877"/>
      <c r="GYS59" s="877"/>
      <c r="GYT59" s="877"/>
      <c r="GYU59" s="877"/>
      <c r="GYV59" s="877"/>
      <c r="GYW59" s="877"/>
      <c r="GYX59" s="877"/>
      <c r="GYY59" s="877"/>
      <c r="GYZ59" s="877"/>
      <c r="GZA59" s="877"/>
      <c r="GZB59" s="877"/>
      <c r="GZC59" s="877"/>
      <c r="GZD59" s="877"/>
      <c r="GZE59" s="877"/>
      <c r="GZF59" s="877"/>
      <c r="GZG59" s="877"/>
      <c r="GZH59" s="877"/>
      <c r="GZI59" s="877"/>
      <c r="GZJ59" s="877"/>
      <c r="GZK59" s="877"/>
      <c r="GZL59" s="877"/>
      <c r="GZM59" s="877"/>
      <c r="GZN59" s="877"/>
      <c r="GZO59" s="877"/>
      <c r="GZP59" s="877"/>
      <c r="GZQ59" s="877"/>
      <c r="GZR59" s="877"/>
      <c r="GZS59" s="877"/>
      <c r="GZT59" s="877"/>
      <c r="GZU59" s="877"/>
      <c r="GZV59" s="877"/>
      <c r="GZW59" s="877"/>
      <c r="GZX59" s="877"/>
      <c r="GZY59" s="877"/>
      <c r="GZZ59" s="877"/>
      <c r="HAA59" s="877"/>
      <c r="HAB59" s="877"/>
      <c r="HAC59" s="877"/>
      <c r="HAD59" s="877"/>
      <c r="HAE59" s="877"/>
      <c r="HAF59" s="877"/>
      <c r="HAG59" s="877"/>
      <c r="HAH59" s="877"/>
      <c r="HAI59" s="877"/>
      <c r="HAJ59" s="877"/>
      <c r="HAK59" s="877"/>
      <c r="HAL59" s="877"/>
      <c r="HAM59" s="877"/>
      <c r="HAN59" s="877"/>
      <c r="HAO59" s="877"/>
      <c r="HAP59" s="877"/>
      <c r="HAQ59" s="877"/>
      <c r="HAR59" s="877"/>
      <c r="HAS59" s="877"/>
      <c r="HAT59" s="877"/>
      <c r="HAU59" s="877"/>
      <c r="HAV59" s="877"/>
      <c r="HAW59" s="877"/>
      <c r="HAX59" s="877"/>
      <c r="HAY59" s="877"/>
      <c r="HAZ59" s="877"/>
      <c r="HBA59" s="877"/>
      <c r="HBB59" s="877"/>
      <c r="HBC59" s="877"/>
      <c r="HBD59" s="877"/>
      <c r="HBE59" s="877"/>
      <c r="HBF59" s="877"/>
      <c r="HBG59" s="877"/>
      <c r="HBH59" s="877"/>
      <c r="HBI59" s="877"/>
      <c r="HBJ59" s="877"/>
      <c r="HBK59" s="877"/>
      <c r="HBL59" s="877"/>
      <c r="HBM59" s="877"/>
      <c r="HBN59" s="877"/>
      <c r="HBO59" s="877"/>
      <c r="HBP59" s="877"/>
      <c r="HBQ59" s="877"/>
      <c r="HBR59" s="877"/>
      <c r="HBS59" s="877"/>
      <c r="HBT59" s="877"/>
      <c r="HBU59" s="877"/>
      <c r="HBV59" s="877"/>
      <c r="HBW59" s="877"/>
      <c r="HBX59" s="877"/>
      <c r="HBY59" s="877"/>
      <c r="HBZ59" s="877"/>
      <c r="HCA59" s="877"/>
      <c r="HCB59" s="877"/>
      <c r="HCC59" s="877"/>
      <c r="HCD59" s="877"/>
      <c r="HCE59" s="877"/>
      <c r="HCF59" s="877"/>
      <c r="HCG59" s="877"/>
      <c r="HCH59" s="877"/>
      <c r="HCI59" s="877"/>
      <c r="HCJ59" s="877"/>
      <c r="HCK59" s="877"/>
      <c r="HCL59" s="877"/>
      <c r="HCM59" s="877"/>
      <c r="HCN59" s="877"/>
      <c r="HCO59" s="877"/>
      <c r="HCP59" s="877"/>
      <c r="HCQ59" s="877"/>
      <c r="HCR59" s="877"/>
      <c r="HCS59" s="877"/>
      <c r="HCT59" s="877"/>
      <c r="HCU59" s="877"/>
      <c r="HCV59" s="877"/>
      <c r="HCW59" s="877"/>
      <c r="HCX59" s="877"/>
      <c r="HCY59" s="877"/>
      <c r="HCZ59" s="877"/>
      <c r="HDA59" s="877"/>
      <c r="HDB59" s="877"/>
      <c r="HDC59" s="877"/>
      <c r="HDD59" s="877"/>
      <c r="HDE59" s="877"/>
      <c r="HDF59" s="877"/>
      <c r="HDG59" s="877"/>
      <c r="HDH59" s="877"/>
      <c r="HDI59" s="877"/>
      <c r="HDJ59" s="877"/>
      <c r="HDK59" s="877"/>
      <c r="HDL59" s="877"/>
      <c r="HDM59" s="877"/>
      <c r="HDN59" s="877"/>
      <c r="HDO59" s="877"/>
      <c r="HDP59" s="877"/>
      <c r="HDQ59" s="877"/>
      <c r="HDR59" s="877"/>
      <c r="HDS59" s="877"/>
      <c r="HDT59" s="877"/>
      <c r="HDU59" s="877"/>
      <c r="HDV59" s="877"/>
      <c r="HDW59" s="877"/>
      <c r="HDX59" s="877"/>
      <c r="HDY59" s="877"/>
      <c r="HDZ59" s="877"/>
      <c r="HEA59" s="877"/>
      <c r="HEB59" s="877"/>
      <c r="HEC59" s="877"/>
      <c r="HED59" s="877"/>
      <c r="HEE59" s="877"/>
      <c r="HEF59" s="877"/>
      <c r="HEG59" s="877"/>
      <c r="HEH59" s="877"/>
      <c r="HEI59" s="877"/>
      <c r="HEJ59" s="877"/>
      <c r="HEK59" s="877"/>
      <c r="HEL59" s="877"/>
      <c r="HEM59" s="877"/>
      <c r="HEN59" s="877"/>
      <c r="HEO59" s="877"/>
      <c r="HEP59" s="877"/>
      <c r="HEQ59" s="877"/>
      <c r="HER59" s="877"/>
      <c r="HES59" s="877"/>
      <c r="HET59" s="877"/>
      <c r="HEU59" s="877"/>
      <c r="HEV59" s="877"/>
      <c r="HEW59" s="877"/>
      <c r="HEX59" s="877"/>
      <c r="HEY59" s="877"/>
      <c r="HEZ59" s="877"/>
      <c r="HFA59" s="877"/>
      <c r="HFB59" s="877"/>
      <c r="HFC59" s="877"/>
      <c r="HFD59" s="877"/>
      <c r="HFE59" s="877"/>
      <c r="HFF59" s="877"/>
      <c r="HFG59" s="877"/>
      <c r="HFH59" s="877"/>
      <c r="HFI59" s="877"/>
      <c r="HFJ59" s="877"/>
      <c r="HFK59" s="877"/>
      <c r="HFL59" s="877"/>
      <c r="HFM59" s="877"/>
      <c r="HFN59" s="877"/>
      <c r="HFO59" s="877"/>
      <c r="HFP59" s="877"/>
      <c r="HFQ59" s="877"/>
      <c r="HFR59" s="877"/>
      <c r="HFS59" s="877"/>
      <c r="HFT59" s="877"/>
      <c r="HFU59" s="877"/>
      <c r="HFV59" s="877"/>
      <c r="HFW59" s="877"/>
      <c r="HFX59" s="877"/>
      <c r="HFY59" s="877"/>
      <c r="HFZ59" s="877"/>
      <c r="HGA59" s="877"/>
      <c r="HGB59" s="877"/>
      <c r="HGC59" s="877"/>
      <c r="HGD59" s="877"/>
      <c r="HGE59" s="877"/>
      <c r="HGF59" s="877"/>
      <c r="HGG59" s="877"/>
      <c r="HGH59" s="877"/>
      <c r="HGI59" s="877"/>
      <c r="HGJ59" s="877"/>
      <c r="HGK59" s="877"/>
      <c r="HGL59" s="877"/>
      <c r="HGM59" s="877"/>
      <c r="HGN59" s="877"/>
      <c r="HGO59" s="877"/>
      <c r="HGP59" s="877"/>
      <c r="HGQ59" s="877"/>
      <c r="HGR59" s="877"/>
      <c r="HGS59" s="877"/>
      <c r="HGT59" s="877"/>
      <c r="HGU59" s="877"/>
      <c r="HGV59" s="877"/>
      <c r="HGW59" s="877"/>
      <c r="HGX59" s="877"/>
      <c r="HGY59" s="877"/>
      <c r="HGZ59" s="877"/>
      <c r="HHA59" s="877"/>
      <c r="HHB59" s="877"/>
      <c r="HHC59" s="877"/>
      <c r="HHD59" s="877"/>
      <c r="HHE59" s="877"/>
      <c r="HHF59" s="877"/>
      <c r="HHG59" s="877"/>
      <c r="HHH59" s="877"/>
      <c r="HHI59" s="877"/>
      <c r="HHJ59" s="877"/>
      <c r="HHK59" s="877"/>
      <c r="HHL59" s="877"/>
      <c r="HHM59" s="877"/>
      <c r="HHN59" s="877"/>
      <c r="HHO59" s="877"/>
      <c r="HHP59" s="877"/>
      <c r="HHQ59" s="877"/>
      <c r="HHR59" s="877"/>
      <c r="HHS59" s="877"/>
      <c r="HHT59" s="877"/>
      <c r="HHU59" s="877"/>
      <c r="HHV59" s="877"/>
      <c r="HHW59" s="877"/>
      <c r="HHX59" s="877"/>
      <c r="HHY59" s="877"/>
      <c r="HHZ59" s="877"/>
      <c r="HIA59" s="877"/>
      <c r="HIB59" s="877"/>
      <c r="HIC59" s="877"/>
      <c r="HID59" s="877"/>
      <c r="HIE59" s="877"/>
      <c r="HIF59" s="877"/>
      <c r="HIG59" s="877"/>
      <c r="HIH59" s="877"/>
      <c r="HII59" s="877"/>
      <c r="HIJ59" s="877"/>
      <c r="HIK59" s="877"/>
      <c r="HIL59" s="877"/>
      <c r="HIM59" s="877"/>
      <c r="HIN59" s="877"/>
      <c r="HIO59" s="877"/>
      <c r="HIP59" s="877"/>
      <c r="HIQ59" s="877"/>
      <c r="HIR59" s="877"/>
      <c r="HIS59" s="877"/>
      <c r="HIT59" s="877"/>
      <c r="HIU59" s="877"/>
      <c r="HIV59" s="877"/>
      <c r="HIW59" s="877"/>
      <c r="HIX59" s="877"/>
      <c r="HIY59" s="877"/>
      <c r="HIZ59" s="877"/>
      <c r="HJA59" s="877"/>
      <c r="HJB59" s="877"/>
      <c r="HJC59" s="877"/>
      <c r="HJD59" s="877"/>
      <c r="HJE59" s="877"/>
      <c r="HJF59" s="877"/>
      <c r="HJG59" s="877"/>
      <c r="HJH59" s="877"/>
      <c r="HJI59" s="877"/>
      <c r="HJJ59" s="877"/>
      <c r="HJK59" s="877"/>
      <c r="HJL59" s="877"/>
      <c r="HJM59" s="877"/>
      <c r="HJN59" s="877"/>
      <c r="HJO59" s="877"/>
      <c r="HJP59" s="877"/>
      <c r="HJQ59" s="877"/>
      <c r="HJR59" s="877"/>
      <c r="HJS59" s="877"/>
      <c r="HJT59" s="877"/>
      <c r="HJU59" s="877"/>
      <c r="HJV59" s="877"/>
      <c r="HJW59" s="877"/>
      <c r="HJX59" s="877"/>
      <c r="HJY59" s="877"/>
      <c r="HJZ59" s="877"/>
      <c r="HKA59" s="877"/>
      <c r="HKB59" s="877"/>
      <c r="HKC59" s="877"/>
      <c r="HKD59" s="877"/>
      <c r="HKE59" s="877"/>
      <c r="HKF59" s="877"/>
      <c r="HKG59" s="877"/>
      <c r="HKH59" s="877"/>
      <c r="HKI59" s="877"/>
      <c r="HKJ59" s="877"/>
      <c r="HKK59" s="877"/>
      <c r="HKL59" s="877"/>
      <c r="HKM59" s="877"/>
      <c r="HKN59" s="877"/>
      <c r="HKO59" s="877"/>
      <c r="HKP59" s="877"/>
      <c r="HKQ59" s="877"/>
      <c r="HKR59" s="877"/>
      <c r="HKS59" s="877"/>
      <c r="HKT59" s="877"/>
      <c r="HKU59" s="877"/>
      <c r="HKV59" s="877"/>
      <c r="HKW59" s="877"/>
      <c r="HKX59" s="877"/>
      <c r="HKY59" s="877"/>
      <c r="HKZ59" s="877"/>
      <c r="HLA59" s="877"/>
      <c r="HLB59" s="877"/>
      <c r="HLC59" s="877"/>
      <c r="HLD59" s="877"/>
      <c r="HLE59" s="877"/>
      <c r="HLF59" s="877"/>
      <c r="HLG59" s="877"/>
      <c r="HLH59" s="877"/>
      <c r="HLI59" s="877"/>
      <c r="HLJ59" s="877"/>
      <c r="HLK59" s="877"/>
      <c r="HLL59" s="877"/>
      <c r="HLM59" s="877"/>
      <c r="HLN59" s="877"/>
      <c r="HLO59" s="877"/>
      <c r="HLP59" s="877"/>
      <c r="HLQ59" s="877"/>
      <c r="HLR59" s="877"/>
      <c r="HLS59" s="877"/>
      <c r="HLT59" s="877"/>
      <c r="HLU59" s="877"/>
      <c r="HLV59" s="877"/>
      <c r="HLW59" s="877"/>
      <c r="HLX59" s="877"/>
      <c r="HLY59" s="877"/>
      <c r="HLZ59" s="877"/>
      <c r="HMA59" s="877"/>
      <c r="HMB59" s="877"/>
      <c r="HMC59" s="877"/>
      <c r="HMD59" s="877"/>
      <c r="HME59" s="877"/>
      <c r="HMF59" s="877"/>
      <c r="HMG59" s="877"/>
      <c r="HMH59" s="877"/>
      <c r="HMI59" s="877"/>
      <c r="HMJ59" s="877"/>
      <c r="HMK59" s="877"/>
      <c r="HML59" s="877"/>
      <c r="HMM59" s="877"/>
      <c r="HMN59" s="877"/>
      <c r="HMO59" s="877"/>
      <c r="HMP59" s="877"/>
      <c r="HMQ59" s="877"/>
      <c r="HMR59" s="877"/>
      <c r="HMS59" s="877"/>
      <c r="HMT59" s="877"/>
      <c r="HMU59" s="877"/>
      <c r="HMV59" s="877"/>
      <c r="HMW59" s="877"/>
      <c r="HMX59" s="877"/>
      <c r="HMY59" s="877"/>
      <c r="HMZ59" s="877"/>
      <c r="HNA59" s="877"/>
      <c r="HNB59" s="877"/>
      <c r="HNC59" s="877"/>
      <c r="HND59" s="877"/>
      <c r="HNE59" s="877"/>
      <c r="HNF59" s="877"/>
      <c r="HNG59" s="877"/>
      <c r="HNH59" s="877"/>
      <c r="HNI59" s="877"/>
      <c r="HNJ59" s="877"/>
      <c r="HNK59" s="877"/>
      <c r="HNL59" s="877"/>
      <c r="HNM59" s="877"/>
      <c r="HNN59" s="877"/>
      <c r="HNO59" s="877"/>
      <c r="HNP59" s="877"/>
      <c r="HNQ59" s="877"/>
      <c r="HNR59" s="877"/>
      <c r="HNS59" s="877"/>
      <c r="HNT59" s="877"/>
      <c r="HNU59" s="877"/>
      <c r="HNV59" s="877"/>
      <c r="HNW59" s="877"/>
      <c r="HNX59" s="877"/>
      <c r="HNY59" s="877"/>
      <c r="HNZ59" s="877"/>
      <c r="HOA59" s="877"/>
      <c r="HOB59" s="877"/>
      <c r="HOC59" s="877"/>
      <c r="HOD59" s="877"/>
      <c r="HOE59" s="877"/>
      <c r="HOF59" s="877"/>
      <c r="HOG59" s="877"/>
      <c r="HOH59" s="877"/>
      <c r="HOI59" s="877"/>
      <c r="HOJ59" s="877"/>
      <c r="HOK59" s="877"/>
      <c r="HOL59" s="877"/>
      <c r="HOM59" s="877"/>
      <c r="HON59" s="877"/>
      <c r="HOO59" s="877"/>
      <c r="HOP59" s="877"/>
      <c r="HOQ59" s="877"/>
      <c r="HOR59" s="877"/>
      <c r="HOS59" s="877"/>
      <c r="HOT59" s="877"/>
      <c r="HOU59" s="877"/>
      <c r="HOV59" s="877"/>
      <c r="HOW59" s="877"/>
      <c r="HOX59" s="877"/>
      <c r="HOY59" s="877"/>
      <c r="HOZ59" s="877"/>
      <c r="HPA59" s="877"/>
      <c r="HPB59" s="877"/>
      <c r="HPC59" s="877"/>
      <c r="HPD59" s="877"/>
      <c r="HPE59" s="877"/>
      <c r="HPF59" s="877"/>
      <c r="HPG59" s="877"/>
      <c r="HPH59" s="877"/>
      <c r="HPI59" s="877"/>
      <c r="HPJ59" s="877"/>
      <c r="HPK59" s="877"/>
      <c r="HPL59" s="877"/>
      <c r="HPM59" s="877"/>
      <c r="HPN59" s="877"/>
      <c r="HPO59" s="877"/>
      <c r="HPP59" s="877"/>
      <c r="HPQ59" s="877"/>
      <c r="HPR59" s="877"/>
      <c r="HPS59" s="877"/>
      <c r="HPT59" s="877"/>
      <c r="HPU59" s="877"/>
      <c r="HPV59" s="877"/>
      <c r="HPW59" s="877"/>
      <c r="HPX59" s="877"/>
      <c r="HPY59" s="877"/>
      <c r="HPZ59" s="877"/>
      <c r="HQA59" s="877"/>
      <c r="HQB59" s="877"/>
      <c r="HQC59" s="877"/>
      <c r="HQD59" s="877"/>
      <c r="HQE59" s="877"/>
      <c r="HQF59" s="877"/>
      <c r="HQG59" s="877"/>
      <c r="HQH59" s="877"/>
      <c r="HQI59" s="877"/>
      <c r="HQJ59" s="877"/>
      <c r="HQK59" s="877"/>
      <c r="HQL59" s="877"/>
      <c r="HQM59" s="877"/>
      <c r="HQN59" s="877"/>
      <c r="HQO59" s="877"/>
      <c r="HQP59" s="877"/>
      <c r="HQQ59" s="877"/>
      <c r="HQR59" s="877"/>
      <c r="HQS59" s="877"/>
      <c r="HQT59" s="877"/>
      <c r="HQU59" s="877"/>
      <c r="HQV59" s="877"/>
      <c r="HQW59" s="877"/>
      <c r="HQX59" s="877"/>
      <c r="HQY59" s="877"/>
      <c r="HQZ59" s="877"/>
      <c r="HRA59" s="877"/>
      <c r="HRB59" s="877"/>
      <c r="HRC59" s="877"/>
      <c r="HRD59" s="877"/>
      <c r="HRE59" s="877"/>
      <c r="HRF59" s="877"/>
      <c r="HRG59" s="877"/>
      <c r="HRH59" s="877"/>
      <c r="HRI59" s="877"/>
      <c r="HRJ59" s="877"/>
      <c r="HRK59" s="877"/>
      <c r="HRL59" s="877"/>
      <c r="HRM59" s="877"/>
      <c r="HRN59" s="877"/>
      <c r="HRO59" s="877"/>
      <c r="HRP59" s="877"/>
      <c r="HRQ59" s="877"/>
      <c r="HRR59" s="877"/>
      <c r="HRS59" s="877"/>
      <c r="HRT59" s="877"/>
      <c r="HRU59" s="877"/>
      <c r="HRV59" s="877"/>
      <c r="HRW59" s="877"/>
      <c r="HRX59" s="877"/>
      <c r="HRY59" s="877"/>
      <c r="HRZ59" s="877"/>
      <c r="HSA59" s="877"/>
      <c r="HSB59" s="877"/>
      <c r="HSC59" s="877"/>
      <c r="HSD59" s="877"/>
      <c r="HSE59" s="877"/>
      <c r="HSF59" s="877"/>
      <c r="HSG59" s="877"/>
      <c r="HSH59" s="877"/>
      <c r="HSI59" s="877"/>
      <c r="HSJ59" s="877"/>
      <c r="HSK59" s="877"/>
      <c r="HSL59" s="877"/>
      <c r="HSM59" s="877"/>
      <c r="HSN59" s="877"/>
      <c r="HSO59" s="877"/>
      <c r="HSP59" s="877"/>
      <c r="HSQ59" s="877"/>
      <c r="HSR59" s="877"/>
      <c r="HSS59" s="877"/>
      <c r="HST59" s="877"/>
      <c r="HSU59" s="877"/>
      <c r="HSV59" s="877"/>
      <c r="HSW59" s="877"/>
      <c r="HSX59" s="877"/>
      <c r="HSY59" s="877"/>
      <c r="HSZ59" s="877"/>
      <c r="HTA59" s="877"/>
      <c r="HTB59" s="877"/>
      <c r="HTC59" s="877"/>
      <c r="HTD59" s="877"/>
      <c r="HTE59" s="877"/>
      <c r="HTF59" s="877"/>
      <c r="HTG59" s="877"/>
      <c r="HTH59" s="877"/>
      <c r="HTI59" s="877"/>
      <c r="HTJ59" s="877"/>
      <c r="HTK59" s="877"/>
      <c r="HTL59" s="877"/>
      <c r="HTM59" s="877"/>
      <c r="HTN59" s="877"/>
      <c r="HTO59" s="877"/>
      <c r="HTP59" s="877"/>
      <c r="HTQ59" s="877"/>
      <c r="HTR59" s="877"/>
      <c r="HTS59" s="877"/>
      <c r="HTT59" s="877"/>
      <c r="HTU59" s="877"/>
      <c r="HTV59" s="877"/>
      <c r="HTW59" s="877"/>
      <c r="HTX59" s="877"/>
      <c r="HTY59" s="877"/>
      <c r="HTZ59" s="877"/>
      <c r="HUA59" s="877"/>
      <c r="HUB59" s="877"/>
      <c r="HUC59" s="877"/>
      <c r="HUD59" s="877"/>
      <c r="HUE59" s="877"/>
      <c r="HUF59" s="877"/>
      <c r="HUG59" s="877"/>
      <c r="HUH59" s="877"/>
      <c r="HUI59" s="877"/>
      <c r="HUJ59" s="877"/>
      <c r="HUK59" s="877"/>
      <c r="HUL59" s="877"/>
      <c r="HUM59" s="877"/>
      <c r="HUN59" s="877"/>
      <c r="HUO59" s="877"/>
      <c r="HUP59" s="877"/>
      <c r="HUQ59" s="877"/>
      <c r="HUR59" s="877"/>
      <c r="HUS59" s="877"/>
      <c r="HUT59" s="877"/>
      <c r="HUU59" s="877"/>
      <c r="HUV59" s="877"/>
      <c r="HUW59" s="877"/>
      <c r="HUX59" s="877"/>
      <c r="HUY59" s="877"/>
      <c r="HUZ59" s="877"/>
      <c r="HVA59" s="877"/>
      <c r="HVB59" s="877"/>
      <c r="HVC59" s="877"/>
      <c r="HVD59" s="877"/>
      <c r="HVE59" s="877"/>
      <c r="HVF59" s="877"/>
      <c r="HVG59" s="877"/>
      <c r="HVH59" s="877"/>
      <c r="HVI59" s="877"/>
      <c r="HVJ59" s="877"/>
      <c r="HVK59" s="877"/>
      <c r="HVL59" s="877"/>
      <c r="HVM59" s="877"/>
      <c r="HVN59" s="877"/>
      <c r="HVO59" s="877"/>
      <c r="HVP59" s="877"/>
      <c r="HVQ59" s="877"/>
      <c r="HVR59" s="877"/>
      <c r="HVS59" s="877"/>
      <c r="HVT59" s="877"/>
      <c r="HVU59" s="877"/>
      <c r="HVV59" s="877"/>
      <c r="HVW59" s="877"/>
      <c r="HVX59" s="877"/>
      <c r="HVY59" s="877"/>
      <c r="HVZ59" s="877"/>
      <c r="HWA59" s="877"/>
      <c r="HWB59" s="877"/>
      <c r="HWC59" s="877"/>
      <c r="HWD59" s="877"/>
      <c r="HWE59" s="877"/>
      <c r="HWF59" s="877"/>
      <c r="HWG59" s="877"/>
      <c r="HWH59" s="877"/>
      <c r="HWI59" s="877"/>
      <c r="HWJ59" s="877"/>
      <c r="HWK59" s="877"/>
      <c r="HWL59" s="877"/>
      <c r="HWM59" s="877"/>
      <c r="HWN59" s="877"/>
      <c r="HWO59" s="877"/>
      <c r="HWP59" s="877"/>
      <c r="HWQ59" s="877"/>
      <c r="HWR59" s="877"/>
      <c r="HWS59" s="877"/>
      <c r="HWT59" s="877"/>
      <c r="HWU59" s="877"/>
      <c r="HWV59" s="877"/>
      <c r="HWW59" s="877"/>
      <c r="HWX59" s="877"/>
      <c r="HWY59" s="877"/>
      <c r="HWZ59" s="877"/>
      <c r="HXA59" s="877"/>
      <c r="HXB59" s="877"/>
      <c r="HXC59" s="877"/>
      <c r="HXD59" s="877"/>
      <c r="HXE59" s="877"/>
      <c r="HXF59" s="877"/>
      <c r="HXG59" s="877"/>
      <c r="HXH59" s="877"/>
      <c r="HXI59" s="877"/>
      <c r="HXJ59" s="877"/>
      <c r="HXK59" s="877"/>
      <c r="HXL59" s="877"/>
      <c r="HXM59" s="877"/>
      <c r="HXN59" s="877"/>
      <c r="HXO59" s="877"/>
      <c r="HXP59" s="877"/>
      <c r="HXQ59" s="877"/>
      <c r="HXR59" s="877"/>
      <c r="HXS59" s="877"/>
      <c r="HXT59" s="877"/>
      <c r="HXU59" s="877"/>
      <c r="HXV59" s="877"/>
      <c r="HXW59" s="877"/>
      <c r="HXX59" s="877"/>
      <c r="HXY59" s="877"/>
      <c r="HXZ59" s="877"/>
      <c r="HYA59" s="877"/>
      <c r="HYB59" s="877"/>
      <c r="HYC59" s="877"/>
      <c r="HYD59" s="877"/>
      <c r="HYE59" s="877"/>
      <c r="HYF59" s="877"/>
      <c r="HYG59" s="877"/>
      <c r="HYH59" s="877"/>
      <c r="HYI59" s="877"/>
      <c r="HYJ59" s="877"/>
      <c r="HYK59" s="877"/>
      <c r="HYL59" s="877"/>
      <c r="HYM59" s="877"/>
      <c r="HYN59" s="877"/>
      <c r="HYO59" s="877"/>
      <c r="HYP59" s="877"/>
      <c r="HYQ59" s="877"/>
      <c r="HYR59" s="877"/>
      <c r="HYS59" s="877"/>
      <c r="HYT59" s="877"/>
      <c r="HYU59" s="877"/>
      <c r="HYV59" s="877"/>
      <c r="HYW59" s="877"/>
      <c r="HYX59" s="877"/>
      <c r="HYY59" s="877"/>
      <c r="HYZ59" s="877"/>
      <c r="HZA59" s="877"/>
      <c r="HZB59" s="877"/>
      <c r="HZC59" s="877"/>
      <c r="HZD59" s="877"/>
      <c r="HZE59" s="877"/>
      <c r="HZF59" s="877"/>
      <c r="HZG59" s="877"/>
      <c r="HZH59" s="877"/>
      <c r="HZI59" s="877"/>
      <c r="HZJ59" s="877"/>
      <c r="HZK59" s="877"/>
      <c r="HZL59" s="877"/>
      <c r="HZM59" s="877"/>
      <c r="HZN59" s="877"/>
      <c r="HZO59" s="877"/>
      <c r="HZP59" s="877"/>
      <c r="HZQ59" s="877"/>
      <c r="HZR59" s="877"/>
      <c r="HZS59" s="877"/>
      <c r="HZT59" s="877"/>
      <c r="HZU59" s="877"/>
      <c r="HZV59" s="877"/>
      <c r="HZW59" s="877"/>
      <c r="HZX59" s="877"/>
      <c r="HZY59" s="877"/>
      <c r="HZZ59" s="877"/>
      <c r="IAA59" s="877"/>
      <c r="IAB59" s="877"/>
      <c r="IAC59" s="877"/>
      <c r="IAD59" s="877"/>
      <c r="IAE59" s="877"/>
      <c r="IAF59" s="877"/>
      <c r="IAG59" s="877"/>
      <c r="IAH59" s="877"/>
      <c r="IAI59" s="877"/>
      <c r="IAJ59" s="877"/>
      <c r="IAK59" s="877"/>
      <c r="IAL59" s="877"/>
      <c r="IAM59" s="877"/>
      <c r="IAN59" s="877"/>
      <c r="IAO59" s="877"/>
      <c r="IAP59" s="877"/>
      <c r="IAQ59" s="877"/>
      <c r="IAR59" s="877"/>
      <c r="IAS59" s="877"/>
      <c r="IAT59" s="877"/>
      <c r="IAU59" s="877"/>
      <c r="IAV59" s="877"/>
      <c r="IAW59" s="877"/>
      <c r="IAX59" s="877"/>
      <c r="IAY59" s="877"/>
      <c r="IAZ59" s="877"/>
      <c r="IBA59" s="877"/>
      <c r="IBB59" s="877"/>
      <c r="IBC59" s="877"/>
      <c r="IBD59" s="877"/>
      <c r="IBE59" s="877"/>
      <c r="IBF59" s="877"/>
      <c r="IBG59" s="877"/>
      <c r="IBH59" s="877"/>
      <c r="IBI59" s="877"/>
      <c r="IBJ59" s="877"/>
      <c r="IBK59" s="877"/>
      <c r="IBL59" s="877"/>
      <c r="IBM59" s="877"/>
      <c r="IBN59" s="877"/>
      <c r="IBO59" s="877"/>
      <c r="IBP59" s="877"/>
      <c r="IBQ59" s="877"/>
      <c r="IBR59" s="877"/>
      <c r="IBS59" s="877"/>
      <c r="IBT59" s="877"/>
      <c r="IBU59" s="877"/>
      <c r="IBV59" s="877"/>
      <c r="IBW59" s="877"/>
      <c r="IBX59" s="877"/>
      <c r="IBY59" s="877"/>
      <c r="IBZ59" s="877"/>
      <c r="ICA59" s="877"/>
      <c r="ICB59" s="877"/>
      <c r="ICC59" s="877"/>
      <c r="ICD59" s="877"/>
      <c r="ICE59" s="877"/>
      <c r="ICF59" s="877"/>
      <c r="ICG59" s="877"/>
      <c r="ICH59" s="877"/>
      <c r="ICI59" s="877"/>
      <c r="ICJ59" s="877"/>
      <c r="ICK59" s="877"/>
      <c r="ICL59" s="877"/>
      <c r="ICM59" s="877"/>
      <c r="ICN59" s="877"/>
      <c r="ICO59" s="877"/>
      <c r="ICP59" s="877"/>
      <c r="ICQ59" s="877"/>
      <c r="ICR59" s="877"/>
      <c r="ICS59" s="877"/>
      <c r="ICT59" s="877"/>
      <c r="ICU59" s="877"/>
      <c r="ICV59" s="877"/>
      <c r="ICW59" s="877"/>
      <c r="ICX59" s="877"/>
      <c r="ICY59" s="877"/>
      <c r="ICZ59" s="877"/>
      <c r="IDA59" s="877"/>
      <c r="IDB59" s="877"/>
      <c r="IDC59" s="877"/>
      <c r="IDD59" s="877"/>
      <c r="IDE59" s="877"/>
      <c r="IDF59" s="877"/>
      <c r="IDG59" s="877"/>
      <c r="IDH59" s="877"/>
      <c r="IDI59" s="877"/>
      <c r="IDJ59" s="877"/>
      <c r="IDK59" s="877"/>
      <c r="IDL59" s="877"/>
      <c r="IDM59" s="877"/>
      <c r="IDN59" s="877"/>
      <c r="IDO59" s="877"/>
      <c r="IDP59" s="877"/>
      <c r="IDQ59" s="877"/>
      <c r="IDR59" s="877"/>
      <c r="IDS59" s="877"/>
      <c r="IDT59" s="877"/>
      <c r="IDU59" s="877"/>
      <c r="IDV59" s="877"/>
      <c r="IDW59" s="877"/>
      <c r="IDX59" s="877"/>
      <c r="IDY59" s="877"/>
      <c r="IDZ59" s="877"/>
      <c r="IEA59" s="877"/>
      <c r="IEB59" s="877"/>
      <c r="IEC59" s="877"/>
      <c r="IED59" s="877"/>
      <c r="IEE59" s="877"/>
      <c r="IEF59" s="877"/>
      <c r="IEG59" s="877"/>
      <c r="IEH59" s="877"/>
      <c r="IEI59" s="877"/>
      <c r="IEJ59" s="877"/>
      <c r="IEK59" s="877"/>
      <c r="IEL59" s="877"/>
      <c r="IEM59" s="877"/>
      <c r="IEN59" s="877"/>
      <c r="IEO59" s="877"/>
      <c r="IEP59" s="877"/>
      <c r="IEQ59" s="877"/>
      <c r="IER59" s="877"/>
      <c r="IES59" s="877"/>
      <c r="IET59" s="877"/>
      <c r="IEU59" s="877"/>
      <c r="IEV59" s="877"/>
      <c r="IEW59" s="877"/>
      <c r="IEX59" s="877"/>
      <c r="IEY59" s="877"/>
      <c r="IEZ59" s="877"/>
      <c r="IFA59" s="877"/>
      <c r="IFB59" s="877"/>
      <c r="IFC59" s="877"/>
      <c r="IFD59" s="877"/>
      <c r="IFE59" s="877"/>
      <c r="IFF59" s="877"/>
      <c r="IFG59" s="877"/>
      <c r="IFH59" s="877"/>
      <c r="IFI59" s="877"/>
      <c r="IFJ59" s="877"/>
      <c r="IFK59" s="877"/>
      <c r="IFL59" s="877"/>
      <c r="IFM59" s="877"/>
      <c r="IFN59" s="877"/>
      <c r="IFO59" s="877"/>
      <c r="IFP59" s="877"/>
      <c r="IFQ59" s="877"/>
      <c r="IFR59" s="877"/>
      <c r="IFS59" s="877"/>
      <c r="IFT59" s="877"/>
      <c r="IFU59" s="877"/>
      <c r="IFV59" s="877"/>
      <c r="IFW59" s="877"/>
      <c r="IFX59" s="877"/>
      <c r="IFY59" s="877"/>
      <c r="IFZ59" s="877"/>
      <c r="IGA59" s="877"/>
      <c r="IGB59" s="877"/>
      <c r="IGC59" s="877"/>
      <c r="IGD59" s="877"/>
      <c r="IGE59" s="877"/>
      <c r="IGF59" s="877"/>
      <c r="IGG59" s="877"/>
      <c r="IGH59" s="877"/>
      <c r="IGI59" s="877"/>
      <c r="IGJ59" s="877"/>
      <c r="IGK59" s="877"/>
      <c r="IGL59" s="877"/>
      <c r="IGM59" s="877"/>
      <c r="IGN59" s="877"/>
      <c r="IGO59" s="877"/>
      <c r="IGP59" s="877"/>
      <c r="IGQ59" s="877"/>
      <c r="IGR59" s="877"/>
      <c r="IGS59" s="877"/>
      <c r="IGT59" s="877"/>
      <c r="IGU59" s="877"/>
      <c r="IGV59" s="877"/>
      <c r="IGW59" s="877"/>
      <c r="IGX59" s="877"/>
      <c r="IGY59" s="877"/>
      <c r="IGZ59" s="877"/>
      <c r="IHA59" s="877"/>
      <c r="IHB59" s="877"/>
      <c r="IHC59" s="877"/>
      <c r="IHD59" s="877"/>
      <c r="IHE59" s="877"/>
      <c r="IHF59" s="877"/>
      <c r="IHG59" s="877"/>
      <c r="IHH59" s="877"/>
      <c r="IHI59" s="877"/>
      <c r="IHJ59" s="877"/>
      <c r="IHK59" s="877"/>
      <c r="IHL59" s="877"/>
      <c r="IHM59" s="877"/>
      <c r="IHN59" s="877"/>
      <c r="IHO59" s="877"/>
      <c r="IHP59" s="877"/>
      <c r="IHQ59" s="877"/>
      <c r="IHR59" s="877"/>
      <c r="IHS59" s="877"/>
      <c r="IHT59" s="877"/>
      <c r="IHU59" s="877"/>
      <c r="IHV59" s="877"/>
      <c r="IHW59" s="877"/>
      <c r="IHX59" s="877"/>
      <c r="IHY59" s="877"/>
      <c r="IHZ59" s="877"/>
      <c r="IIA59" s="877"/>
      <c r="IIB59" s="877"/>
      <c r="IIC59" s="877"/>
      <c r="IID59" s="877"/>
      <c r="IIE59" s="877"/>
      <c r="IIF59" s="877"/>
      <c r="IIG59" s="877"/>
      <c r="IIH59" s="877"/>
      <c r="III59" s="877"/>
      <c r="IIJ59" s="877"/>
      <c r="IIK59" s="877"/>
      <c r="IIL59" s="877"/>
      <c r="IIM59" s="877"/>
      <c r="IIN59" s="877"/>
      <c r="IIO59" s="877"/>
      <c r="IIP59" s="877"/>
      <c r="IIQ59" s="877"/>
      <c r="IIR59" s="877"/>
      <c r="IIS59" s="877"/>
      <c r="IIT59" s="877"/>
      <c r="IIU59" s="877"/>
      <c r="IIV59" s="877"/>
      <c r="IIW59" s="877"/>
      <c r="IIX59" s="877"/>
      <c r="IIY59" s="877"/>
      <c r="IIZ59" s="877"/>
      <c r="IJA59" s="877"/>
      <c r="IJB59" s="877"/>
      <c r="IJC59" s="877"/>
      <c r="IJD59" s="877"/>
      <c r="IJE59" s="877"/>
      <c r="IJF59" s="877"/>
      <c r="IJG59" s="877"/>
      <c r="IJH59" s="877"/>
      <c r="IJI59" s="877"/>
      <c r="IJJ59" s="877"/>
      <c r="IJK59" s="877"/>
      <c r="IJL59" s="877"/>
      <c r="IJM59" s="877"/>
      <c r="IJN59" s="877"/>
      <c r="IJO59" s="877"/>
      <c r="IJP59" s="877"/>
      <c r="IJQ59" s="877"/>
      <c r="IJR59" s="877"/>
      <c r="IJS59" s="877"/>
      <c r="IJT59" s="877"/>
      <c r="IJU59" s="877"/>
      <c r="IJV59" s="877"/>
      <c r="IJW59" s="877"/>
      <c r="IJX59" s="877"/>
      <c r="IJY59" s="877"/>
      <c r="IJZ59" s="877"/>
      <c r="IKA59" s="877"/>
      <c r="IKB59" s="877"/>
      <c r="IKC59" s="877"/>
      <c r="IKD59" s="877"/>
      <c r="IKE59" s="877"/>
      <c r="IKF59" s="877"/>
      <c r="IKG59" s="877"/>
      <c r="IKH59" s="877"/>
      <c r="IKI59" s="877"/>
      <c r="IKJ59" s="877"/>
      <c r="IKK59" s="877"/>
      <c r="IKL59" s="877"/>
      <c r="IKM59" s="877"/>
      <c r="IKN59" s="877"/>
      <c r="IKO59" s="877"/>
      <c r="IKP59" s="877"/>
      <c r="IKQ59" s="877"/>
      <c r="IKR59" s="877"/>
      <c r="IKS59" s="877"/>
      <c r="IKT59" s="877"/>
      <c r="IKU59" s="877"/>
      <c r="IKV59" s="877"/>
      <c r="IKW59" s="877"/>
      <c r="IKX59" s="877"/>
      <c r="IKY59" s="877"/>
      <c r="IKZ59" s="877"/>
      <c r="ILA59" s="877"/>
      <c r="ILB59" s="877"/>
      <c r="ILC59" s="877"/>
      <c r="ILD59" s="877"/>
      <c r="ILE59" s="877"/>
      <c r="ILF59" s="877"/>
      <c r="ILG59" s="877"/>
      <c r="ILH59" s="877"/>
      <c r="ILI59" s="877"/>
      <c r="ILJ59" s="877"/>
      <c r="ILK59" s="877"/>
      <c r="ILL59" s="877"/>
      <c r="ILM59" s="877"/>
      <c r="ILN59" s="877"/>
      <c r="ILO59" s="877"/>
      <c r="ILP59" s="877"/>
      <c r="ILQ59" s="877"/>
      <c r="ILR59" s="877"/>
      <c r="ILS59" s="877"/>
      <c r="ILT59" s="877"/>
      <c r="ILU59" s="877"/>
      <c r="ILV59" s="877"/>
      <c r="ILW59" s="877"/>
      <c r="ILX59" s="877"/>
      <c r="ILY59" s="877"/>
      <c r="ILZ59" s="877"/>
      <c r="IMA59" s="877"/>
      <c r="IMB59" s="877"/>
      <c r="IMC59" s="877"/>
      <c r="IMD59" s="877"/>
      <c r="IME59" s="877"/>
      <c r="IMF59" s="877"/>
      <c r="IMG59" s="877"/>
      <c r="IMH59" s="877"/>
      <c r="IMI59" s="877"/>
      <c r="IMJ59" s="877"/>
      <c r="IMK59" s="877"/>
      <c r="IML59" s="877"/>
      <c r="IMM59" s="877"/>
      <c r="IMN59" s="877"/>
      <c r="IMO59" s="877"/>
      <c r="IMP59" s="877"/>
      <c r="IMQ59" s="877"/>
      <c r="IMR59" s="877"/>
      <c r="IMS59" s="877"/>
      <c r="IMT59" s="877"/>
      <c r="IMU59" s="877"/>
      <c r="IMV59" s="877"/>
      <c r="IMW59" s="877"/>
      <c r="IMX59" s="877"/>
      <c r="IMY59" s="877"/>
      <c r="IMZ59" s="877"/>
      <c r="INA59" s="877"/>
      <c r="INB59" s="877"/>
      <c r="INC59" s="877"/>
      <c r="IND59" s="877"/>
      <c r="INE59" s="877"/>
      <c r="INF59" s="877"/>
      <c r="ING59" s="877"/>
      <c r="INH59" s="877"/>
      <c r="INI59" s="877"/>
      <c r="INJ59" s="877"/>
      <c r="INK59" s="877"/>
      <c r="INL59" s="877"/>
      <c r="INM59" s="877"/>
      <c r="INN59" s="877"/>
      <c r="INO59" s="877"/>
      <c r="INP59" s="877"/>
      <c r="INQ59" s="877"/>
      <c r="INR59" s="877"/>
      <c r="INS59" s="877"/>
      <c r="INT59" s="877"/>
      <c r="INU59" s="877"/>
      <c r="INV59" s="877"/>
      <c r="INW59" s="877"/>
      <c r="INX59" s="877"/>
      <c r="INY59" s="877"/>
      <c r="INZ59" s="877"/>
      <c r="IOA59" s="877"/>
      <c r="IOB59" s="877"/>
      <c r="IOC59" s="877"/>
      <c r="IOD59" s="877"/>
      <c r="IOE59" s="877"/>
      <c r="IOF59" s="877"/>
      <c r="IOG59" s="877"/>
      <c r="IOH59" s="877"/>
      <c r="IOI59" s="877"/>
      <c r="IOJ59" s="877"/>
      <c r="IOK59" s="877"/>
      <c r="IOL59" s="877"/>
      <c r="IOM59" s="877"/>
      <c r="ION59" s="877"/>
      <c r="IOO59" s="877"/>
      <c r="IOP59" s="877"/>
      <c r="IOQ59" s="877"/>
      <c r="IOR59" s="877"/>
      <c r="IOS59" s="877"/>
      <c r="IOT59" s="877"/>
      <c r="IOU59" s="877"/>
      <c r="IOV59" s="877"/>
      <c r="IOW59" s="877"/>
      <c r="IOX59" s="877"/>
      <c r="IOY59" s="877"/>
      <c r="IOZ59" s="877"/>
      <c r="IPA59" s="877"/>
      <c r="IPB59" s="877"/>
      <c r="IPC59" s="877"/>
      <c r="IPD59" s="877"/>
      <c r="IPE59" s="877"/>
      <c r="IPF59" s="877"/>
      <c r="IPG59" s="877"/>
      <c r="IPH59" s="877"/>
      <c r="IPI59" s="877"/>
      <c r="IPJ59" s="877"/>
      <c r="IPK59" s="877"/>
      <c r="IPL59" s="877"/>
      <c r="IPM59" s="877"/>
      <c r="IPN59" s="877"/>
      <c r="IPO59" s="877"/>
      <c r="IPP59" s="877"/>
      <c r="IPQ59" s="877"/>
      <c r="IPR59" s="877"/>
      <c r="IPS59" s="877"/>
      <c r="IPT59" s="877"/>
      <c r="IPU59" s="877"/>
      <c r="IPV59" s="877"/>
      <c r="IPW59" s="877"/>
      <c r="IPX59" s="877"/>
      <c r="IPY59" s="877"/>
      <c r="IPZ59" s="877"/>
      <c r="IQA59" s="877"/>
      <c r="IQB59" s="877"/>
      <c r="IQC59" s="877"/>
      <c r="IQD59" s="877"/>
      <c r="IQE59" s="877"/>
      <c r="IQF59" s="877"/>
      <c r="IQG59" s="877"/>
      <c r="IQH59" s="877"/>
      <c r="IQI59" s="877"/>
      <c r="IQJ59" s="877"/>
      <c r="IQK59" s="877"/>
      <c r="IQL59" s="877"/>
      <c r="IQM59" s="877"/>
      <c r="IQN59" s="877"/>
      <c r="IQO59" s="877"/>
      <c r="IQP59" s="877"/>
      <c r="IQQ59" s="877"/>
      <c r="IQR59" s="877"/>
      <c r="IQS59" s="877"/>
      <c r="IQT59" s="877"/>
      <c r="IQU59" s="877"/>
      <c r="IQV59" s="877"/>
      <c r="IQW59" s="877"/>
      <c r="IQX59" s="877"/>
      <c r="IQY59" s="877"/>
      <c r="IQZ59" s="877"/>
      <c r="IRA59" s="877"/>
      <c r="IRB59" s="877"/>
      <c r="IRC59" s="877"/>
      <c r="IRD59" s="877"/>
      <c r="IRE59" s="877"/>
      <c r="IRF59" s="877"/>
      <c r="IRG59" s="877"/>
      <c r="IRH59" s="877"/>
      <c r="IRI59" s="877"/>
      <c r="IRJ59" s="877"/>
      <c r="IRK59" s="877"/>
      <c r="IRL59" s="877"/>
      <c r="IRM59" s="877"/>
      <c r="IRN59" s="877"/>
      <c r="IRO59" s="877"/>
      <c r="IRP59" s="877"/>
      <c r="IRQ59" s="877"/>
      <c r="IRR59" s="877"/>
      <c r="IRS59" s="877"/>
      <c r="IRT59" s="877"/>
      <c r="IRU59" s="877"/>
      <c r="IRV59" s="877"/>
      <c r="IRW59" s="877"/>
      <c r="IRX59" s="877"/>
      <c r="IRY59" s="877"/>
      <c r="IRZ59" s="877"/>
      <c r="ISA59" s="877"/>
      <c r="ISB59" s="877"/>
      <c r="ISC59" s="877"/>
      <c r="ISD59" s="877"/>
      <c r="ISE59" s="877"/>
      <c r="ISF59" s="877"/>
      <c r="ISG59" s="877"/>
      <c r="ISH59" s="877"/>
      <c r="ISI59" s="877"/>
      <c r="ISJ59" s="877"/>
      <c r="ISK59" s="877"/>
      <c r="ISL59" s="877"/>
      <c r="ISM59" s="877"/>
      <c r="ISN59" s="877"/>
      <c r="ISO59" s="877"/>
      <c r="ISP59" s="877"/>
      <c r="ISQ59" s="877"/>
      <c r="ISR59" s="877"/>
      <c r="ISS59" s="877"/>
      <c r="IST59" s="877"/>
      <c r="ISU59" s="877"/>
      <c r="ISV59" s="877"/>
      <c r="ISW59" s="877"/>
      <c r="ISX59" s="877"/>
      <c r="ISY59" s="877"/>
      <c r="ISZ59" s="877"/>
      <c r="ITA59" s="877"/>
      <c r="ITB59" s="877"/>
      <c r="ITC59" s="877"/>
      <c r="ITD59" s="877"/>
      <c r="ITE59" s="877"/>
      <c r="ITF59" s="877"/>
      <c r="ITG59" s="877"/>
      <c r="ITH59" s="877"/>
      <c r="ITI59" s="877"/>
      <c r="ITJ59" s="877"/>
      <c r="ITK59" s="877"/>
      <c r="ITL59" s="877"/>
      <c r="ITM59" s="877"/>
      <c r="ITN59" s="877"/>
      <c r="ITO59" s="877"/>
      <c r="ITP59" s="877"/>
      <c r="ITQ59" s="877"/>
      <c r="ITR59" s="877"/>
      <c r="ITS59" s="877"/>
      <c r="ITT59" s="877"/>
      <c r="ITU59" s="877"/>
      <c r="ITV59" s="877"/>
      <c r="ITW59" s="877"/>
      <c r="ITX59" s="877"/>
      <c r="ITY59" s="877"/>
      <c r="ITZ59" s="877"/>
      <c r="IUA59" s="877"/>
      <c r="IUB59" s="877"/>
      <c r="IUC59" s="877"/>
      <c r="IUD59" s="877"/>
      <c r="IUE59" s="877"/>
      <c r="IUF59" s="877"/>
      <c r="IUG59" s="877"/>
      <c r="IUH59" s="877"/>
      <c r="IUI59" s="877"/>
      <c r="IUJ59" s="877"/>
      <c r="IUK59" s="877"/>
      <c r="IUL59" s="877"/>
      <c r="IUM59" s="877"/>
      <c r="IUN59" s="877"/>
      <c r="IUO59" s="877"/>
      <c r="IUP59" s="877"/>
      <c r="IUQ59" s="877"/>
      <c r="IUR59" s="877"/>
      <c r="IUS59" s="877"/>
      <c r="IUT59" s="877"/>
      <c r="IUU59" s="877"/>
      <c r="IUV59" s="877"/>
      <c r="IUW59" s="877"/>
      <c r="IUX59" s="877"/>
      <c r="IUY59" s="877"/>
      <c r="IUZ59" s="877"/>
      <c r="IVA59" s="877"/>
      <c r="IVB59" s="877"/>
      <c r="IVC59" s="877"/>
      <c r="IVD59" s="877"/>
      <c r="IVE59" s="877"/>
      <c r="IVF59" s="877"/>
      <c r="IVG59" s="877"/>
      <c r="IVH59" s="877"/>
      <c r="IVI59" s="877"/>
      <c r="IVJ59" s="877"/>
      <c r="IVK59" s="877"/>
      <c r="IVL59" s="877"/>
      <c r="IVM59" s="877"/>
      <c r="IVN59" s="877"/>
      <c r="IVO59" s="877"/>
      <c r="IVP59" s="877"/>
      <c r="IVQ59" s="877"/>
      <c r="IVR59" s="877"/>
      <c r="IVS59" s="877"/>
      <c r="IVT59" s="877"/>
      <c r="IVU59" s="877"/>
      <c r="IVV59" s="877"/>
      <c r="IVW59" s="877"/>
      <c r="IVX59" s="877"/>
      <c r="IVY59" s="877"/>
      <c r="IVZ59" s="877"/>
      <c r="IWA59" s="877"/>
      <c r="IWB59" s="877"/>
      <c r="IWC59" s="877"/>
      <c r="IWD59" s="877"/>
      <c r="IWE59" s="877"/>
      <c r="IWF59" s="877"/>
      <c r="IWG59" s="877"/>
      <c r="IWH59" s="877"/>
      <c r="IWI59" s="877"/>
      <c r="IWJ59" s="877"/>
      <c r="IWK59" s="877"/>
      <c r="IWL59" s="877"/>
      <c r="IWM59" s="877"/>
      <c r="IWN59" s="877"/>
      <c r="IWO59" s="877"/>
      <c r="IWP59" s="877"/>
      <c r="IWQ59" s="877"/>
      <c r="IWR59" s="877"/>
      <c r="IWS59" s="877"/>
      <c r="IWT59" s="877"/>
      <c r="IWU59" s="877"/>
      <c r="IWV59" s="877"/>
      <c r="IWW59" s="877"/>
      <c r="IWX59" s="877"/>
      <c r="IWY59" s="877"/>
      <c r="IWZ59" s="877"/>
      <c r="IXA59" s="877"/>
      <c r="IXB59" s="877"/>
      <c r="IXC59" s="877"/>
      <c r="IXD59" s="877"/>
      <c r="IXE59" s="877"/>
      <c r="IXF59" s="877"/>
      <c r="IXG59" s="877"/>
      <c r="IXH59" s="877"/>
      <c r="IXI59" s="877"/>
      <c r="IXJ59" s="877"/>
      <c r="IXK59" s="877"/>
      <c r="IXL59" s="877"/>
      <c r="IXM59" s="877"/>
      <c r="IXN59" s="877"/>
      <c r="IXO59" s="877"/>
      <c r="IXP59" s="877"/>
      <c r="IXQ59" s="877"/>
      <c r="IXR59" s="877"/>
      <c r="IXS59" s="877"/>
      <c r="IXT59" s="877"/>
      <c r="IXU59" s="877"/>
      <c r="IXV59" s="877"/>
      <c r="IXW59" s="877"/>
      <c r="IXX59" s="877"/>
      <c r="IXY59" s="877"/>
      <c r="IXZ59" s="877"/>
      <c r="IYA59" s="877"/>
      <c r="IYB59" s="877"/>
      <c r="IYC59" s="877"/>
      <c r="IYD59" s="877"/>
      <c r="IYE59" s="877"/>
      <c r="IYF59" s="877"/>
      <c r="IYG59" s="877"/>
      <c r="IYH59" s="877"/>
      <c r="IYI59" s="877"/>
      <c r="IYJ59" s="877"/>
      <c r="IYK59" s="877"/>
      <c r="IYL59" s="877"/>
      <c r="IYM59" s="877"/>
      <c r="IYN59" s="877"/>
      <c r="IYO59" s="877"/>
      <c r="IYP59" s="877"/>
      <c r="IYQ59" s="877"/>
      <c r="IYR59" s="877"/>
      <c r="IYS59" s="877"/>
      <c r="IYT59" s="877"/>
      <c r="IYU59" s="877"/>
      <c r="IYV59" s="877"/>
      <c r="IYW59" s="877"/>
      <c r="IYX59" s="877"/>
      <c r="IYY59" s="877"/>
      <c r="IYZ59" s="877"/>
      <c r="IZA59" s="877"/>
      <c r="IZB59" s="877"/>
      <c r="IZC59" s="877"/>
      <c r="IZD59" s="877"/>
      <c r="IZE59" s="877"/>
      <c r="IZF59" s="877"/>
      <c r="IZG59" s="877"/>
      <c r="IZH59" s="877"/>
      <c r="IZI59" s="877"/>
      <c r="IZJ59" s="877"/>
      <c r="IZK59" s="877"/>
      <c r="IZL59" s="877"/>
      <c r="IZM59" s="877"/>
      <c r="IZN59" s="877"/>
      <c r="IZO59" s="877"/>
      <c r="IZP59" s="877"/>
      <c r="IZQ59" s="877"/>
      <c r="IZR59" s="877"/>
      <c r="IZS59" s="877"/>
      <c r="IZT59" s="877"/>
      <c r="IZU59" s="877"/>
      <c r="IZV59" s="877"/>
      <c r="IZW59" s="877"/>
      <c r="IZX59" s="877"/>
      <c r="IZY59" s="877"/>
      <c r="IZZ59" s="877"/>
      <c r="JAA59" s="877"/>
      <c r="JAB59" s="877"/>
      <c r="JAC59" s="877"/>
      <c r="JAD59" s="877"/>
      <c r="JAE59" s="877"/>
      <c r="JAF59" s="877"/>
      <c r="JAG59" s="877"/>
      <c r="JAH59" s="877"/>
      <c r="JAI59" s="877"/>
      <c r="JAJ59" s="877"/>
      <c r="JAK59" s="877"/>
      <c r="JAL59" s="877"/>
      <c r="JAM59" s="877"/>
      <c r="JAN59" s="877"/>
      <c r="JAO59" s="877"/>
      <c r="JAP59" s="877"/>
      <c r="JAQ59" s="877"/>
      <c r="JAR59" s="877"/>
      <c r="JAS59" s="877"/>
      <c r="JAT59" s="877"/>
      <c r="JAU59" s="877"/>
      <c r="JAV59" s="877"/>
      <c r="JAW59" s="877"/>
      <c r="JAX59" s="877"/>
      <c r="JAY59" s="877"/>
      <c r="JAZ59" s="877"/>
      <c r="JBA59" s="877"/>
      <c r="JBB59" s="877"/>
      <c r="JBC59" s="877"/>
      <c r="JBD59" s="877"/>
      <c r="JBE59" s="877"/>
      <c r="JBF59" s="877"/>
      <c r="JBG59" s="877"/>
      <c r="JBH59" s="877"/>
      <c r="JBI59" s="877"/>
      <c r="JBJ59" s="877"/>
      <c r="JBK59" s="877"/>
      <c r="JBL59" s="877"/>
      <c r="JBM59" s="877"/>
      <c r="JBN59" s="877"/>
      <c r="JBO59" s="877"/>
      <c r="JBP59" s="877"/>
      <c r="JBQ59" s="877"/>
      <c r="JBR59" s="877"/>
      <c r="JBS59" s="877"/>
      <c r="JBT59" s="877"/>
      <c r="JBU59" s="877"/>
      <c r="JBV59" s="877"/>
      <c r="JBW59" s="877"/>
      <c r="JBX59" s="877"/>
      <c r="JBY59" s="877"/>
      <c r="JBZ59" s="877"/>
      <c r="JCA59" s="877"/>
      <c r="JCB59" s="877"/>
      <c r="JCC59" s="877"/>
      <c r="JCD59" s="877"/>
      <c r="JCE59" s="877"/>
      <c r="JCF59" s="877"/>
      <c r="JCG59" s="877"/>
      <c r="JCH59" s="877"/>
      <c r="JCI59" s="877"/>
      <c r="JCJ59" s="877"/>
      <c r="JCK59" s="877"/>
      <c r="JCL59" s="877"/>
      <c r="JCM59" s="877"/>
      <c r="JCN59" s="877"/>
      <c r="JCO59" s="877"/>
      <c r="JCP59" s="877"/>
      <c r="JCQ59" s="877"/>
      <c r="JCR59" s="877"/>
      <c r="JCS59" s="877"/>
      <c r="JCT59" s="877"/>
      <c r="JCU59" s="877"/>
      <c r="JCV59" s="877"/>
      <c r="JCW59" s="877"/>
      <c r="JCX59" s="877"/>
      <c r="JCY59" s="877"/>
      <c r="JCZ59" s="877"/>
      <c r="JDA59" s="877"/>
      <c r="JDB59" s="877"/>
      <c r="JDC59" s="877"/>
      <c r="JDD59" s="877"/>
      <c r="JDE59" s="877"/>
      <c r="JDF59" s="877"/>
      <c r="JDG59" s="877"/>
      <c r="JDH59" s="877"/>
      <c r="JDI59" s="877"/>
      <c r="JDJ59" s="877"/>
      <c r="JDK59" s="877"/>
      <c r="JDL59" s="877"/>
      <c r="JDM59" s="877"/>
      <c r="JDN59" s="877"/>
      <c r="JDO59" s="877"/>
      <c r="JDP59" s="877"/>
      <c r="JDQ59" s="877"/>
      <c r="JDR59" s="877"/>
      <c r="JDS59" s="877"/>
      <c r="JDT59" s="877"/>
      <c r="JDU59" s="877"/>
      <c r="JDV59" s="877"/>
      <c r="JDW59" s="877"/>
      <c r="JDX59" s="877"/>
      <c r="JDY59" s="877"/>
      <c r="JDZ59" s="877"/>
      <c r="JEA59" s="877"/>
      <c r="JEB59" s="877"/>
      <c r="JEC59" s="877"/>
      <c r="JED59" s="877"/>
      <c r="JEE59" s="877"/>
      <c r="JEF59" s="877"/>
      <c r="JEG59" s="877"/>
      <c r="JEH59" s="877"/>
      <c r="JEI59" s="877"/>
      <c r="JEJ59" s="877"/>
      <c r="JEK59" s="877"/>
      <c r="JEL59" s="877"/>
      <c r="JEM59" s="877"/>
      <c r="JEN59" s="877"/>
      <c r="JEO59" s="877"/>
      <c r="JEP59" s="877"/>
      <c r="JEQ59" s="877"/>
      <c r="JER59" s="877"/>
      <c r="JES59" s="877"/>
      <c r="JET59" s="877"/>
      <c r="JEU59" s="877"/>
      <c r="JEV59" s="877"/>
      <c r="JEW59" s="877"/>
      <c r="JEX59" s="877"/>
      <c r="JEY59" s="877"/>
      <c r="JEZ59" s="877"/>
      <c r="JFA59" s="877"/>
      <c r="JFB59" s="877"/>
      <c r="JFC59" s="877"/>
      <c r="JFD59" s="877"/>
      <c r="JFE59" s="877"/>
      <c r="JFF59" s="877"/>
      <c r="JFG59" s="877"/>
      <c r="JFH59" s="877"/>
      <c r="JFI59" s="877"/>
      <c r="JFJ59" s="877"/>
      <c r="JFK59" s="877"/>
      <c r="JFL59" s="877"/>
      <c r="JFM59" s="877"/>
      <c r="JFN59" s="877"/>
      <c r="JFO59" s="877"/>
      <c r="JFP59" s="877"/>
      <c r="JFQ59" s="877"/>
      <c r="JFR59" s="877"/>
      <c r="JFS59" s="877"/>
      <c r="JFT59" s="877"/>
      <c r="JFU59" s="877"/>
      <c r="JFV59" s="877"/>
      <c r="JFW59" s="877"/>
      <c r="JFX59" s="877"/>
      <c r="JFY59" s="877"/>
      <c r="JFZ59" s="877"/>
      <c r="JGA59" s="877"/>
      <c r="JGB59" s="877"/>
      <c r="JGC59" s="877"/>
      <c r="JGD59" s="877"/>
      <c r="JGE59" s="877"/>
      <c r="JGF59" s="877"/>
      <c r="JGG59" s="877"/>
      <c r="JGH59" s="877"/>
      <c r="JGI59" s="877"/>
      <c r="JGJ59" s="877"/>
      <c r="JGK59" s="877"/>
      <c r="JGL59" s="877"/>
      <c r="JGM59" s="877"/>
      <c r="JGN59" s="877"/>
      <c r="JGO59" s="877"/>
      <c r="JGP59" s="877"/>
      <c r="JGQ59" s="877"/>
      <c r="JGR59" s="877"/>
      <c r="JGS59" s="877"/>
      <c r="JGT59" s="877"/>
      <c r="JGU59" s="877"/>
      <c r="JGV59" s="877"/>
      <c r="JGW59" s="877"/>
      <c r="JGX59" s="877"/>
      <c r="JGY59" s="877"/>
      <c r="JGZ59" s="877"/>
      <c r="JHA59" s="877"/>
      <c r="JHB59" s="877"/>
      <c r="JHC59" s="877"/>
      <c r="JHD59" s="877"/>
      <c r="JHE59" s="877"/>
      <c r="JHF59" s="877"/>
      <c r="JHG59" s="877"/>
      <c r="JHH59" s="877"/>
      <c r="JHI59" s="877"/>
      <c r="JHJ59" s="877"/>
      <c r="JHK59" s="877"/>
      <c r="JHL59" s="877"/>
      <c r="JHM59" s="877"/>
      <c r="JHN59" s="877"/>
      <c r="JHO59" s="877"/>
      <c r="JHP59" s="877"/>
      <c r="JHQ59" s="877"/>
      <c r="JHR59" s="877"/>
      <c r="JHS59" s="877"/>
      <c r="JHT59" s="877"/>
      <c r="JHU59" s="877"/>
      <c r="JHV59" s="877"/>
      <c r="JHW59" s="877"/>
      <c r="JHX59" s="877"/>
      <c r="JHY59" s="877"/>
      <c r="JHZ59" s="877"/>
      <c r="JIA59" s="877"/>
      <c r="JIB59" s="877"/>
      <c r="JIC59" s="877"/>
      <c r="JID59" s="877"/>
      <c r="JIE59" s="877"/>
      <c r="JIF59" s="877"/>
      <c r="JIG59" s="877"/>
      <c r="JIH59" s="877"/>
      <c r="JII59" s="877"/>
      <c r="JIJ59" s="877"/>
      <c r="JIK59" s="877"/>
      <c r="JIL59" s="877"/>
      <c r="JIM59" s="877"/>
      <c r="JIN59" s="877"/>
      <c r="JIO59" s="877"/>
      <c r="JIP59" s="877"/>
      <c r="JIQ59" s="877"/>
      <c r="JIR59" s="877"/>
      <c r="JIS59" s="877"/>
      <c r="JIT59" s="877"/>
      <c r="JIU59" s="877"/>
      <c r="JIV59" s="877"/>
      <c r="JIW59" s="877"/>
      <c r="JIX59" s="877"/>
      <c r="JIY59" s="877"/>
      <c r="JIZ59" s="877"/>
      <c r="JJA59" s="877"/>
      <c r="JJB59" s="877"/>
      <c r="JJC59" s="877"/>
      <c r="JJD59" s="877"/>
      <c r="JJE59" s="877"/>
      <c r="JJF59" s="877"/>
      <c r="JJG59" s="877"/>
      <c r="JJH59" s="877"/>
      <c r="JJI59" s="877"/>
      <c r="JJJ59" s="877"/>
      <c r="JJK59" s="877"/>
      <c r="JJL59" s="877"/>
      <c r="JJM59" s="877"/>
      <c r="JJN59" s="877"/>
      <c r="JJO59" s="877"/>
      <c r="JJP59" s="877"/>
      <c r="JJQ59" s="877"/>
      <c r="JJR59" s="877"/>
      <c r="JJS59" s="877"/>
      <c r="JJT59" s="877"/>
      <c r="JJU59" s="877"/>
      <c r="JJV59" s="877"/>
      <c r="JJW59" s="877"/>
      <c r="JJX59" s="877"/>
      <c r="JJY59" s="877"/>
      <c r="JJZ59" s="877"/>
      <c r="JKA59" s="877"/>
      <c r="JKB59" s="877"/>
      <c r="JKC59" s="877"/>
      <c r="JKD59" s="877"/>
      <c r="JKE59" s="877"/>
      <c r="JKF59" s="877"/>
      <c r="JKG59" s="877"/>
      <c r="JKH59" s="877"/>
      <c r="JKI59" s="877"/>
      <c r="JKJ59" s="877"/>
      <c r="JKK59" s="877"/>
      <c r="JKL59" s="877"/>
      <c r="JKM59" s="877"/>
      <c r="JKN59" s="877"/>
      <c r="JKO59" s="877"/>
      <c r="JKP59" s="877"/>
      <c r="JKQ59" s="877"/>
      <c r="JKR59" s="877"/>
      <c r="JKS59" s="877"/>
      <c r="JKT59" s="877"/>
      <c r="JKU59" s="877"/>
      <c r="JKV59" s="877"/>
      <c r="JKW59" s="877"/>
      <c r="JKX59" s="877"/>
      <c r="JKY59" s="877"/>
      <c r="JKZ59" s="877"/>
      <c r="JLA59" s="877"/>
      <c r="JLB59" s="877"/>
      <c r="JLC59" s="877"/>
      <c r="JLD59" s="877"/>
      <c r="JLE59" s="877"/>
      <c r="JLF59" s="877"/>
      <c r="JLG59" s="877"/>
      <c r="JLH59" s="877"/>
      <c r="JLI59" s="877"/>
      <c r="JLJ59" s="877"/>
      <c r="JLK59" s="877"/>
      <c r="JLL59" s="877"/>
      <c r="JLM59" s="877"/>
      <c r="JLN59" s="877"/>
      <c r="JLO59" s="877"/>
      <c r="JLP59" s="877"/>
      <c r="JLQ59" s="877"/>
      <c r="JLR59" s="877"/>
      <c r="JLS59" s="877"/>
      <c r="JLT59" s="877"/>
      <c r="JLU59" s="877"/>
      <c r="JLV59" s="877"/>
      <c r="JLW59" s="877"/>
      <c r="JLX59" s="877"/>
      <c r="JLY59" s="877"/>
      <c r="JLZ59" s="877"/>
      <c r="JMA59" s="877"/>
      <c r="JMB59" s="877"/>
      <c r="JMC59" s="877"/>
      <c r="JMD59" s="877"/>
      <c r="JME59" s="877"/>
      <c r="JMF59" s="877"/>
      <c r="JMG59" s="877"/>
      <c r="JMH59" s="877"/>
      <c r="JMI59" s="877"/>
      <c r="JMJ59" s="877"/>
      <c r="JMK59" s="877"/>
      <c r="JML59" s="877"/>
      <c r="JMM59" s="877"/>
      <c r="JMN59" s="877"/>
      <c r="JMO59" s="877"/>
      <c r="JMP59" s="877"/>
      <c r="JMQ59" s="877"/>
      <c r="JMR59" s="877"/>
      <c r="JMS59" s="877"/>
      <c r="JMT59" s="877"/>
      <c r="JMU59" s="877"/>
      <c r="JMV59" s="877"/>
      <c r="JMW59" s="877"/>
      <c r="JMX59" s="877"/>
      <c r="JMY59" s="877"/>
      <c r="JMZ59" s="877"/>
      <c r="JNA59" s="877"/>
      <c r="JNB59" s="877"/>
      <c r="JNC59" s="877"/>
      <c r="JND59" s="877"/>
      <c r="JNE59" s="877"/>
      <c r="JNF59" s="877"/>
      <c r="JNG59" s="877"/>
      <c r="JNH59" s="877"/>
      <c r="JNI59" s="877"/>
      <c r="JNJ59" s="877"/>
      <c r="JNK59" s="877"/>
      <c r="JNL59" s="877"/>
      <c r="JNM59" s="877"/>
      <c r="JNN59" s="877"/>
      <c r="JNO59" s="877"/>
      <c r="JNP59" s="877"/>
      <c r="JNQ59" s="877"/>
      <c r="JNR59" s="877"/>
      <c r="JNS59" s="877"/>
      <c r="JNT59" s="877"/>
      <c r="JNU59" s="877"/>
      <c r="JNV59" s="877"/>
      <c r="JNW59" s="877"/>
      <c r="JNX59" s="877"/>
      <c r="JNY59" s="877"/>
      <c r="JNZ59" s="877"/>
      <c r="JOA59" s="877"/>
      <c r="JOB59" s="877"/>
      <c r="JOC59" s="877"/>
      <c r="JOD59" s="877"/>
      <c r="JOE59" s="877"/>
      <c r="JOF59" s="877"/>
      <c r="JOG59" s="877"/>
      <c r="JOH59" s="877"/>
      <c r="JOI59" s="877"/>
      <c r="JOJ59" s="877"/>
      <c r="JOK59" s="877"/>
      <c r="JOL59" s="877"/>
      <c r="JOM59" s="877"/>
      <c r="JON59" s="877"/>
      <c r="JOO59" s="877"/>
      <c r="JOP59" s="877"/>
      <c r="JOQ59" s="877"/>
      <c r="JOR59" s="877"/>
      <c r="JOS59" s="877"/>
      <c r="JOT59" s="877"/>
      <c r="JOU59" s="877"/>
      <c r="JOV59" s="877"/>
      <c r="JOW59" s="877"/>
      <c r="JOX59" s="877"/>
      <c r="JOY59" s="877"/>
      <c r="JOZ59" s="877"/>
      <c r="JPA59" s="877"/>
      <c r="JPB59" s="877"/>
      <c r="JPC59" s="877"/>
      <c r="JPD59" s="877"/>
      <c r="JPE59" s="877"/>
      <c r="JPF59" s="877"/>
      <c r="JPG59" s="877"/>
      <c r="JPH59" s="877"/>
      <c r="JPI59" s="877"/>
      <c r="JPJ59" s="877"/>
      <c r="JPK59" s="877"/>
      <c r="JPL59" s="877"/>
      <c r="JPM59" s="877"/>
      <c r="JPN59" s="877"/>
      <c r="JPO59" s="877"/>
      <c r="JPP59" s="877"/>
      <c r="JPQ59" s="877"/>
      <c r="JPR59" s="877"/>
      <c r="JPS59" s="877"/>
      <c r="JPT59" s="877"/>
      <c r="JPU59" s="877"/>
      <c r="JPV59" s="877"/>
      <c r="JPW59" s="877"/>
      <c r="JPX59" s="877"/>
      <c r="JPY59" s="877"/>
      <c r="JPZ59" s="877"/>
      <c r="JQA59" s="877"/>
      <c r="JQB59" s="877"/>
      <c r="JQC59" s="877"/>
      <c r="JQD59" s="877"/>
      <c r="JQE59" s="877"/>
      <c r="JQF59" s="877"/>
      <c r="JQG59" s="877"/>
      <c r="JQH59" s="877"/>
      <c r="JQI59" s="877"/>
      <c r="JQJ59" s="877"/>
      <c r="JQK59" s="877"/>
      <c r="JQL59" s="877"/>
      <c r="JQM59" s="877"/>
      <c r="JQN59" s="877"/>
      <c r="JQO59" s="877"/>
      <c r="JQP59" s="877"/>
      <c r="JQQ59" s="877"/>
      <c r="JQR59" s="877"/>
      <c r="JQS59" s="877"/>
      <c r="JQT59" s="877"/>
      <c r="JQU59" s="877"/>
      <c r="JQV59" s="877"/>
      <c r="JQW59" s="877"/>
      <c r="JQX59" s="877"/>
      <c r="JQY59" s="877"/>
      <c r="JQZ59" s="877"/>
      <c r="JRA59" s="877"/>
      <c r="JRB59" s="877"/>
      <c r="JRC59" s="877"/>
      <c r="JRD59" s="877"/>
      <c r="JRE59" s="877"/>
      <c r="JRF59" s="877"/>
      <c r="JRG59" s="877"/>
      <c r="JRH59" s="877"/>
      <c r="JRI59" s="877"/>
      <c r="JRJ59" s="877"/>
      <c r="JRK59" s="877"/>
      <c r="JRL59" s="877"/>
      <c r="JRM59" s="877"/>
      <c r="JRN59" s="877"/>
      <c r="JRO59" s="877"/>
      <c r="JRP59" s="877"/>
      <c r="JRQ59" s="877"/>
      <c r="JRR59" s="877"/>
      <c r="JRS59" s="877"/>
      <c r="JRT59" s="877"/>
      <c r="JRU59" s="877"/>
      <c r="JRV59" s="877"/>
      <c r="JRW59" s="877"/>
      <c r="JRX59" s="877"/>
      <c r="JRY59" s="877"/>
      <c r="JRZ59" s="877"/>
      <c r="JSA59" s="877"/>
      <c r="JSB59" s="877"/>
      <c r="JSC59" s="877"/>
      <c r="JSD59" s="877"/>
      <c r="JSE59" s="877"/>
      <c r="JSF59" s="877"/>
      <c r="JSG59" s="877"/>
      <c r="JSH59" s="877"/>
      <c r="JSI59" s="877"/>
      <c r="JSJ59" s="877"/>
      <c r="JSK59" s="877"/>
      <c r="JSL59" s="877"/>
      <c r="JSM59" s="877"/>
      <c r="JSN59" s="877"/>
      <c r="JSO59" s="877"/>
      <c r="JSP59" s="877"/>
      <c r="JSQ59" s="877"/>
      <c r="JSR59" s="877"/>
      <c r="JSS59" s="877"/>
      <c r="JST59" s="877"/>
      <c r="JSU59" s="877"/>
      <c r="JSV59" s="877"/>
      <c r="JSW59" s="877"/>
      <c r="JSX59" s="877"/>
      <c r="JSY59" s="877"/>
      <c r="JSZ59" s="877"/>
      <c r="JTA59" s="877"/>
      <c r="JTB59" s="877"/>
      <c r="JTC59" s="877"/>
      <c r="JTD59" s="877"/>
      <c r="JTE59" s="877"/>
      <c r="JTF59" s="877"/>
      <c r="JTG59" s="877"/>
      <c r="JTH59" s="877"/>
      <c r="JTI59" s="877"/>
      <c r="JTJ59" s="877"/>
      <c r="JTK59" s="877"/>
      <c r="JTL59" s="877"/>
      <c r="JTM59" s="877"/>
      <c r="JTN59" s="877"/>
      <c r="JTO59" s="877"/>
      <c r="JTP59" s="877"/>
      <c r="JTQ59" s="877"/>
      <c r="JTR59" s="877"/>
      <c r="JTS59" s="877"/>
      <c r="JTT59" s="877"/>
      <c r="JTU59" s="877"/>
      <c r="JTV59" s="877"/>
      <c r="JTW59" s="877"/>
      <c r="JTX59" s="877"/>
      <c r="JTY59" s="877"/>
      <c r="JTZ59" s="877"/>
      <c r="JUA59" s="877"/>
      <c r="JUB59" s="877"/>
      <c r="JUC59" s="877"/>
      <c r="JUD59" s="877"/>
      <c r="JUE59" s="877"/>
      <c r="JUF59" s="877"/>
      <c r="JUG59" s="877"/>
      <c r="JUH59" s="877"/>
      <c r="JUI59" s="877"/>
      <c r="JUJ59" s="877"/>
      <c r="JUK59" s="877"/>
      <c r="JUL59" s="877"/>
      <c r="JUM59" s="877"/>
      <c r="JUN59" s="877"/>
      <c r="JUO59" s="877"/>
      <c r="JUP59" s="877"/>
      <c r="JUQ59" s="877"/>
      <c r="JUR59" s="877"/>
      <c r="JUS59" s="877"/>
      <c r="JUT59" s="877"/>
      <c r="JUU59" s="877"/>
      <c r="JUV59" s="877"/>
      <c r="JUW59" s="877"/>
      <c r="JUX59" s="877"/>
      <c r="JUY59" s="877"/>
      <c r="JUZ59" s="877"/>
      <c r="JVA59" s="877"/>
      <c r="JVB59" s="877"/>
      <c r="JVC59" s="877"/>
      <c r="JVD59" s="877"/>
      <c r="JVE59" s="877"/>
      <c r="JVF59" s="877"/>
      <c r="JVG59" s="877"/>
      <c r="JVH59" s="877"/>
      <c r="JVI59" s="877"/>
      <c r="JVJ59" s="877"/>
      <c r="JVK59" s="877"/>
      <c r="JVL59" s="877"/>
      <c r="JVM59" s="877"/>
      <c r="JVN59" s="877"/>
      <c r="JVO59" s="877"/>
      <c r="JVP59" s="877"/>
      <c r="JVQ59" s="877"/>
      <c r="JVR59" s="877"/>
      <c r="JVS59" s="877"/>
      <c r="JVT59" s="877"/>
      <c r="JVU59" s="877"/>
      <c r="JVV59" s="877"/>
      <c r="JVW59" s="877"/>
      <c r="JVX59" s="877"/>
      <c r="JVY59" s="877"/>
      <c r="JVZ59" s="877"/>
      <c r="JWA59" s="877"/>
      <c r="JWB59" s="877"/>
      <c r="JWC59" s="877"/>
      <c r="JWD59" s="877"/>
      <c r="JWE59" s="877"/>
      <c r="JWF59" s="877"/>
      <c r="JWG59" s="877"/>
      <c r="JWH59" s="877"/>
      <c r="JWI59" s="877"/>
      <c r="JWJ59" s="877"/>
      <c r="JWK59" s="877"/>
      <c r="JWL59" s="877"/>
      <c r="JWM59" s="877"/>
      <c r="JWN59" s="877"/>
      <c r="JWO59" s="877"/>
      <c r="JWP59" s="877"/>
      <c r="JWQ59" s="877"/>
      <c r="JWR59" s="877"/>
      <c r="JWS59" s="877"/>
      <c r="JWT59" s="877"/>
      <c r="JWU59" s="877"/>
      <c r="JWV59" s="877"/>
      <c r="JWW59" s="877"/>
      <c r="JWX59" s="877"/>
      <c r="JWY59" s="877"/>
      <c r="JWZ59" s="877"/>
      <c r="JXA59" s="877"/>
      <c r="JXB59" s="877"/>
      <c r="JXC59" s="877"/>
      <c r="JXD59" s="877"/>
      <c r="JXE59" s="877"/>
      <c r="JXF59" s="877"/>
      <c r="JXG59" s="877"/>
      <c r="JXH59" s="877"/>
      <c r="JXI59" s="877"/>
      <c r="JXJ59" s="877"/>
      <c r="JXK59" s="877"/>
      <c r="JXL59" s="877"/>
      <c r="JXM59" s="877"/>
      <c r="JXN59" s="877"/>
      <c r="JXO59" s="877"/>
      <c r="JXP59" s="877"/>
      <c r="JXQ59" s="877"/>
      <c r="JXR59" s="877"/>
      <c r="JXS59" s="877"/>
      <c r="JXT59" s="877"/>
      <c r="JXU59" s="877"/>
      <c r="JXV59" s="877"/>
      <c r="JXW59" s="877"/>
      <c r="JXX59" s="877"/>
      <c r="JXY59" s="877"/>
      <c r="JXZ59" s="877"/>
      <c r="JYA59" s="877"/>
      <c r="JYB59" s="877"/>
      <c r="JYC59" s="877"/>
      <c r="JYD59" s="877"/>
      <c r="JYE59" s="877"/>
      <c r="JYF59" s="877"/>
      <c r="JYG59" s="877"/>
      <c r="JYH59" s="877"/>
      <c r="JYI59" s="877"/>
      <c r="JYJ59" s="877"/>
      <c r="JYK59" s="877"/>
      <c r="JYL59" s="877"/>
      <c r="JYM59" s="877"/>
      <c r="JYN59" s="877"/>
      <c r="JYO59" s="877"/>
      <c r="JYP59" s="877"/>
      <c r="JYQ59" s="877"/>
      <c r="JYR59" s="877"/>
      <c r="JYS59" s="877"/>
      <c r="JYT59" s="877"/>
      <c r="JYU59" s="877"/>
      <c r="JYV59" s="877"/>
      <c r="JYW59" s="877"/>
      <c r="JYX59" s="877"/>
      <c r="JYY59" s="877"/>
      <c r="JYZ59" s="877"/>
      <c r="JZA59" s="877"/>
      <c r="JZB59" s="877"/>
      <c r="JZC59" s="877"/>
      <c r="JZD59" s="877"/>
      <c r="JZE59" s="877"/>
      <c r="JZF59" s="877"/>
      <c r="JZG59" s="877"/>
      <c r="JZH59" s="877"/>
      <c r="JZI59" s="877"/>
      <c r="JZJ59" s="877"/>
      <c r="JZK59" s="877"/>
      <c r="JZL59" s="877"/>
      <c r="JZM59" s="877"/>
      <c r="JZN59" s="877"/>
      <c r="JZO59" s="877"/>
      <c r="JZP59" s="877"/>
      <c r="JZQ59" s="877"/>
      <c r="JZR59" s="877"/>
      <c r="JZS59" s="877"/>
      <c r="JZT59" s="877"/>
      <c r="JZU59" s="877"/>
      <c r="JZV59" s="877"/>
      <c r="JZW59" s="877"/>
      <c r="JZX59" s="877"/>
      <c r="JZY59" s="877"/>
      <c r="JZZ59" s="877"/>
      <c r="KAA59" s="877"/>
      <c r="KAB59" s="877"/>
      <c r="KAC59" s="877"/>
      <c r="KAD59" s="877"/>
      <c r="KAE59" s="877"/>
      <c r="KAF59" s="877"/>
      <c r="KAG59" s="877"/>
      <c r="KAH59" s="877"/>
      <c r="KAI59" s="877"/>
      <c r="KAJ59" s="877"/>
      <c r="KAK59" s="877"/>
      <c r="KAL59" s="877"/>
      <c r="KAM59" s="877"/>
      <c r="KAN59" s="877"/>
      <c r="KAO59" s="877"/>
      <c r="KAP59" s="877"/>
      <c r="KAQ59" s="877"/>
      <c r="KAR59" s="877"/>
      <c r="KAS59" s="877"/>
      <c r="KAT59" s="877"/>
      <c r="KAU59" s="877"/>
      <c r="KAV59" s="877"/>
      <c r="KAW59" s="877"/>
      <c r="KAX59" s="877"/>
      <c r="KAY59" s="877"/>
      <c r="KAZ59" s="877"/>
      <c r="KBA59" s="877"/>
      <c r="KBB59" s="877"/>
      <c r="KBC59" s="877"/>
      <c r="KBD59" s="877"/>
      <c r="KBE59" s="877"/>
      <c r="KBF59" s="877"/>
      <c r="KBG59" s="877"/>
      <c r="KBH59" s="877"/>
      <c r="KBI59" s="877"/>
      <c r="KBJ59" s="877"/>
      <c r="KBK59" s="877"/>
      <c r="KBL59" s="877"/>
      <c r="KBM59" s="877"/>
      <c r="KBN59" s="877"/>
      <c r="KBO59" s="877"/>
      <c r="KBP59" s="877"/>
      <c r="KBQ59" s="877"/>
      <c r="KBR59" s="877"/>
      <c r="KBS59" s="877"/>
      <c r="KBT59" s="877"/>
      <c r="KBU59" s="877"/>
      <c r="KBV59" s="877"/>
      <c r="KBW59" s="877"/>
      <c r="KBX59" s="877"/>
      <c r="KBY59" s="877"/>
      <c r="KBZ59" s="877"/>
      <c r="KCA59" s="877"/>
      <c r="KCB59" s="877"/>
      <c r="KCC59" s="877"/>
      <c r="KCD59" s="877"/>
      <c r="KCE59" s="877"/>
      <c r="KCF59" s="877"/>
      <c r="KCG59" s="877"/>
      <c r="KCH59" s="877"/>
      <c r="KCI59" s="877"/>
      <c r="KCJ59" s="877"/>
      <c r="KCK59" s="877"/>
      <c r="KCL59" s="877"/>
      <c r="KCM59" s="877"/>
      <c r="KCN59" s="877"/>
      <c r="KCO59" s="877"/>
      <c r="KCP59" s="877"/>
      <c r="KCQ59" s="877"/>
      <c r="KCR59" s="877"/>
      <c r="KCS59" s="877"/>
      <c r="KCT59" s="877"/>
      <c r="KCU59" s="877"/>
      <c r="KCV59" s="877"/>
      <c r="KCW59" s="877"/>
      <c r="KCX59" s="877"/>
      <c r="KCY59" s="877"/>
      <c r="KCZ59" s="877"/>
      <c r="KDA59" s="877"/>
      <c r="KDB59" s="877"/>
      <c r="KDC59" s="877"/>
      <c r="KDD59" s="877"/>
      <c r="KDE59" s="877"/>
      <c r="KDF59" s="877"/>
      <c r="KDG59" s="877"/>
      <c r="KDH59" s="877"/>
      <c r="KDI59" s="877"/>
      <c r="KDJ59" s="877"/>
      <c r="KDK59" s="877"/>
      <c r="KDL59" s="877"/>
      <c r="KDM59" s="877"/>
      <c r="KDN59" s="877"/>
      <c r="KDO59" s="877"/>
      <c r="KDP59" s="877"/>
      <c r="KDQ59" s="877"/>
      <c r="KDR59" s="877"/>
      <c r="KDS59" s="877"/>
      <c r="KDT59" s="877"/>
      <c r="KDU59" s="877"/>
      <c r="KDV59" s="877"/>
      <c r="KDW59" s="877"/>
      <c r="KDX59" s="877"/>
      <c r="KDY59" s="877"/>
      <c r="KDZ59" s="877"/>
      <c r="KEA59" s="877"/>
      <c r="KEB59" s="877"/>
      <c r="KEC59" s="877"/>
      <c r="KED59" s="877"/>
      <c r="KEE59" s="877"/>
      <c r="KEF59" s="877"/>
      <c r="KEG59" s="877"/>
      <c r="KEH59" s="877"/>
      <c r="KEI59" s="877"/>
      <c r="KEJ59" s="877"/>
      <c r="KEK59" s="877"/>
      <c r="KEL59" s="877"/>
      <c r="KEM59" s="877"/>
      <c r="KEN59" s="877"/>
      <c r="KEO59" s="877"/>
      <c r="KEP59" s="877"/>
      <c r="KEQ59" s="877"/>
      <c r="KER59" s="877"/>
      <c r="KES59" s="877"/>
      <c r="KET59" s="877"/>
      <c r="KEU59" s="877"/>
      <c r="KEV59" s="877"/>
      <c r="KEW59" s="877"/>
      <c r="KEX59" s="877"/>
      <c r="KEY59" s="877"/>
      <c r="KEZ59" s="877"/>
      <c r="KFA59" s="877"/>
      <c r="KFB59" s="877"/>
      <c r="KFC59" s="877"/>
      <c r="KFD59" s="877"/>
      <c r="KFE59" s="877"/>
      <c r="KFF59" s="877"/>
      <c r="KFG59" s="877"/>
      <c r="KFH59" s="877"/>
      <c r="KFI59" s="877"/>
      <c r="KFJ59" s="877"/>
      <c r="KFK59" s="877"/>
      <c r="KFL59" s="877"/>
      <c r="KFM59" s="877"/>
      <c r="KFN59" s="877"/>
      <c r="KFO59" s="877"/>
      <c r="KFP59" s="877"/>
      <c r="KFQ59" s="877"/>
      <c r="KFR59" s="877"/>
      <c r="KFS59" s="877"/>
      <c r="KFT59" s="877"/>
      <c r="KFU59" s="877"/>
      <c r="KFV59" s="877"/>
      <c r="KFW59" s="877"/>
      <c r="KFX59" s="877"/>
      <c r="KFY59" s="877"/>
      <c r="KFZ59" s="877"/>
      <c r="KGA59" s="877"/>
      <c r="KGB59" s="877"/>
      <c r="KGC59" s="877"/>
      <c r="KGD59" s="877"/>
      <c r="KGE59" s="877"/>
      <c r="KGF59" s="877"/>
      <c r="KGG59" s="877"/>
      <c r="KGH59" s="877"/>
      <c r="KGI59" s="877"/>
      <c r="KGJ59" s="877"/>
      <c r="KGK59" s="877"/>
      <c r="KGL59" s="877"/>
      <c r="KGM59" s="877"/>
      <c r="KGN59" s="877"/>
      <c r="KGO59" s="877"/>
      <c r="KGP59" s="877"/>
      <c r="KGQ59" s="877"/>
      <c r="KGR59" s="877"/>
      <c r="KGS59" s="877"/>
      <c r="KGT59" s="877"/>
      <c r="KGU59" s="877"/>
      <c r="KGV59" s="877"/>
      <c r="KGW59" s="877"/>
      <c r="KGX59" s="877"/>
      <c r="KGY59" s="877"/>
      <c r="KGZ59" s="877"/>
      <c r="KHA59" s="877"/>
      <c r="KHB59" s="877"/>
      <c r="KHC59" s="877"/>
      <c r="KHD59" s="877"/>
      <c r="KHE59" s="877"/>
      <c r="KHF59" s="877"/>
      <c r="KHG59" s="877"/>
      <c r="KHH59" s="877"/>
      <c r="KHI59" s="877"/>
      <c r="KHJ59" s="877"/>
      <c r="KHK59" s="877"/>
      <c r="KHL59" s="877"/>
      <c r="KHM59" s="877"/>
      <c r="KHN59" s="877"/>
      <c r="KHO59" s="877"/>
      <c r="KHP59" s="877"/>
      <c r="KHQ59" s="877"/>
      <c r="KHR59" s="877"/>
      <c r="KHS59" s="877"/>
      <c r="KHT59" s="877"/>
      <c r="KHU59" s="877"/>
      <c r="KHV59" s="877"/>
      <c r="KHW59" s="877"/>
      <c r="KHX59" s="877"/>
      <c r="KHY59" s="877"/>
      <c r="KHZ59" s="877"/>
      <c r="KIA59" s="877"/>
      <c r="KIB59" s="877"/>
      <c r="KIC59" s="877"/>
      <c r="KID59" s="877"/>
      <c r="KIE59" s="877"/>
      <c r="KIF59" s="877"/>
      <c r="KIG59" s="877"/>
      <c r="KIH59" s="877"/>
      <c r="KII59" s="877"/>
      <c r="KIJ59" s="877"/>
      <c r="KIK59" s="877"/>
      <c r="KIL59" s="877"/>
      <c r="KIM59" s="877"/>
      <c r="KIN59" s="877"/>
      <c r="KIO59" s="877"/>
      <c r="KIP59" s="877"/>
      <c r="KIQ59" s="877"/>
      <c r="KIR59" s="877"/>
      <c r="KIS59" s="877"/>
      <c r="KIT59" s="877"/>
      <c r="KIU59" s="877"/>
      <c r="KIV59" s="877"/>
      <c r="KIW59" s="877"/>
      <c r="KIX59" s="877"/>
      <c r="KIY59" s="877"/>
      <c r="KIZ59" s="877"/>
      <c r="KJA59" s="877"/>
      <c r="KJB59" s="877"/>
      <c r="KJC59" s="877"/>
      <c r="KJD59" s="877"/>
      <c r="KJE59" s="877"/>
      <c r="KJF59" s="877"/>
      <c r="KJG59" s="877"/>
      <c r="KJH59" s="877"/>
      <c r="KJI59" s="877"/>
      <c r="KJJ59" s="877"/>
      <c r="KJK59" s="877"/>
      <c r="KJL59" s="877"/>
      <c r="KJM59" s="877"/>
      <c r="KJN59" s="877"/>
      <c r="KJO59" s="877"/>
      <c r="KJP59" s="877"/>
      <c r="KJQ59" s="877"/>
      <c r="KJR59" s="877"/>
      <c r="KJS59" s="877"/>
      <c r="KJT59" s="877"/>
      <c r="KJU59" s="877"/>
      <c r="KJV59" s="877"/>
      <c r="KJW59" s="877"/>
      <c r="KJX59" s="877"/>
      <c r="KJY59" s="877"/>
      <c r="KJZ59" s="877"/>
      <c r="KKA59" s="877"/>
      <c r="KKB59" s="877"/>
      <c r="KKC59" s="877"/>
      <c r="KKD59" s="877"/>
      <c r="KKE59" s="877"/>
      <c r="KKF59" s="877"/>
      <c r="KKG59" s="877"/>
      <c r="KKH59" s="877"/>
      <c r="KKI59" s="877"/>
      <c r="KKJ59" s="877"/>
      <c r="KKK59" s="877"/>
      <c r="KKL59" s="877"/>
      <c r="KKM59" s="877"/>
      <c r="KKN59" s="877"/>
      <c r="KKO59" s="877"/>
      <c r="KKP59" s="877"/>
      <c r="KKQ59" s="877"/>
      <c r="KKR59" s="877"/>
      <c r="KKS59" s="877"/>
      <c r="KKT59" s="877"/>
      <c r="KKU59" s="877"/>
      <c r="KKV59" s="877"/>
      <c r="KKW59" s="877"/>
      <c r="KKX59" s="877"/>
      <c r="KKY59" s="877"/>
      <c r="KKZ59" s="877"/>
      <c r="KLA59" s="877"/>
      <c r="KLB59" s="877"/>
      <c r="KLC59" s="877"/>
      <c r="KLD59" s="877"/>
      <c r="KLE59" s="877"/>
      <c r="KLF59" s="877"/>
      <c r="KLG59" s="877"/>
      <c r="KLH59" s="877"/>
      <c r="KLI59" s="877"/>
      <c r="KLJ59" s="877"/>
      <c r="KLK59" s="877"/>
      <c r="KLL59" s="877"/>
      <c r="KLM59" s="877"/>
      <c r="KLN59" s="877"/>
      <c r="KLO59" s="877"/>
      <c r="KLP59" s="877"/>
      <c r="KLQ59" s="877"/>
      <c r="KLR59" s="877"/>
      <c r="KLS59" s="877"/>
      <c r="KLT59" s="877"/>
      <c r="KLU59" s="877"/>
      <c r="KLV59" s="877"/>
      <c r="KLW59" s="877"/>
      <c r="KLX59" s="877"/>
      <c r="KLY59" s="877"/>
      <c r="KLZ59" s="877"/>
      <c r="KMA59" s="877"/>
      <c r="KMB59" s="877"/>
      <c r="KMC59" s="877"/>
      <c r="KMD59" s="877"/>
      <c r="KME59" s="877"/>
      <c r="KMF59" s="877"/>
      <c r="KMG59" s="877"/>
      <c r="KMH59" s="877"/>
      <c r="KMI59" s="877"/>
      <c r="KMJ59" s="877"/>
      <c r="KMK59" s="877"/>
      <c r="KML59" s="877"/>
      <c r="KMM59" s="877"/>
      <c r="KMN59" s="877"/>
      <c r="KMO59" s="877"/>
      <c r="KMP59" s="877"/>
      <c r="KMQ59" s="877"/>
      <c r="KMR59" s="877"/>
      <c r="KMS59" s="877"/>
      <c r="KMT59" s="877"/>
      <c r="KMU59" s="877"/>
      <c r="KMV59" s="877"/>
      <c r="KMW59" s="877"/>
      <c r="KMX59" s="877"/>
      <c r="KMY59" s="877"/>
      <c r="KMZ59" s="877"/>
      <c r="KNA59" s="877"/>
      <c r="KNB59" s="877"/>
      <c r="KNC59" s="877"/>
      <c r="KND59" s="877"/>
      <c r="KNE59" s="877"/>
      <c r="KNF59" s="877"/>
      <c r="KNG59" s="877"/>
      <c r="KNH59" s="877"/>
      <c r="KNI59" s="877"/>
      <c r="KNJ59" s="877"/>
      <c r="KNK59" s="877"/>
      <c r="KNL59" s="877"/>
      <c r="KNM59" s="877"/>
      <c r="KNN59" s="877"/>
      <c r="KNO59" s="877"/>
      <c r="KNP59" s="877"/>
      <c r="KNQ59" s="877"/>
      <c r="KNR59" s="877"/>
      <c r="KNS59" s="877"/>
      <c r="KNT59" s="877"/>
      <c r="KNU59" s="877"/>
      <c r="KNV59" s="877"/>
      <c r="KNW59" s="877"/>
      <c r="KNX59" s="877"/>
      <c r="KNY59" s="877"/>
      <c r="KNZ59" s="877"/>
      <c r="KOA59" s="877"/>
      <c r="KOB59" s="877"/>
      <c r="KOC59" s="877"/>
      <c r="KOD59" s="877"/>
      <c r="KOE59" s="877"/>
      <c r="KOF59" s="877"/>
      <c r="KOG59" s="877"/>
      <c r="KOH59" s="877"/>
      <c r="KOI59" s="877"/>
      <c r="KOJ59" s="877"/>
      <c r="KOK59" s="877"/>
      <c r="KOL59" s="877"/>
      <c r="KOM59" s="877"/>
      <c r="KON59" s="877"/>
      <c r="KOO59" s="877"/>
      <c r="KOP59" s="877"/>
      <c r="KOQ59" s="877"/>
      <c r="KOR59" s="877"/>
      <c r="KOS59" s="877"/>
      <c r="KOT59" s="877"/>
      <c r="KOU59" s="877"/>
      <c r="KOV59" s="877"/>
      <c r="KOW59" s="877"/>
      <c r="KOX59" s="877"/>
      <c r="KOY59" s="877"/>
      <c r="KOZ59" s="877"/>
      <c r="KPA59" s="877"/>
      <c r="KPB59" s="877"/>
      <c r="KPC59" s="877"/>
      <c r="KPD59" s="877"/>
      <c r="KPE59" s="877"/>
      <c r="KPF59" s="877"/>
      <c r="KPG59" s="877"/>
      <c r="KPH59" s="877"/>
      <c r="KPI59" s="877"/>
      <c r="KPJ59" s="877"/>
      <c r="KPK59" s="877"/>
      <c r="KPL59" s="877"/>
      <c r="KPM59" s="877"/>
      <c r="KPN59" s="877"/>
      <c r="KPO59" s="877"/>
      <c r="KPP59" s="877"/>
      <c r="KPQ59" s="877"/>
      <c r="KPR59" s="877"/>
      <c r="KPS59" s="877"/>
      <c r="KPT59" s="877"/>
      <c r="KPU59" s="877"/>
      <c r="KPV59" s="877"/>
      <c r="KPW59" s="877"/>
      <c r="KPX59" s="877"/>
      <c r="KPY59" s="877"/>
      <c r="KPZ59" s="877"/>
      <c r="KQA59" s="877"/>
      <c r="KQB59" s="877"/>
      <c r="KQC59" s="877"/>
      <c r="KQD59" s="877"/>
      <c r="KQE59" s="877"/>
      <c r="KQF59" s="877"/>
      <c r="KQG59" s="877"/>
      <c r="KQH59" s="877"/>
      <c r="KQI59" s="877"/>
      <c r="KQJ59" s="877"/>
      <c r="KQK59" s="877"/>
      <c r="KQL59" s="877"/>
      <c r="KQM59" s="877"/>
      <c r="KQN59" s="877"/>
      <c r="KQO59" s="877"/>
      <c r="KQP59" s="877"/>
      <c r="KQQ59" s="877"/>
      <c r="KQR59" s="877"/>
      <c r="KQS59" s="877"/>
      <c r="KQT59" s="877"/>
      <c r="KQU59" s="877"/>
      <c r="KQV59" s="877"/>
      <c r="KQW59" s="877"/>
      <c r="KQX59" s="877"/>
      <c r="KQY59" s="877"/>
      <c r="KQZ59" s="877"/>
      <c r="KRA59" s="877"/>
      <c r="KRB59" s="877"/>
      <c r="KRC59" s="877"/>
      <c r="KRD59" s="877"/>
      <c r="KRE59" s="877"/>
      <c r="KRF59" s="877"/>
      <c r="KRG59" s="877"/>
      <c r="KRH59" s="877"/>
      <c r="KRI59" s="877"/>
      <c r="KRJ59" s="877"/>
      <c r="KRK59" s="877"/>
      <c r="KRL59" s="877"/>
      <c r="KRM59" s="877"/>
      <c r="KRN59" s="877"/>
      <c r="KRO59" s="877"/>
      <c r="KRP59" s="877"/>
      <c r="KRQ59" s="877"/>
      <c r="KRR59" s="877"/>
      <c r="KRS59" s="877"/>
      <c r="KRT59" s="877"/>
      <c r="KRU59" s="877"/>
      <c r="KRV59" s="877"/>
      <c r="KRW59" s="877"/>
      <c r="KRX59" s="877"/>
      <c r="KRY59" s="877"/>
      <c r="KRZ59" s="877"/>
      <c r="KSA59" s="877"/>
      <c r="KSB59" s="877"/>
      <c r="KSC59" s="877"/>
      <c r="KSD59" s="877"/>
      <c r="KSE59" s="877"/>
      <c r="KSF59" s="877"/>
      <c r="KSG59" s="877"/>
      <c r="KSH59" s="877"/>
      <c r="KSI59" s="877"/>
      <c r="KSJ59" s="877"/>
      <c r="KSK59" s="877"/>
      <c r="KSL59" s="877"/>
      <c r="KSM59" s="877"/>
      <c r="KSN59" s="877"/>
      <c r="KSO59" s="877"/>
      <c r="KSP59" s="877"/>
      <c r="KSQ59" s="877"/>
      <c r="KSR59" s="877"/>
      <c r="KSS59" s="877"/>
      <c r="KST59" s="877"/>
      <c r="KSU59" s="877"/>
      <c r="KSV59" s="877"/>
      <c r="KSW59" s="877"/>
      <c r="KSX59" s="877"/>
      <c r="KSY59" s="877"/>
      <c r="KSZ59" s="877"/>
      <c r="KTA59" s="877"/>
      <c r="KTB59" s="877"/>
      <c r="KTC59" s="877"/>
      <c r="KTD59" s="877"/>
      <c r="KTE59" s="877"/>
      <c r="KTF59" s="877"/>
      <c r="KTG59" s="877"/>
      <c r="KTH59" s="877"/>
      <c r="KTI59" s="877"/>
      <c r="KTJ59" s="877"/>
      <c r="KTK59" s="877"/>
      <c r="KTL59" s="877"/>
      <c r="KTM59" s="877"/>
      <c r="KTN59" s="877"/>
      <c r="KTO59" s="877"/>
      <c r="KTP59" s="877"/>
      <c r="KTQ59" s="877"/>
      <c r="KTR59" s="877"/>
      <c r="KTS59" s="877"/>
      <c r="KTT59" s="877"/>
      <c r="KTU59" s="877"/>
      <c r="KTV59" s="877"/>
      <c r="KTW59" s="877"/>
      <c r="KTX59" s="877"/>
      <c r="KTY59" s="877"/>
      <c r="KTZ59" s="877"/>
      <c r="KUA59" s="877"/>
      <c r="KUB59" s="877"/>
      <c r="KUC59" s="877"/>
      <c r="KUD59" s="877"/>
      <c r="KUE59" s="877"/>
      <c r="KUF59" s="877"/>
      <c r="KUG59" s="877"/>
      <c r="KUH59" s="877"/>
      <c r="KUI59" s="877"/>
      <c r="KUJ59" s="877"/>
      <c r="KUK59" s="877"/>
      <c r="KUL59" s="877"/>
      <c r="KUM59" s="877"/>
      <c r="KUN59" s="877"/>
      <c r="KUO59" s="877"/>
      <c r="KUP59" s="877"/>
      <c r="KUQ59" s="877"/>
      <c r="KUR59" s="877"/>
      <c r="KUS59" s="877"/>
      <c r="KUT59" s="877"/>
      <c r="KUU59" s="877"/>
      <c r="KUV59" s="877"/>
      <c r="KUW59" s="877"/>
      <c r="KUX59" s="877"/>
      <c r="KUY59" s="877"/>
      <c r="KUZ59" s="877"/>
      <c r="KVA59" s="877"/>
      <c r="KVB59" s="877"/>
      <c r="KVC59" s="877"/>
      <c r="KVD59" s="877"/>
      <c r="KVE59" s="877"/>
      <c r="KVF59" s="877"/>
      <c r="KVG59" s="877"/>
      <c r="KVH59" s="877"/>
      <c r="KVI59" s="877"/>
      <c r="KVJ59" s="877"/>
      <c r="KVK59" s="877"/>
      <c r="KVL59" s="877"/>
      <c r="KVM59" s="877"/>
      <c r="KVN59" s="877"/>
      <c r="KVO59" s="877"/>
      <c r="KVP59" s="877"/>
      <c r="KVQ59" s="877"/>
      <c r="KVR59" s="877"/>
      <c r="KVS59" s="877"/>
      <c r="KVT59" s="877"/>
      <c r="KVU59" s="877"/>
      <c r="KVV59" s="877"/>
      <c r="KVW59" s="877"/>
      <c r="KVX59" s="877"/>
      <c r="KVY59" s="877"/>
      <c r="KVZ59" s="877"/>
      <c r="KWA59" s="877"/>
      <c r="KWB59" s="877"/>
      <c r="KWC59" s="877"/>
      <c r="KWD59" s="877"/>
      <c r="KWE59" s="877"/>
      <c r="KWF59" s="877"/>
      <c r="KWG59" s="877"/>
      <c r="KWH59" s="877"/>
      <c r="KWI59" s="877"/>
      <c r="KWJ59" s="877"/>
      <c r="KWK59" s="877"/>
      <c r="KWL59" s="877"/>
      <c r="KWM59" s="877"/>
      <c r="KWN59" s="877"/>
      <c r="KWO59" s="877"/>
      <c r="KWP59" s="877"/>
      <c r="KWQ59" s="877"/>
      <c r="KWR59" s="877"/>
      <c r="KWS59" s="877"/>
      <c r="KWT59" s="877"/>
      <c r="KWU59" s="877"/>
      <c r="KWV59" s="877"/>
      <c r="KWW59" s="877"/>
      <c r="KWX59" s="877"/>
      <c r="KWY59" s="877"/>
      <c r="KWZ59" s="877"/>
      <c r="KXA59" s="877"/>
      <c r="KXB59" s="877"/>
      <c r="KXC59" s="877"/>
      <c r="KXD59" s="877"/>
      <c r="KXE59" s="877"/>
      <c r="KXF59" s="877"/>
      <c r="KXG59" s="877"/>
      <c r="KXH59" s="877"/>
      <c r="KXI59" s="877"/>
      <c r="KXJ59" s="877"/>
      <c r="KXK59" s="877"/>
      <c r="KXL59" s="877"/>
      <c r="KXM59" s="877"/>
      <c r="KXN59" s="877"/>
      <c r="KXO59" s="877"/>
      <c r="KXP59" s="877"/>
      <c r="KXQ59" s="877"/>
      <c r="KXR59" s="877"/>
      <c r="KXS59" s="877"/>
      <c r="KXT59" s="877"/>
      <c r="KXU59" s="877"/>
      <c r="KXV59" s="877"/>
      <c r="KXW59" s="877"/>
      <c r="KXX59" s="877"/>
      <c r="KXY59" s="877"/>
      <c r="KXZ59" s="877"/>
      <c r="KYA59" s="877"/>
      <c r="KYB59" s="877"/>
      <c r="KYC59" s="877"/>
      <c r="KYD59" s="877"/>
      <c r="KYE59" s="877"/>
      <c r="KYF59" s="877"/>
      <c r="KYG59" s="877"/>
      <c r="KYH59" s="877"/>
      <c r="KYI59" s="877"/>
      <c r="KYJ59" s="877"/>
      <c r="KYK59" s="877"/>
      <c r="KYL59" s="877"/>
      <c r="KYM59" s="877"/>
      <c r="KYN59" s="877"/>
      <c r="KYO59" s="877"/>
      <c r="KYP59" s="877"/>
      <c r="KYQ59" s="877"/>
      <c r="KYR59" s="877"/>
      <c r="KYS59" s="877"/>
      <c r="KYT59" s="877"/>
      <c r="KYU59" s="877"/>
      <c r="KYV59" s="877"/>
      <c r="KYW59" s="877"/>
      <c r="KYX59" s="877"/>
      <c r="KYY59" s="877"/>
      <c r="KYZ59" s="877"/>
      <c r="KZA59" s="877"/>
      <c r="KZB59" s="877"/>
      <c r="KZC59" s="877"/>
      <c r="KZD59" s="877"/>
      <c r="KZE59" s="877"/>
      <c r="KZF59" s="877"/>
      <c r="KZG59" s="877"/>
      <c r="KZH59" s="877"/>
      <c r="KZI59" s="877"/>
      <c r="KZJ59" s="877"/>
      <c r="KZK59" s="877"/>
      <c r="KZL59" s="877"/>
      <c r="KZM59" s="877"/>
      <c r="KZN59" s="877"/>
      <c r="KZO59" s="877"/>
      <c r="KZP59" s="877"/>
      <c r="KZQ59" s="877"/>
      <c r="KZR59" s="877"/>
      <c r="KZS59" s="877"/>
      <c r="KZT59" s="877"/>
      <c r="KZU59" s="877"/>
      <c r="KZV59" s="877"/>
      <c r="KZW59" s="877"/>
      <c r="KZX59" s="877"/>
      <c r="KZY59" s="877"/>
      <c r="KZZ59" s="877"/>
      <c r="LAA59" s="877"/>
      <c r="LAB59" s="877"/>
      <c r="LAC59" s="877"/>
      <c r="LAD59" s="877"/>
      <c r="LAE59" s="877"/>
      <c r="LAF59" s="877"/>
      <c r="LAG59" s="877"/>
      <c r="LAH59" s="877"/>
      <c r="LAI59" s="877"/>
      <c r="LAJ59" s="877"/>
      <c r="LAK59" s="877"/>
      <c r="LAL59" s="877"/>
      <c r="LAM59" s="877"/>
      <c r="LAN59" s="877"/>
      <c r="LAO59" s="877"/>
      <c r="LAP59" s="877"/>
      <c r="LAQ59" s="877"/>
      <c r="LAR59" s="877"/>
      <c r="LAS59" s="877"/>
      <c r="LAT59" s="877"/>
      <c r="LAU59" s="877"/>
      <c r="LAV59" s="877"/>
      <c r="LAW59" s="877"/>
      <c r="LAX59" s="877"/>
      <c r="LAY59" s="877"/>
      <c r="LAZ59" s="877"/>
      <c r="LBA59" s="877"/>
      <c r="LBB59" s="877"/>
      <c r="LBC59" s="877"/>
      <c r="LBD59" s="877"/>
      <c r="LBE59" s="877"/>
      <c r="LBF59" s="877"/>
      <c r="LBG59" s="877"/>
      <c r="LBH59" s="877"/>
      <c r="LBI59" s="877"/>
      <c r="LBJ59" s="877"/>
      <c r="LBK59" s="877"/>
      <c r="LBL59" s="877"/>
      <c r="LBM59" s="877"/>
      <c r="LBN59" s="877"/>
      <c r="LBO59" s="877"/>
      <c r="LBP59" s="877"/>
      <c r="LBQ59" s="877"/>
      <c r="LBR59" s="877"/>
      <c r="LBS59" s="877"/>
      <c r="LBT59" s="877"/>
      <c r="LBU59" s="877"/>
      <c r="LBV59" s="877"/>
      <c r="LBW59" s="877"/>
      <c r="LBX59" s="877"/>
      <c r="LBY59" s="877"/>
      <c r="LBZ59" s="877"/>
      <c r="LCA59" s="877"/>
      <c r="LCB59" s="877"/>
      <c r="LCC59" s="877"/>
      <c r="LCD59" s="877"/>
      <c r="LCE59" s="877"/>
      <c r="LCF59" s="877"/>
      <c r="LCG59" s="877"/>
      <c r="LCH59" s="877"/>
      <c r="LCI59" s="877"/>
      <c r="LCJ59" s="877"/>
      <c r="LCK59" s="877"/>
      <c r="LCL59" s="877"/>
      <c r="LCM59" s="877"/>
      <c r="LCN59" s="877"/>
      <c r="LCO59" s="877"/>
      <c r="LCP59" s="877"/>
      <c r="LCQ59" s="877"/>
      <c r="LCR59" s="877"/>
      <c r="LCS59" s="877"/>
      <c r="LCT59" s="877"/>
      <c r="LCU59" s="877"/>
      <c r="LCV59" s="877"/>
      <c r="LCW59" s="877"/>
      <c r="LCX59" s="877"/>
      <c r="LCY59" s="877"/>
      <c r="LCZ59" s="877"/>
      <c r="LDA59" s="877"/>
      <c r="LDB59" s="877"/>
      <c r="LDC59" s="877"/>
      <c r="LDD59" s="877"/>
      <c r="LDE59" s="877"/>
      <c r="LDF59" s="877"/>
      <c r="LDG59" s="877"/>
      <c r="LDH59" s="877"/>
      <c r="LDI59" s="877"/>
      <c r="LDJ59" s="877"/>
      <c r="LDK59" s="877"/>
      <c r="LDL59" s="877"/>
      <c r="LDM59" s="877"/>
      <c r="LDN59" s="877"/>
      <c r="LDO59" s="877"/>
      <c r="LDP59" s="877"/>
      <c r="LDQ59" s="877"/>
      <c r="LDR59" s="877"/>
      <c r="LDS59" s="877"/>
      <c r="LDT59" s="877"/>
      <c r="LDU59" s="877"/>
      <c r="LDV59" s="877"/>
      <c r="LDW59" s="877"/>
      <c r="LDX59" s="877"/>
      <c r="LDY59" s="877"/>
      <c r="LDZ59" s="877"/>
      <c r="LEA59" s="877"/>
      <c r="LEB59" s="877"/>
      <c r="LEC59" s="877"/>
      <c r="LED59" s="877"/>
      <c r="LEE59" s="877"/>
      <c r="LEF59" s="877"/>
      <c r="LEG59" s="877"/>
      <c r="LEH59" s="877"/>
      <c r="LEI59" s="877"/>
      <c r="LEJ59" s="877"/>
      <c r="LEK59" s="877"/>
      <c r="LEL59" s="877"/>
      <c r="LEM59" s="877"/>
      <c r="LEN59" s="877"/>
      <c r="LEO59" s="877"/>
      <c r="LEP59" s="877"/>
      <c r="LEQ59" s="877"/>
      <c r="LER59" s="877"/>
      <c r="LES59" s="877"/>
      <c r="LET59" s="877"/>
      <c r="LEU59" s="877"/>
      <c r="LEV59" s="877"/>
      <c r="LEW59" s="877"/>
      <c r="LEX59" s="877"/>
      <c r="LEY59" s="877"/>
      <c r="LEZ59" s="877"/>
      <c r="LFA59" s="877"/>
      <c r="LFB59" s="877"/>
      <c r="LFC59" s="877"/>
      <c r="LFD59" s="877"/>
      <c r="LFE59" s="877"/>
      <c r="LFF59" s="877"/>
      <c r="LFG59" s="877"/>
      <c r="LFH59" s="877"/>
      <c r="LFI59" s="877"/>
      <c r="LFJ59" s="877"/>
      <c r="LFK59" s="877"/>
      <c r="LFL59" s="877"/>
      <c r="LFM59" s="877"/>
      <c r="LFN59" s="877"/>
      <c r="LFO59" s="877"/>
      <c r="LFP59" s="877"/>
      <c r="LFQ59" s="877"/>
      <c r="LFR59" s="877"/>
      <c r="LFS59" s="877"/>
      <c r="LFT59" s="877"/>
      <c r="LFU59" s="877"/>
      <c r="LFV59" s="877"/>
      <c r="LFW59" s="877"/>
      <c r="LFX59" s="877"/>
      <c r="LFY59" s="877"/>
      <c r="LFZ59" s="877"/>
      <c r="LGA59" s="877"/>
      <c r="LGB59" s="877"/>
      <c r="LGC59" s="877"/>
      <c r="LGD59" s="877"/>
      <c r="LGE59" s="877"/>
      <c r="LGF59" s="877"/>
      <c r="LGG59" s="877"/>
      <c r="LGH59" s="877"/>
      <c r="LGI59" s="877"/>
      <c r="LGJ59" s="877"/>
      <c r="LGK59" s="877"/>
      <c r="LGL59" s="877"/>
      <c r="LGM59" s="877"/>
      <c r="LGN59" s="877"/>
      <c r="LGO59" s="877"/>
      <c r="LGP59" s="877"/>
      <c r="LGQ59" s="877"/>
      <c r="LGR59" s="877"/>
      <c r="LGS59" s="877"/>
      <c r="LGT59" s="877"/>
      <c r="LGU59" s="877"/>
      <c r="LGV59" s="877"/>
      <c r="LGW59" s="877"/>
      <c r="LGX59" s="877"/>
      <c r="LGY59" s="877"/>
      <c r="LGZ59" s="877"/>
      <c r="LHA59" s="877"/>
      <c r="LHB59" s="877"/>
      <c r="LHC59" s="877"/>
      <c r="LHD59" s="877"/>
      <c r="LHE59" s="877"/>
      <c r="LHF59" s="877"/>
      <c r="LHG59" s="877"/>
      <c r="LHH59" s="877"/>
      <c r="LHI59" s="877"/>
      <c r="LHJ59" s="877"/>
      <c r="LHK59" s="877"/>
      <c r="LHL59" s="877"/>
      <c r="LHM59" s="877"/>
      <c r="LHN59" s="877"/>
      <c r="LHO59" s="877"/>
      <c r="LHP59" s="877"/>
      <c r="LHQ59" s="877"/>
      <c r="LHR59" s="877"/>
      <c r="LHS59" s="877"/>
      <c r="LHT59" s="877"/>
      <c r="LHU59" s="877"/>
      <c r="LHV59" s="877"/>
      <c r="LHW59" s="877"/>
      <c r="LHX59" s="877"/>
      <c r="LHY59" s="877"/>
      <c r="LHZ59" s="877"/>
      <c r="LIA59" s="877"/>
      <c r="LIB59" s="877"/>
      <c r="LIC59" s="877"/>
      <c r="LID59" s="877"/>
      <c r="LIE59" s="877"/>
      <c r="LIF59" s="877"/>
      <c r="LIG59" s="877"/>
      <c r="LIH59" s="877"/>
      <c r="LII59" s="877"/>
      <c r="LIJ59" s="877"/>
      <c r="LIK59" s="877"/>
      <c r="LIL59" s="877"/>
      <c r="LIM59" s="877"/>
      <c r="LIN59" s="877"/>
      <c r="LIO59" s="877"/>
      <c r="LIP59" s="877"/>
      <c r="LIQ59" s="877"/>
      <c r="LIR59" s="877"/>
      <c r="LIS59" s="877"/>
      <c r="LIT59" s="877"/>
      <c r="LIU59" s="877"/>
      <c r="LIV59" s="877"/>
      <c r="LIW59" s="877"/>
      <c r="LIX59" s="877"/>
      <c r="LIY59" s="877"/>
      <c r="LIZ59" s="877"/>
      <c r="LJA59" s="877"/>
      <c r="LJB59" s="877"/>
      <c r="LJC59" s="877"/>
      <c r="LJD59" s="877"/>
      <c r="LJE59" s="877"/>
      <c r="LJF59" s="877"/>
      <c r="LJG59" s="877"/>
      <c r="LJH59" s="877"/>
      <c r="LJI59" s="877"/>
      <c r="LJJ59" s="877"/>
      <c r="LJK59" s="877"/>
      <c r="LJL59" s="877"/>
      <c r="LJM59" s="877"/>
      <c r="LJN59" s="877"/>
      <c r="LJO59" s="877"/>
      <c r="LJP59" s="877"/>
      <c r="LJQ59" s="877"/>
      <c r="LJR59" s="877"/>
      <c r="LJS59" s="877"/>
      <c r="LJT59" s="877"/>
      <c r="LJU59" s="877"/>
      <c r="LJV59" s="877"/>
      <c r="LJW59" s="877"/>
      <c r="LJX59" s="877"/>
      <c r="LJY59" s="877"/>
      <c r="LJZ59" s="877"/>
      <c r="LKA59" s="877"/>
      <c r="LKB59" s="877"/>
      <c r="LKC59" s="877"/>
      <c r="LKD59" s="877"/>
      <c r="LKE59" s="877"/>
      <c r="LKF59" s="877"/>
      <c r="LKG59" s="877"/>
      <c r="LKH59" s="877"/>
      <c r="LKI59" s="877"/>
      <c r="LKJ59" s="877"/>
      <c r="LKK59" s="877"/>
      <c r="LKL59" s="877"/>
      <c r="LKM59" s="877"/>
      <c r="LKN59" s="877"/>
      <c r="LKO59" s="877"/>
      <c r="LKP59" s="877"/>
      <c r="LKQ59" s="877"/>
      <c r="LKR59" s="877"/>
      <c r="LKS59" s="877"/>
      <c r="LKT59" s="877"/>
      <c r="LKU59" s="877"/>
      <c r="LKV59" s="877"/>
      <c r="LKW59" s="877"/>
      <c r="LKX59" s="877"/>
      <c r="LKY59" s="877"/>
      <c r="LKZ59" s="877"/>
      <c r="LLA59" s="877"/>
      <c r="LLB59" s="877"/>
      <c r="LLC59" s="877"/>
      <c r="LLD59" s="877"/>
      <c r="LLE59" s="877"/>
      <c r="LLF59" s="877"/>
      <c r="LLG59" s="877"/>
      <c r="LLH59" s="877"/>
      <c r="LLI59" s="877"/>
      <c r="LLJ59" s="877"/>
      <c r="LLK59" s="877"/>
      <c r="LLL59" s="877"/>
      <c r="LLM59" s="877"/>
      <c r="LLN59" s="877"/>
      <c r="LLO59" s="877"/>
      <c r="LLP59" s="877"/>
      <c r="LLQ59" s="877"/>
      <c r="LLR59" s="877"/>
      <c r="LLS59" s="877"/>
      <c r="LLT59" s="877"/>
      <c r="LLU59" s="877"/>
      <c r="LLV59" s="877"/>
      <c r="LLW59" s="877"/>
      <c r="LLX59" s="877"/>
      <c r="LLY59" s="877"/>
      <c r="LLZ59" s="877"/>
      <c r="LMA59" s="877"/>
      <c r="LMB59" s="877"/>
      <c r="LMC59" s="877"/>
      <c r="LMD59" s="877"/>
      <c r="LME59" s="877"/>
      <c r="LMF59" s="877"/>
      <c r="LMG59" s="877"/>
      <c r="LMH59" s="877"/>
      <c r="LMI59" s="877"/>
      <c r="LMJ59" s="877"/>
      <c r="LMK59" s="877"/>
      <c r="LML59" s="877"/>
      <c r="LMM59" s="877"/>
      <c r="LMN59" s="877"/>
      <c r="LMO59" s="877"/>
      <c r="LMP59" s="877"/>
      <c r="LMQ59" s="877"/>
      <c r="LMR59" s="877"/>
      <c r="LMS59" s="877"/>
      <c r="LMT59" s="877"/>
      <c r="LMU59" s="877"/>
      <c r="LMV59" s="877"/>
      <c r="LMW59" s="877"/>
      <c r="LMX59" s="877"/>
      <c r="LMY59" s="877"/>
      <c r="LMZ59" s="877"/>
      <c r="LNA59" s="877"/>
      <c r="LNB59" s="877"/>
      <c r="LNC59" s="877"/>
      <c r="LND59" s="877"/>
      <c r="LNE59" s="877"/>
      <c r="LNF59" s="877"/>
      <c r="LNG59" s="877"/>
      <c r="LNH59" s="877"/>
      <c r="LNI59" s="877"/>
      <c r="LNJ59" s="877"/>
      <c r="LNK59" s="877"/>
      <c r="LNL59" s="877"/>
      <c r="LNM59" s="877"/>
      <c r="LNN59" s="877"/>
      <c r="LNO59" s="877"/>
      <c r="LNP59" s="877"/>
      <c r="LNQ59" s="877"/>
      <c r="LNR59" s="877"/>
      <c r="LNS59" s="877"/>
      <c r="LNT59" s="877"/>
      <c r="LNU59" s="877"/>
      <c r="LNV59" s="877"/>
      <c r="LNW59" s="877"/>
      <c r="LNX59" s="877"/>
      <c r="LNY59" s="877"/>
      <c r="LNZ59" s="877"/>
      <c r="LOA59" s="877"/>
      <c r="LOB59" s="877"/>
      <c r="LOC59" s="877"/>
      <c r="LOD59" s="877"/>
      <c r="LOE59" s="877"/>
      <c r="LOF59" s="877"/>
      <c r="LOG59" s="877"/>
      <c r="LOH59" s="877"/>
      <c r="LOI59" s="877"/>
      <c r="LOJ59" s="877"/>
      <c r="LOK59" s="877"/>
      <c r="LOL59" s="877"/>
      <c r="LOM59" s="877"/>
      <c r="LON59" s="877"/>
      <c r="LOO59" s="877"/>
      <c r="LOP59" s="877"/>
      <c r="LOQ59" s="877"/>
      <c r="LOR59" s="877"/>
      <c r="LOS59" s="877"/>
      <c r="LOT59" s="877"/>
      <c r="LOU59" s="877"/>
      <c r="LOV59" s="877"/>
      <c r="LOW59" s="877"/>
      <c r="LOX59" s="877"/>
      <c r="LOY59" s="877"/>
      <c r="LOZ59" s="877"/>
      <c r="LPA59" s="877"/>
      <c r="LPB59" s="877"/>
      <c r="LPC59" s="877"/>
      <c r="LPD59" s="877"/>
      <c r="LPE59" s="877"/>
      <c r="LPF59" s="877"/>
      <c r="LPG59" s="877"/>
      <c r="LPH59" s="877"/>
      <c r="LPI59" s="877"/>
      <c r="LPJ59" s="877"/>
      <c r="LPK59" s="877"/>
      <c r="LPL59" s="877"/>
      <c r="LPM59" s="877"/>
      <c r="LPN59" s="877"/>
      <c r="LPO59" s="877"/>
      <c r="LPP59" s="877"/>
      <c r="LPQ59" s="877"/>
      <c r="LPR59" s="877"/>
      <c r="LPS59" s="877"/>
      <c r="LPT59" s="877"/>
      <c r="LPU59" s="877"/>
      <c r="LPV59" s="877"/>
      <c r="LPW59" s="877"/>
      <c r="LPX59" s="877"/>
      <c r="LPY59" s="877"/>
      <c r="LPZ59" s="877"/>
      <c r="LQA59" s="877"/>
      <c r="LQB59" s="877"/>
      <c r="LQC59" s="877"/>
      <c r="LQD59" s="877"/>
      <c r="LQE59" s="877"/>
      <c r="LQF59" s="877"/>
      <c r="LQG59" s="877"/>
      <c r="LQH59" s="877"/>
      <c r="LQI59" s="877"/>
      <c r="LQJ59" s="877"/>
      <c r="LQK59" s="877"/>
      <c r="LQL59" s="877"/>
      <c r="LQM59" s="877"/>
      <c r="LQN59" s="877"/>
      <c r="LQO59" s="877"/>
      <c r="LQP59" s="877"/>
      <c r="LQQ59" s="877"/>
      <c r="LQR59" s="877"/>
      <c r="LQS59" s="877"/>
      <c r="LQT59" s="877"/>
      <c r="LQU59" s="877"/>
      <c r="LQV59" s="877"/>
      <c r="LQW59" s="877"/>
      <c r="LQX59" s="877"/>
      <c r="LQY59" s="877"/>
      <c r="LQZ59" s="877"/>
      <c r="LRA59" s="877"/>
      <c r="LRB59" s="877"/>
      <c r="LRC59" s="877"/>
      <c r="LRD59" s="877"/>
      <c r="LRE59" s="877"/>
      <c r="LRF59" s="877"/>
      <c r="LRG59" s="877"/>
      <c r="LRH59" s="877"/>
      <c r="LRI59" s="877"/>
      <c r="LRJ59" s="877"/>
      <c r="LRK59" s="877"/>
      <c r="LRL59" s="877"/>
      <c r="LRM59" s="877"/>
      <c r="LRN59" s="877"/>
      <c r="LRO59" s="877"/>
      <c r="LRP59" s="877"/>
      <c r="LRQ59" s="877"/>
      <c r="LRR59" s="877"/>
      <c r="LRS59" s="877"/>
      <c r="LRT59" s="877"/>
      <c r="LRU59" s="877"/>
      <c r="LRV59" s="877"/>
      <c r="LRW59" s="877"/>
      <c r="LRX59" s="877"/>
      <c r="LRY59" s="877"/>
      <c r="LRZ59" s="877"/>
      <c r="LSA59" s="877"/>
      <c r="LSB59" s="877"/>
      <c r="LSC59" s="877"/>
      <c r="LSD59" s="877"/>
      <c r="LSE59" s="877"/>
      <c r="LSF59" s="877"/>
      <c r="LSG59" s="877"/>
      <c r="LSH59" s="877"/>
      <c r="LSI59" s="877"/>
      <c r="LSJ59" s="877"/>
      <c r="LSK59" s="877"/>
      <c r="LSL59" s="877"/>
      <c r="LSM59" s="877"/>
      <c r="LSN59" s="877"/>
      <c r="LSO59" s="877"/>
      <c r="LSP59" s="877"/>
      <c r="LSQ59" s="877"/>
      <c r="LSR59" s="877"/>
      <c r="LSS59" s="877"/>
      <c r="LST59" s="877"/>
      <c r="LSU59" s="877"/>
      <c r="LSV59" s="877"/>
      <c r="LSW59" s="877"/>
      <c r="LSX59" s="877"/>
      <c r="LSY59" s="877"/>
      <c r="LSZ59" s="877"/>
      <c r="LTA59" s="877"/>
      <c r="LTB59" s="877"/>
      <c r="LTC59" s="877"/>
      <c r="LTD59" s="877"/>
      <c r="LTE59" s="877"/>
      <c r="LTF59" s="877"/>
      <c r="LTG59" s="877"/>
      <c r="LTH59" s="877"/>
      <c r="LTI59" s="877"/>
      <c r="LTJ59" s="877"/>
      <c r="LTK59" s="877"/>
      <c r="LTL59" s="877"/>
      <c r="LTM59" s="877"/>
      <c r="LTN59" s="877"/>
      <c r="LTO59" s="877"/>
      <c r="LTP59" s="877"/>
      <c r="LTQ59" s="877"/>
      <c r="LTR59" s="877"/>
      <c r="LTS59" s="877"/>
      <c r="LTT59" s="877"/>
      <c r="LTU59" s="877"/>
      <c r="LTV59" s="877"/>
      <c r="LTW59" s="877"/>
      <c r="LTX59" s="877"/>
      <c r="LTY59" s="877"/>
      <c r="LTZ59" s="877"/>
      <c r="LUA59" s="877"/>
      <c r="LUB59" s="877"/>
      <c r="LUC59" s="877"/>
      <c r="LUD59" s="877"/>
      <c r="LUE59" s="877"/>
      <c r="LUF59" s="877"/>
      <c r="LUG59" s="877"/>
      <c r="LUH59" s="877"/>
      <c r="LUI59" s="877"/>
      <c r="LUJ59" s="877"/>
      <c r="LUK59" s="877"/>
      <c r="LUL59" s="877"/>
      <c r="LUM59" s="877"/>
      <c r="LUN59" s="877"/>
      <c r="LUO59" s="877"/>
      <c r="LUP59" s="877"/>
      <c r="LUQ59" s="877"/>
      <c r="LUR59" s="877"/>
      <c r="LUS59" s="877"/>
      <c r="LUT59" s="877"/>
      <c r="LUU59" s="877"/>
      <c r="LUV59" s="877"/>
      <c r="LUW59" s="877"/>
      <c r="LUX59" s="877"/>
      <c r="LUY59" s="877"/>
      <c r="LUZ59" s="877"/>
      <c r="LVA59" s="877"/>
      <c r="LVB59" s="877"/>
      <c r="LVC59" s="877"/>
      <c r="LVD59" s="877"/>
      <c r="LVE59" s="877"/>
      <c r="LVF59" s="877"/>
      <c r="LVG59" s="877"/>
      <c r="LVH59" s="877"/>
      <c r="LVI59" s="877"/>
      <c r="LVJ59" s="877"/>
      <c r="LVK59" s="877"/>
      <c r="LVL59" s="877"/>
      <c r="LVM59" s="877"/>
      <c r="LVN59" s="877"/>
      <c r="LVO59" s="877"/>
      <c r="LVP59" s="877"/>
      <c r="LVQ59" s="877"/>
      <c r="LVR59" s="877"/>
      <c r="LVS59" s="877"/>
      <c r="LVT59" s="877"/>
      <c r="LVU59" s="877"/>
      <c r="LVV59" s="877"/>
      <c r="LVW59" s="877"/>
      <c r="LVX59" s="877"/>
      <c r="LVY59" s="877"/>
      <c r="LVZ59" s="877"/>
      <c r="LWA59" s="877"/>
      <c r="LWB59" s="877"/>
      <c r="LWC59" s="877"/>
      <c r="LWD59" s="877"/>
      <c r="LWE59" s="877"/>
      <c r="LWF59" s="877"/>
      <c r="LWG59" s="877"/>
      <c r="LWH59" s="877"/>
      <c r="LWI59" s="877"/>
      <c r="LWJ59" s="877"/>
      <c r="LWK59" s="877"/>
      <c r="LWL59" s="877"/>
      <c r="LWM59" s="877"/>
      <c r="LWN59" s="877"/>
      <c r="LWO59" s="877"/>
      <c r="LWP59" s="877"/>
      <c r="LWQ59" s="877"/>
      <c r="LWR59" s="877"/>
      <c r="LWS59" s="877"/>
      <c r="LWT59" s="877"/>
      <c r="LWU59" s="877"/>
      <c r="LWV59" s="877"/>
      <c r="LWW59" s="877"/>
      <c r="LWX59" s="877"/>
      <c r="LWY59" s="877"/>
      <c r="LWZ59" s="877"/>
      <c r="LXA59" s="877"/>
      <c r="LXB59" s="877"/>
      <c r="LXC59" s="877"/>
      <c r="LXD59" s="877"/>
      <c r="LXE59" s="877"/>
      <c r="LXF59" s="877"/>
      <c r="LXG59" s="877"/>
      <c r="LXH59" s="877"/>
      <c r="LXI59" s="877"/>
      <c r="LXJ59" s="877"/>
      <c r="LXK59" s="877"/>
      <c r="LXL59" s="877"/>
      <c r="LXM59" s="877"/>
      <c r="LXN59" s="877"/>
      <c r="LXO59" s="877"/>
      <c r="LXP59" s="877"/>
      <c r="LXQ59" s="877"/>
      <c r="LXR59" s="877"/>
      <c r="LXS59" s="877"/>
      <c r="LXT59" s="877"/>
      <c r="LXU59" s="877"/>
      <c r="LXV59" s="877"/>
      <c r="LXW59" s="877"/>
      <c r="LXX59" s="877"/>
      <c r="LXY59" s="877"/>
      <c r="LXZ59" s="877"/>
      <c r="LYA59" s="877"/>
      <c r="LYB59" s="877"/>
      <c r="LYC59" s="877"/>
      <c r="LYD59" s="877"/>
      <c r="LYE59" s="877"/>
      <c r="LYF59" s="877"/>
      <c r="LYG59" s="877"/>
      <c r="LYH59" s="877"/>
      <c r="LYI59" s="877"/>
      <c r="LYJ59" s="877"/>
      <c r="LYK59" s="877"/>
      <c r="LYL59" s="877"/>
      <c r="LYM59" s="877"/>
      <c r="LYN59" s="877"/>
      <c r="LYO59" s="877"/>
      <c r="LYP59" s="877"/>
      <c r="LYQ59" s="877"/>
      <c r="LYR59" s="877"/>
      <c r="LYS59" s="877"/>
      <c r="LYT59" s="877"/>
      <c r="LYU59" s="877"/>
      <c r="LYV59" s="877"/>
      <c r="LYW59" s="877"/>
      <c r="LYX59" s="877"/>
      <c r="LYY59" s="877"/>
      <c r="LYZ59" s="877"/>
      <c r="LZA59" s="877"/>
      <c r="LZB59" s="877"/>
      <c r="LZC59" s="877"/>
      <c r="LZD59" s="877"/>
      <c r="LZE59" s="877"/>
      <c r="LZF59" s="877"/>
      <c r="LZG59" s="877"/>
      <c r="LZH59" s="877"/>
      <c r="LZI59" s="877"/>
      <c r="LZJ59" s="877"/>
      <c r="LZK59" s="877"/>
      <c r="LZL59" s="877"/>
      <c r="LZM59" s="877"/>
      <c r="LZN59" s="877"/>
      <c r="LZO59" s="877"/>
      <c r="LZP59" s="877"/>
      <c r="LZQ59" s="877"/>
      <c r="LZR59" s="877"/>
      <c r="LZS59" s="877"/>
      <c r="LZT59" s="877"/>
      <c r="LZU59" s="877"/>
      <c r="LZV59" s="877"/>
      <c r="LZW59" s="877"/>
      <c r="LZX59" s="877"/>
      <c r="LZY59" s="877"/>
      <c r="LZZ59" s="877"/>
      <c r="MAA59" s="877"/>
      <c r="MAB59" s="877"/>
      <c r="MAC59" s="877"/>
      <c r="MAD59" s="877"/>
      <c r="MAE59" s="877"/>
      <c r="MAF59" s="877"/>
      <c r="MAG59" s="877"/>
      <c r="MAH59" s="877"/>
      <c r="MAI59" s="877"/>
      <c r="MAJ59" s="877"/>
      <c r="MAK59" s="877"/>
      <c r="MAL59" s="877"/>
      <c r="MAM59" s="877"/>
      <c r="MAN59" s="877"/>
      <c r="MAO59" s="877"/>
      <c r="MAP59" s="877"/>
      <c r="MAQ59" s="877"/>
      <c r="MAR59" s="877"/>
      <c r="MAS59" s="877"/>
      <c r="MAT59" s="877"/>
      <c r="MAU59" s="877"/>
      <c r="MAV59" s="877"/>
      <c r="MAW59" s="877"/>
      <c r="MAX59" s="877"/>
      <c r="MAY59" s="877"/>
      <c r="MAZ59" s="877"/>
      <c r="MBA59" s="877"/>
      <c r="MBB59" s="877"/>
      <c r="MBC59" s="877"/>
      <c r="MBD59" s="877"/>
      <c r="MBE59" s="877"/>
      <c r="MBF59" s="877"/>
      <c r="MBG59" s="877"/>
      <c r="MBH59" s="877"/>
      <c r="MBI59" s="877"/>
      <c r="MBJ59" s="877"/>
      <c r="MBK59" s="877"/>
      <c r="MBL59" s="877"/>
      <c r="MBM59" s="877"/>
      <c r="MBN59" s="877"/>
      <c r="MBO59" s="877"/>
      <c r="MBP59" s="877"/>
      <c r="MBQ59" s="877"/>
      <c r="MBR59" s="877"/>
      <c r="MBS59" s="877"/>
      <c r="MBT59" s="877"/>
      <c r="MBU59" s="877"/>
      <c r="MBV59" s="877"/>
      <c r="MBW59" s="877"/>
      <c r="MBX59" s="877"/>
      <c r="MBY59" s="877"/>
      <c r="MBZ59" s="877"/>
      <c r="MCA59" s="877"/>
      <c r="MCB59" s="877"/>
      <c r="MCC59" s="877"/>
      <c r="MCD59" s="877"/>
      <c r="MCE59" s="877"/>
      <c r="MCF59" s="877"/>
      <c r="MCG59" s="877"/>
      <c r="MCH59" s="877"/>
      <c r="MCI59" s="877"/>
      <c r="MCJ59" s="877"/>
      <c r="MCK59" s="877"/>
      <c r="MCL59" s="877"/>
      <c r="MCM59" s="877"/>
      <c r="MCN59" s="877"/>
      <c r="MCO59" s="877"/>
      <c r="MCP59" s="877"/>
      <c r="MCQ59" s="877"/>
      <c r="MCR59" s="877"/>
      <c r="MCS59" s="877"/>
      <c r="MCT59" s="877"/>
      <c r="MCU59" s="877"/>
      <c r="MCV59" s="877"/>
      <c r="MCW59" s="877"/>
      <c r="MCX59" s="877"/>
      <c r="MCY59" s="877"/>
      <c r="MCZ59" s="877"/>
      <c r="MDA59" s="877"/>
      <c r="MDB59" s="877"/>
      <c r="MDC59" s="877"/>
      <c r="MDD59" s="877"/>
      <c r="MDE59" s="877"/>
      <c r="MDF59" s="877"/>
      <c r="MDG59" s="877"/>
      <c r="MDH59" s="877"/>
      <c r="MDI59" s="877"/>
      <c r="MDJ59" s="877"/>
      <c r="MDK59" s="877"/>
      <c r="MDL59" s="877"/>
      <c r="MDM59" s="877"/>
      <c r="MDN59" s="877"/>
      <c r="MDO59" s="877"/>
      <c r="MDP59" s="877"/>
      <c r="MDQ59" s="877"/>
      <c r="MDR59" s="877"/>
      <c r="MDS59" s="877"/>
      <c r="MDT59" s="877"/>
      <c r="MDU59" s="877"/>
      <c r="MDV59" s="877"/>
      <c r="MDW59" s="877"/>
      <c r="MDX59" s="877"/>
      <c r="MDY59" s="877"/>
      <c r="MDZ59" s="877"/>
      <c r="MEA59" s="877"/>
      <c r="MEB59" s="877"/>
      <c r="MEC59" s="877"/>
      <c r="MED59" s="877"/>
      <c r="MEE59" s="877"/>
      <c r="MEF59" s="877"/>
      <c r="MEG59" s="877"/>
      <c r="MEH59" s="877"/>
      <c r="MEI59" s="877"/>
      <c r="MEJ59" s="877"/>
      <c r="MEK59" s="877"/>
      <c r="MEL59" s="877"/>
      <c r="MEM59" s="877"/>
      <c r="MEN59" s="877"/>
      <c r="MEO59" s="877"/>
      <c r="MEP59" s="877"/>
      <c r="MEQ59" s="877"/>
      <c r="MER59" s="877"/>
      <c r="MES59" s="877"/>
      <c r="MET59" s="877"/>
      <c r="MEU59" s="877"/>
      <c r="MEV59" s="877"/>
      <c r="MEW59" s="877"/>
      <c r="MEX59" s="877"/>
      <c r="MEY59" s="877"/>
      <c r="MEZ59" s="877"/>
      <c r="MFA59" s="877"/>
      <c r="MFB59" s="877"/>
      <c r="MFC59" s="877"/>
      <c r="MFD59" s="877"/>
      <c r="MFE59" s="877"/>
      <c r="MFF59" s="877"/>
      <c r="MFG59" s="877"/>
      <c r="MFH59" s="877"/>
      <c r="MFI59" s="877"/>
      <c r="MFJ59" s="877"/>
      <c r="MFK59" s="877"/>
      <c r="MFL59" s="877"/>
      <c r="MFM59" s="877"/>
      <c r="MFN59" s="877"/>
      <c r="MFO59" s="877"/>
      <c r="MFP59" s="877"/>
      <c r="MFQ59" s="877"/>
      <c r="MFR59" s="877"/>
      <c r="MFS59" s="877"/>
      <c r="MFT59" s="877"/>
      <c r="MFU59" s="877"/>
      <c r="MFV59" s="877"/>
      <c r="MFW59" s="877"/>
      <c r="MFX59" s="877"/>
      <c r="MFY59" s="877"/>
      <c r="MFZ59" s="877"/>
      <c r="MGA59" s="877"/>
      <c r="MGB59" s="877"/>
      <c r="MGC59" s="877"/>
      <c r="MGD59" s="877"/>
      <c r="MGE59" s="877"/>
      <c r="MGF59" s="877"/>
      <c r="MGG59" s="877"/>
      <c r="MGH59" s="877"/>
      <c r="MGI59" s="877"/>
      <c r="MGJ59" s="877"/>
      <c r="MGK59" s="877"/>
      <c r="MGL59" s="877"/>
      <c r="MGM59" s="877"/>
      <c r="MGN59" s="877"/>
      <c r="MGO59" s="877"/>
      <c r="MGP59" s="877"/>
      <c r="MGQ59" s="877"/>
      <c r="MGR59" s="877"/>
      <c r="MGS59" s="877"/>
      <c r="MGT59" s="877"/>
      <c r="MGU59" s="877"/>
      <c r="MGV59" s="877"/>
      <c r="MGW59" s="877"/>
      <c r="MGX59" s="877"/>
      <c r="MGY59" s="877"/>
      <c r="MGZ59" s="877"/>
      <c r="MHA59" s="877"/>
      <c r="MHB59" s="877"/>
      <c r="MHC59" s="877"/>
      <c r="MHD59" s="877"/>
      <c r="MHE59" s="877"/>
      <c r="MHF59" s="877"/>
      <c r="MHG59" s="877"/>
      <c r="MHH59" s="877"/>
      <c r="MHI59" s="877"/>
      <c r="MHJ59" s="877"/>
      <c r="MHK59" s="877"/>
      <c r="MHL59" s="877"/>
      <c r="MHM59" s="877"/>
      <c r="MHN59" s="877"/>
      <c r="MHO59" s="877"/>
      <c r="MHP59" s="877"/>
      <c r="MHQ59" s="877"/>
      <c r="MHR59" s="877"/>
      <c r="MHS59" s="877"/>
      <c r="MHT59" s="877"/>
      <c r="MHU59" s="877"/>
      <c r="MHV59" s="877"/>
      <c r="MHW59" s="877"/>
      <c r="MHX59" s="877"/>
      <c r="MHY59" s="877"/>
      <c r="MHZ59" s="877"/>
      <c r="MIA59" s="877"/>
      <c r="MIB59" s="877"/>
      <c r="MIC59" s="877"/>
      <c r="MID59" s="877"/>
      <c r="MIE59" s="877"/>
      <c r="MIF59" s="877"/>
      <c r="MIG59" s="877"/>
      <c r="MIH59" s="877"/>
      <c r="MII59" s="877"/>
      <c r="MIJ59" s="877"/>
      <c r="MIK59" s="877"/>
      <c r="MIL59" s="877"/>
      <c r="MIM59" s="877"/>
      <c r="MIN59" s="877"/>
      <c r="MIO59" s="877"/>
      <c r="MIP59" s="877"/>
      <c r="MIQ59" s="877"/>
      <c r="MIR59" s="877"/>
      <c r="MIS59" s="877"/>
      <c r="MIT59" s="877"/>
      <c r="MIU59" s="877"/>
      <c r="MIV59" s="877"/>
      <c r="MIW59" s="877"/>
      <c r="MIX59" s="877"/>
      <c r="MIY59" s="877"/>
      <c r="MIZ59" s="877"/>
      <c r="MJA59" s="877"/>
      <c r="MJB59" s="877"/>
      <c r="MJC59" s="877"/>
      <c r="MJD59" s="877"/>
      <c r="MJE59" s="877"/>
      <c r="MJF59" s="877"/>
      <c r="MJG59" s="877"/>
      <c r="MJH59" s="877"/>
      <c r="MJI59" s="877"/>
      <c r="MJJ59" s="877"/>
      <c r="MJK59" s="877"/>
      <c r="MJL59" s="877"/>
      <c r="MJM59" s="877"/>
      <c r="MJN59" s="877"/>
      <c r="MJO59" s="877"/>
      <c r="MJP59" s="877"/>
      <c r="MJQ59" s="877"/>
      <c r="MJR59" s="877"/>
      <c r="MJS59" s="877"/>
      <c r="MJT59" s="877"/>
      <c r="MJU59" s="877"/>
      <c r="MJV59" s="877"/>
      <c r="MJW59" s="877"/>
      <c r="MJX59" s="877"/>
      <c r="MJY59" s="877"/>
      <c r="MJZ59" s="877"/>
      <c r="MKA59" s="877"/>
      <c r="MKB59" s="877"/>
      <c r="MKC59" s="877"/>
      <c r="MKD59" s="877"/>
      <c r="MKE59" s="877"/>
      <c r="MKF59" s="877"/>
      <c r="MKG59" s="877"/>
      <c r="MKH59" s="877"/>
      <c r="MKI59" s="877"/>
      <c r="MKJ59" s="877"/>
      <c r="MKK59" s="877"/>
      <c r="MKL59" s="877"/>
      <c r="MKM59" s="877"/>
      <c r="MKN59" s="877"/>
      <c r="MKO59" s="877"/>
      <c r="MKP59" s="877"/>
      <c r="MKQ59" s="877"/>
      <c r="MKR59" s="877"/>
      <c r="MKS59" s="877"/>
      <c r="MKT59" s="877"/>
      <c r="MKU59" s="877"/>
      <c r="MKV59" s="877"/>
      <c r="MKW59" s="877"/>
      <c r="MKX59" s="877"/>
      <c r="MKY59" s="877"/>
      <c r="MKZ59" s="877"/>
      <c r="MLA59" s="877"/>
      <c r="MLB59" s="877"/>
      <c r="MLC59" s="877"/>
      <c r="MLD59" s="877"/>
      <c r="MLE59" s="877"/>
      <c r="MLF59" s="877"/>
      <c r="MLG59" s="877"/>
      <c r="MLH59" s="877"/>
      <c r="MLI59" s="877"/>
      <c r="MLJ59" s="877"/>
      <c r="MLK59" s="877"/>
      <c r="MLL59" s="877"/>
      <c r="MLM59" s="877"/>
      <c r="MLN59" s="877"/>
      <c r="MLO59" s="877"/>
      <c r="MLP59" s="877"/>
      <c r="MLQ59" s="877"/>
      <c r="MLR59" s="877"/>
      <c r="MLS59" s="877"/>
      <c r="MLT59" s="877"/>
      <c r="MLU59" s="877"/>
      <c r="MLV59" s="877"/>
      <c r="MLW59" s="877"/>
      <c r="MLX59" s="877"/>
      <c r="MLY59" s="877"/>
      <c r="MLZ59" s="877"/>
      <c r="MMA59" s="877"/>
      <c r="MMB59" s="877"/>
      <c r="MMC59" s="877"/>
      <c r="MMD59" s="877"/>
      <c r="MME59" s="877"/>
      <c r="MMF59" s="877"/>
      <c r="MMG59" s="877"/>
      <c r="MMH59" s="877"/>
      <c r="MMI59" s="877"/>
      <c r="MMJ59" s="877"/>
      <c r="MMK59" s="877"/>
      <c r="MML59" s="877"/>
      <c r="MMM59" s="877"/>
      <c r="MMN59" s="877"/>
      <c r="MMO59" s="877"/>
      <c r="MMP59" s="877"/>
      <c r="MMQ59" s="877"/>
      <c r="MMR59" s="877"/>
      <c r="MMS59" s="877"/>
      <c r="MMT59" s="877"/>
      <c r="MMU59" s="877"/>
      <c r="MMV59" s="877"/>
      <c r="MMW59" s="877"/>
      <c r="MMX59" s="877"/>
      <c r="MMY59" s="877"/>
      <c r="MMZ59" s="877"/>
      <c r="MNA59" s="877"/>
      <c r="MNB59" s="877"/>
      <c r="MNC59" s="877"/>
      <c r="MND59" s="877"/>
      <c r="MNE59" s="877"/>
      <c r="MNF59" s="877"/>
      <c r="MNG59" s="877"/>
      <c r="MNH59" s="877"/>
      <c r="MNI59" s="877"/>
      <c r="MNJ59" s="877"/>
      <c r="MNK59" s="877"/>
      <c r="MNL59" s="877"/>
      <c r="MNM59" s="877"/>
      <c r="MNN59" s="877"/>
      <c r="MNO59" s="877"/>
      <c r="MNP59" s="877"/>
      <c r="MNQ59" s="877"/>
      <c r="MNR59" s="877"/>
      <c r="MNS59" s="877"/>
      <c r="MNT59" s="877"/>
      <c r="MNU59" s="877"/>
      <c r="MNV59" s="877"/>
      <c r="MNW59" s="877"/>
      <c r="MNX59" s="877"/>
      <c r="MNY59" s="877"/>
      <c r="MNZ59" s="877"/>
      <c r="MOA59" s="877"/>
      <c r="MOB59" s="877"/>
      <c r="MOC59" s="877"/>
      <c r="MOD59" s="877"/>
      <c r="MOE59" s="877"/>
      <c r="MOF59" s="877"/>
      <c r="MOG59" s="877"/>
      <c r="MOH59" s="877"/>
      <c r="MOI59" s="877"/>
      <c r="MOJ59" s="877"/>
      <c r="MOK59" s="877"/>
      <c r="MOL59" s="877"/>
      <c r="MOM59" s="877"/>
      <c r="MON59" s="877"/>
      <c r="MOO59" s="877"/>
      <c r="MOP59" s="877"/>
      <c r="MOQ59" s="877"/>
      <c r="MOR59" s="877"/>
      <c r="MOS59" s="877"/>
      <c r="MOT59" s="877"/>
      <c r="MOU59" s="877"/>
      <c r="MOV59" s="877"/>
      <c r="MOW59" s="877"/>
      <c r="MOX59" s="877"/>
      <c r="MOY59" s="877"/>
      <c r="MOZ59" s="877"/>
      <c r="MPA59" s="877"/>
      <c r="MPB59" s="877"/>
      <c r="MPC59" s="877"/>
      <c r="MPD59" s="877"/>
      <c r="MPE59" s="877"/>
      <c r="MPF59" s="877"/>
      <c r="MPG59" s="877"/>
      <c r="MPH59" s="877"/>
      <c r="MPI59" s="877"/>
      <c r="MPJ59" s="877"/>
      <c r="MPK59" s="877"/>
      <c r="MPL59" s="877"/>
      <c r="MPM59" s="877"/>
      <c r="MPN59" s="877"/>
      <c r="MPO59" s="877"/>
      <c r="MPP59" s="877"/>
      <c r="MPQ59" s="877"/>
      <c r="MPR59" s="877"/>
      <c r="MPS59" s="877"/>
      <c r="MPT59" s="877"/>
      <c r="MPU59" s="877"/>
      <c r="MPV59" s="877"/>
      <c r="MPW59" s="877"/>
      <c r="MPX59" s="877"/>
      <c r="MPY59" s="877"/>
      <c r="MPZ59" s="877"/>
      <c r="MQA59" s="877"/>
      <c r="MQB59" s="877"/>
      <c r="MQC59" s="877"/>
      <c r="MQD59" s="877"/>
      <c r="MQE59" s="877"/>
      <c r="MQF59" s="877"/>
      <c r="MQG59" s="877"/>
      <c r="MQH59" s="877"/>
      <c r="MQI59" s="877"/>
      <c r="MQJ59" s="877"/>
      <c r="MQK59" s="877"/>
      <c r="MQL59" s="877"/>
      <c r="MQM59" s="877"/>
      <c r="MQN59" s="877"/>
      <c r="MQO59" s="877"/>
      <c r="MQP59" s="877"/>
      <c r="MQQ59" s="877"/>
      <c r="MQR59" s="877"/>
      <c r="MQS59" s="877"/>
      <c r="MQT59" s="877"/>
      <c r="MQU59" s="877"/>
      <c r="MQV59" s="877"/>
      <c r="MQW59" s="877"/>
      <c r="MQX59" s="877"/>
      <c r="MQY59" s="877"/>
      <c r="MQZ59" s="877"/>
      <c r="MRA59" s="877"/>
      <c r="MRB59" s="877"/>
      <c r="MRC59" s="877"/>
      <c r="MRD59" s="877"/>
      <c r="MRE59" s="877"/>
      <c r="MRF59" s="877"/>
      <c r="MRG59" s="877"/>
      <c r="MRH59" s="877"/>
      <c r="MRI59" s="877"/>
      <c r="MRJ59" s="877"/>
      <c r="MRK59" s="877"/>
      <c r="MRL59" s="877"/>
      <c r="MRM59" s="877"/>
      <c r="MRN59" s="877"/>
      <c r="MRO59" s="877"/>
      <c r="MRP59" s="877"/>
      <c r="MRQ59" s="877"/>
      <c r="MRR59" s="877"/>
      <c r="MRS59" s="877"/>
      <c r="MRT59" s="877"/>
      <c r="MRU59" s="877"/>
      <c r="MRV59" s="877"/>
      <c r="MRW59" s="877"/>
      <c r="MRX59" s="877"/>
      <c r="MRY59" s="877"/>
      <c r="MRZ59" s="877"/>
      <c r="MSA59" s="877"/>
      <c r="MSB59" s="877"/>
      <c r="MSC59" s="877"/>
      <c r="MSD59" s="877"/>
      <c r="MSE59" s="877"/>
      <c r="MSF59" s="877"/>
      <c r="MSG59" s="877"/>
      <c r="MSH59" s="877"/>
      <c r="MSI59" s="877"/>
      <c r="MSJ59" s="877"/>
      <c r="MSK59" s="877"/>
      <c r="MSL59" s="877"/>
      <c r="MSM59" s="877"/>
      <c r="MSN59" s="877"/>
      <c r="MSO59" s="877"/>
      <c r="MSP59" s="877"/>
      <c r="MSQ59" s="877"/>
      <c r="MSR59" s="877"/>
      <c r="MSS59" s="877"/>
      <c r="MST59" s="877"/>
      <c r="MSU59" s="877"/>
      <c r="MSV59" s="877"/>
      <c r="MSW59" s="877"/>
      <c r="MSX59" s="877"/>
      <c r="MSY59" s="877"/>
      <c r="MSZ59" s="877"/>
      <c r="MTA59" s="877"/>
      <c r="MTB59" s="877"/>
      <c r="MTC59" s="877"/>
      <c r="MTD59" s="877"/>
      <c r="MTE59" s="877"/>
      <c r="MTF59" s="877"/>
      <c r="MTG59" s="877"/>
      <c r="MTH59" s="877"/>
      <c r="MTI59" s="877"/>
      <c r="MTJ59" s="877"/>
      <c r="MTK59" s="877"/>
      <c r="MTL59" s="877"/>
      <c r="MTM59" s="877"/>
      <c r="MTN59" s="877"/>
      <c r="MTO59" s="877"/>
      <c r="MTP59" s="877"/>
      <c r="MTQ59" s="877"/>
      <c r="MTR59" s="877"/>
      <c r="MTS59" s="877"/>
      <c r="MTT59" s="877"/>
      <c r="MTU59" s="877"/>
      <c r="MTV59" s="877"/>
      <c r="MTW59" s="877"/>
      <c r="MTX59" s="877"/>
      <c r="MTY59" s="877"/>
      <c r="MTZ59" s="877"/>
      <c r="MUA59" s="877"/>
      <c r="MUB59" s="877"/>
      <c r="MUC59" s="877"/>
      <c r="MUD59" s="877"/>
      <c r="MUE59" s="877"/>
      <c r="MUF59" s="877"/>
      <c r="MUG59" s="877"/>
      <c r="MUH59" s="877"/>
      <c r="MUI59" s="877"/>
      <c r="MUJ59" s="877"/>
      <c r="MUK59" s="877"/>
      <c r="MUL59" s="877"/>
      <c r="MUM59" s="877"/>
      <c r="MUN59" s="877"/>
      <c r="MUO59" s="877"/>
      <c r="MUP59" s="877"/>
      <c r="MUQ59" s="877"/>
      <c r="MUR59" s="877"/>
      <c r="MUS59" s="877"/>
      <c r="MUT59" s="877"/>
      <c r="MUU59" s="877"/>
      <c r="MUV59" s="877"/>
      <c r="MUW59" s="877"/>
      <c r="MUX59" s="877"/>
      <c r="MUY59" s="877"/>
      <c r="MUZ59" s="877"/>
      <c r="MVA59" s="877"/>
      <c r="MVB59" s="877"/>
      <c r="MVC59" s="877"/>
      <c r="MVD59" s="877"/>
      <c r="MVE59" s="877"/>
      <c r="MVF59" s="877"/>
      <c r="MVG59" s="877"/>
      <c r="MVH59" s="877"/>
      <c r="MVI59" s="877"/>
      <c r="MVJ59" s="877"/>
      <c r="MVK59" s="877"/>
      <c r="MVL59" s="877"/>
      <c r="MVM59" s="877"/>
      <c r="MVN59" s="877"/>
      <c r="MVO59" s="877"/>
      <c r="MVP59" s="877"/>
      <c r="MVQ59" s="877"/>
      <c r="MVR59" s="877"/>
      <c r="MVS59" s="877"/>
      <c r="MVT59" s="877"/>
      <c r="MVU59" s="877"/>
      <c r="MVV59" s="877"/>
      <c r="MVW59" s="877"/>
      <c r="MVX59" s="877"/>
      <c r="MVY59" s="877"/>
      <c r="MVZ59" s="877"/>
      <c r="MWA59" s="877"/>
      <c r="MWB59" s="877"/>
      <c r="MWC59" s="877"/>
      <c r="MWD59" s="877"/>
      <c r="MWE59" s="877"/>
      <c r="MWF59" s="877"/>
      <c r="MWG59" s="877"/>
      <c r="MWH59" s="877"/>
      <c r="MWI59" s="877"/>
      <c r="MWJ59" s="877"/>
      <c r="MWK59" s="877"/>
      <c r="MWL59" s="877"/>
      <c r="MWM59" s="877"/>
      <c r="MWN59" s="877"/>
      <c r="MWO59" s="877"/>
      <c r="MWP59" s="877"/>
      <c r="MWQ59" s="877"/>
      <c r="MWR59" s="877"/>
      <c r="MWS59" s="877"/>
      <c r="MWT59" s="877"/>
      <c r="MWU59" s="877"/>
      <c r="MWV59" s="877"/>
      <c r="MWW59" s="877"/>
      <c r="MWX59" s="877"/>
      <c r="MWY59" s="877"/>
      <c r="MWZ59" s="877"/>
      <c r="MXA59" s="877"/>
      <c r="MXB59" s="877"/>
      <c r="MXC59" s="877"/>
      <c r="MXD59" s="877"/>
      <c r="MXE59" s="877"/>
      <c r="MXF59" s="877"/>
      <c r="MXG59" s="877"/>
      <c r="MXH59" s="877"/>
      <c r="MXI59" s="877"/>
      <c r="MXJ59" s="877"/>
      <c r="MXK59" s="877"/>
      <c r="MXL59" s="877"/>
      <c r="MXM59" s="877"/>
      <c r="MXN59" s="877"/>
      <c r="MXO59" s="877"/>
      <c r="MXP59" s="877"/>
      <c r="MXQ59" s="877"/>
      <c r="MXR59" s="877"/>
      <c r="MXS59" s="877"/>
      <c r="MXT59" s="877"/>
      <c r="MXU59" s="877"/>
      <c r="MXV59" s="877"/>
      <c r="MXW59" s="877"/>
      <c r="MXX59" s="877"/>
      <c r="MXY59" s="877"/>
      <c r="MXZ59" s="877"/>
      <c r="MYA59" s="877"/>
      <c r="MYB59" s="877"/>
      <c r="MYC59" s="877"/>
      <c r="MYD59" s="877"/>
      <c r="MYE59" s="877"/>
      <c r="MYF59" s="877"/>
      <c r="MYG59" s="877"/>
      <c r="MYH59" s="877"/>
      <c r="MYI59" s="877"/>
      <c r="MYJ59" s="877"/>
      <c r="MYK59" s="877"/>
      <c r="MYL59" s="877"/>
      <c r="MYM59" s="877"/>
      <c r="MYN59" s="877"/>
      <c r="MYO59" s="877"/>
      <c r="MYP59" s="877"/>
      <c r="MYQ59" s="877"/>
      <c r="MYR59" s="877"/>
      <c r="MYS59" s="877"/>
      <c r="MYT59" s="877"/>
      <c r="MYU59" s="877"/>
      <c r="MYV59" s="877"/>
      <c r="MYW59" s="877"/>
      <c r="MYX59" s="877"/>
      <c r="MYY59" s="877"/>
      <c r="MYZ59" s="877"/>
      <c r="MZA59" s="877"/>
      <c r="MZB59" s="877"/>
      <c r="MZC59" s="877"/>
      <c r="MZD59" s="877"/>
      <c r="MZE59" s="877"/>
      <c r="MZF59" s="877"/>
      <c r="MZG59" s="877"/>
      <c r="MZH59" s="877"/>
      <c r="MZI59" s="877"/>
      <c r="MZJ59" s="877"/>
      <c r="MZK59" s="877"/>
      <c r="MZL59" s="877"/>
      <c r="MZM59" s="877"/>
      <c r="MZN59" s="877"/>
      <c r="MZO59" s="877"/>
      <c r="MZP59" s="877"/>
      <c r="MZQ59" s="877"/>
      <c r="MZR59" s="877"/>
      <c r="MZS59" s="877"/>
      <c r="MZT59" s="877"/>
      <c r="MZU59" s="877"/>
      <c r="MZV59" s="877"/>
      <c r="MZW59" s="877"/>
      <c r="MZX59" s="877"/>
      <c r="MZY59" s="877"/>
      <c r="MZZ59" s="877"/>
      <c r="NAA59" s="877"/>
      <c r="NAB59" s="877"/>
      <c r="NAC59" s="877"/>
      <c r="NAD59" s="877"/>
      <c r="NAE59" s="877"/>
      <c r="NAF59" s="877"/>
      <c r="NAG59" s="877"/>
      <c r="NAH59" s="877"/>
      <c r="NAI59" s="877"/>
      <c r="NAJ59" s="877"/>
      <c r="NAK59" s="877"/>
      <c r="NAL59" s="877"/>
      <c r="NAM59" s="877"/>
      <c r="NAN59" s="877"/>
      <c r="NAO59" s="877"/>
      <c r="NAP59" s="877"/>
      <c r="NAQ59" s="877"/>
      <c r="NAR59" s="877"/>
      <c r="NAS59" s="877"/>
      <c r="NAT59" s="877"/>
      <c r="NAU59" s="877"/>
      <c r="NAV59" s="877"/>
      <c r="NAW59" s="877"/>
      <c r="NAX59" s="877"/>
      <c r="NAY59" s="877"/>
      <c r="NAZ59" s="877"/>
      <c r="NBA59" s="877"/>
      <c r="NBB59" s="877"/>
      <c r="NBC59" s="877"/>
      <c r="NBD59" s="877"/>
      <c r="NBE59" s="877"/>
      <c r="NBF59" s="877"/>
      <c r="NBG59" s="877"/>
      <c r="NBH59" s="877"/>
      <c r="NBI59" s="877"/>
      <c r="NBJ59" s="877"/>
      <c r="NBK59" s="877"/>
      <c r="NBL59" s="877"/>
      <c r="NBM59" s="877"/>
      <c r="NBN59" s="877"/>
      <c r="NBO59" s="877"/>
      <c r="NBP59" s="877"/>
      <c r="NBQ59" s="877"/>
      <c r="NBR59" s="877"/>
      <c r="NBS59" s="877"/>
      <c r="NBT59" s="877"/>
      <c r="NBU59" s="877"/>
      <c r="NBV59" s="877"/>
      <c r="NBW59" s="877"/>
      <c r="NBX59" s="877"/>
      <c r="NBY59" s="877"/>
      <c r="NBZ59" s="877"/>
      <c r="NCA59" s="877"/>
      <c r="NCB59" s="877"/>
      <c r="NCC59" s="877"/>
      <c r="NCD59" s="877"/>
      <c r="NCE59" s="877"/>
      <c r="NCF59" s="877"/>
      <c r="NCG59" s="877"/>
      <c r="NCH59" s="877"/>
      <c r="NCI59" s="877"/>
      <c r="NCJ59" s="877"/>
      <c r="NCK59" s="877"/>
      <c r="NCL59" s="877"/>
      <c r="NCM59" s="877"/>
      <c r="NCN59" s="877"/>
      <c r="NCO59" s="877"/>
      <c r="NCP59" s="877"/>
      <c r="NCQ59" s="877"/>
      <c r="NCR59" s="877"/>
      <c r="NCS59" s="877"/>
      <c r="NCT59" s="877"/>
      <c r="NCU59" s="877"/>
      <c r="NCV59" s="877"/>
      <c r="NCW59" s="877"/>
      <c r="NCX59" s="877"/>
      <c r="NCY59" s="877"/>
      <c r="NCZ59" s="877"/>
      <c r="NDA59" s="877"/>
      <c r="NDB59" s="877"/>
      <c r="NDC59" s="877"/>
      <c r="NDD59" s="877"/>
      <c r="NDE59" s="877"/>
      <c r="NDF59" s="877"/>
      <c r="NDG59" s="877"/>
      <c r="NDH59" s="877"/>
      <c r="NDI59" s="877"/>
      <c r="NDJ59" s="877"/>
      <c r="NDK59" s="877"/>
      <c r="NDL59" s="877"/>
      <c r="NDM59" s="877"/>
      <c r="NDN59" s="877"/>
      <c r="NDO59" s="877"/>
      <c r="NDP59" s="877"/>
      <c r="NDQ59" s="877"/>
      <c r="NDR59" s="877"/>
      <c r="NDS59" s="877"/>
      <c r="NDT59" s="877"/>
      <c r="NDU59" s="877"/>
      <c r="NDV59" s="877"/>
      <c r="NDW59" s="877"/>
      <c r="NDX59" s="877"/>
      <c r="NDY59" s="877"/>
      <c r="NDZ59" s="877"/>
      <c r="NEA59" s="877"/>
      <c r="NEB59" s="877"/>
      <c r="NEC59" s="877"/>
      <c r="NED59" s="877"/>
      <c r="NEE59" s="877"/>
      <c r="NEF59" s="877"/>
      <c r="NEG59" s="877"/>
      <c r="NEH59" s="877"/>
      <c r="NEI59" s="877"/>
      <c r="NEJ59" s="877"/>
      <c r="NEK59" s="877"/>
      <c r="NEL59" s="877"/>
      <c r="NEM59" s="877"/>
      <c r="NEN59" s="877"/>
      <c r="NEO59" s="877"/>
      <c r="NEP59" s="877"/>
      <c r="NEQ59" s="877"/>
      <c r="NER59" s="877"/>
      <c r="NES59" s="877"/>
      <c r="NET59" s="877"/>
      <c r="NEU59" s="877"/>
      <c r="NEV59" s="877"/>
      <c r="NEW59" s="877"/>
      <c r="NEX59" s="877"/>
      <c r="NEY59" s="877"/>
      <c r="NEZ59" s="877"/>
      <c r="NFA59" s="877"/>
      <c r="NFB59" s="877"/>
      <c r="NFC59" s="877"/>
      <c r="NFD59" s="877"/>
      <c r="NFE59" s="877"/>
      <c r="NFF59" s="877"/>
      <c r="NFG59" s="877"/>
      <c r="NFH59" s="877"/>
      <c r="NFI59" s="877"/>
      <c r="NFJ59" s="877"/>
      <c r="NFK59" s="877"/>
      <c r="NFL59" s="877"/>
      <c r="NFM59" s="877"/>
      <c r="NFN59" s="877"/>
      <c r="NFO59" s="877"/>
      <c r="NFP59" s="877"/>
      <c r="NFQ59" s="877"/>
      <c r="NFR59" s="877"/>
      <c r="NFS59" s="877"/>
      <c r="NFT59" s="877"/>
      <c r="NFU59" s="877"/>
      <c r="NFV59" s="877"/>
      <c r="NFW59" s="877"/>
      <c r="NFX59" s="877"/>
      <c r="NFY59" s="877"/>
      <c r="NFZ59" s="877"/>
      <c r="NGA59" s="877"/>
      <c r="NGB59" s="877"/>
      <c r="NGC59" s="877"/>
      <c r="NGD59" s="877"/>
      <c r="NGE59" s="877"/>
      <c r="NGF59" s="877"/>
      <c r="NGG59" s="877"/>
      <c r="NGH59" s="877"/>
      <c r="NGI59" s="877"/>
      <c r="NGJ59" s="877"/>
      <c r="NGK59" s="877"/>
      <c r="NGL59" s="877"/>
      <c r="NGM59" s="877"/>
      <c r="NGN59" s="877"/>
      <c r="NGO59" s="877"/>
      <c r="NGP59" s="877"/>
      <c r="NGQ59" s="877"/>
      <c r="NGR59" s="877"/>
      <c r="NGS59" s="877"/>
      <c r="NGT59" s="877"/>
      <c r="NGU59" s="877"/>
      <c r="NGV59" s="877"/>
      <c r="NGW59" s="877"/>
      <c r="NGX59" s="877"/>
      <c r="NGY59" s="877"/>
      <c r="NGZ59" s="877"/>
      <c r="NHA59" s="877"/>
      <c r="NHB59" s="877"/>
      <c r="NHC59" s="877"/>
      <c r="NHD59" s="877"/>
      <c r="NHE59" s="877"/>
      <c r="NHF59" s="877"/>
      <c r="NHG59" s="877"/>
      <c r="NHH59" s="877"/>
      <c r="NHI59" s="877"/>
      <c r="NHJ59" s="877"/>
      <c r="NHK59" s="877"/>
      <c r="NHL59" s="877"/>
      <c r="NHM59" s="877"/>
      <c r="NHN59" s="877"/>
      <c r="NHO59" s="877"/>
      <c r="NHP59" s="877"/>
      <c r="NHQ59" s="877"/>
      <c r="NHR59" s="877"/>
      <c r="NHS59" s="877"/>
      <c r="NHT59" s="877"/>
      <c r="NHU59" s="877"/>
      <c r="NHV59" s="877"/>
      <c r="NHW59" s="877"/>
      <c r="NHX59" s="877"/>
      <c r="NHY59" s="877"/>
      <c r="NHZ59" s="877"/>
      <c r="NIA59" s="877"/>
      <c r="NIB59" s="877"/>
      <c r="NIC59" s="877"/>
      <c r="NID59" s="877"/>
      <c r="NIE59" s="877"/>
      <c r="NIF59" s="877"/>
      <c r="NIG59" s="877"/>
      <c r="NIH59" s="877"/>
      <c r="NII59" s="877"/>
      <c r="NIJ59" s="877"/>
      <c r="NIK59" s="877"/>
      <c r="NIL59" s="877"/>
      <c r="NIM59" s="877"/>
      <c r="NIN59" s="877"/>
      <c r="NIO59" s="877"/>
      <c r="NIP59" s="877"/>
      <c r="NIQ59" s="877"/>
      <c r="NIR59" s="877"/>
      <c r="NIS59" s="877"/>
      <c r="NIT59" s="877"/>
      <c r="NIU59" s="877"/>
      <c r="NIV59" s="877"/>
      <c r="NIW59" s="877"/>
      <c r="NIX59" s="877"/>
      <c r="NIY59" s="877"/>
      <c r="NIZ59" s="877"/>
      <c r="NJA59" s="877"/>
      <c r="NJB59" s="877"/>
      <c r="NJC59" s="877"/>
      <c r="NJD59" s="877"/>
      <c r="NJE59" s="877"/>
      <c r="NJF59" s="877"/>
      <c r="NJG59" s="877"/>
      <c r="NJH59" s="877"/>
      <c r="NJI59" s="877"/>
      <c r="NJJ59" s="877"/>
      <c r="NJK59" s="877"/>
      <c r="NJL59" s="877"/>
      <c r="NJM59" s="877"/>
      <c r="NJN59" s="877"/>
      <c r="NJO59" s="877"/>
      <c r="NJP59" s="877"/>
      <c r="NJQ59" s="877"/>
      <c r="NJR59" s="877"/>
      <c r="NJS59" s="877"/>
      <c r="NJT59" s="877"/>
      <c r="NJU59" s="877"/>
      <c r="NJV59" s="877"/>
      <c r="NJW59" s="877"/>
      <c r="NJX59" s="877"/>
      <c r="NJY59" s="877"/>
      <c r="NJZ59" s="877"/>
      <c r="NKA59" s="877"/>
      <c r="NKB59" s="877"/>
      <c r="NKC59" s="877"/>
      <c r="NKD59" s="877"/>
      <c r="NKE59" s="877"/>
      <c r="NKF59" s="877"/>
      <c r="NKG59" s="877"/>
      <c r="NKH59" s="877"/>
      <c r="NKI59" s="877"/>
      <c r="NKJ59" s="877"/>
      <c r="NKK59" s="877"/>
      <c r="NKL59" s="877"/>
      <c r="NKM59" s="877"/>
      <c r="NKN59" s="877"/>
      <c r="NKO59" s="877"/>
      <c r="NKP59" s="877"/>
      <c r="NKQ59" s="877"/>
      <c r="NKR59" s="877"/>
      <c r="NKS59" s="877"/>
      <c r="NKT59" s="877"/>
      <c r="NKU59" s="877"/>
      <c r="NKV59" s="877"/>
      <c r="NKW59" s="877"/>
      <c r="NKX59" s="877"/>
      <c r="NKY59" s="877"/>
      <c r="NKZ59" s="877"/>
      <c r="NLA59" s="877"/>
      <c r="NLB59" s="877"/>
      <c r="NLC59" s="877"/>
      <c r="NLD59" s="877"/>
      <c r="NLE59" s="877"/>
      <c r="NLF59" s="877"/>
      <c r="NLG59" s="877"/>
      <c r="NLH59" s="877"/>
      <c r="NLI59" s="877"/>
      <c r="NLJ59" s="877"/>
      <c r="NLK59" s="877"/>
      <c r="NLL59" s="877"/>
      <c r="NLM59" s="877"/>
      <c r="NLN59" s="877"/>
      <c r="NLO59" s="877"/>
      <c r="NLP59" s="877"/>
      <c r="NLQ59" s="877"/>
      <c r="NLR59" s="877"/>
      <c r="NLS59" s="877"/>
      <c r="NLT59" s="877"/>
      <c r="NLU59" s="877"/>
      <c r="NLV59" s="877"/>
      <c r="NLW59" s="877"/>
      <c r="NLX59" s="877"/>
      <c r="NLY59" s="877"/>
      <c r="NLZ59" s="877"/>
      <c r="NMA59" s="877"/>
      <c r="NMB59" s="877"/>
      <c r="NMC59" s="877"/>
      <c r="NMD59" s="877"/>
      <c r="NME59" s="877"/>
      <c r="NMF59" s="877"/>
      <c r="NMG59" s="877"/>
      <c r="NMH59" s="877"/>
      <c r="NMI59" s="877"/>
      <c r="NMJ59" s="877"/>
      <c r="NMK59" s="877"/>
      <c r="NML59" s="877"/>
      <c r="NMM59" s="877"/>
      <c r="NMN59" s="877"/>
      <c r="NMO59" s="877"/>
      <c r="NMP59" s="877"/>
      <c r="NMQ59" s="877"/>
      <c r="NMR59" s="877"/>
      <c r="NMS59" s="877"/>
      <c r="NMT59" s="877"/>
      <c r="NMU59" s="877"/>
      <c r="NMV59" s="877"/>
      <c r="NMW59" s="877"/>
      <c r="NMX59" s="877"/>
      <c r="NMY59" s="877"/>
      <c r="NMZ59" s="877"/>
      <c r="NNA59" s="877"/>
      <c r="NNB59" s="877"/>
      <c r="NNC59" s="877"/>
      <c r="NND59" s="877"/>
      <c r="NNE59" s="877"/>
      <c r="NNF59" s="877"/>
      <c r="NNG59" s="877"/>
      <c r="NNH59" s="877"/>
      <c r="NNI59" s="877"/>
      <c r="NNJ59" s="877"/>
      <c r="NNK59" s="877"/>
      <c r="NNL59" s="877"/>
      <c r="NNM59" s="877"/>
      <c r="NNN59" s="877"/>
      <c r="NNO59" s="877"/>
      <c r="NNP59" s="877"/>
      <c r="NNQ59" s="877"/>
      <c r="NNR59" s="877"/>
      <c r="NNS59" s="877"/>
      <c r="NNT59" s="877"/>
      <c r="NNU59" s="877"/>
      <c r="NNV59" s="877"/>
      <c r="NNW59" s="877"/>
      <c r="NNX59" s="877"/>
      <c r="NNY59" s="877"/>
      <c r="NNZ59" s="877"/>
      <c r="NOA59" s="877"/>
      <c r="NOB59" s="877"/>
      <c r="NOC59" s="877"/>
      <c r="NOD59" s="877"/>
      <c r="NOE59" s="877"/>
      <c r="NOF59" s="877"/>
      <c r="NOG59" s="877"/>
      <c r="NOH59" s="877"/>
      <c r="NOI59" s="877"/>
      <c r="NOJ59" s="877"/>
      <c r="NOK59" s="877"/>
      <c r="NOL59" s="877"/>
      <c r="NOM59" s="877"/>
      <c r="NON59" s="877"/>
      <c r="NOO59" s="877"/>
      <c r="NOP59" s="877"/>
      <c r="NOQ59" s="877"/>
      <c r="NOR59" s="877"/>
      <c r="NOS59" s="877"/>
      <c r="NOT59" s="877"/>
      <c r="NOU59" s="877"/>
      <c r="NOV59" s="877"/>
      <c r="NOW59" s="877"/>
      <c r="NOX59" s="877"/>
      <c r="NOY59" s="877"/>
      <c r="NOZ59" s="877"/>
      <c r="NPA59" s="877"/>
      <c r="NPB59" s="877"/>
      <c r="NPC59" s="877"/>
      <c r="NPD59" s="877"/>
      <c r="NPE59" s="877"/>
      <c r="NPF59" s="877"/>
      <c r="NPG59" s="877"/>
      <c r="NPH59" s="877"/>
      <c r="NPI59" s="877"/>
      <c r="NPJ59" s="877"/>
      <c r="NPK59" s="877"/>
      <c r="NPL59" s="877"/>
      <c r="NPM59" s="877"/>
      <c r="NPN59" s="877"/>
      <c r="NPO59" s="877"/>
      <c r="NPP59" s="877"/>
      <c r="NPQ59" s="877"/>
      <c r="NPR59" s="877"/>
      <c r="NPS59" s="877"/>
      <c r="NPT59" s="877"/>
      <c r="NPU59" s="877"/>
      <c r="NPV59" s="877"/>
      <c r="NPW59" s="877"/>
      <c r="NPX59" s="877"/>
      <c r="NPY59" s="877"/>
      <c r="NPZ59" s="877"/>
      <c r="NQA59" s="877"/>
      <c r="NQB59" s="877"/>
      <c r="NQC59" s="877"/>
      <c r="NQD59" s="877"/>
      <c r="NQE59" s="877"/>
      <c r="NQF59" s="877"/>
      <c r="NQG59" s="877"/>
      <c r="NQH59" s="877"/>
      <c r="NQI59" s="877"/>
      <c r="NQJ59" s="877"/>
      <c r="NQK59" s="877"/>
      <c r="NQL59" s="877"/>
      <c r="NQM59" s="877"/>
      <c r="NQN59" s="877"/>
      <c r="NQO59" s="877"/>
      <c r="NQP59" s="877"/>
      <c r="NQQ59" s="877"/>
      <c r="NQR59" s="877"/>
      <c r="NQS59" s="877"/>
      <c r="NQT59" s="877"/>
      <c r="NQU59" s="877"/>
      <c r="NQV59" s="877"/>
      <c r="NQW59" s="877"/>
      <c r="NQX59" s="877"/>
      <c r="NQY59" s="877"/>
      <c r="NQZ59" s="877"/>
      <c r="NRA59" s="877"/>
      <c r="NRB59" s="877"/>
      <c r="NRC59" s="877"/>
      <c r="NRD59" s="877"/>
      <c r="NRE59" s="877"/>
      <c r="NRF59" s="877"/>
      <c r="NRG59" s="877"/>
      <c r="NRH59" s="877"/>
      <c r="NRI59" s="877"/>
      <c r="NRJ59" s="877"/>
      <c r="NRK59" s="877"/>
      <c r="NRL59" s="877"/>
      <c r="NRM59" s="877"/>
      <c r="NRN59" s="877"/>
      <c r="NRO59" s="877"/>
      <c r="NRP59" s="877"/>
      <c r="NRQ59" s="877"/>
      <c r="NRR59" s="877"/>
      <c r="NRS59" s="877"/>
      <c r="NRT59" s="877"/>
      <c r="NRU59" s="877"/>
      <c r="NRV59" s="877"/>
      <c r="NRW59" s="877"/>
      <c r="NRX59" s="877"/>
      <c r="NRY59" s="877"/>
      <c r="NRZ59" s="877"/>
      <c r="NSA59" s="877"/>
      <c r="NSB59" s="877"/>
      <c r="NSC59" s="877"/>
      <c r="NSD59" s="877"/>
      <c r="NSE59" s="877"/>
      <c r="NSF59" s="877"/>
      <c r="NSG59" s="877"/>
      <c r="NSH59" s="877"/>
      <c r="NSI59" s="877"/>
      <c r="NSJ59" s="877"/>
      <c r="NSK59" s="877"/>
      <c r="NSL59" s="877"/>
      <c r="NSM59" s="877"/>
      <c r="NSN59" s="877"/>
      <c r="NSO59" s="877"/>
      <c r="NSP59" s="877"/>
      <c r="NSQ59" s="877"/>
      <c r="NSR59" s="877"/>
      <c r="NSS59" s="877"/>
      <c r="NST59" s="877"/>
      <c r="NSU59" s="877"/>
      <c r="NSV59" s="877"/>
      <c r="NSW59" s="877"/>
      <c r="NSX59" s="877"/>
      <c r="NSY59" s="877"/>
      <c r="NSZ59" s="877"/>
      <c r="NTA59" s="877"/>
      <c r="NTB59" s="877"/>
      <c r="NTC59" s="877"/>
      <c r="NTD59" s="877"/>
      <c r="NTE59" s="877"/>
      <c r="NTF59" s="877"/>
      <c r="NTG59" s="877"/>
      <c r="NTH59" s="877"/>
      <c r="NTI59" s="877"/>
      <c r="NTJ59" s="877"/>
      <c r="NTK59" s="877"/>
      <c r="NTL59" s="877"/>
      <c r="NTM59" s="877"/>
      <c r="NTN59" s="877"/>
      <c r="NTO59" s="877"/>
      <c r="NTP59" s="877"/>
      <c r="NTQ59" s="877"/>
      <c r="NTR59" s="877"/>
      <c r="NTS59" s="877"/>
      <c r="NTT59" s="877"/>
      <c r="NTU59" s="877"/>
      <c r="NTV59" s="877"/>
      <c r="NTW59" s="877"/>
      <c r="NTX59" s="877"/>
      <c r="NTY59" s="877"/>
      <c r="NTZ59" s="877"/>
      <c r="NUA59" s="877"/>
      <c r="NUB59" s="877"/>
      <c r="NUC59" s="877"/>
      <c r="NUD59" s="877"/>
      <c r="NUE59" s="877"/>
      <c r="NUF59" s="877"/>
      <c r="NUG59" s="877"/>
      <c r="NUH59" s="877"/>
      <c r="NUI59" s="877"/>
      <c r="NUJ59" s="877"/>
      <c r="NUK59" s="877"/>
      <c r="NUL59" s="877"/>
      <c r="NUM59" s="877"/>
      <c r="NUN59" s="877"/>
      <c r="NUO59" s="877"/>
      <c r="NUP59" s="877"/>
      <c r="NUQ59" s="877"/>
      <c r="NUR59" s="877"/>
      <c r="NUS59" s="877"/>
      <c r="NUT59" s="877"/>
      <c r="NUU59" s="877"/>
      <c r="NUV59" s="877"/>
      <c r="NUW59" s="877"/>
      <c r="NUX59" s="877"/>
      <c r="NUY59" s="877"/>
      <c r="NUZ59" s="877"/>
      <c r="NVA59" s="877"/>
      <c r="NVB59" s="877"/>
      <c r="NVC59" s="877"/>
      <c r="NVD59" s="877"/>
      <c r="NVE59" s="877"/>
      <c r="NVF59" s="877"/>
      <c r="NVG59" s="877"/>
      <c r="NVH59" s="877"/>
      <c r="NVI59" s="877"/>
      <c r="NVJ59" s="877"/>
      <c r="NVK59" s="877"/>
      <c r="NVL59" s="877"/>
      <c r="NVM59" s="877"/>
      <c r="NVN59" s="877"/>
      <c r="NVO59" s="877"/>
      <c r="NVP59" s="877"/>
      <c r="NVQ59" s="877"/>
      <c r="NVR59" s="877"/>
      <c r="NVS59" s="877"/>
      <c r="NVT59" s="877"/>
      <c r="NVU59" s="877"/>
      <c r="NVV59" s="877"/>
      <c r="NVW59" s="877"/>
      <c r="NVX59" s="877"/>
      <c r="NVY59" s="877"/>
      <c r="NVZ59" s="877"/>
      <c r="NWA59" s="877"/>
      <c r="NWB59" s="877"/>
      <c r="NWC59" s="877"/>
      <c r="NWD59" s="877"/>
      <c r="NWE59" s="877"/>
      <c r="NWF59" s="877"/>
      <c r="NWG59" s="877"/>
      <c r="NWH59" s="877"/>
      <c r="NWI59" s="877"/>
      <c r="NWJ59" s="877"/>
      <c r="NWK59" s="877"/>
      <c r="NWL59" s="877"/>
      <c r="NWM59" s="877"/>
      <c r="NWN59" s="877"/>
      <c r="NWO59" s="877"/>
      <c r="NWP59" s="877"/>
      <c r="NWQ59" s="877"/>
      <c r="NWR59" s="877"/>
      <c r="NWS59" s="877"/>
      <c r="NWT59" s="877"/>
      <c r="NWU59" s="877"/>
      <c r="NWV59" s="877"/>
      <c r="NWW59" s="877"/>
      <c r="NWX59" s="877"/>
      <c r="NWY59" s="877"/>
      <c r="NWZ59" s="877"/>
      <c r="NXA59" s="877"/>
      <c r="NXB59" s="877"/>
      <c r="NXC59" s="877"/>
      <c r="NXD59" s="877"/>
      <c r="NXE59" s="877"/>
      <c r="NXF59" s="877"/>
      <c r="NXG59" s="877"/>
      <c r="NXH59" s="877"/>
      <c r="NXI59" s="877"/>
      <c r="NXJ59" s="877"/>
      <c r="NXK59" s="877"/>
      <c r="NXL59" s="877"/>
      <c r="NXM59" s="877"/>
      <c r="NXN59" s="877"/>
      <c r="NXO59" s="877"/>
      <c r="NXP59" s="877"/>
      <c r="NXQ59" s="877"/>
      <c r="NXR59" s="877"/>
      <c r="NXS59" s="877"/>
      <c r="NXT59" s="877"/>
      <c r="NXU59" s="877"/>
      <c r="NXV59" s="877"/>
      <c r="NXW59" s="877"/>
      <c r="NXX59" s="877"/>
      <c r="NXY59" s="877"/>
      <c r="NXZ59" s="877"/>
      <c r="NYA59" s="877"/>
      <c r="NYB59" s="877"/>
      <c r="NYC59" s="877"/>
      <c r="NYD59" s="877"/>
      <c r="NYE59" s="877"/>
      <c r="NYF59" s="877"/>
      <c r="NYG59" s="877"/>
      <c r="NYH59" s="877"/>
      <c r="NYI59" s="877"/>
      <c r="NYJ59" s="877"/>
      <c r="NYK59" s="877"/>
      <c r="NYL59" s="877"/>
      <c r="NYM59" s="877"/>
      <c r="NYN59" s="877"/>
      <c r="NYO59" s="877"/>
      <c r="NYP59" s="877"/>
      <c r="NYQ59" s="877"/>
      <c r="NYR59" s="877"/>
      <c r="NYS59" s="877"/>
      <c r="NYT59" s="877"/>
      <c r="NYU59" s="877"/>
      <c r="NYV59" s="877"/>
      <c r="NYW59" s="877"/>
      <c r="NYX59" s="877"/>
      <c r="NYY59" s="877"/>
      <c r="NYZ59" s="877"/>
      <c r="NZA59" s="877"/>
      <c r="NZB59" s="877"/>
      <c r="NZC59" s="877"/>
      <c r="NZD59" s="877"/>
      <c r="NZE59" s="877"/>
      <c r="NZF59" s="877"/>
      <c r="NZG59" s="877"/>
      <c r="NZH59" s="877"/>
      <c r="NZI59" s="877"/>
      <c r="NZJ59" s="877"/>
      <c r="NZK59" s="877"/>
      <c r="NZL59" s="877"/>
      <c r="NZM59" s="877"/>
      <c r="NZN59" s="877"/>
      <c r="NZO59" s="877"/>
      <c r="NZP59" s="877"/>
      <c r="NZQ59" s="877"/>
      <c r="NZR59" s="877"/>
      <c r="NZS59" s="877"/>
      <c r="NZT59" s="877"/>
      <c r="NZU59" s="877"/>
      <c r="NZV59" s="877"/>
      <c r="NZW59" s="877"/>
      <c r="NZX59" s="877"/>
      <c r="NZY59" s="877"/>
      <c r="NZZ59" s="877"/>
      <c r="OAA59" s="877"/>
      <c r="OAB59" s="877"/>
      <c r="OAC59" s="877"/>
      <c r="OAD59" s="877"/>
      <c r="OAE59" s="877"/>
      <c r="OAF59" s="877"/>
      <c r="OAG59" s="877"/>
      <c r="OAH59" s="877"/>
      <c r="OAI59" s="877"/>
      <c r="OAJ59" s="877"/>
      <c r="OAK59" s="877"/>
      <c r="OAL59" s="877"/>
      <c r="OAM59" s="877"/>
      <c r="OAN59" s="877"/>
      <c r="OAO59" s="877"/>
      <c r="OAP59" s="877"/>
      <c r="OAQ59" s="877"/>
      <c r="OAR59" s="877"/>
      <c r="OAS59" s="877"/>
      <c r="OAT59" s="877"/>
      <c r="OAU59" s="877"/>
      <c r="OAV59" s="877"/>
      <c r="OAW59" s="877"/>
      <c r="OAX59" s="877"/>
      <c r="OAY59" s="877"/>
      <c r="OAZ59" s="877"/>
      <c r="OBA59" s="877"/>
      <c r="OBB59" s="877"/>
      <c r="OBC59" s="877"/>
      <c r="OBD59" s="877"/>
      <c r="OBE59" s="877"/>
      <c r="OBF59" s="877"/>
      <c r="OBG59" s="877"/>
      <c r="OBH59" s="877"/>
      <c r="OBI59" s="877"/>
      <c r="OBJ59" s="877"/>
      <c r="OBK59" s="877"/>
      <c r="OBL59" s="877"/>
      <c r="OBM59" s="877"/>
      <c r="OBN59" s="877"/>
      <c r="OBO59" s="877"/>
      <c r="OBP59" s="877"/>
      <c r="OBQ59" s="877"/>
      <c r="OBR59" s="877"/>
      <c r="OBS59" s="877"/>
      <c r="OBT59" s="877"/>
      <c r="OBU59" s="877"/>
      <c r="OBV59" s="877"/>
      <c r="OBW59" s="877"/>
      <c r="OBX59" s="877"/>
      <c r="OBY59" s="877"/>
      <c r="OBZ59" s="877"/>
      <c r="OCA59" s="877"/>
      <c r="OCB59" s="877"/>
      <c r="OCC59" s="877"/>
      <c r="OCD59" s="877"/>
      <c r="OCE59" s="877"/>
      <c r="OCF59" s="877"/>
      <c r="OCG59" s="877"/>
      <c r="OCH59" s="877"/>
      <c r="OCI59" s="877"/>
      <c r="OCJ59" s="877"/>
      <c r="OCK59" s="877"/>
      <c r="OCL59" s="877"/>
      <c r="OCM59" s="877"/>
      <c r="OCN59" s="877"/>
      <c r="OCO59" s="877"/>
      <c r="OCP59" s="877"/>
      <c r="OCQ59" s="877"/>
      <c r="OCR59" s="877"/>
      <c r="OCS59" s="877"/>
      <c r="OCT59" s="877"/>
      <c r="OCU59" s="877"/>
      <c r="OCV59" s="877"/>
      <c r="OCW59" s="877"/>
      <c r="OCX59" s="877"/>
      <c r="OCY59" s="877"/>
      <c r="OCZ59" s="877"/>
      <c r="ODA59" s="877"/>
      <c r="ODB59" s="877"/>
      <c r="ODC59" s="877"/>
      <c r="ODD59" s="877"/>
      <c r="ODE59" s="877"/>
      <c r="ODF59" s="877"/>
      <c r="ODG59" s="877"/>
      <c r="ODH59" s="877"/>
      <c r="ODI59" s="877"/>
      <c r="ODJ59" s="877"/>
      <c r="ODK59" s="877"/>
      <c r="ODL59" s="877"/>
      <c r="ODM59" s="877"/>
      <c r="ODN59" s="877"/>
      <c r="ODO59" s="877"/>
      <c r="ODP59" s="877"/>
      <c r="ODQ59" s="877"/>
      <c r="ODR59" s="877"/>
      <c r="ODS59" s="877"/>
      <c r="ODT59" s="877"/>
      <c r="ODU59" s="877"/>
      <c r="ODV59" s="877"/>
      <c r="ODW59" s="877"/>
      <c r="ODX59" s="877"/>
      <c r="ODY59" s="877"/>
      <c r="ODZ59" s="877"/>
      <c r="OEA59" s="877"/>
      <c r="OEB59" s="877"/>
      <c r="OEC59" s="877"/>
      <c r="OED59" s="877"/>
      <c r="OEE59" s="877"/>
      <c r="OEF59" s="877"/>
      <c r="OEG59" s="877"/>
      <c r="OEH59" s="877"/>
      <c r="OEI59" s="877"/>
      <c r="OEJ59" s="877"/>
      <c r="OEK59" s="877"/>
      <c r="OEL59" s="877"/>
      <c r="OEM59" s="877"/>
      <c r="OEN59" s="877"/>
      <c r="OEO59" s="877"/>
      <c r="OEP59" s="877"/>
      <c r="OEQ59" s="877"/>
      <c r="OER59" s="877"/>
      <c r="OES59" s="877"/>
      <c r="OET59" s="877"/>
      <c r="OEU59" s="877"/>
      <c r="OEV59" s="877"/>
      <c r="OEW59" s="877"/>
      <c r="OEX59" s="877"/>
      <c r="OEY59" s="877"/>
      <c r="OEZ59" s="877"/>
      <c r="OFA59" s="877"/>
      <c r="OFB59" s="877"/>
      <c r="OFC59" s="877"/>
      <c r="OFD59" s="877"/>
      <c r="OFE59" s="877"/>
      <c r="OFF59" s="877"/>
      <c r="OFG59" s="877"/>
      <c r="OFH59" s="877"/>
      <c r="OFI59" s="877"/>
      <c r="OFJ59" s="877"/>
      <c r="OFK59" s="877"/>
      <c r="OFL59" s="877"/>
      <c r="OFM59" s="877"/>
      <c r="OFN59" s="877"/>
      <c r="OFO59" s="877"/>
      <c r="OFP59" s="877"/>
      <c r="OFQ59" s="877"/>
      <c r="OFR59" s="877"/>
      <c r="OFS59" s="877"/>
      <c r="OFT59" s="877"/>
      <c r="OFU59" s="877"/>
      <c r="OFV59" s="877"/>
      <c r="OFW59" s="877"/>
      <c r="OFX59" s="877"/>
      <c r="OFY59" s="877"/>
      <c r="OFZ59" s="877"/>
      <c r="OGA59" s="877"/>
      <c r="OGB59" s="877"/>
      <c r="OGC59" s="877"/>
      <c r="OGD59" s="877"/>
      <c r="OGE59" s="877"/>
      <c r="OGF59" s="877"/>
      <c r="OGG59" s="877"/>
      <c r="OGH59" s="877"/>
      <c r="OGI59" s="877"/>
      <c r="OGJ59" s="877"/>
      <c r="OGK59" s="877"/>
      <c r="OGL59" s="877"/>
      <c r="OGM59" s="877"/>
      <c r="OGN59" s="877"/>
      <c r="OGO59" s="877"/>
      <c r="OGP59" s="877"/>
      <c r="OGQ59" s="877"/>
      <c r="OGR59" s="877"/>
      <c r="OGS59" s="877"/>
      <c r="OGT59" s="877"/>
      <c r="OGU59" s="877"/>
      <c r="OGV59" s="877"/>
      <c r="OGW59" s="877"/>
      <c r="OGX59" s="877"/>
      <c r="OGY59" s="877"/>
      <c r="OGZ59" s="877"/>
      <c r="OHA59" s="877"/>
      <c r="OHB59" s="877"/>
      <c r="OHC59" s="877"/>
      <c r="OHD59" s="877"/>
      <c r="OHE59" s="877"/>
      <c r="OHF59" s="877"/>
      <c r="OHG59" s="877"/>
      <c r="OHH59" s="877"/>
      <c r="OHI59" s="877"/>
      <c r="OHJ59" s="877"/>
      <c r="OHK59" s="877"/>
      <c r="OHL59" s="877"/>
      <c r="OHM59" s="877"/>
      <c r="OHN59" s="877"/>
      <c r="OHO59" s="877"/>
      <c r="OHP59" s="877"/>
      <c r="OHQ59" s="877"/>
      <c r="OHR59" s="877"/>
      <c r="OHS59" s="877"/>
      <c r="OHT59" s="877"/>
      <c r="OHU59" s="877"/>
      <c r="OHV59" s="877"/>
      <c r="OHW59" s="877"/>
      <c r="OHX59" s="877"/>
      <c r="OHY59" s="877"/>
      <c r="OHZ59" s="877"/>
      <c r="OIA59" s="877"/>
      <c r="OIB59" s="877"/>
      <c r="OIC59" s="877"/>
      <c r="OID59" s="877"/>
      <c r="OIE59" s="877"/>
      <c r="OIF59" s="877"/>
      <c r="OIG59" s="877"/>
      <c r="OIH59" s="877"/>
      <c r="OII59" s="877"/>
      <c r="OIJ59" s="877"/>
      <c r="OIK59" s="877"/>
      <c r="OIL59" s="877"/>
      <c r="OIM59" s="877"/>
      <c r="OIN59" s="877"/>
      <c r="OIO59" s="877"/>
      <c r="OIP59" s="877"/>
      <c r="OIQ59" s="877"/>
      <c r="OIR59" s="877"/>
      <c r="OIS59" s="877"/>
      <c r="OIT59" s="877"/>
      <c r="OIU59" s="877"/>
      <c r="OIV59" s="877"/>
      <c r="OIW59" s="877"/>
      <c r="OIX59" s="877"/>
      <c r="OIY59" s="877"/>
      <c r="OIZ59" s="877"/>
      <c r="OJA59" s="877"/>
      <c r="OJB59" s="877"/>
      <c r="OJC59" s="877"/>
      <c r="OJD59" s="877"/>
      <c r="OJE59" s="877"/>
      <c r="OJF59" s="877"/>
      <c r="OJG59" s="877"/>
      <c r="OJH59" s="877"/>
      <c r="OJI59" s="877"/>
      <c r="OJJ59" s="877"/>
      <c r="OJK59" s="877"/>
      <c r="OJL59" s="877"/>
      <c r="OJM59" s="877"/>
      <c r="OJN59" s="877"/>
      <c r="OJO59" s="877"/>
      <c r="OJP59" s="877"/>
      <c r="OJQ59" s="877"/>
      <c r="OJR59" s="877"/>
      <c r="OJS59" s="877"/>
      <c r="OJT59" s="877"/>
      <c r="OJU59" s="877"/>
      <c r="OJV59" s="877"/>
      <c r="OJW59" s="877"/>
      <c r="OJX59" s="877"/>
      <c r="OJY59" s="877"/>
      <c r="OJZ59" s="877"/>
      <c r="OKA59" s="877"/>
      <c r="OKB59" s="877"/>
      <c r="OKC59" s="877"/>
      <c r="OKD59" s="877"/>
      <c r="OKE59" s="877"/>
      <c r="OKF59" s="877"/>
      <c r="OKG59" s="877"/>
      <c r="OKH59" s="877"/>
      <c r="OKI59" s="877"/>
      <c r="OKJ59" s="877"/>
      <c r="OKK59" s="877"/>
      <c r="OKL59" s="877"/>
      <c r="OKM59" s="877"/>
      <c r="OKN59" s="877"/>
      <c r="OKO59" s="877"/>
      <c r="OKP59" s="877"/>
      <c r="OKQ59" s="877"/>
      <c r="OKR59" s="877"/>
      <c r="OKS59" s="877"/>
      <c r="OKT59" s="877"/>
      <c r="OKU59" s="877"/>
      <c r="OKV59" s="877"/>
      <c r="OKW59" s="877"/>
      <c r="OKX59" s="877"/>
      <c r="OKY59" s="877"/>
      <c r="OKZ59" s="877"/>
      <c r="OLA59" s="877"/>
      <c r="OLB59" s="877"/>
      <c r="OLC59" s="877"/>
      <c r="OLD59" s="877"/>
      <c r="OLE59" s="877"/>
      <c r="OLF59" s="877"/>
      <c r="OLG59" s="877"/>
      <c r="OLH59" s="877"/>
      <c r="OLI59" s="877"/>
      <c r="OLJ59" s="877"/>
      <c r="OLK59" s="877"/>
      <c r="OLL59" s="877"/>
      <c r="OLM59" s="877"/>
      <c r="OLN59" s="877"/>
      <c r="OLO59" s="877"/>
      <c r="OLP59" s="877"/>
      <c r="OLQ59" s="877"/>
      <c r="OLR59" s="877"/>
      <c r="OLS59" s="877"/>
      <c r="OLT59" s="877"/>
      <c r="OLU59" s="877"/>
      <c r="OLV59" s="877"/>
      <c r="OLW59" s="877"/>
      <c r="OLX59" s="877"/>
      <c r="OLY59" s="877"/>
      <c r="OLZ59" s="877"/>
      <c r="OMA59" s="877"/>
      <c r="OMB59" s="877"/>
      <c r="OMC59" s="877"/>
      <c r="OMD59" s="877"/>
      <c r="OME59" s="877"/>
      <c r="OMF59" s="877"/>
      <c r="OMG59" s="877"/>
      <c r="OMH59" s="877"/>
      <c r="OMI59" s="877"/>
      <c r="OMJ59" s="877"/>
      <c r="OMK59" s="877"/>
      <c r="OML59" s="877"/>
      <c r="OMM59" s="877"/>
      <c r="OMN59" s="877"/>
      <c r="OMO59" s="877"/>
      <c r="OMP59" s="877"/>
      <c r="OMQ59" s="877"/>
      <c r="OMR59" s="877"/>
      <c r="OMS59" s="877"/>
      <c r="OMT59" s="877"/>
      <c r="OMU59" s="877"/>
      <c r="OMV59" s="877"/>
      <c r="OMW59" s="877"/>
      <c r="OMX59" s="877"/>
      <c r="OMY59" s="877"/>
      <c r="OMZ59" s="877"/>
      <c r="ONA59" s="877"/>
      <c r="ONB59" s="877"/>
      <c r="ONC59" s="877"/>
      <c r="OND59" s="877"/>
      <c r="ONE59" s="877"/>
      <c r="ONF59" s="877"/>
      <c r="ONG59" s="877"/>
      <c r="ONH59" s="877"/>
      <c r="ONI59" s="877"/>
      <c r="ONJ59" s="877"/>
      <c r="ONK59" s="877"/>
      <c r="ONL59" s="877"/>
      <c r="ONM59" s="877"/>
      <c r="ONN59" s="877"/>
      <c r="ONO59" s="877"/>
      <c r="ONP59" s="877"/>
      <c r="ONQ59" s="877"/>
      <c r="ONR59" s="877"/>
      <c r="ONS59" s="877"/>
      <c r="ONT59" s="877"/>
      <c r="ONU59" s="877"/>
      <c r="ONV59" s="877"/>
      <c r="ONW59" s="877"/>
      <c r="ONX59" s="877"/>
      <c r="ONY59" s="877"/>
      <c r="ONZ59" s="877"/>
      <c r="OOA59" s="877"/>
      <c r="OOB59" s="877"/>
      <c r="OOC59" s="877"/>
      <c r="OOD59" s="877"/>
      <c r="OOE59" s="877"/>
      <c r="OOF59" s="877"/>
      <c r="OOG59" s="877"/>
      <c r="OOH59" s="877"/>
      <c r="OOI59" s="877"/>
      <c r="OOJ59" s="877"/>
      <c r="OOK59" s="877"/>
      <c r="OOL59" s="877"/>
      <c r="OOM59" s="877"/>
      <c r="OON59" s="877"/>
      <c r="OOO59" s="877"/>
      <c r="OOP59" s="877"/>
      <c r="OOQ59" s="877"/>
      <c r="OOR59" s="877"/>
      <c r="OOS59" s="877"/>
      <c r="OOT59" s="877"/>
      <c r="OOU59" s="877"/>
      <c r="OOV59" s="877"/>
      <c r="OOW59" s="877"/>
      <c r="OOX59" s="877"/>
      <c r="OOY59" s="877"/>
      <c r="OOZ59" s="877"/>
      <c r="OPA59" s="877"/>
      <c r="OPB59" s="877"/>
      <c r="OPC59" s="877"/>
      <c r="OPD59" s="877"/>
      <c r="OPE59" s="877"/>
      <c r="OPF59" s="877"/>
      <c r="OPG59" s="877"/>
      <c r="OPH59" s="877"/>
      <c r="OPI59" s="877"/>
      <c r="OPJ59" s="877"/>
      <c r="OPK59" s="877"/>
      <c r="OPL59" s="877"/>
      <c r="OPM59" s="877"/>
      <c r="OPN59" s="877"/>
      <c r="OPO59" s="877"/>
      <c r="OPP59" s="877"/>
      <c r="OPQ59" s="877"/>
      <c r="OPR59" s="877"/>
      <c r="OPS59" s="877"/>
      <c r="OPT59" s="877"/>
      <c r="OPU59" s="877"/>
      <c r="OPV59" s="877"/>
      <c r="OPW59" s="877"/>
      <c r="OPX59" s="877"/>
      <c r="OPY59" s="877"/>
      <c r="OPZ59" s="877"/>
      <c r="OQA59" s="877"/>
      <c r="OQB59" s="877"/>
      <c r="OQC59" s="877"/>
      <c r="OQD59" s="877"/>
      <c r="OQE59" s="877"/>
      <c r="OQF59" s="877"/>
      <c r="OQG59" s="877"/>
      <c r="OQH59" s="877"/>
      <c r="OQI59" s="877"/>
      <c r="OQJ59" s="877"/>
      <c r="OQK59" s="877"/>
      <c r="OQL59" s="877"/>
      <c r="OQM59" s="877"/>
      <c r="OQN59" s="877"/>
      <c r="OQO59" s="877"/>
      <c r="OQP59" s="877"/>
      <c r="OQQ59" s="877"/>
      <c r="OQR59" s="877"/>
      <c r="OQS59" s="877"/>
      <c r="OQT59" s="877"/>
      <c r="OQU59" s="877"/>
      <c r="OQV59" s="877"/>
      <c r="OQW59" s="877"/>
      <c r="OQX59" s="877"/>
      <c r="OQY59" s="877"/>
      <c r="OQZ59" s="877"/>
      <c r="ORA59" s="877"/>
      <c r="ORB59" s="877"/>
      <c r="ORC59" s="877"/>
      <c r="ORD59" s="877"/>
      <c r="ORE59" s="877"/>
      <c r="ORF59" s="877"/>
      <c r="ORG59" s="877"/>
      <c r="ORH59" s="877"/>
      <c r="ORI59" s="877"/>
      <c r="ORJ59" s="877"/>
      <c r="ORK59" s="877"/>
      <c r="ORL59" s="877"/>
      <c r="ORM59" s="877"/>
      <c r="ORN59" s="877"/>
      <c r="ORO59" s="877"/>
      <c r="ORP59" s="877"/>
      <c r="ORQ59" s="877"/>
      <c r="ORR59" s="877"/>
      <c r="ORS59" s="877"/>
      <c r="ORT59" s="877"/>
      <c r="ORU59" s="877"/>
      <c r="ORV59" s="877"/>
      <c r="ORW59" s="877"/>
      <c r="ORX59" s="877"/>
      <c r="ORY59" s="877"/>
      <c r="ORZ59" s="877"/>
      <c r="OSA59" s="877"/>
      <c r="OSB59" s="877"/>
      <c r="OSC59" s="877"/>
      <c r="OSD59" s="877"/>
      <c r="OSE59" s="877"/>
      <c r="OSF59" s="877"/>
      <c r="OSG59" s="877"/>
      <c r="OSH59" s="877"/>
      <c r="OSI59" s="877"/>
      <c r="OSJ59" s="877"/>
      <c r="OSK59" s="877"/>
      <c r="OSL59" s="877"/>
      <c r="OSM59" s="877"/>
      <c r="OSN59" s="877"/>
      <c r="OSO59" s="877"/>
      <c r="OSP59" s="877"/>
      <c r="OSQ59" s="877"/>
      <c r="OSR59" s="877"/>
      <c r="OSS59" s="877"/>
      <c r="OST59" s="877"/>
      <c r="OSU59" s="877"/>
      <c r="OSV59" s="877"/>
      <c r="OSW59" s="877"/>
      <c r="OSX59" s="877"/>
      <c r="OSY59" s="877"/>
      <c r="OSZ59" s="877"/>
      <c r="OTA59" s="877"/>
      <c r="OTB59" s="877"/>
      <c r="OTC59" s="877"/>
      <c r="OTD59" s="877"/>
      <c r="OTE59" s="877"/>
      <c r="OTF59" s="877"/>
      <c r="OTG59" s="877"/>
      <c r="OTH59" s="877"/>
      <c r="OTI59" s="877"/>
      <c r="OTJ59" s="877"/>
      <c r="OTK59" s="877"/>
      <c r="OTL59" s="877"/>
      <c r="OTM59" s="877"/>
      <c r="OTN59" s="877"/>
      <c r="OTO59" s="877"/>
      <c r="OTP59" s="877"/>
      <c r="OTQ59" s="877"/>
      <c r="OTR59" s="877"/>
      <c r="OTS59" s="877"/>
      <c r="OTT59" s="877"/>
      <c r="OTU59" s="877"/>
      <c r="OTV59" s="877"/>
      <c r="OTW59" s="877"/>
      <c r="OTX59" s="877"/>
      <c r="OTY59" s="877"/>
      <c r="OTZ59" s="877"/>
      <c r="OUA59" s="877"/>
      <c r="OUB59" s="877"/>
      <c r="OUC59" s="877"/>
      <c r="OUD59" s="877"/>
      <c r="OUE59" s="877"/>
      <c r="OUF59" s="877"/>
      <c r="OUG59" s="877"/>
      <c r="OUH59" s="877"/>
      <c r="OUI59" s="877"/>
      <c r="OUJ59" s="877"/>
      <c r="OUK59" s="877"/>
      <c r="OUL59" s="877"/>
      <c r="OUM59" s="877"/>
      <c r="OUN59" s="877"/>
      <c r="OUO59" s="877"/>
      <c r="OUP59" s="877"/>
      <c r="OUQ59" s="877"/>
      <c r="OUR59" s="877"/>
      <c r="OUS59" s="877"/>
      <c r="OUT59" s="877"/>
      <c r="OUU59" s="877"/>
      <c r="OUV59" s="877"/>
      <c r="OUW59" s="877"/>
      <c r="OUX59" s="877"/>
      <c r="OUY59" s="877"/>
      <c r="OUZ59" s="877"/>
      <c r="OVA59" s="877"/>
      <c r="OVB59" s="877"/>
      <c r="OVC59" s="877"/>
      <c r="OVD59" s="877"/>
      <c r="OVE59" s="877"/>
      <c r="OVF59" s="877"/>
      <c r="OVG59" s="877"/>
      <c r="OVH59" s="877"/>
      <c r="OVI59" s="877"/>
      <c r="OVJ59" s="877"/>
      <c r="OVK59" s="877"/>
      <c r="OVL59" s="877"/>
      <c r="OVM59" s="877"/>
      <c r="OVN59" s="877"/>
      <c r="OVO59" s="877"/>
      <c r="OVP59" s="877"/>
      <c r="OVQ59" s="877"/>
      <c r="OVR59" s="877"/>
      <c r="OVS59" s="877"/>
      <c r="OVT59" s="877"/>
      <c r="OVU59" s="877"/>
      <c r="OVV59" s="877"/>
      <c r="OVW59" s="877"/>
      <c r="OVX59" s="877"/>
      <c r="OVY59" s="877"/>
      <c r="OVZ59" s="877"/>
      <c r="OWA59" s="877"/>
      <c r="OWB59" s="877"/>
      <c r="OWC59" s="877"/>
      <c r="OWD59" s="877"/>
      <c r="OWE59" s="877"/>
      <c r="OWF59" s="877"/>
      <c r="OWG59" s="877"/>
      <c r="OWH59" s="877"/>
      <c r="OWI59" s="877"/>
      <c r="OWJ59" s="877"/>
      <c r="OWK59" s="877"/>
      <c r="OWL59" s="877"/>
      <c r="OWM59" s="877"/>
      <c r="OWN59" s="877"/>
      <c r="OWO59" s="877"/>
      <c r="OWP59" s="877"/>
      <c r="OWQ59" s="877"/>
      <c r="OWR59" s="877"/>
      <c r="OWS59" s="877"/>
      <c r="OWT59" s="877"/>
      <c r="OWU59" s="877"/>
      <c r="OWV59" s="877"/>
      <c r="OWW59" s="877"/>
      <c r="OWX59" s="877"/>
      <c r="OWY59" s="877"/>
      <c r="OWZ59" s="877"/>
      <c r="OXA59" s="877"/>
      <c r="OXB59" s="877"/>
      <c r="OXC59" s="877"/>
      <c r="OXD59" s="877"/>
      <c r="OXE59" s="877"/>
      <c r="OXF59" s="877"/>
      <c r="OXG59" s="877"/>
      <c r="OXH59" s="877"/>
      <c r="OXI59" s="877"/>
      <c r="OXJ59" s="877"/>
      <c r="OXK59" s="877"/>
      <c r="OXL59" s="877"/>
      <c r="OXM59" s="877"/>
      <c r="OXN59" s="877"/>
      <c r="OXO59" s="877"/>
      <c r="OXP59" s="877"/>
      <c r="OXQ59" s="877"/>
      <c r="OXR59" s="877"/>
      <c r="OXS59" s="877"/>
      <c r="OXT59" s="877"/>
      <c r="OXU59" s="877"/>
      <c r="OXV59" s="877"/>
      <c r="OXW59" s="877"/>
      <c r="OXX59" s="877"/>
      <c r="OXY59" s="877"/>
      <c r="OXZ59" s="877"/>
      <c r="OYA59" s="877"/>
      <c r="OYB59" s="877"/>
      <c r="OYC59" s="877"/>
      <c r="OYD59" s="877"/>
      <c r="OYE59" s="877"/>
      <c r="OYF59" s="877"/>
      <c r="OYG59" s="877"/>
      <c r="OYH59" s="877"/>
      <c r="OYI59" s="877"/>
      <c r="OYJ59" s="877"/>
      <c r="OYK59" s="877"/>
      <c r="OYL59" s="877"/>
      <c r="OYM59" s="877"/>
      <c r="OYN59" s="877"/>
      <c r="OYO59" s="877"/>
      <c r="OYP59" s="877"/>
      <c r="OYQ59" s="877"/>
      <c r="OYR59" s="877"/>
      <c r="OYS59" s="877"/>
      <c r="OYT59" s="877"/>
      <c r="OYU59" s="877"/>
      <c r="OYV59" s="877"/>
      <c r="OYW59" s="877"/>
      <c r="OYX59" s="877"/>
      <c r="OYY59" s="877"/>
      <c r="OYZ59" s="877"/>
      <c r="OZA59" s="877"/>
      <c r="OZB59" s="877"/>
      <c r="OZC59" s="877"/>
      <c r="OZD59" s="877"/>
      <c r="OZE59" s="877"/>
      <c r="OZF59" s="877"/>
      <c r="OZG59" s="877"/>
      <c r="OZH59" s="877"/>
      <c r="OZI59" s="877"/>
      <c r="OZJ59" s="877"/>
      <c r="OZK59" s="877"/>
      <c r="OZL59" s="877"/>
      <c r="OZM59" s="877"/>
      <c r="OZN59" s="877"/>
      <c r="OZO59" s="877"/>
      <c r="OZP59" s="877"/>
      <c r="OZQ59" s="877"/>
      <c r="OZR59" s="877"/>
      <c r="OZS59" s="877"/>
      <c r="OZT59" s="877"/>
      <c r="OZU59" s="877"/>
      <c r="OZV59" s="877"/>
      <c r="OZW59" s="877"/>
      <c r="OZX59" s="877"/>
      <c r="OZY59" s="877"/>
      <c r="OZZ59" s="877"/>
      <c r="PAA59" s="877"/>
      <c r="PAB59" s="877"/>
      <c r="PAC59" s="877"/>
      <c r="PAD59" s="877"/>
      <c r="PAE59" s="877"/>
      <c r="PAF59" s="877"/>
      <c r="PAG59" s="877"/>
      <c r="PAH59" s="877"/>
      <c r="PAI59" s="877"/>
      <c r="PAJ59" s="877"/>
      <c r="PAK59" s="877"/>
      <c r="PAL59" s="877"/>
      <c r="PAM59" s="877"/>
      <c r="PAN59" s="877"/>
      <c r="PAO59" s="877"/>
      <c r="PAP59" s="877"/>
      <c r="PAQ59" s="877"/>
      <c r="PAR59" s="877"/>
      <c r="PAS59" s="877"/>
      <c r="PAT59" s="877"/>
      <c r="PAU59" s="877"/>
      <c r="PAV59" s="877"/>
      <c r="PAW59" s="877"/>
      <c r="PAX59" s="877"/>
      <c r="PAY59" s="877"/>
      <c r="PAZ59" s="877"/>
      <c r="PBA59" s="877"/>
      <c r="PBB59" s="877"/>
      <c r="PBC59" s="877"/>
      <c r="PBD59" s="877"/>
      <c r="PBE59" s="877"/>
      <c r="PBF59" s="877"/>
      <c r="PBG59" s="877"/>
      <c r="PBH59" s="877"/>
      <c r="PBI59" s="877"/>
      <c r="PBJ59" s="877"/>
      <c r="PBK59" s="877"/>
      <c r="PBL59" s="877"/>
      <c r="PBM59" s="877"/>
      <c r="PBN59" s="877"/>
      <c r="PBO59" s="877"/>
      <c r="PBP59" s="877"/>
      <c r="PBQ59" s="877"/>
      <c r="PBR59" s="877"/>
      <c r="PBS59" s="877"/>
      <c r="PBT59" s="877"/>
      <c r="PBU59" s="877"/>
      <c r="PBV59" s="877"/>
      <c r="PBW59" s="877"/>
      <c r="PBX59" s="877"/>
      <c r="PBY59" s="877"/>
      <c r="PBZ59" s="877"/>
      <c r="PCA59" s="877"/>
      <c r="PCB59" s="877"/>
      <c r="PCC59" s="877"/>
      <c r="PCD59" s="877"/>
      <c r="PCE59" s="877"/>
      <c r="PCF59" s="877"/>
      <c r="PCG59" s="877"/>
      <c r="PCH59" s="877"/>
      <c r="PCI59" s="877"/>
      <c r="PCJ59" s="877"/>
      <c r="PCK59" s="877"/>
      <c r="PCL59" s="877"/>
      <c r="PCM59" s="877"/>
      <c r="PCN59" s="877"/>
      <c r="PCO59" s="877"/>
      <c r="PCP59" s="877"/>
      <c r="PCQ59" s="877"/>
      <c r="PCR59" s="877"/>
      <c r="PCS59" s="877"/>
      <c r="PCT59" s="877"/>
      <c r="PCU59" s="877"/>
      <c r="PCV59" s="877"/>
      <c r="PCW59" s="877"/>
      <c r="PCX59" s="877"/>
      <c r="PCY59" s="877"/>
      <c r="PCZ59" s="877"/>
      <c r="PDA59" s="877"/>
      <c r="PDB59" s="877"/>
      <c r="PDC59" s="877"/>
      <c r="PDD59" s="877"/>
      <c r="PDE59" s="877"/>
      <c r="PDF59" s="877"/>
      <c r="PDG59" s="877"/>
      <c r="PDH59" s="877"/>
      <c r="PDI59" s="877"/>
      <c r="PDJ59" s="877"/>
      <c r="PDK59" s="877"/>
      <c r="PDL59" s="877"/>
      <c r="PDM59" s="877"/>
      <c r="PDN59" s="877"/>
      <c r="PDO59" s="877"/>
      <c r="PDP59" s="877"/>
      <c r="PDQ59" s="877"/>
      <c r="PDR59" s="877"/>
      <c r="PDS59" s="877"/>
      <c r="PDT59" s="877"/>
      <c r="PDU59" s="877"/>
      <c r="PDV59" s="877"/>
      <c r="PDW59" s="877"/>
      <c r="PDX59" s="877"/>
      <c r="PDY59" s="877"/>
      <c r="PDZ59" s="877"/>
      <c r="PEA59" s="877"/>
      <c r="PEB59" s="877"/>
      <c r="PEC59" s="877"/>
      <c r="PED59" s="877"/>
      <c r="PEE59" s="877"/>
      <c r="PEF59" s="877"/>
      <c r="PEG59" s="877"/>
      <c r="PEH59" s="877"/>
      <c r="PEI59" s="877"/>
      <c r="PEJ59" s="877"/>
      <c r="PEK59" s="877"/>
      <c r="PEL59" s="877"/>
      <c r="PEM59" s="877"/>
      <c r="PEN59" s="877"/>
      <c r="PEO59" s="877"/>
      <c r="PEP59" s="877"/>
      <c r="PEQ59" s="877"/>
      <c r="PER59" s="877"/>
      <c r="PES59" s="877"/>
      <c r="PET59" s="877"/>
      <c r="PEU59" s="877"/>
      <c r="PEV59" s="877"/>
      <c r="PEW59" s="877"/>
      <c r="PEX59" s="877"/>
      <c r="PEY59" s="877"/>
      <c r="PEZ59" s="877"/>
      <c r="PFA59" s="877"/>
      <c r="PFB59" s="877"/>
      <c r="PFC59" s="877"/>
      <c r="PFD59" s="877"/>
      <c r="PFE59" s="877"/>
      <c r="PFF59" s="877"/>
      <c r="PFG59" s="877"/>
      <c r="PFH59" s="877"/>
      <c r="PFI59" s="877"/>
      <c r="PFJ59" s="877"/>
      <c r="PFK59" s="877"/>
      <c r="PFL59" s="877"/>
      <c r="PFM59" s="877"/>
      <c r="PFN59" s="877"/>
      <c r="PFO59" s="877"/>
      <c r="PFP59" s="877"/>
      <c r="PFQ59" s="877"/>
      <c r="PFR59" s="877"/>
      <c r="PFS59" s="877"/>
      <c r="PFT59" s="877"/>
      <c r="PFU59" s="877"/>
      <c r="PFV59" s="877"/>
      <c r="PFW59" s="877"/>
      <c r="PFX59" s="877"/>
      <c r="PFY59" s="877"/>
      <c r="PFZ59" s="877"/>
      <c r="PGA59" s="877"/>
      <c r="PGB59" s="877"/>
      <c r="PGC59" s="877"/>
      <c r="PGD59" s="877"/>
      <c r="PGE59" s="877"/>
      <c r="PGF59" s="877"/>
      <c r="PGG59" s="877"/>
      <c r="PGH59" s="877"/>
      <c r="PGI59" s="877"/>
      <c r="PGJ59" s="877"/>
      <c r="PGK59" s="877"/>
      <c r="PGL59" s="877"/>
      <c r="PGM59" s="877"/>
      <c r="PGN59" s="877"/>
      <c r="PGO59" s="877"/>
      <c r="PGP59" s="877"/>
      <c r="PGQ59" s="877"/>
      <c r="PGR59" s="877"/>
      <c r="PGS59" s="877"/>
      <c r="PGT59" s="877"/>
      <c r="PGU59" s="877"/>
      <c r="PGV59" s="877"/>
      <c r="PGW59" s="877"/>
      <c r="PGX59" s="877"/>
      <c r="PGY59" s="877"/>
      <c r="PGZ59" s="877"/>
      <c r="PHA59" s="877"/>
      <c r="PHB59" s="877"/>
      <c r="PHC59" s="877"/>
      <c r="PHD59" s="877"/>
      <c r="PHE59" s="877"/>
      <c r="PHF59" s="877"/>
      <c r="PHG59" s="877"/>
      <c r="PHH59" s="877"/>
      <c r="PHI59" s="877"/>
      <c r="PHJ59" s="877"/>
      <c r="PHK59" s="877"/>
      <c r="PHL59" s="877"/>
      <c r="PHM59" s="877"/>
      <c r="PHN59" s="877"/>
      <c r="PHO59" s="877"/>
      <c r="PHP59" s="877"/>
      <c r="PHQ59" s="877"/>
      <c r="PHR59" s="877"/>
      <c r="PHS59" s="877"/>
      <c r="PHT59" s="877"/>
      <c r="PHU59" s="877"/>
      <c r="PHV59" s="877"/>
      <c r="PHW59" s="877"/>
      <c r="PHX59" s="877"/>
      <c r="PHY59" s="877"/>
      <c r="PHZ59" s="877"/>
      <c r="PIA59" s="877"/>
      <c r="PIB59" s="877"/>
      <c r="PIC59" s="877"/>
      <c r="PID59" s="877"/>
      <c r="PIE59" s="877"/>
      <c r="PIF59" s="877"/>
      <c r="PIG59" s="877"/>
      <c r="PIH59" s="877"/>
      <c r="PII59" s="877"/>
      <c r="PIJ59" s="877"/>
      <c r="PIK59" s="877"/>
      <c r="PIL59" s="877"/>
      <c r="PIM59" s="877"/>
      <c r="PIN59" s="877"/>
      <c r="PIO59" s="877"/>
      <c r="PIP59" s="877"/>
      <c r="PIQ59" s="877"/>
      <c r="PIR59" s="877"/>
      <c r="PIS59" s="877"/>
      <c r="PIT59" s="877"/>
      <c r="PIU59" s="877"/>
      <c r="PIV59" s="877"/>
      <c r="PIW59" s="877"/>
      <c r="PIX59" s="877"/>
      <c r="PIY59" s="877"/>
      <c r="PIZ59" s="877"/>
      <c r="PJA59" s="877"/>
      <c r="PJB59" s="877"/>
      <c r="PJC59" s="877"/>
      <c r="PJD59" s="877"/>
      <c r="PJE59" s="877"/>
      <c r="PJF59" s="877"/>
      <c r="PJG59" s="877"/>
      <c r="PJH59" s="877"/>
      <c r="PJI59" s="877"/>
      <c r="PJJ59" s="877"/>
      <c r="PJK59" s="877"/>
      <c r="PJL59" s="877"/>
      <c r="PJM59" s="877"/>
      <c r="PJN59" s="877"/>
      <c r="PJO59" s="877"/>
      <c r="PJP59" s="877"/>
      <c r="PJQ59" s="877"/>
      <c r="PJR59" s="877"/>
      <c r="PJS59" s="877"/>
      <c r="PJT59" s="877"/>
      <c r="PJU59" s="877"/>
      <c r="PJV59" s="877"/>
      <c r="PJW59" s="877"/>
      <c r="PJX59" s="877"/>
      <c r="PJY59" s="877"/>
      <c r="PJZ59" s="877"/>
      <c r="PKA59" s="877"/>
      <c r="PKB59" s="877"/>
      <c r="PKC59" s="877"/>
      <c r="PKD59" s="877"/>
      <c r="PKE59" s="877"/>
      <c r="PKF59" s="877"/>
      <c r="PKG59" s="877"/>
      <c r="PKH59" s="877"/>
      <c r="PKI59" s="877"/>
      <c r="PKJ59" s="877"/>
      <c r="PKK59" s="877"/>
      <c r="PKL59" s="877"/>
      <c r="PKM59" s="877"/>
      <c r="PKN59" s="877"/>
      <c r="PKO59" s="877"/>
      <c r="PKP59" s="877"/>
      <c r="PKQ59" s="877"/>
      <c r="PKR59" s="877"/>
      <c r="PKS59" s="877"/>
      <c r="PKT59" s="877"/>
      <c r="PKU59" s="877"/>
      <c r="PKV59" s="877"/>
      <c r="PKW59" s="877"/>
      <c r="PKX59" s="877"/>
      <c r="PKY59" s="877"/>
      <c r="PKZ59" s="877"/>
      <c r="PLA59" s="877"/>
      <c r="PLB59" s="877"/>
      <c r="PLC59" s="877"/>
      <c r="PLD59" s="877"/>
      <c r="PLE59" s="877"/>
      <c r="PLF59" s="877"/>
      <c r="PLG59" s="877"/>
      <c r="PLH59" s="877"/>
      <c r="PLI59" s="877"/>
      <c r="PLJ59" s="877"/>
      <c r="PLK59" s="877"/>
      <c r="PLL59" s="877"/>
      <c r="PLM59" s="877"/>
      <c r="PLN59" s="877"/>
      <c r="PLO59" s="877"/>
      <c r="PLP59" s="877"/>
      <c r="PLQ59" s="877"/>
      <c r="PLR59" s="877"/>
      <c r="PLS59" s="877"/>
      <c r="PLT59" s="877"/>
      <c r="PLU59" s="877"/>
      <c r="PLV59" s="877"/>
      <c r="PLW59" s="877"/>
      <c r="PLX59" s="877"/>
      <c r="PLY59" s="877"/>
      <c r="PLZ59" s="877"/>
      <c r="PMA59" s="877"/>
      <c r="PMB59" s="877"/>
      <c r="PMC59" s="877"/>
      <c r="PMD59" s="877"/>
      <c r="PME59" s="877"/>
      <c r="PMF59" s="877"/>
      <c r="PMG59" s="877"/>
      <c r="PMH59" s="877"/>
      <c r="PMI59" s="877"/>
      <c r="PMJ59" s="877"/>
      <c r="PMK59" s="877"/>
      <c r="PML59" s="877"/>
      <c r="PMM59" s="877"/>
      <c r="PMN59" s="877"/>
      <c r="PMO59" s="877"/>
      <c r="PMP59" s="877"/>
      <c r="PMQ59" s="877"/>
      <c r="PMR59" s="877"/>
      <c r="PMS59" s="877"/>
      <c r="PMT59" s="877"/>
      <c r="PMU59" s="877"/>
      <c r="PMV59" s="877"/>
      <c r="PMW59" s="877"/>
      <c r="PMX59" s="877"/>
      <c r="PMY59" s="877"/>
      <c r="PMZ59" s="877"/>
      <c r="PNA59" s="877"/>
      <c r="PNB59" s="877"/>
      <c r="PNC59" s="877"/>
      <c r="PND59" s="877"/>
      <c r="PNE59" s="877"/>
      <c r="PNF59" s="877"/>
      <c r="PNG59" s="877"/>
      <c r="PNH59" s="877"/>
      <c r="PNI59" s="877"/>
      <c r="PNJ59" s="877"/>
      <c r="PNK59" s="877"/>
      <c r="PNL59" s="877"/>
      <c r="PNM59" s="877"/>
      <c r="PNN59" s="877"/>
      <c r="PNO59" s="877"/>
      <c r="PNP59" s="877"/>
      <c r="PNQ59" s="877"/>
      <c r="PNR59" s="877"/>
      <c r="PNS59" s="877"/>
      <c r="PNT59" s="877"/>
      <c r="PNU59" s="877"/>
      <c r="PNV59" s="877"/>
      <c r="PNW59" s="877"/>
      <c r="PNX59" s="877"/>
      <c r="PNY59" s="877"/>
      <c r="PNZ59" s="877"/>
      <c r="POA59" s="877"/>
      <c r="POB59" s="877"/>
      <c r="POC59" s="877"/>
      <c r="POD59" s="877"/>
      <c r="POE59" s="877"/>
      <c r="POF59" s="877"/>
      <c r="POG59" s="877"/>
      <c r="POH59" s="877"/>
      <c r="POI59" s="877"/>
      <c r="POJ59" s="877"/>
      <c r="POK59" s="877"/>
      <c r="POL59" s="877"/>
      <c r="POM59" s="877"/>
      <c r="PON59" s="877"/>
      <c r="POO59" s="877"/>
      <c r="POP59" s="877"/>
      <c r="POQ59" s="877"/>
      <c r="POR59" s="877"/>
      <c r="POS59" s="877"/>
      <c r="POT59" s="877"/>
      <c r="POU59" s="877"/>
      <c r="POV59" s="877"/>
      <c r="POW59" s="877"/>
      <c r="POX59" s="877"/>
      <c r="POY59" s="877"/>
      <c r="POZ59" s="877"/>
      <c r="PPA59" s="877"/>
      <c r="PPB59" s="877"/>
      <c r="PPC59" s="877"/>
      <c r="PPD59" s="877"/>
      <c r="PPE59" s="877"/>
      <c r="PPF59" s="877"/>
      <c r="PPG59" s="877"/>
      <c r="PPH59" s="877"/>
      <c r="PPI59" s="877"/>
      <c r="PPJ59" s="877"/>
      <c r="PPK59" s="877"/>
      <c r="PPL59" s="877"/>
      <c r="PPM59" s="877"/>
      <c r="PPN59" s="877"/>
      <c r="PPO59" s="877"/>
      <c r="PPP59" s="877"/>
      <c r="PPQ59" s="877"/>
      <c r="PPR59" s="877"/>
      <c r="PPS59" s="877"/>
      <c r="PPT59" s="877"/>
      <c r="PPU59" s="877"/>
      <c r="PPV59" s="877"/>
      <c r="PPW59" s="877"/>
      <c r="PPX59" s="877"/>
      <c r="PPY59" s="877"/>
      <c r="PPZ59" s="877"/>
      <c r="PQA59" s="877"/>
      <c r="PQB59" s="877"/>
      <c r="PQC59" s="877"/>
      <c r="PQD59" s="877"/>
      <c r="PQE59" s="877"/>
      <c r="PQF59" s="877"/>
      <c r="PQG59" s="877"/>
      <c r="PQH59" s="877"/>
      <c r="PQI59" s="877"/>
      <c r="PQJ59" s="877"/>
      <c r="PQK59" s="877"/>
      <c r="PQL59" s="877"/>
      <c r="PQM59" s="877"/>
      <c r="PQN59" s="877"/>
      <c r="PQO59" s="877"/>
      <c r="PQP59" s="877"/>
      <c r="PQQ59" s="877"/>
      <c r="PQR59" s="877"/>
      <c r="PQS59" s="877"/>
      <c r="PQT59" s="877"/>
      <c r="PQU59" s="877"/>
      <c r="PQV59" s="877"/>
      <c r="PQW59" s="877"/>
      <c r="PQX59" s="877"/>
      <c r="PQY59" s="877"/>
      <c r="PQZ59" s="877"/>
      <c r="PRA59" s="877"/>
      <c r="PRB59" s="877"/>
      <c r="PRC59" s="877"/>
      <c r="PRD59" s="877"/>
      <c r="PRE59" s="877"/>
      <c r="PRF59" s="877"/>
      <c r="PRG59" s="877"/>
      <c r="PRH59" s="877"/>
      <c r="PRI59" s="877"/>
      <c r="PRJ59" s="877"/>
      <c r="PRK59" s="877"/>
      <c r="PRL59" s="877"/>
      <c r="PRM59" s="877"/>
      <c r="PRN59" s="877"/>
      <c r="PRO59" s="877"/>
      <c r="PRP59" s="877"/>
      <c r="PRQ59" s="877"/>
      <c r="PRR59" s="877"/>
      <c r="PRS59" s="877"/>
      <c r="PRT59" s="877"/>
      <c r="PRU59" s="877"/>
      <c r="PRV59" s="877"/>
      <c r="PRW59" s="877"/>
      <c r="PRX59" s="877"/>
      <c r="PRY59" s="877"/>
      <c r="PRZ59" s="877"/>
      <c r="PSA59" s="877"/>
      <c r="PSB59" s="877"/>
      <c r="PSC59" s="877"/>
      <c r="PSD59" s="877"/>
      <c r="PSE59" s="877"/>
      <c r="PSF59" s="877"/>
      <c r="PSG59" s="877"/>
      <c r="PSH59" s="877"/>
      <c r="PSI59" s="877"/>
      <c r="PSJ59" s="877"/>
      <c r="PSK59" s="877"/>
      <c r="PSL59" s="877"/>
      <c r="PSM59" s="877"/>
      <c r="PSN59" s="877"/>
      <c r="PSO59" s="877"/>
      <c r="PSP59" s="877"/>
      <c r="PSQ59" s="877"/>
      <c r="PSR59" s="877"/>
      <c r="PSS59" s="877"/>
      <c r="PST59" s="877"/>
      <c r="PSU59" s="877"/>
      <c r="PSV59" s="877"/>
      <c r="PSW59" s="877"/>
      <c r="PSX59" s="877"/>
      <c r="PSY59" s="877"/>
      <c r="PSZ59" s="877"/>
      <c r="PTA59" s="877"/>
      <c r="PTB59" s="877"/>
      <c r="PTC59" s="877"/>
      <c r="PTD59" s="877"/>
      <c r="PTE59" s="877"/>
      <c r="PTF59" s="877"/>
      <c r="PTG59" s="877"/>
      <c r="PTH59" s="877"/>
      <c r="PTI59" s="877"/>
      <c r="PTJ59" s="877"/>
      <c r="PTK59" s="877"/>
      <c r="PTL59" s="877"/>
      <c r="PTM59" s="877"/>
      <c r="PTN59" s="877"/>
      <c r="PTO59" s="877"/>
      <c r="PTP59" s="877"/>
      <c r="PTQ59" s="877"/>
      <c r="PTR59" s="877"/>
      <c r="PTS59" s="877"/>
      <c r="PTT59" s="877"/>
      <c r="PTU59" s="877"/>
      <c r="PTV59" s="877"/>
      <c r="PTW59" s="877"/>
      <c r="PTX59" s="877"/>
      <c r="PTY59" s="877"/>
      <c r="PTZ59" s="877"/>
      <c r="PUA59" s="877"/>
      <c r="PUB59" s="877"/>
      <c r="PUC59" s="877"/>
      <c r="PUD59" s="877"/>
      <c r="PUE59" s="877"/>
      <c r="PUF59" s="877"/>
      <c r="PUG59" s="877"/>
      <c r="PUH59" s="877"/>
      <c r="PUI59" s="877"/>
      <c r="PUJ59" s="877"/>
      <c r="PUK59" s="877"/>
      <c r="PUL59" s="877"/>
      <c r="PUM59" s="877"/>
      <c r="PUN59" s="877"/>
      <c r="PUO59" s="877"/>
      <c r="PUP59" s="877"/>
      <c r="PUQ59" s="877"/>
      <c r="PUR59" s="877"/>
      <c r="PUS59" s="877"/>
      <c r="PUT59" s="877"/>
      <c r="PUU59" s="877"/>
      <c r="PUV59" s="877"/>
      <c r="PUW59" s="877"/>
      <c r="PUX59" s="877"/>
      <c r="PUY59" s="877"/>
      <c r="PUZ59" s="877"/>
      <c r="PVA59" s="877"/>
      <c r="PVB59" s="877"/>
      <c r="PVC59" s="877"/>
      <c r="PVD59" s="877"/>
      <c r="PVE59" s="877"/>
      <c r="PVF59" s="877"/>
      <c r="PVG59" s="877"/>
      <c r="PVH59" s="877"/>
      <c r="PVI59" s="877"/>
      <c r="PVJ59" s="877"/>
      <c r="PVK59" s="877"/>
      <c r="PVL59" s="877"/>
      <c r="PVM59" s="877"/>
      <c r="PVN59" s="877"/>
      <c r="PVO59" s="877"/>
      <c r="PVP59" s="877"/>
      <c r="PVQ59" s="877"/>
      <c r="PVR59" s="877"/>
      <c r="PVS59" s="877"/>
      <c r="PVT59" s="877"/>
      <c r="PVU59" s="877"/>
      <c r="PVV59" s="877"/>
      <c r="PVW59" s="877"/>
      <c r="PVX59" s="877"/>
      <c r="PVY59" s="877"/>
      <c r="PVZ59" s="877"/>
      <c r="PWA59" s="877"/>
      <c r="PWB59" s="877"/>
      <c r="PWC59" s="877"/>
      <c r="PWD59" s="877"/>
      <c r="PWE59" s="877"/>
      <c r="PWF59" s="877"/>
      <c r="PWG59" s="877"/>
      <c r="PWH59" s="877"/>
      <c r="PWI59" s="877"/>
      <c r="PWJ59" s="877"/>
      <c r="PWK59" s="877"/>
      <c r="PWL59" s="877"/>
      <c r="PWM59" s="877"/>
      <c r="PWN59" s="877"/>
      <c r="PWO59" s="877"/>
      <c r="PWP59" s="877"/>
      <c r="PWQ59" s="877"/>
      <c r="PWR59" s="877"/>
      <c r="PWS59" s="877"/>
      <c r="PWT59" s="877"/>
      <c r="PWU59" s="877"/>
      <c r="PWV59" s="877"/>
      <c r="PWW59" s="877"/>
      <c r="PWX59" s="877"/>
      <c r="PWY59" s="877"/>
      <c r="PWZ59" s="877"/>
      <c r="PXA59" s="877"/>
      <c r="PXB59" s="877"/>
      <c r="PXC59" s="877"/>
      <c r="PXD59" s="877"/>
      <c r="PXE59" s="877"/>
      <c r="PXF59" s="877"/>
      <c r="PXG59" s="877"/>
      <c r="PXH59" s="877"/>
      <c r="PXI59" s="877"/>
      <c r="PXJ59" s="877"/>
      <c r="PXK59" s="877"/>
      <c r="PXL59" s="877"/>
      <c r="PXM59" s="877"/>
      <c r="PXN59" s="877"/>
      <c r="PXO59" s="877"/>
      <c r="PXP59" s="877"/>
      <c r="PXQ59" s="877"/>
      <c r="PXR59" s="877"/>
      <c r="PXS59" s="877"/>
      <c r="PXT59" s="877"/>
      <c r="PXU59" s="877"/>
      <c r="PXV59" s="877"/>
      <c r="PXW59" s="877"/>
      <c r="PXX59" s="877"/>
      <c r="PXY59" s="877"/>
      <c r="PXZ59" s="877"/>
      <c r="PYA59" s="877"/>
      <c r="PYB59" s="877"/>
      <c r="PYC59" s="877"/>
      <c r="PYD59" s="877"/>
      <c r="PYE59" s="877"/>
      <c r="PYF59" s="877"/>
      <c r="PYG59" s="877"/>
      <c r="PYH59" s="877"/>
      <c r="PYI59" s="877"/>
      <c r="PYJ59" s="877"/>
      <c r="PYK59" s="877"/>
      <c r="PYL59" s="877"/>
      <c r="PYM59" s="877"/>
      <c r="PYN59" s="877"/>
      <c r="PYO59" s="877"/>
      <c r="PYP59" s="877"/>
      <c r="PYQ59" s="877"/>
      <c r="PYR59" s="877"/>
      <c r="PYS59" s="877"/>
      <c r="PYT59" s="877"/>
      <c r="PYU59" s="877"/>
      <c r="PYV59" s="877"/>
      <c r="PYW59" s="877"/>
      <c r="PYX59" s="877"/>
      <c r="PYY59" s="877"/>
      <c r="PYZ59" s="877"/>
      <c r="PZA59" s="877"/>
      <c r="PZB59" s="877"/>
      <c r="PZC59" s="877"/>
      <c r="PZD59" s="877"/>
      <c r="PZE59" s="877"/>
      <c r="PZF59" s="877"/>
      <c r="PZG59" s="877"/>
      <c r="PZH59" s="877"/>
      <c r="PZI59" s="877"/>
      <c r="PZJ59" s="877"/>
      <c r="PZK59" s="877"/>
      <c r="PZL59" s="877"/>
      <c r="PZM59" s="877"/>
      <c r="PZN59" s="877"/>
      <c r="PZO59" s="877"/>
      <c r="PZP59" s="877"/>
      <c r="PZQ59" s="877"/>
      <c r="PZR59" s="877"/>
      <c r="PZS59" s="877"/>
      <c r="PZT59" s="877"/>
      <c r="PZU59" s="877"/>
      <c r="PZV59" s="877"/>
      <c r="PZW59" s="877"/>
      <c r="PZX59" s="877"/>
      <c r="PZY59" s="877"/>
      <c r="PZZ59" s="877"/>
      <c r="QAA59" s="877"/>
      <c r="QAB59" s="877"/>
      <c r="QAC59" s="877"/>
      <c r="QAD59" s="877"/>
      <c r="QAE59" s="877"/>
      <c r="QAF59" s="877"/>
      <c r="QAG59" s="877"/>
      <c r="QAH59" s="877"/>
      <c r="QAI59" s="877"/>
      <c r="QAJ59" s="877"/>
      <c r="QAK59" s="877"/>
      <c r="QAL59" s="877"/>
      <c r="QAM59" s="877"/>
      <c r="QAN59" s="877"/>
      <c r="QAO59" s="877"/>
      <c r="QAP59" s="877"/>
      <c r="QAQ59" s="877"/>
      <c r="QAR59" s="877"/>
      <c r="QAS59" s="877"/>
      <c r="QAT59" s="877"/>
      <c r="QAU59" s="877"/>
      <c r="QAV59" s="877"/>
      <c r="QAW59" s="877"/>
      <c r="QAX59" s="877"/>
      <c r="QAY59" s="877"/>
      <c r="QAZ59" s="877"/>
      <c r="QBA59" s="877"/>
      <c r="QBB59" s="877"/>
      <c r="QBC59" s="877"/>
      <c r="QBD59" s="877"/>
      <c r="QBE59" s="877"/>
      <c r="QBF59" s="877"/>
      <c r="QBG59" s="877"/>
      <c r="QBH59" s="877"/>
      <c r="QBI59" s="877"/>
      <c r="QBJ59" s="877"/>
      <c r="QBK59" s="877"/>
      <c r="QBL59" s="877"/>
      <c r="QBM59" s="877"/>
      <c r="QBN59" s="877"/>
      <c r="QBO59" s="877"/>
      <c r="QBP59" s="877"/>
      <c r="QBQ59" s="877"/>
      <c r="QBR59" s="877"/>
      <c r="QBS59" s="877"/>
      <c r="QBT59" s="877"/>
      <c r="QBU59" s="877"/>
      <c r="QBV59" s="877"/>
      <c r="QBW59" s="877"/>
      <c r="QBX59" s="877"/>
      <c r="QBY59" s="877"/>
      <c r="QBZ59" s="877"/>
      <c r="QCA59" s="877"/>
      <c r="QCB59" s="877"/>
      <c r="QCC59" s="877"/>
      <c r="QCD59" s="877"/>
      <c r="QCE59" s="877"/>
      <c r="QCF59" s="877"/>
      <c r="QCG59" s="877"/>
      <c r="QCH59" s="877"/>
      <c r="QCI59" s="877"/>
      <c r="QCJ59" s="877"/>
      <c r="QCK59" s="877"/>
      <c r="QCL59" s="877"/>
      <c r="QCM59" s="877"/>
      <c r="QCN59" s="877"/>
      <c r="QCO59" s="877"/>
      <c r="QCP59" s="877"/>
      <c r="QCQ59" s="877"/>
      <c r="QCR59" s="877"/>
      <c r="QCS59" s="877"/>
      <c r="QCT59" s="877"/>
      <c r="QCU59" s="877"/>
      <c r="QCV59" s="877"/>
      <c r="QCW59" s="877"/>
      <c r="QCX59" s="877"/>
      <c r="QCY59" s="877"/>
      <c r="QCZ59" s="877"/>
      <c r="QDA59" s="877"/>
      <c r="QDB59" s="877"/>
      <c r="QDC59" s="877"/>
      <c r="QDD59" s="877"/>
      <c r="QDE59" s="877"/>
      <c r="QDF59" s="877"/>
      <c r="QDG59" s="877"/>
      <c r="QDH59" s="877"/>
      <c r="QDI59" s="877"/>
      <c r="QDJ59" s="877"/>
      <c r="QDK59" s="877"/>
      <c r="QDL59" s="877"/>
      <c r="QDM59" s="877"/>
      <c r="QDN59" s="877"/>
      <c r="QDO59" s="877"/>
      <c r="QDP59" s="877"/>
      <c r="QDQ59" s="877"/>
      <c r="QDR59" s="877"/>
      <c r="QDS59" s="877"/>
      <c r="QDT59" s="877"/>
      <c r="QDU59" s="877"/>
      <c r="QDV59" s="877"/>
      <c r="QDW59" s="877"/>
      <c r="QDX59" s="877"/>
      <c r="QDY59" s="877"/>
      <c r="QDZ59" s="877"/>
      <c r="QEA59" s="877"/>
      <c r="QEB59" s="877"/>
      <c r="QEC59" s="877"/>
      <c r="QED59" s="877"/>
      <c r="QEE59" s="877"/>
      <c r="QEF59" s="877"/>
      <c r="QEG59" s="877"/>
      <c r="QEH59" s="877"/>
      <c r="QEI59" s="877"/>
      <c r="QEJ59" s="877"/>
      <c r="QEK59" s="877"/>
      <c r="QEL59" s="877"/>
      <c r="QEM59" s="877"/>
      <c r="QEN59" s="877"/>
      <c r="QEO59" s="877"/>
      <c r="QEP59" s="877"/>
      <c r="QEQ59" s="877"/>
      <c r="QER59" s="877"/>
      <c r="QES59" s="877"/>
      <c r="QET59" s="877"/>
      <c r="QEU59" s="877"/>
      <c r="QEV59" s="877"/>
      <c r="QEW59" s="877"/>
      <c r="QEX59" s="877"/>
      <c r="QEY59" s="877"/>
      <c r="QEZ59" s="877"/>
      <c r="QFA59" s="877"/>
      <c r="QFB59" s="877"/>
      <c r="QFC59" s="877"/>
      <c r="QFD59" s="877"/>
      <c r="QFE59" s="877"/>
      <c r="QFF59" s="877"/>
      <c r="QFG59" s="877"/>
      <c r="QFH59" s="877"/>
      <c r="QFI59" s="877"/>
      <c r="QFJ59" s="877"/>
      <c r="QFK59" s="877"/>
      <c r="QFL59" s="877"/>
      <c r="QFM59" s="877"/>
      <c r="QFN59" s="877"/>
      <c r="QFO59" s="877"/>
      <c r="QFP59" s="877"/>
      <c r="QFQ59" s="877"/>
      <c r="QFR59" s="877"/>
      <c r="QFS59" s="877"/>
      <c r="QFT59" s="877"/>
      <c r="QFU59" s="877"/>
      <c r="QFV59" s="877"/>
      <c r="QFW59" s="877"/>
      <c r="QFX59" s="877"/>
      <c r="QFY59" s="877"/>
      <c r="QFZ59" s="877"/>
      <c r="QGA59" s="877"/>
      <c r="QGB59" s="877"/>
      <c r="QGC59" s="877"/>
      <c r="QGD59" s="877"/>
      <c r="QGE59" s="877"/>
      <c r="QGF59" s="877"/>
      <c r="QGG59" s="877"/>
      <c r="QGH59" s="877"/>
      <c r="QGI59" s="877"/>
      <c r="QGJ59" s="877"/>
      <c r="QGK59" s="877"/>
      <c r="QGL59" s="877"/>
      <c r="QGM59" s="877"/>
      <c r="QGN59" s="877"/>
      <c r="QGO59" s="877"/>
      <c r="QGP59" s="877"/>
      <c r="QGQ59" s="877"/>
      <c r="QGR59" s="877"/>
      <c r="QGS59" s="877"/>
      <c r="QGT59" s="877"/>
      <c r="QGU59" s="877"/>
      <c r="QGV59" s="877"/>
      <c r="QGW59" s="877"/>
      <c r="QGX59" s="877"/>
      <c r="QGY59" s="877"/>
      <c r="QGZ59" s="877"/>
      <c r="QHA59" s="877"/>
      <c r="QHB59" s="877"/>
      <c r="QHC59" s="877"/>
      <c r="QHD59" s="877"/>
      <c r="QHE59" s="877"/>
      <c r="QHF59" s="877"/>
      <c r="QHG59" s="877"/>
      <c r="QHH59" s="877"/>
      <c r="QHI59" s="877"/>
      <c r="QHJ59" s="877"/>
      <c r="QHK59" s="877"/>
      <c r="QHL59" s="877"/>
      <c r="QHM59" s="877"/>
      <c r="QHN59" s="877"/>
      <c r="QHO59" s="877"/>
      <c r="QHP59" s="877"/>
      <c r="QHQ59" s="877"/>
      <c r="QHR59" s="877"/>
      <c r="QHS59" s="877"/>
      <c r="QHT59" s="877"/>
      <c r="QHU59" s="877"/>
      <c r="QHV59" s="877"/>
      <c r="QHW59" s="877"/>
      <c r="QHX59" s="877"/>
      <c r="QHY59" s="877"/>
      <c r="QHZ59" s="877"/>
      <c r="QIA59" s="877"/>
      <c r="QIB59" s="877"/>
      <c r="QIC59" s="877"/>
      <c r="QID59" s="877"/>
      <c r="QIE59" s="877"/>
      <c r="QIF59" s="877"/>
      <c r="QIG59" s="877"/>
      <c r="QIH59" s="877"/>
      <c r="QII59" s="877"/>
      <c r="QIJ59" s="877"/>
      <c r="QIK59" s="877"/>
      <c r="QIL59" s="877"/>
      <c r="QIM59" s="877"/>
      <c r="QIN59" s="877"/>
      <c r="QIO59" s="877"/>
      <c r="QIP59" s="877"/>
      <c r="QIQ59" s="877"/>
      <c r="QIR59" s="877"/>
      <c r="QIS59" s="877"/>
      <c r="QIT59" s="877"/>
      <c r="QIU59" s="877"/>
      <c r="QIV59" s="877"/>
      <c r="QIW59" s="877"/>
      <c r="QIX59" s="877"/>
      <c r="QIY59" s="877"/>
      <c r="QIZ59" s="877"/>
      <c r="QJA59" s="877"/>
      <c r="QJB59" s="877"/>
      <c r="QJC59" s="877"/>
      <c r="QJD59" s="877"/>
      <c r="QJE59" s="877"/>
      <c r="QJF59" s="877"/>
      <c r="QJG59" s="877"/>
      <c r="QJH59" s="877"/>
      <c r="QJI59" s="877"/>
      <c r="QJJ59" s="877"/>
      <c r="QJK59" s="877"/>
      <c r="QJL59" s="877"/>
      <c r="QJM59" s="877"/>
      <c r="QJN59" s="877"/>
      <c r="QJO59" s="877"/>
      <c r="QJP59" s="877"/>
      <c r="QJQ59" s="877"/>
      <c r="QJR59" s="877"/>
      <c r="QJS59" s="877"/>
      <c r="QJT59" s="877"/>
      <c r="QJU59" s="877"/>
      <c r="QJV59" s="877"/>
      <c r="QJW59" s="877"/>
      <c r="QJX59" s="877"/>
      <c r="QJY59" s="877"/>
      <c r="QJZ59" s="877"/>
      <c r="QKA59" s="877"/>
      <c r="QKB59" s="877"/>
      <c r="QKC59" s="877"/>
      <c r="QKD59" s="877"/>
      <c r="QKE59" s="877"/>
      <c r="QKF59" s="877"/>
      <c r="QKG59" s="877"/>
      <c r="QKH59" s="877"/>
      <c r="QKI59" s="877"/>
      <c r="QKJ59" s="877"/>
      <c r="QKK59" s="877"/>
      <c r="QKL59" s="877"/>
      <c r="QKM59" s="877"/>
      <c r="QKN59" s="877"/>
      <c r="QKO59" s="877"/>
      <c r="QKP59" s="877"/>
      <c r="QKQ59" s="877"/>
      <c r="QKR59" s="877"/>
      <c r="QKS59" s="877"/>
      <c r="QKT59" s="877"/>
      <c r="QKU59" s="877"/>
      <c r="QKV59" s="877"/>
      <c r="QKW59" s="877"/>
      <c r="QKX59" s="877"/>
      <c r="QKY59" s="877"/>
      <c r="QKZ59" s="877"/>
      <c r="QLA59" s="877"/>
      <c r="QLB59" s="877"/>
      <c r="QLC59" s="877"/>
      <c r="QLD59" s="877"/>
      <c r="QLE59" s="877"/>
      <c r="QLF59" s="877"/>
      <c r="QLG59" s="877"/>
      <c r="QLH59" s="877"/>
      <c r="QLI59" s="877"/>
      <c r="QLJ59" s="877"/>
      <c r="QLK59" s="877"/>
      <c r="QLL59" s="877"/>
      <c r="QLM59" s="877"/>
      <c r="QLN59" s="877"/>
      <c r="QLO59" s="877"/>
      <c r="QLP59" s="877"/>
      <c r="QLQ59" s="877"/>
      <c r="QLR59" s="877"/>
      <c r="QLS59" s="877"/>
      <c r="QLT59" s="877"/>
      <c r="QLU59" s="877"/>
      <c r="QLV59" s="877"/>
      <c r="QLW59" s="877"/>
      <c r="QLX59" s="877"/>
      <c r="QLY59" s="877"/>
      <c r="QLZ59" s="877"/>
      <c r="QMA59" s="877"/>
      <c r="QMB59" s="877"/>
      <c r="QMC59" s="877"/>
      <c r="QMD59" s="877"/>
      <c r="QME59" s="877"/>
      <c r="QMF59" s="877"/>
      <c r="QMG59" s="877"/>
      <c r="QMH59" s="877"/>
      <c r="QMI59" s="877"/>
      <c r="QMJ59" s="877"/>
      <c r="QMK59" s="877"/>
      <c r="QML59" s="877"/>
      <c r="QMM59" s="877"/>
      <c r="QMN59" s="877"/>
      <c r="QMO59" s="877"/>
      <c r="QMP59" s="877"/>
      <c r="QMQ59" s="877"/>
      <c r="QMR59" s="877"/>
      <c r="QMS59" s="877"/>
      <c r="QMT59" s="877"/>
      <c r="QMU59" s="877"/>
      <c r="QMV59" s="877"/>
      <c r="QMW59" s="877"/>
      <c r="QMX59" s="877"/>
      <c r="QMY59" s="877"/>
      <c r="QMZ59" s="877"/>
      <c r="QNA59" s="877"/>
      <c r="QNB59" s="877"/>
      <c r="QNC59" s="877"/>
      <c r="QND59" s="877"/>
      <c r="QNE59" s="877"/>
      <c r="QNF59" s="877"/>
      <c r="QNG59" s="877"/>
      <c r="QNH59" s="877"/>
      <c r="QNI59" s="877"/>
      <c r="QNJ59" s="877"/>
      <c r="QNK59" s="877"/>
      <c r="QNL59" s="877"/>
      <c r="QNM59" s="877"/>
      <c r="QNN59" s="877"/>
      <c r="QNO59" s="877"/>
      <c r="QNP59" s="877"/>
      <c r="QNQ59" s="877"/>
      <c r="QNR59" s="877"/>
      <c r="QNS59" s="877"/>
      <c r="QNT59" s="877"/>
      <c r="QNU59" s="877"/>
      <c r="QNV59" s="877"/>
      <c r="QNW59" s="877"/>
      <c r="QNX59" s="877"/>
      <c r="QNY59" s="877"/>
      <c r="QNZ59" s="877"/>
      <c r="QOA59" s="877"/>
      <c r="QOB59" s="877"/>
      <c r="QOC59" s="877"/>
      <c r="QOD59" s="877"/>
      <c r="QOE59" s="877"/>
      <c r="QOF59" s="877"/>
      <c r="QOG59" s="877"/>
      <c r="QOH59" s="877"/>
      <c r="QOI59" s="877"/>
      <c r="QOJ59" s="877"/>
      <c r="QOK59" s="877"/>
      <c r="QOL59" s="877"/>
      <c r="QOM59" s="877"/>
      <c r="QON59" s="877"/>
      <c r="QOO59" s="877"/>
      <c r="QOP59" s="877"/>
      <c r="QOQ59" s="877"/>
      <c r="QOR59" s="877"/>
      <c r="QOS59" s="877"/>
      <c r="QOT59" s="877"/>
      <c r="QOU59" s="877"/>
      <c r="QOV59" s="877"/>
      <c r="QOW59" s="877"/>
      <c r="QOX59" s="877"/>
      <c r="QOY59" s="877"/>
      <c r="QOZ59" s="877"/>
      <c r="QPA59" s="877"/>
      <c r="QPB59" s="877"/>
      <c r="QPC59" s="877"/>
      <c r="QPD59" s="877"/>
      <c r="QPE59" s="877"/>
      <c r="QPF59" s="877"/>
      <c r="QPG59" s="877"/>
      <c r="QPH59" s="877"/>
      <c r="QPI59" s="877"/>
      <c r="QPJ59" s="877"/>
      <c r="QPK59" s="877"/>
      <c r="QPL59" s="877"/>
      <c r="QPM59" s="877"/>
      <c r="QPN59" s="877"/>
      <c r="QPO59" s="877"/>
      <c r="QPP59" s="877"/>
      <c r="QPQ59" s="877"/>
      <c r="QPR59" s="877"/>
      <c r="QPS59" s="877"/>
      <c r="QPT59" s="877"/>
      <c r="QPU59" s="877"/>
      <c r="QPV59" s="877"/>
      <c r="QPW59" s="877"/>
      <c r="QPX59" s="877"/>
      <c r="QPY59" s="877"/>
      <c r="QPZ59" s="877"/>
      <c r="QQA59" s="877"/>
      <c r="QQB59" s="877"/>
      <c r="QQC59" s="877"/>
      <c r="QQD59" s="877"/>
      <c r="QQE59" s="877"/>
      <c r="QQF59" s="877"/>
      <c r="QQG59" s="877"/>
      <c r="QQH59" s="877"/>
      <c r="QQI59" s="877"/>
      <c r="QQJ59" s="877"/>
      <c r="QQK59" s="877"/>
      <c r="QQL59" s="877"/>
      <c r="QQM59" s="877"/>
      <c r="QQN59" s="877"/>
      <c r="QQO59" s="877"/>
      <c r="QQP59" s="877"/>
      <c r="QQQ59" s="877"/>
      <c r="QQR59" s="877"/>
      <c r="QQS59" s="877"/>
      <c r="QQT59" s="877"/>
      <c r="QQU59" s="877"/>
      <c r="QQV59" s="877"/>
      <c r="QQW59" s="877"/>
      <c r="QQX59" s="877"/>
      <c r="QQY59" s="877"/>
      <c r="QQZ59" s="877"/>
      <c r="QRA59" s="877"/>
      <c r="QRB59" s="877"/>
      <c r="QRC59" s="877"/>
      <c r="QRD59" s="877"/>
      <c r="QRE59" s="877"/>
      <c r="QRF59" s="877"/>
      <c r="QRG59" s="877"/>
      <c r="QRH59" s="877"/>
      <c r="QRI59" s="877"/>
      <c r="QRJ59" s="877"/>
      <c r="QRK59" s="877"/>
      <c r="QRL59" s="877"/>
      <c r="QRM59" s="877"/>
      <c r="QRN59" s="877"/>
      <c r="QRO59" s="877"/>
      <c r="QRP59" s="877"/>
      <c r="QRQ59" s="877"/>
      <c r="QRR59" s="877"/>
      <c r="QRS59" s="877"/>
      <c r="QRT59" s="877"/>
      <c r="QRU59" s="877"/>
      <c r="QRV59" s="877"/>
      <c r="QRW59" s="877"/>
      <c r="QRX59" s="877"/>
      <c r="QRY59" s="877"/>
      <c r="QRZ59" s="877"/>
      <c r="QSA59" s="877"/>
      <c r="QSB59" s="877"/>
      <c r="QSC59" s="877"/>
      <c r="QSD59" s="877"/>
      <c r="QSE59" s="877"/>
      <c r="QSF59" s="877"/>
      <c r="QSG59" s="877"/>
      <c r="QSH59" s="877"/>
      <c r="QSI59" s="877"/>
      <c r="QSJ59" s="877"/>
      <c r="QSK59" s="877"/>
      <c r="QSL59" s="877"/>
      <c r="QSM59" s="877"/>
      <c r="QSN59" s="877"/>
      <c r="QSO59" s="877"/>
      <c r="QSP59" s="877"/>
      <c r="QSQ59" s="877"/>
      <c r="QSR59" s="877"/>
      <c r="QSS59" s="877"/>
      <c r="QST59" s="877"/>
      <c r="QSU59" s="877"/>
      <c r="QSV59" s="877"/>
      <c r="QSW59" s="877"/>
      <c r="QSX59" s="877"/>
      <c r="QSY59" s="877"/>
      <c r="QSZ59" s="877"/>
      <c r="QTA59" s="877"/>
      <c r="QTB59" s="877"/>
      <c r="QTC59" s="877"/>
      <c r="QTD59" s="877"/>
      <c r="QTE59" s="877"/>
      <c r="QTF59" s="877"/>
      <c r="QTG59" s="877"/>
      <c r="QTH59" s="877"/>
      <c r="QTI59" s="877"/>
      <c r="QTJ59" s="877"/>
      <c r="QTK59" s="877"/>
      <c r="QTL59" s="877"/>
      <c r="QTM59" s="877"/>
      <c r="QTN59" s="877"/>
      <c r="QTO59" s="877"/>
      <c r="QTP59" s="877"/>
      <c r="QTQ59" s="877"/>
      <c r="QTR59" s="877"/>
      <c r="QTS59" s="877"/>
      <c r="QTT59" s="877"/>
      <c r="QTU59" s="877"/>
      <c r="QTV59" s="877"/>
      <c r="QTW59" s="877"/>
      <c r="QTX59" s="877"/>
      <c r="QTY59" s="877"/>
      <c r="QTZ59" s="877"/>
      <c r="QUA59" s="877"/>
      <c r="QUB59" s="877"/>
      <c r="QUC59" s="877"/>
      <c r="QUD59" s="877"/>
      <c r="QUE59" s="877"/>
      <c r="QUF59" s="877"/>
      <c r="QUG59" s="877"/>
      <c r="QUH59" s="877"/>
      <c r="QUI59" s="877"/>
      <c r="QUJ59" s="877"/>
      <c r="QUK59" s="877"/>
      <c r="QUL59" s="877"/>
      <c r="QUM59" s="877"/>
      <c r="QUN59" s="877"/>
      <c r="QUO59" s="877"/>
      <c r="QUP59" s="877"/>
      <c r="QUQ59" s="877"/>
      <c r="QUR59" s="877"/>
      <c r="QUS59" s="877"/>
      <c r="QUT59" s="877"/>
      <c r="QUU59" s="877"/>
      <c r="QUV59" s="877"/>
      <c r="QUW59" s="877"/>
      <c r="QUX59" s="877"/>
      <c r="QUY59" s="877"/>
      <c r="QUZ59" s="877"/>
      <c r="QVA59" s="877"/>
      <c r="QVB59" s="877"/>
      <c r="QVC59" s="877"/>
      <c r="QVD59" s="877"/>
      <c r="QVE59" s="877"/>
      <c r="QVF59" s="877"/>
      <c r="QVG59" s="877"/>
      <c r="QVH59" s="877"/>
      <c r="QVI59" s="877"/>
      <c r="QVJ59" s="877"/>
      <c r="QVK59" s="877"/>
      <c r="QVL59" s="877"/>
      <c r="QVM59" s="877"/>
      <c r="QVN59" s="877"/>
      <c r="QVO59" s="877"/>
      <c r="QVP59" s="877"/>
      <c r="QVQ59" s="877"/>
      <c r="QVR59" s="877"/>
      <c r="QVS59" s="877"/>
      <c r="QVT59" s="877"/>
      <c r="QVU59" s="877"/>
      <c r="QVV59" s="877"/>
      <c r="QVW59" s="877"/>
      <c r="QVX59" s="877"/>
      <c r="QVY59" s="877"/>
      <c r="QVZ59" s="877"/>
      <c r="QWA59" s="877"/>
      <c r="QWB59" s="877"/>
      <c r="QWC59" s="877"/>
      <c r="QWD59" s="877"/>
      <c r="QWE59" s="877"/>
      <c r="QWF59" s="877"/>
      <c r="QWG59" s="877"/>
      <c r="QWH59" s="877"/>
      <c r="QWI59" s="877"/>
      <c r="QWJ59" s="877"/>
      <c r="QWK59" s="877"/>
      <c r="QWL59" s="877"/>
      <c r="QWM59" s="877"/>
      <c r="QWN59" s="877"/>
      <c r="QWO59" s="877"/>
      <c r="QWP59" s="877"/>
      <c r="QWQ59" s="877"/>
      <c r="QWR59" s="877"/>
      <c r="QWS59" s="877"/>
      <c r="QWT59" s="877"/>
      <c r="QWU59" s="877"/>
      <c r="QWV59" s="877"/>
      <c r="QWW59" s="877"/>
      <c r="QWX59" s="877"/>
      <c r="QWY59" s="877"/>
      <c r="QWZ59" s="877"/>
      <c r="QXA59" s="877"/>
      <c r="QXB59" s="877"/>
      <c r="QXC59" s="877"/>
      <c r="QXD59" s="877"/>
      <c r="QXE59" s="877"/>
      <c r="QXF59" s="877"/>
      <c r="QXG59" s="877"/>
      <c r="QXH59" s="877"/>
      <c r="QXI59" s="877"/>
      <c r="QXJ59" s="877"/>
      <c r="QXK59" s="877"/>
      <c r="QXL59" s="877"/>
      <c r="QXM59" s="877"/>
      <c r="QXN59" s="877"/>
      <c r="QXO59" s="877"/>
      <c r="QXP59" s="877"/>
      <c r="QXQ59" s="877"/>
      <c r="QXR59" s="877"/>
      <c r="QXS59" s="877"/>
      <c r="QXT59" s="877"/>
      <c r="QXU59" s="877"/>
      <c r="QXV59" s="877"/>
      <c r="QXW59" s="877"/>
      <c r="QXX59" s="877"/>
      <c r="QXY59" s="877"/>
      <c r="QXZ59" s="877"/>
      <c r="QYA59" s="877"/>
      <c r="QYB59" s="877"/>
      <c r="QYC59" s="877"/>
      <c r="QYD59" s="877"/>
      <c r="QYE59" s="877"/>
      <c r="QYF59" s="877"/>
      <c r="QYG59" s="877"/>
      <c r="QYH59" s="877"/>
      <c r="QYI59" s="877"/>
      <c r="QYJ59" s="877"/>
      <c r="QYK59" s="877"/>
      <c r="QYL59" s="877"/>
      <c r="QYM59" s="877"/>
      <c r="QYN59" s="877"/>
      <c r="QYO59" s="877"/>
      <c r="QYP59" s="877"/>
      <c r="QYQ59" s="877"/>
      <c r="QYR59" s="877"/>
      <c r="QYS59" s="877"/>
      <c r="QYT59" s="877"/>
      <c r="QYU59" s="877"/>
      <c r="QYV59" s="877"/>
      <c r="QYW59" s="877"/>
      <c r="QYX59" s="877"/>
      <c r="QYY59" s="877"/>
      <c r="QYZ59" s="877"/>
      <c r="QZA59" s="877"/>
      <c r="QZB59" s="877"/>
      <c r="QZC59" s="877"/>
      <c r="QZD59" s="877"/>
      <c r="QZE59" s="877"/>
      <c r="QZF59" s="877"/>
      <c r="QZG59" s="877"/>
      <c r="QZH59" s="877"/>
      <c r="QZI59" s="877"/>
      <c r="QZJ59" s="877"/>
      <c r="QZK59" s="877"/>
      <c r="QZL59" s="877"/>
      <c r="QZM59" s="877"/>
      <c r="QZN59" s="877"/>
      <c r="QZO59" s="877"/>
      <c r="QZP59" s="877"/>
      <c r="QZQ59" s="877"/>
      <c r="QZR59" s="877"/>
      <c r="QZS59" s="877"/>
      <c r="QZT59" s="877"/>
      <c r="QZU59" s="877"/>
      <c r="QZV59" s="877"/>
      <c r="QZW59" s="877"/>
      <c r="QZX59" s="877"/>
      <c r="QZY59" s="877"/>
      <c r="QZZ59" s="877"/>
      <c r="RAA59" s="877"/>
      <c r="RAB59" s="877"/>
      <c r="RAC59" s="877"/>
      <c r="RAD59" s="877"/>
      <c r="RAE59" s="877"/>
      <c r="RAF59" s="877"/>
      <c r="RAG59" s="877"/>
      <c r="RAH59" s="877"/>
      <c r="RAI59" s="877"/>
      <c r="RAJ59" s="877"/>
      <c r="RAK59" s="877"/>
      <c r="RAL59" s="877"/>
      <c r="RAM59" s="877"/>
      <c r="RAN59" s="877"/>
      <c r="RAO59" s="877"/>
      <c r="RAP59" s="877"/>
      <c r="RAQ59" s="877"/>
      <c r="RAR59" s="877"/>
      <c r="RAS59" s="877"/>
      <c r="RAT59" s="877"/>
      <c r="RAU59" s="877"/>
      <c r="RAV59" s="877"/>
      <c r="RAW59" s="877"/>
      <c r="RAX59" s="877"/>
      <c r="RAY59" s="877"/>
      <c r="RAZ59" s="877"/>
      <c r="RBA59" s="877"/>
      <c r="RBB59" s="877"/>
      <c r="RBC59" s="877"/>
      <c r="RBD59" s="877"/>
      <c r="RBE59" s="877"/>
      <c r="RBF59" s="877"/>
      <c r="RBG59" s="877"/>
      <c r="RBH59" s="877"/>
      <c r="RBI59" s="877"/>
      <c r="RBJ59" s="877"/>
      <c r="RBK59" s="877"/>
      <c r="RBL59" s="877"/>
      <c r="RBM59" s="877"/>
      <c r="RBN59" s="877"/>
      <c r="RBO59" s="877"/>
      <c r="RBP59" s="877"/>
      <c r="RBQ59" s="877"/>
      <c r="RBR59" s="877"/>
      <c r="RBS59" s="877"/>
      <c r="RBT59" s="877"/>
      <c r="RBU59" s="877"/>
      <c r="RBV59" s="877"/>
      <c r="RBW59" s="877"/>
      <c r="RBX59" s="877"/>
      <c r="RBY59" s="877"/>
      <c r="RBZ59" s="877"/>
      <c r="RCA59" s="877"/>
      <c r="RCB59" s="877"/>
      <c r="RCC59" s="877"/>
      <c r="RCD59" s="877"/>
      <c r="RCE59" s="877"/>
      <c r="RCF59" s="877"/>
      <c r="RCG59" s="877"/>
      <c r="RCH59" s="877"/>
      <c r="RCI59" s="877"/>
      <c r="RCJ59" s="877"/>
      <c r="RCK59" s="877"/>
      <c r="RCL59" s="877"/>
      <c r="RCM59" s="877"/>
      <c r="RCN59" s="877"/>
      <c r="RCO59" s="877"/>
      <c r="RCP59" s="877"/>
      <c r="RCQ59" s="877"/>
      <c r="RCR59" s="877"/>
      <c r="RCS59" s="877"/>
      <c r="RCT59" s="877"/>
      <c r="RCU59" s="877"/>
      <c r="RCV59" s="877"/>
      <c r="RCW59" s="877"/>
      <c r="RCX59" s="877"/>
      <c r="RCY59" s="877"/>
      <c r="RCZ59" s="877"/>
      <c r="RDA59" s="877"/>
      <c r="RDB59" s="877"/>
      <c r="RDC59" s="877"/>
      <c r="RDD59" s="877"/>
      <c r="RDE59" s="877"/>
      <c r="RDF59" s="877"/>
      <c r="RDG59" s="877"/>
      <c r="RDH59" s="877"/>
      <c r="RDI59" s="877"/>
      <c r="RDJ59" s="877"/>
      <c r="RDK59" s="877"/>
      <c r="RDL59" s="877"/>
      <c r="RDM59" s="877"/>
      <c r="RDN59" s="877"/>
      <c r="RDO59" s="877"/>
      <c r="RDP59" s="877"/>
      <c r="RDQ59" s="877"/>
      <c r="RDR59" s="877"/>
      <c r="RDS59" s="877"/>
      <c r="RDT59" s="877"/>
      <c r="RDU59" s="877"/>
      <c r="RDV59" s="877"/>
      <c r="RDW59" s="877"/>
      <c r="RDX59" s="877"/>
      <c r="RDY59" s="877"/>
      <c r="RDZ59" s="877"/>
      <c r="REA59" s="877"/>
      <c r="REB59" s="877"/>
      <c r="REC59" s="877"/>
      <c r="RED59" s="877"/>
      <c r="REE59" s="877"/>
      <c r="REF59" s="877"/>
      <c r="REG59" s="877"/>
      <c r="REH59" s="877"/>
      <c r="REI59" s="877"/>
      <c r="REJ59" s="877"/>
      <c r="REK59" s="877"/>
      <c r="REL59" s="877"/>
      <c r="REM59" s="877"/>
      <c r="REN59" s="877"/>
      <c r="REO59" s="877"/>
      <c r="REP59" s="877"/>
      <c r="REQ59" s="877"/>
      <c r="RER59" s="877"/>
      <c r="RES59" s="877"/>
      <c r="RET59" s="877"/>
      <c r="REU59" s="877"/>
      <c r="REV59" s="877"/>
      <c r="REW59" s="877"/>
      <c r="REX59" s="877"/>
      <c r="REY59" s="877"/>
      <c r="REZ59" s="877"/>
      <c r="RFA59" s="877"/>
      <c r="RFB59" s="877"/>
      <c r="RFC59" s="877"/>
      <c r="RFD59" s="877"/>
      <c r="RFE59" s="877"/>
      <c r="RFF59" s="877"/>
      <c r="RFG59" s="877"/>
      <c r="RFH59" s="877"/>
      <c r="RFI59" s="877"/>
      <c r="RFJ59" s="877"/>
      <c r="RFK59" s="877"/>
      <c r="RFL59" s="877"/>
      <c r="RFM59" s="877"/>
      <c r="RFN59" s="877"/>
      <c r="RFO59" s="877"/>
      <c r="RFP59" s="877"/>
      <c r="RFQ59" s="877"/>
      <c r="RFR59" s="877"/>
      <c r="RFS59" s="877"/>
      <c r="RFT59" s="877"/>
      <c r="RFU59" s="877"/>
      <c r="RFV59" s="877"/>
      <c r="RFW59" s="877"/>
      <c r="RFX59" s="877"/>
      <c r="RFY59" s="877"/>
      <c r="RFZ59" s="877"/>
      <c r="RGA59" s="877"/>
      <c r="RGB59" s="877"/>
      <c r="RGC59" s="877"/>
      <c r="RGD59" s="877"/>
      <c r="RGE59" s="877"/>
      <c r="RGF59" s="877"/>
      <c r="RGG59" s="877"/>
      <c r="RGH59" s="877"/>
      <c r="RGI59" s="877"/>
      <c r="RGJ59" s="877"/>
      <c r="RGK59" s="877"/>
      <c r="RGL59" s="877"/>
      <c r="RGM59" s="877"/>
      <c r="RGN59" s="877"/>
      <c r="RGO59" s="877"/>
      <c r="RGP59" s="877"/>
      <c r="RGQ59" s="877"/>
      <c r="RGR59" s="877"/>
      <c r="RGS59" s="877"/>
      <c r="RGT59" s="877"/>
      <c r="RGU59" s="877"/>
      <c r="RGV59" s="877"/>
      <c r="RGW59" s="877"/>
      <c r="RGX59" s="877"/>
      <c r="RGY59" s="877"/>
      <c r="RGZ59" s="877"/>
      <c r="RHA59" s="877"/>
      <c r="RHB59" s="877"/>
      <c r="RHC59" s="877"/>
      <c r="RHD59" s="877"/>
      <c r="RHE59" s="877"/>
      <c r="RHF59" s="877"/>
      <c r="RHG59" s="877"/>
      <c r="RHH59" s="877"/>
      <c r="RHI59" s="877"/>
      <c r="RHJ59" s="877"/>
      <c r="RHK59" s="877"/>
      <c r="RHL59" s="877"/>
      <c r="RHM59" s="877"/>
      <c r="RHN59" s="877"/>
      <c r="RHO59" s="877"/>
      <c r="RHP59" s="877"/>
      <c r="RHQ59" s="877"/>
      <c r="RHR59" s="877"/>
      <c r="RHS59" s="877"/>
      <c r="RHT59" s="877"/>
      <c r="RHU59" s="877"/>
      <c r="RHV59" s="877"/>
      <c r="RHW59" s="877"/>
      <c r="RHX59" s="877"/>
      <c r="RHY59" s="877"/>
      <c r="RHZ59" s="877"/>
      <c r="RIA59" s="877"/>
      <c r="RIB59" s="877"/>
      <c r="RIC59" s="877"/>
      <c r="RID59" s="877"/>
      <c r="RIE59" s="877"/>
      <c r="RIF59" s="877"/>
      <c r="RIG59" s="877"/>
      <c r="RIH59" s="877"/>
      <c r="RII59" s="877"/>
      <c r="RIJ59" s="877"/>
      <c r="RIK59" s="877"/>
      <c r="RIL59" s="877"/>
      <c r="RIM59" s="877"/>
      <c r="RIN59" s="877"/>
      <c r="RIO59" s="877"/>
      <c r="RIP59" s="877"/>
      <c r="RIQ59" s="877"/>
      <c r="RIR59" s="877"/>
      <c r="RIS59" s="877"/>
      <c r="RIT59" s="877"/>
      <c r="RIU59" s="877"/>
      <c r="RIV59" s="877"/>
      <c r="RIW59" s="877"/>
      <c r="RIX59" s="877"/>
      <c r="RIY59" s="877"/>
      <c r="RIZ59" s="877"/>
      <c r="RJA59" s="877"/>
      <c r="RJB59" s="877"/>
      <c r="RJC59" s="877"/>
      <c r="RJD59" s="877"/>
      <c r="RJE59" s="877"/>
      <c r="RJF59" s="877"/>
      <c r="RJG59" s="877"/>
      <c r="RJH59" s="877"/>
      <c r="RJI59" s="877"/>
      <c r="RJJ59" s="877"/>
      <c r="RJK59" s="877"/>
      <c r="RJL59" s="877"/>
      <c r="RJM59" s="877"/>
      <c r="RJN59" s="877"/>
      <c r="RJO59" s="877"/>
      <c r="RJP59" s="877"/>
      <c r="RJQ59" s="877"/>
      <c r="RJR59" s="877"/>
      <c r="RJS59" s="877"/>
      <c r="RJT59" s="877"/>
      <c r="RJU59" s="877"/>
      <c r="RJV59" s="877"/>
      <c r="RJW59" s="877"/>
      <c r="RJX59" s="877"/>
      <c r="RJY59" s="877"/>
      <c r="RJZ59" s="877"/>
      <c r="RKA59" s="877"/>
      <c r="RKB59" s="877"/>
      <c r="RKC59" s="877"/>
      <c r="RKD59" s="877"/>
      <c r="RKE59" s="877"/>
      <c r="RKF59" s="877"/>
      <c r="RKG59" s="877"/>
      <c r="RKH59" s="877"/>
      <c r="RKI59" s="877"/>
      <c r="RKJ59" s="877"/>
      <c r="RKK59" s="877"/>
      <c r="RKL59" s="877"/>
      <c r="RKM59" s="877"/>
      <c r="RKN59" s="877"/>
      <c r="RKO59" s="877"/>
      <c r="RKP59" s="877"/>
      <c r="RKQ59" s="877"/>
      <c r="RKR59" s="877"/>
      <c r="RKS59" s="877"/>
      <c r="RKT59" s="877"/>
      <c r="RKU59" s="877"/>
      <c r="RKV59" s="877"/>
      <c r="RKW59" s="877"/>
      <c r="RKX59" s="877"/>
      <c r="RKY59" s="877"/>
      <c r="RKZ59" s="877"/>
      <c r="RLA59" s="877"/>
      <c r="RLB59" s="877"/>
      <c r="RLC59" s="877"/>
      <c r="RLD59" s="877"/>
      <c r="RLE59" s="877"/>
      <c r="RLF59" s="877"/>
      <c r="RLG59" s="877"/>
      <c r="RLH59" s="877"/>
      <c r="RLI59" s="877"/>
      <c r="RLJ59" s="877"/>
      <c r="RLK59" s="877"/>
      <c r="RLL59" s="877"/>
      <c r="RLM59" s="877"/>
      <c r="RLN59" s="877"/>
      <c r="RLO59" s="877"/>
      <c r="RLP59" s="877"/>
      <c r="RLQ59" s="877"/>
      <c r="RLR59" s="877"/>
      <c r="RLS59" s="877"/>
      <c r="RLT59" s="877"/>
      <c r="RLU59" s="877"/>
      <c r="RLV59" s="877"/>
      <c r="RLW59" s="877"/>
      <c r="RLX59" s="877"/>
      <c r="RLY59" s="877"/>
      <c r="RLZ59" s="877"/>
      <c r="RMA59" s="877"/>
      <c r="RMB59" s="877"/>
      <c r="RMC59" s="877"/>
      <c r="RMD59" s="877"/>
      <c r="RME59" s="877"/>
      <c r="RMF59" s="877"/>
      <c r="RMG59" s="877"/>
      <c r="RMH59" s="877"/>
      <c r="RMI59" s="877"/>
      <c r="RMJ59" s="877"/>
      <c r="RMK59" s="877"/>
      <c r="RML59" s="877"/>
      <c r="RMM59" s="877"/>
      <c r="RMN59" s="877"/>
      <c r="RMO59" s="877"/>
      <c r="RMP59" s="877"/>
      <c r="RMQ59" s="877"/>
      <c r="RMR59" s="877"/>
      <c r="RMS59" s="877"/>
      <c r="RMT59" s="877"/>
      <c r="RMU59" s="877"/>
      <c r="RMV59" s="877"/>
      <c r="RMW59" s="877"/>
      <c r="RMX59" s="877"/>
      <c r="RMY59" s="877"/>
      <c r="RMZ59" s="877"/>
      <c r="RNA59" s="877"/>
      <c r="RNB59" s="877"/>
      <c r="RNC59" s="877"/>
      <c r="RND59" s="877"/>
      <c r="RNE59" s="877"/>
      <c r="RNF59" s="877"/>
      <c r="RNG59" s="877"/>
      <c r="RNH59" s="877"/>
      <c r="RNI59" s="877"/>
      <c r="RNJ59" s="877"/>
      <c r="RNK59" s="877"/>
      <c r="RNL59" s="877"/>
      <c r="RNM59" s="877"/>
      <c r="RNN59" s="877"/>
      <c r="RNO59" s="877"/>
      <c r="RNP59" s="877"/>
      <c r="RNQ59" s="877"/>
      <c r="RNR59" s="877"/>
      <c r="RNS59" s="877"/>
      <c r="RNT59" s="877"/>
      <c r="RNU59" s="877"/>
      <c r="RNV59" s="877"/>
      <c r="RNW59" s="877"/>
      <c r="RNX59" s="877"/>
      <c r="RNY59" s="877"/>
      <c r="RNZ59" s="877"/>
      <c r="ROA59" s="877"/>
      <c r="ROB59" s="877"/>
      <c r="ROC59" s="877"/>
      <c r="ROD59" s="877"/>
      <c r="ROE59" s="877"/>
      <c r="ROF59" s="877"/>
      <c r="ROG59" s="877"/>
      <c r="ROH59" s="877"/>
      <c r="ROI59" s="877"/>
      <c r="ROJ59" s="877"/>
      <c r="ROK59" s="877"/>
      <c r="ROL59" s="877"/>
      <c r="ROM59" s="877"/>
      <c r="RON59" s="877"/>
      <c r="ROO59" s="877"/>
      <c r="ROP59" s="877"/>
      <c r="ROQ59" s="877"/>
      <c r="ROR59" s="877"/>
      <c r="ROS59" s="877"/>
      <c r="ROT59" s="877"/>
      <c r="ROU59" s="877"/>
      <c r="ROV59" s="877"/>
      <c r="ROW59" s="877"/>
      <c r="ROX59" s="877"/>
      <c r="ROY59" s="877"/>
      <c r="ROZ59" s="877"/>
      <c r="RPA59" s="877"/>
      <c r="RPB59" s="877"/>
      <c r="RPC59" s="877"/>
      <c r="RPD59" s="877"/>
      <c r="RPE59" s="877"/>
      <c r="RPF59" s="877"/>
      <c r="RPG59" s="877"/>
      <c r="RPH59" s="877"/>
      <c r="RPI59" s="877"/>
      <c r="RPJ59" s="877"/>
      <c r="RPK59" s="877"/>
      <c r="RPL59" s="877"/>
      <c r="RPM59" s="877"/>
      <c r="RPN59" s="877"/>
      <c r="RPO59" s="877"/>
      <c r="RPP59" s="877"/>
      <c r="RPQ59" s="877"/>
      <c r="RPR59" s="877"/>
      <c r="RPS59" s="877"/>
      <c r="RPT59" s="877"/>
      <c r="RPU59" s="877"/>
      <c r="RPV59" s="877"/>
      <c r="RPW59" s="877"/>
      <c r="RPX59" s="877"/>
      <c r="RPY59" s="877"/>
      <c r="RPZ59" s="877"/>
      <c r="RQA59" s="877"/>
      <c r="RQB59" s="877"/>
      <c r="RQC59" s="877"/>
      <c r="RQD59" s="877"/>
      <c r="RQE59" s="877"/>
      <c r="RQF59" s="877"/>
      <c r="RQG59" s="877"/>
      <c r="RQH59" s="877"/>
      <c r="RQI59" s="877"/>
      <c r="RQJ59" s="877"/>
      <c r="RQK59" s="877"/>
      <c r="RQL59" s="877"/>
      <c r="RQM59" s="877"/>
      <c r="RQN59" s="877"/>
      <c r="RQO59" s="877"/>
      <c r="RQP59" s="877"/>
      <c r="RQQ59" s="877"/>
      <c r="RQR59" s="877"/>
      <c r="RQS59" s="877"/>
      <c r="RQT59" s="877"/>
      <c r="RQU59" s="877"/>
      <c r="RQV59" s="877"/>
      <c r="RQW59" s="877"/>
      <c r="RQX59" s="877"/>
      <c r="RQY59" s="877"/>
      <c r="RQZ59" s="877"/>
      <c r="RRA59" s="877"/>
      <c r="RRB59" s="877"/>
      <c r="RRC59" s="877"/>
      <c r="RRD59" s="877"/>
      <c r="RRE59" s="877"/>
      <c r="RRF59" s="877"/>
      <c r="RRG59" s="877"/>
      <c r="RRH59" s="877"/>
      <c r="RRI59" s="877"/>
      <c r="RRJ59" s="877"/>
      <c r="RRK59" s="877"/>
      <c r="RRL59" s="877"/>
      <c r="RRM59" s="877"/>
      <c r="RRN59" s="877"/>
      <c r="RRO59" s="877"/>
      <c r="RRP59" s="877"/>
      <c r="RRQ59" s="877"/>
      <c r="RRR59" s="877"/>
      <c r="RRS59" s="877"/>
      <c r="RRT59" s="877"/>
      <c r="RRU59" s="877"/>
      <c r="RRV59" s="877"/>
      <c r="RRW59" s="877"/>
      <c r="RRX59" s="877"/>
      <c r="RRY59" s="877"/>
      <c r="RRZ59" s="877"/>
      <c r="RSA59" s="877"/>
      <c r="RSB59" s="877"/>
      <c r="RSC59" s="877"/>
      <c r="RSD59" s="877"/>
      <c r="RSE59" s="877"/>
      <c r="RSF59" s="877"/>
      <c r="RSG59" s="877"/>
      <c r="RSH59" s="877"/>
      <c r="RSI59" s="877"/>
      <c r="RSJ59" s="877"/>
      <c r="RSK59" s="877"/>
      <c r="RSL59" s="877"/>
      <c r="RSM59" s="877"/>
      <c r="RSN59" s="877"/>
      <c r="RSO59" s="877"/>
      <c r="RSP59" s="877"/>
      <c r="RSQ59" s="877"/>
      <c r="RSR59" s="877"/>
      <c r="RSS59" s="877"/>
      <c r="RST59" s="877"/>
      <c r="RSU59" s="877"/>
      <c r="RSV59" s="877"/>
      <c r="RSW59" s="877"/>
      <c r="RSX59" s="877"/>
      <c r="RSY59" s="877"/>
      <c r="RSZ59" s="877"/>
      <c r="RTA59" s="877"/>
      <c r="RTB59" s="877"/>
      <c r="RTC59" s="877"/>
      <c r="RTD59" s="877"/>
      <c r="RTE59" s="877"/>
      <c r="RTF59" s="877"/>
      <c r="RTG59" s="877"/>
      <c r="RTH59" s="877"/>
      <c r="RTI59" s="877"/>
      <c r="RTJ59" s="877"/>
      <c r="RTK59" s="877"/>
      <c r="RTL59" s="877"/>
      <c r="RTM59" s="877"/>
      <c r="RTN59" s="877"/>
      <c r="RTO59" s="877"/>
      <c r="RTP59" s="877"/>
      <c r="RTQ59" s="877"/>
      <c r="RTR59" s="877"/>
      <c r="RTS59" s="877"/>
      <c r="RTT59" s="877"/>
      <c r="RTU59" s="877"/>
      <c r="RTV59" s="877"/>
      <c r="RTW59" s="877"/>
      <c r="RTX59" s="877"/>
      <c r="RTY59" s="877"/>
      <c r="RTZ59" s="877"/>
      <c r="RUA59" s="877"/>
      <c r="RUB59" s="877"/>
      <c r="RUC59" s="877"/>
      <c r="RUD59" s="877"/>
      <c r="RUE59" s="877"/>
      <c r="RUF59" s="877"/>
      <c r="RUG59" s="877"/>
      <c r="RUH59" s="877"/>
      <c r="RUI59" s="877"/>
      <c r="RUJ59" s="877"/>
      <c r="RUK59" s="877"/>
      <c r="RUL59" s="877"/>
      <c r="RUM59" s="877"/>
      <c r="RUN59" s="877"/>
      <c r="RUO59" s="877"/>
      <c r="RUP59" s="877"/>
      <c r="RUQ59" s="877"/>
      <c r="RUR59" s="877"/>
      <c r="RUS59" s="877"/>
      <c r="RUT59" s="877"/>
      <c r="RUU59" s="877"/>
      <c r="RUV59" s="877"/>
      <c r="RUW59" s="877"/>
      <c r="RUX59" s="877"/>
      <c r="RUY59" s="877"/>
      <c r="RUZ59" s="877"/>
      <c r="RVA59" s="877"/>
      <c r="RVB59" s="877"/>
      <c r="RVC59" s="877"/>
      <c r="RVD59" s="877"/>
      <c r="RVE59" s="877"/>
      <c r="RVF59" s="877"/>
      <c r="RVG59" s="877"/>
      <c r="RVH59" s="877"/>
      <c r="RVI59" s="877"/>
      <c r="RVJ59" s="877"/>
      <c r="RVK59" s="877"/>
      <c r="RVL59" s="877"/>
      <c r="RVM59" s="877"/>
      <c r="RVN59" s="877"/>
      <c r="RVO59" s="877"/>
      <c r="RVP59" s="877"/>
      <c r="RVQ59" s="877"/>
      <c r="RVR59" s="877"/>
      <c r="RVS59" s="877"/>
      <c r="RVT59" s="877"/>
      <c r="RVU59" s="877"/>
      <c r="RVV59" s="877"/>
      <c r="RVW59" s="877"/>
      <c r="RVX59" s="877"/>
      <c r="RVY59" s="877"/>
      <c r="RVZ59" s="877"/>
      <c r="RWA59" s="877"/>
      <c r="RWB59" s="877"/>
      <c r="RWC59" s="877"/>
      <c r="RWD59" s="877"/>
      <c r="RWE59" s="877"/>
      <c r="RWF59" s="877"/>
      <c r="RWG59" s="877"/>
      <c r="RWH59" s="877"/>
      <c r="RWI59" s="877"/>
      <c r="RWJ59" s="877"/>
      <c r="RWK59" s="877"/>
      <c r="RWL59" s="877"/>
      <c r="RWM59" s="877"/>
      <c r="RWN59" s="877"/>
      <c r="RWO59" s="877"/>
      <c r="RWP59" s="877"/>
      <c r="RWQ59" s="877"/>
      <c r="RWR59" s="877"/>
      <c r="RWS59" s="877"/>
      <c r="RWT59" s="877"/>
      <c r="RWU59" s="877"/>
      <c r="RWV59" s="877"/>
      <c r="RWW59" s="877"/>
      <c r="RWX59" s="877"/>
      <c r="RWY59" s="877"/>
      <c r="RWZ59" s="877"/>
      <c r="RXA59" s="877"/>
      <c r="RXB59" s="877"/>
      <c r="RXC59" s="877"/>
      <c r="RXD59" s="877"/>
      <c r="RXE59" s="877"/>
      <c r="RXF59" s="877"/>
      <c r="RXG59" s="877"/>
      <c r="RXH59" s="877"/>
      <c r="RXI59" s="877"/>
      <c r="RXJ59" s="877"/>
      <c r="RXK59" s="877"/>
      <c r="RXL59" s="877"/>
      <c r="RXM59" s="877"/>
      <c r="RXN59" s="877"/>
      <c r="RXO59" s="877"/>
      <c r="RXP59" s="877"/>
      <c r="RXQ59" s="877"/>
      <c r="RXR59" s="877"/>
      <c r="RXS59" s="877"/>
      <c r="RXT59" s="877"/>
      <c r="RXU59" s="877"/>
      <c r="RXV59" s="877"/>
      <c r="RXW59" s="877"/>
      <c r="RXX59" s="877"/>
      <c r="RXY59" s="877"/>
      <c r="RXZ59" s="877"/>
      <c r="RYA59" s="877"/>
      <c r="RYB59" s="877"/>
      <c r="RYC59" s="877"/>
      <c r="RYD59" s="877"/>
      <c r="RYE59" s="877"/>
      <c r="RYF59" s="877"/>
      <c r="RYG59" s="877"/>
      <c r="RYH59" s="877"/>
      <c r="RYI59" s="877"/>
      <c r="RYJ59" s="877"/>
      <c r="RYK59" s="877"/>
      <c r="RYL59" s="877"/>
      <c r="RYM59" s="877"/>
      <c r="RYN59" s="877"/>
      <c r="RYO59" s="877"/>
      <c r="RYP59" s="877"/>
      <c r="RYQ59" s="877"/>
      <c r="RYR59" s="877"/>
      <c r="RYS59" s="877"/>
      <c r="RYT59" s="877"/>
      <c r="RYU59" s="877"/>
      <c r="RYV59" s="877"/>
      <c r="RYW59" s="877"/>
      <c r="RYX59" s="877"/>
      <c r="RYY59" s="877"/>
      <c r="RYZ59" s="877"/>
      <c r="RZA59" s="877"/>
      <c r="RZB59" s="877"/>
      <c r="RZC59" s="877"/>
      <c r="RZD59" s="877"/>
      <c r="RZE59" s="877"/>
      <c r="RZF59" s="877"/>
      <c r="RZG59" s="877"/>
      <c r="RZH59" s="877"/>
      <c r="RZI59" s="877"/>
      <c r="RZJ59" s="877"/>
      <c r="RZK59" s="877"/>
      <c r="RZL59" s="877"/>
      <c r="RZM59" s="877"/>
      <c r="RZN59" s="877"/>
      <c r="RZO59" s="877"/>
      <c r="RZP59" s="877"/>
      <c r="RZQ59" s="877"/>
      <c r="RZR59" s="877"/>
      <c r="RZS59" s="877"/>
      <c r="RZT59" s="877"/>
      <c r="RZU59" s="877"/>
      <c r="RZV59" s="877"/>
      <c r="RZW59" s="877"/>
      <c r="RZX59" s="877"/>
      <c r="RZY59" s="877"/>
      <c r="RZZ59" s="877"/>
      <c r="SAA59" s="877"/>
      <c r="SAB59" s="877"/>
      <c r="SAC59" s="877"/>
      <c r="SAD59" s="877"/>
      <c r="SAE59" s="877"/>
      <c r="SAF59" s="877"/>
      <c r="SAG59" s="877"/>
      <c r="SAH59" s="877"/>
      <c r="SAI59" s="877"/>
      <c r="SAJ59" s="877"/>
      <c r="SAK59" s="877"/>
      <c r="SAL59" s="877"/>
      <c r="SAM59" s="877"/>
      <c r="SAN59" s="877"/>
      <c r="SAO59" s="877"/>
      <c r="SAP59" s="877"/>
      <c r="SAQ59" s="877"/>
      <c r="SAR59" s="877"/>
      <c r="SAS59" s="877"/>
      <c r="SAT59" s="877"/>
      <c r="SAU59" s="877"/>
      <c r="SAV59" s="877"/>
      <c r="SAW59" s="877"/>
      <c r="SAX59" s="877"/>
      <c r="SAY59" s="877"/>
      <c r="SAZ59" s="877"/>
      <c r="SBA59" s="877"/>
      <c r="SBB59" s="877"/>
      <c r="SBC59" s="877"/>
      <c r="SBD59" s="877"/>
      <c r="SBE59" s="877"/>
      <c r="SBF59" s="877"/>
      <c r="SBG59" s="877"/>
      <c r="SBH59" s="877"/>
      <c r="SBI59" s="877"/>
      <c r="SBJ59" s="877"/>
      <c r="SBK59" s="877"/>
      <c r="SBL59" s="877"/>
      <c r="SBM59" s="877"/>
      <c r="SBN59" s="877"/>
      <c r="SBO59" s="877"/>
      <c r="SBP59" s="877"/>
      <c r="SBQ59" s="877"/>
      <c r="SBR59" s="877"/>
      <c r="SBS59" s="877"/>
      <c r="SBT59" s="877"/>
      <c r="SBU59" s="877"/>
      <c r="SBV59" s="877"/>
      <c r="SBW59" s="877"/>
      <c r="SBX59" s="877"/>
      <c r="SBY59" s="877"/>
      <c r="SBZ59" s="877"/>
      <c r="SCA59" s="877"/>
      <c r="SCB59" s="877"/>
      <c r="SCC59" s="877"/>
      <c r="SCD59" s="877"/>
      <c r="SCE59" s="877"/>
      <c r="SCF59" s="877"/>
      <c r="SCG59" s="877"/>
      <c r="SCH59" s="877"/>
      <c r="SCI59" s="877"/>
      <c r="SCJ59" s="877"/>
      <c r="SCK59" s="877"/>
      <c r="SCL59" s="877"/>
      <c r="SCM59" s="877"/>
      <c r="SCN59" s="877"/>
      <c r="SCO59" s="877"/>
      <c r="SCP59" s="877"/>
      <c r="SCQ59" s="877"/>
      <c r="SCR59" s="877"/>
      <c r="SCS59" s="877"/>
      <c r="SCT59" s="877"/>
      <c r="SCU59" s="877"/>
      <c r="SCV59" s="877"/>
      <c r="SCW59" s="877"/>
      <c r="SCX59" s="877"/>
      <c r="SCY59" s="877"/>
      <c r="SCZ59" s="877"/>
      <c r="SDA59" s="877"/>
      <c r="SDB59" s="877"/>
      <c r="SDC59" s="877"/>
      <c r="SDD59" s="877"/>
      <c r="SDE59" s="877"/>
      <c r="SDF59" s="877"/>
      <c r="SDG59" s="877"/>
      <c r="SDH59" s="877"/>
      <c r="SDI59" s="877"/>
      <c r="SDJ59" s="877"/>
      <c r="SDK59" s="877"/>
      <c r="SDL59" s="877"/>
      <c r="SDM59" s="877"/>
      <c r="SDN59" s="877"/>
      <c r="SDO59" s="877"/>
      <c r="SDP59" s="877"/>
      <c r="SDQ59" s="877"/>
      <c r="SDR59" s="877"/>
      <c r="SDS59" s="877"/>
      <c r="SDT59" s="877"/>
      <c r="SDU59" s="877"/>
      <c r="SDV59" s="877"/>
      <c r="SDW59" s="877"/>
      <c r="SDX59" s="877"/>
      <c r="SDY59" s="877"/>
      <c r="SDZ59" s="877"/>
      <c r="SEA59" s="877"/>
      <c r="SEB59" s="877"/>
      <c r="SEC59" s="877"/>
      <c r="SED59" s="877"/>
      <c r="SEE59" s="877"/>
      <c r="SEF59" s="877"/>
      <c r="SEG59" s="877"/>
      <c r="SEH59" s="877"/>
      <c r="SEI59" s="877"/>
      <c r="SEJ59" s="877"/>
      <c r="SEK59" s="877"/>
      <c r="SEL59" s="877"/>
      <c r="SEM59" s="877"/>
      <c r="SEN59" s="877"/>
      <c r="SEO59" s="877"/>
      <c r="SEP59" s="877"/>
      <c r="SEQ59" s="877"/>
      <c r="SER59" s="877"/>
      <c r="SES59" s="877"/>
      <c r="SET59" s="877"/>
      <c r="SEU59" s="877"/>
      <c r="SEV59" s="877"/>
      <c r="SEW59" s="877"/>
      <c r="SEX59" s="877"/>
      <c r="SEY59" s="877"/>
      <c r="SEZ59" s="877"/>
      <c r="SFA59" s="877"/>
      <c r="SFB59" s="877"/>
      <c r="SFC59" s="877"/>
      <c r="SFD59" s="877"/>
      <c r="SFE59" s="877"/>
      <c r="SFF59" s="877"/>
      <c r="SFG59" s="877"/>
      <c r="SFH59" s="877"/>
      <c r="SFI59" s="877"/>
      <c r="SFJ59" s="877"/>
      <c r="SFK59" s="877"/>
      <c r="SFL59" s="877"/>
      <c r="SFM59" s="877"/>
      <c r="SFN59" s="877"/>
      <c r="SFO59" s="877"/>
      <c r="SFP59" s="877"/>
      <c r="SFQ59" s="877"/>
      <c r="SFR59" s="877"/>
      <c r="SFS59" s="877"/>
      <c r="SFT59" s="877"/>
      <c r="SFU59" s="877"/>
      <c r="SFV59" s="877"/>
      <c r="SFW59" s="877"/>
      <c r="SFX59" s="877"/>
      <c r="SFY59" s="877"/>
      <c r="SFZ59" s="877"/>
      <c r="SGA59" s="877"/>
      <c r="SGB59" s="877"/>
      <c r="SGC59" s="877"/>
      <c r="SGD59" s="877"/>
      <c r="SGE59" s="877"/>
      <c r="SGF59" s="877"/>
      <c r="SGG59" s="877"/>
      <c r="SGH59" s="877"/>
      <c r="SGI59" s="877"/>
      <c r="SGJ59" s="877"/>
      <c r="SGK59" s="877"/>
      <c r="SGL59" s="877"/>
      <c r="SGM59" s="877"/>
      <c r="SGN59" s="877"/>
      <c r="SGO59" s="877"/>
      <c r="SGP59" s="877"/>
      <c r="SGQ59" s="877"/>
      <c r="SGR59" s="877"/>
      <c r="SGS59" s="877"/>
      <c r="SGT59" s="877"/>
      <c r="SGU59" s="877"/>
      <c r="SGV59" s="877"/>
      <c r="SGW59" s="877"/>
      <c r="SGX59" s="877"/>
      <c r="SGY59" s="877"/>
      <c r="SGZ59" s="877"/>
      <c r="SHA59" s="877"/>
      <c r="SHB59" s="877"/>
      <c r="SHC59" s="877"/>
      <c r="SHD59" s="877"/>
      <c r="SHE59" s="877"/>
      <c r="SHF59" s="877"/>
      <c r="SHG59" s="877"/>
      <c r="SHH59" s="877"/>
      <c r="SHI59" s="877"/>
      <c r="SHJ59" s="877"/>
      <c r="SHK59" s="877"/>
      <c r="SHL59" s="877"/>
      <c r="SHM59" s="877"/>
      <c r="SHN59" s="877"/>
      <c r="SHO59" s="877"/>
      <c r="SHP59" s="877"/>
      <c r="SHQ59" s="877"/>
      <c r="SHR59" s="877"/>
      <c r="SHS59" s="877"/>
      <c r="SHT59" s="877"/>
      <c r="SHU59" s="877"/>
      <c r="SHV59" s="877"/>
      <c r="SHW59" s="877"/>
      <c r="SHX59" s="877"/>
      <c r="SHY59" s="877"/>
      <c r="SHZ59" s="877"/>
      <c r="SIA59" s="877"/>
      <c r="SIB59" s="877"/>
      <c r="SIC59" s="877"/>
      <c r="SID59" s="877"/>
      <c r="SIE59" s="877"/>
      <c r="SIF59" s="877"/>
      <c r="SIG59" s="877"/>
      <c r="SIH59" s="877"/>
      <c r="SII59" s="877"/>
      <c r="SIJ59" s="877"/>
      <c r="SIK59" s="877"/>
      <c r="SIL59" s="877"/>
      <c r="SIM59" s="877"/>
      <c r="SIN59" s="877"/>
      <c r="SIO59" s="877"/>
      <c r="SIP59" s="877"/>
      <c r="SIQ59" s="877"/>
      <c r="SIR59" s="877"/>
      <c r="SIS59" s="877"/>
      <c r="SIT59" s="877"/>
      <c r="SIU59" s="877"/>
      <c r="SIV59" s="877"/>
      <c r="SIW59" s="877"/>
      <c r="SIX59" s="877"/>
      <c r="SIY59" s="877"/>
      <c r="SIZ59" s="877"/>
      <c r="SJA59" s="877"/>
      <c r="SJB59" s="877"/>
      <c r="SJC59" s="877"/>
      <c r="SJD59" s="877"/>
      <c r="SJE59" s="877"/>
      <c r="SJF59" s="877"/>
      <c r="SJG59" s="877"/>
      <c r="SJH59" s="877"/>
      <c r="SJI59" s="877"/>
      <c r="SJJ59" s="877"/>
      <c r="SJK59" s="877"/>
      <c r="SJL59" s="877"/>
      <c r="SJM59" s="877"/>
      <c r="SJN59" s="877"/>
      <c r="SJO59" s="877"/>
      <c r="SJP59" s="877"/>
      <c r="SJQ59" s="877"/>
      <c r="SJR59" s="877"/>
      <c r="SJS59" s="877"/>
      <c r="SJT59" s="877"/>
      <c r="SJU59" s="877"/>
      <c r="SJV59" s="877"/>
      <c r="SJW59" s="877"/>
      <c r="SJX59" s="877"/>
      <c r="SJY59" s="877"/>
      <c r="SJZ59" s="877"/>
      <c r="SKA59" s="877"/>
      <c r="SKB59" s="877"/>
      <c r="SKC59" s="877"/>
      <c r="SKD59" s="877"/>
      <c r="SKE59" s="877"/>
      <c r="SKF59" s="877"/>
      <c r="SKG59" s="877"/>
      <c r="SKH59" s="877"/>
      <c r="SKI59" s="877"/>
      <c r="SKJ59" s="877"/>
      <c r="SKK59" s="877"/>
      <c r="SKL59" s="877"/>
      <c r="SKM59" s="877"/>
      <c r="SKN59" s="877"/>
      <c r="SKO59" s="877"/>
      <c r="SKP59" s="877"/>
      <c r="SKQ59" s="877"/>
      <c r="SKR59" s="877"/>
      <c r="SKS59" s="877"/>
      <c r="SKT59" s="877"/>
      <c r="SKU59" s="877"/>
      <c r="SKV59" s="877"/>
      <c r="SKW59" s="877"/>
      <c r="SKX59" s="877"/>
      <c r="SKY59" s="877"/>
      <c r="SKZ59" s="877"/>
      <c r="SLA59" s="877"/>
      <c r="SLB59" s="877"/>
      <c r="SLC59" s="877"/>
      <c r="SLD59" s="877"/>
      <c r="SLE59" s="877"/>
      <c r="SLF59" s="877"/>
      <c r="SLG59" s="877"/>
      <c r="SLH59" s="877"/>
      <c r="SLI59" s="877"/>
      <c r="SLJ59" s="877"/>
      <c r="SLK59" s="877"/>
      <c r="SLL59" s="877"/>
      <c r="SLM59" s="877"/>
      <c r="SLN59" s="877"/>
      <c r="SLO59" s="877"/>
      <c r="SLP59" s="877"/>
      <c r="SLQ59" s="877"/>
      <c r="SLR59" s="877"/>
      <c r="SLS59" s="877"/>
      <c r="SLT59" s="877"/>
      <c r="SLU59" s="877"/>
      <c r="SLV59" s="877"/>
      <c r="SLW59" s="877"/>
      <c r="SLX59" s="877"/>
      <c r="SLY59" s="877"/>
      <c r="SLZ59" s="877"/>
      <c r="SMA59" s="877"/>
      <c r="SMB59" s="877"/>
      <c r="SMC59" s="877"/>
      <c r="SMD59" s="877"/>
      <c r="SME59" s="877"/>
      <c r="SMF59" s="877"/>
      <c r="SMG59" s="877"/>
      <c r="SMH59" s="877"/>
      <c r="SMI59" s="877"/>
      <c r="SMJ59" s="877"/>
      <c r="SMK59" s="877"/>
      <c r="SML59" s="877"/>
      <c r="SMM59" s="877"/>
      <c r="SMN59" s="877"/>
      <c r="SMO59" s="877"/>
      <c r="SMP59" s="877"/>
      <c r="SMQ59" s="877"/>
      <c r="SMR59" s="877"/>
      <c r="SMS59" s="877"/>
      <c r="SMT59" s="877"/>
      <c r="SMU59" s="877"/>
      <c r="SMV59" s="877"/>
      <c r="SMW59" s="877"/>
      <c r="SMX59" s="877"/>
      <c r="SMY59" s="877"/>
      <c r="SMZ59" s="877"/>
      <c r="SNA59" s="877"/>
      <c r="SNB59" s="877"/>
      <c r="SNC59" s="877"/>
      <c r="SND59" s="877"/>
      <c r="SNE59" s="877"/>
      <c r="SNF59" s="877"/>
      <c r="SNG59" s="877"/>
      <c r="SNH59" s="877"/>
      <c r="SNI59" s="877"/>
      <c r="SNJ59" s="877"/>
      <c r="SNK59" s="877"/>
      <c r="SNL59" s="877"/>
      <c r="SNM59" s="877"/>
      <c r="SNN59" s="877"/>
      <c r="SNO59" s="877"/>
      <c r="SNP59" s="877"/>
      <c r="SNQ59" s="877"/>
      <c r="SNR59" s="877"/>
      <c r="SNS59" s="877"/>
      <c r="SNT59" s="877"/>
      <c r="SNU59" s="877"/>
      <c r="SNV59" s="877"/>
      <c r="SNW59" s="877"/>
      <c r="SNX59" s="877"/>
      <c r="SNY59" s="877"/>
      <c r="SNZ59" s="877"/>
      <c r="SOA59" s="877"/>
      <c r="SOB59" s="877"/>
      <c r="SOC59" s="877"/>
      <c r="SOD59" s="877"/>
      <c r="SOE59" s="877"/>
      <c r="SOF59" s="877"/>
      <c r="SOG59" s="877"/>
      <c r="SOH59" s="877"/>
      <c r="SOI59" s="877"/>
      <c r="SOJ59" s="877"/>
      <c r="SOK59" s="877"/>
      <c r="SOL59" s="877"/>
      <c r="SOM59" s="877"/>
      <c r="SON59" s="877"/>
      <c r="SOO59" s="877"/>
      <c r="SOP59" s="877"/>
      <c r="SOQ59" s="877"/>
      <c r="SOR59" s="877"/>
      <c r="SOS59" s="877"/>
      <c r="SOT59" s="877"/>
      <c r="SOU59" s="877"/>
      <c r="SOV59" s="877"/>
      <c r="SOW59" s="877"/>
      <c r="SOX59" s="877"/>
      <c r="SOY59" s="877"/>
      <c r="SOZ59" s="877"/>
      <c r="SPA59" s="877"/>
      <c r="SPB59" s="877"/>
      <c r="SPC59" s="877"/>
      <c r="SPD59" s="877"/>
      <c r="SPE59" s="877"/>
      <c r="SPF59" s="877"/>
      <c r="SPG59" s="877"/>
      <c r="SPH59" s="877"/>
      <c r="SPI59" s="877"/>
      <c r="SPJ59" s="877"/>
      <c r="SPK59" s="877"/>
      <c r="SPL59" s="877"/>
      <c r="SPM59" s="877"/>
      <c r="SPN59" s="877"/>
      <c r="SPO59" s="877"/>
      <c r="SPP59" s="877"/>
      <c r="SPQ59" s="877"/>
      <c r="SPR59" s="877"/>
      <c r="SPS59" s="877"/>
      <c r="SPT59" s="877"/>
      <c r="SPU59" s="877"/>
      <c r="SPV59" s="877"/>
      <c r="SPW59" s="877"/>
      <c r="SPX59" s="877"/>
      <c r="SPY59" s="877"/>
      <c r="SPZ59" s="877"/>
      <c r="SQA59" s="877"/>
      <c r="SQB59" s="877"/>
      <c r="SQC59" s="877"/>
      <c r="SQD59" s="877"/>
      <c r="SQE59" s="877"/>
      <c r="SQF59" s="877"/>
      <c r="SQG59" s="877"/>
      <c r="SQH59" s="877"/>
      <c r="SQI59" s="877"/>
      <c r="SQJ59" s="877"/>
      <c r="SQK59" s="877"/>
      <c r="SQL59" s="877"/>
      <c r="SQM59" s="877"/>
      <c r="SQN59" s="877"/>
      <c r="SQO59" s="877"/>
      <c r="SQP59" s="877"/>
      <c r="SQQ59" s="877"/>
      <c r="SQR59" s="877"/>
      <c r="SQS59" s="877"/>
      <c r="SQT59" s="877"/>
      <c r="SQU59" s="877"/>
      <c r="SQV59" s="877"/>
      <c r="SQW59" s="877"/>
      <c r="SQX59" s="877"/>
      <c r="SQY59" s="877"/>
      <c r="SQZ59" s="877"/>
      <c r="SRA59" s="877"/>
      <c r="SRB59" s="877"/>
      <c r="SRC59" s="877"/>
      <c r="SRD59" s="877"/>
      <c r="SRE59" s="877"/>
      <c r="SRF59" s="877"/>
      <c r="SRG59" s="877"/>
      <c r="SRH59" s="877"/>
      <c r="SRI59" s="877"/>
      <c r="SRJ59" s="877"/>
      <c r="SRK59" s="877"/>
      <c r="SRL59" s="877"/>
      <c r="SRM59" s="877"/>
      <c r="SRN59" s="877"/>
      <c r="SRO59" s="877"/>
      <c r="SRP59" s="877"/>
      <c r="SRQ59" s="877"/>
      <c r="SRR59" s="877"/>
      <c r="SRS59" s="877"/>
      <c r="SRT59" s="877"/>
      <c r="SRU59" s="877"/>
      <c r="SRV59" s="877"/>
      <c r="SRW59" s="877"/>
      <c r="SRX59" s="877"/>
      <c r="SRY59" s="877"/>
      <c r="SRZ59" s="877"/>
      <c r="SSA59" s="877"/>
      <c r="SSB59" s="877"/>
      <c r="SSC59" s="877"/>
      <c r="SSD59" s="877"/>
      <c r="SSE59" s="877"/>
      <c r="SSF59" s="877"/>
      <c r="SSG59" s="877"/>
      <c r="SSH59" s="877"/>
      <c r="SSI59" s="877"/>
      <c r="SSJ59" s="877"/>
      <c r="SSK59" s="877"/>
      <c r="SSL59" s="877"/>
      <c r="SSM59" s="877"/>
      <c r="SSN59" s="877"/>
      <c r="SSO59" s="877"/>
      <c r="SSP59" s="877"/>
      <c r="SSQ59" s="877"/>
      <c r="SSR59" s="877"/>
      <c r="SSS59" s="877"/>
      <c r="SST59" s="877"/>
      <c r="SSU59" s="877"/>
      <c r="SSV59" s="877"/>
      <c r="SSW59" s="877"/>
      <c r="SSX59" s="877"/>
      <c r="SSY59" s="877"/>
      <c r="SSZ59" s="877"/>
      <c r="STA59" s="877"/>
      <c r="STB59" s="877"/>
      <c r="STC59" s="877"/>
      <c r="STD59" s="877"/>
      <c r="STE59" s="877"/>
      <c r="STF59" s="877"/>
      <c r="STG59" s="877"/>
      <c r="STH59" s="877"/>
      <c r="STI59" s="877"/>
      <c r="STJ59" s="877"/>
      <c r="STK59" s="877"/>
      <c r="STL59" s="877"/>
      <c r="STM59" s="877"/>
      <c r="STN59" s="877"/>
      <c r="STO59" s="877"/>
      <c r="STP59" s="877"/>
      <c r="STQ59" s="877"/>
      <c r="STR59" s="877"/>
      <c r="STS59" s="877"/>
      <c r="STT59" s="877"/>
      <c r="STU59" s="877"/>
      <c r="STV59" s="877"/>
      <c r="STW59" s="877"/>
      <c r="STX59" s="877"/>
      <c r="STY59" s="877"/>
      <c r="STZ59" s="877"/>
      <c r="SUA59" s="877"/>
      <c r="SUB59" s="877"/>
      <c r="SUC59" s="877"/>
      <c r="SUD59" s="877"/>
      <c r="SUE59" s="877"/>
      <c r="SUF59" s="877"/>
      <c r="SUG59" s="877"/>
      <c r="SUH59" s="877"/>
      <c r="SUI59" s="877"/>
      <c r="SUJ59" s="877"/>
      <c r="SUK59" s="877"/>
      <c r="SUL59" s="877"/>
      <c r="SUM59" s="877"/>
      <c r="SUN59" s="877"/>
      <c r="SUO59" s="877"/>
      <c r="SUP59" s="877"/>
      <c r="SUQ59" s="877"/>
      <c r="SUR59" s="877"/>
      <c r="SUS59" s="877"/>
      <c r="SUT59" s="877"/>
      <c r="SUU59" s="877"/>
      <c r="SUV59" s="877"/>
      <c r="SUW59" s="877"/>
      <c r="SUX59" s="877"/>
      <c r="SUY59" s="877"/>
      <c r="SUZ59" s="877"/>
      <c r="SVA59" s="877"/>
      <c r="SVB59" s="877"/>
      <c r="SVC59" s="877"/>
      <c r="SVD59" s="877"/>
      <c r="SVE59" s="877"/>
      <c r="SVF59" s="877"/>
      <c r="SVG59" s="877"/>
      <c r="SVH59" s="877"/>
      <c r="SVI59" s="877"/>
      <c r="SVJ59" s="877"/>
      <c r="SVK59" s="877"/>
      <c r="SVL59" s="877"/>
      <c r="SVM59" s="877"/>
      <c r="SVN59" s="877"/>
      <c r="SVO59" s="877"/>
      <c r="SVP59" s="877"/>
      <c r="SVQ59" s="877"/>
      <c r="SVR59" s="877"/>
      <c r="SVS59" s="877"/>
      <c r="SVT59" s="877"/>
      <c r="SVU59" s="877"/>
      <c r="SVV59" s="877"/>
      <c r="SVW59" s="877"/>
      <c r="SVX59" s="877"/>
      <c r="SVY59" s="877"/>
      <c r="SVZ59" s="877"/>
      <c r="SWA59" s="877"/>
      <c r="SWB59" s="877"/>
      <c r="SWC59" s="877"/>
      <c r="SWD59" s="877"/>
      <c r="SWE59" s="877"/>
      <c r="SWF59" s="877"/>
      <c r="SWG59" s="877"/>
      <c r="SWH59" s="877"/>
      <c r="SWI59" s="877"/>
      <c r="SWJ59" s="877"/>
      <c r="SWK59" s="877"/>
      <c r="SWL59" s="877"/>
      <c r="SWM59" s="877"/>
      <c r="SWN59" s="877"/>
      <c r="SWO59" s="877"/>
      <c r="SWP59" s="877"/>
      <c r="SWQ59" s="877"/>
      <c r="SWR59" s="877"/>
      <c r="SWS59" s="877"/>
      <c r="SWT59" s="877"/>
      <c r="SWU59" s="877"/>
      <c r="SWV59" s="877"/>
      <c r="SWW59" s="877"/>
      <c r="SWX59" s="877"/>
      <c r="SWY59" s="877"/>
      <c r="SWZ59" s="877"/>
      <c r="SXA59" s="877"/>
      <c r="SXB59" s="877"/>
      <c r="SXC59" s="877"/>
      <c r="SXD59" s="877"/>
      <c r="SXE59" s="877"/>
      <c r="SXF59" s="877"/>
      <c r="SXG59" s="877"/>
      <c r="SXH59" s="877"/>
      <c r="SXI59" s="877"/>
      <c r="SXJ59" s="877"/>
      <c r="SXK59" s="877"/>
      <c r="SXL59" s="877"/>
      <c r="SXM59" s="877"/>
      <c r="SXN59" s="877"/>
      <c r="SXO59" s="877"/>
      <c r="SXP59" s="877"/>
      <c r="SXQ59" s="877"/>
      <c r="SXR59" s="877"/>
      <c r="SXS59" s="877"/>
      <c r="SXT59" s="877"/>
      <c r="SXU59" s="877"/>
      <c r="SXV59" s="877"/>
      <c r="SXW59" s="877"/>
      <c r="SXX59" s="877"/>
      <c r="SXY59" s="877"/>
      <c r="SXZ59" s="877"/>
      <c r="SYA59" s="877"/>
      <c r="SYB59" s="877"/>
      <c r="SYC59" s="877"/>
      <c r="SYD59" s="877"/>
      <c r="SYE59" s="877"/>
      <c r="SYF59" s="877"/>
      <c r="SYG59" s="877"/>
      <c r="SYH59" s="877"/>
      <c r="SYI59" s="877"/>
      <c r="SYJ59" s="877"/>
      <c r="SYK59" s="877"/>
      <c r="SYL59" s="877"/>
      <c r="SYM59" s="877"/>
      <c r="SYN59" s="877"/>
      <c r="SYO59" s="877"/>
      <c r="SYP59" s="877"/>
      <c r="SYQ59" s="877"/>
      <c r="SYR59" s="877"/>
      <c r="SYS59" s="877"/>
      <c r="SYT59" s="877"/>
      <c r="SYU59" s="877"/>
      <c r="SYV59" s="877"/>
      <c r="SYW59" s="877"/>
      <c r="SYX59" s="877"/>
      <c r="SYY59" s="877"/>
      <c r="SYZ59" s="877"/>
      <c r="SZA59" s="877"/>
      <c r="SZB59" s="877"/>
      <c r="SZC59" s="877"/>
      <c r="SZD59" s="877"/>
      <c r="SZE59" s="877"/>
      <c r="SZF59" s="877"/>
      <c r="SZG59" s="877"/>
      <c r="SZH59" s="877"/>
      <c r="SZI59" s="877"/>
      <c r="SZJ59" s="877"/>
      <c r="SZK59" s="877"/>
      <c r="SZL59" s="877"/>
      <c r="SZM59" s="877"/>
      <c r="SZN59" s="877"/>
      <c r="SZO59" s="877"/>
      <c r="SZP59" s="877"/>
      <c r="SZQ59" s="877"/>
      <c r="SZR59" s="877"/>
      <c r="SZS59" s="877"/>
      <c r="SZT59" s="877"/>
      <c r="SZU59" s="877"/>
      <c r="SZV59" s="877"/>
      <c r="SZW59" s="877"/>
      <c r="SZX59" s="877"/>
      <c r="SZY59" s="877"/>
      <c r="SZZ59" s="877"/>
      <c r="TAA59" s="877"/>
      <c r="TAB59" s="877"/>
      <c r="TAC59" s="877"/>
      <c r="TAD59" s="877"/>
      <c r="TAE59" s="877"/>
      <c r="TAF59" s="877"/>
      <c r="TAG59" s="877"/>
      <c r="TAH59" s="877"/>
      <c r="TAI59" s="877"/>
      <c r="TAJ59" s="877"/>
      <c r="TAK59" s="877"/>
      <c r="TAL59" s="877"/>
      <c r="TAM59" s="877"/>
      <c r="TAN59" s="877"/>
      <c r="TAO59" s="877"/>
      <c r="TAP59" s="877"/>
      <c r="TAQ59" s="877"/>
      <c r="TAR59" s="877"/>
      <c r="TAS59" s="877"/>
      <c r="TAT59" s="877"/>
      <c r="TAU59" s="877"/>
      <c r="TAV59" s="877"/>
      <c r="TAW59" s="877"/>
      <c r="TAX59" s="877"/>
      <c r="TAY59" s="877"/>
      <c r="TAZ59" s="877"/>
      <c r="TBA59" s="877"/>
      <c r="TBB59" s="877"/>
      <c r="TBC59" s="877"/>
      <c r="TBD59" s="877"/>
      <c r="TBE59" s="877"/>
      <c r="TBF59" s="877"/>
      <c r="TBG59" s="877"/>
      <c r="TBH59" s="877"/>
      <c r="TBI59" s="877"/>
      <c r="TBJ59" s="877"/>
      <c r="TBK59" s="877"/>
      <c r="TBL59" s="877"/>
      <c r="TBM59" s="877"/>
      <c r="TBN59" s="877"/>
      <c r="TBO59" s="877"/>
      <c r="TBP59" s="877"/>
      <c r="TBQ59" s="877"/>
      <c r="TBR59" s="877"/>
      <c r="TBS59" s="877"/>
      <c r="TBT59" s="877"/>
      <c r="TBU59" s="877"/>
      <c r="TBV59" s="877"/>
      <c r="TBW59" s="877"/>
      <c r="TBX59" s="877"/>
      <c r="TBY59" s="877"/>
      <c r="TBZ59" s="877"/>
      <c r="TCA59" s="877"/>
      <c r="TCB59" s="877"/>
      <c r="TCC59" s="877"/>
      <c r="TCD59" s="877"/>
      <c r="TCE59" s="877"/>
      <c r="TCF59" s="877"/>
      <c r="TCG59" s="877"/>
      <c r="TCH59" s="877"/>
      <c r="TCI59" s="877"/>
      <c r="TCJ59" s="877"/>
      <c r="TCK59" s="877"/>
      <c r="TCL59" s="877"/>
      <c r="TCM59" s="877"/>
      <c r="TCN59" s="877"/>
      <c r="TCO59" s="877"/>
      <c r="TCP59" s="877"/>
      <c r="TCQ59" s="877"/>
      <c r="TCR59" s="877"/>
      <c r="TCS59" s="877"/>
      <c r="TCT59" s="877"/>
      <c r="TCU59" s="877"/>
      <c r="TCV59" s="877"/>
      <c r="TCW59" s="877"/>
      <c r="TCX59" s="877"/>
      <c r="TCY59" s="877"/>
      <c r="TCZ59" s="877"/>
      <c r="TDA59" s="877"/>
      <c r="TDB59" s="877"/>
      <c r="TDC59" s="877"/>
      <c r="TDD59" s="877"/>
      <c r="TDE59" s="877"/>
      <c r="TDF59" s="877"/>
      <c r="TDG59" s="877"/>
      <c r="TDH59" s="877"/>
      <c r="TDI59" s="877"/>
      <c r="TDJ59" s="877"/>
      <c r="TDK59" s="877"/>
      <c r="TDL59" s="877"/>
      <c r="TDM59" s="877"/>
      <c r="TDN59" s="877"/>
      <c r="TDO59" s="877"/>
      <c r="TDP59" s="877"/>
      <c r="TDQ59" s="877"/>
      <c r="TDR59" s="877"/>
      <c r="TDS59" s="877"/>
      <c r="TDT59" s="877"/>
      <c r="TDU59" s="877"/>
      <c r="TDV59" s="877"/>
      <c r="TDW59" s="877"/>
      <c r="TDX59" s="877"/>
      <c r="TDY59" s="877"/>
      <c r="TDZ59" s="877"/>
      <c r="TEA59" s="877"/>
      <c r="TEB59" s="877"/>
      <c r="TEC59" s="877"/>
      <c r="TED59" s="877"/>
      <c r="TEE59" s="877"/>
      <c r="TEF59" s="877"/>
      <c r="TEG59" s="877"/>
      <c r="TEH59" s="877"/>
      <c r="TEI59" s="877"/>
      <c r="TEJ59" s="877"/>
      <c r="TEK59" s="877"/>
      <c r="TEL59" s="877"/>
      <c r="TEM59" s="877"/>
      <c r="TEN59" s="877"/>
      <c r="TEO59" s="877"/>
      <c r="TEP59" s="877"/>
      <c r="TEQ59" s="877"/>
      <c r="TER59" s="877"/>
      <c r="TES59" s="877"/>
      <c r="TET59" s="877"/>
      <c r="TEU59" s="877"/>
      <c r="TEV59" s="877"/>
      <c r="TEW59" s="877"/>
      <c r="TEX59" s="877"/>
      <c r="TEY59" s="877"/>
      <c r="TEZ59" s="877"/>
      <c r="TFA59" s="877"/>
      <c r="TFB59" s="877"/>
      <c r="TFC59" s="877"/>
      <c r="TFD59" s="877"/>
      <c r="TFE59" s="877"/>
      <c r="TFF59" s="877"/>
      <c r="TFG59" s="877"/>
      <c r="TFH59" s="877"/>
      <c r="TFI59" s="877"/>
      <c r="TFJ59" s="877"/>
      <c r="TFK59" s="877"/>
      <c r="TFL59" s="877"/>
      <c r="TFM59" s="877"/>
      <c r="TFN59" s="877"/>
      <c r="TFO59" s="877"/>
      <c r="TFP59" s="877"/>
      <c r="TFQ59" s="877"/>
      <c r="TFR59" s="877"/>
      <c r="TFS59" s="877"/>
      <c r="TFT59" s="877"/>
      <c r="TFU59" s="877"/>
      <c r="TFV59" s="877"/>
      <c r="TFW59" s="877"/>
      <c r="TFX59" s="877"/>
      <c r="TFY59" s="877"/>
      <c r="TFZ59" s="877"/>
      <c r="TGA59" s="877"/>
      <c r="TGB59" s="877"/>
      <c r="TGC59" s="877"/>
      <c r="TGD59" s="877"/>
      <c r="TGE59" s="877"/>
      <c r="TGF59" s="877"/>
      <c r="TGG59" s="877"/>
      <c r="TGH59" s="877"/>
      <c r="TGI59" s="877"/>
      <c r="TGJ59" s="877"/>
      <c r="TGK59" s="877"/>
      <c r="TGL59" s="877"/>
      <c r="TGM59" s="877"/>
      <c r="TGN59" s="877"/>
      <c r="TGO59" s="877"/>
      <c r="TGP59" s="877"/>
      <c r="TGQ59" s="877"/>
      <c r="TGR59" s="877"/>
      <c r="TGS59" s="877"/>
      <c r="TGT59" s="877"/>
      <c r="TGU59" s="877"/>
      <c r="TGV59" s="877"/>
      <c r="TGW59" s="877"/>
      <c r="TGX59" s="877"/>
      <c r="TGY59" s="877"/>
      <c r="TGZ59" s="877"/>
      <c r="THA59" s="877"/>
      <c r="THB59" s="877"/>
      <c r="THC59" s="877"/>
      <c r="THD59" s="877"/>
      <c r="THE59" s="877"/>
      <c r="THF59" s="877"/>
      <c r="THG59" s="877"/>
      <c r="THH59" s="877"/>
      <c r="THI59" s="877"/>
      <c r="THJ59" s="877"/>
      <c r="THK59" s="877"/>
      <c r="THL59" s="877"/>
      <c r="THM59" s="877"/>
      <c r="THN59" s="877"/>
      <c r="THO59" s="877"/>
      <c r="THP59" s="877"/>
      <c r="THQ59" s="877"/>
      <c r="THR59" s="877"/>
      <c r="THS59" s="877"/>
      <c r="THT59" s="877"/>
      <c r="THU59" s="877"/>
      <c r="THV59" s="877"/>
      <c r="THW59" s="877"/>
      <c r="THX59" s="877"/>
      <c r="THY59" s="877"/>
      <c r="THZ59" s="877"/>
      <c r="TIA59" s="877"/>
      <c r="TIB59" s="877"/>
      <c r="TIC59" s="877"/>
      <c r="TID59" s="877"/>
      <c r="TIE59" s="877"/>
      <c r="TIF59" s="877"/>
      <c r="TIG59" s="877"/>
      <c r="TIH59" s="877"/>
      <c r="TII59" s="877"/>
      <c r="TIJ59" s="877"/>
      <c r="TIK59" s="877"/>
      <c r="TIL59" s="877"/>
      <c r="TIM59" s="877"/>
      <c r="TIN59" s="877"/>
      <c r="TIO59" s="877"/>
      <c r="TIP59" s="877"/>
      <c r="TIQ59" s="877"/>
      <c r="TIR59" s="877"/>
      <c r="TIS59" s="877"/>
      <c r="TIT59" s="877"/>
      <c r="TIU59" s="877"/>
      <c r="TIV59" s="877"/>
      <c r="TIW59" s="877"/>
      <c r="TIX59" s="877"/>
      <c r="TIY59" s="877"/>
      <c r="TIZ59" s="877"/>
      <c r="TJA59" s="877"/>
      <c r="TJB59" s="877"/>
      <c r="TJC59" s="877"/>
      <c r="TJD59" s="877"/>
      <c r="TJE59" s="877"/>
      <c r="TJF59" s="877"/>
      <c r="TJG59" s="877"/>
      <c r="TJH59" s="877"/>
      <c r="TJI59" s="877"/>
      <c r="TJJ59" s="877"/>
      <c r="TJK59" s="877"/>
      <c r="TJL59" s="877"/>
      <c r="TJM59" s="877"/>
      <c r="TJN59" s="877"/>
      <c r="TJO59" s="877"/>
      <c r="TJP59" s="877"/>
      <c r="TJQ59" s="877"/>
      <c r="TJR59" s="877"/>
      <c r="TJS59" s="877"/>
      <c r="TJT59" s="877"/>
      <c r="TJU59" s="877"/>
      <c r="TJV59" s="877"/>
      <c r="TJW59" s="877"/>
      <c r="TJX59" s="877"/>
      <c r="TJY59" s="877"/>
      <c r="TJZ59" s="877"/>
      <c r="TKA59" s="877"/>
      <c r="TKB59" s="877"/>
      <c r="TKC59" s="877"/>
      <c r="TKD59" s="877"/>
      <c r="TKE59" s="877"/>
      <c r="TKF59" s="877"/>
      <c r="TKG59" s="877"/>
      <c r="TKH59" s="877"/>
      <c r="TKI59" s="877"/>
      <c r="TKJ59" s="877"/>
      <c r="TKK59" s="877"/>
      <c r="TKL59" s="877"/>
      <c r="TKM59" s="877"/>
      <c r="TKN59" s="877"/>
      <c r="TKO59" s="877"/>
      <c r="TKP59" s="877"/>
      <c r="TKQ59" s="877"/>
      <c r="TKR59" s="877"/>
      <c r="TKS59" s="877"/>
      <c r="TKT59" s="877"/>
      <c r="TKU59" s="877"/>
      <c r="TKV59" s="877"/>
      <c r="TKW59" s="877"/>
      <c r="TKX59" s="877"/>
      <c r="TKY59" s="877"/>
      <c r="TKZ59" s="877"/>
      <c r="TLA59" s="877"/>
      <c r="TLB59" s="877"/>
      <c r="TLC59" s="877"/>
      <c r="TLD59" s="877"/>
      <c r="TLE59" s="877"/>
      <c r="TLF59" s="877"/>
      <c r="TLG59" s="877"/>
      <c r="TLH59" s="877"/>
      <c r="TLI59" s="877"/>
      <c r="TLJ59" s="877"/>
      <c r="TLK59" s="877"/>
      <c r="TLL59" s="877"/>
      <c r="TLM59" s="877"/>
      <c r="TLN59" s="877"/>
      <c r="TLO59" s="877"/>
      <c r="TLP59" s="877"/>
      <c r="TLQ59" s="877"/>
      <c r="TLR59" s="877"/>
      <c r="TLS59" s="877"/>
      <c r="TLT59" s="877"/>
      <c r="TLU59" s="877"/>
      <c r="TLV59" s="877"/>
      <c r="TLW59" s="877"/>
      <c r="TLX59" s="877"/>
      <c r="TLY59" s="877"/>
      <c r="TLZ59" s="877"/>
      <c r="TMA59" s="877"/>
      <c r="TMB59" s="877"/>
      <c r="TMC59" s="877"/>
      <c r="TMD59" s="877"/>
      <c r="TME59" s="877"/>
      <c r="TMF59" s="877"/>
      <c r="TMG59" s="877"/>
      <c r="TMH59" s="877"/>
      <c r="TMI59" s="877"/>
      <c r="TMJ59" s="877"/>
      <c r="TMK59" s="877"/>
      <c r="TML59" s="877"/>
      <c r="TMM59" s="877"/>
      <c r="TMN59" s="877"/>
      <c r="TMO59" s="877"/>
      <c r="TMP59" s="877"/>
      <c r="TMQ59" s="877"/>
      <c r="TMR59" s="877"/>
      <c r="TMS59" s="877"/>
      <c r="TMT59" s="877"/>
      <c r="TMU59" s="877"/>
      <c r="TMV59" s="877"/>
      <c r="TMW59" s="877"/>
      <c r="TMX59" s="877"/>
      <c r="TMY59" s="877"/>
      <c r="TMZ59" s="877"/>
      <c r="TNA59" s="877"/>
      <c r="TNB59" s="877"/>
      <c r="TNC59" s="877"/>
      <c r="TND59" s="877"/>
      <c r="TNE59" s="877"/>
      <c r="TNF59" s="877"/>
      <c r="TNG59" s="877"/>
      <c r="TNH59" s="877"/>
      <c r="TNI59" s="877"/>
      <c r="TNJ59" s="877"/>
      <c r="TNK59" s="877"/>
      <c r="TNL59" s="877"/>
      <c r="TNM59" s="877"/>
      <c r="TNN59" s="877"/>
      <c r="TNO59" s="877"/>
      <c r="TNP59" s="877"/>
      <c r="TNQ59" s="877"/>
      <c r="TNR59" s="877"/>
      <c r="TNS59" s="877"/>
      <c r="TNT59" s="877"/>
      <c r="TNU59" s="877"/>
      <c r="TNV59" s="877"/>
      <c r="TNW59" s="877"/>
      <c r="TNX59" s="877"/>
      <c r="TNY59" s="877"/>
      <c r="TNZ59" s="877"/>
      <c r="TOA59" s="877"/>
      <c r="TOB59" s="877"/>
      <c r="TOC59" s="877"/>
      <c r="TOD59" s="877"/>
      <c r="TOE59" s="877"/>
      <c r="TOF59" s="877"/>
      <c r="TOG59" s="877"/>
      <c r="TOH59" s="877"/>
      <c r="TOI59" s="877"/>
      <c r="TOJ59" s="877"/>
      <c r="TOK59" s="877"/>
      <c r="TOL59" s="877"/>
      <c r="TOM59" s="877"/>
      <c r="TON59" s="877"/>
      <c r="TOO59" s="877"/>
      <c r="TOP59" s="877"/>
      <c r="TOQ59" s="877"/>
      <c r="TOR59" s="877"/>
      <c r="TOS59" s="877"/>
      <c r="TOT59" s="877"/>
      <c r="TOU59" s="877"/>
      <c r="TOV59" s="877"/>
      <c r="TOW59" s="877"/>
      <c r="TOX59" s="877"/>
      <c r="TOY59" s="877"/>
      <c r="TOZ59" s="877"/>
      <c r="TPA59" s="877"/>
      <c r="TPB59" s="877"/>
      <c r="TPC59" s="877"/>
      <c r="TPD59" s="877"/>
      <c r="TPE59" s="877"/>
      <c r="TPF59" s="877"/>
      <c r="TPG59" s="877"/>
      <c r="TPH59" s="877"/>
      <c r="TPI59" s="877"/>
      <c r="TPJ59" s="877"/>
      <c r="TPK59" s="877"/>
      <c r="TPL59" s="877"/>
      <c r="TPM59" s="877"/>
      <c r="TPN59" s="877"/>
      <c r="TPO59" s="877"/>
      <c r="TPP59" s="877"/>
      <c r="TPQ59" s="877"/>
      <c r="TPR59" s="877"/>
      <c r="TPS59" s="877"/>
      <c r="TPT59" s="877"/>
      <c r="TPU59" s="877"/>
      <c r="TPV59" s="877"/>
      <c r="TPW59" s="877"/>
      <c r="TPX59" s="877"/>
      <c r="TPY59" s="877"/>
      <c r="TPZ59" s="877"/>
      <c r="TQA59" s="877"/>
      <c r="TQB59" s="877"/>
      <c r="TQC59" s="877"/>
      <c r="TQD59" s="877"/>
      <c r="TQE59" s="877"/>
      <c r="TQF59" s="877"/>
      <c r="TQG59" s="877"/>
      <c r="TQH59" s="877"/>
      <c r="TQI59" s="877"/>
      <c r="TQJ59" s="877"/>
      <c r="TQK59" s="877"/>
      <c r="TQL59" s="877"/>
      <c r="TQM59" s="877"/>
      <c r="TQN59" s="877"/>
      <c r="TQO59" s="877"/>
      <c r="TQP59" s="877"/>
      <c r="TQQ59" s="877"/>
      <c r="TQR59" s="877"/>
      <c r="TQS59" s="877"/>
      <c r="TQT59" s="877"/>
      <c r="TQU59" s="877"/>
      <c r="TQV59" s="877"/>
      <c r="TQW59" s="877"/>
      <c r="TQX59" s="877"/>
      <c r="TQY59" s="877"/>
      <c r="TQZ59" s="877"/>
      <c r="TRA59" s="877"/>
      <c r="TRB59" s="877"/>
      <c r="TRC59" s="877"/>
      <c r="TRD59" s="877"/>
      <c r="TRE59" s="877"/>
      <c r="TRF59" s="877"/>
      <c r="TRG59" s="877"/>
      <c r="TRH59" s="877"/>
      <c r="TRI59" s="877"/>
      <c r="TRJ59" s="877"/>
      <c r="TRK59" s="877"/>
      <c r="TRL59" s="877"/>
      <c r="TRM59" s="877"/>
      <c r="TRN59" s="877"/>
      <c r="TRO59" s="877"/>
      <c r="TRP59" s="877"/>
      <c r="TRQ59" s="877"/>
      <c r="TRR59" s="877"/>
      <c r="TRS59" s="877"/>
      <c r="TRT59" s="877"/>
      <c r="TRU59" s="877"/>
      <c r="TRV59" s="877"/>
      <c r="TRW59" s="877"/>
      <c r="TRX59" s="877"/>
      <c r="TRY59" s="877"/>
      <c r="TRZ59" s="877"/>
      <c r="TSA59" s="877"/>
      <c r="TSB59" s="877"/>
      <c r="TSC59" s="877"/>
      <c r="TSD59" s="877"/>
      <c r="TSE59" s="877"/>
      <c r="TSF59" s="877"/>
      <c r="TSG59" s="877"/>
      <c r="TSH59" s="877"/>
      <c r="TSI59" s="877"/>
      <c r="TSJ59" s="877"/>
      <c r="TSK59" s="877"/>
      <c r="TSL59" s="877"/>
      <c r="TSM59" s="877"/>
      <c r="TSN59" s="877"/>
      <c r="TSO59" s="877"/>
      <c r="TSP59" s="877"/>
      <c r="TSQ59" s="877"/>
      <c r="TSR59" s="877"/>
      <c r="TSS59" s="877"/>
      <c r="TST59" s="877"/>
      <c r="TSU59" s="877"/>
      <c r="TSV59" s="877"/>
      <c r="TSW59" s="877"/>
      <c r="TSX59" s="877"/>
      <c r="TSY59" s="877"/>
      <c r="TSZ59" s="877"/>
      <c r="TTA59" s="877"/>
      <c r="TTB59" s="877"/>
      <c r="TTC59" s="877"/>
      <c r="TTD59" s="877"/>
      <c r="TTE59" s="877"/>
      <c r="TTF59" s="877"/>
      <c r="TTG59" s="877"/>
      <c r="TTH59" s="877"/>
      <c r="TTI59" s="877"/>
      <c r="TTJ59" s="877"/>
      <c r="TTK59" s="877"/>
      <c r="TTL59" s="877"/>
      <c r="TTM59" s="877"/>
      <c r="TTN59" s="877"/>
      <c r="TTO59" s="877"/>
      <c r="TTP59" s="877"/>
      <c r="TTQ59" s="877"/>
      <c r="TTR59" s="877"/>
      <c r="TTS59" s="877"/>
      <c r="TTT59" s="877"/>
      <c r="TTU59" s="877"/>
      <c r="TTV59" s="877"/>
      <c r="TTW59" s="877"/>
      <c r="TTX59" s="877"/>
      <c r="TTY59" s="877"/>
      <c r="TTZ59" s="877"/>
      <c r="TUA59" s="877"/>
      <c r="TUB59" s="877"/>
      <c r="TUC59" s="877"/>
      <c r="TUD59" s="877"/>
      <c r="TUE59" s="877"/>
      <c r="TUF59" s="877"/>
      <c r="TUG59" s="877"/>
      <c r="TUH59" s="877"/>
      <c r="TUI59" s="877"/>
      <c r="TUJ59" s="877"/>
      <c r="TUK59" s="877"/>
      <c r="TUL59" s="877"/>
      <c r="TUM59" s="877"/>
      <c r="TUN59" s="877"/>
      <c r="TUO59" s="877"/>
      <c r="TUP59" s="877"/>
      <c r="TUQ59" s="877"/>
      <c r="TUR59" s="877"/>
      <c r="TUS59" s="877"/>
      <c r="TUT59" s="877"/>
      <c r="TUU59" s="877"/>
      <c r="TUV59" s="877"/>
      <c r="TUW59" s="877"/>
      <c r="TUX59" s="877"/>
      <c r="TUY59" s="877"/>
      <c r="TUZ59" s="877"/>
      <c r="TVA59" s="877"/>
      <c r="TVB59" s="877"/>
      <c r="TVC59" s="877"/>
      <c r="TVD59" s="877"/>
      <c r="TVE59" s="877"/>
      <c r="TVF59" s="877"/>
      <c r="TVG59" s="877"/>
      <c r="TVH59" s="877"/>
      <c r="TVI59" s="877"/>
      <c r="TVJ59" s="877"/>
      <c r="TVK59" s="877"/>
      <c r="TVL59" s="877"/>
      <c r="TVM59" s="877"/>
      <c r="TVN59" s="877"/>
      <c r="TVO59" s="877"/>
      <c r="TVP59" s="877"/>
      <c r="TVQ59" s="877"/>
      <c r="TVR59" s="877"/>
      <c r="TVS59" s="877"/>
      <c r="TVT59" s="877"/>
      <c r="TVU59" s="877"/>
      <c r="TVV59" s="877"/>
      <c r="TVW59" s="877"/>
      <c r="TVX59" s="877"/>
      <c r="TVY59" s="877"/>
      <c r="TVZ59" s="877"/>
      <c r="TWA59" s="877"/>
      <c r="TWB59" s="877"/>
      <c r="TWC59" s="877"/>
      <c r="TWD59" s="877"/>
      <c r="TWE59" s="877"/>
      <c r="TWF59" s="877"/>
      <c r="TWG59" s="877"/>
      <c r="TWH59" s="877"/>
      <c r="TWI59" s="877"/>
      <c r="TWJ59" s="877"/>
      <c r="TWK59" s="877"/>
      <c r="TWL59" s="877"/>
      <c r="TWM59" s="877"/>
      <c r="TWN59" s="877"/>
      <c r="TWO59" s="877"/>
      <c r="TWP59" s="877"/>
      <c r="TWQ59" s="877"/>
      <c r="TWR59" s="877"/>
      <c r="TWS59" s="877"/>
      <c r="TWT59" s="877"/>
      <c r="TWU59" s="877"/>
      <c r="TWV59" s="877"/>
      <c r="TWW59" s="877"/>
      <c r="TWX59" s="877"/>
      <c r="TWY59" s="877"/>
      <c r="TWZ59" s="877"/>
      <c r="TXA59" s="877"/>
      <c r="TXB59" s="877"/>
      <c r="TXC59" s="877"/>
      <c r="TXD59" s="877"/>
      <c r="TXE59" s="877"/>
      <c r="TXF59" s="877"/>
      <c r="TXG59" s="877"/>
      <c r="TXH59" s="877"/>
      <c r="TXI59" s="877"/>
      <c r="TXJ59" s="877"/>
      <c r="TXK59" s="877"/>
      <c r="TXL59" s="877"/>
      <c r="TXM59" s="877"/>
      <c r="TXN59" s="877"/>
      <c r="TXO59" s="877"/>
      <c r="TXP59" s="877"/>
      <c r="TXQ59" s="877"/>
      <c r="TXR59" s="877"/>
      <c r="TXS59" s="877"/>
      <c r="TXT59" s="877"/>
      <c r="TXU59" s="877"/>
      <c r="TXV59" s="877"/>
      <c r="TXW59" s="877"/>
      <c r="TXX59" s="877"/>
      <c r="TXY59" s="877"/>
      <c r="TXZ59" s="877"/>
      <c r="TYA59" s="877"/>
      <c r="TYB59" s="877"/>
      <c r="TYC59" s="877"/>
      <c r="TYD59" s="877"/>
      <c r="TYE59" s="877"/>
      <c r="TYF59" s="877"/>
      <c r="TYG59" s="877"/>
      <c r="TYH59" s="877"/>
      <c r="TYI59" s="877"/>
      <c r="TYJ59" s="877"/>
      <c r="TYK59" s="877"/>
      <c r="TYL59" s="877"/>
      <c r="TYM59" s="877"/>
      <c r="TYN59" s="877"/>
      <c r="TYO59" s="877"/>
      <c r="TYP59" s="877"/>
      <c r="TYQ59" s="877"/>
      <c r="TYR59" s="877"/>
      <c r="TYS59" s="877"/>
      <c r="TYT59" s="877"/>
      <c r="TYU59" s="877"/>
      <c r="TYV59" s="877"/>
      <c r="TYW59" s="877"/>
      <c r="TYX59" s="877"/>
      <c r="TYY59" s="877"/>
      <c r="TYZ59" s="877"/>
      <c r="TZA59" s="877"/>
      <c r="TZB59" s="877"/>
      <c r="TZC59" s="877"/>
      <c r="TZD59" s="877"/>
      <c r="TZE59" s="877"/>
      <c r="TZF59" s="877"/>
      <c r="TZG59" s="877"/>
      <c r="TZH59" s="877"/>
      <c r="TZI59" s="877"/>
      <c r="TZJ59" s="877"/>
      <c r="TZK59" s="877"/>
      <c r="TZL59" s="877"/>
      <c r="TZM59" s="877"/>
      <c r="TZN59" s="877"/>
      <c r="TZO59" s="877"/>
      <c r="TZP59" s="877"/>
      <c r="TZQ59" s="877"/>
      <c r="TZR59" s="877"/>
      <c r="TZS59" s="877"/>
      <c r="TZT59" s="877"/>
      <c r="TZU59" s="877"/>
      <c r="TZV59" s="877"/>
      <c r="TZW59" s="877"/>
      <c r="TZX59" s="877"/>
      <c r="TZY59" s="877"/>
      <c r="TZZ59" s="877"/>
      <c r="UAA59" s="877"/>
      <c r="UAB59" s="877"/>
      <c r="UAC59" s="877"/>
      <c r="UAD59" s="877"/>
      <c r="UAE59" s="877"/>
      <c r="UAF59" s="877"/>
      <c r="UAG59" s="877"/>
      <c r="UAH59" s="877"/>
      <c r="UAI59" s="877"/>
      <c r="UAJ59" s="877"/>
      <c r="UAK59" s="877"/>
      <c r="UAL59" s="877"/>
      <c r="UAM59" s="877"/>
      <c r="UAN59" s="877"/>
      <c r="UAO59" s="877"/>
      <c r="UAP59" s="877"/>
      <c r="UAQ59" s="877"/>
      <c r="UAR59" s="877"/>
      <c r="UAS59" s="877"/>
      <c r="UAT59" s="877"/>
      <c r="UAU59" s="877"/>
      <c r="UAV59" s="877"/>
      <c r="UAW59" s="877"/>
      <c r="UAX59" s="877"/>
      <c r="UAY59" s="877"/>
      <c r="UAZ59" s="877"/>
      <c r="UBA59" s="877"/>
      <c r="UBB59" s="877"/>
      <c r="UBC59" s="877"/>
      <c r="UBD59" s="877"/>
      <c r="UBE59" s="877"/>
      <c r="UBF59" s="877"/>
      <c r="UBG59" s="877"/>
      <c r="UBH59" s="877"/>
      <c r="UBI59" s="877"/>
      <c r="UBJ59" s="877"/>
      <c r="UBK59" s="877"/>
      <c r="UBL59" s="877"/>
      <c r="UBM59" s="877"/>
      <c r="UBN59" s="877"/>
      <c r="UBO59" s="877"/>
      <c r="UBP59" s="877"/>
      <c r="UBQ59" s="877"/>
      <c r="UBR59" s="877"/>
      <c r="UBS59" s="877"/>
      <c r="UBT59" s="877"/>
      <c r="UBU59" s="877"/>
      <c r="UBV59" s="877"/>
      <c r="UBW59" s="877"/>
      <c r="UBX59" s="877"/>
      <c r="UBY59" s="877"/>
      <c r="UBZ59" s="877"/>
      <c r="UCA59" s="877"/>
      <c r="UCB59" s="877"/>
      <c r="UCC59" s="877"/>
      <c r="UCD59" s="877"/>
      <c r="UCE59" s="877"/>
      <c r="UCF59" s="877"/>
      <c r="UCG59" s="877"/>
      <c r="UCH59" s="877"/>
      <c r="UCI59" s="877"/>
      <c r="UCJ59" s="877"/>
      <c r="UCK59" s="877"/>
      <c r="UCL59" s="877"/>
      <c r="UCM59" s="877"/>
      <c r="UCN59" s="877"/>
      <c r="UCO59" s="877"/>
      <c r="UCP59" s="877"/>
      <c r="UCQ59" s="877"/>
      <c r="UCR59" s="877"/>
      <c r="UCS59" s="877"/>
      <c r="UCT59" s="877"/>
      <c r="UCU59" s="877"/>
      <c r="UCV59" s="877"/>
      <c r="UCW59" s="877"/>
      <c r="UCX59" s="877"/>
      <c r="UCY59" s="877"/>
      <c r="UCZ59" s="877"/>
      <c r="UDA59" s="877"/>
      <c r="UDB59" s="877"/>
      <c r="UDC59" s="877"/>
      <c r="UDD59" s="877"/>
      <c r="UDE59" s="877"/>
      <c r="UDF59" s="877"/>
      <c r="UDG59" s="877"/>
      <c r="UDH59" s="877"/>
      <c r="UDI59" s="877"/>
      <c r="UDJ59" s="877"/>
      <c r="UDK59" s="877"/>
      <c r="UDL59" s="877"/>
      <c r="UDM59" s="877"/>
      <c r="UDN59" s="877"/>
      <c r="UDO59" s="877"/>
      <c r="UDP59" s="877"/>
      <c r="UDQ59" s="877"/>
      <c r="UDR59" s="877"/>
      <c r="UDS59" s="877"/>
      <c r="UDT59" s="877"/>
      <c r="UDU59" s="877"/>
      <c r="UDV59" s="877"/>
      <c r="UDW59" s="877"/>
      <c r="UDX59" s="877"/>
      <c r="UDY59" s="877"/>
      <c r="UDZ59" s="877"/>
      <c r="UEA59" s="877"/>
      <c r="UEB59" s="877"/>
      <c r="UEC59" s="877"/>
      <c r="UED59" s="877"/>
      <c r="UEE59" s="877"/>
      <c r="UEF59" s="877"/>
      <c r="UEG59" s="877"/>
      <c r="UEH59" s="877"/>
      <c r="UEI59" s="877"/>
      <c r="UEJ59" s="877"/>
      <c r="UEK59" s="877"/>
      <c r="UEL59" s="877"/>
      <c r="UEM59" s="877"/>
      <c r="UEN59" s="877"/>
      <c r="UEO59" s="877"/>
      <c r="UEP59" s="877"/>
      <c r="UEQ59" s="877"/>
      <c r="UER59" s="877"/>
      <c r="UES59" s="877"/>
      <c r="UET59" s="877"/>
      <c r="UEU59" s="877"/>
      <c r="UEV59" s="877"/>
      <c r="UEW59" s="877"/>
      <c r="UEX59" s="877"/>
      <c r="UEY59" s="877"/>
      <c r="UEZ59" s="877"/>
      <c r="UFA59" s="877"/>
      <c r="UFB59" s="877"/>
      <c r="UFC59" s="877"/>
      <c r="UFD59" s="877"/>
      <c r="UFE59" s="877"/>
      <c r="UFF59" s="877"/>
      <c r="UFG59" s="877"/>
      <c r="UFH59" s="877"/>
      <c r="UFI59" s="877"/>
      <c r="UFJ59" s="877"/>
      <c r="UFK59" s="877"/>
      <c r="UFL59" s="877"/>
      <c r="UFM59" s="877"/>
      <c r="UFN59" s="877"/>
      <c r="UFO59" s="877"/>
      <c r="UFP59" s="877"/>
      <c r="UFQ59" s="877"/>
      <c r="UFR59" s="877"/>
      <c r="UFS59" s="877"/>
      <c r="UFT59" s="877"/>
      <c r="UFU59" s="877"/>
      <c r="UFV59" s="877"/>
      <c r="UFW59" s="877"/>
      <c r="UFX59" s="877"/>
      <c r="UFY59" s="877"/>
      <c r="UFZ59" s="877"/>
      <c r="UGA59" s="877"/>
      <c r="UGB59" s="877"/>
      <c r="UGC59" s="877"/>
      <c r="UGD59" s="877"/>
      <c r="UGE59" s="877"/>
      <c r="UGF59" s="877"/>
      <c r="UGG59" s="877"/>
      <c r="UGH59" s="877"/>
      <c r="UGI59" s="877"/>
      <c r="UGJ59" s="877"/>
      <c r="UGK59" s="877"/>
      <c r="UGL59" s="877"/>
      <c r="UGM59" s="877"/>
      <c r="UGN59" s="877"/>
      <c r="UGO59" s="877"/>
      <c r="UGP59" s="877"/>
      <c r="UGQ59" s="877"/>
      <c r="UGR59" s="877"/>
      <c r="UGS59" s="877"/>
      <c r="UGT59" s="877"/>
      <c r="UGU59" s="877"/>
      <c r="UGV59" s="877"/>
      <c r="UGW59" s="877"/>
      <c r="UGX59" s="877"/>
      <c r="UGY59" s="877"/>
      <c r="UGZ59" s="877"/>
      <c r="UHA59" s="877"/>
      <c r="UHB59" s="877"/>
      <c r="UHC59" s="877"/>
      <c r="UHD59" s="877"/>
      <c r="UHE59" s="877"/>
      <c r="UHF59" s="877"/>
      <c r="UHG59" s="877"/>
      <c r="UHH59" s="877"/>
      <c r="UHI59" s="877"/>
      <c r="UHJ59" s="877"/>
      <c r="UHK59" s="877"/>
      <c r="UHL59" s="877"/>
      <c r="UHM59" s="877"/>
      <c r="UHN59" s="877"/>
      <c r="UHO59" s="877"/>
      <c r="UHP59" s="877"/>
      <c r="UHQ59" s="877"/>
      <c r="UHR59" s="877"/>
      <c r="UHS59" s="877"/>
      <c r="UHT59" s="877"/>
      <c r="UHU59" s="877"/>
      <c r="UHV59" s="877"/>
      <c r="UHW59" s="877"/>
      <c r="UHX59" s="877"/>
      <c r="UHY59" s="877"/>
      <c r="UHZ59" s="877"/>
      <c r="UIA59" s="877"/>
      <c r="UIB59" s="877"/>
      <c r="UIC59" s="877"/>
      <c r="UID59" s="877"/>
      <c r="UIE59" s="877"/>
      <c r="UIF59" s="877"/>
      <c r="UIG59" s="877"/>
      <c r="UIH59" s="877"/>
      <c r="UII59" s="877"/>
      <c r="UIJ59" s="877"/>
      <c r="UIK59" s="877"/>
      <c r="UIL59" s="877"/>
      <c r="UIM59" s="877"/>
      <c r="UIN59" s="877"/>
      <c r="UIO59" s="877"/>
      <c r="UIP59" s="877"/>
      <c r="UIQ59" s="877"/>
      <c r="UIR59" s="877"/>
      <c r="UIS59" s="877"/>
      <c r="UIT59" s="877"/>
      <c r="UIU59" s="877"/>
      <c r="UIV59" s="877"/>
      <c r="UIW59" s="877"/>
      <c r="UIX59" s="877"/>
      <c r="UIY59" s="877"/>
      <c r="UIZ59" s="877"/>
      <c r="UJA59" s="877"/>
      <c r="UJB59" s="877"/>
      <c r="UJC59" s="877"/>
      <c r="UJD59" s="877"/>
      <c r="UJE59" s="877"/>
      <c r="UJF59" s="877"/>
      <c r="UJG59" s="877"/>
      <c r="UJH59" s="877"/>
      <c r="UJI59" s="877"/>
      <c r="UJJ59" s="877"/>
      <c r="UJK59" s="877"/>
      <c r="UJL59" s="877"/>
      <c r="UJM59" s="877"/>
      <c r="UJN59" s="877"/>
      <c r="UJO59" s="877"/>
      <c r="UJP59" s="877"/>
      <c r="UJQ59" s="877"/>
      <c r="UJR59" s="877"/>
      <c r="UJS59" s="877"/>
      <c r="UJT59" s="877"/>
      <c r="UJU59" s="877"/>
      <c r="UJV59" s="877"/>
      <c r="UJW59" s="877"/>
      <c r="UJX59" s="877"/>
      <c r="UJY59" s="877"/>
      <c r="UJZ59" s="877"/>
      <c r="UKA59" s="877"/>
      <c r="UKB59" s="877"/>
      <c r="UKC59" s="877"/>
      <c r="UKD59" s="877"/>
      <c r="UKE59" s="877"/>
      <c r="UKF59" s="877"/>
      <c r="UKG59" s="877"/>
      <c r="UKH59" s="877"/>
      <c r="UKI59" s="877"/>
      <c r="UKJ59" s="877"/>
      <c r="UKK59" s="877"/>
      <c r="UKL59" s="877"/>
      <c r="UKM59" s="877"/>
      <c r="UKN59" s="877"/>
      <c r="UKO59" s="877"/>
      <c r="UKP59" s="877"/>
      <c r="UKQ59" s="877"/>
      <c r="UKR59" s="877"/>
      <c r="UKS59" s="877"/>
      <c r="UKT59" s="877"/>
      <c r="UKU59" s="877"/>
      <c r="UKV59" s="877"/>
      <c r="UKW59" s="877"/>
      <c r="UKX59" s="877"/>
      <c r="UKY59" s="877"/>
      <c r="UKZ59" s="877"/>
      <c r="ULA59" s="877"/>
      <c r="ULB59" s="877"/>
      <c r="ULC59" s="877"/>
      <c r="ULD59" s="877"/>
      <c r="ULE59" s="877"/>
      <c r="ULF59" s="877"/>
      <c r="ULG59" s="877"/>
      <c r="ULH59" s="877"/>
      <c r="ULI59" s="877"/>
      <c r="ULJ59" s="877"/>
      <c r="ULK59" s="877"/>
      <c r="ULL59" s="877"/>
      <c r="ULM59" s="877"/>
      <c r="ULN59" s="877"/>
      <c r="ULO59" s="877"/>
      <c r="ULP59" s="877"/>
      <c r="ULQ59" s="877"/>
      <c r="ULR59" s="877"/>
      <c r="ULS59" s="877"/>
      <c r="ULT59" s="877"/>
      <c r="ULU59" s="877"/>
      <c r="ULV59" s="877"/>
      <c r="ULW59" s="877"/>
      <c r="ULX59" s="877"/>
      <c r="ULY59" s="877"/>
      <c r="ULZ59" s="877"/>
      <c r="UMA59" s="877"/>
      <c r="UMB59" s="877"/>
      <c r="UMC59" s="877"/>
      <c r="UMD59" s="877"/>
      <c r="UME59" s="877"/>
      <c r="UMF59" s="877"/>
      <c r="UMG59" s="877"/>
      <c r="UMH59" s="877"/>
      <c r="UMI59" s="877"/>
      <c r="UMJ59" s="877"/>
      <c r="UMK59" s="877"/>
      <c r="UML59" s="877"/>
      <c r="UMM59" s="877"/>
      <c r="UMN59" s="877"/>
      <c r="UMO59" s="877"/>
      <c r="UMP59" s="877"/>
      <c r="UMQ59" s="877"/>
      <c r="UMR59" s="877"/>
      <c r="UMS59" s="877"/>
      <c r="UMT59" s="877"/>
      <c r="UMU59" s="877"/>
      <c r="UMV59" s="877"/>
      <c r="UMW59" s="877"/>
      <c r="UMX59" s="877"/>
      <c r="UMY59" s="877"/>
      <c r="UMZ59" s="877"/>
      <c r="UNA59" s="877"/>
      <c r="UNB59" s="877"/>
      <c r="UNC59" s="877"/>
      <c r="UND59" s="877"/>
      <c r="UNE59" s="877"/>
      <c r="UNF59" s="877"/>
      <c r="UNG59" s="877"/>
      <c r="UNH59" s="877"/>
      <c r="UNI59" s="877"/>
      <c r="UNJ59" s="877"/>
      <c r="UNK59" s="877"/>
      <c r="UNL59" s="877"/>
      <c r="UNM59" s="877"/>
      <c r="UNN59" s="877"/>
      <c r="UNO59" s="877"/>
      <c r="UNP59" s="877"/>
      <c r="UNQ59" s="877"/>
      <c r="UNR59" s="877"/>
      <c r="UNS59" s="877"/>
      <c r="UNT59" s="877"/>
      <c r="UNU59" s="877"/>
      <c r="UNV59" s="877"/>
      <c r="UNW59" s="877"/>
      <c r="UNX59" s="877"/>
      <c r="UNY59" s="877"/>
      <c r="UNZ59" s="877"/>
      <c r="UOA59" s="877"/>
      <c r="UOB59" s="877"/>
      <c r="UOC59" s="877"/>
      <c r="UOD59" s="877"/>
      <c r="UOE59" s="877"/>
      <c r="UOF59" s="877"/>
      <c r="UOG59" s="877"/>
      <c r="UOH59" s="877"/>
      <c r="UOI59" s="877"/>
      <c r="UOJ59" s="877"/>
      <c r="UOK59" s="877"/>
      <c r="UOL59" s="877"/>
      <c r="UOM59" s="877"/>
      <c r="UON59" s="877"/>
      <c r="UOO59" s="877"/>
      <c r="UOP59" s="877"/>
      <c r="UOQ59" s="877"/>
      <c r="UOR59" s="877"/>
      <c r="UOS59" s="877"/>
      <c r="UOT59" s="877"/>
      <c r="UOU59" s="877"/>
      <c r="UOV59" s="877"/>
      <c r="UOW59" s="877"/>
      <c r="UOX59" s="877"/>
      <c r="UOY59" s="877"/>
      <c r="UOZ59" s="877"/>
      <c r="UPA59" s="877"/>
      <c r="UPB59" s="877"/>
      <c r="UPC59" s="877"/>
      <c r="UPD59" s="877"/>
      <c r="UPE59" s="877"/>
      <c r="UPF59" s="877"/>
      <c r="UPG59" s="877"/>
      <c r="UPH59" s="877"/>
      <c r="UPI59" s="877"/>
      <c r="UPJ59" s="877"/>
      <c r="UPK59" s="877"/>
      <c r="UPL59" s="877"/>
      <c r="UPM59" s="877"/>
      <c r="UPN59" s="877"/>
      <c r="UPO59" s="877"/>
      <c r="UPP59" s="877"/>
      <c r="UPQ59" s="877"/>
      <c r="UPR59" s="877"/>
      <c r="UPS59" s="877"/>
      <c r="UPT59" s="877"/>
      <c r="UPU59" s="877"/>
      <c r="UPV59" s="877"/>
      <c r="UPW59" s="877"/>
      <c r="UPX59" s="877"/>
      <c r="UPY59" s="877"/>
      <c r="UPZ59" s="877"/>
      <c r="UQA59" s="877"/>
      <c r="UQB59" s="877"/>
      <c r="UQC59" s="877"/>
      <c r="UQD59" s="877"/>
      <c r="UQE59" s="877"/>
      <c r="UQF59" s="877"/>
      <c r="UQG59" s="877"/>
      <c r="UQH59" s="877"/>
      <c r="UQI59" s="877"/>
      <c r="UQJ59" s="877"/>
      <c r="UQK59" s="877"/>
      <c r="UQL59" s="877"/>
      <c r="UQM59" s="877"/>
      <c r="UQN59" s="877"/>
      <c r="UQO59" s="877"/>
      <c r="UQP59" s="877"/>
      <c r="UQQ59" s="877"/>
      <c r="UQR59" s="877"/>
      <c r="UQS59" s="877"/>
      <c r="UQT59" s="877"/>
      <c r="UQU59" s="877"/>
      <c r="UQV59" s="877"/>
      <c r="UQW59" s="877"/>
      <c r="UQX59" s="877"/>
      <c r="UQY59" s="877"/>
      <c r="UQZ59" s="877"/>
      <c r="URA59" s="877"/>
      <c r="URB59" s="877"/>
      <c r="URC59" s="877"/>
      <c r="URD59" s="877"/>
      <c r="URE59" s="877"/>
      <c r="URF59" s="877"/>
      <c r="URG59" s="877"/>
      <c r="URH59" s="877"/>
      <c r="URI59" s="877"/>
      <c r="URJ59" s="877"/>
      <c r="URK59" s="877"/>
      <c r="URL59" s="877"/>
      <c r="URM59" s="877"/>
      <c r="URN59" s="877"/>
      <c r="URO59" s="877"/>
      <c r="URP59" s="877"/>
      <c r="URQ59" s="877"/>
      <c r="URR59" s="877"/>
      <c r="URS59" s="877"/>
      <c r="URT59" s="877"/>
      <c r="URU59" s="877"/>
      <c r="URV59" s="877"/>
      <c r="URW59" s="877"/>
      <c r="URX59" s="877"/>
      <c r="URY59" s="877"/>
      <c r="URZ59" s="877"/>
      <c r="USA59" s="877"/>
      <c r="USB59" s="877"/>
      <c r="USC59" s="877"/>
      <c r="USD59" s="877"/>
      <c r="USE59" s="877"/>
      <c r="USF59" s="877"/>
      <c r="USG59" s="877"/>
      <c r="USH59" s="877"/>
      <c r="USI59" s="877"/>
      <c r="USJ59" s="877"/>
      <c r="USK59" s="877"/>
      <c r="USL59" s="877"/>
      <c r="USM59" s="877"/>
      <c r="USN59" s="877"/>
      <c r="USO59" s="877"/>
      <c r="USP59" s="877"/>
      <c r="USQ59" s="877"/>
      <c r="USR59" s="877"/>
      <c r="USS59" s="877"/>
      <c r="UST59" s="877"/>
      <c r="USU59" s="877"/>
      <c r="USV59" s="877"/>
      <c r="USW59" s="877"/>
      <c r="USX59" s="877"/>
      <c r="USY59" s="877"/>
      <c r="USZ59" s="877"/>
      <c r="UTA59" s="877"/>
      <c r="UTB59" s="877"/>
      <c r="UTC59" s="877"/>
      <c r="UTD59" s="877"/>
      <c r="UTE59" s="877"/>
      <c r="UTF59" s="877"/>
      <c r="UTG59" s="877"/>
      <c r="UTH59" s="877"/>
      <c r="UTI59" s="877"/>
      <c r="UTJ59" s="877"/>
      <c r="UTK59" s="877"/>
      <c r="UTL59" s="877"/>
      <c r="UTM59" s="877"/>
      <c r="UTN59" s="877"/>
      <c r="UTO59" s="877"/>
      <c r="UTP59" s="877"/>
      <c r="UTQ59" s="877"/>
      <c r="UTR59" s="877"/>
      <c r="UTS59" s="877"/>
      <c r="UTT59" s="877"/>
      <c r="UTU59" s="877"/>
      <c r="UTV59" s="877"/>
      <c r="UTW59" s="877"/>
      <c r="UTX59" s="877"/>
      <c r="UTY59" s="877"/>
      <c r="UTZ59" s="877"/>
      <c r="UUA59" s="877"/>
      <c r="UUB59" s="877"/>
      <c r="UUC59" s="877"/>
      <c r="UUD59" s="877"/>
      <c r="UUE59" s="877"/>
      <c r="UUF59" s="877"/>
      <c r="UUG59" s="877"/>
      <c r="UUH59" s="877"/>
      <c r="UUI59" s="877"/>
      <c r="UUJ59" s="877"/>
      <c r="UUK59" s="877"/>
      <c r="UUL59" s="877"/>
      <c r="UUM59" s="877"/>
      <c r="UUN59" s="877"/>
      <c r="UUO59" s="877"/>
      <c r="UUP59" s="877"/>
      <c r="UUQ59" s="877"/>
      <c r="UUR59" s="877"/>
      <c r="UUS59" s="877"/>
      <c r="UUT59" s="877"/>
      <c r="UUU59" s="877"/>
      <c r="UUV59" s="877"/>
      <c r="UUW59" s="877"/>
      <c r="UUX59" s="877"/>
      <c r="UUY59" s="877"/>
      <c r="UUZ59" s="877"/>
      <c r="UVA59" s="877"/>
      <c r="UVB59" s="877"/>
      <c r="UVC59" s="877"/>
      <c r="UVD59" s="877"/>
      <c r="UVE59" s="877"/>
      <c r="UVF59" s="877"/>
      <c r="UVG59" s="877"/>
      <c r="UVH59" s="877"/>
      <c r="UVI59" s="877"/>
      <c r="UVJ59" s="877"/>
      <c r="UVK59" s="877"/>
      <c r="UVL59" s="877"/>
      <c r="UVM59" s="877"/>
      <c r="UVN59" s="877"/>
      <c r="UVO59" s="877"/>
      <c r="UVP59" s="877"/>
      <c r="UVQ59" s="877"/>
      <c r="UVR59" s="877"/>
      <c r="UVS59" s="877"/>
      <c r="UVT59" s="877"/>
      <c r="UVU59" s="877"/>
      <c r="UVV59" s="877"/>
      <c r="UVW59" s="877"/>
      <c r="UVX59" s="877"/>
      <c r="UVY59" s="877"/>
      <c r="UVZ59" s="877"/>
      <c r="UWA59" s="877"/>
      <c r="UWB59" s="877"/>
      <c r="UWC59" s="877"/>
      <c r="UWD59" s="877"/>
      <c r="UWE59" s="877"/>
      <c r="UWF59" s="877"/>
      <c r="UWG59" s="877"/>
      <c r="UWH59" s="877"/>
      <c r="UWI59" s="877"/>
      <c r="UWJ59" s="877"/>
      <c r="UWK59" s="877"/>
      <c r="UWL59" s="877"/>
      <c r="UWM59" s="877"/>
      <c r="UWN59" s="877"/>
      <c r="UWO59" s="877"/>
      <c r="UWP59" s="877"/>
      <c r="UWQ59" s="877"/>
      <c r="UWR59" s="877"/>
      <c r="UWS59" s="877"/>
      <c r="UWT59" s="877"/>
      <c r="UWU59" s="877"/>
      <c r="UWV59" s="877"/>
      <c r="UWW59" s="877"/>
      <c r="UWX59" s="877"/>
      <c r="UWY59" s="877"/>
      <c r="UWZ59" s="877"/>
      <c r="UXA59" s="877"/>
      <c r="UXB59" s="877"/>
      <c r="UXC59" s="877"/>
      <c r="UXD59" s="877"/>
      <c r="UXE59" s="877"/>
      <c r="UXF59" s="877"/>
      <c r="UXG59" s="877"/>
      <c r="UXH59" s="877"/>
      <c r="UXI59" s="877"/>
      <c r="UXJ59" s="877"/>
      <c r="UXK59" s="877"/>
      <c r="UXL59" s="877"/>
      <c r="UXM59" s="877"/>
      <c r="UXN59" s="877"/>
      <c r="UXO59" s="877"/>
      <c r="UXP59" s="877"/>
      <c r="UXQ59" s="877"/>
      <c r="UXR59" s="877"/>
      <c r="UXS59" s="877"/>
      <c r="UXT59" s="877"/>
      <c r="UXU59" s="877"/>
      <c r="UXV59" s="877"/>
      <c r="UXW59" s="877"/>
      <c r="UXX59" s="877"/>
      <c r="UXY59" s="877"/>
      <c r="UXZ59" s="877"/>
      <c r="UYA59" s="877"/>
      <c r="UYB59" s="877"/>
      <c r="UYC59" s="877"/>
      <c r="UYD59" s="877"/>
      <c r="UYE59" s="877"/>
      <c r="UYF59" s="877"/>
      <c r="UYG59" s="877"/>
      <c r="UYH59" s="877"/>
      <c r="UYI59" s="877"/>
      <c r="UYJ59" s="877"/>
      <c r="UYK59" s="877"/>
      <c r="UYL59" s="877"/>
      <c r="UYM59" s="877"/>
      <c r="UYN59" s="877"/>
      <c r="UYO59" s="877"/>
      <c r="UYP59" s="877"/>
      <c r="UYQ59" s="877"/>
      <c r="UYR59" s="877"/>
      <c r="UYS59" s="877"/>
      <c r="UYT59" s="877"/>
      <c r="UYU59" s="877"/>
      <c r="UYV59" s="877"/>
      <c r="UYW59" s="877"/>
      <c r="UYX59" s="877"/>
      <c r="UYY59" s="877"/>
      <c r="UYZ59" s="877"/>
      <c r="UZA59" s="877"/>
      <c r="UZB59" s="877"/>
      <c r="UZC59" s="877"/>
      <c r="UZD59" s="877"/>
      <c r="UZE59" s="877"/>
      <c r="UZF59" s="877"/>
      <c r="UZG59" s="877"/>
      <c r="UZH59" s="877"/>
      <c r="UZI59" s="877"/>
      <c r="UZJ59" s="877"/>
      <c r="UZK59" s="877"/>
      <c r="UZL59" s="877"/>
      <c r="UZM59" s="877"/>
      <c r="UZN59" s="877"/>
      <c r="UZO59" s="877"/>
      <c r="UZP59" s="877"/>
      <c r="UZQ59" s="877"/>
      <c r="UZR59" s="877"/>
      <c r="UZS59" s="877"/>
      <c r="UZT59" s="877"/>
      <c r="UZU59" s="877"/>
      <c r="UZV59" s="877"/>
      <c r="UZW59" s="877"/>
      <c r="UZX59" s="877"/>
      <c r="UZY59" s="877"/>
      <c r="UZZ59" s="877"/>
      <c r="VAA59" s="877"/>
      <c r="VAB59" s="877"/>
      <c r="VAC59" s="877"/>
      <c r="VAD59" s="877"/>
      <c r="VAE59" s="877"/>
      <c r="VAF59" s="877"/>
      <c r="VAG59" s="877"/>
      <c r="VAH59" s="877"/>
      <c r="VAI59" s="877"/>
      <c r="VAJ59" s="877"/>
      <c r="VAK59" s="877"/>
      <c r="VAL59" s="877"/>
      <c r="VAM59" s="877"/>
      <c r="VAN59" s="877"/>
      <c r="VAO59" s="877"/>
      <c r="VAP59" s="877"/>
      <c r="VAQ59" s="877"/>
      <c r="VAR59" s="877"/>
      <c r="VAS59" s="877"/>
      <c r="VAT59" s="877"/>
      <c r="VAU59" s="877"/>
      <c r="VAV59" s="877"/>
      <c r="VAW59" s="877"/>
      <c r="VAX59" s="877"/>
      <c r="VAY59" s="877"/>
      <c r="VAZ59" s="877"/>
      <c r="VBA59" s="877"/>
      <c r="VBB59" s="877"/>
      <c r="VBC59" s="877"/>
      <c r="VBD59" s="877"/>
      <c r="VBE59" s="877"/>
      <c r="VBF59" s="877"/>
      <c r="VBG59" s="877"/>
      <c r="VBH59" s="877"/>
      <c r="VBI59" s="877"/>
      <c r="VBJ59" s="877"/>
      <c r="VBK59" s="877"/>
      <c r="VBL59" s="877"/>
      <c r="VBM59" s="877"/>
      <c r="VBN59" s="877"/>
      <c r="VBO59" s="877"/>
      <c r="VBP59" s="877"/>
      <c r="VBQ59" s="877"/>
      <c r="VBR59" s="877"/>
      <c r="VBS59" s="877"/>
      <c r="VBT59" s="877"/>
      <c r="VBU59" s="877"/>
      <c r="VBV59" s="877"/>
      <c r="VBW59" s="877"/>
      <c r="VBX59" s="877"/>
      <c r="VBY59" s="877"/>
      <c r="VBZ59" s="877"/>
      <c r="VCA59" s="877"/>
      <c r="VCB59" s="877"/>
      <c r="VCC59" s="877"/>
      <c r="VCD59" s="877"/>
      <c r="VCE59" s="877"/>
      <c r="VCF59" s="877"/>
      <c r="VCG59" s="877"/>
      <c r="VCH59" s="877"/>
      <c r="VCI59" s="877"/>
      <c r="VCJ59" s="877"/>
      <c r="VCK59" s="877"/>
      <c r="VCL59" s="877"/>
      <c r="VCM59" s="877"/>
      <c r="VCN59" s="877"/>
      <c r="VCO59" s="877"/>
      <c r="VCP59" s="877"/>
      <c r="VCQ59" s="877"/>
      <c r="VCR59" s="877"/>
      <c r="VCS59" s="877"/>
      <c r="VCT59" s="877"/>
      <c r="VCU59" s="877"/>
      <c r="VCV59" s="877"/>
      <c r="VCW59" s="877"/>
      <c r="VCX59" s="877"/>
      <c r="VCY59" s="877"/>
      <c r="VCZ59" s="877"/>
      <c r="VDA59" s="877"/>
      <c r="VDB59" s="877"/>
      <c r="VDC59" s="877"/>
      <c r="VDD59" s="877"/>
      <c r="VDE59" s="877"/>
      <c r="VDF59" s="877"/>
      <c r="VDG59" s="877"/>
      <c r="VDH59" s="877"/>
      <c r="VDI59" s="877"/>
      <c r="VDJ59" s="877"/>
      <c r="VDK59" s="877"/>
      <c r="VDL59" s="877"/>
      <c r="VDM59" s="877"/>
      <c r="VDN59" s="877"/>
      <c r="VDO59" s="877"/>
      <c r="VDP59" s="877"/>
      <c r="VDQ59" s="877"/>
      <c r="VDR59" s="877"/>
      <c r="VDS59" s="877"/>
      <c r="VDT59" s="877"/>
      <c r="VDU59" s="877"/>
      <c r="VDV59" s="877"/>
      <c r="VDW59" s="877"/>
      <c r="VDX59" s="877"/>
      <c r="VDY59" s="877"/>
      <c r="VDZ59" s="877"/>
      <c r="VEA59" s="877"/>
      <c r="VEB59" s="877"/>
      <c r="VEC59" s="877"/>
      <c r="VED59" s="877"/>
      <c r="VEE59" s="877"/>
      <c r="VEF59" s="877"/>
      <c r="VEG59" s="877"/>
      <c r="VEH59" s="877"/>
      <c r="VEI59" s="877"/>
      <c r="VEJ59" s="877"/>
      <c r="VEK59" s="877"/>
      <c r="VEL59" s="877"/>
      <c r="VEM59" s="877"/>
      <c r="VEN59" s="877"/>
      <c r="VEO59" s="877"/>
      <c r="VEP59" s="877"/>
      <c r="VEQ59" s="877"/>
      <c r="VER59" s="877"/>
      <c r="VES59" s="877"/>
      <c r="VET59" s="877"/>
      <c r="VEU59" s="877"/>
      <c r="VEV59" s="877"/>
      <c r="VEW59" s="877"/>
      <c r="VEX59" s="877"/>
      <c r="VEY59" s="877"/>
      <c r="VEZ59" s="877"/>
      <c r="VFA59" s="877"/>
      <c r="VFB59" s="877"/>
      <c r="VFC59" s="877"/>
      <c r="VFD59" s="877"/>
      <c r="VFE59" s="877"/>
      <c r="VFF59" s="877"/>
      <c r="VFG59" s="877"/>
      <c r="VFH59" s="877"/>
      <c r="VFI59" s="877"/>
      <c r="VFJ59" s="877"/>
      <c r="VFK59" s="877"/>
      <c r="VFL59" s="877"/>
      <c r="VFM59" s="877"/>
      <c r="VFN59" s="877"/>
      <c r="VFO59" s="877"/>
      <c r="VFP59" s="877"/>
      <c r="VFQ59" s="877"/>
      <c r="VFR59" s="877"/>
      <c r="VFS59" s="877"/>
      <c r="VFT59" s="877"/>
      <c r="VFU59" s="877"/>
      <c r="VFV59" s="877"/>
      <c r="VFW59" s="877"/>
      <c r="VFX59" s="877"/>
      <c r="VFY59" s="877"/>
      <c r="VFZ59" s="877"/>
      <c r="VGA59" s="877"/>
      <c r="VGB59" s="877"/>
      <c r="VGC59" s="877"/>
      <c r="VGD59" s="877"/>
      <c r="VGE59" s="877"/>
      <c r="VGF59" s="877"/>
      <c r="VGG59" s="877"/>
      <c r="VGH59" s="877"/>
      <c r="VGI59" s="877"/>
      <c r="VGJ59" s="877"/>
      <c r="VGK59" s="877"/>
      <c r="VGL59" s="877"/>
      <c r="VGM59" s="877"/>
      <c r="VGN59" s="877"/>
      <c r="VGO59" s="877"/>
      <c r="VGP59" s="877"/>
      <c r="VGQ59" s="877"/>
      <c r="VGR59" s="877"/>
      <c r="VGS59" s="877"/>
      <c r="VGT59" s="877"/>
      <c r="VGU59" s="877"/>
      <c r="VGV59" s="877"/>
      <c r="VGW59" s="877"/>
      <c r="VGX59" s="877"/>
      <c r="VGY59" s="877"/>
      <c r="VGZ59" s="877"/>
      <c r="VHA59" s="877"/>
      <c r="VHB59" s="877"/>
      <c r="VHC59" s="877"/>
      <c r="VHD59" s="877"/>
      <c r="VHE59" s="877"/>
      <c r="VHF59" s="877"/>
      <c r="VHG59" s="877"/>
      <c r="VHH59" s="877"/>
      <c r="VHI59" s="877"/>
      <c r="VHJ59" s="877"/>
      <c r="VHK59" s="877"/>
      <c r="VHL59" s="877"/>
      <c r="VHM59" s="877"/>
      <c r="VHN59" s="877"/>
      <c r="VHO59" s="877"/>
      <c r="VHP59" s="877"/>
      <c r="VHQ59" s="877"/>
      <c r="VHR59" s="877"/>
      <c r="VHS59" s="877"/>
      <c r="VHT59" s="877"/>
      <c r="VHU59" s="877"/>
      <c r="VHV59" s="877"/>
      <c r="VHW59" s="877"/>
      <c r="VHX59" s="877"/>
      <c r="VHY59" s="877"/>
      <c r="VHZ59" s="877"/>
      <c r="VIA59" s="877"/>
      <c r="VIB59" s="877"/>
      <c r="VIC59" s="877"/>
      <c r="VID59" s="877"/>
      <c r="VIE59" s="877"/>
      <c r="VIF59" s="877"/>
      <c r="VIG59" s="877"/>
      <c r="VIH59" s="877"/>
      <c r="VII59" s="877"/>
      <c r="VIJ59" s="877"/>
      <c r="VIK59" s="877"/>
      <c r="VIL59" s="877"/>
      <c r="VIM59" s="877"/>
      <c r="VIN59" s="877"/>
      <c r="VIO59" s="877"/>
      <c r="VIP59" s="877"/>
      <c r="VIQ59" s="877"/>
      <c r="VIR59" s="877"/>
      <c r="VIS59" s="877"/>
      <c r="VIT59" s="877"/>
      <c r="VIU59" s="877"/>
      <c r="VIV59" s="877"/>
      <c r="VIW59" s="877"/>
      <c r="VIX59" s="877"/>
      <c r="VIY59" s="877"/>
      <c r="VIZ59" s="877"/>
      <c r="VJA59" s="877"/>
      <c r="VJB59" s="877"/>
      <c r="VJC59" s="877"/>
      <c r="VJD59" s="877"/>
      <c r="VJE59" s="877"/>
      <c r="VJF59" s="877"/>
      <c r="VJG59" s="877"/>
      <c r="VJH59" s="877"/>
      <c r="VJI59" s="877"/>
      <c r="VJJ59" s="877"/>
      <c r="VJK59" s="877"/>
      <c r="VJL59" s="877"/>
      <c r="VJM59" s="877"/>
      <c r="VJN59" s="877"/>
      <c r="VJO59" s="877"/>
      <c r="VJP59" s="877"/>
      <c r="VJQ59" s="877"/>
      <c r="VJR59" s="877"/>
      <c r="VJS59" s="877"/>
      <c r="VJT59" s="877"/>
      <c r="VJU59" s="877"/>
      <c r="VJV59" s="877"/>
      <c r="VJW59" s="877"/>
      <c r="VJX59" s="877"/>
      <c r="VJY59" s="877"/>
      <c r="VJZ59" s="877"/>
      <c r="VKA59" s="877"/>
      <c r="VKB59" s="877"/>
      <c r="VKC59" s="877"/>
      <c r="VKD59" s="877"/>
      <c r="VKE59" s="877"/>
      <c r="VKF59" s="877"/>
      <c r="VKG59" s="877"/>
      <c r="VKH59" s="877"/>
      <c r="VKI59" s="877"/>
      <c r="VKJ59" s="877"/>
      <c r="VKK59" s="877"/>
      <c r="VKL59" s="877"/>
      <c r="VKM59" s="877"/>
      <c r="VKN59" s="877"/>
      <c r="VKO59" s="877"/>
      <c r="VKP59" s="877"/>
      <c r="VKQ59" s="877"/>
      <c r="VKR59" s="877"/>
      <c r="VKS59" s="877"/>
      <c r="VKT59" s="877"/>
      <c r="VKU59" s="877"/>
      <c r="VKV59" s="877"/>
      <c r="VKW59" s="877"/>
      <c r="VKX59" s="877"/>
      <c r="VKY59" s="877"/>
      <c r="VKZ59" s="877"/>
      <c r="VLA59" s="877"/>
      <c r="VLB59" s="877"/>
      <c r="VLC59" s="877"/>
      <c r="VLD59" s="877"/>
      <c r="VLE59" s="877"/>
      <c r="VLF59" s="877"/>
      <c r="VLG59" s="877"/>
      <c r="VLH59" s="877"/>
      <c r="VLI59" s="877"/>
      <c r="VLJ59" s="877"/>
      <c r="VLK59" s="877"/>
      <c r="VLL59" s="877"/>
      <c r="VLM59" s="877"/>
      <c r="VLN59" s="877"/>
      <c r="VLO59" s="877"/>
      <c r="VLP59" s="877"/>
      <c r="VLQ59" s="877"/>
      <c r="VLR59" s="877"/>
      <c r="VLS59" s="877"/>
      <c r="VLT59" s="877"/>
      <c r="VLU59" s="877"/>
      <c r="VLV59" s="877"/>
      <c r="VLW59" s="877"/>
      <c r="VLX59" s="877"/>
      <c r="VLY59" s="877"/>
      <c r="VLZ59" s="877"/>
      <c r="VMA59" s="877"/>
      <c r="VMB59" s="877"/>
      <c r="VMC59" s="877"/>
      <c r="VMD59" s="877"/>
      <c r="VME59" s="877"/>
      <c r="VMF59" s="877"/>
      <c r="VMG59" s="877"/>
      <c r="VMH59" s="877"/>
      <c r="VMI59" s="877"/>
      <c r="VMJ59" s="877"/>
      <c r="VMK59" s="877"/>
      <c r="VML59" s="877"/>
      <c r="VMM59" s="877"/>
      <c r="VMN59" s="877"/>
      <c r="VMO59" s="877"/>
      <c r="VMP59" s="877"/>
      <c r="VMQ59" s="877"/>
      <c r="VMR59" s="877"/>
      <c r="VMS59" s="877"/>
      <c r="VMT59" s="877"/>
      <c r="VMU59" s="877"/>
      <c r="VMV59" s="877"/>
      <c r="VMW59" s="877"/>
      <c r="VMX59" s="877"/>
      <c r="VMY59" s="877"/>
      <c r="VMZ59" s="877"/>
      <c r="VNA59" s="877"/>
      <c r="VNB59" s="877"/>
      <c r="VNC59" s="877"/>
      <c r="VND59" s="877"/>
      <c r="VNE59" s="877"/>
      <c r="VNF59" s="877"/>
      <c r="VNG59" s="877"/>
      <c r="VNH59" s="877"/>
      <c r="VNI59" s="877"/>
      <c r="VNJ59" s="877"/>
      <c r="VNK59" s="877"/>
      <c r="VNL59" s="877"/>
      <c r="VNM59" s="877"/>
      <c r="VNN59" s="877"/>
      <c r="VNO59" s="877"/>
      <c r="VNP59" s="877"/>
      <c r="VNQ59" s="877"/>
      <c r="VNR59" s="877"/>
      <c r="VNS59" s="877"/>
      <c r="VNT59" s="877"/>
      <c r="VNU59" s="877"/>
      <c r="VNV59" s="877"/>
      <c r="VNW59" s="877"/>
      <c r="VNX59" s="877"/>
      <c r="VNY59" s="877"/>
      <c r="VNZ59" s="877"/>
      <c r="VOA59" s="877"/>
      <c r="VOB59" s="877"/>
      <c r="VOC59" s="877"/>
      <c r="VOD59" s="877"/>
      <c r="VOE59" s="877"/>
      <c r="VOF59" s="877"/>
      <c r="VOG59" s="877"/>
      <c r="VOH59" s="877"/>
      <c r="VOI59" s="877"/>
      <c r="VOJ59" s="877"/>
      <c r="VOK59" s="877"/>
      <c r="VOL59" s="877"/>
      <c r="VOM59" s="877"/>
      <c r="VON59" s="877"/>
      <c r="VOO59" s="877"/>
      <c r="VOP59" s="877"/>
      <c r="VOQ59" s="877"/>
      <c r="VOR59" s="877"/>
      <c r="VOS59" s="877"/>
      <c r="VOT59" s="877"/>
      <c r="VOU59" s="877"/>
      <c r="VOV59" s="877"/>
      <c r="VOW59" s="877"/>
      <c r="VOX59" s="877"/>
      <c r="VOY59" s="877"/>
      <c r="VOZ59" s="877"/>
      <c r="VPA59" s="877"/>
      <c r="VPB59" s="877"/>
      <c r="VPC59" s="877"/>
      <c r="VPD59" s="877"/>
      <c r="VPE59" s="877"/>
      <c r="VPF59" s="877"/>
      <c r="VPG59" s="877"/>
      <c r="VPH59" s="877"/>
      <c r="VPI59" s="877"/>
      <c r="VPJ59" s="877"/>
      <c r="VPK59" s="877"/>
      <c r="VPL59" s="877"/>
      <c r="VPM59" s="877"/>
      <c r="VPN59" s="877"/>
      <c r="VPO59" s="877"/>
      <c r="VPP59" s="877"/>
      <c r="VPQ59" s="877"/>
      <c r="VPR59" s="877"/>
      <c r="VPS59" s="877"/>
      <c r="VPT59" s="877"/>
      <c r="VPU59" s="877"/>
      <c r="VPV59" s="877"/>
      <c r="VPW59" s="877"/>
      <c r="VPX59" s="877"/>
      <c r="VPY59" s="877"/>
      <c r="VPZ59" s="877"/>
      <c r="VQA59" s="877"/>
      <c r="VQB59" s="877"/>
      <c r="VQC59" s="877"/>
      <c r="VQD59" s="877"/>
      <c r="VQE59" s="877"/>
      <c r="VQF59" s="877"/>
      <c r="VQG59" s="877"/>
      <c r="VQH59" s="877"/>
      <c r="VQI59" s="877"/>
      <c r="VQJ59" s="877"/>
      <c r="VQK59" s="877"/>
      <c r="VQL59" s="877"/>
      <c r="VQM59" s="877"/>
      <c r="VQN59" s="877"/>
      <c r="VQO59" s="877"/>
      <c r="VQP59" s="877"/>
      <c r="VQQ59" s="877"/>
      <c r="VQR59" s="877"/>
      <c r="VQS59" s="877"/>
      <c r="VQT59" s="877"/>
      <c r="VQU59" s="877"/>
      <c r="VQV59" s="877"/>
      <c r="VQW59" s="877"/>
      <c r="VQX59" s="877"/>
      <c r="VQY59" s="877"/>
      <c r="VQZ59" s="877"/>
      <c r="VRA59" s="877"/>
      <c r="VRB59" s="877"/>
      <c r="VRC59" s="877"/>
      <c r="VRD59" s="877"/>
      <c r="VRE59" s="877"/>
      <c r="VRF59" s="877"/>
      <c r="VRG59" s="877"/>
      <c r="VRH59" s="877"/>
      <c r="VRI59" s="877"/>
      <c r="VRJ59" s="877"/>
      <c r="VRK59" s="877"/>
      <c r="VRL59" s="877"/>
      <c r="VRM59" s="877"/>
      <c r="VRN59" s="877"/>
      <c r="VRO59" s="877"/>
      <c r="VRP59" s="877"/>
      <c r="VRQ59" s="877"/>
      <c r="VRR59" s="877"/>
      <c r="VRS59" s="877"/>
      <c r="VRT59" s="877"/>
      <c r="VRU59" s="877"/>
      <c r="VRV59" s="877"/>
      <c r="VRW59" s="877"/>
      <c r="VRX59" s="877"/>
      <c r="VRY59" s="877"/>
      <c r="VRZ59" s="877"/>
      <c r="VSA59" s="877"/>
      <c r="VSB59" s="877"/>
      <c r="VSC59" s="877"/>
      <c r="VSD59" s="877"/>
      <c r="VSE59" s="877"/>
      <c r="VSF59" s="877"/>
      <c r="VSG59" s="877"/>
      <c r="VSH59" s="877"/>
      <c r="VSI59" s="877"/>
      <c r="VSJ59" s="877"/>
      <c r="VSK59" s="877"/>
      <c r="VSL59" s="877"/>
      <c r="VSM59" s="877"/>
      <c r="VSN59" s="877"/>
      <c r="VSO59" s="877"/>
      <c r="VSP59" s="877"/>
      <c r="VSQ59" s="877"/>
      <c r="VSR59" s="877"/>
      <c r="VSS59" s="877"/>
      <c r="VST59" s="877"/>
      <c r="VSU59" s="877"/>
      <c r="VSV59" s="877"/>
      <c r="VSW59" s="877"/>
      <c r="VSX59" s="877"/>
      <c r="VSY59" s="877"/>
      <c r="VSZ59" s="877"/>
      <c r="VTA59" s="877"/>
      <c r="VTB59" s="877"/>
      <c r="VTC59" s="877"/>
      <c r="VTD59" s="877"/>
      <c r="VTE59" s="877"/>
      <c r="VTF59" s="877"/>
      <c r="VTG59" s="877"/>
      <c r="VTH59" s="877"/>
      <c r="VTI59" s="877"/>
      <c r="VTJ59" s="877"/>
      <c r="VTK59" s="877"/>
      <c r="VTL59" s="877"/>
      <c r="VTM59" s="877"/>
      <c r="VTN59" s="877"/>
      <c r="VTO59" s="877"/>
      <c r="VTP59" s="877"/>
      <c r="VTQ59" s="877"/>
      <c r="VTR59" s="877"/>
      <c r="VTS59" s="877"/>
      <c r="VTT59" s="877"/>
      <c r="VTU59" s="877"/>
      <c r="VTV59" s="877"/>
      <c r="VTW59" s="877"/>
      <c r="VTX59" s="877"/>
      <c r="VTY59" s="877"/>
      <c r="VTZ59" s="877"/>
      <c r="VUA59" s="877"/>
      <c r="VUB59" s="877"/>
      <c r="VUC59" s="877"/>
      <c r="VUD59" s="877"/>
      <c r="VUE59" s="877"/>
      <c r="VUF59" s="877"/>
      <c r="VUG59" s="877"/>
      <c r="VUH59" s="877"/>
      <c r="VUI59" s="877"/>
      <c r="VUJ59" s="877"/>
      <c r="VUK59" s="877"/>
      <c r="VUL59" s="877"/>
      <c r="VUM59" s="877"/>
      <c r="VUN59" s="877"/>
      <c r="VUO59" s="877"/>
      <c r="VUP59" s="877"/>
      <c r="VUQ59" s="877"/>
      <c r="VUR59" s="877"/>
      <c r="VUS59" s="877"/>
      <c r="VUT59" s="877"/>
      <c r="VUU59" s="877"/>
      <c r="VUV59" s="877"/>
      <c r="VUW59" s="877"/>
      <c r="VUX59" s="877"/>
      <c r="VUY59" s="877"/>
      <c r="VUZ59" s="877"/>
      <c r="VVA59" s="877"/>
      <c r="VVB59" s="877"/>
      <c r="VVC59" s="877"/>
      <c r="VVD59" s="877"/>
      <c r="VVE59" s="877"/>
      <c r="VVF59" s="877"/>
      <c r="VVG59" s="877"/>
      <c r="VVH59" s="877"/>
      <c r="VVI59" s="877"/>
      <c r="VVJ59" s="877"/>
      <c r="VVK59" s="877"/>
      <c r="VVL59" s="877"/>
      <c r="VVM59" s="877"/>
      <c r="VVN59" s="877"/>
      <c r="VVO59" s="877"/>
      <c r="VVP59" s="877"/>
      <c r="VVQ59" s="877"/>
      <c r="VVR59" s="877"/>
      <c r="VVS59" s="877"/>
      <c r="VVT59" s="877"/>
      <c r="VVU59" s="877"/>
      <c r="VVV59" s="877"/>
      <c r="VVW59" s="877"/>
      <c r="VVX59" s="877"/>
      <c r="VVY59" s="877"/>
      <c r="VVZ59" s="877"/>
      <c r="VWA59" s="877"/>
      <c r="VWB59" s="877"/>
      <c r="VWC59" s="877"/>
      <c r="VWD59" s="877"/>
      <c r="VWE59" s="877"/>
      <c r="VWF59" s="877"/>
      <c r="VWG59" s="877"/>
      <c r="VWH59" s="877"/>
      <c r="VWI59" s="877"/>
      <c r="VWJ59" s="877"/>
      <c r="VWK59" s="877"/>
      <c r="VWL59" s="877"/>
      <c r="VWM59" s="877"/>
      <c r="VWN59" s="877"/>
      <c r="VWO59" s="877"/>
      <c r="VWP59" s="877"/>
      <c r="VWQ59" s="877"/>
      <c r="VWR59" s="877"/>
      <c r="VWS59" s="877"/>
      <c r="VWT59" s="877"/>
      <c r="VWU59" s="877"/>
      <c r="VWV59" s="877"/>
      <c r="VWW59" s="877"/>
      <c r="VWX59" s="877"/>
      <c r="VWY59" s="877"/>
      <c r="VWZ59" s="877"/>
      <c r="VXA59" s="877"/>
      <c r="VXB59" s="877"/>
      <c r="VXC59" s="877"/>
      <c r="VXD59" s="877"/>
      <c r="VXE59" s="877"/>
      <c r="VXF59" s="877"/>
      <c r="VXG59" s="877"/>
      <c r="VXH59" s="877"/>
      <c r="VXI59" s="877"/>
      <c r="VXJ59" s="877"/>
      <c r="VXK59" s="877"/>
      <c r="VXL59" s="877"/>
      <c r="VXM59" s="877"/>
      <c r="VXN59" s="877"/>
      <c r="VXO59" s="877"/>
      <c r="VXP59" s="877"/>
      <c r="VXQ59" s="877"/>
      <c r="VXR59" s="877"/>
      <c r="VXS59" s="877"/>
      <c r="VXT59" s="877"/>
      <c r="VXU59" s="877"/>
      <c r="VXV59" s="877"/>
      <c r="VXW59" s="877"/>
      <c r="VXX59" s="877"/>
      <c r="VXY59" s="877"/>
      <c r="VXZ59" s="877"/>
      <c r="VYA59" s="877"/>
      <c r="VYB59" s="877"/>
      <c r="VYC59" s="877"/>
      <c r="VYD59" s="877"/>
      <c r="VYE59" s="877"/>
      <c r="VYF59" s="877"/>
      <c r="VYG59" s="877"/>
      <c r="VYH59" s="877"/>
      <c r="VYI59" s="877"/>
      <c r="VYJ59" s="877"/>
      <c r="VYK59" s="877"/>
      <c r="VYL59" s="877"/>
      <c r="VYM59" s="877"/>
      <c r="VYN59" s="877"/>
      <c r="VYO59" s="877"/>
      <c r="VYP59" s="877"/>
      <c r="VYQ59" s="877"/>
      <c r="VYR59" s="877"/>
      <c r="VYS59" s="877"/>
      <c r="VYT59" s="877"/>
      <c r="VYU59" s="877"/>
      <c r="VYV59" s="877"/>
      <c r="VYW59" s="877"/>
      <c r="VYX59" s="877"/>
      <c r="VYY59" s="877"/>
      <c r="VYZ59" s="877"/>
      <c r="VZA59" s="877"/>
      <c r="VZB59" s="877"/>
      <c r="VZC59" s="877"/>
      <c r="VZD59" s="877"/>
      <c r="VZE59" s="877"/>
      <c r="VZF59" s="877"/>
      <c r="VZG59" s="877"/>
      <c r="VZH59" s="877"/>
      <c r="VZI59" s="877"/>
      <c r="VZJ59" s="877"/>
      <c r="VZK59" s="877"/>
      <c r="VZL59" s="877"/>
      <c r="VZM59" s="877"/>
      <c r="VZN59" s="877"/>
      <c r="VZO59" s="877"/>
      <c r="VZP59" s="877"/>
      <c r="VZQ59" s="877"/>
      <c r="VZR59" s="877"/>
      <c r="VZS59" s="877"/>
      <c r="VZT59" s="877"/>
      <c r="VZU59" s="877"/>
      <c r="VZV59" s="877"/>
      <c r="VZW59" s="877"/>
      <c r="VZX59" s="877"/>
      <c r="VZY59" s="877"/>
      <c r="VZZ59" s="877"/>
      <c r="WAA59" s="877"/>
      <c r="WAB59" s="877"/>
      <c r="WAC59" s="877"/>
      <c r="WAD59" s="877"/>
      <c r="WAE59" s="877"/>
      <c r="WAF59" s="877"/>
      <c r="WAG59" s="877"/>
      <c r="WAH59" s="877"/>
      <c r="WAI59" s="877"/>
      <c r="WAJ59" s="877"/>
      <c r="WAK59" s="877"/>
      <c r="WAL59" s="877"/>
      <c r="WAM59" s="877"/>
      <c r="WAN59" s="877"/>
      <c r="WAO59" s="877"/>
      <c r="WAP59" s="877"/>
      <c r="WAQ59" s="877"/>
      <c r="WAR59" s="877"/>
      <c r="WAS59" s="877"/>
      <c r="WAT59" s="877"/>
      <c r="WAU59" s="877"/>
      <c r="WAV59" s="877"/>
      <c r="WAW59" s="877"/>
      <c r="WAX59" s="877"/>
      <c r="WAY59" s="877"/>
      <c r="WAZ59" s="877"/>
      <c r="WBA59" s="877"/>
      <c r="WBB59" s="877"/>
      <c r="WBC59" s="877"/>
      <c r="WBD59" s="877"/>
      <c r="WBE59" s="877"/>
      <c r="WBF59" s="877"/>
      <c r="WBG59" s="877"/>
      <c r="WBH59" s="877"/>
      <c r="WBI59" s="877"/>
      <c r="WBJ59" s="877"/>
      <c r="WBK59" s="877"/>
      <c r="WBL59" s="877"/>
      <c r="WBM59" s="877"/>
      <c r="WBN59" s="877"/>
      <c r="WBO59" s="877"/>
      <c r="WBP59" s="877"/>
      <c r="WBQ59" s="877"/>
      <c r="WBR59" s="877"/>
      <c r="WBS59" s="877"/>
      <c r="WBT59" s="877"/>
      <c r="WBU59" s="877"/>
      <c r="WBV59" s="877"/>
      <c r="WBW59" s="877"/>
      <c r="WBX59" s="877"/>
      <c r="WBY59" s="877"/>
      <c r="WBZ59" s="877"/>
      <c r="WCA59" s="877"/>
      <c r="WCB59" s="877"/>
      <c r="WCC59" s="877"/>
      <c r="WCD59" s="877"/>
      <c r="WCE59" s="877"/>
      <c r="WCF59" s="877"/>
      <c r="WCG59" s="877"/>
      <c r="WCH59" s="877"/>
      <c r="WCI59" s="877"/>
      <c r="WCJ59" s="877"/>
      <c r="WCK59" s="877"/>
      <c r="WCL59" s="877"/>
      <c r="WCM59" s="877"/>
      <c r="WCN59" s="877"/>
      <c r="WCO59" s="877"/>
      <c r="WCP59" s="877"/>
      <c r="WCQ59" s="877"/>
      <c r="WCR59" s="877"/>
      <c r="WCS59" s="877"/>
      <c r="WCT59" s="877"/>
      <c r="WCU59" s="877"/>
      <c r="WCV59" s="877"/>
      <c r="WCW59" s="877"/>
      <c r="WCX59" s="877"/>
      <c r="WCY59" s="877"/>
      <c r="WCZ59" s="877"/>
      <c r="WDA59" s="877"/>
      <c r="WDB59" s="877"/>
      <c r="WDC59" s="877"/>
      <c r="WDD59" s="877"/>
      <c r="WDE59" s="877"/>
      <c r="WDF59" s="877"/>
      <c r="WDG59" s="877"/>
      <c r="WDH59" s="877"/>
      <c r="WDI59" s="877"/>
      <c r="WDJ59" s="877"/>
      <c r="WDK59" s="877"/>
      <c r="WDL59" s="877"/>
      <c r="WDM59" s="877"/>
      <c r="WDN59" s="877"/>
      <c r="WDO59" s="877"/>
      <c r="WDP59" s="877"/>
      <c r="WDQ59" s="877"/>
      <c r="WDR59" s="877"/>
      <c r="WDS59" s="877"/>
      <c r="WDT59" s="877"/>
      <c r="WDU59" s="877"/>
      <c r="WDV59" s="877"/>
      <c r="WDW59" s="877"/>
      <c r="WDX59" s="877"/>
      <c r="WDY59" s="877"/>
      <c r="WDZ59" s="877"/>
      <c r="WEA59" s="877"/>
      <c r="WEB59" s="877"/>
      <c r="WEC59" s="877"/>
      <c r="WED59" s="877"/>
      <c r="WEE59" s="877"/>
      <c r="WEF59" s="877"/>
      <c r="WEG59" s="877"/>
      <c r="WEH59" s="877"/>
      <c r="WEI59" s="877"/>
      <c r="WEJ59" s="877"/>
      <c r="WEK59" s="877"/>
      <c r="WEL59" s="877"/>
      <c r="WEM59" s="877"/>
      <c r="WEN59" s="877"/>
      <c r="WEO59" s="877"/>
      <c r="WEP59" s="877"/>
      <c r="WEQ59" s="877"/>
      <c r="WER59" s="877"/>
      <c r="WES59" s="877"/>
      <c r="WET59" s="877"/>
      <c r="WEU59" s="877"/>
      <c r="WEV59" s="877"/>
      <c r="WEW59" s="877"/>
      <c r="WEX59" s="877"/>
      <c r="WEY59" s="877"/>
      <c r="WEZ59" s="877"/>
      <c r="WFA59" s="877"/>
      <c r="WFB59" s="877"/>
      <c r="WFC59" s="877"/>
      <c r="WFD59" s="877"/>
      <c r="WFE59" s="877"/>
      <c r="WFF59" s="877"/>
      <c r="WFG59" s="877"/>
      <c r="WFH59" s="877"/>
      <c r="WFI59" s="877"/>
      <c r="WFJ59" s="877"/>
      <c r="WFK59" s="877"/>
      <c r="WFL59" s="877"/>
      <c r="WFM59" s="877"/>
      <c r="WFN59" s="877"/>
      <c r="WFO59" s="877"/>
      <c r="WFP59" s="877"/>
      <c r="WFQ59" s="877"/>
      <c r="WFR59" s="877"/>
      <c r="WFS59" s="877"/>
      <c r="WFT59" s="877"/>
      <c r="WFU59" s="877"/>
      <c r="WFV59" s="877"/>
      <c r="WFW59" s="877"/>
      <c r="WFX59" s="877"/>
      <c r="WFY59" s="877"/>
      <c r="WFZ59" s="877"/>
      <c r="WGA59" s="877"/>
      <c r="WGB59" s="877"/>
      <c r="WGC59" s="877"/>
      <c r="WGD59" s="877"/>
      <c r="WGE59" s="877"/>
      <c r="WGF59" s="877"/>
      <c r="WGG59" s="877"/>
      <c r="WGH59" s="877"/>
      <c r="WGI59" s="877"/>
      <c r="WGJ59" s="877"/>
      <c r="WGK59" s="877"/>
      <c r="WGL59" s="877"/>
      <c r="WGM59" s="877"/>
      <c r="WGN59" s="877"/>
      <c r="WGO59" s="877"/>
      <c r="WGP59" s="877"/>
      <c r="WGQ59" s="877"/>
      <c r="WGR59" s="877"/>
      <c r="WGS59" s="877"/>
      <c r="WGT59" s="877"/>
      <c r="WGU59" s="877"/>
      <c r="WGV59" s="877"/>
      <c r="WGW59" s="877"/>
      <c r="WGX59" s="877"/>
      <c r="WGY59" s="877"/>
      <c r="WGZ59" s="877"/>
      <c r="WHA59" s="877"/>
      <c r="WHB59" s="877"/>
      <c r="WHC59" s="877"/>
      <c r="WHD59" s="877"/>
      <c r="WHE59" s="877"/>
      <c r="WHF59" s="877"/>
      <c r="WHG59" s="877"/>
      <c r="WHH59" s="877"/>
      <c r="WHI59" s="877"/>
      <c r="WHJ59" s="877"/>
      <c r="WHK59" s="877"/>
      <c r="WHL59" s="877"/>
      <c r="WHM59" s="877"/>
      <c r="WHN59" s="877"/>
      <c r="WHO59" s="877"/>
      <c r="WHP59" s="877"/>
      <c r="WHQ59" s="877"/>
      <c r="WHR59" s="877"/>
      <c r="WHS59" s="877"/>
      <c r="WHT59" s="877"/>
      <c r="WHU59" s="877"/>
      <c r="WHV59" s="877"/>
      <c r="WHW59" s="877"/>
      <c r="WHX59" s="877"/>
      <c r="WHY59" s="877"/>
      <c r="WHZ59" s="877"/>
      <c r="WIA59" s="877"/>
      <c r="WIB59" s="877"/>
      <c r="WIC59" s="877"/>
      <c r="WID59" s="877"/>
      <c r="WIE59" s="877"/>
      <c r="WIF59" s="877"/>
      <c r="WIG59" s="877"/>
      <c r="WIH59" s="877"/>
      <c r="WII59" s="877"/>
      <c r="WIJ59" s="877"/>
      <c r="WIK59" s="877"/>
      <c r="WIL59" s="877"/>
      <c r="WIM59" s="877"/>
      <c r="WIN59" s="877"/>
      <c r="WIO59" s="877"/>
      <c r="WIP59" s="877"/>
      <c r="WIQ59" s="877"/>
      <c r="WIR59" s="877"/>
      <c r="WIS59" s="877"/>
      <c r="WIT59" s="877"/>
      <c r="WIU59" s="877"/>
      <c r="WIV59" s="877"/>
      <c r="WIW59" s="877"/>
      <c r="WIX59" s="877"/>
      <c r="WIY59" s="877"/>
      <c r="WIZ59" s="877"/>
      <c r="WJA59" s="877"/>
      <c r="WJB59" s="877"/>
      <c r="WJC59" s="877"/>
      <c r="WJD59" s="877"/>
      <c r="WJE59" s="877"/>
      <c r="WJF59" s="877"/>
      <c r="WJG59" s="877"/>
      <c r="WJH59" s="877"/>
      <c r="WJI59" s="877"/>
      <c r="WJJ59" s="877"/>
      <c r="WJK59" s="877"/>
      <c r="WJL59" s="877"/>
      <c r="WJM59" s="877"/>
      <c r="WJN59" s="877"/>
      <c r="WJO59" s="877"/>
      <c r="WJP59" s="877"/>
      <c r="WJQ59" s="877"/>
      <c r="WJR59" s="877"/>
      <c r="WJS59" s="877"/>
      <c r="WJT59" s="877"/>
      <c r="WJU59" s="877"/>
      <c r="WJV59" s="877"/>
      <c r="WJW59" s="877"/>
      <c r="WJX59" s="877"/>
      <c r="WJY59" s="877"/>
      <c r="WJZ59" s="877"/>
      <c r="WKA59" s="877"/>
      <c r="WKB59" s="877"/>
      <c r="WKC59" s="877"/>
      <c r="WKD59" s="877"/>
      <c r="WKE59" s="877"/>
      <c r="WKF59" s="877"/>
      <c r="WKG59" s="877"/>
      <c r="WKH59" s="877"/>
      <c r="WKI59" s="877"/>
      <c r="WKJ59" s="877"/>
      <c r="WKK59" s="877"/>
      <c r="WKL59" s="877"/>
      <c r="WKM59" s="877"/>
      <c r="WKN59" s="877"/>
      <c r="WKO59" s="877"/>
      <c r="WKP59" s="877"/>
      <c r="WKQ59" s="877"/>
      <c r="WKR59" s="877"/>
      <c r="WKS59" s="877"/>
      <c r="WKT59" s="877"/>
      <c r="WKU59" s="877"/>
      <c r="WKV59" s="877"/>
      <c r="WKW59" s="877"/>
      <c r="WKX59" s="877"/>
      <c r="WKY59" s="877"/>
      <c r="WKZ59" s="877"/>
      <c r="WLA59" s="877"/>
      <c r="WLB59" s="877"/>
      <c r="WLC59" s="877"/>
      <c r="WLD59" s="877"/>
      <c r="WLE59" s="877"/>
      <c r="WLF59" s="877"/>
      <c r="WLG59" s="877"/>
      <c r="WLH59" s="877"/>
      <c r="WLI59" s="877"/>
      <c r="WLJ59" s="877"/>
      <c r="WLK59" s="877"/>
      <c r="WLL59" s="877"/>
      <c r="WLM59" s="877"/>
      <c r="WLN59" s="877"/>
      <c r="WLO59" s="877"/>
      <c r="WLP59" s="877"/>
      <c r="WLQ59" s="877"/>
      <c r="WLR59" s="877"/>
      <c r="WLS59" s="877"/>
      <c r="WLT59" s="877"/>
      <c r="WLU59" s="877"/>
      <c r="WLV59" s="877"/>
      <c r="WLW59" s="877"/>
      <c r="WLX59" s="877"/>
      <c r="WLY59" s="877"/>
      <c r="WLZ59" s="877"/>
      <c r="WMA59" s="877"/>
      <c r="WMB59" s="877"/>
      <c r="WMC59" s="877"/>
      <c r="WMD59" s="877"/>
      <c r="WME59" s="877"/>
      <c r="WMF59" s="877"/>
      <c r="WMG59" s="877"/>
      <c r="WMH59" s="877"/>
      <c r="WMI59" s="877"/>
      <c r="WMJ59" s="877"/>
      <c r="WMK59" s="877"/>
      <c r="WML59" s="877"/>
      <c r="WMM59" s="877"/>
      <c r="WMN59" s="877"/>
      <c r="WMO59" s="877"/>
      <c r="WMP59" s="877"/>
      <c r="WMQ59" s="877"/>
      <c r="WMR59" s="877"/>
      <c r="WMS59" s="877"/>
      <c r="WMT59" s="877"/>
      <c r="WMU59" s="877"/>
      <c r="WMV59" s="877"/>
      <c r="WMW59" s="877"/>
      <c r="WMX59" s="877"/>
      <c r="WMY59" s="877"/>
      <c r="WMZ59" s="877"/>
      <c r="WNA59" s="877"/>
      <c r="WNB59" s="877"/>
      <c r="WNC59" s="877"/>
      <c r="WND59" s="877"/>
      <c r="WNE59" s="877"/>
      <c r="WNF59" s="877"/>
      <c r="WNG59" s="877"/>
      <c r="WNH59" s="877"/>
      <c r="WNI59" s="877"/>
      <c r="WNJ59" s="877"/>
      <c r="WNK59" s="877"/>
      <c r="WNL59" s="877"/>
      <c r="WNM59" s="877"/>
      <c r="WNN59" s="877"/>
      <c r="WNO59" s="877"/>
      <c r="WNP59" s="877"/>
      <c r="WNQ59" s="877"/>
      <c r="WNR59" s="877"/>
      <c r="WNS59" s="877"/>
      <c r="WNT59" s="877"/>
      <c r="WNU59" s="877"/>
      <c r="WNV59" s="877"/>
      <c r="WNW59" s="877"/>
      <c r="WNX59" s="877"/>
      <c r="WNY59" s="877"/>
      <c r="WNZ59" s="877"/>
      <c r="WOA59" s="877"/>
      <c r="WOB59" s="877"/>
      <c r="WOC59" s="877"/>
      <c r="WOD59" s="877"/>
      <c r="WOE59" s="877"/>
      <c r="WOF59" s="877"/>
      <c r="WOG59" s="877"/>
      <c r="WOH59" s="877"/>
      <c r="WOI59" s="877"/>
      <c r="WOJ59" s="877"/>
      <c r="WOK59" s="877"/>
      <c r="WOL59" s="877"/>
      <c r="WOM59" s="877"/>
      <c r="WON59" s="877"/>
      <c r="WOO59" s="877"/>
      <c r="WOP59" s="877"/>
      <c r="WOQ59" s="877"/>
      <c r="WOR59" s="877"/>
      <c r="WOS59" s="877"/>
      <c r="WOT59" s="877"/>
      <c r="WOU59" s="877"/>
      <c r="WOV59" s="877"/>
      <c r="WOW59" s="877"/>
      <c r="WOX59" s="877"/>
      <c r="WOY59" s="877"/>
      <c r="WOZ59" s="877"/>
      <c r="WPA59" s="877"/>
      <c r="WPB59" s="877"/>
      <c r="WPC59" s="877"/>
      <c r="WPD59" s="877"/>
      <c r="WPE59" s="877"/>
      <c r="WPF59" s="877"/>
      <c r="WPG59" s="877"/>
      <c r="WPH59" s="877"/>
      <c r="WPI59" s="877"/>
      <c r="WPJ59" s="877"/>
      <c r="WPK59" s="877"/>
      <c r="WPL59" s="877"/>
      <c r="WPM59" s="877"/>
      <c r="WPN59" s="877"/>
      <c r="WPO59" s="877"/>
      <c r="WPP59" s="877"/>
      <c r="WPQ59" s="877"/>
      <c r="WPR59" s="877"/>
      <c r="WPS59" s="877"/>
      <c r="WPT59" s="877"/>
      <c r="WPU59" s="877"/>
      <c r="WPV59" s="877"/>
      <c r="WPW59" s="877"/>
      <c r="WPX59" s="877"/>
      <c r="WPY59" s="877"/>
      <c r="WPZ59" s="877"/>
      <c r="WQA59" s="877"/>
      <c r="WQB59" s="877"/>
      <c r="WQC59" s="877"/>
      <c r="WQD59" s="877"/>
      <c r="WQE59" s="877"/>
      <c r="WQF59" s="877"/>
      <c r="WQG59" s="877"/>
      <c r="WQH59" s="877"/>
      <c r="WQI59" s="877"/>
      <c r="WQJ59" s="877"/>
      <c r="WQK59" s="877"/>
      <c r="WQL59" s="877"/>
      <c r="WQM59" s="877"/>
      <c r="WQN59" s="877"/>
      <c r="WQO59" s="877"/>
      <c r="WQP59" s="877"/>
      <c r="WQQ59" s="877"/>
      <c r="WQR59" s="877"/>
      <c r="WQS59" s="877"/>
      <c r="WQT59" s="877"/>
      <c r="WQU59" s="877"/>
      <c r="WQV59" s="877"/>
      <c r="WQW59" s="877"/>
      <c r="WQX59" s="877"/>
      <c r="WQY59" s="877"/>
      <c r="WQZ59" s="877"/>
      <c r="WRA59" s="877"/>
      <c r="WRB59" s="877"/>
      <c r="WRC59" s="877"/>
      <c r="WRD59" s="877"/>
      <c r="WRE59" s="877"/>
      <c r="WRF59" s="877"/>
      <c r="WRG59" s="877"/>
      <c r="WRH59" s="877"/>
      <c r="WRI59" s="877"/>
      <c r="WRJ59" s="877"/>
      <c r="WRK59" s="877"/>
      <c r="WRL59" s="877"/>
      <c r="WRM59" s="877"/>
      <c r="WRN59" s="877"/>
      <c r="WRO59" s="877"/>
      <c r="WRP59" s="877"/>
      <c r="WRQ59" s="877"/>
      <c r="WRR59" s="877"/>
      <c r="WRS59" s="877"/>
      <c r="WRT59" s="877"/>
      <c r="WRU59" s="877"/>
      <c r="WRV59" s="877"/>
      <c r="WRW59" s="877"/>
      <c r="WRX59" s="877"/>
      <c r="WRY59" s="877"/>
      <c r="WRZ59" s="877"/>
      <c r="WSA59" s="877"/>
      <c r="WSB59" s="877"/>
      <c r="WSC59" s="877"/>
      <c r="WSD59" s="877"/>
      <c r="WSE59" s="877"/>
      <c r="WSF59" s="877"/>
      <c r="WSG59" s="877"/>
      <c r="WSH59" s="877"/>
      <c r="WSI59" s="877"/>
      <c r="WSJ59" s="877"/>
      <c r="WSK59" s="877"/>
      <c r="WSL59" s="877"/>
      <c r="WSM59" s="877"/>
      <c r="WSN59" s="877"/>
      <c r="WSO59" s="877"/>
      <c r="WSP59" s="877"/>
      <c r="WSQ59" s="877"/>
      <c r="WSR59" s="877"/>
      <c r="WSS59" s="877"/>
      <c r="WST59" s="877"/>
      <c r="WSU59" s="877"/>
      <c r="WSV59" s="877"/>
      <c r="WSW59" s="877"/>
      <c r="WSX59" s="877"/>
      <c r="WSY59" s="877"/>
      <c r="WSZ59" s="877"/>
      <c r="WTA59" s="877"/>
      <c r="WTB59" s="877"/>
      <c r="WTC59" s="877"/>
      <c r="WTD59" s="877"/>
      <c r="WTE59" s="877"/>
      <c r="WTF59" s="877"/>
      <c r="WTG59" s="877"/>
      <c r="WTH59" s="877"/>
      <c r="WTI59" s="877"/>
      <c r="WTJ59" s="877"/>
      <c r="WTK59" s="877"/>
      <c r="WTL59" s="877"/>
      <c r="WTM59" s="877"/>
      <c r="WTN59" s="877"/>
      <c r="WTO59" s="877"/>
      <c r="WTP59" s="877"/>
      <c r="WTQ59" s="877"/>
      <c r="WTR59" s="877"/>
      <c r="WTS59" s="877"/>
      <c r="WTT59" s="877"/>
      <c r="WTU59" s="877"/>
      <c r="WTV59" s="877"/>
      <c r="WTW59" s="877"/>
      <c r="WTX59" s="877"/>
      <c r="WTY59" s="877"/>
      <c r="WTZ59" s="877"/>
      <c r="WUA59" s="877"/>
      <c r="WUB59" s="877"/>
      <c r="WUC59" s="877"/>
      <c r="WUD59" s="877"/>
      <c r="WUE59" s="877"/>
      <c r="WUF59" s="877"/>
      <c r="WUG59" s="877"/>
      <c r="WUH59" s="877"/>
      <c r="WUI59" s="877"/>
      <c r="WUJ59" s="877"/>
      <c r="WUK59" s="877"/>
      <c r="WUL59" s="877"/>
      <c r="WUM59" s="877"/>
      <c r="WUN59" s="877"/>
      <c r="WUO59" s="877"/>
      <c r="WUP59" s="877"/>
      <c r="WUQ59" s="877"/>
      <c r="WUR59" s="877"/>
      <c r="WUS59" s="877"/>
      <c r="WUT59" s="877"/>
      <c r="WUU59" s="877"/>
      <c r="WUV59" s="877"/>
      <c r="WUW59" s="877"/>
      <c r="WUX59" s="877"/>
      <c r="WUY59" s="877"/>
      <c r="WUZ59" s="877"/>
      <c r="WVA59" s="877"/>
      <c r="WVB59" s="877"/>
      <c r="WVC59" s="877"/>
      <c r="WVD59" s="877"/>
      <c r="WVE59" s="877"/>
      <c r="WVF59" s="877"/>
      <c r="WVG59" s="877"/>
      <c r="WVH59" s="877"/>
      <c r="WVI59" s="877"/>
      <c r="WVJ59" s="877"/>
      <c r="WVK59" s="877"/>
      <c r="WVL59" s="877"/>
      <c r="WVM59" s="877"/>
      <c r="WVN59" s="877"/>
      <c r="WVO59" s="877"/>
      <c r="WVP59" s="877"/>
      <c r="WVQ59" s="877"/>
      <c r="WVR59" s="877"/>
      <c r="WVS59" s="877"/>
      <c r="WVT59" s="877"/>
      <c r="WVU59" s="877"/>
      <c r="WVV59" s="877"/>
      <c r="WVW59" s="877"/>
      <c r="WVX59" s="877"/>
      <c r="WVY59" s="877"/>
      <c r="WVZ59" s="877"/>
      <c r="WWA59" s="877"/>
      <c r="WWB59" s="877"/>
      <c r="WWC59" s="877"/>
      <c r="WWD59" s="877"/>
      <c r="WWE59" s="877"/>
      <c r="WWF59" s="877"/>
      <c r="WWG59" s="877"/>
      <c r="WWH59" s="877"/>
      <c r="WWI59" s="877"/>
      <c r="WWJ59" s="877"/>
      <c r="WWK59" s="877"/>
      <c r="WWL59" s="877"/>
      <c r="WWM59" s="877"/>
      <c r="WWN59" s="877"/>
      <c r="WWO59" s="877"/>
      <c r="WWP59" s="877"/>
      <c r="WWQ59" s="877"/>
      <c r="WWR59" s="877"/>
      <c r="WWS59" s="877"/>
      <c r="WWT59" s="877"/>
      <c r="WWU59" s="877"/>
      <c r="WWV59" s="877"/>
      <c r="WWW59" s="877"/>
      <c r="WWX59" s="877"/>
      <c r="WWY59" s="877"/>
      <c r="WWZ59" s="877"/>
      <c r="WXA59" s="877"/>
      <c r="WXB59" s="877"/>
      <c r="WXC59" s="877"/>
      <c r="WXD59" s="877"/>
      <c r="WXE59" s="877"/>
      <c r="WXF59" s="877"/>
      <c r="WXG59" s="877"/>
      <c r="WXH59" s="877"/>
      <c r="WXI59" s="877"/>
      <c r="WXJ59" s="877"/>
      <c r="WXK59" s="877"/>
      <c r="WXL59" s="877"/>
      <c r="WXM59" s="877"/>
      <c r="WXN59" s="877"/>
      <c r="WXO59" s="877"/>
      <c r="WXP59" s="877"/>
      <c r="WXQ59" s="877"/>
      <c r="WXR59" s="877"/>
      <c r="WXS59" s="877"/>
      <c r="WXT59" s="877"/>
      <c r="WXU59" s="877"/>
      <c r="WXV59" s="877"/>
      <c r="WXW59" s="877"/>
      <c r="WXX59" s="877"/>
      <c r="WXY59" s="877"/>
      <c r="WXZ59" s="877"/>
      <c r="WYA59" s="877"/>
      <c r="WYB59" s="877"/>
      <c r="WYC59" s="877"/>
      <c r="WYD59" s="877"/>
      <c r="WYE59" s="877"/>
      <c r="WYF59" s="877"/>
      <c r="WYG59" s="877"/>
      <c r="WYH59" s="877"/>
      <c r="WYI59" s="877"/>
      <c r="WYJ59" s="877"/>
      <c r="WYK59" s="877"/>
      <c r="WYL59" s="877"/>
      <c r="WYM59" s="877"/>
      <c r="WYN59" s="877"/>
      <c r="WYO59" s="877"/>
      <c r="WYP59" s="877"/>
      <c r="WYQ59" s="877"/>
      <c r="WYR59" s="877"/>
      <c r="WYS59" s="877"/>
      <c r="WYT59" s="877"/>
      <c r="WYU59" s="877"/>
      <c r="WYV59" s="877"/>
      <c r="WYW59" s="877"/>
      <c r="WYX59" s="877"/>
      <c r="WYY59" s="877"/>
      <c r="WYZ59" s="877"/>
      <c r="WZA59" s="877"/>
      <c r="WZB59" s="877"/>
      <c r="WZC59" s="877"/>
      <c r="WZD59" s="877"/>
      <c r="WZE59" s="877"/>
      <c r="WZF59" s="877"/>
      <c r="WZG59" s="877"/>
      <c r="WZH59" s="877"/>
      <c r="WZI59" s="877"/>
      <c r="WZJ59" s="877"/>
      <c r="WZK59" s="877"/>
      <c r="WZL59" s="877"/>
      <c r="WZM59" s="877"/>
      <c r="WZN59" s="877"/>
      <c r="WZO59" s="877"/>
      <c r="WZP59" s="877"/>
      <c r="WZQ59" s="877"/>
      <c r="WZR59" s="877"/>
      <c r="WZS59" s="877"/>
      <c r="WZT59" s="877"/>
      <c r="WZU59" s="877"/>
      <c r="WZV59" s="877"/>
      <c r="WZW59" s="877"/>
      <c r="WZX59" s="877"/>
      <c r="WZY59" s="877"/>
      <c r="WZZ59" s="877"/>
      <c r="XAA59" s="877"/>
      <c r="XAB59" s="877"/>
      <c r="XAC59" s="877"/>
      <c r="XAD59" s="877"/>
      <c r="XAE59" s="877"/>
      <c r="XAF59" s="877"/>
      <c r="XAG59" s="877"/>
      <c r="XAH59" s="877"/>
      <c r="XAI59" s="877"/>
      <c r="XAJ59" s="877"/>
      <c r="XAK59" s="877"/>
      <c r="XAL59" s="877"/>
      <c r="XAM59" s="877"/>
      <c r="XAN59" s="877"/>
      <c r="XAO59" s="877"/>
      <c r="XAP59" s="877"/>
      <c r="XAQ59" s="877"/>
      <c r="XAR59" s="877"/>
      <c r="XAS59" s="877"/>
      <c r="XAT59" s="877"/>
      <c r="XAU59" s="877"/>
      <c r="XAV59" s="877"/>
      <c r="XAW59" s="877"/>
      <c r="XAX59" s="877"/>
      <c r="XAY59" s="877"/>
      <c r="XAZ59" s="877"/>
      <c r="XBA59" s="877"/>
      <c r="XBB59" s="877"/>
      <c r="XBC59" s="877"/>
      <c r="XBD59" s="877"/>
      <c r="XBE59" s="877"/>
      <c r="XBF59" s="877"/>
      <c r="XBG59" s="877"/>
      <c r="XBH59" s="877"/>
      <c r="XBI59" s="877"/>
      <c r="XBJ59" s="877"/>
      <c r="XBK59" s="877"/>
      <c r="XBL59" s="877"/>
      <c r="XBM59" s="877"/>
      <c r="XBN59" s="877"/>
      <c r="XBO59" s="877"/>
      <c r="XBP59" s="877"/>
      <c r="XBQ59" s="877"/>
      <c r="XBR59" s="877"/>
      <c r="XBS59" s="877"/>
      <c r="XBT59" s="877"/>
      <c r="XBU59" s="877"/>
      <c r="XBV59" s="877"/>
      <c r="XBW59" s="877"/>
      <c r="XBX59" s="877"/>
      <c r="XBY59" s="877"/>
      <c r="XBZ59" s="877"/>
      <c r="XCA59" s="877"/>
      <c r="XCB59" s="877"/>
      <c r="XCC59" s="877"/>
      <c r="XCD59" s="877"/>
      <c r="XCE59" s="877"/>
      <c r="XCF59" s="877"/>
      <c r="XCG59" s="877"/>
      <c r="XCH59" s="877"/>
      <c r="XCI59" s="877"/>
      <c r="XCJ59" s="877"/>
      <c r="XCK59" s="877"/>
      <c r="XCL59" s="877"/>
      <c r="XCM59" s="877"/>
      <c r="XCN59" s="877"/>
      <c r="XCO59" s="877"/>
      <c r="XCP59" s="877"/>
      <c r="XCQ59" s="877"/>
      <c r="XCR59" s="877"/>
      <c r="XCS59" s="877"/>
      <c r="XCT59" s="877"/>
      <c r="XCU59" s="877"/>
      <c r="XCV59" s="877"/>
      <c r="XCW59" s="877"/>
      <c r="XCX59" s="877"/>
      <c r="XCY59" s="877"/>
      <c r="XCZ59" s="877"/>
      <c r="XDA59" s="877"/>
      <c r="XDB59" s="877"/>
      <c r="XDC59" s="877"/>
      <c r="XDD59" s="877"/>
      <c r="XDE59" s="877"/>
      <c r="XDF59" s="877"/>
      <c r="XDG59" s="877"/>
      <c r="XDH59" s="877"/>
      <c r="XDI59" s="877"/>
      <c r="XDJ59" s="877"/>
      <c r="XDK59" s="877"/>
      <c r="XDL59" s="877"/>
      <c r="XDM59" s="877"/>
      <c r="XDN59" s="877"/>
      <c r="XDO59" s="877"/>
      <c r="XDP59" s="877"/>
      <c r="XDQ59" s="877"/>
      <c r="XDR59" s="877"/>
      <c r="XDS59" s="877"/>
      <c r="XDT59" s="877"/>
      <c r="XDU59" s="877"/>
      <c r="XDV59" s="877"/>
      <c r="XDW59" s="877"/>
      <c r="XDX59" s="877"/>
      <c r="XDY59" s="877"/>
      <c r="XDZ59" s="877"/>
      <c r="XEA59" s="877"/>
      <c r="XEB59" s="877"/>
      <c r="XEC59" s="877"/>
      <c r="XED59" s="877"/>
      <c r="XEE59" s="877"/>
      <c r="XEF59" s="877"/>
      <c r="XEG59" s="877"/>
      <c r="XEH59" s="877"/>
      <c r="XEI59" s="877"/>
      <c r="XEJ59" s="877"/>
      <c r="XEK59" s="877"/>
      <c r="XEL59" s="877"/>
      <c r="XEM59" s="877"/>
      <c r="XEN59" s="877"/>
      <c r="XEO59" s="877"/>
      <c r="XEP59" s="877"/>
      <c r="XEQ59" s="877"/>
      <c r="XER59" s="877"/>
      <c r="XES59" s="877"/>
      <c r="XET59" s="877"/>
      <c r="XEU59" s="877"/>
      <c r="XEV59" s="877"/>
      <c r="XEW59" s="877"/>
      <c r="XEX59" s="877"/>
      <c r="XEY59" s="877"/>
      <c r="XEZ59" s="877"/>
      <c r="XFA59" s="877"/>
      <c r="XFB59" s="877"/>
      <c r="XFC59" s="877"/>
      <c r="XFD59" s="877"/>
    </row>
    <row r="60" spans="1:16384" s="876" customFormat="1" ht="24" customHeight="1">
      <c r="A60" s="880"/>
      <c r="B60" s="880"/>
      <c r="C60" s="880"/>
      <c r="D60" s="880"/>
      <c r="E60" s="880"/>
      <c r="F60" s="880"/>
      <c r="G60" s="880"/>
      <c r="H60" s="880"/>
      <c r="I60" s="880"/>
      <c r="J60" s="880"/>
      <c r="N60" s="877"/>
      <c r="O60" s="877"/>
      <c r="P60" s="877"/>
      <c r="Q60" s="877"/>
      <c r="R60" s="877"/>
      <c r="S60" s="877"/>
      <c r="T60" s="877"/>
      <c r="U60" s="877"/>
      <c r="V60" s="877"/>
      <c r="W60" s="877"/>
      <c r="X60" s="877"/>
      <c r="Y60" s="877"/>
      <c r="Z60" s="877"/>
      <c r="AA60" s="877"/>
      <c r="AB60" s="877"/>
      <c r="AC60" s="877"/>
      <c r="AD60" s="877"/>
      <c r="AE60" s="877"/>
      <c r="AF60" s="877"/>
      <c r="AG60" s="877"/>
      <c r="AH60" s="877"/>
      <c r="AI60" s="877"/>
      <c r="AJ60" s="877"/>
      <c r="AK60" s="877"/>
      <c r="AL60" s="877"/>
      <c r="AM60" s="877"/>
      <c r="AN60" s="877"/>
      <c r="AO60" s="877"/>
      <c r="AP60" s="877"/>
      <c r="AQ60" s="877"/>
      <c r="AR60" s="877"/>
      <c r="AS60" s="877"/>
      <c r="AT60" s="877"/>
      <c r="AU60" s="877"/>
      <c r="AV60" s="877"/>
      <c r="AW60" s="877"/>
      <c r="AX60" s="877"/>
      <c r="AY60" s="877"/>
      <c r="AZ60" s="877"/>
      <c r="BA60" s="877"/>
      <c r="BB60" s="877"/>
      <c r="BC60" s="877"/>
      <c r="BD60" s="877"/>
      <c r="BE60" s="877"/>
      <c r="BF60" s="877"/>
      <c r="BG60" s="877"/>
      <c r="BH60" s="877"/>
      <c r="BI60" s="877"/>
      <c r="BJ60" s="877"/>
      <c r="BK60" s="877"/>
      <c r="BL60" s="877"/>
      <c r="BM60" s="877"/>
      <c r="BN60" s="877"/>
      <c r="BO60" s="877"/>
      <c r="BP60" s="877"/>
      <c r="BQ60" s="877"/>
      <c r="BR60" s="877"/>
      <c r="BS60" s="877"/>
      <c r="BT60" s="877"/>
      <c r="BU60" s="877"/>
      <c r="BV60" s="877"/>
      <c r="BW60" s="877"/>
      <c r="BX60" s="877"/>
      <c r="BY60" s="877"/>
      <c r="BZ60" s="877"/>
      <c r="CA60" s="877"/>
      <c r="CB60" s="877"/>
      <c r="CC60" s="877"/>
      <c r="CD60" s="877"/>
      <c r="CE60" s="877"/>
      <c r="CF60" s="877"/>
      <c r="CG60" s="877"/>
      <c r="CH60" s="877"/>
      <c r="CI60" s="877"/>
      <c r="CJ60" s="877"/>
      <c r="CK60" s="877"/>
      <c r="CL60" s="877"/>
      <c r="CM60" s="877"/>
      <c r="CN60" s="877"/>
      <c r="CO60" s="877"/>
      <c r="CP60" s="877"/>
      <c r="CQ60" s="877"/>
      <c r="CR60" s="877"/>
      <c r="CS60" s="877"/>
      <c r="CT60" s="877"/>
      <c r="CU60" s="877"/>
      <c r="CV60" s="877"/>
      <c r="CW60" s="877"/>
      <c r="CX60" s="877"/>
      <c r="CY60" s="877"/>
      <c r="CZ60" s="877"/>
      <c r="DA60" s="877"/>
      <c r="DB60" s="877"/>
      <c r="DC60" s="877"/>
      <c r="DD60" s="877"/>
      <c r="DE60" s="877"/>
      <c r="DF60" s="877"/>
      <c r="DG60" s="877"/>
      <c r="DH60" s="877"/>
      <c r="DI60" s="877"/>
      <c r="DJ60" s="877"/>
      <c r="DK60" s="877"/>
      <c r="DL60" s="877"/>
      <c r="DM60" s="877"/>
      <c r="DN60" s="877"/>
      <c r="DO60" s="877"/>
      <c r="DP60" s="877"/>
      <c r="DQ60" s="877"/>
      <c r="DR60" s="877"/>
      <c r="DS60" s="877"/>
      <c r="DT60" s="877"/>
      <c r="DU60" s="877"/>
      <c r="DV60" s="877"/>
      <c r="DW60" s="877"/>
      <c r="DX60" s="877"/>
      <c r="DY60" s="877"/>
      <c r="DZ60" s="877"/>
      <c r="EA60" s="877"/>
      <c r="EB60" s="877"/>
      <c r="EC60" s="877"/>
      <c r="ED60" s="877"/>
      <c r="EE60" s="877"/>
      <c r="EF60" s="877"/>
      <c r="EG60" s="877"/>
      <c r="EH60" s="877"/>
      <c r="EI60" s="877"/>
      <c r="EJ60" s="877"/>
      <c r="EK60" s="877"/>
      <c r="EL60" s="877"/>
      <c r="EM60" s="877"/>
      <c r="EN60" s="877"/>
      <c r="EO60" s="877"/>
      <c r="EP60" s="877"/>
      <c r="EQ60" s="877"/>
      <c r="ER60" s="877"/>
      <c r="ES60" s="877"/>
      <c r="ET60" s="877"/>
      <c r="EU60" s="877"/>
      <c r="EV60" s="877"/>
      <c r="EW60" s="877"/>
      <c r="EX60" s="877"/>
      <c r="EY60" s="877"/>
      <c r="EZ60" s="877"/>
      <c r="FA60" s="877"/>
      <c r="FB60" s="877"/>
      <c r="FC60" s="877"/>
      <c r="FD60" s="877"/>
      <c r="FE60" s="877"/>
      <c r="FF60" s="877"/>
      <c r="FG60" s="877"/>
      <c r="FH60" s="877"/>
      <c r="FI60" s="877"/>
      <c r="FJ60" s="877"/>
      <c r="FK60" s="877"/>
      <c r="FL60" s="877"/>
      <c r="FM60" s="877"/>
      <c r="FN60" s="877"/>
      <c r="FO60" s="877"/>
      <c r="FP60" s="877"/>
      <c r="FQ60" s="877"/>
      <c r="FR60" s="877"/>
      <c r="FS60" s="877"/>
      <c r="FT60" s="877"/>
      <c r="FU60" s="877"/>
      <c r="FV60" s="877"/>
      <c r="FW60" s="877"/>
      <c r="FX60" s="877"/>
      <c r="FY60" s="877"/>
      <c r="FZ60" s="877"/>
      <c r="GA60" s="877"/>
      <c r="GB60" s="877"/>
      <c r="GC60" s="877"/>
      <c r="GD60" s="877"/>
      <c r="GE60" s="877"/>
      <c r="GF60" s="877"/>
      <c r="GG60" s="877"/>
      <c r="GH60" s="877"/>
      <c r="GI60" s="877"/>
      <c r="GJ60" s="877"/>
      <c r="GK60" s="877"/>
      <c r="GL60" s="877"/>
      <c r="GM60" s="877"/>
      <c r="GN60" s="877"/>
      <c r="GO60" s="877"/>
      <c r="GP60" s="877"/>
      <c r="GQ60" s="877"/>
      <c r="GR60" s="877"/>
      <c r="GS60" s="877"/>
      <c r="GT60" s="877"/>
      <c r="GU60" s="877"/>
      <c r="GV60" s="877"/>
      <c r="GW60" s="877"/>
      <c r="GX60" s="877"/>
      <c r="GY60" s="877"/>
      <c r="GZ60" s="877"/>
      <c r="HA60" s="877"/>
      <c r="HB60" s="877"/>
      <c r="HC60" s="877"/>
      <c r="HD60" s="877"/>
      <c r="HE60" s="877"/>
      <c r="HF60" s="877"/>
      <c r="HG60" s="877"/>
      <c r="HH60" s="877"/>
      <c r="HI60" s="877"/>
      <c r="HJ60" s="877"/>
      <c r="HK60" s="877"/>
      <c r="HL60" s="877"/>
      <c r="HM60" s="877"/>
      <c r="HN60" s="877"/>
      <c r="HO60" s="877"/>
      <c r="HP60" s="877"/>
      <c r="HQ60" s="877"/>
      <c r="HR60" s="877"/>
      <c r="HS60" s="877"/>
      <c r="HT60" s="877"/>
      <c r="HU60" s="877"/>
      <c r="HV60" s="877"/>
      <c r="HW60" s="877"/>
      <c r="HX60" s="877"/>
      <c r="HY60" s="877"/>
      <c r="HZ60" s="877"/>
      <c r="IA60" s="877"/>
      <c r="IB60" s="877"/>
      <c r="IC60" s="877"/>
      <c r="ID60" s="877"/>
      <c r="IE60" s="877"/>
      <c r="IF60" s="877"/>
      <c r="IG60" s="877"/>
      <c r="IH60" s="877"/>
      <c r="II60" s="877"/>
      <c r="IJ60" s="877"/>
      <c r="IK60" s="877"/>
      <c r="IL60" s="877"/>
      <c r="IM60" s="877"/>
      <c r="IN60" s="877"/>
      <c r="IO60" s="877"/>
      <c r="IP60" s="877"/>
      <c r="IQ60" s="877"/>
      <c r="IR60" s="877"/>
      <c r="IS60" s="877"/>
      <c r="IT60" s="877"/>
      <c r="IU60" s="877"/>
      <c r="IV60" s="877"/>
      <c r="IW60" s="877"/>
      <c r="IX60" s="877"/>
      <c r="IY60" s="877"/>
      <c r="IZ60" s="877"/>
      <c r="JA60" s="877"/>
      <c r="JB60" s="877"/>
      <c r="JC60" s="877"/>
      <c r="JD60" s="877"/>
      <c r="JE60" s="877"/>
      <c r="JF60" s="877"/>
      <c r="JG60" s="877"/>
      <c r="JH60" s="877"/>
      <c r="JI60" s="877"/>
      <c r="JJ60" s="877"/>
      <c r="JK60" s="877"/>
      <c r="JL60" s="877"/>
      <c r="JM60" s="877"/>
      <c r="JN60" s="877"/>
      <c r="JO60" s="877"/>
      <c r="JP60" s="877"/>
      <c r="JQ60" s="877"/>
      <c r="JR60" s="877"/>
      <c r="JS60" s="877"/>
      <c r="JT60" s="877"/>
      <c r="JU60" s="877"/>
      <c r="JV60" s="877"/>
      <c r="JW60" s="877"/>
      <c r="JX60" s="877"/>
      <c r="JY60" s="877"/>
      <c r="JZ60" s="877"/>
      <c r="KA60" s="877"/>
      <c r="KB60" s="877"/>
      <c r="KC60" s="877"/>
      <c r="KD60" s="877"/>
      <c r="KE60" s="877"/>
      <c r="KF60" s="877"/>
      <c r="KG60" s="877"/>
      <c r="KH60" s="877"/>
      <c r="KI60" s="877"/>
      <c r="KJ60" s="877"/>
      <c r="KK60" s="877"/>
      <c r="KL60" s="877"/>
      <c r="KM60" s="877"/>
      <c r="KN60" s="877"/>
      <c r="KO60" s="877"/>
      <c r="KP60" s="877"/>
      <c r="KQ60" s="877"/>
      <c r="KR60" s="877"/>
      <c r="KS60" s="877"/>
      <c r="KT60" s="877"/>
      <c r="KU60" s="877"/>
      <c r="KV60" s="877"/>
      <c r="KW60" s="877"/>
      <c r="KX60" s="877"/>
      <c r="KY60" s="877"/>
      <c r="KZ60" s="877"/>
      <c r="LA60" s="877"/>
      <c r="LB60" s="877"/>
      <c r="LC60" s="877"/>
      <c r="LD60" s="877"/>
      <c r="LE60" s="877"/>
      <c r="LF60" s="877"/>
      <c r="LG60" s="877"/>
      <c r="LH60" s="877"/>
      <c r="LI60" s="877"/>
      <c r="LJ60" s="877"/>
      <c r="LK60" s="877"/>
      <c r="LL60" s="877"/>
      <c r="LM60" s="877"/>
      <c r="LN60" s="877"/>
      <c r="LO60" s="877"/>
      <c r="LP60" s="877"/>
      <c r="LQ60" s="877"/>
      <c r="LR60" s="877"/>
      <c r="LS60" s="877"/>
      <c r="LT60" s="877"/>
      <c r="LU60" s="877"/>
      <c r="LV60" s="877"/>
      <c r="LW60" s="877"/>
      <c r="LX60" s="877"/>
      <c r="LY60" s="877"/>
      <c r="LZ60" s="877"/>
      <c r="MA60" s="877"/>
      <c r="MB60" s="877"/>
      <c r="MC60" s="877"/>
      <c r="MD60" s="877"/>
      <c r="ME60" s="877"/>
      <c r="MF60" s="877"/>
      <c r="MG60" s="877"/>
      <c r="MH60" s="877"/>
      <c r="MI60" s="877"/>
      <c r="MJ60" s="877"/>
      <c r="MK60" s="877"/>
      <c r="ML60" s="877"/>
      <c r="MM60" s="877"/>
      <c r="MN60" s="877"/>
      <c r="MO60" s="877"/>
      <c r="MP60" s="877"/>
      <c r="MQ60" s="877"/>
      <c r="MR60" s="877"/>
      <c r="MS60" s="877"/>
      <c r="MT60" s="877"/>
      <c r="MU60" s="877"/>
      <c r="MV60" s="877"/>
      <c r="MW60" s="877"/>
      <c r="MX60" s="877"/>
      <c r="MY60" s="877"/>
      <c r="MZ60" s="877"/>
      <c r="NA60" s="877"/>
      <c r="NB60" s="877"/>
      <c r="NC60" s="877"/>
      <c r="ND60" s="877"/>
      <c r="NE60" s="877"/>
      <c r="NF60" s="877"/>
      <c r="NG60" s="877"/>
      <c r="NH60" s="877"/>
      <c r="NI60" s="877"/>
      <c r="NJ60" s="877"/>
      <c r="NK60" s="877"/>
      <c r="NL60" s="877"/>
      <c r="NM60" s="877"/>
      <c r="NN60" s="877"/>
      <c r="NO60" s="877"/>
      <c r="NP60" s="877"/>
      <c r="NQ60" s="877"/>
      <c r="NR60" s="877"/>
      <c r="NS60" s="877"/>
      <c r="NT60" s="877"/>
      <c r="NU60" s="877"/>
      <c r="NV60" s="877"/>
      <c r="NW60" s="877"/>
      <c r="NX60" s="877"/>
      <c r="NY60" s="877"/>
      <c r="NZ60" s="877"/>
      <c r="OA60" s="877"/>
      <c r="OB60" s="877"/>
      <c r="OC60" s="877"/>
      <c r="OD60" s="877"/>
      <c r="OE60" s="877"/>
      <c r="OF60" s="877"/>
      <c r="OG60" s="877"/>
      <c r="OH60" s="877"/>
      <c r="OI60" s="877"/>
      <c r="OJ60" s="877"/>
      <c r="OK60" s="877"/>
      <c r="OL60" s="877"/>
      <c r="OM60" s="877"/>
      <c r="ON60" s="877"/>
      <c r="OO60" s="877"/>
      <c r="OP60" s="877"/>
      <c r="OQ60" s="877"/>
      <c r="OR60" s="877"/>
      <c r="OS60" s="877"/>
      <c r="OT60" s="877"/>
      <c r="OU60" s="877"/>
      <c r="OV60" s="877"/>
      <c r="OW60" s="877"/>
      <c r="OX60" s="877"/>
      <c r="OY60" s="877"/>
      <c r="OZ60" s="877"/>
      <c r="PA60" s="877"/>
      <c r="PB60" s="877"/>
      <c r="PC60" s="877"/>
      <c r="PD60" s="877"/>
      <c r="PE60" s="877"/>
      <c r="PF60" s="877"/>
      <c r="PG60" s="877"/>
      <c r="PH60" s="877"/>
      <c r="PI60" s="877"/>
      <c r="PJ60" s="877"/>
      <c r="PK60" s="877"/>
      <c r="PL60" s="877"/>
      <c r="PM60" s="877"/>
      <c r="PN60" s="877"/>
      <c r="PO60" s="877"/>
      <c r="PP60" s="877"/>
      <c r="PQ60" s="877"/>
      <c r="PR60" s="877"/>
      <c r="PS60" s="877"/>
      <c r="PT60" s="877"/>
      <c r="PU60" s="877"/>
      <c r="PV60" s="877"/>
      <c r="PW60" s="877"/>
      <c r="PX60" s="877"/>
      <c r="PY60" s="877"/>
      <c r="PZ60" s="877"/>
      <c r="QA60" s="877"/>
      <c r="QB60" s="877"/>
      <c r="QC60" s="877"/>
      <c r="QD60" s="877"/>
      <c r="QE60" s="877"/>
      <c r="QF60" s="877"/>
      <c r="QG60" s="877"/>
      <c r="QH60" s="877"/>
      <c r="QI60" s="877"/>
      <c r="QJ60" s="877"/>
      <c r="QK60" s="877"/>
      <c r="QL60" s="877"/>
      <c r="QM60" s="877"/>
      <c r="QN60" s="877"/>
      <c r="QO60" s="877"/>
      <c r="QP60" s="877"/>
      <c r="QQ60" s="877"/>
      <c r="QR60" s="877"/>
      <c r="QS60" s="877"/>
      <c r="QT60" s="877"/>
      <c r="QU60" s="877"/>
      <c r="QV60" s="877"/>
      <c r="QW60" s="877"/>
      <c r="QX60" s="877"/>
      <c r="QY60" s="877"/>
      <c r="QZ60" s="877"/>
      <c r="RA60" s="877"/>
      <c r="RB60" s="877"/>
      <c r="RC60" s="877"/>
      <c r="RD60" s="877"/>
      <c r="RE60" s="877"/>
      <c r="RF60" s="877"/>
      <c r="RG60" s="877"/>
      <c r="RH60" s="877"/>
      <c r="RI60" s="877"/>
      <c r="RJ60" s="877"/>
      <c r="RK60" s="877"/>
      <c r="RL60" s="877"/>
      <c r="RM60" s="877"/>
      <c r="RN60" s="877"/>
      <c r="RO60" s="877"/>
      <c r="RP60" s="877"/>
      <c r="RQ60" s="877"/>
      <c r="RR60" s="877"/>
      <c r="RS60" s="877"/>
      <c r="RT60" s="877"/>
      <c r="RU60" s="877"/>
      <c r="RV60" s="877"/>
      <c r="RW60" s="877"/>
      <c r="RX60" s="877"/>
      <c r="RY60" s="877"/>
      <c r="RZ60" s="877"/>
      <c r="SA60" s="877"/>
      <c r="SB60" s="877"/>
      <c r="SC60" s="877"/>
      <c r="SD60" s="877"/>
      <c r="SE60" s="877"/>
      <c r="SF60" s="877"/>
      <c r="SG60" s="877"/>
      <c r="SH60" s="877"/>
      <c r="SI60" s="877"/>
      <c r="SJ60" s="877"/>
      <c r="SK60" s="877"/>
      <c r="SL60" s="877"/>
      <c r="SM60" s="877"/>
      <c r="SN60" s="877"/>
      <c r="SO60" s="877"/>
      <c r="SP60" s="877"/>
      <c r="SQ60" s="877"/>
      <c r="SR60" s="877"/>
      <c r="SS60" s="877"/>
      <c r="ST60" s="877"/>
      <c r="SU60" s="877"/>
      <c r="SV60" s="877"/>
      <c r="SW60" s="877"/>
      <c r="SX60" s="877"/>
      <c r="SY60" s="877"/>
      <c r="SZ60" s="877"/>
      <c r="TA60" s="877"/>
      <c r="TB60" s="877"/>
      <c r="TC60" s="877"/>
      <c r="TD60" s="877"/>
      <c r="TE60" s="877"/>
      <c r="TF60" s="877"/>
      <c r="TG60" s="877"/>
      <c r="TH60" s="877"/>
      <c r="TI60" s="877"/>
      <c r="TJ60" s="877"/>
      <c r="TK60" s="877"/>
      <c r="TL60" s="877"/>
      <c r="TM60" s="877"/>
      <c r="TN60" s="877"/>
      <c r="TO60" s="877"/>
      <c r="TP60" s="877"/>
      <c r="TQ60" s="877"/>
      <c r="TR60" s="877"/>
      <c r="TS60" s="877"/>
      <c r="TT60" s="877"/>
      <c r="TU60" s="877"/>
      <c r="TV60" s="877"/>
      <c r="TW60" s="877"/>
      <c r="TX60" s="877"/>
      <c r="TY60" s="877"/>
      <c r="TZ60" s="877"/>
      <c r="UA60" s="877"/>
      <c r="UB60" s="877"/>
      <c r="UC60" s="877"/>
      <c r="UD60" s="877"/>
      <c r="UE60" s="877"/>
      <c r="UF60" s="877"/>
      <c r="UG60" s="877"/>
      <c r="UH60" s="877"/>
      <c r="UI60" s="877"/>
      <c r="UJ60" s="877"/>
      <c r="UK60" s="877"/>
      <c r="UL60" s="877"/>
      <c r="UM60" s="877"/>
      <c r="UN60" s="877"/>
      <c r="UO60" s="877"/>
      <c r="UP60" s="877"/>
      <c r="UQ60" s="877"/>
      <c r="UR60" s="877"/>
      <c r="US60" s="877"/>
      <c r="UT60" s="877"/>
      <c r="UU60" s="877"/>
      <c r="UV60" s="877"/>
      <c r="UW60" s="877"/>
      <c r="UX60" s="877"/>
      <c r="UY60" s="877"/>
      <c r="UZ60" s="877"/>
      <c r="VA60" s="877"/>
      <c r="VB60" s="877"/>
      <c r="VC60" s="877"/>
      <c r="VD60" s="877"/>
      <c r="VE60" s="877"/>
      <c r="VF60" s="877"/>
      <c r="VG60" s="877"/>
      <c r="VH60" s="877"/>
      <c r="VI60" s="877"/>
      <c r="VJ60" s="877"/>
      <c r="VK60" s="877"/>
      <c r="VL60" s="877"/>
      <c r="VM60" s="877"/>
      <c r="VN60" s="877"/>
      <c r="VO60" s="877"/>
      <c r="VP60" s="877"/>
      <c r="VQ60" s="877"/>
      <c r="VR60" s="877"/>
      <c r="VS60" s="877"/>
      <c r="VT60" s="877"/>
      <c r="VU60" s="877"/>
      <c r="VV60" s="877"/>
      <c r="VW60" s="877"/>
      <c r="VX60" s="877"/>
      <c r="VY60" s="877"/>
      <c r="VZ60" s="877"/>
      <c r="WA60" s="877"/>
      <c r="WB60" s="877"/>
      <c r="WC60" s="877"/>
      <c r="WD60" s="877"/>
      <c r="WE60" s="877"/>
      <c r="WF60" s="877"/>
      <c r="WG60" s="877"/>
      <c r="WH60" s="877"/>
      <c r="WI60" s="877"/>
      <c r="WJ60" s="877"/>
      <c r="WK60" s="877"/>
      <c r="WL60" s="877"/>
      <c r="WM60" s="877"/>
      <c r="WN60" s="877"/>
      <c r="WO60" s="877"/>
      <c r="WP60" s="877"/>
      <c r="WQ60" s="877"/>
      <c r="WR60" s="877"/>
      <c r="WS60" s="877"/>
      <c r="WT60" s="877"/>
      <c r="WU60" s="877"/>
      <c r="WV60" s="877"/>
      <c r="WW60" s="877"/>
      <c r="WX60" s="877"/>
      <c r="WY60" s="877"/>
      <c r="WZ60" s="877"/>
      <c r="XA60" s="877"/>
      <c r="XB60" s="877"/>
      <c r="XC60" s="877"/>
      <c r="XD60" s="877"/>
      <c r="XE60" s="877"/>
      <c r="XF60" s="877"/>
      <c r="XG60" s="877"/>
      <c r="XH60" s="877"/>
      <c r="XI60" s="877"/>
      <c r="XJ60" s="877"/>
      <c r="XK60" s="877"/>
      <c r="XL60" s="877"/>
      <c r="XM60" s="877"/>
      <c r="XN60" s="877"/>
      <c r="XO60" s="877"/>
      <c r="XP60" s="877"/>
      <c r="XQ60" s="877"/>
      <c r="XR60" s="877"/>
      <c r="XS60" s="877"/>
      <c r="XT60" s="877"/>
      <c r="XU60" s="877"/>
      <c r="XV60" s="877"/>
      <c r="XW60" s="877"/>
      <c r="XX60" s="877"/>
      <c r="XY60" s="877"/>
      <c r="XZ60" s="877"/>
      <c r="YA60" s="877"/>
      <c r="YB60" s="877"/>
      <c r="YC60" s="877"/>
      <c r="YD60" s="877"/>
      <c r="YE60" s="877"/>
      <c r="YF60" s="877"/>
      <c r="YG60" s="877"/>
      <c r="YH60" s="877"/>
      <c r="YI60" s="877"/>
      <c r="YJ60" s="877"/>
      <c r="YK60" s="877"/>
      <c r="YL60" s="877"/>
      <c r="YM60" s="877"/>
      <c r="YN60" s="877"/>
      <c r="YO60" s="877"/>
      <c r="YP60" s="877"/>
      <c r="YQ60" s="877"/>
      <c r="YR60" s="877"/>
      <c r="YS60" s="877"/>
      <c r="YT60" s="877"/>
      <c r="YU60" s="877"/>
      <c r="YV60" s="877"/>
      <c r="YW60" s="877"/>
      <c r="YX60" s="877"/>
      <c r="YY60" s="877"/>
      <c r="YZ60" s="877"/>
      <c r="ZA60" s="877"/>
      <c r="ZB60" s="877"/>
      <c r="ZC60" s="877"/>
      <c r="ZD60" s="877"/>
      <c r="ZE60" s="877"/>
      <c r="ZF60" s="877"/>
      <c r="ZG60" s="877"/>
      <c r="ZH60" s="877"/>
      <c r="ZI60" s="877"/>
      <c r="ZJ60" s="877"/>
      <c r="ZK60" s="877"/>
      <c r="ZL60" s="877"/>
      <c r="ZM60" s="877"/>
      <c r="ZN60" s="877"/>
      <c r="ZO60" s="877"/>
      <c r="ZP60" s="877"/>
      <c r="ZQ60" s="877"/>
      <c r="ZR60" s="877"/>
      <c r="ZS60" s="877"/>
      <c r="ZT60" s="877"/>
      <c r="ZU60" s="877"/>
      <c r="ZV60" s="877"/>
      <c r="ZW60" s="877"/>
      <c r="ZX60" s="877"/>
      <c r="ZY60" s="877"/>
      <c r="ZZ60" s="877"/>
      <c r="AAA60" s="877"/>
      <c r="AAB60" s="877"/>
      <c r="AAC60" s="877"/>
      <c r="AAD60" s="877"/>
      <c r="AAE60" s="877"/>
      <c r="AAF60" s="877"/>
      <c r="AAG60" s="877"/>
      <c r="AAH60" s="877"/>
      <c r="AAI60" s="877"/>
      <c r="AAJ60" s="877"/>
      <c r="AAK60" s="877"/>
      <c r="AAL60" s="877"/>
      <c r="AAM60" s="877"/>
      <c r="AAN60" s="877"/>
      <c r="AAO60" s="877"/>
      <c r="AAP60" s="877"/>
      <c r="AAQ60" s="877"/>
      <c r="AAR60" s="877"/>
      <c r="AAS60" s="877"/>
      <c r="AAT60" s="877"/>
      <c r="AAU60" s="877"/>
      <c r="AAV60" s="877"/>
      <c r="AAW60" s="877"/>
      <c r="AAX60" s="877"/>
      <c r="AAY60" s="877"/>
      <c r="AAZ60" s="877"/>
      <c r="ABA60" s="877"/>
      <c r="ABB60" s="877"/>
      <c r="ABC60" s="877"/>
      <c r="ABD60" s="877"/>
      <c r="ABE60" s="877"/>
      <c r="ABF60" s="877"/>
      <c r="ABG60" s="877"/>
      <c r="ABH60" s="877"/>
      <c r="ABI60" s="877"/>
      <c r="ABJ60" s="877"/>
      <c r="ABK60" s="877"/>
      <c r="ABL60" s="877"/>
      <c r="ABM60" s="877"/>
      <c r="ABN60" s="877"/>
      <c r="ABO60" s="877"/>
      <c r="ABP60" s="877"/>
      <c r="ABQ60" s="877"/>
      <c r="ABR60" s="877"/>
      <c r="ABS60" s="877"/>
      <c r="ABT60" s="877"/>
      <c r="ABU60" s="877"/>
      <c r="ABV60" s="877"/>
      <c r="ABW60" s="877"/>
      <c r="ABX60" s="877"/>
      <c r="ABY60" s="877"/>
      <c r="ABZ60" s="877"/>
      <c r="ACA60" s="877"/>
      <c r="ACB60" s="877"/>
      <c r="ACC60" s="877"/>
      <c r="ACD60" s="877"/>
      <c r="ACE60" s="877"/>
      <c r="ACF60" s="877"/>
      <c r="ACG60" s="877"/>
      <c r="ACH60" s="877"/>
      <c r="ACI60" s="877"/>
      <c r="ACJ60" s="877"/>
      <c r="ACK60" s="877"/>
      <c r="ACL60" s="877"/>
      <c r="ACM60" s="877"/>
      <c r="ACN60" s="877"/>
      <c r="ACO60" s="877"/>
      <c r="ACP60" s="877"/>
      <c r="ACQ60" s="877"/>
      <c r="ACR60" s="877"/>
      <c r="ACS60" s="877"/>
      <c r="ACT60" s="877"/>
      <c r="ACU60" s="877"/>
      <c r="ACV60" s="877"/>
      <c r="ACW60" s="877"/>
      <c r="ACX60" s="877"/>
      <c r="ACY60" s="877"/>
      <c r="ACZ60" s="877"/>
      <c r="ADA60" s="877"/>
      <c r="ADB60" s="877"/>
      <c r="ADC60" s="877"/>
      <c r="ADD60" s="877"/>
      <c r="ADE60" s="877"/>
      <c r="ADF60" s="877"/>
      <c r="ADG60" s="877"/>
      <c r="ADH60" s="877"/>
      <c r="ADI60" s="877"/>
      <c r="ADJ60" s="877"/>
      <c r="ADK60" s="877"/>
      <c r="ADL60" s="877"/>
      <c r="ADM60" s="877"/>
      <c r="ADN60" s="877"/>
      <c r="ADO60" s="877"/>
      <c r="ADP60" s="877"/>
      <c r="ADQ60" s="877"/>
      <c r="ADR60" s="877"/>
      <c r="ADS60" s="877"/>
      <c r="ADT60" s="877"/>
      <c r="ADU60" s="877"/>
      <c r="ADV60" s="877"/>
      <c r="ADW60" s="877"/>
      <c r="ADX60" s="877"/>
      <c r="ADY60" s="877"/>
      <c r="ADZ60" s="877"/>
      <c r="AEA60" s="877"/>
      <c r="AEB60" s="877"/>
      <c r="AEC60" s="877"/>
      <c r="AED60" s="877"/>
      <c r="AEE60" s="877"/>
      <c r="AEF60" s="877"/>
      <c r="AEG60" s="877"/>
      <c r="AEH60" s="877"/>
      <c r="AEI60" s="877"/>
      <c r="AEJ60" s="877"/>
      <c r="AEK60" s="877"/>
      <c r="AEL60" s="877"/>
      <c r="AEM60" s="877"/>
      <c r="AEN60" s="877"/>
      <c r="AEO60" s="877"/>
      <c r="AEP60" s="877"/>
      <c r="AEQ60" s="877"/>
      <c r="AER60" s="877"/>
      <c r="AES60" s="877"/>
      <c r="AET60" s="877"/>
      <c r="AEU60" s="877"/>
      <c r="AEV60" s="877"/>
      <c r="AEW60" s="877"/>
      <c r="AEX60" s="877"/>
      <c r="AEY60" s="877"/>
      <c r="AEZ60" s="877"/>
      <c r="AFA60" s="877"/>
      <c r="AFB60" s="877"/>
      <c r="AFC60" s="877"/>
      <c r="AFD60" s="877"/>
      <c r="AFE60" s="877"/>
      <c r="AFF60" s="877"/>
      <c r="AFG60" s="877"/>
      <c r="AFH60" s="877"/>
      <c r="AFI60" s="877"/>
      <c r="AFJ60" s="877"/>
      <c r="AFK60" s="877"/>
      <c r="AFL60" s="877"/>
      <c r="AFM60" s="877"/>
      <c r="AFN60" s="877"/>
      <c r="AFO60" s="877"/>
      <c r="AFP60" s="877"/>
      <c r="AFQ60" s="877"/>
      <c r="AFR60" s="877"/>
      <c r="AFS60" s="877"/>
      <c r="AFT60" s="877"/>
      <c r="AFU60" s="877"/>
      <c r="AFV60" s="877"/>
      <c r="AFW60" s="877"/>
      <c r="AFX60" s="877"/>
      <c r="AFY60" s="877"/>
      <c r="AFZ60" s="877"/>
      <c r="AGA60" s="877"/>
      <c r="AGB60" s="877"/>
      <c r="AGC60" s="877"/>
      <c r="AGD60" s="877"/>
      <c r="AGE60" s="877"/>
      <c r="AGF60" s="877"/>
      <c r="AGG60" s="877"/>
      <c r="AGH60" s="877"/>
      <c r="AGI60" s="877"/>
      <c r="AGJ60" s="877"/>
      <c r="AGK60" s="877"/>
      <c r="AGL60" s="877"/>
      <c r="AGM60" s="877"/>
      <c r="AGN60" s="877"/>
      <c r="AGO60" s="877"/>
      <c r="AGP60" s="877"/>
      <c r="AGQ60" s="877"/>
      <c r="AGR60" s="877"/>
      <c r="AGS60" s="877"/>
      <c r="AGT60" s="877"/>
      <c r="AGU60" s="877"/>
      <c r="AGV60" s="877"/>
      <c r="AGW60" s="877"/>
      <c r="AGX60" s="877"/>
      <c r="AGY60" s="877"/>
      <c r="AGZ60" s="877"/>
      <c r="AHA60" s="877"/>
      <c r="AHB60" s="877"/>
      <c r="AHC60" s="877"/>
      <c r="AHD60" s="877"/>
      <c r="AHE60" s="877"/>
      <c r="AHF60" s="877"/>
      <c r="AHG60" s="877"/>
      <c r="AHH60" s="877"/>
      <c r="AHI60" s="877"/>
      <c r="AHJ60" s="877"/>
      <c r="AHK60" s="877"/>
      <c r="AHL60" s="877"/>
      <c r="AHM60" s="877"/>
      <c r="AHN60" s="877"/>
      <c r="AHO60" s="877"/>
      <c r="AHP60" s="877"/>
      <c r="AHQ60" s="877"/>
      <c r="AHR60" s="877"/>
      <c r="AHS60" s="877"/>
      <c r="AHT60" s="877"/>
      <c r="AHU60" s="877"/>
      <c r="AHV60" s="877"/>
      <c r="AHW60" s="877"/>
      <c r="AHX60" s="877"/>
      <c r="AHY60" s="877"/>
      <c r="AHZ60" s="877"/>
      <c r="AIA60" s="877"/>
      <c r="AIB60" s="877"/>
      <c r="AIC60" s="877"/>
      <c r="AID60" s="877"/>
      <c r="AIE60" s="877"/>
      <c r="AIF60" s="877"/>
      <c r="AIG60" s="877"/>
      <c r="AIH60" s="877"/>
      <c r="AII60" s="877"/>
      <c r="AIJ60" s="877"/>
      <c r="AIK60" s="877"/>
      <c r="AIL60" s="877"/>
      <c r="AIM60" s="877"/>
      <c r="AIN60" s="877"/>
      <c r="AIO60" s="877"/>
      <c r="AIP60" s="877"/>
      <c r="AIQ60" s="877"/>
      <c r="AIR60" s="877"/>
      <c r="AIS60" s="877"/>
      <c r="AIT60" s="877"/>
      <c r="AIU60" s="877"/>
      <c r="AIV60" s="877"/>
      <c r="AIW60" s="877"/>
      <c r="AIX60" s="877"/>
      <c r="AIY60" s="877"/>
      <c r="AIZ60" s="877"/>
      <c r="AJA60" s="877"/>
      <c r="AJB60" s="877"/>
      <c r="AJC60" s="877"/>
      <c r="AJD60" s="877"/>
      <c r="AJE60" s="877"/>
      <c r="AJF60" s="877"/>
      <c r="AJG60" s="877"/>
      <c r="AJH60" s="877"/>
      <c r="AJI60" s="877"/>
      <c r="AJJ60" s="877"/>
      <c r="AJK60" s="877"/>
      <c r="AJL60" s="877"/>
      <c r="AJM60" s="877"/>
      <c r="AJN60" s="877"/>
      <c r="AJO60" s="877"/>
      <c r="AJP60" s="877"/>
      <c r="AJQ60" s="877"/>
      <c r="AJR60" s="877"/>
      <c r="AJS60" s="877"/>
      <c r="AJT60" s="877"/>
      <c r="AJU60" s="877"/>
      <c r="AJV60" s="877"/>
      <c r="AJW60" s="877"/>
      <c r="AJX60" s="877"/>
      <c r="AJY60" s="877"/>
      <c r="AJZ60" s="877"/>
      <c r="AKA60" s="877"/>
      <c r="AKB60" s="877"/>
      <c r="AKC60" s="877"/>
      <c r="AKD60" s="877"/>
      <c r="AKE60" s="877"/>
      <c r="AKF60" s="877"/>
      <c r="AKG60" s="877"/>
      <c r="AKH60" s="877"/>
      <c r="AKI60" s="877"/>
      <c r="AKJ60" s="877"/>
      <c r="AKK60" s="877"/>
      <c r="AKL60" s="877"/>
      <c r="AKM60" s="877"/>
      <c r="AKN60" s="877"/>
      <c r="AKO60" s="877"/>
      <c r="AKP60" s="877"/>
      <c r="AKQ60" s="877"/>
      <c r="AKR60" s="877"/>
      <c r="AKS60" s="877"/>
      <c r="AKT60" s="877"/>
      <c r="AKU60" s="877"/>
      <c r="AKV60" s="877"/>
      <c r="AKW60" s="877"/>
      <c r="AKX60" s="877"/>
      <c r="AKY60" s="877"/>
      <c r="AKZ60" s="877"/>
      <c r="ALA60" s="877"/>
      <c r="ALB60" s="877"/>
      <c r="ALC60" s="877"/>
      <c r="ALD60" s="877"/>
      <c r="ALE60" s="877"/>
      <c r="ALF60" s="877"/>
      <c r="ALG60" s="877"/>
      <c r="ALH60" s="877"/>
      <c r="ALI60" s="877"/>
      <c r="ALJ60" s="877"/>
      <c r="ALK60" s="877"/>
      <c r="ALL60" s="877"/>
      <c r="ALM60" s="877"/>
      <c r="ALN60" s="877"/>
      <c r="ALO60" s="877"/>
      <c r="ALP60" s="877"/>
      <c r="ALQ60" s="877"/>
      <c r="ALR60" s="877"/>
      <c r="ALS60" s="877"/>
      <c r="ALT60" s="877"/>
      <c r="ALU60" s="877"/>
      <c r="ALV60" s="877"/>
      <c r="ALW60" s="877"/>
      <c r="ALX60" s="877"/>
      <c r="ALY60" s="877"/>
      <c r="ALZ60" s="877"/>
      <c r="AMA60" s="877"/>
      <c r="AMB60" s="877"/>
      <c r="AMC60" s="877"/>
      <c r="AMD60" s="877"/>
      <c r="AME60" s="877"/>
      <c r="AMF60" s="877"/>
      <c r="AMG60" s="877"/>
      <c r="AMH60" s="877"/>
      <c r="AMI60" s="877"/>
      <c r="AMJ60" s="877"/>
      <c r="AMK60" s="877"/>
      <c r="AML60" s="877"/>
      <c r="AMM60" s="877"/>
      <c r="AMN60" s="877"/>
      <c r="AMO60" s="877"/>
      <c r="AMP60" s="877"/>
      <c r="AMQ60" s="877"/>
      <c r="AMR60" s="877"/>
      <c r="AMS60" s="877"/>
      <c r="AMT60" s="877"/>
      <c r="AMU60" s="877"/>
      <c r="AMV60" s="877"/>
      <c r="AMW60" s="877"/>
      <c r="AMX60" s="877"/>
      <c r="AMY60" s="877"/>
      <c r="AMZ60" s="877"/>
      <c r="ANA60" s="877"/>
      <c r="ANB60" s="877"/>
      <c r="ANC60" s="877"/>
      <c r="AND60" s="877"/>
      <c r="ANE60" s="877"/>
      <c r="ANF60" s="877"/>
      <c r="ANG60" s="877"/>
      <c r="ANH60" s="877"/>
      <c r="ANI60" s="877"/>
      <c r="ANJ60" s="877"/>
      <c r="ANK60" s="877"/>
      <c r="ANL60" s="877"/>
      <c r="ANM60" s="877"/>
      <c r="ANN60" s="877"/>
      <c r="ANO60" s="877"/>
      <c r="ANP60" s="877"/>
      <c r="ANQ60" s="877"/>
      <c r="ANR60" s="877"/>
      <c r="ANS60" s="877"/>
      <c r="ANT60" s="877"/>
      <c r="ANU60" s="877"/>
      <c r="ANV60" s="877"/>
      <c r="ANW60" s="877"/>
      <c r="ANX60" s="877"/>
      <c r="ANY60" s="877"/>
      <c r="ANZ60" s="877"/>
      <c r="AOA60" s="877"/>
      <c r="AOB60" s="877"/>
      <c r="AOC60" s="877"/>
      <c r="AOD60" s="877"/>
      <c r="AOE60" s="877"/>
      <c r="AOF60" s="877"/>
      <c r="AOG60" s="877"/>
      <c r="AOH60" s="877"/>
      <c r="AOI60" s="877"/>
      <c r="AOJ60" s="877"/>
      <c r="AOK60" s="877"/>
      <c r="AOL60" s="877"/>
      <c r="AOM60" s="877"/>
      <c r="AON60" s="877"/>
      <c r="AOO60" s="877"/>
      <c r="AOP60" s="877"/>
      <c r="AOQ60" s="877"/>
      <c r="AOR60" s="877"/>
      <c r="AOS60" s="877"/>
      <c r="AOT60" s="877"/>
      <c r="AOU60" s="877"/>
      <c r="AOV60" s="877"/>
      <c r="AOW60" s="877"/>
      <c r="AOX60" s="877"/>
      <c r="AOY60" s="877"/>
      <c r="AOZ60" s="877"/>
      <c r="APA60" s="877"/>
      <c r="APB60" s="877"/>
      <c r="APC60" s="877"/>
      <c r="APD60" s="877"/>
      <c r="APE60" s="877"/>
      <c r="APF60" s="877"/>
      <c r="APG60" s="877"/>
      <c r="APH60" s="877"/>
      <c r="API60" s="877"/>
      <c r="APJ60" s="877"/>
      <c r="APK60" s="877"/>
      <c r="APL60" s="877"/>
      <c r="APM60" s="877"/>
      <c r="APN60" s="877"/>
      <c r="APO60" s="877"/>
      <c r="APP60" s="877"/>
      <c r="APQ60" s="877"/>
      <c r="APR60" s="877"/>
      <c r="APS60" s="877"/>
      <c r="APT60" s="877"/>
      <c r="APU60" s="877"/>
      <c r="APV60" s="877"/>
      <c r="APW60" s="877"/>
      <c r="APX60" s="877"/>
      <c r="APY60" s="877"/>
      <c r="APZ60" s="877"/>
      <c r="AQA60" s="877"/>
      <c r="AQB60" s="877"/>
      <c r="AQC60" s="877"/>
      <c r="AQD60" s="877"/>
      <c r="AQE60" s="877"/>
      <c r="AQF60" s="877"/>
      <c r="AQG60" s="877"/>
      <c r="AQH60" s="877"/>
      <c r="AQI60" s="877"/>
      <c r="AQJ60" s="877"/>
      <c r="AQK60" s="877"/>
      <c r="AQL60" s="877"/>
      <c r="AQM60" s="877"/>
      <c r="AQN60" s="877"/>
      <c r="AQO60" s="877"/>
      <c r="AQP60" s="877"/>
      <c r="AQQ60" s="877"/>
      <c r="AQR60" s="877"/>
      <c r="AQS60" s="877"/>
      <c r="AQT60" s="877"/>
      <c r="AQU60" s="877"/>
      <c r="AQV60" s="877"/>
      <c r="AQW60" s="877"/>
      <c r="AQX60" s="877"/>
      <c r="AQY60" s="877"/>
      <c r="AQZ60" s="877"/>
      <c r="ARA60" s="877"/>
      <c r="ARB60" s="877"/>
      <c r="ARC60" s="877"/>
      <c r="ARD60" s="877"/>
      <c r="ARE60" s="877"/>
      <c r="ARF60" s="877"/>
      <c r="ARG60" s="877"/>
      <c r="ARH60" s="877"/>
      <c r="ARI60" s="877"/>
      <c r="ARJ60" s="877"/>
      <c r="ARK60" s="877"/>
      <c r="ARL60" s="877"/>
      <c r="ARM60" s="877"/>
      <c r="ARN60" s="877"/>
      <c r="ARO60" s="877"/>
      <c r="ARP60" s="877"/>
      <c r="ARQ60" s="877"/>
      <c r="ARR60" s="877"/>
      <c r="ARS60" s="877"/>
      <c r="ART60" s="877"/>
      <c r="ARU60" s="877"/>
      <c r="ARV60" s="877"/>
      <c r="ARW60" s="877"/>
      <c r="ARX60" s="877"/>
      <c r="ARY60" s="877"/>
      <c r="ARZ60" s="877"/>
      <c r="ASA60" s="877"/>
      <c r="ASB60" s="877"/>
      <c r="ASC60" s="877"/>
      <c r="ASD60" s="877"/>
      <c r="ASE60" s="877"/>
      <c r="ASF60" s="877"/>
      <c r="ASG60" s="877"/>
      <c r="ASH60" s="877"/>
      <c r="ASI60" s="877"/>
      <c r="ASJ60" s="877"/>
      <c r="ASK60" s="877"/>
      <c r="ASL60" s="877"/>
      <c r="ASM60" s="877"/>
      <c r="ASN60" s="877"/>
      <c r="ASO60" s="877"/>
      <c r="ASP60" s="877"/>
      <c r="ASQ60" s="877"/>
      <c r="ASR60" s="877"/>
      <c r="ASS60" s="877"/>
      <c r="AST60" s="877"/>
      <c r="ASU60" s="877"/>
      <c r="ASV60" s="877"/>
      <c r="ASW60" s="877"/>
      <c r="ASX60" s="877"/>
      <c r="ASY60" s="877"/>
      <c r="ASZ60" s="877"/>
      <c r="ATA60" s="877"/>
      <c r="ATB60" s="877"/>
      <c r="ATC60" s="877"/>
      <c r="ATD60" s="877"/>
      <c r="ATE60" s="877"/>
      <c r="ATF60" s="877"/>
      <c r="ATG60" s="877"/>
      <c r="ATH60" s="877"/>
      <c r="ATI60" s="877"/>
      <c r="ATJ60" s="877"/>
      <c r="ATK60" s="877"/>
      <c r="ATL60" s="877"/>
      <c r="ATM60" s="877"/>
      <c r="ATN60" s="877"/>
      <c r="ATO60" s="877"/>
      <c r="ATP60" s="877"/>
      <c r="ATQ60" s="877"/>
      <c r="ATR60" s="877"/>
      <c r="ATS60" s="877"/>
      <c r="ATT60" s="877"/>
      <c r="ATU60" s="877"/>
      <c r="ATV60" s="877"/>
      <c r="ATW60" s="877"/>
      <c r="ATX60" s="877"/>
      <c r="ATY60" s="877"/>
      <c r="ATZ60" s="877"/>
      <c r="AUA60" s="877"/>
      <c r="AUB60" s="877"/>
      <c r="AUC60" s="877"/>
      <c r="AUD60" s="877"/>
      <c r="AUE60" s="877"/>
      <c r="AUF60" s="877"/>
      <c r="AUG60" s="877"/>
      <c r="AUH60" s="877"/>
      <c r="AUI60" s="877"/>
      <c r="AUJ60" s="877"/>
      <c r="AUK60" s="877"/>
      <c r="AUL60" s="877"/>
      <c r="AUM60" s="877"/>
      <c r="AUN60" s="877"/>
      <c r="AUO60" s="877"/>
      <c r="AUP60" s="877"/>
      <c r="AUQ60" s="877"/>
      <c r="AUR60" s="877"/>
      <c r="AUS60" s="877"/>
      <c r="AUT60" s="877"/>
      <c r="AUU60" s="877"/>
      <c r="AUV60" s="877"/>
      <c r="AUW60" s="877"/>
      <c r="AUX60" s="877"/>
      <c r="AUY60" s="877"/>
      <c r="AUZ60" s="877"/>
      <c r="AVA60" s="877"/>
      <c r="AVB60" s="877"/>
      <c r="AVC60" s="877"/>
      <c r="AVD60" s="877"/>
      <c r="AVE60" s="877"/>
      <c r="AVF60" s="877"/>
      <c r="AVG60" s="877"/>
      <c r="AVH60" s="877"/>
      <c r="AVI60" s="877"/>
      <c r="AVJ60" s="877"/>
      <c r="AVK60" s="877"/>
      <c r="AVL60" s="877"/>
      <c r="AVM60" s="877"/>
      <c r="AVN60" s="877"/>
      <c r="AVO60" s="877"/>
      <c r="AVP60" s="877"/>
      <c r="AVQ60" s="877"/>
      <c r="AVR60" s="877"/>
      <c r="AVS60" s="877"/>
      <c r="AVT60" s="877"/>
      <c r="AVU60" s="877"/>
      <c r="AVV60" s="877"/>
      <c r="AVW60" s="877"/>
      <c r="AVX60" s="877"/>
      <c r="AVY60" s="877"/>
      <c r="AVZ60" s="877"/>
      <c r="AWA60" s="877"/>
      <c r="AWB60" s="877"/>
      <c r="AWC60" s="877"/>
      <c r="AWD60" s="877"/>
      <c r="AWE60" s="877"/>
      <c r="AWF60" s="877"/>
      <c r="AWG60" s="877"/>
      <c r="AWH60" s="877"/>
      <c r="AWI60" s="877"/>
      <c r="AWJ60" s="877"/>
      <c r="AWK60" s="877"/>
      <c r="AWL60" s="877"/>
      <c r="AWM60" s="877"/>
      <c r="AWN60" s="877"/>
      <c r="AWO60" s="877"/>
      <c r="AWP60" s="877"/>
      <c r="AWQ60" s="877"/>
      <c r="AWR60" s="877"/>
      <c r="AWS60" s="877"/>
      <c r="AWT60" s="877"/>
      <c r="AWU60" s="877"/>
      <c r="AWV60" s="877"/>
      <c r="AWW60" s="877"/>
      <c r="AWX60" s="877"/>
      <c r="AWY60" s="877"/>
      <c r="AWZ60" s="877"/>
      <c r="AXA60" s="877"/>
      <c r="AXB60" s="877"/>
      <c r="AXC60" s="877"/>
      <c r="AXD60" s="877"/>
      <c r="AXE60" s="877"/>
      <c r="AXF60" s="877"/>
      <c r="AXG60" s="877"/>
      <c r="AXH60" s="877"/>
      <c r="AXI60" s="877"/>
      <c r="AXJ60" s="877"/>
      <c r="AXK60" s="877"/>
      <c r="AXL60" s="877"/>
      <c r="AXM60" s="877"/>
      <c r="AXN60" s="877"/>
      <c r="AXO60" s="877"/>
      <c r="AXP60" s="877"/>
      <c r="AXQ60" s="877"/>
      <c r="AXR60" s="877"/>
      <c r="AXS60" s="877"/>
      <c r="AXT60" s="877"/>
      <c r="AXU60" s="877"/>
      <c r="AXV60" s="877"/>
      <c r="AXW60" s="877"/>
      <c r="AXX60" s="877"/>
      <c r="AXY60" s="877"/>
      <c r="AXZ60" s="877"/>
      <c r="AYA60" s="877"/>
      <c r="AYB60" s="877"/>
      <c r="AYC60" s="877"/>
      <c r="AYD60" s="877"/>
      <c r="AYE60" s="877"/>
      <c r="AYF60" s="877"/>
      <c r="AYG60" s="877"/>
      <c r="AYH60" s="877"/>
      <c r="AYI60" s="877"/>
      <c r="AYJ60" s="877"/>
      <c r="AYK60" s="877"/>
      <c r="AYL60" s="877"/>
      <c r="AYM60" s="877"/>
      <c r="AYN60" s="877"/>
      <c r="AYO60" s="877"/>
      <c r="AYP60" s="877"/>
      <c r="AYQ60" s="877"/>
      <c r="AYR60" s="877"/>
      <c r="AYS60" s="877"/>
      <c r="AYT60" s="877"/>
      <c r="AYU60" s="877"/>
      <c r="AYV60" s="877"/>
      <c r="AYW60" s="877"/>
      <c r="AYX60" s="877"/>
      <c r="AYY60" s="877"/>
      <c r="AYZ60" s="877"/>
      <c r="AZA60" s="877"/>
      <c r="AZB60" s="877"/>
      <c r="AZC60" s="877"/>
      <c r="AZD60" s="877"/>
      <c r="AZE60" s="877"/>
      <c r="AZF60" s="877"/>
      <c r="AZG60" s="877"/>
      <c r="AZH60" s="877"/>
      <c r="AZI60" s="877"/>
      <c r="AZJ60" s="877"/>
      <c r="AZK60" s="877"/>
      <c r="AZL60" s="877"/>
      <c r="AZM60" s="877"/>
      <c r="AZN60" s="877"/>
      <c r="AZO60" s="877"/>
      <c r="AZP60" s="877"/>
      <c r="AZQ60" s="877"/>
      <c r="AZR60" s="877"/>
      <c r="AZS60" s="877"/>
      <c r="AZT60" s="877"/>
      <c r="AZU60" s="877"/>
      <c r="AZV60" s="877"/>
      <c r="AZW60" s="877"/>
      <c r="AZX60" s="877"/>
      <c r="AZY60" s="877"/>
      <c r="AZZ60" s="877"/>
      <c r="BAA60" s="877"/>
      <c r="BAB60" s="877"/>
      <c r="BAC60" s="877"/>
      <c r="BAD60" s="877"/>
      <c r="BAE60" s="877"/>
      <c r="BAF60" s="877"/>
      <c r="BAG60" s="877"/>
      <c r="BAH60" s="877"/>
      <c r="BAI60" s="877"/>
      <c r="BAJ60" s="877"/>
      <c r="BAK60" s="877"/>
      <c r="BAL60" s="877"/>
      <c r="BAM60" s="877"/>
      <c r="BAN60" s="877"/>
      <c r="BAO60" s="877"/>
      <c r="BAP60" s="877"/>
      <c r="BAQ60" s="877"/>
      <c r="BAR60" s="877"/>
      <c r="BAS60" s="877"/>
      <c r="BAT60" s="877"/>
      <c r="BAU60" s="877"/>
      <c r="BAV60" s="877"/>
      <c r="BAW60" s="877"/>
      <c r="BAX60" s="877"/>
      <c r="BAY60" s="877"/>
      <c r="BAZ60" s="877"/>
      <c r="BBA60" s="877"/>
      <c r="BBB60" s="877"/>
      <c r="BBC60" s="877"/>
      <c r="BBD60" s="877"/>
      <c r="BBE60" s="877"/>
      <c r="BBF60" s="877"/>
      <c r="BBG60" s="877"/>
      <c r="BBH60" s="877"/>
      <c r="BBI60" s="877"/>
      <c r="BBJ60" s="877"/>
      <c r="BBK60" s="877"/>
      <c r="BBL60" s="877"/>
      <c r="BBM60" s="877"/>
      <c r="BBN60" s="877"/>
      <c r="BBO60" s="877"/>
      <c r="BBP60" s="877"/>
      <c r="BBQ60" s="877"/>
      <c r="BBR60" s="877"/>
      <c r="BBS60" s="877"/>
      <c r="BBT60" s="877"/>
      <c r="BBU60" s="877"/>
      <c r="BBV60" s="877"/>
      <c r="BBW60" s="877"/>
      <c r="BBX60" s="877"/>
      <c r="BBY60" s="877"/>
      <c r="BBZ60" s="877"/>
      <c r="BCA60" s="877"/>
      <c r="BCB60" s="877"/>
      <c r="BCC60" s="877"/>
      <c r="BCD60" s="877"/>
      <c r="BCE60" s="877"/>
      <c r="BCF60" s="877"/>
      <c r="BCG60" s="877"/>
      <c r="BCH60" s="877"/>
      <c r="BCI60" s="877"/>
      <c r="BCJ60" s="877"/>
      <c r="BCK60" s="877"/>
      <c r="BCL60" s="877"/>
      <c r="BCM60" s="877"/>
      <c r="BCN60" s="877"/>
      <c r="BCO60" s="877"/>
      <c r="BCP60" s="877"/>
      <c r="BCQ60" s="877"/>
      <c r="BCR60" s="877"/>
      <c r="BCS60" s="877"/>
      <c r="BCT60" s="877"/>
      <c r="BCU60" s="877"/>
      <c r="BCV60" s="877"/>
      <c r="BCW60" s="877"/>
      <c r="BCX60" s="877"/>
      <c r="BCY60" s="877"/>
      <c r="BCZ60" s="877"/>
      <c r="BDA60" s="877"/>
      <c r="BDB60" s="877"/>
      <c r="BDC60" s="877"/>
      <c r="BDD60" s="877"/>
      <c r="BDE60" s="877"/>
      <c r="BDF60" s="877"/>
      <c r="BDG60" s="877"/>
      <c r="BDH60" s="877"/>
      <c r="BDI60" s="877"/>
      <c r="BDJ60" s="877"/>
      <c r="BDK60" s="877"/>
      <c r="BDL60" s="877"/>
      <c r="BDM60" s="877"/>
      <c r="BDN60" s="877"/>
      <c r="BDO60" s="877"/>
      <c r="BDP60" s="877"/>
      <c r="BDQ60" s="877"/>
      <c r="BDR60" s="877"/>
      <c r="BDS60" s="877"/>
      <c r="BDT60" s="877"/>
      <c r="BDU60" s="877"/>
      <c r="BDV60" s="877"/>
      <c r="BDW60" s="877"/>
      <c r="BDX60" s="877"/>
      <c r="BDY60" s="877"/>
      <c r="BDZ60" s="877"/>
      <c r="BEA60" s="877"/>
      <c r="BEB60" s="877"/>
      <c r="BEC60" s="877"/>
      <c r="BED60" s="877"/>
      <c r="BEE60" s="877"/>
      <c r="BEF60" s="877"/>
      <c r="BEG60" s="877"/>
      <c r="BEH60" s="877"/>
      <c r="BEI60" s="877"/>
      <c r="BEJ60" s="877"/>
      <c r="BEK60" s="877"/>
      <c r="BEL60" s="877"/>
      <c r="BEM60" s="877"/>
      <c r="BEN60" s="877"/>
      <c r="BEO60" s="877"/>
      <c r="BEP60" s="877"/>
      <c r="BEQ60" s="877"/>
      <c r="BER60" s="877"/>
      <c r="BES60" s="877"/>
      <c r="BET60" s="877"/>
      <c r="BEU60" s="877"/>
      <c r="BEV60" s="877"/>
      <c r="BEW60" s="877"/>
      <c r="BEX60" s="877"/>
      <c r="BEY60" s="877"/>
      <c r="BEZ60" s="877"/>
      <c r="BFA60" s="877"/>
      <c r="BFB60" s="877"/>
      <c r="BFC60" s="877"/>
      <c r="BFD60" s="877"/>
      <c r="BFE60" s="877"/>
      <c r="BFF60" s="877"/>
      <c r="BFG60" s="877"/>
      <c r="BFH60" s="877"/>
      <c r="BFI60" s="877"/>
      <c r="BFJ60" s="877"/>
      <c r="BFK60" s="877"/>
      <c r="BFL60" s="877"/>
      <c r="BFM60" s="877"/>
      <c r="BFN60" s="877"/>
      <c r="BFO60" s="877"/>
      <c r="BFP60" s="877"/>
      <c r="BFQ60" s="877"/>
      <c r="BFR60" s="877"/>
      <c r="BFS60" s="877"/>
      <c r="BFT60" s="877"/>
      <c r="BFU60" s="877"/>
      <c r="BFV60" s="877"/>
      <c r="BFW60" s="877"/>
      <c r="BFX60" s="877"/>
      <c r="BFY60" s="877"/>
      <c r="BFZ60" s="877"/>
      <c r="BGA60" s="877"/>
      <c r="BGB60" s="877"/>
      <c r="BGC60" s="877"/>
      <c r="BGD60" s="877"/>
      <c r="BGE60" s="877"/>
      <c r="BGF60" s="877"/>
      <c r="BGG60" s="877"/>
      <c r="BGH60" s="877"/>
      <c r="BGI60" s="877"/>
      <c r="BGJ60" s="877"/>
      <c r="BGK60" s="877"/>
      <c r="BGL60" s="877"/>
      <c r="BGM60" s="877"/>
      <c r="BGN60" s="877"/>
      <c r="BGO60" s="877"/>
      <c r="BGP60" s="877"/>
      <c r="BGQ60" s="877"/>
      <c r="BGR60" s="877"/>
      <c r="BGS60" s="877"/>
      <c r="BGT60" s="877"/>
      <c r="BGU60" s="877"/>
      <c r="BGV60" s="877"/>
      <c r="BGW60" s="877"/>
      <c r="BGX60" s="877"/>
      <c r="BGY60" s="877"/>
      <c r="BGZ60" s="877"/>
      <c r="BHA60" s="877"/>
      <c r="BHB60" s="877"/>
      <c r="BHC60" s="877"/>
      <c r="BHD60" s="877"/>
      <c r="BHE60" s="877"/>
      <c r="BHF60" s="877"/>
      <c r="BHG60" s="877"/>
      <c r="BHH60" s="877"/>
      <c r="BHI60" s="877"/>
      <c r="BHJ60" s="877"/>
      <c r="BHK60" s="877"/>
      <c r="BHL60" s="877"/>
      <c r="BHM60" s="877"/>
      <c r="BHN60" s="877"/>
      <c r="BHO60" s="877"/>
      <c r="BHP60" s="877"/>
      <c r="BHQ60" s="877"/>
      <c r="BHR60" s="877"/>
      <c r="BHS60" s="877"/>
      <c r="BHT60" s="877"/>
      <c r="BHU60" s="877"/>
      <c r="BHV60" s="877"/>
      <c r="BHW60" s="877"/>
      <c r="BHX60" s="877"/>
      <c r="BHY60" s="877"/>
      <c r="BHZ60" s="877"/>
      <c r="BIA60" s="877"/>
      <c r="BIB60" s="877"/>
      <c r="BIC60" s="877"/>
      <c r="BID60" s="877"/>
      <c r="BIE60" s="877"/>
      <c r="BIF60" s="877"/>
      <c r="BIG60" s="877"/>
      <c r="BIH60" s="877"/>
      <c r="BII60" s="877"/>
      <c r="BIJ60" s="877"/>
      <c r="BIK60" s="877"/>
      <c r="BIL60" s="877"/>
      <c r="BIM60" s="877"/>
      <c r="BIN60" s="877"/>
      <c r="BIO60" s="877"/>
      <c r="BIP60" s="877"/>
      <c r="BIQ60" s="877"/>
      <c r="BIR60" s="877"/>
      <c r="BIS60" s="877"/>
      <c r="BIT60" s="877"/>
      <c r="BIU60" s="877"/>
      <c r="BIV60" s="877"/>
      <c r="BIW60" s="877"/>
      <c r="BIX60" s="877"/>
      <c r="BIY60" s="877"/>
      <c r="BIZ60" s="877"/>
      <c r="BJA60" s="877"/>
      <c r="BJB60" s="877"/>
      <c r="BJC60" s="877"/>
      <c r="BJD60" s="877"/>
      <c r="BJE60" s="877"/>
      <c r="BJF60" s="877"/>
      <c r="BJG60" s="877"/>
      <c r="BJH60" s="877"/>
      <c r="BJI60" s="877"/>
      <c r="BJJ60" s="877"/>
      <c r="BJK60" s="877"/>
      <c r="BJL60" s="877"/>
      <c r="BJM60" s="877"/>
      <c r="BJN60" s="877"/>
      <c r="BJO60" s="877"/>
      <c r="BJP60" s="877"/>
      <c r="BJQ60" s="877"/>
      <c r="BJR60" s="877"/>
      <c r="BJS60" s="877"/>
      <c r="BJT60" s="877"/>
      <c r="BJU60" s="877"/>
      <c r="BJV60" s="877"/>
      <c r="BJW60" s="877"/>
      <c r="BJX60" s="877"/>
      <c r="BJY60" s="877"/>
      <c r="BJZ60" s="877"/>
      <c r="BKA60" s="877"/>
      <c r="BKB60" s="877"/>
      <c r="BKC60" s="877"/>
      <c r="BKD60" s="877"/>
      <c r="BKE60" s="877"/>
      <c r="BKF60" s="877"/>
      <c r="BKG60" s="877"/>
      <c r="BKH60" s="877"/>
      <c r="BKI60" s="877"/>
      <c r="BKJ60" s="877"/>
      <c r="BKK60" s="877"/>
      <c r="BKL60" s="877"/>
      <c r="BKM60" s="877"/>
      <c r="BKN60" s="877"/>
      <c r="BKO60" s="877"/>
      <c r="BKP60" s="877"/>
      <c r="BKQ60" s="877"/>
      <c r="BKR60" s="877"/>
      <c r="BKS60" s="877"/>
      <c r="BKT60" s="877"/>
      <c r="BKU60" s="877"/>
      <c r="BKV60" s="877"/>
      <c r="BKW60" s="877"/>
      <c r="BKX60" s="877"/>
      <c r="BKY60" s="877"/>
      <c r="BKZ60" s="877"/>
      <c r="BLA60" s="877"/>
      <c r="BLB60" s="877"/>
      <c r="BLC60" s="877"/>
      <c r="BLD60" s="877"/>
      <c r="BLE60" s="877"/>
      <c r="BLF60" s="877"/>
      <c r="BLG60" s="877"/>
      <c r="BLH60" s="877"/>
      <c r="BLI60" s="877"/>
      <c r="BLJ60" s="877"/>
      <c r="BLK60" s="877"/>
      <c r="BLL60" s="877"/>
      <c r="BLM60" s="877"/>
      <c r="BLN60" s="877"/>
      <c r="BLO60" s="877"/>
      <c r="BLP60" s="877"/>
      <c r="BLQ60" s="877"/>
      <c r="BLR60" s="877"/>
      <c r="BLS60" s="877"/>
      <c r="BLT60" s="877"/>
      <c r="BLU60" s="877"/>
      <c r="BLV60" s="877"/>
      <c r="BLW60" s="877"/>
      <c r="BLX60" s="877"/>
      <c r="BLY60" s="877"/>
      <c r="BLZ60" s="877"/>
      <c r="BMA60" s="877"/>
      <c r="BMB60" s="877"/>
      <c r="BMC60" s="877"/>
      <c r="BMD60" s="877"/>
      <c r="BME60" s="877"/>
      <c r="BMF60" s="877"/>
      <c r="BMG60" s="877"/>
      <c r="BMH60" s="877"/>
      <c r="BMI60" s="877"/>
      <c r="BMJ60" s="877"/>
      <c r="BMK60" s="877"/>
      <c r="BML60" s="877"/>
      <c r="BMM60" s="877"/>
      <c r="BMN60" s="877"/>
      <c r="BMO60" s="877"/>
      <c r="BMP60" s="877"/>
      <c r="BMQ60" s="877"/>
      <c r="BMR60" s="877"/>
      <c r="BMS60" s="877"/>
      <c r="BMT60" s="877"/>
      <c r="BMU60" s="877"/>
      <c r="BMV60" s="877"/>
      <c r="BMW60" s="877"/>
      <c r="BMX60" s="877"/>
      <c r="BMY60" s="877"/>
      <c r="BMZ60" s="877"/>
      <c r="BNA60" s="877"/>
      <c r="BNB60" s="877"/>
      <c r="BNC60" s="877"/>
      <c r="BND60" s="877"/>
      <c r="BNE60" s="877"/>
      <c r="BNF60" s="877"/>
      <c r="BNG60" s="877"/>
      <c r="BNH60" s="877"/>
      <c r="BNI60" s="877"/>
      <c r="BNJ60" s="877"/>
      <c r="BNK60" s="877"/>
      <c r="BNL60" s="877"/>
      <c r="BNM60" s="877"/>
      <c r="BNN60" s="877"/>
      <c r="BNO60" s="877"/>
      <c r="BNP60" s="877"/>
      <c r="BNQ60" s="877"/>
      <c r="BNR60" s="877"/>
      <c r="BNS60" s="877"/>
      <c r="BNT60" s="877"/>
      <c r="BNU60" s="877"/>
      <c r="BNV60" s="877"/>
      <c r="BNW60" s="877"/>
      <c r="BNX60" s="877"/>
      <c r="BNY60" s="877"/>
      <c r="BNZ60" s="877"/>
      <c r="BOA60" s="877"/>
      <c r="BOB60" s="877"/>
      <c r="BOC60" s="877"/>
      <c r="BOD60" s="877"/>
      <c r="BOE60" s="877"/>
      <c r="BOF60" s="877"/>
      <c r="BOG60" s="877"/>
      <c r="BOH60" s="877"/>
      <c r="BOI60" s="877"/>
      <c r="BOJ60" s="877"/>
      <c r="BOK60" s="877"/>
      <c r="BOL60" s="877"/>
      <c r="BOM60" s="877"/>
      <c r="BON60" s="877"/>
      <c r="BOO60" s="877"/>
      <c r="BOP60" s="877"/>
      <c r="BOQ60" s="877"/>
      <c r="BOR60" s="877"/>
      <c r="BOS60" s="877"/>
      <c r="BOT60" s="877"/>
      <c r="BOU60" s="877"/>
      <c r="BOV60" s="877"/>
      <c r="BOW60" s="877"/>
      <c r="BOX60" s="877"/>
      <c r="BOY60" s="877"/>
      <c r="BOZ60" s="877"/>
      <c r="BPA60" s="877"/>
      <c r="BPB60" s="877"/>
      <c r="BPC60" s="877"/>
      <c r="BPD60" s="877"/>
      <c r="BPE60" s="877"/>
      <c r="BPF60" s="877"/>
      <c r="BPG60" s="877"/>
      <c r="BPH60" s="877"/>
      <c r="BPI60" s="877"/>
      <c r="BPJ60" s="877"/>
      <c r="BPK60" s="877"/>
      <c r="BPL60" s="877"/>
      <c r="BPM60" s="877"/>
      <c r="BPN60" s="877"/>
      <c r="BPO60" s="877"/>
      <c r="BPP60" s="877"/>
      <c r="BPQ60" s="877"/>
      <c r="BPR60" s="877"/>
      <c r="BPS60" s="877"/>
      <c r="BPT60" s="877"/>
      <c r="BPU60" s="877"/>
      <c r="BPV60" s="877"/>
      <c r="BPW60" s="877"/>
      <c r="BPX60" s="877"/>
      <c r="BPY60" s="877"/>
      <c r="BPZ60" s="877"/>
      <c r="BQA60" s="877"/>
      <c r="BQB60" s="877"/>
      <c r="BQC60" s="877"/>
      <c r="BQD60" s="877"/>
      <c r="BQE60" s="877"/>
      <c r="BQF60" s="877"/>
      <c r="BQG60" s="877"/>
      <c r="BQH60" s="877"/>
      <c r="BQI60" s="877"/>
      <c r="BQJ60" s="877"/>
      <c r="BQK60" s="877"/>
      <c r="BQL60" s="877"/>
      <c r="BQM60" s="877"/>
      <c r="BQN60" s="877"/>
      <c r="BQO60" s="877"/>
      <c r="BQP60" s="877"/>
      <c r="BQQ60" s="877"/>
      <c r="BQR60" s="877"/>
      <c r="BQS60" s="877"/>
      <c r="BQT60" s="877"/>
      <c r="BQU60" s="877"/>
      <c r="BQV60" s="877"/>
      <c r="BQW60" s="877"/>
      <c r="BQX60" s="877"/>
      <c r="BQY60" s="877"/>
      <c r="BQZ60" s="877"/>
      <c r="BRA60" s="877"/>
      <c r="BRB60" s="877"/>
      <c r="BRC60" s="877"/>
      <c r="BRD60" s="877"/>
      <c r="BRE60" s="877"/>
      <c r="BRF60" s="877"/>
      <c r="BRG60" s="877"/>
      <c r="BRH60" s="877"/>
      <c r="BRI60" s="877"/>
      <c r="BRJ60" s="877"/>
      <c r="BRK60" s="877"/>
      <c r="BRL60" s="877"/>
      <c r="BRM60" s="877"/>
      <c r="BRN60" s="877"/>
      <c r="BRO60" s="877"/>
      <c r="BRP60" s="877"/>
      <c r="BRQ60" s="877"/>
      <c r="BRR60" s="877"/>
      <c r="BRS60" s="877"/>
      <c r="BRT60" s="877"/>
      <c r="BRU60" s="877"/>
      <c r="BRV60" s="877"/>
      <c r="BRW60" s="877"/>
      <c r="BRX60" s="877"/>
      <c r="BRY60" s="877"/>
      <c r="BRZ60" s="877"/>
      <c r="BSA60" s="877"/>
      <c r="BSB60" s="877"/>
      <c r="BSC60" s="877"/>
      <c r="BSD60" s="877"/>
      <c r="BSE60" s="877"/>
      <c r="BSF60" s="877"/>
      <c r="BSG60" s="877"/>
      <c r="BSH60" s="877"/>
      <c r="BSI60" s="877"/>
      <c r="BSJ60" s="877"/>
      <c r="BSK60" s="877"/>
      <c r="BSL60" s="877"/>
      <c r="BSM60" s="877"/>
      <c r="BSN60" s="877"/>
      <c r="BSO60" s="877"/>
      <c r="BSP60" s="877"/>
      <c r="BSQ60" s="877"/>
      <c r="BSR60" s="877"/>
      <c r="BSS60" s="877"/>
      <c r="BST60" s="877"/>
      <c r="BSU60" s="877"/>
      <c r="BSV60" s="877"/>
      <c r="BSW60" s="877"/>
      <c r="BSX60" s="877"/>
      <c r="BSY60" s="877"/>
      <c r="BSZ60" s="877"/>
      <c r="BTA60" s="877"/>
      <c r="BTB60" s="877"/>
      <c r="BTC60" s="877"/>
      <c r="BTD60" s="877"/>
      <c r="BTE60" s="877"/>
      <c r="BTF60" s="877"/>
      <c r="BTG60" s="877"/>
      <c r="BTH60" s="877"/>
      <c r="BTI60" s="877"/>
      <c r="BTJ60" s="877"/>
      <c r="BTK60" s="877"/>
      <c r="BTL60" s="877"/>
      <c r="BTM60" s="877"/>
      <c r="BTN60" s="877"/>
      <c r="BTO60" s="877"/>
      <c r="BTP60" s="877"/>
      <c r="BTQ60" s="877"/>
      <c r="BTR60" s="877"/>
      <c r="BTS60" s="877"/>
      <c r="BTT60" s="877"/>
      <c r="BTU60" s="877"/>
      <c r="BTV60" s="877"/>
      <c r="BTW60" s="877"/>
      <c r="BTX60" s="877"/>
      <c r="BTY60" s="877"/>
      <c r="BTZ60" s="877"/>
      <c r="BUA60" s="877"/>
      <c r="BUB60" s="877"/>
      <c r="BUC60" s="877"/>
      <c r="BUD60" s="877"/>
      <c r="BUE60" s="877"/>
      <c r="BUF60" s="877"/>
      <c r="BUG60" s="877"/>
      <c r="BUH60" s="877"/>
      <c r="BUI60" s="877"/>
      <c r="BUJ60" s="877"/>
      <c r="BUK60" s="877"/>
      <c r="BUL60" s="877"/>
      <c r="BUM60" s="877"/>
      <c r="BUN60" s="877"/>
      <c r="BUO60" s="877"/>
      <c r="BUP60" s="877"/>
      <c r="BUQ60" s="877"/>
      <c r="BUR60" s="877"/>
      <c r="BUS60" s="877"/>
      <c r="BUT60" s="877"/>
      <c r="BUU60" s="877"/>
      <c r="BUV60" s="877"/>
      <c r="BUW60" s="877"/>
      <c r="BUX60" s="877"/>
      <c r="BUY60" s="877"/>
      <c r="BUZ60" s="877"/>
      <c r="BVA60" s="877"/>
      <c r="BVB60" s="877"/>
      <c r="BVC60" s="877"/>
      <c r="BVD60" s="877"/>
      <c r="BVE60" s="877"/>
      <c r="BVF60" s="877"/>
      <c r="BVG60" s="877"/>
      <c r="BVH60" s="877"/>
      <c r="BVI60" s="877"/>
      <c r="BVJ60" s="877"/>
      <c r="BVK60" s="877"/>
      <c r="BVL60" s="877"/>
      <c r="BVM60" s="877"/>
      <c r="BVN60" s="877"/>
      <c r="BVO60" s="877"/>
      <c r="BVP60" s="877"/>
      <c r="BVQ60" s="877"/>
      <c r="BVR60" s="877"/>
      <c r="BVS60" s="877"/>
      <c r="BVT60" s="877"/>
      <c r="BVU60" s="877"/>
      <c r="BVV60" s="877"/>
      <c r="BVW60" s="877"/>
      <c r="BVX60" s="877"/>
      <c r="BVY60" s="877"/>
      <c r="BVZ60" s="877"/>
      <c r="BWA60" s="877"/>
      <c r="BWB60" s="877"/>
      <c r="BWC60" s="877"/>
      <c r="BWD60" s="877"/>
      <c r="BWE60" s="877"/>
      <c r="BWF60" s="877"/>
      <c r="BWG60" s="877"/>
      <c r="BWH60" s="877"/>
      <c r="BWI60" s="877"/>
      <c r="BWJ60" s="877"/>
      <c r="BWK60" s="877"/>
      <c r="BWL60" s="877"/>
      <c r="BWM60" s="877"/>
      <c r="BWN60" s="877"/>
      <c r="BWO60" s="877"/>
      <c r="BWP60" s="877"/>
      <c r="BWQ60" s="877"/>
      <c r="BWR60" s="877"/>
      <c r="BWS60" s="877"/>
      <c r="BWT60" s="877"/>
      <c r="BWU60" s="877"/>
      <c r="BWV60" s="877"/>
      <c r="BWW60" s="877"/>
      <c r="BWX60" s="877"/>
      <c r="BWY60" s="877"/>
      <c r="BWZ60" s="877"/>
      <c r="BXA60" s="877"/>
      <c r="BXB60" s="877"/>
      <c r="BXC60" s="877"/>
      <c r="BXD60" s="877"/>
      <c r="BXE60" s="877"/>
      <c r="BXF60" s="877"/>
      <c r="BXG60" s="877"/>
      <c r="BXH60" s="877"/>
      <c r="BXI60" s="877"/>
      <c r="BXJ60" s="877"/>
      <c r="BXK60" s="877"/>
      <c r="BXL60" s="877"/>
      <c r="BXM60" s="877"/>
      <c r="BXN60" s="877"/>
      <c r="BXO60" s="877"/>
      <c r="BXP60" s="877"/>
      <c r="BXQ60" s="877"/>
      <c r="BXR60" s="877"/>
      <c r="BXS60" s="877"/>
      <c r="BXT60" s="877"/>
      <c r="BXU60" s="877"/>
      <c r="BXV60" s="877"/>
      <c r="BXW60" s="877"/>
      <c r="BXX60" s="877"/>
      <c r="BXY60" s="877"/>
      <c r="BXZ60" s="877"/>
      <c r="BYA60" s="877"/>
      <c r="BYB60" s="877"/>
      <c r="BYC60" s="877"/>
      <c r="BYD60" s="877"/>
      <c r="BYE60" s="877"/>
      <c r="BYF60" s="877"/>
      <c r="BYG60" s="877"/>
      <c r="BYH60" s="877"/>
      <c r="BYI60" s="877"/>
      <c r="BYJ60" s="877"/>
      <c r="BYK60" s="877"/>
      <c r="BYL60" s="877"/>
      <c r="BYM60" s="877"/>
      <c r="BYN60" s="877"/>
      <c r="BYO60" s="877"/>
      <c r="BYP60" s="877"/>
      <c r="BYQ60" s="877"/>
      <c r="BYR60" s="877"/>
      <c r="BYS60" s="877"/>
      <c r="BYT60" s="877"/>
      <c r="BYU60" s="877"/>
      <c r="BYV60" s="877"/>
      <c r="BYW60" s="877"/>
      <c r="BYX60" s="877"/>
      <c r="BYY60" s="877"/>
      <c r="BYZ60" s="877"/>
      <c r="BZA60" s="877"/>
      <c r="BZB60" s="877"/>
      <c r="BZC60" s="877"/>
      <c r="BZD60" s="877"/>
      <c r="BZE60" s="877"/>
      <c r="BZF60" s="877"/>
      <c r="BZG60" s="877"/>
      <c r="BZH60" s="877"/>
      <c r="BZI60" s="877"/>
      <c r="BZJ60" s="877"/>
      <c r="BZK60" s="877"/>
      <c r="BZL60" s="877"/>
      <c r="BZM60" s="877"/>
      <c r="BZN60" s="877"/>
      <c r="BZO60" s="877"/>
      <c r="BZP60" s="877"/>
      <c r="BZQ60" s="877"/>
      <c r="BZR60" s="877"/>
      <c r="BZS60" s="877"/>
      <c r="BZT60" s="877"/>
      <c r="BZU60" s="877"/>
      <c r="BZV60" s="877"/>
      <c r="BZW60" s="877"/>
      <c r="BZX60" s="877"/>
      <c r="BZY60" s="877"/>
      <c r="BZZ60" s="877"/>
      <c r="CAA60" s="877"/>
      <c r="CAB60" s="877"/>
      <c r="CAC60" s="877"/>
      <c r="CAD60" s="877"/>
      <c r="CAE60" s="877"/>
      <c r="CAF60" s="877"/>
      <c r="CAG60" s="877"/>
      <c r="CAH60" s="877"/>
      <c r="CAI60" s="877"/>
      <c r="CAJ60" s="877"/>
      <c r="CAK60" s="877"/>
      <c r="CAL60" s="877"/>
      <c r="CAM60" s="877"/>
      <c r="CAN60" s="877"/>
      <c r="CAO60" s="877"/>
      <c r="CAP60" s="877"/>
      <c r="CAQ60" s="877"/>
      <c r="CAR60" s="877"/>
      <c r="CAS60" s="877"/>
      <c r="CAT60" s="877"/>
      <c r="CAU60" s="877"/>
      <c r="CAV60" s="877"/>
      <c r="CAW60" s="877"/>
      <c r="CAX60" s="877"/>
      <c r="CAY60" s="877"/>
      <c r="CAZ60" s="877"/>
      <c r="CBA60" s="877"/>
      <c r="CBB60" s="877"/>
      <c r="CBC60" s="877"/>
      <c r="CBD60" s="877"/>
      <c r="CBE60" s="877"/>
      <c r="CBF60" s="877"/>
      <c r="CBG60" s="877"/>
      <c r="CBH60" s="877"/>
      <c r="CBI60" s="877"/>
      <c r="CBJ60" s="877"/>
      <c r="CBK60" s="877"/>
      <c r="CBL60" s="877"/>
      <c r="CBM60" s="877"/>
      <c r="CBN60" s="877"/>
      <c r="CBO60" s="877"/>
      <c r="CBP60" s="877"/>
      <c r="CBQ60" s="877"/>
      <c r="CBR60" s="877"/>
      <c r="CBS60" s="877"/>
      <c r="CBT60" s="877"/>
      <c r="CBU60" s="877"/>
      <c r="CBV60" s="877"/>
      <c r="CBW60" s="877"/>
      <c r="CBX60" s="877"/>
      <c r="CBY60" s="877"/>
      <c r="CBZ60" s="877"/>
      <c r="CCA60" s="877"/>
      <c r="CCB60" s="877"/>
      <c r="CCC60" s="877"/>
      <c r="CCD60" s="877"/>
      <c r="CCE60" s="877"/>
      <c r="CCF60" s="877"/>
      <c r="CCG60" s="877"/>
      <c r="CCH60" s="877"/>
      <c r="CCI60" s="877"/>
      <c r="CCJ60" s="877"/>
      <c r="CCK60" s="877"/>
      <c r="CCL60" s="877"/>
      <c r="CCM60" s="877"/>
      <c r="CCN60" s="877"/>
      <c r="CCO60" s="877"/>
      <c r="CCP60" s="877"/>
      <c r="CCQ60" s="877"/>
      <c r="CCR60" s="877"/>
      <c r="CCS60" s="877"/>
      <c r="CCT60" s="877"/>
      <c r="CCU60" s="877"/>
      <c r="CCV60" s="877"/>
      <c r="CCW60" s="877"/>
      <c r="CCX60" s="877"/>
      <c r="CCY60" s="877"/>
      <c r="CCZ60" s="877"/>
      <c r="CDA60" s="877"/>
      <c r="CDB60" s="877"/>
      <c r="CDC60" s="877"/>
      <c r="CDD60" s="877"/>
      <c r="CDE60" s="877"/>
      <c r="CDF60" s="877"/>
      <c r="CDG60" s="877"/>
      <c r="CDH60" s="877"/>
      <c r="CDI60" s="877"/>
      <c r="CDJ60" s="877"/>
      <c r="CDK60" s="877"/>
      <c r="CDL60" s="877"/>
      <c r="CDM60" s="877"/>
      <c r="CDN60" s="877"/>
      <c r="CDO60" s="877"/>
      <c r="CDP60" s="877"/>
      <c r="CDQ60" s="877"/>
      <c r="CDR60" s="877"/>
      <c r="CDS60" s="877"/>
      <c r="CDT60" s="877"/>
      <c r="CDU60" s="877"/>
      <c r="CDV60" s="877"/>
      <c r="CDW60" s="877"/>
      <c r="CDX60" s="877"/>
      <c r="CDY60" s="877"/>
      <c r="CDZ60" s="877"/>
      <c r="CEA60" s="877"/>
      <c r="CEB60" s="877"/>
      <c r="CEC60" s="877"/>
      <c r="CED60" s="877"/>
      <c r="CEE60" s="877"/>
      <c r="CEF60" s="877"/>
      <c r="CEG60" s="877"/>
      <c r="CEH60" s="877"/>
      <c r="CEI60" s="877"/>
      <c r="CEJ60" s="877"/>
      <c r="CEK60" s="877"/>
      <c r="CEL60" s="877"/>
      <c r="CEM60" s="877"/>
      <c r="CEN60" s="877"/>
      <c r="CEO60" s="877"/>
      <c r="CEP60" s="877"/>
      <c r="CEQ60" s="877"/>
      <c r="CER60" s="877"/>
      <c r="CES60" s="877"/>
      <c r="CET60" s="877"/>
      <c r="CEU60" s="877"/>
      <c r="CEV60" s="877"/>
      <c r="CEW60" s="877"/>
      <c r="CEX60" s="877"/>
      <c r="CEY60" s="877"/>
      <c r="CEZ60" s="877"/>
      <c r="CFA60" s="877"/>
      <c r="CFB60" s="877"/>
      <c r="CFC60" s="877"/>
      <c r="CFD60" s="877"/>
      <c r="CFE60" s="877"/>
      <c r="CFF60" s="877"/>
      <c r="CFG60" s="877"/>
      <c r="CFH60" s="877"/>
      <c r="CFI60" s="877"/>
      <c r="CFJ60" s="877"/>
      <c r="CFK60" s="877"/>
      <c r="CFL60" s="877"/>
      <c r="CFM60" s="877"/>
      <c r="CFN60" s="877"/>
      <c r="CFO60" s="877"/>
      <c r="CFP60" s="877"/>
      <c r="CFQ60" s="877"/>
      <c r="CFR60" s="877"/>
      <c r="CFS60" s="877"/>
      <c r="CFT60" s="877"/>
      <c r="CFU60" s="877"/>
      <c r="CFV60" s="877"/>
      <c r="CFW60" s="877"/>
      <c r="CFX60" s="877"/>
      <c r="CFY60" s="877"/>
      <c r="CFZ60" s="877"/>
      <c r="CGA60" s="877"/>
      <c r="CGB60" s="877"/>
      <c r="CGC60" s="877"/>
      <c r="CGD60" s="877"/>
      <c r="CGE60" s="877"/>
      <c r="CGF60" s="877"/>
      <c r="CGG60" s="877"/>
      <c r="CGH60" s="877"/>
      <c r="CGI60" s="877"/>
      <c r="CGJ60" s="877"/>
      <c r="CGK60" s="877"/>
      <c r="CGL60" s="877"/>
      <c r="CGM60" s="877"/>
      <c r="CGN60" s="877"/>
      <c r="CGO60" s="877"/>
      <c r="CGP60" s="877"/>
      <c r="CGQ60" s="877"/>
      <c r="CGR60" s="877"/>
      <c r="CGS60" s="877"/>
      <c r="CGT60" s="877"/>
      <c r="CGU60" s="877"/>
      <c r="CGV60" s="877"/>
      <c r="CGW60" s="877"/>
      <c r="CGX60" s="877"/>
      <c r="CGY60" s="877"/>
      <c r="CGZ60" s="877"/>
      <c r="CHA60" s="877"/>
      <c r="CHB60" s="877"/>
      <c r="CHC60" s="877"/>
      <c r="CHD60" s="877"/>
      <c r="CHE60" s="877"/>
      <c r="CHF60" s="877"/>
      <c r="CHG60" s="877"/>
      <c r="CHH60" s="877"/>
      <c r="CHI60" s="877"/>
      <c r="CHJ60" s="877"/>
      <c r="CHK60" s="877"/>
      <c r="CHL60" s="877"/>
      <c r="CHM60" s="877"/>
      <c r="CHN60" s="877"/>
      <c r="CHO60" s="877"/>
      <c r="CHP60" s="877"/>
      <c r="CHQ60" s="877"/>
      <c r="CHR60" s="877"/>
      <c r="CHS60" s="877"/>
      <c r="CHT60" s="877"/>
      <c r="CHU60" s="877"/>
      <c r="CHV60" s="877"/>
      <c r="CHW60" s="877"/>
      <c r="CHX60" s="877"/>
      <c r="CHY60" s="877"/>
      <c r="CHZ60" s="877"/>
      <c r="CIA60" s="877"/>
      <c r="CIB60" s="877"/>
      <c r="CIC60" s="877"/>
      <c r="CID60" s="877"/>
      <c r="CIE60" s="877"/>
      <c r="CIF60" s="877"/>
      <c r="CIG60" s="877"/>
      <c r="CIH60" s="877"/>
      <c r="CII60" s="877"/>
      <c r="CIJ60" s="877"/>
      <c r="CIK60" s="877"/>
      <c r="CIL60" s="877"/>
      <c r="CIM60" s="877"/>
      <c r="CIN60" s="877"/>
      <c r="CIO60" s="877"/>
      <c r="CIP60" s="877"/>
      <c r="CIQ60" s="877"/>
      <c r="CIR60" s="877"/>
      <c r="CIS60" s="877"/>
      <c r="CIT60" s="877"/>
      <c r="CIU60" s="877"/>
      <c r="CIV60" s="877"/>
      <c r="CIW60" s="877"/>
      <c r="CIX60" s="877"/>
      <c r="CIY60" s="877"/>
      <c r="CIZ60" s="877"/>
      <c r="CJA60" s="877"/>
      <c r="CJB60" s="877"/>
      <c r="CJC60" s="877"/>
      <c r="CJD60" s="877"/>
      <c r="CJE60" s="877"/>
      <c r="CJF60" s="877"/>
      <c r="CJG60" s="877"/>
      <c r="CJH60" s="877"/>
      <c r="CJI60" s="877"/>
      <c r="CJJ60" s="877"/>
      <c r="CJK60" s="877"/>
      <c r="CJL60" s="877"/>
      <c r="CJM60" s="877"/>
      <c r="CJN60" s="877"/>
      <c r="CJO60" s="877"/>
      <c r="CJP60" s="877"/>
      <c r="CJQ60" s="877"/>
      <c r="CJR60" s="877"/>
      <c r="CJS60" s="877"/>
      <c r="CJT60" s="877"/>
      <c r="CJU60" s="877"/>
      <c r="CJV60" s="877"/>
      <c r="CJW60" s="877"/>
      <c r="CJX60" s="877"/>
      <c r="CJY60" s="877"/>
      <c r="CJZ60" s="877"/>
      <c r="CKA60" s="877"/>
      <c r="CKB60" s="877"/>
      <c r="CKC60" s="877"/>
      <c r="CKD60" s="877"/>
      <c r="CKE60" s="877"/>
      <c r="CKF60" s="877"/>
      <c r="CKG60" s="877"/>
      <c r="CKH60" s="877"/>
      <c r="CKI60" s="877"/>
      <c r="CKJ60" s="877"/>
      <c r="CKK60" s="877"/>
      <c r="CKL60" s="877"/>
      <c r="CKM60" s="877"/>
      <c r="CKN60" s="877"/>
      <c r="CKO60" s="877"/>
      <c r="CKP60" s="877"/>
      <c r="CKQ60" s="877"/>
      <c r="CKR60" s="877"/>
      <c r="CKS60" s="877"/>
      <c r="CKT60" s="877"/>
      <c r="CKU60" s="877"/>
      <c r="CKV60" s="877"/>
      <c r="CKW60" s="877"/>
      <c r="CKX60" s="877"/>
      <c r="CKY60" s="877"/>
      <c r="CKZ60" s="877"/>
      <c r="CLA60" s="877"/>
      <c r="CLB60" s="877"/>
      <c r="CLC60" s="877"/>
      <c r="CLD60" s="877"/>
      <c r="CLE60" s="877"/>
      <c r="CLF60" s="877"/>
      <c r="CLG60" s="877"/>
      <c r="CLH60" s="877"/>
      <c r="CLI60" s="877"/>
      <c r="CLJ60" s="877"/>
      <c r="CLK60" s="877"/>
      <c r="CLL60" s="877"/>
      <c r="CLM60" s="877"/>
      <c r="CLN60" s="877"/>
      <c r="CLO60" s="877"/>
      <c r="CLP60" s="877"/>
      <c r="CLQ60" s="877"/>
      <c r="CLR60" s="877"/>
      <c r="CLS60" s="877"/>
      <c r="CLT60" s="877"/>
      <c r="CLU60" s="877"/>
      <c r="CLV60" s="877"/>
      <c r="CLW60" s="877"/>
      <c r="CLX60" s="877"/>
      <c r="CLY60" s="877"/>
      <c r="CLZ60" s="877"/>
      <c r="CMA60" s="877"/>
      <c r="CMB60" s="877"/>
      <c r="CMC60" s="877"/>
      <c r="CMD60" s="877"/>
      <c r="CME60" s="877"/>
      <c r="CMF60" s="877"/>
      <c r="CMG60" s="877"/>
      <c r="CMH60" s="877"/>
      <c r="CMI60" s="877"/>
      <c r="CMJ60" s="877"/>
      <c r="CMK60" s="877"/>
      <c r="CML60" s="877"/>
      <c r="CMM60" s="877"/>
      <c r="CMN60" s="877"/>
      <c r="CMO60" s="877"/>
      <c r="CMP60" s="877"/>
      <c r="CMQ60" s="877"/>
      <c r="CMR60" s="877"/>
      <c r="CMS60" s="877"/>
      <c r="CMT60" s="877"/>
      <c r="CMU60" s="877"/>
      <c r="CMV60" s="877"/>
      <c r="CMW60" s="877"/>
      <c r="CMX60" s="877"/>
      <c r="CMY60" s="877"/>
      <c r="CMZ60" s="877"/>
      <c r="CNA60" s="877"/>
      <c r="CNB60" s="877"/>
      <c r="CNC60" s="877"/>
      <c r="CND60" s="877"/>
      <c r="CNE60" s="877"/>
      <c r="CNF60" s="877"/>
      <c r="CNG60" s="877"/>
      <c r="CNH60" s="877"/>
      <c r="CNI60" s="877"/>
      <c r="CNJ60" s="877"/>
      <c r="CNK60" s="877"/>
      <c r="CNL60" s="877"/>
      <c r="CNM60" s="877"/>
      <c r="CNN60" s="877"/>
      <c r="CNO60" s="877"/>
      <c r="CNP60" s="877"/>
      <c r="CNQ60" s="877"/>
      <c r="CNR60" s="877"/>
      <c r="CNS60" s="877"/>
      <c r="CNT60" s="877"/>
      <c r="CNU60" s="877"/>
      <c r="CNV60" s="877"/>
      <c r="CNW60" s="877"/>
      <c r="CNX60" s="877"/>
      <c r="CNY60" s="877"/>
      <c r="CNZ60" s="877"/>
      <c r="COA60" s="877"/>
      <c r="COB60" s="877"/>
      <c r="COC60" s="877"/>
      <c r="COD60" s="877"/>
      <c r="COE60" s="877"/>
      <c r="COF60" s="877"/>
      <c r="COG60" s="877"/>
      <c r="COH60" s="877"/>
      <c r="COI60" s="877"/>
      <c r="COJ60" s="877"/>
      <c r="COK60" s="877"/>
      <c r="COL60" s="877"/>
      <c r="COM60" s="877"/>
      <c r="CON60" s="877"/>
      <c r="COO60" s="877"/>
      <c r="COP60" s="877"/>
      <c r="COQ60" s="877"/>
      <c r="COR60" s="877"/>
      <c r="COS60" s="877"/>
      <c r="COT60" s="877"/>
      <c r="COU60" s="877"/>
      <c r="COV60" s="877"/>
      <c r="COW60" s="877"/>
      <c r="COX60" s="877"/>
      <c r="COY60" s="877"/>
      <c r="COZ60" s="877"/>
      <c r="CPA60" s="877"/>
      <c r="CPB60" s="877"/>
      <c r="CPC60" s="877"/>
      <c r="CPD60" s="877"/>
      <c r="CPE60" s="877"/>
      <c r="CPF60" s="877"/>
      <c r="CPG60" s="877"/>
      <c r="CPH60" s="877"/>
      <c r="CPI60" s="877"/>
      <c r="CPJ60" s="877"/>
      <c r="CPK60" s="877"/>
      <c r="CPL60" s="877"/>
      <c r="CPM60" s="877"/>
      <c r="CPN60" s="877"/>
      <c r="CPO60" s="877"/>
      <c r="CPP60" s="877"/>
      <c r="CPQ60" s="877"/>
      <c r="CPR60" s="877"/>
      <c r="CPS60" s="877"/>
      <c r="CPT60" s="877"/>
      <c r="CPU60" s="877"/>
      <c r="CPV60" s="877"/>
      <c r="CPW60" s="877"/>
      <c r="CPX60" s="877"/>
      <c r="CPY60" s="877"/>
      <c r="CPZ60" s="877"/>
      <c r="CQA60" s="877"/>
      <c r="CQB60" s="877"/>
      <c r="CQC60" s="877"/>
      <c r="CQD60" s="877"/>
      <c r="CQE60" s="877"/>
      <c r="CQF60" s="877"/>
      <c r="CQG60" s="877"/>
      <c r="CQH60" s="877"/>
      <c r="CQI60" s="877"/>
      <c r="CQJ60" s="877"/>
      <c r="CQK60" s="877"/>
      <c r="CQL60" s="877"/>
      <c r="CQM60" s="877"/>
      <c r="CQN60" s="877"/>
      <c r="CQO60" s="877"/>
      <c r="CQP60" s="877"/>
      <c r="CQQ60" s="877"/>
      <c r="CQR60" s="877"/>
      <c r="CQS60" s="877"/>
      <c r="CQT60" s="877"/>
      <c r="CQU60" s="877"/>
      <c r="CQV60" s="877"/>
      <c r="CQW60" s="877"/>
      <c r="CQX60" s="877"/>
      <c r="CQY60" s="877"/>
      <c r="CQZ60" s="877"/>
      <c r="CRA60" s="877"/>
      <c r="CRB60" s="877"/>
      <c r="CRC60" s="877"/>
      <c r="CRD60" s="877"/>
      <c r="CRE60" s="877"/>
      <c r="CRF60" s="877"/>
      <c r="CRG60" s="877"/>
      <c r="CRH60" s="877"/>
      <c r="CRI60" s="877"/>
      <c r="CRJ60" s="877"/>
      <c r="CRK60" s="877"/>
      <c r="CRL60" s="877"/>
      <c r="CRM60" s="877"/>
      <c r="CRN60" s="877"/>
      <c r="CRO60" s="877"/>
      <c r="CRP60" s="877"/>
      <c r="CRQ60" s="877"/>
      <c r="CRR60" s="877"/>
      <c r="CRS60" s="877"/>
      <c r="CRT60" s="877"/>
      <c r="CRU60" s="877"/>
      <c r="CRV60" s="877"/>
      <c r="CRW60" s="877"/>
      <c r="CRX60" s="877"/>
      <c r="CRY60" s="877"/>
      <c r="CRZ60" s="877"/>
      <c r="CSA60" s="877"/>
      <c r="CSB60" s="877"/>
      <c r="CSC60" s="877"/>
      <c r="CSD60" s="877"/>
      <c r="CSE60" s="877"/>
      <c r="CSF60" s="877"/>
      <c r="CSG60" s="877"/>
      <c r="CSH60" s="877"/>
      <c r="CSI60" s="877"/>
      <c r="CSJ60" s="877"/>
      <c r="CSK60" s="877"/>
      <c r="CSL60" s="877"/>
      <c r="CSM60" s="877"/>
      <c r="CSN60" s="877"/>
      <c r="CSO60" s="877"/>
      <c r="CSP60" s="877"/>
      <c r="CSQ60" s="877"/>
      <c r="CSR60" s="877"/>
      <c r="CSS60" s="877"/>
      <c r="CST60" s="877"/>
      <c r="CSU60" s="877"/>
      <c r="CSV60" s="877"/>
      <c r="CSW60" s="877"/>
      <c r="CSX60" s="877"/>
      <c r="CSY60" s="877"/>
      <c r="CSZ60" s="877"/>
      <c r="CTA60" s="877"/>
      <c r="CTB60" s="877"/>
      <c r="CTC60" s="877"/>
      <c r="CTD60" s="877"/>
      <c r="CTE60" s="877"/>
      <c r="CTF60" s="877"/>
      <c r="CTG60" s="877"/>
      <c r="CTH60" s="877"/>
      <c r="CTI60" s="877"/>
      <c r="CTJ60" s="877"/>
      <c r="CTK60" s="877"/>
      <c r="CTL60" s="877"/>
      <c r="CTM60" s="877"/>
      <c r="CTN60" s="877"/>
      <c r="CTO60" s="877"/>
      <c r="CTP60" s="877"/>
      <c r="CTQ60" s="877"/>
      <c r="CTR60" s="877"/>
      <c r="CTS60" s="877"/>
      <c r="CTT60" s="877"/>
      <c r="CTU60" s="877"/>
      <c r="CTV60" s="877"/>
      <c r="CTW60" s="877"/>
      <c r="CTX60" s="877"/>
      <c r="CTY60" s="877"/>
      <c r="CTZ60" s="877"/>
      <c r="CUA60" s="877"/>
      <c r="CUB60" s="877"/>
      <c r="CUC60" s="877"/>
      <c r="CUD60" s="877"/>
      <c r="CUE60" s="877"/>
      <c r="CUF60" s="877"/>
      <c r="CUG60" s="877"/>
      <c r="CUH60" s="877"/>
      <c r="CUI60" s="877"/>
      <c r="CUJ60" s="877"/>
      <c r="CUK60" s="877"/>
      <c r="CUL60" s="877"/>
      <c r="CUM60" s="877"/>
      <c r="CUN60" s="877"/>
      <c r="CUO60" s="877"/>
      <c r="CUP60" s="877"/>
      <c r="CUQ60" s="877"/>
      <c r="CUR60" s="877"/>
      <c r="CUS60" s="877"/>
      <c r="CUT60" s="877"/>
      <c r="CUU60" s="877"/>
      <c r="CUV60" s="877"/>
      <c r="CUW60" s="877"/>
      <c r="CUX60" s="877"/>
      <c r="CUY60" s="877"/>
      <c r="CUZ60" s="877"/>
      <c r="CVA60" s="877"/>
      <c r="CVB60" s="877"/>
      <c r="CVC60" s="877"/>
      <c r="CVD60" s="877"/>
      <c r="CVE60" s="877"/>
      <c r="CVF60" s="877"/>
      <c r="CVG60" s="877"/>
      <c r="CVH60" s="877"/>
      <c r="CVI60" s="877"/>
      <c r="CVJ60" s="877"/>
      <c r="CVK60" s="877"/>
      <c r="CVL60" s="877"/>
      <c r="CVM60" s="877"/>
      <c r="CVN60" s="877"/>
      <c r="CVO60" s="877"/>
      <c r="CVP60" s="877"/>
      <c r="CVQ60" s="877"/>
      <c r="CVR60" s="877"/>
      <c r="CVS60" s="877"/>
      <c r="CVT60" s="877"/>
      <c r="CVU60" s="877"/>
      <c r="CVV60" s="877"/>
      <c r="CVW60" s="877"/>
      <c r="CVX60" s="877"/>
      <c r="CVY60" s="877"/>
      <c r="CVZ60" s="877"/>
      <c r="CWA60" s="877"/>
      <c r="CWB60" s="877"/>
      <c r="CWC60" s="877"/>
      <c r="CWD60" s="877"/>
      <c r="CWE60" s="877"/>
      <c r="CWF60" s="877"/>
      <c r="CWG60" s="877"/>
      <c r="CWH60" s="877"/>
      <c r="CWI60" s="877"/>
      <c r="CWJ60" s="877"/>
      <c r="CWK60" s="877"/>
      <c r="CWL60" s="877"/>
      <c r="CWM60" s="877"/>
      <c r="CWN60" s="877"/>
      <c r="CWO60" s="877"/>
      <c r="CWP60" s="877"/>
      <c r="CWQ60" s="877"/>
      <c r="CWR60" s="877"/>
      <c r="CWS60" s="877"/>
      <c r="CWT60" s="877"/>
      <c r="CWU60" s="877"/>
      <c r="CWV60" s="877"/>
      <c r="CWW60" s="877"/>
      <c r="CWX60" s="877"/>
      <c r="CWY60" s="877"/>
      <c r="CWZ60" s="877"/>
      <c r="CXA60" s="877"/>
      <c r="CXB60" s="877"/>
      <c r="CXC60" s="877"/>
      <c r="CXD60" s="877"/>
      <c r="CXE60" s="877"/>
      <c r="CXF60" s="877"/>
      <c r="CXG60" s="877"/>
      <c r="CXH60" s="877"/>
      <c r="CXI60" s="877"/>
      <c r="CXJ60" s="877"/>
      <c r="CXK60" s="877"/>
      <c r="CXL60" s="877"/>
      <c r="CXM60" s="877"/>
      <c r="CXN60" s="877"/>
      <c r="CXO60" s="877"/>
      <c r="CXP60" s="877"/>
      <c r="CXQ60" s="877"/>
      <c r="CXR60" s="877"/>
      <c r="CXS60" s="877"/>
      <c r="CXT60" s="877"/>
      <c r="CXU60" s="877"/>
      <c r="CXV60" s="877"/>
      <c r="CXW60" s="877"/>
      <c r="CXX60" s="877"/>
      <c r="CXY60" s="877"/>
      <c r="CXZ60" s="877"/>
      <c r="CYA60" s="877"/>
      <c r="CYB60" s="877"/>
      <c r="CYC60" s="877"/>
      <c r="CYD60" s="877"/>
      <c r="CYE60" s="877"/>
      <c r="CYF60" s="877"/>
      <c r="CYG60" s="877"/>
      <c r="CYH60" s="877"/>
      <c r="CYI60" s="877"/>
      <c r="CYJ60" s="877"/>
      <c r="CYK60" s="877"/>
      <c r="CYL60" s="877"/>
      <c r="CYM60" s="877"/>
      <c r="CYN60" s="877"/>
      <c r="CYO60" s="877"/>
      <c r="CYP60" s="877"/>
      <c r="CYQ60" s="877"/>
      <c r="CYR60" s="877"/>
      <c r="CYS60" s="877"/>
      <c r="CYT60" s="877"/>
      <c r="CYU60" s="877"/>
      <c r="CYV60" s="877"/>
      <c r="CYW60" s="877"/>
      <c r="CYX60" s="877"/>
      <c r="CYY60" s="877"/>
      <c r="CYZ60" s="877"/>
      <c r="CZA60" s="877"/>
      <c r="CZB60" s="877"/>
      <c r="CZC60" s="877"/>
      <c r="CZD60" s="877"/>
      <c r="CZE60" s="877"/>
      <c r="CZF60" s="877"/>
      <c r="CZG60" s="877"/>
      <c r="CZH60" s="877"/>
      <c r="CZI60" s="877"/>
      <c r="CZJ60" s="877"/>
      <c r="CZK60" s="877"/>
      <c r="CZL60" s="877"/>
      <c r="CZM60" s="877"/>
      <c r="CZN60" s="877"/>
      <c r="CZO60" s="877"/>
      <c r="CZP60" s="877"/>
      <c r="CZQ60" s="877"/>
      <c r="CZR60" s="877"/>
      <c r="CZS60" s="877"/>
      <c r="CZT60" s="877"/>
      <c r="CZU60" s="877"/>
      <c r="CZV60" s="877"/>
      <c r="CZW60" s="877"/>
      <c r="CZX60" s="877"/>
      <c r="CZY60" s="877"/>
      <c r="CZZ60" s="877"/>
      <c r="DAA60" s="877"/>
      <c r="DAB60" s="877"/>
      <c r="DAC60" s="877"/>
      <c r="DAD60" s="877"/>
      <c r="DAE60" s="877"/>
      <c r="DAF60" s="877"/>
      <c r="DAG60" s="877"/>
      <c r="DAH60" s="877"/>
      <c r="DAI60" s="877"/>
      <c r="DAJ60" s="877"/>
      <c r="DAK60" s="877"/>
      <c r="DAL60" s="877"/>
      <c r="DAM60" s="877"/>
      <c r="DAN60" s="877"/>
      <c r="DAO60" s="877"/>
      <c r="DAP60" s="877"/>
      <c r="DAQ60" s="877"/>
      <c r="DAR60" s="877"/>
      <c r="DAS60" s="877"/>
      <c r="DAT60" s="877"/>
      <c r="DAU60" s="877"/>
      <c r="DAV60" s="877"/>
      <c r="DAW60" s="877"/>
      <c r="DAX60" s="877"/>
      <c r="DAY60" s="877"/>
      <c r="DAZ60" s="877"/>
      <c r="DBA60" s="877"/>
      <c r="DBB60" s="877"/>
      <c r="DBC60" s="877"/>
      <c r="DBD60" s="877"/>
      <c r="DBE60" s="877"/>
      <c r="DBF60" s="877"/>
      <c r="DBG60" s="877"/>
      <c r="DBH60" s="877"/>
      <c r="DBI60" s="877"/>
      <c r="DBJ60" s="877"/>
      <c r="DBK60" s="877"/>
      <c r="DBL60" s="877"/>
      <c r="DBM60" s="877"/>
      <c r="DBN60" s="877"/>
      <c r="DBO60" s="877"/>
      <c r="DBP60" s="877"/>
      <c r="DBQ60" s="877"/>
      <c r="DBR60" s="877"/>
      <c r="DBS60" s="877"/>
      <c r="DBT60" s="877"/>
      <c r="DBU60" s="877"/>
      <c r="DBV60" s="877"/>
      <c r="DBW60" s="877"/>
      <c r="DBX60" s="877"/>
      <c r="DBY60" s="877"/>
      <c r="DBZ60" s="877"/>
      <c r="DCA60" s="877"/>
      <c r="DCB60" s="877"/>
      <c r="DCC60" s="877"/>
      <c r="DCD60" s="877"/>
      <c r="DCE60" s="877"/>
      <c r="DCF60" s="877"/>
      <c r="DCG60" s="877"/>
      <c r="DCH60" s="877"/>
      <c r="DCI60" s="877"/>
      <c r="DCJ60" s="877"/>
      <c r="DCK60" s="877"/>
      <c r="DCL60" s="877"/>
      <c r="DCM60" s="877"/>
      <c r="DCN60" s="877"/>
      <c r="DCO60" s="877"/>
      <c r="DCP60" s="877"/>
      <c r="DCQ60" s="877"/>
      <c r="DCR60" s="877"/>
      <c r="DCS60" s="877"/>
      <c r="DCT60" s="877"/>
      <c r="DCU60" s="877"/>
      <c r="DCV60" s="877"/>
      <c r="DCW60" s="877"/>
      <c r="DCX60" s="877"/>
      <c r="DCY60" s="877"/>
      <c r="DCZ60" s="877"/>
      <c r="DDA60" s="877"/>
      <c r="DDB60" s="877"/>
      <c r="DDC60" s="877"/>
      <c r="DDD60" s="877"/>
      <c r="DDE60" s="877"/>
      <c r="DDF60" s="877"/>
      <c r="DDG60" s="877"/>
      <c r="DDH60" s="877"/>
      <c r="DDI60" s="877"/>
      <c r="DDJ60" s="877"/>
      <c r="DDK60" s="877"/>
      <c r="DDL60" s="877"/>
      <c r="DDM60" s="877"/>
      <c r="DDN60" s="877"/>
      <c r="DDO60" s="877"/>
      <c r="DDP60" s="877"/>
      <c r="DDQ60" s="877"/>
      <c r="DDR60" s="877"/>
      <c r="DDS60" s="877"/>
      <c r="DDT60" s="877"/>
      <c r="DDU60" s="877"/>
      <c r="DDV60" s="877"/>
      <c r="DDW60" s="877"/>
      <c r="DDX60" s="877"/>
      <c r="DDY60" s="877"/>
      <c r="DDZ60" s="877"/>
      <c r="DEA60" s="877"/>
      <c r="DEB60" s="877"/>
      <c r="DEC60" s="877"/>
      <c r="DED60" s="877"/>
      <c r="DEE60" s="877"/>
      <c r="DEF60" s="877"/>
      <c r="DEG60" s="877"/>
      <c r="DEH60" s="877"/>
      <c r="DEI60" s="877"/>
      <c r="DEJ60" s="877"/>
      <c r="DEK60" s="877"/>
      <c r="DEL60" s="877"/>
      <c r="DEM60" s="877"/>
      <c r="DEN60" s="877"/>
      <c r="DEO60" s="877"/>
      <c r="DEP60" s="877"/>
      <c r="DEQ60" s="877"/>
      <c r="DER60" s="877"/>
      <c r="DES60" s="877"/>
      <c r="DET60" s="877"/>
      <c r="DEU60" s="877"/>
      <c r="DEV60" s="877"/>
      <c r="DEW60" s="877"/>
      <c r="DEX60" s="877"/>
      <c r="DEY60" s="877"/>
      <c r="DEZ60" s="877"/>
      <c r="DFA60" s="877"/>
      <c r="DFB60" s="877"/>
      <c r="DFC60" s="877"/>
      <c r="DFD60" s="877"/>
      <c r="DFE60" s="877"/>
      <c r="DFF60" s="877"/>
      <c r="DFG60" s="877"/>
      <c r="DFH60" s="877"/>
      <c r="DFI60" s="877"/>
      <c r="DFJ60" s="877"/>
      <c r="DFK60" s="877"/>
      <c r="DFL60" s="877"/>
      <c r="DFM60" s="877"/>
      <c r="DFN60" s="877"/>
      <c r="DFO60" s="877"/>
      <c r="DFP60" s="877"/>
      <c r="DFQ60" s="877"/>
      <c r="DFR60" s="877"/>
      <c r="DFS60" s="877"/>
      <c r="DFT60" s="877"/>
      <c r="DFU60" s="877"/>
      <c r="DFV60" s="877"/>
      <c r="DFW60" s="877"/>
      <c r="DFX60" s="877"/>
      <c r="DFY60" s="877"/>
      <c r="DFZ60" s="877"/>
      <c r="DGA60" s="877"/>
      <c r="DGB60" s="877"/>
      <c r="DGC60" s="877"/>
      <c r="DGD60" s="877"/>
      <c r="DGE60" s="877"/>
      <c r="DGF60" s="877"/>
      <c r="DGG60" s="877"/>
      <c r="DGH60" s="877"/>
      <c r="DGI60" s="877"/>
      <c r="DGJ60" s="877"/>
      <c r="DGK60" s="877"/>
      <c r="DGL60" s="877"/>
      <c r="DGM60" s="877"/>
      <c r="DGN60" s="877"/>
      <c r="DGO60" s="877"/>
      <c r="DGP60" s="877"/>
      <c r="DGQ60" s="877"/>
      <c r="DGR60" s="877"/>
      <c r="DGS60" s="877"/>
      <c r="DGT60" s="877"/>
      <c r="DGU60" s="877"/>
      <c r="DGV60" s="877"/>
      <c r="DGW60" s="877"/>
      <c r="DGX60" s="877"/>
      <c r="DGY60" s="877"/>
      <c r="DGZ60" s="877"/>
      <c r="DHA60" s="877"/>
      <c r="DHB60" s="877"/>
      <c r="DHC60" s="877"/>
      <c r="DHD60" s="877"/>
      <c r="DHE60" s="877"/>
      <c r="DHF60" s="877"/>
      <c r="DHG60" s="877"/>
      <c r="DHH60" s="877"/>
      <c r="DHI60" s="877"/>
      <c r="DHJ60" s="877"/>
      <c r="DHK60" s="877"/>
      <c r="DHL60" s="877"/>
      <c r="DHM60" s="877"/>
      <c r="DHN60" s="877"/>
      <c r="DHO60" s="877"/>
      <c r="DHP60" s="877"/>
      <c r="DHQ60" s="877"/>
      <c r="DHR60" s="877"/>
      <c r="DHS60" s="877"/>
      <c r="DHT60" s="877"/>
      <c r="DHU60" s="877"/>
      <c r="DHV60" s="877"/>
      <c r="DHW60" s="877"/>
      <c r="DHX60" s="877"/>
      <c r="DHY60" s="877"/>
      <c r="DHZ60" s="877"/>
      <c r="DIA60" s="877"/>
      <c r="DIB60" s="877"/>
      <c r="DIC60" s="877"/>
      <c r="DID60" s="877"/>
      <c r="DIE60" s="877"/>
      <c r="DIF60" s="877"/>
      <c r="DIG60" s="877"/>
      <c r="DIH60" s="877"/>
      <c r="DII60" s="877"/>
      <c r="DIJ60" s="877"/>
      <c r="DIK60" s="877"/>
      <c r="DIL60" s="877"/>
      <c r="DIM60" s="877"/>
      <c r="DIN60" s="877"/>
      <c r="DIO60" s="877"/>
      <c r="DIP60" s="877"/>
      <c r="DIQ60" s="877"/>
      <c r="DIR60" s="877"/>
      <c r="DIS60" s="877"/>
      <c r="DIT60" s="877"/>
      <c r="DIU60" s="877"/>
      <c r="DIV60" s="877"/>
      <c r="DIW60" s="877"/>
      <c r="DIX60" s="877"/>
      <c r="DIY60" s="877"/>
      <c r="DIZ60" s="877"/>
      <c r="DJA60" s="877"/>
      <c r="DJB60" s="877"/>
      <c r="DJC60" s="877"/>
      <c r="DJD60" s="877"/>
      <c r="DJE60" s="877"/>
      <c r="DJF60" s="877"/>
      <c r="DJG60" s="877"/>
      <c r="DJH60" s="877"/>
      <c r="DJI60" s="877"/>
      <c r="DJJ60" s="877"/>
      <c r="DJK60" s="877"/>
      <c r="DJL60" s="877"/>
      <c r="DJM60" s="877"/>
      <c r="DJN60" s="877"/>
      <c r="DJO60" s="877"/>
      <c r="DJP60" s="877"/>
      <c r="DJQ60" s="877"/>
      <c r="DJR60" s="877"/>
      <c r="DJS60" s="877"/>
      <c r="DJT60" s="877"/>
      <c r="DJU60" s="877"/>
      <c r="DJV60" s="877"/>
      <c r="DJW60" s="877"/>
      <c r="DJX60" s="877"/>
      <c r="DJY60" s="877"/>
      <c r="DJZ60" s="877"/>
      <c r="DKA60" s="877"/>
      <c r="DKB60" s="877"/>
      <c r="DKC60" s="877"/>
      <c r="DKD60" s="877"/>
      <c r="DKE60" s="877"/>
      <c r="DKF60" s="877"/>
      <c r="DKG60" s="877"/>
      <c r="DKH60" s="877"/>
      <c r="DKI60" s="877"/>
      <c r="DKJ60" s="877"/>
      <c r="DKK60" s="877"/>
      <c r="DKL60" s="877"/>
      <c r="DKM60" s="877"/>
      <c r="DKN60" s="877"/>
      <c r="DKO60" s="877"/>
      <c r="DKP60" s="877"/>
      <c r="DKQ60" s="877"/>
      <c r="DKR60" s="877"/>
      <c r="DKS60" s="877"/>
      <c r="DKT60" s="877"/>
      <c r="DKU60" s="877"/>
      <c r="DKV60" s="877"/>
      <c r="DKW60" s="877"/>
      <c r="DKX60" s="877"/>
      <c r="DKY60" s="877"/>
      <c r="DKZ60" s="877"/>
      <c r="DLA60" s="877"/>
      <c r="DLB60" s="877"/>
      <c r="DLC60" s="877"/>
      <c r="DLD60" s="877"/>
      <c r="DLE60" s="877"/>
      <c r="DLF60" s="877"/>
      <c r="DLG60" s="877"/>
      <c r="DLH60" s="877"/>
      <c r="DLI60" s="877"/>
      <c r="DLJ60" s="877"/>
      <c r="DLK60" s="877"/>
      <c r="DLL60" s="877"/>
      <c r="DLM60" s="877"/>
      <c r="DLN60" s="877"/>
      <c r="DLO60" s="877"/>
      <c r="DLP60" s="877"/>
      <c r="DLQ60" s="877"/>
      <c r="DLR60" s="877"/>
      <c r="DLS60" s="877"/>
      <c r="DLT60" s="877"/>
      <c r="DLU60" s="877"/>
      <c r="DLV60" s="877"/>
      <c r="DLW60" s="877"/>
      <c r="DLX60" s="877"/>
      <c r="DLY60" s="877"/>
      <c r="DLZ60" s="877"/>
      <c r="DMA60" s="877"/>
      <c r="DMB60" s="877"/>
      <c r="DMC60" s="877"/>
      <c r="DMD60" s="877"/>
      <c r="DME60" s="877"/>
      <c r="DMF60" s="877"/>
      <c r="DMG60" s="877"/>
      <c r="DMH60" s="877"/>
      <c r="DMI60" s="877"/>
      <c r="DMJ60" s="877"/>
      <c r="DMK60" s="877"/>
      <c r="DML60" s="877"/>
      <c r="DMM60" s="877"/>
      <c r="DMN60" s="877"/>
      <c r="DMO60" s="877"/>
      <c r="DMP60" s="877"/>
      <c r="DMQ60" s="877"/>
      <c r="DMR60" s="877"/>
      <c r="DMS60" s="877"/>
      <c r="DMT60" s="877"/>
      <c r="DMU60" s="877"/>
      <c r="DMV60" s="877"/>
      <c r="DMW60" s="877"/>
      <c r="DMX60" s="877"/>
      <c r="DMY60" s="877"/>
      <c r="DMZ60" s="877"/>
      <c r="DNA60" s="877"/>
      <c r="DNB60" s="877"/>
      <c r="DNC60" s="877"/>
      <c r="DND60" s="877"/>
      <c r="DNE60" s="877"/>
      <c r="DNF60" s="877"/>
      <c r="DNG60" s="877"/>
      <c r="DNH60" s="877"/>
      <c r="DNI60" s="877"/>
      <c r="DNJ60" s="877"/>
      <c r="DNK60" s="877"/>
      <c r="DNL60" s="877"/>
      <c r="DNM60" s="877"/>
      <c r="DNN60" s="877"/>
      <c r="DNO60" s="877"/>
      <c r="DNP60" s="877"/>
      <c r="DNQ60" s="877"/>
      <c r="DNR60" s="877"/>
      <c r="DNS60" s="877"/>
      <c r="DNT60" s="877"/>
      <c r="DNU60" s="877"/>
      <c r="DNV60" s="877"/>
      <c r="DNW60" s="877"/>
      <c r="DNX60" s="877"/>
      <c r="DNY60" s="877"/>
      <c r="DNZ60" s="877"/>
      <c r="DOA60" s="877"/>
      <c r="DOB60" s="877"/>
      <c r="DOC60" s="877"/>
      <c r="DOD60" s="877"/>
      <c r="DOE60" s="877"/>
      <c r="DOF60" s="877"/>
      <c r="DOG60" s="877"/>
      <c r="DOH60" s="877"/>
      <c r="DOI60" s="877"/>
      <c r="DOJ60" s="877"/>
      <c r="DOK60" s="877"/>
      <c r="DOL60" s="877"/>
      <c r="DOM60" s="877"/>
      <c r="DON60" s="877"/>
      <c r="DOO60" s="877"/>
      <c r="DOP60" s="877"/>
      <c r="DOQ60" s="877"/>
      <c r="DOR60" s="877"/>
      <c r="DOS60" s="877"/>
      <c r="DOT60" s="877"/>
      <c r="DOU60" s="877"/>
      <c r="DOV60" s="877"/>
      <c r="DOW60" s="877"/>
      <c r="DOX60" s="877"/>
      <c r="DOY60" s="877"/>
      <c r="DOZ60" s="877"/>
      <c r="DPA60" s="877"/>
      <c r="DPB60" s="877"/>
      <c r="DPC60" s="877"/>
      <c r="DPD60" s="877"/>
      <c r="DPE60" s="877"/>
      <c r="DPF60" s="877"/>
      <c r="DPG60" s="877"/>
      <c r="DPH60" s="877"/>
      <c r="DPI60" s="877"/>
      <c r="DPJ60" s="877"/>
      <c r="DPK60" s="877"/>
      <c r="DPL60" s="877"/>
      <c r="DPM60" s="877"/>
      <c r="DPN60" s="877"/>
      <c r="DPO60" s="877"/>
      <c r="DPP60" s="877"/>
      <c r="DPQ60" s="877"/>
      <c r="DPR60" s="877"/>
      <c r="DPS60" s="877"/>
      <c r="DPT60" s="877"/>
      <c r="DPU60" s="877"/>
      <c r="DPV60" s="877"/>
      <c r="DPW60" s="877"/>
      <c r="DPX60" s="877"/>
      <c r="DPY60" s="877"/>
      <c r="DPZ60" s="877"/>
      <c r="DQA60" s="877"/>
      <c r="DQB60" s="877"/>
      <c r="DQC60" s="877"/>
      <c r="DQD60" s="877"/>
      <c r="DQE60" s="877"/>
      <c r="DQF60" s="877"/>
      <c r="DQG60" s="877"/>
      <c r="DQH60" s="877"/>
      <c r="DQI60" s="877"/>
      <c r="DQJ60" s="877"/>
      <c r="DQK60" s="877"/>
      <c r="DQL60" s="877"/>
      <c r="DQM60" s="877"/>
      <c r="DQN60" s="877"/>
      <c r="DQO60" s="877"/>
      <c r="DQP60" s="877"/>
      <c r="DQQ60" s="877"/>
      <c r="DQR60" s="877"/>
      <c r="DQS60" s="877"/>
      <c r="DQT60" s="877"/>
      <c r="DQU60" s="877"/>
      <c r="DQV60" s="877"/>
      <c r="DQW60" s="877"/>
      <c r="DQX60" s="877"/>
      <c r="DQY60" s="877"/>
      <c r="DQZ60" s="877"/>
      <c r="DRA60" s="877"/>
      <c r="DRB60" s="877"/>
      <c r="DRC60" s="877"/>
      <c r="DRD60" s="877"/>
      <c r="DRE60" s="877"/>
      <c r="DRF60" s="877"/>
      <c r="DRG60" s="877"/>
      <c r="DRH60" s="877"/>
      <c r="DRI60" s="877"/>
      <c r="DRJ60" s="877"/>
      <c r="DRK60" s="877"/>
      <c r="DRL60" s="877"/>
      <c r="DRM60" s="877"/>
      <c r="DRN60" s="877"/>
      <c r="DRO60" s="877"/>
      <c r="DRP60" s="877"/>
      <c r="DRQ60" s="877"/>
      <c r="DRR60" s="877"/>
      <c r="DRS60" s="877"/>
      <c r="DRT60" s="877"/>
      <c r="DRU60" s="877"/>
      <c r="DRV60" s="877"/>
      <c r="DRW60" s="877"/>
      <c r="DRX60" s="877"/>
      <c r="DRY60" s="877"/>
      <c r="DRZ60" s="877"/>
      <c r="DSA60" s="877"/>
      <c r="DSB60" s="877"/>
      <c r="DSC60" s="877"/>
      <c r="DSD60" s="877"/>
      <c r="DSE60" s="877"/>
      <c r="DSF60" s="877"/>
      <c r="DSG60" s="877"/>
      <c r="DSH60" s="877"/>
      <c r="DSI60" s="877"/>
      <c r="DSJ60" s="877"/>
      <c r="DSK60" s="877"/>
      <c r="DSL60" s="877"/>
      <c r="DSM60" s="877"/>
      <c r="DSN60" s="877"/>
      <c r="DSO60" s="877"/>
      <c r="DSP60" s="877"/>
      <c r="DSQ60" s="877"/>
      <c r="DSR60" s="877"/>
      <c r="DSS60" s="877"/>
      <c r="DST60" s="877"/>
      <c r="DSU60" s="877"/>
      <c r="DSV60" s="877"/>
      <c r="DSW60" s="877"/>
      <c r="DSX60" s="877"/>
      <c r="DSY60" s="877"/>
      <c r="DSZ60" s="877"/>
      <c r="DTA60" s="877"/>
      <c r="DTB60" s="877"/>
      <c r="DTC60" s="877"/>
      <c r="DTD60" s="877"/>
      <c r="DTE60" s="877"/>
      <c r="DTF60" s="877"/>
      <c r="DTG60" s="877"/>
      <c r="DTH60" s="877"/>
      <c r="DTI60" s="877"/>
      <c r="DTJ60" s="877"/>
      <c r="DTK60" s="877"/>
      <c r="DTL60" s="877"/>
      <c r="DTM60" s="877"/>
      <c r="DTN60" s="877"/>
      <c r="DTO60" s="877"/>
      <c r="DTP60" s="877"/>
      <c r="DTQ60" s="877"/>
      <c r="DTR60" s="877"/>
      <c r="DTS60" s="877"/>
      <c r="DTT60" s="877"/>
      <c r="DTU60" s="877"/>
      <c r="DTV60" s="877"/>
      <c r="DTW60" s="877"/>
      <c r="DTX60" s="877"/>
      <c r="DTY60" s="877"/>
      <c r="DTZ60" s="877"/>
      <c r="DUA60" s="877"/>
      <c r="DUB60" s="877"/>
      <c r="DUC60" s="877"/>
      <c r="DUD60" s="877"/>
      <c r="DUE60" s="877"/>
      <c r="DUF60" s="877"/>
      <c r="DUG60" s="877"/>
      <c r="DUH60" s="877"/>
      <c r="DUI60" s="877"/>
      <c r="DUJ60" s="877"/>
      <c r="DUK60" s="877"/>
      <c r="DUL60" s="877"/>
      <c r="DUM60" s="877"/>
      <c r="DUN60" s="877"/>
      <c r="DUO60" s="877"/>
      <c r="DUP60" s="877"/>
      <c r="DUQ60" s="877"/>
      <c r="DUR60" s="877"/>
      <c r="DUS60" s="877"/>
      <c r="DUT60" s="877"/>
      <c r="DUU60" s="877"/>
      <c r="DUV60" s="877"/>
      <c r="DUW60" s="877"/>
      <c r="DUX60" s="877"/>
      <c r="DUY60" s="877"/>
      <c r="DUZ60" s="877"/>
      <c r="DVA60" s="877"/>
      <c r="DVB60" s="877"/>
      <c r="DVC60" s="877"/>
      <c r="DVD60" s="877"/>
      <c r="DVE60" s="877"/>
      <c r="DVF60" s="877"/>
      <c r="DVG60" s="877"/>
      <c r="DVH60" s="877"/>
      <c r="DVI60" s="877"/>
      <c r="DVJ60" s="877"/>
      <c r="DVK60" s="877"/>
      <c r="DVL60" s="877"/>
      <c r="DVM60" s="877"/>
      <c r="DVN60" s="877"/>
      <c r="DVO60" s="877"/>
      <c r="DVP60" s="877"/>
      <c r="DVQ60" s="877"/>
      <c r="DVR60" s="877"/>
      <c r="DVS60" s="877"/>
      <c r="DVT60" s="877"/>
      <c r="DVU60" s="877"/>
      <c r="DVV60" s="877"/>
      <c r="DVW60" s="877"/>
      <c r="DVX60" s="877"/>
      <c r="DVY60" s="877"/>
      <c r="DVZ60" s="877"/>
      <c r="DWA60" s="877"/>
      <c r="DWB60" s="877"/>
      <c r="DWC60" s="877"/>
      <c r="DWD60" s="877"/>
      <c r="DWE60" s="877"/>
      <c r="DWF60" s="877"/>
      <c r="DWG60" s="877"/>
      <c r="DWH60" s="877"/>
      <c r="DWI60" s="877"/>
      <c r="DWJ60" s="877"/>
      <c r="DWK60" s="877"/>
      <c r="DWL60" s="877"/>
      <c r="DWM60" s="877"/>
      <c r="DWN60" s="877"/>
      <c r="DWO60" s="877"/>
      <c r="DWP60" s="877"/>
      <c r="DWQ60" s="877"/>
      <c r="DWR60" s="877"/>
      <c r="DWS60" s="877"/>
      <c r="DWT60" s="877"/>
      <c r="DWU60" s="877"/>
      <c r="DWV60" s="877"/>
      <c r="DWW60" s="877"/>
      <c r="DWX60" s="877"/>
      <c r="DWY60" s="877"/>
      <c r="DWZ60" s="877"/>
      <c r="DXA60" s="877"/>
      <c r="DXB60" s="877"/>
      <c r="DXC60" s="877"/>
      <c r="DXD60" s="877"/>
      <c r="DXE60" s="877"/>
      <c r="DXF60" s="877"/>
      <c r="DXG60" s="877"/>
      <c r="DXH60" s="877"/>
      <c r="DXI60" s="877"/>
      <c r="DXJ60" s="877"/>
      <c r="DXK60" s="877"/>
      <c r="DXL60" s="877"/>
      <c r="DXM60" s="877"/>
      <c r="DXN60" s="877"/>
      <c r="DXO60" s="877"/>
      <c r="DXP60" s="877"/>
      <c r="DXQ60" s="877"/>
      <c r="DXR60" s="877"/>
      <c r="DXS60" s="877"/>
      <c r="DXT60" s="877"/>
      <c r="DXU60" s="877"/>
      <c r="DXV60" s="877"/>
      <c r="DXW60" s="877"/>
      <c r="DXX60" s="877"/>
      <c r="DXY60" s="877"/>
      <c r="DXZ60" s="877"/>
      <c r="DYA60" s="877"/>
      <c r="DYB60" s="877"/>
      <c r="DYC60" s="877"/>
      <c r="DYD60" s="877"/>
      <c r="DYE60" s="877"/>
      <c r="DYF60" s="877"/>
      <c r="DYG60" s="877"/>
      <c r="DYH60" s="877"/>
      <c r="DYI60" s="877"/>
      <c r="DYJ60" s="877"/>
      <c r="DYK60" s="877"/>
      <c r="DYL60" s="877"/>
      <c r="DYM60" s="877"/>
      <c r="DYN60" s="877"/>
      <c r="DYO60" s="877"/>
      <c r="DYP60" s="877"/>
      <c r="DYQ60" s="877"/>
      <c r="DYR60" s="877"/>
      <c r="DYS60" s="877"/>
      <c r="DYT60" s="877"/>
      <c r="DYU60" s="877"/>
      <c r="DYV60" s="877"/>
      <c r="DYW60" s="877"/>
      <c r="DYX60" s="877"/>
      <c r="DYY60" s="877"/>
      <c r="DYZ60" s="877"/>
      <c r="DZA60" s="877"/>
      <c r="DZB60" s="877"/>
      <c r="DZC60" s="877"/>
      <c r="DZD60" s="877"/>
      <c r="DZE60" s="877"/>
      <c r="DZF60" s="877"/>
      <c r="DZG60" s="877"/>
      <c r="DZH60" s="877"/>
      <c r="DZI60" s="877"/>
      <c r="DZJ60" s="877"/>
      <c r="DZK60" s="877"/>
      <c r="DZL60" s="877"/>
      <c r="DZM60" s="877"/>
      <c r="DZN60" s="877"/>
      <c r="DZO60" s="877"/>
      <c r="DZP60" s="877"/>
      <c r="DZQ60" s="877"/>
      <c r="DZR60" s="877"/>
      <c r="DZS60" s="877"/>
      <c r="DZT60" s="877"/>
      <c r="DZU60" s="877"/>
      <c r="DZV60" s="877"/>
      <c r="DZW60" s="877"/>
      <c r="DZX60" s="877"/>
      <c r="DZY60" s="877"/>
      <c r="DZZ60" s="877"/>
      <c r="EAA60" s="877"/>
      <c r="EAB60" s="877"/>
      <c r="EAC60" s="877"/>
      <c r="EAD60" s="877"/>
      <c r="EAE60" s="877"/>
      <c r="EAF60" s="877"/>
      <c r="EAG60" s="877"/>
      <c r="EAH60" s="877"/>
      <c r="EAI60" s="877"/>
      <c r="EAJ60" s="877"/>
      <c r="EAK60" s="877"/>
      <c r="EAL60" s="877"/>
      <c r="EAM60" s="877"/>
      <c r="EAN60" s="877"/>
      <c r="EAO60" s="877"/>
      <c r="EAP60" s="877"/>
      <c r="EAQ60" s="877"/>
      <c r="EAR60" s="877"/>
      <c r="EAS60" s="877"/>
      <c r="EAT60" s="877"/>
      <c r="EAU60" s="877"/>
      <c r="EAV60" s="877"/>
      <c r="EAW60" s="877"/>
      <c r="EAX60" s="877"/>
      <c r="EAY60" s="877"/>
      <c r="EAZ60" s="877"/>
      <c r="EBA60" s="877"/>
      <c r="EBB60" s="877"/>
      <c r="EBC60" s="877"/>
      <c r="EBD60" s="877"/>
      <c r="EBE60" s="877"/>
      <c r="EBF60" s="877"/>
      <c r="EBG60" s="877"/>
      <c r="EBH60" s="877"/>
      <c r="EBI60" s="877"/>
      <c r="EBJ60" s="877"/>
      <c r="EBK60" s="877"/>
      <c r="EBL60" s="877"/>
      <c r="EBM60" s="877"/>
      <c r="EBN60" s="877"/>
      <c r="EBO60" s="877"/>
      <c r="EBP60" s="877"/>
      <c r="EBQ60" s="877"/>
      <c r="EBR60" s="877"/>
      <c r="EBS60" s="877"/>
      <c r="EBT60" s="877"/>
      <c r="EBU60" s="877"/>
      <c r="EBV60" s="877"/>
      <c r="EBW60" s="877"/>
      <c r="EBX60" s="877"/>
      <c r="EBY60" s="877"/>
      <c r="EBZ60" s="877"/>
      <c r="ECA60" s="877"/>
      <c r="ECB60" s="877"/>
      <c r="ECC60" s="877"/>
      <c r="ECD60" s="877"/>
      <c r="ECE60" s="877"/>
      <c r="ECF60" s="877"/>
      <c r="ECG60" s="877"/>
      <c r="ECH60" s="877"/>
      <c r="ECI60" s="877"/>
      <c r="ECJ60" s="877"/>
      <c r="ECK60" s="877"/>
      <c r="ECL60" s="877"/>
      <c r="ECM60" s="877"/>
      <c r="ECN60" s="877"/>
      <c r="ECO60" s="877"/>
      <c r="ECP60" s="877"/>
      <c r="ECQ60" s="877"/>
      <c r="ECR60" s="877"/>
      <c r="ECS60" s="877"/>
      <c r="ECT60" s="877"/>
      <c r="ECU60" s="877"/>
      <c r="ECV60" s="877"/>
      <c r="ECW60" s="877"/>
      <c r="ECX60" s="877"/>
      <c r="ECY60" s="877"/>
      <c r="ECZ60" s="877"/>
      <c r="EDA60" s="877"/>
      <c r="EDB60" s="877"/>
      <c r="EDC60" s="877"/>
      <c r="EDD60" s="877"/>
      <c r="EDE60" s="877"/>
      <c r="EDF60" s="877"/>
      <c r="EDG60" s="877"/>
      <c r="EDH60" s="877"/>
      <c r="EDI60" s="877"/>
      <c r="EDJ60" s="877"/>
      <c r="EDK60" s="877"/>
      <c r="EDL60" s="877"/>
      <c r="EDM60" s="877"/>
      <c r="EDN60" s="877"/>
      <c r="EDO60" s="877"/>
      <c r="EDP60" s="877"/>
      <c r="EDQ60" s="877"/>
      <c r="EDR60" s="877"/>
      <c r="EDS60" s="877"/>
      <c r="EDT60" s="877"/>
      <c r="EDU60" s="877"/>
      <c r="EDV60" s="877"/>
      <c r="EDW60" s="877"/>
      <c r="EDX60" s="877"/>
      <c r="EDY60" s="877"/>
      <c r="EDZ60" s="877"/>
      <c r="EEA60" s="877"/>
      <c r="EEB60" s="877"/>
      <c r="EEC60" s="877"/>
      <c r="EED60" s="877"/>
      <c r="EEE60" s="877"/>
      <c r="EEF60" s="877"/>
      <c r="EEG60" s="877"/>
      <c r="EEH60" s="877"/>
      <c r="EEI60" s="877"/>
      <c r="EEJ60" s="877"/>
      <c r="EEK60" s="877"/>
      <c r="EEL60" s="877"/>
      <c r="EEM60" s="877"/>
      <c r="EEN60" s="877"/>
      <c r="EEO60" s="877"/>
      <c r="EEP60" s="877"/>
      <c r="EEQ60" s="877"/>
      <c r="EER60" s="877"/>
      <c r="EES60" s="877"/>
      <c r="EET60" s="877"/>
      <c r="EEU60" s="877"/>
      <c r="EEV60" s="877"/>
      <c r="EEW60" s="877"/>
      <c r="EEX60" s="877"/>
      <c r="EEY60" s="877"/>
      <c r="EEZ60" s="877"/>
      <c r="EFA60" s="877"/>
      <c r="EFB60" s="877"/>
      <c r="EFC60" s="877"/>
      <c r="EFD60" s="877"/>
      <c r="EFE60" s="877"/>
      <c r="EFF60" s="877"/>
      <c r="EFG60" s="877"/>
      <c r="EFH60" s="877"/>
      <c r="EFI60" s="877"/>
      <c r="EFJ60" s="877"/>
      <c r="EFK60" s="877"/>
      <c r="EFL60" s="877"/>
      <c r="EFM60" s="877"/>
      <c r="EFN60" s="877"/>
      <c r="EFO60" s="877"/>
      <c r="EFP60" s="877"/>
      <c r="EFQ60" s="877"/>
      <c r="EFR60" s="877"/>
      <c r="EFS60" s="877"/>
      <c r="EFT60" s="877"/>
      <c r="EFU60" s="877"/>
      <c r="EFV60" s="877"/>
      <c r="EFW60" s="877"/>
      <c r="EFX60" s="877"/>
      <c r="EFY60" s="877"/>
      <c r="EFZ60" s="877"/>
      <c r="EGA60" s="877"/>
      <c r="EGB60" s="877"/>
      <c r="EGC60" s="877"/>
      <c r="EGD60" s="877"/>
      <c r="EGE60" s="877"/>
      <c r="EGF60" s="877"/>
      <c r="EGG60" s="877"/>
      <c r="EGH60" s="877"/>
      <c r="EGI60" s="877"/>
      <c r="EGJ60" s="877"/>
      <c r="EGK60" s="877"/>
      <c r="EGL60" s="877"/>
      <c r="EGM60" s="877"/>
      <c r="EGN60" s="877"/>
      <c r="EGO60" s="877"/>
      <c r="EGP60" s="877"/>
      <c r="EGQ60" s="877"/>
      <c r="EGR60" s="877"/>
      <c r="EGS60" s="877"/>
      <c r="EGT60" s="877"/>
      <c r="EGU60" s="877"/>
      <c r="EGV60" s="877"/>
      <c r="EGW60" s="877"/>
      <c r="EGX60" s="877"/>
      <c r="EGY60" s="877"/>
      <c r="EGZ60" s="877"/>
      <c r="EHA60" s="877"/>
      <c r="EHB60" s="877"/>
      <c r="EHC60" s="877"/>
      <c r="EHD60" s="877"/>
      <c r="EHE60" s="877"/>
      <c r="EHF60" s="877"/>
      <c r="EHG60" s="877"/>
      <c r="EHH60" s="877"/>
      <c r="EHI60" s="877"/>
      <c r="EHJ60" s="877"/>
      <c r="EHK60" s="877"/>
      <c r="EHL60" s="877"/>
      <c r="EHM60" s="877"/>
      <c r="EHN60" s="877"/>
      <c r="EHO60" s="877"/>
      <c r="EHP60" s="877"/>
      <c r="EHQ60" s="877"/>
      <c r="EHR60" s="877"/>
      <c r="EHS60" s="877"/>
      <c r="EHT60" s="877"/>
      <c r="EHU60" s="877"/>
      <c r="EHV60" s="877"/>
      <c r="EHW60" s="877"/>
      <c r="EHX60" s="877"/>
      <c r="EHY60" s="877"/>
      <c r="EHZ60" s="877"/>
      <c r="EIA60" s="877"/>
      <c r="EIB60" s="877"/>
      <c r="EIC60" s="877"/>
      <c r="EID60" s="877"/>
      <c r="EIE60" s="877"/>
      <c r="EIF60" s="877"/>
      <c r="EIG60" s="877"/>
      <c r="EIH60" s="877"/>
      <c r="EII60" s="877"/>
      <c r="EIJ60" s="877"/>
      <c r="EIK60" s="877"/>
      <c r="EIL60" s="877"/>
      <c r="EIM60" s="877"/>
      <c r="EIN60" s="877"/>
      <c r="EIO60" s="877"/>
      <c r="EIP60" s="877"/>
      <c r="EIQ60" s="877"/>
      <c r="EIR60" s="877"/>
      <c r="EIS60" s="877"/>
      <c r="EIT60" s="877"/>
      <c r="EIU60" s="877"/>
      <c r="EIV60" s="877"/>
      <c r="EIW60" s="877"/>
      <c r="EIX60" s="877"/>
      <c r="EIY60" s="877"/>
      <c r="EIZ60" s="877"/>
      <c r="EJA60" s="877"/>
      <c r="EJB60" s="877"/>
      <c r="EJC60" s="877"/>
      <c r="EJD60" s="877"/>
      <c r="EJE60" s="877"/>
      <c r="EJF60" s="877"/>
      <c r="EJG60" s="877"/>
      <c r="EJH60" s="877"/>
      <c r="EJI60" s="877"/>
      <c r="EJJ60" s="877"/>
      <c r="EJK60" s="877"/>
      <c r="EJL60" s="877"/>
      <c r="EJM60" s="877"/>
      <c r="EJN60" s="877"/>
      <c r="EJO60" s="877"/>
      <c r="EJP60" s="877"/>
      <c r="EJQ60" s="877"/>
      <c r="EJR60" s="877"/>
      <c r="EJS60" s="877"/>
      <c r="EJT60" s="877"/>
      <c r="EJU60" s="877"/>
      <c r="EJV60" s="877"/>
      <c r="EJW60" s="877"/>
      <c r="EJX60" s="877"/>
      <c r="EJY60" s="877"/>
      <c r="EJZ60" s="877"/>
      <c r="EKA60" s="877"/>
      <c r="EKB60" s="877"/>
      <c r="EKC60" s="877"/>
      <c r="EKD60" s="877"/>
      <c r="EKE60" s="877"/>
      <c r="EKF60" s="877"/>
      <c r="EKG60" s="877"/>
      <c r="EKH60" s="877"/>
      <c r="EKI60" s="877"/>
      <c r="EKJ60" s="877"/>
      <c r="EKK60" s="877"/>
      <c r="EKL60" s="877"/>
      <c r="EKM60" s="877"/>
      <c r="EKN60" s="877"/>
      <c r="EKO60" s="877"/>
      <c r="EKP60" s="877"/>
      <c r="EKQ60" s="877"/>
      <c r="EKR60" s="877"/>
      <c r="EKS60" s="877"/>
      <c r="EKT60" s="877"/>
      <c r="EKU60" s="877"/>
      <c r="EKV60" s="877"/>
      <c r="EKW60" s="877"/>
      <c r="EKX60" s="877"/>
      <c r="EKY60" s="877"/>
      <c r="EKZ60" s="877"/>
      <c r="ELA60" s="877"/>
      <c r="ELB60" s="877"/>
      <c r="ELC60" s="877"/>
      <c r="ELD60" s="877"/>
      <c r="ELE60" s="877"/>
      <c r="ELF60" s="877"/>
      <c r="ELG60" s="877"/>
      <c r="ELH60" s="877"/>
      <c r="ELI60" s="877"/>
      <c r="ELJ60" s="877"/>
      <c r="ELK60" s="877"/>
      <c r="ELL60" s="877"/>
      <c r="ELM60" s="877"/>
      <c r="ELN60" s="877"/>
      <c r="ELO60" s="877"/>
      <c r="ELP60" s="877"/>
      <c r="ELQ60" s="877"/>
      <c r="ELR60" s="877"/>
      <c r="ELS60" s="877"/>
      <c r="ELT60" s="877"/>
      <c r="ELU60" s="877"/>
      <c r="ELV60" s="877"/>
      <c r="ELW60" s="877"/>
      <c r="ELX60" s="877"/>
      <c r="ELY60" s="877"/>
      <c r="ELZ60" s="877"/>
      <c r="EMA60" s="877"/>
      <c r="EMB60" s="877"/>
      <c r="EMC60" s="877"/>
      <c r="EMD60" s="877"/>
      <c r="EME60" s="877"/>
      <c r="EMF60" s="877"/>
      <c r="EMG60" s="877"/>
      <c r="EMH60" s="877"/>
      <c r="EMI60" s="877"/>
      <c r="EMJ60" s="877"/>
      <c r="EMK60" s="877"/>
      <c r="EML60" s="877"/>
      <c r="EMM60" s="877"/>
      <c r="EMN60" s="877"/>
      <c r="EMO60" s="877"/>
      <c r="EMP60" s="877"/>
      <c r="EMQ60" s="877"/>
      <c r="EMR60" s="877"/>
      <c r="EMS60" s="877"/>
      <c r="EMT60" s="877"/>
      <c r="EMU60" s="877"/>
      <c r="EMV60" s="877"/>
      <c r="EMW60" s="877"/>
      <c r="EMX60" s="877"/>
      <c r="EMY60" s="877"/>
      <c r="EMZ60" s="877"/>
      <c r="ENA60" s="877"/>
      <c r="ENB60" s="877"/>
      <c r="ENC60" s="877"/>
      <c r="END60" s="877"/>
      <c r="ENE60" s="877"/>
      <c r="ENF60" s="877"/>
      <c r="ENG60" s="877"/>
      <c r="ENH60" s="877"/>
      <c r="ENI60" s="877"/>
      <c r="ENJ60" s="877"/>
      <c r="ENK60" s="877"/>
      <c r="ENL60" s="877"/>
      <c r="ENM60" s="877"/>
      <c r="ENN60" s="877"/>
      <c r="ENO60" s="877"/>
      <c r="ENP60" s="877"/>
      <c r="ENQ60" s="877"/>
      <c r="ENR60" s="877"/>
      <c r="ENS60" s="877"/>
      <c r="ENT60" s="877"/>
      <c r="ENU60" s="877"/>
      <c r="ENV60" s="877"/>
      <c r="ENW60" s="877"/>
      <c r="ENX60" s="877"/>
      <c r="ENY60" s="877"/>
      <c r="ENZ60" s="877"/>
      <c r="EOA60" s="877"/>
      <c r="EOB60" s="877"/>
      <c r="EOC60" s="877"/>
      <c r="EOD60" s="877"/>
      <c r="EOE60" s="877"/>
      <c r="EOF60" s="877"/>
      <c r="EOG60" s="877"/>
      <c r="EOH60" s="877"/>
      <c r="EOI60" s="877"/>
      <c r="EOJ60" s="877"/>
      <c r="EOK60" s="877"/>
      <c r="EOL60" s="877"/>
      <c r="EOM60" s="877"/>
      <c r="EON60" s="877"/>
      <c r="EOO60" s="877"/>
      <c r="EOP60" s="877"/>
      <c r="EOQ60" s="877"/>
      <c r="EOR60" s="877"/>
      <c r="EOS60" s="877"/>
      <c r="EOT60" s="877"/>
      <c r="EOU60" s="877"/>
      <c r="EOV60" s="877"/>
      <c r="EOW60" s="877"/>
      <c r="EOX60" s="877"/>
      <c r="EOY60" s="877"/>
      <c r="EOZ60" s="877"/>
      <c r="EPA60" s="877"/>
      <c r="EPB60" s="877"/>
      <c r="EPC60" s="877"/>
      <c r="EPD60" s="877"/>
      <c r="EPE60" s="877"/>
      <c r="EPF60" s="877"/>
      <c r="EPG60" s="877"/>
      <c r="EPH60" s="877"/>
      <c r="EPI60" s="877"/>
      <c r="EPJ60" s="877"/>
      <c r="EPK60" s="877"/>
      <c r="EPL60" s="877"/>
      <c r="EPM60" s="877"/>
      <c r="EPN60" s="877"/>
      <c r="EPO60" s="877"/>
      <c r="EPP60" s="877"/>
      <c r="EPQ60" s="877"/>
      <c r="EPR60" s="877"/>
      <c r="EPS60" s="877"/>
      <c r="EPT60" s="877"/>
      <c r="EPU60" s="877"/>
      <c r="EPV60" s="877"/>
      <c r="EPW60" s="877"/>
      <c r="EPX60" s="877"/>
      <c r="EPY60" s="877"/>
      <c r="EPZ60" s="877"/>
      <c r="EQA60" s="877"/>
      <c r="EQB60" s="877"/>
      <c r="EQC60" s="877"/>
      <c r="EQD60" s="877"/>
      <c r="EQE60" s="877"/>
      <c r="EQF60" s="877"/>
      <c r="EQG60" s="877"/>
      <c r="EQH60" s="877"/>
      <c r="EQI60" s="877"/>
      <c r="EQJ60" s="877"/>
      <c r="EQK60" s="877"/>
      <c r="EQL60" s="877"/>
      <c r="EQM60" s="877"/>
      <c r="EQN60" s="877"/>
      <c r="EQO60" s="877"/>
      <c r="EQP60" s="877"/>
      <c r="EQQ60" s="877"/>
      <c r="EQR60" s="877"/>
      <c r="EQS60" s="877"/>
      <c r="EQT60" s="877"/>
      <c r="EQU60" s="877"/>
      <c r="EQV60" s="877"/>
      <c r="EQW60" s="877"/>
      <c r="EQX60" s="877"/>
      <c r="EQY60" s="877"/>
      <c r="EQZ60" s="877"/>
      <c r="ERA60" s="877"/>
      <c r="ERB60" s="877"/>
      <c r="ERC60" s="877"/>
      <c r="ERD60" s="877"/>
      <c r="ERE60" s="877"/>
      <c r="ERF60" s="877"/>
      <c r="ERG60" s="877"/>
      <c r="ERH60" s="877"/>
      <c r="ERI60" s="877"/>
      <c r="ERJ60" s="877"/>
      <c r="ERK60" s="877"/>
      <c r="ERL60" s="877"/>
      <c r="ERM60" s="877"/>
      <c r="ERN60" s="877"/>
      <c r="ERO60" s="877"/>
      <c r="ERP60" s="877"/>
      <c r="ERQ60" s="877"/>
      <c r="ERR60" s="877"/>
      <c r="ERS60" s="877"/>
      <c r="ERT60" s="877"/>
      <c r="ERU60" s="877"/>
      <c r="ERV60" s="877"/>
      <c r="ERW60" s="877"/>
      <c r="ERX60" s="877"/>
      <c r="ERY60" s="877"/>
      <c r="ERZ60" s="877"/>
      <c r="ESA60" s="877"/>
      <c r="ESB60" s="877"/>
      <c r="ESC60" s="877"/>
      <c r="ESD60" s="877"/>
      <c r="ESE60" s="877"/>
      <c r="ESF60" s="877"/>
      <c r="ESG60" s="877"/>
      <c r="ESH60" s="877"/>
      <c r="ESI60" s="877"/>
      <c r="ESJ60" s="877"/>
      <c r="ESK60" s="877"/>
      <c r="ESL60" s="877"/>
      <c r="ESM60" s="877"/>
      <c r="ESN60" s="877"/>
      <c r="ESO60" s="877"/>
      <c r="ESP60" s="877"/>
      <c r="ESQ60" s="877"/>
      <c r="ESR60" s="877"/>
      <c r="ESS60" s="877"/>
      <c r="EST60" s="877"/>
      <c r="ESU60" s="877"/>
      <c r="ESV60" s="877"/>
      <c r="ESW60" s="877"/>
      <c r="ESX60" s="877"/>
      <c r="ESY60" s="877"/>
      <c r="ESZ60" s="877"/>
      <c r="ETA60" s="877"/>
      <c r="ETB60" s="877"/>
      <c r="ETC60" s="877"/>
      <c r="ETD60" s="877"/>
      <c r="ETE60" s="877"/>
      <c r="ETF60" s="877"/>
      <c r="ETG60" s="877"/>
      <c r="ETH60" s="877"/>
      <c r="ETI60" s="877"/>
      <c r="ETJ60" s="877"/>
      <c r="ETK60" s="877"/>
      <c r="ETL60" s="877"/>
      <c r="ETM60" s="877"/>
      <c r="ETN60" s="877"/>
      <c r="ETO60" s="877"/>
      <c r="ETP60" s="877"/>
      <c r="ETQ60" s="877"/>
      <c r="ETR60" s="877"/>
      <c r="ETS60" s="877"/>
      <c r="ETT60" s="877"/>
      <c r="ETU60" s="877"/>
      <c r="ETV60" s="877"/>
      <c r="ETW60" s="877"/>
      <c r="ETX60" s="877"/>
      <c r="ETY60" s="877"/>
      <c r="ETZ60" s="877"/>
      <c r="EUA60" s="877"/>
      <c r="EUB60" s="877"/>
      <c r="EUC60" s="877"/>
      <c r="EUD60" s="877"/>
      <c r="EUE60" s="877"/>
      <c r="EUF60" s="877"/>
      <c r="EUG60" s="877"/>
      <c r="EUH60" s="877"/>
      <c r="EUI60" s="877"/>
      <c r="EUJ60" s="877"/>
      <c r="EUK60" s="877"/>
      <c r="EUL60" s="877"/>
      <c r="EUM60" s="877"/>
      <c r="EUN60" s="877"/>
      <c r="EUO60" s="877"/>
      <c r="EUP60" s="877"/>
      <c r="EUQ60" s="877"/>
      <c r="EUR60" s="877"/>
      <c r="EUS60" s="877"/>
      <c r="EUT60" s="877"/>
      <c r="EUU60" s="877"/>
      <c r="EUV60" s="877"/>
      <c r="EUW60" s="877"/>
      <c r="EUX60" s="877"/>
      <c r="EUY60" s="877"/>
      <c r="EUZ60" s="877"/>
      <c r="EVA60" s="877"/>
      <c r="EVB60" s="877"/>
      <c r="EVC60" s="877"/>
      <c r="EVD60" s="877"/>
      <c r="EVE60" s="877"/>
      <c r="EVF60" s="877"/>
      <c r="EVG60" s="877"/>
      <c r="EVH60" s="877"/>
      <c r="EVI60" s="877"/>
      <c r="EVJ60" s="877"/>
      <c r="EVK60" s="877"/>
      <c r="EVL60" s="877"/>
      <c r="EVM60" s="877"/>
      <c r="EVN60" s="877"/>
      <c r="EVO60" s="877"/>
      <c r="EVP60" s="877"/>
      <c r="EVQ60" s="877"/>
      <c r="EVR60" s="877"/>
      <c r="EVS60" s="877"/>
      <c r="EVT60" s="877"/>
      <c r="EVU60" s="877"/>
      <c r="EVV60" s="877"/>
      <c r="EVW60" s="877"/>
      <c r="EVX60" s="877"/>
      <c r="EVY60" s="877"/>
      <c r="EVZ60" s="877"/>
      <c r="EWA60" s="877"/>
      <c r="EWB60" s="877"/>
      <c r="EWC60" s="877"/>
      <c r="EWD60" s="877"/>
      <c r="EWE60" s="877"/>
      <c r="EWF60" s="877"/>
      <c r="EWG60" s="877"/>
      <c r="EWH60" s="877"/>
      <c r="EWI60" s="877"/>
      <c r="EWJ60" s="877"/>
      <c r="EWK60" s="877"/>
      <c r="EWL60" s="877"/>
      <c r="EWM60" s="877"/>
      <c r="EWN60" s="877"/>
      <c r="EWO60" s="877"/>
      <c r="EWP60" s="877"/>
      <c r="EWQ60" s="877"/>
      <c r="EWR60" s="877"/>
      <c r="EWS60" s="877"/>
      <c r="EWT60" s="877"/>
      <c r="EWU60" s="877"/>
      <c r="EWV60" s="877"/>
      <c r="EWW60" s="877"/>
      <c r="EWX60" s="877"/>
      <c r="EWY60" s="877"/>
      <c r="EWZ60" s="877"/>
      <c r="EXA60" s="877"/>
      <c r="EXB60" s="877"/>
      <c r="EXC60" s="877"/>
      <c r="EXD60" s="877"/>
      <c r="EXE60" s="877"/>
      <c r="EXF60" s="877"/>
      <c r="EXG60" s="877"/>
      <c r="EXH60" s="877"/>
      <c r="EXI60" s="877"/>
      <c r="EXJ60" s="877"/>
      <c r="EXK60" s="877"/>
      <c r="EXL60" s="877"/>
      <c r="EXM60" s="877"/>
      <c r="EXN60" s="877"/>
      <c r="EXO60" s="877"/>
      <c r="EXP60" s="877"/>
      <c r="EXQ60" s="877"/>
      <c r="EXR60" s="877"/>
      <c r="EXS60" s="877"/>
      <c r="EXT60" s="877"/>
      <c r="EXU60" s="877"/>
      <c r="EXV60" s="877"/>
      <c r="EXW60" s="877"/>
      <c r="EXX60" s="877"/>
      <c r="EXY60" s="877"/>
      <c r="EXZ60" s="877"/>
      <c r="EYA60" s="877"/>
      <c r="EYB60" s="877"/>
      <c r="EYC60" s="877"/>
      <c r="EYD60" s="877"/>
      <c r="EYE60" s="877"/>
      <c r="EYF60" s="877"/>
      <c r="EYG60" s="877"/>
      <c r="EYH60" s="877"/>
      <c r="EYI60" s="877"/>
      <c r="EYJ60" s="877"/>
      <c r="EYK60" s="877"/>
      <c r="EYL60" s="877"/>
      <c r="EYM60" s="877"/>
      <c r="EYN60" s="877"/>
      <c r="EYO60" s="877"/>
      <c r="EYP60" s="877"/>
      <c r="EYQ60" s="877"/>
      <c r="EYR60" s="877"/>
      <c r="EYS60" s="877"/>
      <c r="EYT60" s="877"/>
      <c r="EYU60" s="877"/>
      <c r="EYV60" s="877"/>
      <c r="EYW60" s="877"/>
      <c r="EYX60" s="877"/>
      <c r="EYY60" s="877"/>
      <c r="EYZ60" s="877"/>
      <c r="EZA60" s="877"/>
      <c r="EZB60" s="877"/>
      <c r="EZC60" s="877"/>
      <c r="EZD60" s="877"/>
      <c r="EZE60" s="877"/>
      <c r="EZF60" s="877"/>
      <c r="EZG60" s="877"/>
      <c r="EZH60" s="877"/>
      <c r="EZI60" s="877"/>
      <c r="EZJ60" s="877"/>
      <c r="EZK60" s="877"/>
      <c r="EZL60" s="877"/>
      <c r="EZM60" s="877"/>
      <c r="EZN60" s="877"/>
      <c r="EZO60" s="877"/>
      <c r="EZP60" s="877"/>
      <c r="EZQ60" s="877"/>
      <c r="EZR60" s="877"/>
      <c r="EZS60" s="877"/>
      <c r="EZT60" s="877"/>
      <c r="EZU60" s="877"/>
      <c r="EZV60" s="877"/>
      <c r="EZW60" s="877"/>
      <c r="EZX60" s="877"/>
      <c r="EZY60" s="877"/>
      <c r="EZZ60" s="877"/>
      <c r="FAA60" s="877"/>
      <c r="FAB60" s="877"/>
      <c r="FAC60" s="877"/>
      <c r="FAD60" s="877"/>
      <c r="FAE60" s="877"/>
      <c r="FAF60" s="877"/>
      <c r="FAG60" s="877"/>
      <c r="FAH60" s="877"/>
      <c r="FAI60" s="877"/>
      <c r="FAJ60" s="877"/>
      <c r="FAK60" s="877"/>
      <c r="FAL60" s="877"/>
      <c r="FAM60" s="877"/>
      <c r="FAN60" s="877"/>
      <c r="FAO60" s="877"/>
      <c r="FAP60" s="877"/>
      <c r="FAQ60" s="877"/>
      <c r="FAR60" s="877"/>
      <c r="FAS60" s="877"/>
      <c r="FAT60" s="877"/>
      <c r="FAU60" s="877"/>
      <c r="FAV60" s="877"/>
      <c r="FAW60" s="877"/>
      <c r="FAX60" s="877"/>
      <c r="FAY60" s="877"/>
      <c r="FAZ60" s="877"/>
      <c r="FBA60" s="877"/>
      <c r="FBB60" s="877"/>
      <c r="FBC60" s="877"/>
      <c r="FBD60" s="877"/>
      <c r="FBE60" s="877"/>
      <c r="FBF60" s="877"/>
      <c r="FBG60" s="877"/>
      <c r="FBH60" s="877"/>
      <c r="FBI60" s="877"/>
      <c r="FBJ60" s="877"/>
      <c r="FBK60" s="877"/>
      <c r="FBL60" s="877"/>
      <c r="FBM60" s="877"/>
      <c r="FBN60" s="877"/>
      <c r="FBO60" s="877"/>
      <c r="FBP60" s="877"/>
      <c r="FBQ60" s="877"/>
      <c r="FBR60" s="877"/>
      <c r="FBS60" s="877"/>
      <c r="FBT60" s="877"/>
      <c r="FBU60" s="877"/>
      <c r="FBV60" s="877"/>
      <c r="FBW60" s="877"/>
      <c r="FBX60" s="877"/>
      <c r="FBY60" s="877"/>
      <c r="FBZ60" s="877"/>
      <c r="FCA60" s="877"/>
      <c r="FCB60" s="877"/>
      <c r="FCC60" s="877"/>
      <c r="FCD60" s="877"/>
      <c r="FCE60" s="877"/>
      <c r="FCF60" s="877"/>
      <c r="FCG60" s="877"/>
      <c r="FCH60" s="877"/>
      <c r="FCI60" s="877"/>
      <c r="FCJ60" s="877"/>
      <c r="FCK60" s="877"/>
      <c r="FCL60" s="877"/>
      <c r="FCM60" s="877"/>
      <c r="FCN60" s="877"/>
      <c r="FCO60" s="877"/>
      <c r="FCP60" s="877"/>
      <c r="FCQ60" s="877"/>
      <c r="FCR60" s="877"/>
      <c r="FCS60" s="877"/>
      <c r="FCT60" s="877"/>
      <c r="FCU60" s="877"/>
      <c r="FCV60" s="877"/>
      <c r="FCW60" s="877"/>
      <c r="FCX60" s="877"/>
      <c r="FCY60" s="877"/>
      <c r="FCZ60" s="877"/>
      <c r="FDA60" s="877"/>
      <c r="FDB60" s="877"/>
      <c r="FDC60" s="877"/>
      <c r="FDD60" s="877"/>
      <c r="FDE60" s="877"/>
      <c r="FDF60" s="877"/>
      <c r="FDG60" s="877"/>
      <c r="FDH60" s="877"/>
      <c r="FDI60" s="877"/>
      <c r="FDJ60" s="877"/>
      <c r="FDK60" s="877"/>
      <c r="FDL60" s="877"/>
      <c r="FDM60" s="877"/>
      <c r="FDN60" s="877"/>
      <c r="FDO60" s="877"/>
      <c r="FDP60" s="877"/>
      <c r="FDQ60" s="877"/>
      <c r="FDR60" s="877"/>
      <c r="FDS60" s="877"/>
      <c r="FDT60" s="877"/>
      <c r="FDU60" s="877"/>
      <c r="FDV60" s="877"/>
      <c r="FDW60" s="877"/>
      <c r="FDX60" s="877"/>
      <c r="FDY60" s="877"/>
      <c r="FDZ60" s="877"/>
      <c r="FEA60" s="877"/>
      <c r="FEB60" s="877"/>
      <c r="FEC60" s="877"/>
      <c r="FED60" s="877"/>
      <c r="FEE60" s="877"/>
      <c r="FEF60" s="877"/>
      <c r="FEG60" s="877"/>
      <c r="FEH60" s="877"/>
      <c r="FEI60" s="877"/>
      <c r="FEJ60" s="877"/>
      <c r="FEK60" s="877"/>
      <c r="FEL60" s="877"/>
      <c r="FEM60" s="877"/>
      <c r="FEN60" s="877"/>
      <c r="FEO60" s="877"/>
      <c r="FEP60" s="877"/>
      <c r="FEQ60" s="877"/>
      <c r="FER60" s="877"/>
      <c r="FES60" s="877"/>
      <c r="FET60" s="877"/>
      <c r="FEU60" s="877"/>
      <c r="FEV60" s="877"/>
      <c r="FEW60" s="877"/>
      <c r="FEX60" s="877"/>
      <c r="FEY60" s="877"/>
      <c r="FEZ60" s="877"/>
      <c r="FFA60" s="877"/>
      <c r="FFB60" s="877"/>
      <c r="FFC60" s="877"/>
      <c r="FFD60" s="877"/>
      <c r="FFE60" s="877"/>
      <c r="FFF60" s="877"/>
      <c r="FFG60" s="877"/>
      <c r="FFH60" s="877"/>
      <c r="FFI60" s="877"/>
      <c r="FFJ60" s="877"/>
      <c r="FFK60" s="877"/>
      <c r="FFL60" s="877"/>
      <c r="FFM60" s="877"/>
      <c r="FFN60" s="877"/>
      <c r="FFO60" s="877"/>
      <c r="FFP60" s="877"/>
      <c r="FFQ60" s="877"/>
      <c r="FFR60" s="877"/>
      <c r="FFS60" s="877"/>
      <c r="FFT60" s="877"/>
      <c r="FFU60" s="877"/>
      <c r="FFV60" s="877"/>
      <c r="FFW60" s="877"/>
      <c r="FFX60" s="877"/>
      <c r="FFY60" s="877"/>
      <c r="FFZ60" s="877"/>
      <c r="FGA60" s="877"/>
      <c r="FGB60" s="877"/>
      <c r="FGC60" s="877"/>
      <c r="FGD60" s="877"/>
      <c r="FGE60" s="877"/>
      <c r="FGF60" s="877"/>
      <c r="FGG60" s="877"/>
      <c r="FGH60" s="877"/>
      <c r="FGI60" s="877"/>
      <c r="FGJ60" s="877"/>
      <c r="FGK60" s="877"/>
      <c r="FGL60" s="877"/>
      <c r="FGM60" s="877"/>
      <c r="FGN60" s="877"/>
      <c r="FGO60" s="877"/>
      <c r="FGP60" s="877"/>
      <c r="FGQ60" s="877"/>
      <c r="FGR60" s="877"/>
      <c r="FGS60" s="877"/>
      <c r="FGT60" s="877"/>
      <c r="FGU60" s="877"/>
      <c r="FGV60" s="877"/>
      <c r="FGW60" s="877"/>
      <c r="FGX60" s="877"/>
      <c r="FGY60" s="877"/>
      <c r="FGZ60" s="877"/>
      <c r="FHA60" s="877"/>
      <c r="FHB60" s="877"/>
      <c r="FHC60" s="877"/>
      <c r="FHD60" s="877"/>
      <c r="FHE60" s="877"/>
      <c r="FHF60" s="877"/>
      <c r="FHG60" s="877"/>
      <c r="FHH60" s="877"/>
      <c r="FHI60" s="877"/>
      <c r="FHJ60" s="877"/>
      <c r="FHK60" s="877"/>
      <c r="FHL60" s="877"/>
      <c r="FHM60" s="877"/>
      <c r="FHN60" s="877"/>
      <c r="FHO60" s="877"/>
      <c r="FHP60" s="877"/>
      <c r="FHQ60" s="877"/>
      <c r="FHR60" s="877"/>
      <c r="FHS60" s="877"/>
      <c r="FHT60" s="877"/>
      <c r="FHU60" s="877"/>
      <c r="FHV60" s="877"/>
      <c r="FHW60" s="877"/>
      <c r="FHX60" s="877"/>
      <c r="FHY60" s="877"/>
      <c r="FHZ60" s="877"/>
      <c r="FIA60" s="877"/>
      <c r="FIB60" s="877"/>
      <c r="FIC60" s="877"/>
      <c r="FID60" s="877"/>
      <c r="FIE60" s="877"/>
      <c r="FIF60" s="877"/>
      <c r="FIG60" s="877"/>
      <c r="FIH60" s="877"/>
      <c r="FII60" s="877"/>
      <c r="FIJ60" s="877"/>
      <c r="FIK60" s="877"/>
      <c r="FIL60" s="877"/>
      <c r="FIM60" s="877"/>
      <c r="FIN60" s="877"/>
      <c r="FIO60" s="877"/>
      <c r="FIP60" s="877"/>
      <c r="FIQ60" s="877"/>
      <c r="FIR60" s="877"/>
      <c r="FIS60" s="877"/>
      <c r="FIT60" s="877"/>
      <c r="FIU60" s="877"/>
      <c r="FIV60" s="877"/>
      <c r="FIW60" s="877"/>
      <c r="FIX60" s="877"/>
      <c r="FIY60" s="877"/>
      <c r="FIZ60" s="877"/>
      <c r="FJA60" s="877"/>
      <c r="FJB60" s="877"/>
      <c r="FJC60" s="877"/>
      <c r="FJD60" s="877"/>
      <c r="FJE60" s="877"/>
      <c r="FJF60" s="877"/>
      <c r="FJG60" s="877"/>
      <c r="FJH60" s="877"/>
      <c r="FJI60" s="877"/>
      <c r="FJJ60" s="877"/>
      <c r="FJK60" s="877"/>
      <c r="FJL60" s="877"/>
      <c r="FJM60" s="877"/>
      <c r="FJN60" s="877"/>
      <c r="FJO60" s="877"/>
      <c r="FJP60" s="877"/>
      <c r="FJQ60" s="877"/>
      <c r="FJR60" s="877"/>
      <c r="FJS60" s="877"/>
      <c r="FJT60" s="877"/>
      <c r="FJU60" s="877"/>
      <c r="FJV60" s="877"/>
      <c r="FJW60" s="877"/>
      <c r="FJX60" s="877"/>
      <c r="FJY60" s="877"/>
      <c r="FJZ60" s="877"/>
      <c r="FKA60" s="877"/>
      <c r="FKB60" s="877"/>
      <c r="FKC60" s="877"/>
      <c r="FKD60" s="877"/>
      <c r="FKE60" s="877"/>
      <c r="FKF60" s="877"/>
      <c r="FKG60" s="877"/>
      <c r="FKH60" s="877"/>
      <c r="FKI60" s="877"/>
      <c r="FKJ60" s="877"/>
      <c r="FKK60" s="877"/>
      <c r="FKL60" s="877"/>
      <c r="FKM60" s="877"/>
      <c r="FKN60" s="877"/>
      <c r="FKO60" s="877"/>
      <c r="FKP60" s="877"/>
      <c r="FKQ60" s="877"/>
      <c r="FKR60" s="877"/>
      <c r="FKS60" s="877"/>
      <c r="FKT60" s="877"/>
      <c r="FKU60" s="877"/>
      <c r="FKV60" s="877"/>
      <c r="FKW60" s="877"/>
      <c r="FKX60" s="877"/>
      <c r="FKY60" s="877"/>
      <c r="FKZ60" s="877"/>
      <c r="FLA60" s="877"/>
      <c r="FLB60" s="877"/>
      <c r="FLC60" s="877"/>
      <c r="FLD60" s="877"/>
      <c r="FLE60" s="877"/>
      <c r="FLF60" s="877"/>
      <c r="FLG60" s="877"/>
      <c r="FLH60" s="877"/>
      <c r="FLI60" s="877"/>
      <c r="FLJ60" s="877"/>
      <c r="FLK60" s="877"/>
      <c r="FLL60" s="877"/>
      <c r="FLM60" s="877"/>
      <c r="FLN60" s="877"/>
      <c r="FLO60" s="877"/>
      <c r="FLP60" s="877"/>
      <c r="FLQ60" s="877"/>
      <c r="FLR60" s="877"/>
      <c r="FLS60" s="877"/>
      <c r="FLT60" s="877"/>
      <c r="FLU60" s="877"/>
      <c r="FLV60" s="877"/>
      <c r="FLW60" s="877"/>
      <c r="FLX60" s="877"/>
      <c r="FLY60" s="877"/>
      <c r="FLZ60" s="877"/>
      <c r="FMA60" s="877"/>
      <c r="FMB60" s="877"/>
      <c r="FMC60" s="877"/>
      <c r="FMD60" s="877"/>
      <c r="FME60" s="877"/>
      <c r="FMF60" s="877"/>
      <c r="FMG60" s="877"/>
      <c r="FMH60" s="877"/>
      <c r="FMI60" s="877"/>
      <c r="FMJ60" s="877"/>
      <c r="FMK60" s="877"/>
      <c r="FML60" s="877"/>
      <c r="FMM60" s="877"/>
      <c r="FMN60" s="877"/>
      <c r="FMO60" s="877"/>
      <c r="FMP60" s="877"/>
      <c r="FMQ60" s="877"/>
      <c r="FMR60" s="877"/>
      <c r="FMS60" s="877"/>
      <c r="FMT60" s="877"/>
      <c r="FMU60" s="877"/>
      <c r="FMV60" s="877"/>
      <c r="FMW60" s="877"/>
      <c r="FMX60" s="877"/>
      <c r="FMY60" s="877"/>
      <c r="FMZ60" s="877"/>
      <c r="FNA60" s="877"/>
      <c r="FNB60" s="877"/>
      <c r="FNC60" s="877"/>
      <c r="FND60" s="877"/>
      <c r="FNE60" s="877"/>
      <c r="FNF60" s="877"/>
      <c r="FNG60" s="877"/>
      <c r="FNH60" s="877"/>
      <c r="FNI60" s="877"/>
      <c r="FNJ60" s="877"/>
      <c r="FNK60" s="877"/>
      <c r="FNL60" s="877"/>
      <c r="FNM60" s="877"/>
      <c r="FNN60" s="877"/>
      <c r="FNO60" s="877"/>
      <c r="FNP60" s="877"/>
      <c r="FNQ60" s="877"/>
      <c r="FNR60" s="877"/>
      <c r="FNS60" s="877"/>
      <c r="FNT60" s="877"/>
      <c r="FNU60" s="877"/>
      <c r="FNV60" s="877"/>
      <c r="FNW60" s="877"/>
      <c r="FNX60" s="877"/>
      <c r="FNY60" s="877"/>
      <c r="FNZ60" s="877"/>
      <c r="FOA60" s="877"/>
      <c r="FOB60" s="877"/>
      <c r="FOC60" s="877"/>
      <c r="FOD60" s="877"/>
      <c r="FOE60" s="877"/>
      <c r="FOF60" s="877"/>
      <c r="FOG60" s="877"/>
      <c r="FOH60" s="877"/>
      <c r="FOI60" s="877"/>
      <c r="FOJ60" s="877"/>
      <c r="FOK60" s="877"/>
      <c r="FOL60" s="877"/>
      <c r="FOM60" s="877"/>
      <c r="FON60" s="877"/>
      <c r="FOO60" s="877"/>
      <c r="FOP60" s="877"/>
      <c r="FOQ60" s="877"/>
      <c r="FOR60" s="877"/>
      <c r="FOS60" s="877"/>
      <c r="FOT60" s="877"/>
      <c r="FOU60" s="877"/>
      <c r="FOV60" s="877"/>
      <c r="FOW60" s="877"/>
      <c r="FOX60" s="877"/>
      <c r="FOY60" s="877"/>
      <c r="FOZ60" s="877"/>
      <c r="FPA60" s="877"/>
      <c r="FPB60" s="877"/>
      <c r="FPC60" s="877"/>
      <c r="FPD60" s="877"/>
      <c r="FPE60" s="877"/>
      <c r="FPF60" s="877"/>
      <c r="FPG60" s="877"/>
      <c r="FPH60" s="877"/>
      <c r="FPI60" s="877"/>
      <c r="FPJ60" s="877"/>
      <c r="FPK60" s="877"/>
      <c r="FPL60" s="877"/>
      <c r="FPM60" s="877"/>
      <c r="FPN60" s="877"/>
      <c r="FPO60" s="877"/>
      <c r="FPP60" s="877"/>
      <c r="FPQ60" s="877"/>
      <c r="FPR60" s="877"/>
      <c r="FPS60" s="877"/>
      <c r="FPT60" s="877"/>
      <c r="FPU60" s="877"/>
      <c r="FPV60" s="877"/>
      <c r="FPW60" s="877"/>
      <c r="FPX60" s="877"/>
      <c r="FPY60" s="877"/>
      <c r="FPZ60" s="877"/>
      <c r="FQA60" s="877"/>
      <c r="FQB60" s="877"/>
      <c r="FQC60" s="877"/>
      <c r="FQD60" s="877"/>
      <c r="FQE60" s="877"/>
      <c r="FQF60" s="877"/>
      <c r="FQG60" s="877"/>
      <c r="FQH60" s="877"/>
      <c r="FQI60" s="877"/>
      <c r="FQJ60" s="877"/>
      <c r="FQK60" s="877"/>
      <c r="FQL60" s="877"/>
      <c r="FQM60" s="877"/>
      <c r="FQN60" s="877"/>
      <c r="FQO60" s="877"/>
      <c r="FQP60" s="877"/>
      <c r="FQQ60" s="877"/>
      <c r="FQR60" s="877"/>
      <c r="FQS60" s="877"/>
      <c r="FQT60" s="877"/>
      <c r="FQU60" s="877"/>
      <c r="FQV60" s="877"/>
      <c r="FQW60" s="877"/>
      <c r="FQX60" s="877"/>
      <c r="FQY60" s="877"/>
      <c r="FQZ60" s="877"/>
      <c r="FRA60" s="877"/>
      <c r="FRB60" s="877"/>
      <c r="FRC60" s="877"/>
      <c r="FRD60" s="877"/>
      <c r="FRE60" s="877"/>
      <c r="FRF60" s="877"/>
      <c r="FRG60" s="877"/>
      <c r="FRH60" s="877"/>
      <c r="FRI60" s="877"/>
      <c r="FRJ60" s="877"/>
      <c r="FRK60" s="877"/>
      <c r="FRL60" s="877"/>
      <c r="FRM60" s="877"/>
      <c r="FRN60" s="877"/>
      <c r="FRO60" s="877"/>
      <c r="FRP60" s="877"/>
      <c r="FRQ60" s="877"/>
      <c r="FRR60" s="877"/>
      <c r="FRS60" s="877"/>
      <c r="FRT60" s="877"/>
      <c r="FRU60" s="877"/>
      <c r="FRV60" s="877"/>
      <c r="FRW60" s="877"/>
      <c r="FRX60" s="877"/>
      <c r="FRY60" s="877"/>
      <c r="FRZ60" s="877"/>
      <c r="FSA60" s="877"/>
      <c r="FSB60" s="877"/>
      <c r="FSC60" s="877"/>
      <c r="FSD60" s="877"/>
      <c r="FSE60" s="877"/>
      <c r="FSF60" s="877"/>
      <c r="FSG60" s="877"/>
      <c r="FSH60" s="877"/>
      <c r="FSI60" s="877"/>
      <c r="FSJ60" s="877"/>
      <c r="FSK60" s="877"/>
      <c r="FSL60" s="877"/>
      <c r="FSM60" s="877"/>
      <c r="FSN60" s="877"/>
      <c r="FSO60" s="877"/>
      <c r="FSP60" s="877"/>
      <c r="FSQ60" s="877"/>
      <c r="FSR60" s="877"/>
      <c r="FSS60" s="877"/>
      <c r="FST60" s="877"/>
      <c r="FSU60" s="877"/>
      <c r="FSV60" s="877"/>
      <c r="FSW60" s="877"/>
      <c r="FSX60" s="877"/>
      <c r="FSY60" s="877"/>
      <c r="FSZ60" s="877"/>
      <c r="FTA60" s="877"/>
      <c r="FTB60" s="877"/>
      <c r="FTC60" s="877"/>
      <c r="FTD60" s="877"/>
      <c r="FTE60" s="877"/>
      <c r="FTF60" s="877"/>
      <c r="FTG60" s="877"/>
      <c r="FTH60" s="877"/>
      <c r="FTI60" s="877"/>
      <c r="FTJ60" s="877"/>
      <c r="FTK60" s="877"/>
      <c r="FTL60" s="877"/>
      <c r="FTM60" s="877"/>
      <c r="FTN60" s="877"/>
      <c r="FTO60" s="877"/>
      <c r="FTP60" s="877"/>
      <c r="FTQ60" s="877"/>
      <c r="FTR60" s="877"/>
      <c r="FTS60" s="877"/>
      <c r="FTT60" s="877"/>
      <c r="FTU60" s="877"/>
      <c r="FTV60" s="877"/>
      <c r="FTW60" s="877"/>
      <c r="FTX60" s="877"/>
      <c r="FTY60" s="877"/>
      <c r="FTZ60" s="877"/>
      <c r="FUA60" s="877"/>
      <c r="FUB60" s="877"/>
      <c r="FUC60" s="877"/>
      <c r="FUD60" s="877"/>
      <c r="FUE60" s="877"/>
      <c r="FUF60" s="877"/>
      <c r="FUG60" s="877"/>
      <c r="FUH60" s="877"/>
      <c r="FUI60" s="877"/>
      <c r="FUJ60" s="877"/>
      <c r="FUK60" s="877"/>
      <c r="FUL60" s="877"/>
      <c r="FUM60" s="877"/>
      <c r="FUN60" s="877"/>
      <c r="FUO60" s="877"/>
      <c r="FUP60" s="877"/>
      <c r="FUQ60" s="877"/>
      <c r="FUR60" s="877"/>
      <c r="FUS60" s="877"/>
      <c r="FUT60" s="877"/>
      <c r="FUU60" s="877"/>
      <c r="FUV60" s="877"/>
      <c r="FUW60" s="877"/>
      <c r="FUX60" s="877"/>
      <c r="FUY60" s="877"/>
      <c r="FUZ60" s="877"/>
      <c r="FVA60" s="877"/>
      <c r="FVB60" s="877"/>
      <c r="FVC60" s="877"/>
      <c r="FVD60" s="877"/>
      <c r="FVE60" s="877"/>
      <c r="FVF60" s="877"/>
      <c r="FVG60" s="877"/>
      <c r="FVH60" s="877"/>
      <c r="FVI60" s="877"/>
      <c r="FVJ60" s="877"/>
      <c r="FVK60" s="877"/>
      <c r="FVL60" s="877"/>
      <c r="FVM60" s="877"/>
      <c r="FVN60" s="877"/>
      <c r="FVO60" s="877"/>
      <c r="FVP60" s="877"/>
      <c r="FVQ60" s="877"/>
      <c r="FVR60" s="877"/>
      <c r="FVS60" s="877"/>
      <c r="FVT60" s="877"/>
      <c r="FVU60" s="877"/>
      <c r="FVV60" s="877"/>
      <c r="FVW60" s="877"/>
      <c r="FVX60" s="877"/>
      <c r="FVY60" s="877"/>
      <c r="FVZ60" s="877"/>
      <c r="FWA60" s="877"/>
      <c r="FWB60" s="877"/>
      <c r="FWC60" s="877"/>
      <c r="FWD60" s="877"/>
      <c r="FWE60" s="877"/>
      <c r="FWF60" s="877"/>
      <c r="FWG60" s="877"/>
      <c r="FWH60" s="877"/>
      <c r="FWI60" s="877"/>
      <c r="FWJ60" s="877"/>
      <c r="FWK60" s="877"/>
      <c r="FWL60" s="877"/>
      <c r="FWM60" s="877"/>
      <c r="FWN60" s="877"/>
      <c r="FWO60" s="877"/>
      <c r="FWP60" s="877"/>
      <c r="FWQ60" s="877"/>
      <c r="FWR60" s="877"/>
      <c r="FWS60" s="877"/>
      <c r="FWT60" s="877"/>
      <c r="FWU60" s="877"/>
      <c r="FWV60" s="877"/>
      <c r="FWW60" s="877"/>
      <c r="FWX60" s="877"/>
      <c r="FWY60" s="877"/>
      <c r="FWZ60" s="877"/>
      <c r="FXA60" s="877"/>
      <c r="FXB60" s="877"/>
      <c r="FXC60" s="877"/>
      <c r="FXD60" s="877"/>
      <c r="FXE60" s="877"/>
      <c r="FXF60" s="877"/>
      <c r="FXG60" s="877"/>
      <c r="FXH60" s="877"/>
      <c r="FXI60" s="877"/>
      <c r="FXJ60" s="877"/>
      <c r="FXK60" s="877"/>
      <c r="FXL60" s="877"/>
      <c r="FXM60" s="877"/>
      <c r="FXN60" s="877"/>
      <c r="FXO60" s="877"/>
      <c r="FXP60" s="877"/>
      <c r="FXQ60" s="877"/>
      <c r="FXR60" s="877"/>
      <c r="FXS60" s="877"/>
      <c r="FXT60" s="877"/>
      <c r="FXU60" s="877"/>
      <c r="FXV60" s="877"/>
      <c r="FXW60" s="877"/>
      <c r="FXX60" s="877"/>
      <c r="FXY60" s="877"/>
      <c r="FXZ60" s="877"/>
      <c r="FYA60" s="877"/>
      <c r="FYB60" s="877"/>
      <c r="FYC60" s="877"/>
      <c r="FYD60" s="877"/>
      <c r="FYE60" s="877"/>
      <c r="FYF60" s="877"/>
      <c r="FYG60" s="877"/>
      <c r="FYH60" s="877"/>
      <c r="FYI60" s="877"/>
      <c r="FYJ60" s="877"/>
      <c r="FYK60" s="877"/>
      <c r="FYL60" s="877"/>
      <c r="FYM60" s="877"/>
      <c r="FYN60" s="877"/>
      <c r="FYO60" s="877"/>
      <c r="FYP60" s="877"/>
      <c r="FYQ60" s="877"/>
      <c r="FYR60" s="877"/>
      <c r="FYS60" s="877"/>
      <c r="FYT60" s="877"/>
      <c r="FYU60" s="877"/>
      <c r="FYV60" s="877"/>
      <c r="FYW60" s="877"/>
      <c r="FYX60" s="877"/>
      <c r="FYY60" s="877"/>
      <c r="FYZ60" s="877"/>
      <c r="FZA60" s="877"/>
      <c r="FZB60" s="877"/>
      <c r="FZC60" s="877"/>
      <c r="FZD60" s="877"/>
      <c r="FZE60" s="877"/>
      <c r="FZF60" s="877"/>
      <c r="FZG60" s="877"/>
      <c r="FZH60" s="877"/>
      <c r="FZI60" s="877"/>
      <c r="FZJ60" s="877"/>
      <c r="FZK60" s="877"/>
      <c r="FZL60" s="877"/>
      <c r="FZM60" s="877"/>
      <c r="FZN60" s="877"/>
      <c r="FZO60" s="877"/>
      <c r="FZP60" s="877"/>
      <c r="FZQ60" s="877"/>
      <c r="FZR60" s="877"/>
      <c r="FZS60" s="877"/>
      <c r="FZT60" s="877"/>
      <c r="FZU60" s="877"/>
      <c r="FZV60" s="877"/>
      <c r="FZW60" s="877"/>
      <c r="FZX60" s="877"/>
      <c r="FZY60" s="877"/>
      <c r="FZZ60" s="877"/>
      <c r="GAA60" s="877"/>
      <c r="GAB60" s="877"/>
      <c r="GAC60" s="877"/>
      <c r="GAD60" s="877"/>
      <c r="GAE60" s="877"/>
      <c r="GAF60" s="877"/>
      <c r="GAG60" s="877"/>
      <c r="GAH60" s="877"/>
      <c r="GAI60" s="877"/>
      <c r="GAJ60" s="877"/>
      <c r="GAK60" s="877"/>
      <c r="GAL60" s="877"/>
      <c r="GAM60" s="877"/>
      <c r="GAN60" s="877"/>
      <c r="GAO60" s="877"/>
      <c r="GAP60" s="877"/>
      <c r="GAQ60" s="877"/>
      <c r="GAR60" s="877"/>
      <c r="GAS60" s="877"/>
      <c r="GAT60" s="877"/>
      <c r="GAU60" s="877"/>
      <c r="GAV60" s="877"/>
      <c r="GAW60" s="877"/>
      <c r="GAX60" s="877"/>
      <c r="GAY60" s="877"/>
      <c r="GAZ60" s="877"/>
      <c r="GBA60" s="877"/>
      <c r="GBB60" s="877"/>
      <c r="GBC60" s="877"/>
      <c r="GBD60" s="877"/>
      <c r="GBE60" s="877"/>
      <c r="GBF60" s="877"/>
      <c r="GBG60" s="877"/>
      <c r="GBH60" s="877"/>
      <c r="GBI60" s="877"/>
      <c r="GBJ60" s="877"/>
      <c r="GBK60" s="877"/>
      <c r="GBL60" s="877"/>
      <c r="GBM60" s="877"/>
      <c r="GBN60" s="877"/>
      <c r="GBO60" s="877"/>
      <c r="GBP60" s="877"/>
      <c r="GBQ60" s="877"/>
      <c r="GBR60" s="877"/>
      <c r="GBS60" s="877"/>
      <c r="GBT60" s="877"/>
      <c r="GBU60" s="877"/>
      <c r="GBV60" s="877"/>
      <c r="GBW60" s="877"/>
      <c r="GBX60" s="877"/>
      <c r="GBY60" s="877"/>
      <c r="GBZ60" s="877"/>
      <c r="GCA60" s="877"/>
      <c r="GCB60" s="877"/>
      <c r="GCC60" s="877"/>
      <c r="GCD60" s="877"/>
      <c r="GCE60" s="877"/>
      <c r="GCF60" s="877"/>
      <c r="GCG60" s="877"/>
      <c r="GCH60" s="877"/>
      <c r="GCI60" s="877"/>
      <c r="GCJ60" s="877"/>
      <c r="GCK60" s="877"/>
      <c r="GCL60" s="877"/>
      <c r="GCM60" s="877"/>
      <c r="GCN60" s="877"/>
      <c r="GCO60" s="877"/>
      <c r="GCP60" s="877"/>
      <c r="GCQ60" s="877"/>
      <c r="GCR60" s="877"/>
      <c r="GCS60" s="877"/>
      <c r="GCT60" s="877"/>
      <c r="GCU60" s="877"/>
      <c r="GCV60" s="877"/>
      <c r="GCW60" s="877"/>
      <c r="GCX60" s="877"/>
      <c r="GCY60" s="877"/>
      <c r="GCZ60" s="877"/>
      <c r="GDA60" s="877"/>
      <c r="GDB60" s="877"/>
      <c r="GDC60" s="877"/>
      <c r="GDD60" s="877"/>
      <c r="GDE60" s="877"/>
      <c r="GDF60" s="877"/>
      <c r="GDG60" s="877"/>
      <c r="GDH60" s="877"/>
      <c r="GDI60" s="877"/>
      <c r="GDJ60" s="877"/>
      <c r="GDK60" s="877"/>
      <c r="GDL60" s="877"/>
      <c r="GDM60" s="877"/>
      <c r="GDN60" s="877"/>
      <c r="GDO60" s="877"/>
      <c r="GDP60" s="877"/>
      <c r="GDQ60" s="877"/>
      <c r="GDR60" s="877"/>
      <c r="GDS60" s="877"/>
      <c r="GDT60" s="877"/>
      <c r="GDU60" s="877"/>
      <c r="GDV60" s="877"/>
      <c r="GDW60" s="877"/>
      <c r="GDX60" s="877"/>
      <c r="GDY60" s="877"/>
      <c r="GDZ60" s="877"/>
      <c r="GEA60" s="877"/>
      <c r="GEB60" s="877"/>
      <c r="GEC60" s="877"/>
      <c r="GED60" s="877"/>
      <c r="GEE60" s="877"/>
      <c r="GEF60" s="877"/>
      <c r="GEG60" s="877"/>
      <c r="GEH60" s="877"/>
      <c r="GEI60" s="877"/>
      <c r="GEJ60" s="877"/>
      <c r="GEK60" s="877"/>
      <c r="GEL60" s="877"/>
      <c r="GEM60" s="877"/>
      <c r="GEN60" s="877"/>
      <c r="GEO60" s="877"/>
      <c r="GEP60" s="877"/>
      <c r="GEQ60" s="877"/>
      <c r="GER60" s="877"/>
      <c r="GES60" s="877"/>
      <c r="GET60" s="877"/>
      <c r="GEU60" s="877"/>
      <c r="GEV60" s="877"/>
      <c r="GEW60" s="877"/>
      <c r="GEX60" s="877"/>
      <c r="GEY60" s="877"/>
      <c r="GEZ60" s="877"/>
      <c r="GFA60" s="877"/>
      <c r="GFB60" s="877"/>
      <c r="GFC60" s="877"/>
      <c r="GFD60" s="877"/>
      <c r="GFE60" s="877"/>
      <c r="GFF60" s="877"/>
      <c r="GFG60" s="877"/>
      <c r="GFH60" s="877"/>
      <c r="GFI60" s="877"/>
      <c r="GFJ60" s="877"/>
      <c r="GFK60" s="877"/>
      <c r="GFL60" s="877"/>
      <c r="GFM60" s="877"/>
      <c r="GFN60" s="877"/>
      <c r="GFO60" s="877"/>
      <c r="GFP60" s="877"/>
      <c r="GFQ60" s="877"/>
      <c r="GFR60" s="877"/>
      <c r="GFS60" s="877"/>
      <c r="GFT60" s="877"/>
      <c r="GFU60" s="877"/>
      <c r="GFV60" s="877"/>
      <c r="GFW60" s="877"/>
      <c r="GFX60" s="877"/>
      <c r="GFY60" s="877"/>
      <c r="GFZ60" s="877"/>
      <c r="GGA60" s="877"/>
      <c r="GGB60" s="877"/>
      <c r="GGC60" s="877"/>
      <c r="GGD60" s="877"/>
      <c r="GGE60" s="877"/>
      <c r="GGF60" s="877"/>
      <c r="GGG60" s="877"/>
      <c r="GGH60" s="877"/>
      <c r="GGI60" s="877"/>
      <c r="GGJ60" s="877"/>
      <c r="GGK60" s="877"/>
      <c r="GGL60" s="877"/>
      <c r="GGM60" s="877"/>
      <c r="GGN60" s="877"/>
      <c r="GGO60" s="877"/>
      <c r="GGP60" s="877"/>
      <c r="GGQ60" s="877"/>
      <c r="GGR60" s="877"/>
      <c r="GGS60" s="877"/>
      <c r="GGT60" s="877"/>
      <c r="GGU60" s="877"/>
      <c r="GGV60" s="877"/>
      <c r="GGW60" s="877"/>
      <c r="GGX60" s="877"/>
      <c r="GGY60" s="877"/>
      <c r="GGZ60" s="877"/>
      <c r="GHA60" s="877"/>
      <c r="GHB60" s="877"/>
      <c r="GHC60" s="877"/>
      <c r="GHD60" s="877"/>
      <c r="GHE60" s="877"/>
      <c r="GHF60" s="877"/>
      <c r="GHG60" s="877"/>
      <c r="GHH60" s="877"/>
      <c r="GHI60" s="877"/>
      <c r="GHJ60" s="877"/>
      <c r="GHK60" s="877"/>
      <c r="GHL60" s="877"/>
      <c r="GHM60" s="877"/>
      <c r="GHN60" s="877"/>
      <c r="GHO60" s="877"/>
      <c r="GHP60" s="877"/>
      <c r="GHQ60" s="877"/>
      <c r="GHR60" s="877"/>
      <c r="GHS60" s="877"/>
      <c r="GHT60" s="877"/>
      <c r="GHU60" s="877"/>
      <c r="GHV60" s="877"/>
      <c r="GHW60" s="877"/>
      <c r="GHX60" s="877"/>
      <c r="GHY60" s="877"/>
      <c r="GHZ60" s="877"/>
      <c r="GIA60" s="877"/>
      <c r="GIB60" s="877"/>
      <c r="GIC60" s="877"/>
      <c r="GID60" s="877"/>
      <c r="GIE60" s="877"/>
      <c r="GIF60" s="877"/>
      <c r="GIG60" s="877"/>
      <c r="GIH60" s="877"/>
      <c r="GII60" s="877"/>
      <c r="GIJ60" s="877"/>
      <c r="GIK60" s="877"/>
      <c r="GIL60" s="877"/>
      <c r="GIM60" s="877"/>
      <c r="GIN60" s="877"/>
      <c r="GIO60" s="877"/>
      <c r="GIP60" s="877"/>
      <c r="GIQ60" s="877"/>
      <c r="GIR60" s="877"/>
      <c r="GIS60" s="877"/>
      <c r="GIT60" s="877"/>
      <c r="GIU60" s="877"/>
      <c r="GIV60" s="877"/>
      <c r="GIW60" s="877"/>
      <c r="GIX60" s="877"/>
      <c r="GIY60" s="877"/>
      <c r="GIZ60" s="877"/>
      <c r="GJA60" s="877"/>
      <c r="GJB60" s="877"/>
      <c r="GJC60" s="877"/>
      <c r="GJD60" s="877"/>
      <c r="GJE60" s="877"/>
      <c r="GJF60" s="877"/>
      <c r="GJG60" s="877"/>
      <c r="GJH60" s="877"/>
      <c r="GJI60" s="877"/>
      <c r="GJJ60" s="877"/>
      <c r="GJK60" s="877"/>
      <c r="GJL60" s="877"/>
      <c r="GJM60" s="877"/>
      <c r="GJN60" s="877"/>
      <c r="GJO60" s="877"/>
      <c r="GJP60" s="877"/>
      <c r="GJQ60" s="877"/>
      <c r="GJR60" s="877"/>
      <c r="GJS60" s="877"/>
      <c r="GJT60" s="877"/>
      <c r="GJU60" s="877"/>
      <c r="GJV60" s="877"/>
      <c r="GJW60" s="877"/>
      <c r="GJX60" s="877"/>
      <c r="GJY60" s="877"/>
      <c r="GJZ60" s="877"/>
      <c r="GKA60" s="877"/>
      <c r="GKB60" s="877"/>
      <c r="GKC60" s="877"/>
      <c r="GKD60" s="877"/>
      <c r="GKE60" s="877"/>
      <c r="GKF60" s="877"/>
      <c r="GKG60" s="877"/>
      <c r="GKH60" s="877"/>
      <c r="GKI60" s="877"/>
      <c r="GKJ60" s="877"/>
      <c r="GKK60" s="877"/>
      <c r="GKL60" s="877"/>
      <c r="GKM60" s="877"/>
      <c r="GKN60" s="877"/>
      <c r="GKO60" s="877"/>
      <c r="GKP60" s="877"/>
      <c r="GKQ60" s="877"/>
      <c r="GKR60" s="877"/>
      <c r="GKS60" s="877"/>
      <c r="GKT60" s="877"/>
      <c r="GKU60" s="877"/>
      <c r="GKV60" s="877"/>
      <c r="GKW60" s="877"/>
      <c r="GKX60" s="877"/>
      <c r="GKY60" s="877"/>
      <c r="GKZ60" s="877"/>
      <c r="GLA60" s="877"/>
      <c r="GLB60" s="877"/>
      <c r="GLC60" s="877"/>
      <c r="GLD60" s="877"/>
      <c r="GLE60" s="877"/>
      <c r="GLF60" s="877"/>
      <c r="GLG60" s="877"/>
      <c r="GLH60" s="877"/>
      <c r="GLI60" s="877"/>
      <c r="GLJ60" s="877"/>
      <c r="GLK60" s="877"/>
      <c r="GLL60" s="877"/>
      <c r="GLM60" s="877"/>
      <c r="GLN60" s="877"/>
      <c r="GLO60" s="877"/>
      <c r="GLP60" s="877"/>
      <c r="GLQ60" s="877"/>
      <c r="GLR60" s="877"/>
      <c r="GLS60" s="877"/>
      <c r="GLT60" s="877"/>
      <c r="GLU60" s="877"/>
      <c r="GLV60" s="877"/>
      <c r="GLW60" s="877"/>
      <c r="GLX60" s="877"/>
      <c r="GLY60" s="877"/>
      <c r="GLZ60" s="877"/>
      <c r="GMA60" s="877"/>
      <c r="GMB60" s="877"/>
      <c r="GMC60" s="877"/>
      <c r="GMD60" s="877"/>
      <c r="GME60" s="877"/>
      <c r="GMF60" s="877"/>
      <c r="GMG60" s="877"/>
      <c r="GMH60" s="877"/>
      <c r="GMI60" s="877"/>
      <c r="GMJ60" s="877"/>
      <c r="GMK60" s="877"/>
      <c r="GML60" s="877"/>
      <c r="GMM60" s="877"/>
      <c r="GMN60" s="877"/>
      <c r="GMO60" s="877"/>
      <c r="GMP60" s="877"/>
      <c r="GMQ60" s="877"/>
      <c r="GMR60" s="877"/>
      <c r="GMS60" s="877"/>
      <c r="GMT60" s="877"/>
      <c r="GMU60" s="877"/>
      <c r="GMV60" s="877"/>
      <c r="GMW60" s="877"/>
      <c r="GMX60" s="877"/>
      <c r="GMY60" s="877"/>
      <c r="GMZ60" s="877"/>
      <c r="GNA60" s="877"/>
      <c r="GNB60" s="877"/>
      <c r="GNC60" s="877"/>
      <c r="GND60" s="877"/>
      <c r="GNE60" s="877"/>
      <c r="GNF60" s="877"/>
      <c r="GNG60" s="877"/>
      <c r="GNH60" s="877"/>
      <c r="GNI60" s="877"/>
      <c r="GNJ60" s="877"/>
      <c r="GNK60" s="877"/>
      <c r="GNL60" s="877"/>
      <c r="GNM60" s="877"/>
      <c r="GNN60" s="877"/>
      <c r="GNO60" s="877"/>
      <c r="GNP60" s="877"/>
      <c r="GNQ60" s="877"/>
      <c r="GNR60" s="877"/>
      <c r="GNS60" s="877"/>
      <c r="GNT60" s="877"/>
      <c r="GNU60" s="877"/>
      <c r="GNV60" s="877"/>
      <c r="GNW60" s="877"/>
      <c r="GNX60" s="877"/>
      <c r="GNY60" s="877"/>
      <c r="GNZ60" s="877"/>
      <c r="GOA60" s="877"/>
      <c r="GOB60" s="877"/>
      <c r="GOC60" s="877"/>
      <c r="GOD60" s="877"/>
      <c r="GOE60" s="877"/>
      <c r="GOF60" s="877"/>
      <c r="GOG60" s="877"/>
      <c r="GOH60" s="877"/>
      <c r="GOI60" s="877"/>
      <c r="GOJ60" s="877"/>
      <c r="GOK60" s="877"/>
      <c r="GOL60" s="877"/>
      <c r="GOM60" s="877"/>
      <c r="GON60" s="877"/>
      <c r="GOO60" s="877"/>
      <c r="GOP60" s="877"/>
      <c r="GOQ60" s="877"/>
      <c r="GOR60" s="877"/>
      <c r="GOS60" s="877"/>
      <c r="GOT60" s="877"/>
      <c r="GOU60" s="877"/>
      <c r="GOV60" s="877"/>
      <c r="GOW60" s="877"/>
      <c r="GOX60" s="877"/>
      <c r="GOY60" s="877"/>
      <c r="GOZ60" s="877"/>
      <c r="GPA60" s="877"/>
      <c r="GPB60" s="877"/>
      <c r="GPC60" s="877"/>
      <c r="GPD60" s="877"/>
      <c r="GPE60" s="877"/>
      <c r="GPF60" s="877"/>
      <c r="GPG60" s="877"/>
      <c r="GPH60" s="877"/>
      <c r="GPI60" s="877"/>
      <c r="GPJ60" s="877"/>
      <c r="GPK60" s="877"/>
      <c r="GPL60" s="877"/>
      <c r="GPM60" s="877"/>
      <c r="GPN60" s="877"/>
      <c r="GPO60" s="877"/>
      <c r="GPP60" s="877"/>
      <c r="GPQ60" s="877"/>
      <c r="GPR60" s="877"/>
      <c r="GPS60" s="877"/>
      <c r="GPT60" s="877"/>
      <c r="GPU60" s="877"/>
      <c r="GPV60" s="877"/>
      <c r="GPW60" s="877"/>
      <c r="GPX60" s="877"/>
      <c r="GPY60" s="877"/>
      <c r="GPZ60" s="877"/>
      <c r="GQA60" s="877"/>
      <c r="GQB60" s="877"/>
      <c r="GQC60" s="877"/>
      <c r="GQD60" s="877"/>
      <c r="GQE60" s="877"/>
      <c r="GQF60" s="877"/>
      <c r="GQG60" s="877"/>
      <c r="GQH60" s="877"/>
      <c r="GQI60" s="877"/>
      <c r="GQJ60" s="877"/>
      <c r="GQK60" s="877"/>
      <c r="GQL60" s="877"/>
      <c r="GQM60" s="877"/>
      <c r="GQN60" s="877"/>
      <c r="GQO60" s="877"/>
      <c r="GQP60" s="877"/>
      <c r="GQQ60" s="877"/>
      <c r="GQR60" s="877"/>
      <c r="GQS60" s="877"/>
      <c r="GQT60" s="877"/>
      <c r="GQU60" s="877"/>
      <c r="GQV60" s="877"/>
      <c r="GQW60" s="877"/>
      <c r="GQX60" s="877"/>
      <c r="GQY60" s="877"/>
      <c r="GQZ60" s="877"/>
      <c r="GRA60" s="877"/>
      <c r="GRB60" s="877"/>
      <c r="GRC60" s="877"/>
      <c r="GRD60" s="877"/>
      <c r="GRE60" s="877"/>
      <c r="GRF60" s="877"/>
      <c r="GRG60" s="877"/>
      <c r="GRH60" s="877"/>
      <c r="GRI60" s="877"/>
      <c r="GRJ60" s="877"/>
      <c r="GRK60" s="877"/>
      <c r="GRL60" s="877"/>
      <c r="GRM60" s="877"/>
      <c r="GRN60" s="877"/>
      <c r="GRO60" s="877"/>
      <c r="GRP60" s="877"/>
      <c r="GRQ60" s="877"/>
      <c r="GRR60" s="877"/>
      <c r="GRS60" s="877"/>
      <c r="GRT60" s="877"/>
      <c r="GRU60" s="877"/>
      <c r="GRV60" s="877"/>
      <c r="GRW60" s="877"/>
      <c r="GRX60" s="877"/>
      <c r="GRY60" s="877"/>
      <c r="GRZ60" s="877"/>
      <c r="GSA60" s="877"/>
      <c r="GSB60" s="877"/>
      <c r="GSC60" s="877"/>
      <c r="GSD60" s="877"/>
      <c r="GSE60" s="877"/>
      <c r="GSF60" s="877"/>
      <c r="GSG60" s="877"/>
      <c r="GSH60" s="877"/>
      <c r="GSI60" s="877"/>
      <c r="GSJ60" s="877"/>
      <c r="GSK60" s="877"/>
      <c r="GSL60" s="877"/>
      <c r="GSM60" s="877"/>
      <c r="GSN60" s="877"/>
      <c r="GSO60" s="877"/>
      <c r="GSP60" s="877"/>
      <c r="GSQ60" s="877"/>
      <c r="GSR60" s="877"/>
      <c r="GSS60" s="877"/>
      <c r="GST60" s="877"/>
      <c r="GSU60" s="877"/>
      <c r="GSV60" s="877"/>
      <c r="GSW60" s="877"/>
      <c r="GSX60" s="877"/>
      <c r="GSY60" s="877"/>
      <c r="GSZ60" s="877"/>
      <c r="GTA60" s="877"/>
      <c r="GTB60" s="877"/>
      <c r="GTC60" s="877"/>
      <c r="GTD60" s="877"/>
      <c r="GTE60" s="877"/>
      <c r="GTF60" s="877"/>
      <c r="GTG60" s="877"/>
      <c r="GTH60" s="877"/>
      <c r="GTI60" s="877"/>
      <c r="GTJ60" s="877"/>
      <c r="GTK60" s="877"/>
      <c r="GTL60" s="877"/>
      <c r="GTM60" s="877"/>
      <c r="GTN60" s="877"/>
      <c r="GTO60" s="877"/>
      <c r="GTP60" s="877"/>
      <c r="GTQ60" s="877"/>
      <c r="GTR60" s="877"/>
      <c r="GTS60" s="877"/>
      <c r="GTT60" s="877"/>
      <c r="GTU60" s="877"/>
      <c r="GTV60" s="877"/>
      <c r="GTW60" s="877"/>
      <c r="GTX60" s="877"/>
      <c r="GTY60" s="877"/>
      <c r="GTZ60" s="877"/>
      <c r="GUA60" s="877"/>
      <c r="GUB60" s="877"/>
      <c r="GUC60" s="877"/>
      <c r="GUD60" s="877"/>
      <c r="GUE60" s="877"/>
      <c r="GUF60" s="877"/>
      <c r="GUG60" s="877"/>
      <c r="GUH60" s="877"/>
      <c r="GUI60" s="877"/>
      <c r="GUJ60" s="877"/>
      <c r="GUK60" s="877"/>
      <c r="GUL60" s="877"/>
      <c r="GUM60" s="877"/>
      <c r="GUN60" s="877"/>
      <c r="GUO60" s="877"/>
      <c r="GUP60" s="877"/>
      <c r="GUQ60" s="877"/>
      <c r="GUR60" s="877"/>
      <c r="GUS60" s="877"/>
      <c r="GUT60" s="877"/>
      <c r="GUU60" s="877"/>
      <c r="GUV60" s="877"/>
      <c r="GUW60" s="877"/>
      <c r="GUX60" s="877"/>
      <c r="GUY60" s="877"/>
      <c r="GUZ60" s="877"/>
      <c r="GVA60" s="877"/>
      <c r="GVB60" s="877"/>
      <c r="GVC60" s="877"/>
      <c r="GVD60" s="877"/>
      <c r="GVE60" s="877"/>
      <c r="GVF60" s="877"/>
      <c r="GVG60" s="877"/>
      <c r="GVH60" s="877"/>
      <c r="GVI60" s="877"/>
      <c r="GVJ60" s="877"/>
      <c r="GVK60" s="877"/>
      <c r="GVL60" s="877"/>
      <c r="GVM60" s="877"/>
      <c r="GVN60" s="877"/>
      <c r="GVO60" s="877"/>
      <c r="GVP60" s="877"/>
      <c r="GVQ60" s="877"/>
      <c r="GVR60" s="877"/>
      <c r="GVS60" s="877"/>
      <c r="GVT60" s="877"/>
      <c r="GVU60" s="877"/>
      <c r="GVV60" s="877"/>
      <c r="GVW60" s="877"/>
      <c r="GVX60" s="877"/>
      <c r="GVY60" s="877"/>
      <c r="GVZ60" s="877"/>
      <c r="GWA60" s="877"/>
      <c r="GWB60" s="877"/>
      <c r="GWC60" s="877"/>
      <c r="GWD60" s="877"/>
      <c r="GWE60" s="877"/>
      <c r="GWF60" s="877"/>
      <c r="GWG60" s="877"/>
      <c r="GWH60" s="877"/>
      <c r="GWI60" s="877"/>
      <c r="GWJ60" s="877"/>
      <c r="GWK60" s="877"/>
      <c r="GWL60" s="877"/>
      <c r="GWM60" s="877"/>
      <c r="GWN60" s="877"/>
      <c r="GWO60" s="877"/>
      <c r="GWP60" s="877"/>
      <c r="GWQ60" s="877"/>
      <c r="GWR60" s="877"/>
      <c r="GWS60" s="877"/>
      <c r="GWT60" s="877"/>
      <c r="GWU60" s="877"/>
      <c r="GWV60" s="877"/>
      <c r="GWW60" s="877"/>
      <c r="GWX60" s="877"/>
      <c r="GWY60" s="877"/>
      <c r="GWZ60" s="877"/>
      <c r="GXA60" s="877"/>
      <c r="GXB60" s="877"/>
      <c r="GXC60" s="877"/>
      <c r="GXD60" s="877"/>
      <c r="GXE60" s="877"/>
      <c r="GXF60" s="877"/>
      <c r="GXG60" s="877"/>
      <c r="GXH60" s="877"/>
      <c r="GXI60" s="877"/>
      <c r="GXJ60" s="877"/>
      <c r="GXK60" s="877"/>
      <c r="GXL60" s="877"/>
      <c r="GXM60" s="877"/>
      <c r="GXN60" s="877"/>
      <c r="GXO60" s="877"/>
      <c r="GXP60" s="877"/>
      <c r="GXQ60" s="877"/>
      <c r="GXR60" s="877"/>
      <c r="GXS60" s="877"/>
      <c r="GXT60" s="877"/>
      <c r="GXU60" s="877"/>
      <c r="GXV60" s="877"/>
      <c r="GXW60" s="877"/>
      <c r="GXX60" s="877"/>
      <c r="GXY60" s="877"/>
      <c r="GXZ60" s="877"/>
      <c r="GYA60" s="877"/>
      <c r="GYB60" s="877"/>
      <c r="GYC60" s="877"/>
      <c r="GYD60" s="877"/>
      <c r="GYE60" s="877"/>
      <c r="GYF60" s="877"/>
      <c r="GYG60" s="877"/>
      <c r="GYH60" s="877"/>
      <c r="GYI60" s="877"/>
      <c r="GYJ60" s="877"/>
      <c r="GYK60" s="877"/>
      <c r="GYL60" s="877"/>
      <c r="GYM60" s="877"/>
      <c r="GYN60" s="877"/>
      <c r="GYO60" s="877"/>
      <c r="GYP60" s="877"/>
      <c r="GYQ60" s="877"/>
      <c r="GYR60" s="877"/>
      <c r="GYS60" s="877"/>
      <c r="GYT60" s="877"/>
      <c r="GYU60" s="877"/>
      <c r="GYV60" s="877"/>
      <c r="GYW60" s="877"/>
      <c r="GYX60" s="877"/>
      <c r="GYY60" s="877"/>
      <c r="GYZ60" s="877"/>
      <c r="GZA60" s="877"/>
      <c r="GZB60" s="877"/>
      <c r="GZC60" s="877"/>
      <c r="GZD60" s="877"/>
      <c r="GZE60" s="877"/>
      <c r="GZF60" s="877"/>
      <c r="GZG60" s="877"/>
      <c r="GZH60" s="877"/>
      <c r="GZI60" s="877"/>
      <c r="GZJ60" s="877"/>
      <c r="GZK60" s="877"/>
      <c r="GZL60" s="877"/>
      <c r="GZM60" s="877"/>
      <c r="GZN60" s="877"/>
      <c r="GZO60" s="877"/>
      <c r="GZP60" s="877"/>
      <c r="GZQ60" s="877"/>
      <c r="GZR60" s="877"/>
      <c r="GZS60" s="877"/>
      <c r="GZT60" s="877"/>
      <c r="GZU60" s="877"/>
      <c r="GZV60" s="877"/>
      <c r="GZW60" s="877"/>
      <c r="GZX60" s="877"/>
      <c r="GZY60" s="877"/>
      <c r="GZZ60" s="877"/>
      <c r="HAA60" s="877"/>
      <c r="HAB60" s="877"/>
      <c r="HAC60" s="877"/>
      <c r="HAD60" s="877"/>
      <c r="HAE60" s="877"/>
      <c r="HAF60" s="877"/>
      <c r="HAG60" s="877"/>
      <c r="HAH60" s="877"/>
      <c r="HAI60" s="877"/>
      <c r="HAJ60" s="877"/>
      <c r="HAK60" s="877"/>
      <c r="HAL60" s="877"/>
      <c r="HAM60" s="877"/>
      <c r="HAN60" s="877"/>
      <c r="HAO60" s="877"/>
      <c r="HAP60" s="877"/>
      <c r="HAQ60" s="877"/>
      <c r="HAR60" s="877"/>
      <c r="HAS60" s="877"/>
      <c r="HAT60" s="877"/>
      <c r="HAU60" s="877"/>
      <c r="HAV60" s="877"/>
      <c r="HAW60" s="877"/>
      <c r="HAX60" s="877"/>
      <c r="HAY60" s="877"/>
      <c r="HAZ60" s="877"/>
      <c r="HBA60" s="877"/>
      <c r="HBB60" s="877"/>
      <c r="HBC60" s="877"/>
      <c r="HBD60" s="877"/>
      <c r="HBE60" s="877"/>
      <c r="HBF60" s="877"/>
      <c r="HBG60" s="877"/>
      <c r="HBH60" s="877"/>
      <c r="HBI60" s="877"/>
      <c r="HBJ60" s="877"/>
      <c r="HBK60" s="877"/>
      <c r="HBL60" s="877"/>
      <c r="HBM60" s="877"/>
      <c r="HBN60" s="877"/>
      <c r="HBO60" s="877"/>
      <c r="HBP60" s="877"/>
      <c r="HBQ60" s="877"/>
      <c r="HBR60" s="877"/>
      <c r="HBS60" s="877"/>
      <c r="HBT60" s="877"/>
      <c r="HBU60" s="877"/>
      <c r="HBV60" s="877"/>
      <c r="HBW60" s="877"/>
      <c r="HBX60" s="877"/>
      <c r="HBY60" s="877"/>
      <c r="HBZ60" s="877"/>
      <c r="HCA60" s="877"/>
      <c r="HCB60" s="877"/>
      <c r="HCC60" s="877"/>
      <c r="HCD60" s="877"/>
      <c r="HCE60" s="877"/>
      <c r="HCF60" s="877"/>
      <c r="HCG60" s="877"/>
      <c r="HCH60" s="877"/>
      <c r="HCI60" s="877"/>
      <c r="HCJ60" s="877"/>
      <c r="HCK60" s="877"/>
      <c r="HCL60" s="877"/>
      <c r="HCM60" s="877"/>
      <c r="HCN60" s="877"/>
      <c r="HCO60" s="877"/>
      <c r="HCP60" s="877"/>
      <c r="HCQ60" s="877"/>
      <c r="HCR60" s="877"/>
      <c r="HCS60" s="877"/>
      <c r="HCT60" s="877"/>
      <c r="HCU60" s="877"/>
      <c r="HCV60" s="877"/>
      <c r="HCW60" s="877"/>
      <c r="HCX60" s="877"/>
      <c r="HCY60" s="877"/>
      <c r="HCZ60" s="877"/>
      <c r="HDA60" s="877"/>
      <c r="HDB60" s="877"/>
      <c r="HDC60" s="877"/>
      <c r="HDD60" s="877"/>
      <c r="HDE60" s="877"/>
      <c r="HDF60" s="877"/>
      <c r="HDG60" s="877"/>
      <c r="HDH60" s="877"/>
      <c r="HDI60" s="877"/>
      <c r="HDJ60" s="877"/>
      <c r="HDK60" s="877"/>
      <c r="HDL60" s="877"/>
      <c r="HDM60" s="877"/>
      <c r="HDN60" s="877"/>
      <c r="HDO60" s="877"/>
      <c r="HDP60" s="877"/>
      <c r="HDQ60" s="877"/>
      <c r="HDR60" s="877"/>
      <c r="HDS60" s="877"/>
      <c r="HDT60" s="877"/>
      <c r="HDU60" s="877"/>
      <c r="HDV60" s="877"/>
      <c r="HDW60" s="877"/>
      <c r="HDX60" s="877"/>
      <c r="HDY60" s="877"/>
      <c r="HDZ60" s="877"/>
      <c r="HEA60" s="877"/>
      <c r="HEB60" s="877"/>
      <c r="HEC60" s="877"/>
      <c r="HED60" s="877"/>
      <c r="HEE60" s="877"/>
      <c r="HEF60" s="877"/>
      <c r="HEG60" s="877"/>
      <c r="HEH60" s="877"/>
      <c r="HEI60" s="877"/>
      <c r="HEJ60" s="877"/>
      <c r="HEK60" s="877"/>
      <c r="HEL60" s="877"/>
      <c r="HEM60" s="877"/>
      <c r="HEN60" s="877"/>
      <c r="HEO60" s="877"/>
      <c r="HEP60" s="877"/>
      <c r="HEQ60" s="877"/>
      <c r="HER60" s="877"/>
      <c r="HES60" s="877"/>
      <c r="HET60" s="877"/>
      <c r="HEU60" s="877"/>
      <c r="HEV60" s="877"/>
      <c r="HEW60" s="877"/>
      <c r="HEX60" s="877"/>
      <c r="HEY60" s="877"/>
      <c r="HEZ60" s="877"/>
      <c r="HFA60" s="877"/>
      <c r="HFB60" s="877"/>
      <c r="HFC60" s="877"/>
      <c r="HFD60" s="877"/>
      <c r="HFE60" s="877"/>
      <c r="HFF60" s="877"/>
      <c r="HFG60" s="877"/>
      <c r="HFH60" s="877"/>
      <c r="HFI60" s="877"/>
      <c r="HFJ60" s="877"/>
      <c r="HFK60" s="877"/>
      <c r="HFL60" s="877"/>
      <c r="HFM60" s="877"/>
      <c r="HFN60" s="877"/>
      <c r="HFO60" s="877"/>
      <c r="HFP60" s="877"/>
      <c r="HFQ60" s="877"/>
      <c r="HFR60" s="877"/>
      <c r="HFS60" s="877"/>
      <c r="HFT60" s="877"/>
      <c r="HFU60" s="877"/>
      <c r="HFV60" s="877"/>
      <c r="HFW60" s="877"/>
      <c r="HFX60" s="877"/>
      <c r="HFY60" s="877"/>
      <c r="HFZ60" s="877"/>
      <c r="HGA60" s="877"/>
      <c r="HGB60" s="877"/>
      <c r="HGC60" s="877"/>
      <c r="HGD60" s="877"/>
      <c r="HGE60" s="877"/>
      <c r="HGF60" s="877"/>
      <c r="HGG60" s="877"/>
      <c r="HGH60" s="877"/>
      <c r="HGI60" s="877"/>
      <c r="HGJ60" s="877"/>
      <c r="HGK60" s="877"/>
      <c r="HGL60" s="877"/>
      <c r="HGM60" s="877"/>
      <c r="HGN60" s="877"/>
      <c r="HGO60" s="877"/>
      <c r="HGP60" s="877"/>
      <c r="HGQ60" s="877"/>
      <c r="HGR60" s="877"/>
      <c r="HGS60" s="877"/>
      <c r="HGT60" s="877"/>
      <c r="HGU60" s="877"/>
      <c r="HGV60" s="877"/>
      <c r="HGW60" s="877"/>
      <c r="HGX60" s="877"/>
      <c r="HGY60" s="877"/>
      <c r="HGZ60" s="877"/>
      <c r="HHA60" s="877"/>
      <c r="HHB60" s="877"/>
      <c r="HHC60" s="877"/>
      <c r="HHD60" s="877"/>
      <c r="HHE60" s="877"/>
      <c r="HHF60" s="877"/>
      <c r="HHG60" s="877"/>
      <c r="HHH60" s="877"/>
      <c r="HHI60" s="877"/>
      <c r="HHJ60" s="877"/>
      <c r="HHK60" s="877"/>
      <c r="HHL60" s="877"/>
      <c r="HHM60" s="877"/>
      <c r="HHN60" s="877"/>
      <c r="HHO60" s="877"/>
      <c r="HHP60" s="877"/>
      <c r="HHQ60" s="877"/>
      <c r="HHR60" s="877"/>
      <c r="HHS60" s="877"/>
      <c r="HHT60" s="877"/>
      <c r="HHU60" s="877"/>
      <c r="HHV60" s="877"/>
      <c r="HHW60" s="877"/>
      <c r="HHX60" s="877"/>
      <c r="HHY60" s="877"/>
      <c r="HHZ60" s="877"/>
      <c r="HIA60" s="877"/>
      <c r="HIB60" s="877"/>
      <c r="HIC60" s="877"/>
      <c r="HID60" s="877"/>
      <c r="HIE60" s="877"/>
      <c r="HIF60" s="877"/>
      <c r="HIG60" s="877"/>
      <c r="HIH60" s="877"/>
      <c r="HII60" s="877"/>
      <c r="HIJ60" s="877"/>
      <c r="HIK60" s="877"/>
      <c r="HIL60" s="877"/>
      <c r="HIM60" s="877"/>
      <c r="HIN60" s="877"/>
      <c r="HIO60" s="877"/>
      <c r="HIP60" s="877"/>
      <c r="HIQ60" s="877"/>
      <c r="HIR60" s="877"/>
      <c r="HIS60" s="877"/>
      <c r="HIT60" s="877"/>
      <c r="HIU60" s="877"/>
      <c r="HIV60" s="877"/>
      <c r="HIW60" s="877"/>
      <c r="HIX60" s="877"/>
      <c r="HIY60" s="877"/>
      <c r="HIZ60" s="877"/>
      <c r="HJA60" s="877"/>
      <c r="HJB60" s="877"/>
      <c r="HJC60" s="877"/>
      <c r="HJD60" s="877"/>
      <c r="HJE60" s="877"/>
      <c r="HJF60" s="877"/>
      <c r="HJG60" s="877"/>
      <c r="HJH60" s="877"/>
      <c r="HJI60" s="877"/>
      <c r="HJJ60" s="877"/>
      <c r="HJK60" s="877"/>
      <c r="HJL60" s="877"/>
      <c r="HJM60" s="877"/>
      <c r="HJN60" s="877"/>
      <c r="HJO60" s="877"/>
      <c r="HJP60" s="877"/>
      <c r="HJQ60" s="877"/>
      <c r="HJR60" s="877"/>
      <c r="HJS60" s="877"/>
      <c r="HJT60" s="877"/>
      <c r="HJU60" s="877"/>
      <c r="HJV60" s="877"/>
      <c r="HJW60" s="877"/>
      <c r="HJX60" s="877"/>
      <c r="HJY60" s="877"/>
      <c r="HJZ60" s="877"/>
      <c r="HKA60" s="877"/>
      <c r="HKB60" s="877"/>
      <c r="HKC60" s="877"/>
      <c r="HKD60" s="877"/>
      <c r="HKE60" s="877"/>
      <c r="HKF60" s="877"/>
      <c r="HKG60" s="877"/>
      <c r="HKH60" s="877"/>
      <c r="HKI60" s="877"/>
      <c r="HKJ60" s="877"/>
      <c r="HKK60" s="877"/>
      <c r="HKL60" s="877"/>
      <c r="HKM60" s="877"/>
      <c r="HKN60" s="877"/>
      <c r="HKO60" s="877"/>
      <c r="HKP60" s="877"/>
      <c r="HKQ60" s="877"/>
      <c r="HKR60" s="877"/>
      <c r="HKS60" s="877"/>
      <c r="HKT60" s="877"/>
      <c r="HKU60" s="877"/>
      <c r="HKV60" s="877"/>
      <c r="HKW60" s="877"/>
      <c r="HKX60" s="877"/>
      <c r="HKY60" s="877"/>
      <c r="HKZ60" s="877"/>
      <c r="HLA60" s="877"/>
      <c r="HLB60" s="877"/>
      <c r="HLC60" s="877"/>
      <c r="HLD60" s="877"/>
      <c r="HLE60" s="877"/>
      <c r="HLF60" s="877"/>
      <c r="HLG60" s="877"/>
      <c r="HLH60" s="877"/>
      <c r="HLI60" s="877"/>
      <c r="HLJ60" s="877"/>
      <c r="HLK60" s="877"/>
      <c r="HLL60" s="877"/>
      <c r="HLM60" s="877"/>
      <c r="HLN60" s="877"/>
      <c r="HLO60" s="877"/>
      <c r="HLP60" s="877"/>
      <c r="HLQ60" s="877"/>
      <c r="HLR60" s="877"/>
      <c r="HLS60" s="877"/>
      <c r="HLT60" s="877"/>
      <c r="HLU60" s="877"/>
      <c r="HLV60" s="877"/>
      <c r="HLW60" s="877"/>
      <c r="HLX60" s="877"/>
      <c r="HLY60" s="877"/>
      <c r="HLZ60" s="877"/>
      <c r="HMA60" s="877"/>
      <c r="HMB60" s="877"/>
      <c r="HMC60" s="877"/>
      <c r="HMD60" s="877"/>
      <c r="HME60" s="877"/>
      <c r="HMF60" s="877"/>
      <c r="HMG60" s="877"/>
      <c r="HMH60" s="877"/>
      <c r="HMI60" s="877"/>
      <c r="HMJ60" s="877"/>
      <c r="HMK60" s="877"/>
      <c r="HML60" s="877"/>
      <c r="HMM60" s="877"/>
      <c r="HMN60" s="877"/>
      <c r="HMO60" s="877"/>
      <c r="HMP60" s="877"/>
      <c r="HMQ60" s="877"/>
      <c r="HMR60" s="877"/>
      <c r="HMS60" s="877"/>
      <c r="HMT60" s="877"/>
      <c r="HMU60" s="877"/>
      <c r="HMV60" s="877"/>
      <c r="HMW60" s="877"/>
      <c r="HMX60" s="877"/>
      <c r="HMY60" s="877"/>
      <c r="HMZ60" s="877"/>
      <c r="HNA60" s="877"/>
      <c r="HNB60" s="877"/>
      <c r="HNC60" s="877"/>
      <c r="HND60" s="877"/>
      <c r="HNE60" s="877"/>
      <c r="HNF60" s="877"/>
      <c r="HNG60" s="877"/>
      <c r="HNH60" s="877"/>
      <c r="HNI60" s="877"/>
      <c r="HNJ60" s="877"/>
      <c r="HNK60" s="877"/>
      <c r="HNL60" s="877"/>
      <c r="HNM60" s="877"/>
      <c r="HNN60" s="877"/>
      <c r="HNO60" s="877"/>
      <c r="HNP60" s="877"/>
      <c r="HNQ60" s="877"/>
      <c r="HNR60" s="877"/>
      <c r="HNS60" s="877"/>
      <c r="HNT60" s="877"/>
      <c r="HNU60" s="877"/>
      <c r="HNV60" s="877"/>
      <c r="HNW60" s="877"/>
      <c r="HNX60" s="877"/>
      <c r="HNY60" s="877"/>
      <c r="HNZ60" s="877"/>
      <c r="HOA60" s="877"/>
      <c r="HOB60" s="877"/>
      <c r="HOC60" s="877"/>
      <c r="HOD60" s="877"/>
      <c r="HOE60" s="877"/>
      <c r="HOF60" s="877"/>
      <c r="HOG60" s="877"/>
      <c r="HOH60" s="877"/>
      <c r="HOI60" s="877"/>
      <c r="HOJ60" s="877"/>
      <c r="HOK60" s="877"/>
      <c r="HOL60" s="877"/>
      <c r="HOM60" s="877"/>
      <c r="HON60" s="877"/>
      <c r="HOO60" s="877"/>
      <c r="HOP60" s="877"/>
      <c r="HOQ60" s="877"/>
      <c r="HOR60" s="877"/>
      <c r="HOS60" s="877"/>
      <c r="HOT60" s="877"/>
      <c r="HOU60" s="877"/>
      <c r="HOV60" s="877"/>
      <c r="HOW60" s="877"/>
      <c r="HOX60" s="877"/>
      <c r="HOY60" s="877"/>
      <c r="HOZ60" s="877"/>
      <c r="HPA60" s="877"/>
      <c r="HPB60" s="877"/>
      <c r="HPC60" s="877"/>
      <c r="HPD60" s="877"/>
      <c r="HPE60" s="877"/>
      <c r="HPF60" s="877"/>
      <c r="HPG60" s="877"/>
      <c r="HPH60" s="877"/>
      <c r="HPI60" s="877"/>
      <c r="HPJ60" s="877"/>
      <c r="HPK60" s="877"/>
      <c r="HPL60" s="877"/>
      <c r="HPM60" s="877"/>
      <c r="HPN60" s="877"/>
      <c r="HPO60" s="877"/>
      <c r="HPP60" s="877"/>
      <c r="HPQ60" s="877"/>
      <c r="HPR60" s="877"/>
      <c r="HPS60" s="877"/>
      <c r="HPT60" s="877"/>
      <c r="HPU60" s="877"/>
      <c r="HPV60" s="877"/>
      <c r="HPW60" s="877"/>
      <c r="HPX60" s="877"/>
      <c r="HPY60" s="877"/>
      <c r="HPZ60" s="877"/>
      <c r="HQA60" s="877"/>
      <c r="HQB60" s="877"/>
      <c r="HQC60" s="877"/>
      <c r="HQD60" s="877"/>
      <c r="HQE60" s="877"/>
      <c r="HQF60" s="877"/>
      <c r="HQG60" s="877"/>
      <c r="HQH60" s="877"/>
      <c r="HQI60" s="877"/>
      <c r="HQJ60" s="877"/>
      <c r="HQK60" s="877"/>
      <c r="HQL60" s="877"/>
      <c r="HQM60" s="877"/>
      <c r="HQN60" s="877"/>
      <c r="HQO60" s="877"/>
      <c r="HQP60" s="877"/>
      <c r="HQQ60" s="877"/>
      <c r="HQR60" s="877"/>
      <c r="HQS60" s="877"/>
      <c r="HQT60" s="877"/>
      <c r="HQU60" s="877"/>
      <c r="HQV60" s="877"/>
      <c r="HQW60" s="877"/>
      <c r="HQX60" s="877"/>
      <c r="HQY60" s="877"/>
      <c r="HQZ60" s="877"/>
      <c r="HRA60" s="877"/>
      <c r="HRB60" s="877"/>
      <c r="HRC60" s="877"/>
      <c r="HRD60" s="877"/>
      <c r="HRE60" s="877"/>
      <c r="HRF60" s="877"/>
      <c r="HRG60" s="877"/>
      <c r="HRH60" s="877"/>
      <c r="HRI60" s="877"/>
      <c r="HRJ60" s="877"/>
      <c r="HRK60" s="877"/>
      <c r="HRL60" s="877"/>
      <c r="HRM60" s="877"/>
      <c r="HRN60" s="877"/>
      <c r="HRO60" s="877"/>
      <c r="HRP60" s="877"/>
      <c r="HRQ60" s="877"/>
      <c r="HRR60" s="877"/>
      <c r="HRS60" s="877"/>
      <c r="HRT60" s="877"/>
      <c r="HRU60" s="877"/>
      <c r="HRV60" s="877"/>
      <c r="HRW60" s="877"/>
      <c r="HRX60" s="877"/>
      <c r="HRY60" s="877"/>
      <c r="HRZ60" s="877"/>
      <c r="HSA60" s="877"/>
      <c r="HSB60" s="877"/>
      <c r="HSC60" s="877"/>
      <c r="HSD60" s="877"/>
      <c r="HSE60" s="877"/>
      <c r="HSF60" s="877"/>
      <c r="HSG60" s="877"/>
      <c r="HSH60" s="877"/>
      <c r="HSI60" s="877"/>
      <c r="HSJ60" s="877"/>
      <c r="HSK60" s="877"/>
      <c r="HSL60" s="877"/>
      <c r="HSM60" s="877"/>
      <c r="HSN60" s="877"/>
      <c r="HSO60" s="877"/>
      <c r="HSP60" s="877"/>
      <c r="HSQ60" s="877"/>
      <c r="HSR60" s="877"/>
      <c r="HSS60" s="877"/>
      <c r="HST60" s="877"/>
      <c r="HSU60" s="877"/>
      <c r="HSV60" s="877"/>
      <c r="HSW60" s="877"/>
      <c r="HSX60" s="877"/>
      <c r="HSY60" s="877"/>
      <c r="HSZ60" s="877"/>
      <c r="HTA60" s="877"/>
      <c r="HTB60" s="877"/>
      <c r="HTC60" s="877"/>
      <c r="HTD60" s="877"/>
      <c r="HTE60" s="877"/>
      <c r="HTF60" s="877"/>
      <c r="HTG60" s="877"/>
      <c r="HTH60" s="877"/>
      <c r="HTI60" s="877"/>
      <c r="HTJ60" s="877"/>
      <c r="HTK60" s="877"/>
      <c r="HTL60" s="877"/>
      <c r="HTM60" s="877"/>
      <c r="HTN60" s="877"/>
      <c r="HTO60" s="877"/>
      <c r="HTP60" s="877"/>
      <c r="HTQ60" s="877"/>
      <c r="HTR60" s="877"/>
      <c r="HTS60" s="877"/>
      <c r="HTT60" s="877"/>
      <c r="HTU60" s="877"/>
      <c r="HTV60" s="877"/>
      <c r="HTW60" s="877"/>
      <c r="HTX60" s="877"/>
      <c r="HTY60" s="877"/>
      <c r="HTZ60" s="877"/>
      <c r="HUA60" s="877"/>
      <c r="HUB60" s="877"/>
      <c r="HUC60" s="877"/>
      <c r="HUD60" s="877"/>
      <c r="HUE60" s="877"/>
      <c r="HUF60" s="877"/>
      <c r="HUG60" s="877"/>
      <c r="HUH60" s="877"/>
      <c r="HUI60" s="877"/>
      <c r="HUJ60" s="877"/>
      <c r="HUK60" s="877"/>
      <c r="HUL60" s="877"/>
      <c r="HUM60" s="877"/>
      <c r="HUN60" s="877"/>
      <c r="HUO60" s="877"/>
      <c r="HUP60" s="877"/>
      <c r="HUQ60" s="877"/>
      <c r="HUR60" s="877"/>
      <c r="HUS60" s="877"/>
      <c r="HUT60" s="877"/>
      <c r="HUU60" s="877"/>
      <c r="HUV60" s="877"/>
      <c r="HUW60" s="877"/>
      <c r="HUX60" s="877"/>
      <c r="HUY60" s="877"/>
      <c r="HUZ60" s="877"/>
      <c r="HVA60" s="877"/>
      <c r="HVB60" s="877"/>
      <c r="HVC60" s="877"/>
      <c r="HVD60" s="877"/>
      <c r="HVE60" s="877"/>
      <c r="HVF60" s="877"/>
      <c r="HVG60" s="877"/>
      <c r="HVH60" s="877"/>
      <c r="HVI60" s="877"/>
      <c r="HVJ60" s="877"/>
      <c r="HVK60" s="877"/>
      <c r="HVL60" s="877"/>
      <c r="HVM60" s="877"/>
      <c r="HVN60" s="877"/>
      <c r="HVO60" s="877"/>
      <c r="HVP60" s="877"/>
      <c r="HVQ60" s="877"/>
      <c r="HVR60" s="877"/>
      <c r="HVS60" s="877"/>
      <c r="HVT60" s="877"/>
      <c r="HVU60" s="877"/>
      <c r="HVV60" s="877"/>
      <c r="HVW60" s="877"/>
      <c r="HVX60" s="877"/>
      <c r="HVY60" s="877"/>
      <c r="HVZ60" s="877"/>
      <c r="HWA60" s="877"/>
      <c r="HWB60" s="877"/>
      <c r="HWC60" s="877"/>
      <c r="HWD60" s="877"/>
      <c r="HWE60" s="877"/>
      <c r="HWF60" s="877"/>
      <c r="HWG60" s="877"/>
      <c r="HWH60" s="877"/>
      <c r="HWI60" s="877"/>
      <c r="HWJ60" s="877"/>
      <c r="HWK60" s="877"/>
      <c r="HWL60" s="877"/>
      <c r="HWM60" s="877"/>
      <c r="HWN60" s="877"/>
      <c r="HWO60" s="877"/>
      <c r="HWP60" s="877"/>
      <c r="HWQ60" s="877"/>
      <c r="HWR60" s="877"/>
      <c r="HWS60" s="877"/>
      <c r="HWT60" s="877"/>
      <c r="HWU60" s="877"/>
      <c r="HWV60" s="877"/>
      <c r="HWW60" s="877"/>
      <c r="HWX60" s="877"/>
      <c r="HWY60" s="877"/>
      <c r="HWZ60" s="877"/>
      <c r="HXA60" s="877"/>
      <c r="HXB60" s="877"/>
      <c r="HXC60" s="877"/>
      <c r="HXD60" s="877"/>
      <c r="HXE60" s="877"/>
      <c r="HXF60" s="877"/>
      <c r="HXG60" s="877"/>
      <c r="HXH60" s="877"/>
      <c r="HXI60" s="877"/>
      <c r="HXJ60" s="877"/>
      <c r="HXK60" s="877"/>
      <c r="HXL60" s="877"/>
      <c r="HXM60" s="877"/>
      <c r="HXN60" s="877"/>
      <c r="HXO60" s="877"/>
      <c r="HXP60" s="877"/>
      <c r="HXQ60" s="877"/>
      <c r="HXR60" s="877"/>
      <c r="HXS60" s="877"/>
      <c r="HXT60" s="877"/>
      <c r="HXU60" s="877"/>
      <c r="HXV60" s="877"/>
      <c r="HXW60" s="877"/>
      <c r="HXX60" s="877"/>
      <c r="HXY60" s="877"/>
      <c r="HXZ60" s="877"/>
      <c r="HYA60" s="877"/>
      <c r="HYB60" s="877"/>
      <c r="HYC60" s="877"/>
      <c r="HYD60" s="877"/>
      <c r="HYE60" s="877"/>
      <c r="HYF60" s="877"/>
      <c r="HYG60" s="877"/>
      <c r="HYH60" s="877"/>
      <c r="HYI60" s="877"/>
      <c r="HYJ60" s="877"/>
      <c r="HYK60" s="877"/>
      <c r="HYL60" s="877"/>
      <c r="HYM60" s="877"/>
      <c r="HYN60" s="877"/>
      <c r="HYO60" s="877"/>
      <c r="HYP60" s="877"/>
      <c r="HYQ60" s="877"/>
      <c r="HYR60" s="877"/>
      <c r="HYS60" s="877"/>
      <c r="HYT60" s="877"/>
      <c r="HYU60" s="877"/>
      <c r="HYV60" s="877"/>
      <c r="HYW60" s="877"/>
      <c r="HYX60" s="877"/>
      <c r="HYY60" s="877"/>
      <c r="HYZ60" s="877"/>
      <c r="HZA60" s="877"/>
      <c r="HZB60" s="877"/>
      <c r="HZC60" s="877"/>
      <c r="HZD60" s="877"/>
      <c r="HZE60" s="877"/>
      <c r="HZF60" s="877"/>
      <c r="HZG60" s="877"/>
      <c r="HZH60" s="877"/>
      <c r="HZI60" s="877"/>
      <c r="HZJ60" s="877"/>
      <c r="HZK60" s="877"/>
      <c r="HZL60" s="877"/>
      <c r="HZM60" s="877"/>
      <c r="HZN60" s="877"/>
      <c r="HZO60" s="877"/>
      <c r="HZP60" s="877"/>
      <c r="HZQ60" s="877"/>
      <c r="HZR60" s="877"/>
      <c r="HZS60" s="877"/>
      <c r="HZT60" s="877"/>
      <c r="HZU60" s="877"/>
      <c r="HZV60" s="877"/>
      <c r="HZW60" s="877"/>
      <c r="HZX60" s="877"/>
      <c r="HZY60" s="877"/>
      <c r="HZZ60" s="877"/>
      <c r="IAA60" s="877"/>
      <c r="IAB60" s="877"/>
      <c r="IAC60" s="877"/>
      <c r="IAD60" s="877"/>
      <c r="IAE60" s="877"/>
      <c r="IAF60" s="877"/>
      <c r="IAG60" s="877"/>
      <c r="IAH60" s="877"/>
      <c r="IAI60" s="877"/>
      <c r="IAJ60" s="877"/>
      <c r="IAK60" s="877"/>
      <c r="IAL60" s="877"/>
      <c r="IAM60" s="877"/>
      <c r="IAN60" s="877"/>
      <c r="IAO60" s="877"/>
      <c r="IAP60" s="877"/>
      <c r="IAQ60" s="877"/>
      <c r="IAR60" s="877"/>
      <c r="IAS60" s="877"/>
      <c r="IAT60" s="877"/>
      <c r="IAU60" s="877"/>
      <c r="IAV60" s="877"/>
      <c r="IAW60" s="877"/>
      <c r="IAX60" s="877"/>
      <c r="IAY60" s="877"/>
      <c r="IAZ60" s="877"/>
      <c r="IBA60" s="877"/>
      <c r="IBB60" s="877"/>
      <c r="IBC60" s="877"/>
      <c r="IBD60" s="877"/>
      <c r="IBE60" s="877"/>
      <c r="IBF60" s="877"/>
      <c r="IBG60" s="877"/>
      <c r="IBH60" s="877"/>
      <c r="IBI60" s="877"/>
      <c r="IBJ60" s="877"/>
      <c r="IBK60" s="877"/>
      <c r="IBL60" s="877"/>
      <c r="IBM60" s="877"/>
      <c r="IBN60" s="877"/>
      <c r="IBO60" s="877"/>
      <c r="IBP60" s="877"/>
      <c r="IBQ60" s="877"/>
      <c r="IBR60" s="877"/>
      <c r="IBS60" s="877"/>
      <c r="IBT60" s="877"/>
      <c r="IBU60" s="877"/>
      <c r="IBV60" s="877"/>
      <c r="IBW60" s="877"/>
      <c r="IBX60" s="877"/>
      <c r="IBY60" s="877"/>
      <c r="IBZ60" s="877"/>
      <c r="ICA60" s="877"/>
      <c r="ICB60" s="877"/>
      <c r="ICC60" s="877"/>
      <c r="ICD60" s="877"/>
      <c r="ICE60" s="877"/>
      <c r="ICF60" s="877"/>
      <c r="ICG60" s="877"/>
      <c r="ICH60" s="877"/>
      <c r="ICI60" s="877"/>
      <c r="ICJ60" s="877"/>
      <c r="ICK60" s="877"/>
      <c r="ICL60" s="877"/>
      <c r="ICM60" s="877"/>
      <c r="ICN60" s="877"/>
      <c r="ICO60" s="877"/>
      <c r="ICP60" s="877"/>
      <c r="ICQ60" s="877"/>
      <c r="ICR60" s="877"/>
      <c r="ICS60" s="877"/>
      <c r="ICT60" s="877"/>
      <c r="ICU60" s="877"/>
      <c r="ICV60" s="877"/>
      <c r="ICW60" s="877"/>
      <c r="ICX60" s="877"/>
      <c r="ICY60" s="877"/>
      <c r="ICZ60" s="877"/>
      <c r="IDA60" s="877"/>
      <c r="IDB60" s="877"/>
      <c r="IDC60" s="877"/>
      <c r="IDD60" s="877"/>
      <c r="IDE60" s="877"/>
      <c r="IDF60" s="877"/>
      <c r="IDG60" s="877"/>
      <c r="IDH60" s="877"/>
      <c r="IDI60" s="877"/>
      <c r="IDJ60" s="877"/>
      <c r="IDK60" s="877"/>
      <c r="IDL60" s="877"/>
      <c r="IDM60" s="877"/>
      <c r="IDN60" s="877"/>
      <c r="IDO60" s="877"/>
      <c r="IDP60" s="877"/>
      <c r="IDQ60" s="877"/>
      <c r="IDR60" s="877"/>
      <c r="IDS60" s="877"/>
      <c r="IDT60" s="877"/>
      <c r="IDU60" s="877"/>
      <c r="IDV60" s="877"/>
      <c r="IDW60" s="877"/>
      <c r="IDX60" s="877"/>
      <c r="IDY60" s="877"/>
      <c r="IDZ60" s="877"/>
      <c r="IEA60" s="877"/>
      <c r="IEB60" s="877"/>
      <c r="IEC60" s="877"/>
      <c r="IED60" s="877"/>
      <c r="IEE60" s="877"/>
      <c r="IEF60" s="877"/>
      <c r="IEG60" s="877"/>
      <c r="IEH60" s="877"/>
      <c r="IEI60" s="877"/>
      <c r="IEJ60" s="877"/>
      <c r="IEK60" s="877"/>
      <c r="IEL60" s="877"/>
      <c r="IEM60" s="877"/>
      <c r="IEN60" s="877"/>
      <c r="IEO60" s="877"/>
      <c r="IEP60" s="877"/>
      <c r="IEQ60" s="877"/>
      <c r="IER60" s="877"/>
      <c r="IES60" s="877"/>
      <c r="IET60" s="877"/>
      <c r="IEU60" s="877"/>
      <c r="IEV60" s="877"/>
      <c r="IEW60" s="877"/>
      <c r="IEX60" s="877"/>
      <c r="IEY60" s="877"/>
      <c r="IEZ60" s="877"/>
      <c r="IFA60" s="877"/>
      <c r="IFB60" s="877"/>
      <c r="IFC60" s="877"/>
      <c r="IFD60" s="877"/>
      <c r="IFE60" s="877"/>
      <c r="IFF60" s="877"/>
      <c r="IFG60" s="877"/>
      <c r="IFH60" s="877"/>
      <c r="IFI60" s="877"/>
      <c r="IFJ60" s="877"/>
      <c r="IFK60" s="877"/>
      <c r="IFL60" s="877"/>
      <c r="IFM60" s="877"/>
      <c r="IFN60" s="877"/>
      <c r="IFO60" s="877"/>
      <c r="IFP60" s="877"/>
      <c r="IFQ60" s="877"/>
      <c r="IFR60" s="877"/>
      <c r="IFS60" s="877"/>
      <c r="IFT60" s="877"/>
      <c r="IFU60" s="877"/>
      <c r="IFV60" s="877"/>
      <c r="IFW60" s="877"/>
      <c r="IFX60" s="877"/>
      <c r="IFY60" s="877"/>
      <c r="IFZ60" s="877"/>
      <c r="IGA60" s="877"/>
      <c r="IGB60" s="877"/>
      <c r="IGC60" s="877"/>
      <c r="IGD60" s="877"/>
      <c r="IGE60" s="877"/>
      <c r="IGF60" s="877"/>
      <c r="IGG60" s="877"/>
      <c r="IGH60" s="877"/>
      <c r="IGI60" s="877"/>
      <c r="IGJ60" s="877"/>
      <c r="IGK60" s="877"/>
      <c r="IGL60" s="877"/>
      <c r="IGM60" s="877"/>
      <c r="IGN60" s="877"/>
      <c r="IGO60" s="877"/>
      <c r="IGP60" s="877"/>
      <c r="IGQ60" s="877"/>
      <c r="IGR60" s="877"/>
      <c r="IGS60" s="877"/>
      <c r="IGT60" s="877"/>
      <c r="IGU60" s="877"/>
      <c r="IGV60" s="877"/>
      <c r="IGW60" s="877"/>
      <c r="IGX60" s="877"/>
      <c r="IGY60" s="877"/>
      <c r="IGZ60" s="877"/>
      <c r="IHA60" s="877"/>
      <c r="IHB60" s="877"/>
      <c r="IHC60" s="877"/>
      <c r="IHD60" s="877"/>
      <c r="IHE60" s="877"/>
      <c r="IHF60" s="877"/>
      <c r="IHG60" s="877"/>
      <c r="IHH60" s="877"/>
      <c r="IHI60" s="877"/>
      <c r="IHJ60" s="877"/>
      <c r="IHK60" s="877"/>
      <c r="IHL60" s="877"/>
      <c r="IHM60" s="877"/>
      <c r="IHN60" s="877"/>
      <c r="IHO60" s="877"/>
      <c r="IHP60" s="877"/>
      <c r="IHQ60" s="877"/>
      <c r="IHR60" s="877"/>
      <c r="IHS60" s="877"/>
      <c r="IHT60" s="877"/>
      <c r="IHU60" s="877"/>
      <c r="IHV60" s="877"/>
      <c r="IHW60" s="877"/>
      <c r="IHX60" s="877"/>
      <c r="IHY60" s="877"/>
      <c r="IHZ60" s="877"/>
      <c r="IIA60" s="877"/>
      <c r="IIB60" s="877"/>
      <c r="IIC60" s="877"/>
      <c r="IID60" s="877"/>
      <c r="IIE60" s="877"/>
      <c r="IIF60" s="877"/>
      <c r="IIG60" s="877"/>
      <c r="IIH60" s="877"/>
      <c r="III60" s="877"/>
      <c r="IIJ60" s="877"/>
      <c r="IIK60" s="877"/>
      <c r="IIL60" s="877"/>
      <c r="IIM60" s="877"/>
      <c r="IIN60" s="877"/>
      <c r="IIO60" s="877"/>
      <c r="IIP60" s="877"/>
      <c r="IIQ60" s="877"/>
      <c r="IIR60" s="877"/>
      <c r="IIS60" s="877"/>
      <c r="IIT60" s="877"/>
      <c r="IIU60" s="877"/>
      <c r="IIV60" s="877"/>
      <c r="IIW60" s="877"/>
      <c r="IIX60" s="877"/>
      <c r="IIY60" s="877"/>
      <c r="IIZ60" s="877"/>
      <c r="IJA60" s="877"/>
      <c r="IJB60" s="877"/>
      <c r="IJC60" s="877"/>
      <c r="IJD60" s="877"/>
      <c r="IJE60" s="877"/>
      <c r="IJF60" s="877"/>
      <c r="IJG60" s="877"/>
      <c r="IJH60" s="877"/>
      <c r="IJI60" s="877"/>
      <c r="IJJ60" s="877"/>
      <c r="IJK60" s="877"/>
      <c r="IJL60" s="877"/>
      <c r="IJM60" s="877"/>
      <c r="IJN60" s="877"/>
      <c r="IJO60" s="877"/>
      <c r="IJP60" s="877"/>
      <c r="IJQ60" s="877"/>
      <c r="IJR60" s="877"/>
      <c r="IJS60" s="877"/>
      <c r="IJT60" s="877"/>
      <c r="IJU60" s="877"/>
      <c r="IJV60" s="877"/>
      <c r="IJW60" s="877"/>
      <c r="IJX60" s="877"/>
      <c r="IJY60" s="877"/>
      <c r="IJZ60" s="877"/>
      <c r="IKA60" s="877"/>
      <c r="IKB60" s="877"/>
      <c r="IKC60" s="877"/>
      <c r="IKD60" s="877"/>
      <c r="IKE60" s="877"/>
      <c r="IKF60" s="877"/>
      <c r="IKG60" s="877"/>
      <c r="IKH60" s="877"/>
      <c r="IKI60" s="877"/>
      <c r="IKJ60" s="877"/>
      <c r="IKK60" s="877"/>
      <c r="IKL60" s="877"/>
      <c r="IKM60" s="877"/>
      <c r="IKN60" s="877"/>
      <c r="IKO60" s="877"/>
      <c r="IKP60" s="877"/>
      <c r="IKQ60" s="877"/>
      <c r="IKR60" s="877"/>
      <c r="IKS60" s="877"/>
      <c r="IKT60" s="877"/>
      <c r="IKU60" s="877"/>
      <c r="IKV60" s="877"/>
      <c r="IKW60" s="877"/>
      <c r="IKX60" s="877"/>
      <c r="IKY60" s="877"/>
      <c r="IKZ60" s="877"/>
      <c r="ILA60" s="877"/>
      <c r="ILB60" s="877"/>
      <c r="ILC60" s="877"/>
      <c r="ILD60" s="877"/>
      <c r="ILE60" s="877"/>
      <c r="ILF60" s="877"/>
      <c r="ILG60" s="877"/>
      <c r="ILH60" s="877"/>
      <c r="ILI60" s="877"/>
      <c r="ILJ60" s="877"/>
      <c r="ILK60" s="877"/>
      <c r="ILL60" s="877"/>
      <c r="ILM60" s="877"/>
      <c r="ILN60" s="877"/>
      <c r="ILO60" s="877"/>
      <c r="ILP60" s="877"/>
      <c r="ILQ60" s="877"/>
      <c r="ILR60" s="877"/>
      <c r="ILS60" s="877"/>
      <c r="ILT60" s="877"/>
      <c r="ILU60" s="877"/>
      <c r="ILV60" s="877"/>
      <c r="ILW60" s="877"/>
      <c r="ILX60" s="877"/>
      <c r="ILY60" s="877"/>
      <c r="ILZ60" s="877"/>
      <c r="IMA60" s="877"/>
      <c r="IMB60" s="877"/>
      <c r="IMC60" s="877"/>
      <c r="IMD60" s="877"/>
      <c r="IME60" s="877"/>
      <c r="IMF60" s="877"/>
      <c r="IMG60" s="877"/>
      <c r="IMH60" s="877"/>
      <c r="IMI60" s="877"/>
      <c r="IMJ60" s="877"/>
      <c r="IMK60" s="877"/>
      <c r="IML60" s="877"/>
      <c r="IMM60" s="877"/>
      <c r="IMN60" s="877"/>
      <c r="IMO60" s="877"/>
      <c r="IMP60" s="877"/>
      <c r="IMQ60" s="877"/>
      <c r="IMR60" s="877"/>
      <c r="IMS60" s="877"/>
      <c r="IMT60" s="877"/>
      <c r="IMU60" s="877"/>
      <c r="IMV60" s="877"/>
      <c r="IMW60" s="877"/>
      <c r="IMX60" s="877"/>
      <c r="IMY60" s="877"/>
      <c r="IMZ60" s="877"/>
      <c r="INA60" s="877"/>
      <c r="INB60" s="877"/>
      <c r="INC60" s="877"/>
      <c r="IND60" s="877"/>
      <c r="INE60" s="877"/>
      <c r="INF60" s="877"/>
      <c r="ING60" s="877"/>
      <c r="INH60" s="877"/>
      <c r="INI60" s="877"/>
      <c r="INJ60" s="877"/>
      <c r="INK60" s="877"/>
      <c r="INL60" s="877"/>
      <c r="INM60" s="877"/>
      <c r="INN60" s="877"/>
      <c r="INO60" s="877"/>
      <c r="INP60" s="877"/>
      <c r="INQ60" s="877"/>
      <c r="INR60" s="877"/>
      <c r="INS60" s="877"/>
      <c r="INT60" s="877"/>
      <c r="INU60" s="877"/>
      <c r="INV60" s="877"/>
      <c r="INW60" s="877"/>
      <c r="INX60" s="877"/>
      <c r="INY60" s="877"/>
      <c r="INZ60" s="877"/>
      <c r="IOA60" s="877"/>
      <c r="IOB60" s="877"/>
      <c r="IOC60" s="877"/>
      <c r="IOD60" s="877"/>
      <c r="IOE60" s="877"/>
      <c r="IOF60" s="877"/>
      <c r="IOG60" s="877"/>
      <c r="IOH60" s="877"/>
      <c r="IOI60" s="877"/>
      <c r="IOJ60" s="877"/>
      <c r="IOK60" s="877"/>
      <c r="IOL60" s="877"/>
      <c r="IOM60" s="877"/>
      <c r="ION60" s="877"/>
      <c r="IOO60" s="877"/>
      <c r="IOP60" s="877"/>
      <c r="IOQ60" s="877"/>
      <c r="IOR60" s="877"/>
      <c r="IOS60" s="877"/>
      <c r="IOT60" s="877"/>
      <c r="IOU60" s="877"/>
      <c r="IOV60" s="877"/>
      <c r="IOW60" s="877"/>
      <c r="IOX60" s="877"/>
      <c r="IOY60" s="877"/>
      <c r="IOZ60" s="877"/>
      <c r="IPA60" s="877"/>
      <c r="IPB60" s="877"/>
      <c r="IPC60" s="877"/>
      <c r="IPD60" s="877"/>
      <c r="IPE60" s="877"/>
      <c r="IPF60" s="877"/>
      <c r="IPG60" s="877"/>
      <c r="IPH60" s="877"/>
      <c r="IPI60" s="877"/>
      <c r="IPJ60" s="877"/>
      <c r="IPK60" s="877"/>
      <c r="IPL60" s="877"/>
      <c r="IPM60" s="877"/>
      <c r="IPN60" s="877"/>
      <c r="IPO60" s="877"/>
      <c r="IPP60" s="877"/>
      <c r="IPQ60" s="877"/>
      <c r="IPR60" s="877"/>
      <c r="IPS60" s="877"/>
      <c r="IPT60" s="877"/>
      <c r="IPU60" s="877"/>
      <c r="IPV60" s="877"/>
      <c r="IPW60" s="877"/>
      <c r="IPX60" s="877"/>
      <c r="IPY60" s="877"/>
      <c r="IPZ60" s="877"/>
      <c r="IQA60" s="877"/>
      <c r="IQB60" s="877"/>
      <c r="IQC60" s="877"/>
      <c r="IQD60" s="877"/>
      <c r="IQE60" s="877"/>
      <c r="IQF60" s="877"/>
      <c r="IQG60" s="877"/>
      <c r="IQH60" s="877"/>
      <c r="IQI60" s="877"/>
      <c r="IQJ60" s="877"/>
      <c r="IQK60" s="877"/>
      <c r="IQL60" s="877"/>
      <c r="IQM60" s="877"/>
      <c r="IQN60" s="877"/>
      <c r="IQO60" s="877"/>
      <c r="IQP60" s="877"/>
      <c r="IQQ60" s="877"/>
      <c r="IQR60" s="877"/>
      <c r="IQS60" s="877"/>
      <c r="IQT60" s="877"/>
      <c r="IQU60" s="877"/>
      <c r="IQV60" s="877"/>
      <c r="IQW60" s="877"/>
      <c r="IQX60" s="877"/>
      <c r="IQY60" s="877"/>
      <c r="IQZ60" s="877"/>
      <c r="IRA60" s="877"/>
      <c r="IRB60" s="877"/>
      <c r="IRC60" s="877"/>
      <c r="IRD60" s="877"/>
      <c r="IRE60" s="877"/>
      <c r="IRF60" s="877"/>
      <c r="IRG60" s="877"/>
      <c r="IRH60" s="877"/>
      <c r="IRI60" s="877"/>
      <c r="IRJ60" s="877"/>
      <c r="IRK60" s="877"/>
      <c r="IRL60" s="877"/>
      <c r="IRM60" s="877"/>
      <c r="IRN60" s="877"/>
      <c r="IRO60" s="877"/>
      <c r="IRP60" s="877"/>
      <c r="IRQ60" s="877"/>
      <c r="IRR60" s="877"/>
      <c r="IRS60" s="877"/>
      <c r="IRT60" s="877"/>
      <c r="IRU60" s="877"/>
      <c r="IRV60" s="877"/>
      <c r="IRW60" s="877"/>
      <c r="IRX60" s="877"/>
      <c r="IRY60" s="877"/>
      <c r="IRZ60" s="877"/>
      <c r="ISA60" s="877"/>
      <c r="ISB60" s="877"/>
      <c r="ISC60" s="877"/>
      <c r="ISD60" s="877"/>
      <c r="ISE60" s="877"/>
      <c r="ISF60" s="877"/>
      <c r="ISG60" s="877"/>
      <c r="ISH60" s="877"/>
      <c r="ISI60" s="877"/>
      <c r="ISJ60" s="877"/>
      <c r="ISK60" s="877"/>
      <c r="ISL60" s="877"/>
      <c r="ISM60" s="877"/>
      <c r="ISN60" s="877"/>
      <c r="ISO60" s="877"/>
      <c r="ISP60" s="877"/>
      <c r="ISQ60" s="877"/>
      <c r="ISR60" s="877"/>
      <c r="ISS60" s="877"/>
      <c r="IST60" s="877"/>
      <c r="ISU60" s="877"/>
      <c r="ISV60" s="877"/>
      <c r="ISW60" s="877"/>
      <c r="ISX60" s="877"/>
      <c r="ISY60" s="877"/>
      <c r="ISZ60" s="877"/>
      <c r="ITA60" s="877"/>
      <c r="ITB60" s="877"/>
      <c r="ITC60" s="877"/>
      <c r="ITD60" s="877"/>
      <c r="ITE60" s="877"/>
      <c r="ITF60" s="877"/>
      <c r="ITG60" s="877"/>
      <c r="ITH60" s="877"/>
      <c r="ITI60" s="877"/>
      <c r="ITJ60" s="877"/>
      <c r="ITK60" s="877"/>
      <c r="ITL60" s="877"/>
      <c r="ITM60" s="877"/>
      <c r="ITN60" s="877"/>
      <c r="ITO60" s="877"/>
      <c r="ITP60" s="877"/>
      <c r="ITQ60" s="877"/>
      <c r="ITR60" s="877"/>
      <c r="ITS60" s="877"/>
      <c r="ITT60" s="877"/>
      <c r="ITU60" s="877"/>
      <c r="ITV60" s="877"/>
      <c r="ITW60" s="877"/>
      <c r="ITX60" s="877"/>
      <c r="ITY60" s="877"/>
      <c r="ITZ60" s="877"/>
      <c r="IUA60" s="877"/>
      <c r="IUB60" s="877"/>
      <c r="IUC60" s="877"/>
      <c r="IUD60" s="877"/>
      <c r="IUE60" s="877"/>
      <c r="IUF60" s="877"/>
      <c r="IUG60" s="877"/>
      <c r="IUH60" s="877"/>
      <c r="IUI60" s="877"/>
      <c r="IUJ60" s="877"/>
      <c r="IUK60" s="877"/>
      <c r="IUL60" s="877"/>
      <c r="IUM60" s="877"/>
      <c r="IUN60" s="877"/>
      <c r="IUO60" s="877"/>
      <c r="IUP60" s="877"/>
      <c r="IUQ60" s="877"/>
      <c r="IUR60" s="877"/>
      <c r="IUS60" s="877"/>
      <c r="IUT60" s="877"/>
      <c r="IUU60" s="877"/>
      <c r="IUV60" s="877"/>
      <c r="IUW60" s="877"/>
      <c r="IUX60" s="877"/>
      <c r="IUY60" s="877"/>
      <c r="IUZ60" s="877"/>
      <c r="IVA60" s="877"/>
      <c r="IVB60" s="877"/>
      <c r="IVC60" s="877"/>
      <c r="IVD60" s="877"/>
      <c r="IVE60" s="877"/>
      <c r="IVF60" s="877"/>
      <c r="IVG60" s="877"/>
      <c r="IVH60" s="877"/>
      <c r="IVI60" s="877"/>
      <c r="IVJ60" s="877"/>
      <c r="IVK60" s="877"/>
      <c r="IVL60" s="877"/>
      <c r="IVM60" s="877"/>
      <c r="IVN60" s="877"/>
      <c r="IVO60" s="877"/>
      <c r="IVP60" s="877"/>
      <c r="IVQ60" s="877"/>
      <c r="IVR60" s="877"/>
      <c r="IVS60" s="877"/>
      <c r="IVT60" s="877"/>
      <c r="IVU60" s="877"/>
      <c r="IVV60" s="877"/>
      <c r="IVW60" s="877"/>
      <c r="IVX60" s="877"/>
      <c r="IVY60" s="877"/>
      <c r="IVZ60" s="877"/>
      <c r="IWA60" s="877"/>
      <c r="IWB60" s="877"/>
      <c r="IWC60" s="877"/>
      <c r="IWD60" s="877"/>
      <c r="IWE60" s="877"/>
      <c r="IWF60" s="877"/>
      <c r="IWG60" s="877"/>
      <c r="IWH60" s="877"/>
      <c r="IWI60" s="877"/>
      <c r="IWJ60" s="877"/>
      <c r="IWK60" s="877"/>
      <c r="IWL60" s="877"/>
      <c r="IWM60" s="877"/>
      <c r="IWN60" s="877"/>
      <c r="IWO60" s="877"/>
      <c r="IWP60" s="877"/>
      <c r="IWQ60" s="877"/>
      <c r="IWR60" s="877"/>
      <c r="IWS60" s="877"/>
      <c r="IWT60" s="877"/>
      <c r="IWU60" s="877"/>
      <c r="IWV60" s="877"/>
      <c r="IWW60" s="877"/>
      <c r="IWX60" s="877"/>
      <c r="IWY60" s="877"/>
      <c r="IWZ60" s="877"/>
      <c r="IXA60" s="877"/>
      <c r="IXB60" s="877"/>
      <c r="IXC60" s="877"/>
      <c r="IXD60" s="877"/>
      <c r="IXE60" s="877"/>
      <c r="IXF60" s="877"/>
      <c r="IXG60" s="877"/>
      <c r="IXH60" s="877"/>
      <c r="IXI60" s="877"/>
      <c r="IXJ60" s="877"/>
      <c r="IXK60" s="877"/>
      <c r="IXL60" s="877"/>
      <c r="IXM60" s="877"/>
      <c r="IXN60" s="877"/>
      <c r="IXO60" s="877"/>
      <c r="IXP60" s="877"/>
      <c r="IXQ60" s="877"/>
      <c r="IXR60" s="877"/>
      <c r="IXS60" s="877"/>
      <c r="IXT60" s="877"/>
      <c r="IXU60" s="877"/>
      <c r="IXV60" s="877"/>
      <c r="IXW60" s="877"/>
      <c r="IXX60" s="877"/>
      <c r="IXY60" s="877"/>
      <c r="IXZ60" s="877"/>
      <c r="IYA60" s="877"/>
      <c r="IYB60" s="877"/>
      <c r="IYC60" s="877"/>
      <c r="IYD60" s="877"/>
      <c r="IYE60" s="877"/>
      <c r="IYF60" s="877"/>
      <c r="IYG60" s="877"/>
      <c r="IYH60" s="877"/>
      <c r="IYI60" s="877"/>
      <c r="IYJ60" s="877"/>
      <c r="IYK60" s="877"/>
      <c r="IYL60" s="877"/>
      <c r="IYM60" s="877"/>
      <c r="IYN60" s="877"/>
      <c r="IYO60" s="877"/>
      <c r="IYP60" s="877"/>
      <c r="IYQ60" s="877"/>
      <c r="IYR60" s="877"/>
      <c r="IYS60" s="877"/>
      <c r="IYT60" s="877"/>
      <c r="IYU60" s="877"/>
      <c r="IYV60" s="877"/>
      <c r="IYW60" s="877"/>
      <c r="IYX60" s="877"/>
      <c r="IYY60" s="877"/>
      <c r="IYZ60" s="877"/>
      <c r="IZA60" s="877"/>
      <c r="IZB60" s="877"/>
      <c r="IZC60" s="877"/>
      <c r="IZD60" s="877"/>
      <c r="IZE60" s="877"/>
      <c r="IZF60" s="877"/>
      <c r="IZG60" s="877"/>
      <c r="IZH60" s="877"/>
      <c r="IZI60" s="877"/>
      <c r="IZJ60" s="877"/>
      <c r="IZK60" s="877"/>
      <c r="IZL60" s="877"/>
      <c r="IZM60" s="877"/>
      <c r="IZN60" s="877"/>
      <c r="IZO60" s="877"/>
      <c r="IZP60" s="877"/>
      <c r="IZQ60" s="877"/>
      <c r="IZR60" s="877"/>
      <c r="IZS60" s="877"/>
      <c r="IZT60" s="877"/>
      <c r="IZU60" s="877"/>
      <c r="IZV60" s="877"/>
      <c r="IZW60" s="877"/>
      <c r="IZX60" s="877"/>
      <c r="IZY60" s="877"/>
      <c r="IZZ60" s="877"/>
      <c r="JAA60" s="877"/>
      <c r="JAB60" s="877"/>
      <c r="JAC60" s="877"/>
      <c r="JAD60" s="877"/>
      <c r="JAE60" s="877"/>
      <c r="JAF60" s="877"/>
      <c r="JAG60" s="877"/>
      <c r="JAH60" s="877"/>
      <c r="JAI60" s="877"/>
      <c r="JAJ60" s="877"/>
      <c r="JAK60" s="877"/>
      <c r="JAL60" s="877"/>
      <c r="JAM60" s="877"/>
      <c r="JAN60" s="877"/>
      <c r="JAO60" s="877"/>
      <c r="JAP60" s="877"/>
      <c r="JAQ60" s="877"/>
      <c r="JAR60" s="877"/>
      <c r="JAS60" s="877"/>
      <c r="JAT60" s="877"/>
      <c r="JAU60" s="877"/>
      <c r="JAV60" s="877"/>
      <c r="JAW60" s="877"/>
      <c r="JAX60" s="877"/>
      <c r="JAY60" s="877"/>
      <c r="JAZ60" s="877"/>
      <c r="JBA60" s="877"/>
      <c r="JBB60" s="877"/>
      <c r="JBC60" s="877"/>
      <c r="JBD60" s="877"/>
      <c r="JBE60" s="877"/>
      <c r="JBF60" s="877"/>
      <c r="JBG60" s="877"/>
      <c r="JBH60" s="877"/>
      <c r="JBI60" s="877"/>
      <c r="JBJ60" s="877"/>
      <c r="JBK60" s="877"/>
      <c r="JBL60" s="877"/>
      <c r="JBM60" s="877"/>
      <c r="JBN60" s="877"/>
      <c r="JBO60" s="877"/>
      <c r="JBP60" s="877"/>
      <c r="JBQ60" s="877"/>
      <c r="JBR60" s="877"/>
      <c r="JBS60" s="877"/>
      <c r="JBT60" s="877"/>
      <c r="JBU60" s="877"/>
      <c r="JBV60" s="877"/>
      <c r="JBW60" s="877"/>
      <c r="JBX60" s="877"/>
      <c r="JBY60" s="877"/>
      <c r="JBZ60" s="877"/>
      <c r="JCA60" s="877"/>
      <c r="JCB60" s="877"/>
      <c r="JCC60" s="877"/>
      <c r="JCD60" s="877"/>
      <c r="JCE60" s="877"/>
      <c r="JCF60" s="877"/>
      <c r="JCG60" s="877"/>
      <c r="JCH60" s="877"/>
      <c r="JCI60" s="877"/>
      <c r="JCJ60" s="877"/>
      <c r="JCK60" s="877"/>
      <c r="JCL60" s="877"/>
      <c r="JCM60" s="877"/>
      <c r="JCN60" s="877"/>
      <c r="JCO60" s="877"/>
      <c r="JCP60" s="877"/>
      <c r="JCQ60" s="877"/>
      <c r="JCR60" s="877"/>
      <c r="JCS60" s="877"/>
      <c r="JCT60" s="877"/>
      <c r="JCU60" s="877"/>
      <c r="JCV60" s="877"/>
      <c r="JCW60" s="877"/>
      <c r="JCX60" s="877"/>
      <c r="JCY60" s="877"/>
      <c r="JCZ60" s="877"/>
      <c r="JDA60" s="877"/>
      <c r="JDB60" s="877"/>
      <c r="JDC60" s="877"/>
      <c r="JDD60" s="877"/>
      <c r="JDE60" s="877"/>
      <c r="JDF60" s="877"/>
      <c r="JDG60" s="877"/>
      <c r="JDH60" s="877"/>
      <c r="JDI60" s="877"/>
      <c r="JDJ60" s="877"/>
      <c r="JDK60" s="877"/>
      <c r="JDL60" s="877"/>
      <c r="JDM60" s="877"/>
      <c r="JDN60" s="877"/>
      <c r="JDO60" s="877"/>
      <c r="JDP60" s="877"/>
      <c r="JDQ60" s="877"/>
      <c r="JDR60" s="877"/>
      <c r="JDS60" s="877"/>
      <c r="JDT60" s="877"/>
      <c r="JDU60" s="877"/>
      <c r="JDV60" s="877"/>
      <c r="JDW60" s="877"/>
      <c r="JDX60" s="877"/>
      <c r="JDY60" s="877"/>
      <c r="JDZ60" s="877"/>
      <c r="JEA60" s="877"/>
      <c r="JEB60" s="877"/>
      <c r="JEC60" s="877"/>
      <c r="JED60" s="877"/>
      <c r="JEE60" s="877"/>
      <c r="JEF60" s="877"/>
      <c r="JEG60" s="877"/>
      <c r="JEH60" s="877"/>
      <c r="JEI60" s="877"/>
      <c r="JEJ60" s="877"/>
      <c r="JEK60" s="877"/>
      <c r="JEL60" s="877"/>
      <c r="JEM60" s="877"/>
      <c r="JEN60" s="877"/>
      <c r="JEO60" s="877"/>
      <c r="JEP60" s="877"/>
      <c r="JEQ60" s="877"/>
      <c r="JER60" s="877"/>
      <c r="JES60" s="877"/>
      <c r="JET60" s="877"/>
      <c r="JEU60" s="877"/>
      <c r="JEV60" s="877"/>
      <c r="JEW60" s="877"/>
      <c r="JEX60" s="877"/>
      <c r="JEY60" s="877"/>
      <c r="JEZ60" s="877"/>
      <c r="JFA60" s="877"/>
      <c r="JFB60" s="877"/>
      <c r="JFC60" s="877"/>
      <c r="JFD60" s="877"/>
      <c r="JFE60" s="877"/>
      <c r="JFF60" s="877"/>
      <c r="JFG60" s="877"/>
      <c r="JFH60" s="877"/>
      <c r="JFI60" s="877"/>
      <c r="JFJ60" s="877"/>
      <c r="JFK60" s="877"/>
      <c r="JFL60" s="877"/>
      <c r="JFM60" s="877"/>
      <c r="JFN60" s="877"/>
      <c r="JFO60" s="877"/>
      <c r="JFP60" s="877"/>
      <c r="JFQ60" s="877"/>
      <c r="JFR60" s="877"/>
      <c r="JFS60" s="877"/>
      <c r="JFT60" s="877"/>
      <c r="JFU60" s="877"/>
      <c r="JFV60" s="877"/>
      <c r="JFW60" s="877"/>
      <c r="JFX60" s="877"/>
      <c r="JFY60" s="877"/>
      <c r="JFZ60" s="877"/>
      <c r="JGA60" s="877"/>
      <c r="JGB60" s="877"/>
      <c r="JGC60" s="877"/>
      <c r="JGD60" s="877"/>
      <c r="JGE60" s="877"/>
      <c r="JGF60" s="877"/>
      <c r="JGG60" s="877"/>
      <c r="JGH60" s="877"/>
      <c r="JGI60" s="877"/>
      <c r="JGJ60" s="877"/>
      <c r="JGK60" s="877"/>
      <c r="JGL60" s="877"/>
      <c r="JGM60" s="877"/>
      <c r="JGN60" s="877"/>
      <c r="JGO60" s="877"/>
      <c r="JGP60" s="877"/>
      <c r="JGQ60" s="877"/>
      <c r="JGR60" s="877"/>
      <c r="JGS60" s="877"/>
      <c r="JGT60" s="877"/>
      <c r="JGU60" s="877"/>
      <c r="JGV60" s="877"/>
      <c r="JGW60" s="877"/>
      <c r="JGX60" s="877"/>
      <c r="JGY60" s="877"/>
      <c r="JGZ60" s="877"/>
      <c r="JHA60" s="877"/>
      <c r="JHB60" s="877"/>
      <c r="JHC60" s="877"/>
      <c r="JHD60" s="877"/>
      <c r="JHE60" s="877"/>
      <c r="JHF60" s="877"/>
      <c r="JHG60" s="877"/>
      <c r="JHH60" s="877"/>
      <c r="JHI60" s="877"/>
      <c r="JHJ60" s="877"/>
      <c r="JHK60" s="877"/>
      <c r="JHL60" s="877"/>
      <c r="JHM60" s="877"/>
      <c r="JHN60" s="877"/>
      <c r="JHO60" s="877"/>
      <c r="JHP60" s="877"/>
      <c r="JHQ60" s="877"/>
      <c r="JHR60" s="877"/>
      <c r="JHS60" s="877"/>
      <c r="JHT60" s="877"/>
      <c r="JHU60" s="877"/>
      <c r="JHV60" s="877"/>
      <c r="JHW60" s="877"/>
      <c r="JHX60" s="877"/>
      <c r="JHY60" s="877"/>
      <c r="JHZ60" s="877"/>
      <c r="JIA60" s="877"/>
      <c r="JIB60" s="877"/>
      <c r="JIC60" s="877"/>
      <c r="JID60" s="877"/>
      <c r="JIE60" s="877"/>
      <c r="JIF60" s="877"/>
      <c r="JIG60" s="877"/>
      <c r="JIH60" s="877"/>
      <c r="JII60" s="877"/>
      <c r="JIJ60" s="877"/>
      <c r="JIK60" s="877"/>
      <c r="JIL60" s="877"/>
      <c r="JIM60" s="877"/>
      <c r="JIN60" s="877"/>
      <c r="JIO60" s="877"/>
      <c r="JIP60" s="877"/>
      <c r="JIQ60" s="877"/>
      <c r="JIR60" s="877"/>
      <c r="JIS60" s="877"/>
      <c r="JIT60" s="877"/>
      <c r="JIU60" s="877"/>
      <c r="JIV60" s="877"/>
      <c r="JIW60" s="877"/>
      <c r="JIX60" s="877"/>
      <c r="JIY60" s="877"/>
      <c r="JIZ60" s="877"/>
      <c r="JJA60" s="877"/>
      <c r="JJB60" s="877"/>
      <c r="JJC60" s="877"/>
      <c r="JJD60" s="877"/>
      <c r="JJE60" s="877"/>
      <c r="JJF60" s="877"/>
      <c r="JJG60" s="877"/>
      <c r="JJH60" s="877"/>
      <c r="JJI60" s="877"/>
      <c r="JJJ60" s="877"/>
      <c r="JJK60" s="877"/>
      <c r="JJL60" s="877"/>
      <c r="JJM60" s="877"/>
      <c r="JJN60" s="877"/>
      <c r="JJO60" s="877"/>
      <c r="JJP60" s="877"/>
      <c r="JJQ60" s="877"/>
      <c r="JJR60" s="877"/>
      <c r="JJS60" s="877"/>
      <c r="JJT60" s="877"/>
      <c r="JJU60" s="877"/>
      <c r="JJV60" s="877"/>
      <c r="JJW60" s="877"/>
      <c r="JJX60" s="877"/>
      <c r="JJY60" s="877"/>
      <c r="JJZ60" s="877"/>
      <c r="JKA60" s="877"/>
      <c r="JKB60" s="877"/>
      <c r="JKC60" s="877"/>
      <c r="JKD60" s="877"/>
      <c r="JKE60" s="877"/>
      <c r="JKF60" s="877"/>
      <c r="JKG60" s="877"/>
      <c r="JKH60" s="877"/>
      <c r="JKI60" s="877"/>
      <c r="JKJ60" s="877"/>
      <c r="JKK60" s="877"/>
      <c r="JKL60" s="877"/>
      <c r="JKM60" s="877"/>
      <c r="JKN60" s="877"/>
      <c r="JKO60" s="877"/>
      <c r="JKP60" s="877"/>
      <c r="JKQ60" s="877"/>
      <c r="JKR60" s="877"/>
      <c r="JKS60" s="877"/>
      <c r="JKT60" s="877"/>
      <c r="JKU60" s="877"/>
      <c r="JKV60" s="877"/>
      <c r="JKW60" s="877"/>
      <c r="JKX60" s="877"/>
      <c r="JKY60" s="877"/>
      <c r="JKZ60" s="877"/>
      <c r="JLA60" s="877"/>
      <c r="JLB60" s="877"/>
      <c r="JLC60" s="877"/>
      <c r="JLD60" s="877"/>
      <c r="JLE60" s="877"/>
      <c r="JLF60" s="877"/>
      <c r="JLG60" s="877"/>
      <c r="JLH60" s="877"/>
      <c r="JLI60" s="877"/>
      <c r="JLJ60" s="877"/>
      <c r="JLK60" s="877"/>
      <c r="JLL60" s="877"/>
      <c r="JLM60" s="877"/>
      <c r="JLN60" s="877"/>
      <c r="JLO60" s="877"/>
      <c r="JLP60" s="877"/>
      <c r="JLQ60" s="877"/>
      <c r="JLR60" s="877"/>
      <c r="JLS60" s="877"/>
      <c r="JLT60" s="877"/>
      <c r="JLU60" s="877"/>
      <c r="JLV60" s="877"/>
      <c r="JLW60" s="877"/>
      <c r="JLX60" s="877"/>
      <c r="JLY60" s="877"/>
      <c r="JLZ60" s="877"/>
      <c r="JMA60" s="877"/>
      <c r="JMB60" s="877"/>
      <c r="JMC60" s="877"/>
      <c r="JMD60" s="877"/>
      <c r="JME60" s="877"/>
      <c r="JMF60" s="877"/>
      <c r="JMG60" s="877"/>
      <c r="JMH60" s="877"/>
      <c r="JMI60" s="877"/>
      <c r="JMJ60" s="877"/>
      <c r="JMK60" s="877"/>
      <c r="JML60" s="877"/>
      <c r="JMM60" s="877"/>
      <c r="JMN60" s="877"/>
      <c r="JMO60" s="877"/>
      <c r="JMP60" s="877"/>
      <c r="JMQ60" s="877"/>
      <c r="JMR60" s="877"/>
      <c r="JMS60" s="877"/>
      <c r="JMT60" s="877"/>
      <c r="JMU60" s="877"/>
      <c r="JMV60" s="877"/>
      <c r="JMW60" s="877"/>
      <c r="JMX60" s="877"/>
      <c r="JMY60" s="877"/>
      <c r="JMZ60" s="877"/>
      <c r="JNA60" s="877"/>
      <c r="JNB60" s="877"/>
      <c r="JNC60" s="877"/>
      <c r="JND60" s="877"/>
      <c r="JNE60" s="877"/>
      <c r="JNF60" s="877"/>
      <c r="JNG60" s="877"/>
      <c r="JNH60" s="877"/>
      <c r="JNI60" s="877"/>
      <c r="JNJ60" s="877"/>
      <c r="JNK60" s="877"/>
      <c r="JNL60" s="877"/>
      <c r="JNM60" s="877"/>
      <c r="JNN60" s="877"/>
      <c r="JNO60" s="877"/>
      <c r="JNP60" s="877"/>
      <c r="JNQ60" s="877"/>
      <c r="JNR60" s="877"/>
      <c r="JNS60" s="877"/>
      <c r="JNT60" s="877"/>
      <c r="JNU60" s="877"/>
      <c r="JNV60" s="877"/>
      <c r="JNW60" s="877"/>
      <c r="JNX60" s="877"/>
      <c r="JNY60" s="877"/>
      <c r="JNZ60" s="877"/>
      <c r="JOA60" s="877"/>
      <c r="JOB60" s="877"/>
      <c r="JOC60" s="877"/>
      <c r="JOD60" s="877"/>
      <c r="JOE60" s="877"/>
      <c r="JOF60" s="877"/>
      <c r="JOG60" s="877"/>
      <c r="JOH60" s="877"/>
      <c r="JOI60" s="877"/>
      <c r="JOJ60" s="877"/>
      <c r="JOK60" s="877"/>
      <c r="JOL60" s="877"/>
      <c r="JOM60" s="877"/>
      <c r="JON60" s="877"/>
      <c r="JOO60" s="877"/>
      <c r="JOP60" s="877"/>
      <c r="JOQ60" s="877"/>
      <c r="JOR60" s="877"/>
      <c r="JOS60" s="877"/>
      <c r="JOT60" s="877"/>
      <c r="JOU60" s="877"/>
      <c r="JOV60" s="877"/>
      <c r="JOW60" s="877"/>
      <c r="JOX60" s="877"/>
      <c r="JOY60" s="877"/>
      <c r="JOZ60" s="877"/>
      <c r="JPA60" s="877"/>
      <c r="JPB60" s="877"/>
      <c r="JPC60" s="877"/>
      <c r="JPD60" s="877"/>
      <c r="JPE60" s="877"/>
      <c r="JPF60" s="877"/>
      <c r="JPG60" s="877"/>
      <c r="JPH60" s="877"/>
      <c r="JPI60" s="877"/>
      <c r="JPJ60" s="877"/>
      <c r="JPK60" s="877"/>
      <c r="JPL60" s="877"/>
      <c r="JPM60" s="877"/>
      <c r="JPN60" s="877"/>
      <c r="JPO60" s="877"/>
      <c r="JPP60" s="877"/>
      <c r="JPQ60" s="877"/>
      <c r="JPR60" s="877"/>
      <c r="JPS60" s="877"/>
      <c r="JPT60" s="877"/>
      <c r="JPU60" s="877"/>
      <c r="JPV60" s="877"/>
      <c r="JPW60" s="877"/>
      <c r="JPX60" s="877"/>
      <c r="JPY60" s="877"/>
      <c r="JPZ60" s="877"/>
      <c r="JQA60" s="877"/>
      <c r="JQB60" s="877"/>
      <c r="JQC60" s="877"/>
      <c r="JQD60" s="877"/>
      <c r="JQE60" s="877"/>
      <c r="JQF60" s="877"/>
      <c r="JQG60" s="877"/>
      <c r="JQH60" s="877"/>
      <c r="JQI60" s="877"/>
      <c r="JQJ60" s="877"/>
      <c r="JQK60" s="877"/>
      <c r="JQL60" s="877"/>
      <c r="JQM60" s="877"/>
      <c r="JQN60" s="877"/>
      <c r="JQO60" s="877"/>
      <c r="JQP60" s="877"/>
      <c r="JQQ60" s="877"/>
      <c r="JQR60" s="877"/>
      <c r="JQS60" s="877"/>
      <c r="JQT60" s="877"/>
      <c r="JQU60" s="877"/>
      <c r="JQV60" s="877"/>
      <c r="JQW60" s="877"/>
      <c r="JQX60" s="877"/>
      <c r="JQY60" s="877"/>
      <c r="JQZ60" s="877"/>
      <c r="JRA60" s="877"/>
      <c r="JRB60" s="877"/>
      <c r="JRC60" s="877"/>
      <c r="JRD60" s="877"/>
      <c r="JRE60" s="877"/>
      <c r="JRF60" s="877"/>
      <c r="JRG60" s="877"/>
      <c r="JRH60" s="877"/>
      <c r="JRI60" s="877"/>
      <c r="JRJ60" s="877"/>
      <c r="JRK60" s="877"/>
      <c r="JRL60" s="877"/>
      <c r="JRM60" s="877"/>
      <c r="JRN60" s="877"/>
      <c r="JRO60" s="877"/>
      <c r="JRP60" s="877"/>
      <c r="JRQ60" s="877"/>
      <c r="JRR60" s="877"/>
      <c r="JRS60" s="877"/>
      <c r="JRT60" s="877"/>
      <c r="JRU60" s="877"/>
      <c r="JRV60" s="877"/>
      <c r="JRW60" s="877"/>
      <c r="JRX60" s="877"/>
      <c r="JRY60" s="877"/>
      <c r="JRZ60" s="877"/>
      <c r="JSA60" s="877"/>
      <c r="JSB60" s="877"/>
      <c r="JSC60" s="877"/>
      <c r="JSD60" s="877"/>
      <c r="JSE60" s="877"/>
      <c r="JSF60" s="877"/>
      <c r="JSG60" s="877"/>
      <c r="JSH60" s="877"/>
      <c r="JSI60" s="877"/>
      <c r="JSJ60" s="877"/>
      <c r="JSK60" s="877"/>
      <c r="JSL60" s="877"/>
      <c r="JSM60" s="877"/>
      <c r="JSN60" s="877"/>
      <c r="JSO60" s="877"/>
      <c r="JSP60" s="877"/>
      <c r="JSQ60" s="877"/>
      <c r="JSR60" s="877"/>
      <c r="JSS60" s="877"/>
      <c r="JST60" s="877"/>
      <c r="JSU60" s="877"/>
      <c r="JSV60" s="877"/>
      <c r="JSW60" s="877"/>
      <c r="JSX60" s="877"/>
      <c r="JSY60" s="877"/>
      <c r="JSZ60" s="877"/>
      <c r="JTA60" s="877"/>
      <c r="JTB60" s="877"/>
      <c r="JTC60" s="877"/>
      <c r="JTD60" s="877"/>
      <c r="JTE60" s="877"/>
      <c r="JTF60" s="877"/>
      <c r="JTG60" s="877"/>
      <c r="JTH60" s="877"/>
      <c r="JTI60" s="877"/>
      <c r="JTJ60" s="877"/>
      <c r="JTK60" s="877"/>
      <c r="JTL60" s="877"/>
      <c r="JTM60" s="877"/>
      <c r="JTN60" s="877"/>
      <c r="JTO60" s="877"/>
      <c r="JTP60" s="877"/>
      <c r="JTQ60" s="877"/>
      <c r="JTR60" s="877"/>
      <c r="JTS60" s="877"/>
      <c r="JTT60" s="877"/>
      <c r="JTU60" s="877"/>
      <c r="JTV60" s="877"/>
      <c r="JTW60" s="877"/>
      <c r="JTX60" s="877"/>
      <c r="JTY60" s="877"/>
      <c r="JTZ60" s="877"/>
      <c r="JUA60" s="877"/>
      <c r="JUB60" s="877"/>
      <c r="JUC60" s="877"/>
      <c r="JUD60" s="877"/>
      <c r="JUE60" s="877"/>
      <c r="JUF60" s="877"/>
      <c r="JUG60" s="877"/>
      <c r="JUH60" s="877"/>
      <c r="JUI60" s="877"/>
      <c r="JUJ60" s="877"/>
      <c r="JUK60" s="877"/>
      <c r="JUL60" s="877"/>
      <c r="JUM60" s="877"/>
      <c r="JUN60" s="877"/>
      <c r="JUO60" s="877"/>
      <c r="JUP60" s="877"/>
      <c r="JUQ60" s="877"/>
      <c r="JUR60" s="877"/>
      <c r="JUS60" s="877"/>
      <c r="JUT60" s="877"/>
      <c r="JUU60" s="877"/>
      <c r="JUV60" s="877"/>
      <c r="JUW60" s="877"/>
      <c r="JUX60" s="877"/>
      <c r="JUY60" s="877"/>
      <c r="JUZ60" s="877"/>
      <c r="JVA60" s="877"/>
      <c r="JVB60" s="877"/>
      <c r="JVC60" s="877"/>
      <c r="JVD60" s="877"/>
      <c r="JVE60" s="877"/>
      <c r="JVF60" s="877"/>
      <c r="JVG60" s="877"/>
      <c r="JVH60" s="877"/>
      <c r="JVI60" s="877"/>
      <c r="JVJ60" s="877"/>
      <c r="JVK60" s="877"/>
      <c r="JVL60" s="877"/>
      <c r="JVM60" s="877"/>
      <c r="JVN60" s="877"/>
      <c r="JVO60" s="877"/>
      <c r="JVP60" s="877"/>
      <c r="JVQ60" s="877"/>
      <c r="JVR60" s="877"/>
      <c r="JVS60" s="877"/>
      <c r="JVT60" s="877"/>
      <c r="JVU60" s="877"/>
      <c r="JVV60" s="877"/>
      <c r="JVW60" s="877"/>
      <c r="JVX60" s="877"/>
      <c r="JVY60" s="877"/>
      <c r="JVZ60" s="877"/>
      <c r="JWA60" s="877"/>
      <c r="JWB60" s="877"/>
      <c r="JWC60" s="877"/>
      <c r="JWD60" s="877"/>
      <c r="JWE60" s="877"/>
      <c r="JWF60" s="877"/>
      <c r="JWG60" s="877"/>
      <c r="JWH60" s="877"/>
      <c r="JWI60" s="877"/>
      <c r="JWJ60" s="877"/>
      <c r="JWK60" s="877"/>
      <c r="JWL60" s="877"/>
      <c r="JWM60" s="877"/>
      <c r="JWN60" s="877"/>
      <c r="JWO60" s="877"/>
      <c r="JWP60" s="877"/>
      <c r="JWQ60" s="877"/>
      <c r="JWR60" s="877"/>
      <c r="JWS60" s="877"/>
      <c r="JWT60" s="877"/>
      <c r="JWU60" s="877"/>
      <c r="JWV60" s="877"/>
      <c r="JWW60" s="877"/>
      <c r="JWX60" s="877"/>
      <c r="JWY60" s="877"/>
      <c r="JWZ60" s="877"/>
      <c r="JXA60" s="877"/>
      <c r="JXB60" s="877"/>
      <c r="JXC60" s="877"/>
      <c r="JXD60" s="877"/>
      <c r="JXE60" s="877"/>
      <c r="JXF60" s="877"/>
      <c r="JXG60" s="877"/>
      <c r="JXH60" s="877"/>
      <c r="JXI60" s="877"/>
      <c r="JXJ60" s="877"/>
      <c r="JXK60" s="877"/>
      <c r="JXL60" s="877"/>
      <c r="JXM60" s="877"/>
      <c r="JXN60" s="877"/>
      <c r="JXO60" s="877"/>
      <c r="JXP60" s="877"/>
      <c r="JXQ60" s="877"/>
      <c r="JXR60" s="877"/>
      <c r="JXS60" s="877"/>
      <c r="JXT60" s="877"/>
      <c r="JXU60" s="877"/>
      <c r="JXV60" s="877"/>
      <c r="JXW60" s="877"/>
      <c r="JXX60" s="877"/>
      <c r="JXY60" s="877"/>
      <c r="JXZ60" s="877"/>
      <c r="JYA60" s="877"/>
      <c r="JYB60" s="877"/>
      <c r="JYC60" s="877"/>
      <c r="JYD60" s="877"/>
      <c r="JYE60" s="877"/>
      <c r="JYF60" s="877"/>
      <c r="JYG60" s="877"/>
      <c r="JYH60" s="877"/>
      <c r="JYI60" s="877"/>
      <c r="JYJ60" s="877"/>
      <c r="JYK60" s="877"/>
      <c r="JYL60" s="877"/>
      <c r="JYM60" s="877"/>
      <c r="JYN60" s="877"/>
      <c r="JYO60" s="877"/>
      <c r="JYP60" s="877"/>
      <c r="JYQ60" s="877"/>
      <c r="JYR60" s="877"/>
      <c r="JYS60" s="877"/>
      <c r="JYT60" s="877"/>
      <c r="JYU60" s="877"/>
      <c r="JYV60" s="877"/>
      <c r="JYW60" s="877"/>
      <c r="JYX60" s="877"/>
      <c r="JYY60" s="877"/>
      <c r="JYZ60" s="877"/>
      <c r="JZA60" s="877"/>
      <c r="JZB60" s="877"/>
      <c r="JZC60" s="877"/>
      <c r="JZD60" s="877"/>
      <c r="JZE60" s="877"/>
      <c r="JZF60" s="877"/>
      <c r="JZG60" s="877"/>
      <c r="JZH60" s="877"/>
      <c r="JZI60" s="877"/>
      <c r="JZJ60" s="877"/>
      <c r="JZK60" s="877"/>
      <c r="JZL60" s="877"/>
      <c r="JZM60" s="877"/>
      <c r="JZN60" s="877"/>
      <c r="JZO60" s="877"/>
      <c r="JZP60" s="877"/>
      <c r="JZQ60" s="877"/>
      <c r="JZR60" s="877"/>
      <c r="JZS60" s="877"/>
      <c r="JZT60" s="877"/>
      <c r="JZU60" s="877"/>
      <c r="JZV60" s="877"/>
      <c r="JZW60" s="877"/>
      <c r="JZX60" s="877"/>
      <c r="JZY60" s="877"/>
      <c r="JZZ60" s="877"/>
      <c r="KAA60" s="877"/>
      <c r="KAB60" s="877"/>
      <c r="KAC60" s="877"/>
      <c r="KAD60" s="877"/>
      <c r="KAE60" s="877"/>
      <c r="KAF60" s="877"/>
      <c r="KAG60" s="877"/>
      <c r="KAH60" s="877"/>
      <c r="KAI60" s="877"/>
      <c r="KAJ60" s="877"/>
      <c r="KAK60" s="877"/>
      <c r="KAL60" s="877"/>
      <c r="KAM60" s="877"/>
      <c r="KAN60" s="877"/>
      <c r="KAO60" s="877"/>
      <c r="KAP60" s="877"/>
      <c r="KAQ60" s="877"/>
      <c r="KAR60" s="877"/>
      <c r="KAS60" s="877"/>
      <c r="KAT60" s="877"/>
      <c r="KAU60" s="877"/>
      <c r="KAV60" s="877"/>
      <c r="KAW60" s="877"/>
      <c r="KAX60" s="877"/>
      <c r="KAY60" s="877"/>
      <c r="KAZ60" s="877"/>
      <c r="KBA60" s="877"/>
      <c r="KBB60" s="877"/>
      <c r="KBC60" s="877"/>
      <c r="KBD60" s="877"/>
      <c r="KBE60" s="877"/>
      <c r="KBF60" s="877"/>
      <c r="KBG60" s="877"/>
      <c r="KBH60" s="877"/>
      <c r="KBI60" s="877"/>
      <c r="KBJ60" s="877"/>
      <c r="KBK60" s="877"/>
      <c r="KBL60" s="877"/>
      <c r="KBM60" s="877"/>
      <c r="KBN60" s="877"/>
      <c r="KBO60" s="877"/>
      <c r="KBP60" s="877"/>
      <c r="KBQ60" s="877"/>
      <c r="KBR60" s="877"/>
      <c r="KBS60" s="877"/>
      <c r="KBT60" s="877"/>
      <c r="KBU60" s="877"/>
      <c r="KBV60" s="877"/>
      <c r="KBW60" s="877"/>
      <c r="KBX60" s="877"/>
      <c r="KBY60" s="877"/>
      <c r="KBZ60" s="877"/>
      <c r="KCA60" s="877"/>
      <c r="KCB60" s="877"/>
      <c r="KCC60" s="877"/>
      <c r="KCD60" s="877"/>
      <c r="KCE60" s="877"/>
      <c r="KCF60" s="877"/>
      <c r="KCG60" s="877"/>
      <c r="KCH60" s="877"/>
      <c r="KCI60" s="877"/>
      <c r="KCJ60" s="877"/>
      <c r="KCK60" s="877"/>
      <c r="KCL60" s="877"/>
      <c r="KCM60" s="877"/>
      <c r="KCN60" s="877"/>
      <c r="KCO60" s="877"/>
      <c r="KCP60" s="877"/>
      <c r="KCQ60" s="877"/>
      <c r="KCR60" s="877"/>
      <c r="KCS60" s="877"/>
      <c r="KCT60" s="877"/>
      <c r="KCU60" s="877"/>
      <c r="KCV60" s="877"/>
      <c r="KCW60" s="877"/>
      <c r="KCX60" s="877"/>
      <c r="KCY60" s="877"/>
      <c r="KCZ60" s="877"/>
      <c r="KDA60" s="877"/>
      <c r="KDB60" s="877"/>
      <c r="KDC60" s="877"/>
      <c r="KDD60" s="877"/>
      <c r="KDE60" s="877"/>
      <c r="KDF60" s="877"/>
      <c r="KDG60" s="877"/>
      <c r="KDH60" s="877"/>
      <c r="KDI60" s="877"/>
      <c r="KDJ60" s="877"/>
      <c r="KDK60" s="877"/>
      <c r="KDL60" s="877"/>
      <c r="KDM60" s="877"/>
      <c r="KDN60" s="877"/>
      <c r="KDO60" s="877"/>
      <c r="KDP60" s="877"/>
      <c r="KDQ60" s="877"/>
      <c r="KDR60" s="877"/>
      <c r="KDS60" s="877"/>
      <c r="KDT60" s="877"/>
      <c r="KDU60" s="877"/>
      <c r="KDV60" s="877"/>
      <c r="KDW60" s="877"/>
      <c r="KDX60" s="877"/>
      <c r="KDY60" s="877"/>
      <c r="KDZ60" s="877"/>
      <c r="KEA60" s="877"/>
      <c r="KEB60" s="877"/>
      <c r="KEC60" s="877"/>
      <c r="KED60" s="877"/>
      <c r="KEE60" s="877"/>
      <c r="KEF60" s="877"/>
      <c r="KEG60" s="877"/>
      <c r="KEH60" s="877"/>
      <c r="KEI60" s="877"/>
      <c r="KEJ60" s="877"/>
      <c r="KEK60" s="877"/>
      <c r="KEL60" s="877"/>
      <c r="KEM60" s="877"/>
      <c r="KEN60" s="877"/>
      <c r="KEO60" s="877"/>
      <c r="KEP60" s="877"/>
      <c r="KEQ60" s="877"/>
      <c r="KER60" s="877"/>
      <c r="KES60" s="877"/>
      <c r="KET60" s="877"/>
      <c r="KEU60" s="877"/>
      <c r="KEV60" s="877"/>
      <c r="KEW60" s="877"/>
      <c r="KEX60" s="877"/>
      <c r="KEY60" s="877"/>
      <c r="KEZ60" s="877"/>
      <c r="KFA60" s="877"/>
      <c r="KFB60" s="877"/>
      <c r="KFC60" s="877"/>
      <c r="KFD60" s="877"/>
      <c r="KFE60" s="877"/>
      <c r="KFF60" s="877"/>
      <c r="KFG60" s="877"/>
      <c r="KFH60" s="877"/>
      <c r="KFI60" s="877"/>
      <c r="KFJ60" s="877"/>
      <c r="KFK60" s="877"/>
      <c r="KFL60" s="877"/>
      <c r="KFM60" s="877"/>
      <c r="KFN60" s="877"/>
      <c r="KFO60" s="877"/>
      <c r="KFP60" s="877"/>
      <c r="KFQ60" s="877"/>
      <c r="KFR60" s="877"/>
      <c r="KFS60" s="877"/>
      <c r="KFT60" s="877"/>
      <c r="KFU60" s="877"/>
      <c r="KFV60" s="877"/>
      <c r="KFW60" s="877"/>
      <c r="KFX60" s="877"/>
      <c r="KFY60" s="877"/>
      <c r="KFZ60" s="877"/>
      <c r="KGA60" s="877"/>
      <c r="KGB60" s="877"/>
      <c r="KGC60" s="877"/>
      <c r="KGD60" s="877"/>
      <c r="KGE60" s="877"/>
      <c r="KGF60" s="877"/>
      <c r="KGG60" s="877"/>
      <c r="KGH60" s="877"/>
      <c r="KGI60" s="877"/>
      <c r="KGJ60" s="877"/>
      <c r="KGK60" s="877"/>
      <c r="KGL60" s="877"/>
      <c r="KGM60" s="877"/>
      <c r="KGN60" s="877"/>
      <c r="KGO60" s="877"/>
      <c r="KGP60" s="877"/>
      <c r="KGQ60" s="877"/>
      <c r="KGR60" s="877"/>
      <c r="KGS60" s="877"/>
      <c r="KGT60" s="877"/>
      <c r="KGU60" s="877"/>
      <c r="KGV60" s="877"/>
      <c r="KGW60" s="877"/>
      <c r="KGX60" s="877"/>
      <c r="KGY60" s="877"/>
      <c r="KGZ60" s="877"/>
      <c r="KHA60" s="877"/>
      <c r="KHB60" s="877"/>
      <c r="KHC60" s="877"/>
      <c r="KHD60" s="877"/>
      <c r="KHE60" s="877"/>
      <c r="KHF60" s="877"/>
      <c r="KHG60" s="877"/>
      <c r="KHH60" s="877"/>
      <c r="KHI60" s="877"/>
      <c r="KHJ60" s="877"/>
      <c r="KHK60" s="877"/>
      <c r="KHL60" s="877"/>
      <c r="KHM60" s="877"/>
      <c r="KHN60" s="877"/>
      <c r="KHO60" s="877"/>
      <c r="KHP60" s="877"/>
      <c r="KHQ60" s="877"/>
      <c r="KHR60" s="877"/>
      <c r="KHS60" s="877"/>
      <c r="KHT60" s="877"/>
      <c r="KHU60" s="877"/>
      <c r="KHV60" s="877"/>
      <c r="KHW60" s="877"/>
      <c r="KHX60" s="877"/>
      <c r="KHY60" s="877"/>
      <c r="KHZ60" s="877"/>
      <c r="KIA60" s="877"/>
      <c r="KIB60" s="877"/>
      <c r="KIC60" s="877"/>
      <c r="KID60" s="877"/>
      <c r="KIE60" s="877"/>
      <c r="KIF60" s="877"/>
      <c r="KIG60" s="877"/>
      <c r="KIH60" s="877"/>
      <c r="KII60" s="877"/>
      <c r="KIJ60" s="877"/>
      <c r="KIK60" s="877"/>
      <c r="KIL60" s="877"/>
      <c r="KIM60" s="877"/>
      <c r="KIN60" s="877"/>
      <c r="KIO60" s="877"/>
      <c r="KIP60" s="877"/>
      <c r="KIQ60" s="877"/>
      <c r="KIR60" s="877"/>
      <c r="KIS60" s="877"/>
      <c r="KIT60" s="877"/>
      <c r="KIU60" s="877"/>
      <c r="KIV60" s="877"/>
      <c r="KIW60" s="877"/>
      <c r="KIX60" s="877"/>
      <c r="KIY60" s="877"/>
      <c r="KIZ60" s="877"/>
      <c r="KJA60" s="877"/>
      <c r="KJB60" s="877"/>
      <c r="KJC60" s="877"/>
      <c r="KJD60" s="877"/>
      <c r="KJE60" s="877"/>
      <c r="KJF60" s="877"/>
      <c r="KJG60" s="877"/>
      <c r="KJH60" s="877"/>
      <c r="KJI60" s="877"/>
      <c r="KJJ60" s="877"/>
      <c r="KJK60" s="877"/>
      <c r="KJL60" s="877"/>
      <c r="KJM60" s="877"/>
      <c r="KJN60" s="877"/>
      <c r="KJO60" s="877"/>
      <c r="KJP60" s="877"/>
      <c r="KJQ60" s="877"/>
      <c r="KJR60" s="877"/>
      <c r="KJS60" s="877"/>
      <c r="KJT60" s="877"/>
      <c r="KJU60" s="877"/>
      <c r="KJV60" s="877"/>
      <c r="KJW60" s="877"/>
      <c r="KJX60" s="877"/>
      <c r="KJY60" s="877"/>
      <c r="KJZ60" s="877"/>
      <c r="KKA60" s="877"/>
      <c r="KKB60" s="877"/>
      <c r="KKC60" s="877"/>
      <c r="KKD60" s="877"/>
      <c r="KKE60" s="877"/>
      <c r="KKF60" s="877"/>
      <c r="KKG60" s="877"/>
      <c r="KKH60" s="877"/>
      <c r="KKI60" s="877"/>
      <c r="KKJ60" s="877"/>
      <c r="KKK60" s="877"/>
      <c r="KKL60" s="877"/>
      <c r="KKM60" s="877"/>
      <c r="KKN60" s="877"/>
      <c r="KKO60" s="877"/>
      <c r="KKP60" s="877"/>
      <c r="KKQ60" s="877"/>
      <c r="KKR60" s="877"/>
      <c r="KKS60" s="877"/>
      <c r="KKT60" s="877"/>
      <c r="KKU60" s="877"/>
      <c r="KKV60" s="877"/>
      <c r="KKW60" s="877"/>
      <c r="KKX60" s="877"/>
      <c r="KKY60" s="877"/>
      <c r="KKZ60" s="877"/>
      <c r="KLA60" s="877"/>
      <c r="KLB60" s="877"/>
      <c r="KLC60" s="877"/>
      <c r="KLD60" s="877"/>
      <c r="KLE60" s="877"/>
      <c r="KLF60" s="877"/>
      <c r="KLG60" s="877"/>
      <c r="KLH60" s="877"/>
      <c r="KLI60" s="877"/>
      <c r="KLJ60" s="877"/>
      <c r="KLK60" s="877"/>
      <c r="KLL60" s="877"/>
      <c r="KLM60" s="877"/>
      <c r="KLN60" s="877"/>
      <c r="KLO60" s="877"/>
      <c r="KLP60" s="877"/>
      <c r="KLQ60" s="877"/>
      <c r="KLR60" s="877"/>
      <c r="KLS60" s="877"/>
      <c r="KLT60" s="877"/>
      <c r="KLU60" s="877"/>
      <c r="KLV60" s="877"/>
      <c r="KLW60" s="877"/>
      <c r="KLX60" s="877"/>
      <c r="KLY60" s="877"/>
      <c r="KLZ60" s="877"/>
      <c r="KMA60" s="877"/>
      <c r="KMB60" s="877"/>
      <c r="KMC60" s="877"/>
      <c r="KMD60" s="877"/>
      <c r="KME60" s="877"/>
      <c r="KMF60" s="877"/>
      <c r="KMG60" s="877"/>
      <c r="KMH60" s="877"/>
      <c r="KMI60" s="877"/>
      <c r="KMJ60" s="877"/>
      <c r="KMK60" s="877"/>
      <c r="KML60" s="877"/>
      <c r="KMM60" s="877"/>
      <c r="KMN60" s="877"/>
      <c r="KMO60" s="877"/>
      <c r="KMP60" s="877"/>
      <c r="KMQ60" s="877"/>
      <c r="KMR60" s="877"/>
      <c r="KMS60" s="877"/>
      <c r="KMT60" s="877"/>
      <c r="KMU60" s="877"/>
      <c r="KMV60" s="877"/>
      <c r="KMW60" s="877"/>
      <c r="KMX60" s="877"/>
      <c r="KMY60" s="877"/>
      <c r="KMZ60" s="877"/>
      <c r="KNA60" s="877"/>
      <c r="KNB60" s="877"/>
      <c r="KNC60" s="877"/>
      <c r="KND60" s="877"/>
      <c r="KNE60" s="877"/>
      <c r="KNF60" s="877"/>
      <c r="KNG60" s="877"/>
      <c r="KNH60" s="877"/>
      <c r="KNI60" s="877"/>
      <c r="KNJ60" s="877"/>
      <c r="KNK60" s="877"/>
      <c r="KNL60" s="877"/>
      <c r="KNM60" s="877"/>
      <c r="KNN60" s="877"/>
      <c r="KNO60" s="877"/>
      <c r="KNP60" s="877"/>
      <c r="KNQ60" s="877"/>
      <c r="KNR60" s="877"/>
      <c r="KNS60" s="877"/>
      <c r="KNT60" s="877"/>
      <c r="KNU60" s="877"/>
      <c r="KNV60" s="877"/>
      <c r="KNW60" s="877"/>
      <c r="KNX60" s="877"/>
      <c r="KNY60" s="877"/>
      <c r="KNZ60" s="877"/>
      <c r="KOA60" s="877"/>
      <c r="KOB60" s="877"/>
      <c r="KOC60" s="877"/>
      <c r="KOD60" s="877"/>
      <c r="KOE60" s="877"/>
      <c r="KOF60" s="877"/>
      <c r="KOG60" s="877"/>
      <c r="KOH60" s="877"/>
      <c r="KOI60" s="877"/>
      <c r="KOJ60" s="877"/>
      <c r="KOK60" s="877"/>
      <c r="KOL60" s="877"/>
      <c r="KOM60" s="877"/>
      <c r="KON60" s="877"/>
      <c r="KOO60" s="877"/>
      <c r="KOP60" s="877"/>
      <c r="KOQ60" s="877"/>
      <c r="KOR60" s="877"/>
      <c r="KOS60" s="877"/>
      <c r="KOT60" s="877"/>
      <c r="KOU60" s="877"/>
      <c r="KOV60" s="877"/>
      <c r="KOW60" s="877"/>
      <c r="KOX60" s="877"/>
      <c r="KOY60" s="877"/>
      <c r="KOZ60" s="877"/>
      <c r="KPA60" s="877"/>
      <c r="KPB60" s="877"/>
      <c r="KPC60" s="877"/>
      <c r="KPD60" s="877"/>
      <c r="KPE60" s="877"/>
      <c r="KPF60" s="877"/>
      <c r="KPG60" s="877"/>
      <c r="KPH60" s="877"/>
      <c r="KPI60" s="877"/>
      <c r="KPJ60" s="877"/>
      <c r="KPK60" s="877"/>
      <c r="KPL60" s="877"/>
      <c r="KPM60" s="877"/>
      <c r="KPN60" s="877"/>
      <c r="KPO60" s="877"/>
      <c r="KPP60" s="877"/>
      <c r="KPQ60" s="877"/>
      <c r="KPR60" s="877"/>
      <c r="KPS60" s="877"/>
      <c r="KPT60" s="877"/>
      <c r="KPU60" s="877"/>
      <c r="KPV60" s="877"/>
      <c r="KPW60" s="877"/>
      <c r="KPX60" s="877"/>
      <c r="KPY60" s="877"/>
      <c r="KPZ60" s="877"/>
      <c r="KQA60" s="877"/>
      <c r="KQB60" s="877"/>
      <c r="KQC60" s="877"/>
      <c r="KQD60" s="877"/>
      <c r="KQE60" s="877"/>
      <c r="KQF60" s="877"/>
      <c r="KQG60" s="877"/>
      <c r="KQH60" s="877"/>
      <c r="KQI60" s="877"/>
      <c r="KQJ60" s="877"/>
      <c r="KQK60" s="877"/>
      <c r="KQL60" s="877"/>
      <c r="KQM60" s="877"/>
      <c r="KQN60" s="877"/>
      <c r="KQO60" s="877"/>
      <c r="KQP60" s="877"/>
      <c r="KQQ60" s="877"/>
      <c r="KQR60" s="877"/>
      <c r="KQS60" s="877"/>
      <c r="KQT60" s="877"/>
      <c r="KQU60" s="877"/>
      <c r="KQV60" s="877"/>
      <c r="KQW60" s="877"/>
      <c r="KQX60" s="877"/>
      <c r="KQY60" s="877"/>
      <c r="KQZ60" s="877"/>
      <c r="KRA60" s="877"/>
      <c r="KRB60" s="877"/>
      <c r="KRC60" s="877"/>
      <c r="KRD60" s="877"/>
      <c r="KRE60" s="877"/>
      <c r="KRF60" s="877"/>
      <c r="KRG60" s="877"/>
      <c r="KRH60" s="877"/>
      <c r="KRI60" s="877"/>
      <c r="KRJ60" s="877"/>
      <c r="KRK60" s="877"/>
      <c r="KRL60" s="877"/>
      <c r="KRM60" s="877"/>
      <c r="KRN60" s="877"/>
      <c r="KRO60" s="877"/>
      <c r="KRP60" s="877"/>
      <c r="KRQ60" s="877"/>
      <c r="KRR60" s="877"/>
      <c r="KRS60" s="877"/>
      <c r="KRT60" s="877"/>
      <c r="KRU60" s="877"/>
      <c r="KRV60" s="877"/>
      <c r="KRW60" s="877"/>
      <c r="KRX60" s="877"/>
      <c r="KRY60" s="877"/>
      <c r="KRZ60" s="877"/>
      <c r="KSA60" s="877"/>
      <c r="KSB60" s="877"/>
      <c r="KSC60" s="877"/>
      <c r="KSD60" s="877"/>
      <c r="KSE60" s="877"/>
      <c r="KSF60" s="877"/>
      <c r="KSG60" s="877"/>
      <c r="KSH60" s="877"/>
      <c r="KSI60" s="877"/>
      <c r="KSJ60" s="877"/>
      <c r="KSK60" s="877"/>
      <c r="KSL60" s="877"/>
      <c r="KSM60" s="877"/>
      <c r="KSN60" s="877"/>
      <c r="KSO60" s="877"/>
      <c r="KSP60" s="877"/>
      <c r="KSQ60" s="877"/>
      <c r="KSR60" s="877"/>
      <c r="KSS60" s="877"/>
      <c r="KST60" s="877"/>
      <c r="KSU60" s="877"/>
      <c r="KSV60" s="877"/>
      <c r="KSW60" s="877"/>
      <c r="KSX60" s="877"/>
      <c r="KSY60" s="877"/>
      <c r="KSZ60" s="877"/>
      <c r="KTA60" s="877"/>
      <c r="KTB60" s="877"/>
      <c r="KTC60" s="877"/>
      <c r="KTD60" s="877"/>
      <c r="KTE60" s="877"/>
      <c r="KTF60" s="877"/>
      <c r="KTG60" s="877"/>
      <c r="KTH60" s="877"/>
      <c r="KTI60" s="877"/>
      <c r="KTJ60" s="877"/>
      <c r="KTK60" s="877"/>
      <c r="KTL60" s="877"/>
      <c r="KTM60" s="877"/>
      <c r="KTN60" s="877"/>
      <c r="KTO60" s="877"/>
      <c r="KTP60" s="877"/>
      <c r="KTQ60" s="877"/>
      <c r="KTR60" s="877"/>
      <c r="KTS60" s="877"/>
      <c r="KTT60" s="877"/>
      <c r="KTU60" s="877"/>
      <c r="KTV60" s="877"/>
      <c r="KTW60" s="877"/>
      <c r="KTX60" s="877"/>
      <c r="KTY60" s="877"/>
      <c r="KTZ60" s="877"/>
      <c r="KUA60" s="877"/>
      <c r="KUB60" s="877"/>
      <c r="KUC60" s="877"/>
      <c r="KUD60" s="877"/>
      <c r="KUE60" s="877"/>
      <c r="KUF60" s="877"/>
      <c r="KUG60" s="877"/>
      <c r="KUH60" s="877"/>
      <c r="KUI60" s="877"/>
      <c r="KUJ60" s="877"/>
      <c r="KUK60" s="877"/>
      <c r="KUL60" s="877"/>
      <c r="KUM60" s="877"/>
      <c r="KUN60" s="877"/>
      <c r="KUO60" s="877"/>
      <c r="KUP60" s="877"/>
      <c r="KUQ60" s="877"/>
      <c r="KUR60" s="877"/>
      <c r="KUS60" s="877"/>
      <c r="KUT60" s="877"/>
      <c r="KUU60" s="877"/>
      <c r="KUV60" s="877"/>
      <c r="KUW60" s="877"/>
      <c r="KUX60" s="877"/>
      <c r="KUY60" s="877"/>
      <c r="KUZ60" s="877"/>
      <c r="KVA60" s="877"/>
      <c r="KVB60" s="877"/>
      <c r="KVC60" s="877"/>
      <c r="KVD60" s="877"/>
      <c r="KVE60" s="877"/>
      <c r="KVF60" s="877"/>
      <c r="KVG60" s="877"/>
      <c r="KVH60" s="877"/>
      <c r="KVI60" s="877"/>
      <c r="KVJ60" s="877"/>
      <c r="KVK60" s="877"/>
      <c r="KVL60" s="877"/>
      <c r="KVM60" s="877"/>
      <c r="KVN60" s="877"/>
      <c r="KVO60" s="877"/>
      <c r="KVP60" s="877"/>
      <c r="KVQ60" s="877"/>
      <c r="KVR60" s="877"/>
      <c r="KVS60" s="877"/>
      <c r="KVT60" s="877"/>
      <c r="KVU60" s="877"/>
      <c r="KVV60" s="877"/>
      <c r="KVW60" s="877"/>
      <c r="KVX60" s="877"/>
      <c r="KVY60" s="877"/>
      <c r="KVZ60" s="877"/>
      <c r="KWA60" s="877"/>
      <c r="KWB60" s="877"/>
      <c r="KWC60" s="877"/>
      <c r="KWD60" s="877"/>
      <c r="KWE60" s="877"/>
      <c r="KWF60" s="877"/>
      <c r="KWG60" s="877"/>
      <c r="KWH60" s="877"/>
      <c r="KWI60" s="877"/>
      <c r="KWJ60" s="877"/>
      <c r="KWK60" s="877"/>
      <c r="KWL60" s="877"/>
      <c r="KWM60" s="877"/>
      <c r="KWN60" s="877"/>
      <c r="KWO60" s="877"/>
      <c r="KWP60" s="877"/>
      <c r="KWQ60" s="877"/>
      <c r="KWR60" s="877"/>
      <c r="KWS60" s="877"/>
      <c r="KWT60" s="877"/>
      <c r="KWU60" s="877"/>
      <c r="KWV60" s="877"/>
      <c r="KWW60" s="877"/>
      <c r="KWX60" s="877"/>
      <c r="KWY60" s="877"/>
      <c r="KWZ60" s="877"/>
      <c r="KXA60" s="877"/>
      <c r="KXB60" s="877"/>
      <c r="KXC60" s="877"/>
      <c r="KXD60" s="877"/>
      <c r="KXE60" s="877"/>
      <c r="KXF60" s="877"/>
      <c r="KXG60" s="877"/>
      <c r="KXH60" s="877"/>
      <c r="KXI60" s="877"/>
      <c r="KXJ60" s="877"/>
      <c r="KXK60" s="877"/>
      <c r="KXL60" s="877"/>
      <c r="KXM60" s="877"/>
      <c r="KXN60" s="877"/>
      <c r="KXO60" s="877"/>
      <c r="KXP60" s="877"/>
      <c r="KXQ60" s="877"/>
      <c r="KXR60" s="877"/>
      <c r="KXS60" s="877"/>
      <c r="KXT60" s="877"/>
      <c r="KXU60" s="877"/>
      <c r="KXV60" s="877"/>
      <c r="KXW60" s="877"/>
      <c r="KXX60" s="877"/>
      <c r="KXY60" s="877"/>
      <c r="KXZ60" s="877"/>
      <c r="KYA60" s="877"/>
      <c r="KYB60" s="877"/>
      <c r="KYC60" s="877"/>
      <c r="KYD60" s="877"/>
      <c r="KYE60" s="877"/>
      <c r="KYF60" s="877"/>
      <c r="KYG60" s="877"/>
      <c r="KYH60" s="877"/>
      <c r="KYI60" s="877"/>
      <c r="KYJ60" s="877"/>
      <c r="KYK60" s="877"/>
      <c r="KYL60" s="877"/>
      <c r="KYM60" s="877"/>
      <c r="KYN60" s="877"/>
      <c r="KYO60" s="877"/>
      <c r="KYP60" s="877"/>
      <c r="KYQ60" s="877"/>
      <c r="KYR60" s="877"/>
      <c r="KYS60" s="877"/>
      <c r="KYT60" s="877"/>
      <c r="KYU60" s="877"/>
      <c r="KYV60" s="877"/>
      <c r="KYW60" s="877"/>
      <c r="KYX60" s="877"/>
      <c r="KYY60" s="877"/>
      <c r="KYZ60" s="877"/>
      <c r="KZA60" s="877"/>
      <c r="KZB60" s="877"/>
      <c r="KZC60" s="877"/>
      <c r="KZD60" s="877"/>
      <c r="KZE60" s="877"/>
      <c r="KZF60" s="877"/>
      <c r="KZG60" s="877"/>
      <c r="KZH60" s="877"/>
      <c r="KZI60" s="877"/>
      <c r="KZJ60" s="877"/>
      <c r="KZK60" s="877"/>
      <c r="KZL60" s="877"/>
      <c r="KZM60" s="877"/>
      <c r="KZN60" s="877"/>
      <c r="KZO60" s="877"/>
      <c r="KZP60" s="877"/>
      <c r="KZQ60" s="877"/>
      <c r="KZR60" s="877"/>
      <c r="KZS60" s="877"/>
      <c r="KZT60" s="877"/>
      <c r="KZU60" s="877"/>
      <c r="KZV60" s="877"/>
      <c r="KZW60" s="877"/>
      <c r="KZX60" s="877"/>
      <c r="KZY60" s="877"/>
      <c r="KZZ60" s="877"/>
      <c r="LAA60" s="877"/>
      <c r="LAB60" s="877"/>
      <c r="LAC60" s="877"/>
      <c r="LAD60" s="877"/>
      <c r="LAE60" s="877"/>
      <c r="LAF60" s="877"/>
      <c r="LAG60" s="877"/>
      <c r="LAH60" s="877"/>
      <c r="LAI60" s="877"/>
      <c r="LAJ60" s="877"/>
      <c r="LAK60" s="877"/>
      <c r="LAL60" s="877"/>
      <c r="LAM60" s="877"/>
      <c r="LAN60" s="877"/>
      <c r="LAO60" s="877"/>
      <c r="LAP60" s="877"/>
      <c r="LAQ60" s="877"/>
      <c r="LAR60" s="877"/>
      <c r="LAS60" s="877"/>
      <c r="LAT60" s="877"/>
      <c r="LAU60" s="877"/>
      <c r="LAV60" s="877"/>
      <c r="LAW60" s="877"/>
      <c r="LAX60" s="877"/>
      <c r="LAY60" s="877"/>
      <c r="LAZ60" s="877"/>
      <c r="LBA60" s="877"/>
      <c r="LBB60" s="877"/>
      <c r="LBC60" s="877"/>
      <c r="LBD60" s="877"/>
      <c r="LBE60" s="877"/>
      <c r="LBF60" s="877"/>
      <c r="LBG60" s="877"/>
      <c r="LBH60" s="877"/>
      <c r="LBI60" s="877"/>
      <c r="LBJ60" s="877"/>
      <c r="LBK60" s="877"/>
      <c r="LBL60" s="877"/>
      <c r="LBM60" s="877"/>
      <c r="LBN60" s="877"/>
      <c r="LBO60" s="877"/>
      <c r="LBP60" s="877"/>
      <c r="LBQ60" s="877"/>
      <c r="LBR60" s="877"/>
      <c r="LBS60" s="877"/>
      <c r="LBT60" s="877"/>
      <c r="LBU60" s="877"/>
      <c r="LBV60" s="877"/>
      <c r="LBW60" s="877"/>
      <c r="LBX60" s="877"/>
      <c r="LBY60" s="877"/>
      <c r="LBZ60" s="877"/>
      <c r="LCA60" s="877"/>
      <c r="LCB60" s="877"/>
      <c r="LCC60" s="877"/>
      <c r="LCD60" s="877"/>
      <c r="LCE60" s="877"/>
      <c r="LCF60" s="877"/>
      <c r="LCG60" s="877"/>
      <c r="LCH60" s="877"/>
      <c r="LCI60" s="877"/>
      <c r="LCJ60" s="877"/>
      <c r="LCK60" s="877"/>
      <c r="LCL60" s="877"/>
      <c r="LCM60" s="877"/>
      <c r="LCN60" s="877"/>
      <c r="LCO60" s="877"/>
      <c r="LCP60" s="877"/>
      <c r="LCQ60" s="877"/>
      <c r="LCR60" s="877"/>
      <c r="LCS60" s="877"/>
      <c r="LCT60" s="877"/>
      <c r="LCU60" s="877"/>
      <c r="LCV60" s="877"/>
      <c r="LCW60" s="877"/>
      <c r="LCX60" s="877"/>
      <c r="LCY60" s="877"/>
      <c r="LCZ60" s="877"/>
      <c r="LDA60" s="877"/>
      <c r="LDB60" s="877"/>
      <c r="LDC60" s="877"/>
      <c r="LDD60" s="877"/>
      <c r="LDE60" s="877"/>
      <c r="LDF60" s="877"/>
      <c r="LDG60" s="877"/>
      <c r="LDH60" s="877"/>
      <c r="LDI60" s="877"/>
      <c r="LDJ60" s="877"/>
      <c r="LDK60" s="877"/>
      <c r="LDL60" s="877"/>
      <c r="LDM60" s="877"/>
      <c r="LDN60" s="877"/>
      <c r="LDO60" s="877"/>
      <c r="LDP60" s="877"/>
      <c r="LDQ60" s="877"/>
      <c r="LDR60" s="877"/>
      <c r="LDS60" s="877"/>
      <c r="LDT60" s="877"/>
      <c r="LDU60" s="877"/>
      <c r="LDV60" s="877"/>
      <c r="LDW60" s="877"/>
      <c r="LDX60" s="877"/>
      <c r="LDY60" s="877"/>
      <c r="LDZ60" s="877"/>
      <c r="LEA60" s="877"/>
      <c r="LEB60" s="877"/>
      <c r="LEC60" s="877"/>
      <c r="LED60" s="877"/>
      <c r="LEE60" s="877"/>
      <c r="LEF60" s="877"/>
      <c r="LEG60" s="877"/>
      <c r="LEH60" s="877"/>
      <c r="LEI60" s="877"/>
      <c r="LEJ60" s="877"/>
      <c r="LEK60" s="877"/>
      <c r="LEL60" s="877"/>
      <c r="LEM60" s="877"/>
      <c r="LEN60" s="877"/>
      <c r="LEO60" s="877"/>
      <c r="LEP60" s="877"/>
      <c r="LEQ60" s="877"/>
      <c r="LER60" s="877"/>
      <c r="LES60" s="877"/>
      <c r="LET60" s="877"/>
      <c r="LEU60" s="877"/>
      <c r="LEV60" s="877"/>
      <c r="LEW60" s="877"/>
      <c r="LEX60" s="877"/>
      <c r="LEY60" s="877"/>
      <c r="LEZ60" s="877"/>
      <c r="LFA60" s="877"/>
      <c r="LFB60" s="877"/>
      <c r="LFC60" s="877"/>
      <c r="LFD60" s="877"/>
      <c r="LFE60" s="877"/>
      <c r="LFF60" s="877"/>
      <c r="LFG60" s="877"/>
      <c r="LFH60" s="877"/>
      <c r="LFI60" s="877"/>
      <c r="LFJ60" s="877"/>
      <c r="LFK60" s="877"/>
      <c r="LFL60" s="877"/>
      <c r="LFM60" s="877"/>
      <c r="LFN60" s="877"/>
      <c r="LFO60" s="877"/>
      <c r="LFP60" s="877"/>
      <c r="LFQ60" s="877"/>
      <c r="LFR60" s="877"/>
      <c r="LFS60" s="877"/>
      <c r="LFT60" s="877"/>
      <c r="LFU60" s="877"/>
      <c r="LFV60" s="877"/>
      <c r="LFW60" s="877"/>
      <c r="LFX60" s="877"/>
      <c r="LFY60" s="877"/>
      <c r="LFZ60" s="877"/>
      <c r="LGA60" s="877"/>
      <c r="LGB60" s="877"/>
      <c r="LGC60" s="877"/>
      <c r="LGD60" s="877"/>
      <c r="LGE60" s="877"/>
      <c r="LGF60" s="877"/>
      <c r="LGG60" s="877"/>
      <c r="LGH60" s="877"/>
      <c r="LGI60" s="877"/>
      <c r="LGJ60" s="877"/>
      <c r="LGK60" s="877"/>
      <c r="LGL60" s="877"/>
      <c r="LGM60" s="877"/>
      <c r="LGN60" s="877"/>
      <c r="LGO60" s="877"/>
      <c r="LGP60" s="877"/>
      <c r="LGQ60" s="877"/>
      <c r="LGR60" s="877"/>
      <c r="LGS60" s="877"/>
      <c r="LGT60" s="877"/>
      <c r="LGU60" s="877"/>
      <c r="LGV60" s="877"/>
      <c r="LGW60" s="877"/>
      <c r="LGX60" s="877"/>
      <c r="LGY60" s="877"/>
      <c r="LGZ60" s="877"/>
      <c r="LHA60" s="877"/>
      <c r="LHB60" s="877"/>
      <c r="LHC60" s="877"/>
      <c r="LHD60" s="877"/>
      <c r="LHE60" s="877"/>
      <c r="LHF60" s="877"/>
      <c r="LHG60" s="877"/>
      <c r="LHH60" s="877"/>
      <c r="LHI60" s="877"/>
      <c r="LHJ60" s="877"/>
      <c r="LHK60" s="877"/>
      <c r="LHL60" s="877"/>
      <c r="LHM60" s="877"/>
      <c r="LHN60" s="877"/>
      <c r="LHO60" s="877"/>
      <c r="LHP60" s="877"/>
      <c r="LHQ60" s="877"/>
      <c r="LHR60" s="877"/>
      <c r="LHS60" s="877"/>
      <c r="LHT60" s="877"/>
      <c r="LHU60" s="877"/>
      <c r="LHV60" s="877"/>
      <c r="LHW60" s="877"/>
      <c r="LHX60" s="877"/>
      <c r="LHY60" s="877"/>
      <c r="LHZ60" s="877"/>
      <c r="LIA60" s="877"/>
      <c r="LIB60" s="877"/>
      <c r="LIC60" s="877"/>
      <c r="LID60" s="877"/>
      <c r="LIE60" s="877"/>
      <c r="LIF60" s="877"/>
      <c r="LIG60" s="877"/>
      <c r="LIH60" s="877"/>
      <c r="LII60" s="877"/>
      <c r="LIJ60" s="877"/>
      <c r="LIK60" s="877"/>
      <c r="LIL60" s="877"/>
      <c r="LIM60" s="877"/>
      <c r="LIN60" s="877"/>
      <c r="LIO60" s="877"/>
      <c r="LIP60" s="877"/>
      <c r="LIQ60" s="877"/>
      <c r="LIR60" s="877"/>
      <c r="LIS60" s="877"/>
      <c r="LIT60" s="877"/>
      <c r="LIU60" s="877"/>
      <c r="LIV60" s="877"/>
      <c r="LIW60" s="877"/>
      <c r="LIX60" s="877"/>
      <c r="LIY60" s="877"/>
      <c r="LIZ60" s="877"/>
      <c r="LJA60" s="877"/>
      <c r="LJB60" s="877"/>
      <c r="LJC60" s="877"/>
      <c r="LJD60" s="877"/>
      <c r="LJE60" s="877"/>
      <c r="LJF60" s="877"/>
      <c r="LJG60" s="877"/>
      <c r="LJH60" s="877"/>
      <c r="LJI60" s="877"/>
      <c r="LJJ60" s="877"/>
      <c r="LJK60" s="877"/>
      <c r="LJL60" s="877"/>
      <c r="LJM60" s="877"/>
      <c r="LJN60" s="877"/>
      <c r="LJO60" s="877"/>
      <c r="LJP60" s="877"/>
      <c r="LJQ60" s="877"/>
      <c r="LJR60" s="877"/>
      <c r="LJS60" s="877"/>
      <c r="LJT60" s="877"/>
      <c r="LJU60" s="877"/>
      <c r="LJV60" s="877"/>
      <c r="LJW60" s="877"/>
      <c r="LJX60" s="877"/>
      <c r="LJY60" s="877"/>
      <c r="LJZ60" s="877"/>
      <c r="LKA60" s="877"/>
      <c r="LKB60" s="877"/>
      <c r="LKC60" s="877"/>
      <c r="LKD60" s="877"/>
      <c r="LKE60" s="877"/>
      <c r="LKF60" s="877"/>
      <c r="LKG60" s="877"/>
      <c r="LKH60" s="877"/>
      <c r="LKI60" s="877"/>
      <c r="LKJ60" s="877"/>
      <c r="LKK60" s="877"/>
      <c r="LKL60" s="877"/>
      <c r="LKM60" s="877"/>
      <c r="LKN60" s="877"/>
      <c r="LKO60" s="877"/>
      <c r="LKP60" s="877"/>
      <c r="LKQ60" s="877"/>
      <c r="LKR60" s="877"/>
      <c r="LKS60" s="877"/>
      <c r="LKT60" s="877"/>
      <c r="LKU60" s="877"/>
      <c r="LKV60" s="877"/>
      <c r="LKW60" s="877"/>
      <c r="LKX60" s="877"/>
      <c r="LKY60" s="877"/>
      <c r="LKZ60" s="877"/>
      <c r="LLA60" s="877"/>
      <c r="LLB60" s="877"/>
      <c r="LLC60" s="877"/>
      <c r="LLD60" s="877"/>
      <c r="LLE60" s="877"/>
      <c r="LLF60" s="877"/>
      <c r="LLG60" s="877"/>
      <c r="LLH60" s="877"/>
      <c r="LLI60" s="877"/>
      <c r="LLJ60" s="877"/>
      <c r="LLK60" s="877"/>
      <c r="LLL60" s="877"/>
      <c r="LLM60" s="877"/>
      <c r="LLN60" s="877"/>
      <c r="LLO60" s="877"/>
      <c r="LLP60" s="877"/>
      <c r="LLQ60" s="877"/>
      <c r="LLR60" s="877"/>
      <c r="LLS60" s="877"/>
      <c r="LLT60" s="877"/>
      <c r="LLU60" s="877"/>
      <c r="LLV60" s="877"/>
      <c r="LLW60" s="877"/>
      <c r="LLX60" s="877"/>
      <c r="LLY60" s="877"/>
      <c r="LLZ60" s="877"/>
      <c r="LMA60" s="877"/>
      <c r="LMB60" s="877"/>
      <c r="LMC60" s="877"/>
      <c r="LMD60" s="877"/>
      <c r="LME60" s="877"/>
      <c r="LMF60" s="877"/>
      <c r="LMG60" s="877"/>
      <c r="LMH60" s="877"/>
      <c r="LMI60" s="877"/>
      <c r="LMJ60" s="877"/>
      <c r="LMK60" s="877"/>
      <c r="LML60" s="877"/>
      <c r="LMM60" s="877"/>
      <c r="LMN60" s="877"/>
      <c r="LMO60" s="877"/>
      <c r="LMP60" s="877"/>
      <c r="LMQ60" s="877"/>
      <c r="LMR60" s="877"/>
      <c r="LMS60" s="877"/>
      <c r="LMT60" s="877"/>
      <c r="LMU60" s="877"/>
      <c r="LMV60" s="877"/>
      <c r="LMW60" s="877"/>
      <c r="LMX60" s="877"/>
      <c r="LMY60" s="877"/>
      <c r="LMZ60" s="877"/>
      <c r="LNA60" s="877"/>
      <c r="LNB60" s="877"/>
      <c r="LNC60" s="877"/>
      <c r="LND60" s="877"/>
      <c r="LNE60" s="877"/>
      <c r="LNF60" s="877"/>
      <c r="LNG60" s="877"/>
      <c r="LNH60" s="877"/>
      <c r="LNI60" s="877"/>
      <c r="LNJ60" s="877"/>
      <c r="LNK60" s="877"/>
      <c r="LNL60" s="877"/>
      <c r="LNM60" s="877"/>
      <c r="LNN60" s="877"/>
      <c r="LNO60" s="877"/>
      <c r="LNP60" s="877"/>
      <c r="LNQ60" s="877"/>
      <c r="LNR60" s="877"/>
      <c r="LNS60" s="877"/>
      <c r="LNT60" s="877"/>
      <c r="LNU60" s="877"/>
      <c r="LNV60" s="877"/>
      <c r="LNW60" s="877"/>
      <c r="LNX60" s="877"/>
      <c r="LNY60" s="877"/>
      <c r="LNZ60" s="877"/>
      <c r="LOA60" s="877"/>
      <c r="LOB60" s="877"/>
      <c r="LOC60" s="877"/>
      <c r="LOD60" s="877"/>
      <c r="LOE60" s="877"/>
      <c r="LOF60" s="877"/>
      <c r="LOG60" s="877"/>
      <c r="LOH60" s="877"/>
      <c r="LOI60" s="877"/>
      <c r="LOJ60" s="877"/>
      <c r="LOK60" s="877"/>
      <c r="LOL60" s="877"/>
      <c r="LOM60" s="877"/>
      <c r="LON60" s="877"/>
      <c r="LOO60" s="877"/>
      <c r="LOP60" s="877"/>
      <c r="LOQ60" s="877"/>
      <c r="LOR60" s="877"/>
      <c r="LOS60" s="877"/>
      <c r="LOT60" s="877"/>
      <c r="LOU60" s="877"/>
      <c r="LOV60" s="877"/>
      <c r="LOW60" s="877"/>
      <c r="LOX60" s="877"/>
      <c r="LOY60" s="877"/>
      <c r="LOZ60" s="877"/>
      <c r="LPA60" s="877"/>
      <c r="LPB60" s="877"/>
      <c r="LPC60" s="877"/>
      <c r="LPD60" s="877"/>
      <c r="LPE60" s="877"/>
      <c r="LPF60" s="877"/>
      <c r="LPG60" s="877"/>
      <c r="LPH60" s="877"/>
      <c r="LPI60" s="877"/>
      <c r="LPJ60" s="877"/>
      <c r="LPK60" s="877"/>
      <c r="LPL60" s="877"/>
      <c r="LPM60" s="877"/>
      <c r="LPN60" s="877"/>
      <c r="LPO60" s="877"/>
      <c r="LPP60" s="877"/>
      <c r="LPQ60" s="877"/>
      <c r="LPR60" s="877"/>
      <c r="LPS60" s="877"/>
      <c r="LPT60" s="877"/>
      <c r="LPU60" s="877"/>
      <c r="LPV60" s="877"/>
      <c r="LPW60" s="877"/>
      <c r="LPX60" s="877"/>
      <c r="LPY60" s="877"/>
      <c r="LPZ60" s="877"/>
      <c r="LQA60" s="877"/>
      <c r="LQB60" s="877"/>
      <c r="LQC60" s="877"/>
      <c r="LQD60" s="877"/>
      <c r="LQE60" s="877"/>
      <c r="LQF60" s="877"/>
      <c r="LQG60" s="877"/>
      <c r="LQH60" s="877"/>
      <c r="LQI60" s="877"/>
      <c r="LQJ60" s="877"/>
      <c r="LQK60" s="877"/>
      <c r="LQL60" s="877"/>
      <c r="LQM60" s="877"/>
      <c r="LQN60" s="877"/>
      <c r="LQO60" s="877"/>
      <c r="LQP60" s="877"/>
      <c r="LQQ60" s="877"/>
      <c r="LQR60" s="877"/>
      <c r="LQS60" s="877"/>
      <c r="LQT60" s="877"/>
      <c r="LQU60" s="877"/>
      <c r="LQV60" s="877"/>
      <c r="LQW60" s="877"/>
      <c r="LQX60" s="877"/>
      <c r="LQY60" s="877"/>
      <c r="LQZ60" s="877"/>
      <c r="LRA60" s="877"/>
      <c r="LRB60" s="877"/>
      <c r="LRC60" s="877"/>
      <c r="LRD60" s="877"/>
      <c r="LRE60" s="877"/>
      <c r="LRF60" s="877"/>
      <c r="LRG60" s="877"/>
      <c r="LRH60" s="877"/>
      <c r="LRI60" s="877"/>
      <c r="LRJ60" s="877"/>
      <c r="LRK60" s="877"/>
      <c r="LRL60" s="877"/>
      <c r="LRM60" s="877"/>
      <c r="LRN60" s="877"/>
      <c r="LRO60" s="877"/>
      <c r="LRP60" s="877"/>
      <c r="LRQ60" s="877"/>
      <c r="LRR60" s="877"/>
      <c r="LRS60" s="877"/>
      <c r="LRT60" s="877"/>
      <c r="LRU60" s="877"/>
      <c r="LRV60" s="877"/>
      <c r="LRW60" s="877"/>
      <c r="LRX60" s="877"/>
      <c r="LRY60" s="877"/>
      <c r="LRZ60" s="877"/>
      <c r="LSA60" s="877"/>
      <c r="LSB60" s="877"/>
      <c r="LSC60" s="877"/>
      <c r="LSD60" s="877"/>
      <c r="LSE60" s="877"/>
      <c r="LSF60" s="877"/>
      <c r="LSG60" s="877"/>
      <c r="LSH60" s="877"/>
      <c r="LSI60" s="877"/>
      <c r="LSJ60" s="877"/>
      <c r="LSK60" s="877"/>
      <c r="LSL60" s="877"/>
      <c r="LSM60" s="877"/>
      <c r="LSN60" s="877"/>
      <c r="LSO60" s="877"/>
      <c r="LSP60" s="877"/>
      <c r="LSQ60" s="877"/>
      <c r="LSR60" s="877"/>
      <c r="LSS60" s="877"/>
      <c r="LST60" s="877"/>
      <c r="LSU60" s="877"/>
      <c r="LSV60" s="877"/>
      <c r="LSW60" s="877"/>
      <c r="LSX60" s="877"/>
      <c r="LSY60" s="877"/>
      <c r="LSZ60" s="877"/>
      <c r="LTA60" s="877"/>
      <c r="LTB60" s="877"/>
      <c r="LTC60" s="877"/>
      <c r="LTD60" s="877"/>
      <c r="LTE60" s="877"/>
      <c r="LTF60" s="877"/>
      <c r="LTG60" s="877"/>
      <c r="LTH60" s="877"/>
      <c r="LTI60" s="877"/>
      <c r="LTJ60" s="877"/>
      <c r="LTK60" s="877"/>
      <c r="LTL60" s="877"/>
      <c r="LTM60" s="877"/>
      <c r="LTN60" s="877"/>
      <c r="LTO60" s="877"/>
      <c r="LTP60" s="877"/>
      <c r="LTQ60" s="877"/>
      <c r="LTR60" s="877"/>
      <c r="LTS60" s="877"/>
      <c r="LTT60" s="877"/>
      <c r="LTU60" s="877"/>
      <c r="LTV60" s="877"/>
      <c r="LTW60" s="877"/>
      <c r="LTX60" s="877"/>
      <c r="LTY60" s="877"/>
      <c r="LTZ60" s="877"/>
      <c r="LUA60" s="877"/>
      <c r="LUB60" s="877"/>
      <c r="LUC60" s="877"/>
      <c r="LUD60" s="877"/>
      <c r="LUE60" s="877"/>
      <c r="LUF60" s="877"/>
      <c r="LUG60" s="877"/>
      <c r="LUH60" s="877"/>
      <c r="LUI60" s="877"/>
      <c r="LUJ60" s="877"/>
      <c r="LUK60" s="877"/>
      <c r="LUL60" s="877"/>
      <c r="LUM60" s="877"/>
      <c r="LUN60" s="877"/>
      <c r="LUO60" s="877"/>
      <c r="LUP60" s="877"/>
      <c r="LUQ60" s="877"/>
      <c r="LUR60" s="877"/>
      <c r="LUS60" s="877"/>
      <c r="LUT60" s="877"/>
      <c r="LUU60" s="877"/>
      <c r="LUV60" s="877"/>
      <c r="LUW60" s="877"/>
      <c r="LUX60" s="877"/>
      <c r="LUY60" s="877"/>
      <c r="LUZ60" s="877"/>
      <c r="LVA60" s="877"/>
      <c r="LVB60" s="877"/>
      <c r="LVC60" s="877"/>
      <c r="LVD60" s="877"/>
      <c r="LVE60" s="877"/>
      <c r="LVF60" s="877"/>
      <c r="LVG60" s="877"/>
      <c r="LVH60" s="877"/>
      <c r="LVI60" s="877"/>
      <c r="LVJ60" s="877"/>
      <c r="LVK60" s="877"/>
      <c r="LVL60" s="877"/>
      <c r="LVM60" s="877"/>
      <c r="LVN60" s="877"/>
      <c r="LVO60" s="877"/>
      <c r="LVP60" s="877"/>
      <c r="LVQ60" s="877"/>
      <c r="LVR60" s="877"/>
      <c r="LVS60" s="877"/>
      <c r="LVT60" s="877"/>
      <c r="LVU60" s="877"/>
      <c r="LVV60" s="877"/>
      <c r="LVW60" s="877"/>
      <c r="LVX60" s="877"/>
      <c r="LVY60" s="877"/>
      <c r="LVZ60" s="877"/>
      <c r="LWA60" s="877"/>
      <c r="LWB60" s="877"/>
      <c r="LWC60" s="877"/>
      <c r="LWD60" s="877"/>
      <c r="LWE60" s="877"/>
      <c r="LWF60" s="877"/>
      <c r="LWG60" s="877"/>
      <c r="LWH60" s="877"/>
      <c r="LWI60" s="877"/>
      <c r="LWJ60" s="877"/>
      <c r="LWK60" s="877"/>
      <c r="LWL60" s="877"/>
      <c r="LWM60" s="877"/>
      <c r="LWN60" s="877"/>
      <c r="LWO60" s="877"/>
      <c r="LWP60" s="877"/>
      <c r="LWQ60" s="877"/>
      <c r="LWR60" s="877"/>
      <c r="LWS60" s="877"/>
      <c r="LWT60" s="877"/>
      <c r="LWU60" s="877"/>
      <c r="LWV60" s="877"/>
      <c r="LWW60" s="877"/>
      <c r="LWX60" s="877"/>
      <c r="LWY60" s="877"/>
      <c r="LWZ60" s="877"/>
      <c r="LXA60" s="877"/>
      <c r="LXB60" s="877"/>
      <c r="LXC60" s="877"/>
      <c r="LXD60" s="877"/>
      <c r="LXE60" s="877"/>
      <c r="LXF60" s="877"/>
      <c r="LXG60" s="877"/>
      <c r="LXH60" s="877"/>
      <c r="LXI60" s="877"/>
      <c r="LXJ60" s="877"/>
      <c r="LXK60" s="877"/>
      <c r="LXL60" s="877"/>
      <c r="LXM60" s="877"/>
      <c r="LXN60" s="877"/>
      <c r="LXO60" s="877"/>
      <c r="LXP60" s="877"/>
      <c r="LXQ60" s="877"/>
      <c r="LXR60" s="877"/>
      <c r="LXS60" s="877"/>
      <c r="LXT60" s="877"/>
      <c r="LXU60" s="877"/>
      <c r="LXV60" s="877"/>
      <c r="LXW60" s="877"/>
      <c r="LXX60" s="877"/>
      <c r="LXY60" s="877"/>
      <c r="LXZ60" s="877"/>
      <c r="LYA60" s="877"/>
      <c r="LYB60" s="877"/>
      <c r="LYC60" s="877"/>
      <c r="LYD60" s="877"/>
      <c r="LYE60" s="877"/>
      <c r="LYF60" s="877"/>
      <c r="LYG60" s="877"/>
      <c r="LYH60" s="877"/>
      <c r="LYI60" s="877"/>
      <c r="LYJ60" s="877"/>
      <c r="LYK60" s="877"/>
      <c r="LYL60" s="877"/>
      <c r="LYM60" s="877"/>
      <c r="LYN60" s="877"/>
      <c r="LYO60" s="877"/>
      <c r="LYP60" s="877"/>
      <c r="LYQ60" s="877"/>
      <c r="LYR60" s="877"/>
      <c r="LYS60" s="877"/>
      <c r="LYT60" s="877"/>
      <c r="LYU60" s="877"/>
      <c r="LYV60" s="877"/>
      <c r="LYW60" s="877"/>
      <c r="LYX60" s="877"/>
      <c r="LYY60" s="877"/>
      <c r="LYZ60" s="877"/>
      <c r="LZA60" s="877"/>
      <c r="LZB60" s="877"/>
      <c r="LZC60" s="877"/>
      <c r="LZD60" s="877"/>
      <c r="LZE60" s="877"/>
      <c r="LZF60" s="877"/>
      <c r="LZG60" s="877"/>
      <c r="LZH60" s="877"/>
      <c r="LZI60" s="877"/>
      <c r="LZJ60" s="877"/>
      <c r="LZK60" s="877"/>
      <c r="LZL60" s="877"/>
      <c r="LZM60" s="877"/>
      <c r="LZN60" s="877"/>
      <c r="LZO60" s="877"/>
      <c r="LZP60" s="877"/>
      <c r="LZQ60" s="877"/>
      <c r="LZR60" s="877"/>
      <c r="LZS60" s="877"/>
      <c r="LZT60" s="877"/>
      <c r="LZU60" s="877"/>
      <c r="LZV60" s="877"/>
      <c r="LZW60" s="877"/>
      <c r="LZX60" s="877"/>
      <c r="LZY60" s="877"/>
      <c r="LZZ60" s="877"/>
      <c r="MAA60" s="877"/>
      <c r="MAB60" s="877"/>
      <c r="MAC60" s="877"/>
      <c r="MAD60" s="877"/>
      <c r="MAE60" s="877"/>
      <c r="MAF60" s="877"/>
      <c r="MAG60" s="877"/>
      <c r="MAH60" s="877"/>
      <c r="MAI60" s="877"/>
      <c r="MAJ60" s="877"/>
      <c r="MAK60" s="877"/>
      <c r="MAL60" s="877"/>
      <c r="MAM60" s="877"/>
      <c r="MAN60" s="877"/>
      <c r="MAO60" s="877"/>
      <c r="MAP60" s="877"/>
      <c r="MAQ60" s="877"/>
      <c r="MAR60" s="877"/>
      <c r="MAS60" s="877"/>
      <c r="MAT60" s="877"/>
      <c r="MAU60" s="877"/>
      <c r="MAV60" s="877"/>
      <c r="MAW60" s="877"/>
      <c r="MAX60" s="877"/>
      <c r="MAY60" s="877"/>
      <c r="MAZ60" s="877"/>
      <c r="MBA60" s="877"/>
      <c r="MBB60" s="877"/>
      <c r="MBC60" s="877"/>
      <c r="MBD60" s="877"/>
      <c r="MBE60" s="877"/>
      <c r="MBF60" s="877"/>
      <c r="MBG60" s="877"/>
      <c r="MBH60" s="877"/>
      <c r="MBI60" s="877"/>
      <c r="MBJ60" s="877"/>
      <c r="MBK60" s="877"/>
      <c r="MBL60" s="877"/>
      <c r="MBM60" s="877"/>
      <c r="MBN60" s="877"/>
      <c r="MBO60" s="877"/>
      <c r="MBP60" s="877"/>
      <c r="MBQ60" s="877"/>
      <c r="MBR60" s="877"/>
      <c r="MBS60" s="877"/>
      <c r="MBT60" s="877"/>
      <c r="MBU60" s="877"/>
      <c r="MBV60" s="877"/>
      <c r="MBW60" s="877"/>
      <c r="MBX60" s="877"/>
      <c r="MBY60" s="877"/>
      <c r="MBZ60" s="877"/>
      <c r="MCA60" s="877"/>
      <c r="MCB60" s="877"/>
      <c r="MCC60" s="877"/>
      <c r="MCD60" s="877"/>
      <c r="MCE60" s="877"/>
      <c r="MCF60" s="877"/>
      <c r="MCG60" s="877"/>
      <c r="MCH60" s="877"/>
      <c r="MCI60" s="877"/>
      <c r="MCJ60" s="877"/>
      <c r="MCK60" s="877"/>
      <c r="MCL60" s="877"/>
      <c r="MCM60" s="877"/>
      <c r="MCN60" s="877"/>
      <c r="MCO60" s="877"/>
      <c r="MCP60" s="877"/>
      <c r="MCQ60" s="877"/>
      <c r="MCR60" s="877"/>
      <c r="MCS60" s="877"/>
      <c r="MCT60" s="877"/>
      <c r="MCU60" s="877"/>
      <c r="MCV60" s="877"/>
      <c r="MCW60" s="877"/>
      <c r="MCX60" s="877"/>
      <c r="MCY60" s="877"/>
      <c r="MCZ60" s="877"/>
      <c r="MDA60" s="877"/>
      <c r="MDB60" s="877"/>
      <c r="MDC60" s="877"/>
      <c r="MDD60" s="877"/>
      <c r="MDE60" s="877"/>
      <c r="MDF60" s="877"/>
      <c r="MDG60" s="877"/>
      <c r="MDH60" s="877"/>
      <c r="MDI60" s="877"/>
      <c r="MDJ60" s="877"/>
      <c r="MDK60" s="877"/>
      <c r="MDL60" s="877"/>
      <c r="MDM60" s="877"/>
      <c r="MDN60" s="877"/>
      <c r="MDO60" s="877"/>
      <c r="MDP60" s="877"/>
      <c r="MDQ60" s="877"/>
      <c r="MDR60" s="877"/>
      <c r="MDS60" s="877"/>
      <c r="MDT60" s="877"/>
      <c r="MDU60" s="877"/>
      <c r="MDV60" s="877"/>
      <c r="MDW60" s="877"/>
      <c r="MDX60" s="877"/>
      <c r="MDY60" s="877"/>
      <c r="MDZ60" s="877"/>
      <c r="MEA60" s="877"/>
      <c r="MEB60" s="877"/>
      <c r="MEC60" s="877"/>
      <c r="MED60" s="877"/>
      <c r="MEE60" s="877"/>
      <c r="MEF60" s="877"/>
      <c r="MEG60" s="877"/>
      <c r="MEH60" s="877"/>
      <c r="MEI60" s="877"/>
      <c r="MEJ60" s="877"/>
      <c r="MEK60" s="877"/>
      <c r="MEL60" s="877"/>
      <c r="MEM60" s="877"/>
      <c r="MEN60" s="877"/>
      <c r="MEO60" s="877"/>
      <c r="MEP60" s="877"/>
      <c r="MEQ60" s="877"/>
      <c r="MER60" s="877"/>
      <c r="MES60" s="877"/>
      <c r="MET60" s="877"/>
      <c r="MEU60" s="877"/>
      <c r="MEV60" s="877"/>
      <c r="MEW60" s="877"/>
      <c r="MEX60" s="877"/>
      <c r="MEY60" s="877"/>
      <c r="MEZ60" s="877"/>
      <c r="MFA60" s="877"/>
      <c r="MFB60" s="877"/>
      <c r="MFC60" s="877"/>
      <c r="MFD60" s="877"/>
      <c r="MFE60" s="877"/>
      <c r="MFF60" s="877"/>
      <c r="MFG60" s="877"/>
      <c r="MFH60" s="877"/>
      <c r="MFI60" s="877"/>
      <c r="MFJ60" s="877"/>
      <c r="MFK60" s="877"/>
      <c r="MFL60" s="877"/>
      <c r="MFM60" s="877"/>
      <c r="MFN60" s="877"/>
      <c r="MFO60" s="877"/>
      <c r="MFP60" s="877"/>
      <c r="MFQ60" s="877"/>
      <c r="MFR60" s="877"/>
      <c r="MFS60" s="877"/>
      <c r="MFT60" s="877"/>
      <c r="MFU60" s="877"/>
      <c r="MFV60" s="877"/>
      <c r="MFW60" s="877"/>
      <c r="MFX60" s="877"/>
      <c r="MFY60" s="877"/>
      <c r="MFZ60" s="877"/>
      <c r="MGA60" s="877"/>
      <c r="MGB60" s="877"/>
      <c r="MGC60" s="877"/>
      <c r="MGD60" s="877"/>
      <c r="MGE60" s="877"/>
      <c r="MGF60" s="877"/>
      <c r="MGG60" s="877"/>
      <c r="MGH60" s="877"/>
      <c r="MGI60" s="877"/>
      <c r="MGJ60" s="877"/>
      <c r="MGK60" s="877"/>
      <c r="MGL60" s="877"/>
      <c r="MGM60" s="877"/>
      <c r="MGN60" s="877"/>
      <c r="MGO60" s="877"/>
      <c r="MGP60" s="877"/>
      <c r="MGQ60" s="877"/>
      <c r="MGR60" s="877"/>
      <c r="MGS60" s="877"/>
      <c r="MGT60" s="877"/>
      <c r="MGU60" s="877"/>
      <c r="MGV60" s="877"/>
      <c r="MGW60" s="877"/>
      <c r="MGX60" s="877"/>
      <c r="MGY60" s="877"/>
      <c r="MGZ60" s="877"/>
      <c r="MHA60" s="877"/>
      <c r="MHB60" s="877"/>
      <c r="MHC60" s="877"/>
      <c r="MHD60" s="877"/>
      <c r="MHE60" s="877"/>
      <c r="MHF60" s="877"/>
      <c r="MHG60" s="877"/>
      <c r="MHH60" s="877"/>
      <c r="MHI60" s="877"/>
      <c r="MHJ60" s="877"/>
      <c r="MHK60" s="877"/>
      <c r="MHL60" s="877"/>
      <c r="MHM60" s="877"/>
      <c r="MHN60" s="877"/>
      <c r="MHO60" s="877"/>
      <c r="MHP60" s="877"/>
      <c r="MHQ60" s="877"/>
      <c r="MHR60" s="877"/>
      <c r="MHS60" s="877"/>
      <c r="MHT60" s="877"/>
      <c r="MHU60" s="877"/>
      <c r="MHV60" s="877"/>
      <c r="MHW60" s="877"/>
      <c r="MHX60" s="877"/>
      <c r="MHY60" s="877"/>
      <c r="MHZ60" s="877"/>
      <c r="MIA60" s="877"/>
      <c r="MIB60" s="877"/>
      <c r="MIC60" s="877"/>
      <c r="MID60" s="877"/>
      <c r="MIE60" s="877"/>
      <c r="MIF60" s="877"/>
      <c r="MIG60" s="877"/>
      <c r="MIH60" s="877"/>
      <c r="MII60" s="877"/>
      <c r="MIJ60" s="877"/>
      <c r="MIK60" s="877"/>
      <c r="MIL60" s="877"/>
      <c r="MIM60" s="877"/>
      <c r="MIN60" s="877"/>
      <c r="MIO60" s="877"/>
      <c r="MIP60" s="877"/>
      <c r="MIQ60" s="877"/>
      <c r="MIR60" s="877"/>
      <c r="MIS60" s="877"/>
      <c r="MIT60" s="877"/>
      <c r="MIU60" s="877"/>
      <c r="MIV60" s="877"/>
      <c r="MIW60" s="877"/>
      <c r="MIX60" s="877"/>
      <c r="MIY60" s="877"/>
      <c r="MIZ60" s="877"/>
      <c r="MJA60" s="877"/>
      <c r="MJB60" s="877"/>
      <c r="MJC60" s="877"/>
      <c r="MJD60" s="877"/>
      <c r="MJE60" s="877"/>
      <c r="MJF60" s="877"/>
      <c r="MJG60" s="877"/>
      <c r="MJH60" s="877"/>
      <c r="MJI60" s="877"/>
      <c r="MJJ60" s="877"/>
      <c r="MJK60" s="877"/>
      <c r="MJL60" s="877"/>
      <c r="MJM60" s="877"/>
      <c r="MJN60" s="877"/>
      <c r="MJO60" s="877"/>
      <c r="MJP60" s="877"/>
      <c r="MJQ60" s="877"/>
      <c r="MJR60" s="877"/>
      <c r="MJS60" s="877"/>
      <c r="MJT60" s="877"/>
      <c r="MJU60" s="877"/>
      <c r="MJV60" s="877"/>
      <c r="MJW60" s="877"/>
      <c r="MJX60" s="877"/>
      <c r="MJY60" s="877"/>
      <c r="MJZ60" s="877"/>
      <c r="MKA60" s="877"/>
      <c r="MKB60" s="877"/>
      <c r="MKC60" s="877"/>
      <c r="MKD60" s="877"/>
      <c r="MKE60" s="877"/>
      <c r="MKF60" s="877"/>
      <c r="MKG60" s="877"/>
      <c r="MKH60" s="877"/>
      <c r="MKI60" s="877"/>
      <c r="MKJ60" s="877"/>
      <c r="MKK60" s="877"/>
      <c r="MKL60" s="877"/>
      <c r="MKM60" s="877"/>
      <c r="MKN60" s="877"/>
      <c r="MKO60" s="877"/>
      <c r="MKP60" s="877"/>
      <c r="MKQ60" s="877"/>
      <c r="MKR60" s="877"/>
      <c r="MKS60" s="877"/>
      <c r="MKT60" s="877"/>
      <c r="MKU60" s="877"/>
      <c r="MKV60" s="877"/>
      <c r="MKW60" s="877"/>
      <c r="MKX60" s="877"/>
      <c r="MKY60" s="877"/>
      <c r="MKZ60" s="877"/>
      <c r="MLA60" s="877"/>
      <c r="MLB60" s="877"/>
      <c r="MLC60" s="877"/>
      <c r="MLD60" s="877"/>
      <c r="MLE60" s="877"/>
      <c r="MLF60" s="877"/>
      <c r="MLG60" s="877"/>
      <c r="MLH60" s="877"/>
      <c r="MLI60" s="877"/>
      <c r="MLJ60" s="877"/>
      <c r="MLK60" s="877"/>
      <c r="MLL60" s="877"/>
      <c r="MLM60" s="877"/>
      <c r="MLN60" s="877"/>
      <c r="MLO60" s="877"/>
      <c r="MLP60" s="877"/>
      <c r="MLQ60" s="877"/>
      <c r="MLR60" s="877"/>
      <c r="MLS60" s="877"/>
      <c r="MLT60" s="877"/>
      <c r="MLU60" s="877"/>
      <c r="MLV60" s="877"/>
      <c r="MLW60" s="877"/>
      <c r="MLX60" s="877"/>
      <c r="MLY60" s="877"/>
      <c r="MLZ60" s="877"/>
      <c r="MMA60" s="877"/>
      <c r="MMB60" s="877"/>
      <c r="MMC60" s="877"/>
      <c r="MMD60" s="877"/>
      <c r="MME60" s="877"/>
      <c r="MMF60" s="877"/>
      <c r="MMG60" s="877"/>
      <c r="MMH60" s="877"/>
      <c r="MMI60" s="877"/>
      <c r="MMJ60" s="877"/>
      <c r="MMK60" s="877"/>
      <c r="MML60" s="877"/>
      <c r="MMM60" s="877"/>
      <c r="MMN60" s="877"/>
      <c r="MMO60" s="877"/>
      <c r="MMP60" s="877"/>
      <c r="MMQ60" s="877"/>
      <c r="MMR60" s="877"/>
      <c r="MMS60" s="877"/>
      <c r="MMT60" s="877"/>
      <c r="MMU60" s="877"/>
      <c r="MMV60" s="877"/>
      <c r="MMW60" s="877"/>
      <c r="MMX60" s="877"/>
      <c r="MMY60" s="877"/>
      <c r="MMZ60" s="877"/>
      <c r="MNA60" s="877"/>
      <c r="MNB60" s="877"/>
      <c r="MNC60" s="877"/>
      <c r="MND60" s="877"/>
      <c r="MNE60" s="877"/>
      <c r="MNF60" s="877"/>
      <c r="MNG60" s="877"/>
      <c r="MNH60" s="877"/>
      <c r="MNI60" s="877"/>
      <c r="MNJ60" s="877"/>
      <c r="MNK60" s="877"/>
      <c r="MNL60" s="877"/>
      <c r="MNM60" s="877"/>
      <c r="MNN60" s="877"/>
      <c r="MNO60" s="877"/>
      <c r="MNP60" s="877"/>
      <c r="MNQ60" s="877"/>
      <c r="MNR60" s="877"/>
      <c r="MNS60" s="877"/>
      <c r="MNT60" s="877"/>
      <c r="MNU60" s="877"/>
      <c r="MNV60" s="877"/>
      <c r="MNW60" s="877"/>
      <c r="MNX60" s="877"/>
      <c r="MNY60" s="877"/>
      <c r="MNZ60" s="877"/>
      <c r="MOA60" s="877"/>
      <c r="MOB60" s="877"/>
      <c r="MOC60" s="877"/>
      <c r="MOD60" s="877"/>
      <c r="MOE60" s="877"/>
      <c r="MOF60" s="877"/>
      <c r="MOG60" s="877"/>
      <c r="MOH60" s="877"/>
      <c r="MOI60" s="877"/>
      <c r="MOJ60" s="877"/>
      <c r="MOK60" s="877"/>
      <c r="MOL60" s="877"/>
      <c r="MOM60" s="877"/>
      <c r="MON60" s="877"/>
      <c r="MOO60" s="877"/>
      <c r="MOP60" s="877"/>
      <c r="MOQ60" s="877"/>
      <c r="MOR60" s="877"/>
      <c r="MOS60" s="877"/>
      <c r="MOT60" s="877"/>
      <c r="MOU60" s="877"/>
      <c r="MOV60" s="877"/>
      <c r="MOW60" s="877"/>
      <c r="MOX60" s="877"/>
      <c r="MOY60" s="877"/>
      <c r="MOZ60" s="877"/>
      <c r="MPA60" s="877"/>
      <c r="MPB60" s="877"/>
      <c r="MPC60" s="877"/>
      <c r="MPD60" s="877"/>
      <c r="MPE60" s="877"/>
      <c r="MPF60" s="877"/>
      <c r="MPG60" s="877"/>
      <c r="MPH60" s="877"/>
      <c r="MPI60" s="877"/>
      <c r="MPJ60" s="877"/>
      <c r="MPK60" s="877"/>
      <c r="MPL60" s="877"/>
      <c r="MPM60" s="877"/>
      <c r="MPN60" s="877"/>
      <c r="MPO60" s="877"/>
      <c r="MPP60" s="877"/>
      <c r="MPQ60" s="877"/>
      <c r="MPR60" s="877"/>
      <c r="MPS60" s="877"/>
      <c r="MPT60" s="877"/>
      <c r="MPU60" s="877"/>
      <c r="MPV60" s="877"/>
      <c r="MPW60" s="877"/>
      <c r="MPX60" s="877"/>
      <c r="MPY60" s="877"/>
      <c r="MPZ60" s="877"/>
      <c r="MQA60" s="877"/>
      <c r="MQB60" s="877"/>
      <c r="MQC60" s="877"/>
      <c r="MQD60" s="877"/>
      <c r="MQE60" s="877"/>
      <c r="MQF60" s="877"/>
      <c r="MQG60" s="877"/>
      <c r="MQH60" s="877"/>
      <c r="MQI60" s="877"/>
      <c r="MQJ60" s="877"/>
      <c r="MQK60" s="877"/>
      <c r="MQL60" s="877"/>
      <c r="MQM60" s="877"/>
      <c r="MQN60" s="877"/>
      <c r="MQO60" s="877"/>
      <c r="MQP60" s="877"/>
      <c r="MQQ60" s="877"/>
      <c r="MQR60" s="877"/>
      <c r="MQS60" s="877"/>
      <c r="MQT60" s="877"/>
      <c r="MQU60" s="877"/>
      <c r="MQV60" s="877"/>
      <c r="MQW60" s="877"/>
      <c r="MQX60" s="877"/>
      <c r="MQY60" s="877"/>
      <c r="MQZ60" s="877"/>
      <c r="MRA60" s="877"/>
      <c r="MRB60" s="877"/>
      <c r="MRC60" s="877"/>
      <c r="MRD60" s="877"/>
      <c r="MRE60" s="877"/>
      <c r="MRF60" s="877"/>
      <c r="MRG60" s="877"/>
      <c r="MRH60" s="877"/>
      <c r="MRI60" s="877"/>
      <c r="MRJ60" s="877"/>
      <c r="MRK60" s="877"/>
      <c r="MRL60" s="877"/>
      <c r="MRM60" s="877"/>
      <c r="MRN60" s="877"/>
      <c r="MRO60" s="877"/>
      <c r="MRP60" s="877"/>
      <c r="MRQ60" s="877"/>
      <c r="MRR60" s="877"/>
      <c r="MRS60" s="877"/>
      <c r="MRT60" s="877"/>
      <c r="MRU60" s="877"/>
      <c r="MRV60" s="877"/>
      <c r="MRW60" s="877"/>
      <c r="MRX60" s="877"/>
      <c r="MRY60" s="877"/>
      <c r="MRZ60" s="877"/>
      <c r="MSA60" s="877"/>
      <c r="MSB60" s="877"/>
      <c r="MSC60" s="877"/>
      <c r="MSD60" s="877"/>
      <c r="MSE60" s="877"/>
      <c r="MSF60" s="877"/>
      <c r="MSG60" s="877"/>
      <c r="MSH60" s="877"/>
      <c r="MSI60" s="877"/>
      <c r="MSJ60" s="877"/>
      <c r="MSK60" s="877"/>
      <c r="MSL60" s="877"/>
      <c r="MSM60" s="877"/>
      <c r="MSN60" s="877"/>
      <c r="MSO60" s="877"/>
      <c r="MSP60" s="877"/>
      <c r="MSQ60" s="877"/>
      <c r="MSR60" s="877"/>
      <c r="MSS60" s="877"/>
      <c r="MST60" s="877"/>
      <c r="MSU60" s="877"/>
      <c r="MSV60" s="877"/>
      <c r="MSW60" s="877"/>
      <c r="MSX60" s="877"/>
      <c r="MSY60" s="877"/>
      <c r="MSZ60" s="877"/>
      <c r="MTA60" s="877"/>
      <c r="MTB60" s="877"/>
      <c r="MTC60" s="877"/>
      <c r="MTD60" s="877"/>
      <c r="MTE60" s="877"/>
      <c r="MTF60" s="877"/>
      <c r="MTG60" s="877"/>
      <c r="MTH60" s="877"/>
      <c r="MTI60" s="877"/>
      <c r="MTJ60" s="877"/>
      <c r="MTK60" s="877"/>
      <c r="MTL60" s="877"/>
      <c r="MTM60" s="877"/>
      <c r="MTN60" s="877"/>
      <c r="MTO60" s="877"/>
      <c r="MTP60" s="877"/>
      <c r="MTQ60" s="877"/>
      <c r="MTR60" s="877"/>
      <c r="MTS60" s="877"/>
      <c r="MTT60" s="877"/>
      <c r="MTU60" s="877"/>
      <c r="MTV60" s="877"/>
      <c r="MTW60" s="877"/>
      <c r="MTX60" s="877"/>
      <c r="MTY60" s="877"/>
      <c r="MTZ60" s="877"/>
      <c r="MUA60" s="877"/>
      <c r="MUB60" s="877"/>
      <c r="MUC60" s="877"/>
      <c r="MUD60" s="877"/>
      <c r="MUE60" s="877"/>
      <c r="MUF60" s="877"/>
      <c r="MUG60" s="877"/>
      <c r="MUH60" s="877"/>
      <c r="MUI60" s="877"/>
      <c r="MUJ60" s="877"/>
      <c r="MUK60" s="877"/>
      <c r="MUL60" s="877"/>
      <c r="MUM60" s="877"/>
      <c r="MUN60" s="877"/>
      <c r="MUO60" s="877"/>
      <c r="MUP60" s="877"/>
      <c r="MUQ60" s="877"/>
      <c r="MUR60" s="877"/>
      <c r="MUS60" s="877"/>
      <c r="MUT60" s="877"/>
      <c r="MUU60" s="877"/>
      <c r="MUV60" s="877"/>
      <c r="MUW60" s="877"/>
      <c r="MUX60" s="877"/>
      <c r="MUY60" s="877"/>
      <c r="MUZ60" s="877"/>
      <c r="MVA60" s="877"/>
      <c r="MVB60" s="877"/>
      <c r="MVC60" s="877"/>
      <c r="MVD60" s="877"/>
      <c r="MVE60" s="877"/>
      <c r="MVF60" s="877"/>
      <c r="MVG60" s="877"/>
      <c r="MVH60" s="877"/>
      <c r="MVI60" s="877"/>
      <c r="MVJ60" s="877"/>
      <c r="MVK60" s="877"/>
      <c r="MVL60" s="877"/>
      <c r="MVM60" s="877"/>
      <c r="MVN60" s="877"/>
      <c r="MVO60" s="877"/>
      <c r="MVP60" s="877"/>
      <c r="MVQ60" s="877"/>
      <c r="MVR60" s="877"/>
      <c r="MVS60" s="877"/>
      <c r="MVT60" s="877"/>
      <c r="MVU60" s="877"/>
      <c r="MVV60" s="877"/>
      <c r="MVW60" s="877"/>
      <c r="MVX60" s="877"/>
      <c r="MVY60" s="877"/>
      <c r="MVZ60" s="877"/>
      <c r="MWA60" s="877"/>
      <c r="MWB60" s="877"/>
      <c r="MWC60" s="877"/>
      <c r="MWD60" s="877"/>
      <c r="MWE60" s="877"/>
      <c r="MWF60" s="877"/>
      <c r="MWG60" s="877"/>
      <c r="MWH60" s="877"/>
      <c r="MWI60" s="877"/>
      <c r="MWJ60" s="877"/>
      <c r="MWK60" s="877"/>
      <c r="MWL60" s="877"/>
      <c r="MWM60" s="877"/>
      <c r="MWN60" s="877"/>
      <c r="MWO60" s="877"/>
      <c r="MWP60" s="877"/>
      <c r="MWQ60" s="877"/>
      <c r="MWR60" s="877"/>
      <c r="MWS60" s="877"/>
      <c r="MWT60" s="877"/>
      <c r="MWU60" s="877"/>
      <c r="MWV60" s="877"/>
      <c r="MWW60" s="877"/>
      <c r="MWX60" s="877"/>
      <c r="MWY60" s="877"/>
      <c r="MWZ60" s="877"/>
      <c r="MXA60" s="877"/>
      <c r="MXB60" s="877"/>
      <c r="MXC60" s="877"/>
      <c r="MXD60" s="877"/>
      <c r="MXE60" s="877"/>
      <c r="MXF60" s="877"/>
      <c r="MXG60" s="877"/>
      <c r="MXH60" s="877"/>
      <c r="MXI60" s="877"/>
      <c r="MXJ60" s="877"/>
      <c r="MXK60" s="877"/>
      <c r="MXL60" s="877"/>
      <c r="MXM60" s="877"/>
      <c r="MXN60" s="877"/>
      <c r="MXO60" s="877"/>
      <c r="MXP60" s="877"/>
      <c r="MXQ60" s="877"/>
      <c r="MXR60" s="877"/>
      <c r="MXS60" s="877"/>
      <c r="MXT60" s="877"/>
      <c r="MXU60" s="877"/>
      <c r="MXV60" s="877"/>
      <c r="MXW60" s="877"/>
      <c r="MXX60" s="877"/>
      <c r="MXY60" s="877"/>
      <c r="MXZ60" s="877"/>
      <c r="MYA60" s="877"/>
      <c r="MYB60" s="877"/>
      <c r="MYC60" s="877"/>
      <c r="MYD60" s="877"/>
      <c r="MYE60" s="877"/>
      <c r="MYF60" s="877"/>
      <c r="MYG60" s="877"/>
      <c r="MYH60" s="877"/>
      <c r="MYI60" s="877"/>
      <c r="MYJ60" s="877"/>
      <c r="MYK60" s="877"/>
      <c r="MYL60" s="877"/>
      <c r="MYM60" s="877"/>
      <c r="MYN60" s="877"/>
      <c r="MYO60" s="877"/>
      <c r="MYP60" s="877"/>
      <c r="MYQ60" s="877"/>
      <c r="MYR60" s="877"/>
      <c r="MYS60" s="877"/>
      <c r="MYT60" s="877"/>
      <c r="MYU60" s="877"/>
      <c r="MYV60" s="877"/>
      <c r="MYW60" s="877"/>
      <c r="MYX60" s="877"/>
      <c r="MYY60" s="877"/>
      <c r="MYZ60" s="877"/>
      <c r="MZA60" s="877"/>
      <c r="MZB60" s="877"/>
      <c r="MZC60" s="877"/>
      <c r="MZD60" s="877"/>
      <c r="MZE60" s="877"/>
      <c r="MZF60" s="877"/>
      <c r="MZG60" s="877"/>
      <c r="MZH60" s="877"/>
      <c r="MZI60" s="877"/>
      <c r="MZJ60" s="877"/>
      <c r="MZK60" s="877"/>
      <c r="MZL60" s="877"/>
      <c r="MZM60" s="877"/>
      <c r="MZN60" s="877"/>
      <c r="MZO60" s="877"/>
      <c r="MZP60" s="877"/>
      <c r="MZQ60" s="877"/>
      <c r="MZR60" s="877"/>
      <c r="MZS60" s="877"/>
      <c r="MZT60" s="877"/>
      <c r="MZU60" s="877"/>
      <c r="MZV60" s="877"/>
      <c r="MZW60" s="877"/>
      <c r="MZX60" s="877"/>
      <c r="MZY60" s="877"/>
      <c r="MZZ60" s="877"/>
      <c r="NAA60" s="877"/>
      <c r="NAB60" s="877"/>
      <c r="NAC60" s="877"/>
      <c r="NAD60" s="877"/>
      <c r="NAE60" s="877"/>
      <c r="NAF60" s="877"/>
      <c r="NAG60" s="877"/>
      <c r="NAH60" s="877"/>
      <c r="NAI60" s="877"/>
      <c r="NAJ60" s="877"/>
      <c r="NAK60" s="877"/>
      <c r="NAL60" s="877"/>
      <c r="NAM60" s="877"/>
      <c r="NAN60" s="877"/>
      <c r="NAO60" s="877"/>
      <c r="NAP60" s="877"/>
      <c r="NAQ60" s="877"/>
      <c r="NAR60" s="877"/>
      <c r="NAS60" s="877"/>
      <c r="NAT60" s="877"/>
      <c r="NAU60" s="877"/>
      <c r="NAV60" s="877"/>
      <c r="NAW60" s="877"/>
      <c r="NAX60" s="877"/>
      <c r="NAY60" s="877"/>
      <c r="NAZ60" s="877"/>
      <c r="NBA60" s="877"/>
      <c r="NBB60" s="877"/>
      <c r="NBC60" s="877"/>
      <c r="NBD60" s="877"/>
      <c r="NBE60" s="877"/>
      <c r="NBF60" s="877"/>
      <c r="NBG60" s="877"/>
      <c r="NBH60" s="877"/>
      <c r="NBI60" s="877"/>
      <c r="NBJ60" s="877"/>
      <c r="NBK60" s="877"/>
      <c r="NBL60" s="877"/>
      <c r="NBM60" s="877"/>
      <c r="NBN60" s="877"/>
      <c r="NBO60" s="877"/>
      <c r="NBP60" s="877"/>
      <c r="NBQ60" s="877"/>
      <c r="NBR60" s="877"/>
      <c r="NBS60" s="877"/>
      <c r="NBT60" s="877"/>
      <c r="NBU60" s="877"/>
      <c r="NBV60" s="877"/>
      <c r="NBW60" s="877"/>
      <c r="NBX60" s="877"/>
      <c r="NBY60" s="877"/>
      <c r="NBZ60" s="877"/>
      <c r="NCA60" s="877"/>
      <c r="NCB60" s="877"/>
      <c r="NCC60" s="877"/>
      <c r="NCD60" s="877"/>
      <c r="NCE60" s="877"/>
      <c r="NCF60" s="877"/>
      <c r="NCG60" s="877"/>
      <c r="NCH60" s="877"/>
      <c r="NCI60" s="877"/>
      <c r="NCJ60" s="877"/>
      <c r="NCK60" s="877"/>
      <c r="NCL60" s="877"/>
      <c r="NCM60" s="877"/>
      <c r="NCN60" s="877"/>
      <c r="NCO60" s="877"/>
      <c r="NCP60" s="877"/>
      <c r="NCQ60" s="877"/>
      <c r="NCR60" s="877"/>
      <c r="NCS60" s="877"/>
      <c r="NCT60" s="877"/>
      <c r="NCU60" s="877"/>
      <c r="NCV60" s="877"/>
      <c r="NCW60" s="877"/>
      <c r="NCX60" s="877"/>
      <c r="NCY60" s="877"/>
      <c r="NCZ60" s="877"/>
      <c r="NDA60" s="877"/>
      <c r="NDB60" s="877"/>
      <c r="NDC60" s="877"/>
      <c r="NDD60" s="877"/>
      <c r="NDE60" s="877"/>
      <c r="NDF60" s="877"/>
      <c r="NDG60" s="877"/>
      <c r="NDH60" s="877"/>
      <c r="NDI60" s="877"/>
      <c r="NDJ60" s="877"/>
      <c r="NDK60" s="877"/>
      <c r="NDL60" s="877"/>
      <c r="NDM60" s="877"/>
      <c r="NDN60" s="877"/>
      <c r="NDO60" s="877"/>
      <c r="NDP60" s="877"/>
      <c r="NDQ60" s="877"/>
      <c r="NDR60" s="877"/>
      <c r="NDS60" s="877"/>
      <c r="NDT60" s="877"/>
      <c r="NDU60" s="877"/>
      <c r="NDV60" s="877"/>
      <c r="NDW60" s="877"/>
      <c r="NDX60" s="877"/>
      <c r="NDY60" s="877"/>
      <c r="NDZ60" s="877"/>
      <c r="NEA60" s="877"/>
      <c r="NEB60" s="877"/>
      <c r="NEC60" s="877"/>
      <c r="NED60" s="877"/>
      <c r="NEE60" s="877"/>
      <c r="NEF60" s="877"/>
      <c r="NEG60" s="877"/>
      <c r="NEH60" s="877"/>
      <c r="NEI60" s="877"/>
      <c r="NEJ60" s="877"/>
      <c r="NEK60" s="877"/>
      <c r="NEL60" s="877"/>
      <c r="NEM60" s="877"/>
      <c r="NEN60" s="877"/>
      <c r="NEO60" s="877"/>
      <c r="NEP60" s="877"/>
      <c r="NEQ60" s="877"/>
      <c r="NER60" s="877"/>
      <c r="NES60" s="877"/>
      <c r="NET60" s="877"/>
      <c r="NEU60" s="877"/>
      <c r="NEV60" s="877"/>
      <c r="NEW60" s="877"/>
      <c r="NEX60" s="877"/>
      <c r="NEY60" s="877"/>
      <c r="NEZ60" s="877"/>
      <c r="NFA60" s="877"/>
      <c r="NFB60" s="877"/>
      <c r="NFC60" s="877"/>
      <c r="NFD60" s="877"/>
      <c r="NFE60" s="877"/>
      <c r="NFF60" s="877"/>
      <c r="NFG60" s="877"/>
      <c r="NFH60" s="877"/>
      <c r="NFI60" s="877"/>
      <c r="NFJ60" s="877"/>
      <c r="NFK60" s="877"/>
      <c r="NFL60" s="877"/>
      <c r="NFM60" s="877"/>
      <c r="NFN60" s="877"/>
      <c r="NFO60" s="877"/>
      <c r="NFP60" s="877"/>
      <c r="NFQ60" s="877"/>
      <c r="NFR60" s="877"/>
      <c r="NFS60" s="877"/>
      <c r="NFT60" s="877"/>
      <c r="NFU60" s="877"/>
      <c r="NFV60" s="877"/>
      <c r="NFW60" s="877"/>
      <c r="NFX60" s="877"/>
      <c r="NFY60" s="877"/>
      <c r="NFZ60" s="877"/>
      <c r="NGA60" s="877"/>
      <c r="NGB60" s="877"/>
      <c r="NGC60" s="877"/>
      <c r="NGD60" s="877"/>
      <c r="NGE60" s="877"/>
      <c r="NGF60" s="877"/>
      <c r="NGG60" s="877"/>
      <c r="NGH60" s="877"/>
      <c r="NGI60" s="877"/>
      <c r="NGJ60" s="877"/>
      <c r="NGK60" s="877"/>
      <c r="NGL60" s="877"/>
      <c r="NGM60" s="877"/>
      <c r="NGN60" s="877"/>
      <c r="NGO60" s="877"/>
      <c r="NGP60" s="877"/>
      <c r="NGQ60" s="877"/>
      <c r="NGR60" s="877"/>
      <c r="NGS60" s="877"/>
      <c r="NGT60" s="877"/>
      <c r="NGU60" s="877"/>
      <c r="NGV60" s="877"/>
      <c r="NGW60" s="877"/>
      <c r="NGX60" s="877"/>
      <c r="NGY60" s="877"/>
      <c r="NGZ60" s="877"/>
      <c r="NHA60" s="877"/>
      <c r="NHB60" s="877"/>
      <c r="NHC60" s="877"/>
      <c r="NHD60" s="877"/>
      <c r="NHE60" s="877"/>
      <c r="NHF60" s="877"/>
      <c r="NHG60" s="877"/>
      <c r="NHH60" s="877"/>
      <c r="NHI60" s="877"/>
      <c r="NHJ60" s="877"/>
      <c r="NHK60" s="877"/>
      <c r="NHL60" s="877"/>
      <c r="NHM60" s="877"/>
      <c r="NHN60" s="877"/>
      <c r="NHO60" s="877"/>
      <c r="NHP60" s="877"/>
      <c r="NHQ60" s="877"/>
      <c r="NHR60" s="877"/>
      <c r="NHS60" s="877"/>
      <c r="NHT60" s="877"/>
      <c r="NHU60" s="877"/>
      <c r="NHV60" s="877"/>
      <c r="NHW60" s="877"/>
      <c r="NHX60" s="877"/>
      <c r="NHY60" s="877"/>
      <c r="NHZ60" s="877"/>
      <c r="NIA60" s="877"/>
      <c r="NIB60" s="877"/>
      <c r="NIC60" s="877"/>
      <c r="NID60" s="877"/>
      <c r="NIE60" s="877"/>
      <c r="NIF60" s="877"/>
      <c r="NIG60" s="877"/>
      <c r="NIH60" s="877"/>
      <c r="NII60" s="877"/>
      <c r="NIJ60" s="877"/>
      <c r="NIK60" s="877"/>
      <c r="NIL60" s="877"/>
      <c r="NIM60" s="877"/>
      <c r="NIN60" s="877"/>
      <c r="NIO60" s="877"/>
      <c r="NIP60" s="877"/>
      <c r="NIQ60" s="877"/>
      <c r="NIR60" s="877"/>
      <c r="NIS60" s="877"/>
      <c r="NIT60" s="877"/>
      <c r="NIU60" s="877"/>
      <c r="NIV60" s="877"/>
      <c r="NIW60" s="877"/>
      <c r="NIX60" s="877"/>
      <c r="NIY60" s="877"/>
      <c r="NIZ60" s="877"/>
      <c r="NJA60" s="877"/>
      <c r="NJB60" s="877"/>
      <c r="NJC60" s="877"/>
      <c r="NJD60" s="877"/>
      <c r="NJE60" s="877"/>
      <c r="NJF60" s="877"/>
      <c r="NJG60" s="877"/>
      <c r="NJH60" s="877"/>
      <c r="NJI60" s="877"/>
      <c r="NJJ60" s="877"/>
      <c r="NJK60" s="877"/>
      <c r="NJL60" s="877"/>
      <c r="NJM60" s="877"/>
      <c r="NJN60" s="877"/>
      <c r="NJO60" s="877"/>
      <c r="NJP60" s="877"/>
      <c r="NJQ60" s="877"/>
      <c r="NJR60" s="877"/>
      <c r="NJS60" s="877"/>
      <c r="NJT60" s="877"/>
      <c r="NJU60" s="877"/>
      <c r="NJV60" s="877"/>
      <c r="NJW60" s="877"/>
      <c r="NJX60" s="877"/>
      <c r="NJY60" s="877"/>
      <c r="NJZ60" s="877"/>
      <c r="NKA60" s="877"/>
      <c r="NKB60" s="877"/>
      <c r="NKC60" s="877"/>
      <c r="NKD60" s="877"/>
      <c r="NKE60" s="877"/>
      <c r="NKF60" s="877"/>
      <c r="NKG60" s="877"/>
      <c r="NKH60" s="877"/>
      <c r="NKI60" s="877"/>
      <c r="NKJ60" s="877"/>
      <c r="NKK60" s="877"/>
      <c r="NKL60" s="877"/>
      <c r="NKM60" s="877"/>
      <c r="NKN60" s="877"/>
      <c r="NKO60" s="877"/>
      <c r="NKP60" s="877"/>
      <c r="NKQ60" s="877"/>
      <c r="NKR60" s="877"/>
      <c r="NKS60" s="877"/>
      <c r="NKT60" s="877"/>
      <c r="NKU60" s="877"/>
      <c r="NKV60" s="877"/>
      <c r="NKW60" s="877"/>
      <c r="NKX60" s="877"/>
      <c r="NKY60" s="877"/>
      <c r="NKZ60" s="877"/>
      <c r="NLA60" s="877"/>
      <c r="NLB60" s="877"/>
      <c r="NLC60" s="877"/>
      <c r="NLD60" s="877"/>
      <c r="NLE60" s="877"/>
      <c r="NLF60" s="877"/>
      <c r="NLG60" s="877"/>
      <c r="NLH60" s="877"/>
      <c r="NLI60" s="877"/>
      <c r="NLJ60" s="877"/>
      <c r="NLK60" s="877"/>
      <c r="NLL60" s="877"/>
      <c r="NLM60" s="877"/>
      <c r="NLN60" s="877"/>
      <c r="NLO60" s="877"/>
      <c r="NLP60" s="877"/>
      <c r="NLQ60" s="877"/>
      <c r="NLR60" s="877"/>
      <c r="NLS60" s="877"/>
      <c r="NLT60" s="877"/>
      <c r="NLU60" s="877"/>
      <c r="NLV60" s="877"/>
      <c r="NLW60" s="877"/>
      <c r="NLX60" s="877"/>
      <c r="NLY60" s="877"/>
      <c r="NLZ60" s="877"/>
      <c r="NMA60" s="877"/>
      <c r="NMB60" s="877"/>
      <c r="NMC60" s="877"/>
      <c r="NMD60" s="877"/>
      <c r="NME60" s="877"/>
      <c r="NMF60" s="877"/>
      <c r="NMG60" s="877"/>
      <c r="NMH60" s="877"/>
      <c r="NMI60" s="877"/>
      <c r="NMJ60" s="877"/>
      <c r="NMK60" s="877"/>
      <c r="NML60" s="877"/>
      <c r="NMM60" s="877"/>
      <c r="NMN60" s="877"/>
      <c r="NMO60" s="877"/>
      <c r="NMP60" s="877"/>
      <c r="NMQ60" s="877"/>
      <c r="NMR60" s="877"/>
      <c r="NMS60" s="877"/>
      <c r="NMT60" s="877"/>
      <c r="NMU60" s="877"/>
      <c r="NMV60" s="877"/>
      <c r="NMW60" s="877"/>
      <c r="NMX60" s="877"/>
      <c r="NMY60" s="877"/>
      <c r="NMZ60" s="877"/>
      <c r="NNA60" s="877"/>
      <c r="NNB60" s="877"/>
      <c r="NNC60" s="877"/>
      <c r="NND60" s="877"/>
      <c r="NNE60" s="877"/>
      <c r="NNF60" s="877"/>
      <c r="NNG60" s="877"/>
      <c r="NNH60" s="877"/>
      <c r="NNI60" s="877"/>
      <c r="NNJ60" s="877"/>
      <c r="NNK60" s="877"/>
      <c r="NNL60" s="877"/>
      <c r="NNM60" s="877"/>
      <c r="NNN60" s="877"/>
      <c r="NNO60" s="877"/>
      <c r="NNP60" s="877"/>
      <c r="NNQ60" s="877"/>
      <c r="NNR60" s="877"/>
      <c r="NNS60" s="877"/>
      <c r="NNT60" s="877"/>
      <c r="NNU60" s="877"/>
      <c r="NNV60" s="877"/>
      <c r="NNW60" s="877"/>
      <c r="NNX60" s="877"/>
      <c r="NNY60" s="877"/>
      <c r="NNZ60" s="877"/>
      <c r="NOA60" s="877"/>
      <c r="NOB60" s="877"/>
      <c r="NOC60" s="877"/>
      <c r="NOD60" s="877"/>
      <c r="NOE60" s="877"/>
      <c r="NOF60" s="877"/>
      <c r="NOG60" s="877"/>
      <c r="NOH60" s="877"/>
      <c r="NOI60" s="877"/>
      <c r="NOJ60" s="877"/>
      <c r="NOK60" s="877"/>
      <c r="NOL60" s="877"/>
      <c r="NOM60" s="877"/>
      <c r="NON60" s="877"/>
      <c r="NOO60" s="877"/>
      <c r="NOP60" s="877"/>
      <c r="NOQ60" s="877"/>
      <c r="NOR60" s="877"/>
      <c r="NOS60" s="877"/>
      <c r="NOT60" s="877"/>
      <c r="NOU60" s="877"/>
      <c r="NOV60" s="877"/>
      <c r="NOW60" s="877"/>
      <c r="NOX60" s="877"/>
      <c r="NOY60" s="877"/>
      <c r="NOZ60" s="877"/>
      <c r="NPA60" s="877"/>
      <c r="NPB60" s="877"/>
      <c r="NPC60" s="877"/>
      <c r="NPD60" s="877"/>
      <c r="NPE60" s="877"/>
      <c r="NPF60" s="877"/>
      <c r="NPG60" s="877"/>
      <c r="NPH60" s="877"/>
      <c r="NPI60" s="877"/>
      <c r="NPJ60" s="877"/>
      <c r="NPK60" s="877"/>
      <c r="NPL60" s="877"/>
      <c r="NPM60" s="877"/>
      <c r="NPN60" s="877"/>
      <c r="NPO60" s="877"/>
      <c r="NPP60" s="877"/>
      <c r="NPQ60" s="877"/>
      <c r="NPR60" s="877"/>
      <c r="NPS60" s="877"/>
      <c r="NPT60" s="877"/>
      <c r="NPU60" s="877"/>
      <c r="NPV60" s="877"/>
      <c r="NPW60" s="877"/>
      <c r="NPX60" s="877"/>
      <c r="NPY60" s="877"/>
      <c r="NPZ60" s="877"/>
      <c r="NQA60" s="877"/>
      <c r="NQB60" s="877"/>
      <c r="NQC60" s="877"/>
      <c r="NQD60" s="877"/>
      <c r="NQE60" s="877"/>
      <c r="NQF60" s="877"/>
      <c r="NQG60" s="877"/>
      <c r="NQH60" s="877"/>
      <c r="NQI60" s="877"/>
      <c r="NQJ60" s="877"/>
      <c r="NQK60" s="877"/>
      <c r="NQL60" s="877"/>
      <c r="NQM60" s="877"/>
      <c r="NQN60" s="877"/>
      <c r="NQO60" s="877"/>
      <c r="NQP60" s="877"/>
      <c r="NQQ60" s="877"/>
      <c r="NQR60" s="877"/>
      <c r="NQS60" s="877"/>
      <c r="NQT60" s="877"/>
      <c r="NQU60" s="877"/>
      <c r="NQV60" s="877"/>
      <c r="NQW60" s="877"/>
      <c r="NQX60" s="877"/>
      <c r="NQY60" s="877"/>
      <c r="NQZ60" s="877"/>
      <c r="NRA60" s="877"/>
      <c r="NRB60" s="877"/>
      <c r="NRC60" s="877"/>
      <c r="NRD60" s="877"/>
      <c r="NRE60" s="877"/>
      <c r="NRF60" s="877"/>
      <c r="NRG60" s="877"/>
      <c r="NRH60" s="877"/>
      <c r="NRI60" s="877"/>
      <c r="NRJ60" s="877"/>
      <c r="NRK60" s="877"/>
      <c r="NRL60" s="877"/>
      <c r="NRM60" s="877"/>
      <c r="NRN60" s="877"/>
      <c r="NRO60" s="877"/>
      <c r="NRP60" s="877"/>
      <c r="NRQ60" s="877"/>
      <c r="NRR60" s="877"/>
      <c r="NRS60" s="877"/>
      <c r="NRT60" s="877"/>
      <c r="NRU60" s="877"/>
      <c r="NRV60" s="877"/>
      <c r="NRW60" s="877"/>
      <c r="NRX60" s="877"/>
      <c r="NRY60" s="877"/>
      <c r="NRZ60" s="877"/>
      <c r="NSA60" s="877"/>
      <c r="NSB60" s="877"/>
      <c r="NSC60" s="877"/>
      <c r="NSD60" s="877"/>
      <c r="NSE60" s="877"/>
      <c r="NSF60" s="877"/>
      <c r="NSG60" s="877"/>
      <c r="NSH60" s="877"/>
      <c r="NSI60" s="877"/>
      <c r="NSJ60" s="877"/>
      <c r="NSK60" s="877"/>
      <c r="NSL60" s="877"/>
      <c r="NSM60" s="877"/>
      <c r="NSN60" s="877"/>
      <c r="NSO60" s="877"/>
      <c r="NSP60" s="877"/>
      <c r="NSQ60" s="877"/>
      <c r="NSR60" s="877"/>
      <c r="NSS60" s="877"/>
      <c r="NST60" s="877"/>
      <c r="NSU60" s="877"/>
      <c r="NSV60" s="877"/>
      <c r="NSW60" s="877"/>
      <c r="NSX60" s="877"/>
      <c r="NSY60" s="877"/>
      <c r="NSZ60" s="877"/>
      <c r="NTA60" s="877"/>
      <c r="NTB60" s="877"/>
      <c r="NTC60" s="877"/>
      <c r="NTD60" s="877"/>
      <c r="NTE60" s="877"/>
      <c r="NTF60" s="877"/>
      <c r="NTG60" s="877"/>
      <c r="NTH60" s="877"/>
      <c r="NTI60" s="877"/>
      <c r="NTJ60" s="877"/>
      <c r="NTK60" s="877"/>
      <c r="NTL60" s="877"/>
      <c r="NTM60" s="877"/>
      <c r="NTN60" s="877"/>
      <c r="NTO60" s="877"/>
      <c r="NTP60" s="877"/>
      <c r="NTQ60" s="877"/>
      <c r="NTR60" s="877"/>
      <c r="NTS60" s="877"/>
      <c r="NTT60" s="877"/>
      <c r="NTU60" s="877"/>
      <c r="NTV60" s="877"/>
      <c r="NTW60" s="877"/>
      <c r="NTX60" s="877"/>
      <c r="NTY60" s="877"/>
      <c r="NTZ60" s="877"/>
      <c r="NUA60" s="877"/>
      <c r="NUB60" s="877"/>
      <c r="NUC60" s="877"/>
      <c r="NUD60" s="877"/>
      <c r="NUE60" s="877"/>
      <c r="NUF60" s="877"/>
      <c r="NUG60" s="877"/>
      <c r="NUH60" s="877"/>
      <c r="NUI60" s="877"/>
      <c r="NUJ60" s="877"/>
      <c r="NUK60" s="877"/>
      <c r="NUL60" s="877"/>
      <c r="NUM60" s="877"/>
      <c r="NUN60" s="877"/>
      <c r="NUO60" s="877"/>
      <c r="NUP60" s="877"/>
      <c r="NUQ60" s="877"/>
      <c r="NUR60" s="877"/>
      <c r="NUS60" s="877"/>
      <c r="NUT60" s="877"/>
      <c r="NUU60" s="877"/>
      <c r="NUV60" s="877"/>
      <c r="NUW60" s="877"/>
      <c r="NUX60" s="877"/>
      <c r="NUY60" s="877"/>
      <c r="NUZ60" s="877"/>
      <c r="NVA60" s="877"/>
      <c r="NVB60" s="877"/>
      <c r="NVC60" s="877"/>
      <c r="NVD60" s="877"/>
      <c r="NVE60" s="877"/>
      <c r="NVF60" s="877"/>
      <c r="NVG60" s="877"/>
      <c r="NVH60" s="877"/>
      <c r="NVI60" s="877"/>
      <c r="NVJ60" s="877"/>
      <c r="NVK60" s="877"/>
      <c r="NVL60" s="877"/>
      <c r="NVM60" s="877"/>
      <c r="NVN60" s="877"/>
      <c r="NVO60" s="877"/>
      <c r="NVP60" s="877"/>
      <c r="NVQ60" s="877"/>
      <c r="NVR60" s="877"/>
      <c r="NVS60" s="877"/>
      <c r="NVT60" s="877"/>
      <c r="NVU60" s="877"/>
      <c r="NVV60" s="877"/>
      <c r="NVW60" s="877"/>
      <c r="NVX60" s="877"/>
      <c r="NVY60" s="877"/>
      <c r="NVZ60" s="877"/>
      <c r="NWA60" s="877"/>
      <c r="NWB60" s="877"/>
      <c r="NWC60" s="877"/>
      <c r="NWD60" s="877"/>
      <c r="NWE60" s="877"/>
      <c r="NWF60" s="877"/>
      <c r="NWG60" s="877"/>
      <c r="NWH60" s="877"/>
      <c r="NWI60" s="877"/>
      <c r="NWJ60" s="877"/>
      <c r="NWK60" s="877"/>
      <c r="NWL60" s="877"/>
      <c r="NWM60" s="877"/>
      <c r="NWN60" s="877"/>
      <c r="NWO60" s="877"/>
      <c r="NWP60" s="877"/>
      <c r="NWQ60" s="877"/>
      <c r="NWR60" s="877"/>
      <c r="NWS60" s="877"/>
      <c r="NWT60" s="877"/>
      <c r="NWU60" s="877"/>
      <c r="NWV60" s="877"/>
      <c r="NWW60" s="877"/>
      <c r="NWX60" s="877"/>
      <c r="NWY60" s="877"/>
      <c r="NWZ60" s="877"/>
      <c r="NXA60" s="877"/>
      <c r="NXB60" s="877"/>
      <c r="NXC60" s="877"/>
      <c r="NXD60" s="877"/>
      <c r="NXE60" s="877"/>
      <c r="NXF60" s="877"/>
      <c r="NXG60" s="877"/>
      <c r="NXH60" s="877"/>
      <c r="NXI60" s="877"/>
      <c r="NXJ60" s="877"/>
      <c r="NXK60" s="877"/>
      <c r="NXL60" s="877"/>
      <c r="NXM60" s="877"/>
      <c r="NXN60" s="877"/>
      <c r="NXO60" s="877"/>
      <c r="NXP60" s="877"/>
      <c r="NXQ60" s="877"/>
      <c r="NXR60" s="877"/>
      <c r="NXS60" s="877"/>
      <c r="NXT60" s="877"/>
      <c r="NXU60" s="877"/>
      <c r="NXV60" s="877"/>
      <c r="NXW60" s="877"/>
      <c r="NXX60" s="877"/>
      <c r="NXY60" s="877"/>
      <c r="NXZ60" s="877"/>
      <c r="NYA60" s="877"/>
      <c r="NYB60" s="877"/>
      <c r="NYC60" s="877"/>
      <c r="NYD60" s="877"/>
      <c r="NYE60" s="877"/>
      <c r="NYF60" s="877"/>
      <c r="NYG60" s="877"/>
      <c r="NYH60" s="877"/>
      <c r="NYI60" s="877"/>
      <c r="NYJ60" s="877"/>
      <c r="NYK60" s="877"/>
      <c r="NYL60" s="877"/>
      <c r="NYM60" s="877"/>
      <c r="NYN60" s="877"/>
      <c r="NYO60" s="877"/>
      <c r="NYP60" s="877"/>
      <c r="NYQ60" s="877"/>
      <c r="NYR60" s="877"/>
      <c r="NYS60" s="877"/>
      <c r="NYT60" s="877"/>
      <c r="NYU60" s="877"/>
      <c r="NYV60" s="877"/>
      <c r="NYW60" s="877"/>
      <c r="NYX60" s="877"/>
      <c r="NYY60" s="877"/>
      <c r="NYZ60" s="877"/>
      <c r="NZA60" s="877"/>
      <c r="NZB60" s="877"/>
      <c r="NZC60" s="877"/>
      <c r="NZD60" s="877"/>
      <c r="NZE60" s="877"/>
      <c r="NZF60" s="877"/>
      <c r="NZG60" s="877"/>
      <c r="NZH60" s="877"/>
      <c r="NZI60" s="877"/>
      <c r="NZJ60" s="877"/>
      <c r="NZK60" s="877"/>
      <c r="NZL60" s="877"/>
      <c r="NZM60" s="877"/>
      <c r="NZN60" s="877"/>
      <c r="NZO60" s="877"/>
      <c r="NZP60" s="877"/>
      <c r="NZQ60" s="877"/>
      <c r="NZR60" s="877"/>
      <c r="NZS60" s="877"/>
      <c r="NZT60" s="877"/>
      <c r="NZU60" s="877"/>
      <c r="NZV60" s="877"/>
      <c r="NZW60" s="877"/>
      <c r="NZX60" s="877"/>
      <c r="NZY60" s="877"/>
      <c r="NZZ60" s="877"/>
      <c r="OAA60" s="877"/>
      <c r="OAB60" s="877"/>
      <c r="OAC60" s="877"/>
      <c r="OAD60" s="877"/>
      <c r="OAE60" s="877"/>
      <c r="OAF60" s="877"/>
      <c r="OAG60" s="877"/>
      <c r="OAH60" s="877"/>
      <c r="OAI60" s="877"/>
      <c r="OAJ60" s="877"/>
      <c r="OAK60" s="877"/>
      <c r="OAL60" s="877"/>
      <c r="OAM60" s="877"/>
      <c r="OAN60" s="877"/>
      <c r="OAO60" s="877"/>
      <c r="OAP60" s="877"/>
      <c r="OAQ60" s="877"/>
      <c r="OAR60" s="877"/>
      <c r="OAS60" s="877"/>
      <c r="OAT60" s="877"/>
      <c r="OAU60" s="877"/>
      <c r="OAV60" s="877"/>
      <c r="OAW60" s="877"/>
      <c r="OAX60" s="877"/>
      <c r="OAY60" s="877"/>
      <c r="OAZ60" s="877"/>
      <c r="OBA60" s="877"/>
      <c r="OBB60" s="877"/>
      <c r="OBC60" s="877"/>
      <c r="OBD60" s="877"/>
      <c r="OBE60" s="877"/>
      <c r="OBF60" s="877"/>
      <c r="OBG60" s="877"/>
      <c r="OBH60" s="877"/>
      <c r="OBI60" s="877"/>
      <c r="OBJ60" s="877"/>
      <c r="OBK60" s="877"/>
      <c r="OBL60" s="877"/>
      <c r="OBM60" s="877"/>
      <c r="OBN60" s="877"/>
      <c r="OBO60" s="877"/>
      <c r="OBP60" s="877"/>
      <c r="OBQ60" s="877"/>
      <c r="OBR60" s="877"/>
      <c r="OBS60" s="877"/>
      <c r="OBT60" s="877"/>
      <c r="OBU60" s="877"/>
      <c r="OBV60" s="877"/>
      <c r="OBW60" s="877"/>
      <c r="OBX60" s="877"/>
      <c r="OBY60" s="877"/>
      <c r="OBZ60" s="877"/>
      <c r="OCA60" s="877"/>
      <c r="OCB60" s="877"/>
      <c r="OCC60" s="877"/>
      <c r="OCD60" s="877"/>
      <c r="OCE60" s="877"/>
      <c r="OCF60" s="877"/>
      <c r="OCG60" s="877"/>
      <c r="OCH60" s="877"/>
      <c r="OCI60" s="877"/>
      <c r="OCJ60" s="877"/>
      <c r="OCK60" s="877"/>
      <c r="OCL60" s="877"/>
      <c r="OCM60" s="877"/>
      <c r="OCN60" s="877"/>
      <c r="OCO60" s="877"/>
      <c r="OCP60" s="877"/>
      <c r="OCQ60" s="877"/>
      <c r="OCR60" s="877"/>
      <c r="OCS60" s="877"/>
      <c r="OCT60" s="877"/>
      <c r="OCU60" s="877"/>
      <c r="OCV60" s="877"/>
      <c r="OCW60" s="877"/>
      <c r="OCX60" s="877"/>
      <c r="OCY60" s="877"/>
      <c r="OCZ60" s="877"/>
      <c r="ODA60" s="877"/>
      <c r="ODB60" s="877"/>
      <c r="ODC60" s="877"/>
      <c r="ODD60" s="877"/>
      <c r="ODE60" s="877"/>
      <c r="ODF60" s="877"/>
      <c r="ODG60" s="877"/>
      <c r="ODH60" s="877"/>
      <c r="ODI60" s="877"/>
      <c r="ODJ60" s="877"/>
      <c r="ODK60" s="877"/>
      <c r="ODL60" s="877"/>
      <c r="ODM60" s="877"/>
      <c r="ODN60" s="877"/>
      <c r="ODO60" s="877"/>
      <c r="ODP60" s="877"/>
      <c r="ODQ60" s="877"/>
      <c r="ODR60" s="877"/>
      <c r="ODS60" s="877"/>
      <c r="ODT60" s="877"/>
      <c r="ODU60" s="877"/>
      <c r="ODV60" s="877"/>
      <c r="ODW60" s="877"/>
      <c r="ODX60" s="877"/>
      <c r="ODY60" s="877"/>
      <c r="ODZ60" s="877"/>
      <c r="OEA60" s="877"/>
      <c r="OEB60" s="877"/>
      <c r="OEC60" s="877"/>
      <c r="OED60" s="877"/>
      <c r="OEE60" s="877"/>
      <c r="OEF60" s="877"/>
      <c r="OEG60" s="877"/>
      <c r="OEH60" s="877"/>
      <c r="OEI60" s="877"/>
      <c r="OEJ60" s="877"/>
      <c r="OEK60" s="877"/>
      <c r="OEL60" s="877"/>
      <c r="OEM60" s="877"/>
      <c r="OEN60" s="877"/>
      <c r="OEO60" s="877"/>
      <c r="OEP60" s="877"/>
      <c r="OEQ60" s="877"/>
      <c r="OER60" s="877"/>
      <c r="OES60" s="877"/>
      <c r="OET60" s="877"/>
      <c r="OEU60" s="877"/>
      <c r="OEV60" s="877"/>
      <c r="OEW60" s="877"/>
      <c r="OEX60" s="877"/>
      <c r="OEY60" s="877"/>
      <c r="OEZ60" s="877"/>
      <c r="OFA60" s="877"/>
      <c r="OFB60" s="877"/>
      <c r="OFC60" s="877"/>
      <c r="OFD60" s="877"/>
      <c r="OFE60" s="877"/>
      <c r="OFF60" s="877"/>
      <c r="OFG60" s="877"/>
      <c r="OFH60" s="877"/>
      <c r="OFI60" s="877"/>
      <c r="OFJ60" s="877"/>
      <c r="OFK60" s="877"/>
      <c r="OFL60" s="877"/>
      <c r="OFM60" s="877"/>
      <c r="OFN60" s="877"/>
      <c r="OFO60" s="877"/>
      <c r="OFP60" s="877"/>
      <c r="OFQ60" s="877"/>
      <c r="OFR60" s="877"/>
      <c r="OFS60" s="877"/>
      <c r="OFT60" s="877"/>
      <c r="OFU60" s="877"/>
      <c r="OFV60" s="877"/>
      <c r="OFW60" s="877"/>
      <c r="OFX60" s="877"/>
      <c r="OFY60" s="877"/>
      <c r="OFZ60" s="877"/>
      <c r="OGA60" s="877"/>
      <c r="OGB60" s="877"/>
      <c r="OGC60" s="877"/>
      <c r="OGD60" s="877"/>
      <c r="OGE60" s="877"/>
      <c r="OGF60" s="877"/>
      <c r="OGG60" s="877"/>
      <c r="OGH60" s="877"/>
      <c r="OGI60" s="877"/>
      <c r="OGJ60" s="877"/>
      <c r="OGK60" s="877"/>
      <c r="OGL60" s="877"/>
      <c r="OGM60" s="877"/>
      <c r="OGN60" s="877"/>
      <c r="OGO60" s="877"/>
      <c r="OGP60" s="877"/>
      <c r="OGQ60" s="877"/>
      <c r="OGR60" s="877"/>
      <c r="OGS60" s="877"/>
      <c r="OGT60" s="877"/>
      <c r="OGU60" s="877"/>
      <c r="OGV60" s="877"/>
      <c r="OGW60" s="877"/>
      <c r="OGX60" s="877"/>
      <c r="OGY60" s="877"/>
      <c r="OGZ60" s="877"/>
      <c r="OHA60" s="877"/>
      <c r="OHB60" s="877"/>
      <c r="OHC60" s="877"/>
      <c r="OHD60" s="877"/>
      <c r="OHE60" s="877"/>
      <c r="OHF60" s="877"/>
      <c r="OHG60" s="877"/>
      <c r="OHH60" s="877"/>
      <c r="OHI60" s="877"/>
      <c r="OHJ60" s="877"/>
      <c r="OHK60" s="877"/>
      <c r="OHL60" s="877"/>
      <c r="OHM60" s="877"/>
      <c r="OHN60" s="877"/>
      <c r="OHO60" s="877"/>
      <c r="OHP60" s="877"/>
      <c r="OHQ60" s="877"/>
      <c r="OHR60" s="877"/>
      <c r="OHS60" s="877"/>
      <c r="OHT60" s="877"/>
      <c r="OHU60" s="877"/>
      <c r="OHV60" s="877"/>
      <c r="OHW60" s="877"/>
      <c r="OHX60" s="877"/>
      <c r="OHY60" s="877"/>
      <c r="OHZ60" s="877"/>
      <c r="OIA60" s="877"/>
      <c r="OIB60" s="877"/>
      <c r="OIC60" s="877"/>
      <c r="OID60" s="877"/>
      <c r="OIE60" s="877"/>
      <c r="OIF60" s="877"/>
      <c r="OIG60" s="877"/>
      <c r="OIH60" s="877"/>
      <c r="OII60" s="877"/>
      <c r="OIJ60" s="877"/>
      <c r="OIK60" s="877"/>
      <c r="OIL60" s="877"/>
      <c r="OIM60" s="877"/>
      <c r="OIN60" s="877"/>
      <c r="OIO60" s="877"/>
      <c r="OIP60" s="877"/>
      <c r="OIQ60" s="877"/>
      <c r="OIR60" s="877"/>
      <c r="OIS60" s="877"/>
      <c r="OIT60" s="877"/>
      <c r="OIU60" s="877"/>
      <c r="OIV60" s="877"/>
      <c r="OIW60" s="877"/>
      <c r="OIX60" s="877"/>
      <c r="OIY60" s="877"/>
      <c r="OIZ60" s="877"/>
      <c r="OJA60" s="877"/>
      <c r="OJB60" s="877"/>
      <c r="OJC60" s="877"/>
      <c r="OJD60" s="877"/>
      <c r="OJE60" s="877"/>
      <c r="OJF60" s="877"/>
      <c r="OJG60" s="877"/>
      <c r="OJH60" s="877"/>
      <c r="OJI60" s="877"/>
      <c r="OJJ60" s="877"/>
      <c r="OJK60" s="877"/>
      <c r="OJL60" s="877"/>
      <c r="OJM60" s="877"/>
      <c r="OJN60" s="877"/>
      <c r="OJO60" s="877"/>
      <c r="OJP60" s="877"/>
      <c r="OJQ60" s="877"/>
      <c r="OJR60" s="877"/>
      <c r="OJS60" s="877"/>
      <c r="OJT60" s="877"/>
      <c r="OJU60" s="877"/>
      <c r="OJV60" s="877"/>
      <c r="OJW60" s="877"/>
      <c r="OJX60" s="877"/>
      <c r="OJY60" s="877"/>
      <c r="OJZ60" s="877"/>
      <c r="OKA60" s="877"/>
      <c r="OKB60" s="877"/>
      <c r="OKC60" s="877"/>
      <c r="OKD60" s="877"/>
      <c r="OKE60" s="877"/>
      <c r="OKF60" s="877"/>
      <c r="OKG60" s="877"/>
      <c r="OKH60" s="877"/>
      <c r="OKI60" s="877"/>
      <c r="OKJ60" s="877"/>
      <c r="OKK60" s="877"/>
      <c r="OKL60" s="877"/>
      <c r="OKM60" s="877"/>
      <c r="OKN60" s="877"/>
      <c r="OKO60" s="877"/>
      <c r="OKP60" s="877"/>
      <c r="OKQ60" s="877"/>
      <c r="OKR60" s="877"/>
      <c r="OKS60" s="877"/>
      <c r="OKT60" s="877"/>
      <c r="OKU60" s="877"/>
      <c r="OKV60" s="877"/>
      <c r="OKW60" s="877"/>
      <c r="OKX60" s="877"/>
      <c r="OKY60" s="877"/>
      <c r="OKZ60" s="877"/>
      <c r="OLA60" s="877"/>
      <c r="OLB60" s="877"/>
      <c r="OLC60" s="877"/>
      <c r="OLD60" s="877"/>
      <c r="OLE60" s="877"/>
      <c r="OLF60" s="877"/>
      <c r="OLG60" s="877"/>
      <c r="OLH60" s="877"/>
      <c r="OLI60" s="877"/>
      <c r="OLJ60" s="877"/>
      <c r="OLK60" s="877"/>
      <c r="OLL60" s="877"/>
      <c r="OLM60" s="877"/>
      <c r="OLN60" s="877"/>
      <c r="OLO60" s="877"/>
      <c r="OLP60" s="877"/>
      <c r="OLQ60" s="877"/>
      <c r="OLR60" s="877"/>
      <c r="OLS60" s="877"/>
      <c r="OLT60" s="877"/>
      <c r="OLU60" s="877"/>
      <c r="OLV60" s="877"/>
      <c r="OLW60" s="877"/>
      <c r="OLX60" s="877"/>
      <c r="OLY60" s="877"/>
      <c r="OLZ60" s="877"/>
      <c r="OMA60" s="877"/>
      <c r="OMB60" s="877"/>
      <c r="OMC60" s="877"/>
      <c r="OMD60" s="877"/>
      <c r="OME60" s="877"/>
      <c r="OMF60" s="877"/>
      <c r="OMG60" s="877"/>
      <c r="OMH60" s="877"/>
      <c r="OMI60" s="877"/>
      <c r="OMJ60" s="877"/>
      <c r="OMK60" s="877"/>
      <c r="OML60" s="877"/>
      <c r="OMM60" s="877"/>
      <c r="OMN60" s="877"/>
      <c r="OMO60" s="877"/>
      <c r="OMP60" s="877"/>
      <c r="OMQ60" s="877"/>
      <c r="OMR60" s="877"/>
      <c r="OMS60" s="877"/>
      <c r="OMT60" s="877"/>
      <c r="OMU60" s="877"/>
      <c r="OMV60" s="877"/>
      <c r="OMW60" s="877"/>
      <c r="OMX60" s="877"/>
      <c r="OMY60" s="877"/>
      <c r="OMZ60" s="877"/>
      <c r="ONA60" s="877"/>
      <c r="ONB60" s="877"/>
      <c r="ONC60" s="877"/>
      <c r="OND60" s="877"/>
      <c r="ONE60" s="877"/>
      <c r="ONF60" s="877"/>
      <c r="ONG60" s="877"/>
      <c r="ONH60" s="877"/>
      <c r="ONI60" s="877"/>
      <c r="ONJ60" s="877"/>
      <c r="ONK60" s="877"/>
      <c r="ONL60" s="877"/>
      <c r="ONM60" s="877"/>
      <c r="ONN60" s="877"/>
      <c r="ONO60" s="877"/>
      <c r="ONP60" s="877"/>
      <c r="ONQ60" s="877"/>
      <c r="ONR60" s="877"/>
      <c r="ONS60" s="877"/>
      <c r="ONT60" s="877"/>
      <c r="ONU60" s="877"/>
      <c r="ONV60" s="877"/>
      <c r="ONW60" s="877"/>
      <c r="ONX60" s="877"/>
      <c r="ONY60" s="877"/>
      <c r="ONZ60" s="877"/>
      <c r="OOA60" s="877"/>
      <c r="OOB60" s="877"/>
      <c r="OOC60" s="877"/>
      <c r="OOD60" s="877"/>
      <c r="OOE60" s="877"/>
      <c r="OOF60" s="877"/>
      <c r="OOG60" s="877"/>
      <c r="OOH60" s="877"/>
      <c r="OOI60" s="877"/>
      <c r="OOJ60" s="877"/>
      <c r="OOK60" s="877"/>
      <c r="OOL60" s="877"/>
      <c r="OOM60" s="877"/>
      <c r="OON60" s="877"/>
      <c r="OOO60" s="877"/>
      <c r="OOP60" s="877"/>
      <c r="OOQ60" s="877"/>
      <c r="OOR60" s="877"/>
      <c r="OOS60" s="877"/>
      <c r="OOT60" s="877"/>
      <c r="OOU60" s="877"/>
      <c r="OOV60" s="877"/>
      <c r="OOW60" s="877"/>
      <c r="OOX60" s="877"/>
      <c r="OOY60" s="877"/>
      <c r="OOZ60" s="877"/>
      <c r="OPA60" s="877"/>
      <c r="OPB60" s="877"/>
      <c r="OPC60" s="877"/>
      <c r="OPD60" s="877"/>
      <c r="OPE60" s="877"/>
      <c r="OPF60" s="877"/>
      <c r="OPG60" s="877"/>
      <c r="OPH60" s="877"/>
      <c r="OPI60" s="877"/>
      <c r="OPJ60" s="877"/>
      <c r="OPK60" s="877"/>
      <c r="OPL60" s="877"/>
      <c r="OPM60" s="877"/>
      <c r="OPN60" s="877"/>
      <c r="OPO60" s="877"/>
      <c r="OPP60" s="877"/>
      <c r="OPQ60" s="877"/>
      <c r="OPR60" s="877"/>
      <c r="OPS60" s="877"/>
      <c r="OPT60" s="877"/>
      <c r="OPU60" s="877"/>
      <c r="OPV60" s="877"/>
      <c r="OPW60" s="877"/>
      <c r="OPX60" s="877"/>
      <c r="OPY60" s="877"/>
      <c r="OPZ60" s="877"/>
      <c r="OQA60" s="877"/>
      <c r="OQB60" s="877"/>
      <c r="OQC60" s="877"/>
      <c r="OQD60" s="877"/>
      <c r="OQE60" s="877"/>
      <c r="OQF60" s="877"/>
      <c r="OQG60" s="877"/>
      <c r="OQH60" s="877"/>
      <c r="OQI60" s="877"/>
      <c r="OQJ60" s="877"/>
      <c r="OQK60" s="877"/>
      <c r="OQL60" s="877"/>
      <c r="OQM60" s="877"/>
      <c r="OQN60" s="877"/>
      <c r="OQO60" s="877"/>
      <c r="OQP60" s="877"/>
      <c r="OQQ60" s="877"/>
      <c r="OQR60" s="877"/>
      <c r="OQS60" s="877"/>
      <c r="OQT60" s="877"/>
      <c r="OQU60" s="877"/>
      <c r="OQV60" s="877"/>
      <c r="OQW60" s="877"/>
      <c r="OQX60" s="877"/>
      <c r="OQY60" s="877"/>
      <c r="OQZ60" s="877"/>
      <c r="ORA60" s="877"/>
      <c r="ORB60" s="877"/>
      <c r="ORC60" s="877"/>
      <c r="ORD60" s="877"/>
      <c r="ORE60" s="877"/>
      <c r="ORF60" s="877"/>
      <c r="ORG60" s="877"/>
      <c r="ORH60" s="877"/>
      <c r="ORI60" s="877"/>
      <c r="ORJ60" s="877"/>
      <c r="ORK60" s="877"/>
      <c r="ORL60" s="877"/>
      <c r="ORM60" s="877"/>
      <c r="ORN60" s="877"/>
      <c r="ORO60" s="877"/>
      <c r="ORP60" s="877"/>
      <c r="ORQ60" s="877"/>
      <c r="ORR60" s="877"/>
      <c r="ORS60" s="877"/>
      <c r="ORT60" s="877"/>
      <c r="ORU60" s="877"/>
      <c r="ORV60" s="877"/>
      <c r="ORW60" s="877"/>
      <c r="ORX60" s="877"/>
      <c r="ORY60" s="877"/>
      <c r="ORZ60" s="877"/>
      <c r="OSA60" s="877"/>
      <c r="OSB60" s="877"/>
      <c r="OSC60" s="877"/>
      <c r="OSD60" s="877"/>
      <c r="OSE60" s="877"/>
      <c r="OSF60" s="877"/>
      <c r="OSG60" s="877"/>
      <c r="OSH60" s="877"/>
      <c r="OSI60" s="877"/>
      <c r="OSJ60" s="877"/>
      <c r="OSK60" s="877"/>
      <c r="OSL60" s="877"/>
      <c r="OSM60" s="877"/>
      <c r="OSN60" s="877"/>
      <c r="OSO60" s="877"/>
      <c r="OSP60" s="877"/>
      <c r="OSQ60" s="877"/>
      <c r="OSR60" s="877"/>
      <c r="OSS60" s="877"/>
      <c r="OST60" s="877"/>
      <c r="OSU60" s="877"/>
      <c r="OSV60" s="877"/>
      <c r="OSW60" s="877"/>
      <c r="OSX60" s="877"/>
      <c r="OSY60" s="877"/>
      <c r="OSZ60" s="877"/>
      <c r="OTA60" s="877"/>
      <c r="OTB60" s="877"/>
      <c r="OTC60" s="877"/>
      <c r="OTD60" s="877"/>
      <c r="OTE60" s="877"/>
      <c r="OTF60" s="877"/>
      <c r="OTG60" s="877"/>
      <c r="OTH60" s="877"/>
      <c r="OTI60" s="877"/>
      <c r="OTJ60" s="877"/>
      <c r="OTK60" s="877"/>
      <c r="OTL60" s="877"/>
      <c r="OTM60" s="877"/>
      <c r="OTN60" s="877"/>
      <c r="OTO60" s="877"/>
      <c r="OTP60" s="877"/>
      <c r="OTQ60" s="877"/>
      <c r="OTR60" s="877"/>
      <c r="OTS60" s="877"/>
      <c r="OTT60" s="877"/>
      <c r="OTU60" s="877"/>
      <c r="OTV60" s="877"/>
      <c r="OTW60" s="877"/>
      <c r="OTX60" s="877"/>
      <c r="OTY60" s="877"/>
      <c r="OTZ60" s="877"/>
      <c r="OUA60" s="877"/>
      <c r="OUB60" s="877"/>
      <c r="OUC60" s="877"/>
      <c r="OUD60" s="877"/>
      <c r="OUE60" s="877"/>
      <c r="OUF60" s="877"/>
      <c r="OUG60" s="877"/>
      <c r="OUH60" s="877"/>
      <c r="OUI60" s="877"/>
      <c r="OUJ60" s="877"/>
      <c r="OUK60" s="877"/>
      <c r="OUL60" s="877"/>
      <c r="OUM60" s="877"/>
      <c r="OUN60" s="877"/>
      <c r="OUO60" s="877"/>
      <c r="OUP60" s="877"/>
      <c r="OUQ60" s="877"/>
      <c r="OUR60" s="877"/>
      <c r="OUS60" s="877"/>
      <c r="OUT60" s="877"/>
      <c r="OUU60" s="877"/>
      <c r="OUV60" s="877"/>
      <c r="OUW60" s="877"/>
      <c r="OUX60" s="877"/>
      <c r="OUY60" s="877"/>
      <c r="OUZ60" s="877"/>
      <c r="OVA60" s="877"/>
      <c r="OVB60" s="877"/>
      <c r="OVC60" s="877"/>
      <c r="OVD60" s="877"/>
      <c r="OVE60" s="877"/>
      <c r="OVF60" s="877"/>
      <c r="OVG60" s="877"/>
      <c r="OVH60" s="877"/>
      <c r="OVI60" s="877"/>
      <c r="OVJ60" s="877"/>
      <c r="OVK60" s="877"/>
      <c r="OVL60" s="877"/>
      <c r="OVM60" s="877"/>
      <c r="OVN60" s="877"/>
      <c r="OVO60" s="877"/>
      <c r="OVP60" s="877"/>
      <c r="OVQ60" s="877"/>
      <c r="OVR60" s="877"/>
      <c r="OVS60" s="877"/>
      <c r="OVT60" s="877"/>
      <c r="OVU60" s="877"/>
      <c r="OVV60" s="877"/>
      <c r="OVW60" s="877"/>
      <c r="OVX60" s="877"/>
      <c r="OVY60" s="877"/>
      <c r="OVZ60" s="877"/>
      <c r="OWA60" s="877"/>
      <c r="OWB60" s="877"/>
      <c r="OWC60" s="877"/>
      <c r="OWD60" s="877"/>
      <c r="OWE60" s="877"/>
      <c r="OWF60" s="877"/>
      <c r="OWG60" s="877"/>
      <c r="OWH60" s="877"/>
      <c r="OWI60" s="877"/>
      <c r="OWJ60" s="877"/>
      <c r="OWK60" s="877"/>
      <c r="OWL60" s="877"/>
      <c r="OWM60" s="877"/>
      <c r="OWN60" s="877"/>
      <c r="OWO60" s="877"/>
      <c r="OWP60" s="877"/>
      <c r="OWQ60" s="877"/>
      <c r="OWR60" s="877"/>
      <c r="OWS60" s="877"/>
      <c r="OWT60" s="877"/>
      <c r="OWU60" s="877"/>
      <c r="OWV60" s="877"/>
      <c r="OWW60" s="877"/>
      <c r="OWX60" s="877"/>
      <c r="OWY60" s="877"/>
      <c r="OWZ60" s="877"/>
      <c r="OXA60" s="877"/>
      <c r="OXB60" s="877"/>
      <c r="OXC60" s="877"/>
      <c r="OXD60" s="877"/>
      <c r="OXE60" s="877"/>
      <c r="OXF60" s="877"/>
      <c r="OXG60" s="877"/>
      <c r="OXH60" s="877"/>
      <c r="OXI60" s="877"/>
      <c r="OXJ60" s="877"/>
      <c r="OXK60" s="877"/>
      <c r="OXL60" s="877"/>
      <c r="OXM60" s="877"/>
      <c r="OXN60" s="877"/>
      <c r="OXO60" s="877"/>
      <c r="OXP60" s="877"/>
      <c r="OXQ60" s="877"/>
      <c r="OXR60" s="877"/>
      <c r="OXS60" s="877"/>
      <c r="OXT60" s="877"/>
      <c r="OXU60" s="877"/>
      <c r="OXV60" s="877"/>
      <c r="OXW60" s="877"/>
      <c r="OXX60" s="877"/>
      <c r="OXY60" s="877"/>
      <c r="OXZ60" s="877"/>
      <c r="OYA60" s="877"/>
      <c r="OYB60" s="877"/>
      <c r="OYC60" s="877"/>
      <c r="OYD60" s="877"/>
      <c r="OYE60" s="877"/>
      <c r="OYF60" s="877"/>
      <c r="OYG60" s="877"/>
      <c r="OYH60" s="877"/>
      <c r="OYI60" s="877"/>
      <c r="OYJ60" s="877"/>
      <c r="OYK60" s="877"/>
      <c r="OYL60" s="877"/>
      <c r="OYM60" s="877"/>
      <c r="OYN60" s="877"/>
      <c r="OYO60" s="877"/>
      <c r="OYP60" s="877"/>
      <c r="OYQ60" s="877"/>
      <c r="OYR60" s="877"/>
      <c r="OYS60" s="877"/>
      <c r="OYT60" s="877"/>
      <c r="OYU60" s="877"/>
      <c r="OYV60" s="877"/>
      <c r="OYW60" s="877"/>
      <c r="OYX60" s="877"/>
      <c r="OYY60" s="877"/>
      <c r="OYZ60" s="877"/>
      <c r="OZA60" s="877"/>
      <c r="OZB60" s="877"/>
      <c r="OZC60" s="877"/>
      <c r="OZD60" s="877"/>
      <c r="OZE60" s="877"/>
      <c r="OZF60" s="877"/>
      <c r="OZG60" s="877"/>
      <c r="OZH60" s="877"/>
      <c r="OZI60" s="877"/>
      <c r="OZJ60" s="877"/>
      <c r="OZK60" s="877"/>
      <c r="OZL60" s="877"/>
      <c r="OZM60" s="877"/>
      <c r="OZN60" s="877"/>
      <c r="OZO60" s="877"/>
      <c r="OZP60" s="877"/>
      <c r="OZQ60" s="877"/>
      <c r="OZR60" s="877"/>
      <c r="OZS60" s="877"/>
      <c r="OZT60" s="877"/>
      <c r="OZU60" s="877"/>
      <c r="OZV60" s="877"/>
      <c r="OZW60" s="877"/>
      <c r="OZX60" s="877"/>
      <c r="OZY60" s="877"/>
      <c r="OZZ60" s="877"/>
      <c r="PAA60" s="877"/>
      <c r="PAB60" s="877"/>
      <c r="PAC60" s="877"/>
      <c r="PAD60" s="877"/>
      <c r="PAE60" s="877"/>
      <c r="PAF60" s="877"/>
      <c r="PAG60" s="877"/>
      <c r="PAH60" s="877"/>
      <c r="PAI60" s="877"/>
      <c r="PAJ60" s="877"/>
      <c r="PAK60" s="877"/>
      <c r="PAL60" s="877"/>
      <c r="PAM60" s="877"/>
      <c r="PAN60" s="877"/>
      <c r="PAO60" s="877"/>
      <c r="PAP60" s="877"/>
      <c r="PAQ60" s="877"/>
      <c r="PAR60" s="877"/>
      <c r="PAS60" s="877"/>
      <c r="PAT60" s="877"/>
      <c r="PAU60" s="877"/>
      <c r="PAV60" s="877"/>
      <c r="PAW60" s="877"/>
      <c r="PAX60" s="877"/>
      <c r="PAY60" s="877"/>
      <c r="PAZ60" s="877"/>
      <c r="PBA60" s="877"/>
      <c r="PBB60" s="877"/>
      <c r="PBC60" s="877"/>
      <c r="PBD60" s="877"/>
      <c r="PBE60" s="877"/>
      <c r="PBF60" s="877"/>
      <c r="PBG60" s="877"/>
      <c r="PBH60" s="877"/>
      <c r="PBI60" s="877"/>
      <c r="PBJ60" s="877"/>
      <c r="PBK60" s="877"/>
      <c r="PBL60" s="877"/>
      <c r="PBM60" s="877"/>
      <c r="PBN60" s="877"/>
      <c r="PBO60" s="877"/>
      <c r="PBP60" s="877"/>
      <c r="PBQ60" s="877"/>
      <c r="PBR60" s="877"/>
      <c r="PBS60" s="877"/>
      <c r="PBT60" s="877"/>
      <c r="PBU60" s="877"/>
      <c r="PBV60" s="877"/>
      <c r="PBW60" s="877"/>
      <c r="PBX60" s="877"/>
      <c r="PBY60" s="877"/>
      <c r="PBZ60" s="877"/>
      <c r="PCA60" s="877"/>
      <c r="PCB60" s="877"/>
      <c r="PCC60" s="877"/>
      <c r="PCD60" s="877"/>
      <c r="PCE60" s="877"/>
      <c r="PCF60" s="877"/>
      <c r="PCG60" s="877"/>
      <c r="PCH60" s="877"/>
      <c r="PCI60" s="877"/>
      <c r="PCJ60" s="877"/>
      <c r="PCK60" s="877"/>
      <c r="PCL60" s="877"/>
      <c r="PCM60" s="877"/>
      <c r="PCN60" s="877"/>
      <c r="PCO60" s="877"/>
      <c r="PCP60" s="877"/>
      <c r="PCQ60" s="877"/>
      <c r="PCR60" s="877"/>
      <c r="PCS60" s="877"/>
      <c r="PCT60" s="877"/>
      <c r="PCU60" s="877"/>
      <c r="PCV60" s="877"/>
      <c r="PCW60" s="877"/>
      <c r="PCX60" s="877"/>
      <c r="PCY60" s="877"/>
      <c r="PCZ60" s="877"/>
      <c r="PDA60" s="877"/>
      <c r="PDB60" s="877"/>
      <c r="PDC60" s="877"/>
      <c r="PDD60" s="877"/>
      <c r="PDE60" s="877"/>
      <c r="PDF60" s="877"/>
      <c r="PDG60" s="877"/>
      <c r="PDH60" s="877"/>
      <c r="PDI60" s="877"/>
      <c r="PDJ60" s="877"/>
      <c r="PDK60" s="877"/>
      <c r="PDL60" s="877"/>
      <c r="PDM60" s="877"/>
      <c r="PDN60" s="877"/>
      <c r="PDO60" s="877"/>
      <c r="PDP60" s="877"/>
      <c r="PDQ60" s="877"/>
      <c r="PDR60" s="877"/>
      <c r="PDS60" s="877"/>
      <c r="PDT60" s="877"/>
      <c r="PDU60" s="877"/>
      <c r="PDV60" s="877"/>
      <c r="PDW60" s="877"/>
      <c r="PDX60" s="877"/>
      <c r="PDY60" s="877"/>
      <c r="PDZ60" s="877"/>
      <c r="PEA60" s="877"/>
      <c r="PEB60" s="877"/>
      <c r="PEC60" s="877"/>
      <c r="PED60" s="877"/>
      <c r="PEE60" s="877"/>
      <c r="PEF60" s="877"/>
      <c r="PEG60" s="877"/>
      <c r="PEH60" s="877"/>
      <c r="PEI60" s="877"/>
      <c r="PEJ60" s="877"/>
      <c r="PEK60" s="877"/>
      <c r="PEL60" s="877"/>
      <c r="PEM60" s="877"/>
      <c r="PEN60" s="877"/>
      <c r="PEO60" s="877"/>
      <c r="PEP60" s="877"/>
      <c r="PEQ60" s="877"/>
      <c r="PER60" s="877"/>
      <c r="PES60" s="877"/>
      <c r="PET60" s="877"/>
      <c r="PEU60" s="877"/>
      <c r="PEV60" s="877"/>
      <c r="PEW60" s="877"/>
      <c r="PEX60" s="877"/>
      <c r="PEY60" s="877"/>
      <c r="PEZ60" s="877"/>
      <c r="PFA60" s="877"/>
      <c r="PFB60" s="877"/>
      <c r="PFC60" s="877"/>
      <c r="PFD60" s="877"/>
      <c r="PFE60" s="877"/>
      <c r="PFF60" s="877"/>
      <c r="PFG60" s="877"/>
      <c r="PFH60" s="877"/>
      <c r="PFI60" s="877"/>
      <c r="PFJ60" s="877"/>
      <c r="PFK60" s="877"/>
      <c r="PFL60" s="877"/>
      <c r="PFM60" s="877"/>
      <c r="PFN60" s="877"/>
      <c r="PFO60" s="877"/>
      <c r="PFP60" s="877"/>
      <c r="PFQ60" s="877"/>
      <c r="PFR60" s="877"/>
      <c r="PFS60" s="877"/>
      <c r="PFT60" s="877"/>
      <c r="PFU60" s="877"/>
      <c r="PFV60" s="877"/>
      <c r="PFW60" s="877"/>
      <c r="PFX60" s="877"/>
      <c r="PFY60" s="877"/>
      <c r="PFZ60" s="877"/>
      <c r="PGA60" s="877"/>
      <c r="PGB60" s="877"/>
      <c r="PGC60" s="877"/>
      <c r="PGD60" s="877"/>
      <c r="PGE60" s="877"/>
      <c r="PGF60" s="877"/>
      <c r="PGG60" s="877"/>
      <c r="PGH60" s="877"/>
      <c r="PGI60" s="877"/>
      <c r="PGJ60" s="877"/>
      <c r="PGK60" s="877"/>
      <c r="PGL60" s="877"/>
      <c r="PGM60" s="877"/>
      <c r="PGN60" s="877"/>
      <c r="PGO60" s="877"/>
      <c r="PGP60" s="877"/>
      <c r="PGQ60" s="877"/>
      <c r="PGR60" s="877"/>
      <c r="PGS60" s="877"/>
      <c r="PGT60" s="877"/>
      <c r="PGU60" s="877"/>
      <c r="PGV60" s="877"/>
      <c r="PGW60" s="877"/>
      <c r="PGX60" s="877"/>
      <c r="PGY60" s="877"/>
      <c r="PGZ60" s="877"/>
      <c r="PHA60" s="877"/>
      <c r="PHB60" s="877"/>
      <c r="PHC60" s="877"/>
      <c r="PHD60" s="877"/>
      <c r="PHE60" s="877"/>
      <c r="PHF60" s="877"/>
      <c r="PHG60" s="877"/>
      <c r="PHH60" s="877"/>
      <c r="PHI60" s="877"/>
      <c r="PHJ60" s="877"/>
      <c r="PHK60" s="877"/>
      <c r="PHL60" s="877"/>
      <c r="PHM60" s="877"/>
      <c r="PHN60" s="877"/>
      <c r="PHO60" s="877"/>
      <c r="PHP60" s="877"/>
      <c r="PHQ60" s="877"/>
      <c r="PHR60" s="877"/>
      <c r="PHS60" s="877"/>
      <c r="PHT60" s="877"/>
      <c r="PHU60" s="877"/>
      <c r="PHV60" s="877"/>
      <c r="PHW60" s="877"/>
      <c r="PHX60" s="877"/>
      <c r="PHY60" s="877"/>
      <c r="PHZ60" s="877"/>
      <c r="PIA60" s="877"/>
      <c r="PIB60" s="877"/>
      <c r="PIC60" s="877"/>
      <c r="PID60" s="877"/>
      <c r="PIE60" s="877"/>
      <c r="PIF60" s="877"/>
      <c r="PIG60" s="877"/>
      <c r="PIH60" s="877"/>
      <c r="PII60" s="877"/>
      <c r="PIJ60" s="877"/>
      <c r="PIK60" s="877"/>
      <c r="PIL60" s="877"/>
      <c r="PIM60" s="877"/>
      <c r="PIN60" s="877"/>
      <c r="PIO60" s="877"/>
      <c r="PIP60" s="877"/>
      <c r="PIQ60" s="877"/>
      <c r="PIR60" s="877"/>
      <c r="PIS60" s="877"/>
      <c r="PIT60" s="877"/>
      <c r="PIU60" s="877"/>
      <c r="PIV60" s="877"/>
      <c r="PIW60" s="877"/>
      <c r="PIX60" s="877"/>
      <c r="PIY60" s="877"/>
      <c r="PIZ60" s="877"/>
      <c r="PJA60" s="877"/>
      <c r="PJB60" s="877"/>
      <c r="PJC60" s="877"/>
      <c r="PJD60" s="877"/>
      <c r="PJE60" s="877"/>
      <c r="PJF60" s="877"/>
      <c r="PJG60" s="877"/>
      <c r="PJH60" s="877"/>
      <c r="PJI60" s="877"/>
      <c r="PJJ60" s="877"/>
      <c r="PJK60" s="877"/>
      <c r="PJL60" s="877"/>
      <c r="PJM60" s="877"/>
      <c r="PJN60" s="877"/>
      <c r="PJO60" s="877"/>
      <c r="PJP60" s="877"/>
      <c r="PJQ60" s="877"/>
      <c r="PJR60" s="877"/>
      <c r="PJS60" s="877"/>
      <c r="PJT60" s="877"/>
      <c r="PJU60" s="877"/>
      <c r="PJV60" s="877"/>
      <c r="PJW60" s="877"/>
      <c r="PJX60" s="877"/>
      <c r="PJY60" s="877"/>
      <c r="PJZ60" s="877"/>
      <c r="PKA60" s="877"/>
      <c r="PKB60" s="877"/>
      <c r="PKC60" s="877"/>
      <c r="PKD60" s="877"/>
      <c r="PKE60" s="877"/>
      <c r="PKF60" s="877"/>
      <c r="PKG60" s="877"/>
      <c r="PKH60" s="877"/>
      <c r="PKI60" s="877"/>
      <c r="PKJ60" s="877"/>
      <c r="PKK60" s="877"/>
      <c r="PKL60" s="877"/>
      <c r="PKM60" s="877"/>
      <c r="PKN60" s="877"/>
      <c r="PKO60" s="877"/>
      <c r="PKP60" s="877"/>
      <c r="PKQ60" s="877"/>
      <c r="PKR60" s="877"/>
      <c r="PKS60" s="877"/>
      <c r="PKT60" s="877"/>
      <c r="PKU60" s="877"/>
      <c r="PKV60" s="877"/>
      <c r="PKW60" s="877"/>
      <c r="PKX60" s="877"/>
      <c r="PKY60" s="877"/>
      <c r="PKZ60" s="877"/>
      <c r="PLA60" s="877"/>
      <c r="PLB60" s="877"/>
      <c r="PLC60" s="877"/>
      <c r="PLD60" s="877"/>
      <c r="PLE60" s="877"/>
      <c r="PLF60" s="877"/>
      <c r="PLG60" s="877"/>
      <c r="PLH60" s="877"/>
      <c r="PLI60" s="877"/>
      <c r="PLJ60" s="877"/>
      <c r="PLK60" s="877"/>
      <c r="PLL60" s="877"/>
      <c r="PLM60" s="877"/>
      <c r="PLN60" s="877"/>
      <c r="PLO60" s="877"/>
      <c r="PLP60" s="877"/>
      <c r="PLQ60" s="877"/>
      <c r="PLR60" s="877"/>
      <c r="PLS60" s="877"/>
      <c r="PLT60" s="877"/>
      <c r="PLU60" s="877"/>
      <c r="PLV60" s="877"/>
      <c r="PLW60" s="877"/>
      <c r="PLX60" s="877"/>
      <c r="PLY60" s="877"/>
      <c r="PLZ60" s="877"/>
      <c r="PMA60" s="877"/>
      <c r="PMB60" s="877"/>
      <c r="PMC60" s="877"/>
      <c r="PMD60" s="877"/>
      <c r="PME60" s="877"/>
      <c r="PMF60" s="877"/>
      <c r="PMG60" s="877"/>
      <c r="PMH60" s="877"/>
      <c r="PMI60" s="877"/>
      <c r="PMJ60" s="877"/>
      <c r="PMK60" s="877"/>
      <c r="PML60" s="877"/>
      <c r="PMM60" s="877"/>
      <c r="PMN60" s="877"/>
      <c r="PMO60" s="877"/>
      <c r="PMP60" s="877"/>
      <c r="PMQ60" s="877"/>
      <c r="PMR60" s="877"/>
      <c r="PMS60" s="877"/>
      <c r="PMT60" s="877"/>
      <c r="PMU60" s="877"/>
      <c r="PMV60" s="877"/>
      <c r="PMW60" s="877"/>
      <c r="PMX60" s="877"/>
      <c r="PMY60" s="877"/>
      <c r="PMZ60" s="877"/>
      <c r="PNA60" s="877"/>
      <c r="PNB60" s="877"/>
      <c r="PNC60" s="877"/>
      <c r="PND60" s="877"/>
      <c r="PNE60" s="877"/>
      <c r="PNF60" s="877"/>
      <c r="PNG60" s="877"/>
      <c r="PNH60" s="877"/>
      <c r="PNI60" s="877"/>
      <c r="PNJ60" s="877"/>
      <c r="PNK60" s="877"/>
      <c r="PNL60" s="877"/>
      <c r="PNM60" s="877"/>
      <c r="PNN60" s="877"/>
      <c r="PNO60" s="877"/>
      <c r="PNP60" s="877"/>
      <c r="PNQ60" s="877"/>
      <c r="PNR60" s="877"/>
      <c r="PNS60" s="877"/>
      <c r="PNT60" s="877"/>
      <c r="PNU60" s="877"/>
      <c r="PNV60" s="877"/>
      <c r="PNW60" s="877"/>
      <c r="PNX60" s="877"/>
      <c r="PNY60" s="877"/>
      <c r="PNZ60" s="877"/>
      <c r="POA60" s="877"/>
      <c r="POB60" s="877"/>
      <c r="POC60" s="877"/>
      <c r="POD60" s="877"/>
      <c r="POE60" s="877"/>
      <c r="POF60" s="877"/>
      <c r="POG60" s="877"/>
      <c r="POH60" s="877"/>
      <c r="POI60" s="877"/>
      <c r="POJ60" s="877"/>
      <c r="POK60" s="877"/>
      <c r="POL60" s="877"/>
      <c r="POM60" s="877"/>
      <c r="PON60" s="877"/>
      <c r="POO60" s="877"/>
      <c r="POP60" s="877"/>
      <c r="POQ60" s="877"/>
      <c r="POR60" s="877"/>
      <c r="POS60" s="877"/>
      <c r="POT60" s="877"/>
      <c r="POU60" s="877"/>
      <c r="POV60" s="877"/>
      <c r="POW60" s="877"/>
      <c r="POX60" s="877"/>
      <c r="POY60" s="877"/>
      <c r="POZ60" s="877"/>
      <c r="PPA60" s="877"/>
      <c r="PPB60" s="877"/>
      <c r="PPC60" s="877"/>
      <c r="PPD60" s="877"/>
      <c r="PPE60" s="877"/>
      <c r="PPF60" s="877"/>
      <c r="PPG60" s="877"/>
      <c r="PPH60" s="877"/>
      <c r="PPI60" s="877"/>
      <c r="PPJ60" s="877"/>
      <c r="PPK60" s="877"/>
      <c r="PPL60" s="877"/>
      <c r="PPM60" s="877"/>
      <c r="PPN60" s="877"/>
      <c r="PPO60" s="877"/>
      <c r="PPP60" s="877"/>
      <c r="PPQ60" s="877"/>
      <c r="PPR60" s="877"/>
      <c r="PPS60" s="877"/>
      <c r="PPT60" s="877"/>
      <c r="PPU60" s="877"/>
      <c r="PPV60" s="877"/>
      <c r="PPW60" s="877"/>
      <c r="PPX60" s="877"/>
      <c r="PPY60" s="877"/>
      <c r="PPZ60" s="877"/>
      <c r="PQA60" s="877"/>
      <c r="PQB60" s="877"/>
      <c r="PQC60" s="877"/>
      <c r="PQD60" s="877"/>
      <c r="PQE60" s="877"/>
      <c r="PQF60" s="877"/>
      <c r="PQG60" s="877"/>
      <c r="PQH60" s="877"/>
      <c r="PQI60" s="877"/>
      <c r="PQJ60" s="877"/>
      <c r="PQK60" s="877"/>
      <c r="PQL60" s="877"/>
      <c r="PQM60" s="877"/>
      <c r="PQN60" s="877"/>
      <c r="PQO60" s="877"/>
      <c r="PQP60" s="877"/>
      <c r="PQQ60" s="877"/>
      <c r="PQR60" s="877"/>
      <c r="PQS60" s="877"/>
      <c r="PQT60" s="877"/>
      <c r="PQU60" s="877"/>
      <c r="PQV60" s="877"/>
      <c r="PQW60" s="877"/>
      <c r="PQX60" s="877"/>
      <c r="PQY60" s="877"/>
      <c r="PQZ60" s="877"/>
      <c r="PRA60" s="877"/>
      <c r="PRB60" s="877"/>
      <c r="PRC60" s="877"/>
      <c r="PRD60" s="877"/>
      <c r="PRE60" s="877"/>
      <c r="PRF60" s="877"/>
      <c r="PRG60" s="877"/>
      <c r="PRH60" s="877"/>
      <c r="PRI60" s="877"/>
      <c r="PRJ60" s="877"/>
      <c r="PRK60" s="877"/>
      <c r="PRL60" s="877"/>
      <c r="PRM60" s="877"/>
      <c r="PRN60" s="877"/>
      <c r="PRO60" s="877"/>
      <c r="PRP60" s="877"/>
      <c r="PRQ60" s="877"/>
      <c r="PRR60" s="877"/>
      <c r="PRS60" s="877"/>
      <c r="PRT60" s="877"/>
      <c r="PRU60" s="877"/>
      <c r="PRV60" s="877"/>
      <c r="PRW60" s="877"/>
      <c r="PRX60" s="877"/>
      <c r="PRY60" s="877"/>
      <c r="PRZ60" s="877"/>
      <c r="PSA60" s="877"/>
      <c r="PSB60" s="877"/>
      <c r="PSC60" s="877"/>
      <c r="PSD60" s="877"/>
      <c r="PSE60" s="877"/>
      <c r="PSF60" s="877"/>
      <c r="PSG60" s="877"/>
      <c r="PSH60" s="877"/>
      <c r="PSI60" s="877"/>
      <c r="PSJ60" s="877"/>
      <c r="PSK60" s="877"/>
      <c r="PSL60" s="877"/>
      <c r="PSM60" s="877"/>
      <c r="PSN60" s="877"/>
      <c r="PSO60" s="877"/>
      <c r="PSP60" s="877"/>
      <c r="PSQ60" s="877"/>
      <c r="PSR60" s="877"/>
      <c r="PSS60" s="877"/>
      <c r="PST60" s="877"/>
      <c r="PSU60" s="877"/>
      <c r="PSV60" s="877"/>
      <c r="PSW60" s="877"/>
      <c r="PSX60" s="877"/>
      <c r="PSY60" s="877"/>
      <c r="PSZ60" s="877"/>
      <c r="PTA60" s="877"/>
      <c r="PTB60" s="877"/>
      <c r="PTC60" s="877"/>
      <c r="PTD60" s="877"/>
      <c r="PTE60" s="877"/>
      <c r="PTF60" s="877"/>
      <c r="PTG60" s="877"/>
      <c r="PTH60" s="877"/>
      <c r="PTI60" s="877"/>
      <c r="PTJ60" s="877"/>
      <c r="PTK60" s="877"/>
      <c r="PTL60" s="877"/>
      <c r="PTM60" s="877"/>
      <c r="PTN60" s="877"/>
      <c r="PTO60" s="877"/>
      <c r="PTP60" s="877"/>
      <c r="PTQ60" s="877"/>
      <c r="PTR60" s="877"/>
      <c r="PTS60" s="877"/>
      <c r="PTT60" s="877"/>
      <c r="PTU60" s="877"/>
      <c r="PTV60" s="877"/>
      <c r="PTW60" s="877"/>
      <c r="PTX60" s="877"/>
      <c r="PTY60" s="877"/>
      <c r="PTZ60" s="877"/>
      <c r="PUA60" s="877"/>
      <c r="PUB60" s="877"/>
      <c r="PUC60" s="877"/>
      <c r="PUD60" s="877"/>
      <c r="PUE60" s="877"/>
      <c r="PUF60" s="877"/>
      <c r="PUG60" s="877"/>
      <c r="PUH60" s="877"/>
      <c r="PUI60" s="877"/>
      <c r="PUJ60" s="877"/>
      <c r="PUK60" s="877"/>
      <c r="PUL60" s="877"/>
      <c r="PUM60" s="877"/>
      <c r="PUN60" s="877"/>
      <c r="PUO60" s="877"/>
      <c r="PUP60" s="877"/>
      <c r="PUQ60" s="877"/>
      <c r="PUR60" s="877"/>
      <c r="PUS60" s="877"/>
      <c r="PUT60" s="877"/>
      <c r="PUU60" s="877"/>
      <c r="PUV60" s="877"/>
      <c r="PUW60" s="877"/>
      <c r="PUX60" s="877"/>
      <c r="PUY60" s="877"/>
      <c r="PUZ60" s="877"/>
      <c r="PVA60" s="877"/>
      <c r="PVB60" s="877"/>
      <c r="PVC60" s="877"/>
      <c r="PVD60" s="877"/>
      <c r="PVE60" s="877"/>
      <c r="PVF60" s="877"/>
      <c r="PVG60" s="877"/>
      <c r="PVH60" s="877"/>
      <c r="PVI60" s="877"/>
      <c r="PVJ60" s="877"/>
      <c r="PVK60" s="877"/>
      <c r="PVL60" s="877"/>
      <c r="PVM60" s="877"/>
      <c r="PVN60" s="877"/>
      <c r="PVO60" s="877"/>
      <c r="PVP60" s="877"/>
      <c r="PVQ60" s="877"/>
      <c r="PVR60" s="877"/>
      <c r="PVS60" s="877"/>
      <c r="PVT60" s="877"/>
      <c r="PVU60" s="877"/>
      <c r="PVV60" s="877"/>
      <c r="PVW60" s="877"/>
      <c r="PVX60" s="877"/>
      <c r="PVY60" s="877"/>
      <c r="PVZ60" s="877"/>
      <c r="PWA60" s="877"/>
      <c r="PWB60" s="877"/>
      <c r="PWC60" s="877"/>
      <c r="PWD60" s="877"/>
      <c r="PWE60" s="877"/>
      <c r="PWF60" s="877"/>
      <c r="PWG60" s="877"/>
      <c r="PWH60" s="877"/>
      <c r="PWI60" s="877"/>
      <c r="PWJ60" s="877"/>
      <c r="PWK60" s="877"/>
      <c r="PWL60" s="877"/>
      <c r="PWM60" s="877"/>
      <c r="PWN60" s="877"/>
      <c r="PWO60" s="877"/>
      <c r="PWP60" s="877"/>
      <c r="PWQ60" s="877"/>
      <c r="PWR60" s="877"/>
      <c r="PWS60" s="877"/>
      <c r="PWT60" s="877"/>
      <c r="PWU60" s="877"/>
      <c r="PWV60" s="877"/>
      <c r="PWW60" s="877"/>
      <c r="PWX60" s="877"/>
      <c r="PWY60" s="877"/>
      <c r="PWZ60" s="877"/>
      <c r="PXA60" s="877"/>
      <c r="PXB60" s="877"/>
      <c r="PXC60" s="877"/>
      <c r="PXD60" s="877"/>
      <c r="PXE60" s="877"/>
      <c r="PXF60" s="877"/>
      <c r="PXG60" s="877"/>
      <c r="PXH60" s="877"/>
      <c r="PXI60" s="877"/>
      <c r="PXJ60" s="877"/>
      <c r="PXK60" s="877"/>
      <c r="PXL60" s="877"/>
      <c r="PXM60" s="877"/>
      <c r="PXN60" s="877"/>
      <c r="PXO60" s="877"/>
      <c r="PXP60" s="877"/>
      <c r="PXQ60" s="877"/>
      <c r="PXR60" s="877"/>
      <c r="PXS60" s="877"/>
      <c r="PXT60" s="877"/>
      <c r="PXU60" s="877"/>
      <c r="PXV60" s="877"/>
      <c r="PXW60" s="877"/>
      <c r="PXX60" s="877"/>
      <c r="PXY60" s="877"/>
      <c r="PXZ60" s="877"/>
      <c r="PYA60" s="877"/>
      <c r="PYB60" s="877"/>
      <c r="PYC60" s="877"/>
      <c r="PYD60" s="877"/>
      <c r="PYE60" s="877"/>
      <c r="PYF60" s="877"/>
      <c r="PYG60" s="877"/>
      <c r="PYH60" s="877"/>
      <c r="PYI60" s="877"/>
      <c r="PYJ60" s="877"/>
      <c r="PYK60" s="877"/>
      <c r="PYL60" s="877"/>
      <c r="PYM60" s="877"/>
      <c r="PYN60" s="877"/>
      <c r="PYO60" s="877"/>
      <c r="PYP60" s="877"/>
      <c r="PYQ60" s="877"/>
      <c r="PYR60" s="877"/>
      <c r="PYS60" s="877"/>
      <c r="PYT60" s="877"/>
      <c r="PYU60" s="877"/>
      <c r="PYV60" s="877"/>
      <c r="PYW60" s="877"/>
      <c r="PYX60" s="877"/>
      <c r="PYY60" s="877"/>
      <c r="PYZ60" s="877"/>
      <c r="PZA60" s="877"/>
      <c r="PZB60" s="877"/>
      <c r="PZC60" s="877"/>
      <c r="PZD60" s="877"/>
      <c r="PZE60" s="877"/>
      <c r="PZF60" s="877"/>
      <c r="PZG60" s="877"/>
      <c r="PZH60" s="877"/>
      <c r="PZI60" s="877"/>
      <c r="PZJ60" s="877"/>
      <c r="PZK60" s="877"/>
      <c r="PZL60" s="877"/>
      <c r="PZM60" s="877"/>
      <c r="PZN60" s="877"/>
      <c r="PZO60" s="877"/>
      <c r="PZP60" s="877"/>
      <c r="PZQ60" s="877"/>
      <c r="PZR60" s="877"/>
      <c r="PZS60" s="877"/>
      <c r="PZT60" s="877"/>
      <c r="PZU60" s="877"/>
      <c r="PZV60" s="877"/>
      <c r="PZW60" s="877"/>
      <c r="PZX60" s="877"/>
      <c r="PZY60" s="877"/>
      <c r="PZZ60" s="877"/>
      <c r="QAA60" s="877"/>
      <c r="QAB60" s="877"/>
      <c r="QAC60" s="877"/>
      <c r="QAD60" s="877"/>
      <c r="QAE60" s="877"/>
      <c r="QAF60" s="877"/>
      <c r="QAG60" s="877"/>
      <c r="QAH60" s="877"/>
      <c r="QAI60" s="877"/>
      <c r="QAJ60" s="877"/>
      <c r="QAK60" s="877"/>
      <c r="QAL60" s="877"/>
      <c r="QAM60" s="877"/>
      <c r="QAN60" s="877"/>
      <c r="QAO60" s="877"/>
      <c r="QAP60" s="877"/>
      <c r="QAQ60" s="877"/>
      <c r="QAR60" s="877"/>
      <c r="QAS60" s="877"/>
      <c r="QAT60" s="877"/>
      <c r="QAU60" s="877"/>
      <c r="QAV60" s="877"/>
      <c r="QAW60" s="877"/>
      <c r="QAX60" s="877"/>
      <c r="QAY60" s="877"/>
      <c r="QAZ60" s="877"/>
      <c r="QBA60" s="877"/>
      <c r="QBB60" s="877"/>
      <c r="QBC60" s="877"/>
      <c r="QBD60" s="877"/>
      <c r="QBE60" s="877"/>
      <c r="QBF60" s="877"/>
      <c r="QBG60" s="877"/>
      <c r="QBH60" s="877"/>
      <c r="QBI60" s="877"/>
      <c r="QBJ60" s="877"/>
      <c r="QBK60" s="877"/>
      <c r="QBL60" s="877"/>
      <c r="QBM60" s="877"/>
      <c r="QBN60" s="877"/>
      <c r="QBO60" s="877"/>
      <c r="QBP60" s="877"/>
      <c r="QBQ60" s="877"/>
      <c r="QBR60" s="877"/>
      <c r="QBS60" s="877"/>
      <c r="QBT60" s="877"/>
      <c r="QBU60" s="877"/>
      <c r="QBV60" s="877"/>
      <c r="QBW60" s="877"/>
      <c r="QBX60" s="877"/>
      <c r="QBY60" s="877"/>
      <c r="QBZ60" s="877"/>
      <c r="QCA60" s="877"/>
      <c r="QCB60" s="877"/>
      <c r="QCC60" s="877"/>
      <c r="QCD60" s="877"/>
      <c r="QCE60" s="877"/>
      <c r="QCF60" s="877"/>
      <c r="QCG60" s="877"/>
      <c r="QCH60" s="877"/>
      <c r="QCI60" s="877"/>
      <c r="QCJ60" s="877"/>
      <c r="QCK60" s="877"/>
      <c r="QCL60" s="877"/>
      <c r="QCM60" s="877"/>
      <c r="QCN60" s="877"/>
      <c r="QCO60" s="877"/>
      <c r="QCP60" s="877"/>
      <c r="QCQ60" s="877"/>
      <c r="QCR60" s="877"/>
      <c r="QCS60" s="877"/>
      <c r="QCT60" s="877"/>
      <c r="QCU60" s="877"/>
      <c r="QCV60" s="877"/>
      <c r="QCW60" s="877"/>
      <c r="QCX60" s="877"/>
      <c r="QCY60" s="877"/>
      <c r="QCZ60" s="877"/>
      <c r="QDA60" s="877"/>
      <c r="QDB60" s="877"/>
      <c r="QDC60" s="877"/>
      <c r="QDD60" s="877"/>
      <c r="QDE60" s="877"/>
      <c r="QDF60" s="877"/>
      <c r="QDG60" s="877"/>
      <c r="QDH60" s="877"/>
      <c r="QDI60" s="877"/>
      <c r="QDJ60" s="877"/>
      <c r="QDK60" s="877"/>
      <c r="QDL60" s="877"/>
      <c r="QDM60" s="877"/>
      <c r="QDN60" s="877"/>
      <c r="QDO60" s="877"/>
      <c r="QDP60" s="877"/>
      <c r="QDQ60" s="877"/>
      <c r="QDR60" s="877"/>
      <c r="QDS60" s="877"/>
      <c r="QDT60" s="877"/>
      <c r="QDU60" s="877"/>
      <c r="QDV60" s="877"/>
      <c r="QDW60" s="877"/>
      <c r="QDX60" s="877"/>
      <c r="QDY60" s="877"/>
      <c r="QDZ60" s="877"/>
      <c r="QEA60" s="877"/>
      <c r="QEB60" s="877"/>
      <c r="QEC60" s="877"/>
      <c r="QED60" s="877"/>
      <c r="QEE60" s="877"/>
      <c r="QEF60" s="877"/>
      <c r="QEG60" s="877"/>
      <c r="QEH60" s="877"/>
      <c r="QEI60" s="877"/>
      <c r="QEJ60" s="877"/>
      <c r="QEK60" s="877"/>
      <c r="QEL60" s="877"/>
      <c r="QEM60" s="877"/>
      <c r="QEN60" s="877"/>
      <c r="QEO60" s="877"/>
      <c r="QEP60" s="877"/>
      <c r="QEQ60" s="877"/>
      <c r="QER60" s="877"/>
      <c r="QES60" s="877"/>
      <c r="QET60" s="877"/>
      <c r="QEU60" s="877"/>
      <c r="QEV60" s="877"/>
      <c r="QEW60" s="877"/>
      <c r="QEX60" s="877"/>
      <c r="QEY60" s="877"/>
      <c r="QEZ60" s="877"/>
      <c r="QFA60" s="877"/>
      <c r="QFB60" s="877"/>
      <c r="QFC60" s="877"/>
      <c r="QFD60" s="877"/>
      <c r="QFE60" s="877"/>
      <c r="QFF60" s="877"/>
      <c r="QFG60" s="877"/>
      <c r="QFH60" s="877"/>
      <c r="QFI60" s="877"/>
      <c r="QFJ60" s="877"/>
      <c r="QFK60" s="877"/>
      <c r="QFL60" s="877"/>
      <c r="QFM60" s="877"/>
      <c r="QFN60" s="877"/>
      <c r="QFO60" s="877"/>
      <c r="QFP60" s="877"/>
      <c r="QFQ60" s="877"/>
      <c r="QFR60" s="877"/>
      <c r="QFS60" s="877"/>
      <c r="QFT60" s="877"/>
      <c r="QFU60" s="877"/>
      <c r="QFV60" s="877"/>
      <c r="QFW60" s="877"/>
      <c r="QFX60" s="877"/>
      <c r="QFY60" s="877"/>
      <c r="QFZ60" s="877"/>
      <c r="QGA60" s="877"/>
      <c r="QGB60" s="877"/>
      <c r="QGC60" s="877"/>
      <c r="QGD60" s="877"/>
      <c r="QGE60" s="877"/>
      <c r="QGF60" s="877"/>
      <c r="QGG60" s="877"/>
      <c r="QGH60" s="877"/>
      <c r="QGI60" s="877"/>
      <c r="QGJ60" s="877"/>
      <c r="QGK60" s="877"/>
      <c r="QGL60" s="877"/>
      <c r="QGM60" s="877"/>
      <c r="QGN60" s="877"/>
      <c r="QGO60" s="877"/>
      <c r="QGP60" s="877"/>
      <c r="QGQ60" s="877"/>
      <c r="QGR60" s="877"/>
      <c r="QGS60" s="877"/>
      <c r="QGT60" s="877"/>
      <c r="QGU60" s="877"/>
      <c r="QGV60" s="877"/>
      <c r="QGW60" s="877"/>
      <c r="QGX60" s="877"/>
      <c r="QGY60" s="877"/>
      <c r="QGZ60" s="877"/>
      <c r="QHA60" s="877"/>
      <c r="QHB60" s="877"/>
      <c r="QHC60" s="877"/>
      <c r="QHD60" s="877"/>
      <c r="QHE60" s="877"/>
      <c r="QHF60" s="877"/>
      <c r="QHG60" s="877"/>
      <c r="QHH60" s="877"/>
      <c r="QHI60" s="877"/>
      <c r="QHJ60" s="877"/>
      <c r="QHK60" s="877"/>
      <c r="QHL60" s="877"/>
      <c r="QHM60" s="877"/>
      <c r="QHN60" s="877"/>
      <c r="QHO60" s="877"/>
      <c r="QHP60" s="877"/>
      <c r="QHQ60" s="877"/>
      <c r="QHR60" s="877"/>
      <c r="QHS60" s="877"/>
      <c r="QHT60" s="877"/>
      <c r="QHU60" s="877"/>
      <c r="QHV60" s="877"/>
      <c r="QHW60" s="877"/>
      <c r="QHX60" s="877"/>
      <c r="QHY60" s="877"/>
      <c r="QHZ60" s="877"/>
      <c r="QIA60" s="877"/>
      <c r="QIB60" s="877"/>
      <c r="QIC60" s="877"/>
      <c r="QID60" s="877"/>
      <c r="QIE60" s="877"/>
      <c r="QIF60" s="877"/>
      <c r="QIG60" s="877"/>
      <c r="QIH60" s="877"/>
      <c r="QII60" s="877"/>
      <c r="QIJ60" s="877"/>
      <c r="QIK60" s="877"/>
      <c r="QIL60" s="877"/>
      <c r="QIM60" s="877"/>
      <c r="QIN60" s="877"/>
      <c r="QIO60" s="877"/>
      <c r="QIP60" s="877"/>
      <c r="QIQ60" s="877"/>
      <c r="QIR60" s="877"/>
      <c r="QIS60" s="877"/>
      <c r="QIT60" s="877"/>
      <c r="QIU60" s="877"/>
      <c r="QIV60" s="877"/>
      <c r="QIW60" s="877"/>
      <c r="QIX60" s="877"/>
      <c r="QIY60" s="877"/>
      <c r="QIZ60" s="877"/>
      <c r="QJA60" s="877"/>
      <c r="QJB60" s="877"/>
      <c r="QJC60" s="877"/>
      <c r="QJD60" s="877"/>
      <c r="QJE60" s="877"/>
      <c r="QJF60" s="877"/>
      <c r="QJG60" s="877"/>
      <c r="QJH60" s="877"/>
      <c r="QJI60" s="877"/>
      <c r="QJJ60" s="877"/>
      <c r="QJK60" s="877"/>
      <c r="QJL60" s="877"/>
      <c r="QJM60" s="877"/>
      <c r="QJN60" s="877"/>
      <c r="QJO60" s="877"/>
      <c r="QJP60" s="877"/>
      <c r="QJQ60" s="877"/>
      <c r="QJR60" s="877"/>
      <c r="QJS60" s="877"/>
      <c r="QJT60" s="877"/>
      <c r="QJU60" s="877"/>
      <c r="QJV60" s="877"/>
      <c r="QJW60" s="877"/>
      <c r="QJX60" s="877"/>
      <c r="QJY60" s="877"/>
      <c r="QJZ60" s="877"/>
      <c r="QKA60" s="877"/>
      <c r="QKB60" s="877"/>
      <c r="QKC60" s="877"/>
      <c r="QKD60" s="877"/>
      <c r="QKE60" s="877"/>
      <c r="QKF60" s="877"/>
      <c r="QKG60" s="877"/>
      <c r="QKH60" s="877"/>
      <c r="QKI60" s="877"/>
      <c r="QKJ60" s="877"/>
      <c r="QKK60" s="877"/>
      <c r="QKL60" s="877"/>
      <c r="QKM60" s="877"/>
      <c r="QKN60" s="877"/>
      <c r="QKO60" s="877"/>
      <c r="QKP60" s="877"/>
      <c r="QKQ60" s="877"/>
      <c r="QKR60" s="877"/>
      <c r="QKS60" s="877"/>
      <c r="QKT60" s="877"/>
      <c r="QKU60" s="877"/>
      <c r="QKV60" s="877"/>
      <c r="QKW60" s="877"/>
      <c r="QKX60" s="877"/>
      <c r="QKY60" s="877"/>
      <c r="QKZ60" s="877"/>
      <c r="QLA60" s="877"/>
      <c r="QLB60" s="877"/>
      <c r="QLC60" s="877"/>
      <c r="QLD60" s="877"/>
      <c r="QLE60" s="877"/>
      <c r="QLF60" s="877"/>
      <c r="QLG60" s="877"/>
      <c r="QLH60" s="877"/>
      <c r="QLI60" s="877"/>
      <c r="QLJ60" s="877"/>
      <c r="QLK60" s="877"/>
      <c r="QLL60" s="877"/>
      <c r="QLM60" s="877"/>
      <c r="QLN60" s="877"/>
      <c r="QLO60" s="877"/>
      <c r="QLP60" s="877"/>
      <c r="QLQ60" s="877"/>
      <c r="QLR60" s="877"/>
      <c r="QLS60" s="877"/>
      <c r="QLT60" s="877"/>
      <c r="QLU60" s="877"/>
      <c r="QLV60" s="877"/>
      <c r="QLW60" s="877"/>
      <c r="QLX60" s="877"/>
      <c r="QLY60" s="877"/>
      <c r="QLZ60" s="877"/>
      <c r="QMA60" s="877"/>
      <c r="QMB60" s="877"/>
      <c r="QMC60" s="877"/>
      <c r="QMD60" s="877"/>
      <c r="QME60" s="877"/>
      <c r="QMF60" s="877"/>
      <c r="QMG60" s="877"/>
      <c r="QMH60" s="877"/>
      <c r="QMI60" s="877"/>
      <c r="QMJ60" s="877"/>
      <c r="QMK60" s="877"/>
      <c r="QML60" s="877"/>
      <c r="QMM60" s="877"/>
      <c r="QMN60" s="877"/>
      <c r="QMO60" s="877"/>
      <c r="QMP60" s="877"/>
      <c r="QMQ60" s="877"/>
      <c r="QMR60" s="877"/>
      <c r="QMS60" s="877"/>
      <c r="QMT60" s="877"/>
      <c r="QMU60" s="877"/>
      <c r="QMV60" s="877"/>
      <c r="QMW60" s="877"/>
      <c r="QMX60" s="877"/>
      <c r="QMY60" s="877"/>
      <c r="QMZ60" s="877"/>
      <c r="QNA60" s="877"/>
      <c r="QNB60" s="877"/>
      <c r="QNC60" s="877"/>
      <c r="QND60" s="877"/>
      <c r="QNE60" s="877"/>
      <c r="QNF60" s="877"/>
      <c r="QNG60" s="877"/>
      <c r="QNH60" s="877"/>
      <c r="QNI60" s="877"/>
      <c r="QNJ60" s="877"/>
      <c r="QNK60" s="877"/>
      <c r="QNL60" s="877"/>
      <c r="QNM60" s="877"/>
      <c r="QNN60" s="877"/>
      <c r="QNO60" s="877"/>
      <c r="QNP60" s="877"/>
      <c r="QNQ60" s="877"/>
      <c r="QNR60" s="877"/>
      <c r="QNS60" s="877"/>
      <c r="QNT60" s="877"/>
      <c r="QNU60" s="877"/>
      <c r="QNV60" s="877"/>
      <c r="QNW60" s="877"/>
      <c r="QNX60" s="877"/>
      <c r="QNY60" s="877"/>
      <c r="QNZ60" s="877"/>
      <c r="QOA60" s="877"/>
      <c r="QOB60" s="877"/>
      <c r="QOC60" s="877"/>
      <c r="QOD60" s="877"/>
      <c r="QOE60" s="877"/>
      <c r="QOF60" s="877"/>
      <c r="QOG60" s="877"/>
      <c r="QOH60" s="877"/>
      <c r="QOI60" s="877"/>
      <c r="QOJ60" s="877"/>
      <c r="QOK60" s="877"/>
      <c r="QOL60" s="877"/>
      <c r="QOM60" s="877"/>
      <c r="QON60" s="877"/>
      <c r="QOO60" s="877"/>
      <c r="QOP60" s="877"/>
      <c r="QOQ60" s="877"/>
      <c r="QOR60" s="877"/>
      <c r="QOS60" s="877"/>
      <c r="QOT60" s="877"/>
      <c r="QOU60" s="877"/>
      <c r="QOV60" s="877"/>
      <c r="QOW60" s="877"/>
      <c r="QOX60" s="877"/>
      <c r="QOY60" s="877"/>
      <c r="QOZ60" s="877"/>
      <c r="QPA60" s="877"/>
      <c r="QPB60" s="877"/>
      <c r="QPC60" s="877"/>
      <c r="QPD60" s="877"/>
      <c r="QPE60" s="877"/>
      <c r="QPF60" s="877"/>
      <c r="QPG60" s="877"/>
      <c r="QPH60" s="877"/>
      <c r="QPI60" s="877"/>
      <c r="QPJ60" s="877"/>
      <c r="QPK60" s="877"/>
      <c r="QPL60" s="877"/>
      <c r="QPM60" s="877"/>
      <c r="QPN60" s="877"/>
      <c r="QPO60" s="877"/>
      <c r="QPP60" s="877"/>
      <c r="QPQ60" s="877"/>
      <c r="QPR60" s="877"/>
      <c r="QPS60" s="877"/>
      <c r="QPT60" s="877"/>
      <c r="QPU60" s="877"/>
      <c r="QPV60" s="877"/>
      <c r="QPW60" s="877"/>
      <c r="QPX60" s="877"/>
      <c r="QPY60" s="877"/>
      <c r="QPZ60" s="877"/>
      <c r="QQA60" s="877"/>
      <c r="QQB60" s="877"/>
      <c r="QQC60" s="877"/>
      <c r="QQD60" s="877"/>
      <c r="QQE60" s="877"/>
      <c r="QQF60" s="877"/>
      <c r="QQG60" s="877"/>
      <c r="QQH60" s="877"/>
      <c r="QQI60" s="877"/>
      <c r="QQJ60" s="877"/>
      <c r="QQK60" s="877"/>
      <c r="QQL60" s="877"/>
      <c r="QQM60" s="877"/>
      <c r="QQN60" s="877"/>
      <c r="QQO60" s="877"/>
      <c r="QQP60" s="877"/>
      <c r="QQQ60" s="877"/>
      <c r="QQR60" s="877"/>
      <c r="QQS60" s="877"/>
      <c r="QQT60" s="877"/>
      <c r="QQU60" s="877"/>
      <c r="QQV60" s="877"/>
      <c r="QQW60" s="877"/>
      <c r="QQX60" s="877"/>
      <c r="QQY60" s="877"/>
      <c r="QQZ60" s="877"/>
      <c r="QRA60" s="877"/>
      <c r="QRB60" s="877"/>
      <c r="QRC60" s="877"/>
      <c r="QRD60" s="877"/>
      <c r="QRE60" s="877"/>
      <c r="QRF60" s="877"/>
      <c r="QRG60" s="877"/>
      <c r="QRH60" s="877"/>
      <c r="QRI60" s="877"/>
      <c r="QRJ60" s="877"/>
      <c r="QRK60" s="877"/>
      <c r="QRL60" s="877"/>
      <c r="QRM60" s="877"/>
      <c r="QRN60" s="877"/>
      <c r="QRO60" s="877"/>
      <c r="QRP60" s="877"/>
      <c r="QRQ60" s="877"/>
      <c r="QRR60" s="877"/>
      <c r="QRS60" s="877"/>
      <c r="QRT60" s="877"/>
      <c r="QRU60" s="877"/>
      <c r="QRV60" s="877"/>
      <c r="QRW60" s="877"/>
      <c r="QRX60" s="877"/>
      <c r="QRY60" s="877"/>
      <c r="QRZ60" s="877"/>
      <c r="QSA60" s="877"/>
      <c r="QSB60" s="877"/>
      <c r="QSC60" s="877"/>
      <c r="QSD60" s="877"/>
      <c r="QSE60" s="877"/>
      <c r="QSF60" s="877"/>
      <c r="QSG60" s="877"/>
      <c r="QSH60" s="877"/>
      <c r="QSI60" s="877"/>
      <c r="QSJ60" s="877"/>
      <c r="QSK60" s="877"/>
      <c r="QSL60" s="877"/>
      <c r="QSM60" s="877"/>
      <c r="QSN60" s="877"/>
      <c r="QSO60" s="877"/>
      <c r="QSP60" s="877"/>
      <c r="QSQ60" s="877"/>
      <c r="QSR60" s="877"/>
      <c r="QSS60" s="877"/>
      <c r="QST60" s="877"/>
      <c r="QSU60" s="877"/>
      <c r="QSV60" s="877"/>
      <c r="QSW60" s="877"/>
      <c r="QSX60" s="877"/>
      <c r="QSY60" s="877"/>
      <c r="QSZ60" s="877"/>
      <c r="QTA60" s="877"/>
      <c r="QTB60" s="877"/>
      <c r="QTC60" s="877"/>
      <c r="QTD60" s="877"/>
      <c r="QTE60" s="877"/>
      <c r="QTF60" s="877"/>
      <c r="QTG60" s="877"/>
      <c r="QTH60" s="877"/>
      <c r="QTI60" s="877"/>
      <c r="QTJ60" s="877"/>
      <c r="QTK60" s="877"/>
      <c r="QTL60" s="877"/>
      <c r="QTM60" s="877"/>
      <c r="QTN60" s="877"/>
      <c r="QTO60" s="877"/>
      <c r="QTP60" s="877"/>
      <c r="QTQ60" s="877"/>
      <c r="QTR60" s="877"/>
      <c r="QTS60" s="877"/>
      <c r="QTT60" s="877"/>
      <c r="QTU60" s="877"/>
      <c r="QTV60" s="877"/>
      <c r="QTW60" s="877"/>
      <c r="QTX60" s="877"/>
      <c r="QTY60" s="877"/>
      <c r="QTZ60" s="877"/>
      <c r="QUA60" s="877"/>
      <c r="QUB60" s="877"/>
      <c r="QUC60" s="877"/>
      <c r="QUD60" s="877"/>
      <c r="QUE60" s="877"/>
      <c r="QUF60" s="877"/>
      <c r="QUG60" s="877"/>
      <c r="QUH60" s="877"/>
      <c r="QUI60" s="877"/>
      <c r="QUJ60" s="877"/>
      <c r="QUK60" s="877"/>
      <c r="QUL60" s="877"/>
      <c r="QUM60" s="877"/>
      <c r="QUN60" s="877"/>
      <c r="QUO60" s="877"/>
      <c r="QUP60" s="877"/>
      <c r="QUQ60" s="877"/>
      <c r="QUR60" s="877"/>
      <c r="QUS60" s="877"/>
      <c r="QUT60" s="877"/>
      <c r="QUU60" s="877"/>
      <c r="QUV60" s="877"/>
      <c r="QUW60" s="877"/>
      <c r="QUX60" s="877"/>
      <c r="QUY60" s="877"/>
      <c r="QUZ60" s="877"/>
      <c r="QVA60" s="877"/>
      <c r="QVB60" s="877"/>
      <c r="QVC60" s="877"/>
      <c r="QVD60" s="877"/>
      <c r="QVE60" s="877"/>
      <c r="QVF60" s="877"/>
      <c r="QVG60" s="877"/>
      <c r="QVH60" s="877"/>
      <c r="QVI60" s="877"/>
      <c r="QVJ60" s="877"/>
      <c r="QVK60" s="877"/>
      <c r="QVL60" s="877"/>
      <c r="QVM60" s="877"/>
      <c r="QVN60" s="877"/>
      <c r="QVO60" s="877"/>
      <c r="QVP60" s="877"/>
      <c r="QVQ60" s="877"/>
      <c r="QVR60" s="877"/>
      <c r="QVS60" s="877"/>
      <c r="QVT60" s="877"/>
      <c r="QVU60" s="877"/>
      <c r="QVV60" s="877"/>
      <c r="QVW60" s="877"/>
      <c r="QVX60" s="877"/>
      <c r="QVY60" s="877"/>
      <c r="QVZ60" s="877"/>
      <c r="QWA60" s="877"/>
      <c r="QWB60" s="877"/>
      <c r="QWC60" s="877"/>
      <c r="QWD60" s="877"/>
      <c r="QWE60" s="877"/>
      <c r="QWF60" s="877"/>
      <c r="QWG60" s="877"/>
      <c r="QWH60" s="877"/>
      <c r="QWI60" s="877"/>
      <c r="QWJ60" s="877"/>
      <c r="QWK60" s="877"/>
      <c r="QWL60" s="877"/>
      <c r="QWM60" s="877"/>
      <c r="QWN60" s="877"/>
      <c r="QWO60" s="877"/>
      <c r="QWP60" s="877"/>
      <c r="QWQ60" s="877"/>
      <c r="QWR60" s="877"/>
      <c r="QWS60" s="877"/>
      <c r="QWT60" s="877"/>
      <c r="QWU60" s="877"/>
      <c r="QWV60" s="877"/>
      <c r="QWW60" s="877"/>
      <c r="QWX60" s="877"/>
      <c r="QWY60" s="877"/>
      <c r="QWZ60" s="877"/>
      <c r="QXA60" s="877"/>
      <c r="QXB60" s="877"/>
      <c r="QXC60" s="877"/>
      <c r="QXD60" s="877"/>
      <c r="QXE60" s="877"/>
      <c r="QXF60" s="877"/>
      <c r="QXG60" s="877"/>
      <c r="QXH60" s="877"/>
      <c r="QXI60" s="877"/>
      <c r="QXJ60" s="877"/>
      <c r="QXK60" s="877"/>
      <c r="QXL60" s="877"/>
      <c r="QXM60" s="877"/>
      <c r="QXN60" s="877"/>
      <c r="QXO60" s="877"/>
      <c r="QXP60" s="877"/>
      <c r="QXQ60" s="877"/>
      <c r="QXR60" s="877"/>
      <c r="QXS60" s="877"/>
      <c r="QXT60" s="877"/>
      <c r="QXU60" s="877"/>
      <c r="QXV60" s="877"/>
      <c r="QXW60" s="877"/>
      <c r="QXX60" s="877"/>
      <c r="QXY60" s="877"/>
      <c r="QXZ60" s="877"/>
      <c r="QYA60" s="877"/>
      <c r="QYB60" s="877"/>
      <c r="QYC60" s="877"/>
      <c r="QYD60" s="877"/>
      <c r="QYE60" s="877"/>
      <c r="QYF60" s="877"/>
      <c r="QYG60" s="877"/>
      <c r="QYH60" s="877"/>
      <c r="QYI60" s="877"/>
      <c r="QYJ60" s="877"/>
      <c r="QYK60" s="877"/>
      <c r="QYL60" s="877"/>
      <c r="QYM60" s="877"/>
      <c r="QYN60" s="877"/>
      <c r="QYO60" s="877"/>
      <c r="QYP60" s="877"/>
      <c r="QYQ60" s="877"/>
      <c r="QYR60" s="877"/>
      <c r="QYS60" s="877"/>
      <c r="QYT60" s="877"/>
      <c r="QYU60" s="877"/>
      <c r="QYV60" s="877"/>
      <c r="QYW60" s="877"/>
      <c r="QYX60" s="877"/>
      <c r="QYY60" s="877"/>
      <c r="QYZ60" s="877"/>
      <c r="QZA60" s="877"/>
      <c r="QZB60" s="877"/>
      <c r="QZC60" s="877"/>
      <c r="QZD60" s="877"/>
      <c r="QZE60" s="877"/>
      <c r="QZF60" s="877"/>
      <c r="QZG60" s="877"/>
      <c r="QZH60" s="877"/>
      <c r="QZI60" s="877"/>
      <c r="QZJ60" s="877"/>
      <c r="QZK60" s="877"/>
      <c r="QZL60" s="877"/>
      <c r="QZM60" s="877"/>
      <c r="QZN60" s="877"/>
      <c r="QZO60" s="877"/>
      <c r="QZP60" s="877"/>
      <c r="QZQ60" s="877"/>
      <c r="QZR60" s="877"/>
      <c r="QZS60" s="877"/>
      <c r="QZT60" s="877"/>
      <c r="QZU60" s="877"/>
      <c r="QZV60" s="877"/>
      <c r="QZW60" s="877"/>
      <c r="QZX60" s="877"/>
      <c r="QZY60" s="877"/>
      <c r="QZZ60" s="877"/>
      <c r="RAA60" s="877"/>
      <c r="RAB60" s="877"/>
      <c r="RAC60" s="877"/>
      <c r="RAD60" s="877"/>
      <c r="RAE60" s="877"/>
      <c r="RAF60" s="877"/>
      <c r="RAG60" s="877"/>
      <c r="RAH60" s="877"/>
      <c r="RAI60" s="877"/>
      <c r="RAJ60" s="877"/>
      <c r="RAK60" s="877"/>
      <c r="RAL60" s="877"/>
      <c r="RAM60" s="877"/>
      <c r="RAN60" s="877"/>
      <c r="RAO60" s="877"/>
      <c r="RAP60" s="877"/>
      <c r="RAQ60" s="877"/>
      <c r="RAR60" s="877"/>
      <c r="RAS60" s="877"/>
      <c r="RAT60" s="877"/>
      <c r="RAU60" s="877"/>
      <c r="RAV60" s="877"/>
      <c r="RAW60" s="877"/>
      <c r="RAX60" s="877"/>
      <c r="RAY60" s="877"/>
      <c r="RAZ60" s="877"/>
      <c r="RBA60" s="877"/>
      <c r="RBB60" s="877"/>
      <c r="RBC60" s="877"/>
      <c r="RBD60" s="877"/>
      <c r="RBE60" s="877"/>
      <c r="RBF60" s="877"/>
      <c r="RBG60" s="877"/>
      <c r="RBH60" s="877"/>
      <c r="RBI60" s="877"/>
      <c r="RBJ60" s="877"/>
      <c r="RBK60" s="877"/>
      <c r="RBL60" s="877"/>
      <c r="RBM60" s="877"/>
      <c r="RBN60" s="877"/>
      <c r="RBO60" s="877"/>
      <c r="RBP60" s="877"/>
      <c r="RBQ60" s="877"/>
      <c r="RBR60" s="877"/>
      <c r="RBS60" s="877"/>
      <c r="RBT60" s="877"/>
      <c r="RBU60" s="877"/>
      <c r="RBV60" s="877"/>
      <c r="RBW60" s="877"/>
      <c r="RBX60" s="877"/>
      <c r="RBY60" s="877"/>
      <c r="RBZ60" s="877"/>
      <c r="RCA60" s="877"/>
      <c r="RCB60" s="877"/>
      <c r="RCC60" s="877"/>
      <c r="RCD60" s="877"/>
      <c r="RCE60" s="877"/>
      <c r="RCF60" s="877"/>
      <c r="RCG60" s="877"/>
      <c r="RCH60" s="877"/>
      <c r="RCI60" s="877"/>
      <c r="RCJ60" s="877"/>
      <c r="RCK60" s="877"/>
      <c r="RCL60" s="877"/>
      <c r="RCM60" s="877"/>
      <c r="RCN60" s="877"/>
      <c r="RCO60" s="877"/>
      <c r="RCP60" s="877"/>
      <c r="RCQ60" s="877"/>
      <c r="RCR60" s="877"/>
      <c r="RCS60" s="877"/>
      <c r="RCT60" s="877"/>
      <c r="RCU60" s="877"/>
      <c r="RCV60" s="877"/>
      <c r="RCW60" s="877"/>
      <c r="RCX60" s="877"/>
      <c r="RCY60" s="877"/>
      <c r="RCZ60" s="877"/>
      <c r="RDA60" s="877"/>
      <c r="RDB60" s="877"/>
      <c r="RDC60" s="877"/>
      <c r="RDD60" s="877"/>
      <c r="RDE60" s="877"/>
      <c r="RDF60" s="877"/>
      <c r="RDG60" s="877"/>
      <c r="RDH60" s="877"/>
      <c r="RDI60" s="877"/>
      <c r="RDJ60" s="877"/>
      <c r="RDK60" s="877"/>
      <c r="RDL60" s="877"/>
      <c r="RDM60" s="877"/>
      <c r="RDN60" s="877"/>
      <c r="RDO60" s="877"/>
      <c r="RDP60" s="877"/>
      <c r="RDQ60" s="877"/>
      <c r="RDR60" s="877"/>
      <c r="RDS60" s="877"/>
      <c r="RDT60" s="877"/>
      <c r="RDU60" s="877"/>
      <c r="RDV60" s="877"/>
      <c r="RDW60" s="877"/>
      <c r="RDX60" s="877"/>
      <c r="RDY60" s="877"/>
      <c r="RDZ60" s="877"/>
      <c r="REA60" s="877"/>
      <c r="REB60" s="877"/>
      <c r="REC60" s="877"/>
      <c r="RED60" s="877"/>
      <c r="REE60" s="877"/>
      <c r="REF60" s="877"/>
      <c r="REG60" s="877"/>
      <c r="REH60" s="877"/>
      <c r="REI60" s="877"/>
      <c r="REJ60" s="877"/>
      <c r="REK60" s="877"/>
      <c r="REL60" s="877"/>
      <c r="REM60" s="877"/>
      <c r="REN60" s="877"/>
      <c r="REO60" s="877"/>
      <c r="REP60" s="877"/>
      <c r="REQ60" s="877"/>
      <c r="RER60" s="877"/>
      <c r="RES60" s="877"/>
      <c r="RET60" s="877"/>
      <c r="REU60" s="877"/>
      <c r="REV60" s="877"/>
      <c r="REW60" s="877"/>
      <c r="REX60" s="877"/>
      <c r="REY60" s="877"/>
      <c r="REZ60" s="877"/>
      <c r="RFA60" s="877"/>
      <c r="RFB60" s="877"/>
      <c r="RFC60" s="877"/>
      <c r="RFD60" s="877"/>
      <c r="RFE60" s="877"/>
      <c r="RFF60" s="877"/>
      <c r="RFG60" s="877"/>
      <c r="RFH60" s="877"/>
      <c r="RFI60" s="877"/>
      <c r="RFJ60" s="877"/>
      <c r="RFK60" s="877"/>
      <c r="RFL60" s="877"/>
      <c r="RFM60" s="877"/>
      <c r="RFN60" s="877"/>
      <c r="RFO60" s="877"/>
      <c r="RFP60" s="877"/>
      <c r="RFQ60" s="877"/>
      <c r="RFR60" s="877"/>
      <c r="RFS60" s="877"/>
      <c r="RFT60" s="877"/>
      <c r="RFU60" s="877"/>
      <c r="RFV60" s="877"/>
      <c r="RFW60" s="877"/>
      <c r="RFX60" s="877"/>
      <c r="RFY60" s="877"/>
      <c r="RFZ60" s="877"/>
      <c r="RGA60" s="877"/>
      <c r="RGB60" s="877"/>
      <c r="RGC60" s="877"/>
      <c r="RGD60" s="877"/>
      <c r="RGE60" s="877"/>
      <c r="RGF60" s="877"/>
      <c r="RGG60" s="877"/>
      <c r="RGH60" s="877"/>
      <c r="RGI60" s="877"/>
      <c r="RGJ60" s="877"/>
      <c r="RGK60" s="877"/>
      <c r="RGL60" s="877"/>
      <c r="RGM60" s="877"/>
      <c r="RGN60" s="877"/>
      <c r="RGO60" s="877"/>
      <c r="RGP60" s="877"/>
      <c r="RGQ60" s="877"/>
      <c r="RGR60" s="877"/>
      <c r="RGS60" s="877"/>
      <c r="RGT60" s="877"/>
      <c r="RGU60" s="877"/>
      <c r="RGV60" s="877"/>
      <c r="RGW60" s="877"/>
      <c r="RGX60" s="877"/>
      <c r="RGY60" s="877"/>
      <c r="RGZ60" s="877"/>
      <c r="RHA60" s="877"/>
      <c r="RHB60" s="877"/>
      <c r="RHC60" s="877"/>
      <c r="RHD60" s="877"/>
      <c r="RHE60" s="877"/>
      <c r="RHF60" s="877"/>
      <c r="RHG60" s="877"/>
      <c r="RHH60" s="877"/>
      <c r="RHI60" s="877"/>
      <c r="RHJ60" s="877"/>
      <c r="RHK60" s="877"/>
      <c r="RHL60" s="877"/>
      <c r="RHM60" s="877"/>
      <c r="RHN60" s="877"/>
      <c r="RHO60" s="877"/>
      <c r="RHP60" s="877"/>
      <c r="RHQ60" s="877"/>
      <c r="RHR60" s="877"/>
      <c r="RHS60" s="877"/>
      <c r="RHT60" s="877"/>
      <c r="RHU60" s="877"/>
      <c r="RHV60" s="877"/>
      <c r="RHW60" s="877"/>
      <c r="RHX60" s="877"/>
      <c r="RHY60" s="877"/>
      <c r="RHZ60" s="877"/>
      <c r="RIA60" s="877"/>
      <c r="RIB60" s="877"/>
      <c r="RIC60" s="877"/>
      <c r="RID60" s="877"/>
      <c r="RIE60" s="877"/>
      <c r="RIF60" s="877"/>
      <c r="RIG60" s="877"/>
      <c r="RIH60" s="877"/>
      <c r="RII60" s="877"/>
      <c r="RIJ60" s="877"/>
      <c r="RIK60" s="877"/>
      <c r="RIL60" s="877"/>
      <c r="RIM60" s="877"/>
      <c r="RIN60" s="877"/>
      <c r="RIO60" s="877"/>
      <c r="RIP60" s="877"/>
      <c r="RIQ60" s="877"/>
      <c r="RIR60" s="877"/>
      <c r="RIS60" s="877"/>
      <c r="RIT60" s="877"/>
      <c r="RIU60" s="877"/>
      <c r="RIV60" s="877"/>
      <c r="RIW60" s="877"/>
      <c r="RIX60" s="877"/>
      <c r="RIY60" s="877"/>
      <c r="RIZ60" s="877"/>
      <c r="RJA60" s="877"/>
      <c r="RJB60" s="877"/>
      <c r="RJC60" s="877"/>
      <c r="RJD60" s="877"/>
      <c r="RJE60" s="877"/>
      <c r="RJF60" s="877"/>
      <c r="RJG60" s="877"/>
      <c r="RJH60" s="877"/>
      <c r="RJI60" s="877"/>
      <c r="RJJ60" s="877"/>
      <c r="RJK60" s="877"/>
      <c r="RJL60" s="877"/>
      <c r="RJM60" s="877"/>
      <c r="RJN60" s="877"/>
      <c r="RJO60" s="877"/>
      <c r="RJP60" s="877"/>
      <c r="RJQ60" s="877"/>
      <c r="RJR60" s="877"/>
      <c r="RJS60" s="877"/>
      <c r="RJT60" s="877"/>
      <c r="RJU60" s="877"/>
      <c r="RJV60" s="877"/>
      <c r="RJW60" s="877"/>
      <c r="RJX60" s="877"/>
      <c r="RJY60" s="877"/>
      <c r="RJZ60" s="877"/>
      <c r="RKA60" s="877"/>
      <c r="RKB60" s="877"/>
      <c r="RKC60" s="877"/>
      <c r="RKD60" s="877"/>
      <c r="RKE60" s="877"/>
      <c r="RKF60" s="877"/>
      <c r="RKG60" s="877"/>
      <c r="RKH60" s="877"/>
      <c r="RKI60" s="877"/>
      <c r="RKJ60" s="877"/>
      <c r="RKK60" s="877"/>
      <c r="RKL60" s="877"/>
      <c r="RKM60" s="877"/>
      <c r="RKN60" s="877"/>
      <c r="RKO60" s="877"/>
      <c r="RKP60" s="877"/>
      <c r="RKQ60" s="877"/>
      <c r="RKR60" s="877"/>
      <c r="RKS60" s="877"/>
      <c r="RKT60" s="877"/>
      <c r="RKU60" s="877"/>
      <c r="RKV60" s="877"/>
      <c r="RKW60" s="877"/>
      <c r="RKX60" s="877"/>
      <c r="RKY60" s="877"/>
      <c r="RKZ60" s="877"/>
      <c r="RLA60" s="877"/>
      <c r="RLB60" s="877"/>
      <c r="RLC60" s="877"/>
      <c r="RLD60" s="877"/>
      <c r="RLE60" s="877"/>
      <c r="RLF60" s="877"/>
      <c r="RLG60" s="877"/>
      <c r="RLH60" s="877"/>
      <c r="RLI60" s="877"/>
      <c r="RLJ60" s="877"/>
      <c r="RLK60" s="877"/>
      <c r="RLL60" s="877"/>
      <c r="RLM60" s="877"/>
      <c r="RLN60" s="877"/>
      <c r="RLO60" s="877"/>
      <c r="RLP60" s="877"/>
      <c r="RLQ60" s="877"/>
      <c r="RLR60" s="877"/>
      <c r="RLS60" s="877"/>
      <c r="RLT60" s="877"/>
      <c r="RLU60" s="877"/>
      <c r="RLV60" s="877"/>
      <c r="RLW60" s="877"/>
      <c r="RLX60" s="877"/>
      <c r="RLY60" s="877"/>
      <c r="RLZ60" s="877"/>
      <c r="RMA60" s="877"/>
      <c r="RMB60" s="877"/>
      <c r="RMC60" s="877"/>
      <c r="RMD60" s="877"/>
      <c r="RME60" s="877"/>
      <c r="RMF60" s="877"/>
      <c r="RMG60" s="877"/>
      <c r="RMH60" s="877"/>
      <c r="RMI60" s="877"/>
      <c r="RMJ60" s="877"/>
      <c r="RMK60" s="877"/>
      <c r="RML60" s="877"/>
      <c r="RMM60" s="877"/>
      <c r="RMN60" s="877"/>
      <c r="RMO60" s="877"/>
      <c r="RMP60" s="877"/>
      <c r="RMQ60" s="877"/>
      <c r="RMR60" s="877"/>
      <c r="RMS60" s="877"/>
      <c r="RMT60" s="877"/>
      <c r="RMU60" s="877"/>
      <c r="RMV60" s="877"/>
      <c r="RMW60" s="877"/>
      <c r="RMX60" s="877"/>
      <c r="RMY60" s="877"/>
      <c r="RMZ60" s="877"/>
      <c r="RNA60" s="877"/>
      <c r="RNB60" s="877"/>
      <c r="RNC60" s="877"/>
      <c r="RND60" s="877"/>
      <c r="RNE60" s="877"/>
      <c r="RNF60" s="877"/>
      <c r="RNG60" s="877"/>
      <c r="RNH60" s="877"/>
      <c r="RNI60" s="877"/>
      <c r="RNJ60" s="877"/>
      <c r="RNK60" s="877"/>
      <c r="RNL60" s="877"/>
      <c r="RNM60" s="877"/>
      <c r="RNN60" s="877"/>
      <c r="RNO60" s="877"/>
      <c r="RNP60" s="877"/>
      <c r="RNQ60" s="877"/>
      <c r="RNR60" s="877"/>
      <c r="RNS60" s="877"/>
      <c r="RNT60" s="877"/>
      <c r="RNU60" s="877"/>
      <c r="RNV60" s="877"/>
      <c r="RNW60" s="877"/>
      <c r="RNX60" s="877"/>
      <c r="RNY60" s="877"/>
      <c r="RNZ60" s="877"/>
      <c r="ROA60" s="877"/>
      <c r="ROB60" s="877"/>
      <c r="ROC60" s="877"/>
      <c r="ROD60" s="877"/>
      <c r="ROE60" s="877"/>
      <c r="ROF60" s="877"/>
      <c r="ROG60" s="877"/>
      <c r="ROH60" s="877"/>
      <c r="ROI60" s="877"/>
      <c r="ROJ60" s="877"/>
      <c r="ROK60" s="877"/>
      <c r="ROL60" s="877"/>
      <c r="ROM60" s="877"/>
      <c r="RON60" s="877"/>
      <c r="ROO60" s="877"/>
      <c r="ROP60" s="877"/>
      <c r="ROQ60" s="877"/>
      <c r="ROR60" s="877"/>
      <c r="ROS60" s="877"/>
      <c r="ROT60" s="877"/>
      <c r="ROU60" s="877"/>
      <c r="ROV60" s="877"/>
      <c r="ROW60" s="877"/>
      <c r="ROX60" s="877"/>
      <c r="ROY60" s="877"/>
      <c r="ROZ60" s="877"/>
      <c r="RPA60" s="877"/>
      <c r="RPB60" s="877"/>
      <c r="RPC60" s="877"/>
      <c r="RPD60" s="877"/>
      <c r="RPE60" s="877"/>
      <c r="RPF60" s="877"/>
      <c r="RPG60" s="877"/>
      <c r="RPH60" s="877"/>
      <c r="RPI60" s="877"/>
      <c r="RPJ60" s="877"/>
      <c r="RPK60" s="877"/>
      <c r="RPL60" s="877"/>
      <c r="RPM60" s="877"/>
      <c r="RPN60" s="877"/>
      <c r="RPO60" s="877"/>
      <c r="RPP60" s="877"/>
      <c r="RPQ60" s="877"/>
      <c r="RPR60" s="877"/>
      <c r="RPS60" s="877"/>
      <c r="RPT60" s="877"/>
      <c r="RPU60" s="877"/>
      <c r="RPV60" s="877"/>
      <c r="RPW60" s="877"/>
      <c r="RPX60" s="877"/>
      <c r="RPY60" s="877"/>
      <c r="RPZ60" s="877"/>
      <c r="RQA60" s="877"/>
      <c r="RQB60" s="877"/>
      <c r="RQC60" s="877"/>
      <c r="RQD60" s="877"/>
      <c r="RQE60" s="877"/>
      <c r="RQF60" s="877"/>
      <c r="RQG60" s="877"/>
      <c r="RQH60" s="877"/>
      <c r="RQI60" s="877"/>
      <c r="RQJ60" s="877"/>
      <c r="RQK60" s="877"/>
      <c r="RQL60" s="877"/>
      <c r="RQM60" s="877"/>
      <c r="RQN60" s="877"/>
      <c r="RQO60" s="877"/>
      <c r="RQP60" s="877"/>
      <c r="RQQ60" s="877"/>
      <c r="RQR60" s="877"/>
      <c r="RQS60" s="877"/>
      <c r="RQT60" s="877"/>
      <c r="RQU60" s="877"/>
      <c r="RQV60" s="877"/>
      <c r="RQW60" s="877"/>
      <c r="RQX60" s="877"/>
      <c r="RQY60" s="877"/>
      <c r="RQZ60" s="877"/>
      <c r="RRA60" s="877"/>
      <c r="RRB60" s="877"/>
      <c r="RRC60" s="877"/>
      <c r="RRD60" s="877"/>
      <c r="RRE60" s="877"/>
      <c r="RRF60" s="877"/>
      <c r="RRG60" s="877"/>
      <c r="RRH60" s="877"/>
      <c r="RRI60" s="877"/>
      <c r="RRJ60" s="877"/>
      <c r="RRK60" s="877"/>
      <c r="RRL60" s="877"/>
      <c r="RRM60" s="877"/>
      <c r="RRN60" s="877"/>
      <c r="RRO60" s="877"/>
      <c r="RRP60" s="877"/>
      <c r="RRQ60" s="877"/>
      <c r="RRR60" s="877"/>
      <c r="RRS60" s="877"/>
      <c r="RRT60" s="877"/>
      <c r="RRU60" s="877"/>
      <c r="RRV60" s="877"/>
      <c r="RRW60" s="877"/>
      <c r="RRX60" s="877"/>
      <c r="RRY60" s="877"/>
      <c r="RRZ60" s="877"/>
      <c r="RSA60" s="877"/>
      <c r="RSB60" s="877"/>
      <c r="RSC60" s="877"/>
      <c r="RSD60" s="877"/>
      <c r="RSE60" s="877"/>
      <c r="RSF60" s="877"/>
      <c r="RSG60" s="877"/>
      <c r="RSH60" s="877"/>
      <c r="RSI60" s="877"/>
      <c r="RSJ60" s="877"/>
      <c r="RSK60" s="877"/>
      <c r="RSL60" s="877"/>
      <c r="RSM60" s="877"/>
      <c r="RSN60" s="877"/>
      <c r="RSO60" s="877"/>
      <c r="RSP60" s="877"/>
      <c r="RSQ60" s="877"/>
      <c r="RSR60" s="877"/>
      <c r="RSS60" s="877"/>
      <c r="RST60" s="877"/>
      <c r="RSU60" s="877"/>
      <c r="RSV60" s="877"/>
      <c r="RSW60" s="877"/>
      <c r="RSX60" s="877"/>
      <c r="RSY60" s="877"/>
      <c r="RSZ60" s="877"/>
      <c r="RTA60" s="877"/>
      <c r="RTB60" s="877"/>
      <c r="RTC60" s="877"/>
      <c r="RTD60" s="877"/>
      <c r="RTE60" s="877"/>
      <c r="RTF60" s="877"/>
      <c r="RTG60" s="877"/>
      <c r="RTH60" s="877"/>
      <c r="RTI60" s="877"/>
      <c r="RTJ60" s="877"/>
      <c r="RTK60" s="877"/>
      <c r="RTL60" s="877"/>
      <c r="RTM60" s="877"/>
      <c r="RTN60" s="877"/>
      <c r="RTO60" s="877"/>
      <c r="RTP60" s="877"/>
      <c r="RTQ60" s="877"/>
      <c r="RTR60" s="877"/>
      <c r="RTS60" s="877"/>
      <c r="RTT60" s="877"/>
      <c r="RTU60" s="877"/>
      <c r="RTV60" s="877"/>
      <c r="RTW60" s="877"/>
      <c r="RTX60" s="877"/>
      <c r="RTY60" s="877"/>
      <c r="RTZ60" s="877"/>
      <c r="RUA60" s="877"/>
      <c r="RUB60" s="877"/>
      <c r="RUC60" s="877"/>
      <c r="RUD60" s="877"/>
      <c r="RUE60" s="877"/>
      <c r="RUF60" s="877"/>
      <c r="RUG60" s="877"/>
      <c r="RUH60" s="877"/>
      <c r="RUI60" s="877"/>
      <c r="RUJ60" s="877"/>
      <c r="RUK60" s="877"/>
      <c r="RUL60" s="877"/>
      <c r="RUM60" s="877"/>
      <c r="RUN60" s="877"/>
      <c r="RUO60" s="877"/>
      <c r="RUP60" s="877"/>
      <c r="RUQ60" s="877"/>
      <c r="RUR60" s="877"/>
      <c r="RUS60" s="877"/>
      <c r="RUT60" s="877"/>
      <c r="RUU60" s="877"/>
      <c r="RUV60" s="877"/>
      <c r="RUW60" s="877"/>
      <c r="RUX60" s="877"/>
      <c r="RUY60" s="877"/>
      <c r="RUZ60" s="877"/>
      <c r="RVA60" s="877"/>
      <c r="RVB60" s="877"/>
      <c r="RVC60" s="877"/>
      <c r="RVD60" s="877"/>
      <c r="RVE60" s="877"/>
      <c r="RVF60" s="877"/>
      <c r="RVG60" s="877"/>
      <c r="RVH60" s="877"/>
      <c r="RVI60" s="877"/>
      <c r="RVJ60" s="877"/>
      <c r="RVK60" s="877"/>
      <c r="RVL60" s="877"/>
      <c r="RVM60" s="877"/>
      <c r="RVN60" s="877"/>
      <c r="RVO60" s="877"/>
      <c r="RVP60" s="877"/>
      <c r="RVQ60" s="877"/>
      <c r="RVR60" s="877"/>
      <c r="RVS60" s="877"/>
      <c r="RVT60" s="877"/>
      <c r="RVU60" s="877"/>
      <c r="RVV60" s="877"/>
      <c r="RVW60" s="877"/>
      <c r="RVX60" s="877"/>
      <c r="RVY60" s="877"/>
      <c r="RVZ60" s="877"/>
      <c r="RWA60" s="877"/>
      <c r="RWB60" s="877"/>
      <c r="RWC60" s="877"/>
      <c r="RWD60" s="877"/>
      <c r="RWE60" s="877"/>
      <c r="RWF60" s="877"/>
      <c r="RWG60" s="877"/>
      <c r="RWH60" s="877"/>
      <c r="RWI60" s="877"/>
      <c r="RWJ60" s="877"/>
      <c r="RWK60" s="877"/>
      <c r="RWL60" s="877"/>
      <c r="RWM60" s="877"/>
      <c r="RWN60" s="877"/>
      <c r="RWO60" s="877"/>
      <c r="RWP60" s="877"/>
      <c r="RWQ60" s="877"/>
      <c r="RWR60" s="877"/>
      <c r="RWS60" s="877"/>
      <c r="RWT60" s="877"/>
      <c r="RWU60" s="877"/>
      <c r="RWV60" s="877"/>
      <c r="RWW60" s="877"/>
      <c r="RWX60" s="877"/>
      <c r="RWY60" s="877"/>
      <c r="RWZ60" s="877"/>
      <c r="RXA60" s="877"/>
      <c r="RXB60" s="877"/>
      <c r="RXC60" s="877"/>
      <c r="RXD60" s="877"/>
      <c r="RXE60" s="877"/>
      <c r="RXF60" s="877"/>
      <c r="RXG60" s="877"/>
      <c r="RXH60" s="877"/>
      <c r="RXI60" s="877"/>
      <c r="RXJ60" s="877"/>
      <c r="RXK60" s="877"/>
      <c r="RXL60" s="877"/>
      <c r="RXM60" s="877"/>
      <c r="RXN60" s="877"/>
      <c r="RXO60" s="877"/>
      <c r="RXP60" s="877"/>
      <c r="RXQ60" s="877"/>
      <c r="RXR60" s="877"/>
      <c r="RXS60" s="877"/>
      <c r="RXT60" s="877"/>
      <c r="RXU60" s="877"/>
      <c r="RXV60" s="877"/>
      <c r="RXW60" s="877"/>
      <c r="RXX60" s="877"/>
      <c r="RXY60" s="877"/>
      <c r="RXZ60" s="877"/>
      <c r="RYA60" s="877"/>
      <c r="RYB60" s="877"/>
      <c r="RYC60" s="877"/>
      <c r="RYD60" s="877"/>
      <c r="RYE60" s="877"/>
      <c r="RYF60" s="877"/>
      <c r="RYG60" s="877"/>
      <c r="RYH60" s="877"/>
      <c r="RYI60" s="877"/>
      <c r="RYJ60" s="877"/>
      <c r="RYK60" s="877"/>
      <c r="RYL60" s="877"/>
      <c r="RYM60" s="877"/>
      <c r="RYN60" s="877"/>
      <c r="RYO60" s="877"/>
      <c r="RYP60" s="877"/>
      <c r="RYQ60" s="877"/>
      <c r="RYR60" s="877"/>
      <c r="RYS60" s="877"/>
      <c r="RYT60" s="877"/>
      <c r="RYU60" s="877"/>
      <c r="RYV60" s="877"/>
      <c r="RYW60" s="877"/>
      <c r="RYX60" s="877"/>
      <c r="RYY60" s="877"/>
      <c r="RYZ60" s="877"/>
      <c r="RZA60" s="877"/>
      <c r="RZB60" s="877"/>
      <c r="RZC60" s="877"/>
      <c r="RZD60" s="877"/>
      <c r="RZE60" s="877"/>
      <c r="RZF60" s="877"/>
      <c r="RZG60" s="877"/>
      <c r="RZH60" s="877"/>
      <c r="RZI60" s="877"/>
      <c r="RZJ60" s="877"/>
      <c r="RZK60" s="877"/>
      <c r="RZL60" s="877"/>
      <c r="RZM60" s="877"/>
      <c r="RZN60" s="877"/>
      <c r="RZO60" s="877"/>
      <c r="RZP60" s="877"/>
      <c r="RZQ60" s="877"/>
      <c r="RZR60" s="877"/>
      <c r="RZS60" s="877"/>
      <c r="RZT60" s="877"/>
      <c r="RZU60" s="877"/>
      <c r="RZV60" s="877"/>
      <c r="RZW60" s="877"/>
      <c r="RZX60" s="877"/>
      <c r="RZY60" s="877"/>
      <c r="RZZ60" s="877"/>
      <c r="SAA60" s="877"/>
      <c r="SAB60" s="877"/>
      <c r="SAC60" s="877"/>
      <c r="SAD60" s="877"/>
      <c r="SAE60" s="877"/>
      <c r="SAF60" s="877"/>
      <c r="SAG60" s="877"/>
      <c r="SAH60" s="877"/>
      <c r="SAI60" s="877"/>
      <c r="SAJ60" s="877"/>
      <c r="SAK60" s="877"/>
      <c r="SAL60" s="877"/>
      <c r="SAM60" s="877"/>
      <c r="SAN60" s="877"/>
      <c r="SAO60" s="877"/>
      <c r="SAP60" s="877"/>
      <c r="SAQ60" s="877"/>
      <c r="SAR60" s="877"/>
      <c r="SAS60" s="877"/>
      <c r="SAT60" s="877"/>
      <c r="SAU60" s="877"/>
      <c r="SAV60" s="877"/>
      <c r="SAW60" s="877"/>
      <c r="SAX60" s="877"/>
      <c r="SAY60" s="877"/>
      <c r="SAZ60" s="877"/>
      <c r="SBA60" s="877"/>
      <c r="SBB60" s="877"/>
      <c r="SBC60" s="877"/>
      <c r="SBD60" s="877"/>
      <c r="SBE60" s="877"/>
      <c r="SBF60" s="877"/>
      <c r="SBG60" s="877"/>
      <c r="SBH60" s="877"/>
      <c r="SBI60" s="877"/>
      <c r="SBJ60" s="877"/>
      <c r="SBK60" s="877"/>
      <c r="SBL60" s="877"/>
      <c r="SBM60" s="877"/>
      <c r="SBN60" s="877"/>
      <c r="SBO60" s="877"/>
      <c r="SBP60" s="877"/>
      <c r="SBQ60" s="877"/>
      <c r="SBR60" s="877"/>
      <c r="SBS60" s="877"/>
      <c r="SBT60" s="877"/>
      <c r="SBU60" s="877"/>
      <c r="SBV60" s="877"/>
      <c r="SBW60" s="877"/>
      <c r="SBX60" s="877"/>
      <c r="SBY60" s="877"/>
      <c r="SBZ60" s="877"/>
      <c r="SCA60" s="877"/>
      <c r="SCB60" s="877"/>
      <c r="SCC60" s="877"/>
      <c r="SCD60" s="877"/>
      <c r="SCE60" s="877"/>
      <c r="SCF60" s="877"/>
      <c r="SCG60" s="877"/>
      <c r="SCH60" s="877"/>
      <c r="SCI60" s="877"/>
      <c r="SCJ60" s="877"/>
      <c r="SCK60" s="877"/>
      <c r="SCL60" s="877"/>
      <c r="SCM60" s="877"/>
      <c r="SCN60" s="877"/>
      <c r="SCO60" s="877"/>
      <c r="SCP60" s="877"/>
      <c r="SCQ60" s="877"/>
      <c r="SCR60" s="877"/>
      <c r="SCS60" s="877"/>
      <c r="SCT60" s="877"/>
      <c r="SCU60" s="877"/>
      <c r="SCV60" s="877"/>
      <c r="SCW60" s="877"/>
      <c r="SCX60" s="877"/>
      <c r="SCY60" s="877"/>
      <c r="SCZ60" s="877"/>
      <c r="SDA60" s="877"/>
      <c r="SDB60" s="877"/>
      <c r="SDC60" s="877"/>
      <c r="SDD60" s="877"/>
      <c r="SDE60" s="877"/>
      <c r="SDF60" s="877"/>
      <c r="SDG60" s="877"/>
      <c r="SDH60" s="877"/>
      <c r="SDI60" s="877"/>
      <c r="SDJ60" s="877"/>
      <c r="SDK60" s="877"/>
      <c r="SDL60" s="877"/>
      <c r="SDM60" s="877"/>
      <c r="SDN60" s="877"/>
      <c r="SDO60" s="877"/>
      <c r="SDP60" s="877"/>
      <c r="SDQ60" s="877"/>
      <c r="SDR60" s="877"/>
      <c r="SDS60" s="877"/>
      <c r="SDT60" s="877"/>
      <c r="SDU60" s="877"/>
      <c r="SDV60" s="877"/>
      <c r="SDW60" s="877"/>
      <c r="SDX60" s="877"/>
      <c r="SDY60" s="877"/>
      <c r="SDZ60" s="877"/>
      <c r="SEA60" s="877"/>
      <c r="SEB60" s="877"/>
      <c r="SEC60" s="877"/>
      <c r="SED60" s="877"/>
      <c r="SEE60" s="877"/>
      <c r="SEF60" s="877"/>
      <c r="SEG60" s="877"/>
      <c r="SEH60" s="877"/>
      <c r="SEI60" s="877"/>
      <c r="SEJ60" s="877"/>
      <c r="SEK60" s="877"/>
      <c r="SEL60" s="877"/>
      <c r="SEM60" s="877"/>
      <c r="SEN60" s="877"/>
      <c r="SEO60" s="877"/>
      <c r="SEP60" s="877"/>
      <c r="SEQ60" s="877"/>
      <c r="SER60" s="877"/>
      <c r="SES60" s="877"/>
      <c r="SET60" s="877"/>
      <c r="SEU60" s="877"/>
      <c r="SEV60" s="877"/>
      <c r="SEW60" s="877"/>
      <c r="SEX60" s="877"/>
      <c r="SEY60" s="877"/>
      <c r="SEZ60" s="877"/>
      <c r="SFA60" s="877"/>
      <c r="SFB60" s="877"/>
      <c r="SFC60" s="877"/>
      <c r="SFD60" s="877"/>
      <c r="SFE60" s="877"/>
      <c r="SFF60" s="877"/>
      <c r="SFG60" s="877"/>
      <c r="SFH60" s="877"/>
      <c r="SFI60" s="877"/>
      <c r="SFJ60" s="877"/>
      <c r="SFK60" s="877"/>
      <c r="SFL60" s="877"/>
      <c r="SFM60" s="877"/>
      <c r="SFN60" s="877"/>
      <c r="SFO60" s="877"/>
      <c r="SFP60" s="877"/>
      <c r="SFQ60" s="877"/>
      <c r="SFR60" s="877"/>
      <c r="SFS60" s="877"/>
      <c r="SFT60" s="877"/>
      <c r="SFU60" s="877"/>
      <c r="SFV60" s="877"/>
      <c r="SFW60" s="877"/>
      <c r="SFX60" s="877"/>
      <c r="SFY60" s="877"/>
      <c r="SFZ60" s="877"/>
      <c r="SGA60" s="877"/>
      <c r="SGB60" s="877"/>
      <c r="SGC60" s="877"/>
      <c r="SGD60" s="877"/>
      <c r="SGE60" s="877"/>
      <c r="SGF60" s="877"/>
      <c r="SGG60" s="877"/>
      <c r="SGH60" s="877"/>
      <c r="SGI60" s="877"/>
      <c r="SGJ60" s="877"/>
      <c r="SGK60" s="877"/>
      <c r="SGL60" s="877"/>
      <c r="SGM60" s="877"/>
      <c r="SGN60" s="877"/>
      <c r="SGO60" s="877"/>
      <c r="SGP60" s="877"/>
      <c r="SGQ60" s="877"/>
      <c r="SGR60" s="877"/>
      <c r="SGS60" s="877"/>
      <c r="SGT60" s="877"/>
      <c r="SGU60" s="877"/>
      <c r="SGV60" s="877"/>
      <c r="SGW60" s="877"/>
      <c r="SGX60" s="877"/>
      <c r="SGY60" s="877"/>
      <c r="SGZ60" s="877"/>
      <c r="SHA60" s="877"/>
      <c r="SHB60" s="877"/>
      <c r="SHC60" s="877"/>
      <c r="SHD60" s="877"/>
      <c r="SHE60" s="877"/>
      <c r="SHF60" s="877"/>
      <c r="SHG60" s="877"/>
      <c r="SHH60" s="877"/>
      <c r="SHI60" s="877"/>
      <c r="SHJ60" s="877"/>
      <c r="SHK60" s="877"/>
      <c r="SHL60" s="877"/>
      <c r="SHM60" s="877"/>
      <c r="SHN60" s="877"/>
      <c r="SHO60" s="877"/>
      <c r="SHP60" s="877"/>
      <c r="SHQ60" s="877"/>
      <c r="SHR60" s="877"/>
      <c r="SHS60" s="877"/>
      <c r="SHT60" s="877"/>
      <c r="SHU60" s="877"/>
      <c r="SHV60" s="877"/>
      <c r="SHW60" s="877"/>
      <c r="SHX60" s="877"/>
      <c r="SHY60" s="877"/>
      <c r="SHZ60" s="877"/>
      <c r="SIA60" s="877"/>
      <c r="SIB60" s="877"/>
      <c r="SIC60" s="877"/>
      <c r="SID60" s="877"/>
      <c r="SIE60" s="877"/>
      <c r="SIF60" s="877"/>
      <c r="SIG60" s="877"/>
      <c r="SIH60" s="877"/>
      <c r="SII60" s="877"/>
      <c r="SIJ60" s="877"/>
      <c r="SIK60" s="877"/>
      <c r="SIL60" s="877"/>
      <c r="SIM60" s="877"/>
      <c r="SIN60" s="877"/>
      <c r="SIO60" s="877"/>
      <c r="SIP60" s="877"/>
      <c r="SIQ60" s="877"/>
      <c r="SIR60" s="877"/>
      <c r="SIS60" s="877"/>
      <c r="SIT60" s="877"/>
      <c r="SIU60" s="877"/>
      <c r="SIV60" s="877"/>
      <c r="SIW60" s="877"/>
      <c r="SIX60" s="877"/>
      <c r="SIY60" s="877"/>
      <c r="SIZ60" s="877"/>
      <c r="SJA60" s="877"/>
      <c r="SJB60" s="877"/>
      <c r="SJC60" s="877"/>
      <c r="SJD60" s="877"/>
      <c r="SJE60" s="877"/>
      <c r="SJF60" s="877"/>
      <c r="SJG60" s="877"/>
      <c r="SJH60" s="877"/>
      <c r="SJI60" s="877"/>
      <c r="SJJ60" s="877"/>
      <c r="SJK60" s="877"/>
      <c r="SJL60" s="877"/>
      <c r="SJM60" s="877"/>
      <c r="SJN60" s="877"/>
      <c r="SJO60" s="877"/>
      <c r="SJP60" s="877"/>
      <c r="SJQ60" s="877"/>
      <c r="SJR60" s="877"/>
      <c r="SJS60" s="877"/>
      <c r="SJT60" s="877"/>
      <c r="SJU60" s="877"/>
      <c r="SJV60" s="877"/>
      <c r="SJW60" s="877"/>
      <c r="SJX60" s="877"/>
      <c r="SJY60" s="877"/>
      <c r="SJZ60" s="877"/>
      <c r="SKA60" s="877"/>
      <c r="SKB60" s="877"/>
      <c r="SKC60" s="877"/>
      <c r="SKD60" s="877"/>
      <c r="SKE60" s="877"/>
      <c r="SKF60" s="877"/>
      <c r="SKG60" s="877"/>
      <c r="SKH60" s="877"/>
      <c r="SKI60" s="877"/>
      <c r="SKJ60" s="877"/>
      <c r="SKK60" s="877"/>
      <c r="SKL60" s="877"/>
      <c r="SKM60" s="877"/>
      <c r="SKN60" s="877"/>
      <c r="SKO60" s="877"/>
      <c r="SKP60" s="877"/>
      <c r="SKQ60" s="877"/>
      <c r="SKR60" s="877"/>
      <c r="SKS60" s="877"/>
      <c r="SKT60" s="877"/>
      <c r="SKU60" s="877"/>
      <c r="SKV60" s="877"/>
      <c r="SKW60" s="877"/>
      <c r="SKX60" s="877"/>
      <c r="SKY60" s="877"/>
      <c r="SKZ60" s="877"/>
      <c r="SLA60" s="877"/>
      <c r="SLB60" s="877"/>
      <c r="SLC60" s="877"/>
      <c r="SLD60" s="877"/>
      <c r="SLE60" s="877"/>
      <c r="SLF60" s="877"/>
      <c r="SLG60" s="877"/>
      <c r="SLH60" s="877"/>
      <c r="SLI60" s="877"/>
      <c r="SLJ60" s="877"/>
      <c r="SLK60" s="877"/>
      <c r="SLL60" s="877"/>
      <c r="SLM60" s="877"/>
      <c r="SLN60" s="877"/>
      <c r="SLO60" s="877"/>
      <c r="SLP60" s="877"/>
      <c r="SLQ60" s="877"/>
      <c r="SLR60" s="877"/>
      <c r="SLS60" s="877"/>
      <c r="SLT60" s="877"/>
      <c r="SLU60" s="877"/>
      <c r="SLV60" s="877"/>
      <c r="SLW60" s="877"/>
      <c r="SLX60" s="877"/>
      <c r="SLY60" s="877"/>
      <c r="SLZ60" s="877"/>
      <c r="SMA60" s="877"/>
      <c r="SMB60" s="877"/>
      <c r="SMC60" s="877"/>
      <c r="SMD60" s="877"/>
      <c r="SME60" s="877"/>
      <c r="SMF60" s="877"/>
      <c r="SMG60" s="877"/>
      <c r="SMH60" s="877"/>
      <c r="SMI60" s="877"/>
      <c r="SMJ60" s="877"/>
      <c r="SMK60" s="877"/>
      <c r="SML60" s="877"/>
      <c r="SMM60" s="877"/>
      <c r="SMN60" s="877"/>
      <c r="SMO60" s="877"/>
      <c r="SMP60" s="877"/>
      <c r="SMQ60" s="877"/>
      <c r="SMR60" s="877"/>
      <c r="SMS60" s="877"/>
      <c r="SMT60" s="877"/>
      <c r="SMU60" s="877"/>
      <c r="SMV60" s="877"/>
      <c r="SMW60" s="877"/>
      <c r="SMX60" s="877"/>
      <c r="SMY60" s="877"/>
      <c r="SMZ60" s="877"/>
      <c r="SNA60" s="877"/>
      <c r="SNB60" s="877"/>
      <c r="SNC60" s="877"/>
      <c r="SND60" s="877"/>
      <c r="SNE60" s="877"/>
      <c r="SNF60" s="877"/>
      <c r="SNG60" s="877"/>
      <c r="SNH60" s="877"/>
      <c r="SNI60" s="877"/>
      <c r="SNJ60" s="877"/>
      <c r="SNK60" s="877"/>
      <c r="SNL60" s="877"/>
      <c r="SNM60" s="877"/>
      <c r="SNN60" s="877"/>
      <c r="SNO60" s="877"/>
      <c r="SNP60" s="877"/>
      <c r="SNQ60" s="877"/>
      <c r="SNR60" s="877"/>
      <c r="SNS60" s="877"/>
      <c r="SNT60" s="877"/>
      <c r="SNU60" s="877"/>
      <c r="SNV60" s="877"/>
      <c r="SNW60" s="877"/>
      <c r="SNX60" s="877"/>
      <c r="SNY60" s="877"/>
      <c r="SNZ60" s="877"/>
      <c r="SOA60" s="877"/>
      <c r="SOB60" s="877"/>
      <c r="SOC60" s="877"/>
      <c r="SOD60" s="877"/>
      <c r="SOE60" s="877"/>
      <c r="SOF60" s="877"/>
      <c r="SOG60" s="877"/>
      <c r="SOH60" s="877"/>
      <c r="SOI60" s="877"/>
      <c r="SOJ60" s="877"/>
      <c r="SOK60" s="877"/>
      <c r="SOL60" s="877"/>
      <c r="SOM60" s="877"/>
      <c r="SON60" s="877"/>
      <c r="SOO60" s="877"/>
      <c r="SOP60" s="877"/>
      <c r="SOQ60" s="877"/>
      <c r="SOR60" s="877"/>
      <c r="SOS60" s="877"/>
      <c r="SOT60" s="877"/>
      <c r="SOU60" s="877"/>
      <c r="SOV60" s="877"/>
      <c r="SOW60" s="877"/>
      <c r="SOX60" s="877"/>
      <c r="SOY60" s="877"/>
      <c r="SOZ60" s="877"/>
      <c r="SPA60" s="877"/>
      <c r="SPB60" s="877"/>
      <c r="SPC60" s="877"/>
      <c r="SPD60" s="877"/>
      <c r="SPE60" s="877"/>
      <c r="SPF60" s="877"/>
      <c r="SPG60" s="877"/>
      <c r="SPH60" s="877"/>
      <c r="SPI60" s="877"/>
      <c r="SPJ60" s="877"/>
      <c r="SPK60" s="877"/>
      <c r="SPL60" s="877"/>
      <c r="SPM60" s="877"/>
      <c r="SPN60" s="877"/>
      <c r="SPO60" s="877"/>
      <c r="SPP60" s="877"/>
      <c r="SPQ60" s="877"/>
      <c r="SPR60" s="877"/>
      <c r="SPS60" s="877"/>
      <c r="SPT60" s="877"/>
      <c r="SPU60" s="877"/>
      <c r="SPV60" s="877"/>
      <c r="SPW60" s="877"/>
      <c r="SPX60" s="877"/>
      <c r="SPY60" s="877"/>
      <c r="SPZ60" s="877"/>
      <c r="SQA60" s="877"/>
      <c r="SQB60" s="877"/>
      <c r="SQC60" s="877"/>
      <c r="SQD60" s="877"/>
      <c r="SQE60" s="877"/>
      <c r="SQF60" s="877"/>
      <c r="SQG60" s="877"/>
      <c r="SQH60" s="877"/>
      <c r="SQI60" s="877"/>
      <c r="SQJ60" s="877"/>
      <c r="SQK60" s="877"/>
      <c r="SQL60" s="877"/>
      <c r="SQM60" s="877"/>
      <c r="SQN60" s="877"/>
      <c r="SQO60" s="877"/>
      <c r="SQP60" s="877"/>
      <c r="SQQ60" s="877"/>
      <c r="SQR60" s="877"/>
      <c r="SQS60" s="877"/>
      <c r="SQT60" s="877"/>
      <c r="SQU60" s="877"/>
      <c r="SQV60" s="877"/>
      <c r="SQW60" s="877"/>
      <c r="SQX60" s="877"/>
      <c r="SQY60" s="877"/>
      <c r="SQZ60" s="877"/>
      <c r="SRA60" s="877"/>
      <c r="SRB60" s="877"/>
      <c r="SRC60" s="877"/>
      <c r="SRD60" s="877"/>
      <c r="SRE60" s="877"/>
      <c r="SRF60" s="877"/>
      <c r="SRG60" s="877"/>
      <c r="SRH60" s="877"/>
      <c r="SRI60" s="877"/>
      <c r="SRJ60" s="877"/>
      <c r="SRK60" s="877"/>
      <c r="SRL60" s="877"/>
      <c r="SRM60" s="877"/>
      <c r="SRN60" s="877"/>
      <c r="SRO60" s="877"/>
      <c r="SRP60" s="877"/>
      <c r="SRQ60" s="877"/>
      <c r="SRR60" s="877"/>
      <c r="SRS60" s="877"/>
      <c r="SRT60" s="877"/>
      <c r="SRU60" s="877"/>
      <c r="SRV60" s="877"/>
      <c r="SRW60" s="877"/>
      <c r="SRX60" s="877"/>
      <c r="SRY60" s="877"/>
      <c r="SRZ60" s="877"/>
      <c r="SSA60" s="877"/>
      <c r="SSB60" s="877"/>
      <c r="SSC60" s="877"/>
      <c r="SSD60" s="877"/>
      <c r="SSE60" s="877"/>
      <c r="SSF60" s="877"/>
      <c r="SSG60" s="877"/>
      <c r="SSH60" s="877"/>
      <c r="SSI60" s="877"/>
      <c r="SSJ60" s="877"/>
      <c r="SSK60" s="877"/>
      <c r="SSL60" s="877"/>
      <c r="SSM60" s="877"/>
      <c r="SSN60" s="877"/>
      <c r="SSO60" s="877"/>
      <c r="SSP60" s="877"/>
      <c r="SSQ60" s="877"/>
      <c r="SSR60" s="877"/>
      <c r="SSS60" s="877"/>
      <c r="SST60" s="877"/>
      <c r="SSU60" s="877"/>
      <c r="SSV60" s="877"/>
      <c r="SSW60" s="877"/>
      <c r="SSX60" s="877"/>
      <c r="SSY60" s="877"/>
      <c r="SSZ60" s="877"/>
      <c r="STA60" s="877"/>
      <c r="STB60" s="877"/>
      <c r="STC60" s="877"/>
      <c r="STD60" s="877"/>
      <c r="STE60" s="877"/>
      <c r="STF60" s="877"/>
      <c r="STG60" s="877"/>
      <c r="STH60" s="877"/>
      <c r="STI60" s="877"/>
      <c r="STJ60" s="877"/>
      <c r="STK60" s="877"/>
      <c r="STL60" s="877"/>
      <c r="STM60" s="877"/>
      <c r="STN60" s="877"/>
      <c r="STO60" s="877"/>
      <c r="STP60" s="877"/>
      <c r="STQ60" s="877"/>
      <c r="STR60" s="877"/>
      <c r="STS60" s="877"/>
      <c r="STT60" s="877"/>
      <c r="STU60" s="877"/>
      <c r="STV60" s="877"/>
      <c r="STW60" s="877"/>
      <c r="STX60" s="877"/>
      <c r="STY60" s="877"/>
      <c r="STZ60" s="877"/>
      <c r="SUA60" s="877"/>
      <c r="SUB60" s="877"/>
      <c r="SUC60" s="877"/>
      <c r="SUD60" s="877"/>
      <c r="SUE60" s="877"/>
      <c r="SUF60" s="877"/>
      <c r="SUG60" s="877"/>
      <c r="SUH60" s="877"/>
      <c r="SUI60" s="877"/>
      <c r="SUJ60" s="877"/>
      <c r="SUK60" s="877"/>
      <c r="SUL60" s="877"/>
      <c r="SUM60" s="877"/>
      <c r="SUN60" s="877"/>
      <c r="SUO60" s="877"/>
      <c r="SUP60" s="877"/>
      <c r="SUQ60" s="877"/>
      <c r="SUR60" s="877"/>
      <c r="SUS60" s="877"/>
      <c r="SUT60" s="877"/>
      <c r="SUU60" s="877"/>
      <c r="SUV60" s="877"/>
      <c r="SUW60" s="877"/>
      <c r="SUX60" s="877"/>
      <c r="SUY60" s="877"/>
      <c r="SUZ60" s="877"/>
      <c r="SVA60" s="877"/>
      <c r="SVB60" s="877"/>
      <c r="SVC60" s="877"/>
      <c r="SVD60" s="877"/>
      <c r="SVE60" s="877"/>
      <c r="SVF60" s="877"/>
      <c r="SVG60" s="877"/>
      <c r="SVH60" s="877"/>
      <c r="SVI60" s="877"/>
      <c r="SVJ60" s="877"/>
      <c r="SVK60" s="877"/>
      <c r="SVL60" s="877"/>
      <c r="SVM60" s="877"/>
      <c r="SVN60" s="877"/>
      <c r="SVO60" s="877"/>
      <c r="SVP60" s="877"/>
      <c r="SVQ60" s="877"/>
      <c r="SVR60" s="877"/>
      <c r="SVS60" s="877"/>
      <c r="SVT60" s="877"/>
      <c r="SVU60" s="877"/>
      <c r="SVV60" s="877"/>
      <c r="SVW60" s="877"/>
      <c r="SVX60" s="877"/>
      <c r="SVY60" s="877"/>
      <c r="SVZ60" s="877"/>
      <c r="SWA60" s="877"/>
      <c r="SWB60" s="877"/>
      <c r="SWC60" s="877"/>
      <c r="SWD60" s="877"/>
      <c r="SWE60" s="877"/>
      <c r="SWF60" s="877"/>
      <c r="SWG60" s="877"/>
      <c r="SWH60" s="877"/>
      <c r="SWI60" s="877"/>
      <c r="SWJ60" s="877"/>
      <c r="SWK60" s="877"/>
      <c r="SWL60" s="877"/>
      <c r="SWM60" s="877"/>
      <c r="SWN60" s="877"/>
      <c r="SWO60" s="877"/>
      <c r="SWP60" s="877"/>
      <c r="SWQ60" s="877"/>
      <c r="SWR60" s="877"/>
      <c r="SWS60" s="877"/>
      <c r="SWT60" s="877"/>
      <c r="SWU60" s="877"/>
      <c r="SWV60" s="877"/>
      <c r="SWW60" s="877"/>
      <c r="SWX60" s="877"/>
      <c r="SWY60" s="877"/>
      <c r="SWZ60" s="877"/>
      <c r="SXA60" s="877"/>
      <c r="SXB60" s="877"/>
      <c r="SXC60" s="877"/>
      <c r="SXD60" s="877"/>
      <c r="SXE60" s="877"/>
      <c r="SXF60" s="877"/>
      <c r="SXG60" s="877"/>
      <c r="SXH60" s="877"/>
      <c r="SXI60" s="877"/>
      <c r="SXJ60" s="877"/>
      <c r="SXK60" s="877"/>
      <c r="SXL60" s="877"/>
      <c r="SXM60" s="877"/>
      <c r="SXN60" s="877"/>
      <c r="SXO60" s="877"/>
      <c r="SXP60" s="877"/>
      <c r="SXQ60" s="877"/>
      <c r="SXR60" s="877"/>
      <c r="SXS60" s="877"/>
      <c r="SXT60" s="877"/>
      <c r="SXU60" s="877"/>
      <c r="SXV60" s="877"/>
      <c r="SXW60" s="877"/>
      <c r="SXX60" s="877"/>
      <c r="SXY60" s="877"/>
      <c r="SXZ60" s="877"/>
      <c r="SYA60" s="877"/>
      <c r="SYB60" s="877"/>
      <c r="SYC60" s="877"/>
      <c r="SYD60" s="877"/>
      <c r="SYE60" s="877"/>
      <c r="SYF60" s="877"/>
      <c r="SYG60" s="877"/>
      <c r="SYH60" s="877"/>
      <c r="SYI60" s="877"/>
      <c r="SYJ60" s="877"/>
      <c r="SYK60" s="877"/>
      <c r="SYL60" s="877"/>
      <c r="SYM60" s="877"/>
      <c r="SYN60" s="877"/>
      <c r="SYO60" s="877"/>
      <c r="SYP60" s="877"/>
      <c r="SYQ60" s="877"/>
      <c r="SYR60" s="877"/>
      <c r="SYS60" s="877"/>
      <c r="SYT60" s="877"/>
      <c r="SYU60" s="877"/>
      <c r="SYV60" s="877"/>
      <c r="SYW60" s="877"/>
      <c r="SYX60" s="877"/>
      <c r="SYY60" s="877"/>
      <c r="SYZ60" s="877"/>
      <c r="SZA60" s="877"/>
      <c r="SZB60" s="877"/>
      <c r="SZC60" s="877"/>
      <c r="SZD60" s="877"/>
      <c r="SZE60" s="877"/>
      <c r="SZF60" s="877"/>
      <c r="SZG60" s="877"/>
      <c r="SZH60" s="877"/>
      <c r="SZI60" s="877"/>
      <c r="SZJ60" s="877"/>
      <c r="SZK60" s="877"/>
      <c r="SZL60" s="877"/>
      <c r="SZM60" s="877"/>
      <c r="SZN60" s="877"/>
      <c r="SZO60" s="877"/>
      <c r="SZP60" s="877"/>
      <c r="SZQ60" s="877"/>
      <c r="SZR60" s="877"/>
      <c r="SZS60" s="877"/>
      <c r="SZT60" s="877"/>
      <c r="SZU60" s="877"/>
      <c r="SZV60" s="877"/>
      <c r="SZW60" s="877"/>
      <c r="SZX60" s="877"/>
      <c r="SZY60" s="877"/>
      <c r="SZZ60" s="877"/>
      <c r="TAA60" s="877"/>
      <c r="TAB60" s="877"/>
      <c r="TAC60" s="877"/>
      <c r="TAD60" s="877"/>
      <c r="TAE60" s="877"/>
      <c r="TAF60" s="877"/>
      <c r="TAG60" s="877"/>
      <c r="TAH60" s="877"/>
      <c r="TAI60" s="877"/>
      <c r="TAJ60" s="877"/>
      <c r="TAK60" s="877"/>
      <c r="TAL60" s="877"/>
      <c r="TAM60" s="877"/>
      <c r="TAN60" s="877"/>
      <c r="TAO60" s="877"/>
      <c r="TAP60" s="877"/>
      <c r="TAQ60" s="877"/>
      <c r="TAR60" s="877"/>
      <c r="TAS60" s="877"/>
      <c r="TAT60" s="877"/>
      <c r="TAU60" s="877"/>
      <c r="TAV60" s="877"/>
      <c r="TAW60" s="877"/>
      <c r="TAX60" s="877"/>
      <c r="TAY60" s="877"/>
      <c r="TAZ60" s="877"/>
      <c r="TBA60" s="877"/>
      <c r="TBB60" s="877"/>
      <c r="TBC60" s="877"/>
      <c r="TBD60" s="877"/>
      <c r="TBE60" s="877"/>
      <c r="TBF60" s="877"/>
      <c r="TBG60" s="877"/>
      <c r="TBH60" s="877"/>
      <c r="TBI60" s="877"/>
      <c r="TBJ60" s="877"/>
      <c r="TBK60" s="877"/>
      <c r="TBL60" s="877"/>
      <c r="TBM60" s="877"/>
      <c r="TBN60" s="877"/>
      <c r="TBO60" s="877"/>
      <c r="TBP60" s="877"/>
      <c r="TBQ60" s="877"/>
      <c r="TBR60" s="877"/>
      <c r="TBS60" s="877"/>
      <c r="TBT60" s="877"/>
      <c r="TBU60" s="877"/>
      <c r="TBV60" s="877"/>
      <c r="TBW60" s="877"/>
      <c r="TBX60" s="877"/>
      <c r="TBY60" s="877"/>
      <c r="TBZ60" s="877"/>
      <c r="TCA60" s="877"/>
      <c r="TCB60" s="877"/>
      <c r="TCC60" s="877"/>
      <c r="TCD60" s="877"/>
      <c r="TCE60" s="877"/>
      <c r="TCF60" s="877"/>
      <c r="TCG60" s="877"/>
      <c r="TCH60" s="877"/>
      <c r="TCI60" s="877"/>
      <c r="TCJ60" s="877"/>
      <c r="TCK60" s="877"/>
      <c r="TCL60" s="877"/>
      <c r="TCM60" s="877"/>
      <c r="TCN60" s="877"/>
      <c r="TCO60" s="877"/>
      <c r="TCP60" s="877"/>
      <c r="TCQ60" s="877"/>
      <c r="TCR60" s="877"/>
      <c r="TCS60" s="877"/>
      <c r="TCT60" s="877"/>
      <c r="TCU60" s="877"/>
      <c r="TCV60" s="877"/>
      <c r="TCW60" s="877"/>
      <c r="TCX60" s="877"/>
      <c r="TCY60" s="877"/>
      <c r="TCZ60" s="877"/>
      <c r="TDA60" s="877"/>
      <c r="TDB60" s="877"/>
      <c r="TDC60" s="877"/>
      <c r="TDD60" s="877"/>
      <c r="TDE60" s="877"/>
      <c r="TDF60" s="877"/>
      <c r="TDG60" s="877"/>
      <c r="TDH60" s="877"/>
      <c r="TDI60" s="877"/>
      <c r="TDJ60" s="877"/>
      <c r="TDK60" s="877"/>
      <c r="TDL60" s="877"/>
      <c r="TDM60" s="877"/>
      <c r="TDN60" s="877"/>
      <c r="TDO60" s="877"/>
      <c r="TDP60" s="877"/>
      <c r="TDQ60" s="877"/>
      <c r="TDR60" s="877"/>
      <c r="TDS60" s="877"/>
      <c r="TDT60" s="877"/>
      <c r="TDU60" s="877"/>
      <c r="TDV60" s="877"/>
      <c r="TDW60" s="877"/>
      <c r="TDX60" s="877"/>
      <c r="TDY60" s="877"/>
      <c r="TDZ60" s="877"/>
      <c r="TEA60" s="877"/>
      <c r="TEB60" s="877"/>
      <c r="TEC60" s="877"/>
      <c r="TED60" s="877"/>
      <c r="TEE60" s="877"/>
      <c r="TEF60" s="877"/>
      <c r="TEG60" s="877"/>
      <c r="TEH60" s="877"/>
      <c r="TEI60" s="877"/>
      <c r="TEJ60" s="877"/>
      <c r="TEK60" s="877"/>
      <c r="TEL60" s="877"/>
      <c r="TEM60" s="877"/>
      <c r="TEN60" s="877"/>
      <c r="TEO60" s="877"/>
      <c r="TEP60" s="877"/>
      <c r="TEQ60" s="877"/>
      <c r="TER60" s="877"/>
      <c r="TES60" s="877"/>
      <c r="TET60" s="877"/>
      <c r="TEU60" s="877"/>
      <c r="TEV60" s="877"/>
      <c r="TEW60" s="877"/>
      <c r="TEX60" s="877"/>
      <c r="TEY60" s="877"/>
      <c r="TEZ60" s="877"/>
      <c r="TFA60" s="877"/>
      <c r="TFB60" s="877"/>
      <c r="TFC60" s="877"/>
      <c r="TFD60" s="877"/>
      <c r="TFE60" s="877"/>
      <c r="TFF60" s="877"/>
      <c r="TFG60" s="877"/>
      <c r="TFH60" s="877"/>
      <c r="TFI60" s="877"/>
      <c r="TFJ60" s="877"/>
      <c r="TFK60" s="877"/>
      <c r="TFL60" s="877"/>
      <c r="TFM60" s="877"/>
      <c r="TFN60" s="877"/>
      <c r="TFO60" s="877"/>
      <c r="TFP60" s="877"/>
      <c r="TFQ60" s="877"/>
      <c r="TFR60" s="877"/>
      <c r="TFS60" s="877"/>
      <c r="TFT60" s="877"/>
      <c r="TFU60" s="877"/>
      <c r="TFV60" s="877"/>
      <c r="TFW60" s="877"/>
      <c r="TFX60" s="877"/>
      <c r="TFY60" s="877"/>
      <c r="TFZ60" s="877"/>
      <c r="TGA60" s="877"/>
      <c r="TGB60" s="877"/>
      <c r="TGC60" s="877"/>
      <c r="TGD60" s="877"/>
      <c r="TGE60" s="877"/>
      <c r="TGF60" s="877"/>
      <c r="TGG60" s="877"/>
      <c r="TGH60" s="877"/>
      <c r="TGI60" s="877"/>
      <c r="TGJ60" s="877"/>
      <c r="TGK60" s="877"/>
      <c r="TGL60" s="877"/>
      <c r="TGM60" s="877"/>
      <c r="TGN60" s="877"/>
      <c r="TGO60" s="877"/>
      <c r="TGP60" s="877"/>
      <c r="TGQ60" s="877"/>
      <c r="TGR60" s="877"/>
      <c r="TGS60" s="877"/>
      <c r="TGT60" s="877"/>
      <c r="TGU60" s="877"/>
      <c r="TGV60" s="877"/>
      <c r="TGW60" s="877"/>
      <c r="TGX60" s="877"/>
      <c r="TGY60" s="877"/>
      <c r="TGZ60" s="877"/>
      <c r="THA60" s="877"/>
      <c r="THB60" s="877"/>
      <c r="THC60" s="877"/>
      <c r="THD60" s="877"/>
      <c r="THE60" s="877"/>
      <c r="THF60" s="877"/>
      <c r="THG60" s="877"/>
      <c r="THH60" s="877"/>
      <c r="THI60" s="877"/>
      <c r="THJ60" s="877"/>
      <c r="THK60" s="877"/>
      <c r="THL60" s="877"/>
      <c r="THM60" s="877"/>
      <c r="THN60" s="877"/>
      <c r="THO60" s="877"/>
      <c r="THP60" s="877"/>
      <c r="THQ60" s="877"/>
      <c r="THR60" s="877"/>
      <c r="THS60" s="877"/>
      <c r="THT60" s="877"/>
      <c r="THU60" s="877"/>
      <c r="THV60" s="877"/>
      <c r="THW60" s="877"/>
      <c r="THX60" s="877"/>
      <c r="THY60" s="877"/>
      <c r="THZ60" s="877"/>
      <c r="TIA60" s="877"/>
      <c r="TIB60" s="877"/>
      <c r="TIC60" s="877"/>
      <c r="TID60" s="877"/>
      <c r="TIE60" s="877"/>
      <c r="TIF60" s="877"/>
      <c r="TIG60" s="877"/>
      <c r="TIH60" s="877"/>
      <c r="TII60" s="877"/>
      <c r="TIJ60" s="877"/>
      <c r="TIK60" s="877"/>
      <c r="TIL60" s="877"/>
      <c r="TIM60" s="877"/>
      <c r="TIN60" s="877"/>
      <c r="TIO60" s="877"/>
      <c r="TIP60" s="877"/>
      <c r="TIQ60" s="877"/>
      <c r="TIR60" s="877"/>
      <c r="TIS60" s="877"/>
      <c r="TIT60" s="877"/>
      <c r="TIU60" s="877"/>
      <c r="TIV60" s="877"/>
      <c r="TIW60" s="877"/>
      <c r="TIX60" s="877"/>
      <c r="TIY60" s="877"/>
      <c r="TIZ60" s="877"/>
      <c r="TJA60" s="877"/>
      <c r="TJB60" s="877"/>
      <c r="TJC60" s="877"/>
      <c r="TJD60" s="877"/>
      <c r="TJE60" s="877"/>
      <c r="TJF60" s="877"/>
      <c r="TJG60" s="877"/>
      <c r="TJH60" s="877"/>
      <c r="TJI60" s="877"/>
      <c r="TJJ60" s="877"/>
      <c r="TJK60" s="877"/>
      <c r="TJL60" s="877"/>
      <c r="TJM60" s="877"/>
      <c r="TJN60" s="877"/>
      <c r="TJO60" s="877"/>
      <c r="TJP60" s="877"/>
      <c r="TJQ60" s="877"/>
      <c r="TJR60" s="877"/>
      <c r="TJS60" s="877"/>
      <c r="TJT60" s="877"/>
      <c r="TJU60" s="877"/>
      <c r="TJV60" s="877"/>
      <c r="TJW60" s="877"/>
      <c r="TJX60" s="877"/>
      <c r="TJY60" s="877"/>
      <c r="TJZ60" s="877"/>
      <c r="TKA60" s="877"/>
      <c r="TKB60" s="877"/>
      <c r="TKC60" s="877"/>
      <c r="TKD60" s="877"/>
      <c r="TKE60" s="877"/>
      <c r="TKF60" s="877"/>
      <c r="TKG60" s="877"/>
      <c r="TKH60" s="877"/>
      <c r="TKI60" s="877"/>
      <c r="TKJ60" s="877"/>
      <c r="TKK60" s="877"/>
      <c r="TKL60" s="877"/>
      <c r="TKM60" s="877"/>
      <c r="TKN60" s="877"/>
      <c r="TKO60" s="877"/>
      <c r="TKP60" s="877"/>
      <c r="TKQ60" s="877"/>
      <c r="TKR60" s="877"/>
      <c r="TKS60" s="877"/>
      <c r="TKT60" s="877"/>
      <c r="TKU60" s="877"/>
      <c r="TKV60" s="877"/>
      <c r="TKW60" s="877"/>
      <c r="TKX60" s="877"/>
      <c r="TKY60" s="877"/>
      <c r="TKZ60" s="877"/>
      <c r="TLA60" s="877"/>
      <c r="TLB60" s="877"/>
      <c r="TLC60" s="877"/>
      <c r="TLD60" s="877"/>
      <c r="TLE60" s="877"/>
      <c r="TLF60" s="877"/>
      <c r="TLG60" s="877"/>
      <c r="TLH60" s="877"/>
      <c r="TLI60" s="877"/>
      <c r="TLJ60" s="877"/>
      <c r="TLK60" s="877"/>
      <c r="TLL60" s="877"/>
      <c r="TLM60" s="877"/>
      <c r="TLN60" s="877"/>
      <c r="TLO60" s="877"/>
      <c r="TLP60" s="877"/>
      <c r="TLQ60" s="877"/>
      <c r="TLR60" s="877"/>
      <c r="TLS60" s="877"/>
      <c r="TLT60" s="877"/>
      <c r="TLU60" s="877"/>
      <c r="TLV60" s="877"/>
      <c r="TLW60" s="877"/>
      <c r="TLX60" s="877"/>
      <c r="TLY60" s="877"/>
      <c r="TLZ60" s="877"/>
      <c r="TMA60" s="877"/>
      <c r="TMB60" s="877"/>
      <c r="TMC60" s="877"/>
      <c r="TMD60" s="877"/>
      <c r="TME60" s="877"/>
      <c r="TMF60" s="877"/>
      <c r="TMG60" s="877"/>
      <c r="TMH60" s="877"/>
      <c r="TMI60" s="877"/>
      <c r="TMJ60" s="877"/>
      <c r="TMK60" s="877"/>
      <c r="TML60" s="877"/>
      <c r="TMM60" s="877"/>
      <c r="TMN60" s="877"/>
      <c r="TMO60" s="877"/>
      <c r="TMP60" s="877"/>
      <c r="TMQ60" s="877"/>
      <c r="TMR60" s="877"/>
      <c r="TMS60" s="877"/>
      <c r="TMT60" s="877"/>
      <c r="TMU60" s="877"/>
      <c r="TMV60" s="877"/>
      <c r="TMW60" s="877"/>
      <c r="TMX60" s="877"/>
      <c r="TMY60" s="877"/>
      <c r="TMZ60" s="877"/>
      <c r="TNA60" s="877"/>
      <c r="TNB60" s="877"/>
      <c r="TNC60" s="877"/>
      <c r="TND60" s="877"/>
      <c r="TNE60" s="877"/>
      <c r="TNF60" s="877"/>
      <c r="TNG60" s="877"/>
      <c r="TNH60" s="877"/>
      <c r="TNI60" s="877"/>
      <c r="TNJ60" s="877"/>
      <c r="TNK60" s="877"/>
      <c r="TNL60" s="877"/>
      <c r="TNM60" s="877"/>
      <c r="TNN60" s="877"/>
      <c r="TNO60" s="877"/>
      <c r="TNP60" s="877"/>
      <c r="TNQ60" s="877"/>
      <c r="TNR60" s="877"/>
      <c r="TNS60" s="877"/>
      <c r="TNT60" s="877"/>
      <c r="TNU60" s="877"/>
      <c r="TNV60" s="877"/>
      <c r="TNW60" s="877"/>
      <c r="TNX60" s="877"/>
      <c r="TNY60" s="877"/>
      <c r="TNZ60" s="877"/>
      <c r="TOA60" s="877"/>
      <c r="TOB60" s="877"/>
      <c r="TOC60" s="877"/>
      <c r="TOD60" s="877"/>
      <c r="TOE60" s="877"/>
      <c r="TOF60" s="877"/>
      <c r="TOG60" s="877"/>
      <c r="TOH60" s="877"/>
      <c r="TOI60" s="877"/>
      <c r="TOJ60" s="877"/>
      <c r="TOK60" s="877"/>
      <c r="TOL60" s="877"/>
      <c r="TOM60" s="877"/>
      <c r="TON60" s="877"/>
      <c r="TOO60" s="877"/>
      <c r="TOP60" s="877"/>
      <c r="TOQ60" s="877"/>
      <c r="TOR60" s="877"/>
      <c r="TOS60" s="877"/>
      <c r="TOT60" s="877"/>
      <c r="TOU60" s="877"/>
      <c r="TOV60" s="877"/>
      <c r="TOW60" s="877"/>
      <c r="TOX60" s="877"/>
      <c r="TOY60" s="877"/>
      <c r="TOZ60" s="877"/>
      <c r="TPA60" s="877"/>
      <c r="TPB60" s="877"/>
      <c r="TPC60" s="877"/>
      <c r="TPD60" s="877"/>
      <c r="TPE60" s="877"/>
      <c r="TPF60" s="877"/>
      <c r="TPG60" s="877"/>
      <c r="TPH60" s="877"/>
      <c r="TPI60" s="877"/>
      <c r="TPJ60" s="877"/>
      <c r="TPK60" s="877"/>
      <c r="TPL60" s="877"/>
      <c r="TPM60" s="877"/>
      <c r="TPN60" s="877"/>
      <c r="TPO60" s="877"/>
      <c r="TPP60" s="877"/>
      <c r="TPQ60" s="877"/>
      <c r="TPR60" s="877"/>
      <c r="TPS60" s="877"/>
      <c r="TPT60" s="877"/>
      <c r="TPU60" s="877"/>
      <c r="TPV60" s="877"/>
      <c r="TPW60" s="877"/>
      <c r="TPX60" s="877"/>
      <c r="TPY60" s="877"/>
      <c r="TPZ60" s="877"/>
      <c r="TQA60" s="877"/>
      <c r="TQB60" s="877"/>
      <c r="TQC60" s="877"/>
      <c r="TQD60" s="877"/>
      <c r="TQE60" s="877"/>
      <c r="TQF60" s="877"/>
      <c r="TQG60" s="877"/>
      <c r="TQH60" s="877"/>
      <c r="TQI60" s="877"/>
      <c r="TQJ60" s="877"/>
      <c r="TQK60" s="877"/>
      <c r="TQL60" s="877"/>
      <c r="TQM60" s="877"/>
      <c r="TQN60" s="877"/>
      <c r="TQO60" s="877"/>
      <c r="TQP60" s="877"/>
      <c r="TQQ60" s="877"/>
      <c r="TQR60" s="877"/>
      <c r="TQS60" s="877"/>
      <c r="TQT60" s="877"/>
      <c r="TQU60" s="877"/>
      <c r="TQV60" s="877"/>
      <c r="TQW60" s="877"/>
      <c r="TQX60" s="877"/>
      <c r="TQY60" s="877"/>
      <c r="TQZ60" s="877"/>
      <c r="TRA60" s="877"/>
      <c r="TRB60" s="877"/>
      <c r="TRC60" s="877"/>
      <c r="TRD60" s="877"/>
      <c r="TRE60" s="877"/>
      <c r="TRF60" s="877"/>
      <c r="TRG60" s="877"/>
      <c r="TRH60" s="877"/>
      <c r="TRI60" s="877"/>
      <c r="TRJ60" s="877"/>
      <c r="TRK60" s="877"/>
      <c r="TRL60" s="877"/>
      <c r="TRM60" s="877"/>
      <c r="TRN60" s="877"/>
      <c r="TRO60" s="877"/>
      <c r="TRP60" s="877"/>
      <c r="TRQ60" s="877"/>
      <c r="TRR60" s="877"/>
      <c r="TRS60" s="877"/>
      <c r="TRT60" s="877"/>
      <c r="TRU60" s="877"/>
      <c r="TRV60" s="877"/>
      <c r="TRW60" s="877"/>
      <c r="TRX60" s="877"/>
      <c r="TRY60" s="877"/>
      <c r="TRZ60" s="877"/>
      <c r="TSA60" s="877"/>
      <c r="TSB60" s="877"/>
      <c r="TSC60" s="877"/>
      <c r="TSD60" s="877"/>
      <c r="TSE60" s="877"/>
      <c r="TSF60" s="877"/>
      <c r="TSG60" s="877"/>
      <c r="TSH60" s="877"/>
      <c r="TSI60" s="877"/>
      <c r="TSJ60" s="877"/>
      <c r="TSK60" s="877"/>
      <c r="TSL60" s="877"/>
      <c r="TSM60" s="877"/>
      <c r="TSN60" s="877"/>
      <c r="TSO60" s="877"/>
      <c r="TSP60" s="877"/>
      <c r="TSQ60" s="877"/>
      <c r="TSR60" s="877"/>
      <c r="TSS60" s="877"/>
      <c r="TST60" s="877"/>
      <c r="TSU60" s="877"/>
      <c r="TSV60" s="877"/>
      <c r="TSW60" s="877"/>
      <c r="TSX60" s="877"/>
      <c r="TSY60" s="877"/>
      <c r="TSZ60" s="877"/>
      <c r="TTA60" s="877"/>
      <c r="TTB60" s="877"/>
      <c r="TTC60" s="877"/>
      <c r="TTD60" s="877"/>
      <c r="TTE60" s="877"/>
      <c r="TTF60" s="877"/>
      <c r="TTG60" s="877"/>
      <c r="TTH60" s="877"/>
      <c r="TTI60" s="877"/>
      <c r="TTJ60" s="877"/>
      <c r="TTK60" s="877"/>
      <c r="TTL60" s="877"/>
      <c r="TTM60" s="877"/>
      <c r="TTN60" s="877"/>
      <c r="TTO60" s="877"/>
      <c r="TTP60" s="877"/>
      <c r="TTQ60" s="877"/>
      <c r="TTR60" s="877"/>
      <c r="TTS60" s="877"/>
      <c r="TTT60" s="877"/>
      <c r="TTU60" s="877"/>
      <c r="TTV60" s="877"/>
      <c r="TTW60" s="877"/>
      <c r="TTX60" s="877"/>
      <c r="TTY60" s="877"/>
      <c r="TTZ60" s="877"/>
      <c r="TUA60" s="877"/>
      <c r="TUB60" s="877"/>
      <c r="TUC60" s="877"/>
      <c r="TUD60" s="877"/>
      <c r="TUE60" s="877"/>
      <c r="TUF60" s="877"/>
      <c r="TUG60" s="877"/>
      <c r="TUH60" s="877"/>
      <c r="TUI60" s="877"/>
      <c r="TUJ60" s="877"/>
      <c r="TUK60" s="877"/>
      <c r="TUL60" s="877"/>
      <c r="TUM60" s="877"/>
      <c r="TUN60" s="877"/>
      <c r="TUO60" s="877"/>
      <c r="TUP60" s="877"/>
      <c r="TUQ60" s="877"/>
      <c r="TUR60" s="877"/>
      <c r="TUS60" s="877"/>
      <c r="TUT60" s="877"/>
      <c r="TUU60" s="877"/>
      <c r="TUV60" s="877"/>
      <c r="TUW60" s="877"/>
      <c r="TUX60" s="877"/>
      <c r="TUY60" s="877"/>
      <c r="TUZ60" s="877"/>
      <c r="TVA60" s="877"/>
      <c r="TVB60" s="877"/>
      <c r="TVC60" s="877"/>
      <c r="TVD60" s="877"/>
      <c r="TVE60" s="877"/>
      <c r="TVF60" s="877"/>
      <c r="TVG60" s="877"/>
      <c r="TVH60" s="877"/>
      <c r="TVI60" s="877"/>
      <c r="TVJ60" s="877"/>
      <c r="TVK60" s="877"/>
      <c r="TVL60" s="877"/>
      <c r="TVM60" s="877"/>
      <c r="TVN60" s="877"/>
      <c r="TVO60" s="877"/>
      <c r="TVP60" s="877"/>
      <c r="TVQ60" s="877"/>
      <c r="TVR60" s="877"/>
      <c r="TVS60" s="877"/>
      <c r="TVT60" s="877"/>
      <c r="TVU60" s="877"/>
      <c r="TVV60" s="877"/>
      <c r="TVW60" s="877"/>
      <c r="TVX60" s="877"/>
      <c r="TVY60" s="877"/>
      <c r="TVZ60" s="877"/>
      <c r="TWA60" s="877"/>
      <c r="TWB60" s="877"/>
      <c r="TWC60" s="877"/>
      <c r="TWD60" s="877"/>
      <c r="TWE60" s="877"/>
      <c r="TWF60" s="877"/>
      <c r="TWG60" s="877"/>
      <c r="TWH60" s="877"/>
      <c r="TWI60" s="877"/>
      <c r="TWJ60" s="877"/>
      <c r="TWK60" s="877"/>
      <c r="TWL60" s="877"/>
      <c r="TWM60" s="877"/>
      <c r="TWN60" s="877"/>
      <c r="TWO60" s="877"/>
      <c r="TWP60" s="877"/>
      <c r="TWQ60" s="877"/>
      <c r="TWR60" s="877"/>
      <c r="TWS60" s="877"/>
      <c r="TWT60" s="877"/>
      <c r="TWU60" s="877"/>
      <c r="TWV60" s="877"/>
      <c r="TWW60" s="877"/>
      <c r="TWX60" s="877"/>
      <c r="TWY60" s="877"/>
      <c r="TWZ60" s="877"/>
      <c r="TXA60" s="877"/>
      <c r="TXB60" s="877"/>
      <c r="TXC60" s="877"/>
      <c r="TXD60" s="877"/>
      <c r="TXE60" s="877"/>
      <c r="TXF60" s="877"/>
      <c r="TXG60" s="877"/>
      <c r="TXH60" s="877"/>
      <c r="TXI60" s="877"/>
      <c r="TXJ60" s="877"/>
      <c r="TXK60" s="877"/>
      <c r="TXL60" s="877"/>
      <c r="TXM60" s="877"/>
      <c r="TXN60" s="877"/>
      <c r="TXO60" s="877"/>
      <c r="TXP60" s="877"/>
      <c r="TXQ60" s="877"/>
      <c r="TXR60" s="877"/>
      <c r="TXS60" s="877"/>
      <c r="TXT60" s="877"/>
      <c r="TXU60" s="877"/>
      <c r="TXV60" s="877"/>
      <c r="TXW60" s="877"/>
      <c r="TXX60" s="877"/>
      <c r="TXY60" s="877"/>
      <c r="TXZ60" s="877"/>
      <c r="TYA60" s="877"/>
      <c r="TYB60" s="877"/>
      <c r="TYC60" s="877"/>
      <c r="TYD60" s="877"/>
      <c r="TYE60" s="877"/>
      <c r="TYF60" s="877"/>
      <c r="TYG60" s="877"/>
      <c r="TYH60" s="877"/>
      <c r="TYI60" s="877"/>
      <c r="TYJ60" s="877"/>
      <c r="TYK60" s="877"/>
      <c r="TYL60" s="877"/>
      <c r="TYM60" s="877"/>
      <c r="TYN60" s="877"/>
      <c r="TYO60" s="877"/>
      <c r="TYP60" s="877"/>
      <c r="TYQ60" s="877"/>
      <c r="TYR60" s="877"/>
      <c r="TYS60" s="877"/>
      <c r="TYT60" s="877"/>
      <c r="TYU60" s="877"/>
      <c r="TYV60" s="877"/>
      <c r="TYW60" s="877"/>
      <c r="TYX60" s="877"/>
      <c r="TYY60" s="877"/>
      <c r="TYZ60" s="877"/>
      <c r="TZA60" s="877"/>
      <c r="TZB60" s="877"/>
      <c r="TZC60" s="877"/>
      <c r="TZD60" s="877"/>
      <c r="TZE60" s="877"/>
      <c r="TZF60" s="877"/>
      <c r="TZG60" s="877"/>
      <c r="TZH60" s="877"/>
      <c r="TZI60" s="877"/>
      <c r="TZJ60" s="877"/>
      <c r="TZK60" s="877"/>
      <c r="TZL60" s="877"/>
      <c r="TZM60" s="877"/>
      <c r="TZN60" s="877"/>
      <c r="TZO60" s="877"/>
      <c r="TZP60" s="877"/>
      <c r="TZQ60" s="877"/>
      <c r="TZR60" s="877"/>
      <c r="TZS60" s="877"/>
      <c r="TZT60" s="877"/>
      <c r="TZU60" s="877"/>
      <c r="TZV60" s="877"/>
      <c r="TZW60" s="877"/>
      <c r="TZX60" s="877"/>
      <c r="TZY60" s="877"/>
      <c r="TZZ60" s="877"/>
      <c r="UAA60" s="877"/>
      <c r="UAB60" s="877"/>
      <c r="UAC60" s="877"/>
      <c r="UAD60" s="877"/>
      <c r="UAE60" s="877"/>
      <c r="UAF60" s="877"/>
      <c r="UAG60" s="877"/>
      <c r="UAH60" s="877"/>
      <c r="UAI60" s="877"/>
      <c r="UAJ60" s="877"/>
      <c r="UAK60" s="877"/>
      <c r="UAL60" s="877"/>
      <c r="UAM60" s="877"/>
      <c r="UAN60" s="877"/>
      <c r="UAO60" s="877"/>
      <c r="UAP60" s="877"/>
      <c r="UAQ60" s="877"/>
      <c r="UAR60" s="877"/>
      <c r="UAS60" s="877"/>
      <c r="UAT60" s="877"/>
      <c r="UAU60" s="877"/>
      <c r="UAV60" s="877"/>
      <c r="UAW60" s="877"/>
      <c r="UAX60" s="877"/>
      <c r="UAY60" s="877"/>
      <c r="UAZ60" s="877"/>
      <c r="UBA60" s="877"/>
      <c r="UBB60" s="877"/>
      <c r="UBC60" s="877"/>
      <c r="UBD60" s="877"/>
      <c r="UBE60" s="877"/>
      <c r="UBF60" s="877"/>
      <c r="UBG60" s="877"/>
      <c r="UBH60" s="877"/>
      <c r="UBI60" s="877"/>
      <c r="UBJ60" s="877"/>
      <c r="UBK60" s="877"/>
      <c r="UBL60" s="877"/>
      <c r="UBM60" s="877"/>
      <c r="UBN60" s="877"/>
      <c r="UBO60" s="877"/>
      <c r="UBP60" s="877"/>
      <c r="UBQ60" s="877"/>
      <c r="UBR60" s="877"/>
      <c r="UBS60" s="877"/>
      <c r="UBT60" s="877"/>
      <c r="UBU60" s="877"/>
      <c r="UBV60" s="877"/>
      <c r="UBW60" s="877"/>
      <c r="UBX60" s="877"/>
      <c r="UBY60" s="877"/>
      <c r="UBZ60" s="877"/>
      <c r="UCA60" s="877"/>
      <c r="UCB60" s="877"/>
      <c r="UCC60" s="877"/>
      <c r="UCD60" s="877"/>
      <c r="UCE60" s="877"/>
      <c r="UCF60" s="877"/>
      <c r="UCG60" s="877"/>
      <c r="UCH60" s="877"/>
      <c r="UCI60" s="877"/>
      <c r="UCJ60" s="877"/>
      <c r="UCK60" s="877"/>
      <c r="UCL60" s="877"/>
      <c r="UCM60" s="877"/>
      <c r="UCN60" s="877"/>
      <c r="UCO60" s="877"/>
      <c r="UCP60" s="877"/>
      <c r="UCQ60" s="877"/>
      <c r="UCR60" s="877"/>
      <c r="UCS60" s="877"/>
      <c r="UCT60" s="877"/>
      <c r="UCU60" s="877"/>
      <c r="UCV60" s="877"/>
      <c r="UCW60" s="877"/>
      <c r="UCX60" s="877"/>
      <c r="UCY60" s="877"/>
      <c r="UCZ60" s="877"/>
      <c r="UDA60" s="877"/>
      <c r="UDB60" s="877"/>
      <c r="UDC60" s="877"/>
      <c r="UDD60" s="877"/>
      <c r="UDE60" s="877"/>
      <c r="UDF60" s="877"/>
      <c r="UDG60" s="877"/>
      <c r="UDH60" s="877"/>
      <c r="UDI60" s="877"/>
      <c r="UDJ60" s="877"/>
      <c r="UDK60" s="877"/>
      <c r="UDL60" s="877"/>
      <c r="UDM60" s="877"/>
      <c r="UDN60" s="877"/>
      <c r="UDO60" s="877"/>
      <c r="UDP60" s="877"/>
      <c r="UDQ60" s="877"/>
      <c r="UDR60" s="877"/>
      <c r="UDS60" s="877"/>
      <c r="UDT60" s="877"/>
      <c r="UDU60" s="877"/>
      <c r="UDV60" s="877"/>
      <c r="UDW60" s="877"/>
      <c r="UDX60" s="877"/>
      <c r="UDY60" s="877"/>
      <c r="UDZ60" s="877"/>
      <c r="UEA60" s="877"/>
      <c r="UEB60" s="877"/>
      <c r="UEC60" s="877"/>
      <c r="UED60" s="877"/>
      <c r="UEE60" s="877"/>
      <c r="UEF60" s="877"/>
      <c r="UEG60" s="877"/>
      <c r="UEH60" s="877"/>
      <c r="UEI60" s="877"/>
      <c r="UEJ60" s="877"/>
      <c r="UEK60" s="877"/>
      <c r="UEL60" s="877"/>
      <c r="UEM60" s="877"/>
      <c r="UEN60" s="877"/>
      <c r="UEO60" s="877"/>
      <c r="UEP60" s="877"/>
      <c r="UEQ60" s="877"/>
      <c r="UER60" s="877"/>
      <c r="UES60" s="877"/>
      <c r="UET60" s="877"/>
      <c r="UEU60" s="877"/>
      <c r="UEV60" s="877"/>
      <c r="UEW60" s="877"/>
      <c r="UEX60" s="877"/>
      <c r="UEY60" s="877"/>
      <c r="UEZ60" s="877"/>
      <c r="UFA60" s="877"/>
      <c r="UFB60" s="877"/>
      <c r="UFC60" s="877"/>
      <c r="UFD60" s="877"/>
      <c r="UFE60" s="877"/>
      <c r="UFF60" s="877"/>
      <c r="UFG60" s="877"/>
      <c r="UFH60" s="877"/>
      <c r="UFI60" s="877"/>
      <c r="UFJ60" s="877"/>
      <c r="UFK60" s="877"/>
      <c r="UFL60" s="877"/>
      <c r="UFM60" s="877"/>
      <c r="UFN60" s="877"/>
      <c r="UFO60" s="877"/>
      <c r="UFP60" s="877"/>
      <c r="UFQ60" s="877"/>
      <c r="UFR60" s="877"/>
      <c r="UFS60" s="877"/>
      <c r="UFT60" s="877"/>
      <c r="UFU60" s="877"/>
      <c r="UFV60" s="877"/>
      <c r="UFW60" s="877"/>
      <c r="UFX60" s="877"/>
      <c r="UFY60" s="877"/>
      <c r="UFZ60" s="877"/>
      <c r="UGA60" s="877"/>
      <c r="UGB60" s="877"/>
      <c r="UGC60" s="877"/>
      <c r="UGD60" s="877"/>
      <c r="UGE60" s="877"/>
      <c r="UGF60" s="877"/>
      <c r="UGG60" s="877"/>
      <c r="UGH60" s="877"/>
      <c r="UGI60" s="877"/>
      <c r="UGJ60" s="877"/>
      <c r="UGK60" s="877"/>
      <c r="UGL60" s="877"/>
      <c r="UGM60" s="877"/>
      <c r="UGN60" s="877"/>
      <c r="UGO60" s="877"/>
      <c r="UGP60" s="877"/>
      <c r="UGQ60" s="877"/>
      <c r="UGR60" s="877"/>
      <c r="UGS60" s="877"/>
      <c r="UGT60" s="877"/>
      <c r="UGU60" s="877"/>
      <c r="UGV60" s="877"/>
      <c r="UGW60" s="877"/>
      <c r="UGX60" s="877"/>
      <c r="UGY60" s="877"/>
      <c r="UGZ60" s="877"/>
      <c r="UHA60" s="877"/>
      <c r="UHB60" s="877"/>
      <c r="UHC60" s="877"/>
      <c r="UHD60" s="877"/>
      <c r="UHE60" s="877"/>
      <c r="UHF60" s="877"/>
      <c r="UHG60" s="877"/>
      <c r="UHH60" s="877"/>
      <c r="UHI60" s="877"/>
      <c r="UHJ60" s="877"/>
      <c r="UHK60" s="877"/>
      <c r="UHL60" s="877"/>
      <c r="UHM60" s="877"/>
      <c r="UHN60" s="877"/>
      <c r="UHO60" s="877"/>
      <c r="UHP60" s="877"/>
      <c r="UHQ60" s="877"/>
      <c r="UHR60" s="877"/>
      <c r="UHS60" s="877"/>
      <c r="UHT60" s="877"/>
      <c r="UHU60" s="877"/>
      <c r="UHV60" s="877"/>
      <c r="UHW60" s="877"/>
      <c r="UHX60" s="877"/>
      <c r="UHY60" s="877"/>
      <c r="UHZ60" s="877"/>
      <c r="UIA60" s="877"/>
      <c r="UIB60" s="877"/>
      <c r="UIC60" s="877"/>
      <c r="UID60" s="877"/>
      <c r="UIE60" s="877"/>
      <c r="UIF60" s="877"/>
      <c r="UIG60" s="877"/>
      <c r="UIH60" s="877"/>
      <c r="UII60" s="877"/>
      <c r="UIJ60" s="877"/>
      <c r="UIK60" s="877"/>
      <c r="UIL60" s="877"/>
      <c r="UIM60" s="877"/>
      <c r="UIN60" s="877"/>
      <c r="UIO60" s="877"/>
      <c r="UIP60" s="877"/>
      <c r="UIQ60" s="877"/>
      <c r="UIR60" s="877"/>
      <c r="UIS60" s="877"/>
      <c r="UIT60" s="877"/>
      <c r="UIU60" s="877"/>
      <c r="UIV60" s="877"/>
      <c r="UIW60" s="877"/>
      <c r="UIX60" s="877"/>
      <c r="UIY60" s="877"/>
      <c r="UIZ60" s="877"/>
      <c r="UJA60" s="877"/>
      <c r="UJB60" s="877"/>
      <c r="UJC60" s="877"/>
      <c r="UJD60" s="877"/>
      <c r="UJE60" s="877"/>
      <c r="UJF60" s="877"/>
      <c r="UJG60" s="877"/>
      <c r="UJH60" s="877"/>
      <c r="UJI60" s="877"/>
      <c r="UJJ60" s="877"/>
      <c r="UJK60" s="877"/>
      <c r="UJL60" s="877"/>
      <c r="UJM60" s="877"/>
      <c r="UJN60" s="877"/>
      <c r="UJO60" s="877"/>
      <c r="UJP60" s="877"/>
      <c r="UJQ60" s="877"/>
      <c r="UJR60" s="877"/>
      <c r="UJS60" s="877"/>
      <c r="UJT60" s="877"/>
      <c r="UJU60" s="877"/>
      <c r="UJV60" s="877"/>
      <c r="UJW60" s="877"/>
      <c r="UJX60" s="877"/>
      <c r="UJY60" s="877"/>
      <c r="UJZ60" s="877"/>
      <c r="UKA60" s="877"/>
      <c r="UKB60" s="877"/>
      <c r="UKC60" s="877"/>
      <c r="UKD60" s="877"/>
      <c r="UKE60" s="877"/>
      <c r="UKF60" s="877"/>
      <c r="UKG60" s="877"/>
      <c r="UKH60" s="877"/>
      <c r="UKI60" s="877"/>
      <c r="UKJ60" s="877"/>
      <c r="UKK60" s="877"/>
      <c r="UKL60" s="877"/>
      <c r="UKM60" s="877"/>
      <c r="UKN60" s="877"/>
      <c r="UKO60" s="877"/>
      <c r="UKP60" s="877"/>
      <c r="UKQ60" s="877"/>
      <c r="UKR60" s="877"/>
      <c r="UKS60" s="877"/>
      <c r="UKT60" s="877"/>
      <c r="UKU60" s="877"/>
      <c r="UKV60" s="877"/>
      <c r="UKW60" s="877"/>
      <c r="UKX60" s="877"/>
      <c r="UKY60" s="877"/>
      <c r="UKZ60" s="877"/>
      <c r="ULA60" s="877"/>
      <c r="ULB60" s="877"/>
      <c r="ULC60" s="877"/>
      <c r="ULD60" s="877"/>
      <c r="ULE60" s="877"/>
      <c r="ULF60" s="877"/>
      <c r="ULG60" s="877"/>
      <c r="ULH60" s="877"/>
      <c r="ULI60" s="877"/>
      <c r="ULJ60" s="877"/>
      <c r="ULK60" s="877"/>
      <c r="ULL60" s="877"/>
      <c r="ULM60" s="877"/>
      <c r="ULN60" s="877"/>
      <c r="ULO60" s="877"/>
      <c r="ULP60" s="877"/>
      <c r="ULQ60" s="877"/>
      <c r="ULR60" s="877"/>
      <c r="ULS60" s="877"/>
      <c r="ULT60" s="877"/>
      <c r="ULU60" s="877"/>
      <c r="ULV60" s="877"/>
      <c r="ULW60" s="877"/>
      <c r="ULX60" s="877"/>
      <c r="ULY60" s="877"/>
      <c r="ULZ60" s="877"/>
      <c r="UMA60" s="877"/>
      <c r="UMB60" s="877"/>
      <c r="UMC60" s="877"/>
      <c r="UMD60" s="877"/>
      <c r="UME60" s="877"/>
      <c r="UMF60" s="877"/>
      <c r="UMG60" s="877"/>
      <c r="UMH60" s="877"/>
      <c r="UMI60" s="877"/>
      <c r="UMJ60" s="877"/>
      <c r="UMK60" s="877"/>
      <c r="UML60" s="877"/>
      <c r="UMM60" s="877"/>
      <c r="UMN60" s="877"/>
      <c r="UMO60" s="877"/>
      <c r="UMP60" s="877"/>
      <c r="UMQ60" s="877"/>
      <c r="UMR60" s="877"/>
      <c r="UMS60" s="877"/>
      <c r="UMT60" s="877"/>
      <c r="UMU60" s="877"/>
      <c r="UMV60" s="877"/>
      <c r="UMW60" s="877"/>
      <c r="UMX60" s="877"/>
      <c r="UMY60" s="877"/>
      <c r="UMZ60" s="877"/>
      <c r="UNA60" s="877"/>
      <c r="UNB60" s="877"/>
      <c r="UNC60" s="877"/>
      <c r="UND60" s="877"/>
      <c r="UNE60" s="877"/>
      <c r="UNF60" s="877"/>
      <c r="UNG60" s="877"/>
      <c r="UNH60" s="877"/>
      <c r="UNI60" s="877"/>
      <c r="UNJ60" s="877"/>
      <c r="UNK60" s="877"/>
      <c r="UNL60" s="877"/>
      <c r="UNM60" s="877"/>
      <c r="UNN60" s="877"/>
      <c r="UNO60" s="877"/>
      <c r="UNP60" s="877"/>
      <c r="UNQ60" s="877"/>
      <c r="UNR60" s="877"/>
      <c r="UNS60" s="877"/>
      <c r="UNT60" s="877"/>
      <c r="UNU60" s="877"/>
      <c r="UNV60" s="877"/>
      <c r="UNW60" s="877"/>
      <c r="UNX60" s="877"/>
      <c r="UNY60" s="877"/>
      <c r="UNZ60" s="877"/>
      <c r="UOA60" s="877"/>
      <c r="UOB60" s="877"/>
      <c r="UOC60" s="877"/>
      <c r="UOD60" s="877"/>
      <c r="UOE60" s="877"/>
      <c r="UOF60" s="877"/>
      <c r="UOG60" s="877"/>
      <c r="UOH60" s="877"/>
      <c r="UOI60" s="877"/>
      <c r="UOJ60" s="877"/>
      <c r="UOK60" s="877"/>
      <c r="UOL60" s="877"/>
      <c r="UOM60" s="877"/>
      <c r="UON60" s="877"/>
      <c r="UOO60" s="877"/>
      <c r="UOP60" s="877"/>
      <c r="UOQ60" s="877"/>
      <c r="UOR60" s="877"/>
      <c r="UOS60" s="877"/>
      <c r="UOT60" s="877"/>
      <c r="UOU60" s="877"/>
      <c r="UOV60" s="877"/>
      <c r="UOW60" s="877"/>
      <c r="UOX60" s="877"/>
      <c r="UOY60" s="877"/>
      <c r="UOZ60" s="877"/>
      <c r="UPA60" s="877"/>
      <c r="UPB60" s="877"/>
      <c r="UPC60" s="877"/>
      <c r="UPD60" s="877"/>
      <c r="UPE60" s="877"/>
      <c r="UPF60" s="877"/>
      <c r="UPG60" s="877"/>
      <c r="UPH60" s="877"/>
      <c r="UPI60" s="877"/>
      <c r="UPJ60" s="877"/>
      <c r="UPK60" s="877"/>
      <c r="UPL60" s="877"/>
      <c r="UPM60" s="877"/>
      <c r="UPN60" s="877"/>
      <c r="UPO60" s="877"/>
      <c r="UPP60" s="877"/>
      <c r="UPQ60" s="877"/>
      <c r="UPR60" s="877"/>
      <c r="UPS60" s="877"/>
      <c r="UPT60" s="877"/>
      <c r="UPU60" s="877"/>
      <c r="UPV60" s="877"/>
      <c r="UPW60" s="877"/>
      <c r="UPX60" s="877"/>
      <c r="UPY60" s="877"/>
      <c r="UPZ60" s="877"/>
      <c r="UQA60" s="877"/>
      <c r="UQB60" s="877"/>
      <c r="UQC60" s="877"/>
      <c r="UQD60" s="877"/>
      <c r="UQE60" s="877"/>
      <c r="UQF60" s="877"/>
      <c r="UQG60" s="877"/>
      <c r="UQH60" s="877"/>
      <c r="UQI60" s="877"/>
      <c r="UQJ60" s="877"/>
      <c r="UQK60" s="877"/>
      <c r="UQL60" s="877"/>
      <c r="UQM60" s="877"/>
      <c r="UQN60" s="877"/>
      <c r="UQO60" s="877"/>
      <c r="UQP60" s="877"/>
      <c r="UQQ60" s="877"/>
      <c r="UQR60" s="877"/>
      <c r="UQS60" s="877"/>
      <c r="UQT60" s="877"/>
      <c r="UQU60" s="877"/>
      <c r="UQV60" s="877"/>
      <c r="UQW60" s="877"/>
      <c r="UQX60" s="877"/>
      <c r="UQY60" s="877"/>
      <c r="UQZ60" s="877"/>
      <c r="URA60" s="877"/>
      <c r="URB60" s="877"/>
      <c r="URC60" s="877"/>
      <c r="URD60" s="877"/>
      <c r="URE60" s="877"/>
      <c r="URF60" s="877"/>
      <c r="URG60" s="877"/>
      <c r="URH60" s="877"/>
      <c r="URI60" s="877"/>
      <c r="URJ60" s="877"/>
      <c r="URK60" s="877"/>
      <c r="URL60" s="877"/>
      <c r="URM60" s="877"/>
      <c r="URN60" s="877"/>
      <c r="URO60" s="877"/>
      <c r="URP60" s="877"/>
      <c r="URQ60" s="877"/>
      <c r="URR60" s="877"/>
      <c r="URS60" s="877"/>
      <c r="URT60" s="877"/>
      <c r="URU60" s="877"/>
      <c r="URV60" s="877"/>
      <c r="URW60" s="877"/>
      <c r="URX60" s="877"/>
      <c r="URY60" s="877"/>
      <c r="URZ60" s="877"/>
      <c r="USA60" s="877"/>
      <c r="USB60" s="877"/>
      <c r="USC60" s="877"/>
      <c r="USD60" s="877"/>
      <c r="USE60" s="877"/>
      <c r="USF60" s="877"/>
      <c r="USG60" s="877"/>
      <c r="USH60" s="877"/>
      <c r="USI60" s="877"/>
      <c r="USJ60" s="877"/>
      <c r="USK60" s="877"/>
      <c r="USL60" s="877"/>
      <c r="USM60" s="877"/>
      <c r="USN60" s="877"/>
      <c r="USO60" s="877"/>
      <c r="USP60" s="877"/>
      <c r="USQ60" s="877"/>
      <c r="USR60" s="877"/>
      <c r="USS60" s="877"/>
      <c r="UST60" s="877"/>
      <c r="USU60" s="877"/>
      <c r="USV60" s="877"/>
      <c r="USW60" s="877"/>
      <c r="USX60" s="877"/>
      <c r="USY60" s="877"/>
      <c r="USZ60" s="877"/>
      <c r="UTA60" s="877"/>
      <c r="UTB60" s="877"/>
      <c r="UTC60" s="877"/>
      <c r="UTD60" s="877"/>
      <c r="UTE60" s="877"/>
      <c r="UTF60" s="877"/>
      <c r="UTG60" s="877"/>
      <c r="UTH60" s="877"/>
      <c r="UTI60" s="877"/>
      <c r="UTJ60" s="877"/>
      <c r="UTK60" s="877"/>
      <c r="UTL60" s="877"/>
      <c r="UTM60" s="877"/>
      <c r="UTN60" s="877"/>
      <c r="UTO60" s="877"/>
      <c r="UTP60" s="877"/>
      <c r="UTQ60" s="877"/>
      <c r="UTR60" s="877"/>
      <c r="UTS60" s="877"/>
      <c r="UTT60" s="877"/>
      <c r="UTU60" s="877"/>
      <c r="UTV60" s="877"/>
      <c r="UTW60" s="877"/>
      <c r="UTX60" s="877"/>
      <c r="UTY60" s="877"/>
      <c r="UTZ60" s="877"/>
      <c r="UUA60" s="877"/>
      <c r="UUB60" s="877"/>
      <c r="UUC60" s="877"/>
      <c r="UUD60" s="877"/>
      <c r="UUE60" s="877"/>
      <c r="UUF60" s="877"/>
      <c r="UUG60" s="877"/>
      <c r="UUH60" s="877"/>
      <c r="UUI60" s="877"/>
      <c r="UUJ60" s="877"/>
      <c r="UUK60" s="877"/>
      <c r="UUL60" s="877"/>
      <c r="UUM60" s="877"/>
      <c r="UUN60" s="877"/>
      <c r="UUO60" s="877"/>
      <c r="UUP60" s="877"/>
      <c r="UUQ60" s="877"/>
      <c r="UUR60" s="877"/>
      <c r="UUS60" s="877"/>
      <c r="UUT60" s="877"/>
      <c r="UUU60" s="877"/>
      <c r="UUV60" s="877"/>
      <c r="UUW60" s="877"/>
      <c r="UUX60" s="877"/>
      <c r="UUY60" s="877"/>
      <c r="UUZ60" s="877"/>
      <c r="UVA60" s="877"/>
      <c r="UVB60" s="877"/>
      <c r="UVC60" s="877"/>
      <c r="UVD60" s="877"/>
      <c r="UVE60" s="877"/>
      <c r="UVF60" s="877"/>
      <c r="UVG60" s="877"/>
      <c r="UVH60" s="877"/>
      <c r="UVI60" s="877"/>
      <c r="UVJ60" s="877"/>
      <c r="UVK60" s="877"/>
      <c r="UVL60" s="877"/>
      <c r="UVM60" s="877"/>
      <c r="UVN60" s="877"/>
      <c r="UVO60" s="877"/>
      <c r="UVP60" s="877"/>
      <c r="UVQ60" s="877"/>
      <c r="UVR60" s="877"/>
      <c r="UVS60" s="877"/>
      <c r="UVT60" s="877"/>
      <c r="UVU60" s="877"/>
      <c r="UVV60" s="877"/>
      <c r="UVW60" s="877"/>
      <c r="UVX60" s="877"/>
      <c r="UVY60" s="877"/>
      <c r="UVZ60" s="877"/>
      <c r="UWA60" s="877"/>
      <c r="UWB60" s="877"/>
      <c r="UWC60" s="877"/>
      <c r="UWD60" s="877"/>
      <c r="UWE60" s="877"/>
      <c r="UWF60" s="877"/>
      <c r="UWG60" s="877"/>
      <c r="UWH60" s="877"/>
      <c r="UWI60" s="877"/>
      <c r="UWJ60" s="877"/>
      <c r="UWK60" s="877"/>
      <c r="UWL60" s="877"/>
      <c r="UWM60" s="877"/>
      <c r="UWN60" s="877"/>
      <c r="UWO60" s="877"/>
      <c r="UWP60" s="877"/>
      <c r="UWQ60" s="877"/>
      <c r="UWR60" s="877"/>
      <c r="UWS60" s="877"/>
      <c r="UWT60" s="877"/>
      <c r="UWU60" s="877"/>
      <c r="UWV60" s="877"/>
      <c r="UWW60" s="877"/>
      <c r="UWX60" s="877"/>
      <c r="UWY60" s="877"/>
      <c r="UWZ60" s="877"/>
      <c r="UXA60" s="877"/>
      <c r="UXB60" s="877"/>
      <c r="UXC60" s="877"/>
      <c r="UXD60" s="877"/>
      <c r="UXE60" s="877"/>
      <c r="UXF60" s="877"/>
      <c r="UXG60" s="877"/>
      <c r="UXH60" s="877"/>
      <c r="UXI60" s="877"/>
      <c r="UXJ60" s="877"/>
      <c r="UXK60" s="877"/>
      <c r="UXL60" s="877"/>
      <c r="UXM60" s="877"/>
      <c r="UXN60" s="877"/>
      <c r="UXO60" s="877"/>
      <c r="UXP60" s="877"/>
      <c r="UXQ60" s="877"/>
      <c r="UXR60" s="877"/>
      <c r="UXS60" s="877"/>
      <c r="UXT60" s="877"/>
      <c r="UXU60" s="877"/>
      <c r="UXV60" s="877"/>
      <c r="UXW60" s="877"/>
      <c r="UXX60" s="877"/>
      <c r="UXY60" s="877"/>
      <c r="UXZ60" s="877"/>
      <c r="UYA60" s="877"/>
      <c r="UYB60" s="877"/>
      <c r="UYC60" s="877"/>
      <c r="UYD60" s="877"/>
      <c r="UYE60" s="877"/>
      <c r="UYF60" s="877"/>
      <c r="UYG60" s="877"/>
      <c r="UYH60" s="877"/>
      <c r="UYI60" s="877"/>
      <c r="UYJ60" s="877"/>
      <c r="UYK60" s="877"/>
      <c r="UYL60" s="877"/>
      <c r="UYM60" s="877"/>
      <c r="UYN60" s="877"/>
      <c r="UYO60" s="877"/>
      <c r="UYP60" s="877"/>
      <c r="UYQ60" s="877"/>
      <c r="UYR60" s="877"/>
      <c r="UYS60" s="877"/>
      <c r="UYT60" s="877"/>
      <c r="UYU60" s="877"/>
      <c r="UYV60" s="877"/>
      <c r="UYW60" s="877"/>
      <c r="UYX60" s="877"/>
      <c r="UYY60" s="877"/>
      <c r="UYZ60" s="877"/>
      <c r="UZA60" s="877"/>
      <c r="UZB60" s="877"/>
      <c r="UZC60" s="877"/>
      <c r="UZD60" s="877"/>
      <c r="UZE60" s="877"/>
      <c r="UZF60" s="877"/>
      <c r="UZG60" s="877"/>
      <c r="UZH60" s="877"/>
      <c r="UZI60" s="877"/>
      <c r="UZJ60" s="877"/>
      <c r="UZK60" s="877"/>
      <c r="UZL60" s="877"/>
      <c r="UZM60" s="877"/>
      <c r="UZN60" s="877"/>
      <c r="UZO60" s="877"/>
      <c r="UZP60" s="877"/>
      <c r="UZQ60" s="877"/>
      <c r="UZR60" s="877"/>
      <c r="UZS60" s="877"/>
      <c r="UZT60" s="877"/>
      <c r="UZU60" s="877"/>
      <c r="UZV60" s="877"/>
      <c r="UZW60" s="877"/>
      <c r="UZX60" s="877"/>
      <c r="UZY60" s="877"/>
      <c r="UZZ60" s="877"/>
      <c r="VAA60" s="877"/>
      <c r="VAB60" s="877"/>
      <c r="VAC60" s="877"/>
      <c r="VAD60" s="877"/>
      <c r="VAE60" s="877"/>
      <c r="VAF60" s="877"/>
      <c r="VAG60" s="877"/>
      <c r="VAH60" s="877"/>
      <c r="VAI60" s="877"/>
      <c r="VAJ60" s="877"/>
      <c r="VAK60" s="877"/>
      <c r="VAL60" s="877"/>
      <c r="VAM60" s="877"/>
      <c r="VAN60" s="877"/>
      <c r="VAO60" s="877"/>
      <c r="VAP60" s="877"/>
      <c r="VAQ60" s="877"/>
      <c r="VAR60" s="877"/>
      <c r="VAS60" s="877"/>
      <c r="VAT60" s="877"/>
      <c r="VAU60" s="877"/>
      <c r="VAV60" s="877"/>
      <c r="VAW60" s="877"/>
      <c r="VAX60" s="877"/>
      <c r="VAY60" s="877"/>
      <c r="VAZ60" s="877"/>
      <c r="VBA60" s="877"/>
      <c r="VBB60" s="877"/>
      <c r="VBC60" s="877"/>
      <c r="VBD60" s="877"/>
      <c r="VBE60" s="877"/>
      <c r="VBF60" s="877"/>
      <c r="VBG60" s="877"/>
      <c r="VBH60" s="877"/>
      <c r="VBI60" s="877"/>
      <c r="VBJ60" s="877"/>
      <c r="VBK60" s="877"/>
      <c r="VBL60" s="877"/>
      <c r="VBM60" s="877"/>
      <c r="VBN60" s="877"/>
      <c r="VBO60" s="877"/>
      <c r="VBP60" s="877"/>
      <c r="VBQ60" s="877"/>
      <c r="VBR60" s="877"/>
      <c r="VBS60" s="877"/>
      <c r="VBT60" s="877"/>
      <c r="VBU60" s="877"/>
      <c r="VBV60" s="877"/>
      <c r="VBW60" s="877"/>
      <c r="VBX60" s="877"/>
      <c r="VBY60" s="877"/>
      <c r="VBZ60" s="877"/>
      <c r="VCA60" s="877"/>
      <c r="VCB60" s="877"/>
      <c r="VCC60" s="877"/>
      <c r="VCD60" s="877"/>
      <c r="VCE60" s="877"/>
      <c r="VCF60" s="877"/>
      <c r="VCG60" s="877"/>
      <c r="VCH60" s="877"/>
      <c r="VCI60" s="877"/>
      <c r="VCJ60" s="877"/>
      <c r="VCK60" s="877"/>
      <c r="VCL60" s="877"/>
      <c r="VCM60" s="877"/>
      <c r="VCN60" s="877"/>
      <c r="VCO60" s="877"/>
      <c r="VCP60" s="877"/>
      <c r="VCQ60" s="877"/>
      <c r="VCR60" s="877"/>
      <c r="VCS60" s="877"/>
      <c r="VCT60" s="877"/>
      <c r="VCU60" s="877"/>
      <c r="VCV60" s="877"/>
      <c r="VCW60" s="877"/>
      <c r="VCX60" s="877"/>
      <c r="VCY60" s="877"/>
      <c r="VCZ60" s="877"/>
      <c r="VDA60" s="877"/>
      <c r="VDB60" s="877"/>
      <c r="VDC60" s="877"/>
      <c r="VDD60" s="877"/>
      <c r="VDE60" s="877"/>
      <c r="VDF60" s="877"/>
      <c r="VDG60" s="877"/>
      <c r="VDH60" s="877"/>
      <c r="VDI60" s="877"/>
      <c r="VDJ60" s="877"/>
      <c r="VDK60" s="877"/>
      <c r="VDL60" s="877"/>
      <c r="VDM60" s="877"/>
      <c r="VDN60" s="877"/>
      <c r="VDO60" s="877"/>
      <c r="VDP60" s="877"/>
      <c r="VDQ60" s="877"/>
      <c r="VDR60" s="877"/>
      <c r="VDS60" s="877"/>
      <c r="VDT60" s="877"/>
      <c r="VDU60" s="877"/>
      <c r="VDV60" s="877"/>
      <c r="VDW60" s="877"/>
      <c r="VDX60" s="877"/>
      <c r="VDY60" s="877"/>
      <c r="VDZ60" s="877"/>
      <c r="VEA60" s="877"/>
      <c r="VEB60" s="877"/>
      <c r="VEC60" s="877"/>
      <c r="VED60" s="877"/>
      <c r="VEE60" s="877"/>
      <c r="VEF60" s="877"/>
      <c r="VEG60" s="877"/>
      <c r="VEH60" s="877"/>
      <c r="VEI60" s="877"/>
      <c r="VEJ60" s="877"/>
      <c r="VEK60" s="877"/>
      <c r="VEL60" s="877"/>
      <c r="VEM60" s="877"/>
      <c r="VEN60" s="877"/>
      <c r="VEO60" s="877"/>
      <c r="VEP60" s="877"/>
      <c r="VEQ60" s="877"/>
      <c r="VER60" s="877"/>
      <c r="VES60" s="877"/>
      <c r="VET60" s="877"/>
      <c r="VEU60" s="877"/>
      <c r="VEV60" s="877"/>
      <c r="VEW60" s="877"/>
      <c r="VEX60" s="877"/>
      <c r="VEY60" s="877"/>
      <c r="VEZ60" s="877"/>
      <c r="VFA60" s="877"/>
      <c r="VFB60" s="877"/>
      <c r="VFC60" s="877"/>
      <c r="VFD60" s="877"/>
      <c r="VFE60" s="877"/>
      <c r="VFF60" s="877"/>
      <c r="VFG60" s="877"/>
      <c r="VFH60" s="877"/>
      <c r="VFI60" s="877"/>
      <c r="VFJ60" s="877"/>
      <c r="VFK60" s="877"/>
      <c r="VFL60" s="877"/>
      <c r="VFM60" s="877"/>
      <c r="VFN60" s="877"/>
      <c r="VFO60" s="877"/>
      <c r="VFP60" s="877"/>
      <c r="VFQ60" s="877"/>
      <c r="VFR60" s="877"/>
      <c r="VFS60" s="877"/>
      <c r="VFT60" s="877"/>
      <c r="VFU60" s="877"/>
      <c r="VFV60" s="877"/>
      <c r="VFW60" s="877"/>
      <c r="VFX60" s="877"/>
      <c r="VFY60" s="877"/>
      <c r="VFZ60" s="877"/>
      <c r="VGA60" s="877"/>
      <c r="VGB60" s="877"/>
      <c r="VGC60" s="877"/>
      <c r="VGD60" s="877"/>
      <c r="VGE60" s="877"/>
      <c r="VGF60" s="877"/>
      <c r="VGG60" s="877"/>
      <c r="VGH60" s="877"/>
      <c r="VGI60" s="877"/>
      <c r="VGJ60" s="877"/>
      <c r="VGK60" s="877"/>
      <c r="VGL60" s="877"/>
      <c r="VGM60" s="877"/>
      <c r="VGN60" s="877"/>
      <c r="VGO60" s="877"/>
      <c r="VGP60" s="877"/>
      <c r="VGQ60" s="877"/>
      <c r="VGR60" s="877"/>
      <c r="VGS60" s="877"/>
      <c r="VGT60" s="877"/>
      <c r="VGU60" s="877"/>
      <c r="VGV60" s="877"/>
      <c r="VGW60" s="877"/>
      <c r="VGX60" s="877"/>
      <c r="VGY60" s="877"/>
      <c r="VGZ60" s="877"/>
      <c r="VHA60" s="877"/>
      <c r="VHB60" s="877"/>
      <c r="VHC60" s="877"/>
      <c r="VHD60" s="877"/>
      <c r="VHE60" s="877"/>
      <c r="VHF60" s="877"/>
      <c r="VHG60" s="877"/>
      <c r="VHH60" s="877"/>
      <c r="VHI60" s="877"/>
      <c r="VHJ60" s="877"/>
      <c r="VHK60" s="877"/>
      <c r="VHL60" s="877"/>
      <c r="VHM60" s="877"/>
      <c r="VHN60" s="877"/>
      <c r="VHO60" s="877"/>
      <c r="VHP60" s="877"/>
      <c r="VHQ60" s="877"/>
      <c r="VHR60" s="877"/>
      <c r="VHS60" s="877"/>
      <c r="VHT60" s="877"/>
      <c r="VHU60" s="877"/>
      <c r="VHV60" s="877"/>
      <c r="VHW60" s="877"/>
      <c r="VHX60" s="877"/>
      <c r="VHY60" s="877"/>
      <c r="VHZ60" s="877"/>
      <c r="VIA60" s="877"/>
      <c r="VIB60" s="877"/>
      <c r="VIC60" s="877"/>
      <c r="VID60" s="877"/>
      <c r="VIE60" s="877"/>
      <c r="VIF60" s="877"/>
      <c r="VIG60" s="877"/>
      <c r="VIH60" s="877"/>
      <c r="VII60" s="877"/>
      <c r="VIJ60" s="877"/>
      <c r="VIK60" s="877"/>
      <c r="VIL60" s="877"/>
      <c r="VIM60" s="877"/>
      <c r="VIN60" s="877"/>
      <c r="VIO60" s="877"/>
      <c r="VIP60" s="877"/>
      <c r="VIQ60" s="877"/>
      <c r="VIR60" s="877"/>
      <c r="VIS60" s="877"/>
      <c r="VIT60" s="877"/>
      <c r="VIU60" s="877"/>
      <c r="VIV60" s="877"/>
      <c r="VIW60" s="877"/>
      <c r="VIX60" s="877"/>
      <c r="VIY60" s="877"/>
      <c r="VIZ60" s="877"/>
      <c r="VJA60" s="877"/>
      <c r="VJB60" s="877"/>
      <c r="VJC60" s="877"/>
      <c r="VJD60" s="877"/>
      <c r="VJE60" s="877"/>
      <c r="VJF60" s="877"/>
      <c r="VJG60" s="877"/>
      <c r="VJH60" s="877"/>
      <c r="VJI60" s="877"/>
      <c r="VJJ60" s="877"/>
      <c r="VJK60" s="877"/>
      <c r="VJL60" s="877"/>
      <c r="VJM60" s="877"/>
      <c r="VJN60" s="877"/>
      <c r="VJO60" s="877"/>
      <c r="VJP60" s="877"/>
      <c r="VJQ60" s="877"/>
      <c r="VJR60" s="877"/>
      <c r="VJS60" s="877"/>
      <c r="VJT60" s="877"/>
      <c r="VJU60" s="877"/>
      <c r="VJV60" s="877"/>
      <c r="VJW60" s="877"/>
      <c r="VJX60" s="877"/>
      <c r="VJY60" s="877"/>
      <c r="VJZ60" s="877"/>
      <c r="VKA60" s="877"/>
      <c r="VKB60" s="877"/>
      <c r="VKC60" s="877"/>
      <c r="VKD60" s="877"/>
      <c r="VKE60" s="877"/>
      <c r="VKF60" s="877"/>
      <c r="VKG60" s="877"/>
      <c r="VKH60" s="877"/>
      <c r="VKI60" s="877"/>
      <c r="VKJ60" s="877"/>
      <c r="VKK60" s="877"/>
      <c r="VKL60" s="877"/>
      <c r="VKM60" s="877"/>
      <c r="VKN60" s="877"/>
      <c r="VKO60" s="877"/>
      <c r="VKP60" s="877"/>
      <c r="VKQ60" s="877"/>
      <c r="VKR60" s="877"/>
      <c r="VKS60" s="877"/>
      <c r="VKT60" s="877"/>
      <c r="VKU60" s="877"/>
      <c r="VKV60" s="877"/>
      <c r="VKW60" s="877"/>
      <c r="VKX60" s="877"/>
      <c r="VKY60" s="877"/>
      <c r="VKZ60" s="877"/>
      <c r="VLA60" s="877"/>
      <c r="VLB60" s="877"/>
      <c r="VLC60" s="877"/>
      <c r="VLD60" s="877"/>
      <c r="VLE60" s="877"/>
      <c r="VLF60" s="877"/>
      <c r="VLG60" s="877"/>
      <c r="VLH60" s="877"/>
      <c r="VLI60" s="877"/>
      <c r="VLJ60" s="877"/>
      <c r="VLK60" s="877"/>
      <c r="VLL60" s="877"/>
      <c r="VLM60" s="877"/>
      <c r="VLN60" s="877"/>
      <c r="VLO60" s="877"/>
      <c r="VLP60" s="877"/>
      <c r="VLQ60" s="877"/>
      <c r="VLR60" s="877"/>
      <c r="VLS60" s="877"/>
      <c r="VLT60" s="877"/>
      <c r="VLU60" s="877"/>
      <c r="VLV60" s="877"/>
      <c r="VLW60" s="877"/>
      <c r="VLX60" s="877"/>
      <c r="VLY60" s="877"/>
      <c r="VLZ60" s="877"/>
      <c r="VMA60" s="877"/>
      <c r="VMB60" s="877"/>
      <c r="VMC60" s="877"/>
      <c r="VMD60" s="877"/>
      <c r="VME60" s="877"/>
      <c r="VMF60" s="877"/>
      <c r="VMG60" s="877"/>
      <c r="VMH60" s="877"/>
      <c r="VMI60" s="877"/>
      <c r="VMJ60" s="877"/>
      <c r="VMK60" s="877"/>
      <c r="VML60" s="877"/>
      <c r="VMM60" s="877"/>
      <c r="VMN60" s="877"/>
      <c r="VMO60" s="877"/>
      <c r="VMP60" s="877"/>
      <c r="VMQ60" s="877"/>
      <c r="VMR60" s="877"/>
      <c r="VMS60" s="877"/>
      <c r="VMT60" s="877"/>
      <c r="VMU60" s="877"/>
      <c r="VMV60" s="877"/>
      <c r="VMW60" s="877"/>
      <c r="VMX60" s="877"/>
      <c r="VMY60" s="877"/>
      <c r="VMZ60" s="877"/>
      <c r="VNA60" s="877"/>
      <c r="VNB60" s="877"/>
      <c r="VNC60" s="877"/>
      <c r="VND60" s="877"/>
      <c r="VNE60" s="877"/>
      <c r="VNF60" s="877"/>
      <c r="VNG60" s="877"/>
      <c r="VNH60" s="877"/>
      <c r="VNI60" s="877"/>
      <c r="VNJ60" s="877"/>
      <c r="VNK60" s="877"/>
      <c r="VNL60" s="877"/>
      <c r="VNM60" s="877"/>
      <c r="VNN60" s="877"/>
      <c r="VNO60" s="877"/>
      <c r="VNP60" s="877"/>
      <c r="VNQ60" s="877"/>
      <c r="VNR60" s="877"/>
      <c r="VNS60" s="877"/>
      <c r="VNT60" s="877"/>
      <c r="VNU60" s="877"/>
      <c r="VNV60" s="877"/>
      <c r="VNW60" s="877"/>
      <c r="VNX60" s="877"/>
      <c r="VNY60" s="877"/>
      <c r="VNZ60" s="877"/>
      <c r="VOA60" s="877"/>
      <c r="VOB60" s="877"/>
      <c r="VOC60" s="877"/>
      <c r="VOD60" s="877"/>
      <c r="VOE60" s="877"/>
      <c r="VOF60" s="877"/>
      <c r="VOG60" s="877"/>
      <c r="VOH60" s="877"/>
      <c r="VOI60" s="877"/>
      <c r="VOJ60" s="877"/>
      <c r="VOK60" s="877"/>
      <c r="VOL60" s="877"/>
      <c r="VOM60" s="877"/>
      <c r="VON60" s="877"/>
      <c r="VOO60" s="877"/>
      <c r="VOP60" s="877"/>
      <c r="VOQ60" s="877"/>
      <c r="VOR60" s="877"/>
      <c r="VOS60" s="877"/>
      <c r="VOT60" s="877"/>
      <c r="VOU60" s="877"/>
      <c r="VOV60" s="877"/>
      <c r="VOW60" s="877"/>
      <c r="VOX60" s="877"/>
      <c r="VOY60" s="877"/>
      <c r="VOZ60" s="877"/>
      <c r="VPA60" s="877"/>
      <c r="VPB60" s="877"/>
      <c r="VPC60" s="877"/>
      <c r="VPD60" s="877"/>
      <c r="VPE60" s="877"/>
      <c r="VPF60" s="877"/>
      <c r="VPG60" s="877"/>
      <c r="VPH60" s="877"/>
      <c r="VPI60" s="877"/>
      <c r="VPJ60" s="877"/>
      <c r="VPK60" s="877"/>
      <c r="VPL60" s="877"/>
      <c r="VPM60" s="877"/>
      <c r="VPN60" s="877"/>
      <c r="VPO60" s="877"/>
      <c r="VPP60" s="877"/>
      <c r="VPQ60" s="877"/>
      <c r="VPR60" s="877"/>
      <c r="VPS60" s="877"/>
      <c r="VPT60" s="877"/>
      <c r="VPU60" s="877"/>
      <c r="VPV60" s="877"/>
      <c r="VPW60" s="877"/>
      <c r="VPX60" s="877"/>
      <c r="VPY60" s="877"/>
      <c r="VPZ60" s="877"/>
      <c r="VQA60" s="877"/>
      <c r="VQB60" s="877"/>
      <c r="VQC60" s="877"/>
      <c r="VQD60" s="877"/>
      <c r="VQE60" s="877"/>
      <c r="VQF60" s="877"/>
      <c r="VQG60" s="877"/>
      <c r="VQH60" s="877"/>
      <c r="VQI60" s="877"/>
      <c r="VQJ60" s="877"/>
      <c r="VQK60" s="877"/>
      <c r="VQL60" s="877"/>
      <c r="VQM60" s="877"/>
      <c r="VQN60" s="877"/>
      <c r="VQO60" s="877"/>
      <c r="VQP60" s="877"/>
      <c r="VQQ60" s="877"/>
      <c r="VQR60" s="877"/>
      <c r="VQS60" s="877"/>
      <c r="VQT60" s="877"/>
      <c r="VQU60" s="877"/>
      <c r="VQV60" s="877"/>
      <c r="VQW60" s="877"/>
      <c r="VQX60" s="877"/>
      <c r="VQY60" s="877"/>
      <c r="VQZ60" s="877"/>
      <c r="VRA60" s="877"/>
      <c r="VRB60" s="877"/>
      <c r="VRC60" s="877"/>
      <c r="VRD60" s="877"/>
      <c r="VRE60" s="877"/>
      <c r="VRF60" s="877"/>
      <c r="VRG60" s="877"/>
      <c r="VRH60" s="877"/>
      <c r="VRI60" s="877"/>
      <c r="VRJ60" s="877"/>
      <c r="VRK60" s="877"/>
      <c r="VRL60" s="877"/>
      <c r="VRM60" s="877"/>
      <c r="VRN60" s="877"/>
      <c r="VRO60" s="877"/>
      <c r="VRP60" s="877"/>
      <c r="VRQ60" s="877"/>
      <c r="VRR60" s="877"/>
      <c r="VRS60" s="877"/>
      <c r="VRT60" s="877"/>
      <c r="VRU60" s="877"/>
      <c r="VRV60" s="877"/>
      <c r="VRW60" s="877"/>
      <c r="VRX60" s="877"/>
      <c r="VRY60" s="877"/>
      <c r="VRZ60" s="877"/>
      <c r="VSA60" s="877"/>
      <c r="VSB60" s="877"/>
      <c r="VSC60" s="877"/>
      <c r="VSD60" s="877"/>
      <c r="VSE60" s="877"/>
      <c r="VSF60" s="877"/>
      <c r="VSG60" s="877"/>
      <c r="VSH60" s="877"/>
      <c r="VSI60" s="877"/>
      <c r="VSJ60" s="877"/>
      <c r="VSK60" s="877"/>
      <c r="VSL60" s="877"/>
      <c r="VSM60" s="877"/>
      <c r="VSN60" s="877"/>
      <c r="VSO60" s="877"/>
      <c r="VSP60" s="877"/>
      <c r="VSQ60" s="877"/>
      <c r="VSR60" s="877"/>
      <c r="VSS60" s="877"/>
      <c r="VST60" s="877"/>
      <c r="VSU60" s="877"/>
      <c r="VSV60" s="877"/>
      <c r="VSW60" s="877"/>
      <c r="VSX60" s="877"/>
      <c r="VSY60" s="877"/>
      <c r="VSZ60" s="877"/>
      <c r="VTA60" s="877"/>
      <c r="VTB60" s="877"/>
      <c r="VTC60" s="877"/>
      <c r="VTD60" s="877"/>
      <c r="VTE60" s="877"/>
      <c r="VTF60" s="877"/>
      <c r="VTG60" s="877"/>
      <c r="VTH60" s="877"/>
      <c r="VTI60" s="877"/>
      <c r="VTJ60" s="877"/>
      <c r="VTK60" s="877"/>
      <c r="VTL60" s="877"/>
      <c r="VTM60" s="877"/>
      <c r="VTN60" s="877"/>
      <c r="VTO60" s="877"/>
      <c r="VTP60" s="877"/>
      <c r="VTQ60" s="877"/>
      <c r="VTR60" s="877"/>
      <c r="VTS60" s="877"/>
      <c r="VTT60" s="877"/>
      <c r="VTU60" s="877"/>
      <c r="VTV60" s="877"/>
      <c r="VTW60" s="877"/>
      <c r="VTX60" s="877"/>
      <c r="VTY60" s="877"/>
      <c r="VTZ60" s="877"/>
      <c r="VUA60" s="877"/>
      <c r="VUB60" s="877"/>
      <c r="VUC60" s="877"/>
      <c r="VUD60" s="877"/>
      <c r="VUE60" s="877"/>
      <c r="VUF60" s="877"/>
      <c r="VUG60" s="877"/>
      <c r="VUH60" s="877"/>
      <c r="VUI60" s="877"/>
      <c r="VUJ60" s="877"/>
      <c r="VUK60" s="877"/>
      <c r="VUL60" s="877"/>
      <c r="VUM60" s="877"/>
      <c r="VUN60" s="877"/>
      <c r="VUO60" s="877"/>
      <c r="VUP60" s="877"/>
      <c r="VUQ60" s="877"/>
      <c r="VUR60" s="877"/>
      <c r="VUS60" s="877"/>
      <c r="VUT60" s="877"/>
      <c r="VUU60" s="877"/>
      <c r="VUV60" s="877"/>
      <c r="VUW60" s="877"/>
      <c r="VUX60" s="877"/>
      <c r="VUY60" s="877"/>
      <c r="VUZ60" s="877"/>
      <c r="VVA60" s="877"/>
      <c r="VVB60" s="877"/>
      <c r="VVC60" s="877"/>
      <c r="VVD60" s="877"/>
      <c r="VVE60" s="877"/>
      <c r="VVF60" s="877"/>
      <c r="VVG60" s="877"/>
      <c r="VVH60" s="877"/>
      <c r="VVI60" s="877"/>
      <c r="VVJ60" s="877"/>
      <c r="VVK60" s="877"/>
      <c r="VVL60" s="877"/>
      <c r="VVM60" s="877"/>
      <c r="VVN60" s="877"/>
      <c r="VVO60" s="877"/>
      <c r="VVP60" s="877"/>
      <c r="VVQ60" s="877"/>
      <c r="VVR60" s="877"/>
      <c r="VVS60" s="877"/>
      <c r="VVT60" s="877"/>
      <c r="VVU60" s="877"/>
      <c r="VVV60" s="877"/>
      <c r="VVW60" s="877"/>
      <c r="VVX60" s="877"/>
      <c r="VVY60" s="877"/>
      <c r="VVZ60" s="877"/>
      <c r="VWA60" s="877"/>
      <c r="VWB60" s="877"/>
      <c r="VWC60" s="877"/>
      <c r="VWD60" s="877"/>
      <c r="VWE60" s="877"/>
      <c r="VWF60" s="877"/>
      <c r="VWG60" s="877"/>
      <c r="VWH60" s="877"/>
      <c r="VWI60" s="877"/>
      <c r="VWJ60" s="877"/>
      <c r="VWK60" s="877"/>
      <c r="VWL60" s="877"/>
      <c r="VWM60" s="877"/>
      <c r="VWN60" s="877"/>
      <c r="VWO60" s="877"/>
      <c r="VWP60" s="877"/>
      <c r="VWQ60" s="877"/>
      <c r="VWR60" s="877"/>
      <c r="VWS60" s="877"/>
      <c r="VWT60" s="877"/>
      <c r="VWU60" s="877"/>
      <c r="VWV60" s="877"/>
      <c r="VWW60" s="877"/>
      <c r="VWX60" s="877"/>
      <c r="VWY60" s="877"/>
      <c r="VWZ60" s="877"/>
      <c r="VXA60" s="877"/>
      <c r="VXB60" s="877"/>
      <c r="VXC60" s="877"/>
      <c r="VXD60" s="877"/>
      <c r="VXE60" s="877"/>
      <c r="VXF60" s="877"/>
      <c r="VXG60" s="877"/>
      <c r="VXH60" s="877"/>
      <c r="VXI60" s="877"/>
      <c r="VXJ60" s="877"/>
      <c r="VXK60" s="877"/>
      <c r="VXL60" s="877"/>
      <c r="VXM60" s="877"/>
      <c r="VXN60" s="877"/>
      <c r="VXO60" s="877"/>
      <c r="VXP60" s="877"/>
      <c r="VXQ60" s="877"/>
      <c r="VXR60" s="877"/>
      <c r="VXS60" s="877"/>
      <c r="VXT60" s="877"/>
      <c r="VXU60" s="877"/>
      <c r="VXV60" s="877"/>
      <c r="VXW60" s="877"/>
      <c r="VXX60" s="877"/>
      <c r="VXY60" s="877"/>
      <c r="VXZ60" s="877"/>
      <c r="VYA60" s="877"/>
      <c r="VYB60" s="877"/>
      <c r="VYC60" s="877"/>
      <c r="VYD60" s="877"/>
      <c r="VYE60" s="877"/>
      <c r="VYF60" s="877"/>
      <c r="VYG60" s="877"/>
      <c r="VYH60" s="877"/>
      <c r="VYI60" s="877"/>
      <c r="VYJ60" s="877"/>
      <c r="VYK60" s="877"/>
      <c r="VYL60" s="877"/>
      <c r="VYM60" s="877"/>
      <c r="VYN60" s="877"/>
      <c r="VYO60" s="877"/>
      <c r="VYP60" s="877"/>
      <c r="VYQ60" s="877"/>
      <c r="VYR60" s="877"/>
      <c r="VYS60" s="877"/>
      <c r="VYT60" s="877"/>
      <c r="VYU60" s="877"/>
      <c r="VYV60" s="877"/>
      <c r="VYW60" s="877"/>
      <c r="VYX60" s="877"/>
      <c r="VYY60" s="877"/>
      <c r="VYZ60" s="877"/>
      <c r="VZA60" s="877"/>
      <c r="VZB60" s="877"/>
      <c r="VZC60" s="877"/>
      <c r="VZD60" s="877"/>
      <c r="VZE60" s="877"/>
      <c r="VZF60" s="877"/>
      <c r="VZG60" s="877"/>
      <c r="VZH60" s="877"/>
      <c r="VZI60" s="877"/>
      <c r="VZJ60" s="877"/>
      <c r="VZK60" s="877"/>
      <c r="VZL60" s="877"/>
      <c r="VZM60" s="877"/>
      <c r="VZN60" s="877"/>
      <c r="VZO60" s="877"/>
      <c r="VZP60" s="877"/>
      <c r="VZQ60" s="877"/>
      <c r="VZR60" s="877"/>
      <c r="VZS60" s="877"/>
      <c r="VZT60" s="877"/>
      <c r="VZU60" s="877"/>
      <c r="VZV60" s="877"/>
      <c r="VZW60" s="877"/>
      <c r="VZX60" s="877"/>
      <c r="VZY60" s="877"/>
      <c r="VZZ60" s="877"/>
      <c r="WAA60" s="877"/>
      <c r="WAB60" s="877"/>
      <c r="WAC60" s="877"/>
      <c r="WAD60" s="877"/>
      <c r="WAE60" s="877"/>
      <c r="WAF60" s="877"/>
      <c r="WAG60" s="877"/>
      <c r="WAH60" s="877"/>
      <c r="WAI60" s="877"/>
      <c r="WAJ60" s="877"/>
      <c r="WAK60" s="877"/>
      <c r="WAL60" s="877"/>
      <c r="WAM60" s="877"/>
      <c r="WAN60" s="877"/>
      <c r="WAO60" s="877"/>
      <c r="WAP60" s="877"/>
      <c r="WAQ60" s="877"/>
      <c r="WAR60" s="877"/>
      <c r="WAS60" s="877"/>
      <c r="WAT60" s="877"/>
      <c r="WAU60" s="877"/>
      <c r="WAV60" s="877"/>
      <c r="WAW60" s="877"/>
      <c r="WAX60" s="877"/>
      <c r="WAY60" s="877"/>
      <c r="WAZ60" s="877"/>
      <c r="WBA60" s="877"/>
      <c r="WBB60" s="877"/>
      <c r="WBC60" s="877"/>
      <c r="WBD60" s="877"/>
      <c r="WBE60" s="877"/>
      <c r="WBF60" s="877"/>
      <c r="WBG60" s="877"/>
      <c r="WBH60" s="877"/>
      <c r="WBI60" s="877"/>
      <c r="WBJ60" s="877"/>
      <c r="WBK60" s="877"/>
      <c r="WBL60" s="877"/>
      <c r="WBM60" s="877"/>
      <c r="WBN60" s="877"/>
      <c r="WBO60" s="877"/>
      <c r="WBP60" s="877"/>
      <c r="WBQ60" s="877"/>
      <c r="WBR60" s="877"/>
      <c r="WBS60" s="877"/>
      <c r="WBT60" s="877"/>
      <c r="WBU60" s="877"/>
      <c r="WBV60" s="877"/>
      <c r="WBW60" s="877"/>
      <c r="WBX60" s="877"/>
      <c r="WBY60" s="877"/>
      <c r="WBZ60" s="877"/>
      <c r="WCA60" s="877"/>
      <c r="WCB60" s="877"/>
      <c r="WCC60" s="877"/>
      <c r="WCD60" s="877"/>
      <c r="WCE60" s="877"/>
      <c r="WCF60" s="877"/>
      <c r="WCG60" s="877"/>
      <c r="WCH60" s="877"/>
      <c r="WCI60" s="877"/>
      <c r="WCJ60" s="877"/>
      <c r="WCK60" s="877"/>
      <c r="WCL60" s="877"/>
      <c r="WCM60" s="877"/>
      <c r="WCN60" s="877"/>
      <c r="WCO60" s="877"/>
      <c r="WCP60" s="877"/>
      <c r="WCQ60" s="877"/>
      <c r="WCR60" s="877"/>
      <c r="WCS60" s="877"/>
      <c r="WCT60" s="877"/>
      <c r="WCU60" s="877"/>
      <c r="WCV60" s="877"/>
      <c r="WCW60" s="877"/>
      <c r="WCX60" s="877"/>
      <c r="WCY60" s="877"/>
      <c r="WCZ60" s="877"/>
      <c r="WDA60" s="877"/>
      <c r="WDB60" s="877"/>
      <c r="WDC60" s="877"/>
      <c r="WDD60" s="877"/>
      <c r="WDE60" s="877"/>
      <c r="WDF60" s="877"/>
      <c r="WDG60" s="877"/>
      <c r="WDH60" s="877"/>
      <c r="WDI60" s="877"/>
      <c r="WDJ60" s="877"/>
      <c r="WDK60" s="877"/>
      <c r="WDL60" s="877"/>
      <c r="WDM60" s="877"/>
      <c r="WDN60" s="877"/>
      <c r="WDO60" s="877"/>
      <c r="WDP60" s="877"/>
      <c r="WDQ60" s="877"/>
      <c r="WDR60" s="877"/>
      <c r="WDS60" s="877"/>
      <c r="WDT60" s="877"/>
      <c r="WDU60" s="877"/>
      <c r="WDV60" s="877"/>
      <c r="WDW60" s="877"/>
      <c r="WDX60" s="877"/>
      <c r="WDY60" s="877"/>
      <c r="WDZ60" s="877"/>
      <c r="WEA60" s="877"/>
      <c r="WEB60" s="877"/>
      <c r="WEC60" s="877"/>
      <c r="WED60" s="877"/>
      <c r="WEE60" s="877"/>
      <c r="WEF60" s="877"/>
      <c r="WEG60" s="877"/>
      <c r="WEH60" s="877"/>
      <c r="WEI60" s="877"/>
      <c r="WEJ60" s="877"/>
      <c r="WEK60" s="877"/>
      <c r="WEL60" s="877"/>
      <c r="WEM60" s="877"/>
      <c r="WEN60" s="877"/>
      <c r="WEO60" s="877"/>
      <c r="WEP60" s="877"/>
      <c r="WEQ60" s="877"/>
      <c r="WER60" s="877"/>
      <c r="WES60" s="877"/>
      <c r="WET60" s="877"/>
      <c r="WEU60" s="877"/>
      <c r="WEV60" s="877"/>
      <c r="WEW60" s="877"/>
      <c r="WEX60" s="877"/>
      <c r="WEY60" s="877"/>
      <c r="WEZ60" s="877"/>
      <c r="WFA60" s="877"/>
      <c r="WFB60" s="877"/>
      <c r="WFC60" s="877"/>
      <c r="WFD60" s="877"/>
      <c r="WFE60" s="877"/>
      <c r="WFF60" s="877"/>
      <c r="WFG60" s="877"/>
      <c r="WFH60" s="877"/>
      <c r="WFI60" s="877"/>
      <c r="WFJ60" s="877"/>
      <c r="WFK60" s="877"/>
      <c r="WFL60" s="877"/>
      <c r="WFM60" s="877"/>
      <c r="WFN60" s="877"/>
      <c r="WFO60" s="877"/>
      <c r="WFP60" s="877"/>
      <c r="WFQ60" s="877"/>
      <c r="WFR60" s="877"/>
      <c r="WFS60" s="877"/>
      <c r="WFT60" s="877"/>
      <c r="WFU60" s="877"/>
      <c r="WFV60" s="877"/>
      <c r="WFW60" s="877"/>
      <c r="WFX60" s="877"/>
      <c r="WFY60" s="877"/>
      <c r="WFZ60" s="877"/>
      <c r="WGA60" s="877"/>
      <c r="WGB60" s="877"/>
      <c r="WGC60" s="877"/>
      <c r="WGD60" s="877"/>
      <c r="WGE60" s="877"/>
      <c r="WGF60" s="877"/>
      <c r="WGG60" s="877"/>
      <c r="WGH60" s="877"/>
      <c r="WGI60" s="877"/>
      <c r="WGJ60" s="877"/>
      <c r="WGK60" s="877"/>
      <c r="WGL60" s="877"/>
      <c r="WGM60" s="877"/>
      <c r="WGN60" s="877"/>
      <c r="WGO60" s="877"/>
      <c r="WGP60" s="877"/>
      <c r="WGQ60" s="877"/>
      <c r="WGR60" s="877"/>
      <c r="WGS60" s="877"/>
      <c r="WGT60" s="877"/>
      <c r="WGU60" s="877"/>
      <c r="WGV60" s="877"/>
      <c r="WGW60" s="877"/>
      <c r="WGX60" s="877"/>
      <c r="WGY60" s="877"/>
      <c r="WGZ60" s="877"/>
      <c r="WHA60" s="877"/>
      <c r="WHB60" s="877"/>
      <c r="WHC60" s="877"/>
      <c r="WHD60" s="877"/>
      <c r="WHE60" s="877"/>
      <c r="WHF60" s="877"/>
      <c r="WHG60" s="877"/>
      <c r="WHH60" s="877"/>
      <c r="WHI60" s="877"/>
      <c r="WHJ60" s="877"/>
      <c r="WHK60" s="877"/>
      <c r="WHL60" s="877"/>
      <c r="WHM60" s="877"/>
      <c r="WHN60" s="877"/>
      <c r="WHO60" s="877"/>
      <c r="WHP60" s="877"/>
      <c r="WHQ60" s="877"/>
      <c r="WHR60" s="877"/>
      <c r="WHS60" s="877"/>
      <c r="WHT60" s="877"/>
      <c r="WHU60" s="877"/>
      <c r="WHV60" s="877"/>
      <c r="WHW60" s="877"/>
      <c r="WHX60" s="877"/>
      <c r="WHY60" s="877"/>
      <c r="WHZ60" s="877"/>
      <c r="WIA60" s="877"/>
      <c r="WIB60" s="877"/>
      <c r="WIC60" s="877"/>
      <c r="WID60" s="877"/>
      <c r="WIE60" s="877"/>
      <c r="WIF60" s="877"/>
      <c r="WIG60" s="877"/>
      <c r="WIH60" s="877"/>
      <c r="WII60" s="877"/>
      <c r="WIJ60" s="877"/>
      <c r="WIK60" s="877"/>
      <c r="WIL60" s="877"/>
      <c r="WIM60" s="877"/>
      <c r="WIN60" s="877"/>
      <c r="WIO60" s="877"/>
      <c r="WIP60" s="877"/>
      <c r="WIQ60" s="877"/>
      <c r="WIR60" s="877"/>
      <c r="WIS60" s="877"/>
      <c r="WIT60" s="877"/>
      <c r="WIU60" s="877"/>
      <c r="WIV60" s="877"/>
      <c r="WIW60" s="877"/>
      <c r="WIX60" s="877"/>
      <c r="WIY60" s="877"/>
      <c r="WIZ60" s="877"/>
      <c r="WJA60" s="877"/>
      <c r="WJB60" s="877"/>
      <c r="WJC60" s="877"/>
      <c r="WJD60" s="877"/>
      <c r="WJE60" s="877"/>
      <c r="WJF60" s="877"/>
      <c r="WJG60" s="877"/>
      <c r="WJH60" s="877"/>
      <c r="WJI60" s="877"/>
      <c r="WJJ60" s="877"/>
      <c r="WJK60" s="877"/>
      <c r="WJL60" s="877"/>
      <c r="WJM60" s="877"/>
      <c r="WJN60" s="877"/>
      <c r="WJO60" s="877"/>
      <c r="WJP60" s="877"/>
      <c r="WJQ60" s="877"/>
      <c r="WJR60" s="877"/>
      <c r="WJS60" s="877"/>
      <c r="WJT60" s="877"/>
      <c r="WJU60" s="877"/>
      <c r="WJV60" s="877"/>
      <c r="WJW60" s="877"/>
      <c r="WJX60" s="877"/>
      <c r="WJY60" s="877"/>
      <c r="WJZ60" s="877"/>
      <c r="WKA60" s="877"/>
      <c r="WKB60" s="877"/>
      <c r="WKC60" s="877"/>
      <c r="WKD60" s="877"/>
      <c r="WKE60" s="877"/>
      <c r="WKF60" s="877"/>
      <c r="WKG60" s="877"/>
      <c r="WKH60" s="877"/>
      <c r="WKI60" s="877"/>
      <c r="WKJ60" s="877"/>
      <c r="WKK60" s="877"/>
      <c r="WKL60" s="877"/>
      <c r="WKM60" s="877"/>
      <c r="WKN60" s="877"/>
      <c r="WKO60" s="877"/>
      <c r="WKP60" s="877"/>
      <c r="WKQ60" s="877"/>
      <c r="WKR60" s="877"/>
      <c r="WKS60" s="877"/>
      <c r="WKT60" s="877"/>
      <c r="WKU60" s="877"/>
      <c r="WKV60" s="877"/>
      <c r="WKW60" s="877"/>
      <c r="WKX60" s="877"/>
      <c r="WKY60" s="877"/>
      <c r="WKZ60" s="877"/>
      <c r="WLA60" s="877"/>
      <c r="WLB60" s="877"/>
      <c r="WLC60" s="877"/>
      <c r="WLD60" s="877"/>
      <c r="WLE60" s="877"/>
      <c r="WLF60" s="877"/>
      <c r="WLG60" s="877"/>
      <c r="WLH60" s="877"/>
      <c r="WLI60" s="877"/>
      <c r="WLJ60" s="877"/>
      <c r="WLK60" s="877"/>
      <c r="WLL60" s="877"/>
      <c r="WLM60" s="877"/>
      <c r="WLN60" s="877"/>
      <c r="WLO60" s="877"/>
      <c r="WLP60" s="877"/>
      <c r="WLQ60" s="877"/>
      <c r="WLR60" s="877"/>
      <c r="WLS60" s="877"/>
      <c r="WLT60" s="877"/>
      <c r="WLU60" s="877"/>
      <c r="WLV60" s="877"/>
      <c r="WLW60" s="877"/>
      <c r="WLX60" s="877"/>
      <c r="WLY60" s="877"/>
      <c r="WLZ60" s="877"/>
      <c r="WMA60" s="877"/>
      <c r="WMB60" s="877"/>
      <c r="WMC60" s="877"/>
      <c r="WMD60" s="877"/>
      <c r="WME60" s="877"/>
      <c r="WMF60" s="877"/>
      <c r="WMG60" s="877"/>
      <c r="WMH60" s="877"/>
      <c r="WMI60" s="877"/>
      <c r="WMJ60" s="877"/>
      <c r="WMK60" s="877"/>
      <c r="WML60" s="877"/>
      <c r="WMM60" s="877"/>
      <c r="WMN60" s="877"/>
      <c r="WMO60" s="877"/>
      <c r="WMP60" s="877"/>
      <c r="WMQ60" s="877"/>
      <c r="WMR60" s="877"/>
      <c r="WMS60" s="877"/>
      <c r="WMT60" s="877"/>
      <c r="WMU60" s="877"/>
      <c r="WMV60" s="877"/>
      <c r="WMW60" s="877"/>
      <c r="WMX60" s="877"/>
      <c r="WMY60" s="877"/>
      <c r="WMZ60" s="877"/>
      <c r="WNA60" s="877"/>
      <c r="WNB60" s="877"/>
      <c r="WNC60" s="877"/>
      <c r="WND60" s="877"/>
      <c r="WNE60" s="877"/>
      <c r="WNF60" s="877"/>
      <c r="WNG60" s="877"/>
      <c r="WNH60" s="877"/>
      <c r="WNI60" s="877"/>
      <c r="WNJ60" s="877"/>
      <c r="WNK60" s="877"/>
      <c r="WNL60" s="877"/>
      <c r="WNM60" s="877"/>
      <c r="WNN60" s="877"/>
      <c r="WNO60" s="877"/>
      <c r="WNP60" s="877"/>
      <c r="WNQ60" s="877"/>
      <c r="WNR60" s="877"/>
      <c r="WNS60" s="877"/>
      <c r="WNT60" s="877"/>
      <c r="WNU60" s="877"/>
      <c r="WNV60" s="877"/>
      <c r="WNW60" s="877"/>
      <c r="WNX60" s="877"/>
      <c r="WNY60" s="877"/>
      <c r="WNZ60" s="877"/>
      <c r="WOA60" s="877"/>
      <c r="WOB60" s="877"/>
      <c r="WOC60" s="877"/>
      <c r="WOD60" s="877"/>
      <c r="WOE60" s="877"/>
      <c r="WOF60" s="877"/>
      <c r="WOG60" s="877"/>
      <c r="WOH60" s="877"/>
      <c r="WOI60" s="877"/>
      <c r="WOJ60" s="877"/>
      <c r="WOK60" s="877"/>
      <c r="WOL60" s="877"/>
      <c r="WOM60" s="877"/>
      <c r="WON60" s="877"/>
      <c r="WOO60" s="877"/>
      <c r="WOP60" s="877"/>
      <c r="WOQ60" s="877"/>
      <c r="WOR60" s="877"/>
      <c r="WOS60" s="877"/>
      <c r="WOT60" s="877"/>
      <c r="WOU60" s="877"/>
      <c r="WOV60" s="877"/>
      <c r="WOW60" s="877"/>
      <c r="WOX60" s="877"/>
      <c r="WOY60" s="877"/>
      <c r="WOZ60" s="877"/>
      <c r="WPA60" s="877"/>
      <c r="WPB60" s="877"/>
      <c r="WPC60" s="877"/>
      <c r="WPD60" s="877"/>
      <c r="WPE60" s="877"/>
      <c r="WPF60" s="877"/>
      <c r="WPG60" s="877"/>
      <c r="WPH60" s="877"/>
      <c r="WPI60" s="877"/>
      <c r="WPJ60" s="877"/>
      <c r="WPK60" s="877"/>
      <c r="WPL60" s="877"/>
      <c r="WPM60" s="877"/>
      <c r="WPN60" s="877"/>
      <c r="WPO60" s="877"/>
      <c r="WPP60" s="877"/>
      <c r="WPQ60" s="877"/>
      <c r="WPR60" s="877"/>
      <c r="WPS60" s="877"/>
      <c r="WPT60" s="877"/>
      <c r="WPU60" s="877"/>
      <c r="WPV60" s="877"/>
      <c r="WPW60" s="877"/>
      <c r="WPX60" s="877"/>
      <c r="WPY60" s="877"/>
      <c r="WPZ60" s="877"/>
      <c r="WQA60" s="877"/>
      <c r="WQB60" s="877"/>
      <c r="WQC60" s="877"/>
      <c r="WQD60" s="877"/>
      <c r="WQE60" s="877"/>
      <c r="WQF60" s="877"/>
      <c r="WQG60" s="877"/>
      <c r="WQH60" s="877"/>
      <c r="WQI60" s="877"/>
      <c r="WQJ60" s="877"/>
      <c r="WQK60" s="877"/>
      <c r="WQL60" s="877"/>
      <c r="WQM60" s="877"/>
      <c r="WQN60" s="877"/>
      <c r="WQO60" s="877"/>
      <c r="WQP60" s="877"/>
      <c r="WQQ60" s="877"/>
      <c r="WQR60" s="877"/>
      <c r="WQS60" s="877"/>
      <c r="WQT60" s="877"/>
      <c r="WQU60" s="877"/>
      <c r="WQV60" s="877"/>
      <c r="WQW60" s="877"/>
      <c r="WQX60" s="877"/>
      <c r="WQY60" s="877"/>
      <c r="WQZ60" s="877"/>
      <c r="WRA60" s="877"/>
      <c r="WRB60" s="877"/>
      <c r="WRC60" s="877"/>
      <c r="WRD60" s="877"/>
      <c r="WRE60" s="877"/>
      <c r="WRF60" s="877"/>
      <c r="WRG60" s="877"/>
      <c r="WRH60" s="877"/>
      <c r="WRI60" s="877"/>
      <c r="WRJ60" s="877"/>
      <c r="WRK60" s="877"/>
      <c r="WRL60" s="877"/>
      <c r="WRM60" s="877"/>
      <c r="WRN60" s="877"/>
      <c r="WRO60" s="877"/>
      <c r="WRP60" s="877"/>
      <c r="WRQ60" s="877"/>
      <c r="WRR60" s="877"/>
      <c r="WRS60" s="877"/>
      <c r="WRT60" s="877"/>
      <c r="WRU60" s="877"/>
      <c r="WRV60" s="877"/>
      <c r="WRW60" s="877"/>
      <c r="WRX60" s="877"/>
      <c r="WRY60" s="877"/>
      <c r="WRZ60" s="877"/>
      <c r="WSA60" s="877"/>
      <c r="WSB60" s="877"/>
      <c r="WSC60" s="877"/>
      <c r="WSD60" s="877"/>
      <c r="WSE60" s="877"/>
      <c r="WSF60" s="877"/>
      <c r="WSG60" s="877"/>
      <c r="WSH60" s="877"/>
      <c r="WSI60" s="877"/>
      <c r="WSJ60" s="877"/>
      <c r="WSK60" s="877"/>
      <c r="WSL60" s="877"/>
      <c r="WSM60" s="877"/>
      <c r="WSN60" s="877"/>
      <c r="WSO60" s="877"/>
      <c r="WSP60" s="877"/>
      <c r="WSQ60" s="877"/>
      <c r="WSR60" s="877"/>
      <c r="WSS60" s="877"/>
      <c r="WST60" s="877"/>
      <c r="WSU60" s="877"/>
      <c r="WSV60" s="877"/>
      <c r="WSW60" s="877"/>
      <c r="WSX60" s="877"/>
      <c r="WSY60" s="877"/>
      <c r="WSZ60" s="877"/>
      <c r="WTA60" s="877"/>
      <c r="WTB60" s="877"/>
      <c r="WTC60" s="877"/>
      <c r="WTD60" s="877"/>
      <c r="WTE60" s="877"/>
      <c r="WTF60" s="877"/>
      <c r="WTG60" s="877"/>
      <c r="WTH60" s="877"/>
      <c r="WTI60" s="877"/>
      <c r="WTJ60" s="877"/>
      <c r="WTK60" s="877"/>
      <c r="WTL60" s="877"/>
      <c r="WTM60" s="877"/>
      <c r="WTN60" s="877"/>
      <c r="WTO60" s="877"/>
      <c r="WTP60" s="877"/>
      <c r="WTQ60" s="877"/>
      <c r="WTR60" s="877"/>
      <c r="WTS60" s="877"/>
      <c r="WTT60" s="877"/>
      <c r="WTU60" s="877"/>
      <c r="WTV60" s="877"/>
      <c r="WTW60" s="877"/>
      <c r="WTX60" s="877"/>
      <c r="WTY60" s="877"/>
      <c r="WTZ60" s="877"/>
      <c r="WUA60" s="877"/>
      <c r="WUB60" s="877"/>
      <c r="WUC60" s="877"/>
      <c r="WUD60" s="877"/>
      <c r="WUE60" s="877"/>
      <c r="WUF60" s="877"/>
      <c r="WUG60" s="877"/>
      <c r="WUH60" s="877"/>
      <c r="WUI60" s="877"/>
      <c r="WUJ60" s="877"/>
      <c r="WUK60" s="877"/>
      <c r="WUL60" s="877"/>
      <c r="WUM60" s="877"/>
      <c r="WUN60" s="877"/>
      <c r="WUO60" s="877"/>
      <c r="WUP60" s="877"/>
      <c r="WUQ60" s="877"/>
      <c r="WUR60" s="877"/>
      <c r="WUS60" s="877"/>
      <c r="WUT60" s="877"/>
      <c r="WUU60" s="877"/>
      <c r="WUV60" s="877"/>
      <c r="WUW60" s="877"/>
      <c r="WUX60" s="877"/>
      <c r="WUY60" s="877"/>
      <c r="WUZ60" s="877"/>
      <c r="WVA60" s="877"/>
      <c r="WVB60" s="877"/>
      <c r="WVC60" s="877"/>
      <c r="WVD60" s="877"/>
      <c r="WVE60" s="877"/>
      <c r="WVF60" s="877"/>
      <c r="WVG60" s="877"/>
      <c r="WVH60" s="877"/>
      <c r="WVI60" s="877"/>
      <c r="WVJ60" s="877"/>
      <c r="WVK60" s="877"/>
      <c r="WVL60" s="877"/>
      <c r="WVM60" s="877"/>
      <c r="WVN60" s="877"/>
      <c r="WVO60" s="877"/>
      <c r="WVP60" s="877"/>
      <c r="WVQ60" s="877"/>
      <c r="WVR60" s="877"/>
      <c r="WVS60" s="877"/>
      <c r="WVT60" s="877"/>
      <c r="WVU60" s="877"/>
      <c r="WVV60" s="877"/>
      <c r="WVW60" s="877"/>
      <c r="WVX60" s="877"/>
      <c r="WVY60" s="877"/>
      <c r="WVZ60" s="877"/>
      <c r="WWA60" s="877"/>
      <c r="WWB60" s="877"/>
      <c r="WWC60" s="877"/>
      <c r="WWD60" s="877"/>
      <c r="WWE60" s="877"/>
      <c r="WWF60" s="877"/>
      <c r="WWG60" s="877"/>
      <c r="WWH60" s="877"/>
      <c r="WWI60" s="877"/>
      <c r="WWJ60" s="877"/>
      <c r="WWK60" s="877"/>
      <c r="WWL60" s="877"/>
      <c r="WWM60" s="877"/>
      <c r="WWN60" s="877"/>
      <c r="WWO60" s="877"/>
      <c r="WWP60" s="877"/>
      <c r="WWQ60" s="877"/>
      <c r="WWR60" s="877"/>
      <c r="WWS60" s="877"/>
      <c r="WWT60" s="877"/>
      <c r="WWU60" s="877"/>
      <c r="WWV60" s="877"/>
      <c r="WWW60" s="877"/>
      <c r="WWX60" s="877"/>
      <c r="WWY60" s="877"/>
      <c r="WWZ60" s="877"/>
      <c r="WXA60" s="877"/>
      <c r="WXB60" s="877"/>
      <c r="WXC60" s="877"/>
      <c r="WXD60" s="877"/>
      <c r="WXE60" s="877"/>
      <c r="WXF60" s="877"/>
      <c r="WXG60" s="877"/>
      <c r="WXH60" s="877"/>
      <c r="WXI60" s="877"/>
      <c r="WXJ60" s="877"/>
      <c r="WXK60" s="877"/>
      <c r="WXL60" s="877"/>
      <c r="WXM60" s="877"/>
      <c r="WXN60" s="877"/>
      <c r="WXO60" s="877"/>
      <c r="WXP60" s="877"/>
      <c r="WXQ60" s="877"/>
      <c r="WXR60" s="877"/>
      <c r="WXS60" s="877"/>
      <c r="WXT60" s="877"/>
      <c r="WXU60" s="877"/>
      <c r="WXV60" s="877"/>
      <c r="WXW60" s="877"/>
      <c r="WXX60" s="877"/>
      <c r="WXY60" s="877"/>
      <c r="WXZ60" s="877"/>
      <c r="WYA60" s="877"/>
      <c r="WYB60" s="877"/>
      <c r="WYC60" s="877"/>
      <c r="WYD60" s="877"/>
      <c r="WYE60" s="877"/>
      <c r="WYF60" s="877"/>
      <c r="WYG60" s="877"/>
      <c r="WYH60" s="877"/>
      <c r="WYI60" s="877"/>
      <c r="WYJ60" s="877"/>
      <c r="WYK60" s="877"/>
      <c r="WYL60" s="877"/>
      <c r="WYM60" s="877"/>
      <c r="WYN60" s="877"/>
      <c r="WYO60" s="877"/>
      <c r="WYP60" s="877"/>
      <c r="WYQ60" s="877"/>
      <c r="WYR60" s="877"/>
      <c r="WYS60" s="877"/>
      <c r="WYT60" s="877"/>
      <c r="WYU60" s="877"/>
      <c r="WYV60" s="877"/>
      <c r="WYW60" s="877"/>
      <c r="WYX60" s="877"/>
      <c r="WYY60" s="877"/>
      <c r="WYZ60" s="877"/>
      <c r="WZA60" s="877"/>
      <c r="WZB60" s="877"/>
      <c r="WZC60" s="877"/>
      <c r="WZD60" s="877"/>
      <c r="WZE60" s="877"/>
      <c r="WZF60" s="877"/>
      <c r="WZG60" s="877"/>
      <c r="WZH60" s="877"/>
      <c r="WZI60" s="877"/>
      <c r="WZJ60" s="877"/>
      <c r="WZK60" s="877"/>
      <c r="WZL60" s="877"/>
      <c r="WZM60" s="877"/>
      <c r="WZN60" s="877"/>
      <c r="WZO60" s="877"/>
      <c r="WZP60" s="877"/>
      <c r="WZQ60" s="877"/>
      <c r="WZR60" s="877"/>
      <c r="WZS60" s="877"/>
      <c r="WZT60" s="877"/>
      <c r="WZU60" s="877"/>
      <c r="WZV60" s="877"/>
      <c r="WZW60" s="877"/>
      <c r="WZX60" s="877"/>
      <c r="WZY60" s="877"/>
      <c r="WZZ60" s="877"/>
      <c r="XAA60" s="877"/>
      <c r="XAB60" s="877"/>
      <c r="XAC60" s="877"/>
      <c r="XAD60" s="877"/>
      <c r="XAE60" s="877"/>
      <c r="XAF60" s="877"/>
      <c r="XAG60" s="877"/>
      <c r="XAH60" s="877"/>
      <c r="XAI60" s="877"/>
      <c r="XAJ60" s="877"/>
      <c r="XAK60" s="877"/>
      <c r="XAL60" s="877"/>
      <c r="XAM60" s="877"/>
      <c r="XAN60" s="877"/>
      <c r="XAO60" s="877"/>
      <c r="XAP60" s="877"/>
      <c r="XAQ60" s="877"/>
      <c r="XAR60" s="877"/>
      <c r="XAS60" s="877"/>
      <c r="XAT60" s="877"/>
      <c r="XAU60" s="877"/>
      <c r="XAV60" s="877"/>
      <c r="XAW60" s="877"/>
      <c r="XAX60" s="877"/>
      <c r="XAY60" s="877"/>
      <c r="XAZ60" s="877"/>
      <c r="XBA60" s="877"/>
      <c r="XBB60" s="877"/>
      <c r="XBC60" s="877"/>
      <c r="XBD60" s="877"/>
      <c r="XBE60" s="877"/>
      <c r="XBF60" s="877"/>
      <c r="XBG60" s="877"/>
      <c r="XBH60" s="877"/>
      <c r="XBI60" s="877"/>
      <c r="XBJ60" s="877"/>
      <c r="XBK60" s="877"/>
      <c r="XBL60" s="877"/>
      <c r="XBM60" s="877"/>
      <c r="XBN60" s="877"/>
      <c r="XBO60" s="877"/>
      <c r="XBP60" s="877"/>
      <c r="XBQ60" s="877"/>
      <c r="XBR60" s="877"/>
      <c r="XBS60" s="877"/>
      <c r="XBT60" s="877"/>
      <c r="XBU60" s="877"/>
      <c r="XBV60" s="877"/>
      <c r="XBW60" s="877"/>
      <c r="XBX60" s="877"/>
      <c r="XBY60" s="877"/>
      <c r="XBZ60" s="877"/>
      <c r="XCA60" s="877"/>
      <c r="XCB60" s="877"/>
      <c r="XCC60" s="877"/>
      <c r="XCD60" s="877"/>
      <c r="XCE60" s="877"/>
      <c r="XCF60" s="877"/>
      <c r="XCG60" s="877"/>
      <c r="XCH60" s="877"/>
      <c r="XCI60" s="877"/>
      <c r="XCJ60" s="877"/>
      <c r="XCK60" s="877"/>
      <c r="XCL60" s="877"/>
      <c r="XCM60" s="877"/>
      <c r="XCN60" s="877"/>
      <c r="XCO60" s="877"/>
      <c r="XCP60" s="877"/>
      <c r="XCQ60" s="877"/>
      <c r="XCR60" s="877"/>
      <c r="XCS60" s="877"/>
      <c r="XCT60" s="877"/>
      <c r="XCU60" s="877"/>
      <c r="XCV60" s="877"/>
      <c r="XCW60" s="877"/>
      <c r="XCX60" s="877"/>
      <c r="XCY60" s="877"/>
      <c r="XCZ60" s="877"/>
      <c r="XDA60" s="877"/>
      <c r="XDB60" s="877"/>
      <c r="XDC60" s="877"/>
      <c r="XDD60" s="877"/>
      <c r="XDE60" s="877"/>
      <c r="XDF60" s="877"/>
      <c r="XDG60" s="877"/>
      <c r="XDH60" s="877"/>
      <c r="XDI60" s="877"/>
      <c r="XDJ60" s="877"/>
      <c r="XDK60" s="877"/>
      <c r="XDL60" s="877"/>
      <c r="XDM60" s="877"/>
      <c r="XDN60" s="877"/>
      <c r="XDO60" s="877"/>
      <c r="XDP60" s="877"/>
      <c r="XDQ60" s="877"/>
      <c r="XDR60" s="877"/>
      <c r="XDS60" s="877"/>
      <c r="XDT60" s="877"/>
      <c r="XDU60" s="877"/>
      <c r="XDV60" s="877"/>
      <c r="XDW60" s="877"/>
      <c r="XDX60" s="877"/>
      <c r="XDY60" s="877"/>
      <c r="XDZ60" s="877"/>
      <c r="XEA60" s="877"/>
      <c r="XEB60" s="877"/>
      <c r="XEC60" s="877"/>
      <c r="XED60" s="877"/>
      <c r="XEE60" s="877"/>
      <c r="XEF60" s="877"/>
      <c r="XEG60" s="877"/>
      <c r="XEH60" s="877"/>
      <c r="XEI60" s="877"/>
      <c r="XEJ60" s="877"/>
      <c r="XEK60" s="877"/>
      <c r="XEL60" s="877"/>
      <c r="XEM60" s="877"/>
      <c r="XEN60" s="877"/>
      <c r="XEO60" s="877"/>
      <c r="XEP60" s="877"/>
      <c r="XEQ60" s="877"/>
      <c r="XER60" s="877"/>
      <c r="XES60" s="877"/>
      <c r="XET60" s="877"/>
      <c r="XEU60" s="877"/>
      <c r="XEV60" s="877"/>
      <c r="XEW60" s="877"/>
      <c r="XEX60" s="877"/>
      <c r="XEY60" s="877"/>
      <c r="XEZ60" s="877"/>
      <c r="XFA60" s="877"/>
      <c r="XFB60" s="877"/>
      <c r="XFC60" s="877"/>
      <c r="XFD60" s="877"/>
    </row>
    <row r="61" spans="1:16384" s="877" customFormat="1" ht="18" customHeight="1">
      <c r="A61" s="880"/>
      <c r="B61" s="880"/>
      <c r="C61" s="880"/>
      <c r="D61" s="880"/>
      <c r="E61" s="880"/>
      <c r="F61" s="880"/>
      <c r="G61" s="880"/>
      <c r="H61" s="880"/>
      <c r="I61" s="880"/>
      <c r="J61" s="880"/>
      <c r="K61" s="876"/>
      <c r="L61" s="876"/>
      <c r="M61" s="876"/>
    </row>
    <row r="62" spans="1:16384" s="876" customFormat="1" ht="24" hidden="1" customHeight="1">
      <c r="A62" s="880"/>
      <c r="B62" s="880"/>
      <c r="C62" s="880"/>
      <c r="D62" s="880"/>
      <c r="E62" s="880"/>
      <c r="F62" s="880"/>
      <c r="G62" s="880"/>
      <c r="H62" s="880"/>
      <c r="I62" s="880"/>
      <c r="J62" s="880"/>
    </row>
    <row r="63" spans="1:16384" s="877" customFormat="1" ht="24" hidden="1" customHeight="1">
      <c r="A63" s="880"/>
      <c r="B63" s="880"/>
      <c r="C63" s="880"/>
      <c r="D63" s="880"/>
      <c r="E63" s="880"/>
      <c r="F63" s="880"/>
      <c r="G63" s="880"/>
      <c r="H63" s="880"/>
      <c r="I63" s="880"/>
      <c r="J63" s="880"/>
      <c r="K63" s="876"/>
      <c r="L63" s="876"/>
      <c r="M63" s="876"/>
    </row>
    <row r="64" spans="1:16384" s="876" customFormat="1" ht="27.75" hidden="1" customHeight="1">
      <c r="A64" s="880"/>
      <c r="B64" s="880"/>
      <c r="C64" s="880"/>
      <c r="D64" s="880"/>
      <c r="E64" s="880"/>
      <c r="F64" s="880"/>
      <c r="G64" s="880"/>
      <c r="H64" s="880"/>
      <c r="I64" s="880"/>
      <c r="J64" s="880"/>
    </row>
    <row r="65" spans="1:16384" s="876" customFormat="1" ht="24" customHeight="1">
      <c r="A65" s="880"/>
      <c r="B65" s="880"/>
      <c r="C65" s="880"/>
      <c r="D65" s="880"/>
      <c r="E65" s="880"/>
      <c r="F65" s="880"/>
      <c r="G65" s="880"/>
      <c r="H65" s="880"/>
      <c r="I65" s="880"/>
      <c r="J65" s="880"/>
    </row>
    <row r="66" spans="1:16384" s="877" customFormat="1" ht="12.75" customHeight="1">
      <c r="A66" s="876"/>
      <c r="B66" s="876"/>
      <c r="C66" s="883"/>
      <c r="D66" s="884"/>
      <c r="E66" s="883"/>
      <c r="F66" s="883"/>
      <c r="G66" s="883"/>
      <c r="H66" s="883"/>
      <c r="I66" s="883"/>
      <c r="J66" s="884"/>
      <c r="K66" s="876"/>
      <c r="L66" s="876"/>
      <c r="M66" s="876"/>
      <c r="N66" s="876"/>
      <c r="O66" s="876"/>
      <c r="P66" s="876"/>
      <c r="Q66" s="876"/>
      <c r="R66" s="876"/>
      <c r="S66" s="876"/>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c r="AS66" s="876"/>
      <c r="AT66" s="876"/>
      <c r="AU66" s="876"/>
      <c r="AV66" s="876"/>
      <c r="AW66" s="876"/>
      <c r="AX66" s="876"/>
      <c r="AY66" s="876"/>
      <c r="AZ66" s="876"/>
      <c r="BA66" s="876"/>
      <c r="BB66" s="876"/>
      <c r="BC66" s="876"/>
      <c r="BD66" s="876"/>
      <c r="BE66" s="876"/>
      <c r="BF66" s="876"/>
      <c r="BG66" s="876"/>
      <c r="BH66" s="876"/>
      <c r="BI66" s="876"/>
      <c r="BJ66" s="876"/>
      <c r="BK66" s="876"/>
      <c r="BL66" s="876"/>
      <c r="BM66" s="876"/>
      <c r="BN66" s="876"/>
      <c r="BO66" s="876"/>
      <c r="BP66" s="876"/>
      <c r="BQ66" s="876"/>
      <c r="BR66" s="876"/>
      <c r="BS66" s="876"/>
      <c r="BT66" s="876"/>
      <c r="BU66" s="876"/>
      <c r="BV66" s="876"/>
      <c r="BW66" s="876"/>
      <c r="BX66" s="876"/>
      <c r="BY66" s="876"/>
      <c r="BZ66" s="876"/>
      <c r="CA66" s="876"/>
      <c r="CB66" s="876"/>
      <c r="CC66" s="876"/>
      <c r="CD66" s="876"/>
      <c r="CE66" s="876"/>
      <c r="CF66" s="876"/>
      <c r="CG66" s="876"/>
      <c r="CH66" s="876"/>
      <c r="CI66" s="876"/>
      <c r="CJ66" s="876"/>
      <c r="CK66" s="876"/>
      <c r="CL66" s="876"/>
      <c r="CM66" s="876"/>
      <c r="CN66" s="876"/>
      <c r="CO66" s="876"/>
      <c r="CP66" s="876"/>
      <c r="CQ66" s="876"/>
      <c r="CR66" s="876"/>
      <c r="CS66" s="876"/>
      <c r="CT66" s="876"/>
      <c r="CU66" s="876"/>
      <c r="CV66" s="876"/>
      <c r="CW66" s="876"/>
      <c r="CX66" s="876"/>
      <c r="CY66" s="876"/>
      <c r="CZ66" s="876"/>
      <c r="DA66" s="876"/>
      <c r="DB66" s="876"/>
      <c r="DC66" s="876"/>
      <c r="DD66" s="876"/>
      <c r="DE66" s="876"/>
      <c r="DF66" s="876"/>
      <c r="DG66" s="876"/>
      <c r="DH66" s="876"/>
      <c r="DI66" s="876"/>
      <c r="DJ66" s="876"/>
      <c r="DK66" s="876"/>
      <c r="DL66" s="876"/>
      <c r="DM66" s="876"/>
      <c r="DN66" s="876"/>
      <c r="DO66" s="876"/>
      <c r="DP66" s="876"/>
      <c r="DQ66" s="876"/>
      <c r="DR66" s="876"/>
      <c r="DS66" s="876"/>
      <c r="DT66" s="876"/>
      <c r="DU66" s="876"/>
      <c r="DV66" s="876"/>
      <c r="DW66" s="876"/>
      <c r="DX66" s="876"/>
      <c r="DY66" s="876"/>
      <c r="DZ66" s="876"/>
      <c r="EA66" s="876"/>
      <c r="EB66" s="876"/>
      <c r="EC66" s="876"/>
      <c r="ED66" s="876"/>
      <c r="EE66" s="876"/>
      <c r="EF66" s="876"/>
      <c r="EG66" s="876"/>
      <c r="EH66" s="876"/>
      <c r="EI66" s="876"/>
      <c r="EJ66" s="876"/>
      <c r="EK66" s="876"/>
      <c r="EL66" s="876"/>
      <c r="EM66" s="876"/>
      <c r="EN66" s="876"/>
      <c r="EO66" s="876"/>
      <c r="EP66" s="876"/>
      <c r="EQ66" s="876"/>
      <c r="ER66" s="876"/>
      <c r="ES66" s="876"/>
      <c r="ET66" s="876"/>
      <c r="EU66" s="876"/>
      <c r="EV66" s="876"/>
      <c r="EW66" s="876"/>
      <c r="EX66" s="876"/>
      <c r="EY66" s="876"/>
      <c r="EZ66" s="876"/>
      <c r="FA66" s="876"/>
      <c r="FB66" s="876"/>
      <c r="FC66" s="876"/>
      <c r="FD66" s="876"/>
      <c r="FE66" s="876"/>
      <c r="FF66" s="876"/>
      <c r="FG66" s="876"/>
      <c r="FH66" s="876"/>
      <c r="FI66" s="876"/>
      <c r="FJ66" s="876"/>
      <c r="FK66" s="876"/>
      <c r="FL66" s="876"/>
      <c r="FM66" s="876"/>
      <c r="FN66" s="876"/>
      <c r="FO66" s="876"/>
      <c r="FP66" s="876"/>
      <c r="FQ66" s="876"/>
      <c r="FR66" s="876"/>
      <c r="FS66" s="876"/>
      <c r="FT66" s="876"/>
      <c r="FU66" s="876"/>
      <c r="FV66" s="876"/>
      <c r="FW66" s="876"/>
      <c r="FX66" s="876"/>
      <c r="FY66" s="876"/>
      <c r="FZ66" s="876"/>
      <c r="GA66" s="876"/>
      <c r="GB66" s="876"/>
      <c r="GC66" s="876"/>
      <c r="GD66" s="876"/>
      <c r="GE66" s="876"/>
      <c r="GF66" s="876"/>
      <c r="GG66" s="876"/>
      <c r="GH66" s="876"/>
      <c r="GI66" s="876"/>
      <c r="GJ66" s="876"/>
      <c r="GK66" s="876"/>
      <c r="GL66" s="876"/>
      <c r="GM66" s="876"/>
      <c r="GN66" s="876"/>
      <c r="GO66" s="876"/>
      <c r="GP66" s="876"/>
      <c r="GQ66" s="876"/>
      <c r="GR66" s="876"/>
      <c r="GS66" s="876"/>
      <c r="GT66" s="876"/>
      <c r="GU66" s="876"/>
      <c r="GV66" s="876"/>
      <c r="GW66" s="876"/>
      <c r="GX66" s="876"/>
      <c r="GY66" s="876"/>
      <c r="GZ66" s="876"/>
      <c r="HA66" s="876"/>
      <c r="HB66" s="876"/>
      <c r="HC66" s="876"/>
      <c r="HD66" s="876"/>
      <c r="HE66" s="876"/>
      <c r="HF66" s="876"/>
      <c r="HG66" s="876"/>
      <c r="HH66" s="876"/>
      <c r="HI66" s="876"/>
      <c r="HJ66" s="876"/>
      <c r="HK66" s="876"/>
      <c r="HL66" s="876"/>
      <c r="HM66" s="876"/>
      <c r="HN66" s="876"/>
      <c r="HO66" s="876"/>
      <c r="HP66" s="876"/>
      <c r="HQ66" s="876"/>
      <c r="HR66" s="876"/>
      <c r="HS66" s="876"/>
      <c r="HT66" s="876"/>
      <c r="HU66" s="876"/>
      <c r="HV66" s="876"/>
      <c r="HW66" s="876"/>
      <c r="HX66" s="876"/>
      <c r="HY66" s="876"/>
      <c r="HZ66" s="876"/>
      <c r="IA66" s="876"/>
      <c r="IB66" s="876"/>
      <c r="IC66" s="876"/>
      <c r="ID66" s="876"/>
      <c r="IE66" s="876"/>
      <c r="IF66" s="876"/>
      <c r="IG66" s="876"/>
      <c r="IH66" s="876"/>
      <c r="II66" s="876"/>
      <c r="IJ66" s="876"/>
      <c r="IK66" s="876"/>
      <c r="IL66" s="876"/>
      <c r="IM66" s="876"/>
      <c r="IN66" s="876"/>
      <c r="IO66" s="876"/>
      <c r="IP66" s="876"/>
      <c r="IQ66" s="876"/>
      <c r="IR66" s="876"/>
      <c r="IS66" s="876"/>
      <c r="IT66" s="876"/>
      <c r="IU66" s="876"/>
      <c r="IV66" s="876"/>
      <c r="IW66" s="876"/>
      <c r="IX66" s="876"/>
      <c r="IY66" s="876"/>
      <c r="IZ66" s="876"/>
      <c r="JA66" s="876"/>
      <c r="JB66" s="876"/>
      <c r="JC66" s="876"/>
      <c r="JD66" s="876"/>
      <c r="JE66" s="876"/>
      <c r="JF66" s="876"/>
      <c r="JG66" s="876"/>
      <c r="JH66" s="876"/>
      <c r="JI66" s="876"/>
      <c r="JJ66" s="876"/>
      <c r="JK66" s="876"/>
      <c r="JL66" s="876"/>
      <c r="JM66" s="876"/>
      <c r="JN66" s="876"/>
      <c r="JO66" s="876"/>
      <c r="JP66" s="876"/>
      <c r="JQ66" s="876"/>
      <c r="JR66" s="876"/>
      <c r="JS66" s="876"/>
      <c r="JT66" s="876"/>
      <c r="JU66" s="876"/>
      <c r="JV66" s="876"/>
      <c r="JW66" s="876"/>
      <c r="JX66" s="876"/>
      <c r="JY66" s="876"/>
      <c r="JZ66" s="876"/>
      <c r="KA66" s="876"/>
      <c r="KB66" s="876"/>
      <c r="KC66" s="876"/>
      <c r="KD66" s="876"/>
      <c r="KE66" s="876"/>
      <c r="KF66" s="876"/>
      <c r="KG66" s="876"/>
      <c r="KH66" s="876"/>
      <c r="KI66" s="876"/>
      <c r="KJ66" s="876"/>
      <c r="KK66" s="876"/>
      <c r="KL66" s="876"/>
      <c r="KM66" s="876"/>
      <c r="KN66" s="876"/>
      <c r="KO66" s="876"/>
      <c r="KP66" s="876"/>
      <c r="KQ66" s="876"/>
      <c r="KR66" s="876"/>
      <c r="KS66" s="876"/>
      <c r="KT66" s="876"/>
      <c r="KU66" s="876"/>
      <c r="KV66" s="876"/>
      <c r="KW66" s="876"/>
      <c r="KX66" s="876"/>
      <c r="KY66" s="876"/>
      <c r="KZ66" s="876"/>
      <c r="LA66" s="876"/>
      <c r="LB66" s="876"/>
      <c r="LC66" s="876"/>
      <c r="LD66" s="876"/>
      <c r="LE66" s="876"/>
      <c r="LF66" s="876"/>
      <c r="LG66" s="876"/>
      <c r="LH66" s="876"/>
      <c r="LI66" s="876"/>
      <c r="LJ66" s="876"/>
      <c r="LK66" s="876"/>
      <c r="LL66" s="876"/>
      <c r="LM66" s="876"/>
      <c r="LN66" s="876"/>
      <c r="LO66" s="876"/>
      <c r="LP66" s="876"/>
      <c r="LQ66" s="876"/>
      <c r="LR66" s="876"/>
      <c r="LS66" s="876"/>
      <c r="LT66" s="876"/>
      <c r="LU66" s="876"/>
      <c r="LV66" s="876"/>
      <c r="LW66" s="876"/>
      <c r="LX66" s="876"/>
      <c r="LY66" s="876"/>
      <c r="LZ66" s="876"/>
      <c r="MA66" s="876"/>
      <c r="MB66" s="876"/>
      <c r="MC66" s="876"/>
      <c r="MD66" s="876"/>
      <c r="ME66" s="876"/>
      <c r="MF66" s="876"/>
      <c r="MG66" s="876"/>
      <c r="MH66" s="876"/>
      <c r="MI66" s="876"/>
      <c r="MJ66" s="876"/>
      <c r="MK66" s="876"/>
      <c r="ML66" s="876"/>
      <c r="MM66" s="876"/>
      <c r="MN66" s="876"/>
      <c r="MO66" s="876"/>
      <c r="MP66" s="876"/>
      <c r="MQ66" s="876"/>
      <c r="MR66" s="876"/>
      <c r="MS66" s="876"/>
      <c r="MT66" s="876"/>
      <c r="MU66" s="876"/>
      <c r="MV66" s="876"/>
      <c r="MW66" s="876"/>
      <c r="MX66" s="876"/>
      <c r="MY66" s="876"/>
      <c r="MZ66" s="876"/>
      <c r="NA66" s="876"/>
      <c r="NB66" s="876"/>
      <c r="NC66" s="876"/>
      <c r="ND66" s="876"/>
      <c r="NE66" s="876"/>
      <c r="NF66" s="876"/>
      <c r="NG66" s="876"/>
      <c r="NH66" s="876"/>
      <c r="NI66" s="876"/>
      <c r="NJ66" s="876"/>
      <c r="NK66" s="876"/>
      <c r="NL66" s="876"/>
      <c r="NM66" s="876"/>
      <c r="NN66" s="876"/>
      <c r="NO66" s="876"/>
      <c r="NP66" s="876"/>
      <c r="NQ66" s="876"/>
      <c r="NR66" s="876"/>
      <c r="NS66" s="876"/>
      <c r="NT66" s="876"/>
      <c r="NU66" s="876"/>
      <c r="NV66" s="876"/>
      <c r="NW66" s="876"/>
      <c r="NX66" s="876"/>
      <c r="NY66" s="876"/>
      <c r="NZ66" s="876"/>
      <c r="OA66" s="876"/>
      <c r="OB66" s="876"/>
      <c r="OC66" s="876"/>
      <c r="OD66" s="876"/>
      <c r="OE66" s="876"/>
      <c r="OF66" s="876"/>
      <c r="OG66" s="876"/>
      <c r="OH66" s="876"/>
      <c r="OI66" s="876"/>
      <c r="OJ66" s="876"/>
      <c r="OK66" s="876"/>
      <c r="OL66" s="876"/>
      <c r="OM66" s="876"/>
      <c r="ON66" s="876"/>
      <c r="OO66" s="876"/>
      <c r="OP66" s="876"/>
      <c r="OQ66" s="876"/>
      <c r="OR66" s="876"/>
      <c r="OS66" s="876"/>
      <c r="OT66" s="876"/>
      <c r="OU66" s="876"/>
      <c r="OV66" s="876"/>
      <c r="OW66" s="876"/>
      <c r="OX66" s="876"/>
      <c r="OY66" s="876"/>
      <c r="OZ66" s="876"/>
      <c r="PA66" s="876"/>
      <c r="PB66" s="876"/>
      <c r="PC66" s="876"/>
      <c r="PD66" s="876"/>
      <c r="PE66" s="876"/>
      <c r="PF66" s="876"/>
      <c r="PG66" s="876"/>
      <c r="PH66" s="876"/>
      <c r="PI66" s="876"/>
      <c r="PJ66" s="876"/>
      <c r="PK66" s="876"/>
      <c r="PL66" s="876"/>
      <c r="PM66" s="876"/>
      <c r="PN66" s="876"/>
      <c r="PO66" s="876"/>
      <c r="PP66" s="876"/>
      <c r="PQ66" s="876"/>
      <c r="PR66" s="876"/>
      <c r="PS66" s="876"/>
      <c r="PT66" s="876"/>
      <c r="PU66" s="876"/>
      <c r="PV66" s="876"/>
      <c r="PW66" s="876"/>
      <c r="PX66" s="876"/>
      <c r="PY66" s="876"/>
      <c r="PZ66" s="876"/>
      <c r="QA66" s="876"/>
      <c r="QB66" s="876"/>
      <c r="QC66" s="876"/>
      <c r="QD66" s="876"/>
      <c r="QE66" s="876"/>
      <c r="QF66" s="876"/>
      <c r="QG66" s="876"/>
      <c r="QH66" s="876"/>
      <c r="QI66" s="876"/>
      <c r="QJ66" s="876"/>
      <c r="QK66" s="876"/>
      <c r="QL66" s="876"/>
      <c r="QM66" s="876"/>
      <c r="QN66" s="876"/>
      <c r="QO66" s="876"/>
      <c r="QP66" s="876"/>
      <c r="QQ66" s="876"/>
      <c r="QR66" s="876"/>
      <c r="QS66" s="876"/>
      <c r="QT66" s="876"/>
      <c r="QU66" s="876"/>
      <c r="QV66" s="876"/>
      <c r="QW66" s="876"/>
      <c r="QX66" s="876"/>
      <c r="QY66" s="876"/>
      <c r="QZ66" s="876"/>
      <c r="RA66" s="876"/>
      <c r="RB66" s="876"/>
      <c r="RC66" s="876"/>
      <c r="RD66" s="876"/>
      <c r="RE66" s="876"/>
      <c r="RF66" s="876"/>
      <c r="RG66" s="876"/>
      <c r="RH66" s="876"/>
      <c r="RI66" s="876"/>
      <c r="RJ66" s="876"/>
      <c r="RK66" s="876"/>
      <c r="RL66" s="876"/>
      <c r="RM66" s="876"/>
      <c r="RN66" s="876"/>
      <c r="RO66" s="876"/>
      <c r="RP66" s="876"/>
      <c r="RQ66" s="876"/>
      <c r="RR66" s="876"/>
      <c r="RS66" s="876"/>
      <c r="RT66" s="876"/>
      <c r="RU66" s="876"/>
      <c r="RV66" s="876"/>
      <c r="RW66" s="876"/>
      <c r="RX66" s="876"/>
      <c r="RY66" s="876"/>
      <c r="RZ66" s="876"/>
      <c r="SA66" s="876"/>
      <c r="SB66" s="876"/>
      <c r="SC66" s="876"/>
      <c r="SD66" s="876"/>
      <c r="SE66" s="876"/>
      <c r="SF66" s="876"/>
      <c r="SG66" s="876"/>
      <c r="SH66" s="876"/>
      <c r="SI66" s="876"/>
      <c r="SJ66" s="876"/>
      <c r="SK66" s="876"/>
      <c r="SL66" s="876"/>
      <c r="SM66" s="876"/>
      <c r="SN66" s="876"/>
      <c r="SO66" s="876"/>
      <c r="SP66" s="876"/>
      <c r="SQ66" s="876"/>
      <c r="SR66" s="876"/>
      <c r="SS66" s="876"/>
      <c r="ST66" s="876"/>
      <c r="SU66" s="876"/>
      <c r="SV66" s="876"/>
      <c r="SW66" s="876"/>
      <c r="SX66" s="876"/>
      <c r="SY66" s="876"/>
      <c r="SZ66" s="876"/>
      <c r="TA66" s="876"/>
      <c r="TB66" s="876"/>
      <c r="TC66" s="876"/>
      <c r="TD66" s="876"/>
      <c r="TE66" s="876"/>
      <c r="TF66" s="876"/>
      <c r="TG66" s="876"/>
      <c r="TH66" s="876"/>
      <c r="TI66" s="876"/>
      <c r="TJ66" s="876"/>
      <c r="TK66" s="876"/>
      <c r="TL66" s="876"/>
      <c r="TM66" s="876"/>
      <c r="TN66" s="876"/>
      <c r="TO66" s="876"/>
      <c r="TP66" s="876"/>
      <c r="TQ66" s="876"/>
      <c r="TR66" s="876"/>
      <c r="TS66" s="876"/>
      <c r="TT66" s="876"/>
      <c r="TU66" s="876"/>
      <c r="TV66" s="876"/>
      <c r="TW66" s="876"/>
      <c r="TX66" s="876"/>
      <c r="TY66" s="876"/>
      <c r="TZ66" s="876"/>
      <c r="UA66" s="876"/>
      <c r="UB66" s="876"/>
      <c r="UC66" s="876"/>
      <c r="UD66" s="876"/>
      <c r="UE66" s="876"/>
      <c r="UF66" s="876"/>
      <c r="UG66" s="876"/>
      <c r="UH66" s="876"/>
      <c r="UI66" s="876"/>
      <c r="UJ66" s="876"/>
      <c r="UK66" s="876"/>
      <c r="UL66" s="876"/>
      <c r="UM66" s="876"/>
      <c r="UN66" s="876"/>
      <c r="UO66" s="876"/>
      <c r="UP66" s="876"/>
      <c r="UQ66" s="876"/>
      <c r="UR66" s="876"/>
      <c r="US66" s="876"/>
      <c r="UT66" s="876"/>
      <c r="UU66" s="876"/>
      <c r="UV66" s="876"/>
      <c r="UW66" s="876"/>
      <c r="UX66" s="876"/>
      <c r="UY66" s="876"/>
      <c r="UZ66" s="876"/>
      <c r="VA66" s="876"/>
      <c r="VB66" s="876"/>
      <c r="VC66" s="876"/>
      <c r="VD66" s="876"/>
      <c r="VE66" s="876"/>
      <c r="VF66" s="876"/>
      <c r="VG66" s="876"/>
      <c r="VH66" s="876"/>
      <c r="VI66" s="876"/>
      <c r="VJ66" s="876"/>
      <c r="VK66" s="876"/>
      <c r="VL66" s="876"/>
      <c r="VM66" s="876"/>
      <c r="VN66" s="876"/>
      <c r="VO66" s="876"/>
      <c r="VP66" s="876"/>
      <c r="VQ66" s="876"/>
      <c r="VR66" s="876"/>
      <c r="VS66" s="876"/>
      <c r="VT66" s="876"/>
      <c r="VU66" s="876"/>
      <c r="VV66" s="876"/>
      <c r="VW66" s="876"/>
      <c r="VX66" s="876"/>
      <c r="VY66" s="876"/>
      <c r="VZ66" s="876"/>
      <c r="WA66" s="876"/>
      <c r="WB66" s="876"/>
      <c r="WC66" s="876"/>
      <c r="WD66" s="876"/>
      <c r="WE66" s="876"/>
      <c r="WF66" s="876"/>
      <c r="WG66" s="876"/>
      <c r="WH66" s="876"/>
      <c r="WI66" s="876"/>
      <c r="WJ66" s="876"/>
      <c r="WK66" s="876"/>
      <c r="WL66" s="876"/>
      <c r="WM66" s="876"/>
      <c r="WN66" s="876"/>
      <c r="WO66" s="876"/>
      <c r="WP66" s="876"/>
      <c r="WQ66" s="876"/>
      <c r="WR66" s="876"/>
      <c r="WS66" s="876"/>
      <c r="WT66" s="876"/>
      <c r="WU66" s="876"/>
      <c r="WV66" s="876"/>
      <c r="WW66" s="876"/>
      <c r="WX66" s="876"/>
      <c r="WY66" s="876"/>
      <c r="WZ66" s="876"/>
      <c r="XA66" s="876"/>
      <c r="XB66" s="876"/>
      <c r="XC66" s="876"/>
      <c r="XD66" s="876"/>
      <c r="XE66" s="876"/>
      <c r="XF66" s="876"/>
      <c r="XG66" s="876"/>
      <c r="XH66" s="876"/>
      <c r="XI66" s="876"/>
      <c r="XJ66" s="876"/>
      <c r="XK66" s="876"/>
      <c r="XL66" s="876"/>
      <c r="XM66" s="876"/>
      <c r="XN66" s="876"/>
      <c r="XO66" s="876"/>
      <c r="XP66" s="876"/>
      <c r="XQ66" s="876"/>
      <c r="XR66" s="876"/>
      <c r="XS66" s="876"/>
      <c r="XT66" s="876"/>
      <c r="XU66" s="876"/>
      <c r="XV66" s="876"/>
      <c r="XW66" s="876"/>
      <c r="XX66" s="876"/>
      <c r="XY66" s="876"/>
      <c r="XZ66" s="876"/>
      <c r="YA66" s="876"/>
      <c r="YB66" s="876"/>
      <c r="YC66" s="876"/>
      <c r="YD66" s="876"/>
      <c r="YE66" s="876"/>
      <c r="YF66" s="876"/>
      <c r="YG66" s="876"/>
      <c r="YH66" s="876"/>
      <c r="YI66" s="876"/>
      <c r="YJ66" s="876"/>
      <c r="YK66" s="876"/>
      <c r="YL66" s="876"/>
      <c r="YM66" s="876"/>
      <c r="YN66" s="876"/>
      <c r="YO66" s="876"/>
      <c r="YP66" s="876"/>
      <c r="YQ66" s="876"/>
      <c r="YR66" s="876"/>
      <c r="YS66" s="876"/>
      <c r="YT66" s="876"/>
      <c r="YU66" s="876"/>
      <c r="YV66" s="876"/>
      <c r="YW66" s="876"/>
      <c r="YX66" s="876"/>
      <c r="YY66" s="876"/>
      <c r="YZ66" s="876"/>
      <c r="ZA66" s="876"/>
      <c r="ZB66" s="876"/>
      <c r="ZC66" s="876"/>
      <c r="ZD66" s="876"/>
      <c r="ZE66" s="876"/>
      <c r="ZF66" s="876"/>
      <c r="ZG66" s="876"/>
      <c r="ZH66" s="876"/>
      <c r="ZI66" s="876"/>
      <c r="ZJ66" s="876"/>
      <c r="ZK66" s="876"/>
      <c r="ZL66" s="876"/>
      <c r="ZM66" s="876"/>
      <c r="ZN66" s="876"/>
      <c r="ZO66" s="876"/>
      <c r="ZP66" s="876"/>
      <c r="ZQ66" s="876"/>
      <c r="ZR66" s="876"/>
      <c r="ZS66" s="876"/>
      <c r="ZT66" s="876"/>
      <c r="ZU66" s="876"/>
      <c r="ZV66" s="876"/>
      <c r="ZW66" s="876"/>
      <c r="ZX66" s="876"/>
      <c r="ZY66" s="876"/>
      <c r="ZZ66" s="876"/>
      <c r="AAA66" s="876"/>
      <c r="AAB66" s="876"/>
      <c r="AAC66" s="876"/>
      <c r="AAD66" s="876"/>
      <c r="AAE66" s="876"/>
      <c r="AAF66" s="876"/>
      <c r="AAG66" s="876"/>
      <c r="AAH66" s="876"/>
      <c r="AAI66" s="876"/>
      <c r="AAJ66" s="876"/>
      <c r="AAK66" s="876"/>
      <c r="AAL66" s="876"/>
      <c r="AAM66" s="876"/>
      <c r="AAN66" s="876"/>
      <c r="AAO66" s="876"/>
      <c r="AAP66" s="876"/>
      <c r="AAQ66" s="876"/>
      <c r="AAR66" s="876"/>
      <c r="AAS66" s="876"/>
      <c r="AAT66" s="876"/>
      <c r="AAU66" s="876"/>
      <c r="AAV66" s="876"/>
      <c r="AAW66" s="876"/>
      <c r="AAX66" s="876"/>
      <c r="AAY66" s="876"/>
      <c r="AAZ66" s="876"/>
      <c r="ABA66" s="876"/>
      <c r="ABB66" s="876"/>
      <c r="ABC66" s="876"/>
      <c r="ABD66" s="876"/>
      <c r="ABE66" s="876"/>
      <c r="ABF66" s="876"/>
      <c r="ABG66" s="876"/>
      <c r="ABH66" s="876"/>
      <c r="ABI66" s="876"/>
      <c r="ABJ66" s="876"/>
      <c r="ABK66" s="876"/>
      <c r="ABL66" s="876"/>
      <c r="ABM66" s="876"/>
      <c r="ABN66" s="876"/>
      <c r="ABO66" s="876"/>
      <c r="ABP66" s="876"/>
      <c r="ABQ66" s="876"/>
      <c r="ABR66" s="876"/>
      <c r="ABS66" s="876"/>
      <c r="ABT66" s="876"/>
      <c r="ABU66" s="876"/>
      <c r="ABV66" s="876"/>
      <c r="ABW66" s="876"/>
      <c r="ABX66" s="876"/>
      <c r="ABY66" s="876"/>
      <c r="ABZ66" s="876"/>
      <c r="ACA66" s="876"/>
      <c r="ACB66" s="876"/>
      <c r="ACC66" s="876"/>
      <c r="ACD66" s="876"/>
      <c r="ACE66" s="876"/>
      <c r="ACF66" s="876"/>
      <c r="ACG66" s="876"/>
      <c r="ACH66" s="876"/>
      <c r="ACI66" s="876"/>
      <c r="ACJ66" s="876"/>
      <c r="ACK66" s="876"/>
      <c r="ACL66" s="876"/>
      <c r="ACM66" s="876"/>
      <c r="ACN66" s="876"/>
      <c r="ACO66" s="876"/>
      <c r="ACP66" s="876"/>
      <c r="ACQ66" s="876"/>
      <c r="ACR66" s="876"/>
      <c r="ACS66" s="876"/>
      <c r="ACT66" s="876"/>
      <c r="ACU66" s="876"/>
      <c r="ACV66" s="876"/>
      <c r="ACW66" s="876"/>
      <c r="ACX66" s="876"/>
      <c r="ACY66" s="876"/>
      <c r="ACZ66" s="876"/>
      <c r="ADA66" s="876"/>
      <c r="ADB66" s="876"/>
      <c r="ADC66" s="876"/>
      <c r="ADD66" s="876"/>
      <c r="ADE66" s="876"/>
      <c r="ADF66" s="876"/>
      <c r="ADG66" s="876"/>
      <c r="ADH66" s="876"/>
      <c r="ADI66" s="876"/>
      <c r="ADJ66" s="876"/>
      <c r="ADK66" s="876"/>
      <c r="ADL66" s="876"/>
      <c r="ADM66" s="876"/>
      <c r="ADN66" s="876"/>
      <c r="ADO66" s="876"/>
      <c r="ADP66" s="876"/>
      <c r="ADQ66" s="876"/>
      <c r="ADR66" s="876"/>
      <c r="ADS66" s="876"/>
      <c r="ADT66" s="876"/>
      <c r="ADU66" s="876"/>
      <c r="ADV66" s="876"/>
      <c r="ADW66" s="876"/>
      <c r="ADX66" s="876"/>
      <c r="ADY66" s="876"/>
      <c r="ADZ66" s="876"/>
      <c r="AEA66" s="876"/>
      <c r="AEB66" s="876"/>
      <c r="AEC66" s="876"/>
      <c r="AED66" s="876"/>
      <c r="AEE66" s="876"/>
      <c r="AEF66" s="876"/>
      <c r="AEG66" s="876"/>
      <c r="AEH66" s="876"/>
      <c r="AEI66" s="876"/>
      <c r="AEJ66" s="876"/>
      <c r="AEK66" s="876"/>
      <c r="AEL66" s="876"/>
      <c r="AEM66" s="876"/>
      <c r="AEN66" s="876"/>
      <c r="AEO66" s="876"/>
      <c r="AEP66" s="876"/>
      <c r="AEQ66" s="876"/>
      <c r="AER66" s="876"/>
      <c r="AES66" s="876"/>
      <c r="AET66" s="876"/>
      <c r="AEU66" s="876"/>
      <c r="AEV66" s="876"/>
      <c r="AEW66" s="876"/>
      <c r="AEX66" s="876"/>
      <c r="AEY66" s="876"/>
      <c r="AEZ66" s="876"/>
      <c r="AFA66" s="876"/>
      <c r="AFB66" s="876"/>
      <c r="AFC66" s="876"/>
      <c r="AFD66" s="876"/>
      <c r="AFE66" s="876"/>
      <c r="AFF66" s="876"/>
      <c r="AFG66" s="876"/>
      <c r="AFH66" s="876"/>
      <c r="AFI66" s="876"/>
      <c r="AFJ66" s="876"/>
      <c r="AFK66" s="876"/>
      <c r="AFL66" s="876"/>
      <c r="AFM66" s="876"/>
      <c r="AFN66" s="876"/>
      <c r="AFO66" s="876"/>
      <c r="AFP66" s="876"/>
      <c r="AFQ66" s="876"/>
      <c r="AFR66" s="876"/>
      <c r="AFS66" s="876"/>
      <c r="AFT66" s="876"/>
      <c r="AFU66" s="876"/>
      <c r="AFV66" s="876"/>
      <c r="AFW66" s="876"/>
      <c r="AFX66" s="876"/>
      <c r="AFY66" s="876"/>
      <c r="AFZ66" s="876"/>
      <c r="AGA66" s="876"/>
      <c r="AGB66" s="876"/>
      <c r="AGC66" s="876"/>
      <c r="AGD66" s="876"/>
      <c r="AGE66" s="876"/>
      <c r="AGF66" s="876"/>
      <c r="AGG66" s="876"/>
      <c r="AGH66" s="876"/>
      <c r="AGI66" s="876"/>
      <c r="AGJ66" s="876"/>
      <c r="AGK66" s="876"/>
      <c r="AGL66" s="876"/>
      <c r="AGM66" s="876"/>
      <c r="AGN66" s="876"/>
      <c r="AGO66" s="876"/>
      <c r="AGP66" s="876"/>
      <c r="AGQ66" s="876"/>
      <c r="AGR66" s="876"/>
      <c r="AGS66" s="876"/>
      <c r="AGT66" s="876"/>
      <c r="AGU66" s="876"/>
      <c r="AGV66" s="876"/>
      <c r="AGW66" s="876"/>
      <c r="AGX66" s="876"/>
      <c r="AGY66" s="876"/>
      <c r="AGZ66" s="876"/>
      <c r="AHA66" s="876"/>
      <c r="AHB66" s="876"/>
      <c r="AHC66" s="876"/>
      <c r="AHD66" s="876"/>
      <c r="AHE66" s="876"/>
      <c r="AHF66" s="876"/>
      <c r="AHG66" s="876"/>
      <c r="AHH66" s="876"/>
      <c r="AHI66" s="876"/>
      <c r="AHJ66" s="876"/>
      <c r="AHK66" s="876"/>
      <c r="AHL66" s="876"/>
      <c r="AHM66" s="876"/>
      <c r="AHN66" s="876"/>
      <c r="AHO66" s="876"/>
      <c r="AHP66" s="876"/>
      <c r="AHQ66" s="876"/>
      <c r="AHR66" s="876"/>
      <c r="AHS66" s="876"/>
      <c r="AHT66" s="876"/>
      <c r="AHU66" s="876"/>
      <c r="AHV66" s="876"/>
      <c r="AHW66" s="876"/>
      <c r="AHX66" s="876"/>
      <c r="AHY66" s="876"/>
      <c r="AHZ66" s="876"/>
      <c r="AIA66" s="876"/>
      <c r="AIB66" s="876"/>
      <c r="AIC66" s="876"/>
      <c r="AID66" s="876"/>
      <c r="AIE66" s="876"/>
      <c r="AIF66" s="876"/>
      <c r="AIG66" s="876"/>
      <c r="AIH66" s="876"/>
      <c r="AII66" s="876"/>
      <c r="AIJ66" s="876"/>
      <c r="AIK66" s="876"/>
      <c r="AIL66" s="876"/>
      <c r="AIM66" s="876"/>
      <c r="AIN66" s="876"/>
      <c r="AIO66" s="876"/>
      <c r="AIP66" s="876"/>
      <c r="AIQ66" s="876"/>
      <c r="AIR66" s="876"/>
      <c r="AIS66" s="876"/>
      <c r="AIT66" s="876"/>
      <c r="AIU66" s="876"/>
      <c r="AIV66" s="876"/>
      <c r="AIW66" s="876"/>
      <c r="AIX66" s="876"/>
      <c r="AIY66" s="876"/>
      <c r="AIZ66" s="876"/>
      <c r="AJA66" s="876"/>
      <c r="AJB66" s="876"/>
      <c r="AJC66" s="876"/>
      <c r="AJD66" s="876"/>
      <c r="AJE66" s="876"/>
      <c r="AJF66" s="876"/>
      <c r="AJG66" s="876"/>
      <c r="AJH66" s="876"/>
      <c r="AJI66" s="876"/>
      <c r="AJJ66" s="876"/>
      <c r="AJK66" s="876"/>
      <c r="AJL66" s="876"/>
      <c r="AJM66" s="876"/>
      <c r="AJN66" s="876"/>
      <c r="AJO66" s="876"/>
      <c r="AJP66" s="876"/>
      <c r="AJQ66" s="876"/>
      <c r="AJR66" s="876"/>
      <c r="AJS66" s="876"/>
      <c r="AJT66" s="876"/>
      <c r="AJU66" s="876"/>
      <c r="AJV66" s="876"/>
      <c r="AJW66" s="876"/>
      <c r="AJX66" s="876"/>
      <c r="AJY66" s="876"/>
      <c r="AJZ66" s="876"/>
      <c r="AKA66" s="876"/>
      <c r="AKB66" s="876"/>
      <c r="AKC66" s="876"/>
      <c r="AKD66" s="876"/>
      <c r="AKE66" s="876"/>
      <c r="AKF66" s="876"/>
      <c r="AKG66" s="876"/>
      <c r="AKH66" s="876"/>
      <c r="AKI66" s="876"/>
      <c r="AKJ66" s="876"/>
      <c r="AKK66" s="876"/>
      <c r="AKL66" s="876"/>
      <c r="AKM66" s="876"/>
      <c r="AKN66" s="876"/>
      <c r="AKO66" s="876"/>
      <c r="AKP66" s="876"/>
      <c r="AKQ66" s="876"/>
      <c r="AKR66" s="876"/>
      <c r="AKS66" s="876"/>
      <c r="AKT66" s="876"/>
      <c r="AKU66" s="876"/>
      <c r="AKV66" s="876"/>
      <c r="AKW66" s="876"/>
      <c r="AKX66" s="876"/>
      <c r="AKY66" s="876"/>
      <c r="AKZ66" s="876"/>
      <c r="ALA66" s="876"/>
      <c r="ALB66" s="876"/>
      <c r="ALC66" s="876"/>
      <c r="ALD66" s="876"/>
      <c r="ALE66" s="876"/>
      <c r="ALF66" s="876"/>
      <c r="ALG66" s="876"/>
      <c r="ALH66" s="876"/>
      <c r="ALI66" s="876"/>
      <c r="ALJ66" s="876"/>
      <c r="ALK66" s="876"/>
      <c r="ALL66" s="876"/>
      <c r="ALM66" s="876"/>
      <c r="ALN66" s="876"/>
      <c r="ALO66" s="876"/>
      <c r="ALP66" s="876"/>
      <c r="ALQ66" s="876"/>
      <c r="ALR66" s="876"/>
      <c r="ALS66" s="876"/>
      <c r="ALT66" s="876"/>
      <c r="ALU66" s="876"/>
      <c r="ALV66" s="876"/>
      <c r="ALW66" s="876"/>
      <c r="ALX66" s="876"/>
      <c r="ALY66" s="876"/>
      <c r="ALZ66" s="876"/>
      <c r="AMA66" s="876"/>
      <c r="AMB66" s="876"/>
      <c r="AMC66" s="876"/>
      <c r="AMD66" s="876"/>
      <c r="AME66" s="876"/>
      <c r="AMF66" s="876"/>
      <c r="AMG66" s="876"/>
      <c r="AMH66" s="876"/>
      <c r="AMI66" s="876"/>
      <c r="AMJ66" s="876"/>
      <c r="AMK66" s="876"/>
      <c r="AML66" s="876"/>
      <c r="AMM66" s="876"/>
      <c r="AMN66" s="876"/>
      <c r="AMO66" s="876"/>
      <c r="AMP66" s="876"/>
      <c r="AMQ66" s="876"/>
      <c r="AMR66" s="876"/>
      <c r="AMS66" s="876"/>
      <c r="AMT66" s="876"/>
      <c r="AMU66" s="876"/>
      <c r="AMV66" s="876"/>
      <c r="AMW66" s="876"/>
      <c r="AMX66" s="876"/>
      <c r="AMY66" s="876"/>
      <c r="AMZ66" s="876"/>
      <c r="ANA66" s="876"/>
      <c r="ANB66" s="876"/>
      <c r="ANC66" s="876"/>
      <c r="AND66" s="876"/>
      <c r="ANE66" s="876"/>
      <c r="ANF66" s="876"/>
      <c r="ANG66" s="876"/>
      <c r="ANH66" s="876"/>
      <c r="ANI66" s="876"/>
      <c r="ANJ66" s="876"/>
      <c r="ANK66" s="876"/>
      <c r="ANL66" s="876"/>
      <c r="ANM66" s="876"/>
      <c r="ANN66" s="876"/>
      <c r="ANO66" s="876"/>
      <c r="ANP66" s="876"/>
      <c r="ANQ66" s="876"/>
      <c r="ANR66" s="876"/>
      <c r="ANS66" s="876"/>
      <c r="ANT66" s="876"/>
      <c r="ANU66" s="876"/>
      <c r="ANV66" s="876"/>
      <c r="ANW66" s="876"/>
      <c r="ANX66" s="876"/>
      <c r="ANY66" s="876"/>
      <c r="ANZ66" s="876"/>
      <c r="AOA66" s="876"/>
      <c r="AOB66" s="876"/>
      <c r="AOC66" s="876"/>
      <c r="AOD66" s="876"/>
      <c r="AOE66" s="876"/>
      <c r="AOF66" s="876"/>
      <c r="AOG66" s="876"/>
      <c r="AOH66" s="876"/>
      <c r="AOI66" s="876"/>
      <c r="AOJ66" s="876"/>
      <c r="AOK66" s="876"/>
      <c r="AOL66" s="876"/>
      <c r="AOM66" s="876"/>
      <c r="AON66" s="876"/>
      <c r="AOO66" s="876"/>
      <c r="AOP66" s="876"/>
      <c r="AOQ66" s="876"/>
      <c r="AOR66" s="876"/>
      <c r="AOS66" s="876"/>
      <c r="AOT66" s="876"/>
      <c r="AOU66" s="876"/>
      <c r="AOV66" s="876"/>
      <c r="AOW66" s="876"/>
      <c r="AOX66" s="876"/>
      <c r="AOY66" s="876"/>
      <c r="AOZ66" s="876"/>
      <c r="APA66" s="876"/>
      <c r="APB66" s="876"/>
      <c r="APC66" s="876"/>
      <c r="APD66" s="876"/>
      <c r="APE66" s="876"/>
      <c r="APF66" s="876"/>
      <c r="APG66" s="876"/>
      <c r="APH66" s="876"/>
      <c r="API66" s="876"/>
      <c r="APJ66" s="876"/>
      <c r="APK66" s="876"/>
      <c r="APL66" s="876"/>
      <c r="APM66" s="876"/>
      <c r="APN66" s="876"/>
      <c r="APO66" s="876"/>
      <c r="APP66" s="876"/>
      <c r="APQ66" s="876"/>
      <c r="APR66" s="876"/>
      <c r="APS66" s="876"/>
      <c r="APT66" s="876"/>
      <c r="APU66" s="876"/>
      <c r="APV66" s="876"/>
      <c r="APW66" s="876"/>
      <c r="APX66" s="876"/>
      <c r="APY66" s="876"/>
      <c r="APZ66" s="876"/>
      <c r="AQA66" s="876"/>
      <c r="AQB66" s="876"/>
      <c r="AQC66" s="876"/>
      <c r="AQD66" s="876"/>
      <c r="AQE66" s="876"/>
      <c r="AQF66" s="876"/>
      <c r="AQG66" s="876"/>
      <c r="AQH66" s="876"/>
      <c r="AQI66" s="876"/>
      <c r="AQJ66" s="876"/>
      <c r="AQK66" s="876"/>
      <c r="AQL66" s="876"/>
      <c r="AQM66" s="876"/>
      <c r="AQN66" s="876"/>
      <c r="AQO66" s="876"/>
      <c r="AQP66" s="876"/>
      <c r="AQQ66" s="876"/>
      <c r="AQR66" s="876"/>
      <c r="AQS66" s="876"/>
      <c r="AQT66" s="876"/>
      <c r="AQU66" s="876"/>
      <c r="AQV66" s="876"/>
      <c r="AQW66" s="876"/>
      <c r="AQX66" s="876"/>
      <c r="AQY66" s="876"/>
      <c r="AQZ66" s="876"/>
      <c r="ARA66" s="876"/>
      <c r="ARB66" s="876"/>
      <c r="ARC66" s="876"/>
      <c r="ARD66" s="876"/>
      <c r="ARE66" s="876"/>
      <c r="ARF66" s="876"/>
      <c r="ARG66" s="876"/>
      <c r="ARH66" s="876"/>
      <c r="ARI66" s="876"/>
      <c r="ARJ66" s="876"/>
      <c r="ARK66" s="876"/>
      <c r="ARL66" s="876"/>
      <c r="ARM66" s="876"/>
      <c r="ARN66" s="876"/>
      <c r="ARO66" s="876"/>
      <c r="ARP66" s="876"/>
      <c r="ARQ66" s="876"/>
      <c r="ARR66" s="876"/>
      <c r="ARS66" s="876"/>
      <c r="ART66" s="876"/>
      <c r="ARU66" s="876"/>
      <c r="ARV66" s="876"/>
      <c r="ARW66" s="876"/>
      <c r="ARX66" s="876"/>
      <c r="ARY66" s="876"/>
      <c r="ARZ66" s="876"/>
      <c r="ASA66" s="876"/>
      <c r="ASB66" s="876"/>
      <c r="ASC66" s="876"/>
      <c r="ASD66" s="876"/>
      <c r="ASE66" s="876"/>
      <c r="ASF66" s="876"/>
      <c r="ASG66" s="876"/>
      <c r="ASH66" s="876"/>
      <c r="ASI66" s="876"/>
      <c r="ASJ66" s="876"/>
      <c r="ASK66" s="876"/>
      <c r="ASL66" s="876"/>
      <c r="ASM66" s="876"/>
      <c r="ASN66" s="876"/>
      <c r="ASO66" s="876"/>
      <c r="ASP66" s="876"/>
      <c r="ASQ66" s="876"/>
      <c r="ASR66" s="876"/>
      <c r="ASS66" s="876"/>
      <c r="AST66" s="876"/>
      <c r="ASU66" s="876"/>
      <c r="ASV66" s="876"/>
      <c r="ASW66" s="876"/>
      <c r="ASX66" s="876"/>
      <c r="ASY66" s="876"/>
      <c r="ASZ66" s="876"/>
      <c r="ATA66" s="876"/>
      <c r="ATB66" s="876"/>
      <c r="ATC66" s="876"/>
      <c r="ATD66" s="876"/>
      <c r="ATE66" s="876"/>
      <c r="ATF66" s="876"/>
      <c r="ATG66" s="876"/>
      <c r="ATH66" s="876"/>
      <c r="ATI66" s="876"/>
      <c r="ATJ66" s="876"/>
      <c r="ATK66" s="876"/>
      <c r="ATL66" s="876"/>
      <c r="ATM66" s="876"/>
      <c r="ATN66" s="876"/>
      <c r="ATO66" s="876"/>
      <c r="ATP66" s="876"/>
      <c r="ATQ66" s="876"/>
      <c r="ATR66" s="876"/>
      <c r="ATS66" s="876"/>
      <c r="ATT66" s="876"/>
      <c r="ATU66" s="876"/>
      <c r="ATV66" s="876"/>
      <c r="ATW66" s="876"/>
      <c r="ATX66" s="876"/>
      <c r="ATY66" s="876"/>
      <c r="ATZ66" s="876"/>
      <c r="AUA66" s="876"/>
      <c r="AUB66" s="876"/>
      <c r="AUC66" s="876"/>
      <c r="AUD66" s="876"/>
      <c r="AUE66" s="876"/>
      <c r="AUF66" s="876"/>
      <c r="AUG66" s="876"/>
      <c r="AUH66" s="876"/>
      <c r="AUI66" s="876"/>
      <c r="AUJ66" s="876"/>
      <c r="AUK66" s="876"/>
      <c r="AUL66" s="876"/>
      <c r="AUM66" s="876"/>
      <c r="AUN66" s="876"/>
      <c r="AUO66" s="876"/>
      <c r="AUP66" s="876"/>
      <c r="AUQ66" s="876"/>
      <c r="AUR66" s="876"/>
      <c r="AUS66" s="876"/>
      <c r="AUT66" s="876"/>
      <c r="AUU66" s="876"/>
      <c r="AUV66" s="876"/>
      <c r="AUW66" s="876"/>
      <c r="AUX66" s="876"/>
      <c r="AUY66" s="876"/>
      <c r="AUZ66" s="876"/>
      <c r="AVA66" s="876"/>
      <c r="AVB66" s="876"/>
      <c r="AVC66" s="876"/>
      <c r="AVD66" s="876"/>
      <c r="AVE66" s="876"/>
      <c r="AVF66" s="876"/>
      <c r="AVG66" s="876"/>
      <c r="AVH66" s="876"/>
      <c r="AVI66" s="876"/>
      <c r="AVJ66" s="876"/>
      <c r="AVK66" s="876"/>
      <c r="AVL66" s="876"/>
      <c r="AVM66" s="876"/>
      <c r="AVN66" s="876"/>
      <c r="AVO66" s="876"/>
      <c r="AVP66" s="876"/>
      <c r="AVQ66" s="876"/>
      <c r="AVR66" s="876"/>
      <c r="AVS66" s="876"/>
      <c r="AVT66" s="876"/>
      <c r="AVU66" s="876"/>
      <c r="AVV66" s="876"/>
      <c r="AVW66" s="876"/>
      <c r="AVX66" s="876"/>
      <c r="AVY66" s="876"/>
      <c r="AVZ66" s="876"/>
      <c r="AWA66" s="876"/>
      <c r="AWB66" s="876"/>
      <c r="AWC66" s="876"/>
      <c r="AWD66" s="876"/>
      <c r="AWE66" s="876"/>
      <c r="AWF66" s="876"/>
      <c r="AWG66" s="876"/>
      <c r="AWH66" s="876"/>
      <c r="AWI66" s="876"/>
      <c r="AWJ66" s="876"/>
      <c r="AWK66" s="876"/>
      <c r="AWL66" s="876"/>
      <c r="AWM66" s="876"/>
      <c r="AWN66" s="876"/>
      <c r="AWO66" s="876"/>
      <c r="AWP66" s="876"/>
      <c r="AWQ66" s="876"/>
      <c r="AWR66" s="876"/>
      <c r="AWS66" s="876"/>
      <c r="AWT66" s="876"/>
      <c r="AWU66" s="876"/>
      <c r="AWV66" s="876"/>
      <c r="AWW66" s="876"/>
      <c r="AWX66" s="876"/>
      <c r="AWY66" s="876"/>
      <c r="AWZ66" s="876"/>
      <c r="AXA66" s="876"/>
      <c r="AXB66" s="876"/>
      <c r="AXC66" s="876"/>
      <c r="AXD66" s="876"/>
      <c r="AXE66" s="876"/>
      <c r="AXF66" s="876"/>
      <c r="AXG66" s="876"/>
      <c r="AXH66" s="876"/>
      <c r="AXI66" s="876"/>
      <c r="AXJ66" s="876"/>
      <c r="AXK66" s="876"/>
      <c r="AXL66" s="876"/>
      <c r="AXM66" s="876"/>
      <c r="AXN66" s="876"/>
      <c r="AXO66" s="876"/>
      <c r="AXP66" s="876"/>
      <c r="AXQ66" s="876"/>
      <c r="AXR66" s="876"/>
      <c r="AXS66" s="876"/>
      <c r="AXT66" s="876"/>
      <c r="AXU66" s="876"/>
      <c r="AXV66" s="876"/>
      <c r="AXW66" s="876"/>
      <c r="AXX66" s="876"/>
      <c r="AXY66" s="876"/>
      <c r="AXZ66" s="876"/>
      <c r="AYA66" s="876"/>
      <c r="AYB66" s="876"/>
      <c r="AYC66" s="876"/>
      <c r="AYD66" s="876"/>
      <c r="AYE66" s="876"/>
      <c r="AYF66" s="876"/>
      <c r="AYG66" s="876"/>
      <c r="AYH66" s="876"/>
      <c r="AYI66" s="876"/>
      <c r="AYJ66" s="876"/>
      <c r="AYK66" s="876"/>
      <c r="AYL66" s="876"/>
      <c r="AYM66" s="876"/>
      <c r="AYN66" s="876"/>
      <c r="AYO66" s="876"/>
      <c r="AYP66" s="876"/>
      <c r="AYQ66" s="876"/>
      <c r="AYR66" s="876"/>
      <c r="AYS66" s="876"/>
      <c r="AYT66" s="876"/>
      <c r="AYU66" s="876"/>
      <c r="AYV66" s="876"/>
      <c r="AYW66" s="876"/>
      <c r="AYX66" s="876"/>
      <c r="AYY66" s="876"/>
      <c r="AYZ66" s="876"/>
      <c r="AZA66" s="876"/>
      <c r="AZB66" s="876"/>
      <c r="AZC66" s="876"/>
      <c r="AZD66" s="876"/>
      <c r="AZE66" s="876"/>
      <c r="AZF66" s="876"/>
      <c r="AZG66" s="876"/>
      <c r="AZH66" s="876"/>
      <c r="AZI66" s="876"/>
      <c r="AZJ66" s="876"/>
      <c r="AZK66" s="876"/>
      <c r="AZL66" s="876"/>
      <c r="AZM66" s="876"/>
      <c r="AZN66" s="876"/>
      <c r="AZO66" s="876"/>
      <c r="AZP66" s="876"/>
      <c r="AZQ66" s="876"/>
      <c r="AZR66" s="876"/>
      <c r="AZS66" s="876"/>
      <c r="AZT66" s="876"/>
      <c r="AZU66" s="876"/>
      <c r="AZV66" s="876"/>
      <c r="AZW66" s="876"/>
      <c r="AZX66" s="876"/>
      <c r="AZY66" s="876"/>
      <c r="AZZ66" s="876"/>
      <c r="BAA66" s="876"/>
      <c r="BAB66" s="876"/>
      <c r="BAC66" s="876"/>
      <c r="BAD66" s="876"/>
      <c r="BAE66" s="876"/>
      <c r="BAF66" s="876"/>
      <c r="BAG66" s="876"/>
      <c r="BAH66" s="876"/>
      <c r="BAI66" s="876"/>
      <c r="BAJ66" s="876"/>
      <c r="BAK66" s="876"/>
      <c r="BAL66" s="876"/>
      <c r="BAM66" s="876"/>
      <c r="BAN66" s="876"/>
      <c r="BAO66" s="876"/>
      <c r="BAP66" s="876"/>
      <c r="BAQ66" s="876"/>
      <c r="BAR66" s="876"/>
      <c r="BAS66" s="876"/>
      <c r="BAT66" s="876"/>
      <c r="BAU66" s="876"/>
      <c r="BAV66" s="876"/>
      <c r="BAW66" s="876"/>
      <c r="BAX66" s="876"/>
      <c r="BAY66" s="876"/>
      <c r="BAZ66" s="876"/>
      <c r="BBA66" s="876"/>
      <c r="BBB66" s="876"/>
      <c r="BBC66" s="876"/>
      <c r="BBD66" s="876"/>
      <c r="BBE66" s="876"/>
      <c r="BBF66" s="876"/>
      <c r="BBG66" s="876"/>
      <c r="BBH66" s="876"/>
      <c r="BBI66" s="876"/>
      <c r="BBJ66" s="876"/>
      <c r="BBK66" s="876"/>
      <c r="BBL66" s="876"/>
      <c r="BBM66" s="876"/>
      <c r="BBN66" s="876"/>
      <c r="BBO66" s="876"/>
      <c r="BBP66" s="876"/>
      <c r="BBQ66" s="876"/>
      <c r="BBR66" s="876"/>
      <c r="BBS66" s="876"/>
      <c r="BBT66" s="876"/>
      <c r="BBU66" s="876"/>
      <c r="BBV66" s="876"/>
      <c r="BBW66" s="876"/>
      <c r="BBX66" s="876"/>
      <c r="BBY66" s="876"/>
      <c r="BBZ66" s="876"/>
      <c r="BCA66" s="876"/>
      <c r="BCB66" s="876"/>
      <c r="BCC66" s="876"/>
      <c r="BCD66" s="876"/>
      <c r="BCE66" s="876"/>
      <c r="BCF66" s="876"/>
      <c r="BCG66" s="876"/>
      <c r="BCH66" s="876"/>
      <c r="BCI66" s="876"/>
      <c r="BCJ66" s="876"/>
      <c r="BCK66" s="876"/>
      <c r="BCL66" s="876"/>
      <c r="BCM66" s="876"/>
      <c r="BCN66" s="876"/>
      <c r="BCO66" s="876"/>
      <c r="BCP66" s="876"/>
      <c r="BCQ66" s="876"/>
      <c r="BCR66" s="876"/>
      <c r="BCS66" s="876"/>
      <c r="BCT66" s="876"/>
      <c r="BCU66" s="876"/>
      <c r="BCV66" s="876"/>
      <c r="BCW66" s="876"/>
      <c r="BCX66" s="876"/>
      <c r="BCY66" s="876"/>
      <c r="BCZ66" s="876"/>
      <c r="BDA66" s="876"/>
      <c r="BDB66" s="876"/>
      <c r="BDC66" s="876"/>
      <c r="BDD66" s="876"/>
      <c r="BDE66" s="876"/>
      <c r="BDF66" s="876"/>
      <c r="BDG66" s="876"/>
      <c r="BDH66" s="876"/>
      <c r="BDI66" s="876"/>
      <c r="BDJ66" s="876"/>
      <c r="BDK66" s="876"/>
      <c r="BDL66" s="876"/>
      <c r="BDM66" s="876"/>
      <c r="BDN66" s="876"/>
      <c r="BDO66" s="876"/>
      <c r="BDP66" s="876"/>
      <c r="BDQ66" s="876"/>
      <c r="BDR66" s="876"/>
      <c r="BDS66" s="876"/>
      <c r="BDT66" s="876"/>
      <c r="BDU66" s="876"/>
      <c r="BDV66" s="876"/>
      <c r="BDW66" s="876"/>
      <c r="BDX66" s="876"/>
      <c r="BDY66" s="876"/>
      <c r="BDZ66" s="876"/>
      <c r="BEA66" s="876"/>
      <c r="BEB66" s="876"/>
      <c r="BEC66" s="876"/>
      <c r="BED66" s="876"/>
      <c r="BEE66" s="876"/>
      <c r="BEF66" s="876"/>
      <c r="BEG66" s="876"/>
      <c r="BEH66" s="876"/>
      <c r="BEI66" s="876"/>
      <c r="BEJ66" s="876"/>
      <c r="BEK66" s="876"/>
      <c r="BEL66" s="876"/>
      <c r="BEM66" s="876"/>
      <c r="BEN66" s="876"/>
      <c r="BEO66" s="876"/>
      <c r="BEP66" s="876"/>
      <c r="BEQ66" s="876"/>
      <c r="BER66" s="876"/>
      <c r="BES66" s="876"/>
      <c r="BET66" s="876"/>
      <c r="BEU66" s="876"/>
      <c r="BEV66" s="876"/>
      <c r="BEW66" s="876"/>
      <c r="BEX66" s="876"/>
      <c r="BEY66" s="876"/>
      <c r="BEZ66" s="876"/>
      <c r="BFA66" s="876"/>
      <c r="BFB66" s="876"/>
      <c r="BFC66" s="876"/>
      <c r="BFD66" s="876"/>
      <c r="BFE66" s="876"/>
      <c r="BFF66" s="876"/>
      <c r="BFG66" s="876"/>
      <c r="BFH66" s="876"/>
      <c r="BFI66" s="876"/>
      <c r="BFJ66" s="876"/>
      <c r="BFK66" s="876"/>
      <c r="BFL66" s="876"/>
      <c r="BFM66" s="876"/>
      <c r="BFN66" s="876"/>
      <c r="BFO66" s="876"/>
      <c r="BFP66" s="876"/>
      <c r="BFQ66" s="876"/>
      <c r="BFR66" s="876"/>
      <c r="BFS66" s="876"/>
      <c r="BFT66" s="876"/>
      <c r="BFU66" s="876"/>
      <c r="BFV66" s="876"/>
      <c r="BFW66" s="876"/>
      <c r="BFX66" s="876"/>
      <c r="BFY66" s="876"/>
      <c r="BFZ66" s="876"/>
      <c r="BGA66" s="876"/>
      <c r="BGB66" s="876"/>
      <c r="BGC66" s="876"/>
      <c r="BGD66" s="876"/>
      <c r="BGE66" s="876"/>
      <c r="BGF66" s="876"/>
      <c r="BGG66" s="876"/>
      <c r="BGH66" s="876"/>
      <c r="BGI66" s="876"/>
      <c r="BGJ66" s="876"/>
      <c r="BGK66" s="876"/>
      <c r="BGL66" s="876"/>
      <c r="BGM66" s="876"/>
      <c r="BGN66" s="876"/>
      <c r="BGO66" s="876"/>
      <c r="BGP66" s="876"/>
      <c r="BGQ66" s="876"/>
      <c r="BGR66" s="876"/>
      <c r="BGS66" s="876"/>
      <c r="BGT66" s="876"/>
      <c r="BGU66" s="876"/>
      <c r="BGV66" s="876"/>
      <c r="BGW66" s="876"/>
      <c r="BGX66" s="876"/>
      <c r="BGY66" s="876"/>
      <c r="BGZ66" s="876"/>
      <c r="BHA66" s="876"/>
      <c r="BHB66" s="876"/>
      <c r="BHC66" s="876"/>
      <c r="BHD66" s="876"/>
      <c r="BHE66" s="876"/>
      <c r="BHF66" s="876"/>
      <c r="BHG66" s="876"/>
      <c r="BHH66" s="876"/>
      <c r="BHI66" s="876"/>
      <c r="BHJ66" s="876"/>
      <c r="BHK66" s="876"/>
      <c r="BHL66" s="876"/>
      <c r="BHM66" s="876"/>
      <c r="BHN66" s="876"/>
      <c r="BHO66" s="876"/>
      <c r="BHP66" s="876"/>
      <c r="BHQ66" s="876"/>
      <c r="BHR66" s="876"/>
      <c r="BHS66" s="876"/>
      <c r="BHT66" s="876"/>
      <c r="BHU66" s="876"/>
      <c r="BHV66" s="876"/>
      <c r="BHW66" s="876"/>
      <c r="BHX66" s="876"/>
      <c r="BHY66" s="876"/>
      <c r="BHZ66" s="876"/>
      <c r="BIA66" s="876"/>
      <c r="BIB66" s="876"/>
      <c r="BIC66" s="876"/>
      <c r="BID66" s="876"/>
      <c r="BIE66" s="876"/>
      <c r="BIF66" s="876"/>
      <c r="BIG66" s="876"/>
      <c r="BIH66" s="876"/>
      <c r="BII66" s="876"/>
      <c r="BIJ66" s="876"/>
      <c r="BIK66" s="876"/>
      <c r="BIL66" s="876"/>
      <c r="BIM66" s="876"/>
      <c r="BIN66" s="876"/>
      <c r="BIO66" s="876"/>
      <c r="BIP66" s="876"/>
      <c r="BIQ66" s="876"/>
      <c r="BIR66" s="876"/>
      <c r="BIS66" s="876"/>
      <c r="BIT66" s="876"/>
      <c r="BIU66" s="876"/>
      <c r="BIV66" s="876"/>
      <c r="BIW66" s="876"/>
      <c r="BIX66" s="876"/>
      <c r="BIY66" s="876"/>
      <c r="BIZ66" s="876"/>
      <c r="BJA66" s="876"/>
      <c r="BJB66" s="876"/>
      <c r="BJC66" s="876"/>
      <c r="BJD66" s="876"/>
      <c r="BJE66" s="876"/>
      <c r="BJF66" s="876"/>
      <c r="BJG66" s="876"/>
      <c r="BJH66" s="876"/>
      <c r="BJI66" s="876"/>
      <c r="BJJ66" s="876"/>
      <c r="BJK66" s="876"/>
      <c r="BJL66" s="876"/>
      <c r="BJM66" s="876"/>
      <c r="BJN66" s="876"/>
      <c r="BJO66" s="876"/>
      <c r="BJP66" s="876"/>
      <c r="BJQ66" s="876"/>
      <c r="BJR66" s="876"/>
      <c r="BJS66" s="876"/>
      <c r="BJT66" s="876"/>
      <c r="BJU66" s="876"/>
      <c r="BJV66" s="876"/>
      <c r="BJW66" s="876"/>
      <c r="BJX66" s="876"/>
      <c r="BJY66" s="876"/>
      <c r="BJZ66" s="876"/>
      <c r="BKA66" s="876"/>
      <c r="BKB66" s="876"/>
      <c r="BKC66" s="876"/>
      <c r="BKD66" s="876"/>
      <c r="BKE66" s="876"/>
      <c r="BKF66" s="876"/>
      <c r="BKG66" s="876"/>
      <c r="BKH66" s="876"/>
      <c r="BKI66" s="876"/>
      <c r="BKJ66" s="876"/>
      <c r="BKK66" s="876"/>
      <c r="BKL66" s="876"/>
      <c r="BKM66" s="876"/>
      <c r="BKN66" s="876"/>
      <c r="BKO66" s="876"/>
      <c r="BKP66" s="876"/>
      <c r="BKQ66" s="876"/>
      <c r="BKR66" s="876"/>
      <c r="BKS66" s="876"/>
      <c r="BKT66" s="876"/>
      <c r="BKU66" s="876"/>
      <c r="BKV66" s="876"/>
      <c r="BKW66" s="876"/>
      <c r="BKX66" s="876"/>
      <c r="BKY66" s="876"/>
      <c r="BKZ66" s="876"/>
      <c r="BLA66" s="876"/>
      <c r="BLB66" s="876"/>
      <c r="BLC66" s="876"/>
      <c r="BLD66" s="876"/>
      <c r="BLE66" s="876"/>
      <c r="BLF66" s="876"/>
      <c r="BLG66" s="876"/>
      <c r="BLH66" s="876"/>
      <c r="BLI66" s="876"/>
      <c r="BLJ66" s="876"/>
      <c r="BLK66" s="876"/>
      <c r="BLL66" s="876"/>
      <c r="BLM66" s="876"/>
      <c r="BLN66" s="876"/>
      <c r="BLO66" s="876"/>
      <c r="BLP66" s="876"/>
      <c r="BLQ66" s="876"/>
      <c r="BLR66" s="876"/>
      <c r="BLS66" s="876"/>
      <c r="BLT66" s="876"/>
      <c r="BLU66" s="876"/>
      <c r="BLV66" s="876"/>
      <c r="BLW66" s="876"/>
      <c r="BLX66" s="876"/>
      <c r="BLY66" s="876"/>
      <c r="BLZ66" s="876"/>
      <c r="BMA66" s="876"/>
      <c r="BMB66" s="876"/>
      <c r="BMC66" s="876"/>
      <c r="BMD66" s="876"/>
      <c r="BME66" s="876"/>
      <c r="BMF66" s="876"/>
      <c r="BMG66" s="876"/>
      <c r="BMH66" s="876"/>
      <c r="BMI66" s="876"/>
      <c r="BMJ66" s="876"/>
      <c r="BMK66" s="876"/>
      <c r="BML66" s="876"/>
      <c r="BMM66" s="876"/>
      <c r="BMN66" s="876"/>
      <c r="BMO66" s="876"/>
      <c r="BMP66" s="876"/>
      <c r="BMQ66" s="876"/>
      <c r="BMR66" s="876"/>
      <c r="BMS66" s="876"/>
      <c r="BMT66" s="876"/>
      <c r="BMU66" s="876"/>
      <c r="BMV66" s="876"/>
      <c r="BMW66" s="876"/>
      <c r="BMX66" s="876"/>
      <c r="BMY66" s="876"/>
      <c r="BMZ66" s="876"/>
      <c r="BNA66" s="876"/>
      <c r="BNB66" s="876"/>
      <c r="BNC66" s="876"/>
      <c r="BND66" s="876"/>
      <c r="BNE66" s="876"/>
      <c r="BNF66" s="876"/>
      <c r="BNG66" s="876"/>
      <c r="BNH66" s="876"/>
      <c r="BNI66" s="876"/>
      <c r="BNJ66" s="876"/>
      <c r="BNK66" s="876"/>
      <c r="BNL66" s="876"/>
      <c r="BNM66" s="876"/>
      <c r="BNN66" s="876"/>
      <c r="BNO66" s="876"/>
      <c r="BNP66" s="876"/>
      <c r="BNQ66" s="876"/>
      <c r="BNR66" s="876"/>
      <c r="BNS66" s="876"/>
      <c r="BNT66" s="876"/>
      <c r="BNU66" s="876"/>
      <c r="BNV66" s="876"/>
      <c r="BNW66" s="876"/>
      <c r="BNX66" s="876"/>
      <c r="BNY66" s="876"/>
      <c r="BNZ66" s="876"/>
      <c r="BOA66" s="876"/>
      <c r="BOB66" s="876"/>
      <c r="BOC66" s="876"/>
      <c r="BOD66" s="876"/>
      <c r="BOE66" s="876"/>
      <c r="BOF66" s="876"/>
      <c r="BOG66" s="876"/>
      <c r="BOH66" s="876"/>
      <c r="BOI66" s="876"/>
      <c r="BOJ66" s="876"/>
      <c r="BOK66" s="876"/>
      <c r="BOL66" s="876"/>
      <c r="BOM66" s="876"/>
      <c r="BON66" s="876"/>
      <c r="BOO66" s="876"/>
      <c r="BOP66" s="876"/>
      <c r="BOQ66" s="876"/>
      <c r="BOR66" s="876"/>
      <c r="BOS66" s="876"/>
      <c r="BOT66" s="876"/>
      <c r="BOU66" s="876"/>
      <c r="BOV66" s="876"/>
      <c r="BOW66" s="876"/>
      <c r="BOX66" s="876"/>
      <c r="BOY66" s="876"/>
      <c r="BOZ66" s="876"/>
      <c r="BPA66" s="876"/>
      <c r="BPB66" s="876"/>
      <c r="BPC66" s="876"/>
      <c r="BPD66" s="876"/>
      <c r="BPE66" s="876"/>
      <c r="BPF66" s="876"/>
      <c r="BPG66" s="876"/>
      <c r="BPH66" s="876"/>
      <c r="BPI66" s="876"/>
      <c r="BPJ66" s="876"/>
      <c r="BPK66" s="876"/>
      <c r="BPL66" s="876"/>
      <c r="BPM66" s="876"/>
      <c r="BPN66" s="876"/>
      <c r="BPO66" s="876"/>
      <c r="BPP66" s="876"/>
      <c r="BPQ66" s="876"/>
      <c r="BPR66" s="876"/>
      <c r="BPS66" s="876"/>
      <c r="BPT66" s="876"/>
      <c r="BPU66" s="876"/>
      <c r="BPV66" s="876"/>
      <c r="BPW66" s="876"/>
      <c r="BPX66" s="876"/>
      <c r="BPY66" s="876"/>
      <c r="BPZ66" s="876"/>
      <c r="BQA66" s="876"/>
      <c r="BQB66" s="876"/>
      <c r="BQC66" s="876"/>
      <c r="BQD66" s="876"/>
      <c r="BQE66" s="876"/>
      <c r="BQF66" s="876"/>
      <c r="BQG66" s="876"/>
      <c r="BQH66" s="876"/>
      <c r="BQI66" s="876"/>
      <c r="BQJ66" s="876"/>
      <c r="BQK66" s="876"/>
      <c r="BQL66" s="876"/>
      <c r="BQM66" s="876"/>
      <c r="BQN66" s="876"/>
      <c r="BQO66" s="876"/>
      <c r="BQP66" s="876"/>
      <c r="BQQ66" s="876"/>
      <c r="BQR66" s="876"/>
      <c r="BQS66" s="876"/>
      <c r="BQT66" s="876"/>
      <c r="BQU66" s="876"/>
      <c r="BQV66" s="876"/>
      <c r="BQW66" s="876"/>
      <c r="BQX66" s="876"/>
      <c r="BQY66" s="876"/>
      <c r="BQZ66" s="876"/>
      <c r="BRA66" s="876"/>
      <c r="BRB66" s="876"/>
      <c r="BRC66" s="876"/>
      <c r="BRD66" s="876"/>
      <c r="BRE66" s="876"/>
      <c r="BRF66" s="876"/>
      <c r="BRG66" s="876"/>
      <c r="BRH66" s="876"/>
      <c r="BRI66" s="876"/>
      <c r="BRJ66" s="876"/>
      <c r="BRK66" s="876"/>
      <c r="BRL66" s="876"/>
      <c r="BRM66" s="876"/>
      <c r="BRN66" s="876"/>
      <c r="BRO66" s="876"/>
      <c r="BRP66" s="876"/>
      <c r="BRQ66" s="876"/>
      <c r="BRR66" s="876"/>
      <c r="BRS66" s="876"/>
      <c r="BRT66" s="876"/>
      <c r="BRU66" s="876"/>
      <c r="BRV66" s="876"/>
      <c r="BRW66" s="876"/>
      <c r="BRX66" s="876"/>
      <c r="BRY66" s="876"/>
      <c r="BRZ66" s="876"/>
      <c r="BSA66" s="876"/>
      <c r="BSB66" s="876"/>
      <c r="BSC66" s="876"/>
      <c r="BSD66" s="876"/>
      <c r="BSE66" s="876"/>
      <c r="BSF66" s="876"/>
      <c r="BSG66" s="876"/>
      <c r="BSH66" s="876"/>
      <c r="BSI66" s="876"/>
      <c r="BSJ66" s="876"/>
      <c r="BSK66" s="876"/>
      <c r="BSL66" s="876"/>
      <c r="BSM66" s="876"/>
      <c r="BSN66" s="876"/>
      <c r="BSO66" s="876"/>
      <c r="BSP66" s="876"/>
      <c r="BSQ66" s="876"/>
      <c r="BSR66" s="876"/>
      <c r="BSS66" s="876"/>
      <c r="BST66" s="876"/>
      <c r="BSU66" s="876"/>
      <c r="BSV66" s="876"/>
      <c r="BSW66" s="876"/>
      <c r="BSX66" s="876"/>
      <c r="BSY66" s="876"/>
      <c r="BSZ66" s="876"/>
      <c r="BTA66" s="876"/>
      <c r="BTB66" s="876"/>
      <c r="BTC66" s="876"/>
      <c r="BTD66" s="876"/>
      <c r="BTE66" s="876"/>
      <c r="BTF66" s="876"/>
      <c r="BTG66" s="876"/>
      <c r="BTH66" s="876"/>
      <c r="BTI66" s="876"/>
      <c r="BTJ66" s="876"/>
      <c r="BTK66" s="876"/>
      <c r="BTL66" s="876"/>
      <c r="BTM66" s="876"/>
      <c r="BTN66" s="876"/>
      <c r="BTO66" s="876"/>
      <c r="BTP66" s="876"/>
      <c r="BTQ66" s="876"/>
      <c r="BTR66" s="876"/>
      <c r="BTS66" s="876"/>
      <c r="BTT66" s="876"/>
      <c r="BTU66" s="876"/>
      <c r="BTV66" s="876"/>
      <c r="BTW66" s="876"/>
      <c r="BTX66" s="876"/>
      <c r="BTY66" s="876"/>
      <c r="BTZ66" s="876"/>
      <c r="BUA66" s="876"/>
      <c r="BUB66" s="876"/>
      <c r="BUC66" s="876"/>
      <c r="BUD66" s="876"/>
      <c r="BUE66" s="876"/>
      <c r="BUF66" s="876"/>
      <c r="BUG66" s="876"/>
      <c r="BUH66" s="876"/>
      <c r="BUI66" s="876"/>
      <c r="BUJ66" s="876"/>
      <c r="BUK66" s="876"/>
      <c r="BUL66" s="876"/>
      <c r="BUM66" s="876"/>
      <c r="BUN66" s="876"/>
      <c r="BUO66" s="876"/>
      <c r="BUP66" s="876"/>
      <c r="BUQ66" s="876"/>
      <c r="BUR66" s="876"/>
      <c r="BUS66" s="876"/>
      <c r="BUT66" s="876"/>
      <c r="BUU66" s="876"/>
      <c r="BUV66" s="876"/>
      <c r="BUW66" s="876"/>
      <c r="BUX66" s="876"/>
      <c r="BUY66" s="876"/>
      <c r="BUZ66" s="876"/>
      <c r="BVA66" s="876"/>
      <c r="BVB66" s="876"/>
      <c r="BVC66" s="876"/>
      <c r="BVD66" s="876"/>
      <c r="BVE66" s="876"/>
      <c r="BVF66" s="876"/>
      <c r="BVG66" s="876"/>
      <c r="BVH66" s="876"/>
      <c r="BVI66" s="876"/>
      <c r="BVJ66" s="876"/>
      <c r="BVK66" s="876"/>
      <c r="BVL66" s="876"/>
      <c r="BVM66" s="876"/>
      <c r="BVN66" s="876"/>
      <c r="BVO66" s="876"/>
      <c r="BVP66" s="876"/>
      <c r="BVQ66" s="876"/>
      <c r="BVR66" s="876"/>
      <c r="BVS66" s="876"/>
      <c r="BVT66" s="876"/>
      <c r="BVU66" s="876"/>
      <c r="BVV66" s="876"/>
      <c r="BVW66" s="876"/>
      <c r="BVX66" s="876"/>
      <c r="BVY66" s="876"/>
      <c r="BVZ66" s="876"/>
      <c r="BWA66" s="876"/>
      <c r="BWB66" s="876"/>
      <c r="BWC66" s="876"/>
      <c r="BWD66" s="876"/>
      <c r="BWE66" s="876"/>
      <c r="BWF66" s="876"/>
      <c r="BWG66" s="876"/>
      <c r="BWH66" s="876"/>
      <c r="BWI66" s="876"/>
      <c r="BWJ66" s="876"/>
      <c r="BWK66" s="876"/>
      <c r="BWL66" s="876"/>
      <c r="BWM66" s="876"/>
      <c r="BWN66" s="876"/>
      <c r="BWO66" s="876"/>
      <c r="BWP66" s="876"/>
      <c r="BWQ66" s="876"/>
      <c r="BWR66" s="876"/>
      <c r="BWS66" s="876"/>
      <c r="BWT66" s="876"/>
      <c r="BWU66" s="876"/>
      <c r="BWV66" s="876"/>
      <c r="BWW66" s="876"/>
      <c r="BWX66" s="876"/>
      <c r="BWY66" s="876"/>
      <c r="BWZ66" s="876"/>
      <c r="BXA66" s="876"/>
      <c r="BXB66" s="876"/>
      <c r="BXC66" s="876"/>
      <c r="BXD66" s="876"/>
      <c r="BXE66" s="876"/>
      <c r="BXF66" s="876"/>
      <c r="BXG66" s="876"/>
      <c r="BXH66" s="876"/>
      <c r="BXI66" s="876"/>
      <c r="BXJ66" s="876"/>
      <c r="BXK66" s="876"/>
      <c r="BXL66" s="876"/>
      <c r="BXM66" s="876"/>
      <c r="BXN66" s="876"/>
      <c r="BXO66" s="876"/>
      <c r="BXP66" s="876"/>
      <c r="BXQ66" s="876"/>
      <c r="BXR66" s="876"/>
      <c r="BXS66" s="876"/>
      <c r="BXT66" s="876"/>
      <c r="BXU66" s="876"/>
      <c r="BXV66" s="876"/>
      <c r="BXW66" s="876"/>
      <c r="BXX66" s="876"/>
      <c r="BXY66" s="876"/>
      <c r="BXZ66" s="876"/>
      <c r="BYA66" s="876"/>
      <c r="BYB66" s="876"/>
      <c r="BYC66" s="876"/>
      <c r="BYD66" s="876"/>
      <c r="BYE66" s="876"/>
      <c r="BYF66" s="876"/>
      <c r="BYG66" s="876"/>
      <c r="BYH66" s="876"/>
      <c r="BYI66" s="876"/>
      <c r="BYJ66" s="876"/>
      <c r="BYK66" s="876"/>
      <c r="BYL66" s="876"/>
      <c r="BYM66" s="876"/>
      <c r="BYN66" s="876"/>
      <c r="BYO66" s="876"/>
      <c r="BYP66" s="876"/>
      <c r="BYQ66" s="876"/>
      <c r="BYR66" s="876"/>
      <c r="BYS66" s="876"/>
      <c r="BYT66" s="876"/>
      <c r="BYU66" s="876"/>
      <c r="BYV66" s="876"/>
      <c r="BYW66" s="876"/>
      <c r="BYX66" s="876"/>
      <c r="BYY66" s="876"/>
      <c r="BYZ66" s="876"/>
      <c r="BZA66" s="876"/>
      <c r="BZB66" s="876"/>
      <c r="BZC66" s="876"/>
      <c r="BZD66" s="876"/>
      <c r="BZE66" s="876"/>
      <c r="BZF66" s="876"/>
      <c r="BZG66" s="876"/>
      <c r="BZH66" s="876"/>
      <c r="BZI66" s="876"/>
      <c r="BZJ66" s="876"/>
      <c r="BZK66" s="876"/>
      <c r="BZL66" s="876"/>
      <c r="BZM66" s="876"/>
      <c r="BZN66" s="876"/>
      <c r="BZO66" s="876"/>
      <c r="BZP66" s="876"/>
      <c r="BZQ66" s="876"/>
      <c r="BZR66" s="876"/>
      <c r="BZS66" s="876"/>
      <c r="BZT66" s="876"/>
      <c r="BZU66" s="876"/>
      <c r="BZV66" s="876"/>
      <c r="BZW66" s="876"/>
      <c r="BZX66" s="876"/>
      <c r="BZY66" s="876"/>
      <c r="BZZ66" s="876"/>
      <c r="CAA66" s="876"/>
      <c r="CAB66" s="876"/>
      <c r="CAC66" s="876"/>
      <c r="CAD66" s="876"/>
      <c r="CAE66" s="876"/>
      <c r="CAF66" s="876"/>
      <c r="CAG66" s="876"/>
      <c r="CAH66" s="876"/>
      <c r="CAI66" s="876"/>
      <c r="CAJ66" s="876"/>
      <c r="CAK66" s="876"/>
      <c r="CAL66" s="876"/>
      <c r="CAM66" s="876"/>
      <c r="CAN66" s="876"/>
      <c r="CAO66" s="876"/>
      <c r="CAP66" s="876"/>
      <c r="CAQ66" s="876"/>
      <c r="CAR66" s="876"/>
      <c r="CAS66" s="876"/>
      <c r="CAT66" s="876"/>
      <c r="CAU66" s="876"/>
      <c r="CAV66" s="876"/>
      <c r="CAW66" s="876"/>
      <c r="CAX66" s="876"/>
      <c r="CAY66" s="876"/>
      <c r="CAZ66" s="876"/>
      <c r="CBA66" s="876"/>
      <c r="CBB66" s="876"/>
      <c r="CBC66" s="876"/>
      <c r="CBD66" s="876"/>
      <c r="CBE66" s="876"/>
      <c r="CBF66" s="876"/>
      <c r="CBG66" s="876"/>
      <c r="CBH66" s="876"/>
      <c r="CBI66" s="876"/>
      <c r="CBJ66" s="876"/>
      <c r="CBK66" s="876"/>
      <c r="CBL66" s="876"/>
      <c r="CBM66" s="876"/>
      <c r="CBN66" s="876"/>
      <c r="CBO66" s="876"/>
      <c r="CBP66" s="876"/>
      <c r="CBQ66" s="876"/>
      <c r="CBR66" s="876"/>
      <c r="CBS66" s="876"/>
      <c r="CBT66" s="876"/>
      <c r="CBU66" s="876"/>
      <c r="CBV66" s="876"/>
      <c r="CBW66" s="876"/>
      <c r="CBX66" s="876"/>
      <c r="CBY66" s="876"/>
      <c r="CBZ66" s="876"/>
      <c r="CCA66" s="876"/>
      <c r="CCB66" s="876"/>
      <c r="CCC66" s="876"/>
      <c r="CCD66" s="876"/>
      <c r="CCE66" s="876"/>
      <c r="CCF66" s="876"/>
      <c r="CCG66" s="876"/>
      <c r="CCH66" s="876"/>
      <c r="CCI66" s="876"/>
      <c r="CCJ66" s="876"/>
      <c r="CCK66" s="876"/>
      <c r="CCL66" s="876"/>
      <c r="CCM66" s="876"/>
      <c r="CCN66" s="876"/>
      <c r="CCO66" s="876"/>
      <c r="CCP66" s="876"/>
      <c r="CCQ66" s="876"/>
      <c r="CCR66" s="876"/>
      <c r="CCS66" s="876"/>
      <c r="CCT66" s="876"/>
      <c r="CCU66" s="876"/>
      <c r="CCV66" s="876"/>
      <c r="CCW66" s="876"/>
      <c r="CCX66" s="876"/>
      <c r="CCY66" s="876"/>
      <c r="CCZ66" s="876"/>
      <c r="CDA66" s="876"/>
      <c r="CDB66" s="876"/>
      <c r="CDC66" s="876"/>
      <c r="CDD66" s="876"/>
      <c r="CDE66" s="876"/>
      <c r="CDF66" s="876"/>
      <c r="CDG66" s="876"/>
      <c r="CDH66" s="876"/>
      <c r="CDI66" s="876"/>
      <c r="CDJ66" s="876"/>
      <c r="CDK66" s="876"/>
      <c r="CDL66" s="876"/>
      <c r="CDM66" s="876"/>
      <c r="CDN66" s="876"/>
      <c r="CDO66" s="876"/>
      <c r="CDP66" s="876"/>
      <c r="CDQ66" s="876"/>
      <c r="CDR66" s="876"/>
      <c r="CDS66" s="876"/>
      <c r="CDT66" s="876"/>
      <c r="CDU66" s="876"/>
      <c r="CDV66" s="876"/>
      <c r="CDW66" s="876"/>
      <c r="CDX66" s="876"/>
      <c r="CDY66" s="876"/>
      <c r="CDZ66" s="876"/>
      <c r="CEA66" s="876"/>
      <c r="CEB66" s="876"/>
      <c r="CEC66" s="876"/>
      <c r="CED66" s="876"/>
      <c r="CEE66" s="876"/>
      <c r="CEF66" s="876"/>
      <c r="CEG66" s="876"/>
      <c r="CEH66" s="876"/>
      <c r="CEI66" s="876"/>
      <c r="CEJ66" s="876"/>
      <c r="CEK66" s="876"/>
      <c r="CEL66" s="876"/>
      <c r="CEM66" s="876"/>
      <c r="CEN66" s="876"/>
      <c r="CEO66" s="876"/>
      <c r="CEP66" s="876"/>
      <c r="CEQ66" s="876"/>
      <c r="CER66" s="876"/>
      <c r="CES66" s="876"/>
      <c r="CET66" s="876"/>
      <c r="CEU66" s="876"/>
      <c r="CEV66" s="876"/>
      <c r="CEW66" s="876"/>
      <c r="CEX66" s="876"/>
      <c r="CEY66" s="876"/>
      <c r="CEZ66" s="876"/>
      <c r="CFA66" s="876"/>
      <c r="CFB66" s="876"/>
      <c r="CFC66" s="876"/>
      <c r="CFD66" s="876"/>
      <c r="CFE66" s="876"/>
      <c r="CFF66" s="876"/>
      <c r="CFG66" s="876"/>
      <c r="CFH66" s="876"/>
      <c r="CFI66" s="876"/>
      <c r="CFJ66" s="876"/>
      <c r="CFK66" s="876"/>
      <c r="CFL66" s="876"/>
      <c r="CFM66" s="876"/>
      <c r="CFN66" s="876"/>
      <c r="CFO66" s="876"/>
      <c r="CFP66" s="876"/>
      <c r="CFQ66" s="876"/>
      <c r="CFR66" s="876"/>
      <c r="CFS66" s="876"/>
      <c r="CFT66" s="876"/>
      <c r="CFU66" s="876"/>
      <c r="CFV66" s="876"/>
      <c r="CFW66" s="876"/>
      <c r="CFX66" s="876"/>
      <c r="CFY66" s="876"/>
      <c r="CFZ66" s="876"/>
      <c r="CGA66" s="876"/>
      <c r="CGB66" s="876"/>
      <c r="CGC66" s="876"/>
      <c r="CGD66" s="876"/>
      <c r="CGE66" s="876"/>
      <c r="CGF66" s="876"/>
      <c r="CGG66" s="876"/>
      <c r="CGH66" s="876"/>
      <c r="CGI66" s="876"/>
      <c r="CGJ66" s="876"/>
      <c r="CGK66" s="876"/>
      <c r="CGL66" s="876"/>
      <c r="CGM66" s="876"/>
      <c r="CGN66" s="876"/>
      <c r="CGO66" s="876"/>
      <c r="CGP66" s="876"/>
      <c r="CGQ66" s="876"/>
      <c r="CGR66" s="876"/>
      <c r="CGS66" s="876"/>
      <c r="CGT66" s="876"/>
      <c r="CGU66" s="876"/>
      <c r="CGV66" s="876"/>
      <c r="CGW66" s="876"/>
      <c r="CGX66" s="876"/>
      <c r="CGY66" s="876"/>
      <c r="CGZ66" s="876"/>
      <c r="CHA66" s="876"/>
      <c r="CHB66" s="876"/>
      <c r="CHC66" s="876"/>
      <c r="CHD66" s="876"/>
      <c r="CHE66" s="876"/>
      <c r="CHF66" s="876"/>
      <c r="CHG66" s="876"/>
      <c r="CHH66" s="876"/>
      <c r="CHI66" s="876"/>
      <c r="CHJ66" s="876"/>
      <c r="CHK66" s="876"/>
      <c r="CHL66" s="876"/>
      <c r="CHM66" s="876"/>
      <c r="CHN66" s="876"/>
      <c r="CHO66" s="876"/>
      <c r="CHP66" s="876"/>
      <c r="CHQ66" s="876"/>
      <c r="CHR66" s="876"/>
      <c r="CHS66" s="876"/>
      <c r="CHT66" s="876"/>
      <c r="CHU66" s="876"/>
      <c r="CHV66" s="876"/>
      <c r="CHW66" s="876"/>
      <c r="CHX66" s="876"/>
      <c r="CHY66" s="876"/>
      <c r="CHZ66" s="876"/>
      <c r="CIA66" s="876"/>
      <c r="CIB66" s="876"/>
      <c r="CIC66" s="876"/>
      <c r="CID66" s="876"/>
      <c r="CIE66" s="876"/>
      <c r="CIF66" s="876"/>
      <c r="CIG66" s="876"/>
      <c r="CIH66" s="876"/>
      <c r="CII66" s="876"/>
      <c r="CIJ66" s="876"/>
      <c r="CIK66" s="876"/>
      <c r="CIL66" s="876"/>
      <c r="CIM66" s="876"/>
      <c r="CIN66" s="876"/>
      <c r="CIO66" s="876"/>
      <c r="CIP66" s="876"/>
      <c r="CIQ66" s="876"/>
      <c r="CIR66" s="876"/>
      <c r="CIS66" s="876"/>
      <c r="CIT66" s="876"/>
      <c r="CIU66" s="876"/>
      <c r="CIV66" s="876"/>
      <c r="CIW66" s="876"/>
      <c r="CIX66" s="876"/>
      <c r="CIY66" s="876"/>
      <c r="CIZ66" s="876"/>
      <c r="CJA66" s="876"/>
      <c r="CJB66" s="876"/>
      <c r="CJC66" s="876"/>
      <c r="CJD66" s="876"/>
      <c r="CJE66" s="876"/>
      <c r="CJF66" s="876"/>
      <c r="CJG66" s="876"/>
      <c r="CJH66" s="876"/>
      <c r="CJI66" s="876"/>
      <c r="CJJ66" s="876"/>
      <c r="CJK66" s="876"/>
      <c r="CJL66" s="876"/>
      <c r="CJM66" s="876"/>
      <c r="CJN66" s="876"/>
      <c r="CJO66" s="876"/>
      <c r="CJP66" s="876"/>
      <c r="CJQ66" s="876"/>
      <c r="CJR66" s="876"/>
      <c r="CJS66" s="876"/>
      <c r="CJT66" s="876"/>
      <c r="CJU66" s="876"/>
      <c r="CJV66" s="876"/>
      <c r="CJW66" s="876"/>
      <c r="CJX66" s="876"/>
      <c r="CJY66" s="876"/>
      <c r="CJZ66" s="876"/>
      <c r="CKA66" s="876"/>
      <c r="CKB66" s="876"/>
      <c r="CKC66" s="876"/>
      <c r="CKD66" s="876"/>
      <c r="CKE66" s="876"/>
      <c r="CKF66" s="876"/>
      <c r="CKG66" s="876"/>
      <c r="CKH66" s="876"/>
      <c r="CKI66" s="876"/>
      <c r="CKJ66" s="876"/>
      <c r="CKK66" s="876"/>
      <c r="CKL66" s="876"/>
      <c r="CKM66" s="876"/>
      <c r="CKN66" s="876"/>
      <c r="CKO66" s="876"/>
      <c r="CKP66" s="876"/>
      <c r="CKQ66" s="876"/>
      <c r="CKR66" s="876"/>
      <c r="CKS66" s="876"/>
      <c r="CKT66" s="876"/>
      <c r="CKU66" s="876"/>
      <c r="CKV66" s="876"/>
      <c r="CKW66" s="876"/>
      <c r="CKX66" s="876"/>
      <c r="CKY66" s="876"/>
      <c r="CKZ66" s="876"/>
      <c r="CLA66" s="876"/>
      <c r="CLB66" s="876"/>
      <c r="CLC66" s="876"/>
      <c r="CLD66" s="876"/>
      <c r="CLE66" s="876"/>
      <c r="CLF66" s="876"/>
      <c r="CLG66" s="876"/>
      <c r="CLH66" s="876"/>
      <c r="CLI66" s="876"/>
      <c r="CLJ66" s="876"/>
      <c r="CLK66" s="876"/>
      <c r="CLL66" s="876"/>
      <c r="CLM66" s="876"/>
      <c r="CLN66" s="876"/>
      <c r="CLO66" s="876"/>
      <c r="CLP66" s="876"/>
      <c r="CLQ66" s="876"/>
      <c r="CLR66" s="876"/>
      <c r="CLS66" s="876"/>
      <c r="CLT66" s="876"/>
      <c r="CLU66" s="876"/>
      <c r="CLV66" s="876"/>
      <c r="CLW66" s="876"/>
      <c r="CLX66" s="876"/>
      <c r="CLY66" s="876"/>
      <c r="CLZ66" s="876"/>
      <c r="CMA66" s="876"/>
      <c r="CMB66" s="876"/>
      <c r="CMC66" s="876"/>
      <c r="CMD66" s="876"/>
      <c r="CME66" s="876"/>
      <c r="CMF66" s="876"/>
      <c r="CMG66" s="876"/>
      <c r="CMH66" s="876"/>
      <c r="CMI66" s="876"/>
      <c r="CMJ66" s="876"/>
      <c r="CMK66" s="876"/>
      <c r="CML66" s="876"/>
      <c r="CMM66" s="876"/>
      <c r="CMN66" s="876"/>
      <c r="CMO66" s="876"/>
      <c r="CMP66" s="876"/>
      <c r="CMQ66" s="876"/>
      <c r="CMR66" s="876"/>
      <c r="CMS66" s="876"/>
      <c r="CMT66" s="876"/>
      <c r="CMU66" s="876"/>
      <c r="CMV66" s="876"/>
      <c r="CMW66" s="876"/>
      <c r="CMX66" s="876"/>
      <c r="CMY66" s="876"/>
      <c r="CMZ66" s="876"/>
      <c r="CNA66" s="876"/>
      <c r="CNB66" s="876"/>
      <c r="CNC66" s="876"/>
      <c r="CND66" s="876"/>
      <c r="CNE66" s="876"/>
      <c r="CNF66" s="876"/>
      <c r="CNG66" s="876"/>
      <c r="CNH66" s="876"/>
      <c r="CNI66" s="876"/>
      <c r="CNJ66" s="876"/>
      <c r="CNK66" s="876"/>
      <c r="CNL66" s="876"/>
      <c r="CNM66" s="876"/>
      <c r="CNN66" s="876"/>
      <c r="CNO66" s="876"/>
      <c r="CNP66" s="876"/>
      <c r="CNQ66" s="876"/>
      <c r="CNR66" s="876"/>
      <c r="CNS66" s="876"/>
      <c r="CNT66" s="876"/>
      <c r="CNU66" s="876"/>
      <c r="CNV66" s="876"/>
      <c r="CNW66" s="876"/>
      <c r="CNX66" s="876"/>
      <c r="CNY66" s="876"/>
      <c r="CNZ66" s="876"/>
      <c r="COA66" s="876"/>
      <c r="COB66" s="876"/>
      <c r="COC66" s="876"/>
      <c r="COD66" s="876"/>
      <c r="COE66" s="876"/>
      <c r="COF66" s="876"/>
      <c r="COG66" s="876"/>
      <c r="COH66" s="876"/>
      <c r="COI66" s="876"/>
      <c r="COJ66" s="876"/>
      <c r="COK66" s="876"/>
      <c r="COL66" s="876"/>
      <c r="COM66" s="876"/>
      <c r="CON66" s="876"/>
      <c r="COO66" s="876"/>
      <c r="COP66" s="876"/>
      <c r="COQ66" s="876"/>
      <c r="COR66" s="876"/>
      <c r="COS66" s="876"/>
      <c r="COT66" s="876"/>
      <c r="COU66" s="876"/>
      <c r="COV66" s="876"/>
      <c r="COW66" s="876"/>
      <c r="COX66" s="876"/>
      <c r="COY66" s="876"/>
      <c r="COZ66" s="876"/>
      <c r="CPA66" s="876"/>
      <c r="CPB66" s="876"/>
      <c r="CPC66" s="876"/>
      <c r="CPD66" s="876"/>
      <c r="CPE66" s="876"/>
      <c r="CPF66" s="876"/>
      <c r="CPG66" s="876"/>
      <c r="CPH66" s="876"/>
      <c r="CPI66" s="876"/>
      <c r="CPJ66" s="876"/>
      <c r="CPK66" s="876"/>
      <c r="CPL66" s="876"/>
      <c r="CPM66" s="876"/>
      <c r="CPN66" s="876"/>
      <c r="CPO66" s="876"/>
      <c r="CPP66" s="876"/>
      <c r="CPQ66" s="876"/>
      <c r="CPR66" s="876"/>
      <c r="CPS66" s="876"/>
      <c r="CPT66" s="876"/>
      <c r="CPU66" s="876"/>
      <c r="CPV66" s="876"/>
      <c r="CPW66" s="876"/>
      <c r="CPX66" s="876"/>
      <c r="CPY66" s="876"/>
      <c r="CPZ66" s="876"/>
      <c r="CQA66" s="876"/>
      <c r="CQB66" s="876"/>
      <c r="CQC66" s="876"/>
      <c r="CQD66" s="876"/>
      <c r="CQE66" s="876"/>
      <c r="CQF66" s="876"/>
      <c r="CQG66" s="876"/>
      <c r="CQH66" s="876"/>
      <c r="CQI66" s="876"/>
      <c r="CQJ66" s="876"/>
      <c r="CQK66" s="876"/>
      <c r="CQL66" s="876"/>
      <c r="CQM66" s="876"/>
      <c r="CQN66" s="876"/>
      <c r="CQO66" s="876"/>
      <c r="CQP66" s="876"/>
      <c r="CQQ66" s="876"/>
      <c r="CQR66" s="876"/>
      <c r="CQS66" s="876"/>
      <c r="CQT66" s="876"/>
      <c r="CQU66" s="876"/>
      <c r="CQV66" s="876"/>
      <c r="CQW66" s="876"/>
      <c r="CQX66" s="876"/>
      <c r="CQY66" s="876"/>
      <c r="CQZ66" s="876"/>
      <c r="CRA66" s="876"/>
      <c r="CRB66" s="876"/>
      <c r="CRC66" s="876"/>
      <c r="CRD66" s="876"/>
      <c r="CRE66" s="876"/>
      <c r="CRF66" s="876"/>
      <c r="CRG66" s="876"/>
      <c r="CRH66" s="876"/>
      <c r="CRI66" s="876"/>
      <c r="CRJ66" s="876"/>
      <c r="CRK66" s="876"/>
      <c r="CRL66" s="876"/>
      <c r="CRM66" s="876"/>
      <c r="CRN66" s="876"/>
      <c r="CRO66" s="876"/>
      <c r="CRP66" s="876"/>
      <c r="CRQ66" s="876"/>
      <c r="CRR66" s="876"/>
      <c r="CRS66" s="876"/>
      <c r="CRT66" s="876"/>
      <c r="CRU66" s="876"/>
      <c r="CRV66" s="876"/>
      <c r="CRW66" s="876"/>
      <c r="CRX66" s="876"/>
      <c r="CRY66" s="876"/>
      <c r="CRZ66" s="876"/>
      <c r="CSA66" s="876"/>
      <c r="CSB66" s="876"/>
      <c r="CSC66" s="876"/>
      <c r="CSD66" s="876"/>
      <c r="CSE66" s="876"/>
      <c r="CSF66" s="876"/>
      <c r="CSG66" s="876"/>
      <c r="CSH66" s="876"/>
      <c r="CSI66" s="876"/>
      <c r="CSJ66" s="876"/>
      <c r="CSK66" s="876"/>
      <c r="CSL66" s="876"/>
      <c r="CSM66" s="876"/>
      <c r="CSN66" s="876"/>
      <c r="CSO66" s="876"/>
      <c r="CSP66" s="876"/>
      <c r="CSQ66" s="876"/>
      <c r="CSR66" s="876"/>
      <c r="CSS66" s="876"/>
      <c r="CST66" s="876"/>
      <c r="CSU66" s="876"/>
      <c r="CSV66" s="876"/>
      <c r="CSW66" s="876"/>
      <c r="CSX66" s="876"/>
      <c r="CSY66" s="876"/>
      <c r="CSZ66" s="876"/>
      <c r="CTA66" s="876"/>
      <c r="CTB66" s="876"/>
      <c r="CTC66" s="876"/>
      <c r="CTD66" s="876"/>
      <c r="CTE66" s="876"/>
      <c r="CTF66" s="876"/>
      <c r="CTG66" s="876"/>
      <c r="CTH66" s="876"/>
      <c r="CTI66" s="876"/>
      <c r="CTJ66" s="876"/>
      <c r="CTK66" s="876"/>
      <c r="CTL66" s="876"/>
      <c r="CTM66" s="876"/>
      <c r="CTN66" s="876"/>
      <c r="CTO66" s="876"/>
      <c r="CTP66" s="876"/>
      <c r="CTQ66" s="876"/>
      <c r="CTR66" s="876"/>
      <c r="CTS66" s="876"/>
      <c r="CTT66" s="876"/>
      <c r="CTU66" s="876"/>
      <c r="CTV66" s="876"/>
      <c r="CTW66" s="876"/>
      <c r="CTX66" s="876"/>
      <c r="CTY66" s="876"/>
      <c r="CTZ66" s="876"/>
      <c r="CUA66" s="876"/>
      <c r="CUB66" s="876"/>
      <c r="CUC66" s="876"/>
      <c r="CUD66" s="876"/>
      <c r="CUE66" s="876"/>
      <c r="CUF66" s="876"/>
      <c r="CUG66" s="876"/>
      <c r="CUH66" s="876"/>
      <c r="CUI66" s="876"/>
      <c r="CUJ66" s="876"/>
      <c r="CUK66" s="876"/>
      <c r="CUL66" s="876"/>
      <c r="CUM66" s="876"/>
      <c r="CUN66" s="876"/>
      <c r="CUO66" s="876"/>
      <c r="CUP66" s="876"/>
      <c r="CUQ66" s="876"/>
      <c r="CUR66" s="876"/>
      <c r="CUS66" s="876"/>
      <c r="CUT66" s="876"/>
      <c r="CUU66" s="876"/>
      <c r="CUV66" s="876"/>
      <c r="CUW66" s="876"/>
      <c r="CUX66" s="876"/>
      <c r="CUY66" s="876"/>
      <c r="CUZ66" s="876"/>
      <c r="CVA66" s="876"/>
      <c r="CVB66" s="876"/>
      <c r="CVC66" s="876"/>
      <c r="CVD66" s="876"/>
      <c r="CVE66" s="876"/>
      <c r="CVF66" s="876"/>
      <c r="CVG66" s="876"/>
      <c r="CVH66" s="876"/>
      <c r="CVI66" s="876"/>
      <c r="CVJ66" s="876"/>
      <c r="CVK66" s="876"/>
      <c r="CVL66" s="876"/>
      <c r="CVM66" s="876"/>
      <c r="CVN66" s="876"/>
      <c r="CVO66" s="876"/>
      <c r="CVP66" s="876"/>
      <c r="CVQ66" s="876"/>
      <c r="CVR66" s="876"/>
      <c r="CVS66" s="876"/>
      <c r="CVT66" s="876"/>
      <c r="CVU66" s="876"/>
      <c r="CVV66" s="876"/>
      <c r="CVW66" s="876"/>
      <c r="CVX66" s="876"/>
      <c r="CVY66" s="876"/>
      <c r="CVZ66" s="876"/>
      <c r="CWA66" s="876"/>
      <c r="CWB66" s="876"/>
      <c r="CWC66" s="876"/>
      <c r="CWD66" s="876"/>
      <c r="CWE66" s="876"/>
      <c r="CWF66" s="876"/>
      <c r="CWG66" s="876"/>
      <c r="CWH66" s="876"/>
      <c r="CWI66" s="876"/>
      <c r="CWJ66" s="876"/>
      <c r="CWK66" s="876"/>
      <c r="CWL66" s="876"/>
      <c r="CWM66" s="876"/>
      <c r="CWN66" s="876"/>
      <c r="CWO66" s="876"/>
      <c r="CWP66" s="876"/>
      <c r="CWQ66" s="876"/>
      <c r="CWR66" s="876"/>
      <c r="CWS66" s="876"/>
      <c r="CWT66" s="876"/>
      <c r="CWU66" s="876"/>
      <c r="CWV66" s="876"/>
      <c r="CWW66" s="876"/>
      <c r="CWX66" s="876"/>
      <c r="CWY66" s="876"/>
      <c r="CWZ66" s="876"/>
      <c r="CXA66" s="876"/>
      <c r="CXB66" s="876"/>
      <c r="CXC66" s="876"/>
      <c r="CXD66" s="876"/>
      <c r="CXE66" s="876"/>
      <c r="CXF66" s="876"/>
      <c r="CXG66" s="876"/>
      <c r="CXH66" s="876"/>
      <c r="CXI66" s="876"/>
      <c r="CXJ66" s="876"/>
      <c r="CXK66" s="876"/>
      <c r="CXL66" s="876"/>
      <c r="CXM66" s="876"/>
      <c r="CXN66" s="876"/>
      <c r="CXO66" s="876"/>
      <c r="CXP66" s="876"/>
      <c r="CXQ66" s="876"/>
      <c r="CXR66" s="876"/>
      <c r="CXS66" s="876"/>
      <c r="CXT66" s="876"/>
      <c r="CXU66" s="876"/>
      <c r="CXV66" s="876"/>
      <c r="CXW66" s="876"/>
      <c r="CXX66" s="876"/>
      <c r="CXY66" s="876"/>
      <c r="CXZ66" s="876"/>
      <c r="CYA66" s="876"/>
      <c r="CYB66" s="876"/>
      <c r="CYC66" s="876"/>
      <c r="CYD66" s="876"/>
      <c r="CYE66" s="876"/>
      <c r="CYF66" s="876"/>
      <c r="CYG66" s="876"/>
      <c r="CYH66" s="876"/>
      <c r="CYI66" s="876"/>
      <c r="CYJ66" s="876"/>
      <c r="CYK66" s="876"/>
      <c r="CYL66" s="876"/>
      <c r="CYM66" s="876"/>
      <c r="CYN66" s="876"/>
      <c r="CYO66" s="876"/>
      <c r="CYP66" s="876"/>
      <c r="CYQ66" s="876"/>
      <c r="CYR66" s="876"/>
      <c r="CYS66" s="876"/>
      <c r="CYT66" s="876"/>
      <c r="CYU66" s="876"/>
      <c r="CYV66" s="876"/>
      <c r="CYW66" s="876"/>
      <c r="CYX66" s="876"/>
      <c r="CYY66" s="876"/>
      <c r="CYZ66" s="876"/>
      <c r="CZA66" s="876"/>
      <c r="CZB66" s="876"/>
      <c r="CZC66" s="876"/>
      <c r="CZD66" s="876"/>
      <c r="CZE66" s="876"/>
      <c r="CZF66" s="876"/>
      <c r="CZG66" s="876"/>
      <c r="CZH66" s="876"/>
      <c r="CZI66" s="876"/>
      <c r="CZJ66" s="876"/>
      <c r="CZK66" s="876"/>
      <c r="CZL66" s="876"/>
      <c r="CZM66" s="876"/>
      <c r="CZN66" s="876"/>
      <c r="CZO66" s="876"/>
      <c r="CZP66" s="876"/>
      <c r="CZQ66" s="876"/>
      <c r="CZR66" s="876"/>
      <c r="CZS66" s="876"/>
      <c r="CZT66" s="876"/>
      <c r="CZU66" s="876"/>
      <c r="CZV66" s="876"/>
      <c r="CZW66" s="876"/>
      <c r="CZX66" s="876"/>
      <c r="CZY66" s="876"/>
      <c r="CZZ66" s="876"/>
      <c r="DAA66" s="876"/>
      <c r="DAB66" s="876"/>
      <c r="DAC66" s="876"/>
      <c r="DAD66" s="876"/>
      <c r="DAE66" s="876"/>
      <c r="DAF66" s="876"/>
      <c r="DAG66" s="876"/>
      <c r="DAH66" s="876"/>
      <c r="DAI66" s="876"/>
      <c r="DAJ66" s="876"/>
      <c r="DAK66" s="876"/>
      <c r="DAL66" s="876"/>
      <c r="DAM66" s="876"/>
      <c r="DAN66" s="876"/>
      <c r="DAO66" s="876"/>
      <c r="DAP66" s="876"/>
      <c r="DAQ66" s="876"/>
      <c r="DAR66" s="876"/>
      <c r="DAS66" s="876"/>
      <c r="DAT66" s="876"/>
      <c r="DAU66" s="876"/>
      <c r="DAV66" s="876"/>
      <c r="DAW66" s="876"/>
      <c r="DAX66" s="876"/>
      <c r="DAY66" s="876"/>
      <c r="DAZ66" s="876"/>
      <c r="DBA66" s="876"/>
      <c r="DBB66" s="876"/>
      <c r="DBC66" s="876"/>
      <c r="DBD66" s="876"/>
      <c r="DBE66" s="876"/>
      <c r="DBF66" s="876"/>
      <c r="DBG66" s="876"/>
      <c r="DBH66" s="876"/>
      <c r="DBI66" s="876"/>
      <c r="DBJ66" s="876"/>
      <c r="DBK66" s="876"/>
      <c r="DBL66" s="876"/>
      <c r="DBM66" s="876"/>
      <c r="DBN66" s="876"/>
      <c r="DBO66" s="876"/>
      <c r="DBP66" s="876"/>
      <c r="DBQ66" s="876"/>
      <c r="DBR66" s="876"/>
      <c r="DBS66" s="876"/>
      <c r="DBT66" s="876"/>
      <c r="DBU66" s="876"/>
      <c r="DBV66" s="876"/>
      <c r="DBW66" s="876"/>
      <c r="DBX66" s="876"/>
      <c r="DBY66" s="876"/>
      <c r="DBZ66" s="876"/>
      <c r="DCA66" s="876"/>
      <c r="DCB66" s="876"/>
      <c r="DCC66" s="876"/>
      <c r="DCD66" s="876"/>
      <c r="DCE66" s="876"/>
      <c r="DCF66" s="876"/>
      <c r="DCG66" s="876"/>
      <c r="DCH66" s="876"/>
      <c r="DCI66" s="876"/>
      <c r="DCJ66" s="876"/>
      <c r="DCK66" s="876"/>
      <c r="DCL66" s="876"/>
      <c r="DCM66" s="876"/>
      <c r="DCN66" s="876"/>
      <c r="DCO66" s="876"/>
      <c r="DCP66" s="876"/>
      <c r="DCQ66" s="876"/>
      <c r="DCR66" s="876"/>
      <c r="DCS66" s="876"/>
      <c r="DCT66" s="876"/>
      <c r="DCU66" s="876"/>
      <c r="DCV66" s="876"/>
      <c r="DCW66" s="876"/>
      <c r="DCX66" s="876"/>
      <c r="DCY66" s="876"/>
      <c r="DCZ66" s="876"/>
      <c r="DDA66" s="876"/>
      <c r="DDB66" s="876"/>
      <c r="DDC66" s="876"/>
      <c r="DDD66" s="876"/>
      <c r="DDE66" s="876"/>
      <c r="DDF66" s="876"/>
      <c r="DDG66" s="876"/>
      <c r="DDH66" s="876"/>
      <c r="DDI66" s="876"/>
      <c r="DDJ66" s="876"/>
      <c r="DDK66" s="876"/>
      <c r="DDL66" s="876"/>
      <c r="DDM66" s="876"/>
      <c r="DDN66" s="876"/>
      <c r="DDO66" s="876"/>
      <c r="DDP66" s="876"/>
      <c r="DDQ66" s="876"/>
      <c r="DDR66" s="876"/>
      <c r="DDS66" s="876"/>
      <c r="DDT66" s="876"/>
      <c r="DDU66" s="876"/>
      <c r="DDV66" s="876"/>
      <c r="DDW66" s="876"/>
      <c r="DDX66" s="876"/>
      <c r="DDY66" s="876"/>
      <c r="DDZ66" s="876"/>
      <c r="DEA66" s="876"/>
      <c r="DEB66" s="876"/>
      <c r="DEC66" s="876"/>
      <c r="DED66" s="876"/>
      <c r="DEE66" s="876"/>
      <c r="DEF66" s="876"/>
      <c r="DEG66" s="876"/>
      <c r="DEH66" s="876"/>
      <c r="DEI66" s="876"/>
      <c r="DEJ66" s="876"/>
      <c r="DEK66" s="876"/>
      <c r="DEL66" s="876"/>
      <c r="DEM66" s="876"/>
      <c r="DEN66" s="876"/>
      <c r="DEO66" s="876"/>
      <c r="DEP66" s="876"/>
      <c r="DEQ66" s="876"/>
      <c r="DER66" s="876"/>
      <c r="DES66" s="876"/>
      <c r="DET66" s="876"/>
      <c r="DEU66" s="876"/>
      <c r="DEV66" s="876"/>
      <c r="DEW66" s="876"/>
      <c r="DEX66" s="876"/>
      <c r="DEY66" s="876"/>
      <c r="DEZ66" s="876"/>
      <c r="DFA66" s="876"/>
      <c r="DFB66" s="876"/>
      <c r="DFC66" s="876"/>
      <c r="DFD66" s="876"/>
      <c r="DFE66" s="876"/>
      <c r="DFF66" s="876"/>
      <c r="DFG66" s="876"/>
      <c r="DFH66" s="876"/>
      <c r="DFI66" s="876"/>
      <c r="DFJ66" s="876"/>
      <c r="DFK66" s="876"/>
      <c r="DFL66" s="876"/>
      <c r="DFM66" s="876"/>
      <c r="DFN66" s="876"/>
      <c r="DFO66" s="876"/>
      <c r="DFP66" s="876"/>
      <c r="DFQ66" s="876"/>
      <c r="DFR66" s="876"/>
      <c r="DFS66" s="876"/>
      <c r="DFT66" s="876"/>
      <c r="DFU66" s="876"/>
      <c r="DFV66" s="876"/>
      <c r="DFW66" s="876"/>
      <c r="DFX66" s="876"/>
      <c r="DFY66" s="876"/>
      <c r="DFZ66" s="876"/>
      <c r="DGA66" s="876"/>
      <c r="DGB66" s="876"/>
      <c r="DGC66" s="876"/>
      <c r="DGD66" s="876"/>
      <c r="DGE66" s="876"/>
      <c r="DGF66" s="876"/>
      <c r="DGG66" s="876"/>
      <c r="DGH66" s="876"/>
      <c r="DGI66" s="876"/>
      <c r="DGJ66" s="876"/>
      <c r="DGK66" s="876"/>
      <c r="DGL66" s="876"/>
      <c r="DGM66" s="876"/>
      <c r="DGN66" s="876"/>
      <c r="DGO66" s="876"/>
      <c r="DGP66" s="876"/>
      <c r="DGQ66" s="876"/>
      <c r="DGR66" s="876"/>
      <c r="DGS66" s="876"/>
      <c r="DGT66" s="876"/>
      <c r="DGU66" s="876"/>
      <c r="DGV66" s="876"/>
      <c r="DGW66" s="876"/>
      <c r="DGX66" s="876"/>
      <c r="DGY66" s="876"/>
      <c r="DGZ66" s="876"/>
      <c r="DHA66" s="876"/>
      <c r="DHB66" s="876"/>
      <c r="DHC66" s="876"/>
      <c r="DHD66" s="876"/>
      <c r="DHE66" s="876"/>
      <c r="DHF66" s="876"/>
      <c r="DHG66" s="876"/>
      <c r="DHH66" s="876"/>
      <c r="DHI66" s="876"/>
      <c r="DHJ66" s="876"/>
      <c r="DHK66" s="876"/>
      <c r="DHL66" s="876"/>
      <c r="DHM66" s="876"/>
      <c r="DHN66" s="876"/>
      <c r="DHO66" s="876"/>
      <c r="DHP66" s="876"/>
      <c r="DHQ66" s="876"/>
      <c r="DHR66" s="876"/>
      <c r="DHS66" s="876"/>
      <c r="DHT66" s="876"/>
      <c r="DHU66" s="876"/>
      <c r="DHV66" s="876"/>
      <c r="DHW66" s="876"/>
      <c r="DHX66" s="876"/>
      <c r="DHY66" s="876"/>
      <c r="DHZ66" s="876"/>
      <c r="DIA66" s="876"/>
      <c r="DIB66" s="876"/>
      <c r="DIC66" s="876"/>
      <c r="DID66" s="876"/>
      <c r="DIE66" s="876"/>
      <c r="DIF66" s="876"/>
      <c r="DIG66" s="876"/>
      <c r="DIH66" s="876"/>
      <c r="DII66" s="876"/>
      <c r="DIJ66" s="876"/>
      <c r="DIK66" s="876"/>
      <c r="DIL66" s="876"/>
      <c r="DIM66" s="876"/>
      <c r="DIN66" s="876"/>
      <c r="DIO66" s="876"/>
      <c r="DIP66" s="876"/>
      <c r="DIQ66" s="876"/>
      <c r="DIR66" s="876"/>
      <c r="DIS66" s="876"/>
      <c r="DIT66" s="876"/>
      <c r="DIU66" s="876"/>
      <c r="DIV66" s="876"/>
      <c r="DIW66" s="876"/>
      <c r="DIX66" s="876"/>
      <c r="DIY66" s="876"/>
      <c r="DIZ66" s="876"/>
      <c r="DJA66" s="876"/>
      <c r="DJB66" s="876"/>
      <c r="DJC66" s="876"/>
      <c r="DJD66" s="876"/>
      <c r="DJE66" s="876"/>
      <c r="DJF66" s="876"/>
      <c r="DJG66" s="876"/>
      <c r="DJH66" s="876"/>
      <c r="DJI66" s="876"/>
      <c r="DJJ66" s="876"/>
      <c r="DJK66" s="876"/>
      <c r="DJL66" s="876"/>
      <c r="DJM66" s="876"/>
      <c r="DJN66" s="876"/>
      <c r="DJO66" s="876"/>
      <c r="DJP66" s="876"/>
      <c r="DJQ66" s="876"/>
      <c r="DJR66" s="876"/>
      <c r="DJS66" s="876"/>
      <c r="DJT66" s="876"/>
      <c r="DJU66" s="876"/>
      <c r="DJV66" s="876"/>
      <c r="DJW66" s="876"/>
      <c r="DJX66" s="876"/>
      <c r="DJY66" s="876"/>
      <c r="DJZ66" s="876"/>
      <c r="DKA66" s="876"/>
      <c r="DKB66" s="876"/>
      <c r="DKC66" s="876"/>
      <c r="DKD66" s="876"/>
      <c r="DKE66" s="876"/>
      <c r="DKF66" s="876"/>
      <c r="DKG66" s="876"/>
      <c r="DKH66" s="876"/>
      <c r="DKI66" s="876"/>
      <c r="DKJ66" s="876"/>
      <c r="DKK66" s="876"/>
      <c r="DKL66" s="876"/>
      <c r="DKM66" s="876"/>
      <c r="DKN66" s="876"/>
      <c r="DKO66" s="876"/>
      <c r="DKP66" s="876"/>
      <c r="DKQ66" s="876"/>
      <c r="DKR66" s="876"/>
      <c r="DKS66" s="876"/>
      <c r="DKT66" s="876"/>
      <c r="DKU66" s="876"/>
      <c r="DKV66" s="876"/>
      <c r="DKW66" s="876"/>
      <c r="DKX66" s="876"/>
      <c r="DKY66" s="876"/>
      <c r="DKZ66" s="876"/>
      <c r="DLA66" s="876"/>
      <c r="DLB66" s="876"/>
      <c r="DLC66" s="876"/>
      <c r="DLD66" s="876"/>
      <c r="DLE66" s="876"/>
      <c r="DLF66" s="876"/>
      <c r="DLG66" s="876"/>
      <c r="DLH66" s="876"/>
      <c r="DLI66" s="876"/>
      <c r="DLJ66" s="876"/>
      <c r="DLK66" s="876"/>
      <c r="DLL66" s="876"/>
      <c r="DLM66" s="876"/>
      <c r="DLN66" s="876"/>
      <c r="DLO66" s="876"/>
      <c r="DLP66" s="876"/>
      <c r="DLQ66" s="876"/>
      <c r="DLR66" s="876"/>
      <c r="DLS66" s="876"/>
      <c r="DLT66" s="876"/>
      <c r="DLU66" s="876"/>
      <c r="DLV66" s="876"/>
      <c r="DLW66" s="876"/>
      <c r="DLX66" s="876"/>
      <c r="DLY66" s="876"/>
      <c r="DLZ66" s="876"/>
      <c r="DMA66" s="876"/>
      <c r="DMB66" s="876"/>
      <c r="DMC66" s="876"/>
      <c r="DMD66" s="876"/>
      <c r="DME66" s="876"/>
      <c r="DMF66" s="876"/>
      <c r="DMG66" s="876"/>
      <c r="DMH66" s="876"/>
      <c r="DMI66" s="876"/>
      <c r="DMJ66" s="876"/>
      <c r="DMK66" s="876"/>
      <c r="DML66" s="876"/>
      <c r="DMM66" s="876"/>
      <c r="DMN66" s="876"/>
      <c r="DMO66" s="876"/>
      <c r="DMP66" s="876"/>
      <c r="DMQ66" s="876"/>
      <c r="DMR66" s="876"/>
      <c r="DMS66" s="876"/>
      <c r="DMT66" s="876"/>
      <c r="DMU66" s="876"/>
      <c r="DMV66" s="876"/>
      <c r="DMW66" s="876"/>
      <c r="DMX66" s="876"/>
      <c r="DMY66" s="876"/>
      <c r="DMZ66" s="876"/>
      <c r="DNA66" s="876"/>
      <c r="DNB66" s="876"/>
      <c r="DNC66" s="876"/>
      <c r="DND66" s="876"/>
      <c r="DNE66" s="876"/>
      <c r="DNF66" s="876"/>
      <c r="DNG66" s="876"/>
      <c r="DNH66" s="876"/>
      <c r="DNI66" s="876"/>
      <c r="DNJ66" s="876"/>
      <c r="DNK66" s="876"/>
      <c r="DNL66" s="876"/>
      <c r="DNM66" s="876"/>
      <c r="DNN66" s="876"/>
      <c r="DNO66" s="876"/>
      <c r="DNP66" s="876"/>
      <c r="DNQ66" s="876"/>
      <c r="DNR66" s="876"/>
      <c r="DNS66" s="876"/>
      <c r="DNT66" s="876"/>
      <c r="DNU66" s="876"/>
      <c r="DNV66" s="876"/>
      <c r="DNW66" s="876"/>
      <c r="DNX66" s="876"/>
      <c r="DNY66" s="876"/>
      <c r="DNZ66" s="876"/>
      <c r="DOA66" s="876"/>
      <c r="DOB66" s="876"/>
      <c r="DOC66" s="876"/>
      <c r="DOD66" s="876"/>
      <c r="DOE66" s="876"/>
      <c r="DOF66" s="876"/>
      <c r="DOG66" s="876"/>
      <c r="DOH66" s="876"/>
      <c r="DOI66" s="876"/>
      <c r="DOJ66" s="876"/>
      <c r="DOK66" s="876"/>
      <c r="DOL66" s="876"/>
      <c r="DOM66" s="876"/>
      <c r="DON66" s="876"/>
      <c r="DOO66" s="876"/>
      <c r="DOP66" s="876"/>
      <c r="DOQ66" s="876"/>
      <c r="DOR66" s="876"/>
      <c r="DOS66" s="876"/>
      <c r="DOT66" s="876"/>
      <c r="DOU66" s="876"/>
      <c r="DOV66" s="876"/>
      <c r="DOW66" s="876"/>
      <c r="DOX66" s="876"/>
      <c r="DOY66" s="876"/>
      <c r="DOZ66" s="876"/>
      <c r="DPA66" s="876"/>
      <c r="DPB66" s="876"/>
      <c r="DPC66" s="876"/>
      <c r="DPD66" s="876"/>
      <c r="DPE66" s="876"/>
      <c r="DPF66" s="876"/>
      <c r="DPG66" s="876"/>
      <c r="DPH66" s="876"/>
      <c r="DPI66" s="876"/>
      <c r="DPJ66" s="876"/>
      <c r="DPK66" s="876"/>
      <c r="DPL66" s="876"/>
      <c r="DPM66" s="876"/>
      <c r="DPN66" s="876"/>
      <c r="DPO66" s="876"/>
      <c r="DPP66" s="876"/>
      <c r="DPQ66" s="876"/>
      <c r="DPR66" s="876"/>
      <c r="DPS66" s="876"/>
      <c r="DPT66" s="876"/>
      <c r="DPU66" s="876"/>
      <c r="DPV66" s="876"/>
      <c r="DPW66" s="876"/>
      <c r="DPX66" s="876"/>
      <c r="DPY66" s="876"/>
      <c r="DPZ66" s="876"/>
      <c r="DQA66" s="876"/>
      <c r="DQB66" s="876"/>
      <c r="DQC66" s="876"/>
      <c r="DQD66" s="876"/>
      <c r="DQE66" s="876"/>
      <c r="DQF66" s="876"/>
      <c r="DQG66" s="876"/>
      <c r="DQH66" s="876"/>
      <c r="DQI66" s="876"/>
      <c r="DQJ66" s="876"/>
      <c r="DQK66" s="876"/>
      <c r="DQL66" s="876"/>
      <c r="DQM66" s="876"/>
      <c r="DQN66" s="876"/>
      <c r="DQO66" s="876"/>
      <c r="DQP66" s="876"/>
      <c r="DQQ66" s="876"/>
      <c r="DQR66" s="876"/>
      <c r="DQS66" s="876"/>
      <c r="DQT66" s="876"/>
      <c r="DQU66" s="876"/>
      <c r="DQV66" s="876"/>
      <c r="DQW66" s="876"/>
      <c r="DQX66" s="876"/>
      <c r="DQY66" s="876"/>
      <c r="DQZ66" s="876"/>
      <c r="DRA66" s="876"/>
      <c r="DRB66" s="876"/>
      <c r="DRC66" s="876"/>
      <c r="DRD66" s="876"/>
      <c r="DRE66" s="876"/>
      <c r="DRF66" s="876"/>
      <c r="DRG66" s="876"/>
      <c r="DRH66" s="876"/>
      <c r="DRI66" s="876"/>
      <c r="DRJ66" s="876"/>
      <c r="DRK66" s="876"/>
      <c r="DRL66" s="876"/>
      <c r="DRM66" s="876"/>
      <c r="DRN66" s="876"/>
      <c r="DRO66" s="876"/>
      <c r="DRP66" s="876"/>
      <c r="DRQ66" s="876"/>
      <c r="DRR66" s="876"/>
      <c r="DRS66" s="876"/>
      <c r="DRT66" s="876"/>
      <c r="DRU66" s="876"/>
      <c r="DRV66" s="876"/>
      <c r="DRW66" s="876"/>
      <c r="DRX66" s="876"/>
      <c r="DRY66" s="876"/>
      <c r="DRZ66" s="876"/>
      <c r="DSA66" s="876"/>
      <c r="DSB66" s="876"/>
      <c r="DSC66" s="876"/>
      <c r="DSD66" s="876"/>
      <c r="DSE66" s="876"/>
      <c r="DSF66" s="876"/>
      <c r="DSG66" s="876"/>
      <c r="DSH66" s="876"/>
      <c r="DSI66" s="876"/>
      <c r="DSJ66" s="876"/>
      <c r="DSK66" s="876"/>
      <c r="DSL66" s="876"/>
      <c r="DSM66" s="876"/>
      <c r="DSN66" s="876"/>
      <c r="DSO66" s="876"/>
      <c r="DSP66" s="876"/>
      <c r="DSQ66" s="876"/>
      <c r="DSR66" s="876"/>
      <c r="DSS66" s="876"/>
      <c r="DST66" s="876"/>
      <c r="DSU66" s="876"/>
      <c r="DSV66" s="876"/>
      <c r="DSW66" s="876"/>
      <c r="DSX66" s="876"/>
      <c r="DSY66" s="876"/>
      <c r="DSZ66" s="876"/>
      <c r="DTA66" s="876"/>
      <c r="DTB66" s="876"/>
      <c r="DTC66" s="876"/>
      <c r="DTD66" s="876"/>
      <c r="DTE66" s="876"/>
      <c r="DTF66" s="876"/>
      <c r="DTG66" s="876"/>
      <c r="DTH66" s="876"/>
      <c r="DTI66" s="876"/>
      <c r="DTJ66" s="876"/>
      <c r="DTK66" s="876"/>
      <c r="DTL66" s="876"/>
      <c r="DTM66" s="876"/>
      <c r="DTN66" s="876"/>
      <c r="DTO66" s="876"/>
      <c r="DTP66" s="876"/>
      <c r="DTQ66" s="876"/>
      <c r="DTR66" s="876"/>
      <c r="DTS66" s="876"/>
      <c r="DTT66" s="876"/>
      <c r="DTU66" s="876"/>
      <c r="DTV66" s="876"/>
      <c r="DTW66" s="876"/>
      <c r="DTX66" s="876"/>
      <c r="DTY66" s="876"/>
      <c r="DTZ66" s="876"/>
      <c r="DUA66" s="876"/>
      <c r="DUB66" s="876"/>
      <c r="DUC66" s="876"/>
      <c r="DUD66" s="876"/>
      <c r="DUE66" s="876"/>
      <c r="DUF66" s="876"/>
      <c r="DUG66" s="876"/>
      <c r="DUH66" s="876"/>
      <c r="DUI66" s="876"/>
      <c r="DUJ66" s="876"/>
      <c r="DUK66" s="876"/>
      <c r="DUL66" s="876"/>
      <c r="DUM66" s="876"/>
      <c r="DUN66" s="876"/>
      <c r="DUO66" s="876"/>
      <c r="DUP66" s="876"/>
      <c r="DUQ66" s="876"/>
      <c r="DUR66" s="876"/>
      <c r="DUS66" s="876"/>
      <c r="DUT66" s="876"/>
      <c r="DUU66" s="876"/>
      <c r="DUV66" s="876"/>
      <c r="DUW66" s="876"/>
      <c r="DUX66" s="876"/>
      <c r="DUY66" s="876"/>
      <c r="DUZ66" s="876"/>
      <c r="DVA66" s="876"/>
      <c r="DVB66" s="876"/>
      <c r="DVC66" s="876"/>
      <c r="DVD66" s="876"/>
      <c r="DVE66" s="876"/>
      <c r="DVF66" s="876"/>
      <c r="DVG66" s="876"/>
      <c r="DVH66" s="876"/>
      <c r="DVI66" s="876"/>
      <c r="DVJ66" s="876"/>
      <c r="DVK66" s="876"/>
      <c r="DVL66" s="876"/>
      <c r="DVM66" s="876"/>
      <c r="DVN66" s="876"/>
      <c r="DVO66" s="876"/>
      <c r="DVP66" s="876"/>
      <c r="DVQ66" s="876"/>
      <c r="DVR66" s="876"/>
      <c r="DVS66" s="876"/>
      <c r="DVT66" s="876"/>
      <c r="DVU66" s="876"/>
      <c r="DVV66" s="876"/>
      <c r="DVW66" s="876"/>
      <c r="DVX66" s="876"/>
      <c r="DVY66" s="876"/>
      <c r="DVZ66" s="876"/>
      <c r="DWA66" s="876"/>
      <c r="DWB66" s="876"/>
      <c r="DWC66" s="876"/>
      <c r="DWD66" s="876"/>
      <c r="DWE66" s="876"/>
      <c r="DWF66" s="876"/>
      <c r="DWG66" s="876"/>
      <c r="DWH66" s="876"/>
      <c r="DWI66" s="876"/>
      <c r="DWJ66" s="876"/>
      <c r="DWK66" s="876"/>
      <c r="DWL66" s="876"/>
      <c r="DWM66" s="876"/>
      <c r="DWN66" s="876"/>
      <c r="DWO66" s="876"/>
      <c r="DWP66" s="876"/>
      <c r="DWQ66" s="876"/>
      <c r="DWR66" s="876"/>
      <c r="DWS66" s="876"/>
      <c r="DWT66" s="876"/>
      <c r="DWU66" s="876"/>
      <c r="DWV66" s="876"/>
      <c r="DWW66" s="876"/>
      <c r="DWX66" s="876"/>
      <c r="DWY66" s="876"/>
      <c r="DWZ66" s="876"/>
      <c r="DXA66" s="876"/>
      <c r="DXB66" s="876"/>
      <c r="DXC66" s="876"/>
      <c r="DXD66" s="876"/>
      <c r="DXE66" s="876"/>
      <c r="DXF66" s="876"/>
      <c r="DXG66" s="876"/>
      <c r="DXH66" s="876"/>
      <c r="DXI66" s="876"/>
      <c r="DXJ66" s="876"/>
      <c r="DXK66" s="876"/>
      <c r="DXL66" s="876"/>
      <c r="DXM66" s="876"/>
      <c r="DXN66" s="876"/>
      <c r="DXO66" s="876"/>
      <c r="DXP66" s="876"/>
      <c r="DXQ66" s="876"/>
      <c r="DXR66" s="876"/>
      <c r="DXS66" s="876"/>
      <c r="DXT66" s="876"/>
      <c r="DXU66" s="876"/>
      <c r="DXV66" s="876"/>
      <c r="DXW66" s="876"/>
      <c r="DXX66" s="876"/>
      <c r="DXY66" s="876"/>
      <c r="DXZ66" s="876"/>
      <c r="DYA66" s="876"/>
      <c r="DYB66" s="876"/>
      <c r="DYC66" s="876"/>
      <c r="DYD66" s="876"/>
      <c r="DYE66" s="876"/>
      <c r="DYF66" s="876"/>
      <c r="DYG66" s="876"/>
      <c r="DYH66" s="876"/>
      <c r="DYI66" s="876"/>
      <c r="DYJ66" s="876"/>
      <c r="DYK66" s="876"/>
      <c r="DYL66" s="876"/>
      <c r="DYM66" s="876"/>
      <c r="DYN66" s="876"/>
      <c r="DYO66" s="876"/>
      <c r="DYP66" s="876"/>
      <c r="DYQ66" s="876"/>
      <c r="DYR66" s="876"/>
      <c r="DYS66" s="876"/>
      <c r="DYT66" s="876"/>
      <c r="DYU66" s="876"/>
      <c r="DYV66" s="876"/>
      <c r="DYW66" s="876"/>
      <c r="DYX66" s="876"/>
      <c r="DYY66" s="876"/>
      <c r="DYZ66" s="876"/>
      <c r="DZA66" s="876"/>
      <c r="DZB66" s="876"/>
      <c r="DZC66" s="876"/>
      <c r="DZD66" s="876"/>
      <c r="DZE66" s="876"/>
      <c r="DZF66" s="876"/>
      <c r="DZG66" s="876"/>
      <c r="DZH66" s="876"/>
      <c r="DZI66" s="876"/>
      <c r="DZJ66" s="876"/>
      <c r="DZK66" s="876"/>
      <c r="DZL66" s="876"/>
      <c r="DZM66" s="876"/>
      <c r="DZN66" s="876"/>
      <c r="DZO66" s="876"/>
      <c r="DZP66" s="876"/>
      <c r="DZQ66" s="876"/>
      <c r="DZR66" s="876"/>
      <c r="DZS66" s="876"/>
      <c r="DZT66" s="876"/>
      <c r="DZU66" s="876"/>
      <c r="DZV66" s="876"/>
      <c r="DZW66" s="876"/>
      <c r="DZX66" s="876"/>
      <c r="DZY66" s="876"/>
      <c r="DZZ66" s="876"/>
      <c r="EAA66" s="876"/>
      <c r="EAB66" s="876"/>
      <c r="EAC66" s="876"/>
      <c r="EAD66" s="876"/>
      <c r="EAE66" s="876"/>
      <c r="EAF66" s="876"/>
      <c r="EAG66" s="876"/>
      <c r="EAH66" s="876"/>
      <c r="EAI66" s="876"/>
      <c r="EAJ66" s="876"/>
      <c r="EAK66" s="876"/>
      <c r="EAL66" s="876"/>
      <c r="EAM66" s="876"/>
      <c r="EAN66" s="876"/>
      <c r="EAO66" s="876"/>
      <c r="EAP66" s="876"/>
      <c r="EAQ66" s="876"/>
      <c r="EAR66" s="876"/>
      <c r="EAS66" s="876"/>
      <c r="EAT66" s="876"/>
      <c r="EAU66" s="876"/>
      <c r="EAV66" s="876"/>
      <c r="EAW66" s="876"/>
      <c r="EAX66" s="876"/>
      <c r="EAY66" s="876"/>
      <c r="EAZ66" s="876"/>
      <c r="EBA66" s="876"/>
      <c r="EBB66" s="876"/>
      <c r="EBC66" s="876"/>
      <c r="EBD66" s="876"/>
      <c r="EBE66" s="876"/>
      <c r="EBF66" s="876"/>
      <c r="EBG66" s="876"/>
      <c r="EBH66" s="876"/>
      <c r="EBI66" s="876"/>
      <c r="EBJ66" s="876"/>
      <c r="EBK66" s="876"/>
      <c r="EBL66" s="876"/>
      <c r="EBM66" s="876"/>
      <c r="EBN66" s="876"/>
      <c r="EBO66" s="876"/>
      <c r="EBP66" s="876"/>
      <c r="EBQ66" s="876"/>
      <c r="EBR66" s="876"/>
      <c r="EBS66" s="876"/>
      <c r="EBT66" s="876"/>
      <c r="EBU66" s="876"/>
      <c r="EBV66" s="876"/>
      <c r="EBW66" s="876"/>
      <c r="EBX66" s="876"/>
      <c r="EBY66" s="876"/>
      <c r="EBZ66" s="876"/>
      <c r="ECA66" s="876"/>
      <c r="ECB66" s="876"/>
      <c r="ECC66" s="876"/>
      <c r="ECD66" s="876"/>
      <c r="ECE66" s="876"/>
      <c r="ECF66" s="876"/>
      <c r="ECG66" s="876"/>
      <c r="ECH66" s="876"/>
      <c r="ECI66" s="876"/>
      <c r="ECJ66" s="876"/>
      <c r="ECK66" s="876"/>
      <c r="ECL66" s="876"/>
      <c r="ECM66" s="876"/>
      <c r="ECN66" s="876"/>
      <c r="ECO66" s="876"/>
      <c r="ECP66" s="876"/>
      <c r="ECQ66" s="876"/>
      <c r="ECR66" s="876"/>
      <c r="ECS66" s="876"/>
      <c r="ECT66" s="876"/>
      <c r="ECU66" s="876"/>
      <c r="ECV66" s="876"/>
      <c r="ECW66" s="876"/>
      <c r="ECX66" s="876"/>
      <c r="ECY66" s="876"/>
      <c r="ECZ66" s="876"/>
      <c r="EDA66" s="876"/>
      <c r="EDB66" s="876"/>
      <c r="EDC66" s="876"/>
      <c r="EDD66" s="876"/>
      <c r="EDE66" s="876"/>
      <c r="EDF66" s="876"/>
      <c r="EDG66" s="876"/>
      <c r="EDH66" s="876"/>
      <c r="EDI66" s="876"/>
      <c r="EDJ66" s="876"/>
      <c r="EDK66" s="876"/>
      <c r="EDL66" s="876"/>
      <c r="EDM66" s="876"/>
      <c r="EDN66" s="876"/>
      <c r="EDO66" s="876"/>
      <c r="EDP66" s="876"/>
      <c r="EDQ66" s="876"/>
      <c r="EDR66" s="876"/>
      <c r="EDS66" s="876"/>
      <c r="EDT66" s="876"/>
      <c r="EDU66" s="876"/>
      <c r="EDV66" s="876"/>
      <c r="EDW66" s="876"/>
      <c r="EDX66" s="876"/>
      <c r="EDY66" s="876"/>
      <c r="EDZ66" s="876"/>
      <c r="EEA66" s="876"/>
      <c r="EEB66" s="876"/>
      <c r="EEC66" s="876"/>
      <c r="EED66" s="876"/>
      <c r="EEE66" s="876"/>
      <c r="EEF66" s="876"/>
      <c r="EEG66" s="876"/>
      <c r="EEH66" s="876"/>
      <c r="EEI66" s="876"/>
      <c r="EEJ66" s="876"/>
      <c r="EEK66" s="876"/>
      <c r="EEL66" s="876"/>
      <c r="EEM66" s="876"/>
      <c r="EEN66" s="876"/>
      <c r="EEO66" s="876"/>
      <c r="EEP66" s="876"/>
      <c r="EEQ66" s="876"/>
      <c r="EER66" s="876"/>
      <c r="EES66" s="876"/>
      <c r="EET66" s="876"/>
      <c r="EEU66" s="876"/>
      <c r="EEV66" s="876"/>
      <c r="EEW66" s="876"/>
      <c r="EEX66" s="876"/>
      <c r="EEY66" s="876"/>
      <c r="EEZ66" s="876"/>
      <c r="EFA66" s="876"/>
      <c r="EFB66" s="876"/>
      <c r="EFC66" s="876"/>
      <c r="EFD66" s="876"/>
      <c r="EFE66" s="876"/>
      <c r="EFF66" s="876"/>
      <c r="EFG66" s="876"/>
      <c r="EFH66" s="876"/>
      <c r="EFI66" s="876"/>
      <c r="EFJ66" s="876"/>
      <c r="EFK66" s="876"/>
      <c r="EFL66" s="876"/>
      <c r="EFM66" s="876"/>
      <c r="EFN66" s="876"/>
      <c r="EFO66" s="876"/>
      <c r="EFP66" s="876"/>
      <c r="EFQ66" s="876"/>
      <c r="EFR66" s="876"/>
      <c r="EFS66" s="876"/>
      <c r="EFT66" s="876"/>
      <c r="EFU66" s="876"/>
      <c r="EFV66" s="876"/>
      <c r="EFW66" s="876"/>
      <c r="EFX66" s="876"/>
      <c r="EFY66" s="876"/>
      <c r="EFZ66" s="876"/>
      <c r="EGA66" s="876"/>
      <c r="EGB66" s="876"/>
      <c r="EGC66" s="876"/>
      <c r="EGD66" s="876"/>
      <c r="EGE66" s="876"/>
      <c r="EGF66" s="876"/>
      <c r="EGG66" s="876"/>
      <c r="EGH66" s="876"/>
      <c r="EGI66" s="876"/>
      <c r="EGJ66" s="876"/>
      <c r="EGK66" s="876"/>
      <c r="EGL66" s="876"/>
      <c r="EGM66" s="876"/>
      <c r="EGN66" s="876"/>
      <c r="EGO66" s="876"/>
      <c r="EGP66" s="876"/>
      <c r="EGQ66" s="876"/>
      <c r="EGR66" s="876"/>
      <c r="EGS66" s="876"/>
      <c r="EGT66" s="876"/>
      <c r="EGU66" s="876"/>
      <c r="EGV66" s="876"/>
      <c r="EGW66" s="876"/>
      <c r="EGX66" s="876"/>
      <c r="EGY66" s="876"/>
      <c r="EGZ66" s="876"/>
      <c r="EHA66" s="876"/>
      <c r="EHB66" s="876"/>
      <c r="EHC66" s="876"/>
      <c r="EHD66" s="876"/>
      <c r="EHE66" s="876"/>
      <c r="EHF66" s="876"/>
      <c r="EHG66" s="876"/>
      <c r="EHH66" s="876"/>
      <c r="EHI66" s="876"/>
      <c r="EHJ66" s="876"/>
      <c r="EHK66" s="876"/>
      <c r="EHL66" s="876"/>
      <c r="EHM66" s="876"/>
      <c r="EHN66" s="876"/>
      <c r="EHO66" s="876"/>
      <c r="EHP66" s="876"/>
      <c r="EHQ66" s="876"/>
      <c r="EHR66" s="876"/>
      <c r="EHS66" s="876"/>
      <c r="EHT66" s="876"/>
      <c r="EHU66" s="876"/>
      <c r="EHV66" s="876"/>
      <c r="EHW66" s="876"/>
      <c r="EHX66" s="876"/>
      <c r="EHY66" s="876"/>
      <c r="EHZ66" s="876"/>
      <c r="EIA66" s="876"/>
      <c r="EIB66" s="876"/>
      <c r="EIC66" s="876"/>
      <c r="EID66" s="876"/>
      <c r="EIE66" s="876"/>
      <c r="EIF66" s="876"/>
      <c r="EIG66" s="876"/>
      <c r="EIH66" s="876"/>
      <c r="EII66" s="876"/>
      <c r="EIJ66" s="876"/>
      <c r="EIK66" s="876"/>
      <c r="EIL66" s="876"/>
      <c r="EIM66" s="876"/>
      <c r="EIN66" s="876"/>
      <c r="EIO66" s="876"/>
      <c r="EIP66" s="876"/>
      <c r="EIQ66" s="876"/>
      <c r="EIR66" s="876"/>
      <c r="EIS66" s="876"/>
      <c r="EIT66" s="876"/>
      <c r="EIU66" s="876"/>
      <c r="EIV66" s="876"/>
      <c r="EIW66" s="876"/>
      <c r="EIX66" s="876"/>
      <c r="EIY66" s="876"/>
      <c r="EIZ66" s="876"/>
      <c r="EJA66" s="876"/>
      <c r="EJB66" s="876"/>
      <c r="EJC66" s="876"/>
      <c r="EJD66" s="876"/>
      <c r="EJE66" s="876"/>
      <c r="EJF66" s="876"/>
      <c r="EJG66" s="876"/>
      <c r="EJH66" s="876"/>
      <c r="EJI66" s="876"/>
      <c r="EJJ66" s="876"/>
      <c r="EJK66" s="876"/>
      <c r="EJL66" s="876"/>
      <c r="EJM66" s="876"/>
      <c r="EJN66" s="876"/>
      <c r="EJO66" s="876"/>
      <c r="EJP66" s="876"/>
      <c r="EJQ66" s="876"/>
      <c r="EJR66" s="876"/>
      <c r="EJS66" s="876"/>
      <c r="EJT66" s="876"/>
      <c r="EJU66" s="876"/>
      <c r="EJV66" s="876"/>
      <c r="EJW66" s="876"/>
      <c r="EJX66" s="876"/>
      <c r="EJY66" s="876"/>
      <c r="EJZ66" s="876"/>
      <c r="EKA66" s="876"/>
      <c r="EKB66" s="876"/>
      <c r="EKC66" s="876"/>
      <c r="EKD66" s="876"/>
      <c r="EKE66" s="876"/>
      <c r="EKF66" s="876"/>
      <c r="EKG66" s="876"/>
      <c r="EKH66" s="876"/>
      <c r="EKI66" s="876"/>
      <c r="EKJ66" s="876"/>
      <c r="EKK66" s="876"/>
      <c r="EKL66" s="876"/>
      <c r="EKM66" s="876"/>
      <c r="EKN66" s="876"/>
      <c r="EKO66" s="876"/>
      <c r="EKP66" s="876"/>
      <c r="EKQ66" s="876"/>
      <c r="EKR66" s="876"/>
      <c r="EKS66" s="876"/>
      <c r="EKT66" s="876"/>
      <c r="EKU66" s="876"/>
      <c r="EKV66" s="876"/>
      <c r="EKW66" s="876"/>
      <c r="EKX66" s="876"/>
      <c r="EKY66" s="876"/>
      <c r="EKZ66" s="876"/>
      <c r="ELA66" s="876"/>
      <c r="ELB66" s="876"/>
      <c r="ELC66" s="876"/>
      <c r="ELD66" s="876"/>
      <c r="ELE66" s="876"/>
      <c r="ELF66" s="876"/>
      <c r="ELG66" s="876"/>
      <c r="ELH66" s="876"/>
      <c r="ELI66" s="876"/>
      <c r="ELJ66" s="876"/>
      <c r="ELK66" s="876"/>
      <c r="ELL66" s="876"/>
      <c r="ELM66" s="876"/>
      <c r="ELN66" s="876"/>
      <c r="ELO66" s="876"/>
      <c r="ELP66" s="876"/>
      <c r="ELQ66" s="876"/>
      <c r="ELR66" s="876"/>
      <c r="ELS66" s="876"/>
      <c r="ELT66" s="876"/>
      <c r="ELU66" s="876"/>
      <c r="ELV66" s="876"/>
      <c r="ELW66" s="876"/>
      <c r="ELX66" s="876"/>
      <c r="ELY66" s="876"/>
      <c r="ELZ66" s="876"/>
      <c r="EMA66" s="876"/>
      <c r="EMB66" s="876"/>
      <c r="EMC66" s="876"/>
      <c r="EMD66" s="876"/>
      <c r="EME66" s="876"/>
      <c r="EMF66" s="876"/>
      <c r="EMG66" s="876"/>
      <c r="EMH66" s="876"/>
      <c r="EMI66" s="876"/>
      <c r="EMJ66" s="876"/>
      <c r="EMK66" s="876"/>
      <c r="EML66" s="876"/>
      <c r="EMM66" s="876"/>
      <c r="EMN66" s="876"/>
      <c r="EMO66" s="876"/>
      <c r="EMP66" s="876"/>
      <c r="EMQ66" s="876"/>
      <c r="EMR66" s="876"/>
      <c r="EMS66" s="876"/>
      <c r="EMT66" s="876"/>
      <c r="EMU66" s="876"/>
      <c r="EMV66" s="876"/>
      <c r="EMW66" s="876"/>
      <c r="EMX66" s="876"/>
      <c r="EMY66" s="876"/>
      <c r="EMZ66" s="876"/>
      <c r="ENA66" s="876"/>
      <c r="ENB66" s="876"/>
      <c r="ENC66" s="876"/>
      <c r="END66" s="876"/>
      <c r="ENE66" s="876"/>
      <c r="ENF66" s="876"/>
      <c r="ENG66" s="876"/>
      <c r="ENH66" s="876"/>
      <c r="ENI66" s="876"/>
      <c r="ENJ66" s="876"/>
      <c r="ENK66" s="876"/>
      <c r="ENL66" s="876"/>
      <c r="ENM66" s="876"/>
      <c r="ENN66" s="876"/>
      <c r="ENO66" s="876"/>
      <c r="ENP66" s="876"/>
      <c r="ENQ66" s="876"/>
      <c r="ENR66" s="876"/>
      <c r="ENS66" s="876"/>
      <c r="ENT66" s="876"/>
      <c r="ENU66" s="876"/>
      <c r="ENV66" s="876"/>
      <c r="ENW66" s="876"/>
      <c r="ENX66" s="876"/>
      <c r="ENY66" s="876"/>
      <c r="ENZ66" s="876"/>
      <c r="EOA66" s="876"/>
      <c r="EOB66" s="876"/>
      <c r="EOC66" s="876"/>
      <c r="EOD66" s="876"/>
      <c r="EOE66" s="876"/>
      <c r="EOF66" s="876"/>
      <c r="EOG66" s="876"/>
      <c r="EOH66" s="876"/>
      <c r="EOI66" s="876"/>
      <c r="EOJ66" s="876"/>
      <c r="EOK66" s="876"/>
      <c r="EOL66" s="876"/>
      <c r="EOM66" s="876"/>
      <c r="EON66" s="876"/>
      <c r="EOO66" s="876"/>
      <c r="EOP66" s="876"/>
      <c r="EOQ66" s="876"/>
      <c r="EOR66" s="876"/>
      <c r="EOS66" s="876"/>
      <c r="EOT66" s="876"/>
      <c r="EOU66" s="876"/>
      <c r="EOV66" s="876"/>
      <c r="EOW66" s="876"/>
      <c r="EOX66" s="876"/>
      <c r="EOY66" s="876"/>
      <c r="EOZ66" s="876"/>
      <c r="EPA66" s="876"/>
      <c r="EPB66" s="876"/>
      <c r="EPC66" s="876"/>
      <c r="EPD66" s="876"/>
      <c r="EPE66" s="876"/>
      <c r="EPF66" s="876"/>
      <c r="EPG66" s="876"/>
      <c r="EPH66" s="876"/>
      <c r="EPI66" s="876"/>
      <c r="EPJ66" s="876"/>
      <c r="EPK66" s="876"/>
      <c r="EPL66" s="876"/>
      <c r="EPM66" s="876"/>
      <c r="EPN66" s="876"/>
      <c r="EPO66" s="876"/>
      <c r="EPP66" s="876"/>
      <c r="EPQ66" s="876"/>
      <c r="EPR66" s="876"/>
      <c r="EPS66" s="876"/>
      <c r="EPT66" s="876"/>
      <c r="EPU66" s="876"/>
      <c r="EPV66" s="876"/>
      <c r="EPW66" s="876"/>
      <c r="EPX66" s="876"/>
      <c r="EPY66" s="876"/>
      <c r="EPZ66" s="876"/>
      <c r="EQA66" s="876"/>
      <c r="EQB66" s="876"/>
      <c r="EQC66" s="876"/>
      <c r="EQD66" s="876"/>
      <c r="EQE66" s="876"/>
      <c r="EQF66" s="876"/>
      <c r="EQG66" s="876"/>
      <c r="EQH66" s="876"/>
      <c r="EQI66" s="876"/>
      <c r="EQJ66" s="876"/>
      <c r="EQK66" s="876"/>
      <c r="EQL66" s="876"/>
      <c r="EQM66" s="876"/>
      <c r="EQN66" s="876"/>
      <c r="EQO66" s="876"/>
      <c r="EQP66" s="876"/>
      <c r="EQQ66" s="876"/>
      <c r="EQR66" s="876"/>
      <c r="EQS66" s="876"/>
      <c r="EQT66" s="876"/>
      <c r="EQU66" s="876"/>
      <c r="EQV66" s="876"/>
      <c r="EQW66" s="876"/>
      <c r="EQX66" s="876"/>
      <c r="EQY66" s="876"/>
      <c r="EQZ66" s="876"/>
      <c r="ERA66" s="876"/>
      <c r="ERB66" s="876"/>
      <c r="ERC66" s="876"/>
      <c r="ERD66" s="876"/>
      <c r="ERE66" s="876"/>
      <c r="ERF66" s="876"/>
      <c r="ERG66" s="876"/>
      <c r="ERH66" s="876"/>
      <c r="ERI66" s="876"/>
      <c r="ERJ66" s="876"/>
      <c r="ERK66" s="876"/>
      <c r="ERL66" s="876"/>
      <c r="ERM66" s="876"/>
      <c r="ERN66" s="876"/>
      <c r="ERO66" s="876"/>
      <c r="ERP66" s="876"/>
      <c r="ERQ66" s="876"/>
      <c r="ERR66" s="876"/>
      <c r="ERS66" s="876"/>
      <c r="ERT66" s="876"/>
      <c r="ERU66" s="876"/>
      <c r="ERV66" s="876"/>
      <c r="ERW66" s="876"/>
      <c r="ERX66" s="876"/>
      <c r="ERY66" s="876"/>
      <c r="ERZ66" s="876"/>
      <c r="ESA66" s="876"/>
      <c r="ESB66" s="876"/>
      <c r="ESC66" s="876"/>
      <c r="ESD66" s="876"/>
      <c r="ESE66" s="876"/>
      <c r="ESF66" s="876"/>
      <c r="ESG66" s="876"/>
      <c r="ESH66" s="876"/>
      <c r="ESI66" s="876"/>
      <c r="ESJ66" s="876"/>
      <c r="ESK66" s="876"/>
      <c r="ESL66" s="876"/>
      <c r="ESM66" s="876"/>
      <c r="ESN66" s="876"/>
      <c r="ESO66" s="876"/>
      <c r="ESP66" s="876"/>
      <c r="ESQ66" s="876"/>
      <c r="ESR66" s="876"/>
      <c r="ESS66" s="876"/>
      <c r="EST66" s="876"/>
      <c r="ESU66" s="876"/>
      <c r="ESV66" s="876"/>
      <c r="ESW66" s="876"/>
      <c r="ESX66" s="876"/>
      <c r="ESY66" s="876"/>
      <c r="ESZ66" s="876"/>
      <c r="ETA66" s="876"/>
      <c r="ETB66" s="876"/>
      <c r="ETC66" s="876"/>
      <c r="ETD66" s="876"/>
      <c r="ETE66" s="876"/>
      <c r="ETF66" s="876"/>
      <c r="ETG66" s="876"/>
      <c r="ETH66" s="876"/>
      <c r="ETI66" s="876"/>
      <c r="ETJ66" s="876"/>
      <c r="ETK66" s="876"/>
      <c r="ETL66" s="876"/>
      <c r="ETM66" s="876"/>
      <c r="ETN66" s="876"/>
      <c r="ETO66" s="876"/>
      <c r="ETP66" s="876"/>
      <c r="ETQ66" s="876"/>
      <c r="ETR66" s="876"/>
      <c r="ETS66" s="876"/>
      <c r="ETT66" s="876"/>
      <c r="ETU66" s="876"/>
      <c r="ETV66" s="876"/>
      <c r="ETW66" s="876"/>
      <c r="ETX66" s="876"/>
      <c r="ETY66" s="876"/>
      <c r="ETZ66" s="876"/>
      <c r="EUA66" s="876"/>
      <c r="EUB66" s="876"/>
      <c r="EUC66" s="876"/>
      <c r="EUD66" s="876"/>
      <c r="EUE66" s="876"/>
      <c r="EUF66" s="876"/>
      <c r="EUG66" s="876"/>
      <c r="EUH66" s="876"/>
      <c r="EUI66" s="876"/>
      <c r="EUJ66" s="876"/>
      <c r="EUK66" s="876"/>
      <c r="EUL66" s="876"/>
      <c r="EUM66" s="876"/>
      <c r="EUN66" s="876"/>
      <c r="EUO66" s="876"/>
      <c r="EUP66" s="876"/>
      <c r="EUQ66" s="876"/>
      <c r="EUR66" s="876"/>
      <c r="EUS66" s="876"/>
      <c r="EUT66" s="876"/>
      <c r="EUU66" s="876"/>
      <c r="EUV66" s="876"/>
      <c r="EUW66" s="876"/>
      <c r="EUX66" s="876"/>
      <c r="EUY66" s="876"/>
      <c r="EUZ66" s="876"/>
      <c r="EVA66" s="876"/>
      <c r="EVB66" s="876"/>
      <c r="EVC66" s="876"/>
      <c r="EVD66" s="876"/>
      <c r="EVE66" s="876"/>
      <c r="EVF66" s="876"/>
      <c r="EVG66" s="876"/>
      <c r="EVH66" s="876"/>
      <c r="EVI66" s="876"/>
      <c r="EVJ66" s="876"/>
      <c r="EVK66" s="876"/>
      <c r="EVL66" s="876"/>
      <c r="EVM66" s="876"/>
      <c r="EVN66" s="876"/>
      <c r="EVO66" s="876"/>
      <c r="EVP66" s="876"/>
      <c r="EVQ66" s="876"/>
      <c r="EVR66" s="876"/>
      <c r="EVS66" s="876"/>
      <c r="EVT66" s="876"/>
      <c r="EVU66" s="876"/>
      <c r="EVV66" s="876"/>
      <c r="EVW66" s="876"/>
      <c r="EVX66" s="876"/>
      <c r="EVY66" s="876"/>
      <c r="EVZ66" s="876"/>
      <c r="EWA66" s="876"/>
      <c r="EWB66" s="876"/>
      <c r="EWC66" s="876"/>
      <c r="EWD66" s="876"/>
      <c r="EWE66" s="876"/>
      <c r="EWF66" s="876"/>
      <c r="EWG66" s="876"/>
      <c r="EWH66" s="876"/>
      <c r="EWI66" s="876"/>
      <c r="EWJ66" s="876"/>
      <c r="EWK66" s="876"/>
      <c r="EWL66" s="876"/>
      <c r="EWM66" s="876"/>
      <c r="EWN66" s="876"/>
      <c r="EWO66" s="876"/>
      <c r="EWP66" s="876"/>
      <c r="EWQ66" s="876"/>
      <c r="EWR66" s="876"/>
      <c r="EWS66" s="876"/>
      <c r="EWT66" s="876"/>
      <c r="EWU66" s="876"/>
      <c r="EWV66" s="876"/>
      <c r="EWW66" s="876"/>
      <c r="EWX66" s="876"/>
      <c r="EWY66" s="876"/>
      <c r="EWZ66" s="876"/>
      <c r="EXA66" s="876"/>
      <c r="EXB66" s="876"/>
      <c r="EXC66" s="876"/>
      <c r="EXD66" s="876"/>
      <c r="EXE66" s="876"/>
      <c r="EXF66" s="876"/>
      <c r="EXG66" s="876"/>
      <c r="EXH66" s="876"/>
      <c r="EXI66" s="876"/>
      <c r="EXJ66" s="876"/>
      <c r="EXK66" s="876"/>
      <c r="EXL66" s="876"/>
      <c r="EXM66" s="876"/>
      <c r="EXN66" s="876"/>
      <c r="EXO66" s="876"/>
      <c r="EXP66" s="876"/>
      <c r="EXQ66" s="876"/>
      <c r="EXR66" s="876"/>
      <c r="EXS66" s="876"/>
      <c r="EXT66" s="876"/>
      <c r="EXU66" s="876"/>
      <c r="EXV66" s="876"/>
      <c r="EXW66" s="876"/>
      <c r="EXX66" s="876"/>
      <c r="EXY66" s="876"/>
      <c r="EXZ66" s="876"/>
      <c r="EYA66" s="876"/>
      <c r="EYB66" s="876"/>
      <c r="EYC66" s="876"/>
      <c r="EYD66" s="876"/>
      <c r="EYE66" s="876"/>
      <c r="EYF66" s="876"/>
      <c r="EYG66" s="876"/>
      <c r="EYH66" s="876"/>
      <c r="EYI66" s="876"/>
      <c r="EYJ66" s="876"/>
      <c r="EYK66" s="876"/>
      <c r="EYL66" s="876"/>
      <c r="EYM66" s="876"/>
      <c r="EYN66" s="876"/>
      <c r="EYO66" s="876"/>
      <c r="EYP66" s="876"/>
      <c r="EYQ66" s="876"/>
      <c r="EYR66" s="876"/>
      <c r="EYS66" s="876"/>
      <c r="EYT66" s="876"/>
      <c r="EYU66" s="876"/>
      <c r="EYV66" s="876"/>
      <c r="EYW66" s="876"/>
      <c r="EYX66" s="876"/>
      <c r="EYY66" s="876"/>
      <c r="EYZ66" s="876"/>
      <c r="EZA66" s="876"/>
      <c r="EZB66" s="876"/>
      <c r="EZC66" s="876"/>
      <c r="EZD66" s="876"/>
      <c r="EZE66" s="876"/>
      <c r="EZF66" s="876"/>
      <c r="EZG66" s="876"/>
      <c r="EZH66" s="876"/>
      <c r="EZI66" s="876"/>
      <c r="EZJ66" s="876"/>
      <c r="EZK66" s="876"/>
      <c r="EZL66" s="876"/>
      <c r="EZM66" s="876"/>
      <c r="EZN66" s="876"/>
      <c r="EZO66" s="876"/>
      <c r="EZP66" s="876"/>
      <c r="EZQ66" s="876"/>
      <c r="EZR66" s="876"/>
      <c r="EZS66" s="876"/>
      <c r="EZT66" s="876"/>
      <c r="EZU66" s="876"/>
      <c r="EZV66" s="876"/>
      <c r="EZW66" s="876"/>
      <c r="EZX66" s="876"/>
      <c r="EZY66" s="876"/>
      <c r="EZZ66" s="876"/>
      <c r="FAA66" s="876"/>
      <c r="FAB66" s="876"/>
      <c r="FAC66" s="876"/>
      <c r="FAD66" s="876"/>
      <c r="FAE66" s="876"/>
      <c r="FAF66" s="876"/>
      <c r="FAG66" s="876"/>
      <c r="FAH66" s="876"/>
      <c r="FAI66" s="876"/>
      <c r="FAJ66" s="876"/>
      <c r="FAK66" s="876"/>
      <c r="FAL66" s="876"/>
      <c r="FAM66" s="876"/>
      <c r="FAN66" s="876"/>
      <c r="FAO66" s="876"/>
      <c r="FAP66" s="876"/>
      <c r="FAQ66" s="876"/>
      <c r="FAR66" s="876"/>
      <c r="FAS66" s="876"/>
      <c r="FAT66" s="876"/>
      <c r="FAU66" s="876"/>
      <c r="FAV66" s="876"/>
      <c r="FAW66" s="876"/>
      <c r="FAX66" s="876"/>
      <c r="FAY66" s="876"/>
      <c r="FAZ66" s="876"/>
      <c r="FBA66" s="876"/>
      <c r="FBB66" s="876"/>
      <c r="FBC66" s="876"/>
      <c r="FBD66" s="876"/>
      <c r="FBE66" s="876"/>
      <c r="FBF66" s="876"/>
      <c r="FBG66" s="876"/>
      <c r="FBH66" s="876"/>
      <c r="FBI66" s="876"/>
      <c r="FBJ66" s="876"/>
      <c r="FBK66" s="876"/>
      <c r="FBL66" s="876"/>
      <c r="FBM66" s="876"/>
      <c r="FBN66" s="876"/>
      <c r="FBO66" s="876"/>
      <c r="FBP66" s="876"/>
      <c r="FBQ66" s="876"/>
      <c r="FBR66" s="876"/>
      <c r="FBS66" s="876"/>
      <c r="FBT66" s="876"/>
      <c r="FBU66" s="876"/>
      <c r="FBV66" s="876"/>
      <c r="FBW66" s="876"/>
      <c r="FBX66" s="876"/>
      <c r="FBY66" s="876"/>
      <c r="FBZ66" s="876"/>
      <c r="FCA66" s="876"/>
      <c r="FCB66" s="876"/>
      <c r="FCC66" s="876"/>
      <c r="FCD66" s="876"/>
      <c r="FCE66" s="876"/>
      <c r="FCF66" s="876"/>
      <c r="FCG66" s="876"/>
      <c r="FCH66" s="876"/>
      <c r="FCI66" s="876"/>
      <c r="FCJ66" s="876"/>
      <c r="FCK66" s="876"/>
      <c r="FCL66" s="876"/>
      <c r="FCM66" s="876"/>
      <c r="FCN66" s="876"/>
      <c r="FCO66" s="876"/>
      <c r="FCP66" s="876"/>
      <c r="FCQ66" s="876"/>
      <c r="FCR66" s="876"/>
      <c r="FCS66" s="876"/>
      <c r="FCT66" s="876"/>
      <c r="FCU66" s="876"/>
      <c r="FCV66" s="876"/>
      <c r="FCW66" s="876"/>
      <c r="FCX66" s="876"/>
      <c r="FCY66" s="876"/>
      <c r="FCZ66" s="876"/>
      <c r="FDA66" s="876"/>
      <c r="FDB66" s="876"/>
      <c r="FDC66" s="876"/>
      <c r="FDD66" s="876"/>
      <c r="FDE66" s="876"/>
      <c r="FDF66" s="876"/>
      <c r="FDG66" s="876"/>
      <c r="FDH66" s="876"/>
      <c r="FDI66" s="876"/>
      <c r="FDJ66" s="876"/>
      <c r="FDK66" s="876"/>
      <c r="FDL66" s="876"/>
      <c r="FDM66" s="876"/>
      <c r="FDN66" s="876"/>
      <c r="FDO66" s="876"/>
      <c r="FDP66" s="876"/>
      <c r="FDQ66" s="876"/>
      <c r="FDR66" s="876"/>
      <c r="FDS66" s="876"/>
      <c r="FDT66" s="876"/>
      <c r="FDU66" s="876"/>
      <c r="FDV66" s="876"/>
      <c r="FDW66" s="876"/>
      <c r="FDX66" s="876"/>
      <c r="FDY66" s="876"/>
      <c r="FDZ66" s="876"/>
      <c r="FEA66" s="876"/>
      <c r="FEB66" s="876"/>
      <c r="FEC66" s="876"/>
      <c r="FED66" s="876"/>
      <c r="FEE66" s="876"/>
      <c r="FEF66" s="876"/>
      <c r="FEG66" s="876"/>
      <c r="FEH66" s="876"/>
      <c r="FEI66" s="876"/>
      <c r="FEJ66" s="876"/>
      <c r="FEK66" s="876"/>
      <c r="FEL66" s="876"/>
      <c r="FEM66" s="876"/>
      <c r="FEN66" s="876"/>
      <c r="FEO66" s="876"/>
      <c r="FEP66" s="876"/>
      <c r="FEQ66" s="876"/>
      <c r="FER66" s="876"/>
      <c r="FES66" s="876"/>
      <c r="FET66" s="876"/>
      <c r="FEU66" s="876"/>
      <c r="FEV66" s="876"/>
      <c r="FEW66" s="876"/>
      <c r="FEX66" s="876"/>
      <c r="FEY66" s="876"/>
      <c r="FEZ66" s="876"/>
      <c r="FFA66" s="876"/>
      <c r="FFB66" s="876"/>
      <c r="FFC66" s="876"/>
      <c r="FFD66" s="876"/>
      <c r="FFE66" s="876"/>
      <c r="FFF66" s="876"/>
      <c r="FFG66" s="876"/>
      <c r="FFH66" s="876"/>
      <c r="FFI66" s="876"/>
      <c r="FFJ66" s="876"/>
      <c r="FFK66" s="876"/>
      <c r="FFL66" s="876"/>
      <c r="FFM66" s="876"/>
      <c r="FFN66" s="876"/>
      <c r="FFO66" s="876"/>
      <c r="FFP66" s="876"/>
      <c r="FFQ66" s="876"/>
      <c r="FFR66" s="876"/>
      <c r="FFS66" s="876"/>
      <c r="FFT66" s="876"/>
      <c r="FFU66" s="876"/>
      <c r="FFV66" s="876"/>
      <c r="FFW66" s="876"/>
      <c r="FFX66" s="876"/>
      <c r="FFY66" s="876"/>
      <c r="FFZ66" s="876"/>
      <c r="FGA66" s="876"/>
      <c r="FGB66" s="876"/>
      <c r="FGC66" s="876"/>
      <c r="FGD66" s="876"/>
      <c r="FGE66" s="876"/>
      <c r="FGF66" s="876"/>
      <c r="FGG66" s="876"/>
      <c r="FGH66" s="876"/>
      <c r="FGI66" s="876"/>
      <c r="FGJ66" s="876"/>
      <c r="FGK66" s="876"/>
      <c r="FGL66" s="876"/>
      <c r="FGM66" s="876"/>
      <c r="FGN66" s="876"/>
      <c r="FGO66" s="876"/>
      <c r="FGP66" s="876"/>
      <c r="FGQ66" s="876"/>
      <c r="FGR66" s="876"/>
      <c r="FGS66" s="876"/>
      <c r="FGT66" s="876"/>
      <c r="FGU66" s="876"/>
      <c r="FGV66" s="876"/>
      <c r="FGW66" s="876"/>
      <c r="FGX66" s="876"/>
      <c r="FGY66" s="876"/>
      <c r="FGZ66" s="876"/>
      <c r="FHA66" s="876"/>
      <c r="FHB66" s="876"/>
      <c r="FHC66" s="876"/>
      <c r="FHD66" s="876"/>
      <c r="FHE66" s="876"/>
      <c r="FHF66" s="876"/>
      <c r="FHG66" s="876"/>
      <c r="FHH66" s="876"/>
      <c r="FHI66" s="876"/>
      <c r="FHJ66" s="876"/>
      <c r="FHK66" s="876"/>
      <c r="FHL66" s="876"/>
      <c r="FHM66" s="876"/>
      <c r="FHN66" s="876"/>
      <c r="FHO66" s="876"/>
      <c r="FHP66" s="876"/>
      <c r="FHQ66" s="876"/>
      <c r="FHR66" s="876"/>
      <c r="FHS66" s="876"/>
      <c r="FHT66" s="876"/>
      <c r="FHU66" s="876"/>
      <c r="FHV66" s="876"/>
      <c r="FHW66" s="876"/>
      <c r="FHX66" s="876"/>
      <c r="FHY66" s="876"/>
      <c r="FHZ66" s="876"/>
      <c r="FIA66" s="876"/>
      <c r="FIB66" s="876"/>
      <c r="FIC66" s="876"/>
      <c r="FID66" s="876"/>
      <c r="FIE66" s="876"/>
      <c r="FIF66" s="876"/>
      <c r="FIG66" s="876"/>
      <c r="FIH66" s="876"/>
      <c r="FII66" s="876"/>
      <c r="FIJ66" s="876"/>
      <c r="FIK66" s="876"/>
      <c r="FIL66" s="876"/>
      <c r="FIM66" s="876"/>
      <c r="FIN66" s="876"/>
      <c r="FIO66" s="876"/>
      <c r="FIP66" s="876"/>
      <c r="FIQ66" s="876"/>
      <c r="FIR66" s="876"/>
      <c r="FIS66" s="876"/>
      <c r="FIT66" s="876"/>
      <c r="FIU66" s="876"/>
      <c r="FIV66" s="876"/>
      <c r="FIW66" s="876"/>
      <c r="FIX66" s="876"/>
      <c r="FIY66" s="876"/>
      <c r="FIZ66" s="876"/>
      <c r="FJA66" s="876"/>
      <c r="FJB66" s="876"/>
      <c r="FJC66" s="876"/>
      <c r="FJD66" s="876"/>
      <c r="FJE66" s="876"/>
      <c r="FJF66" s="876"/>
      <c r="FJG66" s="876"/>
      <c r="FJH66" s="876"/>
      <c r="FJI66" s="876"/>
      <c r="FJJ66" s="876"/>
      <c r="FJK66" s="876"/>
      <c r="FJL66" s="876"/>
      <c r="FJM66" s="876"/>
      <c r="FJN66" s="876"/>
      <c r="FJO66" s="876"/>
      <c r="FJP66" s="876"/>
      <c r="FJQ66" s="876"/>
      <c r="FJR66" s="876"/>
      <c r="FJS66" s="876"/>
      <c r="FJT66" s="876"/>
      <c r="FJU66" s="876"/>
      <c r="FJV66" s="876"/>
      <c r="FJW66" s="876"/>
      <c r="FJX66" s="876"/>
      <c r="FJY66" s="876"/>
      <c r="FJZ66" s="876"/>
      <c r="FKA66" s="876"/>
      <c r="FKB66" s="876"/>
      <c r="FKC66" s="876"/>
      <c r="FKD66" s="876"/>
      <c r="FKE66" s="876"/>
      <c r="FKF66" s="876"/>
      <c r="FKG66" s="876"/>
      <c r="FKH66" s="876"/>
      <c r="FKI66" s="876"/>
      <c r="FKJ66" s="876"/>
      <c r="FKK66" s="876"/>
      <c r="FKL66" s="876"/>
      <c r="FKM66" s="876"/>
      <c r="FKN66" s="876"/>
      <c r="FKO66" s="876"/>
      <c r="FKP66" s="876"/>
      <c r="FKQ66" s="876"/>
      <c r="FKR66" s="876"/>
      <c r="FKS66" s="876"/>
      <c r="FKT66" s="876"/>
      <c r="FKU66" s="876"/>
      <c r="FKV66" s="876"/>
      <c r="FKW66" s="876"/>
      <c r="FKX66" s="876"/>
      <c r="FKY66" s="876"/>
      <c r="FKZ66" s="876"/>
      <c r="FLA66" s="876"/>
      <c r="FLB66" s="876"/>
      <c r="FLC66" s="876"/>
      <c r="FLD66" s="876"/>
      <c r="FLE66" s="876"/>
      <c r="FLF66" s="876"/>
      <c r="FLG66" s="876"/>
      <c r="FLH66" s="876"/>
      <c r="FLI66" s="876"/>
      <c r="FLJ66" s="876"/>
      <c r="FLK66" s="876"/>
      <c r="FLL66" s="876"/>
      <c r="FLM66" s="876"/>
      <c r="FLN66" s="876"/>
      <c r="FLO66" s="876"/>
      <c r="FLP66" s="876"/>
      <c r="FLQ66" s="876"/>
      <c r="FLR66" s="876"/>
      <c r="FLS66" s="876"/>
      <c r="FLT66" s="876"/>
      <c r="FLU66" s="876"/>
      <c r="FLV66" s="876"/>
      <c r="FLW66" s="876"/>
      <c r="FLX66" s="876"/>
      <c r="FLY66" s="876"/>
      <c r="FLZ66" s="876"/>
      <c r="FMA66" s="876"/>
      <c r="FMB66" s="876"/>
      <c r="FMC66" s="876"/>
      <c r="FMD66" s="876"/>
      <c r="FME66" s="876"/>
      <c r="FMF66" s="876"/>
      <c r="FMG66" s="876"/>
      <c r="FMH66" s="876"/>
      <c r="FMI66" s="876"/>
      <c r="FMJ66" s="876"/>
      <c r="FMK66" s="876"/>
      <c r="FML66" s="876"/>
      <c r="FMM66" s="876"/>
      <c r="FMN66" s="876"/>
      <c r="FMO66" s="876"/>
      <c r="FMP66" s="876"/>
      <c r="FMQ66" s="876"/>
      <c r="FMR66" s="876"/>
      <c r="FMS66" s="876"/>
      <c r="FMT66" s="876"/>
      <c r="FMU66" s="876"/>
      <c r="FMV66" s="876"/>
      <c r="FMW66" s="876"/>
      <c r="FMX66" s="876"/>
      <c r="FMY66" s="876"/>
      <c r="FMZ66" s="876"/>
      <c r="FNA66" s="876"/>
      <c r="FNB66" s="876"/>
      <c r="FNC66" s="876"/>
      <c r="FND66" s="876"/>
      <c r="FNE66" s="876"/>
      <c r="FNF66" s="876"/>
      <c r="FNG66" s="876"/>
      <c r="FNH66" s="876"/>
      <c r="FNI66" s="876"/>
      <c r="FNJ66" s="876"/>
      <c r="FNK66" s="876"/>
      <c r="FNL66" s="876"/>
      <c r="FNM66" s="876"/>
      <c r="FNN66" s="876"/>
      <c r="FNO66" s="876"/>
      <c r="FNP66" s="876"/>
      <c r="FNQ66" s="876"/>
      <c r="FNR66" s="876"/>
      <c r="FNS66" s="876"/>
      <c r="FNT66" s="876"/>
      <c r="FNU66" s="876"/>
      <c r="FNV66" s="876"/>
      <c r="FNW66" s="876"/>
      <c r="FNX66" s="876"/>
      <c r="FNY66" s="876"/>
      <c r="FNZ66" s="876"/>
      <c r="FOA66" s="876"/>
      <c r="FOB66" s="876"/>
      <c r="FOC66" s="876"/>
      <c r="FOD66" s="876"/>
      <c r="FOE66" s="876"/>
      <c r="FOF66" s="876"/>
      <c r="FOG66" s="876"/>
      <c r="FOH66" s="876"/>
      <c r="FOI66" s="876"/>
      <c r="FOJ66" s="876"/>
      <c r="FOK66" s="876"/>
      <c r="FOL66" s="876"/>
      <c r="FOM66" s="876"/>
      <c r="FON66" s="876"/>
      <c r="FOO66" s="876"/>
      <c r="FOP66" s="876"/>
      <c r="FOQ66" s="876"/>
      <c r="FOR66" s="876"/>
      <c r="FOS66" s="876"/>
      <c r="FOT66" s="876"/>
      <c r="FOU66" s="876"/>
      <c r="FOV66" s="876"/>
      <c r="FOW66" s="876"/>
      <c r="FOX66" s="876"/>
      <c r="FOY66" s="876"/>
      <c r="FOZ66" s="876"/>
      <c r="FPA66" s="876"/>
      <c r="FPB66" s="876"/>
      <c r="FPC66" s="876"/>
      <c r="FPD66" s="876"/>
      <c r="FPE66" s="876"/>
      <c r="FPF66" s="876"/>
      <c r="FPG66" s="876"/>
      <c r="FPH66" s="876"/>
      <c r="FPI66" s="876"/>
      <c r="FPJ66" s="876"/>
      <c r="FPK66" s="876"/>
      <c r="FPL66" s="876"/>
      <c r="FPM66" s="876"/>
      <c r="FPN66" s="876"/>
      <c r="FPO66" s="876"/>
      <c r="FPP66" s="876"/>
      <c r="FPQ66" s="876"/>
      <c r="FPR66" s="876"/>
      <c r="FPS66" s="876"/>
      <c r="FPT66" s="876"/>
      <c r="FPU66" s="876"/>
      <c r="FPV66" s="876"/>
      <c r="FPW66" s="876"/>
      <c r="FPX66" s="876"/>
      <c r="FPY66" s="876"/>
      <c r="FPZ66" s="876"/>
      <c r="FQA66" s="876"/>
      <c r="FQB66" s="876"/>
      <c r="FQC66" s="876"/>
      <c r="FQD66" s="876"/>
      <c r="FQE66" s="876"/>
      <c r="FQF66" s="876"/>
      <c r="FQG66" s="876"/>
      <c r="FQH66" s="876"/>
      <c r="FQI66" s="876"/>
      <c r="FQJ66" s="876"/>
      <c r="FQK66" s="876"/>
      <c r="FQL66" s="876"/>
      <c r="FQM66" s="876"/>
      <c r="FQN66" s="876"/>
      <c r="FQO66" s="876"/>
      <c r="FQP66" s="876"/>
      <c r="FQQ66" s="876"/>
      <c r="FQR66" s="876"/>
      <c r="FQS66" s="876"/>
      <c r="FQT66" s="876"/>
      <c r="FQU66" s="876"/>
      <c r="FQV66" s="876"/>
      <c r="FQW66" s="876"/>
      <c r="FQX66" s="876"/>
      <c r="FQY66" s="876"/>
      <c r="FQZ66" s="876"/>
      <c r="FRA66" s="876"/>
      <c r="FRB66" s="876"/>
      <c r="FRC66" s="876"/>
      <c r="FRD66" s="876"/>
      <c r="FRE66" s="876"/>
      <c r="FRF66" s="876"/>
      <c r="FRG66" s="876"/>
      <c r="FRH66" s="876"/>
      <c r="FRI66" s="876"/>
      <c r="FRJ66" s="876"/>
      <c r="FRK66" s="876"/>
      <c r="FRL66" s="876"/>
      <c r="FRM66" s="876"/>
      <c r="FRN66" s="876"/>
      <c r="FRO66" s="876"/>
      <c r="FRP66" s="876"/>
      <c r="FRQ66" s="876"/>
      <c r="FRR66" s="876"/>
      <c r="FRS66" s="876"/>
      <c r="FRT66" s="876"/>
      <c r="FRU66" s="876"/>
      <c r="FRV66" s="876"/>
      <c r="FRW66" s="876"/>
      <c r="FRX66" s="876"/>
      <c r="FRY66" s="876"/>
      <c r="FRZ66" s="876"/>
      <c r="FSA66" s="876"/>
      <c r="FSB66" s="876"/>
      <c r="FSC66" s="876"/>
      <c r="FSD66" s="876"/>
      <c r="FSE66" s="876"/>
      <c r="FSF66" s="876"/>
      <c r="FSG66" s="876"/>
      <c r="FSH66" s="876"/>
      <c r="FSI66" s="876"/>
      <c r="FSJ66" s="876"/>
      <c r="FSK66" s="876"/>
      <c r="FSL66" s="876"/>
      <c r="FSM66" s="876"/>
      <c r="FSN66" s="876"/>
      <c r="FSO66" s="876"/>
      <c r="FSP66" s="876"/>
      <c r="FSQ66" s="876"/>
      <c r="FSR66" s="876"/>
      <c r="FSS66" s="876"/>
      <c r="FST66" s="876"/>
      <c r="FSU66" s="876"/>
      <c r="FSV66" s="876"/>
      <c r="FSW66" s="876"/>
      <c r="FSX66" s="876"/>
      <c r="FSY66" s="876"/>
      <c r="FSZ66" s="876"/>
      <c r="FTA66" s="876"/>
      <c r="FTB66" s="876"/>
      <c r="FTC66" s="876"/>
      <c r="FTD66" s="876"/>
      <c r="FTE66" s="876"/>
      <c r="FTF66" s="876"/>
      <c r="FTG66" s="876"/>
      <c r="FTH66" s="876"/>
      <c r="FTI66" s="876"/>
      <c r="FTJ66" s="876"/>
      <c r="FTK66" s="876"/>
      <c r="FTL66" s="876"/>
      <c r="FTM66" s="876"/>
      <c r="FTN66" s="876"/>
      <c r="FTO66" s="876"/>
      <c r="FTP66" s="876"/>
      <c r="FTQ66" s="876"/>
      <c r="FTR66" s="876"/>
      <c r="FTS66" s="876"/>
      <c r="FTT66" s="876"/>
      <c r="FTU66" s="876"/>
      <c r="FTV66" s="876"/>
      <c r="FTW66" s="876"/>
      <c r="FTX66" s="876"/>
      <c r="FTY66" s="876"/>
      <c r="FTZ66" s="876"/>
      <c r="FUA66" s="876"/>
      <c r="FUB66" s="876"/>
      <c r="FUC66" s="876"/>
      <c r="FUD66" s="876"/>
      <c r="FUE66" s="876"/>
      <c r="FUF66" s="876"/>
      <c r="FUG66" s="876"/>
      <c r="FUH66" s="876"/>
      <c r="FUI66" s="876"/>
      <c r="FUJ66" s="876"/>
      <c r="FUK66" s="876"/>
      <c r="FUL66" s="876"/>
      <c r="FUM66" s="876"/>
      <c r="FUN66" s="876"/>
      <c r="FUO66" s="876"/>
      <c r="FUP66" s="876"/>
      <c r="FUQ66" s="876"/>
      <c r="FUR66" s="876"/>
      <c r="FUS66" s="876"/>
      <c r="FUT66" s="876"/>
      <c r="FUU66" s="876"/>
      <c r="FUV66" s="876"/>
      <c r="FUW66" s="876"/>
      <c r="FUX66" s="876"/>
      <c r="FUY66" s="876"/>
      <c r="FUZ66" s="876"/>
      <c r="FVA66" s="876"/>
      <c r="FVB66" s="876"/>
      <c r="FVC66" s="876"/>
      <c r="FVD66" s="876"/>
      <c r="FVE66" s="876"/>
      <c r="FVF66" s="876"/>
      <c r="FVG66" s="876"/>
      <c r="FVH66" s="876"/>
      <c r="FVI66" s="876"/>
      <c r="FVJ66" s="876"/>
      <c r="FVK66" s="876"/>
      <c r="FVL66" s="876"/>
      <c r="FVM66" s="876"/>
      <c r="FVN66" s="876"/>
      <c r="FVO66" s="876"/>
      <c r="FVP66" s="876"/>
      <c r="FVQ66" s="876"/>
      <c r="FVR66" s="876"/>
      <c r="FVS66" s="876"/>
      <c r="FVT66" s="876"/>
      <c r="FVU66" s="876"/>
      <c r="FVV66" s="876"/>
      <c r="FVW66" s="876"/>
      <c r="FVX66" s="876"/>
      <c r="FVY66" s="876"/>
      <c r="FVZ66" s="876"/>
      <c r="FWA66" s="876"/>
      <c r="FWB66" s="876"/>
      <c r="FWC66" s="876"/>
      <c r="FWD66" s="876"/>
      <c r="FWE66" s="876"/>
      <c r="FWF66" s="876"/>
      <c r="FWG66" s="876"/>
      <c r="FWH66" s="876"/>
      <c r="FWI66" s="876"/>
      <c r="FWJ66" s="876"/>
      <c r="FWK66" s="876"/>
      <c r="FWL66" s="876"/>
      <c r="FWM66" s="876"/>
      <c r="FWN66" s="876"/>
      <c r="FWO66" s="876"/>
      <c r="FWP66" s="876"/>
      <c r="FWQ66" s="876"/>
      <c r="FWR66" s="876"/>
      <c r="FWS66" s="876"/>
      <c r="FWT66" s="876"/>
      <c r="FWU66" s="876"/>
      <c r="FWV66" s="876"/>
      <c r="FWW66" s="876"/>
      <c r="FWX66" s="876"/>
      <c r="FWY66" s="876"/>
      <c r="FWZ66" s="876"/>
      <c r="FXA66" s="876"/>
      <c r="FXB66" s="876"/>
      <c r="FXC66" s="876"/>
      <c r="FXD66" s="876"/>
      <c r="FXE66" s="876"/>
      <c r="FXF66" s="876"/>
      <c r="FXG66" s="876"/>
      <c r="FXH66" s="876"/>
      <c r="FXI66" s="876"/>
      <c r="FXJ66" s="876"/>
      <c r="FXK66" s="876"/>
      <c r="FXL66" s="876"/>
      <c r="FXM66" s="876"/>
      <c r="FXN66" s="876"/>
      <c r="FXO66" s="876"/>
      <c r="FXP66" s="876"/>
      <c r="FXQ66" s="876"/>
      <c r="FXR66" s="876"/>
      <c r="FXS66" s="876"/>
      <c r="FXT66" s="876"/>
      <c r="FXU66" s="876"/>
      <c r="FXV66" s="876"/>
      <c r="FXW66" s="876"/>
      <c r="FXX66" s="876"/>
      <c r="FXY66" s="876"/>
      <c r="FXZ66" s="876"/>
      <c r="FYA66" s="876"/>
      <c r="FYB66" s="876"/>
      <c r="FYC66" s="876"/>
      <c r="FYD66" s="876"/>
      <c r="FYE66" s="876"/>
      <c r="FYF66" s="876"/>
      <c r="FYG66" s="876"/>
      <c r="FYH66" s="876"/>
      <c r="FYI66" s="876"/>
      <c r="FYJ66" s="876"/>
      <c r="FYK66" s="876"/>
      <c r="FYL66" s="876"/>
      <c r="FYM66" s="876"/>
      <c r="FYN66" s="876"/>
      <c r="FYO66" s="876"/>
      <c r="FYP66" s="876"/>
      <c r="FYQ66" s="876"/>
      <c r="FYR66" s="876"/>
      <c r="FYS66" s="876"/>
      <c r="FYT66" s="876"/>
      <c r="FYU66" s="876"/>
      <c r="FYV66" s="876"/>
      <c r="FYW66" s="876"/>
      <c r="FYX66" s="876"/>
      <c r="FYY66" s="876"/>
      <c r="FYZ66" s="876"/>
      <c r="FZA66" s="876"/>
      <c r="FZB66" s="876"/>
      <c r="FZC66" s="876"/>
      <c r="FZD66" s="876"/>
      <c r="FZE66" s="876"/>
      <c r="FZF66" s="876"/>
      <c r="FZG66" s="876"/>
      <c r="FZH66" s="876"/>
      <c r="FZI66" s="876"/>
      <c r="FZJ66" s="876"/>
      <c r="FZK66" s="876"/>
      <c r="FZL66" s="876"/>
      <c r="FZM66" s="876"/>
      <c r="FZN66" s="876"/>
      <c r="FZO66" s="876"/>
      <c r="FZP66" s="876"/>
      <c r="FZQ66" s="876"/>
      <c r="FZR66" s="876"/>
      <c r="FZS66" s="876"/>
      <c r="FZT66" s="876"/>
      <c r="FZU66" s="876"/>
      <c r="FZV66" s="876"/>
      <c r="FZW66" s="876"/>
      <c r="FZX66" s="876"/>
      <c r="FZY66" s="876"/>
      <c r="FZZ66" s="876"/>
      <c r="GAA66" s="876"/>
      <c r="GAB66" s="876"/>
      <c r="GAC66" s="876"/>
      <c r="GAD66" s="876"/>
      <c r="GAE66" s="876"/>
      <c r="GAF66" s="876"/>
      <c r="GAG66" s="876"/>
      <c r="GAH66" s="876"/>
      <c r="GAI66" s="876"/>
      <c r="GAJ66" s="876"/>
      <c r="GAK66" s="876"/>
      <c r="GAL66" s="876"/>
      <c r="GAM66" s="876"/>
      <c r="GAN66" s="876"/>
      <c r="GAO66" s="876"/>
      <c r="GAP66" s="876"/>
      <c r="GAQ66" s="876"/>
      <c r="GAR66" s="876"/>
      <c r="GAS66" s="876"/>
      <c r="GAT66" s="876"/>
      <c r="GAU66" s="876"/>
      <c r="GAV66" s="876"/>
      <c r="GAW66" s="876"/>
      <c r="GAX66" s="876"/>
      <c r="GAY66" s="876"/>
      <c r="GAZ66" s="876"/>
      <c r="GBA66" s="876"/>
      <c r="GBB66" s="876"/>
      <c r="GBC66" s="876"/>
      <c r="GBD66" s="876"/>
      <c r="GBE66" s="876"/>
      <c r="GBF66" s="876"/>
      <c r="GBG66" s="876"/>
      <c r="GBH66" s="876"/>
      <c r="GBI66" s="876"/>
      <c r="GBJ66" s="876"/>
      <c r="GBK66" s="876"/>
      <c r="GBL66" s="876"/>
      <c r="GBM66" s="876"/>
      <c r="GBN66" s="876"/>
      <c r="GBO66" s="876"/>
      <c r="GBP66" s="876"/>
      <c r="GBQ66" s="876"/>
      <c r="GBR66" s="876"/>
      <c r="GBS66" s="876"/>
      <c r="GBT66" s="876"/>
      <c r="GBU66" s="876"/>
      <c r="GBV66" s="876"/>
      <c r="GBW66" s="876"/>
      <c r="GBX66" s="876"/>
      <c r="GBY66" s="876"/>
      <c r="GBZ66" s="876"/>
      <c r="GCA66" s="876"/>
      <c r="GCB66" s="876"/>
      <c r="GCC66" s="876"/>
      <c r="GCD66" s="876"/>
      <c r="GCE66" s="876"/>
      <c r="GCF66" s="876"/>
      <c r="GCG66" s="876"/>
      <c r="GCH66" s="876"/>
      <c r="GCI66" s="876"/>
      <c r="GCJ66" s="876"/>
      <c r="GCK66" s="876"/>
      <c r="GCL66" s="876"/>
      <c r="GCM66" s="876"/>
      <c r="GCN66" s="876"/>
      <c r="GCO66" s="876"/>
      <c r="GCP66" s="876"/>
      <c r="GCQ66" s="876"/>
      <c r="GCR66" s="876"/>
      <c r="GCS66" s="876"/>
      <c r="GCT66" s="876"/>
      <c r="GCU66" s="876"/>
      <c r="GCV66" s="876"/>
      <c r="GCW66" s="876"/>
      <c r="GCX66" s="876"/>
      <c r="GCY66" s="876"/>
      <c r="GCZ66" s="876"/>
      <c r="GDA66" s="876"/>
      <c r="GDB66" s="876"/>
      <c r="GDC66" s="876"/>
      <c r="GDD66" s="876"/>
      <c r="GDE66" s="876"/>
      <c r="GDF66" s="876"/>
      <c r="GDG66" s="876"/>
      <c r="GDH66" s="876"/>
      <c r="GDI66" s="876"/>
      <c r="GDJ66" s="876"/>
      <c r="GDK66" s="876"/>
      <c r="GDL66" s="876"/>
      <c r="GDM66" s="876"/>
      <c r="GDN66" s="876"/>
      <c r="GDO66" s="876"/>
      <c r="GDP66" s="876"/>
      <c r="GDQ66" s="876"/>
      <c r="GDR66" s="876"/>
      <c r="GDS66" s="876"/>
      <c r="GDT66" s="876"/>
      <c r="GDU66" s="876"/>
      <c r="GDV66" s="876"/>
      <c r="GDW66" s="876"/>
      <c r="GDX66" s="876"/>
      <c r="GDY66" s="876"/>
      <c r="GDZ66" s="876"/>
      <c r="GEA66" s="876"/>
      <c r="GEB66" s="876"/>
      <c r="GEC66" s="876"/>
      <c r="GED66" s="876"/>
      <c r="GEE66" s="876"/>
      <c r="GEF66" s="876"/>
      <c r="GEG66" s="876"/>
      <c r="GEH66" s="876"/>
      <c r="GEI66" s="876"/>
      <c r="GEJ66" s="876"/>
      <c r="GEK66" s="876"/>
      <c r="GEL66" s="876"/>
      <c r="GEM66" s="876"/>
      <c r="GEN66" s="876"/>
      <c r="GEO66" s="876"/>
      <c r="GEP66" s="876"/>
      <c r="GEQ66" s="876"/>
      <c r="GER66" s="876"/>
      <c r="GES66" s="876"/>
      <c r="GET66" s="876"/>
      <c r="GEU66" s="876"/>
      <c r="GEV66" s="876"/>
      <c r="GEW66" s="876"/>
      <c r="GEX66" s="876"/>
      <c r="GEY66" s="876"/>
      <c r="GEZ66" s="876"/>
      <c r="GFA66" s="876"/>
      <c r="GFB66" s="876"/>
      <c r="GFC66" s="876"/>
      <c r="GFD66" s="876"/>
      <c r="GFE66" s="876"/>
      <c r="GFF66" s="876"/>
      <c r="GFG66" s="876"/>
      <c r="GFH66" s="876"/>
      <c r="GFI66" s="876"/>
      <c r="GFJ66" s="876"/>
      <c r="GFK66" s="876"/>
      <c r="GFL66" s="876"/>
      <c r="GFM66" s="876"/>
      <c r="GFN66" s="876"/>
      <c r="GFO66" s="876"/>
      <c r="GFP66" s="876"/>
      <c r="GFQ66" s="876"/>
      <c r="GFR66" s="876"/>
      <c r="GFS66" s="876"/>
      <c r="GFT66" s="876"/>
      <c r="GFU66" s="876"/>
      <c r="GFV66" s="876"/>
      <c r="GFW66" s="876"/>
      <c r="GFX66" s="876"/>
      <c r="GFY66" s="876"/>
      <c r="GFZ66" s="876"/>
      <c r="GGA66" s="876"/>
      <c r="GGB66" s="876"/>
      <c r="GGC66" s="876"/>
      <c r="GGD66" s="876"/>
      <c r="GGE66" s="876"/>
      <c r="GGF66" s="876"/>
      <c r="GGG66" s="876"/>
      <c r="GGH66" s="876"/>
      <c r="GGI66" s="876"/>
      <c r="GGJ66" s="876"/>
      <c r="GGK66" s="876"/>
      <c r="GGL66" s="876"/>
      <c r="GGM66" s="876"/>
      <c r="GGN66" s="876"/>
      <c r="GGO66" s="876"/>
      <c r="GGP66" s="876"/>
      <c r="GGQ66" s="876"/>
      <c r="GGR66" s="876"/>
      <c r="GGS66" s="876"/>
      <c r="GGT66" s="876"/>
      <c r="GGU66" s="876"/>
      <c r="GGV66" s="876"/>
      <c r="GGW66" s="876"/>
      <c r="GGX66" s="876"/>
      <c r="GGY66" s="876"/>
      <c r="GGZ66" s="876"/>
      <c r="GHA66" s="876"/>
      <c r="GHB66" s="876"/>
      <c r="GHC66" s="876"/>
      <c r="GHD66" s="876"/>
      <c r="GHE66" s="876"/>
      <c r="GHF66" s="876"/>
      <c r="GHG66" s="876"/>
      <c r="GHH66" s="876"/>
      <c r="GHI66" s="876"/>
      <c r="GHJ66" s="876"/>
      <c r="GHK66" s="876"/>
      <c r="GHL66" s="876"/>
      <c r="GHM66" s="876"/>
      <c r="GHN66" s="876"/>
      <c r="GHO66" s="876"/>
      <c r="GHP66" s="876"/>
      <c r="GHQ66" s="876"/>
      <c r="GHR66" s="876"/>
      <c r="GHS66" s="876"/>
      <c r="GHT66" s="876"/>
      <c r="GHU66" s="876"/>
      <c r="GHV66" s="876"/>
      <c r="GHW66" s="876"/>
      <c r="GHX66" s="876"/>
      <c r="GHY66" s="876"/>
      <c r="GHZ66" s="876"/>
      <c r="GIA66" s="876"/>
      <c r="GIB66" s="876"/>
      <c r="GIC66" s="876"/>
      <c r="GID66" s="876"/>
      <c r="GIE66" s="876"/>
      <c r="GIF66" s="876"/>
      <c r="GIG66" s="876"/>
      <c r="GIH66" s="876"/>
      <c r="GII66" s="876"/>
      <c r="GIJ66" s="876"/>
      <c r="GIK66" s="876"/>
      <c r="GIL66" s="876"/>
      <c r="GIM66" s="876"/>
      <c r="GIN66" s="876"/>
      <c r="GIO66" s="876"/>
      <c r="GIP66" s="876"/>
      <c r="GIQ66" s="876"/>
      <c r="GIR66" s="876"/>
      <c r="GIS66" s="876"/>
      <c r="GIT66" s="876"/>
      <c r="GIU66" s="876"/>
      <c r="GIV66" s="876"/>
      <c r="GIW66" s="876"/>
      <c r="GIX66" s="876"/>
      <c r="GIY66" s="876"/>
      <c r="GIZ66" s="876"/>
      <c r="GJA66" s="876"/>
      <c r="GJB66" s="876"/>
      <c r="GJC66" s="876"/>
      <c r="GJD66" s="876"/>
      <c r="GJE66" s="876"/>
      <c r="GJF66" s="876"/>
      <c r="GJG66" s="876"/>
      <c r="GJH66" s="876"/>
      <c r="GJI66" s="876"/>
      <c r="GJJ66" s="876"/>
      <c r="GJK66" s="876"/>
      <c r="GJL66" s="876"/>
      <c r="GJM66" s="876"/>
      <c r="GJN66" s="876"/>
      <c r="GJO66" s="876"/>
      <c r="GJP66" s="876"/>
      <c r="GJQ66" s="876"/>
      <c r="GJR66" s="876"/>
      <c r="GJS66" s="876"/>
      <c r="GJT66" s="876"/>
      <c r="GJU66" s="876"/>
      <c r="GJV66" s="876"/>
      <c r="GJW66" s="876"/>
      <c r="GJX66" s="876"/>
      <c r="GJY66" s="876"/>
      <c r="GJZ66" s="876"/>
      <c r="GKA66" s="876"/>
      <c r="GKB66" s="876"/>
      <c r="GKC66" s="876"/>
      <c r="GKD66" s="876"/>
      <c r="GKE66" s="876"/>
      <c r="GKF66" s="876"/>
      <c r="GKG66" s="876"/>
      <c r="GKH66" s="876"/>
      <c r="GKI66" s="876"/>
      <c r="GKJ66" s="876"/>
      <c r="GKK66" s="876"/>
      <c r="GKL66" s="876"/>
      <c r="GKM66" s="876"/>
      <c r="GKN66" s="876"/>
      <c r="GKO66" s="876"/>
      <c r="GKP66" s="876"/>
      <c r="GKQ66" s="876"/>
      <c r="GKR66" s="876"/>
      <c r="GKS66" s="876"/>
      <c r="GKT66" s="876"/>
      <c r="GKU66" s="876"/>
      <c r="GKV66" s="876"/>
      <c r="GKW66" s="876"/>
      <c r="GKX66" s="876"/>
      <c r="GKY66" s="876"/>
      <c r="GKZ66" s="876"/>
      <c r="GLA66" s="876"/>
      <c r="GLB66" s="876"/>
      <c r="GLC66" s="876"/>
      <c r="GLD66" s="876"/>
      <c r="GLE66" s="876"/>
      <c r="GLF66" s="876"/>
      <c r="GLG66" s="876"/>
      <c r="GLH66" s="876"/>
      <c r="GLI66" s="876"/>
      <c r="GLJ66" s="876"/>
      <c r="GLK66" s="876"/>
      <c r="GLL66" s="876"/>
      <c r="GLM66" s="876"/>
      <c r="GLN66" s="876"/>
      <c r="GLO66" s="876"/>
      <c r="GLP66" s="876"/>
      <c r="GLQ66" s="876"/>
      <c r="GLR66" s="876"/>
      <c r="GLS66" s="876"/>
      <c r="GLT66" s="876"/>
      <c r="GLU66" s="876"/>
      <c r="GLV66" s="876"/>
      <c r="GLW66" s="876"/>
      <c r="GLX66" s="876"/>
      <c r="GLY66" s="876"/>
      <c r="GLZ66" s="876"/>
      <c r="GMA66" s="876"/>
      <c r="GMB66" s="876"/>
      <c r="GMC66" s="876"/>
      <c r="GMD66" s="876"/>
      <c r="GME66" s="876"/>
      <c r="GMF66" s="876"/>
      <c r="GMG66" s="876"/>
      <c r="GMH66" s="876"/>
      <c r="GMI66" s="876"/>
      <c r="GMJ66" s="876"/>
      <c r="GMK66" s="876"/>
      <c r="GML66" s="876"/>
      <c r="GMM66" s="876"/>
      <c r="GMN66" s="876"/>
      <c r="GMO66" s="876"/>
      <c r="GMP66" s="876"/>
      <c r="GMQ66" s="876"/>
      <c r="GMR66" s="876"/>
      <c r="GMS66" s="876"/>
      <c r="GMT66" s="876"/>
      <c r="GMU66" s="876"/>
      <c r="GMV66" s="876"/>
      <c r="GMW66" s="876"/>
      <c r="GMX66" s="876"/>
      <c r="GMY66" s="876"/>
      <c r="GMZ66" s="876"/>
      <c r="GNA66" s="876"/>
      <c r="GNB66" s="876"/>
      <c r="GNC66" s="876"/>
      <c r="GND66" s="876"/>
      <c r="GNE66" s="876"/>
      <c r="GNF66" s="876"/>
      <c r="GNG66" s="876"/>
      <c r="GNH66" s="876"/>
      <c r="GNI66" s="876"/>
      <c r="GNJ66" s="876"/>
      <c r="GNK66" s="876"/>
      <c r="GNL66" s="876"/>
      <c r="GNM66" s="876"/>
      <c r="GNN66" s="876"/>
      <c r="GNO66" s="876"/>
      <c r="GNP66" s="876"/>
      <c r="GNQ66" s="876"/>
      <c r="GNR66" s="876"/>
      <c r="GNS66" s="876"/>
      <c r="GNT66" s="876"/>
      <c r="GNU66" s="876"/>
      <c r="GNV66" s="876"/>
      <c r="GNW66" s="876"/>
      <c r="GNX66" s="876"/>
      <c r="GNY66" s="876"/>
      <c r="GNZ66" s="876"/>
      <c r="GOA66" s="876"/>
      <c r="GOB66" s="876"/>
      <c r="GOC66" s="876"/>
      <c r="GOD66" s="876"/>
      <c r="GOE66" s="876"/>
      <c r="GOF66" s="876"/>
      <c r="GOG66" s="876"/>
      <c r="GOH66" s="876"/>
      <c r="GOI66" s="876"/>
      <c r="GOJ66" s="876"/>
      <c r="GOK66" s="876"/>
      <c r="GOL66" s="876"/>
      <c r="GOM66" s="876"/>
      <c r="GON66" s="876"/>
      <c r="GOO66" s="876"/>
      <c r="GOP66" s="876"/>
      <c r="GOQ66" s="876"/>
      <c r="GOR66" s="876"/>
      <c r="GOS66" s="876"/>
      <c r="GOT66" s="876"/>
      <c r="GOU66" s="876"/>
      <c r="GOV66" s="876"/>
      <c r="GOW66" s="876"/>
      <c r="GOX66" s="876"/>
      <c r="GOY66" s="876"/>
      <c r="GOZ66" s="876"/>
      <c r="GPA66" s="876"/>
      <c r="GPB66" s="876"/>
      <c r="GPC66" s="876"/>
      <c r="GPD66" s="876"/>
      <c r="GPE66" s="876"/>
      <c r="GPF66" s="876"/>
      <c r="GPG66" s="876"/>
      <c r="GPH66" s="876"/>
      <c r="GPI66" s="876"/>
      <c r="GPJ66" s="876"/>
      <c r="GPK66" s="876"/>
      <c r="GPL66" s="876"/>
      <c r="GPM66" s="876"/>
      <c r="GPN66" s="876"/>
      <c r="GPO66" s="876"/>
      <c r="GPP66" s="876"/>
      <c r="GPQ66" s="876"/>
      <c r="GPR66" s="876"/>
      <c r="GPS66" s="876"/>
      <c r="GPT66" s="876"/>
      <c r="GPU66" s="876"/>
      <c r="GPV66" s="876"/>
      <c r="GPW66" s="876"/>
      <c r="GPX66" s="876"/>
      <c r="GPY66" s="876"/>
      <c r="GPZ66" s="876"/>
      <c r="GQA66" s="876"/>
      <c r="GQB66" s="876"/>
      <c r="GQC66" s="876"/>
      <c r="GQD66" s="876"/>
      <c r="GQE66" s="876"/>
      <c r="GQF66" s="876"/>
      <c r="GQG66" s="876"/>
      <c r="GQH66" s="876"/>
      <c r="GQI66" s="876"/>
      <c r="GQJ66" s="876"/>
      <c r="GQK66" s="876"/>
      <c r="GQL66" s="876"/>
      <c r="GQM66" s="876"/>
      <c r="GQN66" s="876"/>
      <c r="GQO66" s="876"/>
      <c r="GQP66" s="876"/>
      <c r="GQQ66" s="876"/>
      <c r="GQR66" s="876"/>
      <c r="GQS66" s="876"/>
      <c r="GQT66" s="876"/>
      <c r="GQU66" s="876"/>
      <c r="GQV66" s="876"/>
      <c r="GQW66" s="876"/>
      <c r="GQX66" s="876"/>
      <c r="GQY66" s="876"/>
      <c r="GQZ66" s="876"/>
      <c r="GRA66" s="876"/>
      <c r="GRB66" s="876"/>
      <c r="GRC66" s="876"/>
      <c r="GRD66" s="876"/>
      <c r="GRE66" s="876"/>
      <c r="GRF66" s="876"/>
      <c r="GRG66" s="876"/>
      <c r="GRH66" s="876"/>
      <c r="GRI66" s="876"/>
      <c r="GRJ66" s="876"/>
      <c r="GRK66" s="876"/>
      <c r="GRL66" s="876"/>
      <c r="GRM66" s="876"/>
      <c r="GRN66" s="876"/>
      <c r="GRO66" s="876"/>
      <c r="GRP66" s="876"/>
      <c r="GRQ66" s="876"/>
      <c r="GRR66" s="876"/>
      <c r="GRS66" s="876"/>
      <c r="GRT66" s="876"/>
      <c r="GRU66" s="876"/>
      <c r="GRV66" s="876"/>
      <c r="GRW66" s="876"/>
      <c r="GRX66" s="876"/>
      <c r="GRY66" s="876"/>
      <c r="GRZ66" s="876"/>
      <c r="GSA66" s="876"/>
      <c r="GSB66" s="876"/>
      <c r="GSC66" s="876"/>
      <c r="GSD66" s="876"/>
      <c r="GSE66" s="876"/>
      <c r="GSF66" s="876"/>
      <c r="GSG66" s="876"/>
      <c r="GSH66" s="876"/>
      <c r="GSI66" s="876"/>
      <c r="GSJ66" s="876"/>
      <c r="GSK66" s="876"/>
      <c r="GSL66" s="876"/>
      <c r="GSM66" s="876"/>
      <c r="GSN66" s="876"/>
      <c r="GSO66" s="876"/>
      <c r="GSP66" s="876"/>
      <c r="GSQ66" s="876"/>
      <c r="GSR66" s="876"/>
      <c r="GSS66" s="876"/>
      <c r="GST66" s="876"/>
      <c r="GSU66" s="876"/>
      <c r="GSV66" s="876"/>
      <c r="GSW66" s="876"/>
      <c r="GSX66" s="876"/>
      <c r="GSY66" s="876"/>
      <c r="GSZ66" s="876"/>
      <c r="GTA66" s="876"/>
      <c r="GTB66" s="876"/>
      <c r="GTC66" s="876"/>
      <c r="GTD66" s="876"/>
      <c r="GTE66" s="876"/>
      <c r="GTF66" s="876"/>
      <c r="GTG66" s="876"/>
      <c r="GTH66" s="876"/>
      <c r="GTI66" s="876"/>
      <c r="GTJ66" s="876"/>
      <c r="GTK66" s="876"/>
      <c r="GTL66" s="876"/>
      <c r="GTM66" s="876"/>
      <c r="GTN66" s="876"/>
      <c r="GTO66" s="876"/>
      <c r="GTP66" s="876"/>
      <c r="GTQ66" s="876"/>
      <c r="GTR66" s="876"/>
      <c r="GTS66" s="876"/>
      <c r="GTT66" s="876"/>
      <c r="GTU66" s="876"/>
      <c r="GTV66" s="876"/>
      <c r="GTW66" s="876"/>
      <c r="GTX66" s="876"/>
      <c r="GTY66" s="876"/>
      <c r="GTZ66" s="876"/>
      <c r="GUA66" s="876"/>
      <c r="GUB66" s="876"/>
      <c r="GUC66" s="876"/>
      <c r="GUD66" s="876"/>
      <c r="GUE66" s="876"/>
      <c r="GUF66" s="876"/>
      <c r="GUG66" s="876"/>
      <c r="GUH66" s="876"/>
      <c r="GUI66" s="876"/>
      <c r="GUJ66" s="876"/>
      <c r="GUK66" s="876"/>
      <c r="GUL66" s="876"/>
      <c r="GUM66" s="876"/>
      <c r="GUN66" s="876"/>
      <c r="GUO66" s="876"/>
      <c r="GUP66" s="876"/>
      <c r="GUQ66" s="876"/>
      <c r="GUR66" s="876"/>
      <c r="GUS66" s="876"/>
      <c r="GUT66" s="876"/>
      <c r="GUU66" s="876"/>
      <c r="GUV66" s="876"/>
      <c r="GUW66" s="876"/>
      <c r="GUX66" s="876"/>
      <c r="GUY66" s="876"/>
      <c r="GUZ66" s="876"/>
      <c r="GVA66" s="876"/>
      <c r="GVB66" s="876"/>
      <c r="GVC66" s="876"/>
      <c r="GVD66" s="876"/>
      <c r="GVE66" s="876"/>
      <c r="GVF66" s="876"/>
      <c r="GVG66" s="876"/>
      <c r="GVH66" s="876"/>
      <c r="GVI66" s="876"/>
      <c r="GVJ66" s="876"/>
      <c r="GVK66" s="876"/>
      <c r="GVL66" s="876"/>
      <c r="GVM66" s="876"/>
      <c r="GVN66" s="876"/>
      <c r="GVO66" s="876"/>
      <c r="GVP66" s="876"/>
      <c r="GVQ66" s="876"/>
      <c r="GVR66" s="876"/>
      <c r="GVS66" s="876"/>
      <c r="GVT66" s="876"/>
      <c r="GVU66" s="876"/>
      <c r="GVV66" s="876"/>
      <c r="GVW66" s="876"/>
      <c r="GVX66" s="876"/>
      <c r="GVY66" s="876"/>
      <c r="GVZ66" s="876"/>
      <c r="GWA66" s="876"/>
      <c r="GWB66" s="876"/>
      <c r="GWC66" s="876"/>
      <c r="GWD66" s="876"/>
      <c r="GWE66" s="876"/>
      <c r="GWF66" s="876"/>
      <c r="GWG66" s="876"/>
      <c r="GWH66" s="876"/>
      <c r="GWI66" s="876"/>
      <c r="GWJ66" s="876"/>
      <c r="GWK66" s="876"/>
      <c r="GWL66" s="876"/>
      <c r="GWM66" s="876"/>
      <c r="GWN66" s="876"/>
      <c r="GWO66" s="876"/>
      <c r="GWP66" s="876"/>
      <c r="GWQ66" s="876"/>
      <c r="GWR66" s="876"/>
      <c r="GWS66" s="876"/>
      <c r="GWT66" s="876"/>
      <c r="GWU66" s="876"/>
      <c r="GWV66" s="876"/>
      <c r="GWW66" s="876"/>
      <c r="GWX66" s="876"/>
      <c r="GWY66" s="876"/>
      <c r="GWZ66" s="876"/>
      <c r="GXA66" s="876"/>
      <c r="GXB66" s="876"/>
      <c r="GXC66" s="876"/>
      <c r="GXD66" s="876"/>
      <c r="GXE66" s="876"/>
      <c r="GXF66" s="876"/>
      <c r="GXG66" s="876"/>
      <c r="GXH66" s="876"/>
      <c r="GXI66" s="876"/>
      <c r="GXJ66" s="876"/>
      <c r="GXK66" s="876"/>
      <c r="GXL66" s="876"/>
      <c r="GXM66" s="876"/>
      <c r="GXN66" s="876"/>
      <c r="GXO66" s="876"/>
      <c r="GXP66" s="876"/>
      <c r="GXQ66" s="876"/>
      <c r="GXR66" s="876"/>
      <c r="GXS66" s="876"/>
      <c r="GXT66" s="876"/>
      <c r="GXU66" s="876"/>
      <c r="GXV66" s="876"/>
      <c r="GXW66" s="876"/>
      <c r="GXX66" s="876"/>
      <c r="GXY66" s="876"/>
      <c r="GXZ66" s="876"/>
      <c r="GYA66" s="876"/>
      <c r="GYB66" s="876"/>
      <c r="GYC66" s="876"/>
      <c r="GYD66" s="876"/>
      <c r="GYE66" s="876"/>
      <c r="GYF66" s="876"/>
      <c r="GYG66" s="876"/>
      <c r="GYH66" s="876"/>
      <c r="GYI66" s="876"/>
      <c r="GYJ66" s="876"/>
      <c r="GYK66" s="876"/>
      <c r="GYL66" s="876"/>
      <c r="GYM66" s="876"/>
      <c r="GYN66" s="876"/>
      <c r="GYO66" s="876"/>
      <c r="GYP66" s="876"/>
      <c r="GYQ66" s="876"/>
      <c r="GYR66" s="876"/>
      <c r="GYS66" s="876"/>
      <c r="GYT66" s="876"/>
      <c r="GYU66" s="876"/>
      <c r="GYV66" s="876"/>
      <c r="GYW66" s="876"/>
      <c r="GYX66" s="876"/>
      <c r="GYY66" s="876"/>
      <c r="GYZ66" s="876"/>
      <c r="GZA66" s="876"/>
      <c r="GZB66" s="876"/>
      <c r="GZC66" s="876"/>
      <c r="GZD66" s="876"/>
      <c r="GZE66" s="876"/>
      <c r="GZF66" s="876"/>
      <c r="GZG66" s="876"/>
      <c r="GZH66" s="876"/>
      <c r="GZI66" s="876"/>
      <c r="GZJ66" s="876"/>
      <c r="GZK66" s="876"/>
      <c r="GZL66" s="876"/>
      <c r="GZM66" s="876"/>
      <c r="GZN66" s="876"/>
      <c r="GZO66" s="876"/>
      <c r="GZP66" s="876"/>
      <c r="GZQ66" s="876"/>
      <c r="GZR66" s="876"/>
      <c r="GZS66" s="876"/>
      <c r="GZT66" s="876"/>
      <c r="GZU66" s="876"/>
      <c r="GZV66" s="876"/>
      <c r="GZW66" s="876"/>
      <c r="GZX66" s="876"/>
      <c r="GZY66" s="876"/>
      <c r="GZZ66" s="876"/>
      <c r="HAA66" s="876"/>
      <c r="HAB66" s="876"/>
      <c r="HAC66" s="876"/>
      <c r="HAD66" s="876"/>
      <c r="HAE66" s="876"/>
      <c r="HAF66" s="876"/>
      <c r="HAG66" s="876"/>
      <c r="HAH66" s="876"/>
      <c r="HAI66" s="876"/>
      <c r="HAJ66" s="876"/>
      <c r="HAK66" s="876"/>
      <c r="HAL66" s="876"/>
      <c r="HAM66" s="876"/>
      <c r="HAN66" s="876"/>
      <c r="HAO66" s="876"/>
      <c r="HAP66" s="876"/>
      <c r="HAQ66" s="876"/>
      <c r="HAR66" s="876"/>
      <c r="HAS66" s="876"/>
      <c r="HAT66" s="876"/>
      <c r="HAU66" s="876"/>
      <c r="HAV66" s="876"/>
      <c r="HAW66" s="876"/>
      <c r="HAX66" s="876"/>
      <c r="HAY66" s="876"/>
      <c r="HAZ66" s="876"/>
      <c r="HBA66" s="876"/>
      <c r="HBB66" s="876"/>
      <c r="HBC66" s="876"/>
      <c r="HBD66" s="876"/>
      <c r="HBE66" s="876"/>
      <c r="HBF66" s="876"/>
      <c r="HBG66" s="876"/>
      <c r="HBH66" s="876"/>
      <c r="HBI66" s="876"/>
      <c r="HBJ66" s="876"/>
      <c r="HBK66" s="876"/>
      <c r="HBL66" s="876"/>
      <c r="HBM66" s="876"/>
      <c r="HBN66" s="876"/>
      <c r="HBO66" s="876"/>
      <c r="HBP66" s="876"/>
      <c r="HBQ66" s="876"/>
      <c r="HBR66" s="876"/>
      <c r="HBS66" s="876"/>
      <c r="HBT66" s="876"/>
      <c r="HBU66" s="876"/>
      <c r="HBV66" s="876"/>
      <c r="HBW66" s="876"/>
      <c r="HBX66" s="876"/>
      <c r="HBY66" s="876"/>
      <c r="HBZ66" s="876"/>
      <c r="HCA66" s="876"/>
      <c r="HCB66" s="876"/>
      <c r="HCC66" s="876"/>
      <c r="HCD66" s="876"/>
      <c r="HCE66" s="876"/>
      <c r="HCF66" s="876"/>
      <c r="HCG66" s="876"/>
      <c r="HCH66" s="876"/>
      <c r="HCI66" s="876"/>
      <c r="HCJ66" s="876"/>
      <c r="HCK66" s="876"/>
      <c r="HCL66" s="876"/>
      <c r="HCM66" s="876"/>
      <c r="HCN66" s="876"/>
      <c r="HCO66" s="876"/>
      <c r="HCP66" s="876"/>
      <c r="HCQ66" s="876"/>
      <c r="HCR66" s="876"/>
      <c r="HCS66" s="876"/>
      <c r="HCT66" s="876"/>
      <c r="HCU66" s="876"/>
      <c r="HCV66" s="876"/>
      <c r="HCW66" s="876"/>
      <c r="HCX66" s="876"/>
      <c r="HCY66" s="876"/>
      <c r="HCZ66" s="876"/>
      <c r="HDA66" s="876"/>
      <c r="HDB66" s="876"/>
      <c r="HDC66" s="876"/>
      <c r="HDD66" s="876"/>
      <c r="HDE66" s="876"/>
      <c r="HDF66" s="876"/>
      <c r="HDG66" s="876"/>
      <c r="HDH66" s="876"/>
      <c r="HDI66" s="876"/>
      <c r="HDJ66" s="876"/>
      <c r="HDK66" s="876"/>
      <c r="HDL66" s="876"/>
      <c r="HDM66" s="876"/>
      <c r="HDN66" s="876"/>
      <c r="HDO66" s="876"/>
      <c r="HDP66" s="876"/>
      <c r="HDQ66" s="876"/>
      <c r="HDR66" s="876"/>
      <c r="HDS66" s="876"/>
      <c r="HDT66" s="876"/>
      <c r="HDU66" s="876"/>
      <c r="HDV66" s="876"/>
      <c r="HDW66" s="876"/>
      <c r="HDX66" s="876"/>
      <c r="HDY66" s="876"/>
      <c r="HDZ66" s="876"/>
      <c r="HEA66" s="876"/>
      <c r="HEB66" s="876"/>
      <c r="HEC66" s="876"/>
      <c r="HED66" s="876"/>
      <c r="HEE66" s="876"/>
      <c r="HEF66" s="876"/>
      <c r="HEG66" s="876"/>
      <c r="HEH66" s="876"/>
      <c r="HEI66" s="876"/>
      <c r="HEJ66" s="876"/>
      <c r="HEK66" s="876"/>
      <c r="HEL66" s="876"/>
      <c r="HEM66" s="876"/>
      <c r="HEN66" s="876"/>
      <c r="HEO66" s="876"/>
      <c r="HEP66" s="876"/>
      <c r="HEQ66" s="876"/>
      <c r="HER66" s="876"/>
      <c r="HES66" s="876"/>
      <c r="HET66" s="876"/>
      <c r="HEU66" s="876"/>
      <c r="HEV66" s="876"/>
      <c r="HEW66" s="876"/>
      <c r="HEX66" s="876"/>
      <c r="HEY66" s="876"/>
      <c r="HEZ66" s="876"/>
      <c r="HFA66" s="876"/>
      <c r="HFB66" s="876"/>
      <c r="HFC66" s="876"/>
      <c r="HFD66" s="876"/>
      <c r="HFE66" s="876"/>
      <c r="HFF66" s="876"/>
      <c r="HFG66" s="876"/>
      <c r="HFH66" s="876"/>
      <c r="HFI66" s="876"/>
      <c r="HFJ66" s="876"/>
      <c r="HFK66" s="876"/>
      <c r="HFL66" s="876"/>
      <c r="HFM66" s="876"/>
      <c r="HFN66" s="876"/>
      <c r="HFO66" s="876"/>
      <c r="HFP66" s="876"/>
      <c r="HFQ66" s="876"/>
      <c r="HFR66" s="876"/>
      <c r="HFS66" s="876"/>
      <c r="HFT66" s="876"/>
      <c r="HFU66" s="876"/>
      <c r="HFV66" s="876"/>
      <c r="HFW66" s="876"/>
      <c r="HFX66" s="876"/>
      <c r="HFY66" s="876"/>
      <c r="HFZ66" s="876"/>
      <c r="HGA66" s="876"/>
      <c r="HGB66" s="876"/>
      <c r="HGC66" s="876"/>
      <c r="HGD66" s="876"/>
      <c r="HGE66" s="876"/>
      <c r="HGF66" s="876"/>
      <c r="HGG66" s="876"/>
      <c r="HGH66" s="876"/>
      <c r="HGI66" s="876"/>
      <c r="HGJ66" s="876"/>
      <c r="HGK66" s="876"/>
      <c r="HGL66" s="876"/>
      <c r="HGM66" s="876"/>
      <c r="HGN66" s="876"/>
      <c r="HGO66" s="876"/>
      <c r="HGP66" s="876"/>
      <c r="HGQ66" s="876"/>
      <c r="HGR66" s="876"/>
      <c r="HGS66" s="876"/>
      <c r="HGT66" s="876"/>
      <c r="HGU66" s="876"/>
      <c r="HGV66" s="876"/>
      <c r="HGW66" s="876"/>
      <c r="HGX66" s="876"/>
      <c r="HGY66" s="876"/>
      <c r="HGZ66" s="876"/>
      <c r="HHA66" s="876"/>
      <c r="HHB66" s="876"/>
      <c r="HHC66" s="876"/>
      <c r="HHD66" s="876"/>
      <c r="HHE66" s="876"/>
      <c r="HHF66" s="876"/>
      <c r="HHG66" s="876"/>
      <c r="HHH66" s="876"/>
      <c r="HHI66" s="876"/>
      <c r="HHJ66" s="876"/>
      <c r="HHK66" s="876"/>
      <c r="HHL66" s="876"/>
      <c r="HHM66" s="876"/>
      <c r="HHN66" s="876"/>
      <c r="HHO66" s="876"/>
      <c r="HHP66" s="876"/>
      <c r="HHQ66" s="876"/>
      <c r="HHR66" s="876"/>
      <c r="HHS66" s="876"/>
      <c r="HHT66" s="876"/>
      <c r="HHU66" s="876"/>
      <c r="HHV66" s="876"/>
      <c r="HHW66" s="876"/>
      <c r="HHX66" s="876"/>
      <c r="HHY66" s="876"/>
      <c r="HHZ66" s="876"/>
      <c r="HIA66" s="876"/>
      <c r="HIB66" s="876"/>
      <c r="HIC66" s="876"/>
      <c r="HID66" s="876"/>
      <c r="HIE66" s="876"/>
      <c r="HIF66" s="876"/>
      <c r="HIG66" s="876"/>
      <c r="HIH66" s="876"/>
      <c r="HII66" s="876"/>
      <c r="HIJ66" s="876"/>
      <c r="HIK66" s="876"/>
      <c r="HIL66" s="876"/>
      <c r="HIM66" s="876"/>
      <c r="HIN66" s="876"/>
      <c r="HIO66" s="876"/>
      <c r="HIP66" s="876"/>
      <c r="HIQ66" s="876"/>
      <c r="HIR66" s="876"/>
      <c r="HIS66" s="876"/>
      <c r="HIT66" s="876"/>
      <c r="HIU66" s="876"/>
      <c r="HIV66" s="876"/>
      <c r="HIW66" s="876"/>
      <c r="HIX66" s="876"/>
      <c r="HIY66" s="876"/>
      <c r="HIZ66" s="876"/>
      <c r="HJA66" s="876"/>
      <c r="HJB66" s="876"/>
      <c r="HJC66" s="876"/>
      <c r="HJD66" s="876"/>
      <c r="HJE66" s="876"/>
      <c r="HJF66" s="876"/>
      <c r="HJG66" s="876"/>
      <c r="HJH66" s="876"/>
      <c r="HJI66" s="876"/>
      <c r="HJJ66" s="876"/>
      <c r="HJK66" s="876"/>
      <c r="HJL66" s="876"/>
      <c r="HJM66" s="876"/>
      <c r="HJN66" s="876"/>
      <c r="HJO66" s="876"/>
      <c r="HJP66" s="876"/>
      <c r="HJQ66" s="876"/>
      <c r="HJR66" s="876"/>
      <c r="HJS66" s="876"/>
      <c r="HJT66" s="876"/>
      <c r="HJU66" s="876"/>
      <c r="HJV66" s="876"/>
      <c r="HJW66" s="876"/>
      <c r="HJX66" s="876"/>
      <c r="HJY66" s="876"/>
      <c r="HJZ66" s="876"/>
      <c r="HKA66" s="876"/>
      <c r="HKB66" s="876"/>
      <c r="HKC66" s="876"/>
      <c r="HKD66" s="876"/>
      <c r="HKE66" s="876"/>
      <c r="HKF66" s="876"/>
      <c r="HKG66" s="876"/>
      <c r="HKH66" s="876"/>
      <c r="HKI66" s="876"/>
      <c r="HKJ66" s="876"/>
      <c r="HKK66" s="876"/>
      <c r="HKL66" s="876"/>
      <c r="HKM66" s="876"/>
      <c r="HKN66" s="876"/>
      <c r="HKO66" s="876"/>
      <c r="HKP66" s="876"/>
      <c r="HKQ66" s="876"/>
      <c r="HKR66" s="876"/>
      <c r="HKS66" s="876"/>
      <c r="HKT66" s="876"/>
      <c r="HKU66" s="876"/>
      <c r="HKV66" s="876"/>
      <c r="HKW66" s="876"/>
      <c r="HKX66" s="876"/>
      <c r="HKY66" s="876"/>
      <c r="HKZ66" s="876"/>
      <c r="HLA66" s="876"/>
      <c r="HLB66" s="876"/>
      <c r="HLC66" s="876"/>
      <c r="HLD66" s="876"/>
      <c r="HLE66" s="876"/>
      <c r="HLF66" s="876"/>
      <c r="HLG66" s="876"/>
      <c r="HLH66" s="876"/>
      <c r="HLI66" s="876"/>
      <c r="HLJ66" s="876"/>
      <c r="HLK66" s="876"/>
      <c r="HLL66" s="876"/>
      <c r="HLM66" s="876"/>
      <c r="HLN66" s="876"/>
      <c r="HLO66" s="876"/>
      <c r="HLP66" s="876"/>
      <c r="HLQ66" s="876"/>
      <c r="HLR66" s="876"/>
      <c r="HLS66" s="876"/>
      <c r="HLT66" s="876"/>
      <c r="HLU66" s="876"/>
      <c r="HLV66" s="876"/>
      <c r="HLW66" s="876"/>
      <c r="HLX66" s="876"/>
      <c r="HLY66" s="876"/>
      <c r="HLZ66" s="876"/>
      <c r="HMA66" s="876"/>
      <c r="HMB66" s="876"/>
      <c r="HMC66" s="876"/>
      <c r="HMD66" s="876"/>
      <c r="HME66" s="876"/>
      <c r="HMF66" s="876"/>
      <c r="HMG66" s="876"/>
      <c r="HMH66" s="876"/>
      <c r="HMI66" s="876"/>
      <c r="HMJ66" s="876"/>
      <c r="HMK66" s="876"/>
      <c r="HML66" s="876"/>
      <c r="HMM66" s="876"/>
      <c r="HMN66" s="876"/>
      <c r="HMO66" s="876"/>
      <c r="HMP66" s="876"/>
      <c r="HMQ66" s="876"/>
      <c r="HMR66" s="876"/>
      <c r="HMS66" s="876"/>
      <c r="HMT66" s="876"/>
      <c r="HMU66" s="876"/>
      <c r="HMV66" s="876"/>
      <c r="HMW66" s="876"/>
      <c r="HMX66" s="876"/>
      <c r="HMY66" s="876"/>
      <c r="HMZ66" s="876"/>
      <c r="HNA66" s="876"/>
      <c r="HNB66" s="876"/>
      <c r="HNC66" s="876"/>
      <c r="HND66" s="876"/>
      <c r="HNE66" s="876"/>
      <c r="HNF66" s="876"/>
      <c r="HNG66" s="876"/>
      <c r="HNH66" s="876"/>
      <c r="HNI66" s="876"/>
      <c r="HNJ66" s="876"/>
      <c r="HNK66" s="876"/>
      <c r="HNL66" s="876"/>
      <c r="HNM66" s="876"/>
      <c r="HNN66" s="876"/>
      <c r="HNO66" s="876"/>
      <c r="HNP66" s="876"/>
      <c r="HNQ66" s="876"/>
      <c r="HNR66" s="876"/>
      <c r="HNS66" s="876"/>
      <c r="HNT66" s="876"/>
      <c r="HNU66" s="876"/>
      <c r="HNV66" s="876"/>
      <c r="HNW66" s="876"/>
      <c r="HNX66" s="876"/>
      <c r="HNY66" s="876"/>
      <c r="HNZ66" s="876"/>
      <c r="HOA66" s="876"/>
      <c r="HOB66" s="876"/>
      <c r="HOC66" s="876"/>
      <c r="HOD66" s="876"/>
      <c r="HOE66" s="876"/>
      <c r="HOF66" s="876"/>
      <c r="HOG66" s="876"/>
      <c r="HOH66" s="876"/>
      <c r="HOI66" s="876"/>
      <c r="HOJ66" s="876"/>
      <c r="HOK66" s="876"/>
      <c r="HOL66" s="876"/>
      <c r="HOM66" s="876"/>
      <c r="HON66" s="876"/>
      <c r="HOO66" s="876"/>
      <c r="HOP66" s="876"/>
      <c r="HOQ66" s="876"/>
      <c r="HOR66" s="876"/>
      <c r="HOS66" s="876"/>
      <c r="HOT66" s="876"/>
      <c r="HOU66" s="876"/>
      <c r="HOV66" s="876"/>
      <c r="HOW66" s="876"/>
      <c r="HOX66" s="876"/>
      <c r="HOY66" s="876"/>
      <c r="HOZ66" s="876"/>
      <c r="HPA66" s="876"/>
      <c r="HPB66" s="876"/>
      <c r="HPC66" s="876"/>
      <c r="HPD66" s="876"/>
      <c r="HPE66" s="876"/>
      <c r="HPF66" s="876"/>
      <c r="HPG66" s="876"/>
      <c r="HPH66" s="876"/>
      <c r="HPI66" s="876"/>
      <c r="HPJ66" s="876"/>
      <c r="HPK66" s="876"/>
      <c r="HPL66" s="876"/>
      <c r="HPM66" s="876"/>
      <c r="HPN66" s="876"/>
      <c r="HPO66" s="876"/>
      <c r="HPP66" s="876"/>
      <c r="HPQ66" s="876"/>
      <c r="HPR66" s="876"/>
      <c r="HPS66" s="876"/>
      <c r="HPT66" s="876"/>
      <c r="HPU66" s="876"/>
      <c r="HPV66" s="876"/>
      <c r="HPW66" s="876"/>
      <c r="HPX66" s="876"/>
      <c r="HPY66" s="876"/>
      <c r="HPZ66" s="876"/>
      <c r="HQA66" s="876"/>
      <c r="HQB66" s="876"/>
      <c r="HQC66" s="876"/>
      <c r="HQD66" s="876"/>
      <c r="HQE66" s="876"/>
      <c r="HQF66" s="876"/>
      <c r="HQG66" s="876"/>
      <c r="HQH66" s="876"/>
      <c r="HQI66" s="876"/>
      <c r="HQJ66" s="876"/>
      <c r="HQK66" s="876"/>
      <c r="HQL66" s="876"/>
      <c r="HQM66" s="876"/>
      <c r="HQN66" s="876"/>
      <c r="HQO66" s="876"/>
      <c r="HQP66" s="876"/>
      <c r="HQQ66" s="876"/>
      <c r="HQR66" s="876"/>
      <c r="HQS66" s="876"/>
      <c r="HQT66" s="876"/>
      <c r="HQU66" s="876"/>
      <c r="HQV66" s="876"/>
      <c r="HQW66" s="876"/>
      <c r="HQX66" s="876"/>
      <c r="HQY66" s="876"/>
      <c r="HQZ66" s="876"/>
      <c r="HRA66" s="876"/>
      <c r="HRB66" s="876"/>
      <c r="HRC66" s="876"/>
      <c r="HRD66" s="876"/>
      <c r="HRE66" s="876"/>
      <c r="HRF66" s="876"/>
      <c r="HRG66" s="876"/>
      <c r="HRH66" s="876"/>
      <c r="HRI66" s="876"/>
      <c r="HRJ66" s="876"/>
      <c r="HRK66" s="876"/>
      <c r="HRL66" s="876"/>
      <c r="HRM66" s="876"/>
      <c r="HRN66" s="876"/>
      <c r="HRO66" s="876"/>
      <c r="HRP66" s="876"/>
      <c r="HRQ66" s="876"/>
      <c r="HRR66" s="876"/>
      <c r="HRS66" s="876"/>
      <c r="HRT66" s="876"/>
      <c r="HRU66" s="876"/>
      <c r="HRV66" s="876"/>
      <c r="HRW66" s="876"/>
      <c r="HRX66" s="876"/>
      <c r="HRY66" s="876"/>
      <c r="HRZ66" s="876"/>
      <c r="HSA66" s="876"/>
      <c r="HSB66" s="876"/>
      <c r="HSC66" s="876"/>
      <c r="HSD66" s="876"/>
      <c r="HSE66" s="876"/>
      <c r="HSF66" s="876"/>
      <c r="HSG66" s="876"/>
      <c r="HSH66" s="876"/>
      <c r="HSI66" s="876"/>
      <c r="HSJ66" s="876"/>
      <c r="HSK66" s="876"/>
      <c r="HSL66" s="876"/>
      <c r="HSM66" s="876"/>
      <c r="HSN66" s="876"/>
      <c r="HSO66" s="876"/>
      <c r="HSP66" s="876"/>
      <c r="HSQ66" s="876"/>
      <c r="HSR66" s="876"/>
      <c r="HSS66" s="876"/>
      <c r="HST66" s="876"/>
      <c r="HSU66" s="876"/>
      <c r="HSV66" s="876"/>
      <c r="HSW66" s="876"/>
      <c r="HSX66" s="876"/>
      <c r="HSY66" s="876"/>
      <c r="HSZ66" s="876"/>
      <c r="HTA66" s="876"/>
      <c r="HTB66" s="876"/>
      <c r="HTC66" s="876"/>
      <c r="HTD66" s="876"/>
      <c r="HTE66" s="876"/>
      <c r="HTF66" s="876"/>
      <c r="HTG66" s="876"/>
      <c r="HTH66" s="876"/>
      <c r="HTI66" s="876"/>
      <c r="HTJ66" s="876"/>
      <c r="HTK66" s="876"/>
      <c r="HTL66" s="876"/>
      <c r="HTM66" s="876"/>
      <c r="HTN66" s="876"/>
      <c r="HTO66" s="876"/>
      <c r="HTP66" s="876"/>
      <c r="HTQ66" s="876"/>
      <c r="HTR66" s="876"/>
      <c r="HTS66" s="876"/>
      <c r="HTT66" s="876"/>
      <c r="HTU66" s="876"/>
      <c r="HTV66" s="876"/>
      <c r="HTW66" s="876"/>
      <c r="HTX66" s="876"/>
      <c r="HTY66" s="876"/>
      <c r="HTZ66" s="876"/>
      <c r="HUA66" s="876"/>
      <c r="HUB66" s="876"/>
      <c r="HUC66" s="876"/>
      <c r="HUD66" s="876"/>
      <c r="HUE66" s="876"/>
      <c r="HUF66" s="876"/>
      <c r="HUG66" s="876"/>
      <c r="HUH66" s="876"/>
      <c r="HUI66" s="876"/>
      <c r="HUJ66" s="876"/>
      <c r="HUK66" s="876"/>
      <c r="HUL66" s="876"/>
      <c r="HUM66" s="876"/>
      <c r="HUN66" s="876"/>
      <c r="HUO66" s="876"/>
      <c r="HUP66" s="876"/>
      <c r="HUQ66" s="876"/>
      <c r="HUR66" s="876"/>
      <c r="HUS66" s="876"/>
      <c r="HUT66" s="876"/>
      <c r="HUU66" s="876"/>
      <c r="HUV66" s="876"/>
      <c r="HUW66" s="876"/>
      <c r="HUX66" s="876"/>
      <c r="HUY66" s="876"/>
      <c r="HUZ66" s="876"/>
      <c r="HVA66" s="876"/>
      <c r="HVB66" s="876"/>
      <c r="HVC66" s="876"/>
      <c r="HVD66" s="876"/>
      <c r="HVE66" s="876"/>
      <c r="HVF66" s="876"/>
      <c r="HVG66" s="876"/>
      <c r="HVH66" s="876"/>
      <c r="HVI66" s="876"/>
      <c r="HVJ66" s="876"/>
      <c r="HVK66" s="876"/>
      <c r="HVL66" s="876"/>
      <c r="HVM66" s="876"/>
      <c r="HVN66" s="876"/>
      <c r="HVO66" s="876"/>
      <c r="HVP66" s="876"/>
      <c r="HVQ66" s="876"/>
      <c r="HVR66" s="876"/>
      <c r="HVS66" s="876"/>
      <c r="HVT66" s="876"/>
      <c r="HVU66" s="876"/>
      <c r="HVV66" s="876"/>
      <c r="HVW66" s="876"/>
      <c r="HVX66" s="876"/>
      <c r="HVY66" s="876"/>
      <c r="HVZ66" s="876"/>
      <c r="HWA66" s="876"/>
      <c r="HWB66" s="876"/>
      <c r="HWC66" s="876"/>
      <c r="HWD66" s="876"/>
      <c r="HWE66" s="876"/>
      <c r="HWF66" s="876"/>
      <c r="HWG66" s="876"/>
      <c r="HWH66" s="876"/>
      <c r="HWI66" s="876"/>
      <c r="HWJ66" s="876"/>
      <c r="HWK66" s="876"/>
      <c r="HWL66" s="876"/>
      <c r="HWM66" s="876"/>
      <c r="HWN66" s="876"/>
      <c r="HWO66" s="876"/>
      <c r="HWP66" s="876"/>
      <c r="HWQ66" s="876"/>
      <c r="HWR66" s="876"/>
      <c r="HWS66" s="876"/>
      <c r="HWT66" s="876"/>
      <c r="HWU66" s="876"/>
      <c r="HWV66" s="876"/>
      <c r="HWW66" s="876"/>
      <c r="HWX66" s="876"/>
      <c r="HWY66" s="876"/>
      <c r="HWZ66" s="876"/>
      <c r="HXA66" s="876"/>
      <c r="HXB66" s="876"/>
      <c r="HXC66" s="876"/>
      <c r="HXD66" s="876"/>
      <c r="HXE66" s="876"/>
      <c r="HXF66" s="876"/>
      <c r="HXG66" s="876"/>
      <c r="HXH66" s="876"/>
      <c r="HXI66" s="876"/>
      <c r="HXJ66" s="876"/>
      <c r="HXK66" s="876"/>
      <c r="HXL66" s="876"/>
      <c r="HXM66" s="876"/>
      <c r="HXN66" s="876"/>
      <c r="HXO66" s="876"/>
      <c r="HXP66" s="876"/>
      <c r="HXQ66" s="876"/>
      <c r="HXR66" s="876"/>
      <c r="HXS66" s="876"/>
      <c r="HXT66" s="876"/>
      <c r="HXU66" s="876"/>
      <c r="HXV66" s="876"/>
      <c r="HXW66" s="876"/>
      <c r="HXX66" s="876"/>
      <c r="HXY66" s="876"/>
      <c r="HXZ66" s="876"/>
      <c r="HYA66" s="876"/>
      <c r="HYB66" s="876"/>
      <c r="HYC66" s="876"/>
      <c r="HYD66" s="876"/>
      <c r="HYE66" s="876"/>
      <c r="HYF66" s="876"/>
      <c r="HYG66" s="876"/>
      <c r="HYH66" s="876"/>
      <c r="HYI66" s="876"/>
      <c r="HYJ66" s="876"/>
      <c r="HYK66" s="876"/>
      <c r="HYL66" s="876"/>
      <c r="HYM66" s="876"/>
      <c r="HYN66" s="876"/>
      <c r="HYO66" s="876"/>
      <c r="HYP66" s="876"/>
      <c r="HYQ66" s="876"/>
      <c r="HYR66" s="876"/>
      <c r="HYS66" s="876"/>
      <c r="HYT66" s="876"/>
      <c r="HYU66" s="876"/>
      <c r="HYV66" s="876"/>
      <c r="HYW66" s="876"/>
      <c r="HYX66" s="876"/>
      <c r="HYY66" s="876"/>
      <c r="HYZ66" s="876"/>
      <c r="HZA66" s="876"/>
      <c r="HZB66" s="876"/>
      <c r="HZC66" s="876"/>
      <c r="HZD66" s="876"/>
      <c r="HZE66" s="876"/>
      <c r="HZF66" s="876"/>
      <c r="HZG66" s="876"/>
      <c r="HZH66" s="876"/>
      <c r="HZI66" s="876"/>
      <c r="HZJ66" s="876"/>
      <c r="HZK66" s="876"/>
      <c r="HZL66" s="876"/>
      <c r="HZM66" s="876"/>
      <c r="HZN66" s="876"/>
      <c r="HZO66" s="876"/>
      <c r="HZP66" s="876"/>
      <c r="HZQ66" s="876"/>
      <c r="HZR66" s="876"/>
      <c r="HZS66" s="876"/>
      <c r="HZT66" s="876"/>
      <c r="HZU66" s="876"/>
      <c r="HZV66" s="876"/>
      <c r="HZW66" s="876"/>
      <c r="HZX66" s="876"/>
      <c r="HZY66" s="876"/>
      <c r="HZZ66" s="876"/>
      <c r="IAA66" s="876"/>
      <c r="IAB66" s="876"/>
      <c r="IAC66" s="876"/>
      <c r="IAD66" s="876"/>
      <c r="IAE66" s="876"/>
      <c r="IAF66" s="876"/>
      <c r="IAG66" s="876"/>
      <c r="IAH66" s="876"/>
      <c r="IAI66" s="876"/>
      <c r="IAJ66" s="876"/>
      <c r="IAK66" s="876"/>
      <c r="IAL66" s="876"/>
      <c r="IAM66" s="876"/>
      <c r="IAN66" s="876"/>
      <c r="IAO66" s="876"/>
      <c r="IAP66" s="876"/>
      <c r="IAQ66" s="876"/>
      <c r="IAR66" s="876"/>
      <c r="IAS66" s="876"/>
      <c r="IAT66" s="876"/>
      <c r="IAU66" s="876"/>
      <c r="IAV66" s="876"/>
      <c r="IAW66" s="876"/>
      <c r="IAX66" s="876"/>
      <c r="IAY66" s="876"/>
      <c r="IAZ66" s="876"/>
      <c r="IBA66" s="876"/>
      <c r="IBB66" s="876"/>
      <c r="IBC66" s="876"/>
      <c r="IBD66" s="876"/>
      <c r="IBE66" s="876"/>
      <c r="IBF66" s="876"/>
      <c r="IBG66" s="876"/>
      <c r="IBH66" s="876"/>
      <c r="IBI66" s="876"/>
      <c r="IBJ66" s="876"/>
      <c r="IBK66" s="876"/>
      <c r="IBL66" s="876"/>
      <c r="IBM66" s="876"/>
      <c r="IBN66" s="876"/>
      <c r="IBO66" s="876"/>
      <c r="IBP66" s="876"/>
      <c r="IBQ66" s="876"/>
      <c r="IBR66" s="876"/>
      <c r="IBS66" s="876"/>
      <c r="IBT66" s="876"/>
      <c r="IBU66" s="876"/>
      <c r="IBV66" s="876"/>
      <c r="IBW66" s="876"/>
      <c r="IBX66" s="876"/>
      <c r="IBY66" s="876"/>
      <c r="IBZ66" s="876"/>
      <c r="ICA66" s="876"/>
      <c r="ICB66" s="876"/>
      <c r="ICC66" s="876"/>
      <c r="ICD66" s="876"/>
      <c r="ICE66" s="876"/>
      <c r="ICF66" s="876"/>
      <c r="ICG66" s="876"/>
      <c r="ICH66" s="876"/>
      <c r="ICI66" s="876"/>
      <c r="ICJ66" s="876"/>
      <c r="ICK66" s="876"/>
      <c r="ICL66" s="876"/>
      <c r="ICM66" s="876"/>
      <c r="ICN66" s="876"/>
      <c r="ICO66" s="876"/>
      <c r="ICP66" s="876"/>
      <c r="ICQ66" s="876"/>
      <c r="ICR66" s="876"/>
      <c r="ICS66" s="876"/>
      <c r="ICT66" s="876"/>
      <c r="ICU66" s="876"/>
      <c r="ICV66" s="876"/>
      <c r="ICW66" s="876"/>
      <c r="ICX66" s="876"/>
      <c r="ICY66" s="876"/>
      <c r="ICZ66" s="876"/>
      <c r="IDA66" s="876"/>
      <c r="IDB66" s="876"/>
      <c r="IDC66" s="876"/>
      <c r="IDD66" s="876"/>
      <c r="IDE66" s="876"/>
      <c r="IDF66" s="876"/>
      <c r="IDG66" s="876"/>
      <c r="IDH66" s="876"/>
      <c r="IDI66" s="876"/>
      <c r="IDJ66" s="876"/>
      <c r="IDK66" s="876"/>
      <c r="IDL66" s="876"/>
      <c r="IDM66" s="876"/>
      <c r="IDN66" s="876"/>
      <c r="IDO66" s="876"/>
      <c r="IDP66" s="876"/>
      <c r="IDQ66" s="876"/>
      <c r="IDR66" s="876"/>
      <c r="IDS66" s="876"/>
      <c r="IDT66" s="876"/>
      <c r="IDU66" s="876"/>
      <c r="IDV66" s="876"/>
      <c r="IDW66" s="876"/>
      <c r="IDX66" s="876"/>
      <c r="IDY66" s="876"/>
      <c r="IDZ66" s="876"/>
      <c r="IEA66" s="876"/>
      <c r="IEB66" s="876"/>
      <c r="IEC66" s="876"/>
      <c r="IED66" s="876"/>
      <c r="IEE66" s="876"/>
      <c r="IEF66" s="876"/>
      <c r="IEG66" s="876"/>
      <c r="IEH66" s="876"/>
      <c r="IEI66" s="876"/>
      <c r="IEJ66" s="876"/>
      <c r="IEK66" s="876"/>
      <c r="IEL66" s="876"/>
      <c r="IEM66" s="876"/>
      <c r="IEN66" s="876"/>
      <c r="IEO66" s="876"/>
      <c r="IEP66" s="876"/>
      <c r="IEQ66" s="876"/>
      <c r="IER66" s="876"/>
      <c r="IES66" s="876"/>
      <c r="IET66" s="876"/>
      <c r="IEU66" s="876"/>
      <c r="IEV66" s="876"/>
      <c r="IEW66" s="876"/>
      <c r="IEX66" s="876"/>
      <c r="IEY66" s="876"/>
      <c r="IEZ66" s="876"/>
      <c r="IFA66" s="876"/>
      <c r="IFB66" s="876"/>
      <c r="IFC66" s="876"/>
      <c r="IFD66" s="876"/>
      <c r="IFE66" s="876"/>
      <c r="IFF66" s="876"/>
      <c r="IFG66" s="876"/>
      <c r="IFH66" s="876"/>
      <c r="IFI66" s="876"/>
      <c r="IFJ66" s="876"/>
      <c r="IFK66" s="876"/>
      <c r="IFL66" s="876"/>
      <c r="IFM66" s="876"/>
      <c r="IFN66" s="876"/>
      <c r="IFO66" s="876"/>
      <c r="IFP66" s="876"/>
      <c r="IFQ66" s="876"/>
      <c r="IFR66" s="876"/>
      <c r="IFS66" s="876"/>
      <c r="IFT66" s="876"/>
      <c r="IFU66" s="876"/>
      <c r="IFV66" s="876"/>
      <c r="IFW66" s="876"/>
      <c r="IFX66" s="876"/>
      <c r="IFY66" s="876"/>
      <c r="IFZ66" s="876"/>
      <c r="IGA66" s="876"/>
      <c r="IGB66" s="876"/>
      <c r="IGC66" s="876"/>
      <c r="IGD66" s="876"/>
      <c r="IGE66" s="876"/>
      <c r="IGF66" s="876"/>
      <c r="IGG66" s="876"/>
      <c r="IGH66" s="876"/>
      <c r="IGI66" s="876"/>
      <c r="IGJ66" s="876"/>
      <c r="IGK66" s="876"/>
      <c r="IGL66" s="876"/>
      <c r="IGM66" s="876"/>
      <c r="IGN66" s="876"/>
      <c r="IGO66" s="876"/>
      <c r="IGP66" s="876"/>
      <c r="IGQ66" s="876"/>
      <c r="IGR66" s="876"/>
      <c r="IGS66" s="876"/>
      <c r="IGT66" s="876"/>
      <c r="IGU66" s="876"/>
      <c r="IGV66" s="876"/>
      <c r="IGW66" s="876"/>
      <c r="IGX66" s="876"/>
      <c r="IGY66" s="876"/>
      <c r="IGZ66" s="876"/>
      <c r="IHA66" s="876"/>
      <c r="IHB66" s="876"/>
      <c r="IHC66" s="876"/>
      <c r="IHD66" s="876"/>
      <c r="IHE66" s="876"/>
      <c r="IHF66" s="876"/>
      <c r="IHG66" s="876"/>
      <c r="IHH66" s="876"/>
      <c r="IHI66" s="876"/>
      <c r="IHJ66" s="876"/>
      <c r="IHK66" s="876"/>
      <c r="IHL66" s="876"/>
      <c r="IHM66" s="876"/>
      <c r="IHN66" s="876"/>
      <c r="IHO66" s="876"/>
      <c r="IHP66" s="876"/>
      <c r="IHQ66" s="876"/>
      <c r="IHR66" s="876"/>
      <c r="IHS66" s="876"/>
      <c r="IHT66" s="876"/>
      <c r="IHU66" s="876"/>
      <c r="IHV66" s="876"/>
      <c r="IHW66" s="876"/>
      <c r="IHX66" s="876"/>
      <c r="IHY66" s="876"/>
      <c r="IHZ66" s="876"/>
      <c r="IIA66" s="876"/>
      <c r="IIB66" s="876"/>
      <c r="IIC66" s="876"/>
      <c r="IID66" s="876"/>
      <c r="IIE66" s="876"/>
      <c r="IIF66" s="876"/>
      <c r="IIG66" s="876"/>
      <c r="IIH66" s="876"/>
      <c r="III66" s="876"/>
      <c r="IIJ66" s="876"/>
      <c r="IIK66" s="876"/>
      <c r="IIL66" s="876"/>
      <c r="IIM66" s="876"/>
      <c r="IIN66" s="876"/>
      <c r="IIO66" s="876"/>
      <c r="IIP66" s="876"/>
      <c r="IIQ66" s="876"/>
      <c r="IIR66" s="876"/>
      <c r="IIS66" s="876"/>
      <c r="IIT66" s="876"/>
      <c r="IIU66" s="876"/>
      <c r="IIV66" s="876"/>
      <c r="IIW66" s="876"/>
      <c r="IIX66" s="876"/>
      <c r="IIY66" s="876"/>
      <c r="IIZ66" s="876"/>
      <c r="IJA66" s="876"/>
      <c r="IJB66" s="876"/>
      <c r="IJC66" s="876"/>
      <c r="IJD66" s="876"/>
      <c r="IJE66" s="876"/>
      <c r="IJF66" s="876"/>
      <c r="IJG66" s="876"/>
      <c r="IJH66" s="876"/>
      <c r="IJI66" s="876"/>
      <c r="IJJ66" s="876"/>
      <c r="IJK66" s="876"/>
      <c r="IJL66" s="876"/>
      <c r="IJM66" s="876"/>
      <c r="IJN66" s="876"/>
      <c r="IJO66" s="876"/>
      <c r="IJP66" s="876"/>
      <c r="IJQ66" s="876"/>
      <c r="IJR66" s="876"/>
      <c r="IJS66" s="876"/>
      <c r="IJT66" s="876"/>
      <c r="IJU66" s="876"/>
      <c r="IJV66" s="876"/>
      <c r="IJW66" s="876"/>
      <c r="IJX66" s="876"/>
      <c r="IJY66" s="876"/>
      <c r="IJZ66" s="876"/>
      <c r="IKA66" s="876"/>
      <c r="IKB66" s="876"/>
      <c r="IKC66" s="876"/>
      <c r="IKD66" s="876"/>
      <c r="IKE66" s="876"/>
      <c r="IKF66" s="876"/>
      <c r="IKG66" s="876"/>
      <c r="IKH66" s="876"/>
      <c r="IKI66" s="876"/>
      <c r="IKJ66" s="876"/>
      <c r="IKK66" s="876"/>
      <c r="IKL66" s="876"/>
      <c r="IKM66" s="876"/>
      <c r="IKN66" s="876"/>
      <c r="IKO66" s="876"/>
      <c r="IKP66" s="876"/>
      <c r="IKQ66" s="876"/>
      <c r="IKR66" s="876"/>
      <c r="IKS66" s="876"/>
      <c r="IKT66" s="876"/>
      <c r="IKU66" s="876"/>
      <c r="IKV66" s="876"/>
      <c r="IKW66" s="876"/>
      <c r="IKX66" s="876"/>
      <c r="IKY66" s="876"/>
      <c r="IKZ66" s="876"/>
      <c r="ILA66" s="876"/>
      <c r="ILB66" s="876"/>
      <c r="ILC66" s="876"/>
      <c r="ILD66" s="876"/>
      <c r="ILE66" s="876"/>
      <c r="ILF66" s="876"/>
      <c r="ILG66" s="876"/>
      <c r="ILH66" s="876"/>
      <c r="ILI66" s="876"/>
      <c r="ILJ66" s="876"/>
      <c r="ILK66" s="876"/>
      <c r="ILL66" s="876"/>
      <c r="ILM66" s="876"/>
      <c r="ILN66" s="876"/>
      <c r="ILO66" s="876"/>
      <c r="ILP66" s="876"/>
      <c r="ILQ66" s="876"/>
      <c r="ILR66" s="876"/>
      <c r="ILS66" s="876"/>
      <c r="ILT66" s="876"/>
      <c r="ILU66" s="876"/>
      <c r="ILV66" s="876"/>
      <c r="ILW66" s="876"/>
      <c r="ILX66" s="876"/>
      <c r="ILY66" s="876"/>
      <c r="ILZ66" s="876"/>
      <c r="IMA66" s="876"/>
      <c r="IMB66" s="876"/>
      <c r="IMC66" s="876"/>
      <c r="IMD66" s="876"/>
      <c r="IME66" s="876"/>
      <c r="IMF66" s="876"/>
      <c r="IMG66" s="876"/>
      <c r="IMH66" s="876"/>
      <c r="IMI66" s="876"/>
      <c r="IMJ66" s="876"/>
      <c r="IMK66" s="876"/>
      <c r="IML66" s="876"/>
      <c r="IMM66" s="876"/>
      <c r="IMN66" s="876"/>
      <c r="IMO66" s="876"/>
      <c r="IMP66" s="876"/>
      <c r="IMQ66" s="876"/>
      <c r="IMR66" s="876"/>
      <c r="IMS66" s="876"/>
      <c r="IMT66" s="876"/>
      <c r="IMU66" s="876"/>
      <c r="IMV66" s="876"/>
      <c r="IMW66" s="876"/>
      <c r="IMX66" s="876"/>
      <c r="IMY66" s="876"/>
      <c r="IMZ66" s="876"/>
      <c r="INA66" s="876"/>
      <c r="INB66" s="876"/>
      <c r="INC66" s="876"/>
      <c r="IND66" s="876"/>
      <c r="INE66" s="876"/>
      <c r="INF66" s="876"/>
      <c r="ING66" s="876"/>
      <c r="INH66" s="876"/>
      <c r="INI66" s="876"/>
      <c r="INJ66" s="876"/>
      <c r="INK66" s="876"/>
      <c r="INL66" s="876"/>
      <c r="INM66" s="876"/>
      <c r="INN66" s="876"/>
      <c r="INO66" s="876"/>
      <c r="INP66" s="876"/>
      <c r="INQ66" s="876"/>
      <c r="INR66" s="876"/>
      <c r="INS66" s="876"/>
      <c r="INT66" s="876"/>
      <c r="INU66" s="876"/>
      <c r="INV66" s="876"/>
      <c r="INW66" s="876"/>
      <c r="INX66" s="876"/>
      <c r="INY66" s="876"/>
      <c r="INZ66" s="876"/>
      <c r="IOA66" s="876"/>
      <c r="IOB66" s="876"/>
      <c r="IOC66" s="876"/>
      <c r="IOD66" s="876"/>
      <c r="IOE66" s="876"/>
      <c r="IOF66" s="876"/>
      <c r="IOG66" s="876"/>
      <c r="IOH66" s="876"/>
      <c r="IOI66" s="876"/>
      <c r="IOJ66" s="876"/>
      <c r="IOK66" s="876"/>
      <c r="IOL66" s="876"/>
      <c r="IOM66" s="876"/>
      <c r="ION66" s="876"/>
      <c r="IOO66" s="876"/>
      <c r="IOP66" s="876"/>
      <c r="IOQ66" s="876"/>
      <c r="IOR66" s="876"/>
      <c r="IOS66" s="876"/>
      <c r="IOT66" s="876"/>
      <c r="IOU66" s="876"/>
      <c r="IOV66" s="876"/>
      <c r="IOW66" s="876"/>
      <c r="IOX66" s="876"/>
      <c r="IOY66" s="876"/>
      <c r="IOZ66" s="876"/>
      <c r="IPA66" s="876"/>
      <c r="IPB66" s="876"/>
      <c r="IPC66" s="876"/>
      <c r="IPD66" s="876"/>
      <c r="IPE66" s="876"/>
      <c r="IPF66" s="876"/>
      <c r="IPG66" s="876"/>
      <c r="IPH66" s="876"/>
      <c r="IPI66" s="876"/>
      <c r="IPJ66" s="876"/>
      <c r="IPK66" s="876"/>
      <c r="IPL66" s="876"/>
      <c r="IPM66" s="876"/>
      <c r="IPN66" s="876"/>
      <c r="IPO66" s="876"/>
      <c r="IPP66" s="876"/>
      <c r="IPQ66" s="876"/>
      <c r="IPR66" s="876"/>
      <c r="IPS66" s="876"/>
      <c r="IPT66" s="876"/>
      <c r="IPU66" s="876"/>
      <c r="IPV66" s="876"/>
      <c r="IPW66" s="876"/>
      <c r="IPX66" s="876"/>
      <c r="IPY66" s="876"/>
      <c r="IPZ66" s="876"/>
      <c r="IQA66" s="876"/>
      <c r="IQB66" s="876"/>
      <c r="IQC66" s="876"/>
      <c r="IQD66" s="876"/>
      <c r="IQE66" s="876"/>
      <c r="IQF66" s="876"/>
      <c r="IQG66" s="876"/>
      <c r="IQH66" s="876"/>
      <c r="IQI66" s="876"/>
      <c r="IQJ66" s="876"/>
      <c r="IQK66" s="876"/>
      <c r="IQL66" s="876"/>
      <c r="IQM66" s="876"/>
      <c r="IQN66" s="876"/>
      <c r="IQO66" s="876"/>
      <c r="IQP66" s="876"/>
      <c r="IQQ66" s="876"/>
      <c r="IQR66" s="876"/>
      <c r="IQS66" s="876"/>
      <c r="IQT66" s="876"/>
      <c r="IQU66" s="876"/>
      <c r="IQV66" s="876"/>
      <c r="IQW66" s="876"/>
      <c r="IQX66" s="876"/>
      <c r="IQY66" s="876"/>
      <c r="IQZ66" s="876"/>
      <c r="IRA66" s="876"/>
      <c r="IRB66" s="876"/>
      <c r="IRC66" s="876"/>
      <c r="IRD66" s="876"/>
      <c r="IRE66" s="876"/>
      <c r="IRF66" s="876"/>
      <c r="IRG66" s="876"/>
      <c r="IRH66" s="876"/>
      <c r="IRI66" s="876"/>
      <c r="IRJ66" s="876"/>
      <c r="IRK66" s="876"/>
      <c r="IRL66" s="876"/>
      <c r="IRM66" s="876"/>
      <c r="IRN66" s="876"/>
      <c r="IRO66" s="876"/>
      <c r="IRP66" s="876"/>
      <c r="IRQ66" s="876"/>
      <c r="IRR66" s="876"/>
      <c r="IRS66" s="876"/>
      <c r="IRT66" s="876"/>
      <c r="IRU66" s="876"/>
      <c r="IRV66" s="876"/>
      <c r="IRW66" s="876"/>
      <c r="IRX66" s="876"/>
      <c r="IRY66" s="876"/>
      <c r="IRZ66" s="876"/>
      <c r="ISA66" s="876"/>
      <c r="ISB66" s="876"/>
      <c r="ISC66" s="876"/>
      <c r="ISD66" s="876"/>
      <c r="ISE66" s="876"/>
      <c r="ISF66" s="876"/>
      <c r="ISG66" s="876"/>
      <c r="ISH66" s="876"/>
      <c r="ISI66" s="876"/>
      <c r="ISJ66" s="876"/>
      <c r="ISK66" s="876"/>
      <c r="ISL66" s="876"/>
      <c r="ISM66" s="876"/>
      <c r="ISN66" s="876"/>
      <c r="ISO66" s="876"/>
      <c r="ISP66" s="876"/>
      <c r="ISQ66" s="876"/>
      <c r="ISR66" s="876"/>
      <c r="ISS66" s="876"/>
      <c r="IST66" s="876"/>
      <c r="ISU66" s="876"/>
      <c r="ISV66" s="876"/>
      <c r="ISW66" s="876"/>
      <c r="ISX66" s="876"/>
      <c r="ISY66" s="876"/>
      <c r="ISZ66" s="876"/>
      <c r="ITA66" s="876"/>
      <c r="ITB66" s="876"/>
      <c r="ITC66" s="876"/>
      <c r="ITD66" s="876"/>
      <c r="ITE66" s="876"/>
      <c r="ITF66" s="876"/>
      <c r="ITG66" s="876"/>
      <c r="ITH66" s="876"/>
      <c r="ITI66" s="876"/>
      <c r="ITJ66" s="876"/>
      <c r="ITK66" s="876"/>
      <c r="ITL66" s="876"/>
      <c r="ITM66" s="876"/>
      <c r="ITN66" s="876"/>
      <c r="ITO66" s="876"/>
      <c r="ITP66" s="876"/>
      <c r="ITQ66" s="876"/>
      <c r="ITR66" s="876"/>
      <c r="ITS66" s="876"/>
      <c r="ITT66" s="876"/>
      <c r="ITU66" s="876"/>
      <c r="ITV66" s="876"/>
      <c r="ITW66" s="876"/>
      <c r="ITX66" s="876"/>
      <c r="ITY66" s="876"/>
      <c r="ITZ66" s="876"/>
      <c r="IUA66" s="876"/>
      <c r="IUB66" s="876"/>
      <c r="IUC66" s="876"/>
      <c r="IUD66" s="876"/>
      <c r="IUE66" s="876"/>
      <c r="IUF66" s="876"/>
      <c r="IUG66" s="876"/>
      <c r="IUH66" s="876"/>
      <c r="IUI66" s="876"/>
      <c r="IUJ66" s="876"/>
      <c r="IUK66" s="876"/>
      <c r="IUL66" s="876"/>
      <c r="IUM66" s="876"/>
      <c r="IUN66" s="876"/>
      <c r="IUO66" s="876"/>
      <c r="IUP66" s="876"/>
      <c r="IUQ66" s="876"/>
      <c r="IUR66" s="876"/>
      <c r="IUS66" s="876"/>
      <c r="IUT66" s="876"/>
      <c r="IUU66" s="876"/>
      <c r="IUV66" s="876"/>
      <c r="IUW66" s="876"/>
      <c r="IUX66" s="876"/>
      <c r="IUY66" s="876"/>
      <c r="IUZ66" s="876"/>
      <c r="IVA66" s="876"/>
      <c r="IVB66" s="876"/>
      <c r="IVC66" s="876"/>
      <c r="IVD66" s="876"/>
      <c r="IVE66" s="876"/>
      <c r="IVF66" s="876"/>
      <c r="IVG66" s="876"/>
      <c r="IVH66" s="876"/>
      <c r="IVI66" s="876"/>
      <c r="IVJ66" s="876"/>
      <c r="IVK66" s="876"/>
      <c r="IVL66" s="876"/>
      <c r="IVM66" s="876"/>
      <c r="IVN66" s="876"/>
      <c r="IVO66" s="876"/>
      <c r="IVP66" s="876"/>
      <c r="IVQ66" s="876"/>
      <c r="IVR66" s="876"/>
      <c r="IVS66" s="876"/>
      <c r="IVT66" s="876"/>
      <c r="IVU66" s="876"/>
      <c r="IVV66" s="876"/>
      <c r="IVW66" s="876"/>
      <c r="IVX66" s="876"/>
      <c r="IVY66" s="876"/>
      <c r="IVZ66" s="876"/>
      <c r="IWA66" s="876"/>
      <c r="IWB66" s="876"/>
      <c r="IWC66" s="876"/>
      <c r="IWD66" s="876"/>
      <c r="IWE66" s="876"/>
      <c r="IWF66" s="876"/>
      <c r="IWG66" s="876"/>
      <c r="IWH66" s="876"/>
      <c r="IWI66" s="876"/>
      <c r="IWJ66" s="876"/>
      <c r="IWK66" s="876"/>
      <c r="IWL66" s="876"/>
      <c r="IWM66" s="876"/>
      <c r="IWN66" s="876"/>
      <c r="IWO66" s="876"/>
      <c r="IWP66" s="876"/>
      <c r="IWQ66" s="876"/>
      <c r="IWR66" s="876"/>
      <c r="IWS66" s="876"/>
      <c r="IWT66" s="876"/>
      <c r="IWU66" s="876"/>
      <c r="IWV66" s="876"/>
      <c r="IWW66" s="876"/>
      <c r="IWX66" s="876"/>
      <c r="IWY66" s="876"/>
      <c r="IWZ66" s="876"/>
      <c r="IXA66" s="876"/>
      <c r="IXB66" s="876"/>
      <c r="IXC66" s="876"/>
      <c r="IXD66" s="876"/>
      <c r="IXE66" s="876"/>
      <c r="IXF66" s="876"/>
      <c r="IXG66" s="876"/>
      <c r="IXH66" s="876"/>
      <c r="IXI66" s="876"/>
      <c r="IXJ66" s="876"/>
      <c r="IXK66" s="876"/>
      <c r="IXL66" s="876"/>
      <c r="IXM66" s="876"/>
      <c r="IXN66" s="876"/>
      <c r="IXO66" s="876"/>
      <c r="IXP66" s="876"/>
      <c r="IXQ66" s="876"/>
      <c r="IXR66" s="876"/>
      <c r="IXS66" s="876"/>
      <c r="IXT66" s="876"/>
      <c r="IXU66" s="876"/>
      <c r="IXV66" s="876"/>
      <c r="IXW66" s="876"/>
      <c r="IXX66" s="876"/>
      <c r="IXY66" s="876"/>
      <c r="IXZ66" s="876"/>
      <c r="IYA66" s="876"/>
      <c r="IYB66" s="876"/>
      <c r="IYC66" s="876"/>
      <c r="IYD66" s="876"/>
      <c r="IYE66" s="876"/>
      <c r="IYF66" s="876"/>
      <c r="IYG66" s="876"/>
      <c r="IYH66" s="876"/>
      <c r="IYI66" s="876"/>
      <c r="IYJ66" s="876"/>
      <c r="IYK66" s="876"/>
      <c r="IYL66" s="876"/>
      <c r="IYM66" s="876"/>
      <c r="IYN66" s="876"/>
      <c r="IYO66" s="876"/>
      <c r="IYP66" s="876"/>
      <c r="IYQ66" s="876"/>
      <c r="IYR66" s="876"/>
      <c r="IYS66" s="876"/>
      <c r="IYT66" s="876"/>
      <c r="IYU66" s="876"/>
      <c r="IYV66" s="876"/>
      <c r="IYW66" s="876"/>
      <c r="IYX66" s="876"/>
      <c r="IYY66" s="876"/>
      <c r="IYZ66" s="876"/>
      <c r="IZA66" s="876"/>
      <c r="IZB66" s="876"/>
      <c r="IZC66" s="876"/>
      <c r="IZD66" s="876"/>
      <c r="IZE66" s="876"/>
      <c r="IZF66" s="876"/>
      <c r="IZG66" s="876"/>
      <c r="IZH66" s="876"/>
      <c r="IZI66" s="876"/>
      <c r="IZJ66" s="876"/>
      <c r="IZK66" s="876"/>
      <c r="IZL66" s="876"/>
      <c r="IZM66" s="876"/>
      <c r="IZN66" s="876"/>
      <c r="IZO66" s="876"/>
      <c r="IZP66" s="876"/>
      <c r="IZQ66" s="876"/>
      <c r="IZR66" s="876"/>
      <c r="IZS66" s="876"/>
      <c r="IZT66" s="876"/>
      <c r="IZU66" s="876"/>
      <c r="IZV66" s="876"/>
      <c r="IZW66" s="876"/>
      <c r="IZX66" s="876"/>
      <c r="IZY66" s="876"/>
      <c r="IZZ66" s="876"/>
      <c r="JAA66" s="876"/>
      <c r="JAB66" s="876"/>
      <c r="JAC66" s="876"/>
      <c r="JAD66" s="876"/>
      <c r="JAE66" s="876"/>
      <c r="JAF66" s="876"/>
      <c r="JAG66" s="876"/>
      <c r="JAH66" s="876"/>
      <c r="JAI66" s="876"/>
      <c r="JAJ66" s="876"/>
      <c r="JAK66" s="876"/>
      <c r="JAL66" s="876"/>
      <c r="JAM66" s="876"/>
      <c r="JAN66" s="876"/>
      <c r="JAO66" s="876"/>
      <c r="JAP66" s="876"/>
      <c r="JAQ66" s="876"/>
      <c r="JAR66" s="876"/>
      <c r="JAS66" s="876"/>
      <c r="JAT66" s="876"/>
      <c r="JAU66" s="876"/>
      <c r="JAV66" s="876"/>
      <c r="JAW66" s="876"/>
      <c r="JAX66" s="876"/>
      <c r="JAY66" s="876"/>
      <c r="JAZ66" s="876"/>
      <c r="JBA66" s="876"/>
      <c r="JBB66" s="876"/>
      <c r="JBC66" s="876"/>
      <c r="JBD66" s="876"/>
      <c r="JBE66" s="876"/>
      <c r="JBF66" s="876"/>
      <c r="JBG66" s="876"/>
      <c r="JBH66" s="876"/>
      <c r="JBI66" s="876"/>
      <c r="JBJ66" s="876"/>
      <c r="JBK66" s="876"/>
      <c r="JBL66" s="876"/>
      <c r="JBM66" s="876"/>
      <c r="JBN66" s="876"/>
      <c r="JBO66" s="876"/>
      <c r="JBP66" s="876"/>
      <c r="JBQ66" s="876"/>
      <c r="JBR66" s="876"/>
      <c r="JBS66" s="876"/>
      <c r="JBT66" s="876"/>
      <c r="JBU66" s="876"/>
      <c r="JBV66" s="876"/>
      <c r="JBW66" s="876"/>
      <c r="JBX66" s="876"/>
      <c r="JBY66" s="876"/>
      <c r="JBZ66" s="876"/>
      <c r="JCA66" s="876"/>
      <c r="JCB66" s="876"/>
      <c r="JCC66" s="876"/>
      <c r="JCD66" s="876"/>
      <c r="JCE66" s="876"/>
      <c r="JCF66" s="876"/>
      <c r="JCG66" s="876"/>
      <c r="JCH66" s="876"/>
      <c r="JCI66" s="876"/>
      <c r="JCJ66" s="876"/>
      <c r="JCK66" s="876"/>
      <c r="JCL66" s="876"/>
      <c r="JCM66" s="876"/>
      <c r="JCN66" s="876"/>
      <c r="JCO66" s="876"/>
      <c r="JCP66" s="876"/>
      <c r="JCQ66" s="876"/>
      <c r="JCR66" s="876"/>
      <c r="JCS66" s="876"/>
      <c r="JCT66" s="876"/>
      <c r="JCU66" s="876"/>
      <c r="JCV66" s="876"/>
      <c r="JCW66" s="876"/>
      <c r="JCX66" s="876"/>
      <c r="JCY66" s="876"/>
      <c r="JCZ66" s="876"/>
      <c r="JDA66" s="876"/>
      <c r="JDB66" s="876"/>
      <c r="JDC66" s="876"/>
      <c r="JDD66" s="876"/>
      <c r="JDE66" s="876"/>
      <c r="JDF66" s="876"/>
      <c r="JDG66" s="876"/>
      <c r="JDH66" s="876"/>
      <c r="JDI66" s="876"/>
      <c r="JDJ66" s="876"/>
      <c r="JDK66" s="876"/>
      <c r="JDL66" s="876"/>
      <c r="JDM66" s="876"/>
      <c r="JDN66" s="876"/>
      <c r="JDO66" s="876"/>
      <c r="JDP66" s="876"/>
      <c r="JDQ66" s="876"/>
      <c r="JDR66" s="876"/>
      <c r="JDS66" s="876"/>
      <c r="JDT66" s="876"/>
      <c r="JDU66" s="876"/>
      <c r="JDV66" s="876"/>
      <c r="JDW66" s="876"/>
      <c r="JDX66" s="876"/>
      <c r="JDY66" s="876"/>
      <c r="JDZ66" s="876"/>
      <c r="JEA66" s="876"/>
      <c r="JEB66" s="876"/>
      <c r="JEC66" s="876"/>
      <c r="JED66" s="876"/>
      <c r="JEE66" s="876"/>
      <c r="JEF66" s="876"/>
      <c r="JEG66" s="876"/>
      <c r="JEH66" s="876"/>
      <c r="JEI66" s="876"/>
      <c r="JEJ66" s="876"/>
      <c r="JEK66" s="876"/>
      <c r="JEL66" s="876"/>
      <c r="JEM66" s="876"/>
      <c r="JEN66" s="876"/>
      <c r="JEO66" s="876"/>
      <c r="JEP66" s="876"/>
      <c r="JEQ66" s="876"/>
      <c r="JER66" s="876"/>
      <c r="JES66" s="876"/>
      <c r="JET66" s="876"/>
      <c r="JEU66" s="876"/>
      <c r="JEV66" s="876"/>
      <c r="JEW66" s="876"/>
      <c r="JEX66" s="876"/>
      <c r="JEY66" s="876"/>
      <c r="JEZ66" s="876"/>
      <c r="JFA66" s="876"/>
      <c r="JFB66" s="876"/>
      <c r="JFC66" s="876"/>
      <c r="JFD66" s="876"/>
      <c r="JFE66" s="876"/>
      <c r="JFF66" s="876"/>
      <c r="JFG66" s="876"/>
      <c r="JFH66" s="876"/>
      <c r="JFI66" s="876"/>
      <c r="JFJ66" s="876"/>
      <c r="JFK66" s="876"/>
      <c r="JFL66" s="876"/>
      <c r="JFM66" s="876"/>
      <c r="JFN66" s="876"/>
      <c r="JFO66" s="876"/>
      <c r="JFP66" s="876"/>
      <c r="JFQ66" s="876"/>
      <c r="JFR66" s="876"/>
      <c r="JFS66" s="876"/>
      <c r="JFT66" s="876"/>
      <c r="JFU66" s="876"/>
      <c r="JFV66" s="876"/>
      <c r="JFW66" s="876"/>
      <c r="JFX66" s="876"/>
      <c r="JFY66" s="876"/>
      <c r="JFZ66" s="876"/>
      <c r="JGA66" s="876"/>
      <c r="JGB66" s="876"/>
      <c r="JGC66" s="876"/>
      <c r="JGD66" s="876"/>
      <c r="JGE66" s="876"/>
      <c r="JGF66" s="876"/>
      <c r="JGG66" s="876"/>
      <c r="JGH66" s="876"/>
      <c r="JGI66" s="876"/>
      <c r="JGJ66" s="876"/>
      <c r="JGK66" s="876"/>
      <c r="JGL66" s="876"/>
      <c r="JGM66" s="876"/>
      <c r="JGN66" s="876"/>
      <c r="JGO66" s="876"/>
      <c r="JGP66" s="876"/>
      <c r="JGQ66" s="876"/>
      <c r="JGR66" s="876"/>
      <c r="JGS66" s="876"/>
      <c r="JGT66" s="876"/>
      <c r="JGU66" s="876"/>
      <c r="JGV66" s="876"/>
      <c r="JGW66" s="876"/>
      <c r="JGX66" s="876"/>
      <c r="JGY66" s="876"/>
      <c r="JGZ66" s="876"/>
      <c r="JHA66" s="876"/>
      <c r="JHB66" s="876"/>
      <c r="JHC66" s="876"/>
      <c r="JHD66" s="876"/>
      <c r="JHE66" s="876"/>
      <c r="JHF66" s="876"/>
      <c r="JHG66" s="876"/>
      <c r="JHH66" s="876"/>
      <c r="JHI66" s="876"/>
      <c r="JHJ66" s="876"/>
      <c r="JHK66" s="876"/>
      <c r="JHL66" s="876"/>
      <c r="JHM66" s="876"/>
      <c r="JHN66" s="876"/>
      <c r="JHO66" s="876"/>
      <c r="JHP66" s="876"/>
      <c r="JHQ66" s="876"/>
      <c r="JHR66" s="876"/>
      <c r="JHS66" s="876"/>
      <c r="JHT66" s="876"/>
      <c r="JHU66" s="876"/>
      <c r="JHV66" s="876"/>
      <c r="JHW66" s="876"/>
      <c r="JHX66" s="876"/>
      <c r="JHY66" s="876"/>
      <c r="JHZ66" s="876"/>
      <c r="JIA66" s="876"/>
      <c r="JIB66" s="876"/>
      <c r="JIC66" s="876"/>
      <c r="JID66" s="876"/>
      <c r="JIE66" s="876"/>
      <c r="JIF66" s="876"/>
      <c r="JIG66" s="876"/>
      <c r="JIH66" s="876"/>
      <c r="JII66" s="876"/>
      <c r="JIJ66" s="876"/>
      <c r="JIK66" s="876"/>
      <c r="JIL66" s="876"/>
      <c r="JIM66" s="876"/>
      <c r="JIN66" s="876"/>
      <c r="JIO66" s="876"/>
      <c r="JIP66" s="876"/>
      <c r="JIQ66" s="876"/>
      <c r="JIR66" s="876"/>
      <c r="JIS66" s="876"/>
      <c r="JIT66" s="876"/>
      <c r="JIU66" s="876"/>
      <c r="JIV66" s="876"/>
      <c r="JIW66" s="876"/>
      <c r="JIX66" s="876"/>
      <c r="JIY66" s="876"/>
      <c r="JIZ66" s="876"/>
      <c r="JJA66" s="876"/>
      <c r="JJB66" s="876"/>
      <c r="JJC66" s="876"/>
      <c r="JJD66" s="876"/>
      <c r="JJE66" s="876"/>
      <c r="JJF66" s="876"/>
      <c r="JJG66" s="876"/>
      <c r="JJH66" s="876"/>
      <c r="JJI66" s="876"/>
      <c r="JJJ66" s="876"/>
      <c r="JJK66" s="876"/>
      <c r="JJL66" s="876"/>
      <c r="JJM66" s="876"/>
      <c r="JJN66" s="876"/>
      <c r="JJO66" s="876"/>
      <c r="JJP66" s="876"/>
      <c r="JJQ66" s="876"/>
      <c r="JJR66" s="876"/>
      <c r="JJS66" s="876"/>
      <c r="JJT66" s="876"/>
      <c r="JJU66" s="876"/>
      <c r="JJV66" s="876"/>
      <c r="JJW66" s="876"/>
      <c r="JJX66" s="876"/>
      <c r="JJY66" s="876"/>
      <c r="JJZ66" s="876"/>
      <c r="JKA66" s="876"/>
      <c r="JKB66" s="876"/>
      <c r="JKC66" s="876"/>
      <c r="JKD66" s="876"/>
      <c r="JKE66" s="876"/>
      <c r="JKF66" s="876"/>
      <c r="JKG66" s="876"/>
      <c r="JKH66" s="876"/>
      <c r="JKI66" s="876"/>
      <c r="JKJ66" s="876"/>
      <c r="JKK66" s="876"/>
      <c r="JKL66" s="876"/>
      <c r="JKM66" s="876"/>
      <c r="JKN66" s="876"/>
      <c r="JKO66" s="876"/>
      <c r="JKP66" s="876"/>
      <c r="JKQ66" s="876"/>
      <c r="JKR66" s="876"/>
      <c r="JKS66" s="876"/>
      <c r="JKT66" s="876"/>
      <c r="JKU66" s="876"/>
      <c r="JKV66" s="876"/>
      <c r="JKW66" s="876"/>
      <c r="JKX66" s="876"/>
      <c r="JKY66" s="876"/>
      <c r="JKZ66" s="876"/>
      <c r="JLA66" s="876"/>
      <c r="JLB66" s="876"/>
      <c r="JLC66" s="876"/>
      <c r="JLD66" s="876"/>
      <c r="JLE66" s="876"/>
      <c r="JLF66" s="876"/>
      <c r="JLG66" s="876"/>
      <c r="JLH66" s="876"/>
      <c r="JLI66" s="876"/>
      <c r="JLJ66" s="876"/>
      <c r="JLK66" s="876"/>
      <c r="JLL66" s="876"/>
      <c r="JLM66" s="876"/>
      <c r="JLN66" s="876"/>
      <c r="JLO66" s="876"/>
      <c r="JLP66" s="876"/>
      <c r="JLQ66" s="876"/>
      <c r="JLR66" s="876"/>
      <c r="JLS66" s="876"/>
      <c r="JLT66" s="876"/>
      <c r="JLU66" s="876"/>
      <c r="JLV66" s="876"/>
      <c r="JLW66" s="876"/>
      <c r="JLX66" s="876"/>
      <c r="JLY66" s="876"/>
      <c r="JLZ66" s="876"/>
      <c r="JMA66" s="876"/>
      <c r="JMB66" s="876"/>
      <c r="JMC66" s="876"/>
      <c r="JMD66" s="876"/>
      <c r="JME66" s="876"/>
      <c r="JMF66" s="876"/>
      <c r="JMG66" s="876"/>
      <c r="JMH66" s="876"/>
      <c r="JMI66" s="876"/>
      <c r="JMJ66" s="876"/>
      <c r="JMK66" s="876"/>
      <c r="JML66" s="876"/>
      <c r="JMM66" s="876"/>
      <c r="JMN66" s="876"/>
      <c r="JMO66" s="876"/>
      <c r="JMP66" s="876"/>
      <c r="JMQ66" s="876"/>
      <c r="JMR66" s="876"/>
      <c r="JMS66" s="876"/>
      <c r="JMT66" s="876"/>
      <c r="JMU66" s="876"/>
      <c r="JMV66" s="876"/>
      <c r="JMW66" s="876"/>
      <c r="JMX66" s="876"/>
      <c r="JMY66" s="876"/>
      <c r="JMZ66" s="876"/>
      <c r="JNA66" s="876"/>
      <c r="JNB66" s="876"/>
      <c r="JNC66" s="876"/>
      <c r="JND66" s="876"/>
      <c r="JNE66" s="876"/>
      <c r="JNF66" s="876"/>
      <c r="JNG66" s="876"/>
      <c r="JNH66" s="876"/>
      <c r="JNI66" s="876"/>
      <c r="JNJ66" s="876"/>
      <c r="JNK66" s="876"/>
      <c r="JNL66" s="876"/>
      <c r="JNM66" s="876"/>
      <c r="JNN66" s="876"/>
      <c r="JNO66" s="876"/>
      <c r="JNP66" s="876"/>
      <c r="JNQ66" s="876"/>
      <c r="JNR66" s="876"/>
      <c r="JNS66" s="876"/>
      <c r="JNT66" s="876"/>
      <c r="JNU66" s="876"/>
      <c r="JNV66" s="876"/>
      <c r="JNW66" s="876"/>
      <c r="JNX66" s="876"/>
      <c r="JNY66" s="876"/>
      <c r="JNZ66" s="876"/>
      <c r="JOA66" s="876"/>
      <c r="JOB66" s="876"/>
      <c r="JOC66" s="876"/>
      <c r="JOD66" s="876"/>
      <c r="JOE66" s="876"/>
      <c r="JOF66" s="876"/>
      <c r="JOG66" s="876"/>
      <c r="JOH66" s="876"/>
      <c r="JOI66" s="876"/>
      <c r="JOJ66" s="876"/>
      <c r="JOK66" s="876"/>
      <c r="JOL66" s="876"/>
      <c r="JOM66" s="876"/>
      <c r="JON66" s="876"/>
      <c r="JOO66" s="876"/>
      <c r="JOP66" s="876"/>
      <c r="JOQ66" s="876"/>
      <c r="JOR66" s="876"/>
      <c r="JOS66" s="876"/>
      <c r="JOT66" s="876"/>
      <c r="JOU66" s="876"/>
      <c r="JOV66" s="876"/>
      <c r="JOW66" s="876"/>
      <c r="JOX66" s="876"/>
      <c r="JOY66" s="876"/>
      <c r="JOZ66" s="876"/>
      <c r="JPA66" s="876"/>
      <c r="JPB66" s="876"/>
      <c r="JPC66" s="876"/>
      <c r="JPD66" s="876"/>
      <c r="JPE66" s="876"/>
      <c r="JPF66" s="876"/>
      <c r="JPG66" s="876"/>
      <c r="JPH66" s="876"/>
      <c r="JPI66" s="876"/>
      <c r="JPJ66" s="876"/>
      <c r="JPK66" s="876"/>
      <c r="JPL66" s="876"/>
      <c r="JPM66" s="876"/>
      <c r="JPN66" s="876"/>
      <c r="JPO66" s="876"/>
      <c r="JPP66" s="876"/>
      <c r="JPQ66" s="876"/>
      <c r="JPR66" s="876"/>
      <c r="JPS66" s="876"/>
      <c r="JPT66" s="876"/>
      <c r="JPU66" s="876"/>
      <c r="JPV66" s="876"/>
      <c r="JPW66" s="876"/>
      <c r="JPX66" s="876"/>
      <c r="JPY66" s="876"/>
      <c r="JPZ66" s="876"/>
      <c r="JQA66" s="876"/>
      <c r="JQB66" s="876"/>
      <c r="JQC66" s="876"/>
      <c r="JQD66" s="876"/>
      <c r="JQE66" s="876"/>
      <c r="JQF66" s="876"/>
      <c r="JQG66" s="876"/>
      <c r="JQH66" s="876"/>
      <c r="JQI66" s="876"/>
      <c r="JQJ66" s="876"/>
      <c r="JQK66" s="876"/>
      <c r="JQL66" s="876"/>
      <c r="JQM66" s="876"/>
      <c r="JQN66" s="876"/>
      <c r="JQO66" s="876"/>
      <c r="JQP66" s="876"/>
      <c r="JQQ66" s="876"/>
      <c r="JQR66" s="876"/>
      <c r="JQS66" s="876"/>
      <c r="JQT66" s="876"/>
      <c r="JQU66" s="876"/>
      <c r="JQV66" s="876"/>
      <c r="JQW66" s="876"/>
      <c r="JQX66" s="876"/>
      <c r="JQY66" s="876"/>
      <c r="JQZ66" s="876"/>
      <c r="JRA66" s="876"/>
      <c r="JRB66" s="876"/>
      <c r="JRC66" s="876"/>
      <c r="JRD66" s="876"/>
      <c r="JRE66" s="876"/>
      <c r="JRF66" s="876"/>
      <c r="JRG66" s="876"/>
      <c r="JRH66" s="876"/>
      <c r="JRI66" s="876"/>
      <c r="JRJ66" s="876"/>
      <c r="JRK66" s="876"/>
      <c r="JRL66" s="876"/>
      <c r="JRM66" s="876"/>
      <c r="JRN66" s="876"/>
      <c r="JRO66" s="876"/>
      <c r="JRP66" s="876"/>
      <c r="JRQ66" s="876"/>
      <c r="JRR66" s="876"/>
      <c r="JRS66" s="876"/>
      <c r="JRT66" s="876"/>
      <c r="JRU66" s="876"/>
      <c r="JRV66" s="876"/>
      <c r="JRW66" s="876"/>
      <c r="JRX66" s="876"/>
      <c r="JRY66" s="876"/>
      <c r="JRZ66" s="876"/>
      <c r="JSA66" s="876"/>
      <c r="JSB66" s="876"/>
      <c r="JSC66" s="876"/>
      <c r="JSD66" s="876"/>
      <c r="JSE66" s="876"/>
      <c r="JSF66" s="876"/>
      <c r="JSG66" s="876"/>
      <c r="JSH66" s="876"/>
      <c r="JSI66" s="876"/>
      <c r="JSJ66" s="876"/>
      <c r="JSK66" s="876"/>
      <c r="JSL66" s="876"/>
      <c r="JSM66" s="876"/>
      <c r="JSN66" s="876"/>
      <c r="JSO66" s="876"/>
      <c r="JSP66" s="876"/>
      <c r="JSQ66" s="876"/>
      <c r="JSR66" s="876"/>
      <c r="JSS66" s="876"/>
      <c r="JST66" s="876"/>
      <c r="JSU66" s="876"/>
      <c r="JSV66" s="876"/>
      <c r="JSW66" s="876"/>
      <c r="JSX66" s="876"/>
      <c r="JSY66" s="876"/>
      <c r="JSZ66" s="876"/>
      <c r="JTA66" s="876"/>
      <c r="JTB66" s="876"/>
      <c r="JTC66" s="876"/>
      <c r="JTD66" s="876"/>
      <c r="JTE66" s="876"/>
      <c r="JTF66" s="876"/>
      <c r="JTG66" s="876"/>
      <c r="JTH66" s="876"/>
      <c r="JTI66" s="876"/>
      <c r="JTJ66" s="876"/>
      <c r="JTK66" s="876"/>
      <c r="JTL66" s="876"/>
      <c r="JTM66" s="876"/>
      <c r="JTN66" s="876"/>
      <c r="JTO66" s="876"/>
      <c r="JTP66" s="876"/>
      <c r="JTQ66" s="876"/>
      <c r="JTR66" s="876"/>
      <c r="JTS66" s="876"/>
      <c r="JTT66" s="876"/>
      <c r="JTU66" s="876"/>
      <c r="JTV66" s="876"/>
      <c r="JTW66" s="876"/>
      <c r="JTX66" s="876"/>
      <c r="JTY66" s="876"/>
      <c r="JTZ66" s="876"/>
      <c r="JUA66" s="876"/>
      <c r="JUB66" s="876"/>
      <c r="JUC66" s="876"/>
      <c r="JUD66" s="876"/>
      <c r="JUE66" s="876"/>
      <c r="JUF66" s="876"/>
      <c r="JUG66" s="876"/>
      <c r="JUH66" s="876"/>
      <c r="JUI66" s="876"/>
      <c r="JUJ66" s="876"/>
      <c r="JUK66" s="876"/>
      <c r="JUL66" s="876"/>
      <c r="JUM66" s="876"/>
      <c r="JUN66" s="876"/>
      <c r="JUO66" s="876"/>
      <c r="JUP66" s="876"/>
      <c r="JUQ66" s="876"/>
      <c r="JUR66" s="876"/>
      <c r="JUS66" s="876"/>
      <c r="JUT66" s="876"/>
      <c r="JUU66" s="876"/>
      <c r="JUV66" s="876"/>
      <c r="JUW66" s="876"/>
      <c r="JUX66" s="876"/>
      <c r="JUY66" s="876"/>
      <c r="JUZ66" s="876"/>
      <c r="JVA66" s="876"/>
      <c r="JVB66" s="876"/>
      <c r="JVC66" s="876"/>
      <c r="JVD66" s="876"/>
      <c r="JVE66" s="876"/>
      <c r="JVF66" s="876"/>
      <c r="JVG66" s="876"/>
      <c r="JVH66" s="876"/>
      <c r="JVI66" s="876"/>
      <c r="JVJ66" s="876"/>
      <c r="JVK66" s="876"/>
      <c r="JVL66" s="876"/>
      <c r="JVM66" s="876"/>
      <c r="JVN66" s="876"/>
      <c r="JVO66" s="876"/>
      <c r="JVP66" s="876"/>
      <c r="JVQ66" s="876"/>
      <c r="JVR66" s="876"/>
      <c r="JVS66" s="876"/>
      <c r="JVT66" s="876"/>
      <c r="JVU66" s="876"/>
      <c r="JVV66" s="876"/>
      <c r="JVW66" s="876"/>
      <c r="JVX66" s="876"/>
      <c r="JVY66" s="876"/>
      <c r="JVZ66" s="876"/>
      <c r="JWA66" s="876"/>
      <c r="JWB66" s="876"/>
      <c r="JWC66" s="876"/>
      <c r="JWD66" s="876"/>
      <c r="JWE66" s="876"/>
      <c r="JWF66" s="876"/>
      <c r="JWG66" s="876"/>
      <c r="JWH66" s="876"/>
      <c r="JWI66" s="876"/>
      <c r="JWJ66" s="876"/>
      <c r="JWK66" s="876"/>
      <c r="JWL66" s="876"/>
      <c r="JWM66" s="876"/>
      <c r="JWN66" s="876"/>
      <c r="JWO66" s="876"/>
      <c r="JWP66" s="876"/>
      <c r="JWQ66" s="876"/>
      <c r="JWR66" s="876"/>
      <c r="JWS66" s="876"/>
      <c r="JWT66" s="876"/>
      <c r="JWU66" s="876"/>
      <c r="JWV66" s="876"/>
      <c r="JWW66" s="876"/>
      <c r="JWX66" s="876"/>
      <c r="JWY66" s="876"/>
      <c r="JWZ66" s="876"/>
      <c r="JXA66" s="876"/>
      <c r="JXB66" s="876"/>
      <c r="JXC66" s="876"/>
      <c r="JXD66" s="876"/>
      <c r="JXE66" s="876"/>
      <c r="JXF66" s="876"/>
      <c r="JXG66" s="876"/>
      <c r="JXH66" s="876"/>
      <c r="JXI66" s="876"/>
      <c r="JXJ66" s="876"/>
      <c r="JXK66" s="876"/>
      <c r="JXL66" s="876"/>
      <c r="JXM66" s="876"/>
      <c r="JXN66" s="876"/>
      <c r="JXO66" s="876"/>
      <c r="JXP66" s="876"/>
      <c r="JXQ66" s="876"/>
      <c r="JXR66" s="876"/>
      <c r="JXS66" s="876"/>
      <c r="JXT66" s="876"/>
      <c r="JXU66" s="876"/>
      <c r="JXV66" s="876"/>
      <c r="JXW66" s="876"/>
      <c r="JXX66" s="876"/>
      <c r="JXY66" s="876"/>
      <c r="JXZ66" s="876"/>
      <c r="JYA66" s="876"/>
      <c r="JYB66" s="876"/>
      <c r="JYC66" s="876"/>
      <c r="JYD66" s="876"/>
      <c r="JYE66" s="876"/>
      <c r="JYF66" s="876"/>
      <c r="JYG66" s="876"/>
      <c r="JYH66" s="876"/>
      <c r="JYI66" s="876"/>
      <c r="JYJ66" s="876"/>
      <c r="JYK66" s="876"/>
      <c r="JYL66" s="876"/>
      <c r="JYM66" s="876"/>
      <c r="JYN66" s="876"/>
      <c r="JYO66" s="876"/>
      <c r="JYP66" s="876"/>
      <c r="JYQ66" s="876"/>
      <c r="JYR66" s="876"/>
      <c r="JYS66" s="876"/>
      <c r="JYT66" s="876"/>
      <c r="JYU66" s="876"/>
      <c r="JYV66" s="876"/>
      <c r="JYW66" s="876"/>
      <c r="JYX66" s="876"/>
      <c r="JYY66" s="876"/>
      <c r="JYZ66" s="876"/>
      <c r="JZA66" s="876"/>
      <c r="JZB66" s="876"/>
      <c r="JZC66" s="876"/>
      <c r="JZD66" s="876"/>
      <c r="JZE66" s="876"/>
      <c r="JZF66" s="876"/>
      <c r="JZG66" s="876"/>
      <c r="JZH66" s="876"/>
      <c r="JZI66" s="876"/>
      <c r="JZJ66" s="876"/>
      <c r="JZK66" s="876"/>
      <c r="JZL66" s="876"/>
      <c r="JZM66" s="876"/>
      <c r="JZN66" s="876"/>
      <c r="JZO66" s="876"/>
      <c r="JZP66" s="876"/>
      <c r="JZQ66" s="876"/>
      <c r="JZR66" s="876"/>
      <c r="JZS66" s="876"/>
      <c r="JZT66" s="876"/>
      <c r="JZU66" s="876"/>
      <c r="JZV66" s="876"/>
      <c r="JZW66" s="876"/>
      <c r="JZX66" s="876"/>
      <c r="JZY66" s="876"/>
      <c r="JZZ66" s="876"/>
      <c r="KAA66" s="876"/>
      <c r="KAB66" s="876"/>
      <c r="KAC66" s="876"/>
      <c r="KAD66" s="876"/>
      <c r="KAE66" s="876"/>
      <c r="KAF66" s="876"/>
      <c r="KAG66" s="876"/>
      <c r="KAH66" s="876"/>
      <c r="KAI66" s="876"/>
      <c r="KAJ66" s="876"/>
      <c r="KAK66" s="876"/>
      <c r="KAL66" s="876"/>
      <c r="KAM66" s="876"/>
      <c r="KAN66" s="876"/>
      <c r="KAO66" s="876"/>
      <c r="KAP66" s="876"/>
      <c r="KAQ66" s="876"/>
      <c r="KAR66" s="876"/>
      <c r="KAS66" s="876"/>
      <c r="KAT66" s="876"/>
      <c r="KAU66" s="876"/>
      <c r="KAV66" s="876"/>
      <c r="KAW66" s="876"/>
      <c r="KAX66" s="876"/>
      <c r="KAY66" s="876"/>
      <c r="KAZ66" s="876"/>
      <c r="KBA66" s="876"/>
      <c r="KBB66" s="876"/>
      <c r="KBC66" s="876"/>
      <c r="KBD66" s="876"/>
      <c r="KBE66" s="876"/>
      <c r="KBF66" s="876"/>
      <c r="KBG66" s="876"/>
      <c r="KBH66" s="876"/>
      <c r="KBI66" s="876"/>
      <c r="KBJ66" s="876"/>
      <c r="KBK66" s="876"/>
      <c r="KBL66" s="876"/>
      <c r="KBM66" s="876"/>
      <c r="KBN66" s="876"/>
      <c r="KBO66" s="876"/>
      <c r="KBP66" s="876"/>
      <c r="KBQ66" s="876"/>
      <c r="KBR66" s="876"/>
      <c r="KBS66" s="876"/>
      <c r="KBT66" s="876"/>
      <c r="KBU66" s="876"/>
      <c r="KBV66" s="876"/>
      <c r="KBW66" s="876"/>
      <c r="KBX66" s="876"/>
      <c r="KBY66" s="876"/>
      <c r="KBZ66" s="876"/>
      <c r="KCA66" s="876"/>
      <c r="KCB66" s="876"/>
      <c r="KCC66" s="876"/>
      <c r="KCD66" s="876"/>
      <c r="KCE66" s="876"/>
      <c r="KCF66" s="876"/>
      <c r="KCG66" s="876"/>
      <c r="KCH66" s="876"/>
      <c r="KCI66" s="876"/>
      <c r="KCJ66" s="876"/>
      <c r="KCK66" s="876"/>
      <c r="KCL66" s="876"/>
      <c r="KCM66" s="876"/>
      <c r="KCN66" s="876"/>
      <c r="KCO66" s="876"/>
      <c r="KCP66" s="876"/>
      <c r="KCQ66" s="876"/>
      <c r="KCR66" s="876"/>
      <c r="KCS66" s="876"/>
      <c r="KCT66" s="876"/>
      <c r="KCU66" s="876"/>
      <c r="KCV66" s="876"/>
      <c r="KCW66" s="876"/>
      <c r="KCX66" s="876"/>
      <c r="KCY66" s="876"/>
      <c r="KCZ66" s="876"/>
      <c r="KDA66" s="876"/>
      <c r="KDB66" s="876"/>
      <c r="KDC66" s="876"/>
      <c r="KDD66" s="876"/>
      <c r="KDE66" s="876"/>
      <c r="KDF66" s="876"/>
      <c r="KDG66" s="876"/>
      <c r="KDH66" s="876"/>
      <c r="KDI66" s="876"/>
      <c r="KDJ66" s="876"/>
      <c r="KDK66" s="876"/>
      <c r="KDL66" s="876"/>
      <c r="KDM66" s="876"/>
      <c r="KDN66" s="876"/>
      <c r="KDO66" s="876"/>
      <c r="KDP66" s="876"/>
      <c r="KDQ66" s="876"/>
      <c r="KDR66" s="876"/>
      <c r="KDS66" s="876"/>
      <c r="KDT66" s="876"/>
      <c r="KDU66" s="876"/>
      <c r="KDV66" s="876"/>
      <c r="KDW66" s="876"/>
      <c r="KDX66" s="876"/>
      <c r="KDY66" s="876"/>
      <c r="KDZ66" s="876"/>
      <c r="KEA66" s="876"/>
      <c r="KEB66" s="876"/>
      <c r="KEC66" s="876"/>
      <c r="KED66" s="876"/>
      <c r="KEE66" s="876"/>
      <c r="KEF66" s="876"/>
      <c r="KEG66" s="876"/>
      <c r="KEH66" s="876"/>
      <c r="KEI66" s="876"/>
      <c r="KEJ66" s="876"/>
      <c r="KEK66" s="876"/>
      <c r="KEL66" s="876"/>
      <c r="KEM66" s="876"/>
      <c r="KEN66" s="876"/>
      <c r="KEO66" s="876"/>
      <c r="KEP66" s="876"/>
      <c r="KEQ66" s="876"/>
      <c r="KER66" s="876"/>
      <c r="KES66" s="876"/>
      <c r="KET66" s="876"/>
      <c r="KEU66" s="876"/>
      <c r="KEV66" s="876"/>
      <c r="KEW66" s="876"/>
      <c r="KEX66" s="876"/>
      <c r="KEY66" s="876"/>
      <c r="KEZ66" s="876"/>
      <c r="KFA66" s="876"/>
      <c r="KFB66" s="876"/>
      <c r="KFC66" s="876"/>
      <c r="KFD66" s="876"/>
      <c r="KFE66" s="876"/>
      <c r="KFF66" s="876"/>
      <c r="KFG66" s="876"/>
      <c r="KFH66" s="876"/>
      <c r="KFI66" s="876"/>
      <c r="KFJ66" s="876"/>
      <c r="KFK66" s="876"/>
      <c r="KFL66" s="876"/>
      <c r="KFM66" s="876"/>
      <c r="KFN66" s="876"/>
      <c r="KFO66" s="876"/>
      <c r="KFP66" s="876"/>
      <c r="KFQ66" s="876"/>
      <c r="KFR66" s="876"/>
      <c r="KFS66" s="876"/>
      <c r="KFT66" s="876"/>
      <c r="KFU66" s="876"/>
      <c r="KFV66" s="876"/>
      <c r="KFW66" s="876"/>
      <c r="KFX66" s="876"/>
      <c r="KFY66" s="876"/>
      <c r="KFZ66" s="876"/>
      <c r="KGA66" s="876"/>
      <c r="KGB66" s="876"/>
      <c r="KGC66" s="876"/>
      <c r="KGD66" s="876"/>
      <c r="KGE66" s="876"/>
      <c r="KGF66" s="876"/>
      <c r="KGG66" s="876"/>
      <c r="KGH66" s="876"/>
      <c r="KGI66" s="876"/>
      <c r="KGJ66" s="876"/>
      <c r="KGK66" s="876"/>
      <c r="KGL66" s="876"/>
      <c r="KGM66" s="876"/>
      <c r="KGN66" s="876"/>
      <c r="KGO66" s="876"/>
      <c r="KGP66" s="876"/>
      <c r="KGQ66" s="876"/>
      <c r="KGR66" s="876"/>
      <c r="KGS66" s="876"/>
      <c r="KGT66" s="876"/>
      <c r="KGU66" s="876"/>
      <c r="KGV66" s="876"/>
      <c r="KGW66" s="876"/>
      <c r="KGX66" s="876"/>
      <c r="KGY66" s="876"/>
      <c r="KGZ66" s="876"/>
      <c r="KHA66" s="876"/>
      <c r="KHB66" s="876"/>
      <c r="KHC66" s="876"/>
      <c r="KHD66" s="876"/>
      <c r="KHE66" s="876"/>
      <c r="KHF66" s="876"/>
      <c r="KHG66" s="876"/>
      <c r="KHH66" s="876"/>
      <c r="KHI66" s="876"/>
      <c r="KHJ66" s="876"/>
      <c r="KHK66" s="876"/>
      <c r="KHL66" s="876"/>
      <c r="KHM66" s="876"/>
      <c r="KHN66" s="876"/>
      <c r="KHO66" s="876"/>
      <c r="KHP66" s="876"/>
      <c r="KHQ66" s="876"/>
      <c r="KHR66" s="876"/>
      <c r="KHS66" s="876"/>
      <c r="KHT66" s="876"/>
      <c r="KHU66" s="876"/>
      <c r="KHV66" s="876"/>
      <c r="KHW66" s="876"/>
      <c r="KHX66" s="876"/>
      <c r="KHY66" s="876"/>
      <c r="KHZ66" s="876"/>
      <c r="KIA66" s="876"/>
      <c r="KIB66" s="876"/>
      <c r="KIC66" s="876"/>
      <c r="KID66" s="876"/>
      <c r="KIE66" s="876"/>
      <c r="KIF66" s="876"/>
      <c r="KIG66" s="876"/>
      <c r="KIH66" s="876"/>
      <c r="KII66" s="876"/>
      <c r="KIJ66" s="876"/>
      <c r="KIK66" s="876"/>
      <c r="KIL66" s="876"/>
      <c r="KIM66" s="876"/>
      <c r="KIN66" s="876"/>
      <c r="KIO66" s="876"/>
      <c r="KIP66" s="876"/>
      <c r="KIQ66" s="876"/>
      <c r="KIR66" s="876"/>
      <c r="KIS66" s="876"/>
      <c r="KIT66" s="876"/>
      <c r="KIU66" s="876"/>
      <c r="KIV66" s="876"/>
      <c r="KIW66" s="876"/>
      <c r="KIX66" s="876"/>
      <c r="KIY66" s="876"/>
      <c r="KIZ66" s="876"/>
      <c r="KJA66" s="876"/>
      <c r="KJB66" s="876"/>
      <c r="KJC66" s="876"/>
      <c r="KJD66" s="876"/>
      <c r="KJE66" s="876"/>
      <c r="KJF66" s="876"/>
      <c r="KJG66" s="876"/>
      <c r="KJH66" s="876"/>
      <c r="KJI66" s="876"/>
      <c r="KJJ66" s="876"/>
      <c r="KJK66" s="876"/>
      <c r="KJL66" s="876"/>
      <c r="KJM66" s="876"/>
      <c r="KJN66" s="876"/>
      <c r="KJO66" s="876"/>
      <c r="KJP66" s="876"/>
      <c r="KJQ66" s="876"/>
      <c r="KJR66" s="876"/>
      <c r="KJS66" s="876"/>
      <c r="KJT66" s="876"/>
      <c r="KJU66" s="876"/>
      <c r="KJV66" s="876"/>
      <c r="KJW66" s="876"/>
      <c r="KJX66" s="876"/>
      <c r="KJY66" s="876"/>
      <c r="KJZ66" s="876"/>
      <c r="KKA66" s="876"/>
      <c r="KKB66" s="876"/>
      <c r="KKC66" s="876"/>
      <c r="KKD66" s="876"/>
      <c r="KKE66" s="876"/>
      <c r="KKF66" s="876"/>
      <c r="KKG66" s="876"/>
      <c r="KKH66" s="876"/>
      <c r="KKI66" s="876"/>
      <c r="KKJ66" s="876"/>
      <c r="KKK66" s="876"/>
      <c r="KKL66" s="876"/>
      <c r="KKM66" s="876"/>
      <c r="KKN66" s="876"/>
      <c r="KKO66" s="876"/>
      <c r="KKP66" s="876"/>
      <c r="KKQ66" s="876"/>
      <c r="KKR66" s="876"/>
      <c r="KKS66" s="876"/>
      <c r="KKT66" s="876"/>
      <c r="KKU66" s="876"/>
      <c r="KKV66" s="876"/>
      <c r="KKW66" s="876"/>
      <c r="KKX66" s="876"/>
      <c r="KKY66" s="876"/>
      <c r="KKZ66" s="876"/>
      <c r="KLA66" s="876"/>
      <c r="KLB66" s="876"/>
      <c r="KLC66" s="876"/>
      <c r="KLD66" s="876"/>
      <c r="KLE66" s="876"/>
      <c r="KLF66" s="876"/>
      <c r="KLG66" s="876"/>
      <c r="KLH66" s="876"/>
      <c r="KLI66" s="876"/>
      <c r="KLJ66" s="876"/>
      <c r="KLK66" s="876"/>
      <c r="KLL66" s="876"/>
      <c r="KLM66" s="876"/>
      <c r="KLN66" s="876"/>
      <c r="KLO66" s="876"/>
      <c r="KLP66" s="876"/>
      <c r="KLQ66" s="876"/>
      <c r="KLR66" s="876"/>
      <c r="KLS66" s="876"/>
      <c r="KLT66" s="876"/>
      <c r="KLU66" s="876"/>
      <c r="KLV66" s="876"/>
      <c r="KLW66" s="876"/>
      <c r="KLX66" s="876"/>
      <c r="KLY66" s="876"/>
      <c r="KLZ66" s="876"/>
      <c r="KMA66" s="876"/>
      <c r="KMB66" s="876"/>
      <c r="KMC66" s="876"/>
      <c r="KMD66" s="876"/>
      <c r="KME66" s="876"/>
      <c r="KMF66" s="876"/>
      <c r="KMG66" s="876"/>
      <c r="KMH66" s="876"/>
      <c r="KMI66" s="876"/>
      <c r="KMJ66" s="876"/>
      <c r="KMK66" s="876"/>
      <c r="KML66" s="876"/>
      <c r="KMM66" s="876"/>
      <c r="KMN66" s="876"/>
      <c r="KMO66" s="876"/>
      <c r="KMP66" s="876"/>
      <c r="KMQ66" s="876"/>
      <c r="KMR66" s="876"/>
      <c r="KMS66" s="876"/>
      <c r="KMT66" s="876"/>
      <c r="KMU66" s="876"/>
      <c r="KMV66" s="876"/>
      <c r="KMW66" s="876"/>
      <c r="KMX66" s="876"/>
      <c r="KMY66" s="876"/>
      <c r="KMZ66" s="876"/>
      <c r="KNA66" s="876"/>
      <c r="KNB66" s="876"/>
      <c r="KNC66" s="876"/>
      <c r="KND66" s="876"/>
      <c r="KNE66" s="876"/>
      <c r="KNF66" s="876"/>
      <c r="KNG66" s="876"/>
      <c r="KNH66" s="876"/>
      <c r="KNI66" s="876"/>
      <c r="KNJ66" s="876"/>
      <c r="KNK66" s="876"/>
      <c r="KNL66" s="876"/>
      <c r="KNM66" s="876"/>
      <c r="KNN66" s="876"/>
      <c r="KNO66" s="876"/>
      <c r="KNP66" s="876"/>
      <c r="KNQ66" s="876"/>
      <c r="KNR66" s="876"/>
      <c r="KNS66" s="876"/>
      <c r="KNT66" s="876"/>
      <c r="KNU66" s="876"/>
      <c r="KNV66" s="876"/>
      <c r="KNW66" s="876"/>
      <c r="KNX66" s="876"/>
      <c r="KNY66" s="876"/>
      <c r="KNZ66" s="876"/>
      <c r="KOA66" s="876"/>
      <c r="KOB66" s="876"/>
      <c r="KOC66" s="876"/>
      <c r="KOD66" s="876"/>
      <c r="KOE66" s="876"/>
      <c r="KOF66" s="876"/>
      <c r="KOG66" s="876"/>
      <c r="KOH66" s="876"/>
      <c r="KOI66" s="876"/>
      <c r="KOJ66" s="876"/>
      <c r="KOK66" s="876"/>
      <c r="KOL66" s="876"/>
      <c r="KOM66" s="876"/>
      <c r="KON66" s="876"/>
      <c r="KOO66" s="876"/>
      <c r="KOP66" s="876"/>
      <c r="KOQ66" s="876"/>
      <c r="KOR66" s="876"/>
      <c r="KOS66" s="876"/>
      <c r="KOT66" s="876"/>
      <c r="KOU66" s="876"/>
      <c r="KOV66" s="876"/>
      <c r="KOW66" s="876"/>
      <c r="KOX66" s="876"/>
      <c r="KOY66" s="876"/>
      <c r="KOZ66" s="876"/>
      <c r="KPA66" s="876"/>
      <c r="KPB66" s="876"/>
      <c r="KPC66" s="876"/>
      <c r="KPD66" s="876"/>
      <c r="KPE66" s="876"/>
      <c r="KPF66" s="876"/>
      <c r="KPG66" s="876"/>
      <c r="KPH66" s="876"/>
      <c r="KPI66" s="876"/>
      <c r="KPJ66" s="876"/>
      <c r="KPK66" s="876"/>
      <c r="KPL66" s="876"/>
      <c r="KPM66" s="876"/>
      <c r="KPN66" s="876"/>
      <c r="KPO66" s="876"/>
      <c r="KPP66" s="876"/>
      <c r="KPQ66" s="876"/>
      <c r="KPR66" s="876"/>
      <c r="KPS66" s="876"/>
      <c r="KPT66" s="876"/>
      <c r="KPU66" s="876"/>
      <c r="KPV66" s="876"/>
      <c r="KPW66" s="876"/>
      <c r="KPX66" s="876"/>
      <c r="KPY66" s="876"/>
      <c r="KPZ66" s="876"/>
      <c r="KQA66" s="876"/>
      <c r="KQB66" s="876"/>
      <c r="KQC66" s="876"/>
      <c r="KQD66" s="876"/>
      <c r="KQE66" s="876"/>
      <c r="KQF66" s="876"/>
      <c r="KQG66" s="876"/>
      <c r="KQH66" s="876"/>
      <c r="KQI66" s="876"/>
      <c r="KQJ66" s="876"/>
      <c r="KQK66" s="876"/>
      <c r="KQL66" s="876"/>
      <c r="KQM66" s="876"/>
      <c r="KQN66" s="876"/>
      <c r="KQO66" s="876"/>
      <c r="KQP66" s="876"/>
      <c r="KQQ66" s="876"/>
      <c r="KQR66" s="876"/>
      <c r="KQS66" s="876"/>
      <c r="KQT66" s="876"/>
      <c r="KQU66" s="876"/>
      <c r="KQV66" s="876"/>
      <c r="KQW66" s="876"/>
      <c r="KQX66" s="876"/>
      <c r="KQY66" s="876"/>
      <c r="KQZ66" s="876"/>
      <c r="KRA66" s="876"/>
      <c r="KRB66" s="876"/>
      <c r="KRC66" s="876"/>
      <c r="KRD66" s="876"/>
      <c r="KRE66" s="876"/>
      <c r="KRF66" s="876"/>
      <c r="KRG66" s="876"/>
      <c r="KRH66" s="876"/>
      <c r="KRI66" s="876"/>
      <c r="KRJ66" s="876"/>
      <c r="KRK66" s="876"/>
      <c r="KRL66" s="876"/>
      <c r="KRM66" s="876"/>
      <c r="KRN66" s="876"/>
      <c r="KRO66" s="876"/>
      <c r="KRP66" s="876"/>
      <c r="KRQ66" s="876"/>
      <c r="KRR66" s="876"/>
      <c r="KRS66" s="876"/>
      <c r="KRT66" s="876"/>
      <c r="KRU66" s="876"/>
      <c r="KRV66" s="876"/>
      <c r="KRW66" s="876"/>
      <c r="KRX66" s="876"/>
      <c r="KRY66" s="876"/>
      <c r="KRZ66" s="876"/>
      <c r="KSA66" s="876"/>
      <c r="KSB66" s="876"/>
      <c r="KSC66" s="876"/>
      <c r="KSD66" s="876"/>
      <c r="KSE66" s="876"/>
      <c r="KSF66" s="876"/>
      <c r="KSG66" s="876"/>
      <c r="KSH66" s="876"/>
      <c r="KSI66" s="876"/>
      <c r="KSJ66" s="876"/>
      <c r="KSK66" s="876"/>
      <c r="KSL66" s="876"/>
      <c r="KSM66" s="876"/>
      <c r="KSN66" s="876"/>
      <c r="KSO66" s="876"/>
      <c r="KSP66" s="876"/>
      <c r="KSQ66" s="876"/>
      <c r="KSR66" s="876"/>
      <c r="KSS66" s="876"/>
      <c r="KST66" s="876"/>
      <c r="KSU66" s="876"/>
      <c r="KSV66" s="876"/>
      <c r="KSW66" s="876"/>
      <c r="KSX66" s="876"/>
      <c r="KSY66" s="876"/>
      <c r="KSZ66" s="876"/>
      <c r="KTA66" s="876"/>
      <c r="KTB66" s="876"/>
      <c r="KTC66" s="876"/>
      <c r="KTD66" s="876"/>
      <c r="KTE66" s="876"/>
      <c r="KTF66" s="876"/>
      <c r="KTG66" s="876"/>
      <c r="KTH66" s="876"/>
      <c r="KTI66" s="876"/>
      <c r="KTJ66" s="876"/>
      <c r="KTK66" s="876"/>
      <c r="KTL66" s="876"/>
      <c r="KTM66" s="876"/>
      <c r="KTN66" s="876"/>
      <c r="KTO66" s="876"/>
      <c r="KTP66" s="876"/>
      <c r="KTQ66" s="876"/>
      <c r="KTR66" s="876"/>
      <c r="KTS66" s="876"/>
      <c r="KTT66" s="876"/>
      <c r="KTU66" s="876"/>
      <c r="KTV66" s="876"/>
      <c r="KTW66" s="876"/>
      <c r="KTX66" s="876"/>
      <c r="KTY66" s="876"/>
      <c r="KTZ66" s="876"/>
      <c r="KUA66" s="876"/>
      <c r="KUB66" s="876"/>
      <c r="KUC66" s="876"/>
      <c r="KUD66" s="876"/>
      <c r="KUE66" s="876"/>
      <c r="KUF66" s="876"/>
      <c r="KUG66" s="876"/>
      <c r="KUH66" s="876"/>
      <c r="KUI66" s="876"/>
      <c r="KUJ66" s="876"/>
      <c r="KUK66" s="876"/>
      <c r="KUL66" s="876"/>
      <c r="KUM66" s="876"/>
      <c r="KUN66" s="876"/>
      <c r="KUO66" s="876"/>
      <c r="KUP66" s="876"/>
      <c r="KUQ66" s="876"/>
      <c r="KUR66" s="876"/>
      <c r="KUS66" s="876"/>
      <c r="KUT66" s="876"/>
      <c r="KUU66" s="876"/>
      <c r="KUV66" s="876"/>
      <c r="KUW66" s="876"/>
      <c r="KUX66" s="876"/>
      <c r="KUY66" s="876"/>
      <c r="KUZ66" s="876"/>
      <c r="KVA66" s="876"/>
      <c r="KVB66" s="876"/>
      <c r="KVC66" s="876"/>
      <c r="KVD66" s="876"/>
      <c r="KVE66" s="876"/>
      <c r="KVF66" s="876"/>
      <c r="KVG66" s="876"/>
      <c r="KVH66" s="876"/>
      <c r="KVI66" s="876"/>
      <c r="KVJ66" s="876"/>
      <c r="KVK66" s="876"/>
      <c r="KVL66" s="876"/>
      <c r="KVM66" s="876"/>
      <c r="KVN66" s="876"/>
      <c r="KVO66" s="876"/>
      <c r="KVP66" s="876"/>
      <c r="KVQ66" s="876"/>
      <c r="KVR66" s="876"/>
      <c r="KVS66" s="876"/>
      <c r="KVT66" s="876"/>
      <c r="KVU66" s="876"/>
      <c r="KVV66" s="876"/>
      <c r="KVW66" s="876"/>
      <c r="KVX66" s="876"/>
      <c r="KVY66" s="876"/>
      <c r="KVZ66" s="876"/>
      <c r="KWA66" s="876"/>
      <c r="KWB66" s="876"/>
      <c r="KWC66" s="876"/>
      <c r="KWD66" s="876"/>
      <c r="KWE66" s="876"/>
      <c r="KWF66" s="876"/>
      <c r="KWG66" s="876"/>
      <c r="KWH66" s="876"/>
      <c r="KWI66" s="876"/>
      <c r="KWJ66" s="876"/>
      <c r="KWK66" s="876"/>
      <c r="KWL66" s="876"/>
      <c r="KWM66" s="876"/>
      <c r="KWN66" s="876"/>
      <c r="KWO66" s="876"/>
      <c r="KWP66" s="876"/>
      <c r="KWQ66" s="876"/>
      <c r="KWR66" s="876"/>
      <c r="KWS66" s="876"/>
      <c r="KWT66" s="876"/>
      <c r="KWU66" s="876"/>
      <c r="KWV66" s="876"/>
      <c r="KWW66" s="876"/>
      <c r="KWX66" s="876"/>
      <c r="KWY66" s="876"/>
      <c r="KWZ66" s="876"/>
      <c r="KXA66" s="876"/>
      <c r="KXB66" s="876"/>
      <c r="KXC66" s="876"/>
      <c r="KXD66" s="876"/>
      <c r="KXE66" s="876"/>
      <c r="KXF66" s="876"/>
      <c r="KXG66" s="876"/>
      <c r="KXH66" s="876"/>
      <c r="KXI66" s="876"/>
      <c r="KXJ66" s="876"/>
      <c r="KXK66" s="876"/>
      <c r="KXL66" s="876"/>
      <c r="KXM66" s="876"/>
      <c r="KXN66" s="876"/>
      <c r="KXO66" s="876"/>
      <c r="KXP66" s="876"/>
      <c r="KXQ66" s="876"/>
      <c r="KXR66" s="876"/>
      <c r="KXS66" s="876"/>
      <c r="KXT66" s="876"/>
      <c r="KXU66" s="876"/>
      <c r="KXV66" s="876"/>
      <c r="KXW66" s="876"/>
      <c r="KXX66" s="876"/>
      <c r="KXY66" s="876"/>
      <c r="KXZ66" s="876"/>
      <c r="KYA66" s="876"/>
      <c r="KYB66" s="876"/>
      <c r="KYC66" s="876"/>
      <c r="KYD66" s="876"/>
      <c r="KYE66" s="876"/>
      <c r="KYF66" s="876"/>
      <c r="KYG66" s="876"/>
      <c r="KYH66" s="876"/>
      <c r="KYI66" s="876"/>
      <c r="KYJ66" s="876"/>
      <c r="KYK66" s="876"/>
      <c r="KYL66" s="876"/>
      <c r="KYM66" s="876"/>
      <c r="KYN66" s="876"/>
      <c r="KYO66" s="876"/>
      <c r="KYP66" s="876"/>
      <c r="KYQ66" s="876"/>
      <c r="KYR66" s="876"/>
      <c r="KYS66" s="876"/>
      <c r="KYT66" s="876"/>
      <c r="KYU66" s="876"/>
      <c r="KYV66" s="876"/>
      <c r="KYW66" s="876"/>
      <c r="KYX66" s="876"/>
      <c r="KYY66" s="876"/>
      <c r="KYZ66" s="876"/>
      <c r="KZA66" s="876"/>
      <c r="KZB66" s="876"/>
      <c r="KZC66" s="876"/>
      <c r="KZD66" s="876"/>
      <c r="KZE66" s="876"/>
      <c r="KZF66" s="876"/>
      <c r="KZG66" s="876"/>
      <c r="KZH66" s="876"/>
      <c r="KZI66" s="876"/>
      <c r="KZJ66" s="876"/>
      <c r="KZK66" s="876"/>
      <c r="KZL66" s="876"/>
      <c r="KZM66" s="876"/>
      <c r="KZN66" s="876"/>
      <c r="KZO66" s="876"/>
      <c r="KZP66" s="876"/>
      <c r="KZQ66" s="876"/>
      <c r="KZR66" s="876"/>
      <c r="KZS66" s="876"/>
      <c r="KZT66" s="876"/>
      <c r="KZU66" s="876"/>
      <c r="KZV66" s="876"/>
      <c r="KZW66" s="876"/>
      <c r="KZX66" s="876"/>
      <c r="KZY66" s="876"/>
      <c r="KZZ66" s="876"/>
      <c r="LAA66" s="876"/>
      <c r="LAB66" s="876"/>
      <c r="LAC66" s="876"/>
      <c r="LAD66" s="876"/>
      <c r="LAE66" s="876"/>
      <c r="LAF66" s="876"/>
      <c r="LAG66" s="876"/>
      <c r="LAH66" s="876"/>
      <c r="LAI66" s="876"/>
      <c r="LAJ66" s="876"/>
      <c r="LAK66" s="876"/>
      <c r="LAL66" s="876"/>
      <c r="LAM66" s="876"/>
      <c r="LAN66" s="876"/>
      <c r="LAO66" s="876"/>
      <c r="LAP66" s="876"/>
      <c r="LAQ66" s="876"/>
      <c r="LAR66" s="876"/>
      <c r="LAS66" s="876"/>
      <c r="LAT66" s="876"/>
      <c r="LAU66" s="876"/>
      <c r="LAV66" s="876"/>
      <c r="LAW66" s="876"/>
      <c r="LAX66" s="876"/>
      <c r="LAY66" s="876"/>
      <c r="LAZ66" s="876"/>
      <c r="LBA66" s="876"/>
      <c r="LBB66" s="876"/>
      <c r="LBC66" s="876"/>
      <c r="LBD66" s="876"/>
      <c r="LBE66" s="876"/>
      <c r="LBF66" s="876"/>
      <c r="LBG66" s="876"/>
      <c r="LBH66" s="876"/>
      <c r="LBI66" s="876"/>
      <c r="LBJ66" s="876"/>
      <c r="LBK66" s="876"/>
      <c r="LBL66" s="876"/>
      <c r="LBM66" s="876"/>
      <c r="LBN66" s="876"/>
      <c r="LBO66" s="876"/>
      <c r="LBP66" s="876"/>
      <c r="LBQ66" s="876"/>
      <c r="LBR66" s="876"/>
      <c r="LBS66" s="876"/>
      <c r="LBT66" s="876"/>
      <c r="LBU66" s="876"/>
      <c r="LBV66" s="876"/>
      <c r="LBW66" s="876"/>
      <c r="LBX66" s="876"/>
      <c r="LBY66" s="876"/>
      <c r="LBZ66" s="876"/>
      <c r="LCA66" s="876"/>
      <c r="LCB66" s="876"/>
      <c r="LCC66" s="876"/>
      <c r="LCD66" s="876"/>
      <c r="LCE66" s="876"/>
      <c r="LCF66" s="876"/>
      <c r="LCG66" s="876"/>
      <c r="LCH66" s="876"/>
      <c r="LCI66" s="876"/>
      <c r="LCJ66" s="876"/>
      <c r="LCK66" s="876"/>
      <c r="LCL66" s="876"/>
      <c r="LCM66" s="876"/>
      <c r="LCN66" s="876"/>
      <c r="LCO66" s="876"/>
      <c r="LCP66" s="876"/>
      <c r="LCQ66" s="876"/>
      <c r="LCR66" s="876"/>
      <c r="LCS66" s="876"/>
      <c r="LCT66" s="876"/>
      <c r="LCU66" s="876"/>
      <c r="LCV66" s="876"/>
      <c r="LCW66" s="876"/>
      <c r="LCX66" s="876"/>
      <c r="LCY66" s="876"/>
      <c r="LCZ66" s="876"/>
      <c r="LDA66" s="876"/>
      <c r="LDB66" s="876"/>
      <c r="LDC66" s="876"/>
      <c r="LDD66" s="876"/>
      <c r="LDE66" s="876"/>
      <c r="LDF66" s="876"/>
      <c r="LDG66" s="876"/>
      <c r="LDH66" s="876"/>
      <c r="LDI66" s="876"/>
      <c r="LDJ66" s="876"/>
      <c r="LDK66" s="876"/>
      <c r="LDL66" s="876"/>
      <c r="LDM66" s="876"/>
      <c r="LDN66" s="876"/>
      <c r="LDO66" s="876"/>
      <c r="LDP66" s="876"/>
      <c r="LDQ66" s="876"/>
      <c r="LDR66" s="876"/>
      <c r="LDS66" s="876"/>
      <c r="LDT66" s="876"/>
      <c r="LDU66" s="876"/>
      <c r="LDV66" s="876"/>
      <c r="LDW66" s="876"/>
      <c r="LDX66" s="876"/>
      <c r="LDY66" s="876"/>
      <c r="LDZ66" s="876"/>
      <c r="LEA66" s="876"/>
      <c r="LEB66" s="876"/>
      <c r="LEC66" s="876"/>
      <c r="LED66" s="876"/>
      <c r="LEE66" s="876"/>
      <c r="LEF66" s="876"/>
      <c r="LEG66" s="876"/>
      <c r="LEH66" s="876"/>
      <c r="LEI66" s="876"/>
      <c r="LEJ66" s="876"/>
      <c r="LEK66" s="876"/>
      <c r="LEL66" s="876"/>
      <c r="LEM66" s="876"/>
      <c r="LEN66" s="876"/>
      <c r="LEO66" s="876"/>
      <c r="LEP66" s="876"/>
      <c r="LEQ66" s="876"/>
      <c r="LER66" s="876"/>
      <c r="LES66" s="876"/>
      <c r="LET66" s="876"/>
      <c r="LEU66" s="876"/>
      <c r="LEV66" s="876"/>
      <c r="LEW66" s="876"/>
      <c r="LEX66" s="876"/>
      <c r="LEY66" s="876"/>
      <c r="LEZ66" s="876"/>
      <c r="LFA66" s="876"/>
      <c r="LFB66" s="876"/>
      <c r="LFC66" s="876"/>
      <c r="LFD66" s="876"/>
      <c r="LFE66" s="876"/>
      <c r="LFF66" s="876"/>
      <c r="LFG66" s="876"/>
      <c r="LFH66" s="876"/>
      <c r="LFI66" s="876"/>
      <c r="LFJ66" s="876"/>
      <c r="LFK66" s="876"/>
      <c r="LFL66" s="876"/>
      <c r="LFM66" s="876"/>
      <c r="LFN66" s="876"/>
      <c r="LFO66" s="876"/>
      <c r="LFP66" s="876"/>
      <c r="LFQ66" s="876"/>
      <c r="LFR66" s="876"/>
      <c r="LFS66" s="876"/>
      <c r="LFT66" s="876"/>
      <c r="LFU66" s="876"/>
      <c r="LFV66" s="876"/>
      <c r="LFW66" s="876"/>
      <c r="LFX66" s="876"/>
      <c r="LFY66" s="876"/>
      <c r="LFZ66" s="876"/>
      <c r="LGA66" s="876"/>
      <c r="LGB66" s="876"/>
      <c r="LGC66" s="876"/>
      <c r="LGD66" s="876"/>
      <c r="LGE66" s="876"/>
      <c r="LGF66" s="876"/>
      <c r="LGG66" s="876"/>
      <c r="LGH66" s="876"/>
      <c r="LGI66" s="876"/>
      <c r="LGJ66" s="876"/>
      <c r="LGK66" s="876"/>
      <c r="LGL66" s="876"/>
      <c r="LGM66" s="876"/>
      <c r="LGN66" s="876"/>
      <c r="LGO66" s="876"/>
      <c r="LGP66" s="876"/>
      <c r="LGQ66" s="876"/>
      <c r="LGR66" s="876"/>
      <c r="LGS66" s="876"/>
      <c r="LGT66" s="876"/>
      <c r="LGU66" s="876"/>
      <c r="LGV66" s="876"/>
      <c r="LGW66" s="876"/>
      <c r="LGX66" s="876"/>
      <c r="LGY66" s="876"/>
      <c r="LGZ66" s="876"/>
      <c r="LHA66" s="876"/>
      <c r="LHB66" s="876"/>
      <c r="LHC66" s="876"/>
      <c r="LHD66" s="876"/>
      <c r="LHE66" s="876"/>
      <c r="LHF66" s="876"/>
      <c r="LHG66" s="876"/>
      <c r="LHH66" s="876"/>
      <c r="LHI66" s="876"/>
      <c r="LHJ66" s="876"/>
      <c r="LHK66" s="876"/>
      <c r="LHL66" s="876"/>
      <c r="LHM66" s="876"/>
      <c r="LHN66" s="876"/>
      <c r="LHO66" s="876"/>
      <c r="LHP66" s="876"/>
      <c r="LHQ66" s="876"/>
      <c r="LHR66" s="876"/>
      <c r="LHS66" s="876"/>
      <c r="LHT66" s="876"/>
      <c r="LHU66" s="876"/>
      <c r="LHV66" s="876"/>
      <c r="LHW66" s="876"/>
      <c r="LHX66" s="876"/>
      <c r="LHY66" s="876"/>
      <c r="LHZ66" s="876"/>
      <c r="LIA66" s="876"/>
      <c r="LIB66" s="876"/>
      <c r="LIC66" s="876"/>
      <c r="LID66" s="876"/>
      <c r="LIE66" s="876"/>
      <c r="LIF66" s="876"/>
      <c r="LIG66" s="876"/>
      <c r="LIH66" s="876"/>
      <c r="LII66" s="876"/>
      <c r="LIJ66" s="876"/>
      <c r="LIK66" s="876"/>
      <c r="LIL66" s="876"/>
      <c r="LIM66" s="876"/>
      <c r="LIN66" s="876"/>
      <c r="LIO66" s="876"/>
      <c r="LIP66" s="876"/>
      <c r="LIQ66" s="876"/>
      <c r="LIR66" s="876"/>
      <c r="LIS66" s="876"/>
      <c r="LIT66" s="876"/>
      <c r="LIU66" s="876"/>
      <c r="LIV66" s="876"/>
      <c r="LIW66" s="876"/>
      <c r="LIX66" s="876"/>
      <c r="LIY66" s="876"/>
      <c r="LIZ66" s="876"/>
      <c r="LJA66" s="876"/>
      <c r="LJB66" s="876"/>
      <c r="LJC66" s="876"/>
      <c r="LJD66" s="876"/>
      <c r="LJE66" s="876"/>
      <c r="LJF66" s="876"/>
      <c r="LJG66" s="876"/>
      <c r="LJH66" s="876"/>
      <c r="LJI66" s="876"/>
      <c r="LJJ66" s="876"/>
      <c r="LJK66" s="876"/>
      <c r="LJL66" s="876"/>
      <c r="LJM66" s="876"/>
      <c r="LJN66" s="876"/>
      <c r="LJO66" s="876"/>
      <c r="LJP66" s="876"/>
      <c r="LJQ66" s="876"/>
      <c r="LJR66" s="876"/>
      <c r="LJS66" s="876"/>
      <c r="LJT66" s="876"/>
      <c r="LJU66" s="876"/>
      <c r="LJV66" s="876"/>
      <c r="LJW66" s="876"/>
      <c r="LJX66" s="876"/>
      <c r="LJY66" s="876"/>
      <c r="LJZ66" s="876"/>
      <c r="LKA66" s="876"/>
      <c r="LKB66" s="876"/>
      <c r="LKC66" s="876"/>
      <c r="LKD66" s="876"/>
      <c r="LKE66" s="876"/>
      <c r="LKF66" s="876"/>
      <c r="LKG66" s="876"/>
      <c r="LKH66" s="876"/>
      <c r="LKI66" s="876"/>
      <c r="LKJ66" s="876"/>
      <c r="LKK66" s="876"/>
      <c r="LKL66" s="876"/>
      <c r="LKM66" s="876"/>
      <c r="LKN66" s="876"/>
      <c r="LKO66" s="876"/>
      <c r="LKP66" s="876"/>
      <c r="LKQ66" s="876"/>
      <c r="LKR66" s="876"/>
      <c r="LKS66" s="876"/>
      <c r="LKT66" s="876"/>
      <c r="LKU66" s="876"/>
      <c r="LKV66" s="876"/>
      <c r="LKW66" s="876"/>
      <c r="LKX66" s="876"/>
      <c r="LKY66" s="876"/>
      <c r="LKZ66" s="876"/>
      <c r="LLA66" s="876"/>
      <c r="LLB66" s="876"/>
      <c r="LLC66" s="876"/>
      <c r="LLD66" s="876"/>
      <c r="LLE66" s="876"/>
      <c r="LLF66" s="876"/>
      <c r="LLG66" s="876"/>
      <c r="LLH66" s="876"/>
      <c r="LLI66" s="876"/>
      <c r="LLJ66" s="876"/>
      <c r="LLK66" s="876"/>
      <c r="LLL66" s="876"/>
      <c r="LLM66" s="876"/>
      <c r="LLN66" s="876"/>
      <c r="LLO66" s="876"/>
      <c r="LLP66" s="876"/>
      <c r="LLQ66" s="876"/>
      <c r="LLR66" s="876"/>
      <c r="LLS66" s="876"/>
      <c r="LLT66" s="876"/>
      <c r="LLU66" s="876"/>
      <c r="LLV66" s="876"/>
      <c r="LLW66" s="876"/>
      <c r="LLX66" s="876"/>
      <c r="LLY66" s="876"/>
      <c r="LLZ66" s="876"/>
      <c r="LMA66" s="876"/>
      <c r="LMB66" s="876"/>
      <c r="LMC66" s="876"/>
      <c r="LMD66" s="876"/>
      <c r="LME66" s="876"/>
      <c r="LMF66" s="876"/>
      <c r="LMG66" s="876"/>
      <c r="LMH66" s="876"/>
      <c r="LMI66" s="876"/>
      <c r="LMJ66" s="876"/>
      <c r="LMK66" s="876"/>
      <c r="LML66" s="876"/>
      <c r="LMM66" s="876"/>
      <c r="LMN66" s="876"/>
      <c r="LMO66" s="876"/>
      <c r="LMP66" s="876"/>
      <c r="LMQ66" s="876"/>
      <c r="LMR66" s="876"/>
      <c r="LMS66" s="876"/>
      <c r="LMT66" s="876"/>
      <c r="LMU66" s="876"/>
      <c r="LMV66" s="876"/>
      <c r="LMW66" s="876"/>
      <c r="LMX66" s="876"/>
      <c r="LMY66" s="876"/>
      <c r="LMZ66" s="876"/>
      <c r="LNA66" s="876"/>
      <c r="LNB66" s="876"/>
      <c r="LNC66" s="876"/>
      <c r="LND66" s="876"/>
      <c r="LNE66" s="876"/>
      <c r="LNF66" s="876"/>
      <c r="LNG66" s="876"/>
      <c r="LNH66" s="876"/>
      <c r="LNI66" s="876"/>
      <c r="LNJ66" s="876"/>
      <c r="LNK66" s="876"/>
      <c r="LNL66" s="876"/>
      <c r="LNM66" s="876"/>
      <c r="LNN66" s="876"/>
      <c r="LNO66" s="876"/>
      <c r="LNP66" s="876"/>
      <c r="LNQ66" s="876"/>
      <c r="LNR66" s="876"/>
      <c r="LNS66" s="876"/>
      <c r="LNT66" s="876"/>
      <c r="LNU66" s="876"/>
      <c r="LNV66" s="876"/>
      <c r="LNW66" s="876"/>
      <c r="LNX66" s="876"/>
      <c r="LNY66" s="876"/>
      <c r="LNZ66" s="876"/>
      <c r="LOA66" s="876"/>
      <c r="LOB66" s="876"/>
      <c r="LOC66" s="876"/>
      <c r="LOD66" s="876"/>
      <c r="LOE66" s="876"/>
      <c r="LOF66" s="876"/>
      <c r="LOG66" s="876"/>
      <c r="LOH66" s="876"/>
      <c r="LOI66" s="876"/>
      <c r="LOJ66" s="876"/>
      <c r="LOK66" s="876"/>
      <c r="LOL66" s="876"/>
      <c r="LOM66" s="876"/>
      <c r="LON66" s="876"/>
      <c r="LOO66" s="876"/>
      <c r="LOP66" s="876"/>
      <c r="LOQ66" s="876"/>
      <c r="LOR66" s="876"/>
      <c r="LOS66" s="876"/>
      <c r="LOT66" s="876"/>
      <c r="LOU66" s="876"/>
      <c r="LOV66" s="876"/>
      <c r="LOW66" s="876"/>
      <c r="LOX66" s="876"/>
      <c r="LOY66" s="876"/>
      <c r="LOZ66" s="876"/>
      <c r="LPA66" s="876"/>
      <c r="LPB66" s="876"/>
      <c r="LPC66" s="876"/>
      <c r="LPD66" s="876"/>
      <c r="LPE66" s="876"/>
      <c r="LPF66" s="876"/>
      <c r="LPG66" s="876"/>
      <c r="LPH66" s="876"/>
      <c r="LPI66" s="876"/>
      <c r="LPJ66" s="876"/>
      <c r="LPK66" s="876"/>
      <c r="LPL66" s="876"/>
      <c r="LPM66" s="876"/>
      <c r="LPN66" s="876"/>
      <c r="LPO66" s="876"/>
      <c r="LPP66" s="876"/>
      <c r="LPQ66" s="876"/>
      <c r="LPR66" s="876"/>
      <c r="LPS66" s="876"/>
      <c r="LPT66" s="876"/>
      <c r="LPU66" s="876"/>
      <c r="LPV66" s="876"/>
      <c r="LPW66" s="876"/>
      <c r="LPX66" s="876"/>
      <c r="LPY66" s="876"/>
      <c r="LPZ66" s="876"/>
      <c r="LQA66" s="876"/>
      <c r="LQB66" s="876"/>
      <c r="LQC66" s="876"/>
      <c r="LQD66" s="876"/>
      <c r="LQE66" s="876"/>
      <c r="LQF66" s="876"/>
      <c r="LQG66" s="876"/>
      <c r="LQH66" s="876"/>
      <c r="LQI66" s="876"/>
      <c r="LQJ66" s="876"/>
      <c r="LQK66" s="876"/>
      <c r="LQL66" s="876"/>
      <c r="LQM66" s="876"/>
      <c r="LQN66" s="876"/>
      <c r="LQO66" s="876"/>
      <c r="LQP66" s="876"/>
      <c r="LQQ66" s="876"/>
      <c r="LQR66" s="876"/>
      <c r="LQS66" s="876"/>
      <c r="LQT66" s="876"/>
      <c r="LQU66" s="876"/>
      <c r="LQV66" s="876"/>
      <c r="LQW66" s="876"/>
      <c r="LQX66" s="876"/>
      <c r="LQY66" s="876"/>
      <c r="LQZ66" s="876"/>
      <c r="LRA66" s="876"/>
      <c r="LRB66" s="876"/>
      <c r="LRC66" s="876"/>
      <c r="LRD66" s="876"/>
      <c r="LRE66" s="876"/>
      <c r="LRF66" s="876"/>
      <c r="LRG66" s="876"/>
      <c r="LRH66" s="876"/>
      <c r="LRI66" s="876"/>
      <c r="LRJ66" s="876"/>
      <c r="LRK66" s="876"/>
      <c r="LRL66" s="876"/>
      <c r="LRM66" s="876"/>
      <c r="LRN66" s="876"/>
      <c r="LRO66" s="876"/>
      <c r="LRP66" s="876"/>
      <c r="LRQ66" s="876"/>
      <c r="LRR66" s="876"/>
      <c r="LRS66" s="876"/>
      <c r="LRT66" s="876"/>
      <c r="LRU66" s="876"/>
      <c r="LRV66" s="876"/>
      <c r="LRW66" s="876"/>
      <c r="LRX66" s="876"/>
      <c r="LRY66" s="876"/>
      <c r="LRZ66" s="876"/>
      <c r="LSA66" s="876"/>
      <c r="LSB66" s="876"/>
      <c r="LSC66" s="876"/>
      <c r="LSD66" s="876"/>
      <c r="LSE66" s="876"/>
      <c r="LSF66" s="876"/>
      <c r="LSG66" s="876"/>
      <c r="LSH66" s="876"/>
      <c r="LSI66" s="876"/>
      <c r="LSJ66" s="876"/>
      <c r="LSK66" s="876"/>
      <c r="LSL66" s="876"/>
      <c r="LSM66" s="876"/>
      <c r="LSN66" s="876"/>
      <c r="LSO66" s="876"/>
      <c r="LSP66" s="876"/>
      <c r="LSQ66" s="876"/>
      <c r="LSR66" s="876"/>
      <c r="LSS66" s="876"/>
      <c r="LST66" s="876"/>
      <c r="LSU66" s="876"/>
      <c r="LSV66" s="876"/>
      <c r="LSW66" s="876"/>
      <c r="LSX66" s="876"/>
      <c r="LSY66" s="876"/>
      <c r="LSZ66" s="876"/>
      <c r="LTA66" s="876"/>
      <c r="LTB66" s="876"/>
      <c r="LTC66" s="876"/>
      <c r="LTD66" s="876"/>
      <c r="LTE66" s="876"/>
      <c r="LTF66" s="876"/>
      <c r="LTG66" s="876"/>
      <c r="LTH66" s="876"/>
      <c r="LTI66" s="876"/>
      <c r="LTJ66" s="876"/>
      <c r="LTK66" s="876"/>
      <c r="LTL66" s="876"/>
      <c r="LTM66" s="876"/>
      <c r="LTN66" s="876"/>
      <c r="LTO66" s="876"/>
      <c r="LTP66" s="876"/>
      <c r="LTQ66" s="876"/>
      <c r="LTR66" s="876"/>
      <c r="LTS66" s="876"/>
      <c r="LTT66" s="876"/>
      <c r="LTU66" s="876"/>
      <c r="LTV66" s="876"/>
      <c r="LTW66" s="876"/>
      <c r="LTX66" s="876"/>
      <c r="LTY66" s="876"/>
      <c r="LTZ66" s="876"/>
      <c r="LUA66" s="876"/>
      <c r="LUB66" s="876"/>
      <c r="LUC66" s="876"/>
      <c r="LUD66" s="876"/>
      <c r="LUE66" s="876"/>
      <c r="LUF66" s="876"/>
      <c r="LUG66" s="876"/>
      <c r="LUH66" s="876"/>
      <c r="LUI66" s="876"/>
      <c r="LUJ66" s="876"/>
      <c r="LUK66" s="876"/>
      <c r="LUL66" s="876"/>
      <c r="LUM66" s="876"/>
      <c r="LUN66" s="876"/>
      <c r="LUO66" s="876"/>
      <c r="LUP66" s="876"/>
      <c r="LUQ66" s="876"/>
      <c r="LUR66" s="876"/>
      <c r="LUS66" s="876"/>
      <c r="LUT66" s="876"/>
      <c r="LUU66" s="876"/>
      <c r="LUV66" s="876"/>
      <c r="LUW66" s="876"/>
      <c r="LUX66" s="876"/>
      <c r="LUY66" s="876"/>
      <c r="LUZ66" s="876"/>
      <c r="LVA66" s="876"/>
      <c r="LVB66" s="876"/>
      <c r="LVC66" s="876"/>
      <c r="LVD66" s="876"/>
      <c r="LVE66" s="876"/>
      <c r="LVF66" s="876"/>
      <c r="LVG66" s="876"/>
      <c r="LVH66" s="876"/>
      <c r="LVI66" s="876"/>
      <c r="LVJ66" s="876"/>
      <c r="LVK66" s="876"/>
      <c r="LVL66" s="876"/>
      <c r="LVM66" s="876"/>
      <c r="LVN66" s="876"/>
      <c r="LVO66" s="876"/>
      <c r="LVP66" s="876"/>
      <c r="LVQ66" s="876"/>
      <c r="LVR66" s="876"/>
      <c r="LVS66" s="876"/>
      <c r="LVT66" s="876"/>
      <c r="LVU66" s="876"/>
      <c r="LVV66" s="876"/>
      <c r="LVW66" s="876"/>
      <c r="LVX66" s="876"/>
      <c r="LVY66" s="876"/>
      <c r="LVZ66" s="876"/>
      <c r="LWA66" s="876"/>
      <c r="LWB66" s="876"/>
      <c r="LWC66" s="876"/>
      <c r="LWD66" s="876"/>
      <c r="LWE66" s="876"/>
      <c r="LWF66" s="876"/>
      <c r="LWG66" s="876"/>
      <c r="LWH66" s="876"/>
      <c r="LWI66" s="876"/>
      <c r="LWJ66" s="876"/>
      <c r="LWK66" s="876"/>
      <c r="LWL66" s="876"/>
      <c r="LWM66" s="876"/>
      <c r="LWN66" s="876"/>
      <c r="LWO66" s="876"/>
      <c r="LWP66" s="876"/>
      <c r="LWQ66" s="876"/>
      <c r="LWR66" s="876"/>
      <c r="LWS66" s="876"/>
      <c r="LWT66" s="876"/>
      <c r="LWU66" s="876"/>
      <c r="LWV66" s="876"/>
      <c r="LWW66" s="876"/>
      <c r="LWX66" s="876"/>
      <c r="LWY66" s="876"/>
      <c r="LWZ66" s="876"/>
      <c r="LXA66" s="876"/>
      <c r="LXB66" s="876"/>
      <c r="LXC66" s="876"/>
      <c r="LXD66" s="876"/>
      <c r="LXE66" s="876"/>
      <c r="LXF66" s="876"/>
      <c r="LXG66" s="876"/>
      <c r="LXH66" s="876"/>
      <c r="LXI66" s="876"/>
      <c r="LXJ66" s="876"/>
      <c r="LXK66" s="876"/>
      <c r="LXL66" s="876"/>
      <c r="LXM66" s="876"/>
      <c r="LXN66" s="876"/>
      <c r="LXO66" s="876"/>
      <c r="LXP66" s="876"/>
      <c r="LXQ66" s="876"/>
      <c r="LXR66" s="876"/>
      <c r="LXS66" s="876"/>
      <c r="LXT66" s="876"/>
      <c r="LXU66" s="876"/>
      <c r="LXV66" s="876"/>
      <c r="LXW66" s="876"/>
      <c r="LXX66" s="876"/>
      <c r="LXY66" s="876"/>
      <c r="LXZ66" s="876"/>
      <c r="LYA66" s="876"/>
      <c r="LYB66" s="876"/>
      <c r="LYC66" s="876"/>
      <c r="LYD66" s="876"/>
      <c r="LYE66" s="876"/>
      <c r="LYF66" s="876"/>
      <c r="LYG66" s="876"/>
      <c r="LYH66" s="876"/>
      <c r="LYI66" s="876"/>
      <c r="LYJ66" s="876"/>
      <c r="LYK66" s="876"/>
      <c r="LYL66" s="876"/>
      <c r="LYM66" s="876"/>
      <c r="LYN66" s="876"/>
      <c r="LYO66" s="876"/>
      <c r="LYP66" s="876"/>
      <c r="LYQ66" s="876"/>
      <c r="LYR66" s="876"/>
      <c r="LYS66" s="876"/>
      <c r="LYT66" s="876"/>
      <c r="LYU66" s="876"/>
      <c r="LYV66" s="876"/>
      <c r="LYW66" s="876"/>
      <c r="LYX66" s="876"/>
      <c r="LYY66" s="876"/>
      <c r="LYZ66" s="876"/>
      <c r="LZA66" s="876"/>
      <c r="LZB66" s="876"/>
      <c r="LZC66" s="876"/>
      <c r="LZD66" s="876"/>
      <c r="LZE66" s="876"/>
      <c r="LZF66" s="876"/>
      <c r="LZG66" s="876"/>
      <c r="LZH66" s="876"/>
      <c r="LZI66" s="876"/>
      <c r="LZJ66" s="876"/>
      <c r="LZK66" s="876"/>
      <c r="LZL66" s="876"/>
      <c r="LZM66" s="876"/>
      <c r="LZN66" s="876"/>
      <c r="LZO66" s="876"/>
      <c r="LZP66" s="876"/>
      <c r="LZQ66" s="876"/>
      <c r="LZR66" s="876"/>
      <c r="LZS66" s="876"/>
      <c r="LZT66" s="876"/>
      <c r="LZU66" s="876"/>
      <c r="LZV66" s="876"/>
      <c r="LZW66" s="876"/>
      <c r="LZX66" s="876"/>
      <c r="LZY66" s="876"/>
      <c r="LZZ66" s="876"/>
      <c r="MAA66" s="876"/>
      <c r="MAB66" s="876"/>
      <c r="MAC66" s="876"/>
      <c r="MAD66" s="876"/>
      <c r="MAE66" s="876"/>
      <c r="MAF66" s="876"/>
      <c r="MAG66" s="876"/>
      <c r="MAH66" s="876"/>
      <c r="MAI66" s="876"/>
      <c r="MAJ66" s="876"/>
      <c r="MAK66" s="876"/>
      <c r="MAL66" s="876"/>
      <c r="MAM66" s="876"/>
      <c r="MAN66" s="876"/>
      <c r="MAO66" s="876"/>
      <c r="MAP66" s="876"/>
      <c r="MAQ66" s="876"/>
      <c r="MAR66" s="876"/>
      <c r="MAS66" s="876"/>
      <c r="MAT66" s="876"/>
      <c r="MAU66" s="876"/>
      <c r="MAV66" s="876"/>
      <c r="MAW66" s="876"/>
      <c r="MAX66" s="876"/>
      <c r="MAY66" s="876"/>
      <c r="MAZ66" s="876"/>
      <c r="MBA66" s="876"/>
      <c r="MBB66" s="876"/>
      <c r="MBC66" s="876"/>
      <c r="MBD66" s="876"/>
      <c r="MBE66" s="876"/>
      <c r="MBF66" s="876"/>
      <c r="MBG66" s="876"/>
      <c r="MBH66" s="876"/>
      <c r="MBI66" s="876"/>
      <c r="MBJ66" s="876"/>
      <c r="MBK66" s="876"/>
      <c r="MBL66" s="876"/>
      <c r="MBM66" s="876"/>
      <c r="MBN66" s="876"/>
      <c r="MBO66" s="876"/>
      <c r="MBP66" s="876"/>
      <c r="MBQ66" s="876"/>
      <c r="MBR66" s="876"/>
      <c r="MBS66" s="876"/>
      <c r="MBT66" s="876"/>
      <c r="MBU66" s="876"/>
      <c r="MBV66" s="876"/>
      <c r="MBW66" s="876"/>
      <c r="MBX66" s="876"/>
      <c r="MBY66" s="876"/>
      <c r="MBZ66" s="876"/>
      <c r="MCA66" s="876"/>
      <c r="MCB66" s="876"/>
      <c r="MCC66" s="876"/>
      <c r="MCD66" s="876"/>
      <c r="MCE66" s="876"/>
      <c r="MCF66" s="876"/>
      <c r="MCG66" s="876"/>
      <c r="MCH66" s="876"/>
      <c r="MCI66" s="876"/>
      <c r="MCJ66" s="876"/>
      <c r="MCK66" s="876"/>
      <c r="MCL66" s="876"/>
      <c r="MCM66" s="876"/>
      <c r="MCN66" s="876"/>
      <c r="MCO66" s="876"/>
      <c r="MCP66" s="876"/>
      <c r="MCQ66" s="876"/>
      <c r="MCR66" s="876"/>
      <c r="MCS66" s="876"/>
      <c r="MCT66" s="876"/>
      <c r="MCU66" s="876"/>
      <c r="MCV66" s="876"/>
      <c r="MCW66" s="876"/>
      <c r="MCX66" s="876"/>
      <c r="MCY66" s="876"/>
      <c r="MCZ66" s="876"/>
      <c r="MDA66" s="876"/>
      <c r="MDB66" s="876"/>
      <c r="MDC66" s="876"/>
      <c r="MDD66" s="876"/>
      <c r="MDE66" s="876"/>
      <c r="MDF66" s="876"/>
      <c r="MDG66" s="876"/>
      <c r="MDH66" s="876"/>
      <c r="MDI66" s="876"/>
      <c r="MDJ66" s="876"/>
      <c r="MDK66" s="876"/>
      <c r="MDL66" s="876"/>
      <c r="MDM66" s="876"/>
      <c r="MDN66" s="876"/>
      <c r="MDO66" s="876"/>
      <c r="MDP66" s="876"/>
      <c r="MDQ66" s="876"/>
      <c r="MDR66" s="876"/>
      <c r="MDS66" s="876"/>
      <c r="MDT66" s="876"/>
      <c r="MDU66" s="876"/>
      <c r="MDV66" s="876"/>
      <c r="MDW66" s="876"/>
      <c r="MDX66" s="876"/>
      <c r="MDY66" s="876"/>
      <c r="MDZ66" s="876"/>
      <c r="MEA66" s="876"/>
      <c r="MEB66" s="876"/>
      <c r="MEC66" s="876"/>
      <c r="MED66" s="876"/>
      <c r="MEE66" s="876"/>
      <c r="MEF66" s="876"/>
      <c r="MEG66" s="876"/>
      <c r="MEH66" s="876"/>
      <c r="MEI66" s="876"/>
      <c r="MEJ66" s="876"/>
      <c r="MEK66" s="876"/>
      <c r="MEL66" s="876"/>
      <c r="MEM66" s="876"/>
      <c r="MEN66" s="876"/>
      <c r="MEO66" s="876"/>
      <c r="MEP66" s="876"/>
      <c r="MEQ66" s="876"/>
      <c r="MER66" s="876"/>
      <c r="MES66" s="876"/>
      <c r="MET66" s="876"/>
      <c r="MEU66" s="876"/>
      <c r="MEV66" s="876"/>
      <c r="MEW66" s="876"/>
      <c r="MEX66" s="876"/>
      <c r="MEY66" s="876"/>
      <c r="MEZ66" s="876"/>
      <c r="MFA66" s="876"/>
      <c r="MFB66" s="876"/>
      <c r="MFC66" s="876"/>
      <c r="MFD66" s="876"/>
      <c r="MFE66" s="876"/>
      <c r="MFF66" s="876"/>
      <c r="MFG66" s="876"/>
      <c r="MFH66" s="876"/>
      <c r="MFI66" s="876"/>
      <c r="MFJ66" s="876"/>
      <c r="MFK66" s="876"/>
      <c r="MFL66" s="876"/>
      <c r="MFM66" s="876"/>
      <c r="MFN66" s="876"/>
      <c r="MFO66" s="876"/>
      <c r="MFP66" s="876"/>
      <c r="MFQ66" s="876"/>
      <c r="MFR66" s="876"/>
      <c r="MFS66" s="876"/>
      <c r="MFT66" s="876"/>
      <c r="MFU66" s="876"/>
      <c r="MFV66" s="876"/>
      <c r="MFW66" s="876"/>
      <c r="MFX66" s="876"/>
      <c r="MFY66" s="876"/>
      <c r="MFZ66" s="876"/>
      <c r="MGA66" s="876"/>
      <c r="MGB66" s="876"/>
      <c r="MGC66" s="876"/>
      <c r="MGD66" s="876"/>
      <c r="MGE66" s="876"/>
      <c r="MGF66" s="876"/>
      <c r="MGG66" s="876"/>
      <c r="MGH66" s="876"/>
      <c r="MGI66" s="876"/>
      <c r="MGJ66" s="876"/>
      <c r="MGK66" s="876"/>
      <c r="MGL66" s="876"/>
      <c r="MGM66" s="876"/>
      <c r="MGN66" s="876"/>
      <c r="MGO66" s="876"/>
      <c r="MGP66" s="876"/>
      <c r="MGQ66" s="876"/>
      <c r="MGR66" s="876"/>
      <c r="MGS66" s="876"/>
      <c r="MGT66" s="876"/>
      <c r="MGU66" s="876"/>
      <c r="MGV66" s="876"/>
      <c r="MGW66" s="876"/>
      <c r="MGX66" s="876"/>
      <c r="MGY66" s="876"/>
      <c r="MGZ66" s="876"/>
      <c r="MHA66" s="876"/>
      <c r="MHB66" s="876"/>
      <c r="MHC66" s="876"/>
      <c r="MHD66" s="876"/>
      <c r="MHE66" s="876"/>
      <c r="MHF66" s="876"/>
      <c r="MHG66" s="876"/>
      <c r="MHH66" s="876"/>
      <c r="MHI66" s="876"/>
      <c r="MHJ66" s="876"/>
      <c r="MHK66" s="876"/>
      <c r="MHL66" s="876"/>
      <c r="MHM66" s="876"/>
      <c r="MHN66" s="876"/>
      <c r="MHO66" s="876"/>
      <c r="MHP66" s="876"/>
      <c r="MHQ66" s="876"/>
      <c r="MHR66" s="876"/>
      <c r="MHS66" s="876"/>
      <c r="MHT66" s="876"/>
      <c r="MHU66" s="876"/>
      <c r="MHV66" s="876"/>
      <c r="MHW66" s="876"/>
      <c r="MHX66" s="876"/>
      <c r="MHY66" s="876"/>
      <c r="MHZ66" s="876"/>
      <c r="MIA66" s="876"/>
      <c r="MIB66" s="876"/>
      <c r="MIC66" s="876"/>
      <c r="MID66" s="876"/>
      <c r="MIE66" s="876"/>
      <c r="MIF66" s="876"/>
      <c r="MIG66" s="876"/>
      <c r="MIH66" s="876"/>
      <c r="MII66" s="876"/>
      <c r="MIJ66" s="876"/>
      <c r="MIK66" s="876"/>
      <c r="MIL66" s="876"/>
      <c r="MIM66" s="876"/>
      <c r="MIN66" s="876"/>
      <c r="MIO66" s="876"/>
      <c r="MIP66" s="876"/>
      <c r="MIQ66" s="876"/>
      <c r="MIR66" s="876"/>
      <c r="MIS66" s="876"/>
      <c r="MIT66" s="876"/>
      <c r="MIU66" s="876"/>
      <c r="MIV66" s="876"/>
      <c r="MIW66" s="876"/>
      <c r="MIX66" s="876"/>
      <c r="MIY66" s="876"/>
      <c r="MIZ66" s="876"/>
      <c r="MJA66" s="876"/>
      <c r="MJB66" s="876"/>
      <c r="MJC66" s="876"/>
      <c r="MJD66" s="876"/>
      <c r="MJE66" s="876"/>
      <c r="MJF66" s="876"/>
      <c r="MJG66" s="876"/>
      <c r="MJH66" s="876"/>
      <c r="MJI66" s="876"/>
      <c r="MJJ66" s="876"/>
      <c r="MJK66" s="876"/>
      <c r="MJL66" s="876"/>
      <c r="MJM66" s="876"/>
      <c r="MJN66" s="876"/>
      <c r="MJO66" s="876"/>
      <c r="MJP66" s="876"/>
      <c r="MJQ66" s="876"/>
      <c r="MJR66" s="876"/>
      <c r="MJS66" s="876"/>
      <c r="MJT66" s="876"/>
      <c r="MJU66" s="876"/>
      <c r="MJV66" s="876"/>
      <c r="MJW66" s="876"/>
      <c r="MJX66" s="876"/>
      <c r="MJY66" s="876"/>
      <c r="MJZ66" s="876"/>
      <c r="MKA66" s="876"/>
      <c r="MKB66" s="876"/>
      <c r="MKC66" s="876"/>
      <c r="MKD66" s="876"/>
      <c r="MKE66" s="876"/>
      <c r="MKF66" s="876"/>
      <c r="MKG66" s="876"/>
      <c r="MKH66" s="876"/>
      <c r="MKI66" s="876"/>
      <c r="MKJ66" s="876"/>
      <c r="MKK66" s="876"/>
      <c r="MKL66" s="876"/>
      <c r="MKM66" s="876"/>
      <c r="MKN66" s="876"/>
      <c r="MKO66" s="876"/>
      <c r="MKP66" s="876"/>
      <c r="MKQ66" s="876"/>
      <c r="MKR66" s="876"/>
      <c r="MKS66" s="876"/>
      <c r="MKT66" s="876"/>
      <c r="MKU66" s="876"/>
      <c r="MKV66" s="876"/>
      <c r="MKW66" s="876"/>
      <c r="MKX66" s="876"/>
      <c r="MKY66" s="876"/>
      <c r="MKZ66" s="876"/>
      <c r="MLA66" s="876"/>
      <c r="MLB66" s="876"/>
      <c r="MLC66" s="876"/>
      <c r="MLD66" s="876"/>
      <c r="MLE66" s="876"/>
      <c r="MLF66" s="876"/>
      <c r="MLG66" s="876"/>
      <c r="MLH66" s="876"/>
      <c r="MLI66" s="876"/>
      <c r="MLJ66" s="876"/>
      <c r="MLK66" s="876"/>
      <c r="MLL66" s="876"/>
      <c r="MLM66" s="876"/>
      <c r="MLN66" s="876"/>
      <c r="MLO66" s="876"/>
      <c r="MLP66" s="876"/>
      <c r="MLQ66" s="876"/>
      <c r="MLR66" s="876"/>
      <c r="MLS66" s="876"/>
      <c r="MLT66" s="876"/>
      <c r="MLU66" s="876"/>
      <c r="MLV66" s="876"/>
      <c r="MLW66" s="876"/>
      <c r="MLX66" s="876"/>
      <c r="MLY66" s="876"/>
      <c r="MLZ66" s="876"/>
      <c r="MMA66" s="876"/>
      <c r="MMB66" s="876"/>
      <c r="MMC66" s="876"/>
      <c r="MMD66" s="876"/>
      <c r="MME66" s="876"/>
      <c r="MMF66" s="876"/>
      <c r="MMG66" s="876"/>
      <c r="MMH66" s="876"/>
      <c r="MMI66" s="876"/>
      <c r="MMJ66" s="876"/>
      <c r="MMK66" s="876"/>
      <c r="MML66" s="876"/>
      <c r="MMM66" s="876"/>
      <c r="MMN66" s="876"/>
      <c r="MMO66" s="876"/>
      <c r="MMP66" s="876"/>
      <c r="MMQ66" s="876"/>
      <c r="MMR66" s="876"/>
      <c r="MMS66" s="876"/>
      <c r="MMT66" s="876"/>
      <c r="MMU66" s="876"/>
      <c r="MMV66" s="876"/>
      <c r="MMW66" s="876"/>
      <c r="MMX66" s="876"/>
      <c r="MMY66" s="876"/>
      <c r="MMZ66" s="876"/>
      <c r="MNA66" s="876"/>
      <c r="MNB66" s="876"/>
      <c r="MNC66" s="876"/>
      <c r="MND66" s="876"/>
      <c r="MNE66" s="876"/>
      <c r="MNF66" s="876"/>
      <c r="MNG66" s="876"/>
      <c r="MNH66" s="876"/>
      <c r="MNI66" s="876"/>
      <c r="MNJ66" s="876"/>
      <c r="MNK66" s="876"/>
      <c r="MNL66" s="876"/>
      <c r="MNM66" s="876"/>
      <c r="MNN66" s="876"/>
      <c r="MNO66" s="876"/>
      <c r="MNP66" s="876"/>
      <c r="MNQ66" s="876"/>
      <c r="MNR66" s="876"/>
      <c r="MNS66" s="876"/>
      <c r="MNT66" s="876"/>
      <c r="MNU66" s="876"/>
      <c r="MNV66" s="876"/>
      <c r="MNW66" s="876"/>
      <c r="MNX66" s="876"/>
      <c r="MNY66" s="876"/>
      <c r="MNZ66" s="876"/>
      <c r="MOA66" s="876"/>
      <c r="MOB66" s="876"/>
      <c r="MOC66" s="876"/>
      <c r="MOD66" s="876"/>
      <c r="MOE66" s="876"/>
      <c r="MOF66" s="876"/>
      <c r="MOG66" s="876"/>
      <c r="MOH66" s="876"/>
      <c r="MOI66" s="876"/>
      <c r="MOJ66" s="876"/>
      <c r="MOK66" s="876"/>
      <c r="MOL66" s="876"/>
      <c r="MOM66" s="876"/>
      <c r="MON66" s="876"/>
      <c r="MOO66" s="876"/>
      <c r="MOP66" s="876"/>
      <c r="MOQ66" s="876"/>
      <c r="MOR66" s="876"/>
      <c r="MOS66" s="876"/>
      <c r="MOT66" s="876"/>
      <c r="MOU66" s="876"/>
      <c r="MOV66" s="876"/>
      <c r="MOW66" s="876"/>
      <c r="MOX66" s="876"/>
      <c r="MOY66" s="876"/>
      <c r="MOZ66" s="876"/>
      <c r="MPA66" s="876"/>
      <c r="MPB66" s="876"/>
      <c r="MPC66" s="876"/>
      <c r="MPD66" s="876"/>
      <c r="MPE66" s="876"/>
      <c r="MPF66" s="876"/>
      <c r="MPG66" s="876"/>
      <c r="MPH66" s="876"/>
      <c r="MPI66" s="876"/>
      <c r="MPJ66" s="876"/>
      <c r="MPK66" s="876"/>
      <c r="MPL66" s="876"/>
      <c r="MPM66" s="876"/>
      <c r="MPN66" s="876"/>
      <c r="MPO66" s="876"/>
      <c r="MPP66" s="876"/>
      <c r="MPQ66" s="876"/>
      <c r="MPR66" s="876"/>
      <c r="MPS66" s="876"/>
      <c r="MPT66" s="876"/>
      <c r="MPU66" s="876"/>
      <c r="MPV66" s="876"/>
      <c r="MPW66" s="876"/>
      <c r="MPX66" s="876"/>
      <c r="MPY66" s="876"/>
      <c r="MPZ66" s="876"/>
      <c r="MQA66" s="876"/>
      <c r="MQB66" s="876"/>
      <c r="MQC66" s="876"/>
      <c r="MQD66" s="876"/>
      <c r="MQE66" s="876"/>
      <c r="MQF66" s="876"/>
      <c r="MQG66" s="876"/>
      <c r="MQH66" s="876"/>
      <c r="MQI66" s="876"/>
      <c r="MQJ66" s="876"/>
      <c r="MQK66" s="876"/>
      <c r="MQL66" s="876"/>
      <c r="MQM66" s="876"/>
      <c r="MQN66" s="876"/>
      <c r="MQO66" s="876"/>
      <c r="MQP66" s="876"/>
      <c r="MQQ66" s="876"/>
      <c r="MQR66" s="876"/>
      <c r="MQS66" s="876"/>
      <c r="MQT66" s="876"/>
      <c r="MQU66" s="876"/>
      <c r="MQV66" s="876"/>
      <c r="MQW66" s="876"/>
      <c r="MQX66" s="876"/>
      <c r="MQY66" s="876"/>
      <c r="MQZ66" s="876"/>
      <c r="MRA66" s="876"/>
      <c r="MRB66" s="876"/>
      <c r="MRC66" s="876"/>
      <c r="MRD66" s="876"/>
      <c r="MRE66" s="876"/>
      <c r="MRF66" s="876"/>
      <c r="MRG66" s="876"/>
      <c r="MRH66" s="876"/>
      <c r="MRI66" s="876"/>
      <c r="MRJ66" s="876"/>
      <c r="MRK66" s="876"/>
      <c r="MRL66" s="876"/>
      <c r="MRM66" s="876"/>
      <c r="MRN66" s="876"/>
      <c r="MRO66" s="876"/>
      <c r="MRP66" s="876"/>
      <c r="MRQ66" s="876"/>
      <c r="MRR66" s="876"/>
      <c r="MRS66" s="876"/>
      <c r="MRT66" s="876"/>
      <c r="MRU66" s="876"/>
      <c r="MRV66" s="876"/>
      <c r="MRW66" s="876"/>
      <c r="MRX66" s="876"/>
      <c r="MRY66" s="876"/>
      <c r="MRZ66" s="876"/>
      <c r="MSA66" s="876"/>
      <c r="MSB66" s="876"/>
      <c r="MSC66" s="876"/>
      <c r="MSD66" s="876"/>
      <c r="MSE66" s="876"/>
      <c r="MSF66" s="876"/>
      <c r="MSG66" s="876"/>
      <c r="MSH66" s="876"/>
      <c r="MSI66" s="876"/>
      <c r="MSJ66" s="876"/>
      <c r="MSK66" s="876"/>
      <c r="MSL66" s="876"/>
      <c r="MSM66" s="876"/>
      <c r="MSN66" s="876"/>
      <c r="MSO66" s="876"/>
      <c r="MSP66" s="876"/>
      <c r="MSQ66" s="876"/>
      <c r="MSR66" s="876"/>
      <c r="MSS66" s="876"/>
      <c r="MST66" s="876"/>
      <c r="MSU66" s="876"/>
      <c r="MSV66" s="876"/>
      <c r="MSW66" s="876"/>
      <c r="MSX66" s="876"/>
      <c r="MSY66" s="876"/>
      <c r="MSZ66" s="876"/>
      <c r="MTA66" s="876"/>
      <c r="MTB66" s="876"/>
      <c r="MTC66" s="876"/>
      <c r="MTD66" s="876"/>
      <c r="MTE66" s="876"/>
      <c r="MTF66" s="876"/>
      <c r="MTG66" s="876"/>
      <c r="MTH66" s="876"/>
      <c r="MTI66" s="876"/>
      <c r="MTJ66" s="876"/>
      <c r="MTK66" s="876"/>
      <c r="MTL66" s="876"/>
      <c r="MTM66" s="876"/>
      <c r="MTN66" s="876"/>
      <c r="MTO66" s="876"/>
      <c r="MTP66" s="876"/>
      <c r="MTQ66" s="876"/>
      <c r="MTR66" s="876"/>
      <c r="MTS66" s="876"/>
      <c r="MTT66" s="876"/>
      <c r="MTU66" s="876"/>
      <c r="MTV66" s="876"/>
      <c r="MTW66" s="876"/>
      <c r="MTX66" s="876"/>
      <c r="MTY66" s="876"/>
      <c r="MTZ66" s="876"/>
      <c r="MUA66" s="876"/>
      <c r="MUB66" s="876"/>
      <c r="MUC66" s="876"/>
      <c r="MUD66" s="876"/>
      <c r="MUE66" s="876"/>
      <c r="MUF66" s="876"/>
      <c r="MUG66" s="876"/>
      <c r="MUH66" s="876"/>
      <c r="MUI66" s="876"/>
      <c r="MUJ66" s="876"/>
      <c r="MUK66" s="876"/>
      <c r="MUL66" s="876"/>
      <c r="MUM66" s="876"/>
      <c r="MUN66" s="876"/>
      <c r="MUO66" s="876"/>
      <c r="MUP66" s="876"/>
      <c r="MUQ66" s="876"/>
      <c r="MUR66" s="876"/>
      <c r="MUS66" s="876"/>
      <c r="MUT66" s="876"/>
      <c r="MUU66" s="876"/>
      <c r="MUV66" s="876"/>
      <c r="MUW66" s="876"/>
      <c r="MUX66" s="876"/>
      <c r="MUY66" s="876"/>
      <c r="MUZ66" s="876"/>
      <c r="MVA66" s="876"/>
      <c r="MVB66" s="876"/>
      <c r="MVC66" s="876"/>
      <c r="MVD66" s="876"/>
      <c r="MVE66" s="876"/>
      <c r="MVF66" s="876"/>
      <c r="MVG66" s="876"/>
      <c r="MVH66" s="876"/>
      <c r="MVI66" s="876"/>
      <c r="MVJ66" s="876"/>
      <c r="MVK66" s="876"/>
      <c r="MVL66" s="876"/>
      <c r="MVM66" s="876"/>
      <c r="MVN66" s="876"/>
      <c r="MVO66" s="876"/>
      <c r="MVP66" s="876"/>
      <c r="MVQ66" s="876"/>
      <c r="MVR66" s="876"/>
      <c r="MVS66" s="876"/>
      <c r="MVT66" s="876"/>
      <c r="MVU66" s="876"/>
      <c r="MVV66" s="876"/>
      <c r="MVW66" s="876"/>
      <c r="MVX66" s="876"/>
      <c r="MVY66" s="876"/>
      <c r="MVZ66" s="876"/>
      <c r="MWA66" s="876"/>
      <c r="MWB66" s="876"/>
      <c r="MWC66" s="876"/>
      <c r="MWD66" s="876"/>
      <c r="MWE66" s="876"/>
      <c r="MWF66" s="876"/>
      <c r="MWG66" s="876"/>
      <c r="MWH66" s="876"/>
      <c r="MWI66" s="876"/>
      <c r="MWJ66" s="876"/>
      <c r="MWK66" s="876"/>
      <c r="MWL66" s="876"/>
      <c r="MWM66" s="876"/>
      <c r="MWN66" s="876"/>
      <c r="MWO66" s="876"/>
      <c r="MWP66" s="876"/>
      <c r="MWQ66" s="876"/>
      <c r="MWR66" s="876"/>
      <c r="MWS66" s="876"/>
      <c r="MWT66" s="876"/>
      <c r="MWU66" s="876"/>
      <c r="MWV66" s="876"/>
      <c r="MWW66" s="876"/>
      <c r="MWX66" s="876"/>
      <c r="MWY66" s="876"/>
      <c r="MWZ66" s="876"/>
      <c r="MXA66" s="876"/>
      <c r="MXB66" s="876"/>
      <c r="MXC66" s="876"/>
      <c r="MXD66" s="876"/>
      <c r="MXE66" s="876"/>
      <c r="MXF66" s="876"/>
      <c r="MXG66" s="876"/>
      <c r="MXH66" s="876"/>
      <c r="MXI66" s="876"/>
      <c r="MXJ66" s="876"/>
      <c r="MXK66" s="876"/>
      <c r="MXL66" s="876"/>
      <c r="MXM66" s="876"/>
      <c r="MXN66" s="876"/>
      <c r="MXO66" s="876"/>
      <c r="MXP66" s="876"/>
      <c r="MXQ66" s="876"/>
      <c r="MXR66" s="876"/>
      <c r="MXS66" s="876"/>
      <c r="MXT66" s="876"/>
      <c r="MXU66" s="876"/>
      <c r="MXV66" s="876"/>
      <c r="MXW66" s="876"/>
      <c r="MXX66" s="876"/>
      <c r="MXY66" s="876"/>
      <c r="MXZ66" s="876"/>
      <c r="MYA66" s="876"/>
      <c r="MYB66" s="876"/>
      <c r="MYC66" s="876"/>
      <c r="MYD66" s="876"/>
      <c r="MYE66" s="876"/>
      <c r="MYF66" s="876"/>
      <c r="MYG66" s="876"/>
      <c r="MYH66" s="876"/>
      <c r="MYI66" s="876"/>
      <c r="MYJ66" s="876"/>
      <c r="MYK66" s="876"/>
      <c r="MYL66" s="876"/>
      <c r="MYM66" s="876"/>
      <c r="MYN66" s="876"/>
      <c r="MYO66" s="876"/>
      <c r="MYP66" s="876"/>
      <c r="MYQ66" s="876"/>
      <c r="MYR66" s="876"/>
      <c r="MYS66" s="876"/>
      <c r="MYT66" s="876"/>
      <c r="MYU66" s="876"/>
      <c r="MYV66" s="876"/>
      <c r="MYW66" s="876"/>
      <c r="MYX66" s="876"/>
      <c r="MYY66" s="876"/>
      <c r="MYZ66" s="876"/>
      <c r="MZA66" s="876"/>
      <c r="MZB66" s="876"/>
      <c r="MZC66" s="876"/>
      <c r="MZD66" s="876"/>
      <c r="MZE66" s="876"/>
      <c r="MZF66" s="876"/>
      <c r="MZG66" s="876"/>
      <c r="MZH66" s="876"/>
      <c r="MZI66" s="876"/>
      <c r="MZJ66" s="876"/>
      <c r="MZK66" s="876"/>
      <c r="MZL66" s="876"/>
      <c r="MZM66" s="876"/>
      <c r="MZN66" s="876"/>
      <c r="MZO66" s="876"/>
      <c r="MZP66" s="876"/>
      <c r="MZQ66" s="876"/>
      <c r="MZR66" s="876"/>
      <c r="MZS66" s="876"/>
      <c r="MZT66" s="876"/>
      <c r="MZU66" s="876"/>
      <c r="MZV66" s="876"/>
      <c r="MZW66" s="876"/>
      <c r="MZX66" s="876"/>
      <c r="MZY66" s="876"/>
      <c r="MZZ66" s="876"/>
      <c r="NAA66" s="876"/>
      <c r="NAB66" s="876"/>
      <c r="NAC66" s="876"/>
      <c r="NAD66" s="876"/>
      <c r="NAE66" s="876"/>
      <c r="NAF66" s="876"/>
      <c r="NAG66" s="876"/>
      <c r="NAH66" s="876"/>
      <c r="NAI66" s="876"/>
      <c r="NAJ66" s="876"/>
      <c r="NAK66" s="876"/>
      <c r="NAL66" s="876"/>
      <c r="NAM66" s="876"/>
      <c r="NAN66" s="876"/>
      <c r="NAO66" s="876"/>
      <c r="NAP66" s="876"/>
      <c r="NAQ66" s="876"/>
      <c r="NAR66" s="876"/>
      <c r="NAS66" s="876"/>
      <c r="NAT66" s="876"/>
      <c r="NAU66" s="876"/>
      <c r="NAV66" s="876"/>
      <c r="NAW66" s="876"/>
      <c r="NAX66" s="876"/>
      <c r="NAY66" s="876"/>
      <c r="NAZ66" s="876"/>
      <c r="NBA66" s="876"/>
      <c r="NBB66" s="876"/>
      <c r="NBC66" s="876"/>
      <c r="NBD66" s="876"/>
      <c r="NBE66" s="876"/>
      <c r="NBF66" s="876"/>
      <c r="NBG66" s="876"/>
      <c r="NBH66" s="876"/>
      <c r="NBI66" s="876"/>
      <c r="NBJ66" s="876"/>
      <c r="NBK66" s="876"/>
      <c r="NBL66" s="876"/>
      <c r="NBM66" s="876"/>
      <c r="NBN66" s="876"/>
      <c r="NBO66" s="876"/>
      <c r="NBP66" s="876"/>
      <c r="NBQ66" s="876"/>
      <c r="NBR66" s="876"/>
      <c r="NBS66" s="876"/>
      <c r="NBT66" s="876"/>
      <c r="NBU66" s="876"/>
      <c r="NBV66" s="876"/>
      <c r="NBW66" s="876"/>
      <c r="NBX66" s="876"/>
      <c r="NBY66" s="876"/>
      <c r="NBZ66" s="876"/>
      <c r="NCA66" s="876"/>
      <c r="NCB66" s="876"/>
      <c r="NCC66" s="876"/>
      <c r="NCD66" s="876"/>
      <c r="NCE66" s="876"/>
      <c r="NCF66" s="876"/>
      <c r="NCG66" s="876"/>
      <c r="NCH66" s="876"/>
      <c r="NCI66" s="876"/>
      <c r="NCJ66" s="876"/>
      <c r="NCK66" s="876"/>
      <c r="NCL66" s="876"/>
      <c r="NCM66" s="876"/>
      <c r="NCN66" s="876"/>
      <c r="NCO66" s="876"/>
      <c r="NCP66" s="876"/>
      <c r="NCQ66" s="876"/>
      <c r="NCR66" s="876"/>
      <c r="NCS66" s="876"/>
      <c r="NCT66" s="876"/>
      <c r="NCU66" s="876"/>
      <c r="NCV66" s="876"/>
      <c r="NCW66" s="876"/>
      <c r="NCX66" s="876"/>
      <c r="NCY66" s="876"/>
      <c r="NCZ66" s="876"/>
      <c r="NDA66" s="876"/>
      <c r="NDB66" s="876"/>
      <c r="NDC66" s="876"/>
      <c r="NDD66" s="876"/>
      <c r="NDE66" s="876"/>
      <c r="NDF66" s="876"/>
      <c r="NDG66" s="876"/>
      <c r="NDH66" s="876"/>
      <c r="NDI66" s="876"/>
      <c r="NDJ66" s="876"/>
      <c r="NDK66" s="876"/>
      <c r="NDL66" s="876"/>
      <c r="NDM66" s="876"/>
      <c r="NDN66" s="876"/>
      <c r="NDO66" s="876"/>
      <c r="NDP66" s="876"/>
      <c r="NDQ66" s="876"/>
      <c r="NDR66" s="876"/>
      <c r="NDS66" s="876"/>
      <c r="NDT66" s="876"/>
      <c r="NDU66" s="876"/>
      <c r="NDV66" s="876"/>
      <c r="NDW66" s="876"/>
      <c r="NDX66" s="876"/>
      <c r="NDY66" s="876"/>
      <c r="NDZ66" s="876"/>
      <c r="NEA66" s="876"/>
      <c r="NEB66" s="876"/>
      <c r="NEC66" s="876"/>
      <c r="NED66" s="876"/>
      <c r="NEE66" s="876"/>
      <c r="NEF66" s="876"/>
      <c r="NEG66" s="876"/>
      <c r="NEH66" s="876"/>
      <c r="NEI66" s="876"/>
      <c r="NEJ66" s="876"/>
      <c r="NEK66" s="876"/>
      <c r="NEL66" s="876"/>
      <c r="NEM66" s="876"/>
      <c r="NEN66" s="876"/>
      <c r="NEO66" s="876"/>
      <c r="NEP66" s="876"/>
      <c r="NEQ66" s="876"/>
      <c r="NER66" s="876"/>
      <c r="NES66" s="876"/>
      <c r="NET66" s="876"/>
      <c r="NEU66" s="876"/>
      <c r="NEV66" s="876"/>
      <c r="NEW66" s="876"/>
      <c r="NEX66" s="876"/>
      <c r="NEY66" s="876"/>
      <c r="NEZ66" s="876"/>
      <c r="NFA66" s="876"/>
      <c r="NFB66" s="876"/>
      <c r="NFC66" s="876"/>
      <c r="NFD66" s="876"/>
      <c r="NFE66" s="876"/>
      <c r="NFF66" s="876"/>
      <c r="NFG66" s="876"/>
      <c r="NFH66" s="876"/>
      <c r="NFI66" s="876"/>
      <c r="NFJ66" s="876"/>
      <c r="NFK66" s="876"/>
      <c r="NFL66" s="876"/>
      <c r="NFM66" s="876"/>
      <c r="NFN66" s="876"/>
      <c r="NFO66" s="876"/>
      <c r="NFP66" s="876"/>
      <c r="NFQ66" s="876"/>
      <c r="NFR66" s="876"/>
      <c r="NFS66" s="876"/>
      <c r="NFT66" s="876"/>
      <c r="NFU66" s="876"/>
      <c r="NFV66" s="876"/>
      <c r="NFW66" s="876"/>
      <c r="NFX66" s="876"/>
      <c r="NFY66" s="876"/>
      <c r="NFZ66" s="876"/>
      <c r="NGA66" s="876"/>
      <c r="NGB66" s="876"/>
      <c r="NGC66" s="876"/>
      <c r="NGD66" s="876"/>
      <c r="NGE66" s="876"/>
      <c r="NGF66" s="876"/>
      <c r="NGG66" s="876"/>
      <c r="NGH66" s="876"/>
      <c r="NGI66" s="876"/>
      <c r="NGJ66" s="876"/>
      <c r="NGK66" s="876"/>
      <c r="NGL66" s="876"/>
      <c r="NGM66" s="876"/>
      <c r="NGN66" s="876"/>
      <c r="NGO66" s="876"/>
      <c r="NGP66" s="876"/>
      <c r="NGQ66" s="876"/>
      <c r="NGR66" s="876"/>
      <c r="NGS66" s="876"/>
      <c r="NGT66" s="876"/>
      <c r="NGU66" s="876"/>
      <c r="NGV66" s="876"/>
      <c r="NGW66" s="876"/>
      <c r="NGX66" s="876"/>
      <c r="NGY66" s="876"/>
      <c r="NGZ66" s="876"/>
      <c r="NHA66" s="876"/>
      <c r="NHB66" s="876"/>
      <c r="NHC66" s="876"/>
      <c r="NHD66" s="876"/>
      <c r="NHE66" s="876"/>
      <c r="NHF66" s="876"/>
      <c r="NHG66" s="876"/>
      <c r="NHH66" s="876"/>
      <c r="NHI66" s="876"/>
      <c r="NHJ66" s="876"/>
      <c r="NHK66" s="876"/>
      <c r="NHL66" s="876"/>
      <c r="NHM66" s="876"/>
      <c r="NHN66" s="876"/>
      <c r="NHO66" s="876"/>
      <c r="NHP66" s="876"/>
      <c r="NHQ66" s="876"/>
      <c r="NHR66" s="876"/>
      <c r="NHS66" s="876"/>
      <c r="NHT66" s="876"/>
      <c r="NHU66" s="876"/>
      <c r="NHV66" s="876"/>
      <c r="NHW66" s="876"/>
      <c r="NHX66" s="876"/>
      <c r="NHY66" s="876"/>
      <c r="NHZ66" s="876"/>
      <c r="NIA66" s="876"/>
      <c r="NIB66" s="876"/>
      <c r="NIC66" s="876"/>
      <c r="NID66" s="876"/>
      <c r="NIE66" s="876"/>
      <c r="NIF66" s="876"/>
      <c r="NIG66" s="876"/>
      <c r="NIH66" s="876"/>
      <c r="NII66" s="876"/>
      <c r="NIJ66" s="876"/>
      <c r="NIK66" s="876"/>
      <c r="NIL66" s="876"/>
      <c r="NIM66" s="876"/>
      <c r="NIN66" s="876"/>
      <c r="NIO66" s="876"/>
      <c r="NIP66" s="876"/>
      <c r="NIQ66" s="876"/>
      <c r="NIR66" s="876"/>
      <c r="NIS66" s="876"/>
      <c r="NIT66" s="876"/>
      <c r="NIU66" s="876"/>
      <c r="NIV66" s="876"/>
      <c r="NIW66" s="876"/>
      <c r="NIX66" s="876"/>
      <c r="NIY66" s="876"/>
      <c r="NIZ66" s="876"/>
      <c r="NJA66" s="876"/>
      <c r="NJB66" s="876"/>
      <c r="NJC66" s="876"/>
      <c r="NJD66" s="876"/>
      <c r="NJE66" s="876"/>
      <c r="NJF66" s="876"/>
      <c r="NJG66" s="876"/>
      <c r="NJH66" s="876"/>
      <c r="NJI66" s="876"/>
      <c r="NJJ66" s="876"/>
      <c r="NJK66" s="876"/>
      <c r="NJL66" s="876"/>
      <c r="NJM66" s="876"/>
      <c r="NJN66" s="876"/>
      <c r="NJO66" s="876"/>
      <c r="NJP66" s="876"/>
      <c r="NJQ66" s="876"/>
      <c r="NJR66" s="876"/>
      <c r="NJS66" s="876"/>
      <c r="NJT66" s="876"/>
      <c r="NJU66" s="876"/>
      <c r="NJV66" s="876"/>
      <c r="NJW66" s="876"/>
      <c r="NJX66" s="876"/>
      <c r="NJY66" s="876"/>
      <c r="NJZ66" s="876"/>
      <c r="NKA66" s="876"/>
      <c r="NKB66" s="876"/>
      <c r="NKC66" s="876"/>
      <c r="NKD66" s="876"/>
      <c r="NKE66" s="876"/>
      <c r="NKF66" s="876"/>
      <c r="NKG66" s="876"/>
      <c r="NKH66" s="876"/>
      <c r="NKI66" s="876"/>
      <c r="NKJ66" s="876"/>
      <c r="NKK66" s="876"/>
      <c r="NKL66" s="876"/>
      <c r="NKM66" s="876"/>
      <c r="NKN66" s="876"/>
      <c r="NKO66" s="876"/>
      <c r="NKP66" s="876"/>
      <c r="NKQ66" s="876"/>
      <c r="NKR66" s="876"/>
      <c r="NKS66" s="876"/>
      <c r="NKT66" s="876"/>
      <c r="NKU66" s="876"/>
      <c r="NKV66" s="876"/>
      <c r="NKW66" s="876"/>
      <c r="NKX66" s="876"/>
      <c r="NKY66" s="876"/>
      <c r="NKZ66" s="876"/>
      <c r="NLA66" s="876"/>
      <c r="NLB66" s="876"/>
      <c r="NLC66" s="876"/>
      <c r="NLD66" s="876"/>
      <c r="NLE66" s="876"/>
      <c r="NLF66" s="876"/>
      <c r="NLG66" s="876"/>
      <c r="NLH66" s="876"/>
      <c r="NLI66" s="876"/>
      <c r="NLJ66" s="876"/>
      <c r="NLK66" s="876"/>
      <c r="NLL66" s="876"/>
      <c r="NLM66" s="876"/>
      <c r="NLN66" s="876"/>
      <c r="NLO66" s="876"/>
      <c r="NLP66" s="876"/>
      <c r="NLQ66" s="876"/>
      <c r="NLR66" s="876"/>
      <c r="NLS66" s="876"/>
      <c r="NLT66" s="876"/>
      <c r="NLU66" s="876"/>
      <c r="NLV66" s="876"/>
      <c r="NLW66" s="876"/>
      <c r="NLX66" s="876"/>
      <c r="NLY66" s="876"/>
      <c r="NLZ66" s="876"/>
      <c r="NMA66" s="876"/>
      <c r="NMB66" s="876"/>
      <c r="NMC66" s="876"/>
      <c r="NMD66" s="876"/>
      <c r="NME66" s="876"/>
      <c r="NMF66" s="876"/>
      <c r="NMG66" s="876"/>
      <c r="NMH66" s="876"/>
      <c r="NMI66" s="876"/>
      <c r="NMJ66" s="876"/>
      <c r="NMK66" s="876"/>
      <c r="NML66" s="876"/>
      <c r="NMM66" s="876"/>
      <c r="NMN66" s="876"/>
      <c r="NMO66" s="876"/>
      <c r="NMP66" s="876"/>
      <c r="NMQ66" s="876"/>
      <c r="NMR66" s="876"/>
      <c r="NMS66" s="876"/>
      <c r="NMT66" s="876"/>
      <c r="NMU66" s="876"/>
      <c r="NMV66" s="876"/>
      <c r="NMW66" s="876"/>
      <c r="NMX66" s="876"/>
      <c r="NMY66" s="876"/>
      <c r="NMZ66" s="876"/>
      <c r="NNA66" s="876"/>
      <c r="NNB66" s="876"/>
      <c r="NNC66" s="876"/>
      <c r="NND66" s="876"/>
      <c r="NNE66" s="876"/>
      <c r="NNF66" s="876"/>
      <c r="NNG66" s="876"/>
      <c r="NNH66" s="876"/>
      <c r="NNI66" s="876"/>
      <c r="NNJ66" s="876"/>
      <c r="NNK66" s="876"/>
      <c r="NNL66" s="876"/>
      <c r="NNM66" s="876"/>
      <c r="NNN66" s="876"/>
      <c r="NNO66" s="876"/>
      <c r="NNP66" s="876"/>
      <c r="NNQ66" s="876"/>
      <c r="NNR66" s="876"/>
      <c r="NNS66" s="876"/>
      <c r="NNT66" s="876"/>
      <c r="NNU66" s="876"/>
      <c r="NNV66" s="876"/>
      <c r="NNW66" s="876"/>
      <c r="NNX66" s="876"/>
      <c r="NNY66" s="876"/>
      <c r="NNZ66" s="876"/>
      <c r="NOA66" s="876"/>
      <c r="NOB66" s="876"/>
      <c r="NOC66" s="876"/>
      <c r="NOD66" s="876"/>
      <c r="NOE66" s="876"/>
      <c r="NOF66" s="876"/>
      <c r="NOG66" s="876"/>
      <c r="NOH66" s="876"/>
      <c r="NOI66" s="876"/>
      <c r="NOJ66" s="876"/>
      <c r="NOK66" s="876"/>
      <c r="NOL66" s="876"/>
      <c r="NOM66" s="876"/>
      <c r="NON66" s="876"/>
      <c r="NOO66" s="876"/>
      <c r="NOP66" s="876"/>
      <c r="NOQ66" s="876"/>
      <c r="NOR66" s="876"/>
      <c r="NOS66" s="876"/>
      <c r="NOT66" s="876"/>
      <c r="NOU66" s="876"/>
      <c r="NOV66" s="876"/>
      <c r="NOW66" s="876"/>
      <c r="NOX66" s="876"/>
      <c r="NOY66" s="876"/>
      <c r="NOZ66" s="876"/>
      <c r="NPA66" s="876"/>
      <c r="NPB66" s="876"/>
      <c r="NPC66" s="876"/>
      <c r="NPD66" s="876"/>
      <c r="NPE66" s="876"/>
      <c r="NPF66" s="876"/>
      <c r="NPG66" s="876"/>
      <c r="NPH66" s="876"/>
      <c r="NPI66" s="876"/>
      <c r="NPJ66" s="876"/>
      <c r="NPK66" s="876"/>
      <c r="NPL66" s="876"/>
      <c r="NPM66" s="876"/>
      <c r="NPN66" s="876"/>
      <c r="NPO66" s="876"/>
      <c r="NPP66" s="876"/>
      <c r="NPQ66" s="876"/>
      <c r="NPR66" s="876"/>
      <c r="NPS66" s="876"/>
      <c r="NPT66" s="876"/>
      <c r="NPU66" s="876"/>
      <c r="NPV66" s="876"/>
      <c r="NPW66" s="876"/>
      <c r="NPX66" s="876"/>
      <c r="NPY66" s="876"/>
      <c r="NPZ66" s="876"/>
      <c r="NQA66" s="876"/>
      <c r="NQB66" s="876"/>
      <c r="NQC66" s="876"/>
      <c r="NQD66" s="876"/>
      <c r="NQE66" s="876"/>
      <c r="NQF66" s="876"/>
      <c r="NQG66" s="876"/>
      <c r="NQH66" s="876"/>
      <c r="NQI66" s="876"/>
      <c r="NQJ66" s="876"/>
      <c r="NQK66" s="876"/>
      <c r="NQL66" s="876"/>
      <c r="NQM66" s="876"/>
      <c r="NQN66" s="876"/>
      <c r="NQO66" s="876"/>
      <c r="NQP66" s="876"/>
      <c r="NQQ66" s="876"/>
      <c r="NQR66" s="876"/>
      <c r="NQS66" s="876"/>
      <c r="NQT66" s="876"/>
      <c r="NQU66" s="876"/>
      <c r="NQV66" s="876"/>
      <c r="NQW66" s="876"/>
      <c r="NQX66" s="876"/>
      <c r="NQY66" s="876"/>
      <c r="NQZ66" s="876"/>
      <c r="NRA66" s="876"/>
      <c r="NRB66" s="876"/>
      <c r="NRC66" s="876"/>
      <c r="NRD66" s="876"/>
      <c r="NRE66" s="876"/>
      <c r="NRF66" s="876"/>
      <c r="NRG66" s="876"/>
      <c r="NRH66" s="876"/>
      <c r="NRI66" s="876"/>
      <c r="NRJ66" s="876"/>
      <c r="NRK66" s="876"/>
      <c r="NRL66" s="876"/>
      <c r="NRM66" s="876"/>
      <c r="NRN66" s="876"/>
      <c r="NRO66" s="876"/>
      <c r="NRP66" s="876"/>
      <c r="NRQ66" s="876"/>
      <c r="NRR66" s="876"/>
      <c r="NRS66" s="876"/>
      <c r="NRT66" s="876"/>
      <c r="NRU66" s="876"/>
      <c r="NRV66" s="876"/>
      <c r="NRW66" s="876"/>
      <c r="NRX66" s="876"/>
      <c r="NRY66" s="876"/>
      <c r="NRZ66" s="876"/>
      <c r="NSA66" s="876"/>
      <c r="NSB66" s="876"/>
      <c r="NSC66" s="876"/>
      <c r="NSD66" s="876"/>
      <c r="NSE66" s="876"/>
      <c r="NSF66" s="876"/>
      <c r="NSG66" s="876"/>
      <c r="NSH66" s="876"/>
      <c r="NSI66" s="876"/>
      <c r="NSJ66" s="876"/>
      <c r="NSK66" s="876"/>
      <c r="NSL66" s="876"/>
      <c r="NSM66" s="876"/>
      <c r="NSN66" s="876"/>
      <c r="NSO66" s="876"/>
      <c r="NSP66" s="876"/>
      <c r="NSQ66" s="876"/>
      <c r="NSR66" s="876"/>
      <c r="NSS66" s="876"/>
      <c r="NST66" s="876"/>
      <c r="NSU66" s="876"/>
      <c r="NSV66" s="876"/>
      <c r="NSW66" s="876"/>
      <c r="NSX66" s="876"/>
      <c r="NSY66" s="876"/>
      <c r="NSZ66" s="876"/>
      <c r="NTA66" s="876"/>
      <c r="NTB66" s="876"/>
      <c r="NTC66" s="876"/>
      <c r="NTD66" s="876"/>
      <c r="NTE66" s="876"/>
      <c r="NTF66" s="876"/>
      <c r="NTG66" s="876"/>
      <c r="NTH66" s="876"/>
      <c r="NTI66" s="876"/>
      <c r="NTJ66" s="876"/>
      <c r="NTK66" s="876"/>
      <c r="NTL66" s="876"/>
      <c r="NTM66" s="876"/>
      <c r="NTN66" s="876"/>
      <c r="NTO66" s="876"/>
      <c r="NTP66" s="876"/>
      <c r="NTQ66" s="876"/>
      <c r="NTR66" s="876"/>
      <c r="NTS66" s="876"/>
      <c r="NTT66" s="876"/>
      <c r="NTU66" s="876"/>
      <c r="NTV66" s="876"/>
      <c r="NTW66" s="876"/>
      <c r="NTX66" s="876"/>
      <c r="NTY66" s="876"/>
      <c r="NTZ66" s="876"/>
      <c r="NUA66" s="876"/>
      <c r="NUB66" s="876"/>
      <c r="NUC66" s="876"/>
      <c r="NUD66" s="876"/>
      <c r="NUE66" s="876"/>
      <c r="NUF66" s="876"/>
      <c r="NUG66" s="876"/>
      <c r="NUH66" s="876"/>
      <c r="NUI66" s="876"/>
      <c r="NUJ66" s="876"/>
      <c r="NUK66" s="876"/>
      <c r="NUL66" s="876"/>
      <c r="NUM66" s="876"/>
      <c r="NUN66" s="876"/>
      <c r="NUO66" s="876"/>
      <c r="NUP66" s="876"/>
      <c r="NUQ66" s="876"/>
      <c r="NUR66" s="876"/>
      <c r="NUS66" s="876"/>
      <c r="NUT66" s="876"/>
      <c r="NUU66" s="876"/>
      <c r="NUV66" s="876"/>
      <c r="NUW66" s="876"/>
      <c r="NUX66" s="876"/>
      <c r="NUY66" s="876"/>
      <c r="NUZ66" s="876"/>
      <c r="NVA66" s="876"/>
      <c r="NVB66" s="876"/>
      <c r="NVC66" s="876"/>
      <c r="NVD66" s="876"/>
      <c r="NVE66" s="876"/>
      <c r="NVF66" s="876"/>
      <c r="NVG66" s="876"/>
      <c r="NVH66" s="876"/>
      <c r="NVI66" s="876"/>
      <c r="NVJ66" s="876"/>
      <c r="NVK66" s="876"/>
      <c r="NVL66" s="876"/>
      <c r="NVM66" s="876"/>
      <c r="NVN66" s="876"/>
      <c r="NVO66" s="876"/>
      <c r="NVP66" s="876"/>
      <c r="NVQ66" s="876"/>
      <c r="NVR66" s="876"/>
      <c r="NVS66" s="876"/>
      <c r="NVT66" s="876"/>
      <c r="NVU66" s="876"/>
      <c r="NVV66" s="876"/>
      <c r="NVW66" s="876"/>
      <c r="NVX66" s="876"/>
      <c r="NVY66" s="876"/>
      <c r="NVZ66" s="876"/>
      <c r="NWA66" s="876"/>
      <c r="NWB66" s="876"/>
      <c r="NWC66" s="876"/>
      <c r="NWD66" s="876"/>
      <c r="NWE66" s="876"/>
      <c r="NWF66" s="876"/>
      <c r="NWG66" s="876"/>
      <c r="NWH66" s="876"/>
      <c r="NWI66" s="876"/>
      <c r="NWJ66" s="876"/>
      <c r="NWK66" s="876"/>
      <c r="NWL66" s="876"/>
      <c r="NWM66" s="876"/>
      <c r="NWN66" s="876"/>
      <c r="NWO66" s="876"/>
      <c r="NWP66" s="876"/>
      <c r="NWQ66" s="876"/>
      <c r="NWR66" s="876"/>
      <c r="NWS66" s="876"/>
      <c r="NWT66" s="876"/>
      <c r="NWU66" s="876"/>
      <c r="NWV66" s="876"/>
      <c r="NWW66" s="876"/>
      <c r="NWX66" s="876"/>
      <c r="NWY66" s="876"/>
      <c r="NWZ66" s="876"/>
      <c r="NXA66" s="876"/>
      <c r="NXB66" s="876"/>
      <c r="NXC66" s="876"/>
      <c r="NXD66" s="876"/>
      <c r="NXE66" s="876"/>
      <c r="NXF66" s="876"/>
      <c r="NXG66" s="876"/>
      <c r="NXH66" s="876"/>
      <c r="NXI66" s="876"/>
      <c r="NXJ66" s="876"/>
      <c r="NXK66" s="876"/>
      <c r="NXL66" s="876"/>
      <c r="NXM66" s="876"/>
      <c r="NXN66" s="876"/>
      <c r="NXO66" s="876"/>
      <c r="NXP66" s="876"/>
      <c r="NXQ66" s="876"/>
      <c r="NXR66" s="876"/>
      <c r="NXS66" s="876"/>
      <c r="NXT66" s="876"/>
      <c r="NXU66" s="876"/>
      <c r="NXV66" s="876"/>
      <c r="NXW66" s="876"/>
      <c r="NXX66" s="876"/>
      <c r="NXY66" s="876"/>
      <c r="NXZ66" s="876"/>
      <c r="NYA66" s="876"/>
      <c r="NYB66" s="876"/>
      <c r="NYC66" s="876"/>
      <c r="NYD66" s="876"/>
      <c r="NYE66" s="876"/>
      <c r="NYF66" s="876"/>
      <c r="NYG66" s="876"/>
      <c r="NYH66" s="876"/>
      <c r="NYI66" s="876"/>
      <c r="NYJ66" s="876"/>
      <c r="NYK66" s="876"/>
      <c r="NYL66" s="876"/>
      <c r="NYM66" s="876"/>
      <c r="NYN66" s="876"/>
      <c r="NYO66" s="876"/>
      <c r="NYP66" s="876"/>
      <c r="NYQ66" s="876"/>
      <c r="NYR66" s="876"/>
      <c r="NYS66" s="876"/>
      <c r="NYT66" s="876"/>
      <c r="NYU66" s="876"/>
      <c r="NYV66" s="876"/>
      <c r="NYW66" s="876"/>
      <c r="NYX66" s="876"/>
      <c r="NYY66" s="876"/>
      <c r="NYZ66" s="876"/>
      <c r="NZA66" s="876"/>
      <c r="NZB66" s="876"/>
      <c r="NZC66" s="876"/>
      <c r="NZD66" s="876"/>
      <c r="NZE66" s="876"/>
      <c r="NZF66" s="876"/>
      <c r="NZG66" s="876"/>
      <c r="NZH66" s="876"/>
      <c r="NZI66" s="876"/>
      <c r="NZJ66" s="876"/>
      <c r="NZK66" s="876"/>
      <c r="NZL66" s="876"/>
      <c r="NZM66" s="876"/>
      <c r="NZN66" s="876"/>
      <c r="NZO66" s="876"/>
      <c r="NZP66" s="876"/>
      <c r="NZQ66" s="876"/>
      <c r="NZR66" s="876"/>
      <c r="NZS66" s="876"/>
      <c r="NZT66" s="876"/>
      <c r="NZU66" s="876"/>
      <c r="NZV66" s="876"/>
      <c r="NZW66" s="876"/>
      <c r="NZX66" s="876"/>
      <c r="NZY66" s="876"/>
      <c r="NZZ66" s="876"/>
      <c r="OAA66" s="876"/>
      <c r="OAB66" s="876"/>
      <c r="OAC66" s="876"/>
      <c r="OAD66" s="876"/>
      <c r="OAE66" s="876"/>
      <c r="OAF66" s="876"/>
      <c r="OAG66" s="876"/>
      <c r="OAH66" s="876"/>
      <c r="OAI66" s="876"/>
      <c r="OAJ66" s="876"/>
      <c r="OAK66" s="876"/>
      <c r="OAL66" s="876"/>
      <c r="OAM66" s="876"/>
      <c r="OAN66" s="876"/>
      <c r="OAO66" s="876"/>
      <c r="OAP66" s="876"/>
      <c r="OAQ66" s="876"/>
      <c r="OAR66" s="876"/>
      <c r="OAS66" s="876"/>
      <c r="OAT66" s="876"/>
      <c r="OAU66" s="876"/>
      <c r="OAV66" s="876"/>
      <c r="OAW66" s="876"/>
      <c r="OAX66" s="876"/>
      <c r="OAY66" s="876"/>
      <c r="OAZ66" s="876"/>
      <c r="OBA66" s="876"/>
      <c r="OBB66" s="876"/>
      <c r="OBC66" s="876"/>
      <c r="OBD66" s="876"/>
      <c r="OBE66" s="876"/>
      <c r="OBF66" s="876"/>
      <c r="OBG66" s="876"/>
      <c r="OBH66" s="876"/>
      <c r="OBI66" s="876"/>
      <c r="OBJ66" s="876"/>
      <c r="OBK66" s="876"/>
      <c r="OBL66" s="876"/>
      <c r="OBM66" s="876"/>
      <c r="OBN66" s="876"/>
      <c r="OBO66" s="876"/>
      <c r="OBP66" s="876"/>
      <c r="OBQ66" s="876"/>
      <c r="OBR66" s="876"/>
      <c r="OBS66" s="876"/>
      <c r="OBT66" s="876"/>
      <c r="OBU66" s="876"/>
      <c r="OBV66" s="876"/>
      <c r="OBW66" s="876"/>
      <c r="OBX66" s="876"/>
      <c r="OBY66" s="876"/>
      <c r="OBZ66" s="876"/>
      <c r="OCA66" s="876"/>
      <c r="OCB66" s="876"/>
      <c r="OCC66" s="876"/>
      <c r="OCD66" s="876"/>
      <c r="OCE66" s="876"/>
      <c r="OCF66" s="876"/>
      <c r="OCG66" s="876"/>
      <c r="OCH66" s="876"/>
      <c r="OCI66" s="876"/>
      <c r="OCJ66" s="876"/>
      <c r="OCK66" s="876"/>
      <c r="OCL66" s="876"/>
      <c r="OCM66" s="876"/>
      <c r="OCN66" s="876"/>
      <c r="OCO66" s="876"/>
      <c r="OCP66" s="876"/>
      <c r="OCQ66" s="876"/>
      <c r="OCR66" s="876"/>
      <c r="OCS66" s="876"/>
      <c r="OCT66" s="876"/>
      <c r="OCU66" s="876"/>
      <c r="OCV66" s="876"/>
      <c r="OCW66" s="876"/>
      <c r="OCX66" s="876"/>
      <c r="OCY66" s="876"/>
      <c r="OCZ66" s="876"/>
      <c r="ODA66" s="876"/>
      <c r="ODB66" s="876"/>
      <c r="ODC66" s="876"/>
      <c r="ODD66" s="876"/>
      <c r="ODE66" s="876"/>
      <c r="ODF66" s="876"/>
      <c r="ODG66" s="876"/>
      <c r="ODH66" s="876"/>
      <c r="ODI66" s="876"/>
      <c r="ODJ66" s="876"/>
      <c r="ODK66" s="876"/>
      <c r="ODL66" s="876"/>
      <c r="ODM66" s="876"/>
      <c r="ODN66" s="876"/>
      <c r="ODO66" s="876"/>
      <c r="ODP66" s="876"/>
      <c r="ODQ66" s="876"/>
      <c r="ODR66" s="876"/>
      <c r="ODS66" s="876"/>
      <c r="ODT66" s="876"/>
      <c r="ODU66" s="876"/>
      <c r="ODV66" s="876"/>
      <c r="ODW66" s="876"/>
      <c r="ODX66" s="876"/>
      <c r="ODY66" s="876"/>
      <c r="ODZ66" s="876"/>
      <c r="OEA66" s="876"/>
      <c r="OEB66" s="876"/>
      <c r="OEC66" s="876"/>
      <c r="OED66" s="876"/>
      <c r="OEE66" s="876"/>
      <c r="OEF66" s="876"/>
      <c r="OEG66" s="876"/>
      <c r="OEH66" s="876"/>
      <c r="OEI66" s="876"/>
      <c r="OEJ66" s="876"/>
      <c r="OEK66" s="876"/>
      <c r="OEL66" s="876"/>
      <c r="OEM66" s="876"/>
      <c r="OEN66" s="876"/>
      <c r="OEO66" s="876"/>
      <c r="OEP66" s="876"/>
      <c r="OEQ66" s="876"/>
      <c r="OER66" s="876"/>
      <c r="OES66" s="876"/>
      <c r="OET66" s="876"/>
      <c r="OEU66" s="876"/>
      <c r="OEV66" s="876"/>
      <c r="OEW66" s="876"/>
      <c r="OEX66" s="876"/>
      <c r="OEY66" s="876"/>
      <c r="OEZ66" s="876"/>
      <c r="OFA66" s="876"/>
      <c r="OFB66" s="876"/>
      <c r="OFC66" s="876"/>
      <c r="OFD66" s="876"/>
      <c r="OFE66" s="876"/>
      <c r="OFF66" s="876"/>
      <c r="OFG66" s="876"/>
      <c r="OFH66" s="876"/>
      <c r="OFI66" s="876"/>
      <c r="OFJ66" s="876"/>
      <c r="OFK66" s="876"/>
      <c r="OFL66" s="876"/>
      <c r="OFM66" s="876"/>
      <c r="OFN66" s="876"/>
      <c r="OFO66" s="876"/>
      <c r="OFP66" s="876"/>
      <c r="OFQ66" s="876"/>
      <c r="OFR66" s="876"/>
      <c r="OFS66" s="876"/>
      <c r="OFT66" s="876"/>
      <c r="OFU66" s="876"/>
      <c r="OFV66" s="876"/>
      <c r="OFW66" s="876"/>
      <c r="OFX66" s="876"/>
      <c r="OFY66" s="876"/>
      <c r="OFZ66" s="876"/>
      <c r="OGA66" s="876"/>
      <c r="OGB66" s="876"/>
      <c r="OGC66" s="876"/>
      <c r="OGD66" s="876"/>
      <c r="OGE66" s="876"/>
      <c r="OGF66" s="876"/>
      <c r="OGG66" s="876"/>
      <c r="OGH66" s="876"/>
      <c r="OGI66" s="876"/>
      <c r="OGJ66" s="876"/>
      <c r="OGK66" s="876"/>
      <c r="OGL66" s="876"/>
      <c r="OGM66" s="876"/>
      <c r="OGN66" s="876"/>
      <c r="OGO66" s="876"/>
      <c r="OGP66" s="876"/>
      <c r="OGQ66" s="876"/>
      <c r="OGR66" s="876"/>
      <c r="OGS66" s="876"/>
      <c r="OGT66" s="876"/>
      <c r="OGU66" s="876"/>
      <c r="OGV66" s="876"/>
      <c r="OGW66" s="876"/>
      <c r="OGX66" s="876"/>
      <c r="OGY66" s="876"/>
      <c r="OGZ66" s="876"/>
      <c r="OHA66" s="876"/>
      <c r="OHB66" s="876"/>
      <c r="OHC66" s="876"/>
      <c r="OHD66" s="876"/>
      <c r="OHE66" s="876"/>
      <c r="OHF66" s="876"/>
      <c r="OHG66" s="876"/>
      <c r="OHH66" s="876"/>
      <c r="OHI66" s="876"/>
      <c r="OHJ66" s="876"/>
      <c r="OHK66" s="876"/>
      <c r="OHL66" s="876"/>
      <c r="OHM66" s="876"/>
      <c r="OHN66" s="876"/>
      <c r="OHO66" s="876"/>
      <c r="OHP66" s="876"/>
      <c r="OHQ66" s="876"/>
      <c r="OHR66" s="876"/>
      <c r="OHS66" s="876"/>
      <c r="OHT66" s="876"/>
      <c r="OHU66" s="876"/>
      <c r="OHV66" s="876"/>
      <c r="OHW66" s="876"/>
      <c r="OHX66" s="876"/>
      <c r="OHY66" s="876"/>
      <c r="OHZ66" s="876"/>
      <c r="OIA66" s="876"/>
      <c r="OIB66" s="876"/>
      <c r="OIC66" s="876"/>
      <c r="OID66" s="876"/>
      <c r="OIE66" s="876"/>
      <c r="OIF66" s="876"/>
      <c r="OIG66" s="876"/>
      <c r="OIH66" s="876"/>
      <c r="OII66" s="876"/>
      <c r="OIJ66" s="876"/>
      <c r="OIK66" s="876"/>
      <c r="OIL66" s="876"/>
      <c r="OIM66" s="876"/>
      <c r="OIN66" s="876"/>
      <c r="OIO66" s="876"/>
      <c r="OIP66" s="876"/>
      <c r="OIQ66" s="876"/>
      <c r="OIR66" s="876"/>
      <c r="OIS66" s="876"/>
      <c r="OIT66" s="876"/>
      <c r="OIU66" s="876"/>
      <c r="OIV66" s="876"/>
      <c r="OIW66" s="876"/>
      <c r="OIX66" s="876"/>
      <c r="OIY66" s="876"/>
      <c r="OIZ66" s="876"/>
      <c r="OJA66" s="876"/>
      <c r="OJB66" s="876"/>
      <c r="OJC66" s="876"/>
      <c r="OJD66" s="876"/>
      <c r="OJE66" s="876"/>
      <c r="OJF66" s="876"/>
      <c r="OJG66" s="876"/>
      <c r="OJH66" s="876"/>
      <c r="OJI66" s="876"/>
      <c r="OJJ66" s="876"/>
      <c r="OJK66" s="876"/>
      <c r="OJL66" s="876"/>
      <c r="OJM66" s="876"/>
      <c r="OJN66" s="876"/>
      <c r="OJO66" s="876"/>
      <c r="OJP66" s="876"/>
      <c r="OJQ66" s="876"/>
      <c r="OJR66" s="876"/>
      <c r="OJS66" s="876"/>
      <c r="OJT66" s="876"/>
      <c r="OJU66" s="876"/>
      <c r="OJV66" s="876"/>
      <c r="OJW66" s="876"/>
      <c r="OJX66" s="876"/>
      <c r="OJY66" s="876"/>
      <c r="OJZ66" s="876"/>
      <c r="OKA66" s="876"/>
      <c r="OKB66" s="876"/>
      <c r="OKC66" s="876"/>
      <c r="OKD66" s="876"/>
      <c r="OKE66" s="876"/>
      <c r="OKF66" s="876"/>
      <c r="OKG66" s="876"/>
      <c r="OKH66" s="876"/>
      <c r="OKI66" s="876"/>
      <c r="OKJ66" s="876"/>
      <c r="OKK66" s="876"/>
      <c r="OKL66" s="876"/>
      <c r="OKM66" s="876"/>
      <c r="OKN66" s="876"/>
      <c r="OKO66" s="876"/>
      <c r="OKP66" s="876"/>
      <c r="OKQ66" s="876"/>
      <c r="OKR66" s="876"/>
      <c r="OKS66" s="876"/>
      <c r="OKT66" s="876"/>
      <c r="OKU66" s="876"/>
      <c r="OKV66" s="876"/>
      <c r="OKW66" s="876"/>
      <c r="OKX66" s="876"/>
      <c r="OKY66" s="876"/>
      <c r="OKZ66" s="876"/>
      <c r="OLA66" s="876"/>
      <c r="OLB66" s="876"/>
      <c r="OLC66" s="876"/>
      <c r="OLD66" s="876"/>
      <c r="OLE66" s="876"/>
      <c r="OLF66" s="876"/>
      <c r="OLG66" s="876"/>
      <c r="OLH66" s="876"/>
      <c r="OLI66" s="876"/>
      <c r="OLJ66" s="876"/>
      <c r="OLK66" s="876"/>
      <c r="OLL66" s="876"/>
      <c r="OLM66" s="876"/>
      <c r="OLN66" s="876"/>
      <c r="OLO66" s="876"/>
      <c r="OLP66" s="876"/>
      <c r="OLQ66" s="876"/>
      <c r="OLR66" s="876"/>
      <c r="OLS66" s="876"/>
      <c r="OLT66" s="876"/>
      <c r="OLU66" s="876"/>
      <c r="OLV66" s="876"/>
      <c r="OLW66" s="876"/>
      <c r="OLX66" s="876"/>
      <c r="OLY66" s="876"/>
      <c r="OLZ66" s="876"/>
      <c r="OMA66" s="876"/>
      <c r="OMB66" s="876"/>
      <c r="OMC66" s="876"/>
      <c r="OMD66" s="876"/>
      <c r="OME66" s="876"/>
      <c r="OMF66" s="876"/>
      <c r="OMG66" s="876"/>
      <c r="OMH66" s="876"/>
      <c r="OMI66" s="876"/>
      <c r="OMJ66" s="876"/>
      <c r="OMK66" s="876"/>
      <c r="OML66" s="876"/>
      <c r="OMM66" s="876"/>
      <c r="OMN66" s="876"/>
      <c r="OMO66" s="876"/>
      <c r="OMP66" s="876"/>
      <c r="OMQ66" s="876"/>
      <c r="OMR66" s="876"/>
      <c r="OMS66" s="876"/>
      <c r="OMT66" s="876"/>
      <c r="OMU66" s="876"/>
      <c r="OMV66" s="876"/>
      <c r="OMW66" s="876"/>
      <c r="OMX66" s="876"/>
      <c r="OMY66" s="876"/>
      <c r="OMZ66" s="876"/>
      <c r="ONA66" s="876"/>
      <c r="ONB66" s="876"/>
      <c r="ONC66" s="876"/>
      <c r="OND66" s="876"/>
      <c r="ONE66" s="876"/>
      <c r="ONF66" s="876"/>
      <c r="ONG66" s="876"/>
      <c r="ONH66" s="876"/>
      <c r="ONI66" s="876"/>
      <c r="ONJ66" s="876"/>
      <c r="ONK66" s="876"/>
      <c r="ONL66" s="876"/>
      <c r="ONM66" s="876"/>
      <c r="ONN66" s="876"/>
      <c r="ONO66" s="876"/>
      <c r="ONP66" s="876"/>
      <c r="ONQ66" s="876"/>
      <c r="ONR66" s="876"/>
      <c r="ONS66" s="876"/>
      <c r="ONT66" s="876"/>
      <c r="ONU66" s="876"/>
      <c r="ONV66" s="876"/>
      <c r="ONW66" s="876"/>
      <c r="ONX66" s="876"/>
      <c r="ONY66" s="876"/>
      <c r="ONZ66" s="876"/>
      <c r="OOA66" s="876"/>
      <c r="OOB66" s="876"/>
      <c r="OOC66" s="876"/>
      <c r="OOD66" s="876"/>
      <c r="OOE66" s="876"/>
      <c r="OOF66" s="876"/>
      <c r="OOG66" s="876"/>
      <c r="OOH66" s="876"/>
      <c r="OOI66" s="876"/>
      <c r="OOJ66" s="876"/>
      <c r="OOK66" s="876"/>
      <c r="OOL66" s="876"/>
      <c r="OOM66" s="876"/>
      <c r="OON66" s="876"/>
      <c r="OOO66" s="876"/>
      <c r="OOP66" s="876"/>
      <c r="OOQ66" s="876"/>
      <c r="OOR66" s="876"/>
      <c r="OOS66" s="876"/>
      <c r="OOT66" s="876"/>
      <c r="OOU66" s="876"/>
      <c r="OOV66" s="876"/>
      <c r="OOW66" s="876"/>
      <c r="OOX66" s="876"/>
      <c r="OOY66" s="876"/>
      <c r="OOZ66" s="876"/>
      <c r="OPA66" s="876"/>
      <c r="OPB66" s="876"/>
      <c r="OPC66" s="876"/>
      <c r="OPD66" s="876"/>
      <c r="OPE66" s="876"/>
      <c r="OPF66" s="876"/>
      <c r="OPG66" s="876"/>
      <c r="OPH66" s="876"/>
      <c r="OPI66" s="876"/>
      <c r="OPJ66" s="876"/>
      <c r="OPK66" s="876"/>
      <c r="OPL66" s="876"/>
      <c r="OPM66" s="876"/>
      <c r="OPN66" s="876"/>
      <c r="OPO66" s="876"/>
      <c r="OPP66" s="876"/>
      <c r="OPQ66" s="876"/>
      <c r="OPR66" s="876"/>
      <c r="OPS66" s="876"/>
      <c r="OPT66" s="876"/>
      <c r="OPU66" s="876"/>
      <c r="OPV66" s="876"/>
      <c r="OPW66" s="876"/>
      <c r="OPX66" s="876"/>
      <c r="OPY66" s="876"/>
      <c r="OPZ66" s="876"/>
      <c r="OQA66" s="876"/>
      <c r="OQB66" s="876"/>
      <c r="OQC66" s="876"/>
      <c r="OQD66" s="876"/>
      <c r="OQE66" s="876"/>
      <c r="OQF66" s="876"/>
      <c r="OQG66" s="876"/>
      <c r="OQH66" s="876"/>
      <c r="OQI66" s="876"/>
      <c r="OQJ66" s="876"/>
      <c r="OQK66" s="876"/>
      <c r="OQL66" s="876"/>
      <c r="OQM66" s="876"/>
      <c r="OQN66" s="876"/>
      <c r="OQO66" s="876"/>
      <c r="OQP66" s="876"/>
      <c r="OQQ66" s="876"/>
      <c r="OQR66" s="876"/>
      <c r="OQS66" s="876"/>
      <c r="OQT66" s="876"/>
      <c r="OQU66" s="876"/>
      <c r="OQV66" s="876"/>
      <c r="OQW66" s="876"/>
      <c r="OQX66" s="876"/>
      <c r="OQY66" s="876"/>
      <c r="OQZ66" s="876"/>
      <c r="ORA66" s="876"/>
      <c r="ORB66" s="876"/>
      <c r="ORC66" s="876"/>
      <c r="ORD66" s="876"/>
      <c r="ORE66" s="876"/>
      <c r="ORF66" s="876"/>
      <c r="ORG66" s="876"/>
      <c r="ORH66" s="876"/>
      <c r="ORI66" s="876"/>
      <c r="ORJ66" s="876"/>
      <c r="ORK66" s="876"/>
      <c r="ORL66" s="876"/>
      <c r="ORM66" s="876"/>
      <c r="ORN66" s="876"/>
      <c r="ORO66" s="876"/>
      <c r="ORP66" s="876"/>
      <c r="ORQ66" s="876"/>
      <c r="ORR66" s="876"/>
      <c r="ORS66" s="876"/>
      <c r="ORT66" s="876"/>
      <c r="ORU66" s="876"/>
      <c r="ORV66" s="876"/>
      <c r="ORW66" s="876"/>
      <c r="ORX66" s="876"/>
      <c r="ORY66" s="876"/>
      <c r="ORZ66" s="876"/>
      <c r="OSA66" s="876"/>
      <c r="OSB66" s="876"/>
      <c r="OSC66" s="876"/>
      <c r="OSD66" s="876"/>
      <c r="OSE66" s="876"/>
      <c r="OSF66" s="876"/>
      <c r="OSG66" s="876"/>
      <c r="OSH66" s="876"/>
      <c r="OSI66" s="876"/>
      <c r="OSJ66" s="876"/>
      <c r="OSK66" s="876"/>
      <c r="OSL66" s="876"/>
      <c r="OSM66" s="876"/>
      <c r="OSN66" s="876"/>
      <c r="OSO66" s="876"/>
      <c r="OSP66" s="876"/>
      <c r="OSQ66" s="876"/>
      <c r="OSR66" s="876"/>
      <c r="OSS66" s="876"/>
      <c r="OST66" s="876"/>
      <c r="OSU66" s="876"/>
      <c r="OSV66" s="876"/>
      <c r="OSW66" s="876"/>
      <c r="OSX66" s="876"/>
      <c r="OSY66" s="876"/>
      <c r="OSZ66" s="876"/>
      <c r="OTA66" s="876"/>
      <c r="OTB66" s="876"/>
      <c r="OTC66" s="876"/>
      <c r="OTD66" s="876"/>
      <c r="OTE66" s="876"/>
      <c r="OTF66" s="876"/>
      <c r="OTG66" s="876"/>
      <c r="OTH66" s="876"/>
      <c r="OTI66" s="876"/>
      <c r="OTJ66" s="876"/>
      <c r="OTK66" s="876"/>
      <c r="OTL66" s="876"/>
      <c r="OTM66" s="876"/>
      <c r="OTN66" s="876"/>
      <c r="OTO66" s="876"/>
      <c r="OTP66" s="876"/>
      <c r="OTQ66" s="876"/>
      <c r="OTR66" s="876"/>
      <c r="OTS66" s="876"/>
      <c r="OTT66" s="876"/>
      <c r="OTU66" s="876"/>
      <c r="OTV66" s="876"/>
      <c r="OTW66" s="876"/>
      <c r="OTX66" s="876"/>
      <c r="OTY66" s="876"/>
      <c r="OTZ66" s="876"/>
      <c r="OUA66" s="876"/>
      <c r="OUB66" s="876"/>
      <c r="OUC66" s="876"/>
      <c r="OUD66" s="876"/>
      <c r="OUE66" s="876"/>
      <c r="OUF66" s="876"/>
      <c r="OUG66" s="876"/>
      <c r="OUH66" s="876"/>
      <c r="OUI66" s="876"/>
      <c r="OUJ66" s="876"/>
      <c r="OUK66" s="876"/>
      <c r="OUL66" s="876"/>
      <c r="OUM66" s="876"/>
      <c r="OUN66" s="876"/>
      <c r="OUO66" s="876"/>
      <c r="OUP66" s="876"/>
      <c r="OUQ66" s="876"/>
      <c r="OUR66" s="876"/>
      <c r="OUS66" s="876"/>
      <c r="OUT66" s="876"/>
      <c r="OUU66" s="876"/>
      <c r="OUV66" s="876"/>
      <c r="OUW66" s="876"/>
      <c r="OUX66" s="876"/>
      <c r="OUY66" s="876"/>
      <c r="OUZ66" s="876"/>
      <c r="OVA66" s="876"/>
      <c r="OVB66" s="876"/>
      <c r="OVC66" s="876"/>
      <c r="OVD66" s="876"/>
      <c r="OVE66" s="876"/>
      <c r="OVF66" s="876"/>
      <c r="OVG66" s="876"/>
      <c r="OVH66" s="876"/>
      <c r="OVI66" s="876"/>
      <c r="OVJ66" s="876"/>
      <c r="OVK66" s="876"/>
      <c r="OVL66" s="876"/>
      <c r="OVM66" s="876"/>
      <c r="OVN66" s="876"/>
      <c r="OVO66" s="876"/>
      <c r="OVP66" s="876"/>
      <c r="OVQ66" s="876"/>
      <c r="OVR66" s="876"/>
      <c r="OVS66" s="876"/>
      <c r="OVT66" s="876"/>
      <c r="OVU66" s="876"/>
      <c r="OVV66" s="876"/>
      <c r="OVW66" s="876"/>
      <c r="OVX66" s="876"/>
      <c r="OVY66" s="876"/>
      <c r="OVZ66" s="876"/>
      <c r="OWA66" s="876"/>
      <c r="OWB66" s="876"/>
      <c r="OWC66" s="876"/>
      <c r="OWD66" s="876"/>
      <c r="OWE66" s="876"/>
      <c r="OWF66" s="876"/>
      <c r="OWG66" s="876"/>
      <c r="OWH66" s="876"/>
      <c r="OWI66" s="876"/>
      <c r="OWJ66" s="876"/>
      <c r="OWK66" s="876"/>
      <c r="OWL66" s="876"/>
      <c r="OWM66" s="876"/>
      <c r="OWN66" s="876"/>
      <c r="OWO66" s="876"/>
      <c r="OWP66" s="876"/>
      <c r="OWQ66" s="876"/>
      <c r="OWR66" s="876"/>
      <c r="OWS66" s="876"/>
      <c r="OWT66" s="876"/>
      <c r="OWU66" s="876"/>
      <c r="OWV66" s="876"/>
      <c r="OWW66" s="876"/>
      <c r="OWX66" s="876"/>
      <c r="OWY66" s="876"/>
      <c r="OWZ66" s="876"/>
      <c r="OXA66" s="876"/>
      <c r="OXB66" s="876"/>
      <c r="OXC66" s="876"/>
      <c r="OXD66" s="876"/>
      <c r="OXE66" s="876"/>
      <c r="OXF66" s="876"/>
      <c r="OXG66" s="876"/>
      <c r="OXH66" s="876"/>
      <c r="OXI66" s="876"/>
      <c r="OXJ66" s="876"/>
      <c r="OXK66" s="876"/>
      <c r="OXL66" s="876"/>
      <c r="OXM66" s="876"/>
      <c r="OXN66" s="876"/>
      <c r="OXO66" s="876"/>
      <c r="OXP66" s="876"/>
      <c r="OXQ66" s="876"/>
      <c r="OXR66" s="876"/>
      <c r="OXS66" s="876"/>
      <c r="OXT66" s="876"/>
      <c r="OXU66" s="876"/>
      <c r="OXV66" s="876"/>
      <c r="OXW66" s="876"/>
      <c r="OXX66" s="876"/>
      <c r="OXY66" s="876"/>
      <c r="OXZ66" s="876"/>
      <c r="OYA66" s="876"/>
      <c r="OYB66" s="876"/>
      <c r="OYC66" s="876"/>
      <c r="OYD66" s="876"/>
      <c r="OYE66" s="876"/>
      <c r="OYF66" s="876"/>
      <c r="OYG66" s="876"/>
      <c r="OYH66" s="876"/>
      <c r="OYI66" s="876"/>
      <c r="OYJ66" s="876"/>
      <c r="OYK66" s="876"/>
      <c r="OYL66" s="876"/>
      <c r="OYM66" s="876"/>
      <c r="OYN66" s="876"/>
      <c r="OYO66" s="876"/>
      <c r="OYP66" s="876"/>
      <c r="OYQ66" s="876"/>
      <c r="OYR66" s="876"/>
      <c r="OYS66" s="876"/>
      <c r="OYT66" s="876"/>
      <c r="OYU66" s="876"/>
      <c r="OYV66" s="876"/>
      <c r="OYW66" s="876"/>
      <c r="OYX66" s="876"/>
      <c r="OYY66" s="876"/>
      <c r="OYZ66" s="876"/>
      <c r="OZA66" s="876"/>
      <c r="OZB66" s="876"/>
      <c r="OZC66" s="876"/>
      <c r="OZD66" s="876"/>
      <c r="OZE66" s="876"/>
      <c r="OZF66" s="876"/>
      <c r="OZG66" s="876"/>
      <c r="OZH66" s="876"/>
      <c r="OZI66" s="876"/>
      <c r="OZJ66" s="876"/>
      <c r="OZK66" s="876"/>
      <c r="OZL66" s="876"/>
      <c r="OZM66" s="876"/>
      <c r="OZN66" s="876"/>
      <c r="OZO66" s="876"/>
      <c r="OZP66" s="876"/>
      <c r="OZQ66" s="876"/>
      <c r="OZR66" s="876"/>
      <c r="OZS66" s="876"/>
      <c r="OZT66" s="876"/>
      <c r="OZU66" s="876"/>
      <c r="OZV66" s="876"/>
      <c r="OZW66" s="876"/>
      <c r="OZX66" s="876"/>
      <c r="OZY66" s="876"/>
      <c r="OZZ66" s="876"/>
      <c r="PAA66" s="876"/>
      <c r="PAB66" s="876"/>
      <c r="PAC66" s="876"/>
      <c r="PAD66" s="876"/>
      <c r="PAE66" s="876"/>
      <c r="PAF66" s="876"/>
      <c r="PAG66" s="876"/>
      <c r="PAH66" s="876"/>
      <c r="PAI66" s="876"/>
      <c r="PAJ66" s="876"/>
      <c r="PAK66" s="876"/>
      <c r="PAL66" s="876"/>
      <c r="PAM66" s="876"/>
      <c r="PAN66" s="876"/>
      <c r="PAO66" s="876"/>
      <c r="PAP66" s="876"/>
      <c r="PAQ66" s="876"/>
      <c r="PAR66" s="876"/>
      <c r="PAS66" s="876"/>
      <c r="PAT66" s="876"/>
      <c r="PAU66" s="876"/>
      <c r="PAV66" s="876"/>
      <c r="PAW66" s="876"/>
      <c r="PAX66" s="876"/>
      <c r="PAY66" s="876"/>
      <c r="PAZ66" s="876"/>
      <c r="PBA66" s="876"/>
      <c r="PBB66" s="876"/>
      <c r="PBC66" s="876"/>
      <c r="PBD66" s="876"/>
      <c r="PBE66" s="876"/>
      <c r="PBF66" s="876"/>
      <c r="PBG66" s="876"/>
      <c r="PBH66" s="876"/>
      <c r="PBI66" s="876"/>
      <c r="PBJ66" s="876"/>
      <c r="PBK66" s="876"/>
      <c r="PBL66" s="876"/>
      <c r="PBM66" s="876"/>
      <c r="PBN66" s="876"/>
      <c r="PBO66" s="876"/>
      <c r="PBP66" s="876"/>
      <c r="PBQ66" s="876"/>
      <c r="PBR66" s="876"/>
      <c r="PBS66" s="876"/>
      <c r="PBT66" s="876"/>
      <c r="PBU66" s="876"/>
      <c r="PBV66" s="876"/>
      <c r="PBW66" s="876"/>
      <c r="PBX66" s="876"/>
      <c r="PBY66" s="876"/>
      <c r="PBZ66" s="876"/>
      <c r="PCA66" s="876"/>
      <c r="PCB66" s="876"/>
      <c r="PCC66" s="876"/>
      <c r="PCD66" s="876"/>
      <c r="PCE66" s="876"/>
      <c r="PCF66" s="876"/>
      <c r="PCG66" s="876"/>
      <c r="PCH66" s="876"/>
      <c r="PCI66" s="876"/>
      <c r="PCJ66" s="876"/>
      <c r="PCK66" s="876"/>
      <c r="PCL66" s="876"/>
      <c r="PCM66" s="876"/>
      <c r="PCN66" s="876"/>
      <c r="PCO66" s="876"/>
      <c r="PCP66" s="876"/>
      <c r="PCQ66" s="876"/>
      <c r="PCR66" s="876"/>
      <c r="PCS66" s="876"/>
      <c r="PCT66" s="876"/>
      <c r="PCU66" s="876"/>
      <c r="PCV66" s="876"/>
      <c r="PCW66" s="876"/>
      <c r="PCX66" s="876"/>
      <c r="PCY66" s="876"/>
      <c r="PCZ66" s="876"/>
      <c r="PDA66" s="876"/>
      <c r="PDB66" s="876"/>
      <c r="PDC66" s="876"/>
      <c r="PDD66" s="876"/>
      <c r="PDE66" s="876"/>
      <c r="PDF66" s="876"/>
      <c r="PDG66" s="876"/>
      <c r="PDH66" s="876"/>
      <c r="PDI66" s="876"/>
      <c r="PDJ66" s="876"/>
      <c r="PDK66" s="876"/>
      <c r="PDL66" s="876"/>
      <c r="PDM66" s="876"/>
      <c r="PDN66" s="876"/>
      <c r="PDO66" s="876"/>
      <c r="PDP66" s="876"/>
      <c r="PDQ66" s="876"/>
      <c r="PDR66" s="876"/>
      <c r="PDS66" s="876"/>
      <c r="PDT66" s="876"/>
      <c r="PDU66" s="876"/>
      <c r="PDV66" s="876"/>
      <c r="PDW66" s="876"/>
      <c r="PDX66" s="876"/>
      <c r="PDY66" s="876"/>
      <c r="PDZ66" s="876"/>
      <c r="PEA66" s="876"/>
      <c r="PEB66" s="876"/>
      <c r="PEC66" s="876"/>
      <c r="PED66" s="876"/>
      <c r="PEE66" s="876"/>
      <c r="PEF66" s="876"/>
      <c r="PEG66" s="876"/>
      <c r="PEH66" s="876"/>
      <c r="PEI66" s="876"/>
      <c r="PEJ66" s="876"/>
      <c r="PEK66" s="876"/>
      <c r="PEL66" s="876"/>
      <c r="PEM66" s="876"/>
      <c r="PEN66" s="876"/>
      <c r="PEO66" s="876"/>
      <c r="PEP66" s="876"/>
      <c r="PEQ66" s="876"/>
      <c r="PER66" s="876"/>
      <c r="PES66" s="876"/>
      <c r="PET66" s="876"/>
      <c r="PEU66" s="876"/>
      <c r="PEV66" s="876"/>
      <c r="PEW66" s="876"/>
      <c r="PEX66" s="876"/>
      <c r="PEY66" s="876"/>
      <c r="PEZ66" s="876"/>
      <c r="PFA66" s="876"/>
      <c r="PFB66" s="876"/>
      <c r="PFC66" s="876"/>
      <c r="PFD66" s="876"/>
      <c r="PFE66" s="876"/>
      <c r="PFF66" s="876"/>
      <c r="PFG66" s="876"/>
      <c r="PFH66" s="876"/>
      <c r="PFI66" s="876"/>
      <c r="PFJ66" s="876"/>
      <c r="PFK66" s="876"/>
      <c r="PFL66" s="876"/>
      <c r="PFM66" s="876"/>
      <c r="PFN66" s="876"/>
      <c r="PFO66" s="876"/>
      <c r="PFP66" s="876"/>
      <c r="PFQ66" s="876"/>
      <c r="PFR66" s="876"/>
      <c r="PFS66" s="876"/>
      <c r="PFT66" s="876"/>
      <c r="PFU66" s="876"/>
      <c r="PFV66" s="876"/>
      <c r="PFW66" s="876"/>
      <c r="PFX66" s="876"/>
      <c r="PFY66" s="876"/>
      <c r="PFZ66" s="876"/>
      <c r="PGA66" s="876"/>
      <c r="PGB66" s="876"/>
      <c r="PGC66" s="876"/>
      <c r="PGD66" s="876"/>
      <c r="PGE66" s="876"/>
      <c r="PGF66" s="876"/>
      <c r="PGG66" s="876"/>
      <c r="PGH66" s="876"/>
      <c r="PGI66" s="876"/>
      <c r="PGJ66" s="876"/>
      <c r="PGK66" s="876"/>
      <c r="PGL66" s="876"/>
      <c r="PGM66" s="876"/>
      <c r="PGN66" s="876"/>
      <c r="PGO66" s="876"/>
      <c r="PGP66" s="876"/>
      <c r="PGQ66" s="876"/>
      <c r="PGR66" s="876"/>
      <c r="PGS66" s="876"/>
      <c r="PGT66" s="876"/>
      <c r="PGU66" s="876"/>
      <c r="PGV66" s="876"/>
      <c r="PGW66" s="876"/>
      <c r="PGX66" s="876"/>
      <c r="PGY66" s="876"/>
      <c r="PGZ66" s="876"/>
      <c r="PHA66" s="876"/>
      <c r="PHB66" s="876"/>
      <c r="PHC66" s="876"/>
      <c r="PHD66" s="876"/>
      <c r="PHE66" s="876"/>
      <c r="PHF66" s="876"/>
      <c r="PHG66" s="876"/>
      <c r="PHH66" s="876"/>
      <c r="PHI66" s="876"/>
      <c r="PHJ66" s="876"/>
      <c r="PHK66" s="876"/>
      <c r="PHL66" s="876"/>
      <c r="PHM66" s="876"/>
      <c r="PHN66" s="876"/>
      <c r="PHO66" s="876"/>
      <c r="PHP66" s="876"/>
      <c r="PHQ66" s="876"/>
      <c r="PHR66" s="876"/>
      <c r="PHS66" s="876"/>
      <c r="PHT66" s="876"/>
      <c r="PHU66" s="876"/>
      <c r="PHV66" s="876"/>
      <c r="PHW66" s="876"/>
      <c r="PHX66" s="876"/>
      <c r="PHY66" s="876"/>
      <c r="PHZ66" s="876"/>
      <c r="PIA66" s="876"/>
      <c r="PIB66" s="876"/>
      <c r="PIC66" s="876"/>
      <c r="PID66" s="876"/>
      <c r="PIE66" s="876"/>
      <c r="PIF66" s="876"/>
      <c r="PIG66" s="876"/>
      <c r="PIH66" s="876"/>
      <c r="PII66" s="876"/>
      <c r="PIJ66" s="876"/>
      <c r="PIK66" s="876"/>
      <c r="PIL66" s="876"/>
      <c r="PIM66" s="876"/>
      <c r="PIN66" s="876"/>
      <c r="PIO66" s="876"/>
      <c r="PIP66" s="876"/>
      <c r="PIQ66" s="876"/>
      <c r="PIR66" s="876"/>
      <c r="PIS66" s="876"/>
      <c r="PIT66" s="876"/>
      <c r="PIU66" s="876"/>
      <c r="PIV66" s="876"/>
      <c r="PIW66" s="876"/>
      <c r="PIX66" s="876"/>
      <c r="PIY66" s="876"/>
      <c r="PIZ66" s="876"/>
      <c r="PJA66" s="876"/>
      <c r="PJB66" s="876"/>
      <c r="PJC66" s="876"/>
      <c r="PJD66" s="876"/>
      <c r="PJE66" s="876"/>
      <c r="PJF66" s="876"/>
      <c r="PJG66" s="876"/>
      <c r="PJH66" s="876"/>
      <c r="PJI66" s="876"/>
      <c r="PJJ66" s="876"/>
      <c r="PJK66" s="876"/>
      <c r="PJL66" s="876"/>
      <c r="PJM66" s="876"/>
      <c r="PJN66" s="876"/>
      <c r="PJO66" s="876"/>
      <c r="PJP66" s="876"/>
      <c r="PJQ66" s="876"/>
      <c r="PJR66" s="876"/>
      <c r="PJS66" s="876"/>
      <c r="PJT66" s="876"/>
      <c r="PJU66" s="876"/>
      <c r="PJV66" s="876"/>
      <c r="PJW66" s="876"/>
      <c r="PJX66" s="876"/>
      <c r="PJY66" s="876"/>
      <c r="PJZ66" s="876"/>
      <c r="PKA66" s="876"/>
      <c r="PKB66" s="876"/>
      <c r="PKC66" s="876"/>
      <c r="PKD66" s="876"/>
      <c r="PKE66" s="876"/>
      <c r="PKF66" s="876"/>
      <c r="PKG66" s="876"/>
      <c r="PKH66" s="876"/>
      <c r="PKI66" s="876"/>
      <c r="PKJ66" s="876"/>
      <c r="PKK66" s="876"/>
      <c r="PKL66" s="876"/>
      <c r="PKM66" s="876"/>
      <c r="PKN66" s="876"/>
      <c r="PKO66" s="876"/>
      <c r="PKP66" s="876"/>
      <c r="PKQ66" s="876"/>
      <c r="PKR66" s="876"/>
      <c r="PKS66" s="876"/>
      <c r="PKT66" s="876"/>
      <c r="PKU66" s="876"/>
      <c r="PKV66" s="876"/>
      <c r="PKW66" s="876"/>
      <c r="PKX66" s="876"/>
      <c r="PKY66" s="876"/>
      <c r="PKZ66" s="876"/>
      <c r="PLA66" s="876"/>
      <c r="PLB66" s="876"/>
      <c r="PLC66" s="876"/>
      <c r="PLD66" s="876"/>
      <c r="PLE66" s="876"/>
      <c r="PLF66" s="876"/>
      <c r="PLG66" s="876"/>
      <c r="PLH66" s="876"/>
      <c r="PLI66" s="876"/>
      <c r="PLJ66" s="876"/>
      <c r="PLK66" s="876"/>
      <c r="PLL66" s="876"/>
      <c r="PLM66" s="876"/>
      <c r="PLN66" s="876"/>
      <c r="PLO66" s="876"/>
      <c r="PLP66" s="876"/>
      <c r="PLQ66" s="876"/>
      <c r="PLR66" s="876"/>
      <c r="PLS66" s="876"/>
      <c r="PLT66" s="876"/>
      <c r="PLU66" s="876"/>
      <c r="PLV66" s="876"/>
      <c r="PLW66" s="876"/>
      <c r="PLX66" s="876"/>
      <c r="PLY66" s="876"/>
      <c r="PLZ66" s="876"/>
      <c r="PMA66" s="876"/>
      <c r="PMB66" s="876"/>
      <c r="PMC66" s="876"/>
      <c r="PMD66" s="876"/>
      <c r="PME66" s="876"/>
      <c r="PMF66" s="876"/>
      <c r="PMG66" s="876"/>
      <c r="PMH66" s="876"/>
      <c r="PMI66" s="876"/>
      <c r="PMJ66" s="876"/>
      <c r="PMK66" s="876"/>
      <c r="PML66" s="876"/>
      <c r="PMM66" s="876"/>
      <c r="PMN66" s="876"/>
      <c r="PMO66" s="876"/>
      <c r="PMP66" s="876"/>
      <c r="PMQ66" s="876"/>
      <c r="PMR66" s="876"/>
      <c r="PMS66" s="876"/>
      <c r="PMT66" s="876"/>
      <c r="PMU66" s="876"/>
      <c r="PMV66" s="876"/>
      <c r="PMW66" s="876"/>
      <c r="PMX66" s="876"/>
      <c r="PMY66" s="876"/>
      <c r="PMZ66" s="876"/>
      <c r="PNA66" s="876"/>
      <c r="PNB66" s="876"/>
      <c r="PNC66" s="876"/>
      <c r="PND66" s="876"/>
      <c r="PNE66" s="876"/>
      <c r="PNF66" s="876"/>
      <c r="PNG66" s="876"/>
      <c r="PNH66" s="876"/>
      <c r="PNI66" s="876"/>
      <c r="PNJ66" s="876"/>
      <c r="PNK66" s="876"/>
      <c r="PNL66" s="876"/>
      <c r="PNM66" s="876"/>
      <c r="PNN66" s="876"/>
      <c r="PNO66" s="876"/>
      <c r="PNP66" s="876"/>
      <c r="PNQ66" s="876"/>
      <c r="PNR66" s="876"/>
      <c r="PNS66" s="876"/>
      <c r="PNT66" s="876"/>
      <c r="PNU66" s="876"/>
      <c r="PNV66" s="876"/>
      <c r="PNW66" s="876"/>
      <c r="PNX66" s="876"/>
      <c r="PNY66" s="876"/>
      <c r="PNZ66" s="876"/>
      <c r="POA66" s="876"/>
      <c r="POB66" s="876"/>
      <c r="POC66" s="876"/>
      <c r="POD66" s="876"/>
      <c r="POE66" s="876"/>
      <c r="POF66" s="876"/>
      <c r="POG66" s="876"/>
      <c r="POH66" s="876"/>
      <c r="POI66" s="876"/>
      <c r="POJ66" s="876"/>
      <c r="POK66" s="876"/>
      <c r="POL66" s="876"/>
      <c r="POM66" s="876"/>
      <c r="PON66" s="876"/>
      <c r="POO66" s="876"/>
      <c r="POP66" s="876"/>
      <c r="POQ66" s="876"/>
      <c r="POR66" s="876"/>
      <c r="POS66" s="876"/>
      <c r="POT66" s="876"/>
      <c r="POU66" s="876"/>
      <c r="POV66" s="876"/>
      <c r="POW66" s="876"/>
      <c r="POX66" s="876"/>
      <c r="POY66" s="876"/>
      <c r="POZ66" s="876"/>
      <c r="PPA66" s="876"/>
      <c r="PPB66" s="876"/>
      <c r="PPC66" s="876"/>
      <c r="PPD66" s="876"/>
      <c r="PPE66" s="876"/>
      <c r="PPF66" s="876"/>
      <c r="PPG66" s="876"/>
      <c r="PPH66" s="876"/>
      <c r="PPI66" s="876"/>
      <c r="PPJ66" s="876"/>
      <c r="PPK66" s="876"/>
      <c r="PPL66" s="876"/>
      <c r="PPM66" s="876"/>
      <c r="PPN66" s="876"/>
      <c r="PPO66" s="876"/>
      <c r="PPP66" s="876"/>
      <c r="PPQ66" s="876"/>
      <c r="PPR66" s="876"/>
      <c r="PPS66" s="876"/>
      <c r="PPT66" s="876"/>
      <c r="PPU66" s="876"/>
      <c r="PPV66" s="876"/>
      <c r="PPW66" s="876"/>
      <c r="PPX66" s="876"/>
      <c r="PPY66" s="876"/>
      <c r="PPZ66" s="876"/>
      <c r="PQA66" s="876"/>
      <c r="PQB66" s="876"/>
      <c r="PQC66" s="876"/>
      <c r="PQD66" s="876"/>
      <c r="PQE66" s="876"/>
      <c r="PQF66" s="876"/>
      <c r="PQG66" s="876"/>
      <c r="PQH66" s="876"/>
      <c r="PQI66" s="876"/>
      <c r="PQJ66" s="876"/>
      <c r="PQK66" s="876"/>
      <c r="PQL66" s="876"/>
      <c r="PQM66" s="876"/>
      <c r="PQN66" s="876"/>
      <c r="PQO66" s="876"/>
      <c r="PQP66" s="876"/>
      <c r="PQQ66" s="876"/>
      <c r="PQR66" s="876"/>
      <c r="PQS66" s="876"/>
      <c r="PQT66" s="876"/>
      <c r="PQU66" s="876"/>
      <c r="PQV66" s="876"/>
      <c r="PQW66" s="876"/>
      <c r="PQX66" s="876"/>
      <c r="PQY66" s="876"/>
      <c r="PQZ66" s="876"/>
      <c r="PRA66" s="876"/>
      <c r="PRB66" s="876"/>
      <c r="PRC66" s="876"/>
      <c r="PRD66" s="876"/>
      <c r="PRE66" s="876"/>
      <c r="PRF66" s="876"/>
      <c r="PRG66" s="876"/>
      <c r="PRH66" s="876"/>
      <c r="PRI66" s="876"/>
      <c r="PRJ66" s="876"/>
      <c r="PRK66" s="876"/>
      <c r="PRL66" s="876"/>
      <c r="PRM66" s="876"/>
      <c r="PRN66" s="876"/>
      <c r="PRO66" s="876"/>
      <c r="PRP66" s="876"/>
      <c r="PRQ66" s="876"/>
      <c r="PRR66" s="876"/>
      <c r="PRS66" s="876"/>
      <c r="PRT66" s="876"/>
      <c r="PRU66" s="876"/>
      <c r="PRV66" s="876"/>
      <c r="PRW66" s="876"/>
      <c r="PRX66" s="876"/>
      <c r="PRY66" s="876"/>
      <c r="PRZ66" s="876"/>
      <c r="PSA66" s="876"/>
      <c r="PSB66" s="876"/>
      <c r="PSC66" s="876"/>
      <c r="PSD66" s="876"/>
      <c r="PSE66" s="876"/>
      <c r="PSF66" s="876"/>
      <c r="PSG66" s="876"/>
      <c r="PSH66" s="876"/>
      <c r="PSI66" s="876"/>
      <c r="PSJ66" s="876"/>
      <c r="PSK66" s="876"/>
      <c r="PSL66" s="876"/>
      <c r="PSM66" s="876"/>
      <c r="PSN66" s="876"/>
      <c r="PSO66" s="876"/>
      <c r="PSP66" s="876"/>
      <c r="PSQ66" s="876"/>
      <c r="PSR66" s="876"/>
      <c r="PSS66" s="876"/>
      <c r="PST66" s="876"/>
      <c r="PSU66" s="876"/>
      <c r="PSV66" s="876"/>
      <c r="PSW66" s="876"/>
      <c r="PSX66" s="876"/>
      <c r="PSY66" s="876"/>
      <c r="PSZ66" s="876"/>
      <c r="PTA66" s="876"/>
      <c r="PTB66" s="876"/>
      <c r="PTC66" s="876"/>
      <c r="PTD66" s="876"/>
      <c r="PTE66" s="876"/>
      <c r="PTF66" s="876"/>
      <c r="PTG66" s="876"/>
      <c r="PTH66" s="876"/>
      <c r="PTI66" s="876"/>
      <c r="PTJ66" s="876"/>
      <c r="PTK66" s="876"/>
      <c r="PTL66" s="876"/>
      <c r="PTM66" s="876"/>
      <c r="PTN66" s="876"/>
      <c r="PTO66" s="876"/>
      <c r="PTP66" s="876"/>
      <c r="PTQ66" s="876"/>
      <c r="PTR66" s="876"/>
      <c r="PTS66" s="876"/>
      <c r="PTT66" s="876"/>
      <c r="PTU66" s="876"/>
      <c r="PTV66" s="876"/>
      <c r="PTW66" s="876"/>
      <c r="PTX66" s="876"/>
      <c r="PTY66" s="876"/>
      <c r="PTZ66" s="876"/>
      <c r="PUA66" s="876"/>
      <c r="PUB66" s="876"/>
      <c r="PUC66" s="876"/>
      <c r="PUD66" s="876"/>
      <c r="PUE66" s="876"/>
      <c r="PUF66" s="876"/>
      <c r="PUG66" s="876"/>
      <c r="PUH66" s="876"/>
      <c r="PUI66" s="876"/>
      <c r="PUJ66" s="876"/>
      <c r="PUK66" s="876"/>
      <c r="PUL66" s="876"/>
      <c r="PUM66" s="876"/>
      <c r="PUN66" s="876"/>
      <c r="PUO66" s="876"/>
      <c r="PUP66" s="876"/>
      <c r="PUQ66" s="876"/>
      <c r="PUR66" s="876"/>
      <c r="PUS66" s="876"/>
      <c r="PUT66" s="876"/>
      <c r="PUU66" s="876"/>
      <c r="PUV66" s="876"/>
      <c r="PUW66" s="876"/>
      <c r="PUX66" s="876"/>
      <c r="PUY66" s="876"/>
      <c r="PUZ66" s="876"/>
      <c r="PVA66" s="876"/>
      <c r="PVB66" s="876"/>
      <c r="PVC66" s="876"/>
      <c r="PVD66" s="876"/>
      <c r="PVE66" s="876"/>
      <c r="PVF66" s="876"/>
      <c r="PVG66" s="876"/>
      <c r="PVH66" s="876"/>
      <c r="PVI66" s="876"/>
      <c r="PVJ66" s="876"/>
      <c r="PVK66" s="876"/>
      <c r="PVL66" s="876"/>
      <c r="PVM66" s="876"/>
      <c r="PVN66" s="876"/>
      <c r="PVO66" s="876"/>
      <c r="PVP66" s="876"/>
      <c r="PVQ66" s="876"/>
      <c r="PVR66" s="876"/>
      <c r="PVS66" s="876"/>
      <c r="PVT66" s="876"/>
      <c r="PVU66" s="876"/>
      <c r="PVV66" s="876"/>
      <c r="PVW66" s="876"/>
      <c r="PVX66" s="876"/>
      <c r="PVY66" s="876"/>
      <c r="PVZ66" s="876"/>
      <c r="PWA66" s="876"/>
      <c r="PWB66" s="876"/>
      <c r="PWC66" s="876"/>
      <c r="PWD66" s="876"/>
      <c r="PWE66" s="876"/>
      <c r="PWF66" s="876"/>
      <c r="PWG66" s="876"/>
      <c r="PWH66" s="876"/>
      <c r="PWI66" s="876"/>
      <c r="PWJ66" s="876"/>
      <c r="PWK66" s="876"/>
      <c r="PWL66" s="876"/>
      <c r="PWM66" s="876"/>
      <c r="PWN66" s="876"/>
      <c r="PWO66" s="876"/>
      <c r="PWP66" s="876"/>
      <c r="PWQ66" s="876"/>
      <c r="PWR66" s="876"/>
      <c r="PWS66" s="876"/>
      <c r="PWT66" s="876"/>
      <c r="PWU66" s="876"/>
      <c r="PWV66" s="876"/>
      <c r="PWW66" s="876"/>
      <c r="PWX66" s="876"/>
      <c r="PWY66" s="876"/>
      <c r="PWZ66" s="876"/>
      <c r="PXA66" s="876"/>
      <c r="PXB66" s="876"/>
      <c r="PXC66" s="876"/>
      <c r="PXD66" s="876"/>
      <c r="PXE66" s="876"/>
      <c r="PXF66" s="876"/>
      <c r="PXG66" s="876"/>
      <c r="PXH66" s="876"/>
      <c r="PXI66" s="876"/>
      <c r="PXJ66" s="876"/>
      <c r="PXK66" s="876"/>
      <c r="PXL66" s="876"/>
      <c r="PXM66" s="876"/>
      <c r="PXN66" s="876"/>
      <c r="PXO66" s="876"/>
      <c r="PXP66" s="876"/>
      <c r="PXQ66" s="876"/>
      <c r="PXR66" s="876"/>
      <c r="PXS66" s="876"/>
      <c r="PXT66" s="876"/>
      <c r="PXU66" s="876"/>
      <c r="PXV66" s="876"/>
      <c r="PXW66" s="876"/>
      <c r="PXX66" s="876"/>
      <c r="PXY66" s="876"/>
      <c r="PXZ66" s="876"/>
      <c r="PYA66" s="876"/>
      <c r="PYB66" s="876"/>
      <c r="PYC66" s="876"/>
      <c r="PYD66" s="876"/>
      <c r="PYE66" s="876"/>
      <c r="PYF66" s="876"/>
      <c r="PYG66" s="876"/>
      <c r="PYH66" s="876"/>
      <c r="PYI66" s="876"/>
      <c r="PYJ66" s="876"/>
      <c r="PYK66" s="876"/>
      <c r="PYL66" s="876"/>
      <c r="PYM66" s="876"/>
      <c r="PYN66" s="876"/>
      <c r="PYO66" s="876"/>
      <c r="PYP66" s="876"/>
      <c r="PYQ66" s="876"/>
      <c r="PYR66" s="876"/>
      <c r="PYS66" s="876"/>
      <c r="PYT66" s="876"/>
      <c r="PYU66" s="876"/>
      <c r="PYV66" s="876"/>
      <c r="PYW66" s="876"/>
      <c r="PYX66" s="876"/>
      <c r="PYY66" s="876"/>
      <c r="PYZ66" s="876"/>
      <c r="PZA66" s="876"/>
      <c r="PZB66" s="876"/>
      <c r="PZC66" s="876"/>
      <c r="PZD66" s="876"/>
      <c r="PZE66" s="876"/>
      <c r="PZF66" s="876"/>
      <c r="PZG66" s="876"/>
      <c r="PZH66" s="876"/>
      <c r="PZI66" s="876"/>
      <c r="PZJ66" s="876"/>
      <c r="PZK66" s="876"/>
      <c r="PZL66" s="876"/>
      <c r="PZM66" s="876"/>
      <c r="PZN66" s="876"/>
      <c r="PZO66" s="876"/>
      <c r="PZP66" s="876"/>
      <c r="PZQ66" s="876"/>
      <c r="PZR66" s="876"/>
      <c r="PZS66" s="876"/>
      <c r="PZT66" s="876"/>
      <c r="PZU66" s="876"/>
      <c r="PZV66" s="876"/>
      <c r="PZW66" s="876"/>
      <c r="PZX66" s="876"/>
      <c r="PZY66" s="876"/>
      <c r="PZZ66" s="876"/>
      <c r="QAA66" s="876"/>
      <c r="QAB66" s="876"/>
      <c r="QAC66" s="876"/>
      <c r="QAD66" s="876"/>
      <c r="QAE66" s="876"/>
      <c r="QAF66" s="876"/>
      <c r="QAG66" s="876"/>
      <c r="QAH66" s="876"/>
      <c r="QAI66" s="876"/>
      <c r="QAJ66" s="876"/>
      <c r="QAK66" s="876"/>
      <c r="QAL66" s="876"/>
      <c r="QAM66" s="876"/>
      <c r="QAN66" s="876"/>
      <c r="QAO66" s="876"/>
      <c r="QAP66" s="876"/>
      <c r="QAQ66" s="876"/>
      <c r="QAR66" s="876"/>
      <c r="QAS66" s="876"/>
      <c r="QAT66" s="876"/>
      <c r="QAU66" s="876"/>
      <c r="QAV66" s="876"/>
      <c r="QAW66" s="876"/>
      <c r="QAX66" s="876"/>
      <c r="QAY66" s="876"/>
      <c r="QAZ66" s="876"/>
      <c r="QBA66" s="876"/>
      <c r="QBB66" s="876"/>
      <c r="QBC66" s="876"/>
      <c r="QBD66" s="876"/>
      <c r="QBE66" s="876"/>
      <c r="QBF66" s="876"/>
      <c r="QBG66" s="876"/>
      <c r="QBH66" s="876"/>
      <c r="QBI66" s="876"/>
      <c r="QBJ66" s="876"/>
      <c r="QBK66" s="876"/>
      <c r="QBL66" s="876"/>
      <c r="QBM66" s="876"/>
      <c r="QBN66" s="876"/>
      <c r="QBO66" s="876"/>
      <c r="QBP66" s="876"/>
      <c r="QBQ66" s="876"/>
      <c r="QBR66" s="876"/>
      <c r="QBS66" s="876"/>
      <c r="QBT66" s="876"/>
      <c r="QBU66" s="876"/>
      <c r="QBV66" s="876"/>
      <c r="QBW66" s="876"/>
      <c r="QBX66" s="876"/>
      <c r="QBY66" s="876"/>
      <c r="QBZ66" s="876"/>
      <c r="QCA66" s="876"/>
      <c r="QCB66" s="876"/>
      <c r="QCC66" s="876"/>
      <c r="QCD66" s="876"/>
      <c r="QCE66" s="876"/>
      <c r="QCF66" s="876"/>
      <c r="QCG66" s="876"/>
      <c r="QCH66" s="876"/>
      <c r="QCI66" s="876"/>
      <c r="QCJ66" s="876"/>
      <c r="QCK66" s="876"/>
      <c r="QCL66" s="876"/>
      <c r="QCM66" s="876"/>
      <c r="QCN66" s="876"/>
      <c r="QCO66" s="876"/>
      <c r="QCP66" s="876"/>
      <c r="QCQ66" s="876"/>
      <c r="QCR66" s="876"/>
      <c r="QCS66" s="876"/>
      <c r="QCT66" s="876"/>
      <c r="QCU66" s="876"/>
      <c r="QCV66" s="876"/>
      <c r="QCW66" s="876"/>
      <c r="QCX66" s="876"/>
      <c r="QCY66" s="876"/>
      <c r="QCZ66" s="876"/>
      <c r="QDA66" s="876"/>
      <c r="QDB66" s="876"/>
      <c r="QDC66" s="876"/>
      <c r="QDD66" s="876"/>
      <c r="QDE66" s="876"/>
      <c r="QDF66" s="876"/>
      <c r="QDG66" s="876"/>
      <c r="QDH66" s="876"/>
      <c r="QDI66" s="876"/>
      <c r="QDJ66" s="876"/>
      <c r="QDK66" s="876"/>
      <c r="QDL66" s="876"/>
      <c r="QDM66" s="876"/>
      <c r="QDN66" s="876"/>
      <c r="QDO66" s="876"/>
      <c r="QDP66" s="876"/>
      <c r="QDQ66" s="876"/>
      <c r="QDR66" s="876"/>
      <c r="QDS66" s="876"/>
      <c r="QDT66" s="876"/>
      <c r="QDU66" s="876"/>
      <c r="QDV66" s="876"/>
      <c r="QDW66" s="876"/>
      <c r="QDX66" s="876"/>
      <c r="QDY66" s="876"/>
      <c r="QDZ66" s="876"/>
      <c r="QEA66" s="876"/>
      <c r="QEB66" s="876"/>
      <c r="QEC66" s="876"/>
      <c r="QED66" s="876"/>
      <c r="QEE66" s="876"/>
      <c r="QEF66" s="876"/>
      <c r="QEG66" s="876"/>
      <c r="QEH66" s="876"/>
      <c r="QEI66" s="876"/>
      <c r="QEJ66" s="876"/>
      <c r="QEK66" s="876"/>
      <c r="QEL66" s="876"/>
      <c r="QEM66" s="876"/>
      <c r="QEN66" s="876"/>
      <c r="QEO66" s="876"/>
      <c r="QEP66" s="876"/>
      <c r="QEQ66" s="876"/>
      <c r="QER66" s="876"/>
      <c r="QES66" s="876"/>
      <c r="QET66" s="876"/>
      <c r="QEU66" s="876"/>
      <c r="QEV66" s="876"/>
      <c r="QEW66" s="876"/>
      <c r="QEX66" s="876"/>
      <c r="QEY66" s="876"/>
      <c r="QEZ66" s="876"/>
      <c r="QFA66" s="876"/>
      <c r="QFB66" s="876"/>
      <c r="QFC66" s="876"/>
      <c r="QFD66" s="876"/>
      <c r="QFE66" s="876"/>
      <c r="QFF66" s="876"/>
      <c r="QFG66" s="876"/>
      <c r="QFH66" s="876"/>
      <c r="QFI66" s="876"/>
      <c r="QFJ66" s="876"/>
      <c r="QFK66" s="876"/>
      <c r="QFL66" s="876"/>
      <c r="QFM66" s="876"/>
      <c r="QFN66" s="876"/>
      <c r="QFO66" s="876"/>
      <c r="QFP66" s="876"/>
      <c r="QFQ66" s="876"/>
      <c r="QFR66" s="876"/>
      <c r="QFS66" s="876"/>
      <c r="QFT66" s="876"/>
      <c r="QFU66" s="876"/>
      <c r="QFV66" s="876"/>
      <c r="QFW66" s="876"/>
      <c r="QFX66" s="876"/>
      <c r="QFY66" s="876"/>
      <c r="QFZ66" s="876"/>
      <c r="QGA66" s="876"/>
      <c r="QGB66" s="876"/>
      <c r="QGC66" s="876"/>
      <c r="QGD66" s="876"/>
      <c r="QGE66" s="876"/>
      <c r="QGF66" s="876"/>
      <c r="QGG66" s="876"/>
      <c r="QGH66" s="876"/>
      <c r="QGI66" s="876"/>
      <c r="QGJ66" s="876"/>
      <c r="QGK66" s="876"/>
      <c r="QGL66" s="876"/>
      <c r="QGM66" s="876"/>
      <c r="QGN66" s="876"/>
      <c r="QGO66" s="876"/>
      <c r="QGP66" s="876"/>
      <c r="QGQ66" s="876"/>
      <c r="QGR66" s="876"/>
      <c r="QGS66" s="876"/>
      <c r="QGT66" s="876"/>
      <c r="QGU66" s="876"/>
      <c r="QGV66" s="876"/>
      <c r="QGW66" s="876"/>
      <c r="QGX66" s="876"/>
      <c r="QGY66" s="876"/>
      <c r="QGZ66" s="876"/>
      <c r="QHA66" s="876"/>
      <c r="QHB66" s="876"/>
      <c r="QHC66" s="876"/>
      <c r="QHD66" s="876"/>
      <c r="QHE66" s="876"/>
      <c r="QHF66" s="876"/>
      <c r="QHG66" s="876"/>
      <c r="QHH66" s="876"/>
      <c r="QHI66" s="876"/>
      <c r="QHJ66" s="876"/>
      <c r="QHK66" s="876"/>
      <c r="QHL66" s="876"/>
      <c r="QHM66" s="876"/>
      <c r="QHN66" s="876"/>
      <c r="QHO66" s="876"/>
      <c r="QHP66" s="876"/>
      <c r="QHQ66" s="876"/>
      <c r="QHR66" s="876"/>
      <c r="QHS66" s="876"/>
      <c r="QHT66" s="876"/>
      <c r="QHU66" s="876"/>
      <c r="QHV66" s="876"/>
      <c r="QHW66" s="876"/>
      <c r="QHX66" s="876"/>
      <c r="QHY66" s="876"/>
      <c r="QHZ66" s="876"/>
      <c r="QIA66" s="876"/>
      <c r="QIB66" s="876"/>
      <c r="QIC66" s="876"/>
      <c r="QID66" s="876"/>
      <c r="QIE66" s="876"/>
      <c r="QIF66" s="876"/>
      <c r="QIG66" s="876"/>
      <c r="QIH66" s="876"/>
      <c r="QII66" s="876"/>
      <c r="QIJ66" s="876"/>
      <c r="QIK66" s="876"/>
      <c r="QIL66" s="876"/>
      <c r="QIM66" s="876"/>
      <c r="QIN66" s="876"/>
      <c r="QIO66" s="876"/>
      <c r="QIP66" s="876"/>
      <c r="QIQ66" s="876"/>
      <c r="QIR66" s="876"/>
      <c r="QIS66" s="876"/>
      <c r="QIT66" s="876"/>
      <c r="QIU66" s="876"/>
      <c r="QIV66" s="876"/>
      <c r="QIW66" s="876"/>
      <c r="QIX66" s="876"/>
      <c r="QIY66" s="876"/>
      <c r="QIZ66" s="876"/>
      <c r="QJA66" s="876"/>
      <c r="QJB66" s="876"/>
      <c r="QJC66" s="876"/>
      <c r="QJD66" s="876"/>
      <c r="QJE66" s="876"/>
      <c r="QJF66" s="876"/>
      <c r="QJG66" s="876"/>
      <c r="QJH66" s="876"/>
      <c r="QJI66" s="876"/>
      <c r="QJJ66" s="876"/>
      <c r="QJK66" s="876"/>
      <c r="QJL66" s="876"/>
      <c r="QJM66" s="876"/>
      <c r="QJN66" s="876"/>
      <c r="QJO66" s="876"/>
      <c r="QJP66" s="876"/>
      <c r="QJQ66" s="876"/>
      <c r="QJR66" s="876"/>
      <c r="QJS66" s="876"/>
      <c r="QJT66" s="876"/>
      <c r="QJU66" s="876"/>
      <c r="QJV66" s="876"/>
      <c r="QJW66" s="876"/>
      <c r="QJX66" s="876"/>
      <c r="QJY66" s="876"/>
      <c r="QJZ66" s="876"/>
      <c r="QKA66" s="876"/>
      <c r="QKB66" s="876"/>
      <c r="QKC66" s="876"/>
      <c r="QKD66" s="876"/>
      <c r="QKE66" s="876"/>
      <c r="QKF66" s="876"/>
      <c r="QKG66" s="876"/>
      <c r="QKH66" s="876"/>
      <c r="QKI66" s="876"/>
      <c r="QKJ66" s="876"/>
      <c r="QKK66" s="876"/>
      <c r="QKL66" s="876"/>
      <c r="QKM66" s="876"/>
      <c r="QKN66" s="876"/>
      <c r="QKO66" s="876"/>
      <c r="QKP66" s="876"/>
      <c r="QKQ66" s="876"/>
      <c r="QKR66" s="876"/>
      <c r="QKS66" s="876"/>
      <c r="QKT66" s="876"/>
      <c r="QKU66" s="876"/>
      <c r="QKV66" s="876"/>
      <c r="QKW66" s="876"/>
      <c r="QKX66" s="876"/>
      <c r="QKY66" s="876"/>
      <c r="QKZ66" s="876"/>
      <c r="QLA66" s="876"/>
      <c r="QLB66" s="876"/>
      <c r="QLC66" s="876"/>
      <c r="QLD66" s="876"/>
      <c r="QLE66" s="876"/>
      <c r="QLF66" s="876"/>
      <c r="QLG66" s="876"/>
      <c r="QLH66" s="876"/>
      <c r="QLI66" s="876"/>
      <c r="QLJ66" s="876"/>
      <c r="QLK66" s="876"/>
      <c r="QLL66" s="876"/>
      <c r="QLM66" s="876"/>
      <c r="QLN66" s="876"/>
      <c r="QLO66" s="876"/>
      <c r="QLP66" s="876"/>
      <c r="QLQ66" s="876"/>
      <c r="QLR66" s="876"/>
      <c r="QLS66" s="876"/>
      <c r="QLT66" s="876"/>
      <c r="QLU66" s="876"/>
      <c r="QLV66" s="876"/>
      <c r="QLW66" s="876"/>
      <c r="QLX66" s="876"/>
      <c r="QLY66" s="876"/>
      <c r="QLZ66" s="876"/>
      <c r="QMA66" s="876"/>
      <c r="QMB66" s="876"/>
      <c r="QMC66" s="876"/>
      <c r="QMD66" s="876"/>
      <c r="QME66" s="876"/>
      <c r="QMF66" s="876"/>
      <c r="QMG66" s="876"/>
      <c r="QMH66" s="876"/>
      <c r="QMI66" s="876"/>
      <c r="QMJ66" s="876"/>
      <c r="QMK66" s="876"/>
      <c r="QML66" s="876"/>
      <c r="QMM66" s="876"/>
      <c r="QMN66" s="876"/>
      <c r="QMO66" s="876"/>
      <c r="QMP66" s="876"/>
      <c r="QMQ66" s="876"/>
      <c r="QMR66" s="876"/>
      <c r="QMS66" s="876"/>
      <c r="QMT66" s="876"/>
      <c r="QMU66" s="876"/>
      <c r="QMV66" s="876"/>
      <c r="QMW66" s="876"/>
      <c r="QMX66" s="876"/>
      <c r="QMY66" s="876"/>
      <c r="QMZ66" s="876"/>
      <c r="QNA66" s="876"/>
      <c r="QNB66" s="876"/>
      <c r="QNC66" s="876"/>
      <c r="QND66" s="876"/>
      <c r="QNE66" s="876"/>
      <c r="QNF66" s="876"/>
      <c r="QNG66" s="876"/>
      <c r="QNH66" s="876"/>
      <c r="QNI66" s="876"/>
      <c r="QNJ66" s="876"/>
      <c r="QNK66" s="876"/>
      <c r="QNL66" s="876"/>
      <c r="QNM66" s="876"/>
      <c r="QNN66" s="876"/>
      <c r="QNO66" s="876"/>
      <c r="QNP66" s="876"/>
      <c r="QNQ66" s="876"/>
      <c r="QNR66" s="876"/>
      <c r="QNS66" s="876"/>
      <c r="QNT66" s="876"/>
      <c r="QNU66" s="876"/>
      <c r="QNV66" s="876"/>
      <c r="QNW66" s="876"/>
      <c r="QNX66" s="876"/>
      <c r="QNY66" s="876"/>
      <c r="QNZ66" s="876"/>
      <c r="QOA66" s="876"/>
      <c r="QOB66" s="876"/>
      <c r="QOC66" s="876"/>
      <c r="QOD66" s="876"/>
      <c r="QOE66" s="876"/>
      <c r="QOF66" s="876"/>
      <c r="QOG66" s="876"/>
      <c r="QOH66" s="876"/>
      <c r="QOI66" s="876"/>
      <c r="QOJ66" s="876"/>
      <c r="QOK66" s="876"/>
      <c r="QOL66" s="876"/>
      <c r="QOM66" s="876"/>
      <c r="QON66" s="876"/>
      <c r="QOO66" s="876"/>
      <c r="QOP66" s="876"/>
      <c r="QOQ66" s="876"/>
      <c r="QOR66" s="876"/>
      <c r="QOS66" s="876"/>
      <c r="QOT66" s="876"/>
      <c r="QOU66" s="876"/>
      <c r="QOV66" s="876"/>
      <c r="QOW66" s="876"/>
      <c r="QOX66" s="876"/>
      <c r="QOY66" s="876"/>
      <c r="QOZ66" s="876"/>
      <c r="QPA66" s="876"/>
      <c r="QPB66" s="876"/>
      <c r="QPC66" s="876"/>
      <c r="QPD66" s="876"/>
      <c r="QPE66" s="876"/>
      <c r="QPF66" s="876"/>
      <c r="QPG66" s="876"/>
      <c r="QPH66" s="876"/>
      <c r="QPI66" s="876"/>
      <c r="QPJ66" s="876"/>
      <c r="QPK66" s="876"/>
      <c r="QPL66" s="876"/>
      <c r="QPM66" s="876"/>
      <c r="QPN66" s="876"/>
      <c r="QPO66" s="876"/>
      <c r="QPP66" s="876"/>
      <c r="QPQ66" s="876"/>
      <c r="QPR66" s="876"/>
      <c r="QPS66" s="876"/>
      <c r="QPT66" s="876"/>
      <c r="QPU66" s="876"/>
      <c r="QPV66" s="876"/>
      <c r="QPW66" s="876"/>
      <c r="QPX66" s="876"/>
      <c r="QPY66" s="876"/>
      <c r="QPZ66" s="876"/>
      <c r="QQA66" s="876"/>
      <c r="QQB66" s="876"/>
      <c r="QQC66" s="876"/>
      <c r="QQD66" s="876"/>
      <c r="QQE66" s="876"/>
      <c r="QQF66" s="876"/>
      <c r="QQG66" s="876"/>
      <c r="QQH66" s="876"/>
      <c r="QQI66" s="876"/>
      <c r="QQJ66" s="876"/>
      <c r="QQK66" s="876"/>
      <c r="QQL66" s="876"/>
      <c r="QQM66" s="876"/>
      <c r="QQN66" s="876"/>
      <c r="QQO66" s="876"/>
      <c r="QQP66" s="876"/>
      <c r="QQQ66" s="876"/>
      <c r="QQR66" s="876"/>
      <c r="QQS66" s="876"/>
      <c r="QQT66" s="876"/>
      <c r="QQU66" s="876"/>
      <c r="QQV66" s="876"/>
      <c r="QQW66" s="876"/>
      <c r="QQX66" s="876"/>
      <c r="QQY66" s="876"/>
      <c r="QQZ66" s="876"/>
      <c r="QRA66" s="876"/>
      <c r="QRB66" s="876"/>
      <c r="QRC66" s="876"/>
      <c r="QRD66" s="876"/>
      <c r="QRE66" s="876"/>
      <c r="QRF66" s="876"/>
      <c r="QRG66" s="876"/>
      <c r="QRH66" s="876"/>
      <c r="QRI66" s="876"/>
      <c r="QRJ66" s="876"/>
      <c r="QRK66" s="876"/>
      <c r="QRL66" s="876"/>
      <c r="QRM66" s="876"/>
      <c r="QRN66" s="876"/>
      <c r="QRO66" s="876"/>
      <c r="QRP66" s="876"/>
      <c r="QRQ66" s="876"/>
      <c r="QRR66" s="876"/>
      <c r="QRS66" s="876"/>
      <c r="QRT66" s="876"/>
      <c r="QRU66" s="876"/>
      <c r="QRV66" s="876"/>
      <c r="QRW66" s="876"/>
      <c r="QRX66" s="876"/>
      <c r="QRY66" s="876"/>
      <c r="QRZ66" s="876"/>
      <c r="QSA66" s="876"/>
      <c r="QSB66" s="876"/>
      <c r="QSC66" s="876"/>
      <c r="QSD66" s="876"/>
      <c r="QSE66" s="876"/>
      <c r="QSF66" s="876"/>
      <c r="QSG66" s="876"/>
      <c r="QSH66" s="876"/>
      <c r="QSI66" s="876"/>
      <c r="QSJ66" s="876"/>
      <c r="QSK66" s="876"/>
      <c r="QSL66" s="876"/>
      <c r="QSM66" s="876"/>
      <c r="QSN66" s="876"/>
      <c r="QSO66" s="876"/>
      <c r="QSP66" s="876"/>
      <c r="QSQ66" s="876"/>
      <c r="QSR66" s="876"/>
      <c r="QSS66" s="876"/>
      <c r="QST66" s="876"/>
      <c r="QSU66" s="876"/>
      <c r="QSV66" s="876"/>
      <c r="QSW66" s="876"/>
      <c r="QSX66" s="876"/>
      <c r="QSY66" s="876"/>
      <c r="QSZ66" s="876"/>
      <c r="QTA66" s="876"/>
      <c r="QTB66" s="876"/>
      <c r="QTC66" s="876"/>
      <c r="QTD66" s="876"/>
      <c r="QTE66" s="876"/>
      <c r="QTF66" s="876"/>
      <c r="QTG66" s="876"/>
      <c r="QTH66" s="876"/>
      <c r="QTI66" s="876"/>
      <c r="QTJ66" s="876"/>
      <c r="QTK66" s="876"/>
      <c r="QTL66" s="876"/>
      <c r="QTM66" s="876"/>
      <c r="QTN66" s="876"/>
      <c r="QTO66" s="876"/>
      <c r="QTP66" s="876"/>
      <c r="QTQ66" s="876"/>
      <c r="QTR66" s="876"/>
      <c r="QTS66" s="876"/>
      <c r="QTT66" s="876"/>
      <c r="QTU66" s="876"/>
      <c r="QTV66" s="876"/>
      <c r="QTW66" s="876"/>
      <c r="QTX66" s="876"/>
      <c r="QTY66" s="876"/>
      <c r="QTZ66" s="876"/>
      <c r="QUA66" s="876"/>
      <c r="QUB66" s="876"/>
      <c r="QUC66" s="876"/>
      <c r="QUD66" s="876"/>
      <c r="QUE66" s="876"/>
      <c r="QUF66" s="876"/>
      <c r="QUG66" s="876"/>
      <c r="QUH66" s="876"/>
      <c r="QUI66" s="876"/>
      <c r="QUJ66" s="876"/>
      <c r="QUK66" s="876"/>
      <c r="QUL66" s="876"/>
      <c r="QUM66" s="876"/>
      <c r="QUN66" s="876"/>
      <c r="QUO66" s="876"/>
      <c r="QUP66" s="876"/>
      <c r="QUQ66" s="876"/>
      <c r="QUR66" s="876"/>
      <c r="QUS66" s="876"/>
      <c r="QUT66" s="876"/>
      <c r="QUU66" s="876"/>
      <c r="QUV66" s="876"/>
      <c r="QUW66" s="876"/>
      <c r="QUX66" s="876"/>
      <c r="QUY66" s="876"/>
      <c r="QUZ66" s="876"/>
      <c r="QVA66" s="876"/>
      <c r="QVB66" s="876"/>
      <c r="QVC66" s="876"/>
      <c r="QVD66" s="876"/>
      <c r="QVE66" s="876"/>
      <c r="QVF66" s="876"/>
      <c r="QVG66" s="876"/>
      <c r="QVH66" s="876"/>
      <c r="QVI66" s="876"/>
      <c r="QVJ66" s="876"/>
      <c r="QVK66" s="876"/>
      <c r="QVL66" s="876"/>
      <c r="QVM66" s="876"/>
      <c r="QVN66" s="876"/>
      <c r="QVO66" s="876"/>
      <c r="QVP66" s="876"/>
      <c r="QVQ66" s="876"/>
      <c r="QVR66" s="876"/>
      <c r="QVS66" s="876"/>
      <c r="QVT66" s="876"/>
      <c r="QVU66" s="876"/>
      <c r="QVV66" s="876"/>
      <c r="QVW66" s="876"/>
      <c r="QVX66" s="876"/>
      <c r="QVY66" s="876"/>
      <c r="QVZ66" s="876"/>
      <c r="QWA66" s="876"/>
      <c r="QWB66" s="876"/>
      <c r="QWC66" s="876"/>
      <c r="QWD66" s="876"/>
      <c r="QWE66" s="876"/>
      <c r="QWF66" s="876"/>
      <c r="QWG66" s="876"/>
      <c r="QWH66" s="876"/>
      <c r="QWI66" s="876"/>
      <c r="QWJ66" s="876"/>
      <c r="QWK66" s="876"/>
      <c r="QWL66" s="876"/>
      <c r="QWM66" s="876"/>
      <c r="QWN66" s="876"/>
      <c r="QWO66" s="876"/>
      <c r="QWP66" s="876"/>
      <c r="QWQ66" s="876"/>
      <c r="QWR66" s="876"/>
      <c r="QWS66" s="876"/>
      <c r="QWT66" s="876"/>
      <c r="QWU66" s="876"/>
      <c r="QWV66" s="876"/>
      <c r="QWW66" s="876"/>
      <c r="QWX66" s="876"/>
      <c r="QWY66" s="876"/>
      <c r="QWZ66" s="876"/>
      <c r="QXA66" s="876"/>
      <c r="QXB66" s="876"/>
      <c r="QXC66" s="876"/>
      <c r="QXD66" s="876"/>
      <c r="QXE66" s="876"/>
      <c r="QXF66" s="876"/>
      <c r="QXG66" s="876"/>
      <c r="QXH66" s="876"/>
      <c r="QXI66" s="876"/>
      <c r="QXJ66" s="876"/>
      <c r="QXK66" s="876"/>
      <c r="QXL66" s="876"/>
      <c r="QXM66" s="876"/>
      <c r="QXN66" s="876"/>
      <c r="QXO66" s="876"/>
      <c r="QXP66" s="876"/>
      <c r="QXQ66" s="876"/>
      <c r="QXR66" s="876"/>
      <c r="QXS66" s="876"/>
      <c r="QXT66" s="876"/>
      <c r="QXU66" s="876"/>
      <c r="QXV66" s="876"/>
      <c r="QXW66" s="876"/>
      <c r="QXX66" s="876"/>
      <c r="QXY66" s="876"/>
      <c r="QXZ66" s="876"/>
      <c r="QYA66" s="876"/>
      <c r="QYB66" s="876"/>
      <c r="QYC66" s="876"/>
      <c r="QYD66" s="876"/>
      <c r="QYE66" s="876"/>
      <c r="QYF66" s="876"/>
      <c r="QYG66" s="876"/>
      <c r="QYH66" s="876"/>
      <c r="QYI66" s="876"/>
      <c r="QYJ66" s="876"/>
      <c r="QYK66" s="876"/>
      <c r="QYL66" s="876"/>
      <c r="QYM66" s="876"/>
      <c r="QYN66" s="876"/>
      <c r="QYO66" s="876"/>
      <c r="QYP66" s="876"/>
      <c r="QYQ66" s="876"/>
      <c r="QYR66" s="876"/>
      <c r="QYS66" s="876"/>
      <c r="QYT66" s="876"/>
      <c r="QYU66" s="876"/>
      <c r="QYV66" s="876"/>
      <c r="QYW66" s="876"/>
      <c r="QYX66" s="876"/>
      <c r="QYY66" s="876"/>
      <c r="QYZ66" s="876"/>
      <c r="QZA66" s="876"/>
      <c r="QZB66" s="876"/>
      <c r="QZC66" s="876"/>
      <c r="QZD66" s="876"/>
      <c r="QZE66" s="876"/>
      <c r="QZF66" s="876"/>
      <c r="QZG66" s="876"/>
      <c r="QZH66" s="876"/>
      <c r="QZI66" s="876"/>
      <c r="QZJ66" s="876"/>
      <c r="QZK66" s="876"/>
      <c r="QZL66" s="876"/>
      <c r="QZM66" s="876"/>
      <c r="QZN66" s="876"/>
      <c r="QZO66" s="876"/>
      <c r="QZP66" s="876"/>
      <c r="QZQ66" s="876"/>
      <c r="QZR66" s="876"/>
      <c r="QZS66" s="876"/>
      <c r="QZT66" s="876"/>
      <c r="QZU66" s="876"/>
      <c r="QZV66" s="876"/>
      <c r="QZW66" s="876"/>
      <c r="QZX66" s="876"/>
      <c r="QZY66" s="876"/>
      <c r="QZZ66" s="876"/>
      <c r="RAA66" s="876"/>
      <c r="RAB66" s="876"/>
      <c r="RAC66" s="876"/>
      <c r="RAD66" s="876"/>
      <c r="RAE66" s="876"/>
      <c r="RAF66" s="876"/>
      <c r="RAG66" s="876"/>
      <c r="RAH66" s="876"/>
      <c r="RAI66" s="876"/>
      <c r="RAJ66" s="876"/>
      <c r="RAK66" s="876"/>
      <c r="RAL66" s="876"/>
      <c r="RAM66" s="876"/>
      <c r="RAN66" s="876"/>
      <c r="RAO66" s="876"/>
      <c r="RAP66" s="876"/>
      <c r="RAQ66" s="876"/>
      <c r="RAR66" s="876"/>
      <c r="RAS66" s="876"/>
      <c r="RAT66" s="876"/>
      <c r="RAU66" s="876"/>
      <c r="RAV66" s="876"/>
      <c r="RAW66" s="876"/>
      <c r="RAX66" s="876"/>
      <c r="RAY66" s="876"/>
      <c r="RAZ66" s="876"/>
      <c r="RBA66" s="876"/>
      <c r="RBB66" s="876"/>
      <c r="RBC66" s="876"/>
      <c r="RBD66" s="876"/>
      <c r="RBE66" s="876"/>
      <c r="RBF66" s="876"/>
      <c r="RBG66" s="876"/>
      <c r="RBH66" s="876"/>
      <c r="RBI66" s="876"/>
      <c r="RBJ66" s="876"/>
      <c r="RBK66" s="876"/>
      <c r="RBL66" s="876"/>
      <c r="RBM66" s="876"/>
      <c r="RBN66" s="876"/>
      <c r="RBO66" s="876"/>
      <c r="RBP66" s="876"/>
      <c r="RBQ66" s="876"/>
      <c r="RBR66" s="876"/>
      <c r="RBS66" s="876"/>
      <c r="RBT66" s="876"/>
      <c r="RBU66" s="876"/>
      <c r="RBV66" s="876"/>
      <c r="RBW66" s="876"/>
      <c r="RBX66" s="876"/>
      <c r="RBY66" s="876"/>
      <c r="RBZ66" s="876"/>
      <c r="RCA66" s="876"/>
      <c r="RCB66" s="876"/>
      <c r="RCC66" s="876"/>
      <c r="RCD66" s="876"/>
      <c r="RCE66" s="876"/>
      <c r="RCF66" s="876"/>
      <c r="RCG66" s="876"/>
      <c r="RCH66" s="876"/>
      <c r="RCI66" s="876"/>
      <c r="RCJ66" s="876"/>
      <c r="RCK66" s="876"/>
      <c r="RCL66" s="876"/>
      <c r="RCM66" s="876"/>
      <c r="RCN66" s="876"/>
      <c r="RCO66" s="876"/>
      <c r="RCP66" s="876"/>
      <c r="RCQ66" s="876"/>
      <c r="RCR66" s="876"/>
      <c r="RCS66" s="876"/>
      <c r="RCT66" s="876"/>
      <c r="RCU66" s="876"/>
      <c r="RCV66" s="876"/>
      <c r="RCW66" s="876"/>
      <c r="RCX66" s="876"/>
      <c r="RCY66" s="876"/>
      <c r="RCZ66" s="876"/>
      <c r="RDA66" s="876"/>
      <c r="RDB66" s="876"/>
      <c r="RDC66" s="876"/>
      <c r="RDD66" s="876"/>
      <c r="RDE66" s="876"/>
      <c r="RDF66" s="876"/>
      <c r="RDG66" s="876"/>
      <c r="RDH66" s="876"/>
      <c r="RDI66" s="876"/>
      <c r="RDJ66" s="876"/>
      <c r="RDK66" s="876"/>
      <c r="RDL66" s="876"/>
      <c r="RDM66" s="876"/>
      <c r="RDN66" s="876"/>
      <c r="RDO66" s="876"/>
      <c r="RDP66" s="876"/>
      <c r="RDQ66" s="876"/>
      <c r="RDR66" s="876"/>
      <c r="RDS66" s="876"/>
      <c r="RDT66" s="876"/>
      <c r="RDU66" s="876"/>
      <c r="RDV66" s="876"/>
      <c r="RDW66" s="876"/>
      <c r="RDX66" s="876"/>
      <c r="RDY66" s="876"/>
      <c r="RDZ66" s="876"/>
      <c r="REA66" s="876"/>
      <c r="REB66" s="876"/>
      <c r="REC66" s="876"/>
      <c r="RED66" s="876"/>
      <c r="REE66" s="876"/>
      <c r="REF66" s="876"/>
      <c r="REG66" s="876"/>
      <c r="REH66" s="876"/>
      <c r="REI66" s="876"/>
      <c r="REJ66" s="876"/>
      <c r="REK66" s="876"/>
      <c r="REL66" s="876"/>
      <c r="REM66" s="876"/>
      <c r="REN66" s="876"/>
      <c r="REO66" s="876"/>
      <c r="REP66" s="876"/>
      <c r="REQ66" s="876"/>
      <c r="RER66" s="876"/>
      <c r="RES66" s="876"/>
      <c r="RET66" s="876"/>
      <c r="REU66" s="876"/>
      <c r="REV66" s="876"/>
      <c r="REW66" s="876"/>
      <c r="REX66" s="876"/>
      <c r="REY66" s="876"/>
      <c r="REZ66" s="876"/>
      <c r="RFA66" s="876"/>
      <c r="RFB66" s="876"/>
      <c r="RFC66" s="876"/>
      <c r="RFD66" s="876"/>
      <c r="RFE66" s="876"/>
      <c r="RFF66" s="876"/>
      <c r="RFG66" s="876"/>
      <c r="RFH66" s="876"/>
      <c r="RFI66" s="876"/>
      <c r="RFJ66" s="876"/>
      <c r="RFK66" s="876"/>
      <c r="RFL66" s="876"/>
      <c r="RFM66" s="876"/>
      <c r="RFN66" s="876"/>
      <c r="RFO66" s="876"/>
      <c r="RFP66" s="876"/>
      <c r="RFQ66" s="876"/>
      <c r="RFR66" s="876"/>
      <c r="RFS66" s="876"/>
      <c r="RFT66" s="876"/>
      <c r="RFU66" s="876"/>
      <c r="RFV66" s="876"/>
      <c r="RFW66" s="876"/>
      <c r="RFX66" s="876"/>
      <c r="RFY66" s="876"/>
      <c r="RFZ66" s="876"/>
      <c r="RGA66" s="876"/>
      <c r="RGB66" s="876"/>
      <c r="RGC66" s="876"/>
      <c r="RGD66" s="876"/>
      <c r="RGE66" s="876"/>
      <c r="RGF66" s="876"/>
      <c r="RGG66" s="876"/>
      <c r="RGH66" s="876"/>
      <c r="RGI66" s="876"/>
      <c r="RGJ66" s="876"/>
      <c r="RGK66" s="876"/>
      <c r="RGL66" s="876"/>
      <c r="RGM66" s="876"/>
      <c r="RGN66" s="876"/>
      <c r="RGO66" s="876"/>
      <c r="RGP66" s="876"/>
      <c r="RGQ66" s="876"/>
      <c r="RGR66" s="876"/>
      <c r="RGS66" s="876"/>
      <c r="RGT66" s="876"/>
      <c r="RGU66" s="876"/>
      <c r="RGV66" s="876"/>
      <c r="RGW66" s="876"/>
      <c r="RGX66" s="876"/>
      <c r="RGY66" s="876"/>
      <c r="RGZ66" s="876"/>
      <c r="RHA66" s="876"/>
      <c r="RHB66" s="876"/>
      <c r="RHC66" s="876"/>
      <c r="RHD66" s="876"/>
      <c r="RHE66" s="876"/>
      <c r="RHF66" s="876"/>
      <c r="RHG66" s="876"/>
      <c r="RHH66" s="876"/>
      <c r="RHI66" s="876"/>
      <c r="RHJ66" s="876"/>
      <c r="RHK66" s="876"/>
      <c r="RHL66" s="876"/>
      <c r="RHM66" s="876"/>
      <c r="RHN66" s="876"/>
      <c r="RHO66" s="876"/>
      <c r="RHP66" s="876"/>
      <c r="RHQ66" s="876"/>
      <c r="RHR66" s="876"/>
      <c r="RHS66" s="876"/>
      <c r="RHT66" s="876"/>
      <c r="RHU66" s="876"/>
      <c r="RHV66" s="876"/>
      <c r="RHW66" s="876"/>
      <c r="RHX66" s="876"/>
      <c r="RHY66" s="876"/>
      <c r="RHZ66" s="876"/>
      <c r="RIA66" s="876"/>
      <c r="RIB66" s="876"/>
      <c r="RIC66" s="876"/>
      <c r="RID66" s="876"/>
      <c r="RIE66" s="876"/>
      <c r="RIF66" s="876"/>
      <c r="RIG66" s="876"/>
      <c r="RIH66" s="876"/>
      <c r="RII66" s="876"/>
      <c r="RIJ66" s="876"/>
      <c r="RIK66" s="876"/>
      <c r="RIL66" s="876"/>
      <c r="RIM66" s="876"/>
      <c r="RIN66" s="876"/>
      <c r="RIO66" s="876"/>
      <c r="RIP66" s="876"/>
      <c r="RIQ66" s="876"/>
      <c r="RIR66" s="876"/>
      <c r="RIS66" s="876"/>
      <c r="RIT66" s="876"/>
      <c r="RIU66" s="876"/>
      <c r="RIV66" s="876"/>
      <c r="RIW66" s="876"/>
      <c r="RIX66" s="876"/>
      <c r="RIY66" s="876"/>
      <c r="RIZ66" s="876"/>
      <c r="RJA66" s="876"/>
      <c r="RJB66" s="876"/>
      <c r="RJC66" s="876"/>
      <c r="RJD66" s="876"/>
      <c r="RJE66" s="876"/>
      <c r="RJF66" s="876"/>
      <c r="RJG66" s="876"/>
      <c r="RJH66" s="876"/>
      <c r="RJI66" s="876"/>
      <c r="RJJ66" s="876"/>
      <c r="RJK66" s="876"/>
      <c r="RJL66" s="876"/>
      <c r="RJM66" s="876"/>
      <c r="RJN66" s="876"/>
      <c r="RJO66" s="876"/>
      <c r="RJP66" s="876"/>
      <c r="RJQ66" s="876"/>
      <c r="RJR66" s="876"/>
      <c r="RJS66" s="876"/>
      <c r="RJT66" s="876"/>
      <c r="RJU66" s="876"/>
      <c r="RJV66" s="876"/>
      <c r="RJW66" s="876"/>
      <c r="RJX66" s="876"/>
      <c r="RJY66" s="876"/>
      <c r="RJZ66" s="876"/>
      <c r="RKA66" s="876"/>
      <c r="RKB66" s="876"/>
      <c r="RKC66" s="876"/>
      <c r="RKD66" s="876"/>
      <c r="RKE66" s="876"/>
      <c r="RKF66" s="876"/>
      <c r="RKG66" s="876"/>
      <c r="RKH66" s="876"/>
      <c r="RKI66" s="876"/>
      <c r="RKJ66" s="876"/>
      <c r="RKK66" s="876"/>
      <c r="RKL66" s="876"/>
      <c r="RKM66" s="876"/>
      <c r="RKN66" s="876"/>
      <c r="RKO66" s="876"/>
      <c r="RKP66" s="876"/>
      <c r="RKQ66" s="876"/>
      <c r="RKR66" s="876"/>
      <c r="RKS66" s="876"/>
      <c r="RKT66" s="876"/>
      <c r="RKU66" s="876"/>
      <c r="RKV66" s="876"/>
      <c r="RKW66" s="876"/>
      <c r="RKX66" s="876"/>
      <c r="RKY66" s="876"/>
      <c r="RKZ66" s="876"/>
      <c r="RLA66" s="876"/>
      <c r="RLB66" s="876"/>
      <c r="RLC66" s="876"/>
      <c r="RLD66" s="876"/>
      <c r="RLE66" s="876"/>
      <c r="RLF66" s="876"/>
      <c r="RLG66" s="876"/>
      <c r="RLH66" s="876"/>
      <c r="RLI66" s="876"/>
      <c r="RLJ66" s="876"/>
      <c r="RLK66" s="876"/>
      <c r="RLL66" s="876"/>
      <c r="RLM66" s="876"/>
      <c r="RLN66" s="876"/>
      <c r="RLO66" s="876"/>
      <c r="RLP66" s="876"/>
      <c r="RLQ66" s="876"/>
      <c r="RLR66" s="876"/>
      <c r="RLS66" s="876"/>
      <c r="RLT66" s="876"/>
      <c r="RLU66" s="876"/>
      <c r="RLV66" s="876"/>
      <c r="RLW66" s="876"/>
      <c r="RLX66" s="876"/>
      <c r="RLY66" s="876"/>
      <c r="RLZ66" s="876"/>
      <c r="RMA66" s="876"/>
      <c r="RMB66" s="876"/>
      <c r="RMC66" s="876"/>
      <c r="RMD66" s="876"/>
      <c r="RME66" s="876"/>
      <c r="RMF66" s="876"/>
      <c r="RMG66" s="876"/>
      <c r="RMH66" s="876"/>
      <c r="RMI66" s="876"/>
      <c r="RMJ66" s="876"/>
      <c r="RMK66" s="876"/>
      <c r="RML66" s="876"/>
      <c r="RMM66" s="876"/>
      <c r="RMN66" s="876"/>
      <c r="RMO66" s="876"/>
      <c r="RMP66" s="876"/>
      <c r="RMQ66" s="876"/>
      <c r="RMR66" s="876"/>
      <c r="RMS66" s="876"/>
      <c r="RMT66" s="876"/>
      <c r="RMU66" s="876"/>
      <c r="RMV66" s="876"/>
      <c r="RMW66" s="876"/>
      <c r="RMX66" s="876"/>
      <c r="RMY66" s="876"/>
      <c r="RMZ66" s="876"/>
      <c r="RNA66" s="876"/>
      <c r="RNB66" s="876"/>
      <c r="RNC66" s="876"/>
      <c r="RND66" s="876"/>
      <c r="RNE66" s="876"/>
      <c r="RNF66" s="876"/>
      <c r="RNG66" s="876"/>
      <c r="RNH66" s="876"/>
      <c r="RNI66" s="876"/>
      <c r="RNJ66" s="876"/>
      <c r="RNK66" s="876"/>
      <c r="RNL66" s="876"/>
      <c r="RNM66" s="876"/>
      <c r="RNN66" s="876"/>
      <c r="RNO66" s="876"/>
      <c r="RNP66" s="876"/>
      <c r="RNQ66" s="876"/>
      <c r="RNR66" s="876"/>
      <c r="RNS66" s="876"/>
      <c r="RNT66" s="876"/>
      <c r="RNU66" s="876"/>
      <c r="RNV66" s="876"/>
      <c r="RNW66" s="876"/>
      <c r="RNX66" s="876"/>
      <c r="RNY66" s="876"/>
      <c r="RNZ66" s="876"/>
      <c r="ROA66" s="876"/>
      <c r="ROB66" s="876"/>
      <c r="ROC66" s="876"/>
      <c r="ROD66" s="876"/>
      <c r="ROE66" s="876"/>
      <c r="ROF66" s="876"/>
      <c r="ROG66" s="876"/>
      <c r="ROH66" s="876"/>
      <c r="ROI66" s="876"/>
      <c r="ROJ66" s="876"/>
      <c r="ROK66" s="876"/>
      <c r="ROL66" s="876"/>
      <c r="ROM66" s="876"/>
      <c r="RON66" s="876"/>
      <c r="ROO66" s="876"/>
      <c r="ROP66" s="876"/>
      <c r="ROQ66" s="876"/>
      <c r="ROR66" s="876"/>
      <c r="ROS66" s="876"/>
      <c r="ROT66" s="876"/>
      <c r="ROU66" s="876"/>
      <c r="ROV66" s="876"/>
      <c r="ROW66" s="876"/>
      <c r="ROX66" s="876"/>
      <c r="ROY66" s="876"/>
      <c r="ROZ66" s="876"/>
      <c r="RPA66" s="876"/>
      <c r="RPB66" s="876"/>
      <c r="RPC66" s="876"/>
      <c r="RPD66" s="876"/>
      <c r="RPE66" s="876"/>
      <c r="RPF66" s="876"/>
      <c r="RPG66" s="876"/>
      <c r="RPH66" s="876"/>
      <c r="RPI66" s="876"/>
      <c r="RPJ66" s="876"/>
      <c r="RPK66" s="876"/>
      <c r="RPL66" s="876"/>
      <c r="RPM66" s="876"/>
      <c r="RPN66" s="876"/>
      <c r="RPO66" s="876"/>
      <c r="RPP66" s="876"/>
      <c r="RPQ66" s="876"/>
      <c r="RPR66" s="876"/>
      <c r="RPS66" s="876"/>
      <c r="RPT66" s="876"/>
      <c r="RPU66" s="876"/>
      <c r="RPV66" s="876"/>
      <c r="RPW66" s="876"/>
      <c r="RPX66" s="876"/>
      <c r="RPY66" s="876"/>
      <c r="RPZ66" s="876"/>
      <c r="RQA66" s="876"/>
      <c r="RQB66" s="876"/>
      <c r="RQC66" s="876"/>
      <c r="RQD66" s="876"/>
      <c r="RQE66" s="876"/>
      <c r="RQF66" s="876"/>
      <c r="RQG66" s="876"/>
      <c r="RQH66" s="876"/>
      <c r="RQI66" s="876"/>
      <c r="RQJ66" s="876"/>
      <c r="RQK66" s="876"/>
      <c r="RQL66" s="876"/>
      <c r="RQM66" s="876"/>
      <c r="RQN66" s="876"/>
      <c r="RQO66" s="876"/>
      <c r="RQP66" s="876"/>
      <c r="RQQ66" s="876"/>
      <c r="RQR66" s="876"/>
      <c r="RQS66" s="876"/>
      <c r="RQT66" s="876"/>
      <c r="RQU66" s="876"/>
      <c r="RQV66" s="876"/>
      <c r="RQW66" s="876"/>
      <c r="RQX66" s="876"/>
      <c r="RQY66" s="876"/>
      <c r="RQZ66" s="876"/>
      <c r="RRA66" s="876"/>
      <c r="RRB66" s="876"/>
      <c r="RRC66" s="876"/>
      <c r="RRD66" s="876"/>
      <c r="RRE66" s="876"/>
      <c r="RRF66" s="876"/>
      <c r="RRG66" s="876"/>
      <c r="RRH66" s="876"/>
      <c r="RRI66" s="876"/>
      <c r="RRJ66" s="876"/>
      <c r="RRK66" s="876"/>
      <c r="RRL66" s="876"/>
      <c r="RRM66" s="876"/>
      <c r="RRN66" s="876"/>
      <c r="RRO66" s="876"/>
      <c r="RRP66" s="876"/>
      <c r="RRQ66" s="876"/>
      <c r="RRR66" s="876"/>
      <c r="RRS66" s="876"/>
      <c r="RRT66" s="876"/>
      <c r="RRU66" s="876"/>
      <c r="RRV66" s="876"/>
      <c r="RRW66" s="876"/>
      <c r="RRX66" s="876"/>
      <c r="RRY66" s="876"/>
      <c r="RRZ66" s="876"/>
      <c r="RSA66" s="876"/>
      <c r="RSB66" s="876"/>
      <c r="RSC66" s="876"/>
      <c r="RSD66" s="876"/>
      <c r="RSE66" s="876"/>
      <c r="RSF66" s="876"/>
      <c r="RSG66" s="876"/>
      <c r="RSH66" s="876"/>
      <c r="RSI66" s="876"/>
      <c r="RSJ66" s="876"/>
      <c r="RSK66" s="876"/>
      <c r="RSL66" s="876"/>
      <c r="RSM66" s="876"/>
      <c r="RSN66" s="876"/>
      <c r="RSO66" s="876"/>
      <c r="RSP66" s="876"/>
      <c r="RSQ66" s="876"/>
      <c r="RSR66" s="876"/>
      <c r="RSS66" s="876"/>
      <c r="RST66" s="876"/>
      <c r="RSU66" s="876"/>
      <c r="RSV66" s="876"/>
      <c r="RSW66" s="876"/>
      <c r="RSX66" s="876"/>
      <c r="RSY66" s="876"/>
      <c r="RSZ66" s="876"/>
      <c r="RTA66" s="876"/>
      <c r="RTB66" s="876"/>
      <c r="RTC66" s="876"/>
      <c r="RTD66" s="876"/>
      <c r="RTE66" s="876"/>
      <c r="RTF66" s="876"/>
      <c r="RTG66" s="876"/>
      <c r="RTH66" s="876"/>
      <c r="RTI66" s="876"/>
      <c r="RTJ66" s="876"/>
      <c r="RTK66" s="876"/>
      <c r="RTL66" s="876"/>
      <c r="RTM66" s="876"/>
      <c r="RTN66" s="876"/>
      <c r="RTO66" s="876"/>
      <c r="RTP66" s="876"/>
      <c r="RTQ66" s="876"/>
      <c r="RTR66" s="876"/>
      <c r="RTS66" s="876"/>
      <c r="RTT66" s="876"/>
      <c r="RTU66" s="876"/>
      <c r="RTV66" s="876"/>
      <c r="RTW66" s="876"/>
      <c r="RTX66" s="876"/>
      <c r="RTY66" s="876"/>
      <c r="RTZ66" s="876"/>
      <c r="RUA66" s="876"/>
      <c r="RUB66" s="876"/>
      <c r="RUC66" s="876"/>
      <c r="RUD66" s="876"/>
      <c r="RUE66" s="876"/>
      <c r="RUF66" s="876"/>
      <c r="RUG66" s="876"/>
      <c r="RUH66" s="876"/>
      <c r="RUI66" s="876"/>
      <c r="RUJ66" s="876"/>
      <c r="RUK66" s="876"/>
      <c r="RUL66" s="876"/>
      <c r="RUM66" s="876"/>
      <c r="RUN66" s="876"/>
      <c r="RUO66" s="876"/>
      <c r="RUP66" s="876"/>
      <c r="RUQ66" s="876"/>
      <c r="RUR66" s="876"/>
      <c r="RUS66" s="876"/>
      <c r="RUT66" s="876"/>
      <c r="RUU66" s="876"/>
      <c r="RUV66" s="876"/>
      <c r="RUW66" s="876"/>
      <c r="RUX66" s="876"/>
      <c r="RUY66" s="876"/>
      <c r="RUZ66" s="876"/>
      <c r="RVA66" s="876"/>
      <c r="RVB66" s="876"/>
      <c r="RVC66" s="876"/>
      <c r="RVD66" s="876"/>
      <c r="RVE66" s="876"/>
      <c r="RVF66" s="876"/>
      <c r="RVG66" s="876"/>
      <c r="RVH66" s="876"/>
      <c r="RVI66" s="876"/>
      <c r="RVJ66" s="876"/>
      <c r="RVK66" s="876"/>
      <c r="RVL66" s="876"/>
      <c r="RVM66" s="876"/>
      <c r="RVN66" s="876"/>
      <c r="RVO66" s="876"/>
      <c r="RVP66" s="876"/>
      <c r="RVQ66" s="876"/>
      <c r="RVR66" s="876"/>
      <c r="RVS66" s="876"/>
      <c r="RVT66" s="876"/>
      <c r="RVU66" s="876"/>
      <c r="RVV66" s="876"/>
      <c r="RVW66" s="876"/>
      <c r="RVX66" s="876"/>
      <c r="RVY66" s="876"/>
      <c r="RVZ66" s="876"/>
      <c r="RWA66" s="876"/>
      <c r="RWB66" s="876"/>
      <c r="RWC66" s="876"/>
      <c r="RWD66" s="876"/>
      <c r="RWE66" s="876"/>
      <c r="RWF66" s="876"/>
      <c r="RWG66" s="876"/>
      <c r="RWH66" s="876"/>
      <c r="RWI66" s="876"/>
      <c r="RWJ66" s="876"/>
      <c r="RWK66" s="876"/>
      <c r="RWL66" s="876"/>
      <c r="RWM66" s="876"/>
      <c r="RWN66" s="876"/>
      <c r="RWO66" s="876"/>
      <c r="RWP66" s="876"/>
      <c r="RWQ66" s="876"/>
      <c r="RWR66" s="876"/>
      <c r="RWS66" s="876"/>
      <c r="RWT66" s="876"/>
      <c r="RWU66" s="876"/>
      <c r="RWV66" s="876"/>
      <c r="RWW66" s="876"/>
      <c r="RWX66" s="876"/>
      <c r="RWY66" s="876"/>
      <c r="RWZ66" s="876"/>
      <c r="RXA66" s="876"/>
      <c r="RXB66" s="876"/>
      <c r="RXC66" s="876"/>
      <c r="RXD66" s="876"/>
      <c r="RXE66" s="876"/>
      <c r="RXF66" s="876"/>
      <c r="RXG66" s="876"/>
      <c r="RXH66" s="876"/>
      <c r="RXI66" s="876"/>
      <c r="RXJ66" s="876"/>
      <c r="RXK66" s="876"/>
      <c r="RXL66" s="876"/>
      <c r="RXM66" s="876"/>
      <c r="RXN66" s="876"/>
      <c r="RXO66" s="876"/>
      <c r="RXP66" s="876"/>
      <c r="RXQ66" s="876"/>
      <c r="RXR66" s="876"/>
      <c r="RXS66" s="876"/>
      <c r="RXT66" s="876"/>
      <c r="RXU66" s="876"/>
      <c r="RXV66" s="876"/>
      <c r="RXW66" s="876"/>
      <c r="RXX66" s="876"/>
      <c r="RXY66" s="876"/>
      <c r="RXZ66" s="876"/>
      <c r="RYA66" s="876"/>
      <c r="RYB66" s="876"/>
      <c r="RYC66" s="876"/>
      <c r="RYD66" s="876"/>
      <c r="RYE66" s="876"/>
      <c r="RYF66" s="876"/>
      <c r="RYG66" s="876"/>
      <c r="RYH66" s="876"/>
      <c r="RYI66" s="876"/>
      <c r="RYJ66" s="876"/>
      <c r="RYK66" s="876"/>
      <c r="RYL66" s="876"/>
      <c r="RYM66" s="876"/>
      <c r="RYN66" s="876"/>
      <c r="RYO66" s="876"/>
      <c r="RYP66" s="876"/>
      <c r="RYQ66" s="876"/>
      <c r="RYR66" s="876"/>
      <c r="RYS66" s="876"/>
      <c r="RYT66" s="876"/>
      <c r="RYU66" s="876"/>
      <c r="RYV66" s="876"/>
      <c r="RYW66" s="876"/>
      <c r="RYX66" s="876"/>
      <c r="RYY66" s="876"/>
      <c r="RYZ66" s="876"/>
      <c r="RZA66" s="876"/>
      <c r="RZB66" s="876"/>
      <c r="RZC66" s="876"/>
      <c r="RZD66" s="876"/>
      <c r="RZE66" s="876"/>
      <c r="RZF66" s="876"/>
      <c r="RZG66" s="876"/>
      <c r="RZH66" s="876"/>
      <c r="RZI66" s="876"/>
      <c r="RZJ66" s="876"/>
      <c r="RZK66" s="876"/>
      <c r="RZL66" s="876"/>
      <c r="RZM66" s="876"/>
      <c r="RZN66" s="876"/>
      <c r="RZO66" s="876"/>
      <c r="RZP66" s="876"/>
      <c r="RZQ66" s="876"/>
      <c r="RZR66" s="876"/>
      <c r="RZS66" s="876"/>
      <c r="RZT66" s="876"/>
      <c r="RZU66" s="876"/>
      <c r="RZV66" s="876"/>
      <c r="RZW66" s="876"/>
      <c r="RZX66" s="876"/>
      <c r="RZY66" s="876"/>
      <c r="RZZ66" s="876"/>
      <c r="SAA66" s="876"/>
      <c r="SAB66" s="876"/>
      <c r="SAC66" s="876"/>
      <c r="SAD66" s="876"/>
      <c r="SAE66" s="876"/>
      <c r="SAF66" s="876"/>
      <c r="SAG66" s="876"/>
      <c r="SAH66" s="876"/>
      <c r="SAI66" s="876"/>
      <c r="SAJ66" s="876"/>
      <c r="SAK66" s="876"/>
      <c r="SAL66" s="876"/>
      <c r="SAM66" s="876"/>
      <c r="SAN66" s="876"/>
      <c r="SAO66" s="876"/>
      <c r="SAP66" s="876"/>
      <c r="SAQ66" s="876"/>
      <c r="SAR66" s="876"/>
      <c r="SAS66" s="876"/>
      <c r="SAT66" s="876"/>
      <c r="SAU66" s="876"/>
      <c r="SAV66" s="876"/>
      <c r="SAW66" s="876"/>
      <c r="SAX66" s="876"/>
      <c r="SAY66" s="876"/>
      <c r="SAZ66" s="876"/>
      <c r="SBA66" s="876"/>
      <c r="SBB66" s="876"/>
      <c r="SBC66" s="876"/>
      <c r="SBD66" s="876"/>
      <c r="SBE66" s="876"/>
      <c r="SBF66" s="876"/>
      <c r="SBG66" s="876"/>
      <c r="SBH66" s="876"/>
      <c r="SBI66" s="876"/>
      <c r="SBJ66" s="876"/>
      <c r="SBK66" s="876"/>
      <c r="SBL66" s="876"/>
      <c r="SBM66" s="876"/>
      <c r="SBN66" s="876"/>
      <c r="SBO66" s="876"/>
      <c r="SBP66" s="876"/>
      <c r="SBQ66" s="876"/>
      <c r="SBR66" s="876"/>
      <c r="SBS66" s="876"/>
      <c r="SBT66" s="876"/>
      <c r="SBU66" s="876"/>
      <c r="SBV66" s="876"/>
      <c r="SBW66" s="876"/>
      <c r="SBX66" s="876"/>
      <c r="SBY66" s="876"/>
      <c r="SBZ66" s="876"/>
      <c r="SCA66" s="876"/>
      <c r="SCB66" s="876"/>
      <c r="SCC66" s="876"/>
      <c r="SCD66" s="876"/>
      <c r="SCE66" s="876"/>
      <c r="SCF66" s="876"/>
      <c r="SCG66" s="876"/>
      <c r="SCH66" s="876"/>
      <c r="SCI66" s="876"/>
      <c r="SCJ66" s="876"/>
      <c r="SCK66" s="876"/>
      <c r="SCL66" s="876"/>
      <c r="SCM66" s="876"/>
      <c r="SCN66" s="876"/>
      <c r="SCO66" s="876"/>
      <c r="SCP66" s="876"/>
      <c r="SCQ66" s="876"/>
      <c r="SCR66" s="876"/>
      <c r="SCS66" s="876"/>
      <c r="SCT66" s="876"/>
      <c r="SCU66" s="876"/>
      <c r="SCV66" s="876"/>
      <c r="SCW66" s="876"/>
      <c r="SCX66" s="876"/>
      <c r="SCY66" s="876"/>
      <c r="SCZ66" s="876"/>
      <c r="SDA66" s="876"/>
      <c r="SDB66" s="876"/>
      <c r="SDC66" s="876"/>
      <c r="SDD66" s="876"/>
      <c r="SDE66" s="876"/>
      <c r="SDF66" s="876"/>
      <c r="SDG66" s="876"/>
      <c r="SDH66" s="876"/>
      <c r="SDI66" s="876"/>
      <c r="SDJ66" s="876"/>
      <c r="SDK66" s="876"/>
      <c r="SDL66" s="876"/>
      <c r="SDM66" s="876"/>
      <c r="SDN66" s="876"/>
      <c r="SDO66" s="876"/>
      <c r="SDP66" s="876"/>
      <c r="SDQ66" s="876"/>
      <c r="SDR66" s="876"/>
      <c r="SDS66" s="876"/>
      <c r="SDT66" s="876"/>
      <c r="SDU66" s="876"/>
      <c r="SDV66" s="876"/>
      <c r="SDW66" s="876"/>
      <c r="SDX66" s="876"/>
      <c r="SDY66" s="876"/>
      <c r="SDZ66" s="876"/>
      <c r="SEA66" s="876"/>
      <c r="SEB66" s="876"/>
      <c r="SEC66" s="876"/>
      <c r="SED66" s="876"/>
      <c r="SEE66" s="876"/>
      <c r="SEF66" s="876"/>
      <c r="SEG66" s="876"/>
      <c r="SEH66" s="876"/>
      <c r="SEI66" s="876"/>
      <c r="SEJ66" s="876"/>
      <c r="SEK66" s="876"/>
      <c r="SEL66" s="876"/>
      <c r="SEM66" s="876"/>
      <c r="SEN66" s="876"/>
      <c r="SEO66" s="876"/>
      <c r="SEP66" s="876"/>
      <c r="SEQ66" s="876"/>
      <c r="SER66" s="876"/>
      <c r="SES66" s="876"/>
      <c r="SET66" s="876"/>
      <c r="SEU66" s="876"/>
      <c r="SEV66" s="876"/>
      <c r="SEW66" s="876"/>
      <c r="SEX66" s="876"/>
      <c r="SEY66" s="876"/>
      <c r="SEZ66" s="876"/>
      <c r="SFA66" s="876"/>
      <c r="SFB66" s="876"/>
      <c r="SFC66" s="876"/>
      <c r="SFD66" s="876"/>
      <c r="SFE66" s="876"/>
      <c r="SFF66" s="876"/>
      <c r="SFG66" s="876"/>
      <c r="SFH66" s="876"/>
      <c r="SFI66" s="876"/>
      <c r="SFJ66" s="876"/>
      <c r="SFK66" s="876"/>
      <c r="SFL66" s="876"/>
      <c r="SFM66" s="876"/>
      <c r="SFN66" s="876"/>
      <c r="SFO66" s="876"/>
      <c r="SFP66" s="876"/>
      <c r="SFQ66" s="876"/>
      <c r="SFR66" s="876"/>
      <c r="SFS66" s="876"/>
      <c r="SFT66" s="876"/>
      <c r="SFU66" s="876"/>
      <c r="SFV66" s="876"/>
      <c r="SFW66" s="876"/>
      <c r="SFX66" s="876"/>
      <c r="SFY66" s="876"/>
      <c r="SFZ66" s="876"/>
      <c r="SGA66" s="876"/>
      <c r="SGB66" s="876"/>
      <c r="SGC66" s="876"/>
      <c r="SGD66" s="876"/>
      <c r="SGE66" s="876"/>
      <c r="SGF66" s="876"/>
      <c r="SGG66" s="876"/>
      <c r="SGH66" s="876"/>
      <c r="SGI66" s="876"/>
      <c r="SGJ66" s="876"/>
      <c r="SGK66" s="876"/>
      <c r="SGL66" s="876"/>
      <c r="SGM66" s="876"/>
      <c r="SGN66" s="876"/>
      <c r="SGO66" s="876"/>
      <c r="SGP66" s="876"/>
      <c r="SGQ66" s="876"/>
      <c r="SGR66" s="876"/>
      <c r="SGS66" s="876"/>
      <c r="SGT66" s="876"/>
      <c r="SGU66" s="876"/>
      <c r="SGV66" s="876"/>
      <c r="SGW66" s="876"/>
      <c r="SGX66" s="876"/>
      <c r="SGY66" s="876"/>
      <c r="SGZ66" s="876"/>
      <c r="SHA66" s="876"/>
      <c r="SHB66" s="876"/>
      <c r="SHC66" s="876"/>
      <c r="SHD66" s="876"/>
      <c r="SHE66" s="876"/>
      <c r="SHF66" s="876"/>
      <c r="SHG66" s="876"/>
      <c r="SHH66" s="876"/>
      <c r="SHI66" s="876"/>
      <c r="SHJ66" s="876"/>
      <c r="SHK66" s="876"/>
      <c r="SHL66" s="876"/>
      <c r="SHM66" s="876"/>
      <c r="SHN66" s="876"/>
      <c r="SHO66" s="876"/>
      <c r="SHP66" s="876"/>
      <c r="SHQ66" s="876"/>
      <c r="SHR66" s="876"/>
      <c r="SHS66" s="876"/>
      <c r="SHT66" s="876"/>
      <c r="SHU66" s="876"/>
      <c r="SHV66" s="876"/>
      <c r="SHW66" s="876"/>
      <c r="SHX66" s="876"/>
      <c r="SHY66" s="876"/>
      <c r="SHZ66" s="876"/>
      <c r="SIA66" s="876"/>
      <c r="SIB66" s="876"/>
      <c r="SIC66" s="876"/>
      <c r="SID66" s="876"/>
      <c r="SIE66" s="876"/>
      <c r="SIF66" s="876"/>
      <c r="SIG66" s="876"/>
      <c r="SIH66" s="876"/>
      <c r="SII66" s="876"/>
      <c r="SIJ66" s="876"/>
      <c r="SIK66" s="876"/>
      <c r="SIL66" s="876"/>
      <c r="SIM66" s="876"/>
      <c r="SIN66" s="876"/>
      <c r="SIO66" s="876"/>
      <c r="SIP66" s="876"/>
      <c r="SIQ66" s="876"/>
      <c r="SIR66" s="876"/>
      <c r="SIS66" s="876"/>
      <c r="SIT66" s="876"/>
      <c r="SIU66" s="876"/>
      <c r="SIV66" s="876"/>
      <c r="SIW66" s="876"/>
      <c r="SIX66" s="876"/>
      <c r="SIY66" s="876"/>
      <c r="SIZ66" s="876"/>
      <c r="SJA66" s="876"/>
      <c r="SJB66" s="876"/>
      <c r="SJC66" s="876"/>
      <c r="SJD66" s="876"/>
      <c r="SJE66" s="876"/>
      <c r="SJF66" s="876"/>
      <c r="SJG66" s="876"/>
      <c r="SJH66" s="876"/>
      <c r="SJI66" s="876"/>
      <c r="SJJ66" s="876"/>
      <c r="SJK66" s="876"/>
      <c r="SJL66" s="876"/>
      <c r="SJM66" s="876"/>
      <c r="SJN66" s="876"/>
      <c r="SJO66" s="876"/>
      <c r="SJP66" s="876"/>
      <c r="SJQ66" s="876"/>
      <c r="SJR66" s="876"/>
      <c r="SJS66" s="876"/>
      <c r="SJT66" s="876"/>
      <c r="SJU66" s="876"/>
      <c r="SJV66" s="876"/>
      <c r="SJW66" s="876"/>
      <c r="SJX66" s="876"/>
      <c r="SJY66" s="876"/>
      <c r="SJZ66" s="876"/>
      <c r="SKA66" s="876"/>
      <c r="SKB66" s="876"/>
      <c r="SKC66" s="876"/>
      <c r="SKD66" s="876"/>
      <c r="SKE66" s="876"/>
      <c r="SKF66" s="876"/>
      <c r="SKG66" s="876"/>
      <c r="SKH66" s="876"/>
      <c r="SKI66" s="876"/>
      <c r="SKJ66" s="876"/>
      <c r="SKK66" s="876"/>
      <c r="SKL66" s="876"/>
      <c r="SKM66" s="876"/>
      <c r="SKN66" s="876"/>
      <c r="SKO66" s="876"/>
      <c r="SKP66" s="876"/>
      <c r="SKQ66" s="876"/>
      <c r="SKR66" s="876"/>
      <c r="SKS66" s="876"/>
      <c r="SKT66" s="876"/>
      <c r="SKU66" s="876"/>
      <c r="SKV66" s="876"/>
      <c r="SKW66" s="876"/>
      <c r="SKX66" s="876"/>
      <c r="SKY66" s="876"/>
      <c r="SKZ66" s="876"/>
      <c r="SLA66" s="876"/>
      <c r="SLB66" s="876"/>
      <c r="SLC66" s="876"/>
      <c r="SLD66" s="876"/>
      <c r="SLE66" s="876"/>
      <c r="SLF66" s="876"/>
      <c r="SLG66" s="876"/>
      <c r="SLH66" s="876"/>
      <c r="SLI66" s="876"/>
      <c r="SLJ66" s="876"/>
      <c r="SLK66" s="876"/>
      <c r="SLL66" s="876"/>
      <c r="SLM66" s="876"/>
      <c r="SLN66" s="876"/>
      <c r="SLO66" s="876"/>
      <c r="SLP66" s="876"/>
      <c r="SLQ66" s="876"/>
      <c r="SLR66" s="876"/>
      <c r="SLS66" s="876"/>
      <c r="SLT66" s="876"/>
      <c r="SLU66" s="876"/>
      <c r="SLV66" s="876"/>
      <c r="SLW66" s="876"/>
      <c r="SLX66" s="876"/>
      <c r="SLY66" s="876"/>
      <c r="SLZ66" s="876"/>
      <c r="SMA66" s="876"/>
      <c r="SMB66" s="876"/>
      <c r="SMC66" s="876"/>
      <c r="SMD66" s="876"/>
      <c r="SME66" s="876"/>
      <c r="SMF66" s="876"/>
      <c r="SMG66" s="876"/>
      <c r="SMH66" s="876"/>
      <c r="SMI66" s="876"/>
      <c r="SMJ66" s="876"/>
      <c r="SMK66" s="876"/>
      <c r="SML66" s="876"/>
      <c r="SMM66" s="876"/>
      <c r="SMN66" s="876"/>
      <c r="SMO66" s="876"/>
      <c r="SMP66" s="876"/>
      <c r="SMQ66" s="876"/>
      <c r="SMR66" s="876"/>
      <c r="SMS66" s="876"/>
      <c r="SMT66" s="876"/>
      <c r="SMU66" s="876"/>
      <c r="SMV66" s="876"/>
      <c r="SMW66" s="876"/>
      <c r="SMX66" s="876"/>
      <c r="SMY66" s="876"/>
      <c r="SMZ66" s="876"/>
      <c r="SNA66" s="876"/>
      <c r="SNB66" s="876"/>
      <c r="SNC66" s="876"/>
      <c r="SND66" s="876"/>
      <c r="SNE66" s="876"/>
      <c r="SNF66" s="876"/>
      <c r="SNG66" s="876"/>
      <c r="SNH66" s="876"/>
      <c r="SNI66" s="876"/>
      <c r="SNJ66" s="876"/>
      <c r="SNK66" s="876"/>
      <c r="SNL66" s="876"/>
      <c r="SNM66" s="876"/>
      <c r="SNN66" s="876"/>
      <c r="SNO66" s="876"/>
      <c r="SNP66" s="876"/>
      <c r="SNQ66" s="876"/>
      <c r="SNR66" s="876"/>
      <c r="SNS66" s="876"/>
      <c r="SNT66" s="876"/>
      <c r="SNU66" s="876"/>
      <c r="SNV66" s="876"/>
      <c r="SNW66" s="876"/>
      <c r="SNX66" s="876"/>
      <c r="SNY66" s="876"/>
      <c r="SNZ66" s="876"/>
      <c r="SOA66" s="876"/>
      <c r="SOB66" s="876"/>
      <c r="SOC66" s="876"/>
      <c r="SOD66" s="876"/>
      <c r="SOE66" s="876"/>
      <c r="SOF66" s="876"/>
      <c r="SOG66" s="876"/>
      <c r="SOH66" s="876"/>
      <c r="SOI66" s="876"/>
      <c r="SOJ66" s="876"/>
      <c r="SOK66" s="876"/>
      <c r="SOL66" s="876"/>
      <c r="SOM66" s="876"/>
      <c r="SON66" s="876"/>
      <c r="SOO66" s="876"/>
      <c r="SOP66" s="876"/>
      <c r="SOQ66" s="876"/>
      <c r="SOR66" s="876"/>
      <c r="SOS66" s="876"/>
      <c r="SOT66" s="876"/>
      <c r="SOU66" s="876"/>
      <c r="SOV66" s="876"/>
      <c r="SOW66" s="876"/>
      <c r="SOX66" s="876"/>
      <c r="SOY66" s="876"/>
      <c r="SOZ66" s="876"/>
      <c r="SPA66" s="876"/>
      <c r="SPB66" s="876"/>
      <c r="SPC66" s="876"/>
      <c r="SPD66" s="876"/>
      <c r="SPE66" s="876"/>
      <c r="SPF66" s="876"/>
      <c r="SPG66" s="876"/>
      <c r="SPH66" s="876"/>
      <c r="SPI66" s="876"/>
      <c r="SPJ66" s="876"/>
      <c r="SPK66" s="876"/>
      <c r="SPL66" s="876"/>
      <c r="SPM66" s="876"/>
      <c r="SPN66" s="876"/>
      <c r="SPO66" s="876"/>
      <c r="SPP66" s="876"/>
      <c r="SPQ66" s="876"/>
      <c r="SPR66" s="876"/>
      <c r="SPS66" s="876"/>
      <c r="SPT66" s="876"/>
      <c r="SPU66" s="876"/>
      <c r="SPV66" s="876"/>
      <c r="SPW66" s="876"/>
      <c r="SPX66" s="876"/>
      <c r="SPY66" s="876"/>
      <c r="SPZ66" s="876"/>
      <c r="SQA66" s="876"/>
      <c r="SQB66" s="876"/>
      <c r="SQC66" s="876"/>
      <c r="SQD66" s="876"/>
      <c r="SQE66" s="876"/>
      <c r="SQF66" s="876"/>
      <c r="SQG66" s="876"/>
      <c r="SQH66" s="876"/>
      <c r="SQI66" s="876"/>
      <c r="SQJ66" s="876"/>
      <c r="SQK66" s="876"/>
      <c r="SQL66" s="876"/>
      <c r="SQM66" s="876"/>
      <c r="SQN66" s="876"/>
      <c r="SQO66" s="876"/>
      <c r="SQP66" s="876"/>
      <c r="SQQ66" s="876"/>
      <c r="SQR66" s="876"/>
      <c r="SQS66" s="876"/>
      <c r="SQT66" s="876"/>
      <c r="SQU66" s="876"/>
      <c r="SQV66" s="876"/>
      <c r="SQW66" s="876"/>
      <c r="SQX66" s="876"/>
      <c r="SQY66" s="876"/>
      <c r="SQZ66" s="876"/>
      <c r="SRA66" s="876"/>
      <c r="SRB66" s="876"/>
      <c r="SRC66" s="876"/>
      <c r="SRD66" s="876"/>
      <c r="SRE66" s="876"/>
      <c r="SRF66" s="876"/>
      <c r="SRG66" s="876"/>
      <c r="SRH66" s="876"/>
      <c r="SRI66" s="876"/>
      <c r="SRJ66" s="876"/>
      <c r="SRK66" s="876"/>
      <c r="SRL66" s="876"/>
      <c r="SRM66" s="876"/>
      <c r="SRN66" s="876"/>
      <c r="SRO66" s="876"/>
      <c r="SRP66" s="876"/>
      <c r="SRQ66" s="876"/>
      <c r="SRR66" s="876"/>
      <c r="SRS66" s="876"/>
      <c r="SRT66" s="876"/>
      <c r="SRU66" s="876"/>
      <c r="SRV66" s="876"/>
      <c r="SRW66" s="876"/>
      <c r="SRX66" s="876"/>
      <c r="SRY66" s="876"/>
      <c r="SRZ66" s="876"/>
      <c r="SSA66" s="876"/>
      <c r="SSB66" s="876"/>
      <c r="SSC66" s="876"/>
      <c r="SSD66" s="876"/>
      <c r="SSE66" s="876"/>
      <c r="SSF66" s="876"/>
      <c r="SSG66" s="876"/>
      <c r="SSH66" s="876"/>
      <c r="SSI66" s="876"/>
      <c r="SSJ66" s="876"/>
      <c r="SSK66" s="876"/>
      <c r="SSL66" s="876"/>
      <c r="SSM66" s="876"/>
      <c r="SSN66" s="876"/>
      <c r="SSO66" s="876"/>
      <c r="SSP66" s="876"/>
      <c r="SSQ66" s="876"/>
      <c r="SSR66" s="876"/>
      <c r="SSS66" s="876"/>
      <c r="SST66" s="876"/>
      <c r="SSU66" s="876"/>
      <c r="SSV66" s="876"/>
      <c r="SSW66" s="876"/>
      <c r="SSX66" s="876"/>
      <c r="SSY66" s="876"/>
      <c r="SSZ66" s="876"/>
      <c r="STA66" s="876"/>
      <c r="STB66" s="876"/>
      <c r="STC66" s="876"/>
      <c r="STD66" s="876"/>
      <c r="STE66" s="876"/>
      <c r="STF66" s="876"/>
      <c r="STG66" s="876"/>
      <c r="STH66" s="876"/>
      <c r="STI66" s="876"/>
      <c r="STJ66" s="876"/>
      <c r="STK66" s="876"/>
      <c r="STL66" s="876"/>
      <c r="STM66" s="876"/>
      <c r="STN66" s="876"/>
      <c r="STO66" s="876"/>
      <c r="STP66" s="876"/>
      <c r="STQ66" s="876"/>
      <c r="STR66" s="876"/>
      <c r="STS66" s="876"/>
      <c r="STT66" s="876"/>
      <c r="STU66" s="876"/>
      <c r="STV66" s="876"/>
      <c r="STW66" s="876"/>
      <c r="STX66" s="876"/>
      <c r="STY66" s="876"/>
      <c r="STZ66" s="876"/>
      <c r="SUA66" s="876"/>
      <c r="SUB66" s="876"/>
      <c r="SUC66" s="876"/>
      <c r="SUD66" s="876"/>
      <c r="SUE66" s="876"/>
      <c r="SUF66" s="876"/>
      <c r="SUG66" s="876"/>
      <c r="SUH66" s="876"/>
      <c r="SUI66" s="876"/>
      <c r="SUJ66" s="876"/>
      <c r="SUK66" s="876"/>
      <c r="SUL66" s="876"/>
      <c r="SUM66" s="876"/>
      <c r="SUN66" s="876"/>
      <c r="SUO66" s="876"/>
      <c r="SUP66" s="876"/>
      <c r="SUQ66" s="876"/>
      <c r="SUR66" s="876"/>
      <c r="SUS66" s="876"/>
      <c r="SUT66" s="876"/>
      <c r="SUU66" s="876"/>
      <c r="SUV66" s="876"/>
      <c r="SUW66" s="876"/>
      <c r="SUX66" s="876"/>
      <c r="SUY66" s="876"/>
      <c r="SUZ66" s="876"/>
      <c r="SVA66" s="876"/>
      <c r="SVB66" s="876"/>
      <c r="SVC66" s="876"/>
      <c r="SVD66" s="876"/>
      <c r="SVE66" s="876"/>
      <c r="SVF66" s="876"/>
      <c r="SVG66" s="876"/>
      <c r="SVH66" s="876"/>
      <c r="SVI66" s="876"/>
      <c r="SVJ66" s="876"/>
      <c r="SVK66" s="876"/>
      <c r="SVL66" s="876"/>
      <c r="SVM66" s="876"/>
      <c r="SVN66" s="876"/>
      <c r="SVO66" s="876"/>
      <c r="SVP66" s="876"/>
      <c r="SVQ66" s="876"/>
      <c r="SVR66" s="876"/>
      <c r="SVS66" s="876"/>
      <c r="SVT66" s="876"/>
      <c r="SVU66" s="876"/>
      <c r="SVV66" s="876"/>
      <c r="SVW66" s="876"/>
      <c r="SVX66" s="876"/>
      <c r="SVY66" s="876"/>
      <c r="SVZ66" s="876"/>
      <c r="SWA66" s="876"/>
      <c r="SWB66" s="876"/>
      <c r="SWC66" s="876"/>
      <c r="SWD66" s="876"/>
      <c r="SWE66" s="876"/>
      <c r="SWF66" s="876"/>
      <c r="SWG66" s="876"/>
      <c r="SWH66" s="876"/>
      <c r="SWI66" s="876"/>
      <c r="SWJ66" s="876"/>
      <c r="SWK66" s="876"/>
      <c r="SWL66" s="876"/>
      <c r="SWM66" s="876"/>
      <c r="SWN66" s="876"/>
      <c r="SWO66" s="876"/>
      <c r="SWP66" s="876"/>
      <c r="SWQ66" s="876"/>
      <c r="SWR66" s="876"/>
      <c r="SWS66" s="876"/>
      <c r="SWT66" s="876"/>
      <c r="SWU66" s="876"/>
      <c r="SWV66" s="876"/>
      <c r="SWW66" s="876"/>
      <c r="SWX66" s="876"/>
      <c r="SWY66" s="876"/>
      <c r="SWZ66" s="876"/>
      <c r="SXA66" s="876"/>
      <c r="SXB66" s="876"/>
      <c r="SXC66" s="876"/>
      <c r="SXD66" s="876"/>
      <c r="SXE66" s="876"/>
      <c r="SXF66" s="876"/>
      <c r="SXG66" s="876"/>
      <c r="SXH66" s="876"/>
      <c r="SXI66" s="876"/>
      <c r="SXJ66" s="876"/>
      <c r="SXK66" s="876"/>
      <c r="SXL66" s="876"/>
      <c r="SXM66" s="876"/>
      <c r="SXN66" s="876"/>
      <c r="SXO66" s="876"/>
      <c r="SXP66" s="876"/>
      <c r="SXQ66" s="876"/>
      <c r="SXR66" s="876"/>
      <c r="SXS66" s="876"/>
      <c r="SXT66" s="876"/>
      <c r="SXU66" s="876"/>
      <c r="SXV66" s="876"/>
      <c r="SXW66" s="876"/>
      <c r="SXX66" s="876"/>
      <c r="SXY66" s="876"/>
      <c r="SXZ66" s="876"/>
      <c r="SYA66" s="876"/>
      <c r="SYB66" s="876"/>
      <c r="SYC66" s="876"/>
      <c r="SYD66" s="876"/>
      <c r="SYE66" s="876"/>
      <c r="SYF66" s="876"/>
      <c r="SYG66" s="876"/>
      <c r="SYH66" s="876"/>
      <c r="SYI66" s="876"/>
      <c r="SYJ66" s="876"/>
      <c r="SYK66" s="876"/>
      <c r="SYL66" s="876"/>
      <c r="SYM66" s="876"/>
      <c r="SYN66" s="876"/>
      <c r="SYO66" s="876"/>
      <c r="SYP66" s="876"/>
      <c r="SYQ66" s="876"/>
      <c r="SYR66" s="876"/>
      <c r="SYS66" s="876"/>
      <c r="SYT66" s="876"/>
      <c r="SYU66" s="876"/>
      <c r="SYV66" s="876"/>
      <c r="SYW66" s="876"/>
      <c r="SYX66" s="876"/>
      <c r="SYY66" s="876"/>
      <c r="SYZ66" s="876"/>
      <c r="SZA66" s="876"/>
      <c r="SZB66" s="876"/>
      <c r="SZC66" s="876"/>
      <c r="SZD66" s="876"/>
      <c r="SZE66" s="876"/>
      <c r="SZF66" s="876"/>
      <c r="SZG66" s="876"/>
      <c r="SZH66" s="876"/>
      <c r="SZI66" s="876"/>
      <c r="SZJ66" s="876"/>
      <c r="SZK66" s="876"/>
      <c r="SZL66" s="876"/>
      <c r="SZM66" s="876"/>
      <c r="SZN66" s="876"/>
      <c r="SZO66" s="876"/>
      <c r="SZP66" s="876"/>
      <c r="SZQ66" s="876"/>
      <c r="SZR66" s="876"/>
      <c r="SZS66" s="876"/>
      <c r="SZT66" s="876"/>
      <c r="SZU66" s="876"/>
      <c r="SZV66" s="876"/>
      <c r="SZW66" s="876"/>
      <c r="SZX66" s="876"/>
      <c r="SZY66" s="876"/>
      <c r="SZZ66" s="876"/>
      <c r="TAA66" s="876"/>
      <c r="TAB66" s="876"/>
      <c r="TAC66" s="876"/>
      <c r="TAD66" s="876"/>
      <c r="TAE66" s="876"/>
      <c r="TAF66" s="876"/>
      <c r="TAG66" s="876"/>
      <c r="TAH66" s="876"/>
      <c r="TAI66" s="876"/>
      <c r="TAJ66" s="876"/>
      <c r="TAK66" s="876"/>
      <c r="TAL66" s="876"/>
      <c r="TAM66" s="876"/>
      <c r="TAN66" s="876"/>
      <c r="TAO66" s="876"/>
      <c r="TAP66" s="876"/>
      <c r="TAQ66" s="876"/>
      <c r="TAR66" s="876"/>
      <c r="TAS66" s="876"/>
      <c r="TAT66" s="876"/>
      <c r="TAU66" s="876"/>
      <c r="TAV66" s="876"/>
      <c r="TAW66" s="876"/>
      <c r="TAX66" s="876"/>
      <c r="TAY66" s="876"/>
      <c r="TAZ66" s="876"/>
      <c r="TBA66" s="876"/>
      <c r="TBB66" s="876"/>
      <c r="TBC66" s="876"/>
      <c r="TBD66" s="876"/>
      <c r="TBE66" s="876"/>
      <c r="TBF66" s="876"/>
      <c r="TBG66" s="876"/>
      <c r="TBH66" s="876"/>
      <c r="TBI66" s="876"/>
      <c r="TBJ66" s="876"/>
      <c r="TBK66" s="876"/>
      <c r="TBL66" s="876"/>
      <c r="TBM66" s="876"/>
      <c r="TBN66" s="876"/>
      <c r="TBO66" s="876"/>
      <c r="TBP66" s="876"/>
      <c r="TBQ66" s="876"/>
      <c r="TBR66" s="876"/>
      <c r="TBS66" s="876"/>
      <c r="TBT66" s="876"/>
      <c r="TBU66" s="876"/>
      <c r="TBV66" s="876"/>
      <c r="TBW66" s="876"/>
      <c r="TBX66" s="876"/>
      <c r="TBY66" s="876"/>
      <c r="TBZ66" s="876"/>
      <c r="TCA66" s="876"/>
      <c r="TCB66" s="876"/>
      <c r="TCC66" s="876"/>
      <c r="TCD66" s="876"/>
      <c r="TCE66" s="876"/>
      <c r="TCF66" s="876"/>
      <c r="TCG66" s="876"/>
      <c r="TCH66" s="876"/>
      <c r="TCI66" s="876"/>
      <c r="TCJ66" s="876"/>
      <c r="TCK66" s="876"/>
      <c r="TCL66" s="876"/>
      <c r="TCM66" s="876"/>
      <c r="TCN66" s="876"/>
      <c r="TCO66" s="876"/>
      <c r="TCP66" s="876"/>
      <c r="TCQ66" s="876"/>
      <c r="TCR66" s="876"/>
      <c r="TCS66" s="876"/>
      <c r="TCT66" s="876"/>
      <c r="TCU66" s="876"/>
      <c r="TCV66" s="876"/>
      <c r="TCW66" s="876"/>
      <c r="TCX66" s="876"/>
      <c r="TCY66" s="876"/>
      <c r="TCZ66" s="876"/>
      <c r="TDA66" s="876"/>
      <c r="TDB66" s="876"/>
      <c r="TDC66" s="876"/>
      <c r="TDD66" s="876"/>
      <c r="TDE66" s="876"/>
      <c r="TDF66" s="876"/>
      <c r="TDG66" s="876"/>
      <c r="TDH66" s="876"/>
      <c r="TDI66" s="876"/>
      <c r="TDJ66" s="876"/>
      <c r="TDK66" s="876"/>
      <c r="TDL66" s="876"/>
      <c r="TDM66" s="876"/>
      <c r="TDN66" s="876"/>
      <c r="TDO66" s="876"/>
      <c r="TDP66" s="876"/>
      <c r="TDQ66" s="876"/>
      <c r="TDR66" s="876"/>
      <c r="TDS66" s="876"/>
      <c r="TDT66" s="876"/>
      <c r="TDU66" s="876"/>
      <c r="TDV66" s="876"/>
      <c r="TDW66" s="876"/>
      <c r="TDX66" s="876"/>
      <c r="TDY66" s="876"/>
      <c r="TDZ66" s="876"/>
      <c r="TEA66" s="876"/>
      <c r="TEB66" s="876"/>
      <c r="TEC66" s="876"/>
      <c r="TED66" s="876"/>
      <c r="TEE66" s="876"/>
      <c r="TEF66" s="876"/>
      <c r="TEG66" s="876"/>
      <c r="TEH66" s="876"/>
      <c r="TEI66" s="876"/>
      <c r="TEJ66" s="876"/>
      <c r="TEK66" s="876"/>
      <c r="TEL66" s="876"/>
      <c r="TEM66" s="876"/>
      <c r="TEN66" s="876"/>
      <c r="TEO66" s="876"/>
      <c r="TEP66" s="876"/>
      <c r="TEQ66" s="876"/>
      <c r="TER66" s="876"/>
      <c r="TES66" s="876"/>
      <c r="TET66" s="876"/>
      <c r="TEU66" s="876"/>
      <c r="TEV66" s="876"/>
      <c r="TEW66" s="876"/>
      <c r="TEX66" s="876"/>
      <c r="TEY66" s="876"/>
      <c r="TEZ66" s="876"/>
      <c r="TFA66" s="876"/>
      <c r="TFB66" s="876"/>
      <c r="TFC66" s="876"/>
      <c r="TFD66" s="876"/>
      <c r="TFE66" s="876"/>
      <c r="TFF66" s="876"/>
      <c r="TFG66" s="876"/>
      <c r="TFH66" s="876"/>
      <c r="TFI66" s="876"/>
      <c r="TFJ66" s="876"/>
      <c r="TFK66" s="876"/>
      <c r="TFL66" s="876"/>
      <c r="TFM66" s="876"/>
      <c r="TFN66" s="876"/>
      <c r="TFO66" s="876"/>
      <c r="TFP66" s="876"/>
      <c r="TFQ66" s="876"/>
      <c r="TFR66" s="876"/>
      <c r="TFS66" s="876"/>
      <c r="TFT66" s="876"/>
      <c r="TFU66" s="876"/>
      <c r="TFV66" s="876"/>
      <c r="TFW66" s="876"/>
      <c r="TFX66" s="876"/>
      <c r="TFY66" s="876"/>
      <c r="TFZ66" s="876"/>
      <c r="TGA66" s="876"/>
      <c r="TGB66" s="876"/>
      <c r="TGC66" s="876"/>
      <c r="TGD66" s="876"/>
      <c r="TGE66" s="876"/>
      <c r="TGF66" s="876"/>
      <c r="TGG66" s="876"/>
      <c r="TGH66" s="876"/>
      <c r="TGI66" s="876"/>
      <c r="TGJ66" s="876"/>
      <c r="TGK66" s="876"/>
      <c r="TGL66" s="876"/>
      <c r="TGM66" s="876"/>
      <c r="TGN66" s="876"/>
      <c r="TGO66" s="876"/>
      <c r="TGP66" s="876"/>
      <c r="TGQ66" s="876"/>
      <c r="TGR66" s="876"/>
      <c r="TGS66" s="876"/>
      <c r="TGT66" s="876"/>
      <c r="TGU66" s="876"/>
      <c r="TGV66" s="876"/>
      <c r="TGW66" s="876"/>
      <c r="TGX66" s="876"/>
      <c r="TGY66" s="876"/>
      <c r="TGZ66" s="876"/>
      <c r="THA66" s="876"/>
      <c r="THB66" s="876"/>
      <c r="THC66" s="876"/>
      <c r="THD66" s="876"/>
      <c r="THE66" s="876"/>
      <c r="THF66" s="876"/>
      <c r="THG66" s="876"/>
      <c r="THH66" s="876"/>
      <c r="THI66" s="876"/>
      <c r="THJ66" s="876"/>
      <c r="THK66" s="876"/>
      <c r="THL66" s="876"/>
      <c r="THM66" s="876"/>
      <c r="THN66" s="876"/>
      <c r="THO66" s="876"/>
      <c r="THP66" s="876"/>
      <c r="THQ66" s="876"/>
      <c r="THR66" s="876"/>
      <c r="THS66" s="876"/>
      <c r="THT66" s="876"/>
      <c r="THU66" s="876"/>
      <c r="THV66" s="876"/>
      <c r="THW66" s="876"/>
      <c r="THX66" s="876"/>
      <c r="THY66" s="876"/>
      <c r="THZ66" s="876"/>
      <c r="TIA66" s="876"/>
      <c r="TIB66" s="876"/>
      <c r="TIC66" s="876"/>
      <c r="TID66" s="876"/>
      <c r="TIE66" s="876"/>
      <c r="TIF66" s="876"/>
      <c r="TIG66" s="876"/>
      <c r="TIH66" s="876"/>
      <c r="TII66" s="876"/>
      <c r="TIJ66" s="876"/>
      <c r="TIK66" s="876"/>
      <c r="TIL66" s="876"/>
      <c r="TIM66" s="876"/>
      <c r="TIN66" s="876"/>
      <c r="TIO66" s="876"/>
      <c r="TIP66" s="876"/>
      <c r="TIQ66" s="876"/>
      <c r="TIR66" s="876"/>
      <c r="TIS66" s="876"/>
      <c r="TIT66" s="876"/>
      <c r="TIU66" s="876"/>
      <c r="TIV66" s="876"/>
      <c r="TIW66" s="876"/>
      <c r="TIX66" s="876"/>
      <c r="TIY66" s="876"/>
      <c r="TIZ66" s="876"/>
      <c r="TJA66" s="876"/>
      <c r="TJB66" s="876"/>
      <c r="TJC66" s="876"/>
      <c r="TJD66" s="876"/>
      <c r="TJE66" s="876"/>
      <c r="TJF66" s="876"/>
      <c r="TJG66" s="876"/>
      <c r="TJH66" s="876"/>
      <c r="TJI66" s="876"/>
      <c r="TJJ66" s="876"/>
      <c r="TJK66" s="876"/>
      <c r="TJL66" s="876"/>
      <c r="TJM66" s="876"/>
      <c r="TJN66" s="876"/>
      <c r="TJO66" s="876"/>
      <c r="TJP66" s="876"/>
      <c r="TJQ66" s="876"/>
      <c r="TJR66" s="876"/>
      <c r="TJS66" s="876"/>
      <c r="TJT66" s="876"/>
      <c r="TJU66" s="876"/>
      <c r="TJV66" s="876"/>
      <c r="TJW66" s="876"/>
      <c r="TJX66" s="876"/>
      <c r="TJY66" s="876"/>
      <c r="TJZ66" s="876"/>
      <c r="TKA66" s="876"/>
      <c r="TKB66" s="876"/>
      <c r="TKC66" s="876"/>
      <c r="TKD66" s="876"/>
      <c r="TKE66" s="876"/>
      <c r="TKF66" s="876"/>
      <c r="TKG66" s="876"/>
      <c r="TKH66" s="876"/>
      <c r="TKI66" s="876"/>
      <c r="TKJ66" s="876"/>
      <c r="TKK66" s="876"/>
      <c r="TKL66" s="876"/>
      <c r="TKM66" s="876"/>
      <c r="TKN66" s="876"/>
      <c r="TKO66" s="876"/>
      <c r="TKP66" s="876"/>
      <c r="TKQ66" s="876"/>
      <c r="TKR66" s="876"/>
      <c r="TKS66" s="876"/>
      <c r="TKT66" s="876"/>
      <c r="TKU66" s="876"/>
      <c r="TKV66" s="876"/>
      <c r="TKW66" s="876"/>
      <c r="TKX66" s="876"/>
      <c r="TKY66" s="876"/>
      <c r="TKZ66" s="876"/>
      <c r="TLA66" s="876"/>
      <c r="TLB66" s="876"/>
      <c r="TLC66" s="876"/>
      <c r="TLD66" s="876"/>
      <c r="TLE66" s="876"/>
      <c r="TLF66" s="876"/>
      <c r="TLG66" s="876"/>
      <c r="TLH66" s="876"/>
      <c r="TLI66" s="876"/>
      <c r="TLJ66" s="876"/>
      <c r="TLK66" s="876"/>
      <c r="TLL66" s="876"/>
      <c r="TLM66" s="876"/>
      <c r="TLN66" s="876"/>
      <c r="TLO66" s="876"/>
      <c r="TLP66" s="876"/>
      <c r="TLQ66" s="876"/>
      <c r="TLR66" s="876"/>
      <c r="TLS66" s="876"/>
      <c r="TLT66" s="876"/>
      <c r="TLU66" s="876"/>
      <c r="TLV66" s="876"/>
      <c r="TLW66" s="876"/>
      <c r="TLX66" s="876"/>
      <c r="TLY66" s="876"/>
      <c r="TLZ66" s="876"/>
      <c r="TMA66" s="876"/>
      <c r="TMB66" s="876"/>
      <c r="TMC66" s="876"/>
      <c r="TMD66" s="876"/>
      <c r="TME66" s="876"/>
      <c r="TMF66" s="876"/>
      <c r="TMG66" s="876"/>
      <c r="TMH66" s="876"/>
      <c r="TMI66" s="876"/>
      <c r="TMJ66" s="876"/>
      <c r="TMK66" s="876"/>
      <c r="TML66" s="876"/>
      <c r="TMM66" s="876"/>
      <c r="TMN66" s="876"/>
      <c r="TMO66" s="876"/>
      <c r="TMP66" s="876"/>
      <c r="TMQ66" s="876"/>
      <c r="TMR66" s="876"/>
      <c r="TMS66" s="876"/>
      <c r="TMT66" s="876"/>
      <c r="TMU66" s="876"/>
      <c r="TMV66" s="876"/>
      <c r="TMW66" s="876"/>
      <c r="TMX66" s="876"/>
      <c r="TMY66" s="876"/>
      <c r="TMZ66" s="876"/>
      <c r="TNA66" s="876"/>
      <c r="TNB66" s="876"/>
      <c r="TNC66" s="876"/>
      <c r="TND66" s="876"/>
      <c r="TNE66" s="876"/>
      <c r="TNF66" s="876"/>
      <c r="TNG66" s="876"/>
      <c r="TNH66" s="876"/>
      <c r="TNI66" s="876"/>
      <c r="TNJ66" s="876"/>
      <c r="TNK66" s="876"/>
      <c r="TNL66" s="876"/>
      <c r="TNM66" s="876"/>
      <c r="TNN66" s="876"/>
      <c r="TNO66" s="876"/>
      <c r="TNP66" s="876"/>
      <c r="TNQ66" s="876"/>
      <c r="TNR66" s="876"/>
      <c r="TNS66" s="876"/>
      <c r="TNT66" s="876"/>
      <c r="TNU66" s="876"/>
      <c r="TNV66" s="876"/>
      <c r="TNW66" s="876"/>
      <c r="TNX66" s="876"/>
      <c r="TNY66" s="876"/>
      <c r="TNZ66" s="876"/>
      <c r="TOA66" s="876"/>
      <c r="TOB66" s="876"/>
      <c r="TOC66" s="876"/>
      <c r="TOD66" s="876"/>
      <c r="TOE66" s="876"/>
      <c r="TOF66" s="876"/>
      <c r="TOG66" s="876"/>
      <c r="TOH66" s="876"/>
      <c r="TOI66" s="876"/>
      <c r="TOJ66" s="876"/>
      <c r="TOK66" s="876"/>
      <c r="TOL66" s="876"/>
      <c r="TOM66" s="876"/>
      <c r="TON66" s="876"/>
      <c r="TOO66" s="876"/>
      <c r="TOP66" s="876"/>
      <c r="TOQ66" s="876"/>
      <c r="TOR66" s="876"/>
      <c r="TOS66" s="876"/>
      <c r="TOT66" s="876"/>
      <c r="TOU66" s="876"/>
      <c r="TOV66" s="876"/>
      <c r="TOW66" s="876"/>
      <c r="TOX66" s="876"/>
      <c r="TOY66" s="876"/>
      <c r="TOZ66" s="876"/>
      <c r="TPA66" s="876"/>
      <c r="TPB66" s="876"/>
      <c r="TPC66" s="876"/>
      <c r="TPD66" s="876"/>
      <c r="TPE66" s="876"/>
      <c r="TPF66" s="876"/>
      <c r="TPG66" s="876"/>
      <c r="TPH66" s="876"/>
      <c r="TPI66" s="876"/>
      <c r="TPJ66" s="876"/>
      <c r="TPK66" s="876"/>
      <c r="TPL66" s="876"/>
      <c r="TPM66" s="876"/>
      <c r="TPN66" s="876"/>
      <c r="TPO66" s="876"/>
      <c r="TPP66" s="876"/>
      <c r="TPQ66" s="876"/>
      <c r="TPR66" s="876"/>
      <c r="TPS66" s="876"/>
      <c r="TPT66" s="876"/>
      <c r="TPU66" s="876"/>
      <c r="TPV66" s="876"/>
      <c r="TPW66" s="876"/>
      <c r="TPX66" s="876"/>
      <c r="TPY66" s="876"/>
      <c r="TPZ66" s="876"/>
      <c r="TQA66" s="876"/>
      <c r="TQB66" s="876"/>
      <c r="TQC66" s="876"/>
      <c r="TQD66" s="876"/>
      <c r="TQE66" s="876"/>
      <c r="TQF66" s="876"/>
      <c r="TQG66" s="876"/>
      <c r="TQH66" s="876"/>
      <c r="TQI66" s="876"/>
      <c r="TQJ66" s="876"/>
      <c r="TQK66" s="876"/>
      <c r="TQL66" s="876"/>
      <c r="TQM66" s="876"/>
      <c r="TQN66" s="876"/>
      <c r="TQO66" s="876"/>
      <c r="TQP66" s="876"/>
      <c r="TQQ66" s="876"/>
      <c r="TQR66" s="876"/>
      <c r="TQS66" s="876"/>
      <c r="TQT66" s="876"/>
      <c r="TQU66" s="876"/>
      <c r="TQV66" s="876"/>
      <c r="TQW66" s="876"/>
      <c r="TQX66" s="876"/>
      <c r="TQY66" s="876"/>
      <c r="TQZ66" s="876"/>
      <c r="TRA66" s="876"/>
      <c r="TRB66" s="876"/>
      <c r="TRC66" s="876"/>
      <c r="TRD66" s="876"/>
      <c r="TRE66" s="876"/>
      <c r="TRF66" s="876"/>
      <c r="TRG66" s="876"/>
      <c r="TRH66" s="876"/>
      <c r="TRI66" s="876"/>
      <c r="TRJ66" s="876"/>
      <c r="TRK66" s="876"/>
      <c r="TRL66" s="876"/>
      <c r="TRM66" s="876"/>
      <c r="TRN66" s="876"/>
      <c r="TRO66" s="876"/>
      <c r="TRP66" s="876"/>
      <c r="TRQ66" s="876"/>
      <c r="TRR66" s="876"/>
      <c r="TRS66" s="876"/>
      <c r="TRT66" s="876"/>
      <c r="TRU66" s="876"/>
      <c r="TRV66" s="876"/>
      <c r="TRW66" s="876"/>
      <c r="TRX66" s="876"/>
      <c r="TRY66" s="876"/>
      <c r="TRZ66" s="876"/>
      <c r="TSA66" s="876"/>
      <c r="TSB66" s="876"/>
      <c r="TSC66" s="876"/>
      <c r="TSD66" s="876"/>
      <c r="TSE66" s="876"/>
      <c r="TSF66" s="876"/>
      <c r="TSG66" s="876"/>
      <c r="TSH66" s="876"/>
      <c r="TSI66" s="876"/>
      <c r="TSJ66" s="876"/>
      <c r="TSK66" s="876"/>
      <c r="TSL66" s="876"/>
      <c r="TSM66" s="876"/>
      <c r="TSN66" s="876"/>
      <c r="TSO66" s="876"/>
      <c r="TSP66" s="876"/>
      <c r="TSQ66" s="876"/>
      <c r="TSR66" s="876"/>
      <c r="TSS66" s="876"/>
      <c r="TST66" s="876"/>
      <c r="TSU66" s="876"/>
      <c r="TSV66" s="876"/>
      <c r="TSW66" s="876"/>
      <c r="TSX66" s="876"/>
      <c r="TSY66" s="876"/>
      <c r="TSZ66" s="876"/>
      <c r="TTA66" s="876"/>
      <c r="TTB66" s="876"/>
      <c r="TTC66" s="876"/>
      <c r="TTD66" s="876"/>
      <c r="TTE66" s="876"/>
      <c r="TTF66" s="876"/>
      <c r="TTG66" s="876"/>
      <c r="TTH66" s="876"/>
      <c r="TTI66" s="876"/>
      <c r="TTJ66" s="876"/>
      <c r="TTK66" s="876"/>
      <c r="TTL66" s="876"/>
      <c r="TTM66" s="876"/>
      <c r="TTN66" s="876"/>
      <c r="TTO66" s="876"/>
      <c r="TTP66" s="876"/>
      <c r="TTQ66" s="876"/>
      <c r="TTR66" s="876"/>
      <c r="TTS66" s="876"/>
      <c r="TTT66" s="876"/>
      <c r="TTU66" s="876"/>
      <c r="TTV66" s="876"/>
      <c r="TTW66" s="876"/>
      <c r="TTX66" s="876"/>
      <c r="TTY66" s="876"/>
      <c r="TTZ66" s="876"/>
      <c r="TUA66" s="876"/>
      <c r="TUB66" s="876"/>
      <c r="TUC66" s="876"/>
      <c r="TUD66" s="876"/>
      <c r="TUE66" s="876"/>
      <c r="TUF66" s="876"/>
      <c r="TUG66" s="876"/>
      <c r="TUH66" s="876"/>
      <c r="TUI66" s="876"/>
      <c r="TUJ66" s="876"/>
      <c r="TUK66" s="876"/>
      <c r="TUL66" s="876"/>
      <c r="TUM66" s="876"/>
      <c r="TUN66" s="876"/>
      <c r="TUO66" s="876"/>
      <c r="TUP66" s="876"/>
      <c r="TUQ66" s="876"/>
      <c r="TUR66" s="876"/>
      <c r="TUS66" s="876"/>
      <c r="TUT66" s="876"/>
      <c r="TUU66" s="876"/>
      <c r="TUV66" s="876"/>
      <c r="TUW66" s="876"/>
      <c r="TUX66" s="876"/>
      <c r="TUY66" s="876"/>
      <c r="TUZ66" s="876"/>
      <c r="TVA66" s="876"/>
      <c r="TVB66" s="876"/>
      <c r="TVC66" s="876"/>
      <c r="TVD66" s="876"/>
      <c r="TVE66" s="876"/>
      <c r="TVF66" s="876"/>
      <c r="TVG66" s="876"/>
      <c r="TVH66" s="876"/>
      <c r="TVI66" s="876"/>
      <c r="TVJ66" s="876"/>
      <c r="TVK66" s="876"/>
      <c r="TVL66" s="876"/>
      <c r="TVM66" s="876"/>
      <c r="TVN66" s="876"/>
      <c r="TVO66" s="876"/>
      <c r="TVP66" s="876"/>
      <c r="TVQ66" s="876"/>
      <c r="TVR66" s="876"/>
      <c r="TVS66" s="876"/>
      <c r="TVT66" s="876"/>
      <c r="TVU66" s="876"/>
      <c r="TVV66" s="876"/>
      <c r="TVW66" s="876"/>
      <c r="TVX66" s="876"/>
      <c r="TVY66" s="876"/>
      <c r="TVZ66" s="876"/>
      <c r="TWA66" s="876"/>
      <c r="TWB66" s="876"/>
      <c r="TWC66" s="876"/>
      <c r="TWD66" s="876"/>
      <c r="TWE66" s="876"/>
      <c r="TWF66" s="876"/>
      <c r="TWG66" s="876"/>
      <c r="TWH66" s="876"/>
      <c r="TWI66" s="876"/>
      <c r="TWJ66" s="876"/>
      <c r="TWK66" s="876"/>
      <c r="TWL66" s="876"/>
      <c r="TWM66" s="876"/>
      <c r="TWN66" s="876"/>
      <c r="TWO66" s="876"/>
      <c r="TWP66" s="876"/>
      <c r="TWQ66" s="876"/>
      <c r="TWR66" s="876"/>
      <c r="TWS66" s="876"/>
      <c r="TWT66" s="876"/>
      <c r="TWU66" s="876"/>
      <c r="TWV66" s="876"/>
      <c r="TWW66" s="876"/>
      <c r="TWX66" s="876"/>
      <c r="TWY66" s="876"/>
      <c r="TWZ66" s="876"/>
      <c r="TXA66" s="876"/>
      <c r="TXB66" s="876"/>
      <c r="TXC66" s="876"/>
      <c r="TXD66" s="876"/>
      <c r="TXE66" s="876"/>
      <c r="TXF66" s="876"/>
      <c r="TXG66" s="876"/>
      <c r="TXH66" s="876"/>
      <c r="TXI66" s="876"/>
      <c r="TXJ66" s="876"/>
      <c r="TXK66" s="876"/>
      <c r="TXL66" s="876"/>
      <c r="TXM66" s="876"/>
      <c r="TXN66" s="876"/>
      <c r="TXO66" s="876"/>
      <c r="TXP66" s="876"/>
      <c r="TXQ66" s="876"/>
      <c r="TXR66" s="876"/>
      <c r="TXS66" s="876"/>
      <c r="TXT66" s="876"/>
      <c r="TXU66" s="876"/>
      <c r="TXV66" s="876"/>
      <c r="TXW66" s="876"/>
      <c r="TXX66" s="876"/>
      <c r="TXY66" s="876"/>
      <c r="TXZ66" s="876"/>
      <c r="TYA66" s="876"/>
      <c r="TYB66" s="876"/>
      <c r="TYC66" s="876"/>
      <c r="TYD66" s="876"/>
      <c r="TYE66" s="876"/>
      <c r="TYF66" s="876"/>
      <c r="TYG66" s="876"/>
      <c r="TYH66" s="876"/>
      <c r="TYI66" s="876"/>
      <c r="TYJ66" s="876"/>
      <c r="TYK66" s="876"/>
      <c r="TYL66" s="876"/>
      <c r="TYM66" s="876"/>
      <c r="TYN66" s="876"/>
      <c r="TYO66" s="876"/>
      <c r="TYP66" s="876"/>
      <c r="TYQ66" s="876"/>
      <c r="TYR66" s="876"/>
      <c r="TYS66" s="876"/>
      <c r="TYT66" s="876"/>
      <c r="TYU66" s="876"/>
      <c r="TYV66" s="876"/>
      <c r="TYW66" s="876"/>
      <c r="TYX66" s="876"/>
      <c r="TYY66" s="876"/>
      <c r="TYZ66" s="876"/>
      <c r="TZA66" s="876"/>
      <c r="TZB66" s="876"/>
      <c r="TZC66" s="876"/>
      <c r="TZD66" s="876"/>
      <c r="TZE66" s="876"/>
      <c r="TZF66" s="876"/>
      <c r="TZG66" s="876"/>
      <c r="TZH66" s="876"/>
      <c r="TZI66" s="876"/>
      <c r="TZJ66" s="876"/>
      <c r="TZK66" s="876"/>
      <c r="TZL66" s="876"/>
      <c r="TZM66" s="876"/>
      <c r="TZN66" s="876"/>
      <c r="TZO66" s="876"/>
      <c r="TZP66" s="876"/>
      <c r="TZQ66" s="876"/>
      <c r="TZR66" s="876"/>
      <c r="TZS66" s="876"/>
      <c r="TZT66" s="876"/>
      <c r="TZU66" s="876"/>
      <c r="TZV66" s="876"/>
      <c r="TZW66" s="876"/>
      <c r="TZX66" s="876"/>
      <c r="TZY66" s="876"/>
      <c r="TZZ66" s="876"/>
      <c r="UAA66" s="876"/>
      <c r="UAB66" s="876"/>
      <c r="UAC66" s="876"/>
      <c r="UAD66" s="876"/>
      <c r="UAE66" s="876"/>
      <c r="UAF66" s="876"/>
      <c r="UAG66" s="876"/>
      <c r="UAH66" s="876"/>
      <c r="UAI66" s="876"/>
      <c r="UAJ66" s="876"/>
      <c r="UAK66" s="876"/>
      <c r="UAL66" s="876"/>
      <c r="UAM66" s="876"/>
      <c r="UAN66" s="876"/>
      <c r="UAO66" s="876"/>
      <c r="UAP66" s="876"/>
      <c r="UAQ66" s="876"/>
      <c r="UAR66" s="876"/>
      <c r="UAS66" s="876"/>
      <c r="UAT66" s="876"/>
      <c r="UAU66" s="876"/>
      <c r="UAV66" s="876"/>
      <c r="UAW66" s="876"/>
      <c r="UAX66" s="876"/>
      <c r="UAY66" s="876"/>
      <c r="UAZ66" s="876"/>
      <c r="UBA66" s="876"/>
      <c r="UBB66" s="876"/>
      <c r="UBC66" s="876"/>
      <c r="UBD66" s="876"/>
      <c r="UBE66" s="876"/>
      <c r="UBF66" s="876"/>
      <c r="UBG66" s="876"/>
      <c r="UBH66" s="876"/>
      <c r="UBI66" s="876"/>
      <c r="UBJ66" s="876"/>
      <c r="UBK66" s="876"/>
      <c r="UBL66" s="876"/>
      <c r="UBM66" s="876"/>
      <c r="UBN66" s="876"/>
      <c r="UBO66" s="876"/>
      <c r="UBP66" s="876"/>
      <c r="UBQ66" s="876"/>
      <c r="UBR66" s="876"/>
      <c r="UBS66" s="876"/>
      <c r="UBT66" s="876"/>
      <c r="UBU66" s="876"/>
      <c r="UBV66" s="876"/>
      <c r="UBW66" s="876"/>
      <c r="UBX66" s="876"/>
      <c r="UBY66" s="876"/>
      <c r="UBZ66" s="876"/>
      <c r="UCA66" s="876"/>
      <c r="UCB66" s="876"/>
      <c r="UCC66" s="876"/>
      <c r="UCD66" s="876"/>
      <c r="UCE66" s="876"/>
      <c r="UCF66" s="876"/>
      <c r="UCG66" s="876"/>
      <c r="UCH66" s="876"/>
      <c r="UCI66" s="876"/>
      <c r="UCJ66" s="876"/>
      <c r="UCK66" s="876"/>
      <c r="UCL66" s="876"/>
      <c r="UCM66" s="876"/>
      <c r="UCN66" s="876"/>
      <c r="UCO66" s="876"/>
      <c r="UCP66" s="876"/>
      <c r="UCQ66" s="876"/>
      <c r="UCR66" s="876"/>
      <c r="UCS66" s="876"/>
      <c r="UCT66" s="876"/>
      <c r="UCU66" s="876"/>
      <c r="UCV66" s="876"/>
      <c r="UCW66" s="876"/>
      <c r="UCX66" s="876"/>
      <c r="UCY66" s="876"/>
      <c r="UCZ66" s="876"/>
      <c r="UDA66" s="876"/>
      <c r="UDB66" s="876"/>
      <c r="UDC66" s="876"/>
      <c r="UDD66" s="876"/>
      <c r="UDE66" s="876"/>
      <c r="UDF66" s="876"/>
      <c r="UDG66" s="876"/>
      <c r="UDH66" s="876"/>
      <c r="UDI66" s="876"/>
      <c r="UDJ66" s="876"/>
      <c r="UDK66" s="876"/>
      <c r="UDL66" s="876"/>
      <c r="UDM66" s="876"/>
      <c r="UDN66" s="876"/>
      <c r="UDO66" s="876"/>
      <c r="UDP66" s="876"/>
      <c r="UDQ66" s="876"/>
      <c r="UDR66" s="876"/>
      <c r="UDS66" s="876"/>
      <c r="UDT66" s="876"/>
      <c r="UDU66" s="876"/>
      <c r="UDV66" s="876"/>
      <c r="UDW66" s="876"/>
      <c r="UDX66" s="876"/>
      <c r="UDY66" s="876"/>
      <c r="UDZ66" s="876"/>
      <c r="UEA66" s="876"/>
      <c r="UEB66" s="876"/>
      <c r="UEC66" s="876"/>
      <c r="UED66" s="876"/>
      <c r="UEE66" s="876"/>
      <c r="UEF66" s="876"/>
      <c r="UEG66" s="876"/>
      <c r="UEH66" s="876"/>
      <c r="UEI66" s="876"/>
      <c r="UEJ66" s="876"/>
      <c r="UEK66" s="876"/>
      <c r="UEL66" s="876"/>
      <c r="UEM66" s="876"/>
      <c r="UEN66" s="876"/>
      <c r="UEO66" s="876"/>
      <c r="UEP66" s="876"/>
      <c r="UEQ66" s="876"/>
      <c r="UER66" s="876"/>
      <c r="UES66" s="876"/>
      <c r="UET66" s="876"/>
      <c r="UEU66" s="876"/>
      <c r="UEV66" s="876"/>
      <c r="UEW66" s="876"/>
      <c r="UEX66" s="876"/>
      <c r="UEY66" s="876"/>
      <c r="UEZ66" s="876"/>
      <c r="UFA66" s="876"/>
      <c r="UFB66" s="876"/>
      <c r="UFC66" s="876"/>
      <c r="UFD66" s="876"/>
      <c r="UFE66" s="876"/>
      <c r="UFF66" s="876"/>
      <c r="UFG66" s="876"/>
      <c r="UFH66" s="876"/>
      <c r="UFI66" s="876"/>
      <c r="UFJ66" s="876"/>
      <c r="UFK66" s="876"/>
      <c r="UFL66" s="876"/>
      <c r="UFM66" s="876"/>
      <c r="UFN66" s="876"/>
      <c r="UFO66" s="876"/>
      <c r="UFP66" s="876"/>
      <c r="UFQ66" s="876"/>
      <c r="UFR66" s="876"/>
      <c r="UFS66" s="876"/>
      <c r="UFT66" s="876"/>
      <c r="UFU66" s="876"/>
      <c r="UFV66" s="876"/>
      <c r="UFW66" s="876"/>
      <c r="UFX66" s="876"/>
      <c r="UFY66" s="876"/>
      <c r="UFZ66" s="876"/>
      <c r="UGA66" s="876"/>
      <c r="UGB66" s="876"/>
      <c r="UGC66" s="876"/>
      <c r="UGD66" s="876"/>
      <c r="UGE66" s="876"/>
      <c r="UGF66" s="876"/>
      <c r="UGG66" s="876"/>
      <c r="UGH66" s="876"/>
      <c r="UGI66" s="876"/>
      <c r="UGJ66" s="876"/>
      <c r="UGK66" s="876"/>
      <c r="UGL66" s="876"/>
      <c r="UGM66" s="876"/>
      <c r="UGN66" s="876"/>
      <c r="UGO66" s="876"/>
      <c r="UGP66" s="876"/>
      <c r="UGQ66" s="876"/>
      <c r="UGR66" s="876"/>
      <c r="UGS66" s="876"/>
      <c r="UGT66" s="876"/>
      <c r="UGU66" s="876"/>
      <c r="UGV66" s="876"/>
      <c r="UGW66" s="876"/>
      <c r="UGX66" s="876"/>
      <c r="UGY66" s="876"/>
      <c r="UGZ66" s="876"/>
      <c r="UHA66" s="876"/>
      <c r="UHB66" s="876"/>
      <c r="UHC66" s="876"/>
      <c r="UHD66" s="876"/>
      <c r="UHE66" s="876"/>
      <c r="UHF66" s="876"/>
      <c r="UHG66" s="876"/>
      <c r="UHH66" s="876"/>
      <c r="UHI66" s="876"/>
      <c r="UHJ66" s="876"/>
      <c r="UHK66" s="876"/>
      <c r="UHL66" s="876"/>
      <c r="UHM66" s="876"/>
      <c r="UHN66" s="876"/>
      <c r="UHO66" s="876"/>
      <c r="UHP66" s="876"/>
      <c r="UHQ66" s="876"/>
      <c r="UHR66" s="876"/>
      <c r="UHS66" s="876"/>
      <c r="UHT66" s="876"/>
      <c r="UHU66" s="876"/>
      <c r="UHV66" s="876"/>
      <c r="UHW66" s="876"/>
      <c r="UHX66" s="876"/>
      <c r="UHY66" s="876"/>
      <c r="UHZ66" s="876"/>
      <c r="UIA66" s="876"/>
      <c r="UIB66" s="876"/>
      <c r="UIC66" s="876"/>
      <c r="UID66" s="876"/>
      <c r="UIE66" s="876"/>
      <c r="UIF66" s="876"/>
      <c r="UIG66" s="876"/>
      <c r="UIH66" s="876"/>
      <c r="UII66" s="876"/>
      <c r="UIJ66" s="876"/>
      <c r="UIK66" s="876"/>
      <c r="UIL66" s="876"/>
      <c r="UIM66" s="876"/>
      <c r="UIN66" s="876"/>
      <c r="UIO66" s="876"/>
      <c r="UIP66" s="876"/>
      <c r="UIQ66" s="876"/>
      <c r="UIR66" s="876"/>
      <c r="UIS66" s="876"/>
      <c r="UIT66" s="876"/>
      <c r="UIU66" s="876"/>
      <c r="UIV66" s="876"/>
      <c r="UIW66" s="876"/>
      <c r="UIX66" s="876"/>
      <c r="UIY66" s="876"/>
      <c r="UIZ66" s="876"/>
      <c r="UJA66" s="876"/>
      <c r="UJB66" s="876"/>
      <c r="UJC66" s="876"/>
      <c r="UJD66" s="876"/>
      <c r="UJE66" s="876"/>
      <c r="UJF66" s="876"/>
      <c r="UJG66" s="876"/>
      <c r="UJH66" s="876"/>
      <c r="UJI66" s="876"/>
      <c r="UJJ66" s="876"/>
      <c r="UJK66" s="876"/>
      <c r="UJL66" s="876"/>
      <c r="UJM66" s="876"/>
      <c r="UJN66" s="876"/>
      <c r="UJO66" s="876"/>
      <c r="UJP66" s="876"/>
      <c r="UJQ66" s="876"/>
      <c r="UJR66" s="876"/>
      <c r="UJS66" s="876"/>
      <c r="UJT66" s="876"/>
      <c r="UJU66" s="876"/>
      <c r="UJV66" s="876"/>
      <c r="UJW66" s="876"/>
      <c r="UJX66" s="876"/>
      <c r="UJY66" s="876"/>
      <c r="UJZ66" s="876"/>
      <c r="UKA66" s="876"/>
      <c r="UKB66" s="876"/>
      <c r="UKC66" s="876"/>
      <c r="UKD66" s="876"/>
      <c r="UKE66" s="876"/>
      <c r="UKF66" s="876"/>
      <c r="UKG66" s="876"/>
      <c r="UKH66" s="876"/>
      <c r="UKI66" s="876"/>
      <c r="UKJ66" s="876"/>
      <c r="UKK66" s="876"/>
      <c r="UKL66" s="876"/>
      <c r="UKM66" s="876"/>
      <c r="UKN66" s="876"/>
      <c r="UKO66" s="876"/>
      <c r="UKP66" s="876"/>
      <c r="UKQ66" s="876"/>
      <c r="UKR66" s="876"/>
      <c r="UKS66" s="876"/>
      <c r="UKT66" s="876"/>
      <c r="UKU66" s="876"/>
      <c r="UKV66" s="876"/>
      <c r="UKW66" s="876"/>
      <c r="UKX66" s="876"/>
      <c r="UKY66" s="876"/>
      <c r="UKZ66" s="876"/>
      <c r="ULA66" s="876"/>
      <c r="ULB66" s="876"/>
      <c r="ULC66" s="876"/>
      <c r="ULD66" s="876"/>
      <c r="ULE66" s="876"/>
      <c r="ULF66" s="876"/>
      <c r="ULG66" s="876"/>
      <c r="ULH66" s="876"/>
      <c r="ULI66" s="876"/>
      <c r="ULJ66" s="876"/>
      <c r="ULK66" s="876"/>
      <c r="ULL66" s="876"/>
      <c r="ULM66" s="876"/>
      <c r="ULN66" s="876"/>
      <c r="ULO66" s="876"/>
      <c r="ULP66" s="876"/>
      <c r="ULQ66" s="876"/>
      <c r="ULR66" s="876"/>
      <c r="ULS66" s="876"/>
      <c r="ULT66" s="876"/>
      <c r="ULU66" s="876"/>
      <c r="ULV66" s="876"/>
      <c r="ULW66" s="876"/>
      <c r="ULX66" s="876"/>
      <c r="ULY66" s="876"/>
      <c r="ULZ66" s="876"/>
      <c r="UMA66" s="876"/>
      <c r="UMB66" s="876"/>
      <c r="UMC66" s="876"/>
      <c r="UMD66" s="876"/>
      <c r="UME66" s="876"/>
      <c r="UMF66" s="876"/>
      <c r="UMG66" s="876"/>
      <c r="UMH66" s="876"/>
      <c r="UMI66" s="876"/>
      <c r="UMJ66" s="876"/>
      <c r="UMK66" s="876"/>
      <c r="UML66" s="876"/>
      <c r="UMM66" s="876"/>
      <c r="UMN66" s="876"/>
      <c r="UMO66" s="876"/>
      <c r="UMP66" s="876"/>
      <c r="UMQ66" s="876"/>
      <c r="UMR66" s="876"/>
      <c r="UMS66" s="876"/>
      <c r="UMT66" s="876"/>
      <c r="UMU66" s="876"/>
      <c r="UMV66" s="876"/>
      <c r="UMW66" s="876"/>
      <c r="UMX66" s="876"/>
      <c r="UMY66" s="876"/>
      <c r="UMZ66" s="876"/>
      <c r="UNA66" s="876"/>
      <c r="UNB66" s="876"/>
      <c r="UNC66" s="876"/>
      <c r="UND66" s="876"/>
      <c r="UNE66" s="876"/>
      <c r="UNF66" s="876"/>
      <c r="UNG66" s="876"/>
      <c r="UNH66" s="876"/>
      <c r="UNI66" s="876"/>
      <c r="UNJ66" s="876"/>
      <c r="UNK66" s="876"/>
      <c r="UNL66" s="876"/>
      <c r="UNM66" s="876"/>
      <c r="UNN66" s="876"/>
      <c r="UNO66" s="876"/>
      <c r="UNP66" s="876"/>
      <c r="UNQ66" s="876"/>
      <c r="UNR66" s="876"/>
      <c r="UNS66" s="876"/>
      <c r="UNT66" s="876"/>
      <c r="UNU66" s="876"/>
      <c r="UNV66" s="876"/>
      <c r="UNW66" s="876"/>
      <c r="UNX66" s="876"/>
      <c r="UNY66" s="876"/>
      <c r="UNZ66" s="876"/>
      <c r="UOA66" s="876"/>
      <c r="UOB66" s="876"/>
      <c r="UOC66" s="876"/>
      <c r="UOD66" s="876"/>
      <c r="UOE66" s="876"/>
      <c r="UOF66" s="876"/>
      <c r="UOG66" s="876"/>
      <c r="UOH66" s="876"/>
      <c r="UOI66" s="876"/>
      <c r="UOJ66" s="876"/>
      <c r="UOK66" s="876"/>
      <c r="UOL66" s="876"/>
      <c r="UOM66" s="876"/>
      <c r="UON66" s="876"/>
      <c r="UOO66" s="876"/>
      <c r="UOP66" s="876"/>
      <c r="UOQ66" s="876"/>
      <c r="UOR66" s="876"/>
      <c r="UOS66" s="876"/>
      <c r="UOT66" s="876"/>
      <c r="UOU66" s="876"/>
      <c r="UOV66" s="876"/>
      <c r="UOW66" s="876"/>
      <c r="UOX66" s="876"/>
      <c r="UOY66" s="876"/>
      <c r="UOZ66" s="876"/>
      <c r="UPA66" s="876"/>
      <c r="UPB66" s="876"/>
      <c r="UPC66" s="876"/>
      <c r="UPD66" s="876"/>
      <c r="UPE66" s="876"/>
      <c r="UPF66" s="876"/>
      <c r="UPG66" s="876"/>
      <c r="UPH66" s="876"/>
      <c r="UPI66" s="876"/>
      <c r="UPJ66" s="876"/>
      <c r="UPK66" s="876"/>
      <c r="UPL66" s="876"/>
      <c r="UPM66" s="876"/>
      <c r="UPN66" s="876"/>
      <c r="UPO66" s="876"/>
      <c r="UPP66" s="876"/>
      <c r="UPQ66" s="876"/>
      <c r="UPR66" s="876"/>
      <c r="UPS66" s="876"/>
      <c r="UPT66" s="876"/>
      <c r="UPU66" s="876"/>
      <c r="UPV66" s="876"/>
      <c r="UPW66" s="876"/>
      <c r="UPX66" s="876"/>
      <c r="UPY66" s="876"/>
      <c r="UPZ66" s="876"/>
      <c r="UQA66" s="876"/>
      <c r="UQB66" s="876"/>
      <c r="UQC66" s="876"/>
      <c r="UQD66" s="876"/>
      <c r="UQE66" s="876"/>
      <c r="UQF66" s="876"/>
      <c r="UQG66" s="876"/>
      <c r="UQH66" s="876"/>
      <c r="UQI66" s="876"/>
      <c r="UQJ66" s="876"/>
      <c r="UQK66" s="876"/>
      <c r="UQL66" s="876"/>
      <c r="UQM66" s="876"/>
      <c r="UQN66" s="876"/>
      <c r="UQO66" s="876"/>
      <c r="UQP66" s="876"/>
      <c r="UQQ66" s="876"/>
      <c r="UQR66" s="876"/>
      <c r="UQS66" s="876"/>
      <c r="UQT66" s="876"/>
      <c r="UQU66" s="876"/>
      <c r="UQV66" s="876"/>
      <c r="UQW66" s="876"/>
      <c r="UQX66" s="876"/>
      <c r="UQY66" s="876"/>
      <c r="UQZ66" s="876"/>
      <c r="URA66" s="876"/>
      <c r="URB66" s="876"/>
      <c r="URC66" s="876"/>
      <c r="URD66" s="876"/>
      <c r="URE66" s="876"/>
      <c r="URF66" s="876"/>
      <c r="URG66" s="876"/>
      <c r="URH66" s="876"/>
      <c r="URI66" s="876"/>
      <c r="URJ66" s="876"/>
      <c r="URK66" s="876"/>
      <c r="URL66" s="876"/>
      <c r="URM66" s="876"/>
      <c r="URN66" s="876"/>
      <c r="URO66" s="876"/>
      <c r="URP66" s="876"/>
      <c r="URQ66" s="876"/>
      <c r="URR66" s="876"/>
      <c r="URS66" s="876"/>
      <c r="URT66" s="876"/>
      <c r="URU66" s="876"/>
      <c r="URV66" s="876"/>
      <c r="URW66" s="876"/>
      <c r="URX66" s="876"/>
      <c r="URY66" s="876"/>
      <c r="URZ66" s="876"/>
      <c r="USA66" s="876"/>
      <c r="USB66" s="876"/>
      <c r="USC66" s="876"/>
      <c r="USD66" s="876"/>
      <c r="USE66" s="876"/>
      <c r="USF66" s="876"/>
      <c r="USG66" s="876"/>
      <c r="USH66" s="876"/>
      <c r="USI66" s="876"/>
      <c r="USJ66" s="876"/>
      <c r="USK66" s="876"/>
      <c r="USL66" s="876"/>
      <c r="USM66" s="876"/>
      <c r="USN66" s="876"/>
      <c r="USO66" s="876"/>
      <c r="USP66" s="876"/>
      <c r="USQ66" s="876"/>
      <c r="USR66" s="876"/>
      <c r="USS66" s="876"/>
      <c r="UST66" s="876"/>
      <c r="USU66" s="876"/>
      <c r="USV66" s="876"/>
      <c r="USW66" s="876"/>
      <c r="USX66" s="876"/>
      <c r="USY66" s="876"/>
      <c r="USZ66" s="876"/>
      <c r="UTA66" s="876"/>
      <c r="UTB66" s="876"/>
      <c r="UTC66" s="876"/>
      <c r="UTD66" s="876"/>
      <c r="UTE66" s="876"/>
      <c r="UTF66" s="876"/>
      <c r="UTG66" s="876"/>
      <c r="UTH66" s="876"/>
      <c r="UTI66" s="876"/>
      <c r="UTJ66" s="876"/>
      <c r="UTK66" s="876"/>
      <c r="UTL66" s="876"/>
      <c r="UTM66" s="876"/>
      <c r="UTN66" s="876"/>
      <c r="UTO66" s="876"/>
      <c r="UTP66" s="876"/>
      <c r="UTQ66" s="876"/>
      <c r="UTR66" s="876"/>
      <c r="UTS66" s="876"/>
      <c r="UTT66" s="876"/>
      <c r="UTU66" s="876"/>
      <c r="UTV66" s="876"/>
      <c r="UTW66" s="876"/>
      <c r="UTX66" s="876"/>
      <c r="UTY66" s="876"/>
      <c r="UTZ66" s="876"/>
      <c r="UUA66" s="876"/>
      <c r="UUB66" s="876"/>
      <c r="UUC66" s="876"/>
      <c r="UUD66" s="876"/>
      <c r="UUE66" s="876"/>
      <c r="UUF66" s="876"/>
      <c r="UUG66" s="876"/>
      <c r="UUH66" s="876"/>
      <c r="UUI66" s="876"/>
      <c r="UUJ66" s="876"/>
      <c r="UUK66" s="876"/>
      <c r="UUL66" s="876"/>
      <c r="UUM66" s="876"/>
      <c r="UUN66" s="876"/>
      <c r="UUO66" s="876"/>
      <c r="UUP66" s="876"/>
      <c r="UUQ66" s="876"/>
      <c r="UUR66" s="876"/>
      <c r="UUS66" s="876"/>
      <c r="UUT66" s="876"/>
      <c r="UUU66" s="876"/>
      <c r="UUV66" s="876"/>
      <c r="UUW66" s="876"/>
      <c r="UUX66" s="876"/>
      <c r="UUY66" s="876"/>
      <c r="UUZ66" s="876"/>
      <c r="UVA66" s="876"/>
      <c r="UVB66" s="876"/>
      <c r="UVC66" s="876"/>
      <c r="UVD66" s="876"/>
      <c r="UVE66" s="876"/>
      <c r="UVF66" s="876"/>
      <c r="UVG66" s="876"/>
      <c r="UVH66" s="876"/>
      <c r="UVI66" s="876"/>
      <c r="UVJ66" s="876"/>
      <c r="UVK66" s="876"/>
      <c r="UVL66" s="876"/>
      <c r="UVM66" s="876"/>
      <c r="UVN66" s="876"/>
      <c r="UVO66" s="876"/>
      <c r="UVP66" s="876"/>
      <c r="UVQ66" s="876"/>
      <c r="UVR66" s="876"/>
      <c r="UVS66" s="876"/>
      <c r="UVT66" s="876"/>
      <c r="UVU66" s="876"/>
      <c r="UVV66" s="876"/>
      <c r="UVW66" s="876"/>
      <c r="UVX66" s="876"/>
      <c r="UVY66" s="876"/>
      <c r="UVZ66" s="876"/>
      <c r="UWA66" s="876"/>
      <c r="UWB66" s="876"/>
      <c r="UWC66" s="876"/>
      <c r="UWD66" s="876"/>
      <c r="UWE66" s="876"/>
      <c r="UWF66" s="876"/>
      <c r="UWG66" s="876"/>
      <c r="UWH66" s="876"/>
      <c r="UWI66" s="876"/>
      <c r="UWJ66" s="876"/>
      <c r="UWK66" s="876"/>
      <c r="UWL66" s="876"/>
      <c r="UWM66" s="876"/>
      <c r="UWN66" s="876"/>
      <c r="UWO66" s="876"/>
      <c r="UWP66" s="876"/>
      <c r="UWQ66" s="876"/>
      <c r="UWR66" s="876"/>
      <c r="UWS66" s="876"/>
      <c r="UWT66" s="876"/>
      <c r="UWU66" s="876"/>
      <c r="UWV66" s="876"/>
      <c r="UWW66" s="876"/>
      <c r="UWX66" s="876"/>
      <c r="UWY66" s="876"/>
      <c r="UWZ66" s="876"/>
      <c r="UXA66" s="876"/>
      <c r="UXB66" s="876"/>
      <c r="UXC66" s="876"/>
      <c r="UXD66" s="876"/>
      <c r="UXE66" s="876"/>
      <c r="UXF66" s="876"/>
      <c r="UXG66" s="876"/>
      <c r="UXH66" s="876"/>
      <c r="UXI66" s="876"/>
      <c r="UXJ66" s="876"/>
      <c r="UXK66" s="876"/>
      <c r="UXL66" s="876"/>
      <c r="UXM66" s="876"/>
      <c r="UXN66" s="876"/>
      <c r="UXO66" s="876"/>
      <c r="UXP66" s="876"/>
      <c r="UXQ66" s="876"/>
      <c r="UXR66" s="876"/>
      <c r="UXS66" s="876"/>
      <c r="UXT66" s="876"/>
      <c r="UXU66" s="876"/>
      <c r="UXV66" s="876"/>
      <c r="UXW66" s="876"/>
      <c r="UXX66" s="876"/>
      <c r="UXY66" s="876"/>
      <c r="UXZ66" s="876"/>
      <c r="UYA66" s="876"/>
      <c r="UYB66" s="876"/>
      <c r="UYC66" s="876"/>
      <c r="UYD66" s="876"/>
      <c r="UYE66" s="876"/>
      <c r="UYF66" s="876"/>
      <c r="UYG66" s="876"/>
      <c r="UYH66" s="876"/>
      <c r="UYI66" s="876"/>
      <c r="UYJ66" s="876"/>
      <c r="UYK66" s="876"/>
      <c r="UYL66" s="876"/>
      <c r="UYM66" s="876"/>
      <c r="UYN66" s="876"/>
      <c r="UYO66" s="876"/>
      <c r="UYP66" s="876"/>
      <c r="UYQ66" s="876"/>
      <c r="UYR66" s="876"/>
      <c r="UYS66" s="876"/>
      <c r="UYT66" s="876"/>
      <c r="UYU66" s="876"/>
      <c r="UYV66" s="876"/>
      <c r="UYW66" s="876"/>
      <c r="UYX66" s="876"/>
      <c r="UYY66" s="876"/>
      <c r="UYZ66" s="876"/>
      <c r="UZA66" s="876"/>
      <c r="UZB66" s="876"/>
      <c r="UZC66" s="876"/>
      <c r="UZD66" s="876"/>
      <c r="UZE66" s="876"/>
      <c r="UZF66" s="876"/>
      <c r="UZG66" s="876"/>
      <c r="UZH66" s="876"/>
      <c r="UZI66" s="876"/>
      <c r="UZJ66" s="876"/>
      <c r="UZK66" s="876"/>
      <c r="UZL66" s="876"/>
      <c r="UZM66" s="876"/>
      <c r="UZN66" s="876"/>
      <c r="UZO66" s="876"/>
      <c r="UZP66" s="876"/>
      <c r="UZQ66" s="876"/>
      <c r="UZR66" s="876"/>
      <c r="UZS66" s="876"/>
      <c r="UZT66" s="876"/>
      <c r="UZU66" s="876"/>
      <c r="UZV66" s="876"/>
      <c r="UZW66" s="876"/>
      <c r="UZX66" s="876"/>
      <c r="UZY66" s="876"/>
      <c r="UZZ66" s="876"/>
      <c r="VAA66" s="876"/>
      <c r="VAB66" s="876"/>
      <c r="VAC66" s="876"/>
      <c r="VAD66" s="876"/>
      <c r="VAE66" s="876"/>
      <c r="VAF66" s="876"/>
      <c r="VAG66" s="876"/>
      <c r="VAH66" s="876"/>
      <c r="VAI66" s="876"/>
      <c r="VAJ66" s="876"/>
      <c r="VAK66" s="876"/>
      <c r="VAL66" s="876"/>
      <c r="VAM66" s="876"/>
      <c r="VAN66" s="876"/>
      <c r="VAO66" s="876"/>
      <c r="VAP66" s="876"/>
      <c r="VAQ66" s="876"/>
      <c r="VAR66" s="876"/>
      <c r="VAS66" s="876"/>
      <c r="VAT66" s="876"/>
      <c r="VAU66" s="876"/>
      <c r="VAV66" s="876"/>
      <c r="VAW66" s="876"/>
      <c r="VAX66" s="876"/>
      <c r="VAY66" s="876"/>
      <c r="VAZ66" s="876"/>
      <c r="VBA66" s="876"/>
      <c r="VBB66" s="876"/>
      <c r="VBC66" s="876"/>
      <c r="VBD66" s="876"/>
      <c r="VBE66" s="876"/>
      <c r="VBF66" s="876"/>
      <c r="VBG66" s="876"/>
      <c r="VBH66" s="876"/>
      <c r="VBI66" s="876"/>
      <c r="VBJ66" s="876"/>
      <c r="VBK66" s="876"/>
      <c r="VBL66" s="876"/>
      <c r="VBM66" s="876"/>
      <c r="VBN66" s="876"/>
      <c r="VBO66" s="876"/>
      <c r="VBP66" s="876"/>
      <c r="VBQ66" s="876"/>
      <c r="VBR66" s="876"/>
      <c r="VBS66" s="876"/>
      <c r="VBT66" s="876"/>
      <c r="VBU66" s="876"/>
      <c r="VBV66" s="876"/>
      <c r="VBW66" s="876"/>
      <c r="VBX66" s="876"/>
      <c r="VBY66" s="876"/>
      <c r="VBZ66" s="876"/>
      <c r="VCA66" s="876"/>
      <c r="VCB66" s="876"/>
      <c r="VCC66" s="876"/>
      <c r="VCD66" s="876"/>
      <c r="VCE66" s="876"/>
      <c r="VCF66" s="876"/>
      <c r="VCG66" s="876"/>
      <c r="VCH66" s="876"/>
      <c r="VCI66" s="876"/>
      <c r="VCJ66" s="876"/>
      <c r="VCK66" s="876"/>
      <c r="VCL66" s="876"/>
      <c r="VCM66" s="876"/>
      <c r="VCN66" s="876"/>
      <c r="VCO66" s="876"/>
      <c r="VCP66" s="876"/>
      <c r="VCQ66" s="876"/>
      <c r="VCR66" s="876"/>
      <c r="VCS66" s="876"/>
      <c r="VCT66" s="876"/>
      <c r="VCU66" s="876"/>
      <c r="VCV66" s="876"/>
      <c r="VCW66" s="876"/>
      <c r="VCX66" s="876"/>
      <c r="VCY66" s="876"/>
      <c r="VCZ66" s="876"/>
      <c r="VDA66" s="876"/>
      <c r="VDB66" s="876"/>
      <c r="VDC66" s="876"/>
      <c r="VDD66" s="876"/>
      <c r="VDE66" s="876"/>
      <c r="VDF66" s="876"/>
      <c r="VDG66" s="876"/>
      <c r="VDH66" s="876"/>
      <c r="VDI66" s="876"/>
      <c r="VDJ66" s="876"/>
      <c r="VDK66" s="876"/>
      <c r="VDL66" s="876"/>
      <c r="VDM66" s="876"/>
      <c r="VDN66" s="876"/>
      <c r="VDO66" s="876"/>
      <c r="VDP66" s="876"/>
      <c r="VDQ66" s="876"/>
      <c r="VDR66" s="876"/>
      <c r="VDS66" s="876"/>
      <c r="VDT66" s="876"/>
      <c r="VDU66" s="876"/>
      <c r="VDV66" s="876"/>
      <c r="VDW66" s="876"/>
      <c r="VDX66" s="876"/>
      <c r="VDY66" s="876"/>
      <c r="VDZ66" s="876"/>
      <c r="VEA66" s="876"/>
      <c r="VEB66" s="876"/>
      <c r="VEC66" s="876"/>
      <c r="VED66" s="876"/>
      <c r="VEE66" s="876"/>
      <c r="VEF66" s="876"/>
      <c r="VEG66" s="876"/>
      <c r="VEH66" s="876"/>
      <c r="VEI66" s="876"/>
      <c r="VEJ66" s="876"/>
      <c r="VEK66" s="876"/>
      <c r="VEL66" s="876"/>
      <c r="VEM66" s="876"/>
      <c r="VEN66" s="876"/>
      <c r="VEO66" s="876"/>
      <c r="VEP66" s="876"/>
      <c r="VEQ66" s="876"/>
      <c r="VER66" s="876"/>
      <c r="VES66" s="876"/>
      <c r="VET66" s="876"/>
      <c r="VEU66" s="876"/>
      <c r="VEV66" s="876"/>
      <c r="VEW66" s="876"/>
      <c r="VEX66" s="876"/>
      <c r="VEY66" s="876"/>
      <c r="VEZ66" s="876"/>
      <c r="VFA66" s="876"/>
      <c r="VFB66" s="876"/>
      <c r="VFC66" s="876"/>
      <c r="VFD66" s="876"/>
      <c r="VFE66" s="876"/>
      <c r="VFF66" s="876"/>
      <c r="VFG66" s="876"/>
      <c r="VFH66" s="876"/>
      <c r="VFI66" s="876"/>
      <c r="VFJ66" s="876"/>
      <c r="VFK66" s="876"/>
      <c r="VFL66" s="876"/>
      <c r="VFM66" s="876"/>
      <c r="VFN66" s="876"/>
      <c r="VFO66" s="876"/>
      <c r="VFP66" s="876"/>
      <c r="VFQ66" s="876"/>
      <c r="VFR66" s="876"/>
      <c r="VFS66" s="876"/>
      <c r="VFT66" s="876"/>
      <c r="VFU66" s="876"/>
      <c r="VFV66" s="876"/>
      <c r="VFW66" s="876"/>
      <c r="VFX66" s="876"/>
      <c r="VFY66" s="876"/>
      <c r="VFZ66" s="876"/>
      <c r="VGA66" s="876"/>
      <c r="VGB66" s="876"/>
      <c r="VGC66" s="876"/>
      <c r="VGD66" s="876"/>
      <c r="VGE66" s="876"/>
      <c r="VGF66" s="876"/>
      <c r="VGG66" s="876"/>
      <c r="VGH66" s="876"/>
      <c r="VGI66" s="876"/>
      <c r="VGJ66" s="876"/>
      <c r="VGK66" s="876"/>
      <c r="VGL66" s="876"/>
      <c r="VGM66" s="876"/>
      <c r="VGN66" s="876"/>
      <c r="VGO66" s="876"/>
      <c r="VGP66" s="876"/>
      <c r="VGQ66" s="876"/>
      <c r="VGR66" s="876"/>
      <c r="VGS66" s="876"/>
      <c r="VGT66" s="876"/>
      <c r="VGU66" s="876"/>
      <c r="VGV66" s="876"/>
      <c r="VGW66" s="876"/>
      <c r="VGX66" s="876"/>
      <c r="VGY66" s="876"/>
      <c r="VGZ66" s="876"/>
      <c r="VHA66" s="876"/>
      <c r="VHB66" s="876"/>
      <c r="VHC66" s="876"/>
      <c r="VHD66" s="876"/>
      <c r="VHE66" s="876"/>
      <c r="VHF66" s="876"/>
      <c r="VHG66" s="876"/>
      <c r="VHH66" s="876"/>
      <c r="VHI66" s="876"/>
      <c r="VHJ66" s="876"/>
      <c r="VHK66" s="876"/>
      <c r="VHL66" s="876"/>
      <c r="VHM66" s="876"/>
      <c r="VHN66" s="876"/>
      <c r="VHO66" s="876"/>
      <c r="VHP66" s="876"/>
      <c r="VHQ66" s="876"/>
      <c r="VHR66" s="876"/>
      <c r="VHS66" s="876"/>
      <c r="VHT66" s="876"/>
      <c r="VHU66" s="876"/>
      <c r="VHV66" s="876"/>
      <c r="VHW66" s="876"/>
      <c r="VHX66" s="876"/>
      <c r="VHY66" s="876"/>
      <c r="VHZ66" s="876"/>
      <c r="VIA66" s="876"/>
      <c r="VIB66" s="876"/>
      <c r="VIC66" s="876"/>
      <c r="VID66" s="876"/>
      <c r="VIE66" s="876"/>
      <c r="VIF66" s="876"/>
      <c r="VIG66" s="876"/>
      <c r="VIH66" s="876"/>
      <c r="VII66" s="876"/>
      <c r="VIJ66" s="876"/>
      <c r="VIK66" s="876"/>
      <c r="VIL66" s="876"/>
      <c r="VIM66" s="876"/>
      <c r="VIN66" s="876"/>
      <c r="VIO66" s="876"/>
      <c r="VIP66" s="876"/>
      <c r="VIQ66" s="876"/>
      <c r="VIR66" s="876"/>
      <c r="VIS66" s="876"/>
      <c r="VIT66" s="876"/>
      <c r="VIU66" s="876"/>
      <c r="VIV66" s="876"/>
      <c r="VIW66" s="876"/>
      <c r="VIX66" s="876"/>
      <c r="VIY66" s="876"/>
      <c r="VIZ66" s="876"/>
      <c r="VJA66" s="876"/>
      <c r="VJB66" s="876"/>
      <c r="VJC66" s="876"/>
      <c r="VJD66" s="876"/>
      <c r="VJE66" s="876"/>
      <c r="VJF66" s="876"/>
      <c r="VJG66" s="876"/>
      <c r="VJH66" s="876"/>
      <c r="VJI66" s="876"/>
      <c r="VJJ66" s="876"/>
      <c r="VJK66" s="876"/>
      <c r="VJL66" s="876"/>
      <c r="VJM66" s="876"/>
      <c r="VJN66" s="876"/>
      <c r="VJO66" s="876"/>
      <c r="VJP66" s="876"/>
      <c r="VJQ66" s="876"/>
      <c r="VJR66" s="876"/>
      <c r="VJS66" s="876"/>
      <c r="VJT66" s="876"/>
      <c r="VJU66" s="876"/>
      <c r="VJV66" s="876"/>
      <c r="VJW66" s="876"/>
      <c r="VJX66" s="876"/>
      <c r="VJY66" s="876"/>
      <c r="VJZ66" s="876"/>
      <c r="VKA66" s="876"/>
      <c r="VKB66" s="876"/>
      <c r="VKC66" s="876"/>
      <c r="VKD66" s="876"/>
      <c r="VKE66" s="876"/>
      <c r="VKF66" s="876"/>
      <c r="VKG66" s="876"/>
      <c r="VKH66" s="876"/>
      <c r="VKI66" s="876"/>
      <c r="VKJ66" s="876"/>
      <c r="VKK66" s="876"/>
      <c r="VKL66" s="876"/>
      <c r="VKM66" s="876"/>
      <c r="VKN66" s="876"/>
      <c r="VKO66" s="876"/>
      <c r="VKP66" s="876"/>
      <c r="VKQ66" s="876"/>
      <c r="VKR66" s="876"/>
      <c r="VKS66" s="876"/>
      <c r="VKT66" s="876"/>
      <c r="VKU66" s="876"/>
      <c r="VKV66" s="876"/>
      <c r="VKW66" s="876"/>
      <c r="VKX66" s="876"/>
      <c r="VKY66" s="876"/>
      <c r="VKZ66" s="876"/>
      <c r="VLA66" s="876"/>
      <c r="VLB66" s="876"/>
      <c r="VLC66" s="876"/>
      <c r="VLD66" s="876"/>
      <c r="VLE66" s="876"/>
      <c r="VLF66" s="876"/>
      <c r="VLG66" s="876"/>
      <c r="VLH66" s="876"/>
      <c r="VLI66" s="876"/>
      <c r="VLJ66" s="876"/>
      <c r="VLK66" s="876"/>
      <c r="VLL66" s="876"/>
      <c r="VLM66" s="876"/>
      <c r="VLN66" s="876"/>
      <c r="VLO66" s="876"/>
      <c r="VLP66" s="876"/>
      <c r="VLQ66" s="876"/>
      <c r="VLR66" s="876"/>
      <c r="VLS66" s="876"/>
      <c r="VLT66" s="876"/>
      <c r="VLU66" s="876"/>
      <c r="VLV66" s="876"/>
      <c r="VLW66" s="876"/>
      <c r="VLX66" s="876"/>
      <c r="VLY66" s="876"/>
      <c r="VLZ66" s="876"/>
      <c r="VMA66" s="876"/>
      <c r="VMB66" s="876"/>
      <c r="VMC66" s="876"/>
      <c r="VMD66" s="876"/>
      <c r="VME66" s="876"/>
      <c r="VMF66" s="876"/>
      <c r="VMG66" s="876"/>
      <c r="VMH66" s="876"/>
      <c r="VMI66" s="876"/>
      <c r="VMJ66" s="876"/>
      <c r="VMK66" s="876"/>
      <c r="VML66" s="876"/>
      <c r="VMM66" s="876"/>
      <c r="VMN66" s="876"/>
      <c r="VMO66" s="876"/>
      <c r="VMP66" s="876"/>
      <c r="VMQ66" s="876"/>
      <c r="VMR66" s="876"/>
      <c r="VMS66" s="876"/>
      <c r="VMT66" s="876"/>
      <c r="VMU66" s="876"/>
      <c r="VMV66" s="876"/>
      <c r="VMW66" s="876"/>
      <c r="VMX66" s="876"/>
      <c r="VMY66" s="876"/>
      <c r="VMZ66" s="876"/>
      <c r="VNA66" s="876"/>
      <c r="VNB66" s="876"/>
      <c r="VNC66" s="876"/>
      <c r="VND66" s="876"/>
      <c r="VNE66" s="876"/>
      <c r="VNF66" s="876"/>
      <c r="VNG66" s="876"/>
      <c r="VNH66" s="876"/>
      <c r="VNI66" s="876"/>
      <c r="VNJ66" s="876"/>
      <c r="VNK66" s="876"/>
      <c r="VNL66" s="876"/>
      <c r="VNM66" s="876"/>
      <c r="VNN66" s="876"/>
      <c r="VNO66" s="876"/>
      <c r="VNP66" s="876"/>
      <c r="VNQ66" s="876"/>
      <c r="VNR66" s="876"/>
      <c r="VNS66" s="876"/>
      <c r="VNT66" s="876"/>
      <c r="VNU66" s="876"/>
      <c r="VNV66" s="876"/>
      <c r="VNW66" s="876"/>
      <c r="VNX66" s="876"/>
      <c r="VNY66" s="876"/>
      <c r="VNZ66" s="876"/>
      <c r="VOA66" s="876"/>
      <c r="VOB66" s="876"/>
      <c r="VOC66" s="876"/>
      <c r="VOD66" s="876"/>
      <c r="VOE66" s="876"/>
      <c r="VOF66" s="876"/>
      <c r="VOG66" s="876"/>
      <c r="VOH66" s="876"/>
      <c r="VOI66" s="876"/>
      <c r="VOJ66" s="876"/>
      <c r="VOK66" s="876"/>
      <c r="VOL66" s="876"/>
      <c r="VOM66" s="876"/>
      <c r="VON66" s="876"/>
      <c r="VOO66" s="876"/>
      <c r="VOP66" s="876"/>
      <c r="VOQ66" s="876"/>
      <c r="VOR66" s="876"/>
      <c r="VOS66" s="876"/>
      <c r="VOT66" s="876"/>
      <c r="VOU66" s="876"/>
      <c r="VOV66" s="876"/>
      <c r="VOW66" s="876"/>
      <c r="VOX66" s="876"/>
      <c r="VOY66" s="876"/>
      <c r="VOZ66" s="876"/>
      <c r="VPA66" s="876"/>
      <c r="VPB66" s="876"/>
      <c r="VPC66" s="876"/>
      <c r="VPD66" s="876"/>
      <c r="VPE66" s="876"/>
      <c r="VPF66" s="876"/>
      <c r="VPG66" s="876"/>
      <c r="VPH66" s="876"/>
      <c r="VPI66" s="876"/>
      <c r="VPJ66" s="876"/>
      <c r="VPK66" s="876"/>
      <c r="VPL66" s="876"/>
      <c r="VPM66" s="876"/>
      <c r="VPN66" s="876"/>
      <c r="VPO66" s="876"/>
      <c r="VPP66" s="876"/>
      <c r="VPQ66" s="876"/>
      <c r="VPR66" s="876"/>
      <c r="VPS66" s="876"/>
      <c r="VPT66" s="876"/>
      <c r="VPU66" s="876"/>
      <c r="VPV66" s="876"/>
      <c r="VPW66" s="876"/>
      <c r="VPX66" s="876"/>
      <c r="VPY66" s="876"/>
      <c r="VPZ66" s="876"/>
      <c r="VQA66" s="876"/>
      <c r="VQB66" s="876"/>
      <c r="VQC66" s="876"/>
      <c r="VQD66" s="876"/>
      <c r="VQE66" s="876"/>
      <c r="VQF66" s="876"/>
      <c r="VQG66" s="876"/>
      <c r="VQH66" s="876"/>
      <c r="VQI66" s="876"/>
      <c r="VQJ66" s="876"/>
      <c r="VQK66" s="876"/>
      <c r="VQL66" s="876"/>
      <c r="VQM66" s="876"/>
      <c r="VQN66" s="876"/>
      <c r="VQO66" s="876"/>
      <c r="VQP66" s="876"/>
      <c r="VQQ66" s="876"/>
      <c r="VQR66" s="876"/>
      <c r="VQS66" s="876"/>
      <c r="VQT66" s="876"/>
      <c r="VQU66" s="876"/>
      <c r="VQV66" s="876"/>
      <c r="VQW66" s="876"/>
      <c r="VQX66" s="876"/>
      <c r="VQY66" s="876"/>
      <c r="VQZ66" s="876"/>
      <c r="VRA66" s="876"/>
      <c r="VRB66" s="876"/>
      <c r="VRC66" s="876"/>
      <c r="VRD66" s="876"/>
      <c r="VRE66" s="876"/>
      <c r="VRF66" s="876"/>
      <c r="VRG66" s="876"/>
      <c r="VRH66" s="876"/>
      <c r="VRI66" s="876"/>
      <c r="VRJ66" s="876"/>
      <c r="VRK66" s="876"/>
      <c r="VRL66" s="876"/>
      <c r="VRM66" s="876"/>
      <c r="VRN66" s="876"/>
      <c r="VRO66" s="876"/>
      <c r="VRP66" s="876"/>
      <c r="VRQ66" s="876"/>
      <c r="VRR66" s="876"/>
      <c r="VRS66" s="876"/>
      <c r="VRT66" s="876"/>
      <c r="VRU66" s="876"/>
      <c r="VRV66" s="876"/>
      <c r="VRW66" s="876"/>
      <c r="VRX66" s="876"/>
      <c r="VRY66" s="876"/>
      <c r="VRZ66" s="876"/>
      <c r="VSA66" s="876"/>
      <c r="VSB66" s="876"/>
      <c r="VSC66" s="876"/>
      <c r="VSD66" s="876"/>
      <c r="VSE66" s="876"/>
      <c r="VSF66" s="876"/>
      <c r="VSG66" s="876"/>
      <c r="VSH66" s="876"/>
      <c r="VSI66" s="876"/>
      <c r="VSJ66" s="876"/>
      <c r="VSK66" s="876"/>
      <c r="VSL66" s="876"/>
      <c r="VSM66" s="876"/>
      <c r="VSN66" s="876"/>
      <c r="VSO66" s="876"/>
      <c r="VSP66" s="876"/>
      <c r="VSQ66" s="876"/>
      <c r="VSR66" s="876"/>
      <c r="VSS66" s="876"/>
      <c r="VST66" s="876"/>
      <c r="VSU66" s="876"/>
      <c r="VSV66" s="876"/>
      <c r="VSW66" s="876"/>
      <c r="VSX66" s="876"/>
      <c r="VSY66" s="876"/>
      <c r="VSZ66" s="876"/>
      <c r="VTA66" s="876"/>
      <c r="VTB66" s="876"/>
      <c r="VTC66" s="876"/>
      <c r="VTD66" s="876"/>
      <c r="VTE66" s="876"/>
      <c r="VTF66" s="876"/>
      <c r="VTG66" s="876"/>
      <c r="VTH66" s="876"/>
      <c r="VTI66" s="876"/>
      <c r="VTJ66" s="876"/>
      <c r="VTK66" s="876"/>
      <c r="VTL66" s="876"/>
      <c r="VTM66" s="876"/>
      <c r="VTN66" s="876"/>
      <c r="VTO66" s="876"/>
      <c r="VTP66" s="876"/>
      <c r="VTQ66" s="876"/>
      <c r="VTR66" s="876"/>
      <c r="VTS66" s="876"/>
      <c r="VTT66" s="876"/>
      <c r="VTU66" s="876"/>
      <c r="VTV66" s="876"/>
      <c r="VTW66" s="876"/>
      <c r="VTX66" s="876"/>
      <c r="VTY66" s="876"/>
      <c r="VTZ66" s="876"/>
      <c r="VUA66" s="876"/>
      <c r="VUB66" s="876"/>
      <c r="VUC66" s="876"/>
      <c r="VUD66" s="876"/>
      <c r="VUE66" s="876"/>
      <c r="VUF66" s="876"/>
      <c r="VUG66" s="876"/>
      <c r="VUH66" s="876"/>
      <c r="VUI66" s="876"/>
      <c r="VUJ66" s="876"/>
      <c r="VUK66" s="876"/>
      <c r="VUL66" s="876"/>
      <c r="VUM66" s="876"/>
      <c r="VUN66" s="876"/>
      <c r="VUO66" s="876"/>
      <c r="VUP66" s="876"/>
      <c r="VUQ66" s="876"/>
      <c r="VUR66" s="876"/>
      <c r="VUS66" s="876"/>
      <c r="VUT66" s="876"/>
      <c r="VUU66" s="876"/>
      <c r="VUV66" s="876"/>
      <c r="VUW66" s="876"/>
      <c r="VUX66" s="876"/>
      <c r="VUY66" s="876"/>
      <c r="VUZ66" s="876"/>
      <c r="VVA66" s="876"/>
      <c r="VVB66" s="876"/>
      <c r="VVC66" s="876"/>
      <c r="VVD66" s="876"/>
      <c r="VVE66" s="876"/>
      <c r="VVF66" s="876"/>
      <c r="VVG66" s="876"/>
      <c r="VVH66" s="876"/>
      <c r="VVI66" s="876"/>
      <c r="VVJ66" s="876"/>
      <c r="VVK66" s="876"/>
      <c r="VVL66" s="876"/>
      <c r="VVM66" s="876"/>
      <c r="VVN66" s="876"/>
      <c r="VVO66" s="876"/>
      <c r="VVP66" s="876"/>
      <c r="VVQ66" s="876"/>
      <c r="VVR66" s="876"/>
      <c r="VVS66" s="876"/>
      <c r="VVT66" s="876"/>
      <c r="VVU66" s="876"/>
      <c r="VVV66" s="876"/>
      <c r="VVW66" s="876"/>
      <c r="VVX66" s="876"/>
      <c r="VVY66" s="876"/>
      <c r="VVZ66" s="876"/>
      <c r="VWA66" s="876"/>
      <c r="VWB66" s="876"/>
      <c r="VWC66" s="876"/>
      <c r="VWD66" s="876"/>
      <c r="VWE66" s="876"/>
      <c r="VWF66" s="876"/>
      <c r="VWG66" s="876"/>
      <c r="VWH66" s="876"/>
      <c r="VWI66" s="876"/>
      <c r="VWJ66" s="876"/>
      <c r="VWK66" s="876"/>
      <c r="VWL66" s="876"/>
      <c r="VWM66" s="876"/>
      <c r="VWN66" s="876"/>
      <c r="VWO66" s="876"/>
      <c r="VWP66" s="876"/>
      <c r="VWQ66" s="876"/>
      <c r="VWR66" s="876"/>
      <c r="VWS66" s="876"/>
      <c r="VWT66" s="876"/>
      <c r="VWU66" s="876"/>
      <c r="VWV66" s="876"/>
      <c r="VWW66" s="876"/>
      <c r="VWX66" s="876"/>
      <c r="VWY66" s="876"/>
      <c r="VWZ66" s="876"/>
      <c r="VXA66" s="876"/>
      <c r="VXB66" s="876"/>
      <c r="VXC66" s="876"/>
      <c r="VXD66" s="876"/>
      <c r="VXE66" s="876"/>
      <c r="VXF66" s="876"/>
      <c r="VXG66" s="876"/>
      <c r="VXH66" s="876"/>
      <c r="VXI66" s="876"/>
      <c r="VXJ66" s="876"/>
      <c r="VXK66" s="876"/>
      <c r="VXL66" s="876"/>
      <c r="VXM66" s="876"/>
      <c r="VXN66" s="876"/>
      <c r="VXO66" s="876"/>
      <c r="VXP66" s="876"/>
      <c r="VXQ66" s="876"/>
      <c r="VXR66" s="876"/>
      <c r="VXS66" s="876"/>
      <c r="VXT66" s="876"/>
      <c r="VXU66" s="876"/>
      <c r="VXV66" s="876"/>
      <c r="VXW66" s="876"/>
      <c r="VXX66" s="876"/>
      <c r="VXY66" s="876"/>
      <c r="VXZ66" s="876"/>
      <c r="VYA66" s="876"/>
      <c r="VYB66" s="876"/>
      <c r="VYC66" s="876"/>
      <c r="VYD66" s="876"/>
      <c r="VYE66" s="876"/>
      <c r="VYF66" s="876"/>
      <c r="VYG66" s="876"/>
      <c r="VYH66" s="876"/>
      <c r="VYI66" s="876"/>
      <c r="VYJ66" s="876"/>
      <c r="VYK66" s="876"/>
      <c r="VYL66" s="876"/>
      <c r="VYM66" s="876"/>
      <c r="VYN66" s="876"/>
      <c r="VYO66" s="876"/>
      <c r="VYP66" s="876"/>
      <c r="VYQ66" s="876"/>
      <c r="VYR66" s="876"/>
      <c r="VYS66" s="876"/>
      <c r="VYT66" s="876"/>
      <c r="VYU66" s="876"/>
      <c r="VYV66" s="876"/>
      <c r="VYW66" s="876"/>
      <c r="VYX66" s="876"/>
      <c r="VYY66" s="876"/>
      <c r="VYZ66" s="876"/>
      <c r="VZA66" s="876"/>
      <c r="VZB66" s="876"/>
      <c r="VZC66" s="876"/>
      <c r="VZD66" s="876"/>
      <c r="VZE66" s="876"/>
      <c r="VZF66" s="876"/>
      <c r="VZG66" s="876"/>
      <c r="VZH66" s="876"/>
      <c r="VZI66" s="876"/>
      <c r="VZJ66" s="876"/>
      <c r="VZK66" s="876"/>
      <c r="VZL66" s="876"/>
      <c r="VZM66" s="876"/>
      <c r="VZN66" s="876"/>
      <c r="VZO66" s="876"/>
      <c r="VZP66" s="876"/>
      <c r="VZQ66" s="876"/>
      <c r="VZR66" s="876"/>
      <c r="VZS66" s="876"/>
      <c r="VZT66" s="876"/>
      <c r="VZU66" s="876"/>
      <c r="VZV66" s="876"/>
      <c r="VZW66" s="876"/>
      <c r="VZX66" s="876"/>
      <c r="VZY66" s="876"/>
      <c r="VZZ66" s="876"/>
      <c r="WAA66" s="876"/>
      <c r="WAB66" s="876"/>
      <c r="WAC66" s="876"/>
      <c r="WAD66" s="876"/>
      <c r="WAE66" s="876"/>
      <c r="WAF66" s="876"/>
      <c r="WAG66" s="876"/>
      <c r="WAH66" s="876"/>
      <c r="WAI66" s="876"/>
      <c r="WAJ66" s="876"/>
      <c r="WAK66" s="876"/>
      <c r="WAL66" s="876"/>
      <c r="WAM66" s="876"/>
      <c r="WAN66" s="876"/>
      <c r="WAO66" s="876"/>
      <c r="WAP66" s="876"/>
      <c r="WAQ66" s="876"/>
      <c r="WAR66" s="876"/>
      <c r="WAS66" s="876"/>
      <c r="WAT66" s="876"/>
      <c r="WAU66" s="876"/>
      <c r="WAV66" s="876"/>
      <c r="WAW66" s="876"/>
      <c r="WAX66" s="876"/>
      <c r="WAY66" s="876"/>
      <c r="WAZ66" s="876"/>
      <c r="WBA66" s="876"/>
      <c r="WBB66" s="876"/>
      <c r="WBC66" s="876"/>
      <c r="WBD66" s="876"/>
      <c r="WBE66" s="876"/>
      <c r="WBF66" s="876"/>
      <c r="WBG66" s="876"/>
      <c r="WBH66" s="876"/>
      <c r="WBI66" s="876"/>
      <c r="WBJ66" s="876"/>
      <c r="WBK66" s="876"/>
      <c r="WBL66" s="876"/>
      <c r="WBM66" s="876"/>
      <c r="WBN66" s="876"/>
      <c r="WBO66" s="876"/>
      <c r="WBP66" s="876"/>
      <c r="WBQ66" s="876"/>
      <c r="WBR66" s="876"/>
      <c r="WBS66" s="876"/>
      <c r="WBT66" s="876"/>
      <c r="WBU66" s="876"/>
      <c r="WBV66" s="876"/>
      <c r="WBW66" s="876"/>
      <c r="WBX66" s="876"/>
      <c r="WBY66" s="876"/>
      <c r="WBZ66" s="876"/>
      <c r="WCA66" s="876"/>
      <c r="WCB66" s="876"/>
      <c r="WCC66" s="876"/>
      <c r="WCD66" s="876"/>
      <c r="WCE66" s="876"/>
      <c r="WCF66" s="876"/>
      <c r="WCG66" s="876"/>
      <c r="WCH66" s="876"/>
      <c r="WCI66" s="876"/>
      <c r="WCJ66" s="876"/>
      <c r="WCK66" s="876"/>
      <c r="WCL66" s="876"/>
      <c r="WCM66" s="876"/>
      <c r="WCN66" s="876"/>
      <c r="WCO66" s="876"/>
      <c r="WCP66" s="876"/>
      <c r="WCQ66" s="876"/>
      <c r="WCR66" s="876"/>
      <c r="WCS66" s="876"/>
      <c r="WCT66" s="876"/>
      <c r="WCU66" s="876"/>
      <c r="WCV66" s="876"/>
      <c r="WCW66" s="876"/>
      <c r="WCX66" s="876"/>
      <c r="WCY66" s="876"/>
      <c r="WCZ66" s="876"/>
      <c r="WDA66" s="876"/>
      <c r="WDB66" s="876"/>
      <c r="WDC66" s="876"/>
      <c r="WDD66" s="876"/>
      <c r="WDE66" s="876"/>
      <c r="WDF66" s="876"/>
      <c r="WDG66" s="876"/>
      <c r="WDH66" s="876"/>
      <c r="WDI66" s="876"/>
      <c r="WDJ66" s="876"/>
      <c r="WDK66" s="876"/>
      <c r="WDL66" s="876"/>
      <c r="WDM66" s="876"/>
      <c r="WDN66" s="876"/>
      <c r="WDO66" s="876"/>
      <c r="WDP66" s="876"/>
      <c r="WDQ66" s="876"/>
      <c r="WDR66" s="876"/>
      <c r="WDS66" s="876"/>
      <c r="WDT66" s="876"/>
      <c r="WDU66" s="876"/>
      <c r="WDV66" s="876"/>
      <c r="WDW66" s="876"/>
      <c r="WDX66" s="876"/>
      <c r="WDY66" s="876"/>
      <c r="WDZ66" s="876"/>
      <c r="WEA66" s="876"/>
      <c r="WEB66" s="876"/>
      <c r="WEC66" s="876"/>
      <c r="WED66" s="876"/>
      <c r="WEE66" s="876"/>
      <c r="WEF66" s="876"/>
      <c r="WEG66" s="876"/>
      <c r="WEH66" s="876"/>
      <c r="WEI66" s="876"/>
      <c r="WEJ66" s="876"/>
      <c r="WEK66" s="876"/>
      <c r="WEL66" s="876"/>
      <c r="WEM66" s="876"/>
      <c r="WEN66" s="876"/>
      <c r="WEO66" s="876"/>
      <c r="WEP66" s="876"/>
      <c r="WEQ66" s="876"/>
      <c r="WER66" s="876"/>
      <c r="WES66" s="876"/>
      <c r="WET66" s="876"/>
      <c r="WEU66" s="876"/>
      <c r="WEV66" s="876"/>
      <c r="WEW66" s="876"/>
      <c r="WEX66" s="876"/>
      <c r="WEY66" s="876"/>
      <c r="WEZ66" s="876"/>
      <c r="WFA66" s="876"/>
      <c r="WFB66" s="876"/>
      <c r="WFC66" s="876"/>
      <c r="WFD66" s="876"/>
      <c r="WFE66" s="876"/>
      <c r="WFF66" s="876"/>
      <c r="WFG66" s="876"/>
      <c r="WFH66" s="876"/>
      <c r="WFI66" s="876"/>
      <c r="WFJ66" s="876"/>
      <c r="WFK66" s="876"/>
      <c r="WFL66" s="876"/>
      <c r="WFM66" s="876"/>
      <c r="WFN66" s="876"/>
      <c r="WFO66" s="876"/>
      <c r="WFP66" s="876"/>
      <c r="WFQ66" s="876"/>
      <c r="WFR66" s="876"/>
      <c r="WFS66" s="876"/>
      <c r="WFT66" s="876"/>
      <c r="WFU66" s="876"/>
      <c r="WFV66" s="876"/>
      <c r="WFW66" s="876"/>
      <c r="WFX66" s="876"/>
      <c r="WFY66" s="876"/>
      <c r="WFZ66" s="876"/>
      <c r="WGA66" s="876"/>
      <c r="WGB66" s="876"/>
      <c r="WGC66" s="876"/>
      <c r="WGD66" s="876"/>
      <c r="WGE66" s="876"/>
      <c r="WGF66" s="876"/>
      <c r="WGG66" s="876"/>
      <c r="WGH66" s="876"/>
      <c r="WGI66" s="876"/>
      <c r="WGJ66" s="876"/>
      <c r="WGK66" s="876"/>
      <c r="WGL66" s="876"/>
      <c r="WGM66" s="876"/>
      <c r="WGN66" s="876"/>
      <c r="WGO66" s="876"/>
      <c r="WGP66" s="876"/>
      <c r="WGQ66" s="876"/>
      <c r="WGR66" s="876"/>
      <c r="WGS66" s="876"/>
      <c r="WGT66" s="876"/>
      <c r="WGU66" s="876"/>
      <c r="WGV66" s="876"/>
      <c r="WGW66" s="876"/>
      <c r="WGX66" s="876"/>
      <c r="WGY66" s="876"/>
      <c r="WGZ66" s="876"/>
      <c r="WHA66" s="876"/>
      <c r="WHB66" s="876"/>
      <c r="WHC66" s="876"/>
      <c r="WHD66" s="876"/>
      <c r="WHE66" s="876"/>
      <c r="WHF66" s="876"/>
      <c r="WHG66" s="876"/>
      <c r="WHH66" s="876"/>
      <c r="WHI66" s="876"/>
      <c r="WHJ66" s="876"/>
      <c r="WHK66" s="876"/>
      <c r="WHL66" s="876"/>
      <c r="WHM66" s="876"/>
      <c r="WHN66" s="876"/>
      <c r="WHO66" s="876"/>
      <c r="WHP66" s="876"/>
      <c r="WHQ66" s="876"/>
      <c r="WHR66" s="876"/>
      <c r="WHS66" s="876"/>
      <c r="WHT66" s="876"/>
      <c r="WHU66" s="876"/>
      <c r="WHV66" s="876"/>
      <c r="WHW66" s="876"/>
      <c r="WHX66" s="876"/>
      <c r="WHY66" s="876"/>
      <c r="WHZ66" s="876"/>
      <c r="WIA66" s="876"/>
      <c r="WIB66" s="876"/>
      <c r="WIC66" s="876"/>
      <c r="WID66" s="876"/>
      <c r="WIE66" s="876"/>
      <c r="WIF66" s="876"/>
      <c r="WIG66" s="876"/>
      <c r="WIH66" s="876"/>
      <c r="WII66" s="876"/>
      <c r="WIJ66" s="876"/>
      <c r="WIK66" s="876"/>
      <c r="WIL66" s="876"/>
      <c r="WIM66" s="876"/>
      <c r="WIN66" s="876"/>
      <c r="WIO66" s="876"/>
      <c r="WIP66" s="876"/>
      <c r="WIQ66" s="876"/>
      <c r="WIR66" s="876"/>
      <c r="WIS66" s="876"/>
      <c r="WIT66" s="876"/>
      <c r="WIU66" s="876"/>
      <c r="WIV66" s="876"/>
      <c r="WIW66" s="876"/>
      <c r="WIX66" s="876"/>
      <c r="WIY66" s="876"/>
      <c r="WIZ66" s="876"/>
      <c r="WJA66" s="876"/>
      <c r="WJB66" s="876"/>
      <c r="WJC66" s="876"/>
      <c r="WJD66" s="876"/>
      <c r="WJE66" s="876"/>
      <c r="WJF66" s="876"/>
      <c r="WJG66" s="876"/>
      <c r="WJH66" s="876"/>
      <c r="WJI66" s="876"/>
      <c r="WJJ66" s="876"/>
      <c r="WJK66" s="876"/>
      <c r="WJL66" s="876"/>
      <c r="WJM66" s="876"/>
      <c r="WJN66" s="876"/>
      <c r="WJO66" s="876"/>
      <c r="WJP66" s="876"/>
      <c r="WJQ66" s="876"/>
      <c r="WJR66" s="876"/>
      <c r="WJS66" s="876"/>
      <c r="WJT66" s="876"/>
      <c r="WJU66" s="876"/>
      <c r="WJV66" s="876"/>
      <c r="WJW66" s="876"/>
      <c r="WJX66" s="876"/>
      <c r="WJY66" s="876"/>
      <c r="WJZ66" s="876"/>
      <c r="WKA66" s="876"/>
      <c r="WKB66" s="876"/>
      <c r="WKC66" s="876"/>
      <c r="WKD66" s="876"/>
      <c r="WKE66" s="876"/>
      <c r="WKF66" s="876"/>
      <c r="WKG66" s="876"/>
      <c r="WKH66" s="876"/>
      <c r="WKI66" s="876"/>
      <c r="WKJ66" s="876"/>
      <c r="WKK66" s="876"/>
      <c r="WKL66" s="876"/>
      <c r="WKM66" s="876"/>
      <c r="WKN66" s="876"/>
      <c r="WKO66" s="876"/>
      <c r="WKP66" s="876"/>
      <c r="WKQ66" s="876"/>
      <c r="WKR66" s="876"/>
      <c r="WKS66" s="876"/>
      <c r="WKT66" s="876"/>
      <c r="WKU66" s="876"/>
      <c r="WKV66" s="876"/>
      <c r="WKW66" s="876"/>
      <c r="WKX66" s="876"/>
      <c r="WKY66" s="876"/>
      <c r="WKZ66" s="876"/>
      <c r="WLA66" s="876"/>
      <c r="WLB66" s="876"/>
      <c r="WLC66" s="876"/>
      <c r="WLD66" s="876"/>
      <c r="WLE66" s="876"/>
      <c r="WLF66" s="876"/>
      <c r="WLG66" s="876"/>
      <c r="WLH66" s="876"/>
      <c r="WLI66" s="876"/>
      <c r="WLJ66" s="876"/>
      <c r="WLK66" s="876"/>
      <c r="WLL66" s="876"/>
      <c r="WLM66" s="876"/>
      <c r="WLN66" s="876"/>
      <c r="WLO66" s="876"/>
      <c r="WLP66" s="876"/>
      <c r="WLQ66" s="876"/>
      <c r="WLR66" s="876"/>
      <c r="WLS66" s="876"/>
      <c r="WLT66" s="876"/>
      <c r="WLU66" s="876"/>
      <c r="WLV66" s="876"/>
      <c r="WLW66" s="876"/>
      <c r="WLX66" s="876"/>
      <c r="WLY66" s="876"/>
      <c r="WLZ66" s="876"/>
      <c r="WMA66" s="876"/>
      <c r="WMB66" s="876"/>
      <c r="WMC66" s="876"/>
      <c r="WMD66" s="876"/>
      <c r="WME66" s="876"/>
      <c r="WMF66" s="876"/>
      <c r="WMG66" s="876"/>
      <c r="WMH66" s="876"/>
      <c r="WMI66" s="876"/>
      <c r="WMJ66" s="876"/>
      <c r="WMK66" s="876"/>
      <c r="WML66" s="876"/>
      <c r="WMM66" s="876"/>
      <c r="WMN66" s="876"/>
      <c r="WMO66" s="876"/>
      <c r="WMP66" s="876"/>
      <c r="WMQ66" s="876"/>
      <c r="WMR66" s="876"/>
      <c r="WMS66" s="876"/>
      <c r="WMT66" s="876"/>
      <c r="WMU66" s="876"/>
      <c r="WMV66" s="876"/>
      <c r="WMW66" s="876"/>
      <c r="WMX66" s="876"/>
      <c r="WMY66" s="876"/>
      <c r="WMZ66" s="876"/>
      <c r="WNA66" s="876"/>
      <c r="WNB66" s="876"/>
      <c r="WNC66" s="876"/>
      <c r="WND66" s="876"/>
      <c r="WNE66" s="876"/>
      <c r="WNF66" s="876"/>
      <c r="WNG66" s="876"/>
      <c r="WNH66" s="876"/>
      <c r="WNI66" s="876"/>
      <c r="WNJ66" s="876"/>
      <c r="WNK66" s="876"/>
      <c r="WNL66" s="876"/>
      <c r="WNM66" s="876"/>
      <c r="WNN66" s="876"/>
      <c r="WNO66" s="876"/>
      <c r="WNP66" s="876"/>
      <c r="WNQ66" s="876"/>
      <c r="WNR66" s="876"/>
      <c r="WNS66" s="876"/>
      <c r="WNT66" s="876"/>
      <c r="WNU66" s="876"/>
      <c r="WNV66" s="876"/>
      <c r="WNW66" s="876"/>
      <c r="WNX66" s="876"/>
      <c r="WNY66" s="876"/>
      <c r="WNZ66" s="876"/>
      <c r="WOA66" s="876"/>
      <c r="WOB66" s="876"/>
      <c r="WOC66" s="876"/>
      <c r="WOD66" s="876"/>
      <c r="WOE66" s="876"/>
      <c r="WOF66" s="876"/>
      <c r="WOG66" s="876"/>
      <c r="WOH66" s="876"/>
      <c r="WOI66" s="876"/>
      <c r="WOJ66" s="876"/>
      <c r="WOK66" s="876"/>
      <c r="WOL66" s="876"/>
      <c r="WOM66" s="876"/>
      <c r="WON66" s="876"/>
      <c r="WOO66" s="876"/>
      <c r="WOP66" s="876"/>
      <c r="WOQ66" s="876"/>
      <c r="WOR66" s="876"/>
      <c r="WOS66" s="876"/>
      <c r="WOT66" s="876"/>
      <c r="WOU66" s="876"/>
      <c r="WOV66" s="876"/>
      <c r="WOW66" s="876"/>
      <c r="WOX66" s="876"/>
      <c r="WOY66" s="876"/>
      <c r="WOZ66" s="876"/>
      <c r="WPA66" s="876"/>
      <c r="WPB66" s="876"/>
      <c r="WPC66" s="876"/>
      <c r="WPD66" s="876"/>
      <c r="WPE66" s="876"/>
      <c r="WPF66" s="876"/>
      <c r="WPG66" s="876"/>
      <c r="WPH66" s="876"/>
      <c r="WPI66" s="876"/>
      <c r="WPJ66" s="876"/>
      <c r="WPK66" s="876"/>
      <c r="WPL66" s="876"/>
      <c r="WPM66" s="876"/>
      <c r="WPN66" s="876"/>
      <c r="WPO66" s="876"/>
      <c r="WPP66" s="876"/>
      <c r="WPQ66" s="876"/>
      <c r="WPR66" s="876"/>
      <c r="WPS66" s="876"/>
      <c r="WPT66" s="876"/>
      <c r="WPU66" s="876"/>
      <c r="WPV66" s="876"/>
      <c r="WPW66" s="876"/>
      <c r="WPX66" s="876"/>
      <c r="WPY66" s="876"/>
      <c r="WPZ66" s="876"/>
      <c r="WQA66" s="876"/>
      <c r="WQB66" s="876"/>
      <c r="WQC66" s="876"/>
      <c r="WQD66" s="876"/>
      <c r="WQE66" s="876"/>
      <c r="WQF66" s="876"/>
      <c r="WQG66" s="876"/>
      <c r="WQH66" s="876"/>
      <c r="WQI66" s="876"/>
      <c r="WQJ66" s="876"/>
      <c r="WQK66" s="876"/>
      <c r="WQL66" s="876"/>
      <c r="WQM66" s="876"/>
      <c r="WQN66" s="876"/>
      <c r="WQO66" s="876"/>
      <c r="WQP66" s="876"/>
      <c r="WQQ66" s="876"/>
      <c r="WQR66" s="876"/>
      <c r="WQS66" s="876"/>
      <c r="WQT66" s="876"/>
      <c r="WQU66" s="876"/>
      <c r="WQV66" s="876"/>
      <c r="WQW66" s="876"/>
      <c r="WQX66" s="876"/>
      <c r="WQY66" s="876"/>
      <c r="WQZ66" s="876"/>
      <c r="WRA66" s="876"/>
      <c r="WRB66" s="876"/>
      <c r="WRC66" s="876"/>
      <c r="WRD66" s="876"/>
      <c r="WRE66" s="876"/>
      <c r="WRF66" s="876"/>
      <c r="WRG66" s="876"/>
      <c r="WRH66" s="876"/>
      <c r="WRI66" s="876"/>
      <c r="WRJ66" s="876"/>
      <c r="WRK66" s="876"/>
      <c r="WRL66" s="876"/>
      <c r="WRM66" s="876"/>
      <c r="WRN66" s="876"/>
      <c r="WRO66" s="876"/>
      <c r="WRP66" s="876"/>
      <c r="WRQ66" s="876"/>
      <c r="WRR66" s="876"/>
      <c r="WRS66" s="876"/>
      <c r="WRT66" s="876"/>
      <c r="WRU66" s="876"/>
      <c r="WRV66" s="876"/>
      <c r="WRW66" s="876"/>
      <c r="WRX66" s="876"/>
      <c r="WRY66" s="876"/>
      <c r="WRZ66" s="876"/>
      <c r="WSA66" s="876"/>
      <c r="WSB66" s="876"/>
      <c r="WSC66" s="876"/>
      <c r="WSD66" s="876"/>
      <c r="WSE66" s="876"/>
      <c r="WSF66" s="876"/>
      <c r="WSG66" s="876"/>
      <c r="WSH66" s="876"/>
      <c r="WSI66" s="876"/>
      <c r="WSJ66" s="876"/>
      <c r="WSK66" s="876"/>
      <c r="WSL66" s="876"/>
      <c r="WSM66" s="876"/>
      <c r="WSN66" s="876"/>
      <c r="WSO66" s="876"/>
      <c r="WSP66" s="876"/>
      <c r="WSQ66" s="876"/>
      <c r="WSR66" s="876"/>
      <c r="WSS66" s="876"/>
      <c r="WST66" s="876"/>
      <c r="WSU66" s="876"/>
      <c r="WSV66" s="876"/>
      <c r="WSW66" s="876"/>
      <c r="WSX66" s="876"/>
      <c r="WSY66" s="876"/>
      <c r="WSZ66" s="876"/>
      <c r="WTA66" s="876"/>
      <c r="WTB66" s="876"/>
      <c r="WTC66" s="876"/>
      <c r="WTD66" s="876"/>
      <c r="WTE66" s="876"/>
      <c r="WTF66" s="876"/>
      <c r="WTG66" s="876"/>
      <c r="WTH66" s="876"/>
      <c r="WTI66" s="876"/>
      <c r="WTJ66" s="876"/>
      <c r="WTK66" s="876"/>
      <c r="WTL66" s="876"/>
      <c r="WTM66" s="876"/>
      <c r="WTN66" s="876"/>
      <c r="WTO66" s="876"/>
      <c r="WTP66" s="876"/>
      <c r="WTQ66" s="876"/>
      <c r="WTR66" s="876"/>
      <c r="WTS66" s="876"/>
      <c r="WTT66" s="876"/>
      <c r="WTU66" s="876"/>
      <c r="WTV66" s="876"/>
      <c r="WTW66" s="876"/>
      <c r="WTX66" s="876"/>
      <c r="WTY66" s="876"/>
      <c r="WTZ66" s="876"/>
      <c r="WUA66" s="876"/>
      <c r="WUB66" s="876"/>
      <c r="WUC66" s="876"/>
      <c r="WUD66" s="876"/>
      <c r="WUE66" s="876"/>
      <c r="WUF66" s="876"/>
      <c r="WUG66" s="876"/>
      <c r="WUH66" s="876"/>
      <c r="WUI66" s="876"/>
      <c r="WUJ66" s="876"/>
      <c r="WUK66" s="876"/>
      <c r="WUL66" s="876"/>
      <c r="WUM66" s="876"/>
      <c r="WUN66" s="876"/>
      <c r="WUO66" s="876"/>
      <c r="WUP66" s="876"/>
      <c r="WUQ66" s="876"/>
      <c r="WUR66" s="876"/>
      <c r="WUS66" s="876"/>
      <c r="WUT66" s="876"/>
      <c r="WUU66" s="876"/>
      <c r="WUV66" s="876"/>
      <c r="WUW66" s="876"/>
      <c r="WUX66" s="876"/>
      <c r="WUY66" s="876"/>
      <c r="WUZ66" s="876"/>
      <c r="WVA66" s="876"/>
      <c r="WVB66" s="876"/>
      <c r="WVC66" s="876"/>
      <c r="WVD66" s="876"/>
      <c r="WVE66" s="876"/>
      <c r="WVF66" s="876"/>
      <c r="WVG66" s="876"/>
      <c r="WVH66" s="876"/>
      <c r="WVI66" s="876"/>
      <c r="WVJ66" s="876"/>
      <c r="WVK66" s="876"/>
      <c r="WVL66" s="876"/>
      <c r="WVM66" s="876"/>
      <c r="WVN66" s="876"/>
      <c r="WVO66" s="876"/>
      <c r="WVP66" s="876"/>
      <c r="WVQ66" s="876"/>
      <c r="WVR66" s="876"/>
      <c r="WVS66" s="876"/>
      <c r="WVT66" s="876"/>
      <c r="WVU66" s="876"/>
      <c r="WVV66" s="876"/>
      <c r="WVW66" s="876"/>
      <c r="WVX66" s="876"/>
      <c r="WVY66" s="876"/>
      <c r="WVZ66" s="876"/>
      <c r="WWA66" s="876"/>
      <c r="WWB66" s="876"/>
      <c r="WWC66" s="876"/>
      <c r="WWD66" s="876"/>
      <c r="WWE66" s="876"/>
      <c r="WWF66" s="876"/>
      <c r="WWG66" s="876"/>
      <c r="WWH66" s="876"/>
      <c r="WWI66" s="876"/>
      <c r="WWJ66" s="876"/>
      <c r="WWK66" s="876"/>
      <c r="WWL66" s="876"/>
      <c r="WWM66" s="876"/>
      <c r="WWN66" s="876"/>
      <c r="WWO66" s="876"/>
      <c r="WWP66" s="876"/>
      <c r="WWQ66" s="876"/>
      <c r="WWR66" s="876"/>
      <c r="WWS66" s="876"/>
      <c r="WWT66" s="876"/>
      <c r="WWU66" s="876"/>
      <c r="WWV66" s="876"/>
      <c r="WWW66" s="876"/>
      <c r="WWX66" s="876"/>
      <c r="WWY66" s="876"/>
      <c r="WWZ66" s="876"/>
      <c r="WXA66" s="876"/>
      <c r="WXB66" s="876"/>
      <c r="WXC66" s="876"/>
      <c r="WXD66" s="876"/>
      <c r="WXE66" s="876"/>
      <c r="WXF66" s="876"/>
      <c r="WXG66" s="876"/>
      <c r="WXH66" s="876"/>
      <c r="WXI66" s="876"/>
      <c r="WXJ66" s="876"/>
      <c r="WXK66" s="876"/>
      <c r="WXL66" s="876"/>
      <c r="WXM66" s="876"/>
      <c r="WXN66" s="876"/>
      <c r="WXO66" s="876"/>
      <c r="WXP66" s="876"/>
      <c r="WXQ66" s="876"/>
      <c r="WXR66" s="876"/>
      <c r="WXS66" s="876"/>
      <c r="WXT66" s="876"/>
      <c r="WXU66" s="876"/>
      <c r="WXV66" s="876"/>
      <c r="WXW66" s="876"/>
      <c r="WXX66" s="876"/>
      <c r="WXY66" s="876"/>
      <c r="WXZ66" s="876"/>
      <c r="WYA66" s="876"/>
      <c r="WYB66" s="876"/>
      <c r="WYC66" s="876"/>
      <c r="WYD66" s="876"/>
      <c r="WYE66" s="876"/>
      <c r="WYF66" s="876"/>
      <c r="WYG66" s="876"/>
      <c r="WYH66" s="876"/>
      <c r="WYI66" s="876"/>
      <c r="WYJ66" s="876"/>
      <c r="WYK66" s="876"/>
      <c r="WYL66" s="876"/>
      <c r="WYM66" s="876"/>
      <c r="WYN66" s="876"/>
      <c r="WYO66" s="876"/>
      <c r="WYP66" s="876"/>
      <c r="WYQ66" s="876"/>
      <c r="WYR66" s="876"/>
      <c r="WYS66" s="876"/>
      <c r="WYT66" s="876"/>
      <c r="WYU66" s="876"/>
      <c r="WYV66" s="876"/>
      <c r="WYW66" s="876"/>
      <c r="WYX66" s="876"/>
      <c r="WYY66" s="876"/>
      <c r="WYZ66" s="876"/>
      <c r="WZA66" s="876"/>
      <c r="WZB66" s="876"/>
      <c r="WZC66" s="876"/>
      <c r="WZD66" s="876"/>
      <c r="WZE66" s="876"/>
      <c r="WZF66" s="876"/>
      <c r="WZG66" s="876"/>
      <c r="WZH66" s="876"/>
      <c r="WZI66" s="876"/>
      <c r="WZJ66" s="876"/>
      <c r="WZK66" s="876"/>
      <c r="WZL66" s="876"/>
      <c r="WZM66" s="876"/>
      <c r="WZN66" s="876"/>
      <c r="WZO66" s="876"/>
      <c r="WZP66" s="876"/>
      <c r="WZQ66" s="876"/>
      <c r="WZR66" s="876"/>
      <c r="WZS66" s="876"/>
      <c r="WZT66" s="876"/>
      <c r="WZU66" s="876"/>
      <c r="WZV66" s="876"/>
      <c r="WZW66" s="876"/>
      <c r="WZX66" s="876"/>
      <c r="WZY66" s="876"/>
      <c r="WZZ66" s="876"/>
      <c r="XAA66" s="876"/>
      <c r="XAB66" s="876"/>
      <c r="XAC66" s="876"/>
      <c r="XAD66" s="876"/>
      <c r="XAE66" s="876"/>
      <c r="XAF66" s="876"/>
      <c r="XAG66" s="876"/>
      <c r="XAH66" s="876"/>
      <c r="XAI66" s="876"/>
      <c r="XAJ66" s="876"/>
      <c r="XAK66" s="876"/>
      <c r="XAL66" s="876"/>
      <c r="XAM66" s="876"/>
      <c r="XAN66" s="876"/>
      <c r="XAO66" s="876"/>
      <c r="XAP66" s="876"/>
      <c r="XAQ66" s="876"/>
      <c r="XAR66" s="876"/>
      <c r="XAS66" s="876"/>
      <c r="XAT66" s="876"/>
      <c r="XAU66" s="876"/>
      <c r="XAV66" s="876"/>
      <c r="XAW66" s="876"/>
      <c r="XAX66" s="876"/>
      <c r="XAY66" s="876"/>
      <c r="XAZ66" s="876"/>
      <c r="XBA66" s="876"/>
      <c r="XBB66" s="876"/>
      <c r="XBC66" s="876"/>
      <c r="XBD66" s="876"/>
      <c r="XBE66" s="876"/>
      <c r="XBF66" s="876"/>
      <c r="XBG66" s="876"/>
      <c r="XBH66" s="876"/>
      <c r="XBI66" s="876"/>
      <c r="XBJ66" s="876"/>
      <c r="XBK66" s="876"/>
      <c r="XBL66" s="876"/>
      <c r="XBM66" s="876"/>
      <c r="XBN66" s="876"/>
      <c r="XBO66" s="876"/>
      <c r="XBP66" s="876"/>
      <c r="XBQ66" s="876"/>
      <c r="XBR66" s="876"/>
      <c r="XBS66" s="876"/>
      <c r="XBT66" s="876"/>
      <c r="XBU66" s="876"/>
      <c r="XBV66" s="876"/>
      <c r="XBW66" s="876"/>
      <c r="XBX66" s="876"/>
      <c r="XBY66" s="876"/>
      <c r="XBZ66" s="876"/>
      <c r="XCA66" s="876"/>
      <c r="XCB66" s="876"/>
      <c r="XCC66" s="876"/>
      <c r="XCD66" s="876"/>
      <c r="XCE66" s="876"/>
      <c r="XCF66" s="876"/>
      <c r="XCG66" s="876"/>
      <c r="XCH66" s="876"/>
      <c r="XCI66" s="876"/>
      <c r="XCJ66" s="876"/>
      <c r="XCK66" s="876"/>
      <c r="XCL66" s="876"/>
      <c r="XCM66" s="876"/>
      <c r="XCN66" s="876"/>
      <c r="XCO66" s="876"/>
      <c r="XCP66" s="876"/>
      <c r="XCQ66" s="876"/>
      <c r="XCR66" s="876"/>
      <c r="XCS66" s="876"/>
      <c r="XCT66" s="876"/>
      <c r="XCU66" s="876"/>
      <c r="XCV66" s="876"/>
      <c r="XCW66" s="876"/>
      <c r="XCX66" s="876"/>
      <c r="XCY66" s="876"/>
      <c r="XCZ66" s="876"/>
      <c r="XDA66" s="876"/>
      <c r="XDB66" s="876"/>
      <c r="XDC66" s="876"/>
      <c r="XDD66" s="876"/>
      <c r="XDE66" s="876"/>
      <c r="XDF66" s="876"/>
      <c r="XDG66" s="876"/>
      <c r="XDH66" s="876"/>
      <c r="XDI66" s="876"/>
      <c r="XDJ66" s="876"/>
      <c r="XDK66" s="876"/>
      <c r="XDL66" s="876"/>
      <c r="XDM66" s="876"/>
      <c r="XDN66" s="876"/>
      <c r="XDO66" s="876"/>
      <c r="XDP66" s="876"/>
      <c r="XDQ66" s="876"/>
      <c r="XDR66" s="876"/>
      <c r="XDS66" s="876"/>
      <c r="XDT66" s="876"/>
      <c r="XDU66" s="876"/>
      <c r="XDV66" s="876"/>
      <c r="XDW66" s="876"/>
      <c r="XDX66" s="876"/>
      <c r="XDY66" s="876"/>
      <c r="XDZ66" s="876"/>
      <c r="XEA66" s="876"/>
      <c r="XEB66" s="876"/>
      <c r="XEC66" s="876"/>
      <c r="XED66" s="876"/>
      <c r="XEE66" s="876"/>
      <c r="XEF66" s="876"/>
      <c r="XEG66" s="876"/>
      <c r="XEH66" s="876"/>
      <c r="XEI66" s="876"/>
      <c r="XEJ66" s="876"/>
      <c r="XEK66" s="876"/>
      <c r="XEL66" s="876"/>
      <c r="XEM66" s="876"/>
      <c r="XEN66" s="876"/>
      <c r="XEO66" s="876"/>
      <c r="XEP66" s="876"/>
      <c r="XEQ66" s="876"/>
      <c r="XER66" s="876"/>
      <c r="XES66" s="876"/>
      <c r="XET66" s="876"/>
      <c r="XEU66" s="876"/>
      <c r="XEV66" s="876"/>
      <c r="XEW66" s="876"/>
      <c r="XEX66" s="876"/>
      <c r="XEY66" s="876"/>
      <c r="XEZ66" s="876"/>
      <c r="XFA66" s="876"/>
      <c r="XFB66" s="876"/>
      <c r="XFC66" s="876"/>
      <c r="XFD66" s="876"/>
    </row>
    <row r="67" spans="1:16384" s="877" customFormat="1" ht="12.75" customHeight="1">
      <c r="A67" s="876"/>
      <c r="B67" s="876"/>
      <c r="C67" s="883"/>
      <c r="D67" s="884"/>
      <c r="E67" s="883"/>
      <c r="F67" s="883"/>
      <c r="G67" s="883"/>
      <c r="H67" s="883"/>
      <c r="I67" s="883"/>
      <c r="J67" s="884"/>
      <c r="K67" s="876"/>
      <c r="L67" s="876"/>
      <c r="M67" s="876"/>
      <c r="N67" s="876"/>
      <c r="O67" s="876"/>
      <c r="P67" s="876"/>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6"/>
      <c r="BE67" s="876"/>
      <c r="BF67" s="876"/>
      <c r="BG67" s="876"/>
      <c r="BH67" s="876"/>
      <c r="BI67" s="876"/>
      <c r="BJ67" s="876"/>
      <c r="BK67" s="876"/>
      <c r="BL67" s="876"/>
      <c r="BM67" s="876"/>
      <c r="BN67" s="876"/>
      <c r="BO67" s="876"/>
      <c r="BP67" s="876"/>
      <c r="BQ67" s="876"/>
      <c r="BR67" s="876"/>
      <c r="BS67" s="876"/>
      <c r="BT67" s="876"/>
      <c r="BU67" s="876"/>
      <c r="BV67" s="876"/>
      <c r="BW67" s="876"/>
      <c r="BX67" s="876"/>
      <c r="BY67" s="876"/>
      <c r="BZ67" s="876"/>
      <c r="CA67" s="876"/>
      <c r="CB67" s="876"/>
      <c r="CC67" s="876"/>
      <c r="CD67" s="876"/>
      <c r="CE67" s="876"/>
      <c r="CF67" s="876"/>
      <c r="CG67" s="876"/>
      <c r="CH67" s="876"/>
      <c r="CI67" s="876"/>
      <c r="CJ67" s="876"/>
      <c r="CK67" s="876"/>
      <c r="CL67" s="876"/>
      <c r="CM67" s="876"/>
      <c r="CN67" s="876"/>
      <c r="CO67" s="876"/>
      <c r="CP67" s="876"/>
      <c r="CQ67" s="876"/>
      <c r="CR67" s="876"/>
      <c r="CS67" s="876"/>
      <c r="CT67" s="876"/>
      <c r="CU67" s="876"/>
      <c r="CV67" s="876"/>
      <c r="CW67" s="876"/>
      <c r="CX67" s="876"/>
      <c r="CY67" s="876"/>
      <c r="CZ67" s="876"/>
      <c r="DA67" s="876"/>
      <c r="DB67" s="876"/>
      <c r="DC67" s="876"/>
      <c r="DD67" s="876"/>
      <c r="DE67" s="876"/>
      <c r="DF67" s="876"/>
      <c r="DG67" s="876"/>
      <c r="DH67" s="876"/>
      <c r="DI67" s="876"/>
      <c r="DJ67" s="876"/>
      <c r="DK67" s="876"/>
      <c r="DL67" s="876"/>
      <c r="DM67" s="876"/>
      <c r="DN67" s="876"/>
      <c r="DO67" s="876"/>
      <c r="DP67" s="876"/>
      <c r="DQ67" s="876"/>
      <c r="DR67" s="876"/>
      <c r="DS67" s="876"/>
      <c r="DT67" s="876"/>
      <c r="DU67" s="876"/>
      <c r="DV67" s="876"/>
      <c r="DW67" s="876"/>
      <c r="DX67" s="876"/>
      <c r="DY67" s="876"/>
      <c r="DZ67" s="876"/>
      <c r="EA67" s="876"/>
      <c r="EB67" s="876"/>
      <c r="EC67" s="876"/>
      <c r="ED67" s="876"/>
      <c r="EE67" s="876"/>
      <c r="EF67" s="876"/>
      <c r="EG67" s="876"/>
      <c r="EH67" s="876"/>
      <c r="EI67" s="876"/>
      <c r="EJ67" s="876"/>
      <c r="EK67" s="876"/>
      <c r="EL67" s="876"/>
      <c r="EM67" s="876"/>
      <c r="EN67" s="876"/>
      <c r="EO67" s="876"/>
      <c r="EP67" s="876"/>
      <c r="EQ67" s="876"/>
      <c r="ER67" s="876"/>
      <c r="ES67" s="876"/>
      <c r="ET67" s="876"/>
      <c r="EU67" s="876"/>
      <c r="EV67" s="876"/>
      <c r="EW67" s="876"/>
      <c r="EX67" s="876"/>
      <c r="EY67" s="876"/>
      <c r="EZ67" s="876"/>
      <c r="FA67" s="876"/>
      <c r="FB67" s="876"/>
      <c r="FC67" s="876"/>
      <c r="FD67" s="876"/>
      <c r="FE67" s="876"/>
      <c r="FF67" s="876"/>
      <c r="FG67" s="876"/>
      <c r="FH67" s="876"/>
      <c r="FI67" s="876"/>
      <c r="FJ67" s="876"/>
      <c r="FK67" s="876"/>
      <c r="FL67" s="876"/>
      <c r="FM67" s="876"/>
      <c r="FN67" s="876"/>
      <c r="FO67" s="876"/>
      <c r="FP67" s="876"/>
      <c r="FQ67" s="876"/>
      <c r="FR67" s="876"/>
      <c r="FS67" s="876"/>
      <c r="FT67" s="876"/>
      <c r="FU67" s="876"/>
      <c r="FV67" s="876"/>
      <c r="FW67" s="876"/>
      <c r="FX67" s="876"/>
      <c r="FY67" s="876"/>
      <c r="FZ67" s="876"/>
      <c r="GA67" s="876"/>
      <c r="GB67" s="876"/>
      <c r="GC67" s="876"/>
      <c r="GD67" s="876"/>
      <c r="GE67" s="876"/>
      <c r="GF67" s="876"/>
      <c r="GG67" s="876"/>
      <c r="GH67" s="876"/>
      <c r="GI67" s="876"/>
      <c r="GJ67" s="876"/>
      <c r="GK67" s="876"/>
      <c r="GL67" s="876"/>
      <c r="GM67" s="876"/>
      <c r="GN67" s="876"/>
      <c r="GO67" s="876"/>
      <c r="GP67" s="876"/>
      <c r="GQ67" s="876"/>
      <c r="GR67" s="876"/>
      <c r="GS67" s="876"/>
      <c r="GT67" s="876"/>
      <c r="GU67" s="876"/>
      <c r="GV67" s="876"/>
      <c r="GW67" s="876"/>
      <c r="GX67" s="876"/>
      <c r="GY67" s="876"/>
      <c r="GZ67" s="876"/>
      <c r="HA67" s="876"/>
      <c r="HB67" s="876"/>
      <c r="HC67" s="876"/>
      <c r="HD67" s="876"/>
      <c r="HE67" s="876"/>
      <c r="HF67" s="876"/>
      <c r="HG67" s="876"/>
      <c r="HH67" s="876"/>
      <c r="HI67" s="876"/>
      <c r="HJ67" s="876"/>
      <c r="HK67" s="876"/>
      <c r="HL67" s="876"/>
      <c r="HM67" s="876"/>
      <c r="HN67" s="876"/>
      <c r="HO67" s="876"/>
      <c r="HP67" s="876"/>
      <c r="HQ67" s="876"/>
      <c r="HR67" s="876"/>
      <c r="HS67" s="876"/>
      <c r="HT67" s="876"/>
      <c r="HU67" s="876"/>
      <c r="HV67" s="876"/>
      <c r="HW67" s="876"/>
      <c r="HX67" s="876"/>
      <c r="HY67" s="876"/>
      <c r="HZ67" s="876"/>
      <c r="IA67" s="876"/>
      <c r="IB67" s="876"/>
      <c r="IC67" s="876"/>
      <c r="ID67" s="876"/>
      <c r="IE67" s="876"/>
      <c r="IF67" s="876"/>
      <c r="IG67" s="876"/>
      <c r="IH67" s="876"/>
      <c r="II67" s="876"/>
      <c r="IJ67" s="876"/>
      <c r="IK67" s="876"/>
      <c r="IL67" s="876"/>
      <c r="IM67" s="876"/>
      <c r="IN67" s="876"/>
      <c r="IO67" s="876"/>
      <c r="IP67" s="876"/>
      <c r="IQ67" s="876"/>
      <c r="IR67" s="876"/>
      <c r="IS67" s="876"/>
      <c r="IT67" s="876"/>
      <c r="IU67" s="876"/>
      <c r="IV67" s="876"/>
      <c r="IW67" s="876"/>
      <c r="IX67" s="876"/>
      <c r="IY67" s="876"/>
      <c r="IZ67" s="876"/>
      <c r="JA67" s="876"/>
      <c r="JB67" s="876"/>
      <c r="JC67" s="876"/>
      <c r="JD67" s="876"/>
      <c r="JE67" s="876"/>
      <c r="JF67" s="876"/>
      <c r="JG67" s="876"/>
      <c r="JH67" s="876"/>
      <c r="JI67" s="876"/>
      <c r="JJ67" s="876"/>
      <c r="JK67" s="876"/>
      <c r="JL67" s="876"/>
      <c r="JM67" s="876"/>
      <c r="JN67" s="876"/>
      <c r="JO67" s="876"/>
      <c r="JP67" s="876"/>
      <c r="JQ67" s="876"/>
      <c r="JR67" s="876"/>
      <c r="JS67" s="876"/>
      <c r="JT67" s="876"/>
      <c r="JU67" s="876"/>
      <c r="JV67" s="876"/>
      <c r="JW67" s="876"/>
      <c r="JX67" s="876"/>
      <c r="JY67" s="876"/>
      <c r="JZ67" s="876"/>
      <c r="KA67" s="876"/>
      <c r="KB67" s="876"/>
      <c r="KC67" s="876"/>
      <c r="KD67" s="876"/>
      <c r="KE67" s="876"/>
      <c r="KF67" s="876"/>
      <c r="KG67" s="876"/>
      <c r="KH67" s="876"/>
      <c r="KI67" s="876"/>
      <c r="KJ67" s="876"/>
      <c r="KK67" s="876"/>
      <c r="KL67" s="876"/>
      <c r="KM67" s="876"/>
      <c r="KN67" s="876"/>
      <c r="KO67" s="876"/>
      <c r="KP67" s="876"/>
      <c r="KQ67" s="876"/>
      <c r="KR67" s="876"/>
      <c r="KS67" s="876"/>
      <c r="KT67" s="876"/>
      <c r="KU67" s="876"/>
      <c r="KV67" s="876"/>
      <c r="KW67" s="876"/>
      <c r="KX67" s="876"/>
      <c r="KY67" s="876"/>
      <c r="KZ67" s="876"/>
      <c r="LA67" s="876"/>
      <c r="LB67" s="876"/>
      <c r="LC67" s="876"/>
      <c r="LD67" s="876"/>
      <c r="LE67" s="876"/>
      <c r="LF67" s="876"/>
      <c r="LG67" s="876"/>
      <c r="LH67" s="876"/>
      <c r="LI67" s="876"/>
      <c r="LJ67" s="876"/>
      <c r="LK67" s="876"/>
      <c r="LL67" s="876"/>
      <c r="LM67" s="876"/>
      <c r="LN67" s="876"/>
      <c r="LO67" s="876"/>
      <c r="LP67" s="876"/>
      <c r="LQ67" s="876"/>
      <c r="LR67" s="876"/>
      <c r="LS67" s="876"/>
      <c r="LT67" s="876"/>
      <c r="LU67" s="876"/>
      <c r="LV67" s="876"/>
      <c r="LW67" s="876"/>
      <c r="LX67" s="876"/>
      <c r="LY67" s="876"/>
      <c r="LZ67" s="876"/>
      <c r="MA67" s="876"/>
      <c r="MB67" s="876"/>
      <c r="MC67" s="876"/>
      <c r="MD67" s="876"/>
      <c r="ME67" s="876"/>
      <c r="MF67" s="876"/>
      <c r="MG67" s="876"/>
      <c r="MH67" s="876"/>
      <c r="MI67" s="876"/>
      <c r="MJ67" s="876"/>
      <c r="MK67" s="876"/>
      <c r="ML67" s="876"/>
      <c r="MM67" s="876"/>
      <c r="MN67" s="876"/>
      <c r="MO67" s="876"/>
      <c r="MP67" s="876"/>
      <c r="MQ67" s="876"/>
      <c r="MR67" s="876"/>
      <c r="MS67" s="876"/>
      <c r="MT67" s="876"/>
      <c r="MU67" s="876"/>
      <c r="MV67" s="876"/>
      <c r="MW67" s="876"/>
      <c r="MX67" s="876"/>
      <c r="MY67" s="876"/>
      <c r="MZ67" s="876"/>
      <c r="NA67" s="876"/>
      <c r="NB67" s="876"/>
      <c r="NC67" s="876"/>
      <c r="ND67" s="876"/>
      <c r="NE67" s="876"/>
      <c r="NF67" s="876"/>
      <c r="NG67" s="876"/>
      <c r="NH67" s="876"/>
      <c r="NI67" s="876"/>
      <c r="NJ67" s="876"/>
      <c r="NK67" s="876"/>
      <c r="NL67" s="876"/>
      <c r="NM67" s="876"/>
      <c r="NN67" s="876"/>
      <c r="NO67" s="876"/>
      <c r="NP67" s="876"/>
      <c r="NQ67" s="876"/>
      <c r="NR67" s="876"/>
      <c r="NS67" s="876"/>
      <c r="NT67" s="876"/>
      <c r="NU67" s="876"/>
      <c r="NV67" s="876"/>
      <c r="NW67" s="876"/>
      <c r="NX67" s="876"/>
      <c r="NY67" s="876"/>
      <c r="NZ67" s="876"/>
      <c r="OA67" s="876"/>
      <c r="OB67" s="876"/>
      <c r="OC67" s="876"/>
      <c r="OD67" s="876"/>
      <c r="OE67" s="876"/>
      <c r="OF67" s="876"/>
      <c r="OG67" s="876"/>
      <c r="OH67" s="876"/>
      <c r="OI67" s="876"/>
      <c r="OJ67" s="876"/>
      <c r="OK67" s="876"/>
      <c r="OL67" s="876"/>
      <c r="OM67" s="876"/>
      <c r="ON67" s="876"/>
      <c r="OO67" s="876"/>
      <c r="OP67" s="876"/>
      <c r="OQ67" s="876"/>
      <c r="OR67" s="876"/>
      <c r="OS67" s="876"/>
      <c r="OT67" s="876"/>
      <c r="OU67" s="876"/>
      <c r="OV67" s="876"/>
      <c r="OW67" s="876"/>
      <c r="OX67" s="876"/>
      <c r="OY67" s="876"/>
      <c r="OZ67" s="876"/>
      <c r="PA67" s="876"/>
      <c r="PB67" s="876"/>
      <c r="PC67" s="876"/>
      <c r="PD67" s="876"/>
      <c r="PE67" s="876"/>
      <c r="PF67" s="876"/>
      <c r="PG67" s="876"/>
      <c r="PH67" s="876"/>
      <c r="PI67" s="876"/>
      <c r="PJ67" s="876"/>
      <c r="PK67" s="876"/>
      <c r="PL67" s="876"/>
      <c r="PM67" s="876"/>
      <c r="PN67" s="876"/>
      <c r="PO67" s="876"/>
      <c r="PP67" s="876"/>
      <c r="PQ67" s="876"/>
      <c r="PR67" s="876"/>
      <c r="PS67" s="876"/>
      <c r="PT67" s="876"/>
      <c r="PU67" s="876"/>
      <c r="PV67" s="876"/>
      <c r="PW67" s="876"/>
      <c r="PX67" s="876"/>
      <c r="PY67" s="876"/>
      <c r="PZ67" s="876"/>
      <c r="QA67" s="876"/>
      <c r="QB67" s="876"/>
      <c r="QC67" s="876"/>
      <c r="QD67" s="876"/>
      <c r="QE67" s="876"/>
      <c r="QF67" s="876"/>
      <c r="QG67" s="876"/>
      <c r="QH67" s="876"/>
      <c r="QI67" s="876"/>
      <c r="QJ67" s="876"/>
      <c r="QK67" s="876"/>
      <c r="QL67" s="876"/>
      <c r="QM67" s="876"/>
      <c r="QN67" s="876"/>
      <c r="QO67" s="876"/>
      <c r="QP67" s="876"/>
      <c r="QQ67" s="876"/>
      <c r="QR67" s="876"/>
      <c r="QS67" s="876"/>
      <c r="QT67" s="876"/>
      <c r="QU67" s="876"/>
      <c r="QV67" s="876"/>
      <c r="QW67" s="876"/>
      <c r="QX67" s="876"/>
      <c r="QY67" s="876"/>
      <c r="QZ67" s="876"/>
      <c r="RA67" s="876"/>
      <c r="RB67" s="876"/>
      <c r="RC67" s="876"/>
      <c r="RD67" s="876"/>
      <c r="RE67" s="876"/>
      <c r="RF67" s="876"/>
      <c r="RG67" s="876"/>
      <c r="RH67" s="876"/>
      <c r="RI67" s="876"/>
      <c r="RJ67" s="876"/>
      <c r="RK67" s="876"/>
      <c r="RL67" s="876"/>
      <c r="RM67" s="876"/>
      <c r="RN67" s="876"/>
      <c r="RO67" s="876"/>
      <c r="RP67" s="876"/>
      <c r="RQ67" s="876"/>
      <c r="RR67" s="876"/>
      <c r="RS67" s="876"/>
      <c r="RT67" s="876"/>
      <c r="RU67" s="876"/>
      <c r="RV67" s="876"/>
      <c r="RW67" s="876"/>
      <c r="RX67" s="876"/>
      <c r="RY67" s="876"/>
      <c r="RZ67" s="876"/>
      <c r="SA67" s="876"/>
      <c r="SB67" s="876"/>
      <c r="SC67" s="876"/>
      <c r="SD67" s="876"/>
      <c r="SE67" s="876"/>
      <c r="SF67" s="876"/>
      <c r="SG67" s="876"/>
      <c r="SH67" s="876"/>
      <c r="SI67" s="876"/>
      <c r="SJ67" s="876"/>
      <c r="SK67" s="876"/>
      <c r="SL67" s="876"/>
      <c r="SM67" s="876"/>
      <c r="SN67" s="876"/>
      <c r="SO67" s="876"/>
      <c r="SP67" s="876"/>
      <c r="SQ67" s="876"/>
      <c r="SR67" s="876"/>
      <c r="SS67" s="876"/>
      <c r="ST67" s="876"/>
      <c r="SU67" s="876"/>
      <c r="SV67" s="876"/>
      <c r="SW67" s="876"/>
      <c r="SX67" s="876"/>
      <c r="SY67" s="876"/>
      <c r="SZ67" s="876"/>
      <c r="TA67" s="876"/>
      <c r="TB67" s="876"/>
      <c r="TC67" s="876"/>
      <c r="TD67" s="876"/>
      <c r="TE67" s="876"/>
      <c r="TF67" s="876"/>
      <c r="TG67" s="876"/>
      <c r="TH67" s="876"/>
      <c r="TI67" s="876"/>
      <c r="TJ67" s="876"/>
      <c r="TK67" s="876"/>
      <c r="TL67" s="876"/>
      <c r="TM67" s="876"/>
      <c r="TN67" s="876"/>
      <c r="TO67" s="876"/>
      <c r="TP67" s="876"/>
      <c r="TQ67" s="876"/>
      <c r="TR67" s="876"/>
      <c r="TS67" s="876"/>
      <c r="TT67" s="876"/>
      <c r="TU67" s="876"/>
      <c r="TV67" s="876"/>
      <c r="TW67" s="876"/>
      <c r="TX67" s="876"/>
      <c r="TY67" s="876"/>
      <c r="TZ67" s="876"/>
      <c r="UA67" s="876"/>
      <c r="UB67" s="876"/>
      <c r="UC67" s="876"/>
      <c r="UD67" s="876"/>
      <c r="UE67" s="876"/>
      <c r="UF67" s="876"/>
      <c r="UG67" s="876"/>
      <c r="UH67" s="876"/>
      <c r="UI67" s="876"/>
      <c r="UJ67" s="876"/>
      <c r="UK67" s="876"/>
      <c r="UL67" s="876"/>
      <c r="UM67" s="876"/>
      <c r="UN67" s="876"/>
      <c r="UO67" s="876"/>
      <c r="UP67" s="876"/>
      <c r="UQ67" s="876"/>
      <c r="UR67" s="876"/>
      <c r="US67" s="876"/>
      <c r="UT67" s="876"/>
      <c r="UU67" s="876"/>
      <c r="UV67" s="876"/>
      <c r="UW67" s="876"/>
      <c r="UX67" s="876"/>
      <c r="UY67" s="876"/>
      <c r="UZ67" s="876"/>
      <c r="VA67" s="876"/>
      <c r="VB67" s="876"/>
      <c r="VC67" s="876"/>
      <c r="VD67" s="876"/>
      <c r="VE67" s="876"/>
      <c r="VF67" s="876"/>
      <c r="VG67" s="876"/>
      <c r="VH67" s="876"/>
      <c r="VI67" s="876"/>
      <c r="VJ67" s="876"/>
      <c r="VK67" s="876"/>
      <c r="VL67" s="876"/>
      <c r="VM67" s="876"/>
      <c r="VN67" s="876"/>
      <c r="VO67" s="876"/>
      <c r="VP67" s="876"/>
      <c r="VQ67" s="876"/>
      <c r="VR67" s="876"/>
      <c r="VS67" s="876"/>
      <c r="VT67" s="876"/>
      <c r="VU67" s="876"/>
      <c r="VV67" s="876"/>
      <c r="VW67" s="876"/>
      <c r="VX67" s="876"/>
      <c r="VY67" s="876"/>
      <c r="VZ67" s="876"/>
      <c r="WA67" s="876"/>
      <c r="WB67" s="876"/>
      <c r="WC67" s="876"/>
      <c r="WD67" s="876"/>
      <c r="WE67" s="876"/>
      <c r="WF67" s="876"/>
      <c r="WG67" s="876"/>
      <c r="WH67" s="876"/>
      <c r="WI67" s="876"/>
      <c r="WJ67" s="876"/>
      <c r="WK67" s="876"/>
      <c r="WL67" s="876"/>
      <c r="WM67" s="876"/>
      <c r="WN67" s="876"/>
      <c r="WO67" s="876"/>
      <c r="WP67" s="876"/>
      <c r="WQ67" s="876"/>
      <c r="WR67" s="876"/>
      <c r="WS67" s="876"/>
      <c r="WT67" s="876"/>
      <c r="WU67" s="876"/>
      <c r="WV67" s="876"/>
      <c r="WW67" s="876"/>
      <c r="WX67" s="876"/>
      <c r="WY67" s="876"/>
      <c r="WZ67" s="876"/>
      <c r="XA67" s="876"/>
      <c r="XB67" s="876"/>
      <c r="XC67" s="876"/>
      <c r="XD67" s="876"/>
      <c r="XE67" s="876"/>
      <c r="XF67" s="876"/>
      <c r="XG67" s="876"/>
      <c r="XH67" s="876"/>
      <c r="XI67" s="876"/>
      <c r="XJ67" s="876"/>
      <c r="XK67" s="876"/>
      <c r="XL67" s="876"/>
      <c r="XM67" s="876"/>
      <c r="XN67" s="876"/>
      <c r="XO67" s="876"/>
      <c r="XP67" s="876"/>
      <c r="XQ67" s="876"/>
      <c r="XR67" s="876"/>
      <c r="XS67" s="876"/>
      <c r="XT67" s="876"/>
      <c r="XU67" s="876"/>
      <c r="XV67" s="876"/>
      <c r="XW67" s="876"/>
      <c r="XX67" s="876"/>
      <c r="XY67" s="876"/>
      <c r="XZ67" s="876"/>
      <c r="YA67" s="876"/>
      <c r="YB67" s="876"/>
      <c r="YC67" s="876"/>
      <c r="YD67" s="876"/>
      <c r="YE67" s="876"/>
      <c r="YF67" s="876"/>
      <c r="YG67" s="876"/>
      <c r="YH67" s="876"/>
      <c r="YI67" s="876"/>
      <c r="YJ67" s="876"/>
      <c r="YK67" s="876"/>
      <c r="YL67" s="876"/>
      <c r="YM67" s="876"/>
      <c r="YN67" s="876"/>
      <c r="YO67" s="876"/>
      <c r="YP67" s="876"/>
      <c r="YQ67" s="876"/>
      <c r="YR67" s="876"/>
      <c r="YS67" s="876"/>
      <c r="YT67" s="876"/>
      <c r="YU67" s="876"/>
      <c r="YV67" s="876"/>
      <c r="YW67" s="876"/>
      <c r="YX67" s="876"/>
      <c r="YY67" s="876"/>
      <c r="YZ67" s="876"/>
      <c r="ZA67" s="876"/>
      <c r="ZB67" s="876"/>
      <c r="ZC67" s="876"/>
      <c r="ZD67" s="876"/>
      <c r="ZE67" s="876"/>
      <c r="ZF67" s="876"/>
      <c r="ZG67" s="876"/>
      <c r="ZH67" s="876"/>
      <c r="ZI67" s="876"/>
      <c r="ZJ67" s="876"/>
      <c r="ZK67" s="876"/>
      <c r="ZL67" s="876"/>
      <c r="ZM67" s="876"/>
      <c r="ZN67" s="876"/>
      <c r="ZO67" s="876"/>
      <c r="ZP67" s="876"/>
      <c r="ZQ67" s="876"/>
      <c r="ZR67" s="876"/>
      <c r="ZS67" s="876"/>
      <c r="ZT67" s="876"/>
      <c r="ZU67" s="876"/>
      <c r="ZV67" s="876"/>
      <c r="ZW67" s="876"/>
      <c r="ZX67" s="876"/>
      <c r="ZY67" s="876"/>
      <c r="ZZ67" s="876"/>
      <c r="AAA67" s="876"/>
      <c r="AAB67" s="876"/>
      <c r="AAC67" s="876"/>
      <c r="AAD67" s="876"/>
      <c r="AAE67" s="876"/>
      <c r="AAF67" s="876"/>
      <c r="AAG67" s="876"/>
      <c r="AAH67" s="876"/>
      <c r="AAI67" s="876"/>
      <c r="AAJ67" s="876"/>
      <c r="AAK67" s="876"/>
      <c r="AAL67" s="876"/>
      <c r="AAM67" s="876"/>
      <c r="AAN67" s="876"/>
      <c r="AAO67" s="876"/>
      <c r="AAP67" s="876"/>
      <c r="AAQ67" s="876"/>
      <c r="AAR67" s="876"/>
      <c r="AAS67" s="876"/>
      <c r="AAT67" s="876"/>
      <c r="AAU67" s="876"/>
      <c r="AAV67" s="876"/>
      <c r="AAW67" s="876"/>
      <c r="AAX67" s="876"/>
      <c r="AAY67" s="876"/>
      <c r="AAZ67" s="876"/>
      <c r="ABA67" s="876"/>
      <c r="ABB67" s="876"/>
      <c r="ABC67" s="876"/>
      <c r="ABD67" s="876"/>
      <c r="ABE67" s="876"/>
      <c r="ABF67" s="876"/>
      <c r="ABG67" s="876"/>
      <c r="ABH67" s="876"/>
      <c r="ABI67" s="876"/>
      <c r="ABJ67" s="876"/>
      <c r="ABK67" s="876"/>
      <c r="ABL67" s="876"/>
      <c r="ABM67" s="876"/>
      <c r="ABN67" s="876"/>
      <c r="ABO67" s="876"/>
      <c r="ABP67" s="876"/>
      <c r="ABQ67" s="876"/>
      <c r="ABR67" s="876"/>
      <c r="ABS67" s="876"/>
      <c r="ABT67" s="876"/>
      <c r="ABU67" s="876"/>
      <c r="ABV67" s="876"/>
      <c r="ABW67" s="876"/>
      <c r="ABX67" s="876"/>
      <c r="ABY67" s="876"/>
      <c r="ABZ67" s="876"/>
      <c r="ACA67" s="876"/>
      <c r="ACB67" s="876"/>
      <c r="ACC67" s="876"/>
      <c r="ACD67" s="876"/>
      <c r="ACE67" s="876"/>
      <c r="ACF67" s="876"/>
      <c r="ACG67" s="876"/>
      <c r="ACH67" s="876"/>
      <c r="ACI67" s="876"/>
      <c r="ACJ67" s="876"/>
      <c r="ACK67" s="876"/>
      <c r="ACL67" s="876"/>
      <c r="ACM67" s="876"/>
      <c r="ACN67" s="876"/>
      <c r="ACO67" s="876"/>
      <c r="ACP67" s="876"/>
      <c r="ACQ67" s="876"/>
      <c r="ACR67" s="876"/>
      <c r="ACS67" s="876"/>
      <c r="ACT67" s="876"/>
      <c r="ACU67" s="876"/>
      <c r="ACV67" s="876"/>
      <c r="ACW67" s="876"/>
      <c r="ACX67" s="876"/>
      <c r="ACY67" s="876"/>
      <c r="ACZ67" s="876"/>
      <c r="ADA67" s="876"/>
      <c r="ADB67" s="876"/>
      <c r="ADC67" s="876"/>
      <c r="ADD67" s="876"/>
      <c r="ADE67" s="876"/>
      <c r="ADF67" s="876"/>
      <c r="ADG67" s="876"/>
      <c r="ADH67" s="876"/>
      <c r="ADI67" s="876"/>
      <c r="ADJ67" s="876"/>
      <c r="ADK67" s="876"/>
      <c r="ADL67" s="876"/>
      <c r="ADM67" s="876"/>
      <c r="ADN67" s="876"/>
      <c r="ADO67" s="876"/>
      <c r="ADP67" s="876"/>
      <c r="ADQ67" s="876"/>
      <c r="ADR67" s="876"/>
      <c r="ADS67" s="876"/>
      <c r="ADT67" s="876"/>
      <c r="ADU67" s="876"/>
      <c r="ADV67" s="876"/>
      <c r="ADW67" s="876"/>
      <c r="ADX67" s="876"/>
      <c r="ADY67" s="876"/>
      <c r="ADZ67" s="876"/>
      <c r="AEA67" s="876"/>
      <c r="AEB67" s="876"/>
      <c r="AEC67" s="876"/>
      <c r="AED67" s="876"/>
      <c r="AEE67" s="876"/>
      <c r="AEF67" s="876"/>
      <c r="AEG67" s="876"/>
      <c r="AEH67" s="876"/>
      <c r="AEI67" s="876"/>
      <c r="AEJ67" s="876"/>
      <c r="AEK67" s="876"/>
      <c r="AEL67" s="876"/>
      <c r="AEM67" s="876"/>
      <c r="AEN67" s="876"/>
      <c r="AEO67" s="876"/>
      <c r="AEP67" s="876"/>
      <c r="AEQ67" s="876"/>
      <c r="AER67" s="876"/>
      <c r="AES67" s="876"/>
      <c r="AET67" s="876"/>
      <c r="AEU67" s="876"/>
      <c r="AEV67" s="876"/>
      <c r="AEW67" s="876"/>
      <c r="AEX67" s="876"/>
      <c r="AEY67" s="876"/>
      <c r="AEZ67" s="876"/>
      <c r="AFA67" s="876"/>
      <c r="AFB67" s="876"/>
      <c r="AFC67" s="876"/>
      <c r="AFD67" s="876"/>
      <c r="AFE67" s="876"/>
      <c r="AFF67" s="876"/>
      <c r="AFG67" s="876"/>
      <c r="AFH67" s="876"/>
      <c r="AFI67" s="876"/>
      <c r="AFJ67" s="876"/>
      <c r="AFK67" s="876"/>
      <c r="AFL67" s="876"/>
      <c r="AFM67" s="876"/>
      <c r="AFN67" s="876"/>
      <c r="AFO67" s="876"/>
      <c r="AFP67" s="876"/>
      <c r="AFQ67" s="876"/>
      <c r="AFR67" s="876"/>
      <c r="AFS67" s="876"/>
      <c r="AFT67" s="876"/>
      <c r="AFU67" s="876"/>
      <c r="AFV67" s="876"/>
      <c r="AFW67" s="876"/>
      <c r="AFX67" s="876"/>
      <c r="AFY67" s="876"/>
      <c r="AFZ67" s="876"/>
      <c r="AGA67" s="876"/>
      <c r="AGB67" s="876"/>
      <c r="AGC67" s="876"/>
      <c r="AGD67" s="876"/>
      <c r="AGE67" s="876"/>
      <c r="AGF67" s="876"/>
      <c r="AGG67" s="876"/>
      <c r="AGH67" s="876"/>
      <c r="AGI67" s="876"/>
      <c r="AGJ67" s="876"/>
      <c r="AGK67" s="876"/>
      <c r="AGL67" s="876"/>
      <c r="AGM67" s="876"/>
      <c r="AGN67" s="876"/>
      <c r="AGO67" s="876"/>
      <c r="AGP67" s="876"/>
      <c r="AGQ67" s="876"/>
      <c r="AGR67" s="876"/>
      <c r="AGS67" s="876"/>
      <c r="AGT67" s="876"/>
      <c r="AGU67" s="876"/>
      <c r="AGV67" s="876"/>
      <c r="AGW67" s="876"/>
      <c r="AGX67" s="876"/>
      <c r="AGY67" s="876"/>
      <c r="AGZ67" s="876"/>
      <c r="AHA67" s="876"/>
      <c r="AHB67" s="876"/>
      <c r="AHC67" s="876"/>
      <c r="AHD67" s="876"/>
      <c r="AHE67" s="876"/>
      <c r="AHF67" s="876"/>
      <c r="AHG67" s="876"/>
      <c r="AHH67" s="876"/>
      <c r="AHI67" s="876"/>
      <c r="AHJ67" s="876"/>
      <c r="AHK67" s="876"/>
      <c r="AHL67" s="876"/>
      <c r="AHM67" s="876"/>
      <c r="AHN67" s="876"/>
      <c r="AHO67" s="876"/>
      <c r="AHP67" s="876"/>
      <c r="AHQ67" s="876"/>
      <c r="AHR67" s="876"/>
      <c r="AHS67" s="876"/>
      <c r="AHT67" s="876"/>
      <c r="AHU67" s="876"/>
      <c r="AHV67" s="876"/>
      <c r="AHW67" s="876"/>
      <c r="AHX67" s="876"/>
      <c r="AHY67" s="876"/>
      <c r="AHZ67" s="876"/>
      <c r="AIA67" s="876"/>
      <c r="AIB67" s="876"/>
      <c r="AIC67" s="876"/>
      <c r="AID67" s="876"/>
      <c r="AIE67" s="876"/>
      <c r="AIF67" s="876"/>
      <c r="AIG67" s="876"/>
      <c r="AIH67" s="876"/>
      <c r="AII67" s="876"/>
      <c r="AIJ67" s="876"/>
      <c r="AIK67" s="876"/>
      <c r="AIL67" s="876"/>
      <c r="AIM67" s="876"/>
      <c r="AIN67" s="876"/>
      <c r="AIO67" s="876"/>
      <c r="AIP67" s="876"/>
      <c r="AIQ67" s="876"/>
      <c r="AIR67" s="876"/>
      <c r="AIS67" s="876"/>
      <c r="AIT67" s="876"/>
      <c r="AIU67" s="876"/>
      <c r="AIV67" s="876"/>
      <c r="AIW67" s="876"/>
      <c r="AIX67" s="876"/>
      <c r="AIY67" s="876"/>
      <c r="AIZ67" s="876"/>
      <c r="AJA67" s="876"/>
      <c r="AJB67" s="876"/>
      <c r="AJC67" s="876"/>
      <c r="AJD67" s="876"/>
      <c r="AJE67" s="876"/>
      <c r="AJF67" s="876"/>
      <c r="AJG67" s="876"/>
      <c r="AJH67" s="876"/>
      <c r="AJI67" s="876"/>
      <c r="AJJ67" s="876"/>
      <c r="AJK67" s="876"/>
      <c r="AJL67" s="876"/>
      <c r="AJM67" s="876"/>
      <c r="AJN67" s="876"/>
      <c r="AJO67" s="876"/>
      <c r="AJP67" s="876"/>
      <c r="AJQ67" s="876"/>
      <c r="AJR67" s="876"/>
      <c r="AJS67" s="876"/>
      <c r="AJT67" s="876"/>
      <c r="AJU67" s="876"/>
      <c r="AJV67" s="876"/>
      <c r="AJW67" s="876"/>
      <c r="AJX67" s="876"/>
      <c r="AJY67" s="876"/>
      <c r="AJZ67" s="876"/>
      <c r="AKA67" s="876"/>
      <c r="AKB67" s="876"/>
      <c r="AKC67" s="876"/>
      <c r="AKD67" s="876"/>
      <c r="AKE67" s="876"/>
      <c r="AKF67" s="876"/>
      <c r="AKG67" s="876"/>
      <c r="AKH67" s="876"/>
      <c r="AKI67" s="876"/>
      <c r="AKJ67" s="876"/>
      <c r="AKK67" s="876"/>
      <c r="AKL67" s="876"/>
      <c r="AKM67" s="876"/>
      <c r="AKN67" s="876"/>
      <c r="AKO67" s="876"/>
      <c r="AKP67" s="876"/>
      <c r="AKQ67" s="876"/>
      <c r="AKR67" s="876"/>
      <c r="AKS67" s="876"/>
      <c r="AKT67" s="876"/>
      <c r="AKU67" s="876"/>
      <c r="AKV67" s="876"/>
      <c r="AKW67" s="876"/>
      <c r="AKX67" s="876"/>
      <c r="AKY67" s="876"/>
      <c r="AKZ67" s="876"/>
      <c r="ALA67" s="876"/>
      <c r="ALB67" s="876"/>
      <c r="ALC67" s="876"/>
      <c r="ALD67" s="876"/>
      <c r="ALE67" s="876"/>
      <c r="ALF67" s="876"/>
      <c r="ALG67" s="876"/>
      <c r="ALH67" s="876"/>
      <c r="ALI67" s="876"/>
      <c r="ALJ67" s="876"/>
      <c r="ALK67" s="876"/>
      <c r="ALL67" s="876"/>
      <c r="ALM67" s="876"/>
      <c r="ALN67" s="876"/>
      <c r="ALO67" s="876"/>
      <c r="ALP67" s="876"/>
      <c r="ALQ67" s="876"/>
      <c r="ALR67" s="876"/>
      <c r="ALS67" s="876"/>
      <c r="ALT67" s="876"/>
      <c r="ALU67" s="876"/>
      <c r="ALV67" s="876"/>
      <c r="ALW67" s="876"/>
      <c r="ALX67" s="876"/>
      <c r="ALY67" s="876"/>
      <c r="ALZ67" s="876"/>
      <c r="AMA67" s="876"/>
      <c r="AMB67" s="876"/>
      <c r="AMC67" s="876"/>
      <c r="AMD67" s="876"/>
      <c r="AME67" s="876"/>
      <c r="AMF67" s="876"/>
      <c r="AMG67" s="876"/>
      <c r="AMH67" s="876"/>
      <c r="AMI67" s="876"/>
      <c r="AMJ67" s="876"/>
      <c r="AMK67" s="876"/>
      <c r="AML67" s="876"/>
      <c r="AMM67" s="876"/>
      <c r="AMN67" s="876"/>
      <c r="AMO67" s="876"/>
      <c r="AMP67" s="876"/>
      <c r="AMQ67" s="876"/>
      <c r="AMR67" s="876"/>
      <c r="AMS67" s="876"/>
      <c r="AMT67" s="876"/>
      <c r="AMU67" s="876"/>
      <c r="AMV67" s="876"/>
      <c r="AMW67" s="876"/>
      <c r="AMX67" s="876"/>
      <c r="AMY67" s="876"/>
      <c r="AMZ67" s="876"/>
      <c r="ANA67" s="876"/>
      <c r="ANB67" s="876"/>
      <c r="ANC67" s="876"/>
      <c r="AND67" s="876"/>
      <c r="ANE67" s="876"/>
      <c r="ANF67" s="876"/>
      <c r="ANG67" s="876"/>
      <c r="ANH67" s="876"/>
      <c r="ANI67" s="876"/>
      <c r="ANJ67" s="876"/>
      <c r="ANK67" s="876"/>
      <c r="ANL67" s="876"/>
      <c r="ANM67" s="876"/>
      <c r="ANN67" s="876"/>
      <c r="ANO67" s="876"/>
      <c r="ANP67" s="876"/>
      <c r="ANQ67" s="876"/>
      <c r="ANR67" s="876"/>
      <c r="ANS67" s="876"/>
      <c r="ANT67" s="876"/>
      <c r="ANU67" s="876"/>
      <c r="ANV67" s="876"/>
      <c r="ANW67" s="876"/>
      <c r="ANX67" s="876"/>
      <c r="ANY67" s="876"/>
      <c r="ANZ67" s="876"/>
      <c r="AOA67" s="876"/>
      <c r="AOB67" s="876"/>
      <c r="AOC67" s="876"/>
      <c r="AOD67" s="876"/>
      <c r="AOE67" s="876"/>
      <c r="AOF67" s="876"/>
      <c r="AOG67" s="876"/>
      <c r="AOH67" s="876"/>
      <c r="AOI67" s="876"/>
      <c r="AOJ67" s="876"/>
      <c r="AOK67" s="876"/>
      <c r="AOL67" s="876"/>
      <c r="AOM67" s="876"/>
      <c r="AON67" s="876"/>
      <c r="AOO67" s="876"/>
      <c r="AOP67" s="876"/>
      <c r="AOQ67" s="876"/>
      <c r="AOR67" s="876"/>
      <c r="AOS67" s="876"/>
      <c r="AOT67" s="876"/>
      <c r="AOU67" s="876"/>
      <c r="AOV67" s="876"/>
      <c r="AOW67" s="876"/>
      <c r="AOX67" s="876"/>
      <c r="AOY67" s="876"/>
      <c r="AOZ67" s="876"/>
      <c r="APA67" s="876"/>
      <c r="APB67" s="876"/>
      <c r="APC67" s="876"/>
      <c r="APD67" s="876"/>
      <c r="APE67" s="876"/>
      <c r="APF67" s="876"/>
      <c r="APG67" s="876"/>
      <c r="APH67" s="876"/>
      <c r="API67" s="876"/>
      <c r="APJ67" s="876"/>
      <c r="APK67" s="876"/>
      <c r="APL67" s="876"/>
      <c r="APM67" s="876"/>
      <c r="APN67" s="876"/>
      <c r="APO67" s="876"/>
      <c r="APP67" s="876"/>
      <c r="APQ67" s="876"/>
      <c r="APR67" s="876"/>
      <c r="APS67" s="876"/>
      <c r="APT67" s="876"/>
      <c r="APU67" s="876"/>
      <c r="APV67" s="876"/>
      <c r="APW67" s="876"/>
      <c r="APX67" s="876"/>
      <c r="APY67" s="876"/>
      <c r="APZ67" s="876"/>
      <c r="AQA67" s="876"/>
      <c r="AQB67" s="876"/>
      <c r="AQC67" s="876"/>
      <c r="AQD67" s="876"/>
      <c r="AQE67" s="876"/>
      <c r="AQF67" s="876"/>
      <c r="AQG67" s="876"/>
      <c r="AQH67" s="876"/>
      <c r="AQI67" s="876"/>
      <c r="AQJ67" s="876"/>
      <c r="AQK67" s="876"/>
      <c r="AQL67" s="876"/>
      <c r="AQM67" s="876"/>
      <c r="AQN67" s="876"/>
      <c r="AQO67" s="876"/>
      <c r="AQP67" s="876"/>
      <c r="AQQ67" s="876"/>
      <c r="AQR67" s="876"/>
      <c r="AQS67" s="876"/>
      <c r="AQT67" s="876"/>
      <c r="AQU67" s="876"/>
      <c r="AQV67" s="876"/>
      <c r="AQW67" s="876"/>
      <c r="AQX67" s="876"/>
      <c r="AQY67" s="876"/>
      <c r="AQZ67" s="876"/>
      <c r="ARA67" s="876"/>
      <c r="ARB67" s="876"/>
      <c r="ARC67" s="876"/>
      <c r="ARD67" s="876"/>
      <c r="ARE67" s="876"/>
      <c r="ARF67" s="876"/>
      <c r="ARG67" s="876"/>
      <c r="ARH67" s="876"/>
      <c r="ARI67" s="876"/>
      <c r="ARJ67" s="876"/>
      <c r="ARK67" s="876"/>
      <c r="ARL67" s="876"/>
      <c r="ARM67" s="876"/>
      <c r="ARN67" s="876"/>
      <c r="ARO67" s="876"/>
      <c r="ARP67" s="876"/>
      <c r="ARQ67" s="876"/>
      <c r="ARR67" s="876"/>
      <c r="ARS67" s="876"/>
      <c r="ART67" s="876"/>
      <c r="ARU67" s="876"/>
      <c r="ARV67" s="876"/>
      <c r="ARW67" s="876"/>
      <c r="ARX67" s="876"/>
      <c r="ARY67" s="876"/>
      <c r="ARZ67" s="876"/>
      <c r="ASA67" s="876"/>
      <c r="ASB67" s="876"/>
      <c r="ASC67" s="876"/>
      <c r="ASD67" s="876"/>
      <c r="ASE67" s="876"/>
      <c r="ASF67" s="876"/>
      <c r="ASG67" s="876"/>
      <c r="ASH67" s="876"/>
      <c r="ASI67" s="876"/>
      <c r="ASJ67" s="876"/>
      <c r="ASK67" s="876"/>
      <c r="ASL67" s="876"/>
      <c r="ASM67" s="876"/>
      <c r="ASN67" s="876"/>
      <c r="ASO67" s="876"/>
      <c r="ASP67" s="876"/>
      <c r="ASQ67" s="876"/>
      <c r="ASR67" s="876"/>
      <c r="ASS67" s="876"/>
      <c r="AST67" s="876"/>
      <c r="ASU67" s="876"/>
      <c r="ASV67" s="876"/>
      <c r="ASW67" s="876"/>
      <c r="ASX67" s="876"/>
      <c r="ASY67" s="876"/>
      <c r="ASZ67" s="876"/>
      <c r="ATA67" s="876"/>
      <c r="ATB67" s="876"/>
      <c r="ATC67" s="876"/>
      <c r="ATD67" s="876"/>
      <c r="ATE67" s="876"/>
      <c r="ATF67" s="876"/>
      <c r="ATG67" s="876"/>
      <c r="ATH67" s="876"/>
      <c r="ATI67" s="876"/>
      <c r="ATJ67" s="876"/>
      <c r="ATK67" s="876"/>
      <c r="ATL67" s="876"/>
      <c r="ATM67" s="876"/>
      <c r="ATN67" s="876"/>
      <c r="ATO67" s="876"/>
      <c r="ATP67" s="876"/>
      <c r="ATQ67" s="876"/>
      <c r="ATR67" s="876"/>
      <c r="ATS67" s="876"/>
      <c r="ATT67" s="876"/>
      <c r="ATU67" s="876"/>
      <c r="ATV67" s="876"/>
      <c r="ATW67" s="876"/>
      <c r="ATX67" s="876"/>
      <c r="ATY67" s="876"/>
      <c r="ATZ67" s="876"/>
      <c r="AUA67" s="876"/>
      <c r="AUB67" s="876"/>
      <c r="AUC67" s="876"/>
      <c r="AUD67" s="876"/>
      <c r="AUE67" s="876"/>
      <c r="AUF67" s="876"/>
      <c r="AUG67" s="876"/>
      <c r="AUH67" s="876"/>
      <c r="AUI67" s="876"/>
      <c r="AUJ67" s="876"/>
      <c r="AUK67" s="876"/>
      <c r="AUL67" s="876"/>
      <c r="AUM67" s="876"/>
      <c r="AUN67" s="876"/>
      <c r="AUO67" s="876"/>
      <c r="AUP67" s="876"/>
      <c r="AUQ67" s="876"/>
      <c r="AUR67" s="876"/>
      <c r="AUS67" s="876"/>
      <c r="AUT67" s="876"/>
      <c r="AUU67" s="876"/>
      <c r="AUV67" s="876"/>
      <c r="AUW67" s="876"/>
      <c r="AUX67" s="876"/>
      <c r="AUY67" s="876"/>
      <c r="AUZ67" s="876"/>
      <c r="AVA67" s="876"/>
      <c r="AVB67" s="876"/>
      <c r="AVC67" s="876"/>
      <c r="AVD67" s="876"/>
      <c r="AVE67" s="876"/>
      <c r="AVF67" s="876"/>
      <c r="AVG67" s="876"/>
      <c r="AVH67" s="876"/>
      <c r="AVI67" s="876"/>
      <c r="AVJ67" s="876"/>
      <c r="AVK67" s="876"/>
      <c r="AVL67" s="876"/>
      <c r="AVM67" s="876"/>
      <c r="AVN67" s="876"/>
      <c r="AVO67" s="876"/>
      <c r="AVP67" s="876"/>
      <c r="AVQ67" s="876"/>
      <c r="AVR67" s="876"/>
      <c r="AVS67" s="876"/>
      <c r="AVT67" s="876"/>
      <c r="AVU67" s="876"/>
      <c r="AVV67" s="876"/>
      <c r="AVW67" s="876"/>
      <c r="AVX67" s="876"/>
      <c r="AVY67" s="876"/>
      <c r="AVZ67" s="876"/>
      <c r="AWA67" s="876"/>
      <c r="AWB67" s="876"/>
      <c r="AWC67" s="876"/>
      <c r="AWD67" s="876"/>
      <c r="AWE67" s="876"/>
      <c r="AWF67" s="876"/>
      <c r="AWG67" s="876"/>
      <c r="AWH67" s="876"/>
      <c r="AWI67" s="876"/>
      <c r="AWJ67" s="876"/>
      <c r="AWK67" s="876"/>
      <c r="AWL67" s="876"/>
      <c r="AWM67" s="876"/>
      <c r="AWN67" s="876"/>
      <c r="AWO67" s="876"/>
      <c r="AWP67" s="876"/>
      <c r="AWQ67" s="876"/>
      <c r="AWR67" s="876"/>
      <c r="AWS67" s="876"/>
      <c r="AWT67" s="876"/>
      <c r="AWU67" s="876"/>
      <c r="AWV67" s="876"/>
      <c r="AWW67" s="876"/>
      <c r="AWX67" s="876"/>
      <c r="AWY67" s="876"/>
      <c r="AWZ67" s="876"/>
      <c r="AXA67" s="876"/>
      <c r="AXB67" s="876"/>
      <c r="AXC67" s="876"/>
      <c r="AXD67" s="876"/>
      <c r="AXE67" s="876"/>
      <c r="AXF67" s="876"/>
      <c r="AXG67" s="876"/>
      <c r="AXH67" s="876"/>
      <c r="AXI67" s="876"/>
      <c r="AXJ67" s="876"/>
      <c r="AXK67" s="876"/>
      <c r="AXL67" s="876"/>
      <c r="AXM67" s="876"/>
      <c r="AXN67" s="876"/>
      <c r="AXO67" s="876"/>
      <c r="AXP67" s="876"/>
      <c r="AXQ67" s="876"/>
      <c r="AXR67" s="876"/>
      <c r="AXS67" s="876"/>
      <c r="AXT67" s="876"/>
      <c r="AXU67" s="876"/>
      <c r="AXV67" s="876"/>
      <c r="AXW67" s="876"/>
      <c r="AXX67" s="876"/>
      <c r="AXY67" s="876"/>
      <c r="AXZ67" s="876"/>
      <c r="AYA67" s="876"/>
      <c r="AYB67" s="876"/>
      <c r="AYC67" s="876"/>
      <c r="AYD67" s="876"/>
      <c r="AYE67" s="876"/>
      <c r="AYF67" s="876"/>
      <c r="AYG67" s="876"/>
      <c r="AYH67" s="876"/>
      <c r="AYI67" s="876"/>
      <c r="AYJ67" s="876"/>
      <c r="AYK67" s="876"/>
      <c r="AYL67" s="876"/>
      <c r="AYM67" s="876"/>
      <c r="AYN67" s="876"/>
      <c r="AYO67" s="876"/>
      <c r="AYP67" s="876"/>
      <c r="AYQ67" s="876"/>
      <c r="AYR67" s="876"/>
      <c r="AYS67" s="876"/>
      <c r="AYT67" s="876"/>
      <c r="AYU67" s="876"/>
      <c r="AYV67" s="876"/>
      <c r="AYW67" s="876"/>
      <c r="AYX67" s="876"/>
      <c r="AYY67" s="876"/>
      <c r="AYZ67" s="876"/>
      <c r="AZA67" s="876"/>
      <c r="AZB67" s="876"/>
      <c r="AZC67" s="876"/>
      <c r="AZD67" s="876"/>
      <c r="AZE67" s="876"/>
      <c r="AZF67" s="876"/>
      <c r="AZG67" s="876"/>
      <c r="AZH67" s="876"/>
      <c r="AZI67" s="876"/>
      <c r="AZJ67" s="876"/>
      <c r="AZK67" s="876"/>
      <c r="AZL67" s="876"/>
      <c r="AZM67" s="876"/>
      <c r="AZN67" s="876"/>
      <c r="AZO67" s="876"/>
      <c r="AZP67" s="876"/>
      <c r="AZQ67" s="876"/>
      <c r="AZR67" s="876"/>
      <c r="AZS67" s="876"/>
      <c r="AZT67" s="876"/>
      <c r="AZU67" s="876"/>
      <c r="AZV67" s="876"/>
      <c r="AZW67" s="876"/>
      <c r="AZX67" s="876"/>
      <c r="AZY67" s="876"/>
      <c r="AZZ67" s="876"/>
      <c r="BAA67" s="876"/>
      <c r="BAB67" s="876"/>
      <c r="BAC67" s="876"/>
      <c r="BAD67" s="876"/>
      <c r="BAE67" s="876"/>
      <c r="BAF67" s="876"/>
      <c r="BAG67" s="876"/>
      <c r="BAH67" s="876"/>
      <c r="BAI67" s="876"/>
      <c r="BAJ67" s="876"/>
      <c r="BAK67" s="876"/>
      <c r="BAL67" s="876"/>
      <c r="BAM67" s="876"/>
      <c r="BAN67" s="876"/>
      <c r="BAO67" s="876"/>
      <c r="BAP67" s="876"/>
      <c r="BAQ67" s="876"/>
      <c r="BAR67" s="876"/>
      <c r="BAS67" s="876"/>
      <c r="BAT67" s="876"/>
      <c r="BAU67" s="876"/>
      <c r="BAV67" s="876"/>
      <c r="BAW67" s="876"/>
      <c r="BAX67" s="876"/>
      <c r="BAY67" s="876"/>
      <c r="BAZ67" s="876"/>
      <c r="BBA67" s="876"/>
      <c r="BBB67" s="876"/>
      <c r="BBC67" s="876"/>
      <c r="BBD67" s="876"/>
      <c r="BBE67" s="876"/>
      <c r="BBF67" s="876"/>
      <c r="BBG67" s="876"/>
      <c r="BBH67" s="876"/>
      <c r="BBI67" s="876"/>
      <c r="BBJ67" s="876"/>
      <c r="BBK67" s="876"/>
      <c r="BBL67" s="876"/>
      <c r="BBM67" s="876"/>
      <c r="BBN67" s="876"/>
      <c r="BBO67" s="876"/>
      <c r="BBP67" s="876"/>
      <c r="BBQ67" s="876"/>
      <c r="BBR67" s="876"/>
      <c r="BBS67" s="876"/>
      <c r="BBT67" s="876"/>
      <c r="BBU67" s="876"/>
      <c r="BBV67" s="876"/>
      <c r="BBW67" s="876"/>
      <c r="BBX67" s="876"/>
      <c r="BBY67" s="876"/>
      <c r="BBZ67" s="876"/>
      <c r="BCA67" s="876"/>
      <c r="BCB67" s="876"/>
      <c r="BCC67" s="876"/>
      <c r="BCD67" s="876"/>
      <c r="BCE67" s="876"/>
      <c r="BCF67" s="876"/>
      <c r="BCG67" s="876"/>
      <c r="BCH67" s="876"/>
      <c r="BCI67" s="876"/>
      <c r="BCJ67" s="876"/>
      <c r="BCK67" s="876"/>
      <c r="BCL67" s="876"/>
      <c r="BCM67" s="876"/>
      <c r="BCN67" s="876"/>
      <c r="BCO67" s="876"/>
      <c r="BCP67" s="876"/>
      <c r="BCQ67" s="876"/>
      <c r="BCR67" s="876"/>
      <c r="BCS67" s="876"/>
      <c r="BCT67" s="876"/>
      <c r="BCU67" s="876"/>
      <c r="BCV67" s="876"/>
      <c r="BCW67" s="876"/>
      <c r="BCX67" s="876"/>
      <c r="BCY67" s="876"/>
      <c r="BCZ67" s="876"/>
      <c r="BDA67" s="876"/>
      <c r="BDB67" s="876"/>
      <c r="BDC67" s="876"/>
      <c r="BDD67" s="876"/>
      <c r="BDE67" s="876"/>
      <c r="BDF67" s="876"/>
      <c r="BDG67" s="876"/>
      <c r="BDH67" s="876"/>
      <c r="BDI67" s="876"/>
      <c r="BDJ67" s="876"/>
      <c r="BDK67" s="876"/>
      <c r="BDL67" s="876"/>
      <c r="BDM67" s="876"/>
      <c r="BDN67" s="876"/>
      <c r="BDO67" s="876"/>
      <c r="BDP67" s="876"/>
      <c r="BDQ67" s="876"/>
      <c r="BDR67" s="876"/>
      <c r="BDS67" s="876"/>
      <c r="BDT67" s="876"/>
      <c r="BDU67" s="876"/>
      <c r="BDV67" s="876"/>
      <c r="BDW67" s="876"/>
      <c r="BDX67" s="876"/>
      <c r="BDY67" s="876"/>
      <c r="BDZ67" s="876"/>
      <c r="BEA67" s="876"/>
      <c r="BEB67" s="876"/>
      <c r="BEC67" s="876"/>
      <c r="BED67" s="876"/>
      <c r="BEE67" s="876"/>
      <c r="BEF67" s="876"/>
      <c r="BEG67" s="876"/>
      <c r="BEH67" s="876"/>
      <c r="BEI67" s="876"/>
      <c r="BEJ67" s="876"/>
      <c r="BEK67" s="876"/>
      <c r="BEL67" s="876"/>
      <c r="BEM67" s="876"/>
      <c r="BEN67" s="876"/>
      <c r="BEO67" s="876"/>
      <c r="BEP67" s="876"/>
      <c r="BEQ67" s="876"/>
      <c r="BER67" s="876"/>
      <c r="BES67" s="876"/>
      <c r="BET67" s="876"/>
      <c r="BEU67" s="876"/>
      <c r="BEV67" s="876"/>
      <c r="BEW67" s="876"/>
      <c r="BEX67" s="876"/>
      <c r="BEY67" s="876"/>
      <c r="BEZ67" s="876"/>
      <c r="BFA67" s="876"/>
      <c r="BFB67" s="876"/>
      <c r="BFC67" s="876"/>
      <c r="BFD67" s="876"/>
      <c r="BFE67" s="876"/>
      <c r="BFF67" s="876"/>
      <c r="BFG67" s="876"/>
      <c r="BFH67" s="876"/>
      <c r="BFI67" s="876"/>
      <c r="BFJ67" s="876"/>
      <c r="BFK67" s="876"/>
      <c r="BFL67" s="876"/>
      <c r="BFM67" s="876"/>
      <c r="BFN67" s="876"/>
      <c r="BFO67" s="876"/>
      <c r="BFP67" s="876"/>
      <c r="BFQ67" s="876"/>
      <c r="BFR67" s="876"/>
      <c r="BFS67" s="876"/>
      <c r="BFT67" s="876"/>
      <c r="BFU67" s="876"/>
      <c r="BFV67" s="876"/>
      <c r="BFW67" s="876"/>
      <c r="BFX67" s="876"/>
      <c r="BFY67" s="876"/>
      <c r="BFZ67" s="876"/>
      <c r="BGA67" s="876"/>
      <c r="BGB67" s="876"/>
      <c r="BGC67" s="876"/>
      <c r="BGD67" s="876"/>
      <c r="BGE67" s="876"/>
      <c r="BGF67" s="876"/>
      <c r="BGG67" s="876"/>
      <c r="BGH67" s="876"/>
      <c r="BGI67" s="876"/>
      <c r="BGJ67" s="876"/>
      <c r="BGK67" s="876"/>
      <c r="BGL67" s="876"/>
      <c r="BGM67" s="876"/>
      <c r="BGN67" s="876"/>
      <c r="BGO67" s="876"/>
      <c r="BGP67" s="876"/>
      <c r="BGQ67" s="876"/>
      <c r="BGR67" s="876"/>
      <c r="BGS67" s="876"/>
      <c r="BGT67" s="876"/>
      <c r="BGU67" s="876"/>
      <c r="BGV67" s="876"/>
      <c r="BGW67" s="876"/>
      <c r="BGX67" s="876"/>
      <c r="BGY67" s="876"/>
      <c r="BGZ67" s="876"/>
      <c r="BHA67" s="876"/>
      <c r="BHB67" s="876"/>
      <c r="BHC67" s="876"/>
      <c r="BHD67" s="876"/>
      <c r="BHE67" s="876"/>
      <c r="BHF67" s="876"/>
      <c r="BHG67" s="876"/>
      <c r="BHH67" s="876"/>
      <c r="BHI67" s="876"/>
      <c r="BHJ67" s="876"/>
      <c r="BHK67" s="876"/>
      <c r="BHL67" s="876"/>
      <c r="BHM67" s="876"/>
      <c r="BHN67" s="876"/>
      <c r="BHO67" s="876"/>
      <c r="BHP67" s="876"/>
      <c r="BHQ67" s="876"/>
      <c r="BHR67" s="876"/>
      <c r="BHS67" s="876"/>
      <c r="BHT67" s="876"/>
      <c r="BHU67" s="876"/>
      <c r="BHV67" s="876"/>
      <c r="BHW67" s="876"/>
      <c r="BHX67" s="876"/>
      <c r="BHY67" s="876"/>
      <c r="BHZ67" s="876"/>
      <c r="BIA67" s="876"/>
      <c r="BIB67" s="876"/>
      <c r="BIC67" s="876"/>
      <c r="BID67" s="876"/>
      <c r="BIE67" s="876"/>
      <c r="BIF67" s="876"/>
      <c r="BIG67" s="876"/>
      <c r="BIH67" s="876"/>
      <c r="BII67" s="876"/>
      <c r="BIJ67" s="876"/>
      <c r="BIK67" s="876"/>
      <c r="BIL67" s="876"/>
      <c r="BIM67" s="876"/>
      <c r="BIN67" s="876"/>
      <c r="BIO67" s="876"/>
      <c r="BIP67" s="876"/>
      <c r="BIQ67" s="876"/>
      <c r="BIR67" s="876"/>
      <c r="BIS67" s="876"/>
      <c r="BIT67" s="876"/>
      <c r="BIU67" s="876"/>
      <c r="BIV67" s="876"/>
      <c r="BIW67" s="876"/>
      <c r="BIX67" s="876"/>
      <c r="BIY67" s="876"/>
      <c r="BIZ67" s="876"/>
      <c r="BJA67" s="876"/>
      <c r="BJB67" s="876"/>
      <c r="BJC67" s="876"/>
      <c r="BJD67" s="876"/>
      <c r="BJE67" s="876"/>
      <c r="BJF67" s="876"/>
      <c r="BJG67" s="876"/>
      <c r="BJH67" s="876"/>
      <c r="BJI67" s="876"/>
      <c r="BJJ67" s="876"/>
      <c r="BJK67" s="876"/>
      <c r="BJL67" s="876"/>
      <c r="BJM67" s="876"/>
      <c r="BJN67" s="876"/>
      <c r="BJO67" s="876"/>
      <c r="BJP67" s="876"/>
      <c r="BJQ67" s="876"/>
      <c r="BJR67" s="876"/>
      <c r="BJS67" s="876"/>
      <c r="BJT67" s="876"/>
      <c r="BJU67" s="876"/>
      <c r="BJV67" s="876"/>
      <c r="BJW67" s="876"/>
      <c r="BJX67" s="876"/>
      <c r="BJY67" s="876"/>
      <c r="BJZ67" s="876"/>
      <c r="BKA67" s="876"/>
      <c r="BKB67" s="876"/>
      <c r="BKC67" s="876"/>
      <c r="BKD67" s="876"/>
      <c r="BKE67" s="876"/>
      <c r="BKF67" s="876"/>
      <c r="BKG67" s="876"/>
      <c r="BKH67" s="876"/>
      <c r="BKI67" s="876"/>
      <c r="BKJ67" s="876"/>
      <c r="BKK67" s="876"/>
      <c r="BKL67" s="876"/>
      <c r="BKM67" s="876"/>
      <c r="BKN67" s="876"/>
      <c r="BKO67" s="876"/>
      <c r="BKP67" s="876"/>
      <c r="BKQ67" s="876"/>
      <c r="BKR67" s="876"/>
      <c r="BKS67" s="876"/>
      <c r="BKT67" s="876"/>
      <c r="BKU67" s="876"/>
      <c r="BKV67" s="876"/>
      <c r="BKW67" s="876"/>
      <c r="BKX67" s="876"/>
      <c r="BKY67" s="876"/>
      <c r="BKZ67" s="876"/>
      <c r="BLA67" s="876"/>
      <c r="BLB67" s="876"/>
      <c r="BLC67" s="876"/>
      <c r="BLD67" s="876"/>
      <c r="BLE67" s="876"/>
      <c r="BLF67" s="876"/>
      <c r="BLG67" s="876"/>
      <c r="BLH67" s="876"/>
      <c r="BLI67" s="876"/>
      <c r="BLJ67" s="876"/>
      <c r="BLK67" s="876"/>
      <c r="BLL67" s="876"/>
      <c r="BLM67" s="876"/>
      <c r="BLN67" s="876"/>
      <c r="BLO67" s="876"/>
      <c r="BLP67" s="876"/>
      <c r="BLQ67" s="876"/>
      <c r="BLR67" s="876"/>
      <c r="BLS67" s="876"/>
      <c r="BLT67" s="876"/>
      <c r="BLU67" s="876"/>
      <c r="BLV67" s="876"/>
      <c r="BLW67" s="876"/>
      <c r="BLX67" s="876"/>
      <c r="BLY67" s="876"/>
      <c r="BLZ67" s="876"/>
      <c r="BMA67" s="876"/>
      <c r="BMB67" s="876"/>
      <c r="BMC67" s="876"/>
      <c r="BMD67" s="876"/>
      <c r="BME67" s="876"/>
      <c r="BMF67" s="876"/>
      <c r="BMG67" s="876"/>
      <c r="BMH67" s="876"/>
      <c r="BMI67" s="876"/>
      <c r="BMJ67" s="876"/>
      <c r="BMK67" s="876"/>
      <c r="BML67" s="876"/>
      <c r="BMM67" s="876"/>
      <c r="BMN67" s="876"/>
      <c r="BMO67" s="876"/>
      <c r="BMP67" s="876"/>
      <c r="BMQ67" s="876"/>
      <c r="BMR67" s="876"/>
      <c r="BMS67" s="876"/>
      <c r="BMT67" s="876"/>
      <c r="BMU67" s="876"/>
      <c r="BMV67" s="876"/>
      <c r="BMW67" s="876"/>
      <c r="BMX67" s="876"/>
      <c r="BMY67" s="876"/>
      <c r="BMZ67" s="876"/>
      <c r="BNA67" s="876"/>
      <c r="BNB67" s="876"/>
      <c r="BNC67" s="876"/>
      <c r="BND67" s="876"/>
      <c r="BNE67" s="876"/>
      <c r="BNF67" s="876"/>
      <c r="BNG67" s="876"/>
      <c r="BNH67" s="876"/>
      <c r="BNI67" s="876"/>
      <c r="BNJ67" s="876"/>
      <c r="BNK67" s="876"/>
      <c r="BNL67" s="876"/>
      <c r="BNM67" s="876"/>
      <c r="BNN67" s="876"/>
      <c r="BNO67" s="876"/>
      <c r="BNP67" s="876"/>
      <c r="BNQ67" s="876"/>
      <c r="BNR67" s="876"/>
      <c r="BNS67" s="876"/>
      <c r="BNT67" s="876"/>
      <c r="BNU67" s="876"/>
      <c r="BNV67" s="876"/>
      <c r="BNW67" s="876"/>
      <c r="BNX67" s="876"/>
      <c r="BNY67" s="876"/>
      <c r="BNZ67" s="876"/>
      <c r="BOA67" s="876"/>
      <c r="BOB67" s="876"/>
      <c r="BOC67" s="876"/>
      <c r="BOD67" s="876"/>
      <c r="BOE67" s="876"/>
      <c r="BOF67" s="876"/>
      <c r="BOG67" s="876"/>
      <c r="BOH67" s="876"/>
      <c r="BOI67" s="876"/>
      <c r="BOJ67" s="876"/>
      <c r="BOK67" s="876"/>
      <c r="BOL67" s="876"/>
      <c r="BOM67" s="876"/>
      <c r="BON67" s="876"/>
      <c r="BOO67" s="876"/>
      <c r="BOP67" s="876"/>
      <c r="BOQ67" s="876"/>
      <c r="BOR67" s="876"/>
      <c r="BOS67" s="876"/>
      <c r="BOT67" s="876"/>
      <c r="BOU67" s="876"/>
      <c r="BOV67" s="876"/>
      <c r="BOW67" s="876"/>
      <c r="BOX67" s="876"/>
      <c r="BOY67" s="876"/>
      <c r="BOZ67" s="876"/>
      <c r="BPA67" s="876"/>
      <c r="BPB67" s="876"/>
      <c r="BPC67" s="876"/>
      <c r="BPD67" s="876"/>
      <c r="BPE67" s="876"/>
      <c r="BPF67" s="876"/>
      <c r="BPG67" s="876"/>
      <c r="BPH67" s="876"/>
      <c r="BPI67" s="876"/>
      <c r="BPJ67" s="876"/>
      <c r="BPK67" s="876"/>
      <c r="BPL67" s="876"/>
      <c r="BPM67" s="876"/>
      <c r="BPN67" s="876"/>
      <c r="BPO67" s="876"/>
      <c r="BPP67" s="876"/>
      <c r="BPQ67" s="876"/>
      <c r="BPR67" s="876"/>
      <c r="BPS67" s="876"/>
      <c r="BPT67" s="876"/>
      <c r="BPU67" s="876"/>
      <c r="BPV67" s="876"/>
      <c r="BPW67" s="876"/>
      <c r="BPX67" s="876"/>
      <c r="BPY67" s="876"/>
      <c r="BPZ67" s="876"/>
      <c r="BQA67" s="876"/>
      <c r="BQB67" s="876"/>
      <c r="BQC67" s="876"/>
      <c r="BQD67" s="876"/>
      <c r="BQE67" s="876"/>
      <c r="BQF67" s="876"/>
      <c r="BQG67" s="876"/>
      <c r="BQH67" s="876"/>
      <c r="BQI67" s="876"/>
      <c r="BQJ67" s="876"/>
      <c r="BQK67" s="876"/>
      <c r="BQL67" s="876"/>
      <c r="BQM67" s="876"/>
      <c r="BQN67" s="876"/>
      <c r="BQO67" s="876"/>
      <c r="BQP67" s="876"/>
      <c r="BQQ67" s="876"/>
      <c r="BQR67" s="876"/>
      <c r="BQS67" s="876"/>
      <c r="BQT67" s="876"/>
      <c r="BQU67" s="876"/>
      <c r="BQV67" s="876"/>
      <c r="BQW67" s="876"/>
      <c r="BQX67" s="876"/>
      <c r="BQY67" s="876"/>
      <c r="BQZ67" s="876"/>
      <c r="BRA67" s="876"/>
      <c r="BRB67" s="876"/>
      <c r="BRC67" s="876"/>
      <c r="BRD67" s="876"/>
      <c r="BRE67" s="876"/>
      <c r="BRF67" s="876"/>
      <c r="BRG67" s="876"/>
      <c r="BRH67" s="876"/>
      <c r="BRI67" s="876"/>
      <c r="BRJ67" s="876"/>
      <c r="BRK67" s="876"/>
      <c r="BRL67" s="876"/>
      <c r="BRM67" s="876"/>
      <c r="BRN67" s="876"/>
      <c r="BRO67" s="876"/>
      <c r="BRP67" s="876"/>
      <c r="BRQ67" s="876"/>
      <c r="BRR67" s="876"/>
      <c r="BRS67" s="876"/>
      <c r="BRT67" s="876"/>
      <c r="BRU67" s="876"/>
      <c r="BRV67" s="876"/>
      <c r="BRW67" s="876"/>
      <c r="BRX67" s="876"/>
      <c r="BRY67" s="876"/>
      <c r="BRZ67" s="876"/>
      <c r="BSA67" s="876"/>
      <c r="BSB67" s="876"/>
      <c r="BSC67" s="876"/>
      <c r="BSD67" s="876"/>
      <c r="BSE67" s="876"/>
      <c r="BSF67" s="876"/>
      <c r="BSG67" s="876"/>
      <c r="BSH67" s="876"/>
      <c r="BSI67" s="876"/>
      <c r="BSJ67" s="876"/>
      <c r="BSK67" s="876"/>
      <c r="BSL67" s="876"/>
      <c r="BSM67" s="876"/>
      <c r="BSN67" s="876"/>
      <c r="BSO67" s="876"/>
      <c r="BSP67" s="876"/>
      <c r="BSQ67" s="876"/>
      <c r="BSR67" s="876"/>
      <c r="BSS67" s="876"/>
      <c r="BST67" s="876"/>
      <c r="BSU67" s="876"/>
      <c r="BSV67" s="876"/>
      <c r="BSW67" s="876"/>
      <c r="BSX67" s="876"/>
      <c r="BSY67" s="876"/>
      <c r="BSZ67" s="876"/>
      <c r="BTA67" s="876"/>
      <c r="BTB67" s="876"/>
      <c r="BTC67" s="876"/>
      <c r="BTD67" s="876"/>
      <c r="BTE67" s="876"/>
      <c r="BTF67" s="876"/>
      <c r="BTG67" s="876"/>
      <c r="BTH67" s="876"/>
      <c r="BTI67" s="876"/>
      <c r="BTJ67" s="876"/>
      <c r="BTK67" s="876"/>
      <c r="BTL67" s="876"/>
      <c r="BTM67" s="876"/>
      <c r="BTN67" s="876"/>
      <c r="BTO67" s="876"/>
      <c r="BTP67" s="876"/>
      <c r="BTQ67" s="876"/>
      <c r="BTR67" s="876"/>
      <c r="BTS67" s="876"/>
      <c r="BTT67" s="876"/>
      <c r="BTU67" s="876"/>
      <c r="BTV67" s="876"/>
      <c r="BTW67" s="876"/>
      <c r="BTX67" s="876"/>
      <c r="BTY67" s="876"/>
      <c r="BTZ67" s="876"/>
      <c r="BUA67" s="876"/>
      <c r="BUB67" s="876"/>
      <c r="BUC67" s="876"/>
      <c r="BUD67" s="876"/>
      <c r="BUE67" s="876"/>
      <c r="BUF67" s="876"/>
      <c r="BUG67" s="876"/>
      <c r="BUH67" s="876"/>
      <c r="BUI67" s="876"/>
      <c r="BUJ67" s="876"/>
      <c r="BUK67" s="876"/>
      <c r="BUL67" s="876"/>
      <c r="BUM67" s="876"/>
      <c r="BUN67" s="876"/>
      <c r="BUO67" s="876"/>
      <c r="BUP67" s="876"/>
      <c r="BUQ67" s="876"/>
      <c r="BUR67" s="876"/>
      <c r="BUS67" s="876"/>
      <c r="BUT67" s="876"/>
      <c r="BUU67" s="876"/>
      <c r="BUV67" s="876"/>
      <c r="BUW67" s="876"/>
      <c r="BUX67" s="876"/>
      <c r="BUY67" s="876"/>
      <c r="BUZ67" s="876"/>
      <c r="BVA67" s="876"/>
      <c r="BVB67" s="876"/>
      <c r="BVC67" s="876"/>
      <c r="BVD67" s="876"/>
      <c r="BVE67" s="876"/>
      <c r="BVF67" s="876"/>
      <c r="BVG67" s="876"/>
      <c r="BVH67" s="876"/>
      <c r="BVI67" s="876"/>
      <c r="BVJ67" s="876"/>
      <c r="BVK67" s="876"/>
      <c r="BVL67" s="876"/>
      <c r="BVM67" s="876"/>
      <c r="BVN67" s="876"/>
      <c r="BVO67" s="876"/>
      <c r="BVP67" s="876"/>
      <c r="BVQ67" s="876"/>
      <c r="BVR67" s="876"/>
      <c r="BVS67" s="876"/>
      <c r="BVT67" s="876"/>
      <c r="BVU67" s="876"/>
      <c r="BVV67" s="876"/>
      <c r="BVW67" s="876"/>
      <c r="BVX67" s="876"/>
      <c r="BVY67" s="876"/>
      <c r="BVZ67" s="876"/>
      <c r="BWA67" s="876"/>
      <c r="BWB67" s="876"/>
      <c r="BWC67" s="876"/>
      <c r="BWD67" s="876"/>
      <c r="BWE67" s="876"/>
      <c r="BWF67" s="876"/>
      <c r="BWG67" s="876"/>
      <c r="BWH67" s="876"/>
      <c r="BWI67" s="876"/>
      <c r="BWJ67" s="876"/>
      <c r="BWK67" s="876"/>
      <c r="BWL67" s="876"/>
      <c r="BWM67" s="876"/>
      <c r="BWN67" s="876"/>
      <c r="BWO67" s="876"/>
      <c r="BWP67" s="876"/>
      <c r="BWQ67" s="876"/>
      <c r="BWR67" s="876"/>
      <c r="BWS67" s="876"/>
      <c r="BWT67" s="876"/>
      <c r="BWU67" s="876"/>
      <c r="BWV67" s="876"/>
      <c r="BWW67" s="876"/>
      <c r="BWX67" s="876"/>
      <c r="BWY67" s="876"/>
      <c r="BWZ67" s="876"/>
      <c r="BXA67" s="876"/>
      <c r="BXB67" s="876"/>
      <c r="BXC67" s="876"/>
      <c r="BXD67" s="876"/>
      <c r="BXE67" s="876"/>
      <c r="BXF67" s="876"/>
      <c r="BXG67" s="876"/>
      <c r="BXH67" s="876"/>
      <c r="BXI67" s="876"/>
      <c r="BXJ67" s="876"/>
      <c r="BXK67" s="876"/>
      <c r="BXL67" s="876"/>
      <c r="BXM67" s="876"/>
      <c r="BXN67" s="876"/>
      <c r="BXO67" s="876"/>
      <c r="BXP67" s="876"/>
      <c r="BXQ67" s="876"/>
      <c r="BXR67" s="876"/>
      <c r="BXS67" s="876"/>
      <c r="BXT67" s="876"/>
      <c r="BXU67" s="876"/>
      <c r="BXV67" s="876"/>
      <c r="BXW67" s="876"/>
      <c r="BXX67" s="876"/>
      <c r="BXY67" s="876"/>
      <c r="BXZ67" s="876"/>
      <c r="BYA67" s="876"/>
      <c r="BYB67" s="876"/>
      <c r="BYC67" s="876"/>
      <c r="BYD67" s="876"/>
      <c r="BYE67" s="876"/>
      <c r="BYF67" s="876"/>
      <c r="BYG67" s="876"/>
      <c r="BYH67" s="876"/>
      <c r="BYI67" s="876"/>
      <c r="BYJ67" s="876"/>
      <c r="BYK67" s="876"/>
      <c r="BYL67" s="876"/>
      <c r="BYM67" s="876"/>
      <c r="BYN67" s="876"/>
      <c r="BYO67" s="876"/>
      <c r="BYP67" s="876"/>
      <c r="BYQ67" s="876"/>
      <c r="BYR67" s="876"/>
      <c r="BYS67" s="876"/>
      <c r="BYT67" s="876"/>
      <c r="BYU67" s="876"/>
      <c r="BYV67" s="876"/>
      <c r="BYW67" s="876"/>
      <c r="BYX67" s="876"/>
      <c r="BYY67" s="876"/>
      <c r="BYZ67" s="876"/>
      <c r="BZA67" s="876"/>
      <c r="BZB67" s="876"/>
      <c r="BZC67" s="876"/>
      <c r="BZD67" s="876"/>
      <c r="BZE67" s="876"/>
      <c r="BZF67" s="876"/>
      <c r="BZG67" s="876"/>
      <c r="BZH67" s="876"/>
      <c r="BZI67" s="876"/>
      <c r="BZJ67" s="876"/>
      <c r="BZK67" s="876"/>
      <c r="BZL67" s="876"/>
      <c r="BZM67" s="876"/>
      <c r="BZN67" s="876"/>
      <c r="BZO67" s="876"/>
      <c r="BZP67" s="876"/>
      <c r="BZQ67" s="876"/>
      <c r="BZR67" s="876"/>
      <c r="BZS67" s="876"/>
      <c r="BZT67" s="876"/>
      <c r="BZU67" s="876"/>
      <c r="BZV67" s="876"/>
      <c r="BZW67" s="876"/>
      <c r="BZX67" s="876"/>
      <c r="BZY67" s="876"/>
      <c r="BZZ67" s="876"/>
      <c r="CAA67" s="876"/>
      <c r="CAB67" s="876"/>
      <c r="CAC67" s="876"/>
      <c r="CAD67" s="876"/>
      <c r="CAE67" s="876"/>
      <c r="CAF67" s="876"/>
      <c r="CAG67" s="876"/>
      <c r="CAH67" s="876"/>
      <c r="CAI67" s="876"/>
      <c r="CAJ67" s="876"/>
      <c r="CAK67" s="876"/>
      <c r="CAL67" s="876"/>
      <c r="CAM67" s="876"/>
      <c r="CAN67" s="876"/>
      <c r="CAO67" s="876"/>
      <c r="CAP67" s="876"/>
      <c r="CAQ67" s="876"/>
      <c r="CAR67" s="876"/>
      <c r="CAS67" s="876"/>
      <c r="CAT67" s="876"/>
      <c r="CAU67" s="876"/>
      <c r="CAV67" s="876"/>
      <c r="CAW67" s="876"/>
      <c r="CAX67" s="876"/>
      <c r="CAY67" s="876"/>
      <c r="CAZ67" s="876"/>
      <c r="CBA67" s="876"/>
      <c r="CBB67" s="876"/>
      <c r="CBC67" s="876"/>
      <c r="CBD67" s="876"/>
      <c r="CBE67" s="876"/>
      <c r="CBF67" s="876"/>
      <c r="CBG67" s="876"/>
      <c r="CBH67" s="876"/>
      <c r="CBI67" s="876"/>
      <c r="CBJ67" s="876"/>
      <c r="CBK67" s="876"/>
      <c r="CBL67" s="876"/>
      <c r="CBM67" s="876"/>
      <c r="CBN67" s="876"/>
      <c r="CBO67" s="876"/>
      <c r="CBP67" s="876"/>
      <c r="CBQ67" s="876"/>
      <c r="CBR67" s="876"/>
      <c r="CBS67" s="876"/>
      <c r="CBT67" s="876"/>
      <c r="CBU67" s="876"/>
      <c r="CBV67" s="876"/>
      <c r="CBW67" s="876"/>
      <c r="CBX67" s="876"/>
      <c r="CBY67" s="876"/>
      <c r="CBZ67" s="876"/>
      <c r="CCA67" s="876"/>
      <c r="CCB67" s="876"/>
      <c r="CCC67" s="876"/>
      <c r="CCD67" s="876"/>
      <c r="CCE67" s="876"/>
      <c r="CCF67" s="876"/>
      <c r="CCG67" s="876"/>
      <c r="CCH67" s="876"/>
      <c r="CCI67" s="876"/>
      <c r="CCJ67" s="876"/>
      <c r="CCK67" s="876"/>
      <c r="CCL67" s="876"/>
      <c r="CCM67" s="876"/>
      <c r="CCN67" s="876"/>
      <c r="CCO67" s="876"/>
      <c r="CCP67" s="876"/>
      <c r="CCQ67" s="876"/>
      <c r="CCR67" s="876"/>
      <c r="CCS67" s="876"/>
      <c r="CCT67" s="876"/>
      <c r="CCU67" s="876"/>
      <c r="CCV67" s="876"/>
      <c r="CCW67" s="876"/>
      <c r="CCX67" s="876"/>
      <c r="CCY67" s="876"/>
      <c r="CCZ67" s="876"/>
      <c r="CDA67" s="876"/>
      <c r="CDB67" s="876"/>
      <c r="CDC67" s="876"/>
      <c r="CDD67" s="876"/>
      <c r="CDE67" s="876"/>
      <c r="CDF67" s="876"/>
      <c r="CDG67" s="876"/>
      <c r="CDH67" s="876"/>
      <c r="CDI67" s="876"/>
      <c r="CDJ67" s="876"/>
      <c r="CDK67" s="876"/>
      <c r="CDL67" s="876"/>
      <c r="CDM67" s="876"/>
      <c r="CDN67" s="876"/>
      <c r="CDO67" s="876"/>
      <c r="CDP67" s="876"/>
      <c r="CDQ67" s="876"/>
      <c r="CDR67" s="876"/>
      <c r="CDS67" s="876"/>
      <c r="CDT67" s="876"/>
      <c r="CDU67" s="876"/>
      <c r="CDV67" s="876"/>
      <c r="CDW67" s="876"/>
      <c r="CDX67" s="876"/>
      <c r="CDY67" s="876"/>
      <c r="CDZ67" s="876"/>
      <c r="CEA67" s="876"/>
      <c r="CEB67" s="876"/>
      <c r="CEC67" s="876"/>
      <c r="CED67" s="876"/>
      <c r="CEE67" s="876"/>
      <c r="CEF67" s="876"/>
      <c r="CEG67" s="876"/>
      <c r="CEH67" s="876"/>
      <c r="CEI67" s="876"/>
      <c r="CEJ67" s="876"/>
      <c r="CEK67" s="876"/>
      <c r="CEL67" s="876"/>
      <c r="CEM67" s="876"/>
      <c r="CEN67" s="876"/>
      <c r="CEO67" s="876"/>
      <c r="CEP67" s="876"/>
      <c r="CEQ67" s="876"/>
      <c r="CER67" s="876"/>
      <c r="CES67" s="876"/>
      <c r="CET67" s="876"/>
      <c r="CEU67" s="876"/>
      <c r="CEV67" s="876"/>
      <c r="CEW67" s="876"/>
      <c r="CEX67" s="876"/>
      <c r="CEY67" s="876"/>
      <c r="CEZ67" s="876"/>
      <c r="CFA67" s="876"/>
      <c r="CFB67" s="876"/>
      <c r="CFC67" s="876"/>
      <c r="CFD67" s="876"/>
      <c r="CFE67" s="876"/>
      <c r="CFF67" s="876"/>
      <c r="CFG67" s="876"/>
      <c r="CFH67" s="876"/>
      <c r="CFI67" s="876"/>
      <c r="CFJ67" s="876"/>
      <c r="CFK67" s="876"/>
      <c r="CFL67" s="876"/>
      <c r="CFM67" s="876"/>
      <c r="CFN67" s="876"/>
      <c r="CFO67" s="876"/>
      <c r="CFP67" s="876"/>
      <c r="CFQ67" s="876"/>
      <c r="CFR67" s="876"/>
      <c r="CFS67" s="876"/>
      <c r="CFT67" s="876"/>
      <c r="CFU67" s="876"/>
      <c r="CFV67" s="876"/>
      <c r="CFW67" s="876"/>
      <c r="CFX67" s="876"/>
      <c r="CFY67" s="876"/>
      <c r="CFZ67" s="876"/>
      <c r="CGA67" s="876"/>
      <c r="CGB67" s="876"/>
      <c r="CGC67" s="876"/>
      <c r="CGD67" s="876"/>
      <c r="CGE67" s="876"/>
      <c r="CGF67" s="876"/>
      <c r="CGG67" s="876"/>
      <c r="CGH67" s="876"/>
      <c r="CGI67" s="876"/>
      <c r="CGJ67" s="876"/>
      <c r="CGK67" s="876"/>
      <c r="CGL67" s="876"/>
      <c r="CGM67" s="876"/>
      <c r="CGN67" s="876"/>
      <c r="CGO67" s="876"/>
      <c r="CGP67" s="876"/>
      <c r="CGQ67" s="876"/>
      <c r="CGR67" s="876"/>
      <c r="CGS67" s="876"/>
      <c r="CGT67" s="876"/>
      <c r="CGU67" s="876"/>
      <c r="CGV67" s="876"/>
      <c r="CGW67" s="876"/>
      <c r="CGX67" s="876"/>
      <c r="CGY67" s="876"/>
      <c r="CGZ67" s="876"/>
      <c r="CHA67" s="876"/>
      <c r="CHB67" s="876"/>
      <c r="CHC67" s="876"/>
      <c r="CHD67" s="876"/>
      <c r="CHE67" s="876"/>
      <c r="CHF67" s="876"/>
      <c r="CHG67" s="876"/>
      <c r="CHH67" s="876"/>
      <c r="CHI67" s="876"/>
      <c r="CHJ67" s="876"/>
      <c r="CHK67" s="876"/>
      <c r="CHL67" s="876"/>
      <c r="CHM67" s="876"/>
      <c r="CHN67" s="876"/>
      <c r="CHO67" s="876"/>
      <c r="CHP67" s="876"/>
      <c r="CHQ67" s="876"/>
      <c r="CHR67" s="876"/>
      <c r="CHS67" s="876"/>
      <c r="CHT67" s="876"/>
      <c r="CHU67" s="876"/>
      <c r="CHV67" s="876"/>
      <c r="CHW67" s="876"/>
      <c r="CHX67" s="876"/>
      <c r="CHY67" s="876"/>
      <c r="CHZ67" s="876"/>
      <c r="CIA67" s="876"/>
      <c r="CIB67" s="876"/>
      <c r="CIC67" s="876"/>
      <c r="CID67" s="876"/>
      <c r="CIE67" s="876"/>
      <c r="CIF67" s="876"/>
      <c r="CIG67" s="876"/>
      <c r="CIH67" s="876"/>
      <c r="CII67" s="876"/>
      <c r="CIJ67" s="876"/>
      <c r="CIK67" s="876"/>
      <c r="CIL67" s="876"/>
      <c r="CIM67" s="876"/>
      <c r="CIN67" s="876"/>
      <c r="CIO67" s="876"/>
      <c r="CIP67" s="876"/>
      <c r="CIQ67" s="876"/>
      <c r="CIR67" s="876"/>
      <c r="CIS67" s="876"/>
      <c r="CIT67" s="876"/>
      <c r="CIU67" s="876"/>
      <c r="CIV67" s="876"/>
      <c r="CIW67" s="876"/>
      <c r="CIX67" s="876"/>
      <c r="CIY67" s="876"/>
      <c r="CIZ67" s="876"/>
      <c r="CJA67" s="876"/>
      <c r="CJB67" s="876"/>
      <c r="CJC67" s="876"/>
      <c r="CJD67" s="876"/>
      <c r="CJE67" s="876"/>
      <c r="CJF67" s="876"/>
      <c r="CJG67" s="876"/>
      <c r="CJH67" s="876"/>
      <c r="CJI67" s="876"/>
      <c r="CJJ67" s="876"/>
      <c r="CJK67" s="876"/>
      <c r="CJL67" s="876"/>
      <c r="CJM67" s="876"/>
      <c r="CJN67" s="876"/>
      <c r="CJO67" s="876"/>
      <c r="CJP67" s="876"/>
      <c r="CJQ67" s="876"/>
      <c r="CJR67" s="876"/>
      <c r="CJS67" s="876"/>
      <c r="CJT67" s="876"/>
      <c r="CJU67" s="876"/>
      <c r="CJV67" s="876"/>
      <c r="CJW67" s="876"/>
      <c r="CJX67" s="876"/>
      <c r="CJY67" s="876"/>
      <c r="CJZ67" s="876"/>
      <c r="CKA67" s="876"/>
      <c r="CKB67" s="876"/>
      <c r="CKC67" s="876"/>
      <c r="CKD67" s="876"/>
      <c r="CKE67" s="876"/>
      <c r="CKF67" s="876"/>
      <c r="CKG67" s="876"/>
      <c r="CKH67" s="876"/>
      <c r="CKI67" s="876"/>
      <c r="CKJ67" s="876"/>
      <c r="CKK67" s="876"/>
      <c r="CKL67" s="876"/>
      <c r="CKM67" s="876"/>
      <c r="CKN67" s="876"/>
      <c r="CKO67" s="876"/>
      <c r="CKP67" s="876"/>
      <c r="CKQ67" s="876"/>
      <c r="CKR67" s="876"/>
      <c r="CKS67" s="876"/>
      <c r="CKT67" s="876"/>
      <c r="CKU67" s="876"/>
      <c r="CKV67" s="876"/>
      <c r="CKW67" s="876"/>
      <c r="CKX67" s="876"/>
      <c r="CKY67" s="876"/>
      <c r="CKZ67" s="876"/>
      <c r="CLA67" s="876"/>
      <c r="CLB67" s="876"/>
      <c r="CLC67" s="876"/>
      <c r="CLD67" s="876"/>
      <c r="CLE67" s="876"/>
      <c r="CLF67" s="876"/>
      <c r="CLG67" s="876"/>
      <c r="CLH67" s="876"/>
      <c r="CLI67" s="876"/>
      <c r="CLJ67" s="876"/>
      <c r="CLK67" s="876"/>
      <c r="CLL67" s="876"/>
      <c r="CLM67" s="876"/>
      <c r="CLN67" s="876"/>
      <c r="CLO67" s="876"/>
      <c r="CLP67" s="876"/>
      <c r="CLQ67" s="876"/>
      <c r="CLR67" s="876"/>
      <c r="CLS67" s="876"/>
      <c r="CLT67" s="876"/>
      <c r="CLU67" s="876"/>
      <c r="CLV67" s="876"/>
      <c r="CLW67" s="876"/>
      <c r="CLX67" s="876"/>
      <c r="CLY67" s="876"/>
      <c r="CLZ67" s="876"/>
      <c r="CMA67" s="876"/>
      <c r="CMB67" s="876"/>
      <c r="CMC67" s="876"/>
      <c r="CMD67" s="876"/>
      <c r="CME67" s="876"/>
      <c r="CMF67" s="876"/>
      <c r="CMG67" s="876"/>
      <c r="CMH67" s="876"/>
      <c r="CMI67" s="876"/>
      <c r="CMJ67" s="876"/>
      <c r="CMK67" s="876"/>
      <c r="CML67" s="876"/>
      <c r="CMM67" s="876"/>
      <c r="CMN67" s="876"/>
      <c r="CMO67" s="876"/>
      <c r="CMP67" s="876"/>
      <c r="CMQ67" s="876"/>
      <c r="CMR67" s="876"/>
      <c r="CMS67" s="876"/>
      <c r="CMT67" s="876"/>
      <c r="CMU67" s="876"/>
      <c r="CMV67" s="876"/>
      <c r="CMW67" s="876"/>
      <c r="CMX67" s="876"/>
      <c r="CMY67" s="876"/>
      <c r="CMZ67" s="876"/>
      <c r="CNA67" s="876"/>
      <c r="CNB67" s="876"/>
      <c r="CNC67" s="876"/>
      <c r="CND67" s="876"/>
      <c r="CNE67" s="876"/>
      <c r="CNF67" s="876"/>
      <c r="CNG67" s="876"/>
      <c r="CNH67" s="876"/>
      <c r="CNI67" s="876"/>
      <c r="CNJ67" s="876"/>
      <c r="CNK67" s="876"/>
      <c r="CNL67" s="876"/>
      <c r="CNM67" s="876"/>
      <c r="CNN67" s="876"/>
      <c r="CNO67" s="876"/>
      <c r="CNP67" s="876"/>
      <c r="CNQ67" s="876"/>
      <c r="CNR67" s="876"/>
      <c r="CNS67" s="876"/>
      <c r="CNT67" s="876"/>
      <c r="CNU67" s="876"/>
      <c r="CNV67" s="876"/>
      <c r="CNW67" s="876"/>
      <c r="CNX67" s="876"/>
      <c r="CNY67" s="876"/>
      <c r="CNZ67" s="876"/>
      <c r="COA67" s="876"/>
      <c r="COB67" s="876"/>
      <c r="COC67" s="876"/>
      <c r="COD67" s="876"/>
      <c r="COE67" s="876"/>
      <c r="COF67" s="876"/>
      <c r="COG67" s="876"/>
      <c r="COH67" s="876"/>
      <c r="COI67" s="876"/>
      <c r="COJ67" s="876"/>
      <c r="COK67" s="876"/>
      <c r="COL67" s="876"/>
      <c r="COM67" s="876"/>
      <c r="CON67" s="876"/>
      <c r="COO67" s="876"/>
      <c r="COP67" s="876"/>
      <c r="COQ67" s="876"/>
      <c r="COR67" s="876"/>
      <c r="COS67" s="876"/>
      <c r="COT67" s="876"/>
      <c r="COU67" s="876"/>
      <c r="COV67" s="876"/>
      <c r="COW67" s="876"/>
      <c r="COX67" s="876"/>
      <c r="COY67" s="876"/>
      <c r="COZ67" s="876"/>
      <c r="CPA67" s="876"/>
      <c r="CPB67" s="876"/>
      <c r="CPC67" s="876"/>
      <c r="CPD67" s="876"/>
      <c r="CPE67" s="876"/>
      <c r="CPF67" s="876"/>
      <c r="CPG67" s="876"/>
      <c r="CPH67" s="876"/>
      <c r="CPI67" s="876"/>
      <c r="CPJ67" s="876"/>
      <c r="CPK67" s="876"/>
      <c r="CPL67" s="876"/>
      <c r="CPM67" s="876"/>
      <c r="CPN67" s="876"/>
      <c r="CPO67" s="876"/>
      <c r="CPP67" s="876"/>
      <c r="CPQ67" s="876"/>
      <c r="CPR67" s="876"/>
      <c r="CPS67" s="876"/>
      <c r="CPT67" s="876"/>
      <c r="CPU67" s="876"/>
      <c r="CPV67" s="876"/>
      <c r="CPW67" s="876"/>
      <c r="CPX67" s="876"/>
      <c r="CPY67" s="876"/>
      <c r="CPZ67" s="876"/>
      <c r="CQA67" s="876"/>
      <c r="CQB67" s="876"/>
      <c r="CQC67" s="876"/>
      <c r="CQD67" s="876"/>
      <c r="CQE67" s="876"/>
      <c r="CQF67" s="876"/>
      <c r="CQG67" s="876"/>
      <c r="CQH67" s="876"/>
      <c r="CQI67" s="876"/>
      <c r="CQJ67" s="876"/>
      <c r="CQK67" s="876"/>
      <c r="CQL67" s="876"/>
      <c r="CQM67" s="876"/>
      <c r="CQN67" s="876"/>
      <c r="CQO67" s="876"/>
      <c r="CQP67" s="876"/>
      <c r="CQQ67" s="876"/>
      <c r="CQR67" s="876"/>
      <c r="CQS67" s="876"/>
      <c r="CQT67" s="876"/>
      <c r="CQU67" s="876"/>
      <c r="CQV67" s="876"/>
      <c r="CQW67" s="876"/>
      <c r="CQX67" s="876"/>
      <c r="CQY67" s="876"/>
      <c r="CQZ67" s="876"/>
      <c r="CRA67" s="876"/>
      <c r="CRB67" s="876"/>
      <c r="CRC67" s="876"/>
      <c r="CRD67" s="876"/>
      <c r="CRE67" s="876"/>
      <c r="CRF67" s="876"/>
      <c r="CRG67" s="876"/>
      <c r="CRH67" s="876"/>
      <c r="CRI67" s="876"/>
      <c r="CRJ67" s="876"/>
      <c r="CRK67" s="876"/>
      <c r="CRL67" s="876"/>
      <c r="CRM67" s="876"/>
      <c r="CRN67" s="876"/>
      <c r="CRO67" s="876"/>
      <c r="CRP67" s="876"/>
      <c r="CRQ67" s="876"/>
      <c r="CRR67" s="876"/>
      <c r="CRS67" s="876"/>
      <c r="CRT67" s="876"/>
      <c r="CRU67" s="876"/>
      <c r="CRV67" s="876"/>
      <c r="CRW67" s="876"/>
      <c r="CRX67" s="876"/>
      <c r="CRY67" s="876"/>
      <c r="CRZ67" s="876"/>
      <c r="CSA67" s="876"/>
      <c r="CSB67" s="876"/>
      <c r="CSC67" s="876"/>
      <c r="CSD67" s="876"/>
      <c r="CSE67" s="876"/>
      <c r="CSF67" s="876"/>
      <c r="CSG67" s="876"/>
      <c r="CSH67" s="876"/>
      <c r="CSI67" s="876"/>
      <c r="CSJ67" s="876"/>
      <c r="CSK67" s="876"/>
      <c r="CSL67" s="876"/>
      <c r="CSM67" s="876"/>
      <c r="CSN67" s="876"/>
      <c r="CSO67" s="876"/>
      <c r="CSP67" s="876"/>
      <c r="CSQ67" s="876"/>
      <c r="CSR67" s="876"/>
      <c r="CSS67" s="876"/>
      <c r="CST67" s="876"/>
      <c r="CSU67" s="876"/>
      <c r="CSV67" s="876"/>
      <c r="CSW67" s="876"/>
      <c r="CSX67" s="876"/>
      <c r="CSY67" s="876"/>
      <c r="CSZ67" s="876"/>
      <c r="CTA67" s="876"/>
      <c r="CTB67" s="876"/>
      <c r="CTC67" s="876"/>
      <c r="CTD67" s="876"/>
      <c r="CTE67" s="876"/>
      <c r="CTF67" s="876"/>
      <c r="CTG67" s="876"/>
      <c r="CTH67" s="876"/>
      <c r="CTI67" s="876"/>
      <c r="CTJ67" s="876"/>
      <c r="CTK67" s="876"/>
      <c r="CTL67" s="876"/>
      <c r="CTM67" s="876"/>
      <c r="CTN67" s="876"/>
      <c r="CTO67" s="876"/>
      <c r="CTP67" s="876"/>
      <c r="CTQ67" s="876"/>
      <c r="CTR67" s="876"/>
      <c r="CTS67" s="876"/>
      <c r="CTT67" s="876"/>
      <c r="CTU67" s="876"/>
      <c r="CTV67" s="876"/>
      <c r="CTW67" s="876"/>
      <c r="CTX67" s="876"/>
      <c r="CTY67" s="876"/>
      <c r="CTZ67" s="876"/>
      <c r="CUA67" s="876"/>
      <c r="CUB67" s="876"/>
      <c r="CUC67" s="876"/>
      <c r="CUD67" s="876"/>
      <c r="CUE67" s="876"/>
      <c r="CUF67" s="876"/>
      <c r="CUG67" s="876"/>
      <c r="CUH67" s="876"/>
      <c r="CUI67" s="876"/>
      <c r="CUJ67" s="876"/>
      <c r="CUK67" s="876"/>
      <c r="CUL67" s="876"/>
      <c r="CUM67" s="876"/>
      <c r="CUN67" s="876"/>
      <c r="CUO67" s="876"/>
      <c r="CUP67" s="876"/>
      <c r="CUQ67" s="876"/>
      <c r="CUR67" s="876"/>
      <c r="CUS67" s="876"/>
      <c r="CUT67" s="876"/>
      <c r="CUU67" s="876"/>
      <c r="CUV67" s="876"/>
      <c r="CUW67" s="876"/>
      <c r="CUX67" s="876"/>
      <c r="CUY67" s="876"/>
      <c r="CUZ67" s="876"/>
      <c r="CVA67" s="876"/>
      <c r="CVB67" s="876"/>
      <c r="CVC67" s="876"/>
      <c r="CVD67" s="876"/>
      <c r="CVE67" s="876"/>
      <c r="CVF67" s="876"/>
      <c r="CVG67" s="876"/>
      <c r="CVH67" s="876"/>
      <c r="CVI67" s="876"/>
      <c r="CVJ67" s="876"/>
      <c r="CVK67" s="876"/>
      <c r="CVL67" s="876"/>
      <c r="CVM67" s="876"/>
      <c r="CVN67" s="876"/>
      <c r="CVO67" s="876"/>
      <c r="CVP67" s="876"/>
      <c r="CVQ67" s="876"/>
      <c r="CVR67" s="876"/>
      <c r="CVS67" s="876"/>
      <c r="CVT67" s="876"/>
      <c r="CVU67" s="876"/>
      <c r="CVV67" s="876"/>
      <c r="CVW67" s="876"/>
      <c r="CVX67" s="876"/>
      <c r="CVY67" s="876"/>
      <c r="CVZ67" s="876"/>
      <c r="CWA67" s="876"/>
      <c r="CWB67" s="876"/>
      <c r="CWC67" s="876"/>
      <c r="CWD67" s="876"/>
      <c r="CWE67" s="876"/>
      <c r="CWF67" s="876"/>
      <c r="CWG67" s="876"/>
      <c r="CWH67" s="876"/>
      <c r="CWI67" s="876"/>
      <c r="CWJ67" s="876"/>
      <c r="CWK67" s="876"/>
      <c r="CWL67" s="876"/>
      <c r="CWM67" s="876"/>
      <c r="CWN67" s="876"/>
      <c r="CWO67" s="876"/>
      <c r="CWP67" s="876"/>
      <c r="CWQ67" s="876"/>
      <c r="CWR67" s="876"/>
      <c r="CWS67" s="876"/>
      <c r="CWT67" s="876"/>
      <c r="CWU67" s="876"/>
      <c r="CWV67" s="876"/>
      <c r="CWW67" s="876"/>
      <c r="CWX67" s="876"/>
      <c r="CWY67" s="876"/>
      <c r="CWZ67" s="876"/>
      <c r="CXA67" s="876"/>
      <c r="CXB67" s="876"/>
      <c r="CXC67" s="876"/>
      <c r="CXD67" s="876"/>
      <c r="CXE67" s="876"/>
      <c r="CXF67" s="876"/>
      <c r="CXG67" s="876"/>
      <c r="CXH67" s="876"/>
      <c r="CXI67" s="876"/>
      <c r="CXJ67" s="876"/>
      <c r="CXK67" s="876"/>
      <c r="CXL67" s="876"/>
      <c r="CXM67" s="876"/>
      <c r="CXN67" s="876"/>
      <c r="CXO67" s="876"/>
      <c r="CXP67" s="876"/>
      <c r="CXQ67" s="876"/>
      <c r="CXR67" s="876"/>
      <c r="CXS67" s="876"/>
      <c r="CXT67" s="876"/>
      <c r="CXU67" s="876"/>
      <c r="CXV67" s="876"/>
      <c r="CXW67" s="876"/>
      <c r="CXX67" s="876"/>
      <c r="CXY67" s="876"/>
      <c r="CXZ67" s="876"/>
      <c r="CYA67" s="876"/>
      <c r="CYB67" s="876"/>
      <c r="CYC67" s="876"/>
      <c r="CYD67" s="876"/>
      <c r="CYE67" s="876"/>
      <c r="CYF67" s="876"/>
      <c r="CYG67" s="876"/>
      <c r="CYH67" s="876"/>
      <c r="CYI67" s="876"/>
      <c r="CYJ67" s="876"/>
      <c r="CYK67" s="876"/>
      <c r="CYL67" s="876"/>
      <c r="CYM67" s="876"/>
      <c r="CYN67" s="876"/>
      <c r="CYO67" s="876"/>
      <c r="CYP67" s="876"/>
      <c r="CYQ67" s="876"/>
      <c r="CYR67" s="876"/>
      <c r="CYS67" s="876"/>
      <c r="CYT67" s="876"/>
      <c r="CYU67" s="876"/>
      <c r="CYV67" s="876"/>
      <c r="CYW67" s="876"/>
      <c r="CYX67" s="876"/>
      <c r="CYY67" s="876"/>
      <c r="CYZ67" s="876"/>
      <c r="CZA67" s="876"/>
      <c r="CZB67" s="876"/>
      <c r="CZC67" s="876"/>
      <c r="CZD67" s="876"/>
      <c r="CZE67" s="876"/>
      <c r="CZF67" s="876"/>
      <c r="CZG67" s="876"/>
      <c r="CZH67" s="876"/>
      <c r="CZI67" s="876"/>
      <c r="CZJ67" s="876"/>
      <c r="CZK67" s="876"/>
      <c r="CZL67" s="876"/>
      <c r="CZM67" s="876"/>
      <c r="CZN67" s="876"/>
      <c r="CZO67" s="876"/>
      <c r="CZP67" s="876"/>
      <c r="CZQ67" s="876"/>
      <c r="CZR67" s="876"/>
      <c r="CZS67" s="876"/>
      <c r="CZT67" s="876"/>
      <c r="CZU67" s="876"/>
      <c r="CZV67" s="876"/>
      <c r="CZW67" s="876"/>
      <c r="CZX67" s="876"/>
      <c r="CZY67" s="876"/>
      <c r="CZZ67" s="876"/>
      <c r="DAA67" s="876"/>
      <c r="DAB67" s="876"/>
      <c r="DAC67" s="876"/>
      <c r="DAD67" s="876"/>
      <c r="DAE67" s="876"/>
      <c r="DAF67" s="876"/>
      <c r="DAG67" s="876"/>
      <c r="DAH67" s="876"/>
      <c r="DAI67" s="876"/>
      <c r="DAJ67" s="876"/>
      <c r="DAK67" s="876"/>
      <c r="DAL67" s="876"/>
      <c r="DAM67" s="876"/>
      <c r="DAN67" s="876"/>
      <c r="DAO67" s="876"/>
      <c r="DAP67" s="876"/>
      <c r="DAQ67" s="876"/>
      <c r="DAR67" s="876"/>
      <c r="DAS67" s="876"/>
      <c r="DAT67" s="876"/>
      <c r="DAU67" s="876"/>
      <c r="DAV67" s="876"/>
      <c r="DAW67" s="876"/>
      <c r="DAX67" s="876"/>
      <c r="DAY67" s="876"/>
      <c r="DAZ67" s="876"/>
      <c r="DBA67" s="876"/>
      <c r="DBB67" s="876"/>
      <c r="DBC67" s="876"/>
      <c r="DBD67" s="876"/>
      <c r="DBE67" s="876"/>
      <c r="DBF67" s="876"/>
      <c r="DBG67" s="876"/>
      <c r="DBH67" s="876"/>
      <c r="DBI67" s="876"/>
      <c r="DBJ67" s="876"/>
      <c r="DBK67" s="876"/>
      <c r="DBL67" s="876"/>
      <c r="DBM67" s="876"/>
      <c r="DBN67" s="876"/>
      <c r="DBO67" s="876"/>
      <c r="DBP67" s="876"/>
      <c r="DBQ67" s="876"/>
      <c r="DBR67" s="876"/>
      <c r="DBS67" s="876"/>
      <c r="DBT67" s="876"/>
      <c r="DBU67" s="876"/>
      <c r="DBV67" s="876"/>
      <c r="DBW67" s="876"/>
      <c r="DBX67" s="876"/>
      <c r="DBY67" s="876"/>
      <c r="DBZ67" s="876"/>
      <c r="DCA67" s="876"/>
      <c r="DCB67" s="876"/>
      <c r="DCC67" s="876"/>
      <c r="DCD67" s="876"/>
      <c r="DCE67" s="876"/>
      <c r="DCF67" s="876"/>
      <c r="DCG67" s="876"/>
      <c r="DCH67" s="876"/>
      <c r="DCI67" s="876"/>
      <c r="DCJ67" s="876"/>
      <c r="DCK67" s="876"/>
      <c r="DCL67" s="876"/>
      <c r="DCM67" s="876"/>
      <c r="DCN67" s="876"/>
      <c r="DCO67" s="876"/>
      <c r="DCP67" s="876"/>
      <c r="DCQ67" s="876"/>
      <c r="DCR67" s="876"/>
      <c r="DCS67" s="876"/>
      <c r="DCT67" s="876"/>
      <c r="DCU67" s="876"/>
      <c r="DCV67" s="876"/>
      <c r="DCW67" s="876"/>
      <c r="DCX67" s="876"/>
      <c r="DCY67" s="876"/>
      <c r="DCZ67" s="876"/>
      <c r="DDA67" s="876"/>
      <c r="DDB67" s="876"/>
      <c r="DDC67" s="876"/>
      <c r="DDD67" s="876"/>
      <c r="DDE67" s="876"/>
      <c r="DDF67" s="876"/>
      <c r="DDG67" s="876"/>
      <c r="DDH67" s="876"/>
      <c r="DDI67" s="876"/>
      <c r="DDJ67" s="876"/>
      <c r="DDK67" s="876"/>
      <c r="DDL67" s="876"/>
      <c r="DDM67" s="876"/>
      <c r="DDN67" s="876"/>
      <c r="DDO67" s="876"/>
      <c r="DDP67" s="876"/>
      <c r="DDQ67" s="876"/>
      <c r="DDR67" s="876"/>
      <c r="DDS67" s="876"/>
      <c r="DDT67" s="876"/>
      <c r="DDU67" s="876"/>
      <c r="DDV67" s="876"/>
      <c r="DDW67" s="876"/>
      <c r="DDX67" s="876"/>
      <c r="DDY67" s="876"/>
      <c r="DDZ67" s="876"/>
      <c r="DEA67" s="876"/>
      <c r="DEB67" s="876"/>
      <c r="DEC67" s="876"/>
      <c r="DED67" s="876"/>
      <c r="DEE67" s="876"/>
      <c r="DEF67" s="876"/>
      <c r="DEG67" s="876"/>
      <c r="DEH67" s="876"/>
      <c r="DEI67" s="876"/>
      <c r="DEJ67" s="876"/>
      <c r="DEK67" s="876"/>
      <c r="DEL67" s="876"/>
      <c r="DEM67" s="876"/>
      <c r="DEN67" s="876"/>
      <c r="DEO67" s="876"/>
      <c r="DEP67" s="876"/>
      <c r="DEQ67" s="876"/>
      <c r="DER67" s="876"/>
      <c r="DES67" s="876"/>
      <c r="DET67" s="876"/>
      <c r="DEU67" s="876"/>
      <c r="DEV67" s="876"/>
      <c r="DEW67" s="876"/>
      <c r="DEX67" s="876"/>
      <c r="DEY67" s="876"/>
      <c r="DEZ67" s="876"/>
      <c r="DFA67" s="876"/>
      <c r="DFB67" s="876"/>
      <c r="DFC67" s="876"/>
      <c r="DFD67" s="876"/>
      <c r="DFE67" s="876"/>
      <c r="DFF67" s="876"/>
      <c r="DFG67" s="876"/>
      <c r="DFH67" s="876"/>
      <c r="DFI67" s="876"/>
      <c r="DFJ67" s="876"/>
      <c r="DFK67" s="876"/>
      <c r="DFL67" s="876"/>
      <c r="DFM67" s="876"/>
      <c r="DFN67" s="876"/>
      <c r="DFO67" s="876"/>
      <c r="DFP67" s="876"/>
      <c r="DFQ67" s="876"/>
      <c r="DFR67" s="876"/>
      <c r="DFS67" s="876"/>
      <c r="DFT67" s="876"/>
      <c r="DFU67" s="876"/>
      <c r="DFV67" s="876"/>
      <c r="DFW67" s="876"/>
      <c r="DFX67" s="876"/>
      <c r="DFY67" s="876"/>
      <c r="DFZ67" s="876"/>
      <c r="DGA67" s="876"/>
      <c r="DGB67" s="876"/>
      <c r="DGC67" s="876"/>
      <c r="DGD67" s="876"/>
      <c r="DGE67" s="876"/>
      <c r="DGF67" s="876"/>
      <c r="DGG67" s="876"/>
      <c r="DGH67" s="876"/>
      <c r="DGI67" s="876"/>
      <c r="DGJ67" s="876"/>
      <c r="DGK67" s="876"/>
      <c r="DGL67" s="876"/>
      <c r="DGM67" s="876"/>
      <c r="DGN67" s="876"/>
      <c r="DGO67" s="876"/>
      <c r="DGP67" s="876"/>
      <c r="DGQ67" s="876"/>
      <c r="DGR67" s="876"/>
      <c r="DGS67" s="876"/>
      <c r="DGT67" s="876"/>
      <c r="DGU67" s="876"/>
      <c r="DGV67" s="876"/>
      <c r="DGW67" s="876"/>
      <c r="DGX67" s="876"/>
      <c r="DGY67" s="876"/>
      <c r="DGZ67" s="876"/>
      <c r="DHA67" s="876"/>
      <c r="DHB67" s="876"/>
      <c r="DHC67" s="876"/>
      <c r="DHD67" s="876"/>
      <c r="DHE67" s="876"/>
      <c r="DHF67" s="876"/>
      <c r="DHG67" s="876"/>
      <c r="DHH67" s="876"/>
      <c r="DHI67" s="876"/>
      <c r="DHJ67" s="876"/>
      <c r="DHK67" s="876"/>
      <c r="DHL67" s="876"/>
      <c r="DHM67" s="876"/>
      <c r="DHN67" s="876"/>
      <c r="DHO67" s="876"/>
      <c r="DHP67" s="876"/>
      <c r="DHQ67" s="876"/>
      <c r="DHR67" s="876"/>
      <c r="DHS67" s="876"/>
      <c r="DHT67" s="876"/>
      <c r="DHU67" s="876"/>
      <c r="DHV67" s="876"/>
      <c r="DHW67" s="876"/>
      <c r="DHX67" s="876"/>
      <c r="DHY67" s="876"/>
      <c r="DHZ67" s="876"/>
      <c r="DIA67" s="876"/>
      <c r="DIB67" s="876"/>
      <c r="DIC67" s="876"/>
      <c r="DID67" s="876"/>
      <c r="DIE67" s="876"/>
      <c r="DIF67" s="876"/>
      <c r="DIG67" s="876"/>
      <c r="DIH67" s="876"/>
      <c r="DII67" s="876"/>
      <c r="DIJ67" s="876"/>
      <c r="DIK67" s="876"/>
      <c r="DIL67" s="876"/>
      <c r="DIM67" s="876"/>
      <c r="DIN67" s="876"/>
      <c r="DIO67" s="876"/>
      <c r="DIP67" s="876"/>
      <c r="DIQ67" s="876"/>
      <c r="DIR67" s="876"/>
      <c r="DIS67" s="876"/>
      <c r="DIT67" s="876"/>
      <c r="DIU67" s="876"/>
      <c r="DIV67" s="876"/>
      <c r="DIW67" s="876"/>
      <c r="DIX67" s="876"/>
      <c r="DIY67" s="876"/>
      <c r="DIZ67" s="876"/>
      <c r="DJA67" s="876"/>
      <c r="DJB67" s="876"/>
      <c r="DJC67" s="876"/>
      <c r="DJD67" s="876"/>
      <c r="DJE67" s="876"/>
      <c r="DJF67" s="876"/>
      <c r="DJG67" s="876"/>
      <c r="DJH67" s="876"/>
      <c r="DJI67" s="876"/>
      <c r="DJJ67" s="876"/>
      <c r="DJK67" s="876"/>
      <c r="DJL67" s="876"/>
      <c r="DJM67" s="876"/>
      <c r="DJN67" s="876"/>
      <c r="DJO67" s="876"/>
      <c r="DJP67" s="876"/>
      <c r="DJQ67" s="876"/>
      <c r="DJR67" s="876"/>
      <c r="DJS67" s="876"/>
      <c r="DJT67" s="876"/>
      <c r="DJU67" s="876"/>
      <c r="DJV67" s="876"/>
      <c r="DJW67" s="876"/>
      <c r="DJX67" s="876"/>
      <c r="DJY67" s="876"/>
      <c r="DJZ67" s="876"/>
      <c r="DKA67" s="876"/>
      <c r="DKB67" s="876"/>
      <c r="DKC67" s="876"/>
      <c r="DKD67" s="876"/>
      <c r="DKE67" s="876"/>
      <c r="DKF67" s="876"/>
      <c r="DKG67" s="876"/>
      <c r="DKH67" s="876"/>
      <c r="DKI67" s="876"/>
      <c r="DKJ67" s="876"/>
      <c r="DKK67" s="876"/>
      <c r="DKL67" s="876"/>
      <c r="DKM67" s="876"/>
      <c r="DKN67" s="876"/>
      <c r="DKO67" s="876"/>
      <c r="DKP67" s="876"/>
      <c r="DKQ67" s="876"/>
      <c r="DKR67" s="876"/>
      <c r="DKS67" s="876"/>
      <c r="DKT67" s="876"/>
      <c r="DKU67" s="876"/>
      <c r="DKV67" s="876"/>
      <c r="DKW67" s="876"/>
      <c r="DKX67" s="876"/>
      <c r="DKY67" s="876"/>
      <c r="DKZ67" s="876"/>
      <c r="DLA67" s="876"/>
      <c r="DLB67" s="876"/>
      <c r="DLC67" s="876"/>
      <c r="DLD67" s="876"/>
      <c r="DLE67" s="876"/>
      <c r="DLF67" s="876"/>
      <c r="DLG67" s="876"/>
      <c r="DLH67" s="876"/>
      <c r="DLI67" s="876"/>
      <c r="DLJ67" s="876"/>
      <c r="DLK67" s="876"/>
      <c r="DLL67" s="876"/>
      <c r="DLM67" s="876"/>
      <c r="DLN67" s="876"/>
      <c r="DLO67" s="876"/>
      <c r="DLP67" s="876"/>
      <c r="DLQ67" s="876"/>
      <c r="DLR67" s="876"/>
      <c r="DLS67" s="876"/>
      <c r="DLT67" s="876"/>
      <c r="DLU67" s="876"/>
      <c r="DLV67" s="876"/>
      <c r="DLW67" s="876"/>
      <c r="DLX67" s="876"/>
      <c r="DLY67" s="876"/>
      <c r="DLZ67" s="876"/>
      <c r="DMA67" s="876"/>
      <c r="DMB67" s="876"/>
      <c r="DMC67" s="876"/>
      <c r="DMD67" s="876"/>
      <c r="DME67" s="876"/>
      <c r="DMF67" s="876"/>
      <c r="DMG67" s="876"/>
      <c r="DMH67" s="876"/>
      <c r="DMI67" s="876"/>
      <c r="DMJ67" s="876"/>
      <c r="DMK67" s="876"/>
      <c r="DML67" s="876"/>
      <c r="DMM67" s="876"/>
      <c r="DMN67" s="876"/>
      <c r="DMO67" s="876"/>
      <c r="DMP67" s="876"/>
      <c r="DMQ67" s="876"/>
      <c r="DMR67" s="876"/>
      <c r="DMS67" s="876"/>
      <c r="DMT67" s="876"/>
      <c r="DMU67" s="876"/>
      <c r="DMV67" s="876"/>
      <c r="DMW67" s="876"/>
      <c r="DMX67" s="876"/>
      <c r="DMY67" s="876"/>
      <c r="DMZ67" s="876"/>
      <c r="DNA67" s="876"/>
      <c r="DNB67" s="876"/>
      <c r="DNC67" s="876"/>
      <c r="DND67" s="876"/>
      <c r="DNE67" s="876"/>
      <c r="DNF67" s="876"/>
      <c r="DNG67" s="876"/>
      <c r="DNH67" s="876"/>
      <c r="DNI67" s="876"/>
      <c r="DNJ67" s="876"/>
      <c r="DNK67" s="876"/>
      <c r="DNL67" s="876"/>
      <c r="DNM67" s="876"/>
      <c r="DNN67" s="876"/>
      <c r="DNO67" s="876"/>
      <c r="DNP67" s="876"/>
      <c r="DNQ67" s="876"/>
      <c r="DNR67" s="876"/>
      <c r="DNS67" s="876"/>
      <c r="DNT67" s="876"/>
      <c r="DNU67" s="876"/>
      <c r="DNV67" s="876"/>
      <c r="DNW67" s="876"/>
      <c r="DNX67" s="876"/>
      <c r="DNY67" s="876"/>
      <c r="DNZ67" s="876"/>
      <c r="DOA67" s="876"/>
      <c r="DOB67" s="876"/>
      <c r="DOC67" s="876"/>
      <c r="DOD67" s="876"/>
      <c r="DOE67" s="876"/>
      <c r="DOF67" s="876"/>
      <c r="DOG67" s="876"/>
      <c r="DOH67" s="876"/>
      <c r="DOI67" s="876"/>
      <c r="DOJ67" s="876"/>
      <c r="DOK67" s="876"/>
      <c r="DOL67" s="876"/>
      <c r="DOM67" s="876"/>
      <c r="DON67" s="876"/>
      <c r="DOO67" s="876"/>
      <c r="DOP67" s="876"/>
      <c r="DOQ67" s="876"/>
      <c r="DOR67" s="876"/>
      <c r="DOS67" s="876"/>
      <c r="DOT67" s="876"/>
      <c r="DOU67" s="876"/>
      <c r="DOV67" s="876"/>
      <c r="DOW67" s="876"/>
      <c r="DOX67" s="876"/>
      <c r="DOY67" s="876"/>
      <c r="DOZ67" s="876"/>
      <c r="DPA67" s="876"/>
      <c r="DPB67" s="876"/>
      <c r="DPC67" s="876"/>
      <c r="DPD67" s="876"/>
      <c r="DPE67" s="876"/>
      <c r="DPF67" s="876"/>
      <c r="DPG67" s="876"/>
      <c r="DPH67" s="876"/>
      <c r="DPI67" s="876"/>
      <c r="DPJ67" s="876"/>
      <c r="DPK67" s="876"/>
      <c r="DPL67" s="876"/>
      <c r="DPM67" s="876"/>
      <c r="DPN67" s="876"/>
      <c r="DPO67" s="876"/>
      <c r="DPP67" s="876"/>
      <c r="DPQ67" s="876"/>
      <c r="DPR67" s="876"/>
      <c r="DPS67" s="876"/>
      <c r="DPT67" s="876"/>
      <c r="DPU67" s="876"/>
      <c r="DPV67" s="876"/>
      <c r="DPW67" s="876"/>
      <c r="DPX67" s="876"/>
      <c r="DPY67" s="876"/>
      <c r="DPZ67" s="876"/>
      <c r="DQA67" s="876"/>
      <c r="DQB67" s="876"/>
      <c r="DQC67" s="876"/>
      <c r="DQD67" s="876"/>
      <c r="DQE67" s="876"/>
      <c r="DQF67" s="876"/>
      <c r="DQG67" s="876"/>
      <c r="DQH67" s="876"/>
      <c r="DQI67" s="876"/>
      <c r="DQJ67" s="876"/>
      <c r="DQK67" s="876"/>
      <c r="DQL67" s="876"/>
      <c r="DQM67" s="876"/>
      <c r="DQN67" s="876"/>
      <c r="DQO67" s="876"/>
      <c r="DQP67" s="876"/>
      <c r="DQQ67" s="876"/>
      <c r="DQR67" s="876"/>
      <c r="DQS67" s="876"/>
      <c r="DQT67" s="876"/>
      <c r="DQU67" s="876"/>
      <c r="DQV67" s="876"/>
      <c r="DQW67" s="876"/>
      <c r="DQX67" s="876"/>
      <c r="DQY67" s="876"/>
      <c r="DQZ67" s="876"/>
      <c r="DRA67" s="876"/>
      <c r="DRB67" s="876"/>
      <c r="DRC67" s="876"/>
      <c r="DRD67" s="876"/>
      <c r="DRE67" s="876"/>
      <c r="DRF67" s="876"/>
      <c r="DRG67" s="876"/>
      <c r="DRH67" s="876"/>
      <c r="DRI67" s="876"/>
      <c r="DRJ67" s="876"/>
      <c r="DRK67" s="876"/>
      <c r="DRL67" s="876"/>
      <c r="DRM67" s="876"/>
      <c r="DRN67" s="876"/>
      <c r="DRO67" s="876"/>
      <c r="DRP67" s="876"/>
      <c r="DRQ67" s="876"/>
      <c r="DRR67" s="876"/>
      <c r="DRS67" s="876"/>
      <c r="DRT67" s="876"/>
      <c r="DRU67" s="876"/>
      <c r="DRV67" s="876"/>
      <c r="DRW67" s="876"/>
      <c r="DRX67" s="876"/>
      <c r="DRY67" s="876"/>
      <c r="DRZ67" s="876"/>
      <c r="DSA67" s="876"/>
      <c r="DSB67" s="876"/>
      <c r="DSC67" s="876"/>
      <c r="DSD67" s="876"/>
      <c r="DSE67" s="876"/>
      <c r="DSF67" s="876"/>
      <c r="DSG67" s="876"/>
      <c r="DSH67" s="876"/>
      <c r="DSI67" s="876"/>
      <c r="DSJ67" s="876"/>
      <c r="DSK67" s="876"/>
      <c r="DSL67" s="876"/>
      <c r="DSM67" s="876"/>
      <c r="DSN67" s="876"/>
      <c r="DSO67" s="876"/>
      <c r="DSP67" s="876"/>
      <c r="DSQ67" s="876"/>
      <c r="DSR67" s="876"/>
      <c r="DSS67" s="876"/>
      <c r="DST67" s="876"/>
      <c r="DSU67" s="876"/>
      <c r="DSV67" s="876"/>
      <c r="DSW67" s="876"/>
      <c r="DSX67" s="876"/>
      <c r="DSY67" s="876"/>
      <c r="DSZ67" s="876"/>
      <c r="DTA67" s="876"/>
      <c r="DTB67" s="876"/>
      <c r="DTC67" s="876"/>
      <c r="DTD67" s="876"/>
      <c r="DTE67" s="876"/>
      <c r="DTF67" s="876"/>
      <c r="DTG67" s="876"/>
      <c r="DTH67" s="876"/>
      <c r="DTI67" s="876"/>
      <c r="DTJ67" s="876"/>
      <c r="DTK67" s="876"/>
      <c r="DTL67" s="876"/>
      <c r="DTM67" s="876"/>
      <c r="DTN67" s="876"/>
      <c r="DTO67" s="876"/>
      <c r="DTP67" s="876"/>
      <c r="DTQ67" s="876"/>
      <c r="DTR67" s="876"/>
      <c r="DTS67" s="876"/>
      <c r="DTT67" s="876"/>
      <c r="DTU67" s="876"/>
      <c r="DTV67" s="876"/>
      <c r="DTW67" s="876"/>
      <c r="DTX67" s="876"/>
      <c r="DTY67" s="876"/>
      <c r="DTZ67" s="876"/>
      <c r="DUA67" s="876"/>
      <c r="DUB67" s="876"/>
      <c r="DUC67" s="876"/>
      <c r="DUD67" s="876"/>
      <c r="DUE67" s="876"/>
      <c r="DUF67" s="876"/>
      <c r="DUG67" s="876"/>
      <c r="DUH67" s="876"/>
      <c r="DUI67" s="876"/>
      <c r="DUJ67" s="876"/>
      <c r="DUK67" s="876"/>
      <c r="DUL67" s="876"/>
      <c r="DUM67" s="876"/>
      <c r="DUN67" s="876"/>
      <c r="DUO67" s="876"/>
      <c r="DUP67" s="876"/>
      <c r="DUQ67" s="876"/>
      <c r="DUR67" s="876"/>
      <c r="DUS67" s="876"/>
      <c r="DUT67" s="876"/>
      <c r="DUU67" s="876"/>
      <c r="DUV67" s="876"/>
      <c r="DUW67" s="876"/>
      <c r="DUX67" s="876"/>
      <c r="DUY67" s="876"/>
      <c r="DUZ67" s="876"/>
      <c r="DVA67" s="876"/>
      <c r="DVB67" s="876"/>
      <c r="DVC67" s="876"/>
      <c r="DVD67" s="876"/>
      <c r="DVE67" s="876"/>
      <c r="DVF67" s="876"/>
      <c r="DVG67" s="876"/>
      <c r="DVH67" s="876"/>
      <c r="DVI67" s="876"/>
      <c r="DVJ67" s="876"/>
      <c r="DVK67" s="876"/>
      <c r="DVL67" s="876"/>
      <c r="DVM67" s="876"/>
      <c r="DVN67" s="876"/>
      <c r="DVO67" s="876"/>
      <c r="DVP67" s="876"/>
      <c r="DVQ67" s="876"/>
      <c r="DVR67" s="876"/>
      <c r="DVS67" s="876"/>
      <c r="DVT67" s="876"/>
      <c r="DVU67" s="876"/>
      <c r="DVV67" s="876"/>
      <c r="DVW67" s="876"/>
      <c r="DVX67" s="876"/>
      <c r="DVY67" s="876"/>
      <c r="DVZ67" s="876"/>
      <c r="DWA67" s="876"/>
      <c r="DWB67" s="876"/>
      <c r="DWC67" s="876"/>
      <c r="DWD67" s="876"/>
      <c r="DWE67" s="876"/>
      <c r="DWF67" s="876"/>
      <c r="DWG67" s="876"/>
      <c r="DWH67" s="876"/>
      <c r="DWI67" s="876"/>
      <c r="DWJ67" s="876"/>
      <c r="DWK67" s="876"/>
      <c r="DWL67" s="876"/>
      <c r="DWM67" s="876"/>
      <c r="DWN67" s="876"/>
      <c r="DWO67" s="876"/>
      <c r="DWP67" s="876"/>
      <c r="DWQ67" s="876"/>
      <c r="DWR67" s="876"/>
      <c r="DWS67" s="876"/>
      <c r="DWT67" s="876"/>
      <c r="DWU67" s="876"/>
      <c r="DWV67" s="876"/>
      <c r="DWW67" s="876"/>
      <c r="DWX67" s="876"/>
      <c r="DWY67" s="876"/>
      <c r="DWZ67" s="876"/>
      <c r="DXA67" s="876"/>
      <c r="DXB67" s="876"/>
      <c r="DXC67" s="876"/>
      <c r="DXD67" s="876"/>
      <c r="DXE67" s="876"/>
      <c r="DXF67" s="876"/>
      <c r="DXG67" s="876"/>
      <c r="DXH67" s="876"/>
      <c r="DXI67" s="876"/>
      <c r="DXJ67" s="876"/>
      <c r="DXK67" s="876"/>
      <c r="DXL67" s="876"/>
      <c r="DXM67" s="876"/>
      <c r="DXN67" s="876"/>
      <c r="DXO67" s="876"/>
      <c r="DXP67" s="876"/>
      <c r="DXQ67" s="876"/>
      <c r="DXR67" s="876"/>
      <c r="DXS67" s="876"/>
      <c r="DXT67" s="876"/>
      <c r="DXU67" s="876"/>
      <c r="DXV67" s="876"/>
      <c r="DXW67" s="876"/>
      <c r="DXX67" s="876"/>
      <c r="DXY67" s="876"/>
      <c r="DXZ67" s="876"/>
      <c r="DYA67" s="876"/>
      <c r="DYB67" s="876"/>
      <c r="DYC67" s="876"/>
      <c r="DYD67" s="876"/>
      <c r="DYE67" s="876"/>
      <c r="DYF67" s="876"/>
      <c r="DYG67" s="876"/>
      <c r="DYH67" s="876"/>
      <c r="DYI67" s="876"/>
      <c r="DYJ67" s="876"/>
      <c r="DYK67" s="876"/>
      <c r="DYL67" s="876"/>
      <c r="DYM67" s="876"/>
      <c r="DYN67" s="876"/>
      <c r="DYO67" s="876"/>
      <c r="DYP67" s="876"/>
      <c r="DYQ67" s="876"/>
      <c r="DYR67" s="876"/>
      <c r="DYS67" s="876"/>
      <c r="DYT67" s="876"/>
      <c r="DYU67" s="876"/>
      <c r="DYV67" s="876"/>
      <c r="DYW67" s="876"/>
      <c r="DYX67" s="876"/>
      <c r="DYY67" s="876"/>
      <c r="DYZ67" s="876"/>
      <c r="DZA67" s="876"/>
      <c r="DZB67" s="876"/>
      <c r="DZC67" s="876"/>
      <c r="DZD67" s="876"/>
      <c r="DZE67" s="876"/>
      <c r="DZF67" s="876"/>
      <c r="DZG67" s="876"/>
      <c r="DZH67" s="876"/>
      <c r="DZI67" s="876"/>
      <c r="DZJ67" s="876"/>
      <c r="DZK67" s="876"/>
      <c r="DZL67" s="876"/>
      <c r="DZM67" s="876"/>
      <c r="DZN67" s="876"/>
      <c r="DZO67" s="876"/>
      <c r="DZP67" s="876"/>
      <c r="DZQ67" s="876"/>
      <c r="DZR67" s="876"/>
      <c r="DZS67" s="876"/>
      <c r="DZT67" s="876"/>
      <c r="DZU67" s="876"/>
      <c r="DZV67" s="876"/>
      <c r="DZW67" s="876"/>
      <c r="DZX67" s="876"/>
      <c r="DZY67" s="876"/>
      <c r="DZZ67" s="876"/>
      <c r="EAA67" s="876"/>
      <c r="EAB67" s="876"/>
      <c r="EAC67" s="876"/>
      <c r="EAD67" s="876"/>
      <c r="EAE67" s="876"/>
      <c r="EAF67" s="876"/>
      <c r="EAG67" s="876"/>
      <c r="EAH67" s="876"/>
      <c r="EAI67" s="876"/>
      <c r="EAJ67" s="876"/>
      <c r="EAK67" s="876"/>
      <c r="EAL67" s="876"/>
      <c r="EAM67" s="876"/>
      <c r="EAN67" s="876"/>
      <c r="EAO67" s="876"/>
      <c r="EAP67" s="876"/>
      <c r="EAQ67" s="876"/>
      <c r="EAR67" s="876"/>
      <c r="EAS67" s="876"/>
      <c r="EAT67" s="876"/>
      <c r="EAU67" s="876"/>
      <c r="EAV67" s="876"/>
      <c r="EAW67" s="876"/>
      <c r="EAX67" s="876"/>
      <c r="EAY67" s="876"/>
      <c r="EAZ67" s="876"/>
      <c r="EBA67" s="876"/>
      <c r="EBB67" s="876"/>
      <c r="EBC67" s="876"/>
      <c r="EBD67" s="876"/>
      <c r="EBE67" s="876"/>
      <c r="EBF67" s="876"/>
      <c r="EBG67" s="876"/>
      <c r="EBH67" s="876"/>
      <c r="EBI67" s="876"/>
      <c r="EBJ67" s="876"/>
      <c r="EBK67" s="876"/>
      <c r="EBL67" s="876"/>
      <c r="EBM67" s="876"/>
      <c r="EBN67" s="876"/>
      <c r="EBO67" s="876"/>
      <c r="EBP67" s="876"/>
      <c r="EBQ67" s="876"/>
      <c r="EBR67" s="876"/>
      <c r="EBS67" s="876"/>
      <c r="EBT67" s="876"/>
      <c r="EBU67" s="876"/>
      <c r="EBV67" s="876"/>
      <c r="EBW67" s="876"/>
      <c r="EBX67" s="876"/>
      <c r="EBY67" s="876"/>
      <c r="EBZ67" s="876"/>
      <c r="ECA67" s="876"/>
      <c r="ECB67" s="876"/>
      <c r="ECC67" s="876"/>
      <c r="ECD67" s="876"/>
      <c r="ECE67" s="876"/>
      <c r="ECF67" s="876"/>
      <c r="ECG67" s="876"/>
      <c r="ECH67" s="876"/>
      <c r="ECI67" s="876"/>
      <c r="ECJ67" s="876"/>
      <c r="ECK67" s="876"/>
      <c r="ECL67" s="876"/>
      <c r="ECM67" s="876"/>
      <c r="ECN67" s="876"/>
      <c r="ECO67" s="876"/>
      <c r="ECP67" s="876"/>
      <c r="ECQ67" s="876"/>
      <c r="ECR67" s="876"/>
      <c r="ECS67" s="876"/>
      <c r="ECT67" s="876"/>
      <c r="ECU67" s="876"/>
      <c r="ECV67" s="876"/>
      <c r="ECW67" s="876"/>
      <c r="ECX67" s="876"/>
      <c r="ECY67" s="876"/>
      <c r="ECZ67" s="876"/>
      <c r="EDA67" s="876"/>
      <c r="EDB67" s="876"/>
      <c r="EDC67" s="876"/>
      <c r="EDD67" s="876"/>
      <c r="EDE67" s="876"/>
      <c r="EDF67" s="876"/>
      <c r="EDG67" s="876"/>
      <c r="EDH67" s="876"/>
      <c r="EDI67" s="876"/>
      <c r="EDJ67" s="876"/>
      <c r="EDK67" s="876"/>
      <c r="EDL67" s="876"/>
      <c r="EDM67" s="876"/>
      <c r="EDN67" s="876"/>
      <c r="EDO67" s="876"/>
      <c r="EDP67" s="876"/>
      <c r="EDQ67" s="876"/>
      <c r="EDR67" s="876"/>
      <c r="EDS67" s="876"/>
      <c r="EDT67" s="876"/>
      <c r="EDU67" s="876"/>
      <c r="EDV67" s="876"/>
      <c r="EDW67" s="876"/>
      <c r="EDX67" s="876"/>
      <c r="EDY67" s="876"/>
      <c r="EDZ67" s="876"/>
      <c r="EEA67" s="876"/>
      <c r="EEB67" s="876"/>
      <c r="EEC67" s="876"/>
      <c r="EED67" s="876"/>
      <c r="EEE67" s="876"/>
      <c r="EEF67" s="876"/>
      <c r="EEG67" s="876"/>
      <c r="EEH67" s="876"/>
      <c r="EEI67" s="876"/>
      <c r="EEJ67" s="876"/>
      <c r="EEK67" s="876"/>
      <c r="EEL67" s="876"/>
      <c r="EEM67" s="876"/>
      <c r="EEN67" s="876"/>
      <c r="EEO67" s="876"/>
      <c r="EEP67" s="876"/>
      <c r="EEQ67" s="876"/>
      <c r="EER67" s="876"/>
      <c r="EES67" s="876"/>
      <c r="EET67" s="876"/>
      <c r="EEU67" s="876"/>
      <c r="EEV67" s="876"/>
      <c r="EEW67" s="876"/>
      <c r="EEX67" s="876"/>
      <c r="EEY67" s="876"/>
      <c r="EEZ67" s="876"/>
      <c r="EFA67" s="876"/>
      <c r="EFB67" s="876"/>
      <c r="EFC67" s="876"/>
      <c r="EFD67" s="876"/>
      <c r="EFE67" s="876"/>
      <c r="EFF67" s="876"/>
      <c r="EFG67" s="876"/>
      <c r="EFH67" s="876"/>
      <c r="EFI67" s="876"/>
      <c r="EFJ67" s="876"/>
      <c r="EFK67" s="876"/>
      <c r="EFL67" s="876"/>
      <c r="EFM67" s="876"/>
      <c r="EFN67" s="876"/>
      <c r="EFO67" s="876"/>
      <c r="EFP67" s="876"/>
      <c r="EFQ67" s="876"/>
      <c r="EFR67" s="876"/>
      <c r="EFS67" s="876"/>
      <c r="EFT67" s="876"/>
      <c r="EFU67" s="876"/>
      <c r="EFV67" s="876"/>
      <c r="EFW67" s="876"/>
      <c r="EFX67" s="876"/>
      <c r="EFY67" s="876"/>
      <c r="EFZ67" s="876"/>
      <c r="EGA67" s="876"/>
      <c r="EGB67" s="876"/>
      <c r="EGC67" s="876"/>
      <c r="EGD67" s="876"/>
      <c r="EGE67" s="876"/>
      <c r="EGF67" s="876"/>
      <c r="EGG67" s="876"/>
      <c r="EGH67" s="876"/>
      <c r="EGI67" s="876"/>
      <c r="EGJ67" s="876"/>
      <c r="EGK67" s="876"/>
      <c r="EGL67" s="876"/>
      <c r="EGM67" s="876"/>
      <c r="EGN67" s="876"/>
      <c r="EGO67" s="876"/>
      <c r="EGP67" s="876"/>
      <c r="EGQ67" s="876"/>
      <c r="EGR67" s="876"/>
      <c r="EGS67" s="876"/>
      <c r="EGT67" s="876"/>
      <c r="EGU67" s="876"/>
      <c r="EGV67" s="876"/>
      <c r="EGW67" s="876"/>
      <c r="EGX67" s="876"/>
      <c r="EGY67" s="876"/>
      <c r="EGZ67" s="876"/>
      <c r="EHA67" s="876"/>
      <c r="EHB67" s="876"/>
      <c r="EHC67" s="876"/>
      <c r="EHD67" s="876"/>
      <c r="EHE67" s="876"/>
      <c r="EHF67" s="876"/>
      <c r="EHG67" s="876"/>
      <c r="EHH67" s="876"/>
      <c r="EHI67" s="876"/>
      <c r="EHJ67" s="876"/>
      <c r="EHK67" s="876"/>
      <c r="EHL67" s="876"/>
      <c r="EHM67" s="876"/>
      <c r="EHN67" s="876"/>
      <c r="EHO67" s="876"/>
      <c r="EHP67" s="876"/>
      <c r="EHQ67" s="876"/>
      <c r="EHR67" s="876"/>
      <c r="EHS67" s="876"/>
      <c r="EHT67" s="876"/>
      <c r="EHU67" s="876"/>
      <c r="EHV67" s="876"/>
      <c r="EHW67" s="876"/>
      <c r="EHX67" s="876"/>
      <c r="EHY67" s="876"/>
      <c r="EHZ67" s="876"/>
      <c r="EIA67" s="876"/>
      <c r="EIB67" s="876"/>
      <c r="EIC67" s="876"/>
      <c r="EID67" s="876"/>
      <c r="EIE67" s="876"/>
      <c r="EIF67" s="876"/>
      <c r="EIG67" s="876"/>
      <c r="EIH67" s="876"/>
      <c r="EII67" s="876"/>
      <c r="EIJ67" s="876"/>
      <c r="EIK67" s="876"/>
      <c r="EIL67" s="876"/>
      <c r="EIM67" s="876"/>
      <c r="EIN67" s="876"/>
      <c r="EIO67" s="876"/>
      <c r="EIP67" s="876"/>
      <c r="EIQ67" s="876"/>
      <c r="EIR67" s="876"/>
      <c r="EIS67" s="876"/>
      <c r="EIT67" s="876"/>
      <c r="EIU67" s="876"/>
      <c r="EIV67" s="876"/>
      <c r="EIW67" s="876"/>
      <c r="EIX67" s="876"/>
      <c r="EIY67" s="876"/>
      <c r="EIZ67" s="876"/>
      <c r="EJA67" s="876"/>
      <c r="EJB67" s="876"/>
      <c r="EJC67" s="876"/>
      <c r="EJD67" s="876"/>
      <c r="EJE67" s="876"/>
      <c r="EJF67" s="876"/>
      <c r="EJG67" s="876"/>
      <c r="EJH67" s="876"/>
      <c r="EJI67" s="876"/>
      <c r="EJJ67" s="876"/>
      <c r="EJK67" s="876"/>
      <c r="EJL67" s="876"/>
      <c r="EJM67" s="876"/>
      <c r="EJN67" s="876"/>
      <c r="EJO67" s="876"/>
      <c r="EJP67" s="876"/>
      <c r="EJQ67" s="876"/>
      <c r="EJR67" s="876"/>
      <c r="EJS67" s="876"/>
      <c r="EJT67" s="876"/>
      <c r="EJU67" s="876"/>
      <c r="EJV67" s="876"/>
      <c r="EJW67" s="876"/>
      <c r="EJX67" s="876"/>
      <c r="EJY67" s="876"/>
      <c r="EJZ67" s="876"/>
      <c r="EKA67" s="876"/>
      <c r="EKB67" s="876"/>
      <c r="EKC67" s="876"/>
      <c r="EKD67" s="876"/>
      <c r="EKE67" s="876"/>
      <c r="EKF67" s="876"/>
      <c r="EKG67" s="876"/>
      <c r="EKH67" s="876"/>
      <c r="EKI67" s="876"/>
      <c r="EKJ67" s="876"/>
      <c r="EKK67" s="876"/>
      <c r="EKL67" s="876"/>
      <c r="EKM67" s="876"/>
      <c r="EKN67" s="876"/>
      <c r="EKO67" s="876"/>
      <c r="EKP67" s="876"/>
      <c r="EKQ67" s="876"/>
      <c r="EKR67" s="876"/>
      <c r="EKS67" s="876"/>
      <c r="EKT67" s="876"/>
      <c r="EKU67" s="876"/>
      <c r="EKV67" s="876"/>
      <c r="EKW67" s="876"/>
      <c r="EKX67" s="876"/>
      <c r="EKY67" s="876"/>
      <c r="EKZ67" s="876"/>
      <c r="ELA67" s="876"/>
      <c r="ELB67" s="876"/>
      <c r="ELC67" s="876"/>
      <c r="ELD67" s="876"/>
      <c r="ELE67" s="876"/>
      <c r="ELF67" s="876"/>
      <c r="ELG67" s="876"/>
      <c r="ELH67" s="876"/>
      <c r="ELI67" s="876"/>
      <c r="ELJ67" s="876"/>
      <c r="ELK67" s="876"/>
      <c r="ELL67" s="876"/>
      <c r="ELM67" s="876"/>
      <c r="ELN67" s="876"/>
      <c r="ELO67" s="876"/>
      <c r="ELP67" s="876"/>
      <c r="ELQ67" s="876"/>
      <c r="ELR67" s="876"/>
      <c r="ELS67" s="876"/>
      <c r="ELT67" s="876"/>
      <c r="ELU67" s="876"/>
      <c r="ELV67" s="876"/>
      <c r="ELW67" s="876"/>
      <c r="ELX67" s="876"/>
      <c r="ELY67" s="876"/>
      <c r="ELZ67" s="876"/>
      <c r="EMA67" s="876"/>
      <c r="EMB67" s="876"/>
      <c r="EMC67" s="876"/>
      <c r="EMD67" s="876"/>
      <c r="EME67" s="876"/>
      <c r="EMF67" s="876"/>
      <c r="EMG67" s="876"/>
      <c r="EMH67" s="876"/>
      <c r="EMI67" s="876"/>
      <c r="EMJ67" s="876"/>
      <c r="EMK67" s="876"/>
      <c r="EML67" s="876"/>
      <c r="EMM67" s="876"/>
      <c r="EMN67" s="876"/>
      <c r="EMO67" s="876"/>
      <c r="EMP67" s="876"/>
      <c r="EMQ67" s="876"/>
      <c r="EMR67" s="876"/>
      <c r="EMS67" s="876"/>
      <c r="EMT67" s="876"/>
      <c r="EMU67" s="876"/>
      <c r="EMV67" s="876"/>
      <c r="EMW67" s="876"/>
      <c r="EMX67" s="876"/>
      <c r="EMY67" s="876"/>
      <c r="EMZ67" s="876"/>
      <c r="ENA67" s="876"/>
      <c r="ENB67" s="876"/>
      <c r="ENC67" s="876"/>
      <c r="END67" s="876"/>
      <c r="ENE67" s="876"/>
      <c r="ENF67" s="876"/>
      <c r="ENG67" s="876"/>
      <c r="ENH67" s="876"/>
      <c r="ENI67" s="876"/>
      <c r="ENJ67" s="876"/>
      <c r="ENK67" s="876"/>
      <c r="ENL67" s="876"/>
      <c r="ENM67" s="876"/>
      <c r="ENN67" s="876"/>
      <c r="ENO67" s="876"/>
      <c r="ENP67" s="876"/>
      <c r="ENQ67" s="876"/>
      <c r="ENR67" s="876"/>
      <c r="ENS67" s="876"/>
      <c r="ENT67" s="876"/>
      <c r="ENU67" s="876"/>
      <c r="ENV67" s="876"/>
      <c r="ENW67" s="876"/>
      <c r="ENX67" s="876"/>
      <c r="ENY67" s="876"/>
      <c r="ENZ67" s="876"/>
      <c r="EOA67" s="876"/>
      <c r="EOB67" s="876"/>
      <c r="EOC67" s="876"/>
      <c r="EOD67" s="876"/>
      <c r="EOE67" s="876"/>
      <c r="EOF67" s="876"/>
      <c r="EOG67" s="876"/>
      <c r="EOH67" s="876"/>
      <c r="EOI67" s="876"/>
      <c r="EOJ67" s="876"/>
      <c r="EOK67" s="876"/>
      <c r="EOL67" s="876"/>
      <c r="EOM67" s="876"/>
      <c r="EON67" s="876"/>
      <c r="EOO67" s="876"/>
      <c r="EOP67" s="876"/>
      <c r="EOQ67" s="876"/>
      <c r="EOR67" s="876"/>
      <c r="EOS67" s="876"/>
      <c r="EOT67" s="876"/>
      <c r="EOU67" s="876"/>
      <c r="EOV67" s="876"/>
      <c r="EOW67" s="876"/>
      <c r="EOX67" s="876"/>
      <c r="EOY67" s="876"/>
      <c r="EOZ67" s="876"/>
      <c r="EPA67" s="876"/>
      <c r="EPB67" s="876"/>
      <c r="EPC67" s="876"/>
      <c r="EPD67" s="876"/>
      <c r="EPE67" s="876"/>
      <c r="EPF67" s="876"/>
      <c r="EPG67" s="876"/>
      <c r="EPH67" s="876"/>
      <c r="EPI67" s="876"/>
      <c r="EPJ67" s="876"/>
      <c r="EPK67" s="876"/>
      <c r="EPL67" s="876"/>
      <c r="EPM67" s="876"/>
      <c r="EPN67" s="876"/>
      <c r="EPO67" s="876"/>
      <c r="EPP67" s="876"/>
      <c r="EPQ67" s="876"/>
      <c r="EPR67" s="876"/>
      <c r="EPS67" s="876"/>
      <c r="EPT67" s="876"/>
      <c r="EPU67" s="876"/>
      <c r="EPV67" s="876"/>
      <c r="EPW67" s="876"/>
      <c r="EPX67" s="876"/>
      <c r="EPY67" s="876"/>
      <c r="EPZ67" s="876"/>
      <c r="EQA67" s="876"/>
      <c r="EQB67" s="876"/>
      <c r="EQC67" s="876"/>
      <c r="EQD67" s="876"/>
      <c r="EQE67" s="876"/>
      <c r="EQF67" s="876"/>
      <c r="EQG67" s="876"/>
      <c r="EQH67" s="876"/>
      <c r="EQI67" s="876"/>
      <c r="EQJ67" s="876"/>
      <c r="EQK67" s="876"/>
      <c r="EQL67" s="876"/>
      <c r="EQM67" s="876"/>
      <c r="EQN67" s="876"/>
      <c r="EQO67" s="876"/>
      <c r="EQP67" s="876"/>
      <c r="EQQ67" s="876"/>
      <c r="EQR67" s="876"/>
      <c r="EQS67" s="876"/>
      <c r="EQT67" s="876"/>
      <c r="EQU67" s="876"/>
      <c r="EQV67" s="876"/>
      <c r="EQW67" s="876"/>
      <c r="EQX67" s="876"/>
      <c r="EQY67" s="876"/>
      <c r="EQZ67" s="876"/>
      <c r="ERA67" s="876"/>
      <c r="ERB67" s="876"/>
      <c r="ERC67" s="876"/>
      <c r="ERD67" s="876"/>
      <c r="ERE67" s="876"/>
      <c r="ERF67" s="876"/>
      <c r="ERG67" s="876"/>
      <c r="ERH67" s="876"/>
      <c r="ERI67" s="876"/>
      <c r="ERJ67" s="876"/>
      <c r="ERK67" s="876"/>
      <c r="ERL67" s="876"/>
      <c r="ERM67" s="876"/>
      <c r="ERN67" s="876"/>
      <c r="ERO67" s="876"/>
      <c r="ERP67" s="876"/>
      <c r="ERQ67" s="876"/>
      <c r="ERR67" s="876"/>
      <c r="ERS67" s="876"/>
      <c r="ERT67" s="876"/>
      <c r="ERU67" s="876"/>
      <c r="ERV67" s="876"/>
      <c r="ERW67" s="876"/>
      <c r="ERX67" s="876"/>
      <c r="ERY67" s="876"/>
      <c r="ERZ67" s="876"/>
      <c r="ESA67" s="876"/>
      <c r="ESB67" s="876"/>
      <c r="ESC67" s="876"/>
      <c r="ESD67" s="876"/>
      <c r="ESE67" s="876"/>
      <c r="ESF67" s="876"/>
      <c r="ESG67" s="876"/>
      <c r="ESH67" s="876"/>
      <c r="ESI67" s="876"/>
      <c r="ESJ67" s="876"/>
      <c r="ESK67" s="876"/>
      <c r="ESL67" s="876"/>
      <c r="ESM67" s="876"/>
      <c r="ESN67" s="876"/>
      <c r="ESO67" s="876"/>
      <c r="ESP67" s="876"/>
      <c r="ESQ67" s="876"/>
      <c r="ESR67" s="876"/>
      <c r="ESS67" s="876"/>
      <c r="EST67" s="876"/>
      <c r="ESU67" s="876"/>
      <c r="ESV67" s="876"/>
      <c r="ESW67" s="876"/>
      <c r="ESX67" s="876"/>
      <c r="ESY67" s="876"/>
      <c r="ESZ67" s="876"/>
      <c r="ETA67" s="876"/>
      <c r="ETB67" s="876"/>
      <c r="ETC67" s="876"/>
      <c r="ETD67" s="876"/>
      <c r="ETE67" s="876"/>
      <c r="ETF67" s="876"/>
      <c r="ETG67" s="876"/>
      <c r="ETH67" s="876"/>
      <c r="ETI67" s="876"/>
      <c r="ETJ67" s="876"/>
      <c r="ETK67" s="876"/>
      <c r="ETL67" s="876"/>
      <c r="ETM67" s="876"/>
      <c r="ETN67" s="876"/>
      <c r="ETO67" s="876"/>
      <c r="ETP67" s="876"/>
      <c r="ETQ67" s="876"/>
      <c r="ETR67" s="876"/>
      <c r="ETS67" s="876"/>
      <c r="ETT67" s="876"/>
      <c r="ETU67" s="876"/>
      <c r="ETV67" s="876"/>
      <c r="ETW67" s="876"/>
      <c r="ETX67" s="876"/>
      <c r="ETY67" s="876"/>
      <c r="ETZ67" s="876"/>
      <c r="EUA67" s="876"/>
      <c r="EUB67" s="876"/>
      <c r="EUC67" s="876"/>
      <c r="EUD67" s="876"/>
      <c r="EUE67" s="876"/>
      <c r="EUF67" s="876"/>
      <c r="EUG67" s="876"/>
      <c r="EUH67" s="876"/>
      <c r="EUI67" s="876"/>
      <c r="EUJ67" s="876"/>
      <c r="EUK67" s="876"/>
      <c r="EUL67" s="876"/>
      <c r="EUM67" s="876"/>
      <c r="EUN67" s="876"/>
      <c r="EUO67" s="876"/>
      <c r="EUP67" s="876"/>
      <c r="EUQ67" s="876"/>
      <c r="EUR67" s="876"/>
      <c r="EUS67" s="876"/>
      <c r="EUT67" s="876"/>
      <c r="EUU67" s="876"/>
      <c r="EUV67" s="876"/>
      <c r="EUW67" s="876"/>
      <c r="EUX67" s="876"/>
      <c r="EUY67" s="876"/>
      <c r="EUZ67" s="876"/>
      <c r="EVA67" s="876"/>
      <c r="EVB67" s="876"/>
      <c r="EVC67" s="876"/>
      <c r="EVD67" s="876"/>
      <c r="EVE67" s="876"/>
      <c r="EVF67" s="876"/>
      <c r="EVG67" s="876"/>
      <c r="EVH67" s="876"/>
      <c r="EVI67" s="876"/>
      <c r="EVJ67" s="876"/>
      <c r="EVK67" s="876"/>
      <c r="EVL67" s="876"/>
      <c r="EVM67" s="876"/>
      <c r="EVN67" s="876"/>
      <c r="EVO67" s="876"/>
      <c r="EVP67" s="876"/>
      <c r="EVQ67" s="876"/>
      <c r="EVR67" s="876"/>
      <c r="EVS67" s="876"/>
      <c r="EVT67" s="876"/>
      <c r="EVU67" s="876"/>
      <c r="EVV67" s="876"/>
      <c r="EVW67" s="876"/>
      <c r="EVX67" s="876"/>
      <c r="EVY67" s="876"/>
      <c r="EVZ67" s="876"/>
      <c r="EWA67" s="876"/>
      <c r="EWB67" s="876"/>
      <c r="EWC67" s="876"/>
      <c r="EWD67" s="876"/>
      <c r="EWE67" s="876"/>
      <c r="EWF67" s="876"/>
      <c r="EWG67" s="876"/>
      <c r="EWH67" s="876"/>
      <c r="EWI67" s="876"/>
      <c r="EWJ67" s="876"/>
      <c r="EWK67" s="876"/>
      <c r="EWL67" s="876"/>
      <c r="EWM67" s="876"/>
      <c r="EWN67" s="876"/>
      <c r="EWO67" s="876"/>
      <c r="EWP67" s="876"/>
      <c r="EWQ67" s="876"/>
      <c r="EWR67" s="876"/>
      <c r="EWS67" s="876"/>
      <c r="EWT67" s="876"/>
      <c r="EWU67" s="876"/>
      <c r="EWV67" s="876"/>
      <c r="EWW67" s="876"/>
      <c r="EWX67" s="876"/>
      <c r="EWY67" s="876"/>
      <c r="EWZ67" s="876"/>
      <c r="EXA67" s="876"/>
      <c r="EXB67" s="876"/>
      <c r="EXC67" s="876"/>
      <c r="EXD67" s="876"/>
      <c r="EXE67" s="876"/>
      <c r="EXF67" s="876"/>
      <c r="EXG67" s="876"/>
      <c r="EXH67" s="876"/>
      <c r="EXI67" s="876"/>
      <c r="EXJ67" s="876"/>
      <c r="EXK67" s="876"/>
      <c r="EXL67" s="876"/>
      <c r="EXM67" s="876"/>
      <c r="EXN67" s="876"/>
      <c r="EXO67" s="876"/>
      <c r="EXP67" s="876"/>
      <c r="EXQ67" s="876"/>
      <c r="EXR67" s="876"/>
      <c r="EXS67" s="876"/>
      <c r="EXT67" s="876"/>
      <c r="EXU67" s="876"/>
      <c r="EXV67" s="876"/>
      <c r="EXW67" s="876"/>
      <c r="EXX67" s="876"/>
      <c r="EXY67" s="876"/>
      <c r="EXZ67" s="876"/>
      <c r="EYA67" s="876"/>
      <c r="EYB67" s="876"/>
      <c r="EYC67" s="876"/>
      <c r="EYD67" s="876"/>
      <c r="EYE67" s="876"/>
      <c r="EYF67" s="876"/>
      <c r="EYG67" s="876"/>
      <c r="EYH67" s="876"/>
      <c r="EYI67" s="876"/>
      <c r="EYJ67" s="876"/>
      <c r="EYK67" s="876"/>
      <c r="EYL67" s="876"/>
      <c r="EYM67" s="876"/>
      <c r="EYN67" s="876"/>
      <c r="EYO67" s="876"/>
      <c r="EYP67" s="876"/>
      <c r="EYQ67" s="876"/>
      <c r="EYR67" s="876"/>
      <c r="EYS67" s="876"/>
      <c r="EYT67" s="876"/>
      <c r="EYU67" s="876"/>
      <c r="EYV67" s="876"/>
      <c r="EYW67" s="876"/>
      <c r="EYX67" s="876"/>
      <c r="EYY67" s="876"/>
      <c r="EYZ67" s="876"/>
      <c r="EZA67" s="876"/>
      <c r="EZB67" s="876"/>
      <c r="EZC67" s="876"/>
      <c r="EZD67" s="876"/>
      <c r="EZE67" s="876"/>
      <c r="EZF67" s="876"/>
      <c r="EZG67" s="876"/>
      <c r="EZH67" s="876"/>
      <c r="EZI67" s="876"/>
      <c r="EZJ67" s="876"/>
      <c r="EZK67" s="876"/>
      <c r="EZL67" s="876"/>
      <c r="EZM67" s="876"/>
      <c r="EZN67" s="876"/>
      <c r="EZO67" s="876"/>
      <c r="EZP67" s="876"/>
      <c r="EZQ67" s="876"/>
      <c r="EZR67" s="876"/>
      <c r="EZS67" s="876"/>
      <c r="EZT67" s="876"/>
      <c r="EZU67" s="876"/>
      <c r="EZV67" s="876"/>
      <c r="EZW67" s="876"/>
      <c r="EZX67" s="876"/>
      <c r="EZY67" s="876"/>
      <c r="EZZ67" s="876"/>
      <c r="FAA67" s="876"/>
      <c r="FAB67" s="876"/>
      <c r="FAC67" s="876"/>
      <c r="FAD67" s="876"/>
      <c r="FAE67" s="876"/>
      <c r="FAF67" s="876"/>
      <c r="FAG67" s="876"/>
      <c r="FAH67" s="876"/>
      <c r="FAI67" s="876"/>
      <c r="FAJ67" s="876"/>
      <c r="FAK67" s="876"/>
      <c r="FAL67" s="876"/>
      <c r="FAM67" s="876"/>
      <c r="FAN67" s="876"/>
      <c r="FAO67" s="876"/>
      <c r="FAP67" s="876"/>
      <c r="FAQ67" s="876"/>
      <c r="FAR67" s="876"/>
      <c r="FAS67" s="876"/>
      <c r="FAT67" s="876"/>
      <c r="FAU67" s="876"/>
      <c r="FAV67" s="876"/>
      <c r="FAW67" s="876"/>
      <c r="FAX67" s="876"/>
      <c r="FAY67" s="876"/>
      <c r="FAZ67" s="876"/>
      <c r="FBA67" s="876"/>
      <c r="FBB67" s="876"/>
      <c r="FBC67" s="876"/>
      <c r="FBD67" s="876"/>
      <c r="FBE67" s="876"/>
      <c r="FBF67" s="876"/>
      <c r="FBG67" s="876"/>
      <c r="FBH67" s="876"/>
      <c r="FBI67" s="876"/>
      <c r="FBJ67" s="876"/>
      <c r="FBK67" s="876"/>
      <c r="FBL67" s="876"/>
      <c r="FBM67" s="876"/>
      <c r="FBN67" s="876"/>
      <c r="FBO67" s="876"/>
      <c r="FBP67" s="876"/>
      <c r="FBQ67" s="876"/>
      <c r="FBR67" s="876"/>
      <c r="FBS67" s="876"/>
      <c r="FBT67" s="876"/>
      <c r="FBU67" s="876"/>
      <c r="FBV67" s="876"/>
      <c r="FBW67" s="876"/>
      <c r="FBX67" s="876"/>
      <c r="FBY67" s="876"/>
      <c r="FBZ67" s="876"/>
      <c r="FCA67" s="876"/>
      <c r="FCB67" s="876"/>
      <c r="FCC67" s="876"/>
      <c r="FCD67" s="876"/>
      <c r="FCE67" s="876"/>
      <c r="FCF67" s="876"/>
      <c r="FCG67" s="876"/>
      <c r="FCH67" s="876"/>
      <c r="FCI67" s="876"/>
      <c r="FCJ67" s="876"/>
      <c r="FCK67" s="876"/>
      <c r="FCL67" s="876"/>
      <c r="FCM67" s="876"/>
      <c r="FCN67" s="876"/>
      <c r="FCO67" s="876"/>
      <c r="FCP67" s="876"/>
      <c r="FCQ67" s="876"/>
      <c r="FCR67" s="876"/>
      <c r="FCS67" s="876"/>
      <c r="FCT67" s="876"/>
      <c r="FCU67" s="876"/>
      <c r="FCV67" s="876"/>
      <c r="FCW67" s="876"/>
      <c r="FCX67" s="876"/>
      <c r="FCY67" s="876"/>
      <c r="FCZ67" s="876"/>
      <c r="FDA67" s="876"/>
      <c r="FDB67" s="876"/>
      <c r="FDC67" s="876"/>
      <c r="FDD67" s="876"/>
      <c r="FDE67" s="876"/>
      <c r="FDF67" s="876"/>
      <c r="FDG67" s="876"/>
      <c r="FDH67" s="876"/>
      <c r="FDI67" s="876"/>
      <c r="FDJ67" s="876"/>
      <c r="FDK67" s="876"/>
      <c r="FDL67" s="876"/>
      <c r="FDM67" s="876"/>
      <c r="FDN67" s="876"/>
      <c r="FDO67" s="876"/>
      <c r="FDP67" s="876"/>
      <c r="FDQ67" s="876"/>
      <c r="FDR67" s="876"/>
      <c r="FDS67" s="876"/>
      <c r="FDT67" s="876"/>
      <c r="FDU67" s="876"/>
      <c r="FDV67" s="876"/>
      <c r="FDW67" s="876"/>
      <c r="FDX67" s="876"/>
      <c r="FDY67" s="876"/>
      <c r="FDZ67" s="876"/>
      <c r="FEA67" s="876"/>
      <c r="FEB67" s="876"/>
      <c r="FEC67" s="876"/>
      <c r="FED67" s="876"/>
      <c r="FEE67" s="876"/>
      <c r="FEF67" s="876"/>
      <c r="FEG67" s="876"/>
      <c r="FEH67" s="876"/>
      <c r="FEI67" s="876"/>
      <c r="FEJ67" s="876"/>
      <c r="FEK67" s="876"/>
      <c r="FEL67" s="876"/>
      <c r="FEM67" s="876"/>
      <c r="FEN67" s="876"/>
      <c r="FEO67" s="876"/>
      <c r="FEP67" s="876"/>
      <c r="FEQ67" s="876"/>
      <c r="FER67" s="876"/>
      <c r="FES67" s="876"/>
      <c r="FET67" s="876"/>
      <c r="FEU67" s="876"/>
      <c r="FEV67" s="876"/>
      <c r="FEW67" s="876"/>
      <c r="FEX67" s="876"/>
      <c r="FEY67" s="876"/>
      <c r="FEZ67" s="876"/>
      <c r="FFA67" s="876"/>
      <c r="FFB67" s="876"/>
      <c r="FFC67" s="876"/>
      <c r="FFD67" s="876"/>
      <c r="FFE67" s="876"/>
      <c r="FFF67" s="876"/>
      <c r="FFG67" s="876"/>
      <c r="FFH67" s="876"/>
      <c r="FFI67" s="876"/>
      <c r="FFJ67" s="876"/>
      <c r="FFK67" s="876"/>
      <c r="FFL67" s="876"/>
      <c r="FFM67" s="876"/>
      <c r="FFN67" s="876"/>
      <c r="FFO67" s="876"/>
      <c r="FFP67" s="876"/>
      <c r="FFQ67" s="876"/>
      <c r="FFR67" s="876"/>
      <c r="FFS67" s="876"/>
      <c r="FFT67" s="876"/>
      <c r="FFU67" s="876"/>
      <c r="FFV67" s="876"/>
      <c r="FFW67" s="876"/>
      <c r="FFX67" s="876"/>
      <c r="FFY67" s="876"/>
      <c r="FFZ67" s="876"/>
      <c r="FGA67" s="876"/>
      <c r="FGB67" s="876"/>
      <c r="FGC67" s="876"/>
      <c r="FGD67" s="876"/>
      <c r="FGE67" s="876"/>
      <c r="FGF67" s="876"/>
      <c r="FGG67" s="876"/>
      <c r="FGH67" s="876"/>
      <c r="FGI67" s="876"/>
      <c r="FGJ67" s="876"/>
      <c r="FGK67" s="876"/>
      <c r="FGL67" s="876"/>
      <c r="FGM67" s="876"/>
      <c r="FGN67" s="876"/>
      <c r="FGO67" s="876"/>
      <c r="FGP67" s="876"/>
      <c r="FGQ67" s="876"/>
      <c r="FGR67" s="876"/>
      <c r="FGS67" s="876"/>
      <c r="FGT67" s="876"/>
      <c r="FGU67" s="876"/>
      <c r="FGV67" s="876"/>
      <c r="FGW67" s="876"/>
      <c r="FGX67" s="876"/>
      <c r="FGY67" s="876"/>
      <c r="FGZ67" s="876"/>
      <c r="FHA67" s="876"/>
      <c r="FHB67" s="876"/>
      <c r="FHC67" s="876"/>
      <c r="FHD67" s="876"/>
      <c r="FHE67" s="876"/>
      <c r="FHF67" s="876"/>
      <c r="FHG67" s="876"/>
      <c r="FHH67" s="876"/>
      <c r="FHI67" s="876"/>
      <c r="FHJ67" s="876"/>
      <c r="FHK67" s="876"/>
      <c r="FHL67" s="876"/>
      <c r="FHM67" s="876"/>
      <c r="FHN67" s="876"/>
      <c r="FHO67" s="876"/>
      <c r="FHP67" s="876"/>
      <c r="FHQ67" s="876"/>
      <c r="FHR67" s="876"/>
      <c r="FHS67" s="876"/>
      <c r="FHT67" s="876"/>
      <c r="FHU67" s="876"/>
      <c r="FHV67" s="876"/>
      <c r="FHW67" s="876"/>
      <c r="FHX67" s="876"/>
      <c r="FHY67" s="876"/>
      <c r="FHZ67" s="876"/>
      <c r="FIA67" s="876"/>
      <c r="FIB67" s="876"/>
      <c r="FIC67" s="876"/>
      <c r="FID67" s="876"/>
      <c r="FIE67" s="876"/>
      <c r="FIF67" s="876"/>
      <c r="FIG67" s="876"/>
      <c r="FIH67" s="876"/>
      <c r="FII67" s="876"/>
      <c r="FIJ67" s="876"/>
      <c r="FIK67" s="876"/>
      <c r="FIL67" s="876"/>
      <c r="FIM67" s="876"/>
      <c r="FIN67" s="876"/>
      <c r="FIO67" s="876"/>
      <c r="FIP67" s="876"/>
      <c r="FIQ67" s="876"/>
      <c r="FIR67" s="876"/>
      <c r="FIS67" s="876"/>
      <c r="FIT67" s="876"/>
      <c r="FIU67" s="876"/>
      <c r="FIV67" s="876"/>
      <c r="FIW67" s="876"/>
      <c r="FIX67" s="876"/>
      <c r="FIY67" s="876"/>
      <c r="FIZ67" s="876"/>
      <c r="FJA67" s="876"/>
      <c r="FJB67" s="876"/>
      <c r="FJC67" s="876"/>
      <c r="FJD67" s="876"/>
      <c r="FJE67" s="876"/>
      <c r="FJF67" s="876"/>
      <c r="FJG67" s="876"/>
      <c r="FJH67" s="876"/>
      <c r="FJI67" s="876"/>
      <c r="FJJ67" s="876"/>
      <c r="FJK67" s="876"/>
      <c r="FJL67" s="876"/>
      <c r="FJM67" s="876"/>
      <c r="FJN67" s="876"/>
      <c r="FJO67" s="876"/>
      <c r="FJP67" s="876"/>
      <c r="FJQ67" s="876"/>
      <c r="FJR67" s="876"/>
      <c r="FJS67" s="876"/>
      <c r="FJT67" s="876"/>
      <c r="FJU67" s="876"/>
      <c r="FJV67" s="876"/>
      <c r="FJW67" s="876"/>
      <c r="FJX67" s="876"/>
      <c r="FJY67" s="876"/>
      <c r="FJZ67" s="876"/>
      <c r="FKA67" s="876"/>
      <c r="FKB67" s="876"/>
      <c r="FKC67" s="876"/>
      <c r="FKD67" s="876"/>
      <c r="FKE67" s="876"/>
      <c r="FKF67" s="876"/>
      <c r="FKG67" s="876"/>
      <c r="FKH67" s="876"/>
      <c r="FKI67" s="876"/>
      <c r="FKJ67" s="876"/>
      <c r="FKK67" s="876"/>
      <c r="FKL67" s="876"/>
      <c r="FKM67" s="876"/>
      <c r="FKN67" s="876"/>
      <c r="FKO67" s="876"/>
      <c r="FKP67" s="876"/>
      <c r="FKQ67" s="876"/>
      <c r="FKR67" s="876"/>
      <c r="FKS67" s="876"/>
      <c r="FKT67" s="876"/>
      <c r="FKU67" s="876"/>
      <c r="FKV67" s="876"/>
      <c r="FKW67" s="876"/>
      <c r="FKX67" s="876"/>
      <c r="FKY67" s="876"/>
      <c r="FKZ67" s="876"/>
      <c r="FLA67" s="876"/>
      <c r="FLB67" s="876"/>
      <c r="FLC67" s="876"/>
      <c r="FLD67" s="876"/>
      <c r="FLE67" s="876"/>
      <c r="FLF67" s="876"/>
      <c r="FLG67" s="876"/>
      <c r="FLH67" s="876"/>
      <c r="FLI67" s="876"/>
      <c r="FLJ67" s="876"/>
      <c r="FLK67" s="876"/>
      <c r="FLL67" s="876"/>
      <c r="FLM67" s="876"/>
      <c r="FLN67" s="876"/>
      <c r="FLO67" s="876"/>
      <c r="FLP67" s="876"/>
      <c r="FLQ67" s="876"/>
      <c r="FLR67" s="876"/>
      <c r="FLS67" s="876"/>
      <c r="FLT67" s="876"/>
      <c r="FLU67" s="876"/>
      <c r="FLV67" s="876"/>
      <c r="FLW67" s="876"/>
      <c r="FLX67" s="876"/>
      <c r="FLY67" s="876"/>
      <c r="FLZ67" s="876"/>
      <c r="FMA67" s="876"/>
      <c r="FMB67" s="876"/>
      <c r="FMC67" s="876"/>
      <c r="FMD67" s="876"/>
      <c r="FME67" s="876"/>
      <c r="FMF67" s="876"/>
      <c r="FMG67" s="876"/>
      <c r="FMH67" s="876"/>
      <c r="FMI67" s="876"/>
      <c r="FMJ67" s="876"/>
      <c r="FMK67" s="876"/>
      <c r="FML67" s="876"/>
      <c r="FMM67" s="876"/>
      <c r="FMN67" s="876"/>
      <c r="FMO67" s="876"/>
      <c r="FMP67" s="876"/>
      <c r="FMQ67" s="876"/>
      <c r="FMR67" s="876"/>
      <c r="FMS67" s="876"/>
      <c r="FMT67" s="876"/>
      <c r="FMU67" s="876"/>
      <c r="FMV67" s="876"/>
      <c r="FMW67" s="876"/>
      <c r="FMX67" s="876"/>
      <c r="FMY67" s="876"/>
      <c r="FMZ67" s="876"/>
      <c r="FNA67" s="876"/>
      <c r="FNB67" s="876"/>
      <c r="FNC67" s="876"/>
      <c r="FND67" s="876"/>
      <c r="FNE67" s="876"/>
      <c r="FNF67" s="876"/>
      <c r="FNG67" s="876"/>
      <c r="FNH67" s="876"/>
      <c r="FNI67" s="876"/>
      <c r="FNJ67" s="876"/>
      <c r="FNK67" s="876"/>
      <c r="FNL67" s="876"/>
      <c r="FNM67" s="876"/>
      <c r="FNN67" s="876"/>
      <c r="FNO67" s="876"/>
      <c r="FNP67" s="876"/>
      <c r="FNQ67" s="876"/>
      <c r="FNR67" s="876"/>
      <c r="FNS67" s="876"/>
      <c r="FNT67" s="876"/>
      <c r="FNU67" s="876"/>
      <c r="FNV67" s="876"/>
      <c r="FNW67" s="876"/>
      <c r="FNX67" s="876"/>
      <c r="FNY67" s="876"/>
      <c r="FNZ67" s="876"/>
      <c r="FOA67" s="876"/>
      <c r="FOB67" s="876"/>
      <c r="FOC67" s="876"/>
      <c r="FOD67" s="876"/>
      <c r="FOE67" s="876"/>
      <c r="FOF67" s="876"/>
      <c r="FOG67" s="876"/>
      <c r="FOH67" s="876"/>
      <c r="FOI67" s="876"/>
      <c r="FOJ67" s="876"/>
      <c r="FOK67" s="876"/>
      <c r="FOL67" s="876"/>
      <c r="FOM67" s="876"/>
      <c r="FON67" s="876"/>
      <c r="FOO67" s="876"/>
      <c r="FOP67" s="876"/>
      <c r="FOQ67" s="876"/>
      <c r="FOR67" s="876"/>
      <c r="FOS67" s="876"/>
      <c r="FOT67" s="876"/>
      <c r="FOU67" s="876"/>
      <c r="FOV67" s="876"/>
      <c r="FOW67" s="876"/>
      <c r="FOX67" s="876"/>
      <c r="FOY67" s="876"/>
      <c r="FOZ67" s="876"/>
      <c r="FPA67" s="876"/>
      <c r="FPB67" s="876"/>
      <c r="FPC67" s="876"/>
      <c r="FPD67" s="876"/>
      <c r="FPE67" s="876"/>
      <c r="FPF67" s="876"/>
      <c r="FPG67" s="876"/>
      <c r="FPH67" s="876"/>
      <c r="FPI67" s="876"/>
      <c r="FPJ67" s="876"/>
      <c r="FPK67" s="876"/>
      <c r="FPL67" s="876"/>
      <c r="FPM67" s="876"/>
      <c r="FPN67" s="876"/>
      <c r="FPO67" s="876"/>
      <c r="FPP67" s="876"/>
      <c r="FPQ67" s="876"/>
      <c r="FPR67" s="876"/>
      <c r="FPS67" s="876"/>
      <c r="FPT67" s="876"/>
      <c r="FPU67" s="876"/>
      <c r="FPV67" s="876"/>
      <c r="FPW67" s="876"/>
      <c r="FPX67" s="876"/>
      <c r="FPY67" s="876"/>
      <c r="FPZ67" s="876"/>
      <c r="FQA67" s="876"/>
      <c r="FQB67" s="876"/>
      <c r="FQC67" s="876"/>
      <c r="FQD67" s="876"/>
      <c r="FQE67" s="876"/>
      <c r="FQF67" s="876"/>
      <c r="FQG67" s="876"/>
      <c r="FQH67" s="876"/>
      <c r="FQI67" s="876"/>
      <c r="FQJ67" s="876"/>
      <c r="FQK67" s="876"/>
      <c r="FQL67" s="876"/>
      <c r="FQM67" s="876"/>
      <c r="FQN67" s="876"/>
      <c r="FQO67" s="876"/>
      <c r="FQP67" s="876"/>
      <c r="FQQ67" s="876"/>
      <c r="FQR67" s="876"/>
      <c r="FQS67" s="876"/>
      <c r="FQT67" s="876"/>
      <c r="FQU67" s="876"/>
      <c r="FQV67" s="876"/>
      <c r="FQW67" s="876"/>
      <c r="FQX67" s="876"/>
      <c r="FQY67" s="876"/>
      <c r="FQZ67" s="876"/>
      <c r="FRA67" s="876"/>
      <c r="FRB67" s="876"/>
      <c r="FRC67" s="876"/>
      <c r="FRD67" s="876"/>
      <c r="FRE67" s="876"/>
      <c r="FRF67" s="876"/>
      <c r="FRG67" s="876"/>
      <c r="FRH67" s="876"/>
      <c r="FRI67" s="876"/>
      <c r="FRJ67" s="876"/>
      <c r="FRK67" s="876"/>
      <c r="FRL67" s="876"/>
      <c r="FRM67" s="876"/>
      <c r="FRN67" s="876"/>
      <c r="FRO67" s="876"/>
      <c r="FRP67" s="876"/>
      <c r="FRQ67" s="876"/>
      <c r="FRR67" s="876"/>
      <c r="FRS67" s="876"/>
      <c r="FRT67" s="876"/>
      <c r="FRU67" s="876"/>
      <c r="FRV67" s="876"/>
      <c r="FRW67" s="876"/>
      <c r="FRX67" s="876"/>
      <c r="FRY67" s="876"/>
      <c r="FRZ67" s="876"/>
      <c r="FSA67" s="876"/>
      <c r="FSB67" s="876"/>
      <c r="FSC67" s="876"/>
      <c r="FSD67" s="876"/>
      <c r="FSE67" s="876"/>
      <c r="FSF67" s="876"/>
      <c r="FSG67" s="876"/>
      <c r="FSH67" s="876"/>
      <c r="FSI67" s="876"/>
      <c r="FSJ67" s="876"/>
      <c r="FSK67" s="876"/>
      <c r="FSL67" s="876"/>
      <c r="FSM67" s="876"/>
      <c r="FSN67" s="876"/>
      <c r="FSO67" s="876"/>
      <c r="FSP67" s="876"/>
      <c r="FSQ67" s="876"/>
      <c r="FSR67" s="876"/>
      <c r="FSS67" s="876"/>
      <c r="FST67" s="876"/>
      <c r="FSU67" s="876"/>
      <c r="FSV67" s="876"/>
      <c r="FSW67" s="876"/>
      <c r="FSX67" s="876"/>
      <c r="FSY67" s="876"/>
      <c r="FSZ67" s="876"/>
      <c r="FTA67" s="876"/>
      <c r="FTB67" s="876"/>
      <c r="FTC67" s="876"/>
      <c r="FTD67" s="876"/>
      <c r="FTE67" s="876"/>
      <c r="FTF67" s="876"/>
      <c r="FTG67" s="876"/>
      <c r="FTH67" s="876"/>
      <c r="FTI67" s="876"/>
      <c r="FTJ67" s="876"/>
      <c r="FTK67" s="876"/>
      <c r="FTL67" s="876"/>
      <c r="FTM67" s="876"/>
      <c r="FTN67" s="876"/>
      <c r="FTO67" s="876"/>
      <c r="FTP67" s="876"/>
      <c r="FTQ67" s="876"/>
      <c r="FTR67" s="876"/>
      <c r="FTS67" s="876"/>
      <c r="FTT67" s="876"/>
      <c r="FTU67" s="876"/>
      <c r="FTV67" s="876"/>
      <c r="FTW67" s="876"/>
      <c r="FTX67" s="876"/>
      <c r="FTY67" s="876"/>
      <c r="FTZ67" s="876"/>
      <c r="FUA67" s="876"/>
      <c r="FUB67" s="876"/>
      <c r="FUC67" s="876"/>
      <c r="FUD67" s="876"/>
      <c r="FUE67" s="876"/>
      <c r="FUF67" s="876"/>
      <c r="FUG67" s="876"/>
      <c r="FUH67" s="876"/>
      <c r="FUI67" s="876"/>
      <c r="FUJ67" s="876"/>
      <c r="FUK67" s="876"/>
      <c r="FUL67" s="876"/>
      <c r="FUM67" s="876"/>
      <c r="FUN67" s="876"/>
      <c r="FUO67" s="876"/>
      <c r="FUP67" s="876"/>
      <c r="FUQ67" s="876"/>
      <c r="FUR67" s="876"/>
      <c r="FUS67" s="876"/>
      <c r="FUT67" s="876"/>
      <c r="FUU67" s="876"/>
      <c r="FUV67" s="876"/>
      <c r="FUW67" s="876"/>
      <c r="FUX67" s="876"/>
      <c r="FUY67" s="876"/>
      <c r="FUZ67" s="876"/>
      <c r="FVA67" s="876"/>
      <c r="FVB67" s="876"/>
      <c r="FVC67" s="876"/>
      <c r="FVD67" s="876"/>
      <c r="FVE67" s="876"/>
      <c r="FVF67" s="876"/>
      <c r="FVG67" s="876"/>
      <c r="FVH67" s="876"/>
      <c r="FVI67" s="876"/>
      <c r="FVJ67" s="876"/>
      <c r="FVK67" s="876"/>
      <c r="FVL67" s="876"/>
      <c r="FVM67" s="876"/>
      <c r="FVN67" s="876"/>
      <c r="FVO67" s="876"/>
      <c r="FVP67" s="876"/>
      <c r="FVQ67" s="876"/>
      <c r="FVR67" s="876"/>
      <c r="FVS67" s="876"/>
      <c r="FVT67" s="876"/>
      <c r="FVU67" s="876"/>
      <c r="FVV67" s="876"/>
      <c r="FVW67" s="876"/>
      <c r="FVX67" s="876"/>
      <c r="FVY67" s="876"/>
      <c r="FVZ67" s="876"/>
      <c r="FWA67" s="876"/>
      <c r="FWB67" s="876"/>
      <c r="FWC67" s="876"/>
      <c r="FWD67" s="876"/>
      <c r="FWE67" s="876"/>
      <c r="FWF67" s="876"/>
      <c r="FWG67" s="876"/>
      <c r="FWH67" s="876"/>
      <c r="FWI67" s="876"/>
      <c r="FWJ67" s="876"/>
      <c r="FWK67" s="876"/>
      <c r="FWL67" s="876"/>
      <c r="FWM67" s="876"/>
      <c r="FWN67" s="876"/>
      <c r="FWO67" s="876"/>
      <c r="FWP67" s="876"/>
      <c r="FWQ67" s="876"/>
      <c r="FWR67" s="876"/>
      <c r="FWS67" s="876"/>
      <c r="FWT67" s="876"/>
      <c r="FWU67" s="876"/>
      <c r="FWV67" s="876"/>
      <c r="FWW67" s="876"/>
      <c r="FWX67" s="876"/>
      <c r="FWY67" s="876"/>
      <c r="FWZ67" s="876"/>
      <c r="FXA67" s="876"/>
      <c r="FXB67" s="876"/>
      <c r="FXC67" s="876"/>
      <c r="FXD67" s="876"/>
      <c r="FXE67" s="876"/>
      <c r="FXF67" s="876"/>
      <c r="FXG67" s="876"/>
      <c r="FXH67" s="876"/>
      <c r="FXI67" s="876"/>
      <c r="FXJ67" s="876"/>
      <c r="FXK67" s="876"/>
      <c r="FXL67" s="876"/>
      <c r="FXM67" s="876"/>
      <c r="FXN67" s="876"/>
      <c r="FXO67" s="876"/>
      <c r="FXP67" s="876"/>
      <c r="FXQ67" s="876"/>
      <c r="FXR67" s="876"/>
      <c r="FXS67" s="876"/>
      <c r="FXT67" s="876"/>
      <c r="FXU67" s="876"/>
      <c r="FXV67" s="876"/>
      <c r="FXW67" s="876"/>
      <c r="FXX67" s="876"/>
      <c r="FXY67" s="876"/>
      <c r="FXZ67" s="876"/>
      <c r="FYA67" s="876"/>
      <c r="FYB67" s="876"/>
      <c r="FYC67" s="876"/>
      <c r="FYD67" s="876"/>
      <c r="FYE67" s="876"/>
      <c r="FYF67" s="876"/>
      <c r="FYG67" s="876"/>
      <c r="FYH67" s="876"/>
      <c r="FYI67" s="876"/>
      <c r="FYJ67" s="876"/>
      <c r="FYK67" s="876"/>
      <c r="FYL67" s="876"/>
      <c r="FYM67" s="876"/>
      <c r="FYN67" s="876"/>
      <c r="FYO67" s="876"/>
      <c r="FYP67" s="876"/>
      <c r="FYQ67" s="876"/>
      <c r="FYR67" s="876"/>
      <c r="FYS67" s="876"/>
      <c r="FYT67" s="876"/>
      <c r="FYU67" s="876"/>
      <c r="FYV67" s="876"/>
      <c r="FYW67" s="876"/>
      <c r="FYX67" s="876"/>
      <c r="FYY67" s="876"/>
      <c r="FYZ67" s="876"/>
      <c r="FZA67" s="876"/>
      <c r="FZB67" s="876"/>
      <c r="FZC67" s="876"/>
      <c r="FZD67" s="876"/>
      <c r="FZE67" s="876"/>
      <c r="FZF67" s="876"/>
      <c r="FZG67" s="876"/>
      <c r="FZH67" s="876"/>
      <c r="FZI67" s="876"/>
      <c r="FZJ67" s="876"/>
      <c r="FZK67" s="876"/>
      <c r="FZL67" s="876"/>
      <c r="FZM67" s="876"/>
      <c r="FZN67" s="876"/>
      <c r="FZO67" s="876"/>
      <c r="FZP67" s="876"/>
      <c r="FZQ67" s="876"/>
      <c r="FZR67" s="876"/>
      <c r="FZS67" s="876"/>
      <c r="FZT67" s="876"/>
      <c r="FZU67" s="876"/>
      <c r="FZV67" s="876"/>
      <c r="FZW67" s="876"/>
      <c r="FZX67" s="876"/>
      <c r="FZY67" s="876"/>
      <c r="FZZ67" s="876"/>
      <c r="GAA67" s="876"/>
      <c r="GAB67" s="876"/>
      <c r="GAC67" s="876"/>
      <c r="GAD67" s="876"/>
      <c r="GAE67" s="876"/>
      <c r="GAF67" s="876"/>
      <c r="GAG67" s="876"/>
      <c r="GAH67" s="876"/>
      <c r="GAI67" s="876"/>
      <c r="GAJ67" s="876"/>
      <c r="GAK67" s="876"/>
      <c r="GAL67" s="876"/>
      <c r="GAM67" s="876"/>
      <c r="GAN67" s="876"/>
      <c r="GAO67" s="876"/>
      <c r="GAP67" s="876"/>
      <c r="GAQ67" s="876"/>
      <c r="GAR67" s="876"/>
      <c r="GAS67" s="876"/>
      <c r="GAT67" s="876"/>
      <c r="GAU67" s="876"/>
      <c r="GAV67" s="876"/>
      <c r="GAW67" s="876"/>
      <c r="GAX67" s="876"/>
      <c r="GAY67" s="876"/>
      <c r="GAZ67" s="876"/>
      <c r="GBA67" s="876"/>
      <c r="GBB67" s="876"/>
      <c r="GBC67" s="876"/>
      <c r="GBD67" s="876"/>
      <c r="GBE67" s="876"/>
      <c r="GBF67" s="876"/>
      <c r="GBG67" s="876"/>
      <c r="GBH67" s="876"/>
      <c r="GBI67" s="876"/>
      <c r="GBJ67" s="876"/>
      <c r="GBK67" s="876"/>
      <c r="GBL67" s="876"/>
      <c r="GBM67" s="876"/>
      <c r="GBN67" s="876"/>
      <c r="GBO67" s="876"/>
      <c r="GBP67" s="876"/>
      <c r="GBQ67" s="876"/>
      <c r="GBR67" s="876"/>
      <c r="GBS67" s="876"/>
      <c r="GBT67" s="876"/>
      <c r="GBU67" s="876"/>
      <c r="GBV67" s="876"/>
      <c r="GBW67" s="876"/>
      <c r="GBX67" s="876"/>
      <c r="GBY67" s="876"/>
      <c r="GBZ67" s="876"/>
      <c r="GCA67" s="876"/>
      <c r="GCB67" s="876"/>
      <c r="GCC67" s="876"/>
      <c r="GCD67" s="876"/>
      <c r="GCE67" s="876"/>
      <c r="GCF67" s="876"/>
      <c r="GCG67" s="876"/>
      <c r="GCH67" s="876"/>
      <c r="GCI67" s="876"/>
      <c r="GCJ67" s="876"/>
      <c r="GCK67" s="876"/>
      <c r="GCL67" s="876"/>
      <c r="GCM67" s="876"/>
      <c r="GCN67" s="876"/>
      <c r="GCO67" s="876"/>
      <c r="GCP67" s="876"/>
      <c r="GCQ67" s="876"/>
      <c r="GCR67" s="876"/>
      <c r="GCS67" s="876"/>
      <c r="GCT67" s="876"/>
      <c r="GCU67" s="876"/>
      <c r="GCV67" s="876"/>
      <c r="GCW67" s="876"/>
      <c r="GCX67" s="876"/>
      <c r="GCY67" s="876"/>
      <c r="GCZ67" s="876"/>
      <c r="GDA67" s="876"/>
      <c r="GDB67" s="876"/>
      <c r="GDC67" s="876"/>
      <c r="GDD67" s="876"/>
      <c r="GDE67" s="876"/>
      <c r="GDF67" s="876"/>
      <c r="GDG67" s="876"/>
      <c r="GDH67" s="876"/>
      <c r="GDI67" s="876"/>
      <c r="GDJ67" s="876"/>
      <c r="GDK67" s="876"/>
      <c r="GDL67" s="876"/>
      <c r="GDM67" s="876"/>
      <c r="GDN67" s="876"/>
      <c r="GDO67" s="876"/>
      <c r="GDP67" s="876"/>
      <c r="GDQ67" s="876"/>
      <c r="GDR67" s="876"/>
      <c r="GDS67" s="876"/>
      <c r="GDT67" s="876"/>
      <c r="GDU67" s="876"/>
      <c r="GDV67" s="876"/>
      <c r="GDW67" s="876"/>
      <c r="GDX67" s="876"/>
      <c r="GDY67" s="876"/>
      <c r="GDZ67" s="876"/>
      <c r="GEA67" s="876"/>
      <c r="GEB67" s="876"/>
      <c r="GEC67" s="876"/>
      <c r="GED67" s="876"/>
      <c r="GEE67" s="876"/>
      <c r="GEF67" s="876"/>
      <c r="GEG67" s="876"/>
      <c r="GEH67" s="876"/>
      <c r="GEI67" s="876"/>
      <c r="GEJ67" s="876"/>
      <c r="GEK67" s="876"/>
      <c r="GEL67" s="876"/>
      <c r="GEM67" s="876"/>
      <c r="GEN67" s="876"/>
      <c r="GEO67" s="876"/>
      <c r="GEP67" s="876"/>
      <c r="GEQ67" s="876"/>
      <c r="GER67" s="876"/>
      <c r="GES67" s="876"/>
      <c r="GET67" s="876"/>
      <c r="GEU67" s="876"/>
      <c r="GEV67" s="876"/>
      <c r="GEW67" s="876"/>
      <c r="GEX67" s="876"/>
      <c r="GEY67" s="876"/>
      <c r="GEZ67" s="876"/>
      <c r="GFA67" s="876"/>
      <c r="GFB67" s="876"/>
      <c r="GFC67" s="876"/>
      <c r="GFD67" s="876"/>
      <c r="GFE67" s="876"/>
      <c r="GFF67" s="876"/>
      <c r="GFG67" s="876"/>
      <c r="GFH67" s="876"/>
      <c r="GFI67" s="876"/>
      <c r="GFJ67" s="876"/>
      <c r="GFK67" s="876"/>
      <c r="GFL67" s="876"/>
      <c r="GFM67" s="876"/>
      <c r="GFN67" s="876"/>
      <c r="GFO67" s="876"/>
      <c r="GFP67" s="876"/>
      <c r="GFQ67" s="876"/>
      <c r="GFR67" s="876"/>
      <c r="GFS67" s="876"/>
      <c r="GFT67" s="876"/>
      <c r="GFU67" s="876"/>
      <c r="GFV67" s="876"/>
      <c r="GFW67" s="876"/>
      <c r="GFX67" s="876"/>
      <c r="GFY67" s="876"/>
      <c r="GFZ67" s="876"/>
      <c r="GGA67" s="876"/>
      <c r="GGB67" s="876"/>
      <c r="GGC67" s="876"/>
      <c r="GGD67" s="876"/>
      <c r="GGE67" s="876"/>
      <c r="GGF67" s="876"/>
      <c r="GGG67" s="876"/>
      <c r="GGH67" s="876"/>
      <c r="GGI67" s="876"/>
      <c r="GGJ67" s="876"/>
      <c r="GGK67" s="876"/>
      <c r="GGL67" s="876"/>
      <c r="GGM67" s="876"/>
      <c r="GGN67" s="876"/>
      <c r="GGO67" s="876"/>
      <c r="GGP67" s="876"/>
      <c r="GGQ67" s="876"/>
      <c r="GGR67" s="876"/>
      <c r="GGS67" s="876"/>
      <c r="GGT67" s="876"/>
      <c r="GGU67" s="876"/>
      <c r="GGV67" s="876"/>
      <c r="GGW67" s="876"/>
      <c r="GGX67" s="876"/>
      <c r="GGY67" s="876"/>
      <c r="GGZ67" s="876"/>
      <c r="GHA67" s="876"/>
      <c r="GHB67" s="876"/>
      <c r="GHC67" s="876"/>
      <c r="GHD67" s="876"/>
      <c r="GHE67" s="876"/>
      <c r="GHF67" s="876"/>
      <c r="GHG67" s="876"/>
      <c r="GHH67" s="876"/>
      <c r="GHI67" s="876"/>
      <c r="GHJ67" s="876"/>
      <c r="GHK67" s="876"/>
      <c r="GHL67" s="876"/>
      <c r="GHM67" s="876"/>
      <c r="GHN67" s="876"/>
      <c r="GHO67" s="876"/>
      <c r="GHP67" s="876"/>
      <c r="GHQ67" s="876"/>
      <c r="GHR67" s="876"/>
      <c r="GHS67" s="876"/>
      <c r="GHT67" s="876"/>
      <c r="GHU67" s="876"/>
      <c r="GHV67" s="876"/>
      <c r="GHW67" s="876"/>
      <c r="GHX67" s="876"/>
      <c r="GHY67" s="876"/>
      <c r="GHZ67" s="876"/>
      <c r="GIA67" s="876"/>
      <c r="GIB67" s="876"/>
      <c r="GIC67" s="876"/>
      <c r="GID67" s="876"/>
      <c r="GIE67" s="876"/>
      <c r="GIF67" s="876"/>
      <c r="GIG67" s="876"/>
      <c r="GIH67" s="876"/>
      <c r="GII67" s="876"/>
      <c r="GIJ67" s="876"/>
      <c r="GIK67" s="876"/>
      <c r="GIL67" s="876"/>
      <c r="GIM67" s="876"/>
      <c r="GIN67" s="876"/>
      <c r="GIO67" s="876"/>
      <c r="GIP67" s="876"/>
      <c r="GIQ67" s="876"/>
      <c r="GIR67" s="876"/>
      <c r="GIS67" s="876"/>
      <c r="GIT67" s="876"/>
      <c r="GIU67" s="876"/>
      <c r="GIV67" s="876"/>
      <c r="GIW67" s="876"/>
      <c r="GIX67" s="876"/>
      <c r="GIY67" s="876"/>
      <c r="GIZ67" s="876"/>
      <c r="GJA67" s="876"/>
      <c r="GJB67" s="876"/>
      <c r="GJC67" s="876"/>
      <c r="GJD67" s="876"/>
      <c r="GJE67" s="876"/>
      <c r="GJF67" s="876"/>
      <c r="GJG67" s="876"/>
      <c r="GJH67" s="876"/>
      <c r="GJI67" s="876"/>
      <c r="GJJ67" s="876"/>
      <c r="GJK67" s="876"/>
      <c r="GJL67" s="876"/>
      <c r="GJM67" s="876"/>
      <c r="GJN67" s="876"/>
      <c r="GJO67" s="876"/>
      <c r="GJP67" s="876"/>
      <c r="GJQ67" s="876"/>
      <c r="GJR67" s="876"/>
      <c r="GJS67" s="876"/>
      <c r="GJT67" s="876"/>
      <c r="GJU67" s="876"/>
      <c r="GJV67" s="876"/>
      <c r="GJW67" s="876"/>
      <c r="GJX67" s="876"/>
      <c r="GJY67" s="876"/>
      <c r="GJZ67" s="876"/>
      <c r="GKA67" s="876"/>
      <c r="GKB67" s="876"/>
      <c r="GKC67" s="876"/>
      <c r="GKD67" s="876"/>
      <c r="GKE67" s="876"/>
      <c r="GKF67" s="876"/>
      <c r="GKG67" s="876"/>
      <c r="GKH67" s="876"/>
      <c r="GKI67" s="876"/>
      <c r="GKJ67" s="876"/>
      <c r="GKK67" s="876"/>
      <c r="GKL67" s="876"/>
      <c r="GKM67" s="876"/>
      <c r="GKN67" s="876"/>
      <c r="GKO67" s="876"/>
      <c r="GKP67" s="876"/>
      <c r="GKQ67" s="876"/>
      <c r="GKR67" s="876"/>
      <c r="GKS67" s="876"/>
      <c r="GKT67" s="876"/>
      <c r="GKU67" s="876"/>
      <c r="GKV67" s="876"/>
      <c r="GKW67" s="876"/>
      <c r="GKX67" s="876"/>
      <c r="GKY67" s="876"/>
      <c r="GKZ67" s="876"/>
      <c r="GLA67" s="876"/>
      <c r="GLB67" s="876"/>
      <c r="GLC67" s="876"/>
      <c r="GLD67" s="876"/>
      <c r="GLE67" s="876"/>
      <c r="GLF67" s="876"/>
      <c r="GLG67" s="876"/>
      <c r="GLH67" s="876"/>
      <c r="GLI67" s="876"/>
      <c r="GLJ67" s="876"/>
      <c r="GLK67" s="876"/>
      <c r="GLL67" s="876"/>
      <c r="GLM67" s="876"/>
      <c r="GLN67" s="876"/>
      <c r="GLO67" s="876"/>
      <c r="GLP67" s="876"/>
      <c r="GLQ67" s="876"/>
      <c r="GLR67" s="876"/>
      <c r="GLS67" s="876"/>
      <c r="GLT67" s="876"/>
      <c r="GLU67" s="876"/>
      <c r="GLV67" s="876"/>
      <c r="GLW67" s="876"/>
      <c r="GLX67" s="876"/>
      <c r="GLY67" s="876"/>
      <c r="GLZ67" s="876"/>
      <c r="GMA67" s="876"/>
      <c r="GMB67" s="876"/>
      <c r="GMC67" s="876"/>
      <c r="GMD67" s="876"/>
      <c r="GME67" s="876"/>
      <c r="GMF67" s="876"/>
      <c r="GMG67" s="876"/>
      <c r="GMH67" s="876"/>
      <c r="GMI67" s="876"/>
      <c r="GMJ67" s="876"/>
      <c r="GMK67" s="876"/>
      <c r="GML67" s="876"/>
      <c r="GMM67" s="876"/>
      <c r="GMN67" s="876"/>
      <c r="GMO67" s="876"/>
      <c r="GMP67" s="876"/>
      <c r="GMQ67" s="876"/>
      <c r="GMR67" s="876"/>
      <c r="GMS67" s="876"/>
      <c r="GMT67" s="876"/>
      <c r="GMU67" s="876"/>
      <c r="GMV67" s="876"/>
      <c r="GMW67" s="876"/>
      <c r="GMX67" s="876"/>
      <c r="GMY67" s="876"/>
      <c r="GMZ67" s="876"/>
      <c r="GNA67" s="876"/>
      <c r="GNB67" s="876"/>
      <c r="GNC67" s="876"/>
      <c r="GND67" s="876"/>
      <c r="GNE67" s="876"/>
      <c r="GNF67" s="876"/>
      <c r="GNG67" s="876"/>
      <c r="GNH67" s="876"/>
      <c r="GNI67" s="876"/>
      <c r="GNJ67" s="876"/>
      <c r="GNK67" s="876"/>
      <c r="GNL67" s="876"/>
      <c r="GNM67" s="876"/>
      <c r="GNN67" s="876"/>
      <c r="GNO67" s="876"/>
      <c r="GNP67" s="876"/>
      <c r="GNQ67" s="876"/>
      <c r="GNR67" s="876"/>
      <c r="GNS67" s="876"/>
      <c r="GNT67" s="876"/>
      <c r="GNU67" s="876"/>
      <c r="GNV67" s="876"/>
      <c r="GNW67" s="876"/>
      <c r="GNX67" s="876"/>
      <c r="GNY67" s="876"/>
      <c r="GNZ67" s="876"/>
      <c r="GOA67" s="876"/>
      <c r="GOB67" s="876"/>
      <c r="GOC67" s="876"/>
      <c r="GOD67" s="876"/>
      <c r="GOE67" s="876"/>
      <c r="GOF67" s="876"/>
      <c r="GOG67" s="876"/>
      <c r="GOH67" s="876"/>
      <c r="GOI67" s="876"/>
      <c r="GOJ67" s="876"/>
      <c r="GOK67" s="876"/>
      <c r="GOL67" s="876"/>
      <c r="GOM67" s="876"/>
      <c r="GON67" s="876"/>
      <c r="GOO67" s="876"/>
      <c r="GOP67" s="876"/>
      <c r="GOQ67" s="876"/>
      <c r="GOR67" s="876"/>
      <c r="GOS67" s="876"/>
      <c r="GOT67" s="876"/>
      <c r="GOU67" s="876"/>
      <c r="GOV67" s="876"/>
      <c r="GOW67" s="876"/>
      <c r="GOX67" s="876"/>
      <c r="GOY67" s="876"/>
      <c r="GOZ67" s="876"/>
      <c r="GPA67" s="876"/>
      <c r="GPB67" s="876"/>
      <c r="GPC67" s="876"/>
      <c r="GPD67" s="876"/>
      <c r="GPE67" s="876"/>
      <c r="GPF67" s="876"/>
      <c r="GPG67" s="876"/>
      <c r="GPH67" s="876"/>
      <c r="GPI67" s="876"/>
      <c r="GPJ67" s="876"/>
      <c r="GPK67" s="876"/>
      <c r="GPL67" s="876"/>
      <c r="GPM67" s="876"/>
      <c r="GPN67" s="876"/>
      <c r="GPO67" s="876"/>
      <c r="GPP67" s="876"/>
      <c r="GPQ67" s="876"/>
      <c r="GPR67" s="876"/>
      <c r="GPS67" s="876"/>
      <c r="GPT67" s="876"/>
      <c r="GPU67" s="876"/>
      <c r="GPV67" s="876"/>
      <c r="GPW67" s="876"/>
      <c r="GPX67" s="876"/>
      <c r="GPY67" s="876"/>
      <c r="GPZ67" s="876"/>
      <c r="GQA67" s="876"/>
      <c r="GQB67" s="876"/>
      <c r="GQC67" s="876"/>
      <c r="GQD67" s="876"/>
      <c r="GQE67" s="876"/>
      <c r="GQF67" s="876"/>
      <c r="GQG67" s="876"/>
      <c r="GQH67" s="876"/>
      <c r="GQI67" s="876"/>
      <c r="GQJ67" s="876"/>
      <c r="GQK67" s="876"/>
      <c r="GQL67" s="876"/>
      <c r="GQM67" s="876"/>
      <c r="GQN67" s="876"/>
      <c r="GQO67" s="876"/>
      <c r="GQP67" s="876"/>
      <c r="GQQ67" s="876"/>
      <c r="GQR67" s="876"/>
      <c r="GQS67" s="876"/>
      <c r="GQT67" s="876"/>
      <c r="GQU67" s="876"/>
      <c r="GQV67" s="876"/>
      <c r="GQW67" s="876"/>
      <c r="GQX67" s="876"/>
      <c r="GQY67" s="876"/>
      <c r="GQZ67" s="876"/>
      <c r="GRA67" s="876"/>
      <c r="GRB67" s="876"/>
      <c r="GRC67" s="876"/>
      <c r="GRD67" s="876"/>
      <c r="GRE67" s="876"/>
      <c r="GRF67" s="876"/>
      <c r="GRG67" s="876"/>
      <c r="GRH67" s="876"/>
      <c r="GRI67" s="876"/>
      <c r="GRJ67" s="876"/>
      <c r="GRK67" s="876"/>
      <c r="GRL67" s="876"/>
      <c r="GRM67" s="876"/>
      <c r="GRN67" s="876"/>
      <c r="GRO67" s="876"/>
      <c r="GRP67" s="876"/>
      <c r="GRQ67" s="876"/>
      <c r="GRR67" s="876"/>
      <c r="GRS67" s="876"/>
      <c r="GRT67" s="876"/>
      <c r="GRU67" s="876"/>
      <c r="GRV67" s="876"/>
      <c r="GRW67" s="876"/>
      <c r="GRX67" s="876"/>
      <c r="GRY67" s="876"/>
      <c r="GRZ67" s="876"/>
      <c r="GSA67" s="876"/>
      <c r="GSB67" s="876"/>
      <c r="GSC67" s="876"/>
      <c r="GSD67" s="876"/>
      <c r="GSE67" s="876"/>
      <c r="GSF67" s="876"/>
      <c r="GSG67" s="876"/>
      <c r="GSH67" s="876"/>
      <c r="GSI67" s="876"/>
      <c r="GSJ67" s="876"/>
      <c r="GSK67" s="876"/>
      <c r="GSL67" s="876"/>
      <c r="GSM67" s="876"/>
      <c r="GSN67" s="876"/>
      <c r="GSO67" s="876"/>
      <c r="GSP67" s="876"/>
      <c r="GSQ67" s="876"/>
      <c r="GSR67" s="876"/>
      <c r="GSS67" s="876"/>
      <c r="GST67" s="876"/>
      <c r="GSU67" s="876"/>
      <c r="GSV67" s="876"/>
      <c r="GSW67" s="876"/>
      <c r="GSX67" s="876"/>
      <c r="GSY67" s="876"/>
      <c r="GSZ67" s="876"/>
      <c r="GTA67" s="876"/>
      <c r="GTB67" s="876"/>
      <c r="GTC67" s="876"/>
      <c r="GTD67" s="876"/>
      <c r="GTE67" s="876"/>
      <c r="GTF67" s="876"/>
      <c r="GTG67" s="876"/>
      <c r="GTH67" s="876"/>
      <c r="GTI67" s="876"/>
      <c r="GTJ67" s="876"/>
      <c r="GTK67" s="876"/>
      <c r="GTL67" s="876"/>
      <c r="GTM67" s="876"/>
      <c r="GTN67" s="876"/>
      <c r="GTO67" s="876"/>
      <c r="GTP67" s="876"/>
      <c r="GTQ67" s="876"/>
      <c r="GTR67" s="876"/>
      <c r="GTS67" s="876"/>
      <c r="GTT67" s="876"/>
      <c r="GTU67" s="876"/>
      <c r="GTV67" s="876"/>
      <c r="GTW67" s="876"/>
      <c r="GTX67" s="876"/>
      <c r="GTY67" s="876"/>
      <c r="GTZ67" s="876"/>
      <c r="GUA67" s="876"/>
      <c r="GUB67" s="876"/>
      <c r="GUC67" s="876"/>
      <c r="GUD67" s="876"/>
      <c r="GUE67" s="876"/>
      <c r="GUF67" s="876"/>
      <c r="GUG67" s="876"/>
      <c r="GUH67" s="876"/>
      <c r="GUI67" s="876"/>
      <c r="GUJ67" s="876"/>
      <c r="GUK67" s="876"/>
      <c r="GUL67" s="876"/>
      <c r="GUM67" s="876"/>
      <c r="GUN67" s="876"/>
      <c r="GUO67" s="876"/>
      <c r="GUP67" s="876"/>
      <c r="GUQ67" s="876"/>
      <c r="GUR67" s="876"/>
      <c r="GUS67" s="876"/>
      <c r="GUT67" s="876"/>
      <c r="GUU67" s="876"/>
      <c r="GUV67" s="876"/>
      <c r="GUW67" s="876"/>
      <c r="GUX67" s="876"/>
      <c r="GUY67" s="876"/>
      <c r="GUZ67" s="876"/>
      <c r="GVA67" s="876"/>
      <c r="GVB67" s="876"/>
      <c r="GVC67" s="876"/>
      <c r="GVD67" s="876"/>
      <c r="GVE67" s="876"/>
      <c r="GVF67" s="876"/>
      <c r="GVG67" s="876"/>
      <c r="GVH67" s="876"/>
      <c r="GVI67" s="876"/>
      <c r="GVJ67" s="876"/>
      <c r="GVK67" s="876"/>
      <c r="GVL67" s="876"/>
      <c r="GVM67" s="876"/>
      <c r="GVN67" s="876"/>
      <c r="GVO67" s="876"/>
      <c r="GVP67" s="876"/>
      <c r="GVQ67" s="876"/>
      <c r="GVR67" s="876"/>
      <c r="GVS67" s="876"/>
      <c r="GVT67" s="876"/>
      <c r="GVU67" s="876"/>
      <c r="GVV67" s="876"/>
      <c r="GVW67" s="876"/>
      <c r="GVX67" s="876"/>
      <c r="GVY67" s="876"/>
      <c r="GVZ67" s="876"/>
      <c r="GWA67" s="876"/>
      <c r="GWB67" s="876"/>
      <c r="GWC67" s="876"/>
      <c r="GWD67" s="876"/>
      <c r="GWE67" s="876"/>
      <c r="GWF67" s="876"/>
      <c r="GWG67" s="876"/>
      <c r="GWH67" s="876"/>
      <c r="GWI67" s="876"/>
      <c r="GWJ67" s="876"/>
      <c r="GWK67" s="876"/>
      <c r="GWL67" s="876"/>
      <c r="GWM67" s="876"/>
      <c r="GWN67" s="876"/>
      <c r="GWO67" s="876"/>
      <c r="GWP67" s="876"/>
      <c r="GWQ67" s="876"/>
      <c r="GWR67" s="876"/>
      <c r="GWS67" s="876"/>
      <c r="GWT67" s="876"/>
      <c r="GWU67" s="876"/>
      <c r="GWV67" s="876"/>
      <c r="GWW67" s="876"/>
      <c r="GWX67" s="876"/>
      <c r="GWY67" s="876"/>
      <c r="GWZ67" s="876"/>
      <c r="GXA67" s="876"/>
      <c r="GXB67" s="876"/>
      <c r="GXC67" s="876"/>
      <c r="GXD67" s="876"/>
      <c r="GXE67" s="876"/>
      <c r="GXF67" s="876"/>
      <c r="GXG67" s="876"/>
      <c r="GXH67" s="876"/>
      <c r="GXI67" s="876"/>
      <c r="GXJ67" s="876"/>
      <c r="GXK67" s="876"/>
      <c r="GXL67" s="876"/>
      <c r="GXM67" s="876"/>
      <c r="GXN67" s="876"/>
      <c r="GXO67" s="876"/>
      <c r="GXP67" s="876"/>
      <c r="GXQ67" s="876"/>
      <c r="GXR67" s="876"/>
      <c r="GXS67" s="876"/>
      <c r="GXT67" s="876"/>
      <c r="GXU67" s="876"/>
      <c r="GXV67" s="876"/>
      <c r="GXW67" s="876"/>
      <c r="GXX67" s="876"/>
      <c r="GXY67" s="876"/>
      <c r="GXZ67" s="876"/>
      <c r="GYA67" s="876"/>
      <c r="GYB67" s="876"/>
      <c r="GYC67" s="876"/>
      <c r="GYD67" s="876"/>
      <c r="GYE67" s="876"/>
      <c r="GYF67" s="876"/>
      <c r="GYG67" s="876"/>
      <c r="GYH67" s="876"/>
      <c r="GYI67" s="876"/>
      <c r="GYJ67" s="876"/>
      <c r="GYK67" s="876"/>
      <c r="GYL67" s="876"/>
      <c r="GYM67" s="876"/>
      <c r="GYN67" s="876"/>
      <c r="GYO67" s="876"/>
      <c r="GYP67" s="876"/>
      <c r="GYQ67" s="876"/>
      <c r="GYR67" s="876"/>
      <c r="GYS67" s="876"/>
      <c r="GYT67" s="876"/>
      <c r="GYU67" s="876"/>
      <c r="GYV67" s="876"/>
      <c r="GYW67" s="876"/>
      <c r="GYX67" s="876"/>
      <c r="GYY67" s="876"/>
      <c r="GYZ67" s="876"/>
      <c r="GZA67" s="876"/>
      <c r="GZB67" s="876"/>
      <c r="GZC67" s="876"/>
      <c r="GZD67" s="876"/>
      <c r="GZE67" s="876"/>
      <c r="GZF67" s="876"/>
      <c r="GZG67" s="876"/>
      <c r="GZH67" s="876"/>
      <c r="GZI67" s="876"/>
      <c r="GZJ67" s="876"/>
      <c r="GZK67" s="876"/>
      <c r="GZL67" s="876"/>
      <c r="GZM67" s="876"/>
      <c r="GZN67" s="876"/>
      <c r="GZO67" s="876"/>
      <c r="GZP67" s="876"/>
      <c r="GZQ67" s="876"/>
      <c r="GZR67" s="876"/>
      <c r="GZS67" s="876"/>
      <c r="GZT67" s="876"/>
      <c r="GZU67" s="876"/>
      <c r="GZV67" s="876"/>
      <c r="GZW67" s="876"/>
      <c r="GZX67" s="876"/>
      <c r="GZY67" s="876"/>
      <c r="GZZ67" s="876"/>
      <c r="HAA67" s="876"/>
      <c r="HAB67" s="876"/>
      <c r="HAC67" s="876"/>
      <c r="HAD67" s="876"/>
      <c r="HAE67" s="876"/>
      <c r="HAF67" s="876"/>
      <c r="HAG67" s="876"/>
      <c r="HAH67" s="876"/>
      <c r="HAI67" s="876"/>
      <c r="HAJ67" s="876"/>
      <c r="HAK67" s="876"/>
      <c r="HAL67" s="876"/>
      <c r="HAM67" s="876"/>
      <c r="HAN67" s="876"/>
      <c r="HAO67" s="876"/>
      <c r="HAP67" s="876"/>
      <c r="HAQ67" s="876"/>
      <c r="HAR67" s="876"/>
      <c r="HAS67" s="876"/>
      <c r="HAT67" s="876"/>
      <c r="HAU67" s="876"/>
      <c r="HAV67" s="876"/>
      <c r="HAW67" s="876"/>
      <c r="HAX67" s="876"/>
      <c r="HAY67" s="876"/>
      <c r="HAZ67" s="876"/>
      <c r="HBA67" s="876"/>
      <c r="HBB67" s="876"/>
      <c r="HBC67" s="876"/>
      <c r="HBD67" s="876"/>
      <c r="HBE67" s="876"/>
      <c r="HBF67" s="876"/>
      <c r="HBG67" s="876"/>
      <c r="HBH67" s="876"/>
      <c r="HBI67" s="876"/>
      <c r="HBJ67" s="876"/>
      <c r="HBK67" s="876"/>
      <c r="HBL67" s="876"/>
      <c r="HBM67" s="876"/>
      <c r="HBN67" s="876"/>
      <c r="HBO67" s="876"/>
      <c r="HBP67" s="876"/>
      <c r="HBQ67" s="876"/>
      <c r="HBR67" s="876"/>
      <c r="HBS67" s="876"/>
      <c r="HBT67" s="876"/>
      <c r="HBU67" s="876"/>
      <c r="HBV67" s="876"/>
      <c r="HBW67" s="876"/>
      <c r="HBX67" s="876"/>
      <c r="HBY67" s="876"/>
      <c r="HBZ67" s="876"/>
      <c r="HCA67" s="876"/>
      <c r="HCB67" s="876"/>
      <c r="HCC67" s="876"/>
      <c r="HCD67" s="876"/>
      <c r="HCE67" s="876"/>
      <c r="HCF67" s="876"/>
      <c r="HCG67" s="876"/>
      <c r="HCH67" s="876"/>
      <c r="HCI67" s="876"/>
      <c r="HCJ67" s="876"/>
      <c r="HCK67" s="876"/>
      <c r="HCL67" s="876"/>
      <c r="HCM67" s="876"/>
      <c r="HCN67" s="876"/>
      <c r="HCO67" s="876"/>
      <c r="HCP67" s="876"/>
      <c r="HCQ67" s="876"/>
      <c r="HCR67" s="876"/>
      <c r="HCS67" s="876"/>
      <c r="HCT67" s="876"/>
      <c r="HCU67" s="876"/>
      <c r="HCV67" s="876"/>
      <c r="HCW67" s="876"/>
      <c r="HCX67" s="876"/>
      <c r="HCY67" s="876"/>
      <c r="HCZ67" s="876"/>
      <c r="HDA67" s="876"/>
      <c r="HDB67" s="876"/>
      <c r="HDC67" s="876"/>
      <c r="HDD67" s="876"/>
      <c r="HDE67" s="876"/>
      <c r="HDF67" s="876"/>
      <c r="HDG67" s="876"/>
      <c r="HDH67" s="876"/>
      <c r="HDI67" s="876"/>
      <c r="HDJ67" s="876"/>
      <c r="HDK67" s="876"/>
      <c r="HDL67" s="876"/>
      <c r="HDM67" s="876"/>
      <c r="HDN67" s="876"/>
      <c r="HDO67" s="876"/>
      <c r="HDP67" s="876"/>
      <c r="HDQ67" s="876"/>
      <c r="HDR67" s="876"/>
      <c r="HDS67" s="876"/>
      <c r="HDT67" s="876"/>
      <c r="HDU67" s="876"/>
      <c r="HDV67" s="876"/>
      <c r="HDW67" s="876"/>
      <c r="HDX67" s="876"/>
      <c r="HDY67" s="876"/>
      <c r="HDZ67" s="876"/>
      <c r="HEA67" s="876"/>
      <c r="HEB67" s="876"/>
      <c r="HEC67" s="876"/>
      <c r="HED67" s="876"/>
      <c r="HEE67" s="876"/>
      <c r="HEF67" s="876"/>
      <c r="HEG67" s="876"/>
      <c r="HEH67" s="876"/>
      <c r="HEI67" s="876"/>
      <c r="HEJ67" s="876"/>
      <c r="HEK67" s="876"/>
      <c r="HEL67" s="876"/>
      <c r="HEM67" s="876"/>
      <c r="HEN67" s="876"/>
      <c r="HEO67" s="876"/>
      <c r="HEP67" s="876"/>
      <c r="HEQ67" s="876"/>
      <c r="HER67" s="876"/>
      <c r="HES67" s="876"/>
      <c r="HET67" s="876"/>
      <c r="HEU67" s="876"/>
      <c r="HEV67" s="876"/>
      <c r="HEW67" s="876"/>
      <c r="HEX67" s="876"/>
      <c r="HEY67" s="876"/>
      <c r="HEZ67" s="876"/>
      <c r="HFA67" s="876"/>
      <c r="HFB67" s="876"/>
      <c r="HFC67" s="876"/>
      <c r="HFD67" s="876"/>
      <c r="HFE67" s="876"/>
      <c r="HFF67" s="876"/>
      <c r="HFG67" s="876"/>
      <c r="HFH67" s="876"/>
      <c r="HFI67" s="876"/>
      <c r="HFJ67" s="876"/>
      <c r="HFK67" s="876"/>
      <c r="HFL67" s="876"/>
      <c r="HFM67" s="876"/>
      <c r="HFN67" s="876"/>
      <c r="HFO67" s="876"/>
      <c r="HFP67" s="876"/>
      <c r="HFQ67" s="876"/>
      <c r="HFR67" s="876"/>
      <c r="HFS67" s="876"/>
      <c r="HFT67" s="876"/>
      <c r="HFU67" s="876"/>
      <c r="HFV67" s="876"/>
      <c r="HFW67" s="876"/>
      <c r="HFX67" s="876"/>
      <c r="HFY67" s="876"/>
      <c r="HFZ67" s="876"/>
      <c r="HGA67" s="876"/>
      <c r="HGB67" s="876"/>
      <c r="HGC67" s="876"/>
      <c r="HGD67" s="876"/>
      <c r="HGE67" s="876"/>
      <c r="HGF67" s="876"/>
      <c r="HGG67" s="876"/>
      <c r="HGH67" s="876"/>
      <c r="HGI67" s="876"/>
      <c r="HGJ67" s="876"/>
      <c r="HGK67" s="876"/>
      <c r="HGL67" s="876"/>
      <c r="HGM67" s="876"/>
      <c r="HGN67" s="876"/>
      <c r="HGO67" s="876"/>
      <c r="HGP67" s="876"/>
      <c r="HGQ67" s="876"/>
      <c r="HGR67" s="876"/>
      <c r="HGS67" s="876"/>
      <c r="HGT67" s="876"/>
      <c r="HGU67" s="876"/>
      <c r="HGV67" s="876"/>
      <c r="HGW67" s="876"/>
      <c r="HGX67" s="876"/>
      <c r="HGY67" s="876"/>
      <c r="HGZ67" s="876"/>
      <c r="HHA67" s="876"/>
      <c r="HHB67" s="876"/>
      <c r="HHC67" s="876"/>
      <c r="HHD67" s="876"/>
      <c r="HHE67" s="876"/>
      <c r="HHF67" s="876"/>
      <c r="HHG67" s="876"/>
      <c r="HHH67" s="876"/>
      <c r="HHI67" s="876"/>
      <c r="HHJ67" s="876"/>
      <c r="HHK67" s="876"/>
      <c r="HHL67" s="876"/>
      <c r="HHM67" s="876"/>
      <c r="HHN67" s="876"/>
      <c r="HHO67" s="876"/>
      <c r="HHP67" s="876"/>
      <c r="HHQ67" s="876"/>
      <c r="HHR67" s="876"/>
      <c r="HHS67" s="876"/>
      <c r="HHT67" s="876"/>
      <c r="HHU67" s="876"/>
      <c r="HHV67" s="876"/>
      <c r="HHW67" s="876"/>
      <c r="HHX67" s="876"/>
      <c r="HHY67" s="876"/>
      <c r="HHZ67" s="876"/>
      <c r="HIA67" s="876"/>
      <c r="HIB67" s="876"/>
      <c r="HIC67" s="876"/>
      <c r="HID67" s="876"/>
      <c r="HIE67" s="876"/>
      <c r="HIF67" s="876"/>
      <c r="HIG67" s="876"/>
      <c r="HIH67" s="876"/>
      <c r="HII67" s="876"/>
      <c r="HIJ67" s="876"/>
      <c r="HIK67" s="876"/>
      <c r="HIL67" s="876"/>
      <c r="HIM67" s="876"/>
      <c r="HIN67" s="876"/>
      <c r="HIO67" s="876"/>
      <c r="HIP67" s="876"/>
      <c r="HIQ67" s="876"/>
      <c r="HIR67" s="876"/>
      <c r="HIS67" s="876"/>
      <c r="HIT67" s="876"/>
      <c r="HIU67" s="876"/>
      <c r="HIV67" s="876"/>
      <c r="HIW67" s="876"/>
      <c r="HIX67" s="876"/>
      <c r="HIY67" s="876"/>
      <c r="HIZ67" s="876"/>
      <c r="HJA67" s="876"/>
      <c r="HJB67" s="876"/>
      <c r="HJC67" s="876"/>
      <c r="HJD67" s="876"/>
      <c r="HJE67" s="876"/>
      <c r="HJF67" s="876"/>
      <c r="HJG67" s="876"/>
      <c r="HJH67" s="876"/>
      <c r="HJI67" s="876"/>
      <c r="HJJ67" s="876"/>
      <c r="HJK67" s="876"/>
      <c r="HJL67" s="876"/>
      <c r="HJM67" s="876"/>
      <c r="HJN67" s="876"/>
      <c r="HJO67" s="876"/>
      <c r="HJP67" s="876"/>
      <c r="HJQ67" s="876"/>
      <c r="HJR67" s="876"/>
      <c r="HJS67" s="876"/>
      <c r="HJT67" s="876"/>
      <c r="HJU67" s="876"/>
      <c r="HJV67" s="876"/>
      <c r="HJW67" s="876"/>
      <c r="HJX67" s="876"/>
      <c r="HJY67" s="876"/>
      <c r="HJZ67" s="876"/>
      <c r="HKA67" s="876"/>
      <c r="HKB67" s="876"/>
      <c r="HKC67" s="876"/>
      <c r="HKD67" s="876"/>
      <c r="HKE67" s="876"/>
      <c r="HKF67" s="876"/>
      <c r="HKG67" s="876"/>
      <c r="HKH67" s="876"/>
      <c r="HKI67" s="876"/>
      <c r="HKJ67" s="876"/>
      <c r="HKK67" s="876"/>
      <c r="HKL67" s="876"/>
      <c r="HKM67" s="876"/>
      <c r="HKN67" s="876"/>
      <c r="HKO67" s="876"/>
      <c r="HKP67" s="876"/>
      <c r="HKQ67" s="876"/>
      <c r="HKR67" s="876"/>
      <c r="HKS67" s="876"/>
      <c r="HKT67" s="876"/>
      <c r="HKU67" s="876"/>
      <c r="HKV67" s="876"/>
      <c r="HKW67" s="876"/>
      <c r="HKX67" s="876"/>
      <c r="HKY67" s="876"/>
      <c r="HKZ67" s="876"/>
      <c r="HLA67" s="876"/>
      <c r="HLB67" s="876"/>
      <c r="HLC67" s="876"/>
      <c r="HLD67" s="876"/>
      <c r="HLE67" s="876"/>
      <c r="HLF67" s="876"/>
      <c r="HLG67" s="876"/>
      <c r="HLH67" s="876"/>
      <c r="HLI67" s="876"/>
      <c r="HLJ67" s="876"/>
      <c r="HLK67" s="876"/>
      <c r="HLL67" s="876"/>
      <c r="HLM67" s="876"/>
      <c r="HLN67" s="876"/>
      <c r="HLO67" s="876"/>
      <c r="HLP67" s="876"/>
      <c r="HLQ67" s="876"/>
      <c r="HLR67" s="876"/>
      <c r="HLS67" s="876"/>
      <c r="HLT67" s="876"/>
      <c r="HLU67" s="876"/>
      <c r="HLV67" s="876"/>
      <c r="HLW67" s="876"/>
      <c r="HLX67" s="876"/>
      <c r="HLY67" s="876"/>
      <c r="HLZ67" s="876"/>
      <c r="HMA67" s="876"/>
      <c r="HMB67" s="876"/>
      <c r="HMC67" s="876"/>
      <c r="HMD67" s="876"/>
      <c r="HME67" s="876"/>
      <c r="HMF67" s="876"/>
      <c r="HMG67" s="876"/>
      <c r="HMH67" s="876"/>
      <c r="HMI67" s="876"/>
      <c r="HMJ67" s="876"/>
      <c r="HMK67" s="876"/>
      <c r="HML67" s="876"/>
      <c r="HMM67" s="876"/>
      <c r="HMN67" s="876"/>
      <c r="HMO67" s="876"/>
      <c r="HMP67" s="876"/>
      <c r="HMQ67" s="876"/>
      <c r="HMR67" s="876"/>
      <c r="HMS67" s="876"/>
      <c r="HMT67" s="876"/>
      <c r="HMU67" s="876"/>
      <c r="HMV67" s="876"/>
      <c r="HMW67" s="876"/>
      <c r="HMX67" s="876"/>
      <c r="HMY67" s="876"/>
      <c r="HMZ67" s="876"/>
      <c r="HNA67" s="876"/>
      <c r="HNB67" s="876"/>
      <c r="HNC67" s="876"/>
      <c r="HND67" s="876"/>
      <c r="HNE67" s="876"/>
      <c r="HNF67" s="876"/>
      <c r="HNG67" s="876"/>
      <c r="HNH67" s="876"/>
      <c r="HNI67" s="876"/>
      <c r="HNJ67" s="876"/>
      <c r="HNK67" s="876"/>
      <c r="HNL67" s="876"/>
      <c r="HNM67" s="876"/>
      <c r="HNN67" s="876"/>
      <c r="HNO67" s="876"/>
      <c r="HNP67" s="876"/>
      <c r="HNQ67" s="876"/>
      <c r="HNR67" s="876"/>
      <c r="HNS67" s="876"/>
      <c r="HNT67" s="876"/>
      <c r="HNU67" s="876"/>
      <c r="HNV67" s="876"/>
      <c r="HNW67" s="876"/>
      <c r="HNX67" s="876"/>
      <c r="HNY67" s="876"/>
      <c r="HNZ67" s="876"/>
      <c r="HOA67" s="876"/>
      <c r="HOB67" s="876"/>
      <c r="HOC67" s="876"/>
      <c r="HOD67" s="876"/>
      <c r="HOE67" s="876"/>
      <c r="HOF67" s="876"/>
      <c r="HOG67" s="876"/>
      <c r="HOH67" s="876"/>
      <c r="HOI67" s="876"/>
      <c r="HOJ67" s="876"/>
      <c r="HOK67" s="876"/>
      <c r="HOL67" s="876"/>
      <c r="HOM67" s="876"/>
      <c r="HON67" s="876"/>
      <c r="HOO67" s="876"/>
      <c r="HOP67" s="876"/>
      <c r="HOQ67" s="876"/>
      <c r="HOR67" s="876"/>
      <c r="HOS67" s="876"/>
      <c r="HOT67" s="876"/>
      <c r="HOU67" s="876"/>
      <c r="HOV67" s="876"/>
      <c r="HOW67" s="876"/>
      <c r="HOX67" s="876"/>
      <c r="HOY67" s="876"/>
      <c r="HOZ67" s="876"/>
      <c r="HPA67" s="876"/>
      <c r="HPB67" s="876"/>
      <c r="HPC67" s="876"/>
      <c r="HPD67" s="876"/>
      <c r="HPE67" s="876"/>
      <c r="HPF67" s="876"/>
      <c r="HPG67" s="876"/>
      <c r="HPH67" s="876"/>
      <c r="HPI67" s="876"/>
      <c r="HPJ67" s="876"/>
      <c r="HPK67" s="876"/>
      <c r="HPL67" s="876"/>
      <c r="HPM67" s="876"/>
      <c r="HPN67" s="876"/>
      <c r="HPO67" s="876"/>
      <c r="HPP67" s="876"/>
      <c r="HPQ67" s="876"/>
      <c r="HPR67" s="876"/>
      <c r="HPS67" s="876"/>
      <c r="HPT67" s="876"/>
      <c r="HPU67" s="876"/>
      <c r="HPV67" s="876"/>
      <c r="HPW67" s="876"/>
      <c r="HPX67" s="876"/>
      <c r="HPY67" s="876"/>
      <c r="HPZ67" s="876"/>
      <c r="HQA67" s="876"/>
      <c r="HQB67" s="876"/>
      <c r="HQC67" s="876"/>
      <c r="HQD67" s="876"/>
      <c r="HQE67" s="876"/>
      <c r="HQF67" s="876"/>
      <c r="HQG67" s="876"/>
      <c r="HQH67" s="876"/>
      <c r="HQI67" s="876"/>
      <c r="HQJ67" s="876"/>
      <c r="HQK67" s="876"/>
      <c r="HQL67" s="876"/>
      <c r="HQM67" s="876"/>
      <c r="HQN67" s="876"/>
      <c r="HQO67" s="876"/>
      <c r="HQP67" s="876"/>
      <c r="HQQ67" s="876"/>
      <c r="HQR67" s="876"/>
      <c r="HQS67" s="876"/>
      <c r="HQT67" s="876"/>
      <c r="HQU67" s="876"/>
      <c r="HQV67" s="876"/>
      <c r="HQW67" s="876"/>
      <c r="HQX67" s="876"/>
      <c r="HQY67" s="876"/>
      <c r="HQZ67" s="876"/>
      <c r="HRA67" s="876"/>
      <c r="HRB67" s="876"/>
      <c r="HRC67" s="876"/>
      <c r="HRD67" s="876"/>
      <c r="HRE67" s="876"/>
      <c r="HRF67" s="876"/>
      <c r="HRG67" s="876"/>
      <c r="HRH67" s="876"/>
      <c r="HRI67" s="876"/>
      <c r="HRJ67" s="876"/>
      <c r="HRK67" s="876"/>
      <c r="HRL67" s="876"/>
      <c r="HRM67" s="876"/>
      <c r="HRN67" s="876"/>
      <c r="HRO67" s="876"/>
      <c r="HRP67" s="876"/>
      <c r="HRQ67" s="876"/>
      <c r="HRR67" s="876"/>
      <c r="HRS67" s="876"/>
      <c r="HRT67" s="876"/>
      <c r="HRU67" s="876"/>
      <c r="HRV67" s="876"/>
      <c r="HRW67" s="876"/>
      <c r="HRX67" s="876"/>
      <c r="HRY67" s="876"/>
      <c r="HRZ67" s="876"/>
      <c r="HSA67" s="876"/>
      <c r="HSB67" s="876"/>
      <c r="HSC67" s="876"/>
      <c r="HSD67" s="876"/>
      <c r="HSE67" s="876"/>
      <c r="HSF67" s="876"/>
      <c r="HSG67" s="876"/>
      <c r="HSH67" s="876"/>
      <c r="HSI67" s="876"/>
      <c r="HSJ67" s="876"/>
      <c r="HSK67" s="876"/>
      <c r="HSL67" s="876"/>
      <c r="HSM67" s="876"/>
      <c r="HSN67" s="876"/>
      <c r="HSO67" s="876"/>
      <c r="HSP67" s="876"/>
      <c r="HSQ67" s="876"/>
      <c r="HSR67" s="876"/>
      <c r="HSS67" s="876"/>
      <c r="HST67" s="876"/>
      <c r="HSU67" s="876"/>
      <c r="HSV67" s="876"/>
      <c r="HSW67" s="876"/>
      <c r="HSX67" s="876"/>
      <c r="HSY67" s="876"/>
      <c r="HSZ67" s="876"/>
      <c r="HTA67" s="876"/>
      <c r="HTB67" s="876"/>
      <c r="HTC67" s="876"/>
      <c r="HTD67" s="876"/>
      <c r="HTE67" s="876"/>
      <c r="HTF67" s="876"/>
      <c r="HTG67" s="876"/>
      <c r="HTH67" s="876"/>
      <c r="HTI67" s="876"/>
      <c r="HTJ67" s="876"/>
      <c r="HTK67" s="876"/>
      <c r="HTL67" s="876"/>
      <c r="HTM67" s="876"/>
      <c r="HTN67" s="876"/>
      <c r="HTO67" s="876"/>
      <c r="HTP67" s="876"/>
      <c r="HTQ67" s="876"/>
      <c r="HTR67" s="876"/>
      <c r="HTS67" s="876"/>
      <c r="HTT67" s="876"/>
      <c r="HTU67" s="876"/>
      <c r="HTV67" s="876"/>
      <c r="HTW67" s="876"/>
      <c r="HTX67" s="876"/>
      <c r="HTY67" s="876"/>
      <c r="HTZ67" s="876"/>
      <c r="HUA67" s="876"/>
      <c r="HUB67" s="876"/>
      <c r="HUC67" s="876"/>
      <c r="HUD67" s="876"/>
      <c r="HUE67" s="876"/>
      <c r="HUF67" s="876"/>
      <c r="HUG67" s="876"/>
      <c r="HUH67" s="876"/>
      <c r="HUI67" s="876"/>
      <c r="HUJ67" s="876"/>
      <c r="HUK67" s="876"/>
      <c r="HUL67" s="876"/>
      <c r="HUM67" s="876"/>
      <c r="HUN67" s="876"/>
      <c r="HUO67" s="876"/>
      <c r="HUP67" s="876"/>
      <c r="HUQ67" s="876"/>
      <c r="HUR67" s="876"/>
      <c r="HUS67" s="876"/>
      <c r="HUT67" s="876"/>
      <c r="HUU67" s="876"/>
      <c r="HUV67" s="876"/>
      <c r="HUW67" s="876"/>
      <c r="HUX67" s="876"/>
      <c r="HUY67" s="876"/>
      <c r="HUZ67" s="876"/>
      <c r="HVA67" s="876"/>
      <c r="HVB67" s="876"/>
      <c r="HVC67" s="876"/>
      <c r="HVD67" s="876"/>
      <c r="HVE67" s="876"/>
      <c r="HVF67" s="876"/>
      <c r="HVG67" s="876"/>
      <c r="HVH67" s="876"/>
      <c r="HVI67" s="876"/>
      <c r="HVJ67" s="876"/>
      <c r="HVK67" s="876"/>
      <c r="HVL67" s="876"/>
      <c r="HVM67" s="876"/>
      <c r="HVN67" s="876"/>
      <c r="HVO67" s="876"/>
      <c r="HVP67" s="876"/>
      <c r="HVQ67" s="876"/>
      <c r="HVR67" s="876"/>
      <c r="HVS67" s="876"/>
      <c r="HVT67" s="876"/>
      <c r="HVU67" s="876"/>
      <c r="HVV67" s="876"/>
      <c r="HVW67" s="876"/>
      <c r="HVX67" s="876"/>
      <c r="HVY67" s="876"/>
      <c r="HVZ67" s="876"/>
      <c r="HWA67" s="876"/>
      <c r="HWB67" s="876"/>
      <c r="HWC67" s="876"/>
      <c r="HWD67" s="876"/>
      <c r="HWE67" s="876"/>
      <c r="HWF67" s="876"/>
      <c r="HWG67" s="876"/>
      <c r="HWH67" s="876"/>
      <c r="HWI67" s="876"/>
      <c r="HWJ67" s="876"/>
      <c r="HWK67" s="876"/>
      <c r="HWL67" s="876"/>
      <c r="HWM67" s="876"/>
      <c r="HWN67" s="876"/>
      <c r="HWO67" s="876"/>
      <c r="HWP67" s="876"/>
      <c r="HWQ67" s="876"/>
      <c r="HWR67" s="876"/>
      <c r="HWS67" s="876"/>
      <c r="HWT67" s="876"/>
      <c r="HWU67" s="876"/>
      <c r="HWV67" s="876"/>
      <c r="HWW67" s="876"/>
      <c r="HWX67" s="876"/>
      <c r="HWY67" s="876"/>
      <c r="HWZ67" s="876"/>
      <c r="HXA67" s="876"/>
      <c r="HXB67" s="876"/>
      <c r="HXC67" s="876"/>
      <c r="HXD67" s="876"/>
      <c r="HXE67" s="876"/>
      <c r="HXF67" s="876"/>
      <c r="HXG67" s="876"/>
      <c r="HXH67" s="876"/>
      <c r="HXI67" s="876"/>
      <c r="HXJ67" s="876"/>
      <c r="HXK67" s="876"/>
      <c r="HXL67" s="876"/>
      <c r="HXM67" s="876"/>
      <c r="HXN67" s="876"/>
      <c r="HXO67" s="876"/>
      <c r="HXP67" s="876"/>
      <c r="HXQ67" s="876"/>
      <c r="HXR67" s="876"/>
      <c r="HXS67" s="876"/>
      <c r="HXT67" s="876"/>
      <c r="HXU67" s="876"/>
      <c r="HXV67" s="876"/>
      <c r="HXW67" s="876"/>
      <c r="HXX67" s="876"/>
      <c r="HXY67" s="876"/>
      <c r="HXZ67" s="876"/>
      <c r="HYA67" s="876"/>
      <c r="HYB67" s="876"/>
      <c r="HYC67" s="876"/>
      <c r="HYD67" s="876"/>
      <c r="HYE67" s="876"/>
      <c r="HYF67" s="876"/>
      <c r="HYG67" s="876"/>
      <c r="HYH67" s="876"/>
      <c r="HYI67" s="876"/>
      <c r="HYJ67" s="876"/>
      <c r="HYK67" s="876"/>
      <c r="HYL67" s="876"/>
      <c r="HYM67" s="876"/>
      <c r="HYN67" s="876"/>
      <c r="HYO67" s="876"/>
      <c r="HYP67" s="876"/>
      <c r="HYQ67" s="876"/>
      <c r="HYR67" s="876"/>
      <c r="HYS67" s="876"/>
      <c r="HYT67" s="876"/>
      <c r="HYU67" s="876"/>
      <c r="HYV67" s="876"/>
      <c r="HYW67" s="876"/>
      <c r="HYX67" s="876"/>
      <c r="HYY67" s="876"/>
      <c r="HYZ67" s="876"/>
      <c r="HZA67" s="876"/>
      <c r="HZB67" s="876"/>
      <c r="HZC67" s="876"/>
      <c r="HZD67" s="876"/>
      <c r="HZE67" s="876"/>
      <c r="HZF67" s="876"/>
      <c r="HZG67" s="876"/>
      <c r="HZH67" s="876"/>
      <c r="HZI67" s="876"/>
      <c r="HZJ67" s="876"/>
      <c r="HZK67" s="876"/>
      <c r="HZL67" s="876"/>
      <c r="HZM67" s="876"/>
      <c r="HZN67" s="876"/>
      <c r="HZO67" s="876"/>
      <c r="HZP67" s="876"/>
      <c r="HZQ67" s="876"/>
      <c r="HZR67" s="876"/>
      <c r="HZS67" s="876"/>
      <c r="HZT67" s="876"/>
      <c r="HZU67" s="876"/>
      <c r="HZV67" s="876"/>
      <c r="HZW67" s="876"/>
      <c r="HZX67" s="876"/>
      <c r="HZY67" s="876"/>
      <c r="HZZ67" s="876"/>
      <c r="IAA67" s="876"/>
      <c r="IAB67" s="876"/>
      <c r="IAC67" s="876"/>
      <c r="IAD67" s="876"/>
      <c r="IAE67" s="876"/>
      <c r="IAF67" s="876"/>
      <c r="IAG67" s="876"/>
      <c r="IAH67" s="876"/>
      <c r="IAI67" s="876"/>
      <c r="IAJ67" s="876"/>
      <c r="IAK67" s="876"/>
      <c r="IAL67" s="876"/>
      <c r="IAM67" s="876"/>
      <c r="IAN67" s="876"/>
      <c r="IAO67" s="876"/>
      <c r="IAP67" s="876"/>
      <c r="IAQ67" s="876"/>
      <c r="IAR67" s="876"/>
      <c r="IAS67" s="876"/>
      <c r="IAT67" s="876"/>
      <c r="IAU67" s="876"/>
      <c r="IAV67" s="876"/>
      <c r="IAW67" s="876"/>
      <c r="IAX67" s="876"/>
      <c r="IAY67" s="876"/>
      <c r="IAZ67" s="876"/>
      <c r="IBA67" s="876"/>
      <c r="IBB67" s="876"/>
      <c r="IBC67" s="876"/>
      <c r="IBD67" s="876"/>
      <c r="IBE67" s="876"/>
      <c r="IBF67" s="876"/>
      <c r="IBG67" s="876"/>
      <c r="IBH67" s="876"/>
      <c r="IBI67" s="876"/>
      <c r="IBJ67" s="876"/>
      <c r="IBK67" s="876"/>
      <c r="IBL67" s="876"/>
      <c r="IBM67" s="876"/>
      <c r="IBN67" s="876"/>
      <c r="IBO67" s="876"/>
      <c r="IBP67" s="876"/>
      <c r="IBQ67" s="876"/>
      <c r="IBR67" s="876"/>
      <c r="IBS67" s="876"/>
      <c r="IBT67" s="876"/>
      <c r="IBU67" s="876"/>
      <c r="IBV67" s="876"/>
      <c r="IBW67" s="876"/>
      <c r="IBX67" s="876"/>
      <c r="IBY67" s="876"/>
      <c r="IBZ67" s="876"/>
      <c r="ICA67" s="876"/>
      <c r="ICB67" s="876"/>
      <c r="ICC67" s="876"/>
      <c r="ICD67" s="876"/>
      <c r="ICE67" s="876"/>
      <c r="ICF67" s="876"/>
      <c r="ICG67" s="876"/>
      <c r="ICH67" s="876"/>
      <c r="ICI67" s="876"/>
      <c r="ICJ67" s="876"/>
      <c r="ICK67" s="876"/>
      <c r="ICL67" s="876"/>
      <c r="ICM67" s="876"/>
      <c r="ICN67" s="876"/>
      <c r="ICO67" s="876"/>
      <c r="ICP67" s="876"/>
      <c r="ICQ67" s="876"/>
      <c r="ICR67" s="876"/>
      <c r="ICS67" s="876"/>
      <c r="ICT67" s="876"/>
      <c r="ICU67" s="876"/>
      <c r="ICV67" s="876"/>
      <c r="ICW67" s="876"/>
      <c r="ICX67" s="876"/>
      <c r="ICY67" s="876"/>
      <c r="ICZ67" s="876"/>
      <c r="IDA67" s="876"/>
      <c r="IDB67" s="876"/>
      <c r="IDC67" s="876"/>
      <c r="IDD67" s="876"/>
      <c r="IDE67" s="876"/>
      <c r="IDF67" s="876"/>
      <c r="IDG67" s="876"/>
      <c r="IDH67" s="876"/>
      <c r="IDI67" s="876"/>
      <c r="IDJ67" s="876"/>
      <c r="IDK67" s="876"/>
      <c r="IDL67" s="876"/>
      <c r="IDM67" s="876"/>
      <c r="IDN67" s="876"/>
      <c r="IDO67" s="876"/>
      <c r="IDP67" s="876"/>
      <c r="IDQ67" s="876"/>
      <c r="IDR67" s="876"/>
      <c r="IDS67" s="876"/>
      <c r="IDT67" s="876"/>
      <c r="IDU67" s="876"/>
      <c r="IDV67" s="876"/>
      <c r="IDW67" s="876"/>
      <c r="IDX67" s="876"/>
      <c r="IDY67" s="876"/>
      <c r="IDZ67" s="876"/>
      <c r="IEA67" s="876"/>
      <c r="IEB67" s="876"/>
      <c r="IEC67" s="876"/>
      <c r="IED67" s="876"/>
      <c r="IEE67" s="876"/>
      <c r="IEF67" s="876"/>
      <c r="IEG67" s="876"/>
      <c r="IEH67" s="876"/>
      <c r="IEI67" s="876"/>
      <c r="IEJ67" s="876"/>
      <c r="IEK67" s="876"/>
      <c r="IEL67" s="876"/>
      <c r="IEM67" s="876"/>
      <c r="IEN67" s="876"/>
      <c r="IEO67" s="876"/>
      <c r="IEP67" s="876"/>
      <c r="IEQ67" s="876"/>
      <c r="IER67" s="876"/>
      <c r="IES67" s="876"/>
      <c r="IET67" s="876"/>
      <c r="IEU67" s="876"/>
      <c r="IEV67" s="876"/>
      <c r="IEW67" s="876"/>
      <c r="IEX67" s="876"/>
      <c r="IEY67" s="876"/>
      <c r="IEZ67" s="876"/>
      <c r="IFA67" s="876"/>
      <c r="IFB67" s="876"/>
      <c r="IFC67" s="876"/>
      <c r="IFD67" s="876"/>
      <c r="IFE67" s="876"/>
      <c r="IFF67" s="876"/>
      <c r="IFG67" s="876"/>
      <c r="IFH67" s="876"/>
      <c r="IFI67" s="876"/>
      <c r="IFJ67" s="876"/>
      <c r="IFK67" s="876"/>
      <c r="IFL67" s="876"/>
      <c r="IFM67" s="876"/>
      <c r="IFN67" s="876"/>
      <c r="IFO67" s="876"/>
      <c r="IFP67" s="876"/>
      <c r="IFQ67" s="876"/>
      <c r="IFR67" s="876"/>
      <c r="IFS67" s="876"/>
      <c r="IFT67" s="876"/>
      <c r="IFU67" s="876"/>
      <c r="IFV67" s="876"/>
      <c r="IFW67" s="876"/>
      <c r="IFX67" s="876"/>
      <c r="IFY67" s="876"/>
      <c r="IFZ67" s="876"/>
      <c r="IGA67" s="876"/>
      <c r="IGB67" s="876"/>
      <c r="IGC67" s="876"/>
      <c r="IGD67" s="876"/>
      <c r="IGE67" s="876"/>
      <c r="IGF67" s="876"/>
      <c r="IGG67" s="876"/>
      <c r="IGH67" s="876"/>
      <c r="IGI67" s="876"/>
      <c r="IGJ67" s="876"/>
      <c r="IGK67" s="876"/>
      <c r="IGL67" s="876"/>
      <c r="IGM67" s="876"/>
      <c r="IGN67" s="876"/>
      <c r="IGO67" s="876"/>
      <c r="IGP67" s="876"/>
      <c r="IGQ67" s="876"/>
      <c r="IGR67" s="876"/>
      <c r="IGS67" s="876"/>
      <c r="IGT67" s="876"/>
      <c r="IGU67" s="876"/>
      <c r="IGV67" s="876"/>
      <c r="IGW67" s="876"/>
      <c r="IGX67" s="876"/>
      <c r="IGY67" s="876"/>
      <c r="IGZ67" s="876"/>
      <c r="IHA67" s="876"/>
      <c r="IHB67" s="876"/>
      <c r="IHC67" s="876"/>
      <c r="IHD67" s="876"/>
      <c r="IHE67" s="876"/>
      <c r="IHF67" s="876"/>
      <c r="IHG67" s="876"/>
      <c r="IHH67" s="876"/>
      <c r="IHI67" s="876"/>
      <c r="IHJ67" s="876"/>
      <c r="IHK67" s="876"/>
      <c r="IHL67" s="876"/>
      <c r="IHM67" s="876"/>
      <c r="IHN67" s="876"/>
      <c r="IHO67" s="876"/>
      <c r="IHP67" s="876"/>
      <c r="IHQ67" s="876"/>
      <c r="IHR67" s="876"/>
      <c r="IHS67" s="876"/>
      <c r="IHT67" s="876"/>
      <c r="IHU67" s="876"/>
      <c r="IHV67" s="876"/>
      <c r="IHW67" s="876"/>
      <c r="IHX67" s="876"/>
      <c r="IHY67" s="876"/>
      <c r="IHZ67" s="876"/>
      <c r="IIA67" s="876"/>
      <c r="IIB67" s="876"/>
      <c r="IIC67" s="876"/>
      <c r="IID67" s="876"/>
      <c r="IIE67" s="876"/>
      <c r="IIF67" s="876"/>
      <c r="IIG67" s="876"/>
      <c r="IIH67" s="876"/>
      <c r="III67" s="876"/>
      <c r="IIJ67" s="876"/>
      <c r="IIK67" s="876"/>
      <c r="IIL67" s="876"/>
      <c r="IIM67" s="876"/>
      <c r="IIN67" s="876"/>
      <c r="IIO67" s="876"/>
      <c r="IIP67" s="876"/>
      <c r="IIQ67" s="876"/>
      <c r="IIR67" s="876"/>
      <c r="IIS67" s="876"/>
      <c r="IIT67" s="876"/>
      <c r="IIU67" s="876"/>
      <c r="IIV67" s="876"/>
      <c r="IIW67" s="876"/>
      <c r="IIX67" s="876"/>
      <c r="IIY67" s="876"/>
      <c r="IIZ67" s="876"/>
      <c r="IJA67" s="876"/>
      <c r="IJB67" s="876"/>
      <c r="IJC67" s="876"/>
      <c r="IJD67" s="876"/>
      <c r="IJE67" s="876"/>
      <c r="IJF67" s="876"/>
      <c r="IJG67" s="876"/>
      <c r="IJH67" s="876"/>
      <c r="IJI67" s="876"/>
      <c r="IJJ67" s="876"/>
      <c r="IJK67" s="876"/>
      <c r="IJL67" s="876"/>
      <c r="IJM67" s="876"/>
      <c r="IJN67" s="876"/>
      <c r="IJO67" s="876"/>
      <c r="IJP67" s="876"/>
      <c r="IJQ67" s="876"/>
      <c r="IJR67" s="876"/>
      <c r="IJS67" s="876"/>
      <c r="IJT67" s="876"/>
      <c r="IJU67" s="876"/>
      <c r="IJV67" s="876"/>
      <c r="IJW67" s="876"/>
      <c r="IJX67" s="876"/>
      <c r="IJY67" s="876"/>
      <c r="IJZ67" s="876"/>
      <c r="IKA67" s="876"/>
      <c r="IKB67" s="876"/>
      <c r="IKC67" s="876"/>
      <c r="IKD67" s="876"/>
      <c r="IKE67" s="876"/>
      <c r="IKF67" s="876"/>
      <c r="IKG67" s="876"/>
      <c r="IKH67" s="876"/>
      <c r="IKI67" s="876"/>
      <c r="IKJ67" s="876"/>
      <c r="IKK67" s="876"/>
      <c r="IKL67" s="876"/>
      <c r="IKM67" s="876"/>
      <c r="IKN67" s="876"/>
      <c r="IKO67" s="876"/>
      <c r="IKP67" s="876"/>
      <c r="IKQ67" s="876"/>
      <c r="IKR67" s="876"/>
      <c r="IKS67" s="876"/>
      <c r="IKT67" s="876"/>
      <c r="IKU67" s="876"/>
      <c r="IKV67" s="876"/>
      <c r="IKW67" s="876"/>
      <c r="IKX67" s="876"/>
      <c r="IKY67" s="876"/>
      <c r="IKZ67" s="876"/>
      <c r="ILA67" s="876"/>
      <c r="ILB67" s="876"/>
      <c r="ILC67" s="876"/>
      <c r="ILD67" s="876"/>
      <c r="ILE67" s="876"/>
      <c r="ILF67" s="876"/>
      <c r="ILG67" s="876"/>
      <c r="ILH67" s="876"/>
      <c r="ILI67" s="876"/>
      <c r="ILJ67" s="876"/>
      <c r="ILK67" s="876"/>
      <c r="ILL67" s="876"/>
      <c r="ILM67" s="876"/>
      <c r="ILN67" s="876"/>
      <c r="ILO67" s="876"/>
      <c r="ILP67" s="876"/>
      <c r="ILQ67" s="876"/>
      <c r="ILR67" s="876"/>
      <c r="ILS67" s="876"/>
      <c r="ILT67" s="876"/>
      <c r="ILU67" s="876"/>
      <c r="ILV67" s="876"/>
      <c r="ILW67" s="876"/>
      <c r="ILX67" s="876"/>
      <c r="ILY67" s="876"/>
      <c r="ILZ67" s="876"/>
      <c r="IMA67" s="876"/>
      <c r="IMB67" s="876"/>
      <c r="IMC67" s="876"/>
      <c r="IMD67" s="876"/>
      <c r="IME67" s="876"/>
      <c r="IMF67" s="876"/>
      <c r="IMG67" s="876"/>
      <c r="IMH67" s="876"/>
      <c r="IMI67" s="876"/>
      <c r="IMJ67" s="876"/>
      <c r="IMK67" s="876"/>
      <c r="IML67" s="876"/>
      <c r="IMM67" s="876"/>
      <c r="IMN67" s="876"/>
      <c r="IMO67" s="876"/>
      <c r="IMP67" s="876"/>
      <c r="IMQ67" s="876"/>
      <c r="IMR67" s="876"/>
      <c r="IMS67" s="876"/>
      <c r="IMT67" s="876"/>
      <c r="IMU67" s="876"/>
      <c r="IMV67" s="876"/>
      <c r="IMW67" s="876"/>
      <c r="IMX67" s="876"/>
      <c r="IMY67" s="876"/>
      <c r="IMZ67" s="876"/>
      <c r="INA67" s="876"/>
      <c r="INB67" s="876"/>
      <c r="INC67" s="876"/>
      <c r="IND67" s="876"/>
      <c r="INE67" s="876"/>
      <c r="INF67" s="876"/>
      <c r="ING67" s="876"/>
      <c r="INH67" s="876"/>
      <c r="INI67" s="876"/>
      <c r="INJ67" s="876"/>
      <c r="INK67" s="876"/>
      <c r="INL67" s="876"/>
      <c r="INM67" s="876"/>
      <c r="INN67" s="876"/>
      <c r="INO67" s="876"/>
      <c r="INP67" s="876"/>
      <c r="INQ67" s="876"/>
      <c r="INR67" s="876"/>
      <c r="INS67" s="876"/>
      <c r="INT67" s="876"/>
      <c r="INU67" s="876"/>
      <c r="INV67" s="876"/>
      <c r="INW67" s="876"/>
      <c r="INX67" s="876"/>
      <c r="INY67" s="876"/>
      <c r="INZ67" s="876"/>
      <c r="IOA67" s="876"/>
      <c r="IOB67" s="876"/>
      <c r="IOC67" s="876"/>
      <c r="IOD67" s="876"/>
      <c r="IOE67" s="876"/>
      <c r="IOF67" s="876"/>
      <c r="IOG67" s="876"/>
      <c r="IOH67" s="876"/>
      <c r="IOI67" s="876"/>
      <c r="IOJ67" s="876"/>
      <c r="IOK67" s="876"/>
      <c r="IOL67" s="876"/>
      <c r="IOM67" s="876"/>
      <c r="ION67" s="876"/>
      <c r="IOO67" s="876"/>
      <c r="IOP67" s="876"/>
      <c r="IOQ67" s="876"/>
      <c r="IOR67" s="876"/>
      <c r="IOS67" s="876"/>
      <c r="IOT67" s="876"/>
      <c r="IOU67" s="876"/>
      <c r="IOV67" s="876"/>
      <c r="IOW67" s="876"/>
      <c r="IOX67" s="876"/>
      <c r="IOY67" s="876"/>
      <c r="IOZ67" s="876"/>
      <c r="IPA67" s="876"/>
      <c r="IPB67" s="876"/>
      <c r="IPC67" s="876"/>
      <c r="IPD67" s="876"/>
      <c r="IPE67" s="876"/>
      <c r="IPF67" s="876"/>
      <c r="IPG67" s="876"/>
      <c r="IPH67" s="876"/>
      <c r="IPI67" s="876"/>
      <c r="IPJ67" s="876"/>
      <c r="IPK67" s="876"/>
      <c r="IPL67" s="876"/>
      <c r="IPM67" s="876"/>
      <c r="IPN67" s="876"/>
      <c r="IPO67" s="876"/>
      <c r="IPP67" s="876"/>
      <c r="IPQ67" s="876"/>
      <c r="IPR67" s="876"/>
      <c r="IPS67" s="876"/>
      <c r="IPT67" s="876"/>
      <c r="IPU67" s="876"/>
      <c r="IPV67" s="876"/>
      <c r="IPW67" s="876"/>
      <c r="IPX67" s="876"/>
      <c r="IPY67" s="876"/>
      <c r="IPZ67" s="876"/>
      <c r="IQA67" s="876"/>
      <c r="IQB67" s="876"/>
      <c r="IQC67" s="876"/>
      <c r="IQD67" s="876"/>
      <c r="IQE67" s="876"/>
      <c r="IQF67" s="876"/>
      <c r="IQG67" s="876"/>
      <c r="IQH67" s="876"/>
      <c r="IQI67" s="876"/>
      <c r="IQJ67" s="876"/>
      <c r="IQK67" s="876"/>
      <c r="IQL67" s="876"/>
      <c r="IQM67" s="876"/>
      <c r="IQN67" s="876"/>
      <c r="IQO67" s="876"/>
      <c r="IQP67" s="876"/>
      <c r="IQQ67" s="876"/>
      <c r="IQR67" s="876"/>
      <c r="IQS67" s="876"/>
      <c r="IQT67" s="876"/>
      <c r="IQU67" s="876"/>
      <c r="IQV67" s="876"/>
      <c r="IQW67" s="876"/>
      <c r="IQX67" s="876"/>
      <c r="IQY67" s="876"/>
      <c r="IQZ67" s="876"/>
      <c r="IRA67" s="876"/>
      <c r="IRB67" s="876"/>
      <c r="IRC67" s="876"/>
      <c r="IRD67" s="876"/>
      <c r="IRE67" s="876"/>
      <c r="IRF67" s="876"/>
      <c r="IRG67" s="876"/>
      <c r="IRH67" s="876"/>
      <c r="IRI67" s="876"/>
      <c r="IRJ67" s="876"/>
      <c r="IRK67" s="876"/>
      <c r="IRL67" s="876"/>
      <c r="IRM67" s="876"/>
      <c r="IRN67" s="876"/>
      <c r="IRO67" s="876"/>
      <c r="IRP67" s="876"/>
      <c r="IRQ67" s="876"/>
      <c r="IRR67" s="876"/>
      <c r="IRS67" s="876"/>
      <c r="IRT67" s="876"/>
      <c r="IRU67" s="876"/>
      <c r="IRV67" s="876"/>
      <c r="IRW67" s="876"/>
      <c r="IRX67" s="876"/>
      <c r="IRY67" s="876"/>
      <c r="IRZ67" s="876"/>
      <c r="ISA67" s="876"/>
      <c r="ISB67" s="876"/>
      <c r="ISC67" s="876"/>
      <c r="ISD67" s="876"/>
      <c r="ISE67" s="876"/>
      <c r="ISF67" s="876"/>
      <c r="ISG67" s="876"/>
      <c r="ISH67" s="876"/>
      <c r="ISI67" s="876"/>
      <c r="ISJ67" s="876"/>
      <c r="ISK67" s="876"/>
      <c r="ISL67" s="876"/>
      <c r="ISM67" s="876"/>
      <c r="ISN67" s="876"/>
      <c r="ISO67" s="876"/>
      <c r="ISP67" s="876"/>
      <c r="ISQ67" s="876"/>
      <c r="ISR67" s="876"/>
      <c r="ISS67" s="876"/>
      <c r="IST67" s="876"/>
      <c r="ISU67" s="876"/>
      <c r="ISV67" s="876"/>
      <c r="ISW67" s="876"/>
      <c r="ISX67" s="876"/>
      <c r="ISY67" s="876"/>
      <c r="ISZ67" s="876"/>
      <c r="ITA67" s="876"/>
      <c r="ITB67" s="876"/>
      <c r="ITC67" s="876"/>
      <c r="ITD67" s="876"/>
      <c r="ITE67" s="876"/>
      <c r="ITF67" s="876"/>
      <c r="ITG67" s="876"/>
      <c r="ITH67" s="876"/>
      <c r="ITI67" s="876"/>
      <c r="ITJ67" s="876"/>
      <c r="ITK67" s="876"/>
      <c r="ITL67" s="876"/>
      <c r="ITM67" s="876"/>
      <c r="ITN67" s="876"/>
      <c r="ITO67" s="876"/>
      <c r="ITP67" s="876"/>
      <c r="ITQ67" s="876"/>
      <c r="ITR67" s="876"/>
      <c r="ITS67" s="876"/>
      <c r="ITT67" s="876"/>
      <c r="ITU67" s="876"/>
      <c r="ITV67" s="876"/>
      <c r="ITW67" s="876"/>
      <c r="ITX67" s="876"/>
      <c r="ITY67" s="876"/>
      <c r="ITZ67" s="876"/>
      <c r="IUA67" s="876"/>
      <c r="IUB67" s="876"/>
      <c r="IUC67" s="876"/>
      <c r="IUD67" s="876"/>
      <c r="IUE67" s="876"/>
      <c r="IUF67" s="876"/>
      <c r="IUG67" s="876"/>
      <c r="IUH67" s="876"/>
      <c r="IUI67" s="876"/>
      <c r="IUJ67" s="876"/>
      <c r="IUK67" s="876"/>
      <c r="IUL67" s="876"/>
      <c r="IUM67" s="876"/>
      <c r="IUN67" s="876"/>
      <c r="IUO67" s="876"/>
      <c r="IUP67" s="876"/>
      <c r="IUQ67" s="876"/>
      <c r="IUR67" s="876"/>
      <c r="IUS67" s="876"/>
      <c r="IUT67" s="876"/>
      <c r="IUU67" s="876"/>
      <c r="IUV67" s="876"/>
      <c r="IUW67" s="876"/>
      <c r="IUX67" s="876"/>
      <c r="IUY67" s="876"/>
      <c r="IUZ67" s="876"/>
      <c r="IVA67" s="876"/>
      <c r="IVB67" s="876"/>
      <c r="IVC67" s="876"/>
      <c r="IVD67" s="876"/>
      <c r="IVE67" s="876"/>
      <c r="IVF67" s="876"/>
      <c r="IVG67" s="876"/>
      <c r="IVH67" s="876"/>
      <c r="IVI67" s="876"/>
      <c r="IVJ67" s="876"/>
      <c r="IVK67" s="876"/>
      <c r="IVL67" s="876"/>
      <c r="IVM67" s="876"/>
      <c r="IVN67" s="876"/>
      <c r="IVO67" s="876"/>
      <c r="IVP67" s="876"/>
      <c r="IVQ67" s="876"/>
      <c r="IVR67" s="876"/>
      <c r="IVS67" s="876"/>
      <c r="IVT67" s="876"/>
      <c r="IVU67" s="876"/>
      <c r="IVV67" s="876"/>
      <c r="IVW67" s="876"/>
      <c r="IVX67" s="876"/>
      <c r="IVY67" s="876"/>
      <c r="IVZ67" s="876"/>
      <c r="IWA67" s="876"/>
      <c r="IWB67" s="876"/>
      <c r="IWC67" s="876"/>
      <c r="IWD67" s="876"/>
      <c r="IWE67" s="876"/>
      <c r="IWF67" s="876"/>
      <c r="IWG67" s="876"/>
      <c r="IWH67" s="876"/>
      <c r="IWI67" s="876"/>
      <c r="IWJ67" s="876"/>
      <c r="IWK67" s="876"/>
      <c r="IWL67" s="876"/>
      <c r="IWM67" s="876"/>
      <c r="IWN67" s="876"/>
      <c r="IWO67" s="876"/>
      <c r="IWP67" s="876"/>
      <c r="IWQ67" s="876"/>
      <c r="IWR67" s="876"/>
      <c r="IWS67" s="876"/>
      <c r="IWT67" s="876"/>
      <c r="IWU67" s="876"/>
      <c r="IWV67" s="876"/>
      <c r="IWW67" s="876"/>
      <c r="IWX67" s="876"/>
      <c r="IWY67" s="876"/>
      <c r="IWZ67" s="876"/>
      <c r="IXA67" s="876"/>
      <c r="IXB67" s="876"/>
      <c r="IXC67" s="876"/>
      <c r="IXD67" s="876"/>
      <c r="IXE67" s="876"/>
      <c r="IXF67" s="876"/>
      <c r="IXG67" s="876"/>
      <c r="IXH67" s="876"/>
      <c r="IXI67" s="876"/>
      <c r="IXJ67" s="876"/>
      <c r="IXK67" s="876"/>
      <c r="IXL67" s="876"/>
      <c r="IXM67" s="876"/>
      <c r="IXN67" s="876"/>
      <c r="IXO67" s="876"/>
      <c r="IXP67" s="876"/>
      <c r="IXQ67" s="876"/>
      <c r="IXR67" s="876"/>
      <c r="IXS67" s="876"/>
      <c r="IXT67" s="876"/>
      <c r="IXU67" s="876"/>
      <c r="IXV67" s="876"/>
      <c r="IXW67" s="876"/>
      <c r="IXX67" s="876"/>
      <c r="IXY67" s="876"/>
      <c r="IXZ67" s="876"/>
      <c r="IYA67" s="876"/>
      <c r="IYB67" s="876"/>
      <c r="IYC67" s="876"/>
      <c r="IYD67" s="876"/>
      <c r="IYE67" s="876"/>
      <c r="IYF67" s="876"/>
      <c r="IYG67" s="876"/>
      <c r="IYH67" s="876"/>
      <c r="IYI67" s="876"/>
      <c r="IYJ67" s="876"/>
      <c r="IYK67" s="876"/>
      <c r="IYL67" s="876"/>
      <c r="IYM67" s="876"/>
      <c r="IYN67" s="876"/>
      <c r="IYO67" s="876"/>
      <c r="IYP67" s="876"/>
      <c r="IYQ67" s="876"/>
      <c r="IYR67" s="876"/>
      <c r="IYS67" s="876"/>
      <c r="IYT67" s="876"/>
      <c r="IYU67" s="876"/>
      <c r="IYV67" s="876"/>
      <c r="IYW67" s="876"/>
      <c r="IYX67" s="876"/>
      <c r="IYY67" s="876"/>
      <c r="IYZ67" s="876"/>
      <c r="IZA67" s="876"/>
      <c r="IZB67" s="876"/>
      <c r="IZC67" s="876"/>
      <c r="IZD67" s="876"/>
      <c r="IZE67" s="876"/>
      <c r="IZF67" s="876"/>
      <c r="IZG67" s="876"/>
      <c r="IZH67" s="876"/>
      <c r="IZI67" s="876"/>
      <c r="IZJ67" s="876"/>
      <c r="IZK67" s="876"/>
      <c r="IZL67" s="876"/>
      <c r="IZM67" s="876"/>
      <c r="IZN67" s="876"/>
      <c r="IZO67" s="876"/>
      <c r="IZP67" s="876"/>
      <c r="IZQ67" s="876"/>
      <c r="IZR67" s="876"/>
      <c r="IZS67" s="876"/>
      <c r="IZT67" s="876"/>
      <c r="IZU67" s="876"/>
      <c r="IZV67" s="876"/>
      <c r="IZW67" s="876"/>
      <c r="IZX67" s="876"/>
      <c r="IZY67" s="876"/>
      <c r="IZZ67" s="876"/>
      <c r="JAA67" s="876"/>
      <c r="JAB67" s="876"/>
      <c r="JAC67" s="876"/>
      <c r="JAD67" s="876"/>
      <c r="JAE67" s="876"/>
      <c r="JAF67" s="876"/>
      <c r="JAG67" s="876"/>
      <c r="JAH67" s="876"/>
      <c r="JAI67" s="876"/>
      <c r="JAJ67" s="876"/>
      <c r="JAK67" s="876"/>
      <c r="JAL67" s="876"/>
      <c r="JAM67" s="876"/>
      <c r="JAN67" s="876"/>
      <c r="JAO67" s="876"/>
      <c r="JAP67" s="876"/>
      <c r="JAQ67" s="876"/>
      <c r="JAR67" s="876"/>
      <c r="JAS67" s="876"/>
      <c r="JAT67" s="876"/>
      <c r="JAU67" s="876"/>
      <c r="JAV67" s="876"/>
      <c r="JAW67" s="876"/>
      <c r="JAX67" s="876"/>
      <c r="JAY67" s="876"/>
      <c r="JAZ67" s="876"/>
      <c r="JBA67" s="876"/>
      <c r="JBB67" s="876"/>
      <c r="JBC67" s="876"/>
      <c r="JBD67" s="876"/>
      <c r="JBE67" s="876"/>
      <c r="JBF67" s="876"/>
      <c r="JBG67" s="876"/>
      <c r="JBH67" s="876"/>
      <c r="JBI67" s="876"/>
      <c r="JBJ67" s="876"/>
      <c r="JBK67" s="876"/>
      <c r="JBL67" s="876"/>
      <c r="JBM67" s="876"/>
      <c r="JBN67" s="876"/>
      <c r="JBO67" s="876"/>
      <c r="JBP67" s="876"/>
      <c r="JBQ67" s="876"/>
      <c r="JBR67" s="876"/>
      <c r="JBS67" s="876"/>
      <c r="JBT67" s="876"/>
      <c r="JBU67" s="876"/>
      <c r="JBV67" s="876"/>
      <c r="JBW67" s="876"/>
      <c r="JBX67" s="876"/>
      <c r="JBY67" s="876"/>
      <c r="JBZ67" s="876"/>
      <c r="JCA67" s="876"/>
      <c r="JCB67" s="876"/>
      <c r="JCC67" s="876"/>
      <c r="JCD67" s="876"/>
      <c r="JCE67" s="876"/>
      <c r="JCF67" s="876"/>
      <c r="JCG67" s="876"/>
      <c r="JCH67" s="876"/>
      <c r="JCI67" s="876"/>
      <c r="JCJ67" s="876"/>
      <c r="JCK67" s="876"/>
      <c r="JCL67" s="876"/>
      <c r="JCM67" s="876"/>
      <c r="JCN67" s="876"/>
      <c r="JCO67" s="876"/>
      <c r="JCP67" s="876"/>
      <c r="JCQ67" s="876"/>
      <c r="JCR67" s="876"/>
      <c r="JCS67" s="876"/>
      <c r="JCT67" s="876"/>
      <c r="JCU67" s="876"/>
      <c r="JCV67" s="876"/>
      <c r="JCW67" s="876"/>
      <c r="JCX67" s="876"/>
      <c r="JCY67" s="876"/>
      <c r="JCZ67" s="876"/>
      <c r="JDA67" s="876"/>
      <c r="JDB67" s="876"/>
      <c r="JDC67" s="876"/>
      <c r="JDD67" s="876"/>
      <c r="JDE67" s="876"/>
      <c r="JDF67" s="876"/>
      <c r="JDG67" s="876"/>
      <c r="JDH67" s="876"/>
      <c r="JDI67" s="876"/>
      <c r="JDJ67" s="876"/>
      <c r="JDK67" s="876"/>
      <c r="JDL67" s="876"/>
      <c r="JDM67" s="876"/>
      <c r="JDN67" s="876"/>
      <c r="JDO67" s="876"/>
      <c r="JDP67" s="876"/>
      <c r="JDQ67" s="876"/>
      <c r="JDR67" s="876"/>
      <c r="JDS67" s="876"/>
      <c r="JDT67" s="876"/>
      <c r="JDU67" s="876"/>
      <c r="JDV67" s="876"/>
      <c r="JDW67" s="876"/>
      <c r="JDX67" s="876"/>
      <c r="JDY67" s="876"/>
      <c r="JDZ67" s="876"/>
      <c r="JEA67" s="876"/>
      <c r="JEB67" s="876"/>
      <c r="JEC67" s="876"/>
      <c r="JED67" s="876"/>
      <c r="JEE67" s="876"/>
      <c r="JEF67" s="876"/>
      <c r="JEG67" s="876"/>
      <c r="JEH67" s="876"/>
      <c r="JEI67" s="876"/>
      <c r="JEJ67" s="876"/>
      <c r="JEK67" s="876"/>
      <c r="JEL67" s="876"/>
      <c r="JEM67" s="876"/>
      <c r="JEN67" s="876"/>
      <c r="JEO67" s="876"/>
      <c r="JEP67" s="876"/>
      <c r="JEQ67" s="876"/>
      <c r="JER67" s="876"/>
      <c r="JES67" s="876"/>
      <c r="JET67" s="876"/>
      <c r="JEU67" s="876"/>
      <c r="JEV67" s="876"/>
      <c r="JEW67" s="876"/>
      <c r="JEX67" s="876"/>
      <c r="JEY67" s="876"/>
      <c r="JEZ67" s="876"/>
      <c r="JFA67" s="876"/>
      <c r="JFB67" s="876"/>
      <c r="JFC67" s="876"/>
      <c r="JFD67" s="876"/>
      <c r="JFE67" s="876"/>
      <c r="JFF67" s="876"/>
      <c r="JFG67" s="876"/>
      <c r="JFH67" s="876"/>
      <c r="JFI67" s="876"/>
      <c r="JFJ67" s="876"/>
      <c r="JFK67" s="876"/>
      <c r="JFL67" s="876"/>
      <c r="JFM67" s="876"/>
      <c r="JFN67" s="876"/>
      <c r="JFO67" s="876"/>
      <c r="JFP67" s="876"/>
      <c r="JFQ67" s="876"/>
      <c r="JFR67" s="876"/>
      <c r="JFS67" s="876"/>
      <c r="JFT67" s="876"/>
      <c r="JFU67" s="876"/>
      <c r="JFV67" s="876"/>
      <c r="JFW67" s="876"/>
      <c r="JFX67" s="876"/>
      <c r="JFY67" s="876"/>
      <c r="JFZ67" s="876"/>
      <c r="JGA67" s="876"/>
      <c r="JGB67" s="876"/>
      <c r="JGC67" s="876"/>
      <c r="JGD67" s="876"/>
      <c r="JGE67" s="876"/>
      <c r="JGF67" s="876"/>
      <c r="JGG67" s="876"/>
      <c r="JGH67" s="876"/>
      <c r="JGI67" s="876"/>
      <c r="JGJ67" s="876"/>
      <c r="JGK67" s="876"/>
      <c r="JGL67" s="876"/>
      <c r="JGM67" s="876"/>
      <c r="JGN67" s="876"/>
      <c r="JGO67" s="876"/>
      <c r="JGP67" s="876"/>
      <c r="JGQ67" s="876"/>
      <c r="JGR67" s="876"/>
      <c r="JGS67" s="876"/>
      <c r="JGT67" s="876"/>
      <c r="JGU67" s="876"/>
      <c r="JGV67" s="876"/>
      <c r="JGW67" s="876"/>
      <c r="JGX67" s="876"/>
      <c r="JGY67" s="876"/>
      <c r="JGZ67" s="876"/>
      <c r="JHA67" s="876"/>
      <c r="JHB67" s="876"/>
      <c r="JHC67" s="876"/>
      <c r="JHD67" s="876"/>
      <c r="JHE67" s="876"/>
      <c r="JHF67" s="876"/>
      <c r="JHG67" s="876"/>
      <c r="JHH67" s="876"/>
      <c r="JHI67" s="876"/>
      <c r="JHJ67" s="876"/>
      <c r="JHK67" s="876"/>
      <c r="JHL67" s="876"/>
      <c r="JHM67" s="876"/>
      <c r="JHN67" s="876"/>
      <c r="JHO67" s="876"/>
      <c r="JHP67" s="876"/>
      <c r="JHQ67" s="876"/>
      <c r="JHR67" s="876"/>
      <c r="JHS67" s="876"/>
      <c r="JHT67" s="876"/>
      <c r="JHU67" s="876"/>
      <c r="JHV67" s="876"/>
      <c r="JHW67" s="876"/>
      <c r="JHX67" s="876"/>
      <c r="JHY67" s="876"/>
      <c r="JHZ67" s="876"/>
      <c r="JIA67" s="876"/>
      <c r="JIB67" s="876"/>
      <c r="JIC67" s="876"/>
      <c r="JID67" s="876"/>
      <c r="JIE67" s="876"/>
      <c r="JIF67" s="876"/>
      <c r="JIG67" s="876"/>
      <c r="JIH67" s="876"/>
      <c r="JII67" s="876"/>
      <c r="JIJ67" s="876"/>
      <c r="JIK67" s="876"/>
      <c r="JIL67" s="876"/>
      <c r="JIM67" s="876"/>
      <c r="JIN67" s="876"/>
      <c r="JIO67" s="876"/>
      <c r="JIP67" s="876"/>
      <c r="JIQ67" s="876"/>
      <c r="JIR67" s="876"/>
      <c r="JIS67" s="876"/>
      <c r="JIT67" s="876"/>
      <c r="JIU67" s="876"/>
      <c r="JIV67" s="876"/>
      <c r="JIW67" s="876"/>
      <c r="JIX67" s="876"/>
      <c r="JIY67" s="876"/>
      <c r="JIZ67" s="876"/>
      <c r="JJA67" s="876"/>
      <c r="JJB67" s="876"/>
      <c r="JJC67" s="876"/>
      <c r="JJD67" s="876"/>
      <c r="JJE67" s="876"/>
      <c r="JJF67" s="876"/>
      <c r="JJG67" s="876"/>
      <c r="JJH67" s="876"/>
      <c r="JJI67" s="876"/>
      <c r="JJJ67" s="876"/>
      <c r="JJK67" s="876"/>
      <c r="JJL67" s="876"/>
      <c r="JJM67" s="876"/>
      <c r="JJN67" s="876"/>
      <c r="JJO67" s="876"/>
      <c r="JJP67" s="876"/>
      <c r="JJQ67" s="876"/>
      <c r="JJR67" s="876"/>
      <c r="JJS67" s="876"/>
      <c r="JJT67" s="876"/>
      <c r="JJU67" s="876"/>
      <c r="JJV67" s="876"/>
      <c r="JJW67" s="876"/>
      <c r="JJX67" s="876"/>
      <c r="JJY67" s="876"/>
      <c r="JJZ67" s="876"/>
      <c r="JKA67" s="876"/>
      <c r="JKB67" s="876"/>
      <c r="JKC67" s="876"/>
      <c r="JKD67" s="876"/>
      <c r="JKE67" s="876"/>
      <c r="JKF67" s="876"/>
      <c r="JKG67" s="876"/>
      <c r="JKH67" s="876"/>
      <c r="JKI67" s="876"/>
      <c r="JKJ67" s="876"/>
      <c r="JKK67" s="876"/>
      <c r="JKL67" s="876"/>
      <c r="JKM67" s="876"/>
      <c r="JKN67" s="876"/>
      <c r="JKO67" s="876"/>
      <c r="JKP67" s="876"/>
      <c r="JKQ67" s="876"/>
      <c r="JKR67" s="876"/>
      <c r="JKS67" s="876"/>
      <c r="JKT67" s="876"/>
      <c r="JKU67" s="876"/>
      <c r="JKV67" s="876"/>
      <c r="JKW67" s="876"/>
      <c r="JKX67" s="876"/>
      <c r="JKY67" s="876"/>
      <c r="JKZ67" s="876"/>
      <c r="JLA67" s="876"/>
      <c r="JLB67" s="876"/>
      <c r="JLC67" s="876"/>
      <c r="JLD67" s="876"/>
      <c r="JLE67" s="876"/>
      <c r="JLF67" s="876"/>
      <c r="JLG67" s="876"/>
      <c r="JLH67" s="876"/>
      <c r="JLI67" s="876"/>
      <c r="JLJ67" s="876"/>
      <c r="JLK67" s="876"/>
      <c r="JLL67" s="876"/>
      <c r="JLM67" s="876"/>
      <c r="JLN67" s="876"/>
      <c r="JLO67" s="876"/>
      <c r="JLP67" s="876"/>
      <c r="JLQ67" s="876"/>
      <c r="JLR67" s="876"/>
      <c r="JLS67" s="876"/>
      <c r="JLT67" s="876"/>
      <c r="JLU67" s="876"/>
      <c r="JLV67" s="876"/>
      <c r="JLW67" s="876"/>
      <c r="JLX67" s="876"/>
      <c r="JLY67" s="876"/>
      <c r="JLZ67" s="876"/>
      <c r="JMA67" s="876"/>
      <c r="JMB67" s="876"/>
      <c r="JMC67" s="876"/>
      <c r="JMD67" s="876"/>
      <c r="JME67" s="876"/>
      <c r="JMF67" s="876"/>
      <c r="JMG67" s="876"/>
      <c r="JMH67" s="876"/>
      <c r="JMI67" s="876"/>
      <c r="JMJ67" s="876"/>
      <c r="JMK67" s="876"/>
      <c r="JML67" s="876"/>
      <c r="JMM67" s="876"/>
      <c r="JMN67" s="876"/>
      <c r="JMO67" s="876"/>
      <c r="JMP67" s="876"/>
      <c r="JMQ67" s="876"/>
      <c r="JMR67" s="876"/>
      <c r="JMS67" s="876"/>
      <c r="JMT67" s="876"/>
      <c r="JMU67" s="876"/>
      <c r="JMV67" s="876"/>
      <c r="JMW67" s="876"/>
      <c r="JMX67" s="876"/>
      <c r="JMY67" s="876"/>
      <c r="JMZ67" s="876"/>
      <c r="JNA67" s="876"/>
      <c r="JNB67" s="876"/>
      <c r="JNC67" s="876"/>
      <c r="JND67" s="876"/>
      <c r="JNE67" s="876"/>
      <c r="JNF67" s="876"/>
      <c r="JNG67" s="876"/>
      <c r="JNH67" s="876"/>
      <c r="JNI67" s="876"/>
      <c r="JNJ67" s="876"/>
      <c r="JNK67" s="876"/>
      <c r="JNL67" s="876"/>
      <c r="JNM67" s="876"/>
      <c r="JNN67" s="876"/>
      <c r="JNO67" s="876"/>
      <c r="JNP67" s="876"/>
      <c r="JNQ67" s="876"/>
      <c r="JNR67" s="876"/>
      <c r="JNS67" s="876"/>
      <c r="JNT67" s="876"/>
      <c r="JNU67" s="876"/>
      <c r="JNV67" s="876"/>
      <c r="JNW67" s="876"/>
      <c r="JNX67" s="876"/>
      <c r="JNY67" s="876"/>
      <c r="JNZ67" s="876"/>
      <c r="JOA67" s="876"/>
      <c r="JOB67" s="876"/>
      <c r="JOC67" s="876"/>
      <c r="JOD67" s="876"/>
      <c r="JOE67" s="876"/>
      <c r="JOF67" s="876"/>
      <c r="JOG67" s="876"/>
      <c r="JOH67" s="876"/>
      <c r="JOI67" s="876"/>
      <c r="JOJ67" s="876"/>
      <c r="JOK67" s="876"/>
      <c r="JOL67" s="876"/>
      <c r="JOM67" s="876"/>
      <c r="JON67" s="876"/>
      <c r="JOO67" s="876"/>
      <c r="JOP67" s="876"/>
      <c r="JOQ67" s="876"/>
      <c r="JOR67" s="876"/>
      <c r="JOS67" s="876"/>
      <c r="JOT67" s="876"/>
      <c r="JOU67" s="876"/>
      <c r="JOV67" s="876"/>
      <c r="JOW67" s="876"/>
      <c r="JOX67" s="876"/>
      <c r="JOY67" s="876"/>
      <c r="JOZ67" s="876"/>
      <c r="JPA67" s="876"/>
      <c r="JPB67" s="876"/>
      <c r="JPC67" s="876"/>
      <c r="JPD67" s="876"/>
      <c r="JPE67" s="876"/>
      <c r="JPF67" s="876"/>
      <c r="JPG67" s="876"/>
      <c r="JPH67" s="876"/>
      <c r="JPI67" s="876"/>
      <c r="JPJ67" s="876"/>
      <c r="JPK67" s="876"/>
      <c r="JPL67" s="876"/>
      <c r="JPM67" s="876"/>
      <c r="JPN67" s="876"/>
      <c r="JPO67" s="876"/>
      <c r="JPP67" s="876"/>
      <c r="JPQ67" s="876"/>
      <c r="JPR67" s="876"/>
      <c r="JPS67" s="876"/>
      <c r="JPT67" s="876"/>
      <c r="JPU67" s="876"/>
      <c r="JPV67" s="876"/>
      <c r="JPW67" s="876"/>
      <c r="JPX67" s="876"/>
      <c r="JPY67" s="876"/>
      <c r="JPZ67" s="876"/>
      <c r="JQA67" s="876"/>
      <c r="JQB67" s="876"/>
      <c r="JQC67" s="876"/>
      <c r="JQD67" s="876"/>
      <c r="JQE67" s="876"/>
      <c r="JQF67" s="876"/>
      <c r="JQG67" s="876"/>
      <c r="JQH67" s="876"/>
      <c r="JQI67" s="876"/>
      <c r="JQJ67" s="876"/>
      <c r="JQK67" s="876"/>
      <c r="JQL67" s="876"/>
      <c r="JQM67" s="876"/>
      <c r="JQN67" s="876"/>
      <c r="JQO67" s="876"/>
      <c r="JQP67" s="876"/>
      <c r="JQQ67" s="876"/>
      <c r="JQR67" s="876"/>
      <c r="JQS67" s="876"/>
      <c r="JQT67" s="876"/>
      <c r="JQU67" s="876"/>
      <c r="JQV67" s="876"/>
      <c r="JQW67" s="876"/>
      <c r="JQX67" s="876"/>
      <c r="JQY67" s="876"/>
      <c r="JQZ67" s="876"/>
      <c r="JRA67" s="876"/>
      <c r="JRB67" s="876"/>
      <c r="JRC67" s="876"/>
      <c r="JRD67" s="876"/>
      <c r="JRE67" s="876"/>
      <c r="JRF67" s="876"/>
      <c r="JRG67" s="876"/>
      <c r="JRH67" s="876"/>
      <c r="JRI67" s="876"/>
      <c r="JRJ67" s="876"/>
      <c r="JRK67" s="876"/>
      <c r="JRL67" s="876"/>
      <c r="JRM67" s="876"/>
      <c r="JRN67" s="876"/>
      <c r="JRO67" s="876"/>
      <c r="JRP67" s="876"/>
      <c r="JRQ67" s="876"/>
      <c r="JRR67" s="876"/>
      <c r="JRS67" s="876"/>
      <c r="JRT67" s="876"/>
      <c r="JRU67" s="876"/>
      <c r="JRV67" s="876"/>
      <c r="JRW67" s="876"/>
      <c r="JRX67" s="876"/>
      <c r="JRY67" s="876"/>
      <c r="JRZ67" s="876"/>
      <c r="JSA67" s="876"/>
      <c r="JSB67" s="876"/>
      <c r="JSC67" s="876"/>
      <c r="JSD67" s="876"/>
      <c r="JSE67" s="876"/>
      <c r="JSF67" s="876"/>
      <c r="JSG67" s="876"/>
      <c r="JSH67" s="876"/>
      <c r="JSI67" s="876"/>
      <c r="JSJ67" s="876"/>
      <c r="JSK67" s="876"/>
      <c r="JSL67" s="876"/>
      <c r="JSM67" s="876"/>
      <c r="JSN67" s="876"/>
      <c r="JSO67" s="876"/>
      <c r="JSP67" s="876"/>
      <c r="JSQ67" s="876"/>
      <c r="JSR67" s="876"/>
      <c r="JSS67" s="876"/>
      <c r="JST67" s="876"/>
      <c r="JSU67" s="876"/>
      <c r="JSV67" s="876"/>
      <c r="JSW67" s="876"/>
      <c r="JSX67" s="876"/>
      <c r="JSY67" s="876"/>
      <c r="JSZ67" s="876"/>
      <c r="JTA67" s="876"/>
      <c r="JTB67" s="876"/>
      <c r="JTC67" s="876"/>
      <c r="JTD67" s="876"/>
      <c r="JTE67" s="876"/>
      <c r="JTF67" s="876"/>
      <c r="JTG67" s="876"/>
      <c r="JTH67" s="876"/>
      <c r="JTI67" s="876"/>
      <c r="JTJ67" s="876"/>
      <c r="JTK67" s="876"/>
      <c r="JTL67" s="876"/>
      <c r="JTM67" s="876"/>
      <c r="JTN67" s="876"/>
      <c r="JTO67" s="876"/>
      <c r="JTP67" s="876"/>
      <c r="JTQ67" s="876"/>
      <c r="JTR67" s="876"/>
      <c r="JTS67" s="876"/>
      <c r="JTT67" s="876"/>
      <c r="JTU67" s="876"/>
      <c r="JTV67" s="876"/>
      <c r="JTW67" s="876"/>
      <c r="JTX67" s="876"/>
      <c r="JTY67" s="876"/>
      <c r="JTZ67" s="876"/>
      <c r="JUA67" s="876"/>
      <c r="JUB67" s="876"/>
      <c r="JUC67" s="876"/>
      <c r="JUD67" s="876"/>
      <c r="JUE67" s="876"/>
      <c r="JUF67" s="876"/>
      <c r="JUG67" s="876"/>
      <c r="JUH67" s="876"/>
      <c r="JUI67" s="876"/>
      <c r="JUJ67" s="876"/>
      <c r="JUK67" s="876"/>
      <c r="JUL67" s="876"/>
      <c r="JUM67" s="876"/>
      <c r="JUN67" s="876"/>
      <c r="JUO67" s="876"/>
      <c r="JUP67" s="876"/>
      <c r="JUQ67" s="876"/>
      <c r="JUR67" s="876"/>
      <c r="JUS67" s="876"/>
      <c r="JUT67" s="876"/>
      <c r="JUU67" s="876"/>
      <c r="JUV67" s="876"/>
      <c r="JUW67" s="876"/>
      <c r="JUX67" s="876"/>
      <c r="JUY67" s="876"/>
      <c r="JUZ67" s="876"/>
      <c r="JVA67" s="876"/>
      <c r="JVB67" s="876"/>
      <c r="JVC67" s="876"/>
      <c r="JVD67" s="876"/>
      <c r="JVE67" s="876"/>
      <c r="JVF67" s="876"/>
      <c r="JVG67" s="876"/>
      <c r="JVH67" s="876"/>
      <c r="JVI67" s="876"/>
      <c r="JVJ67" s="876"/>
      <c r="JVK67" s="876"/>
      <c r="JVL67" s="876"/>
      <c r="JVM67" s="876"/>
      <c r="JVN67" s="876"/>
      <c r="JVO67" s="876"/>
      <c r="JVP67" s="876"/>
      <c r="JVQ67" s="876"/>
      <c r="JVR67" s="876"/>
      <c r="JVS67" s="876"/>
      <c r="JVT67" s="876"/>
      <c r="JVU67" s="876"/>
      <c r="JVV67" s="876"/>
      <c r="JVW67" s="876"/>
      <c r="JVX67" s="876"/>
      <c r="JVY67" s="876"/>
      <c r="JVZ67" s="876"/>
      <c r="JWA67" s="876"/>
      <c r="JWB67" s="876"/>
      <c r="JWC67" s="876"/>
      <c r="JWD67" s="876"/>
      <c r="JWE67" s="876"/>
      <c r="JWF67" s="876"/>
      <c r="JWG67" s="876"/>
      <c r="JWH67" s="876"/>
      <c r="JWI67" s="876"/>
      <c r="JWJ67" s="876"/>
      <c r="JWK67" s="876"/>
      <c r="JWL67" s="876"/>
      <c r="JWM67" s="876"/>
      <c r="JWN67" s="876"/>
      <c r="JWO67" s="876"/>
      <c r="JWP67" s="876"/>
      <c r="JWQ67" s="876"/>
      <c r="JWR67" s="876"/>
      <c r="JWS67" s="876"/>
      <c r="JWT67" s="876"/>
      <c r="JWU67" s="876"/>
      <c r="JWV67" s="876"/>
      <c r="JWW67" s="876"/>
      <c r="JWX67" s="876"/>
      <c r="JWY67" s="876"/>
      <c r="JWZ67" s="876"/>
      <c r="JXA67" s="876"/>
      <c r="JXB67" s="876"/>
      <c r="JXC67" s="876"/>
      <c r="JXD67" s="876"/>
      <c r="JXE67" s="876"/>
      <c r="JXF67" s="876"/>
      <c r="JXG67" s="876"/>
      <c r="JXH67" s="876"/>
      <c r="JXI67" s="876"/>
      <c r="JXJ67" s="876"/>
      <c r="JXK67" s="876"/>
      <c r="JXL67" s="876"/>
      <c r="JXM67" s="876"/>
      <c r="JXN67" s="876"/>
      <c r="JXO67" s="876"/>
      <c r="JXP67" s="876"/>
      <c r="JXQ67" s="876"/>
      <c r="JXR67" s="876"/>
      <c r="JXS67" s="876"/>
      <c r="JXT67" s="876"/>
      <c r="JXU67" s="876"/>
      <c r="JXV67" s="876"/>
      <c r="JXW67" s="876"/>
      <c r="JXX67" s="876"/>
      <c r="JXY67" s="876"/>
      <c r="JXZ67" s="876"/>
      <c r="JYA67" s="876"/>
      <c r="JYB67" s="876"/>
      <c r="JYC67" s="876"/>
      <c r="JYD67" s="876"/>
      <c r="JYE67" s="876"/>
      <c r="JYF67" s="876"/>
      <c r="JYG67" s="876"/>
      <c r="JYH67" s="876"/>
      <c r="JYI67" s="876"/>
      <c r="JYJ67" s="876"/>
      <c r="JYK67" s="876"/>
      <c r="JYL67" s="876"/>
      <c r="JYM67" s="876"/>
      <c r="JYN67" s="876"/>
      <c r="JYO67" s="876"/>
      <c r="JYP67" s="876"/>
      <c r="JYQ67" s="876"/>
      <c r="JYR67" s="876"/>
      <c r="JYS67" s="876"/>
      <c r="JYT67" s="876"/>
      <c r="JYU67" s="876"/>
      <c r="JYV67" s="876"/>
      <c r="JYW67" s="876"/>
      <c r="JYX67" s="876"/>
      <c r="JYY67" s="876"/>
      <c r="JYZ67" s="876"/>
      <c r="JZA67" s="876"/>
      <c r="JZB67" s="876"/>
      <c r="JZC67" s="876"/>
      <c r="JZD67" s="876"/>
      <c r="JZE67" s="876"/>
      <c r="JZF67" s="876"/>
      <c r="JZG67" s="876"/>
      <c r="JZH67" s="876"/>
      <c r="JZI67" s="876"/>
      <c r="JZJ67" s="876"/>
      <c r="JZK67" s="876"/>
      <c r="JZL67" s="876"/>
      <c r="JZM67" s="876"/>
      <c r="JZN67" s="876"/>
      <c r="JZO67" s="876"/>
      <c r="JZP67" s="876"/>
      <c r="JZQ67" s="876"/>
      <c r="JZR67" s="876"/>
      <c r="JZS67" s="876"/>
      <c r="JZT67" s="876"/>
      <c r="JZU67" s="876"/>
      <c r="JZV67" s="876"/>
      <c r="JZW67" s="876"/>
      <c r="JZX67" s="876"/>
      <c r="JZY67" s="876"/>
      <c r="JZZ67" s="876"/>
      <c r="KAA67" s="876"/>
      <c r="KAB67" s="876"/>
      <c r="KAC67" s="876"/>
      <c r="KAD67" s="876"/>
      <c r="KAE67" s="876"/>
      <c r="KAF67" s="876"/>
      <c r="KAG67" s="876"/>
      <c r="KAH67" s="876"/>
      <c r="KAI67" s="876"/>
      <c r="KAJ67" s="876"/>
      <c r="KAK67" s="876"/>
      <c r="KAL67" s="876"/>
      <c r="KAM67" s="876"/>
      <c r="KAN67" s="876"/>
      <c r="KAO67" s="876"/>
      <c r="KAP67" s="876"/>
      <c r="KAQ67" s="876"/>
      <c r="KAR67" s="876"/>
      <c r="KAS67" s="876"/>
      <c r="KAT67" s="876"/>
      <c r="KAU67" s="876"/>
      <c r="KAV67" s="876"/>
      <c r="KAW67" s="876"/>
      <c r="KAX67" s="876"/>
      <c r="KAY67" s="876"/>
      <c r="KAZ67" s="876"/>
      <c r="KBA67" s="876"/>
      <c r="KBB67" s="876"/>
      <c r="KBC67" s="876"/>
      <c r="KBD67" s="876"/>
      <c r="KBE67" s="876"/>
      <c r="KBF67" s="876"/>
      <c r="KBG67" s="876"/>
      <c r="KBH67" s="876"/>
      <c r="KBI67" s="876"/>
      <c r="KBJ67" s="876"/>
      <c r="KBK67" s="876"/>
      <c r="KBL67" s="876"/>
      <c r="KBM67" s="876"/>
      <c r="KBN67" s="876"/>
      <c r="KBO67" s="876"/>
      <c r="KBP67" s="876"/>
      <c r="KBQ67" s="876"/>
      <c r="KBR67" s="876"/>
      <c r="KBS67" s="876"/>
      <c r="KBT67" s="876"/>
      <c r="KBU67" s="876"/>
      <c r="KBV67" s="876"/>
      <c r="KBW67" s="876"/>
      <c r="KBX67" s="876"/>
      <c r="KBY67" s="876"/>
      <c r="KBZ67" s="876"/>
      <c r="KCA67" s="876"/>
      <c r="KCB67" s="876"/>
      <c r="KCC67" s="876"/>
      <c r="KCD67" s="876"/>
      <c r="KCE67" s="876"/>
      <c r="KCF67" s="876"/>
      <c r="KCG67" s="876"/>
      <c r="KCH67" s="876"/>
      <c r="KCI67" s="876"/>
      <c r="KCJ67" s="876"/>
      <c r="KCK67" s="876"/>
      <c r="KCL67" s="876"/>
      <c r="KCM67" s="876"/>
      <c r="KCN67" s="876"/>
      <c r="KCO67" s="876"/>
      <c r="KCP67" s="876"/>
      <c r="KCQ67" s="876"/>
      <c r="KCR67" s="876"/>
      <c r="KCS67" s="876"/>
      <c r="KCT67" s="876"/>
      <c r="KCU67" s="876"/>
      <c r="KCV67" s="876"/>
      <c r="KCW67" s="876"/>
      <c r="KCX67" s="876"/>
      <c r="KCY67" s="876"/>
      <c r="KCZ67" s="876"/>
      <c r="KDA67" s="876"/>
      <c r="KDB67" s="876"/>
      <c r="KDC67" s="876"/>
      <c r="KDD67" s="876"/>
      <c r="KDE67" s="876"/>
      <c r="KDF67" s="876"/>
      <c r="KDG67" s="876"/>
      <c r="KDH67" s="876"/>
      <c r="KDI67" s="876"/>
      <c r="KDJ67" s="876"/>
      <c r="KDK67" s="876"/>
      <c r="KDL67" s="876"/>
      <c r="KDM67" s="876"/>
      <c r="KDN67" s="876"/>
      <c r="KDO67" s="876"/>
      <c r="KDP67" s="876"/>
      <c r="KDQ67" s="876"/>
      <c r="KDR67" s="876"/>
      <c r="KDS67" s="876"/>
      <c r="KDT67" s="876"/>
      <c r="KDU67" s="876"/>
      <c r="KDV67" s="876"/>
      <c r="KDW67" s="876"/>
      <c r="KDX67" s="876"/>
      <c r="KDY67" s="876"/>
      <c r="KDZ67" s="876"/>
      <c r="KEA67" s="876"/>
      <c r="KEB67" s="876"/>
      <c r="KEC67" s="876"/>
      <c r="KED67" s="876"/>
      <c r="KEE67" s="876"/>
      <c r="KEF67" s="876"/>
      <c r="KEG67" s="876"/>
      <c r="KEH67" s="876"/>
      <c r="KEI67" s="876"/>
      <c r="KEJ67" s="876"/>
      <c r="KEK67" s="876"/>
      <c r="KEL67" s="876"/>
      <c r="KEM67" s="876"/>
      <c r="KEN67" s="876"/>
      <c r="KEO67" s="876"/>
      <c r="KEP67" s="876"/>
      <c r="KEQ67" s="876"/>
      <c r="KER67" s="876"/>
      <c r="KES67" s="876"/>
      <c r="KET67" s="876"/>
      <c r="KEU67" s="876"/>
      <c r="KEV67" s="876"/>
      <c r="KEW67" s="876"/>
      <c r="KEX67" s="876"/>
      <c r="KEY67" s="876"/>
      <c r="KEZ67" s="876"/>
      <c r="KFA67" s="876"/>
      <c r="KFB67" s="876"/>
      <c r="KFC67" s="876"/>
      <c r="KFD67" s="876"/>
      <c r="KFE67" s="876"/>
      <c r="KFF67" s="876"/>
      <c r="KFG67" s="876"/>
      <c r="KFH67" s="876"/>
      <c r="KFI67" s="876"/>
      <c r="KFJ67" s="876"/>
      <c r="KFK67" s="876"/>
      <c r="KFL67" s="876"/>
      <c r="KFM67" s="876"/>
      <c r="KFN67" s="876"/>
      <c r="KFO67" s="876"/>
      <c r="KFP67" s="876"/>
      <c r="KFQ67" s="876"/>
      <c r="KFR67" s="876"/>
      <c r="KFS67" s="876"/>
      <c r="KFT67" s="876"/>
      <c r="KFU67" s="876"/>
      <c r="KFV67" s="876"/>
      <c r="KFW67" s="876"/>
      <c r="KFX67" s="876"/>
      <c r="KFY67" s="876"/>
      <c r="KFZ67" s="876"/>
      <c r="KGA67" s="876"/>
      <c r="KGB67" s="876"/>
      <c r="KGC67" s="876"/>
      <c r="KGD67" s="876"/>
      <c r="KGE67" s="876"/>
      <c r="KGF67" s="876"/>
      <c r="KGG67" s="876"/>
      <c r="KGH67" s="876"/>
      <c r="KGI67" s="876"/>
      <c r="KGJ67" s="876"/>
      <c r="KGK67" s="876"/>
      <c r="KGL67" s="876"/>
      <c r="KGM67" s="876"/>
      <c r="KGN67" s="876"/>
      <c r="KGO67" s="876"/>
      <c r="KGP67" s="876"/>
      <c r="KGQ67" s="876"/>
      <c r="KGR67" s="876"/>
      <c r="KGS67" s="876"/>
      <c r="KGT67" s="876"/>
      <c r="KGU67" s="876"/>
      <c r="KGV67" s="876"/>
      <c r="KGW67" s="876"/>
      <c r="KGX67" s="876"/>
      <c r="KGY67" s="876"/>
      <c r="KGZ67" s="876"/>
      <c r="KHA67" s="876"/>
      <c r="KHB67" s="876"/>
      <c r="KHC67" s="876"/>
      <c r="KHD67" s="876"/>
      <c r="KHE67" s="876"/>
      <c r="KHF67" s="876"/>
      <c r="KHG67" s="876"/>
      <c r="KHH67" s="876"/>
      <c r="KHI67" s="876"/>
      <c r="KHJ67" s="876"/>
      <c r="KHK67" s="876"/>
      <c r="KHL67" s="876"/>
      <c r="KHM67" s="876"/>
      <c r="KHN67" s="876"/>
      <c r="KHO67" s="876"/>
      <c r="KHP67" s="876"/>
      <c r="KHQ67" s="876"/>
      <c r="KHR67" s="876"/>
      <c r="KHS67" s="876"/>
      <c r="KHT67" s="876"/>
      <c r="KHU67" s="876"/>
      <c r="KHV67" s="876"/>
      <c r="KHW67" s="876"/>
      <c r="KHX67" s="876"/>
      <c r="KHY67" s="876"/>
      <c r="KHZ67" s="876"/>
      <c r="KIA67" s="876"/>
      <c r="KIB67" s="876"/>
      <c r="KIC67" s="876"/>
      <c r="KID67" s="876"/>
      <c r="KIE67" s="876"/>
      <c r="KIF67" s="876"/>
      <c r="KIG67" s="876"/>
      <c r="KIH67" s="876"/>
      <c r="KII67" s="876"/>
      <c r="KIJ67" s="876"/>
      <c r="KIK67" s="876"/>
      <c r="KIL67" s="876"/>
      <c r="KIM67" s="876"/>
      <c r="KIN67" s="876"/>
      <c r="KIO67" s="876"/>
      <c r="KIP67" s="876"/>
      <c r="KIQ67" s="876"/>
      <c r="KIR67" s="876"/>
      <c r="KIS67" s="876"/>
      <c r="KIT67" s="876"/>
      <c r="KIU67" s="876"/>
      <c r="KIV67" s="876"/>
      <c r="KIW67" s="876"/>
      <c r="KIX67" s="876"/>
      <c r="KIY67" s="876"/>
      <c r="KIZ67" s="876"/>
      <c r="KJA67" s="876"/>
      <c r="KJB67" s="876"/>
      <c r="KJC67" s="876"/>
      <c r="KJD67" s="876"/>
      <c r="KJE67" s="876"/>
      <c r="KJF67" s="876"/>
      <c r="KJG67" s="876"/>
      <c r="KJH67" s="876"/>
      <c r="KJI67" s="876"/>
      <c r="KJJ67" s="876"/>
      <c r="KJK67" s="876"/>
      <c r="KJL67" s="876"/>
      <c r="KJM67" s="876"/>
      <c r="KJN67" s="876"/>
      <c r="KJO67" s="876"/>
      <c r="KJP67" s="876"/>
      <c r="KJQ67" s="876"/>
      <c r="KJR67" s="876"/>
      <c r="KJS67" s="876"/>
      <c r="KJT67" s="876"/>
      <c r="KJU67" s="876"/>
      <c r="KJV67" s="876"/>
      <c r="KJW67" s="876"/>
      <c r="KJX67" s="876"/>
      <c r="KJY67" s="876"/>
      <c r="KJZ67" s="876"/>
      <c r="KKA67" s="876"/>
      <c r="KKB67" s="876"/>
      <c r="KKC67" s="876"/>
      <c r="KKD67" s="876"/>
      <c r="KKE67" s="876"/>
      <c r="KKF67" s="876"/>
      <c r="KKG67" s="876"/>
      <c r="KKH67" s="876"/>
      <c r="KKI67" s="876"/>
      <c r="KKJ67" s="876"/>
      <c r="KKK67" s="876"/>
      <c r="KKL67" s="876"/>
      <c r="KKM67" s="876"/>
      <c r="KKN67" s="876"/>
      <c r="KKO67" s="876"/>
      <c r="KKP67" s="876"/>
      <c r="KKQ67" s="876"/>
      <c r="KKR67" s="876"/>
      <c r="KKS67" s="876"/>
      <c r="KKT67" s="876"/>
      <c r="KKU67" s="876"/>
      <c r="KKV67" s="876"/>
      <c r="KKW67" s="876"/>
      <c r="KKX67" s="876"/>
      <c r="KKY67" s="876"/>
      <c r="KKZ67" s="876"/>
      <c r="KLA67" s="876"/>
      <c r="KLB67" s="876"/>
      <c r="KLC67" s="876"/>
      <c r="KLD67" s="876"/>
      <c r="KLE67" s="876"/>
      <c r="KLF67" s="876"/>
      <c r="KLG67" s="876"/>
      <c r="KLH67" s="876"/>
      <c r="KLI67" s="876"/>
      <c r="KLJ67" s="876"/>
      <c r="KLK67" s="876"/>
      <c r="KLL67" s="876"/>
      <c r="KLM67" s="876"/>
      <c r="KLN67" s="876"/>
      <c r="KLO67" s="876"/>
      <c r="KLP67" s="876"/>
      <c r="KLQ67" s="876"/>
      <c r="KLR67" s="876"/>
      <c r="KLS67" s="876"/>
      <c r="KLT67" s="876"/>
      <c r="KLU67" s="876"/>
      <c r="KLV67" s="876"/>
      <c r="KLW67" s="876"/>
      <c r="KLX67" s="876"/>
      <c r="KLY67" s="876"/>
      <c r="KLZ67" s="876"/>
      <c r="KMA67" s="876"/>
      <c r="KMB67" s="876"/>
      <c r="KMC67" s="876"/>
      <c r="KMD67" s="876"/>
      <c r="KME67" s="876"/>
      <c r="KMF67" s="876"/>
      <c r="KMG67" s="876"/>
      <c r="KMH67" s="876"/>
      <c r="KMI67" s="876"/>
      <c r="KMJ67" s="876"/>
      <c r="KMK67" s="876"/>
      <c r="KML67" s="876"/>
      <c r="KMM67" s="876"/>
      <c r="KMN67" s="876"/>
      <c r="KMO67" s="876"/>
      <c r="KMP67" s="876"/>
      <c r="KMQ67" s="876"/>
      <c r="KMR67" s="876"/>
      <c r="KMS67" s="876"/>
      <c r="KMT67" s="876"/>
      <c r="KMU67" s="876"/>
      <c r="KMV67" s="876"/>
      <c r="KMW67" s="876"/>
      <c r="KMX67" s="876"/>
      <c r="KMY67" s="876"/>
      <c r="KMZ67" s="876"/>
      <c r="KNA67" s="876"/>
      <c r="KNB67" s="876"/>
      <c r="KNC67" s="876"/>
      <c r="KND67" s="876"/>
      <c r="KNE67" s="876"/>
      <c r="KNF67" s="876"/>
      <c r="KNG67" s="876"/>
      <c r="KNH67" s="876"/>
      <c r="KNI67" s="876"/>
      <c r="KNJ67" s="876"/>
      <c r="KNK67" s="876"/>
      <c r="KNL67" s="876"/>
      <c r="KNM67" s="876"/>
      <c r="KNN67" s="876"/>
      <c r="KNO67" s="876"/>
      <c r="KNP67" s="876"/>
      <c r="KNQ67" s="876"/>
      <c r="KNR67" s="876"/>
      <c r="KNS67" s="876"/>
      <c r="KNT67" s="876"/>
      <c r="KNU67" s="876"/>
      <c r="KNV67" s="876"/>
      <c r="KNW67" s="876"/>
      <c r="KNX67" s="876"/>
      <c r="KNY67" s="876"/>
      <c r="KNZ67" s="876"/>
      <c r="KOA67" s="876"/>
      <c r="KOB67" s="876"/>
      <c r="KOC67" s="876"/>
      <c r="KOD67" s="876"/>
      <c r="KOE67" s="876"/>
      <c r="KOF67" s="876"/>
      <c r="KOG67" s="876"/>
      <c r="KOH67" s="876"/>
      <c r="KOI67" s="876"/>
      <c r="KOJ67" s="876"/>
      <c r="KOK67" s="876"/>
      <c r="KOL67" s="876"/>
      <c r="KOM67" s="876"/>
      <c r="KON67" s="876"/>
      <c r="KOO67" s="876"/>
      <c r="KOP67" s="876"/>
      <c r="KOQ67" s="876"/>
      <c r="KOR67" s="876"/>
      <c r="KOS67" s="876"/>
      <c r="KOT67" s="876"/>
      <c r="KOU67" s="876"/>
      <c r="KOV67" s="876"/>
      <c r="KOW67" s="876"/>
      <c r="KOX67" s="876"/>
      <c r="KOY67" s="876"/>
      <c r="KOZ67" s="876"/>
      <c r="KPA67" s="876"/>
      <c r="KPB67" s="876"/>
      <c r="KPC67" s="876"/>
      <c r="KPD67" s="876"/>
      <c r="KPE67" s="876"/>
      <c r="KPF67" s="876"/>
      <c r="KPG67" s="876"/>
      <c r="KPH67" s="876"/>
      <c r="KPI67" s="876"/>
      <c r="KPJ67" s="876"/>
      <c r="KPK67" s="876"/>
      <c r="KPL67" s="876"/>
      <c r="KPM67" s="876"/>
      <c r="KPN67" s="876"/>
      <c r="KPO67" s="876"/>
      <c r="KPP67" s="876"/>
      <c r="KPQ67" s="876"/>
      <c r="KPR67" s="876"/>
      <c r="KPS67" s="876"/>
      <c r="KPT67" s="876"/>
      <c r="KPU67" s="876"/>
      <c r="KPV67" s="876"/>
      <c r="KPW67" s="876"/>
      <c r="KPX67" s="876"/>
      <c r="KPY67" s="876"/>
      <c r="KPZ67" s="876"/>
      <c r="KQA67" s="876"/>
      <c r="KQB67" s="876"/>
      <c r="KQC67" s="876"/>
      <c r="KQD67" s="876"/>
      <c r="KQE67" s="876"/>
      <c r="KQF67" s="876"/>
      <c r="KQG67" s="876"/>
      <c r="KQH67" s="876"/>
      <c r="KQI67" s="876"/>
      <c r="KQJ67" s="876"/>
      <c r="KQK67" s="876"/>
      <c r="KQL67" s="876"/>
      <c r="KQM67" s="876"/>
      <c r="KQN67" s="876"/>
      <c r="KQO67" s="876"/>
      <c r="KQP67" s="876"/>
      <c r="KQQ67" s="876"/>
      <c r="KQR67" s="876"/>
      <c r="KQS67" s="876"/>
      <c r="KQT67" s="876"/>
      <c r="KQU67" s="876"/>
      <c r="KQV67" s="876"/>
      <c r="KQW67" s="876"/>
      <c r="KQX67" s="876"/>
      <c r="KQY67" s="876"/>
      <c r="KQZ67" s="876"/>
      <c r="KRA67" s="876"/>
      <c r="KRB67" s="876"/>
      <c r="KRC67" s="876"/>
      <c r="KRD67" s="876"/>
      <c r="KRE67" s="876"/>
      <c r="KRF67" s="876"/>
      <c r="KRG67" s="876"/>
      <c r="KRH67" s="876"/>
      <c r="KRI67" s="876"/>
      <c r="KRJ67" s="876"/>
      <c r="KRK67" s="876"/>
      <c r="KRL67" s="876"/>
      <c r="KRM67" s="876"/>
      <c r="KRN67" s="876"/>
      <c r="KRO67" s="876"/>
      <c r="KRP67" s="876"/>
      <c r="KRQ67" s="876"/>
      <c r="KRR67" s="876"/>
      <c r="KRS67" s="876"/>
      <c r="KRT67" s="876"/>
      <c r="KRU67" s="876"/>
      <c r="KRV67" s="876"/>
      <c r="KRW67" s="876"/>
      <c r="KRX67" s="876"/>
      <c r="KRY67" s="876"/>
      <c r="KRZ67" s="876"/>
      <c r="KSA67" s="876"/>
      <c r="KSB67" s="876"/>
      <c r="KSC67" s="876"/>
      <c r="KSD67" s="876"/>
      <c r="KSE67" s="876"/>
      <c r="KSF67" s="876"/>
      <c r="KSG67" s="876"/>
      <c r="KSH67" s="876"/>
      <c r="KSI67" s="876"/>
      <c r="KSJ67" s="876"/>
      <c r="KSK67" s="876"/>
      <c r="KSL67" s="876"/>
      <c r="KSM67" s="876"/>
      <c r="KSN67" s="876"/>
      <c r="KSO67" s="876"/>
      <c r="KSP67" s="876"/>
      <c r="KSQ67" s="876"/>
      <c r="KSR67" s="876"/>
      <c r="KSS67" s="876"/>
      <c r="KST67" s="876"/>
      <c r="KSU67" s="876"/>
      <c r="KSV67" s="876"/>
      <c r="KSW67" s="876"/>
      <c r="KSX67" s="876"/>
      <c r="KSY67" s="876"/>
      <c r="KSZ67" s="876"/>
      <c r="KTA67" s="876"/>
      <c r="KTB67" s="876"/>
      <c r="KTC67" s="876"/>
      <c r="KTD67" s="876"/>
      <c r="KTE67" s="876"/>
      <c r="KTF67" s="876"/>
      <c r="KTG67" s="876"/>
      <c r="KTH67" s="876"/>
      <c r="KTI67" s="876"/>
      <c r="KTJ67" s="876"/>
      <c r="KTK67" s="876"/>
      <c r="KTL67" s="876"/>
      <c r="KTM67" s="876"/>
      <c r="KTN67" s="876"/>
      <c r="KTO67" s="876"/>
      <c r="KTP67" s="876"/>
      <c r="KTQ67" s="876"/>
      <c r="KTR67" s="876"/>
      <c r="KTS67" s="876"/>
      <c r="KTT67" s="876"/>
      <c r="KTU67" s="876"/>
      <c r="KTV67" s="876"/>
      <c r="KTW67" s="876"/>
      <c r="KTX67" s="876"/>
      <c r="KTY67" s="876"/>
      <c r="KTZ67" s="876"/>
      <c r="KUA67" s="876"/>
      <c r="KUB67" s="876"/>
      <c r="KUC67" s="876"/>
      <c r="KUD67" s="876"/>
      <c r="KUE67" s="876"/>
      <c r="KUF67" s="876"/>
      <c r="KUG67" s="876"/>
      <c r="KUH67" s="876"/>
      <c r="KUI67" s="876"/>
      <c r="KUJ67" s="876"/>
      <c r="KUK67" s="876"/>
      <c r="KUL67" s="876"/>
      <c r="KUM67" s="876"/>
      <c r="KUN67" s="876"/>
      <c r="KUO67" s="876"/>
      <c r="KUP67" s="876"/>
      <c r="KUQ67" s="876"/>
      <c r="KUR67" s="876"/>
      <c r="KUS67" s="876"/>
      <c r="KUT67" s="876"/>
      <c r="KUU67" s="876"/>
      <c r="KUV67" s="876"/>
      <c r="KUW67" s="876"/>
      <c r="KUX67" s="876"/>
      <c r="KUY67" s="876"/>
      <c r="KUZ67" s="876"/>
      <c r="KVA67" s="876"/>
      <c r="KVB67" s="876"/>
      <c r="KVC67" s="876"/>
      <c r="KVD67" s="876"/>
      <c r="KVE67" s="876"/>
      <c r="KVF67" s="876"/>
      <c r="KVG67" s="876"/>
      <c r="KVH67" s="876"/>
      <c r="KVI67" s="876"/>
      <c r="KVJ67" s="876"/>
      <c r="KVK67" s="876"/>
      <c r="KVL67" s="876"/>
      <c r="KVM67" s="876"/>
      <c r="KVN67" s="876"/>
      <c r="KVO67" s="876"/>
      <c r="KVP67" s="876"/>
      <c r="KVQ67" s="876"/>
      <c r="KVR67" s="876"/>
      <c r="KVS67" s="876"/>
      <c r="KVT67" s="876"/>
      <c r="KVU67" s="876"/>
      <c r="KVV67" s="876"/>
      <c r="KVW67" s="876"/>
      <c r="KVX67" s="876"/>
      <c r="KVY67" s="876"/>
      <c r="KVZ67" s="876"/>
      <c r="KWA67" s="876"/>
      <c r="KWB67" s="876"/>
      <c r="KWC67" s="876"/>
      <c r="KWD67" s="876"/>
      <c r="KWE67" s="876"/>
      <c r="KWF67" s="876"/>
      <c r="KWG67" s="876"/>
      <c r="KWH67" s="876"/>
      <c r="KWI67" s="876"/>
      <c r="KWJ67" s="876"/>
      <c r="KWK67" s="876"/>
      <c r="KWL67" s="876"/>
      <c r="KWM67" s="876"/>
      <c r="KWN67" s="876"/>
      <c r="KWO67" s="876"/>
      <c r="KWP67" s="876"/>
      <c r="KWQ67" s="876"/>
      <c r="KWR67" s="876"/>
      <c r="KWS67" s="876"/>
      <c r="KWT67" s="876"/>
      <c r="KWU67" s="876"/>
      <c r="KWV67" s="876"/>
      <c r="KWW67" s="876"/>
      <c r="KWX67" s="876"/>
      <c r="KWY67" s="876"/>
      <c r="KWZ67" s="876"/>
      <c r="KXA67" s="876"/>
      <c r="KXB67" s="876"/>
      <c r="KXC67" s="876"/>
      <c r="KXD67" s="876"/>
      <c r="KXE67" s="876"/>
      <c r="KXF67" s="876"/>
      <c r="KXG67" s="876"/>
      <c r="KXH67" s="876"/>
      <c r="KXI67" s="876"/>
      <c r="KXJ67" s="876"/>
      <c r="KXK67" s="876"/>
      <c r="KXL67" s="876"/>
      <c r="KXM67" s="876"/>
      <c r="KXN67" s="876"/>
      <c r="KXO67" s="876"/>
      <c r="KXP67" s="876"/>
      <c r="KXQ67" s="876"/>
      <c r="KXR67" s="876"/>
      <c r="KXS67" s="876"/>
      <c r="KXT67" s="876"/>
      <c r="KXU67" s="876"/>
      <c r="KXV67" s="876"/>
      <c r="KXW67" s="876"/>
      <c r="KXX67" s="876"/>
      <c r="KXY67" s="876"/>
      <c r="KXZ67" s="876"/>
      <c r="KYA67" s="876"/>
      <c r="KYB67" s="876"/>
      <c r="KYC67" s="876"/>
      <c r="KYD67" s="876"/>
      <c r="KYE67" s="876"/>
      <c r="KYF67" s="876"/>
      <c r="KYG67" s="876"/>
      <c r="KYH67" s="876"/>
      <c r="KYI67" s="876"/>
      <c r="KYJ67" s="876"/>
      <c r="KYK67" s="876"/>
      <c r="KYL67" s="876"/>
      <c r="KYM67" s="876"/>
      <c r="KYN67" s="876"/>
      <c r="KYO67" s="876"/>
      <c r="KYP67" s="876"/>
      <c r="KYQ67" s="876"/>
      <c r="KYR67" s="876"/>
      <c r="KYS67" s="876"/>
      <c r="KYT67" s="876"/>
      <c r="KYU67" s="876"/>
      <c r="KYV67" s="876"/>
      <c r="KYW67" s="876"/>
      <c r="KYX67" s="876"/>
      <c r="KYY67" s="876"/>
      <c r="KYZ67" s="876"/>
      <c r="KZA67" s="876"/>
      <c r="KZB67" s="876"/>
      <c r="KZC67" s="876"/>
      <c r="KZD67" s="876"/>
      <c r="KZE67" s="876"/>
      <c r="KZF67" s="876"/>
      <c r="KZG67" s="876"/>
      <c r="KZH67" s="876"/>
      <c r="KZI67" s="876"/>
      <c r="KZJ67" s="876"/>
      <c r="KZK67" s="876"/>
      <c r="KZL67" s="876"/>
      <c r="KZM67" s="876"/>
      <c r="KZN67" s="876"/>
      <c r="KZO67" s="876"/>
      <c r="KZP67" s="876"/>
      <c r="KZQ67" s="876"/>
      <c r="KZR67" s="876"/>
      <c r="KZS67" s="876"/>
      <c r="KZT67" s="876"/>
      <c r="KZU67" s="876"/>
      <c r="KZV67" s="876"/>
      <c r="KZW67" s="876"/>
      <c r="KZX67" s="876"/>
      <c r="KZY67" s="876"/>
      <c r="KZZ67" s="876"/>
      <c r="LAA67" s="876"/>
      <c r="LAB67" s="876"/>
      <c r="LAC67" s="876"/>
      <c r="LAD67" s="876"/>
      <c r="LAE67" s="876"/>
      <c r="LAF67" s="876"/>
      <c r="LAG67" s="876"/>
      <c r="LAH67" s="876"/>
      <c r="LAI67" s="876"/>
      <c r="LAJ67" s="876"/>
      <c r="LAK67" s="876"/>
      <c r="LAL67" s="876"/>
      <c r="LAM67" s="876"/>
      <c r="LAN67" s="876"/>
      <c r="LAO67" s="876"/>
      <c r="LAP67" s="876"/>
      <c r="LAQ67" s="876"/>
      <c r="LAR67" s="876"/>
      <c r="LAS67" s="876"/>
      <c r="LAT67" s="876"/>
      <c r="LAU67" s="876"/>
      <c r="LAV67" s="876"/>
      <c r="LAW67" s="876"/>
      <c r="LAX67" s="876"/>
      <c r="LAY67" s="876"/>
      <c r="LAZ67" s="876"/>
      <c r="LBA67" s="876"/>
      <c r="LBB67" s="876"/>
      <c r="LBC67" s="876"/>
      <c r="LBD67" s="876"/>
      <c r="LBE67" s="876"/>
      <c r="LBF67" s="876"/>
      <c r="LBG67" s="876"/>
      <c r="LBH67" s="876"/>
      <c r="LBI67" s="876"/>
      <c r="LBJ67" s="876"/>
      <c r="LBK67" s="876"/>
      <c r="LBL67" s="876"/>
      <c r="LBM67" s="876"/>
      <c r="LBN67" s="876"/>
      <c r="LBO67" s="876"/>
      <c r="LBP67" s="876"/>
      <c r="LBQ67" s="876"/>
      <c r="LBR67" s="876"/>
      <c r="LBS67" s="876"/>
      <c r="LBT67" s="876"/>
      <c r="LBU67" s="876"/>
      <c r="LBV67" s="876"/>
      <c r="LBW67" s="876"/>
      <c r="LBX67" s="876"/>
      <c r="LBY67" s="876"/>
      <c r="LBZ67" s="876"/>
      <c r="LCA67" s="876"/>
      <c r="LCB67" s="876"/>
      <c r="LCC67" s="876"/>
      <c r="LCD67" s="876"/>
      <c r="LCE67" s="876"/>
      <c r="LCF67" s="876"/>
      <c r="LCG67" s="876"/>
      <c r="LCH67" s="876"/>
      <c r="LCI67" s="876"/>
      <c r="LCJ67" s="876"/>
      <c r="LCK67" s="876"/>
      <c r="LCL67" s="876"/>
      <c r="LCM67" s="876"/>
      <c r="LCN67" s="876"/>
      <c r="LCO67" s="876"/>
      <c r="LCP67" s="876"/>
      <c r="LCQ67" s="876"/>
      <c r="LCR67" s="876"/>
      <c r="LCS67" s="876"/>
      <c r="LCT67" s="876"/>
      <c r="LCU67" s="876"/>
      <c r="LCV67" s="876"/>
      <c r="LCW67" s="876"/>
      <c r="LCX67" s="876"/>
      <c r="LCY67" s="876"/>
      <c r="LCZ67" s="876"/>
      <c r="LDA67" s="876"/>
      <c r="LDB67" s="876"/>
      <c r="LDC67" s="876"/>
      <c r="LDD67" s="876"/>
      <c r="LDE67" s="876"/>
      <c r="LDF67" s="876"/>
      <c r="LDG67" s="876"/>
      <c r="LDH67" s="876"/>
      <c r="LDI67" s="876"/>
      <c r="LDJ67" s="876"/>
      <c r="LDK67" s="876"/>
      <c r="LDL67" s="876"/>
      <c r="LDM67" s="876"/>
      <c r="LDN67" s="876"/>
      <c r="LDO67" s="876"/>
      <c r="LDP67" s="876"/>
      <c r="LDQ67" s="876"/>
      <c r="LDR67" s="876"/>
      <c r="LDS67" s="876"/>
      <c r="LDT67" s="876"/>
      <c r="LDU67" s="876"/>
      <c r="LDV67" s="876"/>
      <c r="LDW67" s="876"/>
      <c r="LDX67" s="876"/>
      <c r="LDY67" s="876"/>
      <c r="LDZ67" s="876"/>
      <c r="LEA67" s="876"/>
      <c r="LEB67" s="876"/>
      <c r="LEC67" s="876"/>
      <c r="LED67" s="876"/>
      <c r="LEE67" s="876"/>
      <c r="LEF67" s="876"/>
      <c r="LEG67" s="876"/>
      <c r="LEH67" s="876"/>
      <c r="LEI67" s="876"/>
      <c r="LEJ67" s="876"/>
      <c r="LEK67" s="876"/>
      <c r="LEL67" s="876"/>
      <c r="LEM67" s="876"/>
      <c r="LEN67" s="876"/>
      <c r="LEO67" s="876"/>
      <c r="LEP67" s="876"/>
      <c r="LEQ67" s="876"/>
      <c r="LER67" s="876"/>
      <c r="LES67" s="876"/>
      <c r="LET67" s="876"/>
      <c r="LEU67" s="876"/>
      <c r="LEV67" s="876"/>
      <c r="LEW67" s="876"/>
      <c r="LEX67" s="876"/>
      <c r="LEY67" s="876"/>
      <c r="LEZ67" s="876"/>
      <c r="LFA67" s="876"/>
      <c r="LFB67" s="876"/>
      <c r="LFC67" s="876"/>
      <c r="LFD67" s="876"/>
      <c r="LFE67" s="876"/>
      <c r="LFF67" s="876"/>
      <c r="LFG67" s="876"/>
      <c r="LFH67" s="876"/>
      <c r="LFI67" s="876"/>
      <c r="LFJ67" s="876"/>
      <c r="LFK67" s="876"/>
      <c r="LFL67" s="876"/>
      <c r="LFM67" s="876"/>
      <c r="LFN67" s="876"/>
      <c r="LFO67" s="876"/>
      <c r="LFP67" s="876"/>
      <c r="LFQ67" s="876"/>
      <c r="LFR67" s="876"/>
      <c r="LFS67" s="876"/>
      <c r="LFT67" s="876"/>
      <c r="LFU67" s="876"/>
      <c r="LFV67" s="876"/>
      <c r="LFW67" s="876"/>
      <c r="LFX67" s="876"/>
      <c r="LFY67" s="876"/>
      <c r="LFZ67" s="876"/>
      <c r="LGA67" s="876"/>
      <c r="LGB67" s="876"/>
      <c r="LGC67" s="876"/>
      <c r="LGD67" s="876"/>
      <c r="LGE67" s="876"/>
      <c r="LGF67" s="876"/>
      <c r="LGG67" s="876"/>
      <c r="LGH67" s="876"/>
      <c r="LGI67" s="876"/>
      <c r="LGJ67" s="876"/>
      <c r="LGK67" s="876"/>
      <c r="LGL67" s="876"/>
      <c r="LGM67" s="876"/>
      <c r="LGN67" s="876"/>
      <c r="LGO67" s="876"/>
      <c r="LGP67" s="876"/>
      <c r="LGQ67" s="876"/>
      <c r="LGR67" s="876"/>
      <c r="LGS67" s="876"/>
      <c r="LGT67" s="876"/>
      <c r="LGU67" s="876"/>
      <c r="LGV67" s="876"/>
      <c r="LGW67" s="876"/>
      <c r="LGX67" s="876"/>
      <c r="LGY67" s="876"/>
      <c r="LGZ67" s="876"/>
      <c r="LHA67" s="876"/>
      <c r="LHB67" s="876"/>
      <c r="LHC67" s="876"/>
      <c r="LHD67" s="876"/>
      <c r="LHE67" s="876"/>
      <c r="LHF67" s="876"/>
      <c r="LHG67" s="876"/>
      <c r="LHH67" s="876"/>
      <c r="LHI67" s="876"/>
      <c r="LHJ67" s="876"/>
      <c r="LHK67" s="876"/>
      <c r="LHL67" s="876"/>
      <c r="LHM67" s="876"/>
      <c r="LHN67" s="876"/>
      <c r="LHO67" s="876"/>
      <c r="LHP67" s="876"/>
      <c r="LHQ67" s="876"/>
      <c r="LHR67" s="876"/>
      <c r="LHS67" s="876"/>
      <c r="LHT67" s="876"/>
      <c r="LHU67" s="876"/>
      <c r="LHV67" s="876"/>
      <c r="LHW67" s="876"/>
      <c r="LHX67" s="876"/>
      <c r="LHY67" s="876"/>
      <c r="LHZ67" s="876"/>
      <c r="LIA67" s="876"/>
      <c r="LIB67" s="876"/>
      <c r="LIC67" s="876"/>
      <c r="LID67" s="876"/>
      <c r="LIE67" s="876"/>
      <c r="LIF67" s="876"/>
      <c r="LIG67" s="876"/>
      <c r="LIH67" s="876"/>
      <c r="LII67" s="876"/>
      <c r="LIJ67" s="876"/>
      <c r="LIK67" s="876"/>
      <c r="LIL67" s="876"/>
      <c r="LIM67" s="876"/>
      <c r="LIN67" s="876"/>
      <c r="LIO67" s="876"/>
      <c r="LIP67" s="876"/>
      <c r="LIQ67" s="876"/>
      <c r="LIR67" s="876"/>
      <c r="LIS67" s="876"/>
      <c r="LIT67" s="876"/>
      <c r="LIU67" s="876"/>
      <c r="LIV67" s="876"/>
      <c r="LIW67" s="876"/>
      <c r="LIX67" s="876"/>
      <c r="LIY67" s="876"/>
      <c r="LIZ67" s="876"/>
      <c r="LJA67" s="876"/>
      <c r="LJB67" s="876"/>
      <c r="LJC67" s="876"/>
      <c r="LJD67" s="876"/>
      <c r="LJE67" s="876"/>
      <c r="LJF67" s="876"/>
      <c r="LJG67" s="876"/>
      <c r="LJH67" s="876"/>
      <c r="LJI67" s="876"/>
      <c r="LJJ67" s="876"/>
      <c r="LJK67" s="876"/>
      <c r="LJL67" s="876"/>
      <c r="LJM67" s="876"/>
      <c r="LJN67" s="876"/>
      <c r="LJO67" s="876"/>
      <c r="LJP67" s="876"/>
      <c r="LJQ67" s="876"/>
      <c r="LJR67" s="876"/>
      <c r="LJS67" s="876"/>
      <c r="LJT67" s="876"/>
      <c r="LJU67" s="876"/>
      <c r="LJV67" s="876"/>
      <c r="LJW67" s="876"/>
      <c r="LJX67" s="876"/>
      <c r="LJY67" s="876"/>
      <c r="LJZ67" s="876"/>
      <c r="LKA67" s="876"/>
      <c r="LKB67" s="876"/>
      <c r="LKC67" s="876"/>
      <c r="LKD67" s="876"/>
      <c r="LKE67" s="876"/>
      <c r="LKF67" s="876"/>
      <c r="LKG67" s="876"/>
      <c r="LKH67" s="876"/>
      <c r="LKI67" s="876"/>
      <c r="LKJ67" s="876"/>
      <c r="LKK67" s="876"/>
      <c r="LKL67" s="876"/>
      <c r="LKM67" s="876"/>
      <c r="LKN67" s="876"/>
      <c r="LKO67" s="876"/>
      <c r="LKP67" s="876"/>
      <c r="LKQ67" s="876"/>
      <c r="LKR67" s="876"/>
      <c r="LKS67" s="876"/>
      <c r="LKT67" s="876"/>
      <c r="LKU67" s="876"/>
      <c r="LKV67" s="876"/>
      <c r="LKW67" s="876"/>
      <c r="LKX67" s="876"/>
      <c r="LKY67" s="876"/>
      <c r="LKZ67" s="876"/>
      <c r="LLA67" s="876"/>
      <c r="LLB67" s="876"/>
      <c r="LLC67" s="876"/>
      <c r="LLD67" s="876"/>
      <c r="LLE67" s="876"/>
      <c r="LLF67" s="876"/>
      <c r="LLG67" s="876"/>
      <c r="LLH67" s="876"/>
      <c r="LLI67" s="876"/>
      <c r="LLJ67" s="876"/>
      <c r="LLK67" s="876"/>
      <c r="LLL67" s="876"/>
      <c r="LLM67" s="876"/>
      <c r="LLN67" s="876"/>
      <c r="LLO67" s="876"/>
      <c r="LLP67" s="876"/>
      <c r="LLQ67" s="876"/>
      <c r="LLR67" s="876"/>
      <c r="LLS67" s="876"/>
      <c r="LLT67" s="876"/>
      <c r="LLU67" s="876"/>
      <c r="LLV67" s="876"/>
      <c r="LLW67" s="876"/>
      <c r="LLX67" s="876"/>
      <c r="LLY67" s="876"/>
      <c r="LLZ67" s="876"/>
      <c r="LMA67" s="876"/>
      <c r="LMB67" s="876"/>
      <c r="LMC67" s="876"/>
      <c r="LMD67" s="876"/>
      <c r="LME67" s="876"/>
      <c r="LMF67" s="876"/>
      <c r="LMG67" s="876"/>
      <c r="LMH67" s="876"/>
      <c r="LMI67" s="876"/>
      <c r="LMJ67" s="876"/>
      <c r="LMK67" s="876"/>
      <c r="LML67" s="876"/>
      <c r="LMM67" s="876"/>
      <c r="LMN67" s="876"/>
      <c r="LMO67" s="876"/>
      <c r="LMP67" s="876"/>
      <c r="LMQ67" s="876"/>
      <c r="LMR67" s="876"/>
      <c r="LMS67" s="876"/>
      <c r="LMT67" s="876"/>
      <c r="LMU67" s="876"/>
      <c r="LMV67" s="876"/>
      <c r="LMW67" s="876"/>
      <c r="LMX67" s="876"/>
      <c r="LMY67" s="876"/>
      <c r="LMZ67" s="876"/>
      <c r="LNA67" s="876"/>
      <c r="LNB67" s="876"/>
      <c r="LNC67" s="876"/>
      <c r="LND67" s="876"/>
      <c r="LNE67" s="876"/>
      <c r="LNF67" s="876"/>
      <c r="LNG67" s="876"/>
      <c r="LNH67" s="876"/>
      <c r="LNI67" s="876"/>
      <c r="LNJ67" s="876"/>
      <c r="LNK67" s="876"/>
      <c r="LNL67" s="876"/>
      <c r="LNM67" s="876"/>
      <c r="LNN67" s="876"/>
      <c r="LNO67" s="876"/>
      <c r="LNP67" s="876"/>
      <c r="LNQ67" s="876"/>
      <c r="LNR67" s="876"/>
      <c r="LNS67" s="876"/>
      <c r="LNT67" s="876"/>
      <c r="LNU67" s="876"/>
      <c r="LNV67" s="876"/>
      <c r="LNW67" s="876"/>
      <c r="LNX67" s="876"/>
      <c r="LNY67" s="876"/>
      <c r="LNZ67" s="876"/>
      <c r="LOA67" s="876"/>
      <c r="LOB67" s="876"/>
      <c r="LOC67" s="876"/>
      <c r="LOD67" s="876"/>
      <c r="LOE67" s="876"/>
      <c r="LOF67" s="876"/>
      <c r="LOG67" s="876"/>
      <c r="LOH67" s="876"/>
      <c r="LOI67" s="876"/>
      <c r="LOJ67" s="876"/>
      <c r="LOK67" s="876"/>
      <c r="LOL67" s="876"/>
      <c r="LOM67" s="876"/>
      <c r="LON67" s="876"/>
      <c r="LOO67" s="876"/>
      <c r="LOP67" s="876"/>
      <c r="LOQ67" s="876"/>
      <c r="LOR67" s="876"/>
      <c r="LOS67" s="876"/>
      <c r="LOT67" s="876"/>
      <c r="LOU67" s="876"/>
      <c r="LOV67" s="876"/>
      <c r="LOW67" s="876"/>
      <c r="LOX67" s="876"/>
      <c r="LOY67" s="876"/>
      <c r="LOZ67" s="876"/>
      <c r="LPA67" s="876"/>
      <c r="LPB67" s="876"/>
      <c r="LPC67" s="876"/>
      <c r="LPD67" s="876"/>
      <c r="LPE67" s="876"/>
      <c r="LPF67" s="876"/>
      <c r="LPG67" s="876"/>
      <c r="LPH67" s="876"/>
      <c r="LPI67" s="876"/>
      <c r="LPJ67" s="876"/>
      <c r="LPK67" s="876"/>
      <c r="LPL67" s="876"/>
      <c r="LPM67" s="876"/>
      <c r="LPN67" s="876"/>
      <c r="LPO67" s="876"/>
      <c r="LPP67" s="876"/>
      <c r="LPQ67" s="876"/>
      <c r="LPR67" s="876"/>
      <c r="LPS67" s="876"/>
      <c r="LPT67" s="876"/>
      <c r="LPU67" s="876"/>
      <c r="LPV67" s="876"/>
      <c r="LPW67" s="876"/>
      <c r="LPX67" s="876"/>
      <c r="LPY67" s="876"/>
      <c r="LPZ67" s="876"/>
      <c r="LQA67" s="876"/>
      <c r="LQB67" s="876"/>
      <c r="LQC67" s="876"/>
      <c r="LQD67" s="876"/>
      <c r="LQE67" s="876"/>
      <c r="LQF67" s="876"/>
      <c r="LQG67" s="876"/>
      <c r="LQH67" s="876"/>
      <c r="LQI67" s="876"/>
      <c r="LQJ67" s="876"/>
      <c r="LQK67" s="876"/>
      <c r="LQL67" s="876"/>
      <c r="LQM67" s="876"/>
      <c r="LQN67" s="876"/>
      <c r="LQO67" s="876"/>
      <c r="LQP67" s="876"/>
      <c r="LQQ67" s="876"/>
      <c r="LQR67" s="876"/>
      <c r="LQS67" s="876"/>
      <c r="LQT67" s="876"/>
      <c r="LQU67" s="876"/>
      <c r="LQV67" s="876"/>
      <c r="LQW67" s="876"/>
      <c r="LQX67" s="876"/>
      <c r="LQY67" s="876"/>
      <c r="LQZ67" s="876"/>
      <c r="LRA67" s="876"/>
      <c r="LRB67" s="876"/>
      <c r="LRC67" s="876"/>
      <c r="LRD67" s="876"/>
      <c r="LRE67" s="876"/>
      <c r="LRF67" s="876"/>
      <c r="LRG67" s="876"/>
      <c r="LRH67" s="876"/>
      <c r="LRI67" s="876"/>
      <c r="LRJ67" s="876"/>
      <c r="LRK67" s="876"/>
      <c r="LRL67" s="876"/>
      <c r="LRM67" s="876"/>
      <c r="LRN67" s="876"/>
      <c r="LRO67" s="876"/>
      <c r="LRP67" s="876"/>
      <c r="LRQ67" s="876"/>
      <c r="LRR67" s="876"/>
      <c r="LRS67" s="876"/>
      <c r="LRT67" s="876"/>
      <c r="LRU67" s="876"/>
      <c r="LRV67" s="876"/>
      <c r="LRW67" s="876"/>
      <c r="LRX67" s="876"/>
      <c r="LRY67" s="876"/>
      <c r="LRZ67" s="876"/>
      <c r="LSA67" s="876"/>
      <c r="LSB67" s="876"/>
      <c r="LSC67" s="876"/>
      <c r="LSD67" s="876"/>
      <c r="LSE67" s="876"/>
      <c r="LSF67" s="876"/>
      <c r="LSG67" s="876"/>
      <c r="LSH67" s="876"/>
      <c r="LSI67" s="876"/>
      <c r="LSJ67" s="876"/>
      <c r="LSK67" s="876"/>
      <c r="LSL67" s="876"/>
      <c r="LSM67" s="876"/>
      <c r="LSN67" s="876"/>
      <c r="LSO67" s="876"/>
      <c r="LSP67" s="876"/>
      <c r="LSQ67" s="876"/>
      <c r="LSR67" s="876"/>
      <c r="LSS67" s="876"/>
      <c r="LST67" s="876"/>
      <c r="LSU67" s="876"/>
      <c r="LSV67" s="876"/>
      <c r="LSW67" s="876"/>
      <c r="LSX67" s="876"/>
      <c r="LSY67" s="876"/>
      <c r="LSZ67" s="876"/>
      <c r="LTA67" s="876"/>
      <c r="LTB67" s="876"/>
      <c r="LTC67" s="876"/>
      <c r="LTD67" s="876"/>
      <c r="LTE67" s="876"/>
      <c r="LTF67" s="876"/>
      <c r="LTG67" s="876"/>
      <c r="LTH67" s="876"/>
      <c r="LTI67" s="876"/>
      <c r="LTJ67" s="876"/>
      <c r="LTK67" s="876"/>
      <c r="LTL67" s="876"/>
      <c r="LTM67" s="876"/>
      <c r="LTN67" s="876"/>
      <c r="LTO67" s="876"/>
      <c r="LTP67" s="876"/>
      <c r="LTQ67" s="876"/>
      <c r="LTR67" s="876"/>
      <c r="LTS67" s="876"/>
      <c r="LTT67" s="876"/>
      <c r="LTU67" s="876"/>
      <c r="LTV67" s="876"/>
      <c r="LTW67" s="876"/>
      <c r="LTX67" s="876"/>
      <c r="LTY67" s="876"/>
      <c r="LTZ67" s="876"/>
      <c r="LUA67" s="876"/>
      <c r="LUB67" s="876"/>
      <c r="LUC67" s="876"/>
      <c r="LUD67" s="876"/>
      <c r="LUE67" s="876"/>
      <c r="LUF67" s="876"/>
      <c r="LUG67" s="876"/>
      <c r="LUH67" s="876"/>
      <c r="LUI67" s="876"/>
      <c r="LUJ67" s="876"/>
      <c r="LUK67" s="876"/>
      <c r="LUL67" s="876"/>
      <c r="LUM67" s="876"/>
      <c r="LUN67" s="876"/>
      <c r="LUO67" s="876"/>
      <c r="LUP67" s="876"/>
      <c r="LUQ67" s="876"/>
      <c r="LUR67" s="876"/>
      <c r="LUS67" s="876"/>
      <c r="LUT67" s="876"/>
      <c r="LUU67" s="876"/>
      <c r="LUV67" s="876"/>
      <c r="LUW67" s="876"/>
      <c r="LUX67" s="876"/>
      <c r="LUY67" s="876"/>
      <c r="LUZ67" s="876"/>
      <c r="LVA67" s="876"/>
      <c r="LVB67" s="876"/>
      <c r="LVC67" s="876"/>
      <c r="LVD67" s="876"/>
      <c r="LVE67" s="876"/>
      <c r="LVF67" s="876"/>
      <c r="LVG67" s="876"/>
      <c r="LVH67" s="876"/>
      <c r="LVI67" s="876"/>
      <c r="LVJ67" s="876"/>
      <c r="LVK67" s="876"/>
      <c r="LVL67" s="876"/>
      <c r="LVM67" s="876"/>
      <c r="LVN67" s="876"/>
      <c r="LVO67" s="876"/>
      <c r="LVP67" s="876"/>
      <c r="LVQ67" s="876"/>
      <c r="LVR67" s="876"/>
      <c r="LVS67" s="876"/>
      <c r="LVT67" s="876"/>
      <c r="LVU67" s="876"/>
      <c r="LVV67" s="876"/>
      <c r="LVW67" s="876"/>
      <c r="LVX67" s="876"/>
      <c r="LVY67" s="876"/>
      <c r="LVZ67" s="876"/>
      <c r="LWA67" s="876"/>
      <c r="LWB67" s="876"/>
      <c r="LWC67" s="876"/>
      <c r="LWD67" s="876"/>
      <c r="LWE67" s="876"/>
      <c r="LWF67" s="876"/>
      <c r="LWG67" s="876"/>
      <c r="LWH67" s="876"/>
      <c r="LWI67" s="876"/>
      <c r="LWJ67" s="876"/>
      <c r="LWK67" s="876"/>
      <c r="LWL67" s="876"/>
      <c r="LWM67" s="876"/>
      <c r="LWN67" s="876"/>
      <c r="LWO67" s="876"/>
      <c r="LWP67" s="876"/>
      <c r="LWQ67" s="876"/>
      <c r="LWR67" s="876"/>
      <c r="LWS67" s="876"/>
      <c r="LWT67" s="876"/>
      <c r="LWU67" s="876"/>
      <c r="LWV67" s="876"/>
      <c r="LWW67" s="876"/>
      <c r="LWX67" s="876"/>
      <c r="LWY67" s="876"/>
      <c r="LWZ67" s="876"/>
      <c r="LXA67" s="876"/>
      <c r="LXB67" s="876"/>
      <c r="LXC67" s="876"/>
      <c r="LXD67" s="876"/>
      <c r="LXE67" s="876"/>
      <c r="LXF67" s="876"/>
      <c r="LXG67" s="876"/>
      <c r="LXH67" s="876"/>
      <c r="LXI67" s="876"/>
      <c r="LXJ67" s="876"/>
      <c r="LXK67" s="876"/>
      <c r="LXL67" s="876"/>
      <c r="LXM67" s="876"/>
      <c r="LXN67" s="876"/>
      <c r="LXO67" s="876"/>
      <c r="LXP67" s="876"/>
      <c r="LXQ67" s="876"/>
      <c r="LXR67" s="876"/>
      <c r="LXS67" s="876"/>
      <c r="LXT67" s="876"/>
      <c r="LXU67" s="876"/>
      <c r="LXV67" s="876"/>
      <c r="LXW67" s="876"/>
      <c r="LXX67" s="876"/>
      <c r="LXY67" s="876"/>
      <c r="LXZ67" s="876"/>
      <c r="LYA67" s="876"/>
      <c r="LYB67" s="876"/>
      <c r="LYC67" s="876"/>
      <c r="LYD67" s="876"/>
      <c r="LYE67" s="876"/>
      <c r="LYF67" s="876"/>
      <c r="LYG67" s="876"/>
      <c r="LYH67" s="876"/>
      <c r="LYI67" s="876"/>
      <c r="LYJ67" s="876"/>
      <c r="LYK67" s="876"/>
      <c r="LYL67" s="876"/>
      <c r="LYM67" s="876"/>
      <c r="LYN67" s="876"/>
      <c r="LYO67" s="876"/>
      <c r="LYP67" s="876"/>
      <c r="LYQ67" s="876"/>
      <c r="LYR67" s="876"/>
      <c r="LYS67" s="876"/>
      <c r="LYT67" s="876"/>
      <c r="LYU67" s="876"/>
      <c r="LYV67" s="876"/>
      <c r="LYW67" s="876"/>
      <c r="LYX67" s="876"/>
      <c r="LYY67" s="876"/>
      <c r="LYZ67" s="876"/>
      <c r="LZA67" s="876"/>
      <c r="LZB67" s="876"/>
      <c r="LZC67" s="876"/>
      <c r="LZD67" s="876"/>
      <c r="LZE67" s="876"/>
      <c r="LZF67" s="876"/>
      <c r="LZG67" s="876"/>
      <c r="LZH67" s="876"/>
      <c r="LZI67" s="876"/>
      <c r="LZJ67" s="876"/>
      <c r="LZK67" s="876"/>
      <c r="LZL67" s="876"/>
      <c r="LZM67" s="876"/>
      <c r="LZN67" s="876"/>
      <c r="LZO67" s="876"/>
      <c r="LZP67" s="876"/>
      <c r="LZQ67" s="876"/>
      <c r="LZR67" s="876"/>
      <c r="LZS67" s="876"/>
      <c r="LZT67" s="876"/>
      <c r="LZU67" s="876"/>
      <c r="LZV67" s="876"/>
      <c r="LZW67" s="876"/>
      <c r="LZX67" s="876"/>
      <c r="LZY67" s="876"/>
      <c r="LZZ67" s="876"/>
      <c r="MAA67" s="876"/>
      <c r="MAB67" s="876"/>
      <c r="MAC67" s="876"/>
      <c r="MAD67" s="876"/>
      <c r="MAE67" s="876"/>
      <c r="MAF67" s="876"/>
      <c r="MAG67" s="876"/>
      <c r="MAH67" s="876"/>
      <c r="MAI67" s="876"/>
      <c r="MAJ67" s="876"/>
      <c r="MAK67" s="876"/>
      <c r="MAL67" s="876"/>
      <c r="MAM67" s="876"/>
      <c r="MAN67" s="876"/>
      <c r="MAO67" s="876"/>
      <c r="MAP67" s="876"/>
      <c r="MAQ67" s="876"/>
      <c r="MAR67" s="876"/>
      <c r="MAS67" s="876"/>
      <c r="MAT67" s="876"/>
      <c r="MAU67" s="876"/>
      <c r="MAV67" s="876"/>
      <c r="MAW67" s="876"/>
      <c r="MAX67" s="876"/>
      <c r="MAY67" s="876"/>
      <c r="MAZ67" s="876"/>
      <c r="MBA67" s="876"/>
      <c r="MBB67" s="876"/>
      <c r="MBC67" s="876"/>
      <c r="MBD67" s="876"/>
      <c r="MBE67" s="876"/>
      <c r="MBF67" s="876"/>
      <c r="MBG67" s="876"/>
      <c r="MBH67" s="876"/>
      <c r="MBI67" s="876"/>
      <c r="MBJ67" s="876"/>
      <c r="MBK67" s="876"/>
      <c r="MBL67" s="876"/>
      <c r="MBM67" s="876"/>
      <c r="MBN67" s="876"/>
      <c r="MBO67" s="876"/>
      <c r="MBP67" s="876"/>
      <c r="MBQ67" s="876"/>
      <c r="MBR67" s="876"/>
      <c r="MBS67" s="876"/>
      <c r="MBT67" s="876"/>
      <c r="MBU67" s="876"/>
      <c r="MBV67" s="876"/>
      <c r="MBW67" s="876"/>
      <c r="MBX67" s="876"/>
      <c r="MBY67" s="876"/>
      <c r="MBZ67" s="876"/>
      <c r="MCA67" s="876"/>
      <c r="MCB67" s="876"/>
      <c r="MCC67" s="876"/>
      <c r="MCD67" s="876"/>
      <c r="MCE67" s="876"/>
      <c r="MCF67" s="876"/>
      <c r="MCG67" s="876"/>
      <c r="MCH67" s="876"/>
      <c r="MCI67" s="876"/>
      <c r="MCJ67" s="876"/>
      <c r="MCK67" s="876"/>
      <c r="MCL67" s="876"/>
      <c r="MCM67" s="876"/>
      <c r="MCN67" s="876"/>
      <c r="MCO67" s="876"/>
      <c r="MCP67" s="876"/>
      <c r="MCQ67" s="876"/>
      <c r="MCR67" s="876"/>
      <c r="MCS67" s="876"/>
      <c r="MCT67" s="876"/>
      <c r="MCU67" s="876"/>
      <c r="MCV67" s="876"/>
      <c r="MCW67" s="876"/>
      <c r="MCX67" s="876"/>
      <c r="MCY67" s="876"/>
      <c r="MCZ67" s="876"/>
      <c r="MDA67" s="876"/>
      <c r="MDB67" s="876"/>
      <c r="MDC67" s="876"/>
      <c r="MDD67" s="876"/>
      <c r="MDE67" s="876"/>
      <c r="MDF67" s="876"/>
      <c r="MDG67" s="876"/>
      <c r="MDH67" s="876"/>
      <c r="MDI67" s="876"/>
      <c r="MDJ67" s="876"/>
      <c r="MDK67" s="876"/>
      <c r="MDL67" s="876"/>
      <c r="MDM67" s="876"/>
      <c r="MDN67" s="876"/>
      <c r="MDO67" s="876"/>
      <c r="MDP67" s="876"/>
      <c r="MDQ67" s="876"/>
      <c r="MDR67" s="876"/>
      <c r="MDS67" s="876"/>
      <c r="MDT67" s="876"/>
      <c r="MDU67" s="876"/>
      <c r="MDV67" s="876"/>
      <c r="MDW67" s="876"/>
      <c r="MDX67" s="876"/>
      <c r="MDY67" s="876"/>
      <c r="MDZ67" s="876"/>
      <c r="MEA67" s="876"/>
      <c r="MEB67" s="876"/>
      <c r="MEC67" s="876"/>
      <c r="MED67" s="876"/>
      <c r="MEE67" s="876"/>
      <c r="MEF67" s="876"/>
      <c r="MEG67" s="876"/>
      <c r="MEH67" s="876"/>
      <c r="MEI67" s="876"/>
      <c r="MEJ67" s="876"/>
      <c r="MEK67" s="876"/>
      <c r="MEL67" s="876"/>
      <c r="MEM67" s="876"/>
      <c r="MEN67" s="876"/>
      <c r="MEO67" s="876"/>
      <c r="MEP67" s="876"/>
      <c r="MEQ67" s="876"/>
      <c r="MER67" s="876"/>
      <c r="MES67" s="876"/>
      <c r="MET67" s="876"/>
      <c r="MEU67" s="876"/>
      <c r="MEV67" s="876"/>
      <c r="MEW67" s="876"/>
      <c r="MEX67" s="876"/>
      <c r="MEY67" s="876"/>
      <c r="MEZ67" s="876"/>
      <c r="MFA67" s="876"/>
      <c r="MFB67" s="876"/>
      <c r="MFC67" s="876"/>
      <c r="MFD67" s="876"/>
      <c r="MFE67" s="876"/>
      <c r="MFF67" s="876"/>
      <c r="MFG67" s="876"/>
      <c r="MFH67" s="876"/>
      <c r="MFI67" s="876"/>
      <c r="MFJ67" s="876"/>
      <c r="MFK67" s="876"/>
      <c r="MFL67" s="876"/>
      <c r="MFM67" s="876"/>
      <c r="MFN67" s="876"/>
      <c r="MFO67" s="876"/>
      <c r="MFP67" s="876"/>
      <c r="MFQ67" s="876"/>
      <c r="MFR67" s="876"/>
      <c r="MFS67" s="876"/>
      <c r="MFT67" s="876"/>
      <c r="MFU67" s="876"/>
      <c r="MFV67" s="876"/>
      <c r="MFW67" s="876"/>
      <c r="MFX67" s="876"/>
      <c r="MFY67" s="876"/>
      <c r="MFZ67" s="876"/>
      <c r="MGA67" s="876"/>
      <c r="MGB67" s="876"/>
      <c r="MGC67" s="876"/>
      <c r="MGD67" s="876"/>
      <c r="MGE67" s="876"/>
      <c r="MGF67" s="876"/>
      <c r="MGG67" s="876"/>
      <c r="MGH67" s="876"/>
      <c r="MGI67" s="876"/>
      <c r="MGJ67" s="876"/>
      <c r="MGK67" s="876"/>
      <c r="MGL67" s="876"/>
      <c r="MGM67" s="876"/>
      <c r="MGN67" s="876"/>
      <c r="MGO67" s="876"/>
      <c r="MGP67" s="876"/>
      <c r="MGQ67" s="876"/>
      <c r="MGR67" s="876"/>
      <c r="MGS67" s="876"/>
      <c r="MGT67" s="876"/>
      <c r="MGU67" s="876"/>
      <c r="MGV67" s="876"/>
      <c r="MGW67" s="876"/>
      <c r="MGX67" s="876"/>
      <c r="MGY67" s="876"/>
      <c r="MGZ67" s="876"/>
      <c r="MHA67" s="876"/>
      <c r="MHB67" s="876"/>
      <c r="MHC67" s="876"/>
      <c r="MHD67" s="876"/>
      <c r="MHE67" s="876"/>
      <c r="MHF67" s="876"/>
      <c r="MHG67" s="876"/>
      <c r="MHH67" s="876"/>
      <c r="MHI67" s="876"/>
      <c r="MHJ67" s="876"/>
      <c r="MHK67" s="876"/>
      <c r="MHL67" s="876"/>
      <c r="MHM67" s="876"/>
      <c r="MHN67" s="876"/>
      <c r="MHO67" s="876"/>
      <c r="MHP67" s="876"/>
      <c r="MHQ67" s="876"/>
      <c r="MHR67" s="876"/>
      <c r="MHS67" s="876"/>
      <c r="MHT67" s="876"/>
      <c r="MHU67" s="876"/>
      <c r="MHV67" s="876"/>
      <c r="MHW67" s="876"/>
      <c r="MHX67" s="876"/>
      <c r="MHY67" s="876"/>
      <c r="MHZ67" s="876"/>
      <c r="MIA67" s="876"/>
      <c r="MIB67" s="876"/>
      <c r="MIC67" s="876"/>
      <c r="MID67" s="876"/>
      <c r="MIE67" s="876"/>
      <c r="MIF67" s="876"/>
      <c r="MIG67" s="876"/>
      <c r="MIH67" s="876"/>
      <c r="MII67" s="876"/>
      <c r="MIJ67" s="876"/>
      <c r="MIK67" s="876"/>
      <c r="MIL67" s="876"/>
      <c r="MIM67" s="876"/>
      <c r="MIN67" s="876"/>
      <c r="MIO67" s="876"/>
      <c r="MIP67" s="876"/>
      <c r="MIQ67" s="876"/>
      <c r="MIR67" s="876"/>
      <c r="MIS67" s="876"/>
      <c r="MIT67" s="876"/>
      <c r="MIU67" s="876"/>
      <c r="MIV67" s="876"/>
      <c r="MIW67" s="876"/>
      <c r="MIX67" s="876"/>
      <c r="MIY67" s="876"/>
      <c r="MIZ67" s="876"/>
      <c r="MJA67" s="876"/>
      <c r="MJB67" s="876"/>
      <c r="MJC67" s="876"/>
      <c r="MJD67" s="876"/>
      <c r="MJE67" s="876"/>
      <c r="MJF67" s="876"/>
      <c r="MJG67" s="876"/>
      <c r="MJH67" s="876"/>
      <c r="MJI67" s="876"/>
      <c r="MJJ67" s="876"/>
      <c r="MJK67" s="876"/>
      <c r="MJL67" s="876"/>
      <c r="MJM67" s="876"/>
      <c r="MJN67" s="876"/>
      <c r="MJO67" s="876"/>
      <c r="MJP67" s="876"/>
      <c r="MJQ67" s="876"/>
      <c r="MJR67" s="876"/>
      <c r="MJS67" s="876"/>
      <c r="MJT67" s="876"/>
      <c r="MJU67" s="876"/>
      <c r="MJV67" s="876"/>
      <c r="MJW67" s="876"/>
      <c r="MJX67" s="876"/>
      <c r="MJY67" s="876"/>
      <c r="MJZ67" s="876"/>
      <c r="MKA67" s="876"/>
      <c r="MKB67" s="876"/>
      <c r="MKC67" s="876"/>
      <c r="MKD67" s="876"/>
      <c r="MKE67" s="876"/>
      <c r="MKF67" s="876"/>
      <c r="MKG67" s="876"/>
      <c r="MKH67" s="876"/>
      <c r="MKI67" s="876"/>
      <c r="MKJ67" s="876"/>
      <c r="MKK67" s="876"/>
      <c r="MKL67" s="876"/>
      <c r="MKM67" s="876"/>
      <c r="MKN67" s="876"/>
      <c r="MKO67" s="876"/>
      <c r="MKP67" s="876"/>
      <c r="MKQ67" s="876"/>
      <c r="MKR67" s="876"/>
      <c r="MKS67" s="876"/>
      <c r="MKT67" s="876"/>
      <c r="MKU67" s="876"/>
      <c r="MKV67" s="876"/>
      <c r="MKW67" s="876"/>
      <c r="MKX67" s="876"/>
      <c r="MKY67" s="876"/>
      <c r="MKZ67" s="876"/>
      <c r="MLA67" s="876"/>
      <c r="MLB67" s="876"/>
      <c r="MLC67" s="876"/>
      <c r="MLD67" s="876"/>
      <c r="MLE67" s="876"/>
      <c r="MLF67" s="876"/>
      <c r="MLG67" s="876"/>
      <c r="MLH67" s="876"/>
      <c r="MLI67" s="876"/>
      <c r="MLJ67" s="876"/>
      <c r="MLK67" s="876"/>
      <c r="MLL67" s="876"/>
      <c r="MLM67" s="876"/>
      <c r="MLN67" s="876"/>
      <c r="MLO67" s="876"/>
      <c r="MLP67" s="876"/>
      <c r="MLQ67" s="876"/>
      <c r="MLR67" s="876"/>
      <c r="MLS67" s="876"/>
      <c r="MLT67" s="876"/>
      <c r="MLU67" s="876"/>
      <c r="MLV67" s="876"/>
      <c r="MLW67" s="876"/>
      <c r="MLX67" s="876"/>
      <c r="MLY67" s="876"/>
      <c r="MLZ67" s="876"/>
      <c r="MMA67" s="876"/>
      <c r="MMB67" s="876"/>
      <c r="MMC67" s="876"/>
      <c r="MMD67" s="876"/>
      <c r="MME67" s="876"/>
      <c r="MMF67" s="876"/>
      <c r="MMG67" s="876"/>
      <c r="MMH67" s="876"/>
      <c r="MMI67" s="876"/>
      <c r="MMJ67" s="876"/>
      <c r="MMK67" s="876"/>
      <c r="MML67" s="876"/>
      <c r="MMM67" s="876"/>
      <c r="MMN67" s="876"/>
      <c r="MMO67" s="876"/>
      <c r="MMP67" s="876"/>
      <c r="MMQ67" s="876"/>
      <c r="MMR67" s="876"/>
      <c r="MMS67" s="876"/>
      <c r="MMT67" s="876"/>
      <c r="MMU67" s="876"/>
      <c r="MMV67" s="876"/>
      <c r="MMW67" s="876"/>
      <c r="MMX67" s="876"/>
      <c r="MMY67" s="876"/>
      <c r="MMZ67" s="876"/>
      <c r="MNA67" s="876"/>
      <c r="MNB67" s="876"/>
      <c r="MNC67" s="876"/>
      <c r="MND67" s="876"/>
      <c r="MNE67" s="876"/>
      <c r="MNF67" s="876"/>
      <c r="MNG67" s="876"/>
      <c r="MNH67" s="876"/>
      <c r="MNI67" s="876"/>
      <c r="MNJ67" s="876"/>
      <c r="MNK67" s="876"/>
      <c r="MNL67" s="876"/>
      <c r="MNM67" s="876"/>
      <c r="MNN67" s="876"/>
      <c r="MNO67" s="876"/>
      <c r="MNP67" s="876"/>
      <c r="MNQ67" s="876"/>
      <c r="MNR67" s="876"/>
      <c r="MNS67" s="876"/>
      <c r="MNT67" s="876"/>
      <c r="MNU67" s="876"/>
      <c r="MNV67" s="876"/>
      <c r="MNW67" s="876"/>
      <c r="MNX67" s="876"/>
      <c r="MNY67" s="876"/>
      <c r="MNZ67" s="876"/>
      <c r="MOA67" s="876"/>
      <c r="MOB67" s="876"/>
      <c r="MOC67" s="876"/>
      <c r="MOD67" s="876"/>
      <c r="MOE67" s="876"/>
      <c r="MOF67" s="876"/>
      <c r="MOG67" s="876"/>
      <c r="MOH67" s="876"/>
      <c r="MOI67" s="876"/>
      <c r="MOJ67" s="876"/>
      <c r="MOK67" s="876"/>
      <c r="MOL67" s="876"/>
      <c r="MOM67" s="876"/>
      <c r="MON67" s="876"/>
      <c r="MOO67" s="876"/>
      <c r="MOP67" s="876"/>
      <c r="MOQ67" s="876"/>
      <c r="MOR67" s="876"/>
      <c r="MOS67" s="876"/>
      <c r="MOT67" s="876"/>
      <c r="MOU67" s="876"/>
      <c r="MOV67" s="876"/>
      <c r="MOW67" s="876"/>
      <c r="MOX67" s="876"/>
      <c r="MOY67" s="876"/>
      <c r="MOZ67" s="876"/>
      <c r="MPA67" s="876"/>
      <c r="MPB67" s="876"/>
      <c r="MPC67" s="876"/>
      <c r="MPD67" s="876"/>
      <c r="MPE67" s="876"/>
      <c r="MPF67" s="876"/>
      <c r="MPG67" s="876"/>
      <c r="MPH67" s="876"/>
      <c r="MPI67" s="876"/>
      <c r="MPJ67" s="876"/>
      <c r="MPK67" s="876"/>
      <c r="MPL67" s="876"/>
      <c r="MPM67" s="876"/>
      <c r="MPN67" s="876"/>
      <c r="MPO67" s="876"/>
      <c r="MPP67" s="876"/>
      <c r="MPQ67" s="876"/>
      <c r="MPR67" s="876"/>
      <c r="MPS67" s="876"/>
      <c r="MPT67" s="876"/>
      <c r="MPU67" s="876"/>
      <c r="MPV67" s="876"/>
      <c r="MPW67" s="876"/>
      <c r="MPX67" s="876"/>
      <c r="MPY67" s="876"/>
      <c r="MPZ67" s="876"/>
      <c r="MQA67" s="876"/>
      <c r="MQB67" s="876"/>
      <c r="MQC67" s="876"/>
      <c r="MQD67" s="876"/>
      <c r="MQE67" s="876"/>
      <c r="MQF67" s="876"/>
      <c r="MQG67" s="876"/>
      <c r="MQH67" s="876"/>
      <c r="MQI67" s="876"/>
      <c r="MQJ67" s="876"/>
      <c r="MQK67" s="876"/>
      <c r="MQL67" s="876"/>
      <c r="MQM67" s="876"/>
      <c r="MQN67" s="876"/>
      <c r="MQO67" s="876"/>
      <c r="MQP67" s="876"/>
      <c r="MQQ67" s="876"/>
      <c r="MQR67" s="876"/>
      <c r="MQS67" s="876"/>
      <c r="MQT67" s="876"/>
      <c r="MQU67" s="876"/>
      <c r="MQV67" s="876"/>
      <c r="MQW67" s="876"/>
      <c r="MQX67" s="876"/>
      <c r="MQY67" s="876"/>
      <c r="MQZ67" s="876"/>
      <c r="MRA67" s="876"/>
      <c r="MRB67" s="876"/>
      <c r="MRC67" s="876"/>
      <c r="MRD67" s="876"/>
      <c r="MRE67" s="876"/>
      <c r="MRF67" s="876"/>
      <c r="MRG67" s="876"/>
      <c r="MRH67" s="876"/>
      <c r="MRI67" s="876"/>
      <c r="MRJ67" s="876"/>
      <c r="MRK67" s="876"/>
      <c r="MRL67" s="876"/>
      <c r="MRM67" s="876"/>
      <c r="MRN67" s="876"/>
      <c r="MRO67" s="876"/>
      <c r="MRP67" s="876"/>
      <c r="MRQ67" s="876"/>
      <c r="MRR67" s="876"/>
      <c r="MRS67" s="876"/>
      <c r="MRT67" s="876"/>
      <c r="MRU67" s="876"/>
      <c r="MRV67" s="876"/>
      <c r="MRW67" s="876"/>
      <c r="MRX67" s="876"/>
      <c r="MRY67" s="876"/>
      <c r="MRZ67" s="876"/>
      <c r="MSA67" s="876"/>
      <c r="MSB67" s="876"/>
      <c r="MSC67" s="876"/>
      <c r="MSD67" s="876"/>
      <c r="MSE67" s="876"/>
      <c r="MSF67" s="876"/>
      <c r="MSG67" s="876"/>
      <c r="MSH67" s="876"/>
      <c r="MSI67" s="876"/>
      <c r="MSJ67" s="876"/>
      <c r="MSK67" s="876"/>
      <c r="MSL67" s="876"/>
      <c r="MSM67" s="876"/>
      <c r="MSN67" s="876"/>
      <c r="MSO67" s="876"/>
      <c r="MSP67" s="876"/>
      <c r="MSQ67" s="876"/>
      <c r="MSR67" s="876"/>
      <c r="MSS67" s="876"/>
      <c r="MST67" s="876"/>
      <c r="MSU67" s="876"/>
      <c r="MSV67" s="876"/>
      <c r="MSW67" s="876"/>
      <c r="MSX67" s="876"/>
      <c r="MSY67" s="876"/>
      <c r="MSZ67" s="876"/>
      <c r="MTA67" s="876"/>
      <c r="MTB67" s="876"/>
      <c r="MTC67" s="876"/>
      <c r="MTD67" s="876"/>
      <c r="MTE67" s="876"/>
      <c r="MTF67" s="876"/>
      <c r="MTG67" s="876"/>
      <c r="MTH67" s="876"/>
      <c r="MTI67" s="876"/>
      <c r="MTJ67" s="876"/>
      <c r="MTK67" s="876"/>
      <c r="MTL67" s="876"/>
      <c r="MTM67" s="876"/>
      <c r="MTN67" s="876"/>
      <c r="MTO67" s="876"/>
      <c r="MTP67" s="876"/>
      <c r="MTQ67" s="876"/>
      <c r="MTR67" s="876"/>
      <c r="MTS67" s="876"/>
      <c r="MTT67" s="876"/>
      <c r="MTU67" s="876"/>
      <c r="MTV67" s="876"/>
      <c r="MTW67" s="876"/>
      <c r="MTX67" s="876"/>
      <c r="MTY67" s="876"/>
      <c r="MTZ67" s="876"/>
      <c r="MUA67" s="876"/>
      <c r="MUB67" s="876"/>
      <c r="MUC67" s="876"/>
      <c r="MUD67" s="876"/>
      <c r="MUE67" s="876"/>
      <c r="MUF67" s="876"/>
      <c r="MUG67" s="876"/>
      <c r="MUH67" s="876"/>
      <c r="MUI67" s="876"/>
      <c r="MUJ67" s="876"/>
      <c r="MUK67" s="876"/>
      <c r="MUL67" s="876"/>
      <c r="MUM67" s="876"/>
      <c r="MUN67" s="876"/>
      <c r="MUO67" s="876"/>
      <c r="MUP67" s="876"/>
      <c r="MUQ67" s="876"/>
      <c r="MUR67" s="876"/>
      <c r="MUS67" s="876"/>
      <c r="MUT67" s="876"/>
      <c r="MUU67" s="876"/>
      <c r="MUV67" s="876"/>
      <c r="MUW67" s="876"/>
      <c r="MUX67" s="876"/>
      <c r="MUY67" s="876"/>
      <c r="MUZ67" s="876"/>
      <c r="MVA67" s="876"/>
      <c r="MVB67" s="876"/>
      <c r="MVC67" s="876"/>
      <c r="MVD67" s="876"/>
      <c r="MVE67" s="876"/>
      <c r="MVF67" s="876"/>
      <c r="MVG67" s="876"/>
      <c r="MVH67" s="876"/>
      <c r="MVI67" s="876"/>
      <c r="MVJ67" s="876"/>
      <c r="MVK67" s="876"/>
      <c r="MVL67" s="876"/>
      <c r="MVM67" s="876"/>
      <c r="MVN67" s="876"/>
      <c r="MVO67" s="876"/>
      <c r="MVP67" s="876"/>
      <c r="MVQ67" s="876"/>
      <c r="MVR67" s="876"/>
      <c r="MVS67" s="876"/>
      <c r="MVT67" s="876"/>
      <c r="MVU67" s="876"/>
      <c r="MVV67" s="876"/>
      <c r="MVW67" s="876"/>
      <c r="MVX67" s="876"/>
      <c r="MVY67" s="876"/>
      <c r="MVZ67" s="876"/>
      <c r="MWA67" s="876"/>
      <c r="MWB67" s="876"/>
      <c r="MWC67" s="876"/>
      <c r="MWD67" s="876"/>
      <c r="MWE67" s="876"/>
      <c r="MWF67" s="876"/>
      <c r="MWG67" s="876"/>
      <c r="MWH67" s="876"/>
      <c r="MWI67" s="876"/>
      <c r="MWJ67" s="876"/>
      <c r="MWK67" s="876"/>
      <c r="MWL67" s="876"/>
      <c r="MWM67" s="876"/>
      <c r="MWN67" s="876"/>
      <c r="MWO67" s="876"/>
      <c r="MWP67" s="876"/>
      <c r="MWQ67" s="876"/>
      <c r="MWR67" s="876"/>
      <c r="MWS67" s="876"/>
      <c r="MWT67" s="876"/>
      <c r="MWU67" s="876"/>
      <c r="MWV67" s="876"/>
      <c r="MWW67" s="876"/>
      <c r="MWX67" s="876"/>
      <c r="MWY67" s="876"/>
      <c r="MWZ67" s="876"/>
      <c r="MXA67" s="876"/>
      <c r="MXB67" s="876"/>
      <c r="MXC67" s="876"/>
      <c r="MXD67" s="876"/>
      <c r="MXE67" s="876"/>
      <c r="MXF67" s="876"/>
      <c r="MXG67" s="876"/>
      <c r="MXH67" s="876"/>
      <c r="MXI67" s="876"/>
      <c r="MXJ67" s="876"/>
      <c r="MXK67" s="876"/>
      <c r="MXL67" s="876"/>
      <c r="MXM67" s="876"/>
      <c r="MXN67" s="876"/>
      <c r="MXO67" s="876"/>
      <c r="MXP67" s="876"/>
      <c r="MXQ67" s="876"/>
      <c r="MXR67" s="876"/>
      <c r="MXS67" s="876"/>
      <c r="MXT67" s="876"/>
      <c r="MXU67" s="876"/>
      <c r="MXV67" s="876"/>
      <c r="MXW67" s="876"/>
      <c r="MXX67" s="876"/>
      <c r="MXY67" s="876"/>
      <c r="MXZ67" s="876"/>
      <c r="MYA67" s="876"/>
      <c r="MYB67" s="876"/>
      <c r="MYC67" s="876"/>
      <c r="MYD67" s="876"/>
      <c r="MYE67" s="876"/>
      <c r="MYF67" s="876"/>
      <c r="MYG67" s="876"/>
      <c r="MYH67" s="876"/>
      <c r="MYI67" s="876"/>
      <c r="MYJ67" s="876"/>
      <c r="MYK67" s="876"/>
      <c r="MYL67" s="876"/>
      <c r="MYM67" s="876"/>
      <c r="MYN67" s="876"/>
      <c r="MYO67" s="876"/>
      <c r="MYP67" s="876"/>
      <c r="MYQ67" s="876"/>
      <c r="MYR67" s="876"/>
      <c r="MYS67" s="876"/>
      <c r="MYT67" s="876"/>
      <c r="MYU67" s="876"/>
      <c r="MYV67" s="876"/>
      <c r="MYW67" s="876"/>
      <c r="MYX67" s="876"/>
      <c r="MYY67" s="876"/>
      <c r="MYZ67" s="876"/>
      <c r="MZA67" s="876"/>
      <c r="MZB67" s="876"/>
      <c r="MZC67" s="876"/>
      <c r="MZD67" s="876"/>
      <c r="MZE67" s="876"/>
      <c r="MZF67" s="876"/>
      <c r="MZG67" s="876"/>
      <c r="MZH67" s="876"/>
      <c r="MZI67" s="876"/>
      <c r="MZJ67" s="876"/>
      <c r="MZK67" s="876"/>
      <c r="MZL67" s="876"/>
      <c r="MZM67" s="876"/>
      <c r="MZN67" s="876"/>
      <c r="MZO67" s="876"/>
      <c r="MZP67" s="876"/>
      <c r="MZQ67" s="876"/>
      <c r="MZR67" s="876"/>
      <c r="MZS67" s="876"/>
      <c r="MZT67" s="876"/>
      <c r="MZU67" s="876"/>
      <c r="MZV67" s="876"/>
      <c r="MZW67" s="876"/>
      <c r="MZX67" s="876"/>
      <c r="MZY67" s="876"/>
      <c r="MZZ67" s="876"/>
      <c r="NAA67" s="876"/>
      <c r="NAB67" s="876"/>
      <c r="NAC67" s="876"/>
      <c r="NAD67" s="876"/>
      <c r="NAE67" s="876"/>
      <c r="NAF67" s="876"/>
      <c r="NAG67" s="876"/>
      <c r="NAH67" s="876"/>
      <c r="NAI67" s="876"/>
      <c r="NAJ67" s="876"/>
      <c r="NAK67" s="876"/>
      <c r="NAL67" s="876"/>
      <c r="NAM67" s="876"/>
      <c r="NAN67" s="876"/>
      <c r="NAO67" s="876"/>
      <c r="NAP67" s="876"/>
      <c r="NAQ67" s="876"/>
      <c r="NAR67" s="876"/>
      <c r="NAS67" s="876"/>
      <c r="NAT67" s="876"/>
      <c r="NAU67" s="876"/>
      <c r="NAV67" s="876"/>
      <c r="NAW67" s="876"/>
      <c r="NAX67" s="876"/>
      <c r="NAY67" s="876"/>
      <c r="NAZ67" s="876"/>
      <c r="NBA67" s="876"/>
      <c r="NBB67" s="876"/>
      <c r="NBC67" s="876"/>
      <c r="NBD67" s="876"/>
      <c r="NBE67" s="876"/>
      <c r="NBF67" s="876"/>
      <c r="NBG67" s="876"/>
      <c r="NBH67" s="876"/>
      <c r="NBI67" s="876"/>
      <c r="NBJ67" s="876"/>
      <c r="NBK67" s="876"/>
      <c r="NBL67" s="876"/>
      <c r="NBM67" s="876"/>
      <c r="NBN67" s="876"/>
      <c r="NBO67" s="876"/>
      <c r="NBP67" s="876"/>
      <c r="NBQ67" s="876"/>
      <c r="NBR67" s="876"/>
      <c r="NBS67" s="876"/>
      <c r="NBT67" s="876"/>
      <c r="NBU67" s="876"/>
      <c r="NBV67" s="876"/>
      <c r="NBW67" s="876"/>
      <c r="NBX67" s="876"/>
      <c r="NBY67" s="876"/>
      <c r="NBZ67" s="876"/>
      <c r="NCA67" s="876"/>
      <c r="NCB67" s="876"/>
      <c r="NCC67" s="876"/>
      <c r="NCD67" s="876"/>
      <c r="NCE67" s="876"/>
      <c r="NCF67" s="876"/>
      <c r="NCG67" s="876"/>
      <c r="NCH67" s="876"/>
      <c r="NCI67" s="876"/>
      <c r="NCJ67" s="876"/>
      <c r="NCK67" s="876"/>
      <c r="NCL67" s="876"/>
      <c r="NCM67" s="876"/>
      <c r="NCN67" s="876"/>
      <c r="NCO67" s="876"/>
      <c r="NCP67" s="876"/>
      <c r="NCQ67" s="876"/>
      <c r="NCR67" s="876"/>
      <c r="NCS67" s="876"/>
      <c r="NCT67" s="876"/>
      <c r="NCU67" s="876"/>
      <c r="NCV67" s="876"/>
      <c r="NCW67" s="876"/>
      <c r="NCX67" s="876"/>
      <c r="NCY67" s="876"/>
      <c r="NCZ67" s="876"/>
      <c r="NDA67" s="876"/>
      <c r="NDB67" s="876"/>
      <c r="NDC67" s="876"/>
      <c r="NDD67" s="876"/>
      <c r="NDE67" s="876"/>
      <c r="NDF67" s="876"/>
      <c r="NDG67" s="876"/>
      <c r="NDH67" s="876"/>
      <c r="NDI67" s="876"/>
      <c r="NDJ67" s="876"/>
      <c r="NDK67" s="876"/>
      <c r="NDL67" s="876"/>
      <c r="NDM67" s="876"/>
      <c r="NDN67" s="876"/>
      <c r="NDO67" s="876"/>
      <c r="NDP67" s="876"/>
      <c r="NDQ67" s="876"/>
      <c r="NDR67" s="876"/>
      <c r="NDS67" s="876"/>
      <c r="NDT67" s="876"/>
      <c r="NDU67" s="876"/>
      <c r="NDV67" s="876"/>
      <c r="NDW67" s="876"/>
      <c r="NDX67" s="876"/>
      <c r="NDY67" s="876"/>
      <c r="NDZ67" s="876"/>
      <c r="NEA67" s="876"/>
      <c r="NEB67" s="876"/>
      <c r="NEC67" s="876"/>
      <c r="NED67" s="876"/>
      <c r="NEE67" s="876"/>
      <c r="NEF67" s="876"/>
      <c r="NEG67" s="876"/>
      <c r="NEH67" s="876"/>
      <c r="NEI67" s="876"/>
      <c r="NEJ67" s="876"/>
      <c r="NEK67" s="876"/>
      <c r="NEL67" s="876"/>
      <c r="NEM67" s="876"/>
      <c r="NEN67" s="876"/>
      <c r="NEO67" s="876"/>
      <c r="NEP67" s="876"/>
      <c r="NEQ67" s="876"/>
      <c r="NER67" s="876"/>
      <c r="NES67" s="876"/>
      <c r="NET67" s="876"/>
      <c r="NEU67" s="876"/>
      <c r="NEV67" s="876"/>
      <c r="NEW67" s="876"/>
      <c r="NEX67" s="876"/>
      <c r="NEY67" s="876"/>
      <c r="NEZ67" s="876"/>
      <c r="NFA67" s="876"/>
      <c r="NFB67" s="876"/>
      <c r="NFC67" s="876"/>
      <c r="NFD67" s="876"/>
      <c r="NFE67" s="876"/>
      <c r="NFF67" s="876"/>
      <c r="NFG67" s="876"/>
      <c r="NFH67" s="876"/>
      <c r="NFI67" s="876"/>
      <c r="NFJ67" s="876"/>
      <c r="NFK67" s="876"/>
      <c r="NFL67" s="876"/>
      <c r="NFM67" s="876"/>
      <c r="NFN67" s="876"/>
      <c r="NFO67" s="876"/>
      <c r="NFP67" s="876"/>
      <c r="NFQ67" s="876"/>
      <c r="NFR67" s="876"/>
      <c r="NFS67" s="876"/>
      <c r="NFT67" s="876"/>
      <c r="NFU67" s="876"/>
      <c r="NFV67" s="876"/>
      <c r="NFW67" s="876"/>
      <c r="NFX67" s="876"/>
      <c r="NFY67" s="876"/>
      <c r="NFZ67" s="876"/>
      <c r="NGA67" s="876"/>
      <c r="NGB67" s="876"/>
      <c r="NGC67" s="876"/>
      <c r="NGD67" s="876"/>
      <c r="NGE67" s="876"/>
      <c r="NGF67" s="876"/>
      <c r="NGG67" s="876"/>
      <c r="NGH67" s="876"/>
      <c r="NGI67" s="876"/>
      <c r="NGJ67" s="876"/>
      <c r="NGK67" s="876"/>
      <c r="NGL67" s="876"/>
      <c r="NGM67" s="876"/>
      <c r="NGN67" s="876"/>
      <c r="NGO67" s="876"/>
      <c r="NGP67" s="876"/>
      <c r="NGQ67" s="876"/>
      <c r="NGR67" s="876"/>
      <c r="NGS67" s="876"/>
      <c r="NGT67" s="876"/>
      <c r="NGU67" s="876"/>
      <c r="NGV67" s="876"/>
      <c r="NGW67" s="876"/>
      <c r="NGX67" s="876"/>
      <c r="NGY67" s="876"/>
      <c r="NGZ67" s="876"/>
      <c r="NHA67" s="876"/>
      <c r="NHB67" s="876"/>
      <c r="NHC67" s="876"/>
      <c r="NHD67" s="876"/>
      <c r="NHE67" s="876"/>
      <c r="NHF67" s="876"/>
      <c r="NHG67" s="876"/>
      <c r="NHH67" s="876"/>
      <c r="NHI67" s="876"/>
      <c r="NHJ67" s="876"/>
      <c r="NHK67" s="876"/>
      <c r="NHL67" s="876"/>
      <c r="NHM67" s="876"/>
      <c r="NHN67" s="876"/>
      <c r="NHO67" s="876"/>
      <c r="NHP67" s="876"/>
      <c r="NHQ67" s="876"/>
      <c r="NHR67" s="876"/>
      <c r="NHS67" s="876"/>
      <c r="NHT67" s="876"/>
      <c r="NHU67" s="876"/>
      <c r="NHV67" s="876"/>
      <c r="NHW67" s="876"/>
      <c r="NHX67" s="876"/>
      <c r="NHY67" s="876"/>
      <c r="NHZ67" s="876"/>
      <c r="NIA67" s="876"/>
      <c r="NIB67" s="876"/>
      <c r="NIC67" s="876"/>
      <c r="NID67" s="876"/>
      <c r="NIE67" s="876"/>
      <c r="NIF67" s="876"/>
      <c r="NIG67" s="876"/>
      <c r="NIH67" s="876"/>
      <c r="NII67" s="876"/>
      <c r="NIJ67" s="876"/>
      <c r="NIK67" s="876"/>
      <c r="NIL67" s="876"/>
      <c r="NIM67" s="876"/>
      <c r="NIN67" s="876"/>
      <c r="NIO67" s="876"/>
      <c r="NIP67" s="876"/>
      <c r="NIQ67" s="876"/>
      <c r="NIR67" s="876"/>
      <c r="NIS67" s="876"/>
      <c r="NIT67" s="876"/>
      <c r="NIU67" s="876"/>
      <c r="NIV67" s="876"/>
      <c r="NIW67" s="876"/>
      <c r="NIX67" s="876"/>
      <c r="NIY67" s="876"/>
      <c r="NIZ67" s="876"/>
      <c r="NJA67" s="876"/>
      <c r="NJB67" s="876"/>
      <c r="NJC67" s="876"/>
      <c r="NJD67" s="876"/>
      <c r="NJE67" s="876"/>
      <c r="NJF67" s="876"/>
      <c r="NJG67" s="876"/>
      <c r="NJH67" s="876"/>
      <c r="NJI67" s="876"/>
      <c r="NJJ67" s="876"/>
      <c r="NJK67" s="876"/>
      <c r="NJL67" s="876"/>
      <c r="NJM67" s="876"/>
      <c r="NJN67" s="876"/>
      <c r="NJO67" s="876"/>
      <c r="NJP67" s="876"/>
      <c r="NJQ67" s="876"/>
      <c r="NJR67" s="876"/>
      <c r="NJS67" s="876"/>
      <c r="NJT67" s="876"/>
      <c r="NJU67" s="876"/>
      <c r="NJV67" s="876"/>
      <c r="NJW67" s="876"/>
      <c r="NJX67" s="876"/>
      <c r="NJY67" s="876"/>
      <c r="NJZ67" s="876"/>
      <c r="NKA67" s="876"/>
      <c r="NKB67" s="876"/>
      <c r="NKC67" s="876"/>
      <c r="NKD67" s="876"/>
      <c r="NKE67" s="876"/>
      <c r="NKF67" s="876"/>
      <c r="NKG67" s="876"/>
      <c r="NKH67" s="876"/>
      <c r="NKI67" s="876"/>
      <c r="NKJ67" s="876"/>
      <c r="NKK67" s="876"/>
      <c r="NKL67" s="876"/>
      <c r="NKM67" s="876"/>
      <c r="NKN67" s="876"/>
      <c r="NKO67" s="876"/>
      <c r="NKP67" s="876"/>
      <c r="NKQ67" s="876"/>
      <c r="NKR67" s="876"/>
      <c r="NKS67" s="876"/>
      <c r="NKT67" s="876"/>
      <c r="NKU67" s="876"/>
      <c r="NKV67" s="876"/>
      <c r="NKW67" s="876"/>
      <c r="NKX67" s="876"/>
      <c r="NKY67" s="876"/>
      <c r="NKZ67" s="876"/>
      <c r="NLA67" s="876"/>
      <c r="NLB67" s="876"/>
      <c r="NLC67" s="876"/>
      <c r="NLD67" s="876"/>
      <c r="NLE67" s="876"/>
      <c r="NLF67" s="876"/>
      <c r="NLG67" s="876"/>
      <c r="NLH67" s="876"/>
      <c r="NLI67" s="876"/>
      <c r="NLJ67" s="876"/>
      <c r="NLK67" s="876"/>
      <c r="NLL67" s="876"/>
      <c r="NLM67" s="876"/>
      <c r="NLN67" s="876"/>
      <c r="NLO67" s="876"/>
      <c r="NLP67" s="876"/>
      <c r="NLQ67" s="876"/>
      <c r="NLR67" s="876"/>
      <c r="NLS67" s="876"/>
      <c r="NLT67" s="876"/>
      <c r="NLU67" s="876"/>
      <c r="NLV67" s="876"/>
      <c r="NLW67" s="876"/>
      <c r="NLX67" s="876"/>
      <c r="NLY67" s="876"/>
      <c r="NLZ67" s="876"/>
      <c r="NMA67" s="876"/>
      <c r="NMB67" s="876"/>
      <c r="NMC67" s="876"/>
      <c r="NMD67" s="876"/>
      <c r="NME67" s="876"/>
      <c r="NMF67" s="876"/>
      <c r="NMG67" s="876"/>
      <c r="NMH67" s="876"/>
      <c r="NMI67" s="876"/>
      <c r="NMJ67" s="876"/>
      <c r="NMK67" s="876"/>
      <c r="NML67" s="876"/>
      <c r="NMM67" s="876"/>
      <c r="NMN67" s="876"/>
      <c r="NMO67" s="876"/>
      <c r="NMP67" s="876"/>
      <c r="NMQ67" s="876"/>
      <c r="NMR67" s="876"/>
      <c r="NMS67" s="876"/>
      <c r="NMT67" s="876"/>
      <c r="NMU67" s="876"/>
      <c r="NMV67" s="876"/>
      <c r="NMW67" s="876"/>
      <c r="NMX67" s="876"/>
      <c r="NMY67" s="876"/>
      <c r="NMZ67" s="876"/>
      <c r="NNA67" s="876"/>
      <c r="NNB67" s="876"/>
      <c r="NNC67" s="876"/>
      <c r="NND67" s="876"/>
      <c r="NNE67" s="876"/>
      <c r="NNF67" s="876"/>
      <c r="NNG67" s="876"/>
      <c r="NNH67" s="876"/>
      <c r="NNI67" s="876"/>
      <c r="NNJ67" s="876"/>
      <c r="NNK67" s="876"/>
      <c r="NNL67" s="876"/>
      <c r="NNM67" s="876"/>
      <c r="NNN67" s="876"/>
      <c r="NNO67" s="876"/>
      <c r="NNP67" s="876"/>
      <c r="NNQ67" s="876"/>
      <c r="NNR67" s="876"/>
      <c r="NNS67" s="876"/>
      <c r="NNT67" s="876"/>
      <c r="NNU67" s="876"/>
      <c r="NNV67" s="876"/>
      <c r="NNW67" s="876"/>
      <c r="NNX67" s="876"/>
      <c r="NNY67" s="876"/>
      <c r="NNZ67" s="876"/>
      <c r="NOA67" s="876"/>
      <c r="NOB67" s="876"/>
      <c r="NOC67" s="876"/>
      <c r="NOD67" s="876"/>
      <c r="NOE67" s="876"/>
      <c r="NOF67" s="876"/>
      <c r="NOG67" s="876"/>
      <c r="NOH67" s="876"/>
      <c r="NOI67" s="876"/>
      <c r="NOJ67" s="876"/>
      <c r="NOK67" s="876"/>
      <c r="NOL67" s="876"/>
      <c r="NOM67" s="876"/>
      <c r="NON67" s="876"/>
      <c r="NOO67" s="876"/>
      <c r="NOP67" s="876"/>
      <c r="NOQ67" s="876"/>
      <c r="NOR67" s="876"/>
      <c r="NOS67" s="876"/>
      <c r="NOT67" s="876"/>
      <c r="NOU67" s="876"/>
      <c r="NOV67" s="876"/>
      <c r="NOW67" s="876"/>
      <c r="NOX67" s="876"/>
      <c r="NOY67" s="876"/>
      <c r="NOZ67" s="876"/>
      <c r="NPA67" s="876"/>
      <c r="NPB67" s="876"/>
      <c r="NPC67" s="876"/>
      <c r="NPD67" s="876"/>
      <c r="NPE67" s="876"/>
      <c r="NPF67" s="876"/>
      <c r="NPG67" s="876"/>
      <c r="NPH67" s="876"/>
      <c r="NPI67" s="876"/>
      <c r="NPJ67" s="876"/>
      <c r="NPK67" s="876"/>
      <c r="NPL67" s="876"/>
      <c r="NPM67" s="876"/>
      <c r="NPN67" s="876"/>
      <c r="NPO67" s="876"/>
      <c r="NPP67" s="876"/>
      <c r="NPQ67" s="876"/>
      <c r="NPR67" s="876"/>
      <c r="NPS67" s="876"/>
      <c r="NPT67" s="876"/>
      <c r="NPU67" s="876"/>
      <c r="NPV67" s="876"/>
      <c r="NPW67" s="876"/>
      <c r="NPX67" s="876"/>
      <c r="NPY67" s="876"/>
      <c r="NPZ67" s="876"/>
      <c r="NQA67" s="876"/>
      <c r="NQB67" s="876"/>
      <c r="NQC67" s="876"/>
      <c r="NQD67" s="876"/>
      <c r="NQE67" s="876"/>
      <c r="NQF67" s="876"/>
      <c r="NQG67" s="876"/>
      <c r="NQH67" s="876"/>
      <c r="NQI67" s="876"/>
      <c r="NQJ67" s="876"/>
      <c r="NQK67" s="876"/>
      <c r="NQL67" s="876"/>
      <c r="NQM67" s="876"/>
      <c r="NQN67" s="876"/>
      <c r="NQO67" s="876"/>
      <c r="NQP67" s="876"/>
      <c r="NQQ67" s="876"/>
      <c r="NQR67" s="876"/>
      <c r="NQS67" s="876"/>
      <c r="NQT67" s="876"/>
      <c r="NQU67" s="876"/>
      <c r="NQV67" s="876"/>
      <c r="NQW67" s="876"/>
      <c r="NQX67" s="876"/>
      <c r="NQY67" s="876"/>
      <c r="NQZ67" s="876"/>
      <c r="NRA67" s="876"/>
      <c r="NRB67" s="876"/>
      <c r="NRC67" s="876"/>
      <c r="NRD67" s="876"/>
      <c r="NRE67" s="876"/>
      <c r="NRF67" s="876"/>
      <c r="NRG67" s="876"/>
      <c r="NRH67" s="876"/>
      <c r="NRI67" s="876"/>
      <c r="NRJ67" s="876"/>
      <c r="NRK67" s="876"/>
      <c r="NRL67" s="876"/>
      <c r="NRM67" s="876"/>
      <c r="NRN67" s="876"/>
      <c r="NRO67" s="876"/>
      <c r="NRP67" s="876"/>
      <c r="NRQ67" s="876"/>
      <c r="NRR67" s="876"/>
      <c r="NRS67" s="876"/>
      <c r="NRT67" s="876"/>
      <c r="NRU67" s="876"/>
      <c r="NRV67" s="876"/>
      <c r="NRW67" s="876"/>
      <c r="NRX67" s="876"/>
      <c r="NRY67" s="876"/>
      <c r="NRZ67" s="876"/>
      <c r="NSA67" s="876"/>
      <c r="NSB67" s="876"/>
      <c r="NSC67" s="876"/>
      <c r="NSD67" s="876"/>
      <c r="NSE67" s="876"/>
      <c r="NSF67" s="876"/>
      <c r="NSG67" s="876"/>
      <c r="NSH67" s="876"/>
      <c r="NSI67" s="876"/>
      <c r="NSJ67" s="876"/>
      <c r="NSK67" s="876"/>
      <c r="NSL67" s="876"/>
      <c r="NSM67" s="876"/>
      <c r="NSN67" s="876"/>
      <c r="NSO67" s="876"/>
      <c r="NSP67" s="876"/>
      <c r="NSQ67" s="876"/>
      <c r="NSR67" s="876"/>
      <c r="NSS67" s="876"/>
      <c r="NST67" s="876"/>
      <c r="NSU67" s="876"/>
      <c r="NSV67" s="876"/>
      <c r="NSW67" s="876"/>
      <c r="NSX67" s="876"/>
      <c r="NSY67" s="876"/>
      <c r="NSZ67" s="876"/>
      <c r="NTA67" s="876"/>
      <c r="NTB67" s="876"/>
      <c r="NTC67" s="876"/>
      <c r="NTD67" s="876"/>
      <c r="NTE67" s="876"/>
      <c r="NTF67" s="876"/>
      <c r="NTG67" s="876"/>
      <c r="NTH67" s="876"/>
      <c r="NTI67" s="876"/>
      <c r="NTJ67" s="876"/>
      <c r="NTK67" s="876"/>
      <c r="NTL67" s="876"/>
      <c r="NTM67" s="876"/>
      <c r="NTN67" s="876"/>
      <c r="NTO67" s="876"/>
      <c r="NTP67" s="876"/>
      <c r="NTQ67" s="876"/>
      <c r="NTR67" s="876"/>
      <c r="NTS67" s="876"/>
      <c r="NTT67" s="876"/>
      <c r="NTU67" s="876"/>
      <c r="NTV67" s="876"/>
      <c r="NTW67" s="876"/>
      <c r="NTX67" s="876"/>
      <c r="NTY67" s="876"/>
      <c r="NTZ67" s="876"/>
      <c r="NUA67" s="876"/>
      <c r="NUB67" s="876"/>
      <c r="NUC67" s="876"/>
      <c r="NUD67" s="876"/>
      <c r="NUE67" s="876"/>
      <c r="NUF67" s="876"/>
      <c r="NUG67" s="876"/>
      <c r="NUH67" s="876"/>
      <c r="NUI67" s="876"/>
      <c r="NUJ67" s="876"/>
      <c r="NUK67" s="876"/>
      <c r="NUL67" s="876"/>
      <c r="NUM67" s="876"/>
      <c r="NUN67" s="876"/>
      <c r="NUO67" s="876"/>
      <c r="NUP67" s="876"/>
      <c r="NUQ67" s="876"/>
      <c r="NUR67" s="876"/>
      <c r="NUS67" s="876"/>
      <c r="NUT67" s="876"/>
      <c r="NUU67" s="876"/>
      <c r="NUV67" s="876"/>
      <c r="NUW67" s="876"/>
      <c r="NUX67" s="876"/>
      <c r="NUY67" s="876"/>
      <c r="NUZ67" s="876"/>
      <c r="NVA67" s="876"/>
      <c r="NVB67" s="876"/>
      <c r="NVC67" s="876"/>
      <c r="NVD67" s="876"/>
      <c r="NVE67" s="876"/>
      <c r="NVF67" s="876"/>
      <c r="NVG67" s="876"/>
      <c r="NVH67" s="876"/>
      <c r="NVI67" s="876"/>
      <c r="NVJ67" s="876"/>
      <c r="NVK67" s="876"/>
      <c r="NVL67" s="876"/>
      <c r="NVM67" s="876"/>
      <c r="NVN67" s="876"/>
      <c r="NVO67" s="876"/>
      <c r="NVP67" s="876"/>
      <c r="NVQ67" s="876"/>
      <c r="NVR67" s="876"/>
      <c r="NVS67" s="876"/>
      <c r="NVT67" s="876"/>
      <c r="NVU67" s="876"/>
      <c r="NVV67" s="876"/>
      <c r="NVW67" s="876"/>
      <c r="NVX67" s="876"/>
      <c r="NVY67" s="876"/>
      <c r="NVZ67" s="876"/>
      <c r="NWA67" s="876"/>
      <c r="NWB67" s="876"/>
      <c r="NWC67" s="876"/>
      <c r="NWD67" s="876"/>
      <c r="NWE67" s="876"/>
      <c r="NWF67" s="876"/>
      <c r="NWG67" s="876"/>
      <c r="NWH67" s="876"/>
      <c r="NWI67" s="876"/>
      <c r="NWJ67" s="876"/>
      <c r="NWK67" s="876"/>
      <c r="NWL67" s="876"/>
      <c r="NWM67" s="876"/>
      <c r="NWN67" s="876"/>
      <c r="NWO67" s="876"/>
      <c r="NWP67" s="876"/>
      <c r="NWQ67" s="876"/>
      <c r="NWR67" s="876"/>
      <c r="NWS67" s="876"/>
      <c r="NWT67" s="876"/>
      <c r="NWU67" s="876"/>
      <c r="NWV67" s="876"/>
      <c r="NWW67" s="876"/>
      <c r="NWX67" s="876"/>
      <c r="NWY67" s="876"/>
      <c r="NWZ67" s="876"/>
      <c r="NXA67" s="876"/>
      <c r="NXB67" s="876"/>
      <c r="NXC67" s="876"/>
      <c r="NXD67" s="876"/>
      <c r="NXE67" s="876"/>
      <c r="NXF67" s="876"/>
      <c r="NXG67" s="876"/>
      <c r="NXH67" s="876"/>
      <c r="NXI67" s="876"/>
      <c r="NXJ67" s="876"/>
      <c r="NXK67" s="876"/>
      <c r="NXL67" s="876"/>
      <c r="NXM67" s="876"/>
      <c r="NXN67" s="876"/>
      <c r="NXO67" s="876"/>
      <c r="NXP67" s="876"/>
      <c r="NXQ67" s="876"/>
      <c r="NXR67" s="876"/>
      <c r="NXS67" s="876"/>
      <c r="NXT67" s="876"/>
      <c r="NXU67" s="876"/>
      <c r="NXV67" s="876"/>
      <c r="NXW67" s="876"/>
      <c r="NXX67" s="876"/>
      <c r="NXY67" s="876"/>
      <c r="NXZ67" s="876"/>
      <c r="NYA67" s="876"/>
      <c r="NYB67" s="876"/>
      <c r="NYC67" s="876"/>
      <c r="NYD67" s="876"/>
      <c r="NYE67" s="876"/>
      <c r="NYF67" s="876"/>
      <c r="NYG67" s="876"/>
      <c r="NYH67" s="876"/>
      <c r="NYI67" s="876"/>
      <c r="NYJ67" s="876"/>
      <c r="NYK67" s="876"/>
      <c r="NYL67" s="876"/>
      <c r="NYM67" s="876"/>
      <c r="NYN67" s="876"/>
      <c r="NYO67" s="876"/>
      <c r="NYP67" s="876"/>
      <c r="NYQ67" s="876"/>
      <c r="NYR67" s="876"/>
      <c r="NYS67" s="876"/>
      <c r="NYT67" s="876"/>
      <c r="NYU67" s="876"/>
      <c r="NYV67" s="876"/>
      <c r="NYW67" s="876"/>
      <c r="NYX67" s="876"/>
      <c r="NYY67" s="876"/>
      <c r="NYZ67" s="876"/>
      <c r="NZA67" s="876"/>
      <c r="NZB67" s="876"/>
      <c r="NZC67" s="876"/>
      <c r="NZD67" s="876"/>
      <c r="NZE67" s="876"/>
      <c r="NZF67" s="876"/>
      <c r="NZG67" s="876"/>
      <c r="NZH67" s="876"/>
      <c r="NZI67" s="876"/>
      <c r="NZJ67" s="876"/>
      <c r="NZK67" s="876"/>
      <c r="NZL67" s="876"/>
      <c r="NZM67" s="876"/>
      <c r="NZN67" s="876"/>
      <c r="NZO67" s="876"/>
      <c r="NZP67" s="876"/>
      <c r="NZQ67" s="876"/>
      <c r="NZR67" s="876"/>
      <c r="NZS67" s="876"/>
      <c r="NZT67" s="876"/>
      <c r="NZU67" s="876"/>
      <c r="NZV67" s="876"/>
      <c r="NZW67" s="876"/>
      <c r="NZX67" s="876"/>
      <c r="NZY67" s="876"/>
      <c r="NZZ67" s="876"/>
      <c r="OAA67" s="876"/>
      <c r="OAB67" s="876"/>
      <c r="OAC67" s="876"/>
      <c r="OAD67" s="876"/>
      <c r="OAE67" s="876"/>
      <c r="OAF67" s="876"/>
      <c r="OAG67" s="876"/>
      <c r="OAH67" s="876"/>
      <c r="OAI67" s="876"/>
      <c r="OAJ67" s="876"/>
      <c r="OAK67" s="876"/>
      <c r="OAL67" s="876"/>
      <c r="OAM67" s="876"/>
      <c r="OAN67" s="876"/>
      <c r="OAO67" s="876"/>
      <c r="OAP67" s="876"/>
      <c r="OAQ67" s="876"/>
      <c r="OAR67" s="876"/>
      <c r="OAS67" s="876"/>
      <c r="OAT67" s="876"/>
      <c r="OAU67" s="876"/>
      <c r="OAV67" s="876"/>
      <c r="OAW67" s="876"/>
      <c r="OAX67" s="876"/>
      <c r="OAY67" s="876"/>
      <c r="OAZ67" s="876"/>
      <c r="OBA67" s="876"/>
      <c r="OBB67" s="876"/>
      <c r="OBC67" s="876"/>
      <c r="OBD67" s="876"/>
      <c r="OBE67" s="876"/>
      <c r="OBF67" s="876"/>
      <c r="OBG67" s="876"/>
      <c r="OBH67" s="876"/>
      <c r="OBI67" s="876"/>
      <c r="OBJ67" s="876"/>
      <c r="OBK67" s="876"/>
      <c r="OBL67" s="876"/>
      <c r="OBM67" s="876"/>
      <c r="OBN67" s="876"/>
      <c r="OBO67" s="876"/>
      <c r="OBP67" s="876"/>
      <c r="OBQ67" s="876"/>
      <c r="OBR67" s="876"/>
      <c r="OBS67" s="876"/>
      <c r="OBT67" s="876"/>
      <c r="OBU67" s="876"/>
      <c r="OBV67" s="876"/>
      <c r="OBW67" s="876"/>
      <c r="OBX67" s="876"/>
      <c r="OBY67" s="876"/>
      <c r="OBZ67" s="876"/>
      <c r="OCA67" s="876"/>
      <c r="OCB67" s="876"/>
      <c r="OCC67" s="876"/>
      <c r="OCD67" s="876"/>
      <c r="OCE67" s="876"/>
      <c r="OCF67" s="876"/>
      <c r="OCG67" s="876"/>
      <c r="OCH67" s="876"/>
      <c r="OCI67" s="876"/>
      <c r="OCJ67" s="876"/>
      <c r="OCK67" s="876"/>
      <c r="OCL67" s="876"/>
      <c r="OCM67" s="876"/>
      <c r="OCN67" s="876"/>
      <c r="OCO67" s="876"/>
      <c r="OCP67" s="876"/>
      <c r="OCQ67" s="876"/>
      <c r="OCR67" s="876"/>
      <c r="OCS67" s="876"/>
      <c r="OCT67" s="876"/>
      <c r="OCU67" s="876"/>
      <c r="OCV67" s="876"/>
      <c r="OCW67" s="876"/>
      <c r="OCX67" s="876"/>
      <c r="OCY67" s="876"/>
      <c r="OCZ67" s="876"/>
      <c r="ODA67" s="876"/>
      <c r="ODB67" s="876"/>
      <c r="ODC67" s="876"/>
      <c r="ODD67" s="876"/>
      <c r="ODE67" s="876"/>
      <c r="ODF67" s="876"/>
      <c r="ODG67" s="876"/>
      <c r="ODH67" s="876"/>
      <c r="ODI67" s="876"/>
      <c r="ODJ67" s="876"/>
      <c r="ODK67" s="876"/>
      <c r="ODL67" s="876"/>
      <c r="ODM67" s="876"/>
      <c r="ODN67" s="876"/>
      <c r="ODO67" s="876"/>
      <c r="ODP67" s="876"/>
      <c r="ODQ67" s="876"/>
      <c r="ODR67" s="876"/>
      <c r="ODS67" s="876"/>
      <c r="ODT67" s="876"/>
      <c r="ODU67" s="876"/>
      <c r="ODV67" s="876"/>
      <c r="ODW67" s="876"/>
      <c r="ODX67" s="876"/>
      <c r="ODY67" s="876"/>
      <c r="ODZ67" s="876"/>
      <c r="OEA67" s="876"/>
      <c r="OEB67" s="876"/>
      <c r="OEC67" s="876"/>
      <c r="OED67" s="876"/>
      <c r="OEE67" s="876"/>
      <c r="OEF67" s="876"/>
      <c r="OEG67" s="876"/>
      <c r="OEH67" s="876"/>
      <c r="OEI67" s="876"/>
      <c r="OEJ67" s="876"/>
      <c r="OEK67" s="876"/>
      <c r="OEL67" s="876"/>
      <c r="OEM67" s="876"/>
      <c r="OEN67" s="876"/>
      <c r="OEO67" s="876"/>
      <c r="OEP67" s="876"/>
      <c r="OEQ67" s="876"/>
      <c r="OER67" s="876"/>
      <c r="OES67" s="876"/>
      <c r="OET67" s="876"/>
      <c r="OEU67" s="876"/>
      <c r="OEV67" s="876"/>
      <c r="OEW67" s="876"/>
      <c r="OEX67" s="876"/>
      <c r="OEY67" s="876"/>
      <c r="OEZ67" s="876"/>
      <c r="OFA67" s="876"/>
      <c r="OFB67" s="876"/>
      <c r="OFC67" s="876"/>
      <c r="OFD67" s="876"/>
      <c r="OFE67" s="876"/>
      <c r="OFF67" s="876"/>
      <c r="OFG67" s="876"/>
      <c r="OFH67" s="876"/>
      <c r="OFI67" s="876"/>
      <c r="OFJ67" s="876"/>
      <c r="OFK67" s="876"/>
      <c r="OFL67" s="876"/>
      <c r="OFM67" s="876"/>
      <c r="OFN67" s="876"/>
      <c r="OFO67" s="876"/>
      <c r="OFP67" s="876"/>
      <c r="OFQ67" s="876"/>
      <c r="OFR67" s="876"/>
      <c r="OFS67" s="876"/>
      <c r="OFT67" s="876"/>
      <c r="OFU67" s="876"/>
      <c r="OFV67" s="876"/>
      <c r="OFW67" s="876"/>
      <c r="OFX67" s="876"/>
      <c r="OFY67" s="876"/>
      <c r="OFZ67" s="876"/>
      <c r="OGA67" s="876"/>
      <c r="OGB67" s="876"/>
      <c r="OGC67" s="876"/>
      <c r="OGD67" s="876"/>
      <c r="OGE67" s="876"/>
      <c r="OGF67" s="876"/>
      <c r="OGG67" s="876"/>
      <c r="OGH67" s="876"/>
      <c r="OGI67" s="876"/>
      <c r="OGJ67" s="876"/>
      <c r="OGK67" s="876"/>
      <c r="OGL67" s="876"/>
      <c r="OGM67" s="876"/>
      <c r="OGN67" s="876"/>
      <c r="OGO67" s="876"/>
      <c r="OGP67" s="876"/>
      <c r="OGQ67" s="876"/>
      <c r="OGR67" s="876"/>
      <c r="OGS67" s="876"/>
      <c r="OGT67" s="876"/>
      <c r="OGU67" s="876"/>
      <c r="OGV67" s="876"/>
      <c r="OGW67" s="876"/>
      <c r="OGX67" s="876"/>
      <c r="OGY67" s="876"/>
      <c r="OGZ67" s="876"/>
      <c r="OHA67" s="876"/>
      <c r="OHB67" s="876"/>
      <c r="OHC67" s="876"/>
      <c r="OHD67" s="876"/>
      <c r="OHE67" s="876"/>
      <c r="OHF67" s="876"/>
      <c r="OHG67" s="876"/>
      <c r="OHH67" s="876"/>
      <c r="OHI67" s="876"/>
      <c r="OHJ67" s="876"/>
      <c r="OHK67" s="876"/>
      <c r="OHL67" s="876"/>
      <c r="OHM67" s="876"/>
      <c r="OHN67" s="876"/>
      <c r="OHO67" s="876"/>
      <c r="OHP67" s="876"/>
      <c r="OHQ67" s="876"/>
      <c r="OHR67" s="876"/>
      <c r="OHS67" s="876"/>
      <c r="OHT67" s="876"/>
      <c r="OHU67" s="876"/>
      <c r="OHV67" s="876"/>
      <c r="OHW67" s="876"/>
      <c r="OHX67" s="876"/>
      <c r="OHY67" s="876"/>
      <c r="OHZ67" s="876"/>
      <c r="OIA67" s="876"/>
      <c r="OIB67" s="876"/>
      <c r="OIC67" s="876"/>
      <c r="OID67" s="876"/>
      <c r="OIE67" s="876"/>
      <c r="OIF67" s="876"/>
      <c r="OIG67" s="876"/>
      <c r="OIH67" s="876"/>
      <c r="OII67" s="876"/>
      <c r="OIJ67" s="876"/>
      <c r="OIK67" s="876"/>
      <c r="OIL67" s="876"/>
      <c r="OIM67" s="876"/>
      <c r="OIN67" s="876"/>
      <c r="OIO67" s="876"/>
      <c r="OIP67" s="876"/>
      <c r="OIQ67" s="876"/>
      <c r="OIR67" s="876"/>
      <c r="OIS67" s="876"/>
      <c r="OIT67" s="876"/>
      <c r="OIU67" s="876"/>
      <c r="OIV67" s="876"/>
      <c r="OIW67" s="876"/>
      <c r="OIX67" s="876"/>
      <c r="OIY67" s="876"/>
      <c r="OIZ67" s="876"/>
      <c r="OJA67" s="876"/>
      <c r="OJB67" s="876"/>
      <c r="OJC67" s="876"/>
      <c r="OJD67" s="876"/>
      <c r="OJE67" s="876"/>
      <c r="OJF67" s="876"/>
      <c r="OJG67" s="876"/>
      <c r="OJH67" s="876"/>
      <c r="OJI67" s="876"/>
      <c r="OJJ67" s="876"/>
      <c r="OJK67" s="876"/>
      <c r="OJL67" s="876"/>
      <c r="OJM67" s="876"/>
      <c r="OJN67" s="876"/>
      <c r="OJO67" s="876"/>
      <c r="OJP67" s="876"/>
      <c r="OJQ67" s="876"/>
      <c r="OJR67" s="876"/>
      <c r="OJS67" s="876"/>
      <c r="OJT67" s="876"/>
      <c r="OJU67" s="876"/>
      <c r="OJV67" s="876"/>
      <c r="OJW67" s="876"/>
      <c r="OJX67" s="876"/>
      <c r="OJY67" s="876"/>
      <c r="OJZ67" s="876"/>
      <c r="OKA67" s="876"/>
      <c r="OKB67" s="876"/>
      <c r="OKC67" s="876"/>
      <c r="OKD67" s="876"/>
      <c r="OKE67" s="876"/>
      <c r="OKF67" s="876"/>
      <c r="OKG67" s="876"/>
      <c r="OKH67" s="876"/>
      <c r="OKI67" s="876"/>
      <c r="OKJ67" s="876"/>
      <c r="OKK67" s="876"/>
      <c r="OKL67" s="876"/>
      <c r="OKM67" s="876"/>
      <c r="OKN67" s="876"/>
      <c r="OKO67" s="876"/>
      <c r="OKP67" s="876"/>
      <c r="OKQ67" s="876"/>
      <c r="OKR67" s="876"/>
      <c r="OKS67" s="876"/>
      <c r="OKT67" s="876"/>
      <c r="OKU67" s="876"/>
      <c r="OKV67" s="876"/>
      <c r="OKW67" s="876"/>
      <c r="OKX67" s="876"/>
      <c r="OKY67" s="876"/>
      <c r="OKZ67" s="876"/>
      <c r="OLA67" s="876"/>
      <c r="OLB67" s="876"/>
      <c r="OLC67" s="876"/>
      <c r="OLD67" s="876"/>
      <c r="OLE67" s="876"/>
      <c r="OLF67" s="876"/>
      <c r="OLG67" s="876"/>
      <c r="OLH67" s="876"/>
      <c r="OLI67" s="876"/>
      <c r="OLJ67" s="876"/>
      <c r="OLK67" s="876"/>
      <c r="OLL67" s="876"/>
      <c r="OLM67" s="876"/>
      <c r="OLN67" s="876"/>
      <c r="OLO67" s="876"/>
      <c r="OLP67" s="876"/>
      <c r="OLQ67" s="876"/>
      <c r="OLR67" s="876"/>
      <c r="OLS67" s="876"/>
      <c r="OLT67" s="876"/>
      <c r="OLU67" s="876"/>
      <c r="OLV67" s="876"/>
      <c r="OLW67" s="876"/>
      <c r="OLX67" s="876"/>
      <c r="OLY67" s="876"/>
      <c r="OLZ67" s="876"/>
      <c r="OMA67" s="876"/>
      <c r="OMB67" s="876"/>
      <c r="OMC67" s="876"/>
      <c r="OMD67" s="876"/>
      <c r="OME67" s="876"/>
      <c r="OMF67" s="876"/>
      <c r="OMG67" s="876"/>
      <c r="OMH67" s="876"/>
      <c r="OMI67" s="876"/>
      <c r="OMJ67" s="876"/>
      <c r="OMK67" s="876"/>
      <c r="OML67" s="876"/>
      <c r="OMM67" s="876"/>
      <c r="OMN67" s="876"/>
      <c r="OMO67" s="876"/>
      <c r="OMP67" s="876"/>
      <c r="OMQ67" s="876"/>
      <c r="OMR67" s="876"/>
      <c r="OMS67" s="876"/>
      <c r="OMT67" s="876"/>
      <c r="OMU67" s="876"/>
      <c r="OMV67" s="876"/>
      <c r="OMW67" s="876"/>
      <c r="OMX67" s="876"/>
      <c r="OMY67" s="876"/>
      <c r="OMZ67" s="876"/>
      <c r="ONA67" s="876"/>
      <c r="ONB67" s="876"/>
      <c r="ONC67" s="876"/>
      <c r="OND67" s="876"/>
      <c r="ONE67" s="876"/>
      <c r="ONF67" s="876"/>
      <c r="ONG67" s="876"/>
      <c r="ONH67" s="876"/>
      <c r="ONI67" s="876"/>
      <c r="ONJ67" s="876"/>
      <c r="ONK67" s="876"/>
      <c r="ONL67" s="876"/>
      <c r="ONM67" s="876"/>
      <c r="ONN67" s="876"/>
      <c r="ONO67" s="876"/>
      <c r="ONP67" s="876"/>
      <c r="ONQ67" s="876"/>
      <c r="ONR67" s="876"/>
      <c r="ONS67" s="876"/>
      <c r="ONT67" s="876"/>
      <c r="ONU67" s="876"/>
      <c r="ONV67" s="876"/>
      <c r="ONW67" s="876"/>
      <c r="ONX67" s="876"/>
      <c r="ONY67" s="876"/>
      <c r="ONZ67" s="876"/>
      <c r="OOA67" s="876"/>
      <c r="OOB67" s="876"/>
      <c r="OOC67" s="876"/>
      <c r="OOD67" s="876"/>
      <c r="OOE67" s="876"/>
      <c r="OOF67" s="876"/>
      <c r="OOG67" s="876"/>
      <c r="OOH67" s="876"/>
      <c r="OOI67" s="876"/>
      <c r="OOJ67" s="876"/>
      <c r="OOK67" s="876"/>
      <c r="OOL67" s="876"/>
      <c r="OOM67" s="876"/>
      <c r="OON67" s="876"/>
      <c r="OOO67" s="876"/>
      <c r="OOP67" s="876"/>
      <c r="OOQ67" s="876"/>
      <c r="OOR67" s="876"/>
      <c r="OOS67" s="876"/>
      <c r="OOT67" s="876"/>
      <c r="OOU67" s="876"/>
      <c r="OOV67" s="876"/>
      <c r="OOW67" s="876"/>
      <c r="OOX67" s="876"/>
      <c r="OOY67" s="876"/>
      <c r="OOZ67" s="876"/>
      <c r="OPA67" s="876"/>
      <c r="OPB67" s="876"/>
      <c r="OPC67" s="876"/>
      <c r="OPD67" s="876"/>
      <c r="OPE67" s="876"/>
      <c r="OPF67" s="876"/>
      <c r="OPG67" s="876"/>
      <c r="OPH67" s="876"/>
      <c r="OPI67" s="876"/>
      <c r="OPJ67" s="876"/>
      <c r="OPK67" s="876"/>
      <c r="OPL67" s="876"/>
      <c r="OPM67" s="876"/>
      <c r="OPN67" s="876"/>
      <c r="OPO67" s="876"/>
      <c r="OPP67" s="876"/>
      <c r="OPQ67" s="876"/>
      <c r="OPR67" s="876"/>
      <c r="OPS67" s="876"/>
      <c r="OPT67" s="876"/>
      <c r="OPU67" s="876"/>
      <c r="OPV67" s="876"/>
      <c r="OPW67" s="876"/>
      <c r="OPX67" s="876"/>
      <c r="OPY67" s="876"/>
      <c r="OPZ67" s="876"/>
      <c r="OQA67" s="876"/>
      <c r="OQB67" s="876"/>
      <c r="OQC67" s="876"/>
      <c r="OQD67" s="876"/>
      <c r="OQE67" s="876"/>
      <c r="OQF67" s="876"/>
      <c r="OQG67" s="876"/>
      <c r="OQH67" s="876"/>
      <c r="OQI67" s="876"/>
      <c r="OQJ67" s="876"/>
      <c r="OQK67" s="876"/>
      <c r="OQL67" s="876"/>
      <c r="OQM67" s="876"/>
      <c r="OQN67" s="876"/>
      <c r="OQO67" s="876"/>
      <c r="OQP67" s="876"/>
      <c r="OQQ67" s="876"/>
      <c r="OQR67" s="876"/>
      <c r="OQS67" s="876"/>
      <c r="OQT67" s="876"/>
      <c r="OQU67" s="876"/>
      <c r="OQV67" s="876"/>
      <c r="OQW67" s="876"/>
      <c r="OQX67" s="876"/>
      <c r="OQY67" s="876"/>
      <c r="OQZ67" s="876"/>
      <c r="ORA67" s="876"/>
      <c r="ORB67" s="876"/>
      <c r="ORC67" s="876"/>
      <c r="ORD67" s="876"/>
      <c r="ORE67" s="876"/>
      <c r="ORF67" s="876"/>
      <c r="ORG67" s="876"/>
      <c r="ORH67" s="876"/>
      <c r="ORI67" s="876"/>
      <c r="ORJ67" s="876"/>
      <c r="ORK67" s="876"/>
      <c r="ORL67" s="876"/>
      <c r="ORM67" s="876"/>
      <c r="ORN67" s="876"/>
      <c r="ORO67" s="876"/>
      <c r="ORP67" s="876"/>
      <c r="ORQ67" s="876"/>
      <c r="ORR67" s="876"/>
      <c r="ORS67" s="876"/>
      <c r="ORT67" s="876"/>
      <c r="ORU67" s="876"/>
      <c r="ORV67" s="876"/>
      <c r="ORW67" s="876"/>
      <c r="ORX67" s="876"/>
      <c r="ORY67" s="876"/>
      <c r="ORZ67" s="876"/>
      <c r="OSA67" s="876"/>
      <c r="OSB67" s="876"/>
      <c r="OSC67" s="876"/>
      <c r="OSD67" s="876"/>
      <c r="OSE67" s="876"/>
      <c r="OSF67" s="876"/>
      <c r="OSG67" s="876"/>
      <c r="OSH67" s="876"/>
      <c r="OSI67" s="876"/>
      <c r="OSJ67" s="876"/>
      <c r="OSK67" s="876"/>
      <c r="OSL67" s="876"/>
      <c r="OSM67" s="876"/>
      <c r="OSN67" s="876"/>
      <c r="OSO67" s="876"/>
      <c r="OSP67" s="876"/>
      <c r="OSQ67" s="876"/>
      <c r="OSR67" s="876"/>
      <c r="OSS67" s="876"/>
      <c r="OST67" s="876"/>
      <c r="OSU67" s="876"/>
      <c r="OSV67" s="876"/>
      <c r="OSW67" s="876"/>
      <c r="OSX67" s="876"/>
      <c r="OSY67" s="876"/>
      <c r="OSZ67" s="876"/>
      <c r="OTA67" s="876"/>
      <c r="OTB67" s="876"/>
      <c r="OTC67" s="876"/>
      <c r="OTD67" s="876"/>
      <c r="OTE67" s="876"/>
      <c r="OTF67" s="876"/>
      <c r="OTG67" s="876"/>
      <c r="OTH67" s="876"/>
      <c r="OTI67" s="876"/>
      <c r="OTJ67" s="876"/>
      <c r="OTK67" s="876"/>
      <c r="OTL67" s="876"/>
      <c r="OTM67" s="876"/>
      <c r="OTN67" s="876"/>
      <c r="OTO67" s="876"/>
      <c r="OTP67" s="876"/>
      <c r="OTQ67" s="876"/>
      <c r="OTR67" s="876"/>
      <c r="OTS67" s="876"/>
      <c r="OTT67" s="876"/>
      <c r="OTU67" s="876"/>
      <c r="OTV67" s="876"/>
      <c r="OTW67" s="876"/>
      <c r="OTX67" s="876"/>
      <c r="OTY67" s="876"/>
      <c r="OTZ67" s="876"/>
      <c r="OUA67" s="876"/>
      <c r="OUB67" s="876"/>
      <c r="OUC67" s="876"/>
      <c r="OUD67" s="876"/>
      <c r="OUE67" s="876"/>
      <c r="OUF67" s="876"/>
      <c r="OUG67" s="876"/>
      <c r="OUH67" s="876"/>
      <c r="OUI67" s="876"/>
      <c r="OUJ67" s="876"/>
      <c r="OUK67" s="876"/>
      <c r="OUL67" s="876"/>
      <c r="OUM67" s="876"/>
      <c r="OUN67" s="876"/>
      <c r="OUO67" s="876"/>
      <c r="OUP67" s="876"/>
      <c r="OUQ67" s="876"/>
      <c r="OUR67" s="876"/>
      <c r="OUS67" s="876"/>
      <c r="OUT67" s="876"/>
      <c r="OUU67" s="876"/>
      <c r="OUV67" s="876"/>
      <c r="OUW67" s="876"/>
      <c r="OUX67" s="876"/>
      <c r="OUY67" s="876"/>
      <c r="OUZ67" s="876"/>
      <c r="OVA67" s="876"/>
      <c r="OVB67" s="876"/>
      <c r="OVC67" s="876"/>
      <c r="OVD67" s="876"/>
      <c r="OVE67" s="876"/>
      <c r="OVF67" s="876"/>
      <c r="OVG67" s="876"/>
      <c r="OVH67" s="876"/>
      <c r="OVI67" s="876"/>
      <c r="OVJ67" s="876"/>
      <c r="OVK67" s="876"/>
      <c r="OVL67" s="876"/>
      <c r="OVM67" s="876"/>
      <c r="OVN67" s="876"/>
      <c r="OVO67" s="876"/>
      <c r="OVP67" s="876"/>
      <c r="OVQ67" s="876"/>
      <c r="OVR67" s="876"/>
      <c r="OVS67" s="876"/>
      <c r="OVT67" s="876"/>
      <c r="OVU67" s="876"/>
      <c r="OVV67" s="876"/>
      <c r="OVW67" s="876"/>
      <c r="OVX67" s="876"/>
      <c r="OVY67" s="876"/>
      <c r="OVZ67" s="876"/>
      <c r="OWA67" s="876"/>
      <c r="OWB67" s="876"/>
      <c r="OWC67" s="876"/>
      <c r="OWD67" s="876"/>
      <c r="OWE67" s="876"/>
      <c r="OWF67" s="876"/>
      <c r="OWG67" s="876"/>
      <c r="OWH67" s="876"/>
      <c r="OWI67" s="876"/>
      <c r="OWJ67" s="876"/>
      <c r="OWK67" s="876"/>
      <c r="OWL67" s="876"/>
      <c r="OWM67" s="876"/>
      <c r="OWN67" s="876"/>
      <c r="OWO67" s="876"/>
      <c r="OWP67" s="876"/>
      <c r="OWQ67" s="876"/>
      <c r="OWR67" s="876"/>
      <c r="OWS67" s="876"/>
      <c r="OWT67" s="876"/>
      <c r="OWU67" s="876"/>
      <c r="OWV67" s="876"/>
      <c r="OWW67" s="876"/>
      <c r="OWX67" s="876"/>
      <c r="OWY67" s="876"/>
      <c r="OWZ67" s="876"/>
      <c r="OXA67" s="876"/>
      <c r="OXB67" s="876"/>
      <c r="OXC67" s="876"/>
      <c r="OXD67" s="876"/>
      <c r="OXE67" s="876"/>
      <c r="OXF67" s="876"/>
      <c r="OXG67" s="876"/>
      <c r="OXH67" s="876"/>
      <c r="OXI67" s="876"/>
      <c r="OXJ67" s="876"/>
      <c r="OXK67" s="876"/>
      <c r="OXL67" s="876"/>
      <c r="OXM67" s="876"/>
      <c r="OXN67" s="876"/>
      <c r="OXO67" s="876"/>
      <c r="OXP67" s="876"/>
      <c r="OXQ67" s="876"/>
      <c r="OXR67" s="876"/>
      <c r="OXS67" s="876"/>
      <c r="OXT67" s="876"/>
      <c r="OXU67" s="876"/>
      <c r="OXV67" s="876"/>
      <c r="OXW67" s="876"/>
      <c r="OXX67" s="876"/>
      <c r="OXY67" s="876"/>
      <c r="OXZ67" s="876"/>
      <c r="OYA67" s="876"/>
      <c r="OYB67" s="876"/>
      <c r="OYC67" s="876"/>
      <c r="OYD67" s="876"/>
      <c r="OYE67" s="876"/>
      <c r="OYF67" s="876"/>
      <c r="OYG67" s="876"/>
      <c r="OYH67" s="876"/>
      <c r="OYI67" s="876"/>
      <c r="OYJ67" s="876"/>
      <c r="OYK67" s="876"/>
      <c r="OYL67" s="876"/>
      <c r="OYM67" s="876"/>
      <c r="OYN67" s="876"/>
      <c r="OYO67" s="876"/>
      <c r="OYP67" s="876"/>
      <c r="OYQ67" s="876"/>
      <c r="OYR67" s="876"/>
      <c r="OYS67" s="876"/>
      <c r="OYT67" s="876"/>
      <c r="OYU67" s="876"/>
      <c r="OYV67" s="876"/>
      <c r="OYW67" s="876"/>
      <c r="OYX67" s="876"/>
      <c r="OYY67" s="876"/>
      <c r="OYZ67" s="876"/>
      <c r="OZA67" s="876"/>
      <c r="OZB67" s="876"/>
      <c r="OZC67" s="876"/>
      <c r="OZD67" s="876"/>
      <c r="OZE67" s="876"/>
      <c r="OZF67" s="876"/>
      <c r="OZG67" s="876"/>
      <c r="OZH67" s="876"/>
      <c r="OZI67" s="876"/>
      <c r="OZJ67" s="876"/>
      <c r="OZK67" s="876"/>
      <c r="OZL67" s="876"/>
      <c r="OZM67" s="876"/>
      <c r="OZN67" s="876"/>
      <c r="OZO67" s="876"/>
      <c r="OZP67" s="876"/>
      <c r="OZQ67" s="876"/>
      <c r="OZR67" s="876"/>
      <c r="OZS67" s="876"/>
      <c r="OZT67" s="876"/>
      <c r="OZU67" s="876"/>
      <c r="OZV67" s="876"/>
      <c r="OZW67" s="876"/>
      <c r="OZX67" s="876"/>
      <c r="OZY67" s="876"/>
      <c r="OZZ67" s="876"/>
      <c r="PAA67" s="876"/>
      <c r="PAB67" s="876"/>
      <c r="PAC67" s="876"/>
      <c r="PAD67" s="876"/>
      <c r="PAE67" s="876"/>
      <c r="PAF67" s="876"/>
      <c r="PAG67" s="876"/>
      <c r="PAH67" s="876"/>
      <c r="PAI67" s="876"/>
      <c r="PAJ67" s="876"/>
      <c r="PAK67" s="876"/>
      <c r="PAL67" s="876"/>
      <c r="PAM67" s="876"/>
      <c r="PAN67" s="876"/>
      <c r="PAO67" s="876"/>
      <c r="PAP67" s="876"/>
      <c r="PAQ67" s="876"/>
      <c r="PAR67" s="876"/>
      <c r="PAS67" s="876"/>
      <c r="PAT67" s="876"/>
      <c r="PAU67" s="876"/>
      <c r="PAV67" s="876"/>
      <c r="PAW67" s="876"/>
      <c r="PAX67" s="876"/>
      <c r="PAY67" s="876"/>
      <c r="PAZ67" s="876"/>
      <c r="PBA67" s="876"/>
      <c r="PBB67" s="876"/>
      <c r="PBC67" s="876"/>
      <c r="PBD67" s="876"/>
      <c r="PBE67" s="876"/>
      <c r="PBF67" s="876"/>
      <c r="PBG67" s="876"/>
      <c r="PBH67" s="876"/>
      <c r="PBI67" s="876"/>
      <c r="PBJ67" s="876"/>
      <c r="PBK67" s="876"/>
      <c r="PBL67" s="876"/>
      <c r="PBM67" s="876"/>
      <c r="PBN67" s="876"/>
      <c r="PBO67" s="876"/>
      <c r="PBP67" s="876"/>
      <c r="PBQ67" s="876"/>
      <c r="PBR67" s="876"/>
      <c r="PBS67" s="876"/>
      <c r="PBT67" s="876"/>
      <c r="PBU67" s="876"/>
      <c r="PBV67" s="876"/>
      <c r="PBW67" s="876"/>
      <c r="PBX67" s="876"/>
      <c r="PBY67" s="876"/>
      <c r="PBZ67" s="876"/>
      <c r="PCA67" s="876"/>
      <c r="PCB67" s="876"/>
      <c r="PCC67" s="876"/>
      <c r="PCD67" s="876"/>
      <c r="PCE67" s="876"/>
      <c r="PCF67" s="876"/>
      <c r="PCG67" s="876"/>
      <c r="PCH67" s="876"/>
      <c r="PCI67" s="876"/>
      <c r="PCJ67" s="876"/>
      <c r="PCK67" s="876"/>
      <c r="PCL67" s="876"/>
      <c r="PCM67" s="876"/>
      <c r="PCN67" s="876"/>
      <c r="PCO67" s="876"/>
      <c r="PCP67" s="876"/>
      <c r="PCQ67" s="876"/>
      <c r="PCR67" s="876"/>
      <c r="PCS67" s="876"/>
      <c r="PCT67" s="876"/>
      <c r="PCU67" s="876"/>
      <c r="PCV67" s="876"/>
      <c r="PCW67" s="876"/>
      <c r="PCX67" s="876"/>
      <c r="PCY67" s="876"/>
      <c r="PCZ67" s="876"/>
      <c r="PDA67" s="876"/>
      <c r="PDB67" s="876"/>
      <c r="PDC67" s="876"/>
      <c r="PDD67" s="876"/>
      <c r="PDE67" s="876"/>
      <c r="PDF67" s="876"/>
      <c r="PDG67" s="876"/>
      <c r="PDH67" s="876"/>
      <c r="PDI67" s="876"/>
      <c r="PDJ67" s="876"/>
      <c r="PDK67" s="876"/>
      <c r="PDL67" s="876"/>
      <c r="PDM67" s="876"/>
      <c r="PDN67" s="876"/>
      <c r="PDO67" s="876"/>
      <c r="PDP67" s="876"/>
      <c r="PDQ67" s="876"/>
      <c r="PDR67" s="876"/>
      <c r="PDS67" s="876"/>
      <c r="PDT67" s="876"/>
      <c r="PDU67" s="876"/>
      <c r="PDV67" s="876"/>
      <c r="PDW67" s="876"/>
      <c r="PDX67" s="876"/>
      <c r="PDY67" s="876"/>
      <c r="PDZ67" s="876"/>
      <c r="PEA67" s="876"/>
      <c r="PEB67" s="876"/>
      <c r="PEC67" s="876"/>
      <c r="PED67" s="876"/>
      <c r="PEE67" s="876"/>
      <c r="PEF67" s="876"/>
      <c r="PEG67" s="876"/>
      <c r="PEH67" s="876"/>
      <c r="PEI67" s="876"/>
      <c r="PEJ67" s="876"/>
      <c r="PEK67" s="876"/>
      <c r="PEL67" s="876"/>
      <c r="PEM67" s="876"/>
      <c r="PEN67" s="876"/>
      <c r="PEO67" s="876"/>
      <c r="PEP67" s="876"/>
      <c r="PEQ67" s="876"/>
      <c r="PER67" s="876"/>
      <c r="PES67" s="876"/>
      <c r="PET67" s="876"/>
      <c r="PEU67" s="876"/>
      <c r="PEV67" s="876"/>
      <c r="PEW67" s="876"/>
      <c r="PEX67" s="876"/>
      <c r="PEY67" s="876"/>
      <c r="PEZ67" s="876"/>
      <c r="PFA67" s="876"/>
      <c r="PFB67" s="876"/>
      <c r="PFC67" s="876"/>
      <c r="PFD67" s="876"/>
      <c r="PFE67" s="876"/>
      <c r="PFF67" s="876"/>
      <c r="PFG67" s="876"/>
      <c r="PFH67" s="876"/>
      <c r="PFI67" s="876"/>
      <c r="PFJ67" s="876"/>
      <c r="PFK67" s="876"/>
      <c r="PFL67" s="876"/>
      <c r="PFM67" s="876"/>
      <c r="PFN67" s="876"/>
      <c r="PFO67" s="876"/>
      <c r="PFP67" s="876"/>
      <c r="PFQ67" s="876"/>
      <c r="PFR67" s="876"/>
      <c r="PFS67" s="876"/>
      <c r="PFT67" s="876"/>
      <c r="PFU67" s="876"/>
      <c r="PFV67" s="876"/>
      <c r="PFW67" s="876"/>
      <c r="PFX67" s="876"/>
      <c r="PFY67" s="876"/>
      <c r="PFZ67" s="876"/>
      <c r="PGA67" s="876"/>
      <c r="PGB67" s="876"/>
      <c r="PGC67" s="876"/>
      <c r="PGD67" s="876"/>
      <c r="PGE67" s="876"/>
      <c r="PGF67" s="876"/>
      <c r="PGG67" s="876"/>
      <c r="PGH67" s="876"/>
      <c r="PGI67" s="876"/>
      <c r="PGJ67" s="876"/>
      <c r="PGK67" s="876"/>
      <c r="PGL67" s="876"/>
      <c r="PGM67" s="876"/>
      <c r="PGN67" s="876"/>
      <c r="PGO67" s="876"/>
      <c r="PGP67" s="876"/>
      <c r="PGQ67" s="876"/>
      <c r="PGR67" s="876"/>
      <c r="PGS67" s="876"/>
      <c r="PGT67" s="876"/>
      <c r="PGU67" s="876"/>
      <c r="PGV67" s="876"/>
      <c r="PGW67" s="876"/>
      <c r="PGX67" s="876"/>
      <c r="PGY67" s="876"/>
      <c r="PGZ67" s="876"/>
      <c r="PHA67" s="876"/>
      <c r="PHB67" s="876"/>
      <c r="PHC67" s="876"/>
      <c r="PHD67" s="876"/>
      <c r="PHE67" s="876"/>
      <c r="PHF67" s="876"/>
      <c r="PHG67" s="876"/>
      <c r="PHH67" s="876"/>
      <c r="PHI67" s="876"/>
      <c r="PHJ67" s="876"/>
      <c r="PHK67" s="876"/>
      <c r="PHL67" s="876"/>
      <c r="PHM67" s="876"/>
      <c r="PHN67" s="876"/>
      <c r="PHO67" s="876"/>
      <c r="PHP67" s="876"/>
      <c r="PHQ67" s="876"/>
      <c r="PHR67" s="876"/>
      <c r="PHS67" s="876"/>
      <c r="PHT67" s="876"/>
      <c r="PHU67" s="876"/>
      <c r="PHV67" s="876"/>
      <c r="PHW67" s="876"/>
      <c r="PHX67" s="876"/>
      <c r="PHY67" s="876"/>
      <c r="PHZ67" s="876"/>
      <c r="PIA67" s="876"/>
      <c r="PIB67" s="876"/>
      <c r="PIC67" s="876"/>
      <c r="PID67" s="876"/>
      <c r="PIE67" s="876"/>
      <c r="PIF67" s="876"/>
      <c r="PIG67" s="876"/>
      <c r="PIH67" s="876"/>
      <c r="PII67" s="876"/>
      <c r="PIJ67" s="876"/>
      <c r="PIK67" s="876"/>
      <c r="PIL67" s="876"/>
      <c r="PIM67" s="876"/>
      <c r="PIN67" s="876"/>
      <c r="PIO67" s="876"/>
      <c r="PIP67" s="876"/>
      <c r="PIQ67" s="876"/>
      <c r="PIR67" s="876"/>
      <c r="PIS67" s="876"/>
      <c r="PIT67" s="876"/>
      <c r="PIU67" s="876"/>
      <c r="PIV67" s="876"/>
      <c r="PIW67" s="876"/>
      <c r="PIX67" s="876"/>
      <c r="PIY67" s="876"/>
      <c r="PIZ67" s="876"/>
      <c r="PJA67" s="876"/>
      <c r="PJB67" s="876"/>
      <c r="PJC67" s="876"/>
      <c r="PJD67" s="876"/>
      <c r="PJE67" s="876"/>
      <c r="PJF67" s="876"/>
      <c r="PJG67" s="876"/>
      <c r="PJH67" s="876"/>
      <c r="PJI67" s="876"/>
      <c r="PJJ67" s="876"/>
      <c r="PJK67" s="876"/>
      <c r="PJL67" s="876"/>
      <c r="PJM67" s="876"/>
      <c r="PJN67" s="876"/>
      <c r="PJO67" s="876"/>
      <c r="PJP67" s="876"/>
      <c r="PJQ67" s="876"/>
      <c r="PJR67" s="876"/>
      <c r="PJS67" s="876"/>
      <c r="PJT67" s="876"/>
      <c r="PJU67" s="876"/>
      <c r="PJV67" s="876"/>
      <c r="PJW67" s="876"/>
      <c r="PJX67" s="876"/>
      <c r="PJY67" s="876"/>
      <c r="PJZ67" s="876"/>
      <c r="PKA67" s="876"/>
      <c r="PKB67" s="876"/>
      <c r="PKC67" s="876"/>
      <c r="PKD67" s="876"/>
      <c r="PKE67" s="876"/>
      <c r="PKF67" s="876"/>
      <c r="PKG67" s="876"/>
      <c r="PKH67" s="876"/>
      <c r="PKI67" s="876"/>
      <c r="PKJ67" s="876"/>
      <c r="PKK67" s="876"/>
      <c r="PKL67" s="876"/>
      <c r="PKM67" s="876"/>
      <c r="PKN67" s="876"/>
      <c r="PKO67" s="876"/>
      <c r="PKP67" s="876"/>
      <c r="PKQ67" s="876"/>
      <c r="PKR67" s="876"/>
      <c r="PKS67" s="876"/>
      <c r="PKT67" s="876"/>
      <c r="PKU67" s="876"/>
      <c r="PKV67" s="876"/>
      <c r="PKW67" s="876"/>
      <c r="PKX67" s="876"/>
      <c r="PKY67" s="876"/>
      <c r="PKZ67" s="876"/>
      <c r="PLA67" s="876"/>
      <c r="PLB67" s="876"/>
      <c r="PLC67" s="876"/>
      <c r="PLD67" s="876"/>
      <c r="PLE67" s="876"/>
      <c r="PLF67" s="876"/>
      <c r="PLG67" s="876"/>
      <c r="PLH67" s="876"/>
      <c r="PLI67" s="876"/>
      <c r="PLJ67" s="876"/>
      <c r="PLK67" s="876"/>
      <c r="PLL67" s="876"/>
      <c r="PLM67" s="876"/>
      <c r="PLN67" s="876"/>
      <c r="PLO67" s="876"/>
      <c r="PLP67" s="876"/>
      <c r="PLQ67" s="876"/>
      <c r="PLR67" s="876"/>
      <c r="PLS67" s="876"/>
      <c r="PLT67" s="876"/>
      <c r="PLU67" s="876"/>
      <c r="PLV67" s="876"/>
      <c r="PLW67" s="876"/>
      <c r="PLX67" s="876"/>
      <c r="PLY67" s="876"/>
      <c r="PLZ67" s="876"/>
      <c r="PMA67" s="876"/>
      <c r="PMB67" s="876"/>
      <c r="PMC67" s="876"/>
      <c r="PMD67" s="876"/>
      <c r="PME67" s="876"/>
      <c r="PMF67" s="876"/>
      <c r="PMG67" s="876"/>
      <c r="PMH67" s="876"/>
      <c r="PMI67" s="876"/>
      <c r="PMJ67" s="876"/>
      <c r="PMK67" s="876"/>
      <c r="PML67" s="876"/>
      <c r="PMM67" s="876"/>
      <c r="PMN67" s="876"/>
      <c r="PMO67" s="876"/>
      <c r="PMP67" s="876"/>
      <c r="PMQ67" s="876"/>
      <c r="PMR67" s="876"/>
      <c r="PMS67" s="876"/>
      <c r="PMT67" s="876"/>
      <c r="PMU67" s="876"/>
      <c r="PMV67" s="876"/>
      <c r="PMW67" s="876"/>
      <c r="PMX67" s="876"/>
      <c r="PMY67" s="876"/>
      <c r="PMZ67" s="876"/>
      <c r="PNA67" s="876"/>
      <c r="PNB67" s="876"/>
      <c r="PNC67" s="876"/>
      <c r="PND67" s="876"/>
      <c r="PNE67" s="876"/>
      <c r="PNF67" s="876"/>
      <c r="PNG67" s="876"/>
      <c r="PNH67" s="876"/>
      <c r="PNI67" s="876"/>
      <c r="PNJ67" s="876"/>
      <c r="PNK67" s="876"/>
      <c r="PNL67" s="876"/>
      <c r="PNM67" s="876"/>
      <c r="PNN67" s="876"/>
      <c r="PNO67" s="876"/>
      <c r="PNP67" s="876"/>
      <c r="PNQ67" s="876"/>
      <c r="PNR67" s="876"/>
      <c r="PNS67" s="876"/>
      <c r="PNT67" s="876"/>
      <c r="PNU67" s="876"/>
      <c r="PNV67" s="876"/>
      <c r="PNW67" s="876"/>
      <c r="PNX67" s="876"/>
      <c r="PNY67" s="876"/>
      <c r="PNZ67" s="876"/>
      <c r="POA67" s="876"/>
      <c r="POB67" s="876"/>
      <c r="POC67" s="876"/>
      <c r="POD67" s="876"/>
      <c r="POE67" s="876"/>
      <c r="POF67" s="876"/>
      <c r="POG67" s="876"/>
      <c r="POH67" s="876"/>
      <c r="POI67" s="876"/>
      <c r="POJ67" s="876"/>
      <c r="POK67" s="876"/>
      <c r="POL67" s="876"/>
      <c r="POM67" s="876"/>
      <c r="PON67" s="876"/>
      <c r="POO67" s="876"/>
      <c r="POP67" s="876"/>
      <c r="POQ67" s="876"/>
      <c r="POR67" s="876"/>
      <c r="POS67" s="876"/>
      <c r="POT67" s="876"/>
      <c r="POU67" s="876"/>
      <c r="POV67" s="876"/>
      <c r="POW67" s="876"/>
      <c r="POX67" s="876"/>
      <c r="POY67" s="876"/>
      <c r="POZ67" s="876"/>
      <c r="PPA67" s="876"/>
      <c r="PPB67" s="876"/>
      <c r="PPC67" s="876"/>
      <c r="PPD67" s="876"/>
      <c r="PPE67" s="876"/>
      <c r="PPF67" s="876"/>
      <c r="PPG67" s="876"/>
      <c r="PPH67" s="876"/>
      <c r="PPI67" s="876"/>
      <c r="PPJ67" s="876"/>
      <c r="PPK67" s="876"/>
      <c r="PPL67" s="876"/>
      <c r="PPM67" s="876"/>
      <c r="PPN67" s="876"/>
      <c r="PPO67" s="876"/>
      <c r="PPP67" s="876"/>
      <c r="PPQ67" s="876"/>
      <c r="PPR67" s="876"/>
      <c r="PPS67" s="876"/>
      <c r="PPT67" s="876"/>
      <c r="PPU67" s="876"/>
      <c r="PPV67" s="876"/>
      <c r="PPW67" s="876"/>
      <c r="PPX67" s="876"/>
      <c r="PPY67" s="876"/>
      <c r="PPZ67" s="876"/>
      <c r="PQA67" s="876"/>
      <c r="PQB67" s="876"/>
      <c r="PQC67" s="876"/>
      <c r="PQD67" s="876"/>
      <c r="PQE67" s="876"/>
      <c r="PQF67" s="876"/>
      <c r="PQG67" s="876"/>
      <c r="PQH67" s="876"/>
      <c r="PQI67" s="876"/>
      <c r="PQJ67" s="876"/>
      <c r="PQK67" s="876"/>
      <c r="PQL67" s="876"/>
      <c r="PQM67" s="876"/>
      <c r="PQN67" s="876"/>
      <c r="PQO67" s="876"/>
      <c r="PQP67" s="876"/>
      <c r="PQQ67" s="876"/>
      <c r="PQR67" s="876"/>
      <c r="PQS67" s="876"/>
      <c r="PQT67" s="876"/>
      <c r="PQU67" s="876"/>
      <c r="PQV67" s="876"/>
      <c r="PQW67" s="876"/>
      <c r="PQX67" s="876"/>
      <c r="PQY67" s="876"/>
      <c r="PQZ67" s="876"/>
      <c r="PRA67" s="876"/>
      <c r="PRB67" s="876"/>
      <c r="PRC67" s="876"/>
      <c r="PRD67" s="876"/>
      <c r="PRE67" s="876"/>
      <c r="PRF67" s="876"/>
      <c r="PRG67" s="876"/>
      <c r="PRH67" s="876"/>
      <c r="PRI67" s="876"/>
      <c r="PRJ67" s="876"/>
      <c r="PRK67" s="876"/>
      <c r="PRL67" s="876"/>
      <c r="PRM67" s="876"/>
      <c r="PRN67" s="876"/>
      <c r="PRO67" s="876"/>
      <c r="PRP67" s="876"/>
      <c r="PRQ67" s="876"/>
      <c r="PRR67" s="876"/>
      <c r="PRS67" s="876"/>
      <c r="PRT67" s="876"/>
      <c r="PRU67" s="876"/>
      <c r="PRV67" s="876"/>
      <c r="PRW67" s="876"/>
      <c r="PRX67" s="876"/>
      <c r="PRY67" s="876"/>
      <c r="PRZ67" s="876"/>
      <c r="PSA67" s="876"/>
      <c r="PSB67" s="876"/>
      <c r="PSC67" s="876"/>
      <c r="PSD67" s="876"/>
      <c r="PSE67" s="876"/>
      <c r="PSF67" s="876"/>
      <c r="PSG67" s="876"/>
      <c r="PSH67" s="876"/>
      <c r="PSI67" s="876"/>
      <c r="PSJ67" s="876"/>
      <c r="PSK67" s="876"/>
      <c r="PSL67" s="876"/>
      <c r="PSM67" s="876"/>
      <c r="PSN67" s="876"/>
      <c r="PSO67" s="876"/>
      <c r="PSP67" s="876"/>
      <c r="PSQ67" s="876"/>
      <c r="PSR67" s="876"/>
      <c r="PSS67" s="876"/>
      <c r="PST67" s="876"/>
      <c r="PSU67" s="876"/>
      <c r="PSV67" s="876"/>
      <c r="PSW67" s="876"/>
      <c r="PSX67" s="876"/>
      <c r="PSY67" s="876"/>
      <c r="PSZ67" s="876"/>
      <c r="PTA67" s="876"/>
      <c r="PTB67" s="876"/>
      <c r="PTC67" s="876"/>
      <c r="PTD67" s="876"/>
      <c r="PTE67" s="876"/>
      <c r="PTF67" s="876"/>
      <c r="PTG67" s="876"/>
      <c r="PTH67" s="876"/>
      <c r="PTI67" s="876"/>
      <c r="PTJ67" s="876"/>
      <c r="PTK67" s="876"/>
      <c r="PTL67" s="876"/>
      <c r="PTM67" s="876"/>
      <c r="PTN67" s="876"/>
      <c r="PTO67" s="876"/>
      <c r="PTP67" s="876"/>
      <c r="PTQ67" s="876"/>
      <c r="PTR67" s="876"/>
      <c r="PTS67" s="876"/>
      <c r="PTT67" s="876"/>
      <c r="PTU67" s="876"/>
      <c r="PTV67" s="876"/>
      <c r="PTW67" s="876"/>
      <c r="PTX67" s="876"/>
      <c r="PTY67" s="876"/>
      <c r="PTZ67" s="876"/>
      <c r="PUA67" s="876"/>
      <c r="PUB67" s="876"/>
      <c r="PUC67" s="876"/>
      <c r="PUD67" s="876"/>
      <c r="PUE67" s="876"/>
      <c r="PUF67" s="876"/>
      <c r="PUG67" s="876"/>
      <c r="PUH67" s="876"/>
      <c r="PUI67" s="876"/>
      <c r="PUJ67" s="876"/>
      <c r="PUK67" s="876"/>
      <c r="PUL67" s="876"/>
      <c r="PUM67" s="876"/>
      <c r="PUN67" s="876"/>
      <c r="PUO67" s="876"/>
      <c r="PUP67" s="876"/>
      <c r="PUQ67" s="876"/>
      <c r="PUR67" s="876"/>
      <c r="PUS67" s="876"/>
      <c r="PUT67" s="876"/>
      <c r="PUU67" s="876"/>
      <c r="PUV67" s="876"/>
      <c r="PUW67" s="876"/>
      <c r="PUX67" s="876"/>
      <c r="PUY67" s="876"/>
      <c r="PUZ67" s="876"/>
      <c r="PVA67" s="876"/>
      <c r="PVB67" s="876"/>
      <c r="PVC67" s="876"/>
      <c r="PVD67" s="876"/>
      <c r="PVE67" s="876"/>
      <c r="PVF67" s="876"/>
      <c r="PVG67" s="876"/>
      <c r="PVH67" s="876"/>
      <c r="PVI67" s="876"/>
      <c r="PVJ67" s="876"/>
      <c r="PVK67" s="876"/>
      <c r="PVL67" s="876"/>
      <c r="PVM67" s="876"/>
      <c r="PVN67" s="876"/>
      <c r="PVO67" s="876"/>
      <c r="PVP67" s="876"/>
      <c r="PVQ67" s="876"/>
      <c r="PVR67" s="876"/>
      <c r="PVS67" s="876"/>
      <c r="PVT67" s="876"/>
      <c r="PVU67" s="876"/>
      <c r="PVV67" s="876"/>
      <c r="PVW67" s="876"/>
      <c r="PVX67" s="876"/>
      <c r="PVY67" s="876"/>
      <c r="PVZ67" s="876"/>
      <c r="PWA67" s="876"/>
      <c r="PWB67" s="876"/>
      <c r="PWC67" s="876"/>
      <c r="PWD67" s="876"/>
      <c r="PWE67" s="876"/>
      <c r="PWF67" s="876"/>
      <c r="PWG67" s="876"/>
      <c r="PWH67" s="876"/>
      <c r="PWI67" s="876"/>
      <c r="PWJ67" s="876"/>
      <c r="PWK67" s="876"/>
      <c r="PWL67" s="876"/>
      <c r="PWM67" s="876"/>
      <c r="PWN67" s="876"/>
      <c r="PWO67" s="876"/>
      <c r="PWP67" s="876"/>
      <c r="PWQ67" s="876"/>
      <c r="PWR67" s="876"/>
      <c r="PWS67" s="876"/>
      <c r="PWT67" s="876"/>
      <c r="PWU67" s="876"/>
      <c r="PWV67" s="876"/>
      <c r="PWW67" s="876"/>
      <c r="PWX67" s="876"/>
      <c r="PWY67" s="876"/>
      <c r="PWZ67" s="876"/>
      <c r="PXA67" s="876"/>
      <c r="PXB67" s="876"/>
      <c r="PXC67" s="876"/>
      <c r="PXD67" s="876"/>
      <c r="PXE67" s="876"/>
      <c r="PXF67" s="876"/>
      <c r="PXG67" s="876"/>
      <c r="PXH67" s="876"/>
      <c r="PXI67" s="876"/>
      <c r="PXJ67" s="876"/>
      <c r="PXK67" s="876"/>
      <c r="PXL67" s="876"/>
      <c r="PXM67" s="876"/>
      <c r="PXN67" s="876"/>
      <c r="PXO67" s="876"/>
      <c r="PXP67" s="876"/>
      <c r="PXQ67" s="876"/>
      <c r="PXR67" s="876"/>
      <c r="PXS67" s="876"/>
      <c r="PXT67" s="876"/>
      <c r="PXU67" s="876"/>
      <c r="PXV67" s="876"/>
      <c r="PXW67" s="876"/>
      <c r="PXX67" s="876"/>
      <c r="PXY67" s="876"/>
      <c r="PXZ67" s="876"/>
      <c r="PYA67" s="876"/>
      <c r="PYB67" s="876"/>
      <c r="PYC67" s="876"/>
      <c r="PYD67" s="876"/>
      <c r="PYE67" s="876"/>
      <c r="PYF67" s="876"/>
      <c r="PYG67" s="876"/>
      <c r="PYH67" s="876"/>
      <c r="PYI67" s="876"/>
      <c r="PYJ67" s="876"/>
      <c r="PYK67" s="876"/>
      <c r="PYL67" s="876"/>
      <c r="PYM67" s="876"/>
      <c r="PYN67" s="876"/>
      <c r="PYO67" s="876"/>
      <c r="PYP67" s="876"/>
      <c r="PYQ67" s="876"/>
      <c r="PYR67" s="876"/>
      <c r="PYS67" s="876"/>
      <c r="PYT67" s="876"/>
      <c r="PYU67" s="876"/>
      <c r="PYV67" s="876"/>
      <c r="PYW67" s="876"/>
      <c r="PYX67" s="876"/>
      <c r="PYY67" s="876"/>
      <c r="PYZ67" s="876"/>
      <c r="PZA67" s="876"/>
      <c r="PZB67" s="876"/>
      <c r="PZC67" s="876"/>
      <c r="PZD67" s="876"/>
      <c r="PZE67" s="876"/>
      <c r="PZF67" s="876"/>
      <c r="PZG67" s="876"/>
      <c r="PZH67" s="876"/>
      <c r="PZI67" s="876"/>
      <c r="PZJ67" s="876"/>
      <c r="PZK67" s="876"/>
      <c r="PZL67" s="876"/>
      <c r="PZM67" s="876"/>
      <c r="PZN67" s="876"/>
      <c r="PZO67" s="876"/>
      <c r="PZP67" s="876"/>
      <c r="PZQ67" s="876"/>
      <c r="PZR67" s="876"/>
      <c r="PZS67" s="876"/>
      <c r="PZT67" s="876"/>
      <c r="PZU67" s="876"/>
      <c r="PZV67" s="876"/>
      <c r="PZW67" s="876"/>
      <c r="PZX67" s="876"/>
      <c r="PZY67" s="876"/>
      <c r="PZZ67" s="876"/>
      <c r="QAA67" s="876"/>
      <c r="QAB67" s="876"/>
      <c r="QAC67" s="876"/>
      <c r="QAD67" s="876"/>
      <c r="QAE67" s="876"/>
      <c r="QAF67" s="876"/>
      <c r="QAG67" s="876"/>
      <c r="QAH67" s="876"/>
      <c r="QAI67" s="876"/>
      <c r="QAJ67" s="876"/>
      <c r="QAK67" s="876"/>
      <c r="QAL67" s="876"/>
      <c r="QAM67" s="876"/>
      <c r="QAN67" s="876"/>
      <c r="QAO67" s="876"/>
      <c r="QAP67" s="876"/>
      <c r="QAQ67" s="876"/>
      <c r="QAR67" s="876"/>
      <c r="QAS67" s="876"/>
      <c r="QAT67" s="876"/>
      <c r="QAU67" s="876"/>
      <c r="QAV67" s="876"/>
      <c r="QAW67" s="876"/>
      <c r="QAX67" s="876"/>
      <c r="QAY67" s="876"/>
      <c r="QAZ67" s="876"/>
      <c r="QBA67" s="876"/>
      <c r="QBB67" s="876"/>
      <c r="QBC67" s="876"/>
      <c r="QBD67" s="876"/>
      <c r="QBE67" s="876"/>
      <c r="QBF67" s="876"/>
      <c r="QBG67" s="876"/>
      <c r="QBH67" s="876"/>
      <c r="QBI67" s="876"/>
      <c r="QBJ67" s="876"/>
      <c r="QBK67" s="876"/>
      <c r="QBL67" s="876"/>
      <c r="QBM67" s="876"/>
      <c r="QBN67" s="876"/>
      <c r="QBO67" s="876"/>
      <c r="QBP67" s="876"/>
      <c r="QBQ67" s="876"/>
      <c r="QBR67" s="876"/>
      <c r="QBS67" s="876"/>
      <c r="QBT67" s="876"/>
      <c r="QBU67" s="876"/>
      <c r="QBV67" s="876"/>
      <c r="QBW67" s="876"/>
      <c r="QBX67" s="876"/>
      <c r="QBY67" s="876"/>
      <c r="QBZ67" s="876"/>
      <c r="QCA67" s="876"/>
      <c r="QCB67" s="876"/>
      <c r="QCC67" s="876"/>
      <c r="QCD67" s="876"/>
      <c r="QCE67" s="876"/>
      <c r="QCF67" s="876"/>
      <c r="QCG67" s="876"/>
      <c r="QCH67" s="876"/>
      <c r="QCI67" s="876"/>
      <c r="QCJ67" s="876"/>
      <c r="QCK67" s="876"/>
      <c r="QCL67" s="876"/>
      <c r="QCM67" s="876"/>
      <c r="QCN67" s="876"/>
      <c r="QCO67" s="876"/>
      <c r="QCP67" s="876"/>
      <c r="QCQ67" s="876"/>
      <c r="QCR67" s="876"/>
      <c r="QCS67" s="876"/>
      <c r="QCT67" s="876"/>
      <c r="QCU67" s="876"/>
      <c r="QCV67" s="876"/>
      <c r="QCW67" s="876"/>
      <c r="QCX67" s="876"/>
      <c r="QCY67" s="876"/>
      <c r="QCZ67" s="876"/>
      <c r="QDA67" s="876"/>
      <c r="QDB67" s="876"/>
      <c r="QDC67" s="876"/>
      <c r="QDD67" s="876"/>
      <c r="QDE67" s="876"/>
      <c r="QDF67" s="876"/>
      <c r="QDG67" s="876"/>
      <c r="QDH67" s="876"/>
      <c r="QDI67" s="876"/>
      <c r="QDJ67" s="876"/>
      <c r="QDK67" s="876"/>
      <c r="QDL67" s="876"/>
      <c r="QDM67" s="876"/>
      <c r="QDN67" s="876"/>
      <c r="QDO67" s="876"/>
      <c r="QDP67" s="876"/>
      <c r="QDQ67" s="876"/>
      <c r="QDR67" s="876"/>
      <c r="QDS67" s="876"/>
      <c r="QDT67" s="876"/>
      <c r="QDU67" s="876"/>
      <c r="QDV67" s="876"/>
      <c r="QDW67" s="876"/>
      <c r="QDX67" s="876"/>
      <c r="QDY67" s="876"/>
      <c r="QDZ67" s="876"/>
      <c r="QEA67" s="876"/>
      <c r="QEB67" s="876"/>
      <c r="QEC67" s="876"/>
      <c r="QED67" s="876"/>
      <c r="QEE67" s="876"/>
      <c r="QEF67" s="876"/>
      <c r="QEG67" s="876"/>
      <c r="QEH67" s="876"/>
      <c r="QEI67" s="876"/>
      <c r="QEJ67" s="876"/>
      <c r="QEK67" s="876"/>
      <c r="QEL67" s="876"/>
      <c r="QEM67" s="876"/>
      <c r="QEN67" s="876"/>
      <c r="QEO67" s="876"/>
      <c r="QEP67" s="876"/>
      <c r="QEQ67" s="876"/>
      <c r="QER67" s="876"/>
      <c r="QES67" s="876"/>
      <c r="QET67" s="876"/>
      <c r="QEU67" s="876"/>
      <c r="QEV67" s="876"/>
      <c r="QEW67" s="876"/>
      <c r="QEX67" s="876"/>
      <c r="QEY67" s="876"/>
      <c r="QEZ67" s="876"/>
      <c r="QFA67" s="876"/>
      <c r="QFB67" s="876"/>
      <c r="QFC67" s="876"/>
      <c r="QFD67" s="876"/>
      <c r="QFE67" s="876"/>
      <c r="QFF67" s="876"/>
      <c r="QFG67" s="876"/>
      <c r="QFH67" s="876"/>
      <c r="QFI67" s="876"/>
      <c r="QFJ67" s="876"/>
      <c r="QFK67" s="876"/>
      <c r="QFL67" s="876"/>
      <c r="QFM67" s="876"/>
      <c r="QFN67" s="876"/>
      <c r="QFO67" s="876"/>
      <c r="QFP67" s="876"/>
      <c r="QFQ67" s="876"/>
      <c r="QFR67" s="876"/>
      <c r="QFS67" s="876"/>
      <c r="QFT67" s="876"/>
      <c r="QFU67" s="876"/>
      <c r="QFV67" s="876"/>
      <c r="QFW67" s="876"/>
      <c r="QFX67" s="876"/>
      <c r="QFY67" s="876"/>
      <c r="QFZ67" s="876"/>
      <c r="QGA67" s="876"/>
      <c r="QGB67" s="876"/>
      <c r="QGC67" s="876"/>
      <c r="QGD67" s="876"/>
      <c r="QGE67" s="876"/>
      <c r="QGF67" s="876"/>
      <c r="QGG67" s="876"/>
      <c r="QGH67" s="876"/>
      <c r="QGI67" s="876"/>
      <c r="QGJ67" s="876"/>
      <c r="QGK67" s="876"/>
      <c r="QGL67" s="876"/>
      <c r="QGM67" s="876"/>
      <c r="QGN67" s="876"/>
      <c r="QGO67" s="876"/>
      <c r="QGP67" s="876"/>
      <c r="QGQ67" s="876"/>
      <c r="QGR67" s="876"/>
      <c r="QGS67" s="876"/>
      <c r="QGT67" s="876"/>
      <c r="QGU67" s="876"/>
      <c r="QGV67" s="876"/>
      <c r="QGW67" s="876"/>
      <c r="QGX67" s="876"/>
      <c r="QGY67" s="876"/>
      <c r="QGZ67" s="876"/>
      <c r="QHA67" s="876"/>
      <c r="QHB67" s="876"/>
      <c r="QHC67" s="876"/>
      <c r="QHD67" s="876"/>
      <c r="QHE67" s="876"/>
      <c r="QHF67" s="876"/>
      <c r="QHG67" s="876"/>
      <c r="QHH67" s="876"/>
      <c r="QHI67" s="876"/>
      <c r="QHJ67" s="876"/>
      <c r="QHK67" s="876"/>
      <c r="QHL67" s="876"/>
      <c r="QHM67" s="876"/>
      <c r="QHN67" s="876"/>
      <c r="QHO67" s="876"/>
      <c r="QHP67" s="876"/>
      <c r="QHQ67" s="876"/>
      <c r="QHR67" s="876"/>
      <c r="QHS67" s="876"/>
      <c r="QHT67" s="876"/>
      <c r="QHU67" s="876"/>
      <c r="QHV67" s="876"/>
      <c r="QHW67" s="876"/>
      <c r="QHX67" s="876"/>
      <c r="QHY67" s="876"/>
      <c r="QHZ67" s="876"/>
      <c r="QIA67" s="876"/>
      <c r="QIB67" s="876"/>
      <c r="QIC67" s="876"/>
      <c r="QID67" s="876"/>
      <c r="QIE67" s="876"/>
      <c r="QIF67" s="876"/>
      <c r="QIG67" s="876"/>
      <c r="QIH67" s="876"/>
      <c r="QII67" s="876"/>
      <c r="QIJ67" s="876"/>
      <c r="QIK67" s="876"/>
      <c r="QIL67" s="876"/>
      <c r="QIM67" s="876"/>
      <c r="QIN67" s="876"/>
      <c r="QIO67" s="876"/>
      <c r="QIP67" s="876"/>
      <c r="QIQ67" s="876"/>
      <c r="QIR67" s="876"/>
      <c r="QIS67" s="876"/>
      <c r="QIT67" s="876"/>
      <c r="QIU67" s="876"/>
      <c r="QIV67" s="876"/>
      <c r="QIW67" s="876"/>
      <c r="QIX67" s="876"/>
      <c r="QIY67" s="876"/>
      <c r="QIZ67" s="876"/>
      <c r="QJA67" s="876"/>
      <c r="QJB67" s="876"/>
      <c r="QJC67" s="876"/>
      <c r="QJD67" s="876"/>
      <c r="QJE67" s="876"/>
      <c r="QJF67" s="876"/>
      <c r="QJG67" s="876"/>
      <c r="QJH67" s="876"/>
      <c r="QJI67" s="876"/>
      <c r="QJJ67" s="876"/>
      <c r="QJK67" s="876"/>
      <c r="QJL67" s="876"/>
      <c r="QJM67" s="876"/>
      <c r="QJN67" s="876"/>
      <c r="QJO67" s="876"/>
      <c r="QJP67" s="876"/>
      <c r="QJQ67" s="876"/>
      <c r="QJR67" s="876"/>
      <c r="QJS67" s="876"/>
      <c r="QJT67" s="876"/>
      <c r="QJU67" s="876"/>
      <c r="QJV67" s="876"/>
      <c r="QJW67" s="876"/>
      <c r="QJX67" s="876"/>
      <c r="QJY67" s="876"/>
      <c r="QJZ67" s="876"/>
      <c r="QKA67" s="876"/>
      <c r="QKB67" s="876"/>
      <c r="QKC67" s="876"/>
      <c r="QKD67" s="876"/>
      <c r="QKE67" s="876"/>
      <c r="QKF67" s="876"/>
      <c r="QKG67" s="876"/>
      <c r="QKH67" s="876"/>
      <c r="QKI67" s="876"/>
      <c r="QKJ67" s="876"/>
      <c r="QKK67" s="876"/>
      <c r="QKL67" s="876"/>
      <c r="QKM67" s="876"/>
      <c r="QKN67" s="876"/>
      <c r="QKO67" s="876"/>
      <c r="QKP67" s="876"/>
      <c r="QKQ67" s="876"/>
      <c r="QKR67" s="876"/>
      <c r="QKS67" s="876"/>
      <c r="QKT67" s="876"/>
      <c r="QKU67" s="876"/>
      <c r="QKV67" s="876"/>
      <c r="QKW67" s="876"/>
      <c r="QKX67" s="876"/>
      <c r="QKY67" s="876"/>
      <c r="QKZ67" s="876"/>
      <c r="QLA67" s="876"/>
      <c r="QLB67" s="876"/>
      <c r="QLC67" s="876"/>
      <c r="QLD67" s="876"/>
      <c r="QLE67" s="876"/>
      <c r="QLF67" s="876"/>
      <c r="QLG67" s="876"/>
      <c r="QLH67" s="876"/>
      <c r="QLI67" s="876"/>
      <c r="QLJ67" s="876"/>
      <c r="QLK67" s="876"/>
      <c r="QLL67" s="876"/>
      <c r="QLM67" s="876"/>
      <c r="QLN67" s="876"/>
      <c r="QLO67" s="876"/>
      <c r="QLP67" s="876"/>
      <c r="QLQ67" s="876"/>
      <c r="QLR67" s="876"/>
      <c r="QLS67" s="876"/>
      <c r="QLT67" s="876"/>
      <c r="QLU67" s="876"/>
      <c r="QLV67" s="876"/>
      <c r="QLW67" s="876"/>
      <c r="QLX67" s="876"/>
      <c r="QLY67" s="876"/>
      <c r="QLZ67" s="876"/>
      <c r="QMA67" s="876"/>
      <c r="QMB67" s="876"/>
      <c r="QMC67" s="876"/>
      <c r="QMD67" s="876"/>
      <c r="QME67" s="876"/>
      <c r="QMF67" s="876"/>
      <c r="QMG67" s="876"/>
      <c r="QMH67" s="876"/>
      <c r="QMI67" s="876"/>
      <c r="QMJ67" s="876"/>
      <c r="QMK67" s="876"/>
      <c r="QML67" s="876"/>
      <c r="QMM67" s="876"/>
      <c r="QMN67" s="876"/>
      <c r="QMO67" s="876"/>
      <c r="QMP67" s="876"/>
      <c r="QMQ67" s="876"/>
      <c r="QMR67" s="876"/>
      <c r="QMS67" s="876"/>
      <c r="QMT67" s="876"/>
      <c r="QMU67" s="876"/>
      <c r="QMV67" s="876"/>
      <c r="QMW67" s="876"/>
      <c r="QMX67" s="876"/>
      <c r="QMY67" s="876"/>
      <c r="QMZ67" s="876"/>
      <c r="QNA67" s="876"/>
      <c r="QNB67" s="876"/>
      <c r="QNC67" s="876"/>
      <c r="QND67" s="876"/>
      <c r="QNE67" s="876"/>
      <c r="QNF67" s="876"/>
      <c r="QNG67" s="876"/>
      <c r="QNH67" s="876"/>
      <c r="QNI67" s="876"/>
      <c r="QNJ67" s="876"/>
      <c r="QNK67" s="876"/>
      <c r="QNL67" s="876"/>
      <c r="QNM67" s="876"/>
      <c r="QNN67" s="876"/>
      <c r="QNO67" s="876"/>
      <c r="QNP67" s="876"/>
      <c r="QNQ67" s="876"/>
      <c r="QNR67" s="876"/>
      <c r="QNS67" s="876"/>
      <c r="QNT67" s="876"/>
      <c r="QNU67" s="876"/>
      <c r="QNV67" s="876"/>
      <c r="QNW67" s="876"/>
      <c r="QNX67" s="876"/>
      <c r="QNY67" s="876"/>
      <c r="QNZ67" s="876"/>
      <c r="QOA67" s="876"/>
      <c r="QOB67" s="876"/>
      <c r="QOC67" s="876"/>
      <c r="QOD67" s="876"/>
      <c r="QOE67" s="876"/>
      <c r="QOF67" s="876"/>
      <c r="QOG67" s="876"/>
      <c r="QOH67" s="876"/>
      <c r="QOI67" s="876"/>
      <c r="QOJ67" s="876"/>
      <c r="QOK67" s="876"/>
      <c r="QOL67" s="876"/>
      <c r="QOM67" s="876"/>
      <c r="QON67" s="876"/>
      <c r="QOO67" s="876"/>
      <c r="QOP67" s="876"/>
      <c r="QOQ67" s="876"/>
      <c r="QOR67" s="876"/>
      <c r="QOS67" s="876"/>
      <c r="QOT67" s="876"/>
      <c r="QOU67" s="876"/>
      <c r="QOV67" s="876"/>
      <c r="QOW67" s="876"/>
      <c r="QOX67" s="876"/>
      <c r="QOY67" s="876"/>
      <c r="QOZ67" s="876"/>
      <c r="QPA67" s="876"/>
      <c r="QPB67" s="876"/>
      <c r="QPC67" s="876"/>
      <c r="QPD67" s="876"/>
      <c r="QPE67" s="876"/>
      <c r="QPF67" s="876"/>
      <c r="QPG67" s="876"/>
      <c r="QPH67" s="876"/>
      <c r="QPI67" s="876"/>
      <c r="QPJ67" s="876"/>
      <c r="QPK67" s="876"/>
      <c r="QPL67" s="876"/>
      <c r="QPM67" s="876"/>
      <c r="QPN67" s="876"/>
      <c r="QPO67" s="876"/>
      <c r="QPP67" s="876"/>
      <c r="QPQ67" s="876"/>
      <c r="QPR67" s="876"/>
      <c r="QPS67" s="876"/>
      <c r="QPT67" s="876"/>
      <c r="QPU67" s="876"/>
      <c r="QPV67" s="876"/>
      <c r="QPW67" s="876"/>
      <c r="QPX67" s="876"/>
      <c r="QPY67" s="876"/>
      <c r="QPZ67" s="876"/>
      <c r="QQA67" s="876"/>
      <c r="QQB67" s="876"/>
      <c r="QQC67" s="876"/>
      <c r="QQD67" s="876"/>
      <c r="QQE67" s="876"/>
      <c r="QQF67" s="876"/>
      <c r="QQG67" s="876"/>
      <c r="QQH67" s="876"/>
      <c r="QQI67" s="876"/>
      <c r="QQJ67" s="876"/>
      <c r="QQK67" s="876"/>
      <c r="QQL67" s="876"/>
      <c r="QQM67" s="876"/>
      <c r="QQN67" s="876"/>
      <c r="QQO67" s="876"/>
      <c r="QQP67" s="876"/>
      <c r="QQQ67" s="876"/>
      <c r="QQR67" s="876"/>
      <c r="QQS67" s="876"/>
      <c r="QQT67" s="876"/>
      <c r="QQU67" s="876"/>
      <c r="QQV67" s="876"/>
      <c r="QQW67" s="876"/>
      <c r="QQX67" s="876"/>
      <c r="QQY67" s="876"/>
      <c r="QQZ67" s="876"/>
      <c r="QRA67" s="876"/>
      <c r="QRB67" s="876"/>
      <c r="QRC67" s="876"/>
      <c r="QRD67" s="876"/>
      <c r="QRE67" s="876"/>
      <c r="QRF67" s="876"/>
      <c r="QRG67" s="876"/>
      <c r="QRH67" s="876"/>
      <c r="QRI67" s="876"/>
      <c r="QRJ67" s="876"/>
      <c r="QRK67" s="876"/>
      <c r="QRL67" s="876"/>
      <c r="QRM67" s="876"/>
      <c r="QRN67" s="876"/>
      <c r="QRO67" s="876"/>
      <c r="QRP67" s="876"/>
      <c r="QRQ67" s="876"/>
      <c r="QRR67" s="876"/>
      <c r="QRS67" s="876"/>
      <c r="QRT67" s="876"/>
      <c r="QRU67" s="876"/>
      <c r="QRV67" s="876"/>
      <c r="QRW67" s="876"/>
      <c r="QRX67" s="876"/>
      <c r="QRY67" s="876"/>
      <c r="QRZ67" s="876"/>
      <c r="QSA67" s="876"/>
      <c r="QSB67" s="876"/>
      <c r="QSC67" s="876"/>
      <c r="QSD67" s="876"/>
      <c r="QSE67" s="876"/>
      <c r="QSF67" s="876"/>
      <c r="QSG67" s="876"/>
      <c r="QSH67" s="876"/>
      <c r="QSI67" s="876"/>
      <c r="QSJ67" s="876"/>
      <c r="QSK67" s="876"/>
      <c r="QSL67" s="876"/>
      <c r="QSM67" s="876"/>
      <c r="QSN67" s="876"/>
      <c r="QSO67" s="876"/>
      <c r="QSP67" s="876"/>
      <c r="QSQ67" s="876"/>
      <c r="QSR67" s="876"/>
      <c r="QSS67" s="876"/>
      <c r="QST67" s="876"/>
      <c r="QSU67" s="876"/>
      <c r="QSV67" s="876"/>
      <c r="QSW67" s="876"/>
      <c r="QSX67" s="876"/>
      <c r="QSY67" s="876"/>
      <c r="QSZ67" s="876"/>
      <c r="QTA67" s="876"/>
      <c r="QTB67" s="876"/>
      <c r="QTC67" s="876"/>
      <c r="QTD67" s="876"/>
      <c r="QTE67" s="876"/>
      <c r="QTF67" s="876"/>
      <c r="QTG67" s="876"/>
      <c r="QTH67" s="876"/>
      <c r="QTI67" s="876"/>
      <c r="QTJ67" s="876"/>
      <c r="QTK67" s="876"/>
      <c r="QTL67" s="876"/>
      <c r="QTM67" s="876"/>
      <c r="QTN67" s="876"/>
      <c r="QTO67" s="876"/>
      <c r="QTP67" s="876"/>
      <c r="QTQ67" s="876"/>
      <c r="QTR67" s="876"/>
      <c r="QTS67" s="876"/>
      <c r="QTT67" s="876"/>
      <c r="QTU67" s="876"/>
      <c r="QTV67" s="876"/>
      <c r="QTW67" s="876"/>
      <c r="QTX67" s="876"/>
      <c r="QTY67" s="876"/>
      <c r="QTZ67" s="876"/>
      <c r="QUA67" s="876"/>
      <c r="QUB67" s="876"/>
      <c r="QUC67" s="876"/>
      <c r="QUD67" s="876"/>
      <c r="QUE67" s="876"/>
      <c r="QUF67" s="876"/>
      <c r="QUG67" s="876"/>
      <c r="QUH67" s="876"/>
      <c r="QUI67" s="876"/>
      <c r="QUJ67" s="876"/>
      <c r="QUK67" s="876"/>
      <c r="QUL67" s="876"/>
      <c r="QUM67" s="876"/>
      <c r="QUN67" s="876"/>
      <c r="QUO67" s="876"/>
      <c r="QUP67" s="876"/>
      <c r="QUQ67" s="876"/>
      <c r="QUR67" s="876"/>
      <c r="QUS67" s="876"/>
      <c r="QUT67" s="876"/>
      <c r="QUU67" s="876"/>
      <c r="QUV67" s="876"/>
      <c r="QUW67" s="876"/>
      <c r="QUX67" s="876"/>
      <c r="QUY67" s="876"/>
      <c r="QUZ67" s="876"/>
      <c r="QVA67" s="876"/>
      <c r="QVB67" s="876"/>
      <c r="QVC67" s="876"/>
      <c r="QVD67" s="876"/>
      <c r="QVE67" s="876"/>
      <c r="QVF67" s="876"/>
      <c r="QVG67" s="876"/>
      <c r="QVH67" s="876"/>
      <c r="QVI67" s="876"/>
      <c r="QVJ67" s="876"/>
      <c r="QVK67" s="876"/>
      <c r="QVL67" s="876"/>
      <c r="QVM67" s="876"/>
      <c r="QVN67" s="876"/>
      <c r="QVO67" s="876"/>
      <c r="QVP67" s="876"/>
      <c r="QVQ67" s="876"/>
      <c r="QVR67" s="876"/>
      <c r="QVS67" s="876"/>
      <c r="QVT67" s="876"/>
      <c r="QVU67" s="876"/>
      <c r="QVV67" s="876"/>
      <c r="QVW67" s="876"/>
      <c r="QVX67" s="876"/>
      <c r="QVY67" s="876"/>
      <c r="QVZ67" s="876"/>
      <c r="QWA67" s="876"/>
      <c r="QWB67" s="876"/>
      <c r="QWC67" s="876"/>
      <c r="QWD67" s="876"/>
      <c r="QWE67" s="876"/>
      <c r="QWF67" s="876"/>
      <c r="QWG67" s="876"/>
      <c r="QWH67" s="876"/>
      <c r="QWI67" s="876"/>
      <c r="QWJ67" s="876"/>
      <c r="QWK67" s="876"/>
      <c r="QWL67" s="876"/>
      <c r="QWM67" s="876"/>
      <c r="QWN67" s="876"/>
      <c r="QWO67" s="876"/>
      <c r="QWP67" s="876"/>
      <c r="QWQ67" s="876"/>
      <c r="QWR67" s="876"/>
      <c r="QWS67" s="876"/>
      <c r="QWT67" s="876"/>
      <c r="QWU67" s="876"/>
      <c r="QWV67" s="876"/>
      <c r="QWW67" s="876"/>
      <c r="QWX67" s="876"/>
      <c r="QWY67" s="876"/>
      <c r="QWZ67" s="876"/>
      <c r="QXA67" s="876"/>
      <c r="QXB67" s="876"/>
      <c r="QXC67" s="876"/>
      <c r="QXD67" s="876"/>
      <c r="QXE67" s="876"/>
      <c r="QXF67" s="876"/>
      <c r="QXG67" s="876"/>
      <c r="QXH67" s="876"/>
      <c r="QXI67" s="876"/>
      <c r="QXJ67" s="876"/>
      <c r="QXK67" s="876"/>
      <c r="QXL67" s="876"/>
      <c r="QXM67" s="876"/>
      <c r="QXN67" s="876"/>
      <c r="QXO67" s="876"/>
      <c r="QXP67" s="876"/>
      <c r="QXQ67" s="876"/>
      <c r="QXR67" s="876"/>
      <c r="QXS67" s="876"/>
      <c r="QXT67" s="876"/>
      <c r="QXU67" s="876"/>
      <c r="QXV67" s="876"/>
      <c r="QXW67" s="876"/>
      <c r="QXX67" s="876"/>
      <c r="QXY67" s="876"/>
      <c r="QXZ67" s="876"/>
      <c r="QYA67" s="876"/>
      <c r="QYB67" s="876"/>
      <c r="QYC67" s="876"/>
      <c r="QYD67" s="876"/>
      <c r="QYE67" s="876"/>
      <c r="QYF67" s="876"/>
      <c r="QYG67" s="876"/>
      <c r="QYH67" s="876"/>
      <c r="QYI67" s="876"/>
      <c r="QYJ67" s="876"/>
      <c r="QYK67" s="876"/>
      <c r="QYL67" s="876"/>
      <c r="QYM67" s="876"/>
      <c r="QYN67" s="876"/>
      <c r="QYO67" s="876"/>
      <c r="QYP67" s="876"/>
      <c r="QYQ67" s="876"/>
      <c r="QYR67" s="876"/>
      <c r="QYS67" s="876"/>
      <c r="QYT67" s="876"/>
      <c r="QYU67" s="876"/>
      <c r="QYV67" s="876"/>
      <c r="QYW67" s="876"/>
      <c r="QYX67" s="876"/>
      <c r="QYY67" s="876"/>
      <c r="QYZ67" s="876"/>
      <c r="QZA67" s="876"/>
      <c r="QZB67" s="876"/>
      <c r="QZC67" s="876"/>
      <c r="QZD67" s="876"/>
      <c r="QZE67" s="876"/>
      <c r="QZF67" s="876"/>
      <c r="QZG67" s="876"/>
      <c r="QZH67" s="876"/>
      <c r="QZI67" s="876"/>
      <c r="QZJ67" s="876"/>
      <c r="QZK67" s="876"/>
      <c r="QZL67" s="876"/>
      <c r="QZM67" s="876"/>
      <c r="QZN67" s="876"/>
      <c r="QZO67" s="876"/>
      <c r="QZP67" s="876"/>
      <c r="QZQ67" s="876"/>
      <c r="QZR67" s="876"/>
      <c r="QZS67" s="876"/>
      <c r="QZT67" s="876"/>
      <c r="QZU67" s="876"/>
      <c r="QZV67" s="876"/>
      <c r="QZW67" s="876"/>
      <c r="QZX67" s="876"/>
      <c r="QZY67" s="876"/>
      <c r="QZZ67" s="876"/>
      <c r="RAA67" s="876"/>
      <c r="RAB67" s="876"/>
      <c r="RAC67" s="876"/>
      <c r="RAD67" s="876"/>
      <c r="RAE67" s="876"/>
      <c r="RAF67" s="876"/>
      <c r="RAG67" s="876"/>
      <c r="RAH67" s="876"/>
      <c r="RAI67" s="876"/>
      <c r="RAJ67" s="876"/>
      <c r="RAK67" s="876"/>
      <c r="RAL67" s="876"/>
      <c r="RAM67" s="876"/>
      <c r="RAN67" s="876"/>
      <c r="RAO67" s="876"/>
      <c r="RAP67" s="876"/>
      <c r="RAQ67" s="876"/>
      <c r="RAR67" s="876"/>
      <c r="RAS67" s="876"/>
      <c r="RAT67" s="876"/>
      <c r="RAU67" s="876"/>
      <c r="RAV67" s="876"/>
      <c r="RAW67" s="876"/>
      <c r="RAX67" s="876"/>
      <c r="RAY67" s="876"/>
      <c r="RAZ67" s="876"/>
      <c r="RBA67" s="876"/>
      <c r="RBB67" s="876"/>
      <c r="RBC67" s="876"/>
      <c r="RBD67" s="876"/>
      <c r="RBE67" s="876"/>
      <c r="RBF67" s="876"/>
      <c r="RBG67" s="876"/>
      <c r="RBH67" s="876"/>
      <c r="RBI67" s="876"/>
      <c r="RBJ67" s="876"/>
      <c r="RBK67" s="876"/>
      <c r="RBL67" s="876"/>
      <c r="RBM67" s="876"/>
      <c r="RBN67" s="876"/>
      <c r="RBO67" s="876"/>
      <c r="RBP67" s="876"/>
      <c r="RBQ67" s="876"/>
      <c r="RBR67" s="876"/>
      <c r="RBS67" s="876"/>
      <c r="RBT67" s="876"/>
      <c r="RBU67" s="876"/>
      <c r="RBV67" s="876"/>
      <c r="RBW67" s="876"/>
      <c r="RBX67" s="876"/>
      <c r="RBY67" s="876"/>
      <c r="RBZ67" s="876"/>
      <c r="RCA67" s="876"/>
      <c r="RCB67" s="876"/>
      <c r="RCC67" s="876"/>
      <c r="RCD67" s="876"/>
      <c r="RCE67" s="876"/>
      <c r="RCF67" s="876"/>
      <c r="RCG67" s="876"/>
      <c r="RCH67" s="876"/>
      <c r="RCI67" s="876"/>
      <c r="RCJ67" s="876"/>
      <c r="RCK67" s="876"/>
      <c r="RCL67" s="876"/>
      <c r="RCM67" s="876"/>
      <c r="RCN67" s="876"/>
      <c r="RCO67" s="876"/>
      <c r="RCP67" s="876"/>
      <c r="RCQ67" s="876"/>
      <c r="RCR67" s="876"/>
      <c r="RCS67" s="876"/>
      <c r="RCT67" s="876"/>
      <c r="RCU67" s="876"/>
      <c r="RCV67" s="876"/>
      <c r="RCW67" s="876"/>
      <c r="RCX67" s="876"/>
      <c r="RCY67" s="876"/>
      <c r="RCZ67" s="876"/>
      <c r="RDA67" s="876"/>
      <c r="RDB67" s="876"/>
      <c r="RDC67" s="876"/>
      <c r="RDD67" s="876"/>
      <c r="RDE67" s="876"/>
      <c r="RDF67" s="876"/>
      <c r="RDG67" s="876"/>
      <c r="RDH67" s="876"/>
      <c r="RDI67" s="876"/>
      <c r="RDJ67" s="876"/>
      <c r="RDK67" s="876"/>
      <c r="RDL67" s="876"/>
      <c r="RDM67" s="876"/>
      <c r="RDN67" s="876"/>
      <c r="RDO67" s="876"/>
      <c r="RDP67" s="876"/>
      <c r="RDQ67" s="876"/>
      <c r="RDR67" s="876"/>
      <c r="RDS67" s="876"/>
      <c r="RDT67" s="876"/>
      <c r="RDU67" s="876"/>
      <c r="RDV67" s="876"/>
      <c r="RDW67" s="876"/>
      <c r="RDX67" s="876"/>
      <c r="RDY67" s="876"/>
      <c r="RDZ67" s="876"/>
      <c r="REA67" s="876"/>
      <c r="REB67" s="876"/>
      <c r="REC67" s="876"/>
      <c r="RED67" s="876"/>
      <c r="REE67" s="876"/>
      <c r="REF67" s="876"/>
      <c r="REG67" s="876"/>
      <c r="REH67" s="876"/>
      <c r="REI67" s="876"/>
      <c r="REJ67" s="876"/>
      <c r="REK67" s="876"/>
      <c r="REL67" s="876"/>
      <c r="REM67" s="876"/>
      <c r="REN67" s="876"/>
      <c r="REO67" s="876"/>
      <c r="REP67" s="876"/>
      <c r="REQ67" s="876"/>
      <c r="RER67" s="876"/>
      <c r="RES67" s="876"/>
      <c r="RET67" s="876"/>
      <c r="REU67" s="876"/>
      <c r="REV67" s="876"/>
      <c r="REW67" s="876"/>
      <c r="REX67" s="876"/>
      <c r="REY67" s="876"/>
      <c r="REZ67" s="876"/>
      <c r="RFA67" s="876"/>
      <c r="RFB67" s="876"/>
      <c r="RFC67" s="876"/>
      <c r="RFD67" s="876"/>
      <c r="RFE67" s="876"/>
      <c r="RFF67" s="876"/>
      <c r="RFG67" s="876"/>
      <c r="RFH67" s="876"/>
      <c r="RFI67" s="876"/>
      <c r="RFJ67" s="876"/>
      <c r="RFK67" s="876"/>
      <c r="RFL67" s="876"/>
      <c r="RFM67" s="876"/>
      <c r="RFN67" s="876"/>
      <c r="RFO67" s="876"/>
      <c r="RFP67" s="876"/>
      <c r="RFQ67" s="876"/>
      <c r="RFR67" s="876"/>
      <c r="RFS67" s="876"/>
      <c r="RFT67" s="876"/>
      <c r="RFU67" s="876"/>
      <c r="RFV67" s="876"/>
      <c r="RFW67" s="876"/>
      <c r="RFX67" s="876"/>
      <c r="RFY67" s="876"/>
      <c r="RFZ67" s="876"/>
      <c r="RGA67" s="876"/>
      <c r="RGB67" s="876"/>
      <c r="RGC67" s="876"/>
      <c r="RGD67" s="876"/>
      <c r="RGE67" s="876"/>
      <c r="RGF67" s="876"/>
      <c r="RGG67" s="876"/>
      <c r="RGH67" s="876"/>
      <c r="RGI67" s="876"/>
      <c r="RGJ67" s="876"/>
      <c r="RGK67" s="876"/>
      <c r="RGL67" s="876"/>
      <c r="RGM67" s="876"/>
      <c r="RGN67" s="876"/>
      <c r="RGO67" s="876"/>
      <c r="RGP67" s="876"/>
      <c r="RGQ67" s="876"/>
      <c r="RGR67" s="876"/>
      <c r="RGS67" s="876"/>
      <c r="RGT67" s="876"/>
      <c r="RGU67" s="876"/>
      <c r="RGV67" s="876"/>
      <c r="RGW67" s="876"/>
      <c r="RGX67" s="876"/>
      <c r="RGY67" s="876"/>
      <c r="RGZ67" s="876"/>
      <c r="RHA67" s="876"/>
      <c r="RHB67" s="876"/>
      <c r="RHC67" s="876"/>
      <c r="RHD67" s="876"/>
      <c r="RHE67" s="876"/>
      <c r="RHF67" s="876"/>
      <c r="RHG67" s="876"/>
      <c r="RHH67" s="876"/>
      <c r="RHI67" s="876"/>
      <c r="RHJ67" s="876"/>
      <c r="RHK67" s="876"/>
      <c r="RHL67" s="876"/>
      <c r="RHM67" s="876"/>
      <c r="RHN67" s="876"/>
      <c r="RHO67" s="876"/>
      <c r="RHP67" s="876"/>
      <c r="RHQ67" s="876"/>
      <c r="RHR67" s="876"/>
      <c r="RHS67" s="876"/>
      <c r="RHT67" s="876"/>
      <c r="RHU67" s="876"/>
      <c r="RHV67" s="876"/>
      <c r="RHW67" s="876"/>
      <c r="RHX67" s="876"/>
      <c r="RHY67" s="876"/>
      <c r="RHZ67" s="876"/>
      <c r="RIA67" s="876"/>
      <c r="RIB67" s="876"/>
      <c r="RIC67" s="876"/>
      <c r="RID67" s="876"/>
      <c r="RIE67" s="876"/>
      <c r="RIF67" s="876"/>
      <c r="RIG67" s="876"/>
      <c r="RIH67" s="876"/>
      <c r="RII67" s="876"/>
      <c r="RIJ67" s="876"/>
      <c r="RIK67" s="876"/>
      <c r="RIL67" s="876"/>
      <c r="RIM67" s="876"/>
      <c r="RIN67" s="876"/>
      <c r="RIO67" s="876"/>
      <c r="RIP67" s="876"/>
      <c r="RIQ67" s="876"/>
      <c r="RIR67" s="876"/>
      <c r="RIS67" s="876"/>
      <c r="RIT67" s="876"/>
      <c r="RIU67" s="876"/>
      <c r="RIV67" s="876"/>
      <c r="RIW67" s="876"/>
      <c r="RIX67" s="876"/>
      <c r="RIY67" s="876"/>
      <c r="RIZ67" s="876"/>
      <c r="RJA67" s="876"/>
      <c r="RJB67" s="876"/>
      <c r="RJC67" s="876"/>
      <c r="RJD67" s="876"/>
      <c r="RJE67" s="876"/>
      <c r="RJF67" s="876"/>
      <c r="RJG67" s="876"/>
      <c r="RJH67" s="876"/>
      <c r="RJI67" s="876"/>
      <c r="RJJ67" s="876"/>
      <c r="RJK67" s="876"/>
      <c r="RJL67" s="876"/>
      <c r="RJM67" s="876"/>
      <c r="RJN67" s="876"/>
      <c r="RJO67" s="876"/>
      <c r="RJP67" s="876"/>
      <c r="RJQ67" s="876"/>
      <c r="RJR67" s="876"/>
      <c r="RJS67" s="876"/>
      <c r="RJT67" s="876"/>
      <c r="RJU67" s="876"/>
      <c r="RJV67" s="876"/>
      <c r="RJW67" s="876"/>
      <c r="RJX67" s="876"/>
      <c r="RJY67" s="876"/>
      <c r="RJZ67" s="876"/>
      <c r="RKA67" s="876"/>
      <c r="RKB67" s="876"/>
      <c r="RKC67" s="876"/>
      <c r="RKD67" s="876"/>
      <c r="RKE67" s="876"/>
      <c r="RKF67" s="876"/>
      <c r="RKG67" s="876"/>
      <c r="RKH67" s="876"/>
      <c r="RKI67" s="876"/>
      <c r="RKJ67" s="876"/>
      <c r="RKK67" s="876"/>
      <c r="RKL67" s="876"/>
      <c r="RKM67" s="876"/>
      <c r="RKN67" s="876"/>
      <c r="RKO67" s="876"/>
      <c r="RKP67" s="876"/>
      <c r="RKQ67" s="876"/>
      <c r="RKR67" s="876"/>
      <c r="RKS67" s="876"/>
      <c r="RKT67" s="876"/>
      <c r="RKU67" s="876"/>
      <c r="RKV67" s="876"/>
      <c r="RKW67" s="876"/>
      <c r="RKX67" s="876"/>
      <c r="RKY67" s="876"/>
      <c r="RKZ67" s="876"/>
      <c r="RLA67" s="876"/>
      <c r="RLB67" s="876"/>
      <c r="RLC67" s="876"/>
      <c r="RLD67" s="876"/>
      <c r="RLE67" s="876"/>
      <c r="RLF67" s="876"/>
      <c r="RLG67" s="876"/>
      <c r="RLH67" s="876"/>
      <c r="RLI67" s="876"/>
      <c r="RLJ67" s="876"/>
      <c r="RLK67" s="876"/>
      <c r="RLL67" s="876"/>
      <c r="RLM67" s="876"/>
      <c r="RLN67" s="876"/>
      <c r="RLO67" s="876"/>
      <c r="RLP67" s="876"/>
      <c r="RLQ67" s="876"/>
      <c r="RLR67" s="876"/>
      <c r="RLS67" s="876"/>
      <c r="RLT67" s="876"/>
      <c r="RLU67" s="876"/>
      <c r="RLV67" s="876"/>
      <c r="RLW67" s="876"/>
      <c r="RLX67" s="876"/>
      <c r="RLY67" s="876"/>
      <c r="RLZ67" s="876"/>
      <c r="RMA67" s="876"/>
      <c r="RMB67" s="876"/>
      <c r="RMC67" s="876"/>
      <c r="RMD67" s="876"/>
      <c r="RME67" s="876"/>
      <c r="RMF67" s="876"/>
      <c r="RMG67" s="876"/>
      <c r="RMH67" s="876"/>
      <c r="RMI67" s="876"/>
      <c r="RMJ67" s="876"/>
      <c r="RMK67" s="876"/>
      <c r="RML67" s="876"/>
      <c r="RMM67" s="876"/>
      <c r="RMN67" s="876"/>
      <c r="RMO67" s="876"/>
      <c r="RMP67" s="876"/>
      <c r="RMQ67" s="876"/>
      <c r="RMR67" s="876"/>
      <c r="RMS67" s="876"/>
      <c r="RMT67" s="876"/>
      <c r="RMU67" s="876"/>
      <c r="RMV67" s="876"/>
      <c r="RMW67" s="876"/>
      <c r="RMX67" s="876"/>
      <c r="RMY67" s="876"/>
      <c r="RMZ67" s="876"/>
      <c r="RNA67" s="876"/>
      <c r="RNB67" s="876"/>
      <c r="RNC67" s="876"/>
      <c r="RND67" s="876"/>
      <c r="RNE67" s="876"/>
      <c r="RNF67" s="876"/>
      <c r="RNG67" s="876"/>
      <c r="RNH67" s="876"/>
      <c r="RNI67" s="876"/>
      <c r="RNJ67" s="876"/>
      <c r="RNK67" s="876"/>
      <c r="RNL67" s="876"/>
      <c r="RNM67" s="876"/>
      <c r="RNN67" s="876"/>
      <c r="RNO67" s="876"/>
      <c r="RNP67" s="876"/>
      <c r="RNQ67" s="876"/>
      <c r="RNR67" s="876"/>
      <c r="RNS67" s="876"/>
      <c r="RNT67" s="876"/>
      <c r="RNU67" s="876"/>
      <c r="RNV67" s="876"/>
      <c r="RNW67" s="876"/>
      <c r="RNX67" s="876"/>
      <c r="RNY67" s="876"/>
      <c r="RNZ67" s="876"/>
      <c r="ROA67" s="876"/>
      <c r="ROB67" s="876"/>
      <c r="ROC67" s="876"/>
      <c r="ROD67" s="876"/>
      <c r="ROE67" s="876"/>
      <c r="ROF67" s="876"/>
      <c r="ROG67" s="876"/>
      <c r="ROH67" s="876"/>
      <c r="ROI67" s="876"/>
      <c r="ROJ67" s="876"/>
      <c r="ROK67" s="876"/>
      <c r="ROL67" s="876"/>
      <c r="ROM67" s="876"/>
      <c r="RON67" s="876"/>
      <c r="ROO67" s="876"/>
      <c r="ROP67" s="876"/>
      <c r="ROQ67" s="876"/>
      <c r="ROR67" s="876"/>
      <c r="ROS67" s="876"/>
      <c r="ROT67" s="876"/>
      <c r="ROU67" s="876"/>
      <c r="ROV67" s="876"/>
      <c r="ROW67" s="876"/>
      <c r="ROX67" s="876"/>
      <c r="ROY67" s="876"/>
      <c r="ROZ67" s="876"/>
      <c r="RPA67" s="876"/>
      <c r="RPB67" s="876"/>
      <c r="RPC67" s="876"/>
      <c r="RPD67" s="876"/>
      <c r="RPE67" s="876"/>
      <c r="RPF67" s="876"/>
      <c r="RPG67" s="876"/>
      <c r="RPH67" s="876"/>
      <c r="RPI67" s="876"/>
      <c r="RPJ67" s="876"/>
      <c r="RPK67" s="876"/>
      <c r="RPL67" s="876"/>
      <c r="RPM67" s="876"/>
      <c r="RPN67" s="876"/>
      <c r="RPO67" s="876"/>
      <c r="RPP67" s="876"/>
      <c r="RPQ67" s="876"/>
      <c r="RPR67" s="876"/>
      <c r="RPS67" s="876"/>
      <c r="RPT67" s="876"/>
      <c r="RPU67" s="876"/>
      <c r="RPV67" s="876"/>
      <c r="RPW67" s="876"/>
      <c r="RPX67" s="876"/>
      <c r="RPY67" s="876"/>
      <c r="RPZ67" s="876"/>
      <c r="RQA67" s="876"/>
      <c r="RQB67" s="876"/>
      <c r="RQC67" s="876"/>
      <c r="RQD67" s="876"/>
      <c r="RQE67" s="876"/>
      <c r="RQF67" s="876"/>
      <c r="RQG67" s="876"/>
      <c r="RQH67" s="876"/>
      <c r="RQI67" s="876"/>
      <c r="RQJ67" s="876"/>
      <c r="RQK67" s="876"/>
      <c r="RQL67" s="876"/>
      <c r="RQM67" s="876"/>
      <c r="RQN67" s="876"/>
      <c r="RQO67" s="876"/>
      <c r="RQP67" s="876"/>
      <c r="RQQ67" s="876"/>
      <c r="RQR67" s="876"/>
      <c r="RQS67" s="876"/>
      <c r="RQT67" s="876"/>
      <c r="RQU67" s="876"/>
      <c r="RQV67" s="876"/>
      <c r="RQW67" s="876"/>
      <c r="RQX67" s="876"/>
      <c r="RQY67" s="876"/>
      <c r="RQZ67" s="876"/>
      <c r="RRA67" s="876"/>
      <c r="RRB67" s="876"/>
      <c r="RRC67" s="876"/>
      <c r="RRD67" s="876"/>
      <c r="RRE67" s="876"/>
      <c r="RRF67" s="876"/>
      <c r="RRG67" s="876"/>
      <c r="RRH67" s="876"/>
      <c r="RRI67" s="876"/>
      <c r="RRJ67" s="876"/>
      <c r="RRK67" s="876"/>
      <c r="RRL67" s="876"/>
      <c r="RRM67" s="876"/>
      <c r="RRN67" s="876"/>
      <c r="RRO67" s="876"/>
      <c r="RRP67" s="876"/>
      <c r="RRQ67" s="876"/>
      <c r="RRR67" s="876"/>
      <c r="RRS67" s="876"/>
      <c r="RRT67" s="876"/>
      <c r="RRU67" s="876"/>
      <c r="RRV67" s="876"/>
      <c r="RRW67" s="876"/>
      <c r="RRX67" s="876"/>
      <c r="RRY67" s="876"/>
      <c r="RRZ67" s="876"/>
      <c r="RSA67" s="876"/>
      <c r="RSB67" s="876"/>
      <c r="RSC67" s="876"/>
      <c r="RSD67" s="876"/>
      <c r="RSE67" s="876"/>
      <c r="RSF67" s="876"/>
      <c r="RSG67" s="876"/>
      <c r="RSH67" s="876"/>
      <c r="RSI67" s="876"/>
      <c r="RSJ67" s="876"/>
      <c r="RSK67" s="876"/>
      <c r="RSL67" s="876"/>
      <c r="RSM67" s="876"/>
      <c r="RSN67" s="876"/>
      <c r="RSO67" s="876"/>
      <c r="RSP67" s="876"/>
      <c r="RSQ67" s="876"/>
      <c r="RSR67" s="876"/>
      <c r="RSS67" s="876"/>
      <c r="RST67" s="876"/>
      <c r="RSU67" s="876"/>
      <c r="RSV67" s="876"/>
      <c r="RSW67" s="876"/>
      <c r="RSX67" s="876"/>
      <c r="RSY67" s="876"/>
      <c r="RSZ67" s="876"/>
      <c r="RTA67" s="876"/>
      <c r="RTB67" s="876"/>
      <c r="RTC67" s="876"/>
      <c r="RTD67" s="876"/>
      <c r="RTE67" s="876"/>
      <c r="RTF67" s="876"/>
      <c r="RTG67" s="876"/>
      <c r="RTH67" s="876"/>
      <c r="RTI67" s="876"/>
      <c r="RTJ67" s="876"/>
      <c r="RTK67" s="876"/>
      <c r="RTL67" s="876"/>
      <c r="RTM67" s="876"/>
      <c r="RTN67" s="876"/>
      <c r="RTO67" s="876"/>
      <c r="RTP67" s="876"/>
      <c r="RTQ67" s="876"/>
      <c r="RTR67" s="876"/>
      <c r="RTS67" s="876"/>
      <c r="RTT67" s="876"/>
      <c r="RTU67" s="876"/>
      <c r="RTV67" s="876"/>
      <c r="RTW67" s="876"/>
      <c r="RTX67" s="876"/>
      <c r="RTY67" s="876"/>
      <c r="RTZ67" s="876"/>
      <c r="RUA67" s="876"/>
      <c r="RUB67" s="876"/>
      <c r="RUC67" s="876"/>
      <c r="RUD67" s="876"/>
      <c r="RUE67" s="876"/>
      <c r="RUF67" s="876"/>
      <c r="RUG67" s="876"/>
      <c r="RUH67" s="876"/>
      <c r="RUI67" s="876"/>
      <c r="RUJ67" s="876"/>
      <c r="RUK67" s="876"/>
      <c r="RUL67" s="876"/>
      <c r="RUM67" s="876"/>
      <c r="RUN67" s="876"/>
      <c r="RUO67" s="876"/>
      <c r="RUP67" s="876"/>
      <c r="RUQ67" s="876"/>
      <c r="RUR67" s="876"/>
      <c r="RUS67" s="876"/>
      <c r="RUT67" s="876"/>
      <c r="RUU67" s="876"/>
      <c r="RUV67" s="876"/>
      <c r="RUW67" s="876"/>
      <c r="RUX67" s="876"/>
      <c r="RUY67" s="876"/>
      <c r="RUZ67" s="876"/>
      <c r="RVA67" s="876"/>
      <c r="RVB67" s="876"/>
      <c r="RVC67" s="876"/>
      <c r="RVD67" s="876"/>
      <c r="RVE67" s="876"/>
      <c r="RVF67" s="876"/>
      <c r="RVG67" s="876"/>
      <c r="RVH67" s="876"/>
      <c r="RVI67" s="876"/>
      <c r="RVJ67" s="876"/>
      <c r="RVK67" s="876"/>
      <c r="RVL67" s="876"/>
      <c r="RVM67" s="876"/>
      <c r="RVN67" s="876"/>
      <c r="RVO67" s="876"/>
      <c r="RVP67" s="876"/>
      <c r="RVQ67" s="876"/>
      <c r="RVR67" s="876"/>
      <c r="RVS67" s="876"/>
      <c r="RVT67" s="876"/>
      <c r="RVU67" s="876"/>
      <c r="RVV67" s="876"/>
      <c r="RVW67" s="876"/>
      <c r="RVX67" s="876"/>
      <c r="RVY67" s="876"/>
      <c r="RVZ67" s="876"/>
      <c r="RWA67" s="876"/>
      <c r="RWB67" s="876"/>
      <c r="RWC67" s="876"/>
      <c r="RWD67" s="876"/>
      <c r="RWE67" s="876"/>
      <c r="RWF67" s="876"/>
      <c r="RWG67" s="876"/>
      <c r="RWH67" s="876"/>
      <c r="RWI67" s="876"/>
      <c r="RWJ67" s="876"/>
      <c r="RWK67" s="876"/>
      <c r="RWL67" s="876"/>
      <c r="RWM67" s="876"/>
      <c r="RWN67" s="876"/>
      <c r="RWO67" s="876"/>
      <c r="RWP67" s="876"/>
      <c r="RWQ67" s="876"/>
      <c r="RWR67" s="876"/>
      <c r="RWS67" s="876"/>
      <c r="RWT67" s="876"/>
      <c r="RWU67" s="876"/>
      <c r="RWV67" s="876"/>
      <c r="RWW67" s="876"/>
      <c r="RWX67" s="876"/>
      <c r="RWY67" s="876"/>
      <c r="RWZ67" s="876"/>
      <c r="RXA67" s="876"/>
      <c r="RXB67" s="876"/>
      <c r="RXC67" s="876"/>
      <c r="RXD67" s="876"/>
      <c r="RXE67" s="876"/>
      <c r="RXF67" s="876"/>
      <c r="RXG67" s="876"/>
      <c r="RXH67" s="876"/>
      <c r="RXI67" s="876"/>
      <c r="RXJ67" s="876"/>
      <c r="RXK67" s="876"/>
      <c r="RXL67" s="876"/>
      <c r="RXM67" s="876"/>
      <c r="RXN67" s="876"/>
      <c r="RXO67" s="876"/>
      <c r="RXP67" s="876"/>
      <c r="RXQ67" s="876"/>
      <c r="RXR67" s="876"/>
      <c r="RXS67" s="876"/>
      <c r="RXT67" s="876"/>
      <c r="RXU67" s="876"/>
      <c r="RXV67" s="876"/>
      <c r="RXW67" s="876"/>
      <c r="RXX67" s="876"/>
      <c r="RXY67" s="876"/>
      <c r="RXZ67" s="876"/>
      <c r="RYA67" s="876"/>
      <c r="RYB67" s="876"/>
      <c r="RYC67" s="876"/>
      <c r="RYD67" s="876"/>
      <c r="RYE67" s="876"/>
      <c r="RYF67" s="876"/>
      <c r="RYG67" s="876"/>
      <c r="RYH67" s="876"/>
      <c r="RYI67" s="876"/>
      <c r="RYJ67" s="876"/>
      <c r="RYK67" s="876"/>
      <c r="RYL67" s="876"/>
      <c r="RYM67" s="876"/>
      <c r="RYN67" s="876"/>
      <c r="RYO67" s="876"/>
      <c r="RYP67" s="876"/>
      <c r="RYQ67" s="876"/>
      <c r="RYR67" s="876"/>
      <c r="RYS67" s="876"/>
      <c r="RYT67" s="876"/>
      <c r="RYU67" s="876"/>
      <c r="RYV67" s="876"/>
      <c r="RYW67" s="876"/>
      <c r="RYX67" s="876"/>
      <c r="RYY67" s="876"/>
      <c r="RYZ67" s="876"/>
      <c r="RZA67" s="876"/>
      <c r="RZB67" s="876"/>
      <c r="RZC67" s="876"/>
      <c r="RZD67" s="876"/>
      <c r="RZE67" s="876"/>
      <c r="RZF67" s="876"/>
      <c r="RZG67" s="876"/>
      <c r="RZH67" s="876"/>
      <c r="RZI67" s="876"/>
      <c r="RZJ67" s="876"/>
      <c r="RZK67" s="876"/>
      <c r="RZL67" s="876"/>
      <c r="RZM67" s="876"/>
      <c r="RZN67" s="876"/>
      <c r="RZO67" s="876"/>
      <c r="RZP67" s="876"/>
      <c r="RZQ67" s="876"/>
      <c r="RZR67" s="876"/>
      <c r="RZS67" s="876"/>
      <c r="RZT67" s="876"/>
      <c r="RZU67" s="876"/>
      <c r="RZV67" s="876"/>
      <c r="RZW67" s="876"/>
      <c r="RZX67" s="876"/>
      <c r="RZY67" s="876"/>
      <c r="RZZ67" s="876"/>
      <c r="SAA67" s="876"/>
      <c r="SAB67" s="876"/>
      <c r="SAC67" s="876"/>
      <c r="SAD67" s="876"/>
      <c r="SAE67" s="876"/>
      <c r="SAF67" s="876"/>
      <c r="SAG67" s="876"/>
      <c r="SAH67" s="876"/>
      <c r="SAI67" s="876"/>
      <c r="SAJ67" s="876"/>
      <c r="SAK67" s="876"/>
      <c r="SAL67" s="876"/>
      <c r="SAM67" s="876"/>
      <c r="SAN67" s="876"/>
      <c r="SAO67" s="876"/>
      <c r="SAP67" s="876"/>
      <c r="SAQ67" s="876"/>
      <c r="SAR67" s="876"/>
      <c r="SAS67" s="876"/>
      <c r="SAT67" s="876"/>
      <c r="SAU67" s="876"/>
      <c r="SAV67" s="876"/>
      <c r="SAW67" s="876"/>
      <c r="SAX67" s="876"/>
      <c r="SAY67" s="876"/>
      <c r="SAZ67" s="876"/>
      <c r="SBA67" s="876"/>
      <c r="SBB67" s="876"/>
      <c r="SBC67" s="876"/>
      <c r="SBD67" s="876"/>
      <c r="SBE67" s="876"/>
      <c r="SBF67" s="876"/>
      <c r="SBG67" s="876"/>
      <c r="SBH67" s="876"/>
      <c r="SBI67" s="876"/>
      <c r="SBJ67" s="876"/>
      <c r="SBK67" s="876"/>
      <c r="SBL67" s="876"/>
      <c r="SBM67" s="876"/>
      <c r="SBN67" s="876"/>
      <c r="SBO67" s="876"/>
      <c r="SBP67" s="876"/>
      <c r="SBQ67" s="876"/>
      <c r="SBR67" s="876"/>
      <c r="SBS67" s="876"/>
      <c r="SBT67" s="876"/>
      <c r="SBU67" s="876"/>
      <c r="SBV67" s="876"/>
      <c r="SBW67" s="876"/>
      <c r="SBX67" s="876"/>
      <c r="SBY67" s="876"/>
      <c r="SBZ67" s="876"/>
      <c r="SCA67" s="876"/>
      <c r="SCB67" s="876"/>
      <c r="SCC67" s="876"/>
      <c r="SCD67" s="876"/>
      <c r="SCE67" s="876"/>
      <c r="SCF67" s="876"/>
      <c r="SCG67" s="876"/>
      <c r="SCH67" s="876"/>
      <c r="SCI67" s="876"/>
      <c r="SCJ67" s="876"/>
      <c r="SCK67" s="876"/>
      <c r="SCL67" s="876"/>
      <c r="SCM67" s="876"/>
      <c r="SCN67" s="876"/>
      <c r="SCO67" s="876"/>
      <c r="SCP67" s="876"/>
      <c r="SCQ67" s="876"/>
      <c r="SCR67" s="876"/>
      <c r="SCS67" s="876"/>
      <c r="SCT67" s="876"/>
      <c r="SCU67" s="876"/>
      <c r="SCV67" s="876"/>
      <c r="SCW67" s="876"/>
      <c r="SCX67" s="876"/>
      <c r="SCY67" s="876"/>
      <c r="SCZ67" s="876"/>
      <c r="SDA67" s="876"/>
      <c r="SDB67" s="876"/>
      <c r="SDC67" s="876"/>
      <c r="SDD67" s="876"/>
      <c r="SDE67" s="876"/>
      <c r="SDF67" s="876"/>
      <c r="SDG67" s="876"/>
      <c r="SDH67" s="876"/>
      <c r="SDI67" s="876"/>
      <c r="SDJ67" s="876"/>
      <c r="SDK67" s="876"/>
      <c r="SDL67" s="876"/>
      <c r="SDM67" s="876"/>
      <c r="SDN67" s="876"/>
      <c r="SDO67" s="876"/>
      <c r="SDP67" s="876"/>
      <c r="SDQ67" s="876"/>
      <c r="SDR67" s="876"/>
      <c r="SDS67" s="876"/>
      <c r="SDT67" s="876"/>
      <c r="SDU67" s="876"/>
      <c r="SDV67" s="876"/>
      <c r="SDW67" s="876"/>
      <c r="SDX67" s="876"/>
      <c r="SDY67" s="876"/>
      <c r="SDZ67" s="876"/>
      <c r="SEA67" s="876"/>
      <c r="SEB67" s="876"/>
      <c r="SEC67" s="876"/>
      <c r="SED67" s="876"/>
      <c r="SEE67" s="876"/>
      <c r="SEF67" s="876"/>
      <c r="SEG67" s="876"/>
      <c r="SEH67" s="876"/>
      <c r="SEI67" s="876"/>
      <c r="SEJ67" s="876"/>
      <c r="SEK67" s="876"/>
      <c r="SEL67" s="876"/>
      <c r="SEM67" s="876"/>
      <c r="SEN67" s="876"/>
      <c r="SEO67" s="876"/>
      <c r="SEP67" s="876"/>
      <c r="SEQ67" s="876"/>
      <c r="SER67" s="876"/>
      <c r="SES67" s="876"/>
      <c r="SET67" s="876"/>
      <c r="SEU67" s="876"/>
      <c r="SEV67" s="876"/>
      <c r="SEW67" s="876"/>
      <c r="SEX67" s="876"/>
      <c r="SEY67" s="876"/>
      <c r="SEZ67" s="876"/>
      <c r="SFA67" s="876"/>
      <c r="SFB67" s="876"/>
      <c r="SFC67" s="876"/>
      <c r="SFD67" s="876"/>
      <c r="SFE67" s="876"/>
      <c r="SFF67" s="876"/>
      <c r="SFG67" s="876"/>
      <c r="SFH67" s="876"/>
      <c r="SFI67" s="876"/>
      <c r="SFJ67" s="876"/>
      <c r="SFK67" s="876"/>
      <c r="SFL67" s="876"/>
      <c r="SFM67" s="876"/>
      <c r="SFN67" s="876"/>
      <c r="SFO67" s="876"/>
      <c r="SFP67" s="876"/>
      <c r="SFQ67" s="876"/>
      <c r="SFR67" s="876"/>
      <c r="SFS67" s="876"/>
      <c r="SFT67" s="876"/>
      <c r="SFU67" s="876"/>
      <c r="SFV67" s="876"/>
      <c r="SFW67" s="876"/>
      <c r="SFX67" s="876"/>
      <c r="SFY67" s="876"/>
      <c r="SFZ67" s="876"/>
      <c r="SGA67" s="876"/>
      <c r="SGB67" s="876"/>
      <c r="SGC67" s="876"/>
      <c r="SGD67" s="876"/>
      <c r="SGE67" s="876"/>
      <c r="SGF67" s="876"/>
      <c r="SGG67" s="876"/>
      <c r="SGH67" s="876"/>
      <c r="SGI67" s="876"/>
      <c r="SGJ67" s="876"/>
      <c r="SGK67" s="876"/>
      <c r="SGL67" s="876"/>
      <c r="SGM67" s="876"/>
      <c r="SGN67" s="876"/>
      <c r="SGO67" s="876"/>
      <c r="SGP67" s="876"/>
      <c r="SGQ67" s="876"/>
      <c r="SGR67" s="876"/>
      <c r="SGS67" s="876"/>
      <c r="SGT67" s="876"/>
      <c r="SGU67" s="876"/>
      <c r="SGV67" s="876"/>
      <c r="SGW67" s="876"/>
      <c r="SGX67" s="876"/>
      <c r="SGY67" s="876"/>
      <c r="SGZ67" s="876"/>
      <c r="SHA67" s="876"/>
      <c r="SHB67" s="876"/>
      <c r="SHC67" s="876"/>
      <c r="SHD67" s="876"/>
      <c r="SHE67" s="876"/>
      <c r="SHF67" s="876"/>
      <c r="SHG67" s="876"/>
      <c r="SHH67" s="876"/>
      <c r="SHI67" s="876"/>
      <c r="SHJ67" s="876"/>
      <c r="SHK67" s="876"/>
      <c r="SHL67" s="876"/>
      <c r="SHM67" s="876"/>
      <c r="SHN67" s="876"/>
      <c r="SHO67" s="876"/>
      <c r="SHP67" s="876"/>
      <c r="SHQ67" s="876"/>
      <c r="SHR67" s="876"/>
      <c r="SHS67" s="876"/>
      <c r="SHT67" s="876"/>
      <c r="SHU67" s="876"/>
      <c r="SHV67" s="876"/>
      <c r="SHW67" s="876"/>
      <c r="SHX67" s="876"/>
      <c r="SHY67" s="876"/>
      <c r="SHZ67" s="876"/>
      <c r="SIA67" s="876"/>
      <c r="SIB67" s="876"/>
      <c r="SIC67" s="876"/>
      <c r="SID67" s="876"/>
      <c r="SIE67" s="876"/>
      <c r="SIF67" s="876"/>
      <c r="SIG67" s="876"/>
      <c r="SIH67" s="876"/>
      <c r="SII67" s="876"/>
      <c r="SIJ67" s="876"/>
      <c r="SIK67" s="876"/>
      <c r="SIL67" s="876"/>
      <c r="SIM67" s="876"/>
      <c r="SIN67" s="876"/>
      <c r="SIO67" s="876"/>
      <c r="SIP67" s="876"/>
      <c r="SIQ67" s="876"/>
      <c r="SIR67" s="876"/>
      <c r="SIS67" s="876"/>
      <c r="SIT67" s="876"/>
      <c r="SIU67" s="876"/>
      <c r="SIV67" s="876"/>
      <c r="SIW67" s="876"/>
      <c r="SIX67" s="876"/>
      <c r="SIY67" s="876"/>
      <c r="SIZ67" s="876"/>
      <c r="SJA67" s="876"/>
      <c r="SJB67" s="876"/>
      <c r="SJC67" s="876"/>
      <c r="SJD67" s="876"/>
      <c r="SJE67" s="876"/>
      <c r="SJF67" s="876"/>
      <c r="SJG67" s="876"/>
      <c r="SJH67" s="876"/>
      <c r="SJI67" s="876"/>
      <c r="SJJ67" s="876"/>
      <c r="SJK67" s="876"/>
      <c r="SJL67" s="876"/>
      <c r="SJM67" s="876"/>
      <c r="SJN67" s="876"/>
      <c r="SJO67" s="876"/>
      <c r="SJP67" s="876"/>
      <c r="SJQ67" s="876"/>
      <c r="SJR67" s="876"/>
      <c r="SJS67" s="876"/>
      <c r="SJT67" s="876"/>
      <c r="SJU67" s="876"/>
      <c r="SJV67" s="876"/>
      <c r="SJW67" s="876"/>
      <c r="SJX67" s="876"/>
      <c r="SJY67" s="876"/>
      <c r="SJZ67" s="876"/>
      <c r="SKA67" s="876"/>
      <c r="SKB67" s="876"/>
      <c r="SKC67" s="876"/>
      <c r="SKD67" s="876"/>
      <c r="SKE67" s="876"/>
      <c r="SKF67" s="876"/>
      <c r="SKG67" s="876"/>
      <c r="SKH67" s="876"/>
      <c r="SKI67" s="876"/>
      <c r="SKJ67" s="876"/>
      <c r="SKK67" s="876"/>
      <c r="SKL67" s="876"/>
      <c r="SKM67" s="876"/>
      <c r="SKN67" s="876"/>
      <c r="SKO67" s="876"/>
      <c r="SKP67" s="876"/>
      <c r="SKQ67" s="876"/>
      <c r="SKR67" s="876"/>
      <c r="SKS67" s="876"/>
      <c r="SKT67" s="876"/>
      <c r="SKU67" s="876"/>
      <c r="SKV67" s="876"/>
      <c r="SKW67" s="876"/>
      <c r="SKX67" s="876"/>
      <c r="SKY67" s="876"/>
      <c r="SKZ67" s="876"/>
      <c r="SLA67" s="876"/>
      <c r="SLB67" s="876"/>
      <c r="SLC67" s="876"/>
      <c r="SLD67" s="876"/>
      <c r="SLE67" s="876"/>
      <c r="SLF67" s="876"/>
      <c r="SLG67" s="876"/>
      <c r="SLH67" s="876"/>
      <c r="SLI67" s="876"/>
      <c r="SLJ67" s="876"/>
      <c r="SLK67" s="876"/>
      <c r="SLL67" s="876"/>
      <c r="SLM67" s="876"/>
      <c r="SLN67" s="876"/>
      <c r="SLO67" s="876"/>
      <c r="SLP67" s="876"/>
      <c r="SLQ67" s="876"/>
      <c r="SLR67" s="876"/>
      <c r="SLS67" s="876"/>
      <c r="SLT67" s="876"/>
      <c r="SLU67" s="876"/>
      <c r="SLV67" s="876"/>
      <c r="SLW67" s="876"/>
      <c r="SLX67" s="876"/>
      <c r="SLY67" s="876"/>
      <c r="SLZ67" s="876"/>
      <c r="SMA67" s="876"/>
      <c r="SMB67" s="876"/>
      <c r="SMC67" s="876"/>
      <c r="SMD67" s="876"/>
      <c r="SME67" s="876"/>
      <c r="SMF67" s="876"/>
      <c r="SMG67" s="876"/>
      <c r="SMH67" s="876"/>
      <c r="SMI67" s="876"/>
      <c r="SMJ67" s="876"/>
      <c r="SMK67" s="876"/>
      <c r="SML67" s="876"/>
      <c r="SMM67" s="876"/>
      <c r="SMN67" s="876"/>
      <c r="SMO67" s="876"/>
      <c r="SMP67" s="876"/>
      <c r="SMQ67" s="876"/>
      <c r="SMR67" s="876"/>
      <c r="SMS67" s="876"/>
      <c r="SMT67" s="876"/>
      <c r="SMU67" s="876"/>
      <c r="SMV67" s="876"/>
      <c r="SMW67" s="876"/>
      <c r="SMX67" s="876"/>
      <c r="SMY67" s="876"/>
      <c r="SMZ67" s="876"/>
      <c r="SNA67" s="876"/>
      <c r="SNB67" s="876"/>
      <c r="SNC67" s="876"/>
      <c r="SND67" s="876"/>
      <c r="SNE67" s="876"/>
      <c r="SNF67" s="876"/>
      <c r="SNG67" s="876"/>
      <c r="SNH67" s="876"/>
      <c r="SNI67" s="876"/>
      <c r="SNJ67" s="876"/>
      <c r="SNK67" s="876"/>
      <c r="SNL67" s="876"/>
      <c r="SNM67" s="876"/>
      <c r="SNN67" s="876"/>
      <c r="SNO67" s="876"/>
      <c r="SNP67" s="876"/>
      <c r="SNQ67" s="876"/>
      <c r="SNR67" s="876"/>
      <c r="SNS67" s="876"/>
      <c r="SNT67" s="876"/>
      <c r="SNU67" s="876"/>
      <c r="SNV67" s="876"/>
      <c r="SNW67" s="876"/>
      <c r="SNX67" s="876"/>
      <c r="SNY67" s="876"/>
      <c r="SNZ67" s="876"/>
      <c r="SOA67" s="876"/>
      <c r="SOB67" s="876"/>
      <c r="SOC67" s="876"/>
      <c r="SOD67" s="876"/>
      <c r="SOE67" s="876"/>
      <c r="SOF67" s="876"/>
      <c r="SOG67" s="876"/>
      <c r="SOH67" s="876"/>
      <c r="SOI67" s="876"/>
      <c r="SOJ67" s="876"/>
      <c r="SOK67" s="876"/>
      <c r="SOL67" s="876"/>
      <c r="SOM67" s="876"/>
      <c r="SON67" s="876"/>
      <c r="SOO67" s="876"/>
      <c r="SOP67" s="876"/>
      <c r="SOQ67" s="876"/>
      <c r="SOR67" s="876"/>
      <c r="SOS67" s="876"/>
      <c r="SOT67" s="876"/>
      <c r="SOU67" s="876"/>
      <c r="SOV67" s="876"/>
      <c r="SOW67" s="876"/>
      <c r="SOX67" s="876"/>
      <c r="SOY67" s="876"/>
      <c r="SOZ67" s="876"/>
      <c r="SPA67" s="876"/>
      <c r="SPB67" s="876"/>
      <c r="SPC67" s="876"/>
      <c r="SPD67" s="876"/>
      <c r="SPE67" s="876"/>
      <c r="SPF67" s="876"/>
      <c r="SPG67" s="876"/>
      <c r="SPH67" s="876"/>
      <c r="SPI67" s="876"/>
      <c r="SPJ67" s="876"/>
      <c r="SPK67" s="876"/>
      <c r="SPL67" s="876"/>
      <c r="SPM67" s="876"/>
      <c r="SPN67" s="876"/>
      <c r="SPO67" s="876"/>
      <c r="SPP67" s="876"/>
      <c r="SPQ67" s="876"/>
      <c r="SPR67" s="876"/>
      <c r="SPS67" s="876"/>
      <c r="SPT67" s="876"/>
      <c r="SPU67" s="876"/>
      <c r="SPV67" s="876"/>
      <c r="SPW67" s="876"/>
      <c r="SPX67" s="876"/>
      <c r="SPY67" s="876"/>
      <c r="SPZ67" s="876"/>
      <c r="SQA67" s="876"/>
      <c r="SQB67" s="876"/>
      <c r="SQC67" s="876"/>
      <c r="SQD67" s="876"/>
      <c r="SQE67" s="876"/>
      <c r="SQF67" s="876"/>
      <c r="SQG67" s="876"/>
      <c r="SQH67" s="876"/>
      <c r="SQI67" s="876"/>
      <c r="SQJ67" s="876"/>
      <c r="SQK67" s="876"/>
      <c r="SQL67" s="876"/>
      <c r="SQM67" s="876"/>
      <c r="SQN67" s="876"/>
      <c r="SQO67" s="876"/>
      <c r="SQP67" s="876"/>
      <c r="SQQ67" s="876"/>
      <c r="SQR67" s="876"/>
      <c r="SQS67" s="876"/>
      <c r="SQT67" s="876"/>
      <c r="SQU67" s="876"/>
      <c r="SQV67" s="876"/>
      <c r="SQW67" s="876"/>
      <c r="SQX67" s="876"/>
      <c r="SQY67" s="876"/>
      <c r="SQZ67" s="876"/>
      <c r="SRA67" s="876"/>
      <c r="SRB67" s="876"/>
      <c r="SRC67" s="876"/>
      <c r="SRD67" s="876"/>
      <c r="SRE67" s="876"/>
      <c r="SRF67" s="876"/>
      <c r="SRG67" s="876"/>
      <c r="SRH67" s="876"/>
      <c r="SRI67" s="876"/>
      <c r="SRJ67" s="876"/>
      <c r="SRK67" s="876"/>
      <c r="SRL67" s="876"/>
      <c r="SRM67" s="876"/>
      <c r="SRN67" s="876"/>
      <c r="SRO67" s="876"/>
      <c r="SRP67" s="876"/>
      <c r="SRQ67" s="876"/>
      <c r="SRR67" s="876"/>
      <c r="SRS67" s="876"/>
      <c r="SRT67" s="876"/>
      <c r="SRU67" s="876"/>
      <c r="SRV67" s="876"/>
      <c r="SRW67" s="876"/>
      <c r="SRX67" s="876"/>
      <c r="SRY67" s="876"/>
      <c r="SRZ67" s="876"/>
      <c r="SSA67" s="876"/>
      <c r="SSB67" s="876"/>
      <c r="SSC67" s="876"/>
      <c r="SSD67" s="876"/>
      <c r="SSE67" s="876"/>
      <c r="SSF67" s="876"/>
      <c r="SSG67" s="876"/>
      <c r="SSH67" s="876"/>
      <c r="SSI67" s="876"/>
      <c r="SSJ67" s="876"/>
      <c r="SSK67" s="876"/>
      <c r="SSL67" s="876"/>
      <c r="SSM67" s="876"/>
      <c r="SSN67" s="876"/>
      <c r="SSO67" s="876"/>
      <c r="SSP67" s="876"/>
      <c r="SSQ67" s="876"/>
      <c r="SSR67" s="876"/>
      <c r="SSS67" s="876"/>
      <c r="SST67" s="876"/>
      <c r="SSU67" s="876"/>
      <c r="SSV67" s="876"/>
      <c r="SSW67" s="876"/>
      <c r="SSX67" s="876"/>
      <c r="SSY67" s="876"/>
      <c r="SSZ67" s="876"/>
      <c r="STA67" s="876"/>
      <c r="STB67" s="876"/>
      <c r="STC67" s="876"/>
      <c r="STD67" s="876"/>
      <c r="STE67" s="876"/>
      <c r="STF67" s="876"/>
      <c r="STG67" s="876"/>
      <c r="STH67" s="876"/>
      <c r="STI67" s="876"/>
      <c r="STJ67" s="876"/>
      <c r="STK67" s="876"/>
      <c r="STL67" s="876"/>
      <c r="STM67" s="876"/>
      <c r="STN67" s="876"/>
      <c r="STO67" s="876"/>
      <c r="STP67" s="876"/>
      <c r="STQ67" s="876"/>
      <c r="STR67" s="876"/>
      <c r="STS67" s="876"/>
      <c r="STT67" s="876"/>
      <c r="STU67" s="876"/>
      <c r="STV67" s="876"/>
      <c r="STW67" s="876"/>
      <c r="STX67" s="876"/>
      <c r="STY67" s="876"/>
      <c r="STZ67" s="876"/>
      <c r="SUA67" s="876"/>
      <c r="SUB67" s="876"/>
      <c r="SUC67" s="876"/>
      <c r="SUD67" s="876"/>
      <c r="SUE67" s="876"/>
      <c r="SUF67" s="876"/>
      <c r="SUG67" s="876"/>
      <c r="SUH67" s="876"/>
      <c r="SUI67" s="876"/>
      <c r="SUJ67" s="876"/>
      <c r="SUK67" s="876"/>
      <c r="SUL67" s="876"/>
      <c r="SUM67" s="876"/>
      <c r="SUN67" s="876"/>
      <c r="SUO67" s="876"/>
      <c r="SUP67" s="876"/>
      <c r="SUQ67" s="876"/>
      <c r="SUR67" s="876"/>
      <c r="SUS67" s="876"/>
      <c r="SUT67" s="876"/>
      <c r="SUU67" s="876"/>
      <c r="SUV67" s="876"/>
      <c r="SUW67" s="876"/>
      <c r="SUX67" s="876"/>
      <c r="SUY67" s="876"/>
      <c r="SUZ67" s="876"/>
      <c r="SVA67" s="876"/>
      <c r="SVB67" s="876"/>
      <c r="SVC67" s="876"/>
      <c r="SVD67" s="876"/>
      <c r="SVE67" s="876"/>
      <c r="SVF67" s="876"/>
      <c r="SVG67" s="876"/>
      <c r="SVH67" s="876"/>
      <c r="SVI67" s="876"/>
      <c r="SVJ67" s="876"/>
      <c r="SVK67" s="876"/>
      <c r="SVL67" s="876"/>
      <c r="SVM67" s="876"/>
      <c r="SVN67" s="876"/>
      <c r="SVO67" s="876"/>
      <c r="SVP67" s="876"/>
      <c r="SVQ67" s="876"/>
      <c r="SVR67" s="876"/>
      <c r="SVS67" s="876"/>
      <c r="SVT67" s="876"/>
      <c r="SVU67" s="876"/>
      <c r="SVV67" s="876"/>
      <c r="SVW67" s="876"/>
      <c r="SVX67" s="876"/>
      <c r="SVY67" s="876"/>
      <c r="SVZ67" s="876"/>
      <c r="SWA67" s="876"/>
      <c r="SWB67" s="876"/>
      <c r="SWC67" s="876"/>
      <c r="SWD67" s="876"/>
      <c r="SWE67" s="876"/>
      <c r="SWF67" s="876"/>
      <c r="SWG67" s="876"/>
      <c r="SWH67" s="876"/>
      <c r="SWI67" s="876"/>
      <c r="SWJ67" s="876"/>
      <c r="SWK67" s="876"/>
      <c r="SWL67" s="876"/>
      <c r="SWM67" s="876"/>
      <c r="SWN67" s="876"/>
      <c r="SWO67" s="876"/>
      <c r="SWP67" s="876"/>
      <c r="SWQ67" s="876"/>
      <c r="SWR67" s="876"/>
      <c r="SWS67" s="876"/>
      <c r="SWT67" s="876"/>
      <c r="SWU67" s="876"/>
      <c r="SWV67" s="876"/>
      <c r="SWW67" s="876"/>
      <c r="SWX67" s="876"/>
      <c r="SWY67" s="876"/>
      <c r="SWZ67" s="876"/>
      <c r="SXA67" s="876"/>
      <c r="SXB67" s="876"/>
      <c r="SXC67" s="876"/>
      <c r="SXD67" s="876"/>
      <c r="SXE67" s="876"/>
      <c r="SXF67" s="876"/>
      <c r="SXG67" s="876"/>
      <c r="SXH67" s="876"/>
      <c r="SXI67" s="876"/>
      <c r="SXJ67" s="876"/>
      <c r="SXK67" s="876"/>
      <c r="SXL67" s="876"/>
      <c r="SXM67" s="876"/>
      <c r="SXN67" s="876"/>
      <c r="SXO67" s="876"/>
      <c r="SXP67" s="876"/>
      <c r="SXQ67" s="876"/>
      <c r="SXR67" s="876"/>
      <c r="SXS67" s="876"/>
      <c r="SXT67" s="876"/>
      <c r="SXU67" s="876"/>
      <c r="SXV67" s="876"/>
      <c r="SXW67" s="876"/>
      <c r="SXX67" s="876"/>
      <c r="SXY67" s="876"/>
      <c r="SXZ67" s="876"/>
      <c r="SYA67" s="876"/>
      <c r="SYB67" s="876"/>
      <c r="SYC67" s="876"/>
      <c r="SYD67" s="876"/>
      <c r="SYE67" s="876"/>
      <c r="SYF67" s="876"/>
      <c r="SYG67" s="876"/>
      <c r="SYH67" s="876"/>
      <c r="SYI67" s="876"/>
      <c r="SYJ67" s="876"/>
      <c r="SYK67" s="876"/>
      <c r="SYL67" s="876"/>
      <c r="SYM67" s="876"/>
      <c r="SYN67" s="876"/>
      <c r="SYO67" s="876"/>
      <c r="SYP67" s="876"/>
      <c r="SYQ67" s="876"/>
      <c r="SYR67" s="876"/>
      <c r="SYS67" s="876"/>
      <c r="SYT67" s="876"/>
      <c r="SYU67" s="876"/>
      <c r="SYV67" s="876"/>
      <c r="SYW67" s="876"/>
      <c r="SYX67" s="876"/>
      <c r="SYY67" s="876"/>
      <c r="SYZ67" s="876"/>
      <c r="SZA67" s="876"/>
      <c r="SZB67" s="876"/>
      <c r="SZC67" s="876"/>
      <c r="SZD67" s="876"/>
      <c r="SZE67" s="876"/>
      <c r="SZF67" s="876"/>
      <c r="SZG67" s="876"/>
      <c r="SZH67" s="876"/>
      <c r="SZI67" s="876"/>
      <c r="SZJ67" s="876"/>
      <c r="SZK67" s="876"/>
      <c r="SZL67" s="876"/>
      <c r="SZM67" s="876"/>
      <c r="SZN67" s="876"/>
      <c r="SZO67" s="876"/>
      <c r="SZP67" s="876"/>
      <c r="SZQ67" s="876"/>
      <c r="SZR67" s="876"/>
      <c r="SZS67" s="876"/>
      <c r="SZT67" s="876"/>
      <c r="SZU67" s="876"/>
      <c r="SZV67" s="876"/>
      <c r="SZW67" s="876"/>
      <c r="SZX67" s="876"/>
      <c r="SZY67" s="876"/>
      <c r="SZZ67" s="876"/>
      <c r="TAA67" s="876"/>
      <c r="TAB67" s="876"/>
      <c r="TAC67" s="876"/>
      <c r="TAD67" s="876"/>
      <c r="TAE67" s="876"/>
      <c r="TAF67" s="876"/>
      <c r="TAG67" s="876"/>
      <c r="TAH67" s="876"/>
      <c r="TAI67" s="876"/>
      <c r="TAJ67" s="876"/>
      <c r="TAK67" s="876"/>
      <c r="TAL67" s="876"/>
      <c r="TAM67" s="876"/>
      <c r="TAN67" s="876"/>
      <c r="TAO67" s="876"/>
      <c r="TAP67" s="876"/>
      <c r="TAQ67" s="876"/>
      <c r="TAR67" s="876"/>
      <c r="TAS67" s="876"/>
      <c r="TAT67" s="876"/>
      <c r="TAU67" s="876"/>
      <c r="TAV67" s="876"/>
      <c r="TAW67" s="876"/>
      <c r="TAX67" s="876"/>
      <c r="TAY67" s="876"/>
      <c r="TAZ67" s="876"/>
      <c r="TBA67" s="876"/>
      <c r="TBB67" s="876"/>
      <c r="TBC67" s="876"/>
      <c r="TBD67" s="876"/>
      <c r="TBE67" s="876"/>
      <c r="TBF67" s="876"/>
      <c r="TBG67" s="876"/>
      <c r="TBH67" s="876"/>
      <c r="TBI67" s="876"/>
      <c r="TBJ67" s="876"/>
      <c r="TBK67" s="876"/>
      <c r="TBL67" s="876"/>
      <c r="TBM67" s="876"/>
      <c r="TBN67" s="876"/>
      <c r="TBO67" s="876"/>
      <c r="TBP67" s="876"/>
      <c r="TBQ67" s="876"/>
      <c r="TBR67" s="876"/>
      <c r="TBS67" s="876"/>
      <c r="TBT67" s="876"/>
      <c r="TBU67" s="876"/>
      <c r="TBV67" s="876"/>
      <c r="TBW67" s="876"/>
      <c r="TBX67" s="876"/>
      <c r="TBY67" s="876"/>
      <c r="TBZ67" s="876"/>
      <c r="TCA67" s="876"/>
      <c r="TCB67" s="876"/>
      <c r="TCC67" s="876"/>
      <c r="TCD67" s="876"/>
      <c r="TCE67" s="876"/>
      <c r="TCF67" s="876"/>
      <c r="TCG67" s="876"/>
      <c r="TCH67" s="876"/>
      <c r="TCI67" s="876"/>
      <c r="TCJ67" s="876"/>
      <c r="TCK67" s="876"/>
      <c r="TCL67" s="876"/>
      <c r="TCM67" s="876"/>
      <c r="TCN67" s="876"/>
      <c r="TCO67" s="876"/>
      <c r="TCP67" s="876"/>
      <c r="TCQ67" s="876"/>
      <c r="TCR67" s="876"/>
      <c r="TCS67" s="876"/>
      <c r="TCT67" s="876"/>
      <c r="TCU67" s="876"/>
      <c r="TCV67" s="876"/>
      <c r="TCW67" s="876"/>
      <c r="TCX67" s="876"/>
      <c r="TCY67" s="876"/>
      <c r="TCZ67" s="876"/>
      <c r="TDA67" s="876"/>
      <c r="TDB67" s="876"/>
      <c r="TDC67" s="876"/>
      <c r="TDD67" s="876"/>
      <c r="TDE67" s="876"/>
      <c r="TDF67" s="876"/>
      <c r="TDG67" s="876"/>
      <c r="TDH67" s="876"/>
      <c r="TDI67" s="876"/>
      <c r="TDJ67" s="876"/>
      <c r="TDK67" s="876"/>
      <c r="TDL67" s="876"/>
      <c r="TDM67" s="876"/>
      <c r="TDN67" s="876"/>
      <c r="TDO67" s="876"/>
      <c r="TDP67" s="876"/>
      <c r="TDQ67" s="876"/>
      <c r="TDR67" s="876"/>
      <c r="TDS67" s="876"/>
      <c r="TDT67" s="876"/>
      <c r="TDU67" s="876"/>
      <c r="TDV67" s="876"/>
      <c r="TDW67" s="876"/>
      <c r="TDX67" s="876"/>
      <c r="TDY67" s="876"/>
      <c r="TDZ67" s="876"/>
      <c r="TEA67" s="876"/>
      <c r="TEB67" s="876"/>
      <c r="TEC67" s="876"/>
      <c r="TED67" s="876"/>
      <c r="TEE67" s="876"/>
      <c r="TEF67" s="876"/>
      <c r="TEG67" s="876"/>
      <c r="TEH67" s="876"/>
      <c r="TEI67" s="876"/>
      <c r="TEJ67" s="876"/>
      <c r="TEK67" s="876"/>
      <c r="TEL67" s="876"/>
      <c r="TEM67" s="876"/>
      <c r="TEN67" s="876"/>
      <c r="TEO67" s="876"/>
      <c r="TEP67" s="876"/>
      <c r="TEQ67" s="876"/>
      <c r="TER67" s="876"/>
      <c r="TES67" s="876"/>
      <c r="TET67" s="876"/>
      <c r="TEU67" s="876"/>
      <c r="TEV67" s="876"/>
      <c r="TEW67" s="876"/>
      <c r="TEX67" s="876"/>
      <c r="TEY67" s="876"/>
      <c r="TEZ67" s="876"/>
      <c r="TFA67" s="876"/>
      <c r="TFB67" s="876"/>
      <c r="TFC67" s="876"/>
      <c r="TFD67" s="876"/>
      <c r="TFE67" s="876"/>
      <c r="TFF67" s="876"/>
      <c r="TFG67" s="876"/>
      <c r="TFH67" s="876"/>
      <c r="TFI67" s="876"/>
      <c r="TFJ67" s="876"/>
      <c r="TFK67" s="876"/>
      <c r="TFL67" s="876"/>
      <c r="TFM67" s="876"/>
      <c r="TFN67" s="876"/>
      <c r="TFO67" s="876"/>
      <c r="TFP67" s="876"/>
      <c r="TFQ67" s="876"/>
      <c r="TFR67" s="876"/>
      <c r="TFS67" s="876"/>
      <c r="TFT67" s="876"/>
      <c r="TFU67" s="876"/>
      <c r="TFV67" s="876"/>
      <c r="TFW67" s="876"/>
      <c r="TFX67" s="876"/>
      <c r="TFY67" s="876"/>
      <c r="TFZ67" s="876"/>
      <c r="TGA67" s="876"/>
      <c r="TGB67" s="876"/>
      <c r="TGC67" s="876"/>
      <c r="TGD67" s="876"/>
      <c r="TGE67" s="876"/>
      <c r="TGF67" s="876"/>
      <c r="TGG67" s="876"/>
      <c r="TGH67" s="876"/>
      <c r="TGI67" s="876"/>
      <c r="TGJ67" s="876"/>
      <c r="TGK67" s="876"/>
      <c r="TGL67" s="876"/>
      <c r="TGM67" s="876"/>
      <c r="TGN67" s="876"/>
      <c r="TGO67" s="876"/>
      <c r="TGP67" s="876"/>
      <c r="TGQ67" s="876"/>
      <c r="TGR67" s="876"/>
      <c r="TGS67" s="876"/>
      <c r="TGT67" s="876"/>
      <c r="TGU67" s="876"/>
      <c r="TGV67" s="876"/>
      <c r="TGW67" s="876"/>
      <c r="TGX67" s="876"/>
      <c r="TGY67" s="876"/>
      <c r="TGZ67" s="876"/>
      <c r="THA67" s="876"/>
      <c r="THB67" s="876"/>
      <c r="THC67" s="876"/>
      <c r="THD67" s="876"/>
      <c r="THE67" s="876"/>
      <c r="THF67" s="876"/>
      <c r="THG67" s="876"/>
      <c r="THH67" s="876"/>
      <c r="THI67" s="876"/>
      <c r="THJ67" s="876"/>
      <c r="THK67" s="876"/>
      <c r="THL67" s="876"/>
      <c r="THM67" s="876"/>
      <c r="THN67" s="876"/>
      <c r="THO67" s="876"/>
      <c r="THP67" s="876"/>
      <c r="THQ67" s="876"/>
      <c r="THR67" s="876"/>
      <c r="THS67" s="876"/>
      <c r="THT67" s="876"/>
      <c r="THU67" s="876"/>
      <c r="THV67" s="876"/>
      <c r="THW67" s="876"/>
      <c r="THX67" s="876"/>
      <c r="THY67" s="876"/>
      <c r="THZ67" s="876"/>
      <c r="TIA67" s="876"/>
      <c r="TIB67" s="876"/>
      <c r="TIC67" s="876"/>
      <c r="TID67" s="876"/>
      <c r="TIE67" s="876"/>
      <c r="TIF67" s="876"/>
      <c r="TIG67" s="876"/>
      <c r="TIH67" s="876"/>
      <c r="TII67" s="876"/>
      <c r="TIJ67" s="876"/>
      <c r="TIK67" s="876"/>
      <c r="TIL67" s="876"/>
      <c r="TIM67" s="876"/>
      <c r="TIN67" s="876"/>
      <c r="TIO67" s="876"/>
      <c r="TIP67" s="876"/>
      <c r="TIQ67" s="876"/>
      <c r="TIR67" s="876"/>
      <c r="TIS67" s="876"/>
      <c r="TIT67" s="876"/>
      <c r="TIU67" s="876"/>
      <c r="TIV67" s="876"/>
      <c r="TIW67" s="876"/>
      <c r="TIX67" s="876"/>
      <c r="TIY67" s="876"/>
      <c r="TIZ67" s="876"/>
      <c r="TJA67" s="876"/>
      <c r="TJB67" s="876"/>
      <c r="TJC67" s="876"/>
      <c r="TJD67" s="876"/>
      <c r="TJE67" s="876"/>
      <c r="TJF67" s="876"/>
      <c r="TJG67" s="876"/>
      <c r="TJH67" s="876"/>
      <c r="TJI67" s="876"/>
      <c r="TJJ67" s="876"/>
      <c r="TJK67" s="876"/>
      <c r="TJL67" s="876"/>
      <c r="TJM67" s="876"/>
      <c r="TJN67" s="876"/>
      <c r="TJO67" s="876"/>
      <c r="TJP67" s="876"/>
      <c r="TJQ67" s="876"/>
      <c r="TJR67" s="876"/>
      <c r="TJS67" s="876"/>
      <c r="TJT67" s="876"/>
      <c r="TJU67" s="876"/>
      <c r="TJV67" s="876"/>
      <c r="TJW67" s="876"/>
      <c r="TJX67" s="876"/>
      <c r="TJY67" s="876"/>
      <c r="TJZ67" s="876"/>
      <c r="TKA67" s="876"/>
      <c r="TKB67" s="876"/>
      <c r="TKC67" s="876"/>
      <c r="TKD67" s="876"/>
      <c r="TKE67" s="876"/>
      <c r="TKF67" s="876"/>
      <c r="TKG67" s="876"/>
      <c r="TKH67" s="876"/>
      <c r="TKI67" s="876"/>
      <c r="TKJ67" s="876"/>
      <c r="TKK67" s="876"/>
      <c r="TKL67" s="876"/>
      <c r="TKM67" s="876"/>
      <c r="TKN67" s="876"/>
      <c r="TKO67" s="876"/>
      <c r="TKP67" s="876"/>
      <c r="TKQ67" s="876"/>
      <c r="TKR67" s="876"/>
      <c r="TKS67" s="876"/>
      <c r="TKT67" s="876"/>
      <c r="TKU67" s="876"/>
      <c r="TKV67" s="876"/>
      <c r="TKW67" s="876"/>
      <c r="TKX67" s="876"/>
      <c r="TKY67" s="876"/>
      <c r="TKZ67" s="876"/>
      <c r="TLA67" s="876"/>
      <c r="TLB67" s="876"/>
      <c r="TLC67" s="876"/>
      <c r="TLD67" s="876"/>
      <c r="TLE67" s="876"/>
      <c r="TLF67" s="876"/>
      <c r="TLG67" s="876"/>
      <c r="TLH67" s="876"/>
      <c r="TLI67" s="876"/>
      <c r="TLJ67" s="876"/>
      <c r="TLK67" s="876"/>
      <c r="TLL67" s="876"/>
      <c r="TLM67" s="876"/>
      <c r="TLN67" s="876"/>
      <c r="TLO67" s="876"/>
      <c r="TLP67" s="876"/>
      <c r="TLQ67" s="876"/>
      <c r="TLR67" s="876"/>
      <c r="TLS67" s="876"/>
      <c r="TLT67" s="876"/>
      <c r="TLU67" s="876"/>
      <c r="TLV67" s="876"/>
      <c r="TLW67" s="876"/>
      <c r="TLX67" s="876"/>
      <c r="TLY67" s="876"/>
      <c r="TLZ67" s="876"/>
      <c r="TMA67" s="876"/>
      <c r="TMB67" s="876"/>
      <c r="TMC67" s="876"/>
      <c r="TMD67" s="876"/>
      <c r="TME67" s="876"/>
      <c r="TMF67" s="876"/>
      <c r="TMG67" s="876"/>
      <c r="TMH67" s="876"/>
      <c r="TMI67" s="876"/>
      <c r="TMJ67" s="876"/>
      <c r="TMK67" s="876"/>
      <c r="TML67" s="876"/>
      <c r="TMM67" s="876"/>
      <c r="TMN67" s="876"/>
      <c r="TMO67" s="876"/>
      <c r="TMP67" s="876"/>
      <c r="TMQ67" s="876"/>
      <c r="TMR67" s="876"/>
      <c r="TMS67" s="876"/>
      <c r="TMT67" s="876"/>
      <c r="TMU67" s="876"/>
      <c r="TMV67" s="876"/>
      <c r="TMW67" s="876"/>
      <c r="TMX67" s="876"/>
      <c r="TMY67" s="876"/>
      <c r="TMZ67" s="876"/>
      <c r="TNA67" s="876"/>
      <c r="TNB67" s="876"/>
      <c r="TNC67" s="876"/>
      <c r="TND67" s="876"/>
      <c r="TNE67" s="876"/>
      <c r="TNF67" s="876"/>
      <c r="TNG67" s="876"/>
      <c r="TNH67" s="876"/>
      <c r="TNI67" s="876"/>
      <c r="TNJ67" s="876"/>
      <c r="TNK67" s="876"/>
      <c r="TNL67" s="876"/>
      <c r="TNM67" s="876"/>
      <c r="TNN67" s="876"/>
      <c r="TNO67" s="876"/>
      <c r="TNP67" s="876"/>
      <c r="TNQ67" s="876"/>
      <c r="TNR67" s="876"/>
      <c r="TNS67" s="876"/>
      <c r="TNT67" s="876"/>
      <c r="TNU67" s="876"/>
      <c r="TNV67" s="876"/>
      <c r="TNW67" s="876"/>
      <c r="TNX67" s="876"/>
      <c r="TNY67" s="876"/>
      <c r="TNZ67" s="876"/>
      <c r="TOA67" s="876"/>
      <c r="TOB67" s="876"/>
      <c r="TOC67" s="876"/>
      <c r="TOD67" s="876"/>
      <c r="TOE67" s="876"/>
      <c r="TOF67" s="876"/>
      <c r="TOG67" s="876"/>
      <c r="TOH67" s="876"/>
      <c r="TOI67" s="876"/>
      <c r="TOJ67" s="876"/>
      <c r="TOK67" s="876"/>
      <c r="TOL67" s="876"/>
      <c r="TOM67" s="876"/>
      <c r="TON67" s="876"/>
      <c r="TOO67" s="876"/>
      <c r="TOP67" s="876"/>
      <c r="TOQ67" s="876"/>
      <c r="TOR67" s="876"/>
      <c r="TOS67" s="876"/>
      <c r="TOT67" s="876"/>
      <c r="TOU67" s="876"/>
      <c r="TOV67" s="876"/>
      <c r="TOW67" s="876"/>
      <c r="TOX67" s="876"/>
      <c r="TOY67" s="876"/>
      <c r="TOZ67" s="876"/>
      <c r="TPA67" s="876"/>
      <c r="TPB67" s="876"/>
      <c r="TPC67" s="876"/>
      <c r="TPD67" s="876"/>
      <c r="TPE67" s="876"/>
      <c r="TPF67" s="876"/>
      <c r="TPG67" s="876"/>
      <c r="TPH67" s="876"/>
      <c r="TPI67" s="876"/>
      <c r="TPJ67" s="876"/>
      <c r="TPK67" s="876"/>
      <c r="TPL67" s="876"/>
      <c r="TPM67" s="876"/>
      <c r="TPN67" s="876"/>
      <c r="TPO67" s="876"/>
      <c r="TPP67" s="876"/>
      <c r="TPQ67" s="876"/>
      <c r="TPR67" s="876"/>
      <c r="TPS67" s="876"/>
      <c r="TPT67" s="876"/>
      <c r="TPU67" s="876"/>
      <c r="TPV67" s="876"/>
      <c r="TPW67" s="876"/>
      <c r="TPX67" s="876"/>
      <c r="TPY67" s="876"/>
      <c r="TPZ67" s="876"/>
      <c r="TQA67" s="876"/>
      <c r="TQB67" s="876"/>
      <c r="TQC67" s="876"/>
      <c r="TQD67" s="876"/>
      <c r="TQE67" s="876"/>
      <c r="TQF67" s="876"/>
      <c r="TQG67" s="876"/>
      <c r="TQH67" s="876"/>
      <c r="TQI67" s="876"/>
      <c r="TQJ67" s="876"/>
      <c r="TQK67" s="876"/>
      <c r="TQL67" s="876"/>
      <c r="TQM67" s="876"/>
      <c r="TQN67" s="876"/>
      <c r="TQO67" s="876"/>
      <c r="TQP67" s="876"/>
      <c r="TQQ67" s="876"/>
      <c r="TQR67" s="876"/>
      <c r="TQS67" s="876"/>
      <c r="TQT67" s="876"/>
      <c r="TQU67" s="876"/>
      <c r="TQV67" s="876"/>
      <c r="TQW67" s="876"/>
      <c r="TQX67" s="876"/>
      <c r="TQY67" s="876"/>
      <c r="TQZ67" s="876"/>
      <c r="TRA67" s="876"/>
      <c r="TRB67" s="876"/>
      <c r="TRC67" s="876"/>
      <c r="TRD67" s="876"/>
      <c r="TRE67" s="876"/>
      <c r="TRF67" s="876"/>
      <c r="TRG67" s="876"/>
      <c r="TRH67" s="876"/>
      <c r="TRI67" s="876"/>
      <c r="TRJ67" s="876"/>
      <c r="TRK67" s="876"/>
      <c r="TRL67" s="876"/>
      <c r="TRM67" s="876"/>
      <c r="TRN67" s="876"/>
      <c r="TRO67" s="876"/>
      <c r="TRP67" s="876"/>
      <c r="TRQ67" s="876"/>
      <c r="TRR67" s="876"/>
      <c r="TRS67" s="876"/>
      <c r="TRT67" s="876"/>
      <c r="TRU67" s="876"/>
      <c r="TRV67" s="876"/>
      <c r="TRW67" s="876"/>
      <c r="TRX67" s="876"/>
      <c r="TRY67" s="876"/>
      <c r="TRZ67" s="876"/>
      <c r="TSA67" s="876"/>
      <c r="TSB67" s="876"/>
      <c r="TSC67" s="876"/>
      <c r="TSD67" s="876"/>
      <c r="TSE67" s="876"/>
      <c r="TSF67" s="876"/>
      <c r="TSG67" s="876"/>
      <c r="TSH67" s="876"/>
      <c r="TSI67" s="876"/>
      <c r="TSJ67" s="876"/>
      <c r="TSK67" s="876"/>
      <c r="TSL67" s="876"/>
      <c r="TSM67" s="876"/>
      <c r="TSN67" s="876"/>
      <c r="TSO67" s="876"/>
      <c r="TSP67" s="876"/>
      <c r="TSQ67" s="876"/>
      <c r="TSR67" s="876"/>
      <c r="TSS67" s="876"/>
      <c r="TST67" s="876"/>
      <c r="TSU67" s="876"/>
      <c r="TSV67" s="876"/>
      <c r="TSW67" s="876"/>
      <c r="TSX67" s="876"/>
      <c r="TSY67" s="876"/>
      <c r="TSZ67" s="876"/>
      <c r="TTA67" s="876"/>
      <c r="TTB67" s="876"/>
      <c r="TTC67" s="876"/>
      <c r="TTD67" s="876"/>
      <c r="TTE67" s="876"/>
      <c r="TTF67" s="876"/>
      <c r="TTG67" s="876"/>
      <c r="TTH67" s="876"/>
      <c r="TTI67" s="876"/>
      <c r="TTJ67" s="876"/>
      <c r="TTK67" s="876"/>
      <c r="TTL67" s="876"/>
      <c r="TTM67" s="876"/>
      <c r="TTN67" s="876"/>
      <c r="TTO67" s="876"/>
      <c r="TTP67" s="876"/>
      <c r="TTQ67" s="876"/>
      <c r="TTR67" s="876"/>
      <c r="TTS67" s="876"/>
      <c r="TTT67" s="876"/>
      <c r="TTU67" s="876"/>
      <c r="TTV67" s="876"/>
      <c r="TTW67" s="876"/>
      <c r="TTX67" s="876"/>
      <c r="TTY67" s="876"/>
      <c r="TTZ67" s="876"/>
      <c r="TUA67" s="876"/>
      <c r="TUB67" s="876"/>
      <c r="TUC67" s="876"/>
      <c r="TUD67" s="876"/>
      <c r="TUE67" s="876"/>
      <c r="TUF67" s="876"/>
      <c r="TUG67" s="876"/>
      <c r="TUH67" s="876"/>
      <c r="TUI67" s="876"/>
      <c r="TUJ67" s="876"/>
      <c r="TUK67" s="876"/>
      <c r="TUL67" s="876"/>
      <c r="TUM67" s="876"/>
      <c r="TUN67" s="876"/>
      <c r="TUO67" s="876"/>
      <c r="TUP67" s="876"/>
      <c r="TUQ67" s="876"/>
      <c r="TUR67" s="876"/>
      <c r="TUS67" s="876"/>
      <c r="TUT67" s="876"/>
      <c r="TUU67" s="876"/>
      <c r="TUV67" s="876"/>
      <c r="TUW67" s="876"/>
      <c r="TUX67" s="876"/>
      <c r="TUY67" s="876"/>
      <c r="TUZ67" s="876"/>
      <c r="TVA67" s="876"/>
      <c r="TVB67" s="876"/>
      <c r="TVC67" s="876"/>
      <c r="TVD67" s="876"/>
      <c r="TVE67" s="876"/>
      <c r="TVF67" s="876"/>
      <c r="TVG67" s="876"/>
      <c r="TVH67" s="876"/>
      <c r="TVI67" s="876"/>
      <c r="TVJ67" s="876"/>
      <c r="TVK67" s="876"/>
      <c r="TVL67" s="876"/>
      <c r="TVM67" s="876"/>
      <c r="TVN67" s="876"/>
      <c r="TVO67" s="876"/>
      <c r="TVP67" s="876"/>
      <c r="TVQ67" s="876"/>
      <c r="TVR67" s="876"/>
      <c r="TVS67" s="876"/>
      <c r="TVT67" s="876"/>
      <c r="TVU67" s="876"/>
      <c r="TVV67" s="876"/>
      <c r="TVW67" s="876"/>
      <c r="TVX67" s="876"/>
      <c r="TVY67" s="876"/>
      <c r="TVZ67" s="876"/>
      <c r="TWA67" s="876"/>
      <c r="TWB67" s="876"/>
      <c r="TWC67" s="876"/>
      <c r="TWD67" s="876"/>
      <c r="TWE67" s="876"/>
      <c r="TWF67" s="876"/>
      <c r="TWG67" s="876"/>
      <c r="TWH67" s="876"/>
      <c r="TWI67" s="876"/>
      <c r="TWJ67" s="876"/>
      <c r="TWK67" s="876"/>
      <c r="TWL67" s="876"/>
      <c r="TWM67" s="876"/>
      <c r="TWN67" s="876"/>
      <c r="TWO67" s="876"/>
      <c r="TWP67" s="876"/>
      <c r="TWQ67" s="876"/>
      <c r="TWR67" s="876"/>
      <c r="TWS67" s="876"/>
      <c r="TWT67" s="876"/>
      <c r="TWU67" s="876"/>
      <c r="TWV67" s="876"/>
      <c r="TWW67" s="876"/>
      <c r="TWX67" s="876"/>
      <c r="TWY67" s="876"/>
      <c r="TWZ67" s="876"/>
      <c r="TXA67" s="876"/>
      <c r="TXB67" s="876"/>
      <c r="TXC67" s="876"/>
      <c r="TXD67" s="876"/>
      <c r="TXE67" s="876"/>
      <c r="TXF67" s="876"/>
      <c r="TXG67" s="876"/>
      <c r="TXH67" s="876"/>
      <c r="TXI67" s="876"/>
      <c r="TXJ67" s="876"/>
      <c r="TXK67" s="876"/>
      <c r="TXL67" s="876"/>
      <c r="TXM67" s="876"/>
      <c r="TXN67" s="876"/>
      <c r="TXO67" s="876"/>
      <c r="TXP67" s="876"/>
      <c r="TXQ67" s="876"/>
      <c r="TXR67" s="876"/>
      <c r="TXS67" s="876"/>
      <c r="TXT67" s="876"/>
      <c r="TXU67" s="876"/>
      <c r="TXV67" s="876"/>
      <c r="TXW67" s="876"/>
      <c r="TXX67" s="876"/>
      <c r="TXY67" s="876"/>
      <c r="TXZ67" s="876"/>
      <c r="TYA67" s="876"/>
      <c r="TYB67" s="876"/>
      <c r="TYC67" s="876"/>
      <c r="TYD67" s="876"/>
      <c r="TYE67" s="876"/>
      <c r="TYF67" s="876"/>
      <c r="TYG67" s="876"/>
      <c r="TYH67" s="876"/>
      <c r="TYI67" s="876"/>
      <c r="TYJ67" s="876"/>
      <c r="TYK67" s="876"/>
      <c r="TYL67" s="876"/>
      <c r="TYM67" s="876"/>
      <c r="TYN67" s="876"/>
      <c r="TYO67" s="876"/>
      <c r="TYP67" s="876"/>
      <c r="TYQ67" s="876"/>
      <c r="TYR67" s="876"/>
      <c r="TYS67" s="876"/>
      <c r="TYT67" s="876"/>
      <c r="TYU67" s="876"/>
      <c r="TYV67" s="876"/>
      <c r="TYW67" s="876"/>
      <c r="TYX67" s="876"/>
      <c r="TYY67" s="876"/>
      <c r="TYZ67" s="876"/>
      <c r="TZA67" s="876"/>
      <c r="TZB67" s="876"/>
      <c r="TZC67" s="876"/>
      <c r="TZD67" s="876"/>
      <c r="TZE67" s="876"/>
      <c r="TZF67" s="876"/>
      <c r="TZG67" s="876"/>
      <c r="TZH67" s="876"/>
      <c r="TZI67" s="876"/>
      <c r="TZJ67" s="876"/>
      <c r="TZK67" s="876"/>
      <c r="TZL67" s="876"/>
      <c r="TZM67" s="876"/>
      <c r="TZN67" s="876"/>
      <c r="TZO67" s="876"/>
      <c r="TZP67" s="876"/>
      <c r="TZQ67" s="876"/>
      <c r="TZR67" s="876"/>
      <c r="TZS67" s="876"/>
      <c r="TZT67" s="876"/>
      <c r="TZU67" s="876"/>
      <c r="TZV67" s="876"/>
      <c r="TZW67" s="876"/>
      <c r="TZX67" s="876"/>
      <c r="TZY67" s="876"/>
      <c r="TZZ67" s="876"/>
      <c r="UAA67" s="876"/>
      <c r="UAB67" s="876"/>
      <c r="UAC67" s="876"/>
      <c r="UAD67" s="876"/>
      <c r="UAE67" s="876"/>
      <c r="UAF67" s="876"/>
      <c r="UAG67" s="876"/>
      <c r="UAH67" s="876"/>
      <c r="UAI67" s="876"/>
      <c r="UAJ67" s="876"/>
      <c r="UAK67" s="876"/>
      <c r="UAL67" s="876"/>
      <c r="UAM67" s="876"/>
      <c r="UAN67" s="876"/>
      <c r="UAO67" s="876"/>
      <c r="UAP67" s="876"/>
      <c r="UAQ67" s="876"/>
      <c r="UAR67" s="876"/>
      <c r="UAS67" s="876"/>
      <c r="UAT67" s="876"/>
      <c r="UAU67" s="876"/>
      <c r="UAV67" s="876"/>
      <c r="UAW67" s="876"/>
      <c r="UAX67" s="876"/>
      <c r="UAY67" s="876"/>
      <c r="UAZ67" s="876"/>
      <c r="UBA67" s="876"/>
      <c r="UBB67" s="876"/>
      <c r="UBC67" s="876"/>
      <c r="UBD67" s="876"/>
      <c r="UBE67" s="876"/>
      <c r="UBF67" s="876"/>
      <c r="UBG67" s="876"/>
      <c r="UBH67" s="876"/>
      <c r="UBI67" s="876"/>
      <c r="UBJ67" s="876"/>
      <c r="UBK67" s="876"/>
      <c r="UBL67" s="876"/>
      <c r="UBM67" s="876"/>
      <c r="UBN67" s="876"/>
      <c r="UBO67" s="876"/>
      <c r="UBP67" s="876"/>
      <c r="UBQ67" s="876"/>
      <c r="UBR67" s="876"/>
      <c r="UBS67" s="876"/>
      <c r="UBT67" s="876"/>
      <c r="UBU67" s="876"/>
      <c r="UBV67" s="876"/>
      <c r="UBW67" s="876"/>
      <c r="UBX67" s="876"/>
      <c r="UBY67" s="876"/>
      <c r="UBZ67" s="876"/>
      <c r="UCA67" s="876"/>
      <c r="UCB67" s="876"/>
      <c r="UCC67" s="876"/>
      <c r="UCD67" s="876"/>
      <c r="UCE67" s="876"/>
      <c r="UCF67" s="876"/>
      <c r="UCG67" s="876"/>
      <c r="UCH67" s="876"/>
      <c r="UCI67" s="876"/>
      <c r="UCJ67" s="876"/>
      <c r="UCK67" s="876"/>
      <c r="UCL67" s="876"/>
      <c r="UCM67" s="876"/>
      <c r="UCN67" s="876"/>
      <c r="UCO67" s="876"/>
      <c r="UCP67" s="876"/>
      <c r="UCQ67" s="876"/>
      <c r="UCR67" s="876"/>
      <c r="UCS67" s="876"/>
      <c r="UCT67" s="876"/>
      <c r="UCU67" s="876"/>
      <c r="UCV67" s="876"/>
      <c r="UCW67" s="876"/>
      <c r="UCX67" s="876"/>
      <c r="UCY67" s="876"/>
      <c r="UCZ67" s="876"/>
      <c r="UDA67" s="876"/>
      <c r="UDB67" s="876"/>
      <c r="UDC67" s="876"/>
      <c r="UDD67" s="876"/>
      <c r="UDE67" s="876"/>
      <c r="UDF67" s="876"/>
      <c r="UDG67" s="876"/>
      <c r="UDH67" s="876"/>
      <c r="UDI67" s="876"/>
      <c r="UDJ67" s="876"/>
      <c r="UDK67" s="876"/>
      <c r="UDL67" s="876"/>
      <c r="UDM67" s="876"/>
      <c r="UDN67" s="876"/>
      <c r="UDO67" s="876"/>
      <c r="UDP67" s="876"/>
      <c r="UDQ67" s="876"/>
      <c r="UDR67" s="876"/>
      <c r="UDS67" s="876"/>
      <c r="UDT67" s="876"/>
      <c r="UDU67" s="876"/>
      <c r="UDV67" s="876"/>
      <c r="UDW67" s="876"/>
      <c r="UDX67" s="876"/>
      <c r="UDY67" s="876"/>
      <c r="UDZ67" s="876"/>
      <c r="UEA67" s="876"/>
      <c r="UEB67" s="876"/>
      <c r="UEC67" s="876"/>
      <c r="UED67" s="876"/>
      <c r="UEE67" s="876"/>
      <c r="UEF67" s="876"/>
      <c r="UEG67" s="876"/>
      <c r="UEH67" s="876"/>
      <c r="UEI67" s="876"/>
      <c r="UEJ67" s="876"/>
      <c r="UEK67" s="876"/>
      <c r="UEL67" s="876"/>
      <c r="UEM67" s="876"/>
      <c r="UEN67" s="876"/>
      <c r="UEO67" s="876"/>
      <c r="UEP67" s="876"/>
      <c r="UEQ67" s="876"/>
      <c r="UER67" s="876"/>
      <c r="UES67" s="876"/>
      <c r="UET67" s="876"/>
      <c r="UEU67" s="876"/>
      <c r="UEV67" s="876"/>
      <c r="UEW67" s="876"/>
      <c r="UEX67" s="876"/>
      <c r="UEY67" s="876"/>
      <c r="UEZ67" s="876"/>
      <c r="UFA67" s="876"/>
      <c r="UFB67" s="876"/>
      <c r="UFC67" s="876"/>
      <c r="UFD67" s="876"/>
      <c r="UFE67" s="876"/>
      <c r="UFF67" s="876"/>
      <c r="UFG67" s="876"/>
      <c r="UFH67" s="876"/>
      <c r="UFI67" s="876"/>
      <c r="UFJ67" s="876"/>
      <c r="UFK67" s="876"/>
      <c r="UFL67" s="876"/>
      <c r="UFM67" s="876"/>
      <c r="UFN67" s="876"/>
      <c r="UFO67" s="876"/>
      <c r="UFP67" s="876"/>
      <c r="UFQ67" s="876"/>
      <c r="UFR67" s="876"/>
      <c r="UFS67" s="876"/>
      <c r="UFT67" s="876"/>
      <c r="UFU67" s="876"/>
      <c r="UFV67" s="876"/>
      <c r="UFW67" s="876"/>
      <c r="UFX67" s="876"/>
      <c r="UFY67" s="876"/>
      <c r="UFZ67" s="876"/>
      <c r="UGA67" s="876"/>
      <c r="UGB67" s="876"/>
      <c r="UGC67" s="876"/>
      <c r="UGD67" s="876"/>
      <c r="UGE67" s="876"/>
      <c r="UGF67" s="876"/>
      <c r="UGG67" s="876"/>
      <c r="UGH67" s="876"/>
      <c r="UGI67" s="876"/>
      <c r="UGJ67" s="876"/>
      <c r="UGK67" s="876"/>
      <c r="UGL67" s="876"/>
      <c r="UGM67" s="876"/>
      <c r="UGN67" s="876"/>
      <c r="UGO67" s="876"/>
      <c r="UGP67" s="876"/>
      <c r="UGQ67" s="876"/>
      <c r="UGR67" s="876"/>
      <c r="UGS67" s="876"/>
      <c r="UGT67" s="876"/>
      <c r="UGU67" s="876"/>
      <c r="UGV67" s="876"/>
      <c r="UGW67" s="876"/>
      <c r="UGX67" s="876"/>
      <c r="UGY67" s="876"/>
      <c r="UGZ67" s="876"/>
      <c r="UHA67" s="876"/>
      <c r="UHB67" s="876"/>
      <c r="UHC67" s="876"/>
      <c r="UHD67" s="876"/>
      <c r="UHE67" s="876"/>
      <c r="UHF67" s="876"/>
      <c r="UHG67" s="876"/>
      <c r="UHH67" s="876"/>
      <c r="UHI67" s="876"/>
      <c r="UHJ67" s="876"/>
      <c r="UHK67" s="876"/>
      <c r="UHL67" s="876"/>
      <c r="UHM67" s="876"/>
      <c r="UHN67" s="876"/>
      <c r="UHO67" s="876"/>
      <c r="UHP67" s="876"/>
      <c r="UHQ67" s="876"/>
      <c r="UHR67" s="876"/>
      <c r="UHS67" s="876"/>
      <c r="UHT67" s="876"/>
      <c r="UHU67" s="876"/>
      <c r="UHV67" s="876"/>
      <c r="UHW67" s="876"/>
      <c r="UHX67" s="876"/>
      <c r="UHY67" s="876"/>
      <c r="UHZ67" s="876"/>
      <c r="UIA67" s="876"/>
      <c r="UIB67" s="876"/>
      <c r="UIC67" s="876"/>
      <c r="UID67" s="876"/>
      <c r="UIE67" s="876"/>
      <c r="UIF67" s="876"/>
      <c r="UIG67" s="876"/>
      <c r="UIH67" s="876"/>
      <c r="UII67" s="876"/>
      <c r="UIJ67" s="876"/>
      <c r="UIK67" s="876"/>
      <c r="UIL67" s="876"/>
      <c r="UIM67" s="876"/>
      <c r="UIN67" s="876"/>
      <c r="UIO67" s="876"/>
      <c r="UIP67" s="876"/>
      <c r="UIQ67" s="876"/>
      <c r="UIR67" s="876"/>
      <c r="UIS67" s="876"/>
      <c r="UIT67" s="876"/>
      <c r="UIU67" s="876"/>
      <c r="UIV67" s="876"/>
      <c r="UIW67" s="876"/>
      <c r="UIX67" s="876"/>
      <c r="UIY67" s="876"/>
      <c r="UIZ67" s="876"/>
      <c r="UJA67" s="876"/>
      <c r="UJB67" s="876"/>
      <c r="UJC67" s="876"/>
      <c r="UJD67" s="876"/>
      <c r="UJE67" s="876"/>
      <c r="UJF67" s="876"/>
      <c r="UJG67" s="876"/>
      <c r="UJH67" s="876"/>
      <c r="UJI67" s="876"/>
      <c r="UJJ67" s="876"/>
      <c r="UJK67" s="876"/>
      <c r="UJL67" s="876"/>
      <c r="UJM67" s="876"/>
      <c r="UJN67" s="876"/>
      <c r="UJO67" s="876"/>
      <c r="UJP67" s="876"/>
      <c r="UJQ67" s="876"/>
      <c r="UJR67" s="876"/>
      <c r="UJS67" s="876"/>
      <c r="UJT67" s="876"/>
      <c r="UJU67" s="876"/>
      <c r="UJV67" s="876"/>
      <c r="UJW67" s="876"/>
      <c r="UJX67" s="876"/>
      <c r="UJY67" s="876"/>
      <c r="UJZ67" s="876"/>
      <c r="UKA67" s="876"/>
      <c r="UKB67" s="876"/>
      <c r="UKC67" s="876"/>
      <c r="UKD67" s="876"/>
      <c r="UKE67" s="876"/>
      <c r="UKF67" s="876"/>
      <c r="UKG67" s="876"/>
      <c r="UKH67" s="876"/>
      <c r="UKI67" s="876"/>
      <c r="UKJ67" s="876"/>
      <c r="UKK67" s="876"/>
      <c r="UKL67" s="876"/>
      <c r="UKM67" s="876"/>
      <c r="UKN67" s="876"/>
      <c r="UKO67" s="876"/>
      <c r="UKP67" s="876"/>
      <c r="UKQ67" s="876"/>
      <c r="UKR67" s="876"/>
      <c r="UKS67" s="876"/>
      <c r="UKT67" s="876"/>
      <c r="UKU67" s="876"/>
      <c r="UKV67" s="876"/>
      <c r="UKW67" s="876"/>
      <c r="UKX67" s="876"/>
      <c r="UKY67" s="876"/>
      <c r="UKZ67" s="876"/>
      <c r="ULA67" s="876"/>
      <c r="ULB67" s="876"/>
      <c r="ULC67" s="876"/>
      <c r="ULD67" s="876"/>
      <c r="ULE67" s="876"/>
      <c r="ULF67" s="876"/>
      <c r="ULG67" s="876"/>
      <c r="ULH67" s="876"/>
      <c r="ULI67" s="876"/>
      <c r="ULJ67" s="876"/>
      <c r="ULK67" s="876"/>
      <c r="ULL67" s="876"/>
      <c r="ULM67" s="876"/>
      <c r="ULN67" s="876"/>
      <c r="ULO67" s="876"/>
      <c r="ULP67" s="876"/>
      <c r="ULQ67" s="876"/>
      <c r="ULR67" s="876"/>
      <c r="ULS67" s="876"/>
      <c r="ULT67" s="876"/>
      <c r="ULU67" s="876"/>
      <c r="ULV67" s="876"/>
      <c r="ULW67" s="876"/>
      <c r="ULX67" s="876"/>
      <c r="ULY67" s="876"/>
      <c r="ULZ67" s="876"/>
      <c r="UMA67" s="876"/>
      <c r="UMB67" s="876"/>
      <c r="UMC67" s="876"/>
      <c r="UMD67" s="876"/>
      <c r="UME67" s="876"/>
      <c r="UMF67" s="876"/>
      <c r="UMG67" s="876"/>
      <c r="UMH67" s="876"/>
      <c r="UMI67" s="876"/>
      <c r="UMJ67" s="876"/>
      <c r="UMK67" s="876"/>
      <c r="UML67" s="876"/>
      <c r="UMM67" s="876"/>
      <c r="UMN67" s="876"/>
      <c r="UMO67" s="876"/>
      <c r="UMP67" s="876"/>
      <c r="UMQ67" s="876"/>
      <c r="UMR67" s="876"/>
      <c r="UMS67" s="876"/>
      <c r="UMT67" s="876"/>
      <c r="UMU67" s="876"/>
      <c r="UMV67" s="876"/>
      <c r="UMW67" s="876"/>
      <c r="UMX67" s="876"/>
      <c r="UMY67" s="876"/>
      <c r="UMZ67" s="876"/>
      <c r="UNA67" s="876"/>
      <c r="UNB67" s="876"/>
      <c r="UNC67" s="876"/>
      <c r="UND67" s="876"/>
      <c r="UNE67" s="876"/>
      <c r="UNF67" s="876"/>
      <c r="UNG67" s="876"/>
      <c r="UNH67" s="876"/>
      <c r="UNI67" s="876"/>
      <c r="UNJ67" s="876"/>
      <c r="UNK67" s="876"/>
      <c r="UNL67" s="876"/>
      <c r="UNM67" s="876"/>
      <c r="UNN67" s="876"/>
      <c r="UNO67" s="876"/>
      <c r="UNP67" s="876"/>
      <c r="UNQ67" s="876"/>
      <c r="UNR67" s="876"/>
      <c r="UNS67" s="876"/>
      <c r="UNT67" s="876"/>
      <c r="UNU67" s="876"/>
      <c r="UNV67" s="876"/>
      <c r="UNW67" s="876"/>
      <c r="UNX67" s="876"/>
      <c r="UNY67" s="876"/>
      <c r="UNZ67" s="876"/>
      <c r="UOA67" s="876"/>
      <c r="UOB67" s="876"/>
      <c r="UOC67" s="876"/>
      <c r="UOD67" s="876"/>
      <c r="UOE67" s="876"/>
      <c r="UOF67" s="876"/>
      <c r="UOG67" s="876"/>
      <c r="UOH67" s="876"/>
      <c r="UOI67" s="876"/>
      <c r="UOJ67" s="876"/>
      <c r="UOK67" s="876"/>
      <c r="UOL67" s="876"/>
      <c r="UOM67" s="876"/>
      <c r="UON67" s="876"/>
      <c r="UOO67" s="876"/>
      <c r="UOP67" s="876"/>
      <c r="UOQ67" s="876"/>
      <c r="UOR67" s="876"/>
      <c r="UOS67" s="876"/>
      <c r="UOT67" s="876"/>
      <c r="UOU67" s="876"/>
      <c r="UOV67" s="876"/>
      <c r="UOW67" s="876"/>
      <c r="UOX67" s="876"/>
      <c r="UOY67" s="876"/>
      <c r="UOZ67" s="876"/>
      <c r="UPA67" s="876"/>
      <c r="UPB67" s="876"/>
      <c r="UPC67" s="876"/>
      <c r="UPD67" s="876"/>
      <c r="UPE67" s="876"/>
      <c r="UPF67" s="876"/>
      <c r="UPG67" s="876"/>
      <c r="UPH67" s="876"/>
      <c r="UPI67" s="876"/>
      <c r="UPJ67" s="876"/>
      <c r="UPK67" s="876"/>
      <c r="UPL67" s="876"/>
      <c r="UPM67" s="876"/>
      <c r="UPN67" s="876"/>
      <c r="UPO67" s="876"/>
      <c r="UPP67" s="876"/>
      <c r="UPQ67" s="876"/>
      <c r="UPR67" s="876"/>
      <c r="UPS67" s="876"/>
      <c r="UPT67" s="876"/>
      <c r="UPU67" s="876"/>
      <c r="UPV67" s="876"/>
      <c r="UPW67" s="876"/>
      <c r="UPX67" s="876"/>
      <c r="UPY67" s="876"/>
      <c r="UPZ67" s="876"/>
      <c r="UQA67" s="876"/>
      <c r="UQB67" s="876"/>
      <c r="UQC67" s="876"/>
      <c r="UQD67" s="876"/>
      <c r="UQE67" s="876"/>
      <c r="UQF67" s="876"/>
      <c r="UQG67" s="876"/>
      <c r="UQH67" s="876"/>
      <c r="UQI67" s="876"/>
      <c r="UQJ67" s="876"/>
      <c r="UQK67" s="876"/>
      <c r="UQL67" s="876"/>
      <c r="UQM67" s="876"/>
      <c r="UQN67" s="876"/>
      <c r="UQO67" s="876"/>
      <c r="UQP67" s="876"/>
      <c r="UQQ67" s="876"/>
      <c r="UQR67" s="876"/>
      <c r="UQS67" s="876"/>
      <c r="UQT67" s="876"/>
      <c r="UQU67" s="876"/>
      <c r="UQV67" s="876"/>
      <c r="UQW67" s="876"/>
      <c r="UQX67" s="876"/>
      <c r="UQY67" s="876"/>
      <c r="UQZ67" s="876"/>
      <c r="URA67" s="876"/>
      <c r="URB67" s="876"/>
      <c r="URC67" s="876"/>
      <c r="URD67" s="876"/>
      <c r="URE67" s="876"/>
      <c r="URF67" s="876"/>
      <c r="URG67" s="876"/>
      <c r="URH67" s="876"/>
      <c r="URI67" s="876"/>
      <c r="URJ67" s="876"/>
      <c r="URK67" s="876"/>
      <c r="URL67" s="876"/>
      <c r="URM67" s="876"/>
      <c r="URN67" s="876"/>
      <c r="URO67" s="876"/>
      <c r="URP67" s="876"/>
      <c r="URQ67" s="876"/>
      <c r="URR67" s="876"/>
      <c r="URS67" s="876"/>
      <c r="URT67" s="876"/>
      <c r="URU67" s="876"/>
      <c r="URV67" s="876"/>
      <c r="URW67" s="876"/>
      <c r="URX67" s="876"/>
      <c r="URY67" s="876"/>
      <c r="URZ67" s="876"/>
      <c r="USA67" s="876"/>
      <c r="USB67" s="876"/>
      <c r="USC67" s="876"/>
      <c r="USD67" s="876"/>
      <c r="USE67" s="876"/>
      <c r="USF67" s="876"/>
      <c r="USG67" s="876"/>
      <c r="USH67" s="876"/>
      <c r="USI67" s="876"/>
      <c r="USJ67" s="876"/>
      <c r="USK67" s="876"/>
      <c r="USL67" s="876"/>
      <c r="USM67" s="876"/>
      <c r="USN67" s="876"/>
      <c r="USO67" s="876"/>
      <c r="USP67" s="876"/>
      <c r="USQ67" s="876"/>
      <c r="USR67" s="876"/>
      <c r="USS67" s="876"/>
      <c r="UST67" s="876"/>
      <c r="USU67" s="876"/>
      <c r="USV67" s="876"/>
      <c r="USW67" s="876"/>
      <c r="USX67" s="876"/>
      <c r="USY67" s="876"/>
      <c r="USZ67" s="876"/>
      <c r="UTA67" s="876"/>
      <c r="UTB67" s="876"/>
      <c r="UTC67" s="876"/>
      <c r="UTD67" s="876"/>
      <c r="UTE67" s="876"/>
      <c r="UTF67" s="876"/>
      <c r="UTG67" s="876"/>
      <c r="UTH67" s="876"/>
      <c r="UTI67" s="876"/>
      <c r="UTJ67" s="876"/>
      <c r="UTK67" s="876"/>
      <c r="UTL67" s="876"/>
      <c r="UTM67" s="876"/>
      <c r="UTN67" s="876"/>
      <c r="UTO67" s="876"/>
      <c r="UTP67" s="876"/>
      <c r="UTQ67" s="876"/>
      <c r="UTR67" s="876"/>
      <c r="UTS67" s="876"/>
      <c r="UTT67" s="876"/>
      <c r="UTU67" s="876"/>
      <c r="UTV67" s="876"/>
      <c r="UTW67" s="876"/>
      <c r="UTX67" s="876"/>
      <c r="UTY67" s="876"/>
      <c r="UTZ67" s="876"/>
      <c r="UUA67" s="876"/>
      <c r="UUB67" s="876"/>
      <c r="UUC67" s="876"/>
      <c r="UUD67" s="876"/>
      <c r="UUE67" s="876"/>
      <c r="UUF67" s="876"/>
      <c r="UUG67" s="876"/>
      <c r="UUH67" s="876"/>
      <c r="UUI67" s="876"/>
      <c r="UUJ67" s="876"/>
      <c r="UUK67" s="876"/>
      <c r="UUL67" s="876"/>
      <c r="UUM67" s="876"/>
      <c r="UUN67" s="876"/>
      <c r="UUO67" s="876"/>
      <c r="UUP67" s="876"/>
      <c r="UUQ67" s="876"/>
      <c r="UUR67" s="876"/>
      <c r="UUS67" s="876"/>
      <c r="UUT67" s="876"/>
      <c r="UUU67" s="876"/>
      <c r="UUV67" s="876"/>
      <c r="UUW67" s="876"/>
      <c r="UUX67" s="876"/>
      <c r="UUY67" s="876"/>
      <c r="UUZ67" s="876"/>
      <c r="UVA67" s="876"/>
      <c r="UVB67" s="876"/>
      <c r="UVC67" s="876"/>
      <c r="UVD67" s="876"/>
      <c r="UVE67" s="876"/>
      <c r="UVF67" s="876"/>
      <c r="UVG67" s="876"/>
      <c r="UVH67" s="876"/>
      <c r="UVI67" s="876"/>
      <c r="UVJ67" s="876"/>
      <c r="UVK67" s="876"/>
      <c r="UVL67" s="876"/>
      <c r="UVM67" s="876"/>
      <c r="UVN67" s="876"/>
      <c r="UVO67" s="876"/>
      <c r="UVP67" s="876"/>
      <c r="UVQ67" s="876"/>
      <c r="UVR67" s="876"/>
      <c r="UVS67" s="876"/>
      <c r="UVT67" s="876"/>
      <c r="UVU67" s="876"/>
      <c r="UVV67" s="876"/>
      <c r="UVW67" s="876"/>
      <c r="UVX67" s="876"/>
      <c r="UVY67" s="876"/>
      <c r="UVZ67" s="876"/>
      <c r="UWA67" s="876"/>
      <c r="UWB67" s="876"/>
      <c r="UWC67" s="876"/>
      <c r="UWD67" s="876"/>
      <c r="UWE67" s="876"/>
      <c r="UWF67" s="876"/>
      <c r="UWG67" s="876"/>
      <c r="UWH67" s="876"/>
      <c r="UWI67" s="876"/>
      <c r="UWJ67" s="876"/>
      <c r="UWK67" s="876"/>
      <c r="UWL67" s="876"/>
      <c r="UWM67" s="876"/>
      <c r="UWN67" s="876"/>
      <c r="UWO67" s="876"/>
      <c r="UWP67" s="876"/>
      <c r="UWQ67" s="876"/>
      <c r="UWR67" s="876"/>
      <c r="UWS67" s="876"/>
      <c r="UWT67" s="876"/>
      <c r="UWU67" s="876"/>
      <c r="UWV67" s="876"/>
      <c r="UWW67" s="876"/>
      <c r="UWX67" s="876"/>
      <c r="UWY67" s="876"/>
      <c r="UWZ67" s="876"/>
      <c r="UXA67" s="876"/>
      <c r="UXB67" s="876"/>
      <c r="UXC67" s="876"/>
      <c r="UXD67" s="876"/>
      <c r="UXE67" s="876"/>
      <c r="UXF67" s="876"/>
      <c r="UXG67" s="876"/>
      <c r="UXH67" s="876"/>
      <c r="UXI67" s="876"/>
      <c r="UXJ67" s="876"/>
      <c r="UXK67" s="876"/>
      <c r="UXL67" s="876"/>
      <c r="UXM67" s="876"/>
      <c r="UXN67" s="876"/>
      <c r="UXO67" s="876"/>
      <c r="UXP67" s="876"/>
      <c r="UXQ67" s="876"/>
      <c r="UXR67" s="876"/>
      <c r="UXS67" s="876"/>
      <c r="UXT67" s="876"/>
      <c r="UXU67" s="876"/>
      <c r="UXV67" s="876"/>
      <c r="UXW67" s="876"/>
      <c r="UXX67" s="876"/>
      <c r="UXY67" s="876"/>
      <c r="UXZ67" s="876"/>
      <c r="UYA67" s="876"/>
      <c r="UYB67" s="876"/>
      <c r="UYC67" s="876"/>
      <c r="UYD67" s="876"/>
      <c r="UYE67" s="876"/>
      <c r="UYF67" s="876"/>
      <c r="UYG67" s="876"/>
      <c r="UYH67" s="876"/>
      <c r="UYI67" s="876"/>
      <c r="UYJ67" s="876"/>
      <c r="UYK67" s="876"/>
      <c r="UYL67" s="876"/>
      <c r="UYM67" s="876"/>
      <c r="UYN67" s="876"/>
      <c r="UYO67" s="876"/>
      <c r="UYP67" s="876"/>
      <c r="UYQ67" s="876"/>
      <c r="UYR67" s="876"/>
      <c r="UYS67" s="876"/>
      <c r="UYT67" s="876"/>
      <c r="UYU67" s="876"/>
      <c r="UYV67" s="876"/>
      <c r="UYW67" s="876"/>
      <c r="UYX67" s="876"/>
      <c r="UYY67" s="876"/>
      <c r="UYZ67" s="876"/>
      <c r="UZA67" s="876"/>
      <c r="UZB67" s="876"/>
      <c r="UZC67" s="876"/>
      <c r="UZD67" s="876"/>
      <c r="UZE67" s="876"/>
      <c r="UZF67" s="876"/>
      <c r="UZG67" s="876"/>
      <c r="UZH67" s="876"/>
      <c r="UZI67" s="876"/>
      <c r="UZJ67" s="876"/>
      <c r="UZK67" s="876"/>
      <c r="UZL67" s="876"/>
      <c r="UZM67" s="876"/>
      <c r="UZN67" s="876"/>
      <c r="UZO67" s="876"/>
      <c r="UZP67" s="876"/>
      <c r="UZQ67" s="876"/>
      <c r="UZR67" s="876"/>
      <c r="UZS67" s="876"/>
      <c r="UZT67" s="876"/>
      <c r="UZU67" s="876"/>
      <c r="UZV67" s="876"/>
      <c r="UZW67" s="876"/>
      <c r="UZX67" s="876"/>
      <c r="UZY67" s="876"/>
      <c r="UZZ67" s="876"/>
      <c r="VAA67" s="876"/>
      <c r="VAB67" s="876"/>
      <c r="VAC67" s="876"/>
      <c r="VAD67" s="876"/>
      <c r="VAE67" s="876"/>
      <c r="VAF67" s="876"/>
      <c r="VAG67" s="876"/>
      <c r="VAH67" s="876"/>
      <c r="VAI67" s="876"/>
      <c r="VAJ67" s="876"/>
      <c r="VAK67" s="876"/>
      <c r="VAL67" s="876"/>
      <c r="VAM67" s="876"/>
      <c r="VAN67" s="876"/>
      <c r="VAO67" s="876"/>
      <c r="VAP67" s="876"/>
      <c r="VAQ67" s="876"/>
      <c r="VAR67" s="876"/>
      <c r="VAS67" s="876"/>
      <c r="VAT67" s="876"/>
      <c r="VAU67" s="876"/>
      <c r="VAV67" s="876"/>
      <c r="VAW67" s="876"/>
      <c r="VAX67" s="876"/>
      <c r="VAY67" s="876"/>
      <c r="VAZ67" s="876"/>
      <c r="VBA67" s="876"/>
      <c r="VBB67" s="876"/>
      <c r="VBC67" s="876"/>
      <c r="VBD67" s="876"/>
      <c r="VBE67" s="876"/>
      <c r="VBF67" s="876"/>
      <c r="VBG67" s="876"/>
      <c r="VBH67" s="876"/>
      <c r="VBI67" s="876"/>
      <c r="VBJ67" s="876"/>
      <c r="VBK67" s="876"/>
      <c r="VBL67" s="876"/>
      <c r="VBM67" s="876"/>
      <c r="VBN67" s="876"/>
      <c r="VBO67" s="876"/>
      <c r="VBP67" s="876"/>
      <c r="VBQ67" s="876"/>
      <c r="VBR67" s="876"/>
      <c r="VBS67" s="876"/>
      <c r="VBT67" s="876"/>
      <c r="VBU67" s="876"/>
      <c r="VBV67" s="876"/>
      <c r="VBW67" s="876"/>
      <c r="VBX67" s="876"/>
      <c r="VBY67" s="876"/>
      <c r="VBZ67" s="876"/>
      <c r="VCA67" s="876"/>
      <c r="VCB67" s="876"/>
      <c r="VCC67" s="876"/>
      <c r="VCD67" s="876"/>
      <c r="VCE67" s="876"/>
      <c r="VCF67" s="876"/>
      <c r="VCG67" s="876"/>
      <c r="VCH67" s="876"/>
      <c r="VCI67" s="876"/>
      <c r="VCJ67" s="876"/>
      <c r="VCK67" s="876"/>
      <c r="VCL67" s="876"/>
      <c r="VCM67" s="876"/>
      <c r="VCN67" s="876"/>
      <c r="VCO67" s="876"/>
      <c r="VCP67" s="876"/>
      <c r="VCQ67" s="876"/>
      <c r="VCR67" s="876"/>
      <c r="VCS67" s="876"/>
      <c r="VCT67" s="876"/>
      <c r="VCU67" s="876"/>
      <c r="VCV67" s="876"/>
      <c r="VCW67" s="876"/>
      <c r="VCX67" s="876"/>
      <c r="VCY67" s="876"/>
      <c r="VCZ67" s="876"/>
      <c r="VDA67" s="876"/>
      <c r="VDB67" s="876"/>
      <c r="VDC67" s="876"/>
      <c r="VDD67" s="876"/>
      <c r="VDE67" s="876"/>
      <c r="VDF67" s="876"/>
      <c r="VDG67" s="876"/>
      <c r="VDH67" s="876"/>
      <c r="VDI67" s="876"/>
      <c r="VDJ67" s="876"/>
      <c r="VDK67" s="876"/>
      <c r="VDL67" s="876"/>
      <c r="VDM67" s="876"/>
      <c r="VDN67" s="876"/>
      <c r="VDO67" s="876"/>
      <c r="VDP67" s="876"/>
      <c r="VDQ67" s="876"/>
      <c r="VDR67" s="876"/>
      <c r="VDS67" s="876"/>
      <c r="VDT67" s="876"/>
      <c r="VDU67" s="876"/>
      <c r="VDV67" s="876"/>
      <c r="VDW67" s="876"/>
      <c r="VDX67" s="876"/>
      <c r="VDY67" s="876"/>
      <c r="VDZ67" s="876"/>
      <c r="VEA67" s="876"/>
      <c r="VEB67" s="876"/>
      <c r="VEC67" s="876"/>
      <c r="VED67" s="876"/>
      <c r="VEE67" s="876"/>
      <c r="VEF67" s="876"/>
      <c r="VEG67" s="876"/>
      <c r="VEH67" s="876"/>
      <c r="VEI67" s="876"/>
      <c r="VEJ67" s="876"/>
      <c r="VEK67" s="876"/>
      <c r="VEL67" s="876"/>
      <c r="VEM67" s="876"/>
      <c r="VEN67" s="876"/>
      <c r="VEO67" s="876"/>
      <c r="VEP67" s="876"/>
      <c r="VEQ67" s="876"/>
      <c r="VER67" s="876"/>
      <c r="VES67" s="876"/>
      <c r="VET67" s="876"/>
      <c r="VEU67" s="876"/>
      <c r="VEV67" s="876"/>
      <c r="VEW67" s="876"/>
      <c r="VEX67" s="876"/>
      <c r="VEY67" s="876"/>
      <c r="VEZ67" s="876"/>
      <c r="VFA67" s="876"/>
      <c r="VFB67" s="876"/>
      <c r="VFC67" s="876"/>
      <c r="VFD67" s="876"/>
      <c r="VFE67" s="876"/>
      <c r="VFF67" s="876"/>
      <c r="VFG67" s="876"/>
      <c r="VFH67" s="876"/>
      <c r="VFI67" s="876"/>
      <c r="VFJ67" s="876"/>
      <c r="VFK67" s="876"/>
      <c r="VFL67" s="876"/>
      <c r="VFM67" s="876"/>
      <c r="VFN67" s="876"/>
      <c r="VFO67" s="876"/>
      <c r="VFP67" s="876"/>
      <c r="VFQ67" s="876"/>
      <c r="VFR67" s="876"/>
      <c r="VFS67" s="876"/>
      <c r="VFT67" s="876"/>
      <c r="VFU67" s="876"/>
      <c r="VFV67" s="876"/>
      <c r="VFW67" s="876"/>
      <c r="VFX67" s="876"/>
      <c r="VFY67" s="876"/>
      <c r="VFZ67" s="876"/>
      <c r="VGA67" s="876"/>
      <c r="VGB67" s="876"/>
      <c r="VGC67" s="876"/>
      <c r="VGD67" s="876"/>
      <c r="VGE67" s="876"/>
      <c r="VGF67" s="876"/>
      <c r="VGG67" s="876"/>
      <c r="VGH67" s="876"/>
      <c r="VGI67" s="876"/>
      <c r="VGJ67" s="876"/>
      <c r="VGK67" s="876"/>
      <c r="VGL67" s="876"/>
      <c r="VGM67" s="876"/>
      <c r="VGN67" s="876"/>
      <c r="VGO67" s="876"/>
      <c r="VGP67" s="876"/>
      <c r="VGQ67" s="876"/>
      <c r="VGR67" s="876"/>
      <c r="VGS67" s="876"/>
      <c r="VGT67" s="876"/>
      <c r="VGU67" s="876"/>
      <c r="VGV67" s="876"/>
      <c r="VGW67" s="876"/>
      <c r="VGX67" s="876"/>
      <c r="VGY67" s="876"/>
      <c r="VGZ67" s="876"/>
      <c r="VHA67" s="876"/>
      <c r="VHB67" s="876"/>
      <c r="VHC67" s="876"/>
      <c r="VHD67" s="876"/>
      <c r="VHE67" s="876"/>
      <c r="VHF67" s="876"/>
      <c r="VHG67" s="876"/>
      <c r="VHH67" s="876"/>
      <c r="VHI67" s="876"/>
      <c r="VHJ67" s="876"/>
      <c r="VHK67" s="876"/>
      <c r="VHL67" s="876"/>
      <c r="VHM67" s="876"/>
      <c r="VHN67" s="876"/>
      <c r="VHO67" s="876"/>
      <c r="VHP67" s="876"/>
      <c r="VHQ67" s="876"/>
      <c r="VHR67" s="876"/>
      <c r="VHS67" s="876"/>
      <c r="VHT67" s="876"/>
      <c r="VHU67" s="876"/>
      <c r="VHV67" s="876"/>
      <c r="VHW67" s="876"/>
      <c r="VHX67" s="876"/>
      <c r="VHY67" s="876"/>
      <c r="VHZ67" s="876"/>
      <c r="VIA67" s="876"/>
      <c r="VIB67" s="876"/>
      <c r="VIC67" s="876"/>
      <c r="VID67" s="876"/>
      <c r="VIE67" s="876"/>
      <c r="VIF67" s="876"/>
      <c r="VIG67" s="876"/>
      <c r="VIH67" s="876"/>
      <c r="VII67" s="876"/>
      <c r="VIJ67" s="876"/>
      <c r="VIK67" s="876"/>
      <c r="VIL67" s="876"/>
      <c r="VIM67" s="876"/>
      <c r="VIN67" s="876"/>
      <c r="VIO67" s="876"/>
      <c r="VIP67" s="876"/>
      <c r="VIQ67" s="876"/>
      <c r="VIR67" s="876"/>
      <c r="VIS67" s="876"/>
      <c r="VIT67" s="876"/>
      <c r="VIU67" s="876"/>
      <c r="VIV67" s="876"/>
      <c r="VIW67" s="876"/>
      <c r="VIX67" s="876"/>
      <c r="VIY67" s="876"/>
      <c r="VIZ67" s="876"/>
      <c r="VJA67" s="876"/>
      <c r="VJB67" s="876"/>
      <c r="VJC67" s="876"/>
      <c r="VJD67" s="876"/>
      <c r="VJE67" s="876"/>
      <c r="VJF67" s="876"/>
      <c r="VJG67" s="876"/>
      <c r="VJH67" s="876"/>
      <c r="VJI67" s="876"/>
      <c r="VJJ67" s="876"/>
      <c r="VJK67" s="876"/>
      <c r="VJL67" s="876"/>
      <c r="VJM67" s="876"/>
      <c r="VJN67" s="876"/>
      <c r="VJO67" s="876"/>
      <c r="VJP67" s="876"/>
      <c r="VJQ67" s="876"/>
      <c r="VJR67" s="876"/>
      <c r="VJS67" s="876"/>
      <c r="VJT67" s="876"/>
      <c r="VJU67" s="876"/>
      <c r="VJV67" s="876"/>
      <c r="VJW67" s="876"/>
      <c r="VJX67" s="876"/>
      <c r="VJY67" s="876"/>
      <c r="VJZ67" s="876"/>
      <c r="VKA67" s="876"/>
      <c r="VKB67" s="876"/>
      <c r="VKC67" s="876"/>
      <c r="VKD67" s="876"/>
      <c r="VKE67" s="876"/>
      <c r="VKF67" s="876"/>
      <c r="VKG67" s="876"/>
      <c r="VKH67" s="876"/>
      <c r="VKI67" s="876"/>
      <c r="VKJ67" s="876"/>
      <c r="VKK67" s="876"/>
      <c r="VKL67" s="876"/>
      <c r="VKM67" s="876"/>
      <c r="VKN67" s="876"/>
      <c r="VKO67" s="876"/>
      <c r="VKP67" s="876"/>
      <c r="VKQ67" s="876"/>
      <c r="VKR67" s="876"/>
      <c r="VKS67" s="876"/>
      <c r="VKT67" s="876"/>
      <c r="VKU67" s="876"/>
      <c r="VKV67" s="876"/>
      <c r="VKW67" s="876"/>
      <c r="VKX67" s="876"/>
      <c r="VKY67" s="876"/>
      <c r="VKZ67" s="876"/>
      <c r="VLA67" s="876"/>
      <c r="VLB67" s="876"/>
      <c r="VLC67" s="876"/>
      <c r="VLD67" s="876"/>
      <c r="VLE67" s="876"/>
      <c r="VLF67" s="876"/>
      <c r="VLG67" s="876"/>
      <c r="VLH67" s="876"/>
      <c r="VLI67" s="876"/>
      <c r="VLJ67" s="876"/>
      <c r="VLK67" s="876"/>
      <c r="VLL67" s="876"/>
      <c r="VLM67" s="876"/>
      <c r="VLN67" s="876"/>
      <c r="VLO67" s="876"/>
      <c r="VLP67" s="876"/>
      <c r="VLQ67" s="876"/>
      <c r="VLR67" s="876"/>
      <c r="VLS67" s="876"/>
      <c r="VLT67" s="876"/>
      <c r="VLU67" s="876"/>
      <c r="VLV67" s="876"/>
      <c r="VLW67" s="876"/>
      <c r="VLX67" s="876"/>
      <c r="VLY67" s="876"/>
      <c r="VLZ67" s="876"/>
      <c r="VMA67" s="876"/>
      <c r="VMB67" s="876"/>
      <c r="VMC67" s="876"/>
      <c r="VMD67" s="876"/>
      <c r="VME67" s="876"/>
      <c r="VMF67" s="876"/>
      <c r="VMG67" s="876"/>
      <c r="VMH67" s="876"/>
      <c r="VMI67" s="876"/>
      <c r="VMJ67" s="876"/>
      <c r="VMK67" s="876"/>
      <c r="VML67" s="876"/>
      <c r="VMM67" s="876"/>
      <c r="VMN67" s="876"/>
      <c r="VMO67" s="876"/>
      <c r="VMP67" s="876"/>
      <c r="VMQ67" s="876"/>
      <c r="VMR67" s="876"/>
      <c r="VMS67" s="876"/>
      <c r="VMT67" s="876"/>
      <c r="VMU67" s="876"/>
      <c r="VMV67" s="876"/>
      <c r="VMW67" s="876"/>
      <c r="VMX67" s="876"/>
      <c r="VMY67" s="876"/>
      <c r="VMZ67" s="876"/>
      <c r="VNA67" s="876"/>
      <c r="VNB67" s="876"/>
      <c r="VNC67" s="876"/>
      <c r="VND67" s="876"/>
      <c r="VNE67" s="876"/>
      <c r="VNF67" s="876"/>
      <c r="VNG67" s="876"/>
      <c r="VNH67" s="876"/>
      <c r="VNI67" s="876"/>
      <c r="VNJ67" s="876"/>
      <c r="VNK67" s="876"/>
      <c r="VNL67" s="876"/>
      <c r="VNM67" s="876"/>
      <c r="VNN67" s="876"/>
      <c r="VNO67" s="876"/>
      <c r="VNP67" s="876"/>
      <c r="VNQ67" s="876"/>
      <c r="VNR67" s="876"/>
      <c r="VNS67" s="876"/>
      <c r="VNT67" s="876"/>
      <c r="VNU67" s="876"/>
      <c r="VNV67" s="876"/>
      <c r="VNW67" s="876"/>
      <c r="VNX67" s="876"/>
      <c r="VNY67" s="876"/>
      <c r="VNZ67" s="876"/>
      <c r="VOA67" s="876"/>
      <c r="VOB67" s="876"/>
      <c r="VOC67" s="876"/>
      <c r="VOD67" s="876"/>
      <c r="VOE67" s="876"/>
      <c r="VOF67" s="876"/>
      <c r="VOG67" s="876"/>
      <c r="VOH67" s="876"/>
      <c r="VOI67" s="876"/>
      <c r="VOJ67" s="876"/>
      <c r="VOK67" s="876"/>
      <c r="VOL67" s="876"/>
      <c r="VOM67" s="876"/>
      <c r="VON67" s="876"/>
      <c r="VOO67" s="876"/>
      <c r="VOP67" s="876"/>
      <c r="VOQ67" s="876"/>
      <c r="VOR67" s="876"/>
      <c r="VOS67" s="876"/>
      <c r="VOT67" s="876"/>
      <c r="VOU67" s="876"/>
      <c r="VOV67" s="876"/>
      <c r="VOW67" s="876"/>
      <c r="VOX67" s="876"/>
      <c r="VOY67" s="876"/>
      <c r="VOZ67" s="876"/>
      <c r="VPA67" s="876"/>
      <c r="VPB67" s="876"/>
      <c r="VPC67" s="876"/>
      <c r="VPD67" s="876"/>
      <c r="VPE67" s="876"/>
      <c r="VPF67" s="876"/>
      <c r="VPG67" s="876"/>
      <c r="VPH67" s="876"/>
      <c r="VPI67" s="876"/>
      <c r="VPJ67" s="876"/>
      <c r="VPK67" s="876"/>
      <c r="VPL67" s="876"/>
      <c r="VPM67" s="876"/>
      <c r="VPN67" s="876"/>
      <c r="VPO67" s="876"/>
      <c r="VPP67" s="876"/>
      <c r="VPQ67" s="876"/>
      <c r="VPR67" s="876"/>
      <c r="VPS67" s="876"/>
      <c r="VPT67" s="876"/>
      <c r="VPU67" s="876"/>
      <c r="VPV67" s="876"/>
      <c r="VPW67" s="876"/>
      <c r="VPX67" s="876"/>
      <c r="VPY67" s="876"/>
      <c r="VPZ67" s="876"/>
      <c r="VQA67" s="876"/>
      <c r="VQB67" s="876"/>
      <c r="VQC67" s="876"/>
      <c r="VQD67" s="876"/>
      <c r="VQE67" s="876"/>
      <c r="VQF67" s="876"/>
      <c r="VQG67" s="876"/>
      <c r="VQH67" s="876"/>
      <c r="VQI67" s="876"/>
      <c r="VQJ67" s="876"/>
      <c r="VQK67" s="876"/>
      <c r="VQL67" s="876"/>
      <c r="VQM67" s="876"/>
      <c r="VQN67" s="876"/>
      <c r="VQO67" s="876"/>
      <c r="VQP67" s="876"/>
      <c r="VQQ67" s="876"/>
      <c r="VQR67" s="876"/>
      <c r="VQS67" s="876"/>
      <c r="VQT67" s="876"/>
      <c r="VQU67" s="876"/>
      <c r="VQV67" s="876"/>
      <c r="VQW67" s="876"/>
      <c r="VQX67" s="876"/>
      <c r="VQY67" s="876"/>
      <c r="VQZ67" s="876"/>
      <c r="VRA67" s="876"/>
      <c r="VRB67" s="876"/>
      <c r="VRC67" s="876"/>
      <c r="VRD67" s="876"/>
      <c r="VRE67" s="876"/>
      <c r="VRF67" s="876"/>
      <c r="VRG67" s="876"/>
      <c r="VRH67" s="876"/>
      <c r="VRI67" s="876"/>
      <c r="VRJ67" s="876"/>
      <c r="VRK67" s="876"/>
      <c r="VRL67" s="876"/>
      <c r="VRM67" s="876"/>
      <c r="VRN67" s="876"/>
      <c r="VRO67" s="876"/>
      <c r="VRP67" s="876"/>
      <c r="VRQ67" s="876"/>
      <c r="VRR67" s="876"/>
      <c r="VRS67" s="876"/>
      <c r="VRT67" s="876"/>
      <c r="VRU67" s="876"/>
      <c r="VRV67" s="876"/>
      <c r="VRW67" s="876"/>
      <c r="VRX67" s="876"/>
      <c r="VRY67" s="876"/>
      <c r="VRZ67" s="876"/>
      <c r="VSA67" s="876"/>
      <c r="VSB67" s="876"/>
      <c r="VSC67" s="876"/>
      <c r="VSD67" s="876"/>
      <c r="VSE67" s="876"/>
      <c r="VSF67" s="876"/>
      <c r="VSG67" s="876"/>
      <c r="VSH67" s="876"/>
      <c r="VSI67" s="876"/>
      <c r="VSJ67" s="876"/>
      <c r="VSK67" s="876"/>
      <c r="VSL67" s="876"/>
      <c r="VSM67" s="876"/>
      <c r="VSN67" s="876"/>
      <c r="VSO67" s="876"/>
      <c r="VSP67" s="876"/>
      <c r="VSQ67" s="876"/>
      <c r="VSR67" s="876"/>
      <c r="VSS67" s="876"/>
      <c r="VST67" s="876"/>
      <c r="VSU67" s="876"/>
      <c r="VSV67" s="876"/>
      <c r="VSW67" s="876"/>
      <c r="VSX67" s="876"/>
      <c r="VSY67" s="876"/>
      <c r="VSZ67" s="876"/>
      <c r="VTA67" s="876"/>
      <c r="VTB67" s="876"/>
      <c r="VTC67" s="876"/>
      <c r="VTD67" s="876"/>
      <c r="VTE67" s="876"/>
      <c r="VTF67" s="876"/>
      <c r="VTG67" s="876"/>
      <c r="VTH67" s="876"/>
      <c r="VTI67" s="876"/>
      <c r="VTJ67" s="876"/>
      <c r="VTK67" s="876"/>
      <c r="VTL67" s="876"/>
      <c r="VTM67" s="876"/>
      <c r="VTN67" s="876"/>
      <c r="VTO67" s="876"/>
      <c r="VTP67" s="876"/>
      <c r="VTQ67" s="876"/>
      <c r="VTR67" s="876"/>
      <c r="VTS67" s="876"/>
      <c r="VTT67" s="876"/>
      <c r="VTU67" s="876"/>
      <c r="VTV67" s="876"/>
      <c r="VTW67" s="876"/>
      <c r="VTX67" s="876"/>
      <c r="VTY67" s="876"/>
      <c r="VTZ67" s="876"/>
      <c r="VUA67" s="876"/>
      <c r="VUB67" s="876"/>
      <c r="VUC67" s="876"/>
      <c r="VUD67" s="876"/>
      <c r="VUE67" s="876"/>
      <c r="VUF67" s="876"/>
      <c r="VUG67" s="876"/>
      <c r="VUH67" s="876"/>
      <c r="VUI67" s="876"/>
      <c r="VUJ67" s="876"/>
      <c r="VUK67" s="876"/>
      <c r="VUL67" s="876"/>
      <c r="VUM67" s="876"/>
      <c r="VUN67" s="876"/>
      <c r="VUO67" s="876"/>
      <c r="VUP67" s="876"/>
      <c r="VUQ67" s="876"/>
      <c r="VUR67" s="876"/>
      <c r="VUS67" s="876"/>
      <c r="VUT67" s="876"/>
      <c r="VUU67" s="876"/>
      <c r="VUV67" s="876"/>
      <c r="VUW67" s="876"/>
      <c r="VUX67" s="876"/>
      <c r="VUY67" s="876"/>
      <c r="VUZ67" s="876"/>
      <c r="VVA67" s="876"/>
      <c r="VVB67" s="876"/>
      <c r="VVC67" s="876"/>
      <c r="VVD67" s="876"/>
      <c r="VVE67" s="876"/>
      <c r="VVF67" s="876"/>
      <c r="VVG67" s="876"/>
      <c r="VVH67" s="876"/>
      <c r="VVI67" s="876"/>
      <c r="VVJ67" s="876"/>
      <c r="VVK67" s="876"/>
      <c r="VVL67" s="876"/>
      <c r="VVM67" s="876"/>
      <c r="VVN67" s="876"/>
      <c r="VVO67" s="876"/>
      <c r="VVP67" s="876"/>
      <c r="VVQ67" s="876"/>
      <c r="VVR67" s="876"/>
      <c r="VVS67" s="876"/>
      <c r="VVT67" s="876"/>
      <c r="VVU67" s="876"/>
      <c r="VVV67" s="876"/>
      <c r="VVW67" s="876"/>
      <c r="VVX67" s="876"/>
      <c r="VVY67" s="876"/>
      <c r="VVZ67" s="876"/>
      <c r="VWA67" s="876"/>
      <c r="VWB67" s="876"/>
      <c r="VWC67" s="876"/>
      <c r="VWD67" s="876"/>
      <c r="VWE67" s="876"/>
      <c r="VWF67" s="876"/>
      <c r="VWG67" s="876"/>
      <c r="VWH67" s="876"/>
      <c r="VWI67" s="876"/>
      <c r="VWJ67" s="876"/>
      <c r="VWK67" s="876"/>
      <c r="VWL67" s="876"/>
      <c r="VWM67" s="876"/>
      <c r="VWN67" s="876"/>
      <c r="VWO67" s="876"/>
      <c r="VWP67" s="876"/>
      <c r="VWQ67" s="876"/>
      <c r="VWR67" s="876"/>
      <c r="VWS67" s="876"/>
      <c r="VWT67" s="876"/>
      <c r="VWU67" s="876"/>
      <c r="VWV67" s="876"/>
      <c r="VWW67" s="876"/>
      <c r="VWX67" s="876"/>
      <c r="VWY67" s="876"/>
      <c r="VWZ67" s="876"/>
      <c r="VXA67" s="876"/>
      <c r="VXB67" s="876"/>
      <c r="VXC67" s="876"/>
      <c r="VXD67" s="876"/>
      <c r="VXE67" s="876"/>
      <c r="VXF67" s="876"/>
      <c r="VXG67" s="876"/>
      <c r="VXH67" s="876"/>
      <c r="VXI67" s="876"/>
      <c r="VXJ67" s="876"/>
      <c r="VXK67" s="876"/>
      <c r="VXL67" s="876"/>
      <c r="VXM67" s="876"/>
      <c r="VXN67" s="876"/>
      <c r="VXO67" s="876"/>
      <c r="VXP67" s="876"/>
      <c r="VXQ67" s="876"/>
      <c r="VXR67" s="876"/>
      <c r="VXS67" s="876"/>
      <c r="VXT67" s="876"/>
      <c r="VXU67" s="876"/>
      <c r="VXV67" s="876"/>
      <c r="VXW67" s="876"/>
      <c r="VXX67" s="876"/>
      <c r="VXY67" s="876"/>
      <c r="VXZ67" s="876"/>
      <c r="VYA67" s="876"/>
      <c r="VYB67" s="876"/>
      <c r="VYC67" s="876"/>
      <c r="VYD67" s="876"/>
      <c r="VYE67" s="876"/>
      <c r="VYF67" s="876"/>
      <c r="VYG67" s="876"/>
      <c r="VYH67" s="876"/>
      <c r="VYI67" s="876"/>
      <c r="VYJ67" s="876"/>
      <c r="VYK67" s="876"/>
      <c r="VYL67" s="876"/>
      <c r="VYM67" s="876"/>
      <c r="VYN67" s="876"/>
      <c r="VYO67" s="876"/>
      <c r="VYP67" s="876"/>
      <c r="VYQ67" s="876"/>
      <c r="VYR67" s="876"/>
      <c r="VYS67" s="876"/>
      <c r="VYT67" s="876"/>
      <c r="VYU67" s="876"/>
      <c r="VYV67" s="876"/>
      <c r="VYW67" s="876"/>
      <c r="VYX67" s="876"/>
      <c r="VYY67" s="876"/>
      <c r="VYZ67" s="876"/>
      <c r="VZA67" s="876"/>
      <c r="VZB67" s="876"/>
      <c r="VZC67" s="876"/>
      <c r="VZD67" s="876"/>
      <c r="VZE67" s="876"/>
      <c r="VZF67" s="876"/>
      <c r="VZG67" s="876"/>
      <c r="VZH67" s="876"/>
      <c r="VZI67" s="876"/>
      <c r="VZJ67" s="876"/>
      <c r="VZK67" s="876"/>
      <c r="VZL67" s="876"/>
      <c r="VZM67" s="876"/>
      <c r="VZN67" s="876"/>
      <c r="VZO67" s="876"/>
      <c r="VZP67" s="876"/>
      <c r="VZQ67" s="876"/>
      <c r="VZR67" s="876"/>
      <c r="VZS67" s="876"/>
      <c r="VZT67" s="876"/>
      <c r="VZU67" s="876"/>
      <c r="VZV67" s="876"/>
      <c r="VZW67" s="876"/>
      <c r="VZX67" s="876"/>
      <c r="VZY67" s="876"/>
      <c r="VZZ67" s="876"/>
      <c r="WAA67" s="876"/>
      <c r="WAB67" s="876"/>
      <c r="WAC67" s="876"/>
      <c r="WAD67" s="876"/>
      <c r="WAE67" s="876"/>
      <c r="WAF67" s="876"/>
      <c r="WAG67" s="876"/>
      <c r="WAH67" s="876"/>
      <c r="WAI67" s="876"/>
      <c r="WAJ67" s="876"/>
      <c r="WAK67" s="876"/>
      <c r="WAL67" s="876"/>
      <c r="WAM67" s="876"/>
      <c r="WAN67" s="876"/>
      <c r="WAO67" s="876"/>
      <c r="WAP67" s="876"/>
      <c r="WAQ67" s="876"/>
      <c r="WAR67" s="876"/>
      <c r="WAS67" s="876"/>
      <c r="WAT67" s="876"/>
      <c r="WAU67" s="876"/>
      <c r="WAV67" s="876"/>
      <c r="WAW67" s="876"/>
      <c r="WAX67" s="876"/>
      <c r="WAY67" s="876"/>
      <c r="WAZ67" s="876"/>
      <c r="WBA67" s="876"/>
      <c r="WBB67" s="876"/>
      <c r="WBC67" s="876"/>
      <c r="WBD67" s="876"/>
      <c r="WBE67" s="876"/>
      <c r="WBF67" s="876"/>
      <c r="WBG67" s="876"/>
      <c r="WBH67" s="876"/>
      <c r="WBI67" s="876"/>
      <c r="WBJ67" s="876"/>
      <c r="WBK67" s="876"/>
      <c r="WBL67" s="876"/>
      <c r="WBM67" s="876"/>
      <c r="WBN67" s="876"/>
      <c r="WBO67" s="876"/>
      <c r="WBP67" s="876"/>
      <c r="WBQ67" s="876"/>
      <c r="WBR67" s="876"/>
      <c r="WBS67" s="876"/>
      <c r="WBT67" s="876"/>
      <c r="WBU67" s="876"/>
      <c r="WBV67" s="876"/>
      <c r="WBW67" s="876"/>
      <c r="WBX67" s="876"/>
      <c r="WBY67" s="876"/>
      <c r="WBZ67" s="876"/>
      <c r="WCA67" s="876"/>
      <c r="WCB67" s="876"/>
      <c r="WCC67" s="876"/>
      <c r="WCD67" s="876"/>
      <c r="WCE67" s="876"/>
      <c r="WCF67" s="876"/>
      <c r="WCG67" s="876"/>
      <c r="WCH67" s="876"/>
      <c r="WCI67" s="876"/>
      <c r="WCJ67" s="876"/>
      <c r="WCK67" s="876"/>
      <c r="WCL67" s="876"/>
      <c r="WCM67" s="876"/>
      <c r="WCN67" s="876"/>
      <c r="WCO67" s="876"/>
      <c r="WCP67" s="876"/>
      <c r="WCQ67" s="876"/>
      <c r="WCR67" s="876"/>
      <c r="WCS67" s="876"/>
      <c r="WCT67" s="876"/>
      <c r="WCU67" s="876"/>
      <c r="WCV67" s="876"/>
      <c r="WCW67" s="876"/>
      <c r="WCX67" s="876"/>
      <c r="WCY67" s="876"/>
      <c r="WCZ67" s="876"/>
      <c r="WDA67" s="876"/>
      <c r="WDB67" s="876"/>
      <c r="WDC67" s="876"/>
      <c r="WDD67" s="876"/>
      <c r="WDE67" s="876"/>
      <c r="WDF67" s="876"/>
      <c r="WDG67" s="876"/>
      <c r="WDH67" s="876"/>
      <c r="WDI67" s="876"/>
      <c r="WDJ67" s="876"/>
      <c r="WDK67" s="876"/>
      <c r="WDL67" s="876"/>
      <c r="WDM67" s="876"/>
      <c r="WDN67" s="876"/>
      <c r="WDO67" s="876"/>
      <c r="WDP67" s="876"/>
      <c r="WDQ67" s="876"/>
      <c r="WDR67" s="876"/>
      <c r="WDS67" s="876"/>
      <c r="WDT67" s="876"/>
      <c r="WDU67" s="876"/>
      <c r="WDV67" s="876"/>
      <c r="WDW67" s="876"/>
      <c r="WDX67" s="876"/>
      <c r="WDY67" s="876"/>
      <c r="WDZ67" s="876"/>
      <c r="WEA67" s="876"/>
      <c r="WEB67" s="876"/>
      <c r="WEC67" s="876"/>
      <c r="WED67" s="876"/>
      <c r="WEE67" s="876"/>
      <c r="WEF67" s="876"/>
      <c r="WEG67" s="876"/>
      <c r="WEH67" s="876"/>
      <c r="WEI67" s="876"/>
      <c r="WEJ67" s="876"/>
      <c r="WEK67" s="876"/>
      <c r="WEL67" s="876"/>
      <c r="WEM67" s="876"/>
      <c r="WEN67" s="876"/>
      <c r="WEO67" s="876"/>
      <c r="WEP67" s="876"/>
      <c r="WEQ67" s="876"/>
      <c r="WER67" s="876"/>
      <c r="WES67" s="876"/>
      <c r="WET67" s="876"/>
      <c r="WEU67" s="876"/>
      <c r="WEV67" s="876"/>
      <c r="WEW67" s="876"/>
      <c r="WEX67" s="876"/>
      <c r="WEY67" s="876"/>
      <c r="WEZ67" s="876"/>
      <c r="WFA67" s="876"/>
      <c r="WFB67" s="876"/>
      <c r="WFC67" s="876"/>
      <c r="WFD67" s="876"/>
      <c r="WFE67" s="876"/>
      <c r="WFF67" s="876"/>
      <c r="WFG67" s="876"/>
      <c r="WFH67" s="876"/>
      <c r="WFI67" s="876"/>
      <c r="WFJ67" s="876"/>
      <c r="WFK67" s="876"/>
      <c r="WFL67" s="876"/>
      <c r="WFM67" s="876"/>
      <c r="WFN67" s="876"/>
      <c r="WFO67" s="876"/>
      <c r="WFP67" s="876"/>
      <c r="WFQ67" s="876"/>
      <c r="WFR67" s="876"/>
      <c r="WFS67" s="876"/>
      <c r="WFT67" s="876"/>
      <c r="WFU67" s="876"/>
      <c r="WFV67" s="876"/>
      <c r="WFW67" s="876"/>
      <c r="WFX67" s="876"/>
      <c r="WFY67" s="876"/>
      <c r="WFZ67" s="876"/>
      <c r="WGA67" s="876"/>
      <c r="WGB67" s="876"/>
      <c r="WGC67" s="876"/>
      <c r="WGD67" s="876"/>
      <c r="WGE67" s="876"/>
      <c r="WGF67" s="876"/>
      <c r="WGG67" s="876"/>
      <c r="WGH67" s="876"/>
      <c r="WGI67" s="876"/>
      <c r="WGJ67" s="876"/>
      <c r="WGK67" s="876"/>
      <c r="WGL67" s="876"/>
      <c r="WGM67" s="876"/>
      <c r="WGN67" s="876"/>
      <c r="WGO67" s="876"/>
      <c r="WGP67" s="876"/>
      <c r="WGQ67" s="876"/>
      <c r="WGR67" s="876"/>
      <c r="WGS67" s="876"/>
      <c r="WGT67" s="876"/>
      <c r="WGU67" s="876"/>
      <c r="WGV67" s="876"/>
      <c r="WGW67" s="876"/>
      <c r="WGX67" s="876"/>
      <c r="WGY67" s="876"/>
      <c r="WGZ67" s="876"/>
      <c r="WHA67" s="876"/>
      <c r="WHB67" s="876"/>
      <c r="WHC67" s="876"/>
      <c r="WHD67" s="876"/>
      <c r="WHE67" s="876"/>
      <c r="WHF67" s="876"/>
      <c r="WHG67" s="876"/>
      <c r="WHH67" s="876"/>
      <c r="WHI67" s="876"/>
      <c r="WHJ67" s="876"/>
      <c r="WHK67" s="876"/>
      <c r="WHL67" s="876"/>
      <c r="WHM67" s="876"/>
      <c r="WHN67" s="876"/>
      <c r="WHO67" s="876"/>
      <c r="WHP67" s="876"/>
      <c r="WHQ67" s="876"/>
      <c r="WHR67" s="876"/>
      <c r="WHS67" s="876"/>
      <c r="WHT67" s="876"/>
      <c r="WHU67" s="876"/>
      <c r="WHV67" s="876"/>
      <c r="WHW67" s="876"/>
      <c r="WHX67" s="876"/>
      <c r="WHY67" s="876"/>
      <c r="WHZ67" s="876"/>
      <c r="WIA67" s="876"/>
      <c r="WIB67" s="876"/>
      <c r="WIC67" s="876"/>
      <c r="WID67" s="876"/>
      <c r="WIE67" s="876"/>
      <c r="WIF67" s="876"/>
      <c r="WIG67" s="876"/>
      <c r="WIH67" s="876"/>
      <c r="WII67" s="876"/>
      <c r="WIJ67" s="876"/>
      <c r="WIK67" s="876"/>
      <c r="WIL67" s="876"/>
      <c r="WIM67" s="876"/>
      <c r="WIN67" s="876"/>
      <c r="WIO67" s="876"/>
      <c r="WIP67" s="876"/>
      <c r="WIQ67" s="876"/>
      <c r="WIR67" s="876"/>
      <c r="WIS67" s="876"/>
      <c r="WIT67" s="876"/>
      <c r="WIU67" s="876"/>
      <c r="WIV67" s="876"/>
      <c r="WIW67" s="876"/>
      <c r="WIX67" s="876"/>
      <c r="WIY67" s="876"/>
      <c r="WIZ67" s="876"/>
      <c r="WJA67" s="876"/>
      <c r="WJB67" s="876"/>
      <c r="WJC67" s="876"/>
      <c r="WJD67" s="876"/>
      <c r="WJE67" s="876"/>
      <c r="WJF67" s="876"/>
      <c r="WJG67" s="876"/>
      <c r="WJH67" s="876"/>
      <c r="WJI67" s="876"/>
      <c r="WJJ67" s="876"/>
      <c r="WJK67" s="876"/>
      <c r="WJL67" s="876"/>
      <c r="WJM67" s="876"/>
      <c r="WJN67" s="876"/>
      <c r="WJO67" s="876"/>
      <c r="WJP67" s="876"/>
      <c r="WJQ67" s="876"/>
      <c r="WJR67" s="876"/>
      <c r="WJS67" s="876"/>
      <c r="WJT67" s="876"/>
      <c r="WJU67" s="876"/>
      <c r="WJV67" s="876"/>
      <c r="WJW67" s="876"/>
      <c r="WJX67" s="876"/>
      <c r="WJY67" s="876"/>
      <c r="WJZ67" s="876"/>
      <c r="WKA67" s="876"/>
      <c r="WKB67" s="876"/>
      <c r="WKC67" s="876"/>
      <c r="WKD67" s="876"/>
      <c r="WKE67" s="876"/>
      <c r="WKF67" s="876"/>
      <c r="WKG67" s="876"/>
      <c r="WKH67" s="876"/>
      <c r="WKI67" s="876"/>
      <c r="WKJ67" s="876"/>
      <c r="WKK67" s="876"/>
      <c r="WKL67" s="876"/>
      <c r="WKM67" s="876"/>
      <c r="WKN67" s="876"/>
      <c r="WKO67" s="876"/>
      <c r="WKP67" s="876"/>
      <c r="WKQ67" s="876"/>
      <c r="WKR67" s="876"/>
      <c r="WKS67" s="876"/>
      <c r="WKT67" s="876"/>
      <c r="WKU67" s="876"/>
      <c r="WKV67" s="876"/>
      <c r="WKW67" s="876"/>
      <c r="WKX67" s="876"/>
      <c r="WKY67" s="876"/>
      <c r="WKZ67" s="876"/>
      <c r="WLA67" s="876"/>
      <c r="WLB67" s="876"/>
      <c r="WLC67" s="876"/>
      <c r="WLD67" s="876"/>
      <c r="WLE67" s="876"/>
      <c r="WLF67" s="876"/>
      <c r="WLG67" s="876"/>
      <c r="WLH67" s="876"/>
      <c r="WLI67" s="876"/>
      <c r="WLJ67" s="876"/>
      <c r="WLK67" s="876"/>
      <c r="WLL67" s="876"/>
      <c r="WLM67" s="876"/>
      <c r="WLN67" s="876"/>
      <c r="WLO67" s="876"/>
      <c r="WLP67" s="876"/>
      <c r="WLQ67" s="876"/>
      <c r="WLR67" s="876"/>
      <c r="WLS67" s="876"/>
      <c r="WLT67" s="876"/>
      <c r="WLU67" s="876"/>
      <c r="WLV67" s="876"/>
      <c r="WLW67" s="876"/>
      <c r="WLX67" s="876"/>
      <c r="WLY67" s="876"/>
      <c r="WLZ67" s="876"/>
      <c r="WMA67" s="876"/>
      <c r="WMB67" s="876"/>
      <c r="WMC67" s="876"/>
      <c r="WMD67" s="876"/>
      <c r="WME67" s="876"/>
      <c r="WMF67" s="876"/>
      <c r="WMG67" s="876"/>
      <c r="WMH67" s="876"/>
      <c r="WMI67" s="876"/>
      <c r="WMJ67" s="876"/>
      <c r="WMK67" s="876"/>
      <c r="WML67" s="876"/>
      <c r="WMM67" s="876"/>
      <c r="WMN67" s="876"/>
      <c r="WMO67" s="876"/>
      <c r="WMP67" s="876"/>
      <c r="WMQ67" s="876"/>
      <c r="WMR67" s="876"/>
      <c r="WMS67" s="876"/>
      <c r="WMT67" s="876"/>
      <c r="WMU67" s="876"/>
      <c r="WMV67" s="876"/>
      <c r="WMW67" s="876"/>
      <c r="WMX67" s="876"/>
      <c r="WMY67" s="876"/>
      <c r="WMZ67" s="876"/>
      <c r="WNA67" s="876"/>
      <c r="WNB67" s="876"/>
      <c r="WNC67" s="876"/>
      <c r="WND67" s="876"/>
      <c r="WNE67" s="876"/>
      <c r="WNF67" s="876"/>
      <c r="WNG67" s="876"/>
      <c r="WNH67" s="876"/>
      <c r="WNI67" s="876"/>
      <c r="WNJ67" s="876"/>
      <c r="WNK67" s="876"/>
      <c r="WNL67" s="876"/>
      <c r="WNM67" s="876"/>
      <c r="WNN67" s="876"/>
      <c r="WNO67" s="876"/>
      <c r="WNP67" s="876"/>
      <c r="WNQ67" s="876"/>
      <c r="WNR67" s="876"/>
      <c r="WNS67" s="876"/>
      <c r="WNT67" s="876"/>
      <c r="WNU67" s="876"/>
      <c r="WNV67" s="876"/>
      <c r="WNW67" s="876"/>
      <c r="WNX67" s="876"/>
      <c r="WNY67" s="876"/>
      <c r="WNZ67" s="876"/>
      <c r="WOA67" s="876"/>
      <c r="WOB67" s="876"/>
      <c r="WOC67" s="876"/>
      <c r="WOD67" s="876"/>
      <c r="WOE67" s="876"/>
      <c r="WOF67" s="876"/>
      <c r="WOG67" s="876"/>
      <c r="WOH67" s="876"/>
      <c r="WOI67" s="876"/>
      <c r="WOJ67" s="876"/>
      <c r="WOK67" s="876"/>
      <c r="WOL67" s="876"/>
      <c r="WOM67" s="876"/>
      <c r="WON67" s="876"/>
      <c r="WOO67" s="876"/>
      <c r="WOP67" s="876"/>
      <c r="WOQ67" s="876"/>
      <c r="WOR67" s="876"/>
      <c r="WOS67" s="876"/>
      <c r="WOT67" s="876"/>
      <c r="WOU67" s="876"/>
      <c r="WOV67" s="876"/>
      <c r="WOW67" s="876"/>
      <c r="WOX67" s="876"/>
      <c r="WOY67" s="876"/>
      <c r="WOZ67" s="876"/>
      <c r="WPA67" s="876"/>
      <c r="WPB67" s="876"/>
      <c r="WPC67" s="876"/>
      <c r="WPD67" s="876"/>
      <c r="WPE67" s="876"/>
      <c r="WPF67" s="876"/>
      <c r="WPG67" s="876"/>
      <c r="WPH67" s="876"/>
      <c r="WPI67" s="876"/>
      <c r="WPJ67" s="876"/>
      <c r="WPK67" s="876"/>
      <c r="WPL67" s="876"/>
      <c r="WPM67" s="876"/>
      <c r="WPN67" s="876"/>
      <c r="WPO67" s="876"/>
      <c r="WPP67" s="876"/>
      <c r="WPQ67" s="876"/>
      <c r="WPR67" s="876"/>
      <c r="WPS67" s="876"/>
      <c r="WPT67" s="876"/>
      <c r="WPU67" s="876"/>
      <c r="WPV67" s="876"/>
      <c r="WPW67" s="876"/>
      <c r="WPX67" s="876"/>
      <c r="WPY67" s="876"/>
      <c r="WPZ67" s="876"/>
      <c r="WQA67" s="876"/>
      <c r="WQB67" s="876"/>
      <c r="WQC67" s="876"/>
      <c r="WQD67" s="876"/>
      <c r="WQE67" s="876"/>
      <c r="WQF67" s="876"/>
      <c r="WQG67" s="876"/>
      <c r="WQH67" s="876"/>
      <c r="WQI67" s="876"/>
      <c r="WQJ67" s="876"/>
      <c r="WQK67" s="876"/>
      <c r="WQL67" s="876"/>
      <c r="WQM67" s="876"/>
      <c r="WQN67" s="876"/>
      <c r="WQO67" s="876"/>
      <c r="WQP67" s="876"/>
      <c r="WQQ67" s="876"/>
      <c r="WQR67" s="876"/>
      <c r="WQS67" s="876"/>
      <c r="WQT67" s="876"/>
      <c r="WQU67" s="876"/>
      <c r="WQV67" s="876"/>
      <c r="WQW67" s="876"/>
      <c r="WQX67" s="876"/>
      <c r="WQY67" s="876"/>
      <c r="WQZ67" s="876"/>
      <c r="WRA67" s="876"/>
      <c r="WRB67" s="876"/>
      <c r="WRC67" s="876"/>
      <c r="WRD67" s="876"/>
      <c r="WRE67" s="876"/>
      <c r="WRF67" s="876"/>
      <c r="WRG67" s="876"/>
      <c r="WRH67" s="876"/>
      <c r="WRI67" s="876"/>
      <c r="WRJ67" s="876"/>
      <c r="WRK67" s="876"/>
      <c r="WRL67" s="876"/>
      <c r="WRM67" s="876"/>
      <c r="WRN67" s="876"/>
      <c r="WRO67" s="876"/>
      <c r="WRP67" s="876"/>
      <c r="WRQ67" s="876"/>
      <c r="WRR67" s="876"/>
      <c r="WRS67" s="876"/>
      <c r="WRT67" s="876"/>
      <c r="WRU67" s="876"/>
      <c r="WRV67" s="876"/>
      <c r="WRW67" s="876"/>
      <c r="WRX67" s="876"/>
      <c r="WRY67" s="876"/>
      <c r="WRZ67" s="876"/>
      <c r="WSA67" s="876"/>
      <c r="WSB67" s="876"/>
      <c r="WSC67" s="876"/>
      <c r="WSD67" s="876"/>
      <c r="WSE67" s="876"/>
      <c r="WSF67" s="876"/>
      <c r="WSG67" s="876"/>
      <c r="WSH67" s="876"/>
      <c r="WSI67" s="876"/>
      <c r="WSJ67" s="876"/>
      <c r="WSK67" s="876"/>
      <c r="WSL67" s="876"/>
      <c r="WSM67" s="876"/>
      <c r="WSN67" s="876"/>
      <c r="WSO67" s="876"/>
      <c r="WSP67" s="876"/>
      <c r="WSQ67" s="876"/>
      <c r="WSR67" s="876"/>
      <c r="WSS67" s="876"/>
      <c r="WST67" s="876"/>
      <c r="WSU67" s="876"/>
      <c r="WSV67" s="876"/>
      <c r="WSW67" s="876"/>
      <c r="WSX67" s="876"/>
      <c r="WSY67" s="876"/>
      <c r="WSZ67" s="876"/>
      <c r="WTA67" s="876"/>
      <c r="WTB67" s="876"/>
      <c r="WTC67" s="876"/>
      <c r="WTD67" s="876"/>
      <c r="WTE67" s="876"/>
      <c r="WTF67" s="876"/>
      <c r="WTG67" s="876"/>
      <c r="WTH67" s="876"/>
      <c r="WTI67" s="876"/>
      <c r="WTJ67" s="876"/>
      <c r="WTK67" s="876"/>
      <c r="WTL67" s="876"/>
      <c r="WTM67" s="876"/>
      <c r="WTN67" s="876"/>
      <c r="WTO67" s="876"/>
      <c r="WTP67" s="876"/>
      <c r="WTQ67" s="876"/>
      <c r="WTR67" s="876"/>
      <c r="WTS67" s="876"/>
      <c r="WTT67" s="876"/>
      <c r="WTU67" s="876"/>
      <c r="WTV67" s="876"/>
      <c r="WTW67" s="876"/>
      <c r="WTX67" s="876"/>
      <c r="WTY67" s="876"/>
      <c r="WTZ67" s="876"/>
      <c r="WUA67" s="876"/>
      <c r="WUB67" s="876"/>
      <c r="WUC67" s="876"/>
      <c r="WUD67" s="876"/>
      <c r="WUE67" s="876"/>
      <c r="WUF67" s="876"/>
      <c r="WUG67" s="876"/>
      <c r="WUH67" s="876"/>
      <c r="WUI67" s="876"/>
      <c r="WUJ67" s="876"/>
      <c r="WUK67" s="876"/>
      <c r="WUL67" s="876"/>
      <c r="WUM67" s="876"/>
      <c r="WUN67" s="876"/>
      <c r="WUO67" s="876"/>
      <c r="WUP67" s="876"/>
      <c r="WUQ67" s="876"/>
      <c r="WUR67" s="876"/>
      <c r="WUS67" s="876"/>
      <c r="WUT67" s="876"/>
      <c r="WUU67" s="876"/>
      <c r="WUV67" s="876"/>
      <c r="WUW67" s="876"/>
      <c r="WUX67" s="876"/>
      <c r="WUY67" s="876"/>
      <c r="WUZ67" s="876"/>
      <c r="WVA67" s="876"/>
      <c r="WVB67" s="876"/>
      <c r="WVC67" s="876"/>
      <c r="WVD67" s="876"/>
      <c r="WVE67" s="876"/>
      <c r="WVF67" s="876"/>
      <c r="WVG67" s="876"/>
      <c r="WVH67" s="876"/>
      <c r="WVI67" s="876"/>
      <c r="WVJ67" s="876"/>
      <c r="WVK67" s="876"/>
      <c r="WVL67" s="876"/>
      <c r="WVM67" s="876"/>
      <c r="WVN67" s="876"/>
      <c r="WVO67" s="876"/>
      <c r="WVP67" s="876"/>
      <c r="WVQ67" s="876"/>
      <c r="WVR67" s="876"/>
      <c r="WVS67" s="876"/>
      <c r="WVT67" s="876"/>
      <c r="WVU67" s="876"/>
      <c r="WVV67" s="876"/>
      <c r="WVW67" s="876"/>
      <c r="WVX67" s="876"/>
      <c r="WVY67" s="876"/>
      <c r="WVZ67" s="876"/>
      <c r="WWA67" s="876"/>
      <c r="WWB67" s="876"/>
      <c r="WWC67" s="876"/>
      <c r="WWD67" s="876"/>
      <c r="WWE67" s="876"/>
      <c r="WWF67" s="876"/>
      <c r="WWG67" s="876"/>
      <c r="WWH67" s="876"/>
      <c r="WWI67" s="876"/>
      <c r="WWJ67" s="876"/>
      <c r="WWK67" s="876"/>
      <c r="WWL67" s="876"/>
      <c r="WWM67" s="876"/>
      <c r="WWN67" s="876"/>
      <c r="WWO67" s="876"/>
      <c r="WWP67" s="876"/>
      <c r="WWQ67" s="876"/>
      <c r="WWR67" s="876"/>
      <c r="WWS67" s="876"/>
      <c r="WWT67" s="876"/>
      <c r="WWU67" s="876"/>
      <c r="WWV67" s="876"/>
      <c r="WWW67" s="876"/>
      <c r="WWX67" s="876"/>
      <c r="WWY67" s="876"/>
      <c r="WWZ67" s="876"/>
      <c r="WXA67" s="876"/>
      <c r="WXB67" s="876"/>
      <c r="WXC67" s="876"/>
      <c r="WXD67" s="876"/>
      <c r="WXE67" s="876"/>
      <c r="WXF67" s="876"/>
      <c r="WXG67" s="876"/>
      <c r="WXH67" s="876"/>
      <c r="WXI67" s="876"/>
      <c r="WXJ67" s="876"/>
      <c r="WXK67" s="876"/>
      <c r="WXL67" s="876"/>
      <c r="WXM67" s="876"/>
      <c r="WXN67" s="876"/>
      <c r="WXO67" s="876"/>
      <c r="WXP67" s="876"/>
      <c r="WXQ67" s="876"/>
      <c r="WXR67" s="876"/>
      <c r="WXS67" s="876"/>
      <c r="WXT67" s="876"/>
      <c r="WXU67" s="876"/>
      <c r="WXV67" s="876"/>
      <c r="WXW67" s="876"/>
      <c r="WXX67" s="876"/>
      <c r="WXY67" s="876"/>
      <c r="WXZ67" s="876"/>
      <c r="WYA67" s="876"/>
      <c r="WYB67" s="876"/>
      <c r="WYC67" s="876"/>
      <c r="WYD67" s="876"/>
      <c r="WYE67" s="876"/>
      <c r="WYF67" s="876"/>
      <c r="WYG67" s="876"/>
      <c r="WYH67" s="876"/>
      <c r="WYI67" s="876"/>
      <c r="WYJ67" s="876"/>
      <c r="WYK67" s="876"/>
      <c r="WYL67" s="876"/>
      <c r="WYM67" s="876"/>
      <c r="WYN67" s="876"/>
      <c r="WYO67" s="876"/>
      <c r="WYP67" s="876"/>
      <c r="WYQ67" s="876"/>
      <c r="WYR67" s="876"/>
      <c r="WYS67" s="876"/>
      <c r="WYT67" s="876"/>
      <c r="WYU67" s="876"/>
      <c r="WYV67" s="876"/>
      <c r="WYW67" s="876"/>
      <c r="WYX67" s="876"/>
      <c r="WYY67" s="876"/>
      <c r="WYZ67" s="876"/>
      <c r="WZA67" s="876"/>
      <c r="WZB67" s="876"/>
      <c r="WZC67" s="876"/>
      <c r="WZD67" s="876"/>
      <c r="WZE67" s="876"/>
      <c r="WZF67" s="876"/>
      <c r="WZG67" s="876"/>
      <c r="WZH67" s="876"/>
      <c r="WZI67" s="876"/>
      <c r="WZJ67" s="876"/>
      <c r="WZK67" s="876"/>
      <c r="WZL67" s="876"/>
      <c r="WZM67" s="876"/>
      <c r="WZN67" s="876"/>
      <c r="WZO67" s="876"/>
      <c r="WZP67" s="876"/>
      <c r="WZQ67" s="876"/>
      <c r="WZR67" s="876"/>
      <c r="WZS67" s="876"/>
      <c r="WZT67" s="876"/>
      <c r="WZU67" s="876"/>
      <c r="WZV67" s="876"/>
      <c r="WZW67" s="876"/>
      <c r="WZX67" s="876"/>
      <c r="WZY67" s="876"/>
      <c r="WZZ67" s="876"/>
      <c r="XAA67" s="876"/>
      <c r="XAB67" s="876"/>
      <c r="XAC67" s="876"/>
      <c r="XAD67" s="876"/>
      <c r="XAE67" s="876"/>
      <c r="XAF67" s="876"/>
      <c r="XAG67" s="876"/>
      <c r="XAH67" s="876"/>
      <c r="XAI67" s="876"/>
      <c r="XAJ67" s="876"/>
      <c r="XAK67" s="876"/>
      <c r="XAL67" s="876"/>
      <c r="XAM67" s="876"/>
      <c r="XAN67" s="876"/>
      <c r="XAO67" s="876"/>
      <c r="XAP67" s="876"/>
      <c r="XAQ67" s="876"/>
      <c r="XAR67" s="876"/>
      <c r="XAS67" s="876"/>
      <c r="XAT67" s="876"/>
      <c r="XAU67" s="876"/>
      <c r="XAV67" s="876"/>
      <c r="XAW67" s="876"/>
      <c r="XAX67" s="876"/>
      <c r="XAY67" s="876"/>
      <c r="XAZ67" s="876"/>
      <c r="XBA67" s="876"/>
      <c r="XBB67" s="876"/>
      <c r="XBC67" s="876"/>
      <c r="XBD67" s="876"/>
      <c r="XBE67" s="876"/>
      <c r="XBF67" s="876"/>
      <c r="XBG67" s="876"/>
      <c r="XBH67" s="876"/>
      <c r="XBI67" s="876"/>
      <c r="XBJ67" s="876"/>
      <c r="XBK67" s="876"/>
      <c r="XBL67" s="876"/>
      <c r="XBM67" s="876"/>
      <c r="XBN67" s="876"/>
      <c r="XBO67" s="876"/>
      <c r="XBP67" s="876"/>
      <c r="XBQ67" s="876"/>
      <c r="XBR67" s="876"/>
      <c r="XBS67" s="876"/>
      <c r="XBT67" s="876"/>
      <c r="XBU67" s="876"/>
      <c r="XBV67" s="876"/>
      <c r="XBW67" s="876"/>
      <c r="XBX67" s="876"/>
      <c r="XBY67" s="876"/>
      <c r="XBZ67" s="876"/>
      <c r="XCA67" s="876"/>
      <c r="XCB67" s="876"/>
      <c r="XCC67" s="876"/>
      <c r="XCD67" s="876"/>
      <c r="XCE67" s="876"/>
      <c r="XCF67" s="876"/>
      <c r="XCG67" s="876"/>
      <c r="XCH67" s="876"/>
      <c r="XCI67" s="876"/>
      <c r="XCJ67" s="876"/>
      <c r="XCK67" s="876"/>
      <c r="XCL67" s="876"/>
      <c r="XCM67" s="876"/>
      <c r="XCN67" s="876"/>
      <c r="XCO67" s="876"/>
      <c r="XCP67" s="876"/>
      <c r="XCQ67" s="876"/>
      <c r="XCR67" s="876"/>
      <c r="XCS67" s="876"/>
      <c r="XCT67" s="876"/>
      <c r="XCU67" s="876"/>
      <c r="XCV67" s="876"/>
      <c r="XCW67" s="876"/>
      <c r="XCX67" s="876"/>
      <c r="XCY67" s="876"/>
      <c r="XCZ67" s="876"/>
      <c r="XDA67" s="876"/>
      <c r="XDB67" s="876"/>
      <c r="XDC67" s="876"/>
      <c r="XDD67" s="876"/>
      <c r="XDE67" s="876"/>
      <c r="XDF67" s="876"/>
      <c r="XDG67" s="876"/>
      <c r="XDH67" s="876"/>
      <c r="XDI67" s="876"/>
      <c r="XDJ67" s="876"/>
      <c r="XDK67" s="876"/>
      <c r="XDL67" s="876"/>
      <c r="XDM67" s="876"/>
      <c r="XDN67" s="876"/>
      <c r="XDO67" s="876"/>
      <c r="XDP67" s="876"/>
      <c r="XDQ67" s="876"/>
      <c r="XDR67" s="876"/>
      <c r="XDS67" s="876"/>
      <c r="XDT67" s="876"/>
      <c r="XDU67" s="876"/>
      <c r="XDV67" s="876"/>
      <c r="XDW67" s="876"/>
      <c r="XDX67" s="876"/>
      <c r="XDY67" s="876"/>
      <c r="XDZ67" s="876"/>
      <c r="XEA67" s="876"/>
      <c r="XEB67" s="876"/>
      <c r="XEC67" s="876"/>
      <c r="XED67" s="876"/>
      <c r="XEE67" s="876"/>
      <c r="XEF67" s="876"/>
      <c r="XEG67" s="876"/>
      <c r="XEH67" s="876"/>
      <c r="XEI67" s="876"/>
      <c r="XEJ67" s="876"/>
      <c r="XEK67" s="876"/>
      <c r="XEL67" s="876"/>
      <c r="XEM67" s="876"/>
      <c r="XEN67" s="876"/>
      <c r="XEO67" s="876"/>
      <c r="XEP67" s="876"/>
      <c r="XEQ67" s="876"/>
      <c r="XER67" s="876"/>
      <c r="XES67" s="876"/>
      <c r="XET67" s="876"/>
      <c r="XEU67" s="876"/>
      <c r="XEV67" s="876"/>
      <c r="XEW67" s="876"/>
      <c r="XEX67" s="876"/>
      <c r="XEY67" s="876"/>
      <c r="XEZ67" s="876"/>
      <c r="XFA67" s="876"/>
      <c r="XFB67" s="876"/>
      <c r="XFC67" s="876"/>
      <c r="XFD67" s="876"/>
    </row>
    <row r="68" spans="1:16384" s="877" customFormat="1" ht="12.75" customHeight="1">
      <c r="A68" s="876"/>
      <c r="B68" s="876"/>
      <c r="C68" s="883"/>
      <c r="D68" s="884"/>
      <c r="E68" s="883"/>
      <c r="F68" s="883"/>
      <c r="G68" s="883"/>
      <c r="H68" s="883"/>
      <c r="I68" s="883"/>
      <c r="J68" s="884"/>
      <c r="K68" s="888"/>
      <c r="L68" s="888"/>
      <c r="M68" s="888"/>
      <c r="N68" s="876"/>
      <c r="O68" s="876"/>
      <c r="P68" s="876"/>
      <c r="Q68" s="876"/>
      <c r="R68" s="876"/>
      <c r="S68" s="876"/>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c r="AS68" s="876"/>
      <c r="AT68" s="876"/>
      <c r="AU68" s="876"/>
      <c r="AV68" s="876"/>
      <c r="AW68" s="876"/>
      <c r="AX68" s="876"/>
      <c r="AY68" s="876"/>
      <c r="AZ68" s="876"/>
      <c r="BA68" s="876"/>
      <c r="BB68" s="876"/>
      <c r="BC68" s="876"/>
      <c r="BD68" s="876"/>
      <c r="BE68" s="876"/>
      <c r="BF68" s="876"/>
      <c r="BG68" s="876"/>
      <c r="BH68" s="876"/>
      <c r="BI68" s="876"/>
      <c r="BJ68" s="876"/>
      <c r="BK68" s="876"/>
      <c r="BL68" s="876"/>
      <c r="BM68" s="876"/>
      <c r="BN68" s="876"/>
      <c r="BO68" s="876"/>
      <c r="BP68" s="876"/>
      <c r="BQ68" s="876"/>
      <c r="BR68" s="876"/>
      <c r="BS68" s="876"/>
      <c r="BT68" s="876"/>
      <c r="BU68" s="876"/>
      <c r="BV68" s="876"/>
      <c r="BW68" s="876"/>
      <c r="BX68" s="876"/>
      <c r="BY68" s="876"/>
      <c r="BZ68" s="876"/>
      <c r="CA68" s="876"/>
      <c r="CB68" s="876"/>
      <c r="CC68" s="876"/>
      <c r="CD68" s="876"/>
      <c r="CE68" s="876"/>
      <c r="CF68" s="876"/>
      <c r="CG68" s="876"/>
      <c r="CH68" s="876"/>
      <c r="CI68" s="876"/>
      <c r="CJ68" s="876"/>
      <c r="CK68" s="876"/>
      <c r="CL68" s="876"/>
      <c r="CM68" s="876"/>
      <c r="CN68" s="876"/>
      <c r="CO68" s="876"/>
      <c r="CP68" s="876"/>
      <c r="CQ68" s="876"/>
      <c r="CR68" s="876"/>
      <c r="CS68" s="876"/>
      <c r="CT68" s="876"/>
      <c r="CU68" s="876"/>
      <c r="CV68" s="876"/>
      <c r="CW68" s="876"/>
      <c r="CX68" s="876"/>
      <c r="CY68" s="876"/>
      <c r="CZ68" s="876"/>
      <c r="DA68" s="876"/>
      <c r="DB68" s="876"/>
      <c r="DC68" s="876"/>
      <c r="DD68" s="876"/>
      <c r="DE68" s="876"/>
      <c r="DF68" s="876"/>
      <c r="DG68" s="876"/>
      <c r="DH68" s="876"/>
      <c r="DI68" s="876"/>
      <c r="DJ68" s="876"/>
      <c r="DK68" s="876"/>
      <c r="DL68" s="876"/>
      <c r="DM68" s="876"/>
      <c r="DN68" s="876"/>
      <c r="DO68" s="876"/>
      <c r="DP68" s="876"/>
      <c r="DQ68" s="876"/>
      <c r="DR68" s="876"/>
      <c r="DS68" s="876"/>
      <c r="DT68" s="876"/>
      <c r="DU68" s="876"/>
      <c r="DV68" s="876"/>
      <c r="DW68" s="876"/>
      <c r="DX68" s="876"/>
      <c r="DY68" s="876"/>
      <c r="DZ68" s="876"/>
      <c r="EA68" s="876"/>
      <c r="EB68" s="876"/>
      <c r="EC68" s="876"/>
      <c r="ED68" s="876"/>
      <c r="EE68" s="876"/>
      <c r="EF68" s="876"/>
      <c r="EG68" s="876"/>
      <c r="EH68" s="876"/>
      <c r="EI68" s="876"/>
      <c r="EJ68" s="876"/>
      <c r="EK68" s="876"/>
      <c r="EL68" s="876"/>
      <c r="EM68" s="876"/>
      <c r="EN68" s="876"/>
      <c r="EO68" s="876"/>
      <c r="EP68" s="876"/>
      <c r="EQ68" s="876"/>
      <c r="ER68" s="876"/>
      <c r="ES68" s="876"/>
      <c r="ET68" s="876"/>
      <c r="EU68" s="876"/>
      <c r="EV68" s="876"/>
      <c r="EW68" s="876"/>
      <c r="EX68" s="876"/>
      <c r="EY68" s="876"/>
      <c r="EZ68" s="876"/>
      <c r="FA68" s="876"/>
      <c r="FB68" s="876"/>
      <c r="FC68" s="876"/>
      <c r="FD68" s="876"/>
      <c r="FE68" s="876"/>
      <c r="FF68" s="876"/>
      <c r="FG68" s="876"/>
      <c r="FH68" s="876"/>
      <c r="FI68" s="876"/>
      <c r="FJ68" s="876"/>
      <c r="FK68" s="876"/>
      <c r="FL68" s="876"/>
      <c r="FM68" s="876"/>
      <c r="FN68" s="876"/>
      <c r="FO68" s="876"/>
      <c r="FP68" s="876"/>
      <c r="FQ68" s="876"/>
      <c r="FR68" s="876"/>
      <c r="FS68" s="876"/>
      <c r="FT68" s="876"/>
      <c r="FU68" s="876"/>
      <c r="FV68" s="876"/>
      <c r="FW68" s="876"/>
      <c r="FX68" s="876"/>
      <c r="FY68" s="876"/>
      <c r="FZ68" s="876"/>
      <c r="GA68" s="876"/>
      <c r="GB68" s="876"/>
      <c r="GC68" s="876"/>
      <c r="GD68" s="876"/>
      <c r="GE68" s="876"/>
      <c r="GF68" s="876"/>
      <c r="GG68" s="876"/>
      <c r="GH68" s="876"/>
      <c r="GI68" s="876"/>
      <c r="GJ68" s="876"/>
      <c r="GK68" s="876"/>
      <c r="GL68" s="876"/>
      <c r="GM68" s="876"/>
      <c r="GN68" s="876"/>
      <c r="GO68" s="876"/>
      <c r="GP68" s="876"/>
      <c r="GQ68" s="876"/>
      <c r="GR68" s="876"/>
      <c r="GS68" s="876"/>
      <c r="GT68" s="876"/>
      <c r="GU68" s="876"/>
      <c r="GV68" s="876"/>
      <c r="GW68" s="876"/>
      <c r="GX68" s="876"/>
      <c r="GY68" s="876"/>
      <c r="GZ68" s="876"/>
      <c r="HA68" s="876"/>
      <c r="HB68" s="876"/>
      <c r="HC68" s="876"/>
      <c r="HD68" s="876"/>
      <c r="HE68" s="876"/>
      <c r="HF68" s="876"/>
      <c r="HG68" s="876"/>
      <c r="HH68" s="876"/>
      <c r="HI68" s="876"/>
      <c r="HJ68" s="876"/>
      <c r="HK68" s="876"/>
      <c r="HL68" s="876"/>
      <c r="HM68" s="876"/>
      <c r="HN68" s="876"/>
      <c r="HO68" s="876"/>
      <c r="HP68" s="876"/>
      <c r="HQ68" s="876"/>
      <c r="HR68" s="876"/>
      <c r="HS68" s="876"/>
      <c r="HT68" s="876"/>
      <c r="HU68" s="876"/>
      <c r="HV68" s="876"/>
      <c r="HW68" s="876"/>
      <c r="HX68" s="876"/>
      <c r="HY68" s="876"/>
      <c r="HZ68" s="876"/>
      <c r="IA68" s="876"/>
      <c r="IB68" s="876"/>
      <c r="IC68" s="876"/>
      <c r="ID68" s="876"/>
      <c r="IE68" s="876"/>
      <c r="IF68" s="876"/>
      <c r="IG68" s="876"/>
      <c r="IH68" s="876"/>
      <c r="II68" s="876"/>
      <c r="IJ68" s="876"/>
      <c r="IK68" s="876"/>
      <c r="IL68" s="876"/>
      <c r="IM68" s="876"/>
      <c r="IN68" s="876"/>
      <c r="IO68" s="876"/>
      <c r="IP68" s="876"/>
      <c r="IQ68" s="876"/>
      <c r="IR68" s="876"/>
      <c r="IS68" s="876"/>
      <c r="IT68" s="876"/>
      <c r="IU68" s="876"/>
      <c r="IV68" s="876"/>
      <c r="IW68" s="876"/>
      <c r="IX68" s="876"/>
      <c r="IY68" s="876"/>
      <c r="IZ68" s="876"/>
      <c r="JA68" s="876"/>
      <c r="JB68" s="876"/>
      <c r="JC68" s="876"/>
      <c r="JD68" s="876"/>
      <c r="JE68" s="876"/>
      <c r="JF68" s="876"/>
      <c r="JG68" s="876"/>
      <c r="JH68" s="876"/>
      <c r="JI68" s="876"/>
      <c r="JJ68" s="876"/>
      <c r="JK68" s="876"/>
      <c r="JL68" s="876"/>
      <c r="JM68" s="876"/>
      <c r="JN68" s="876"/>
      <c r="JO68" s="876"/>
      <c r="JP68" s="876"/>
      <c r="JQ68" s="876"/>
      <c r="JR68" s="876"/>
      <c r="JS68" s="876"/>
      <c r="JT68" s="876"/>
      <c r="JU68" s="876"/>
      <c r="JV68" s="876"/>
      <c r="JW68" s="876"/>
      <c r="JX68" s="876"/>
      <c r="JY68" s="876"/>
      <c r="JZ68" s="876"/>
      <c r="KA68" s="876"/>
      <c r="KB68" s="876"/>
      <c r="KC68" s="876"/>
      <c r="KD68" s="876"/>
      <c r="KE68" s="876"/>
      <c r="KF68" s="876"/>
      <c r="KG68" s="876"/>
      <c r="KH68" s="876"/>
      <c r="KI68" s="876"/>
      <c r="KJ68" s="876"/>
      <c r="KK68" s="876"/>
      <c r="KL68" s="876"/>
      <c r="KM68" s="876"/>
      <c r="KN68" s="876"/>
      <c r="KO68" s="876"/>
      <c r="KP68" s="876"/>
      <c r="KQ68" s="876"/>
      <c r="KR68" s="876"/>
      <c r="KS68" s="876"/>
      <c r="KT68" s="876"/>
      <c r="KU68" s="876"/>
      <c r="KV68" s="876"/>
      <c r="KW68" s="876"/>
      <c r="KX68" s="876"/>
      <c r="KY68" s="876"/>
      <c r="KZ68" s="876"/>
      <c r="LA68" s="876"/>
      <c r="LB68" s="876"/>
      <c r="LC68" s="876"/>
      <c r="LD68" s="876"/>
      <c r="LE68" s="876"/>
      <c r="LF68" s="876"/>
      <c r="LG68" s="876"/>
      <c r="LH68" s="876"/>
      <c r="LI68" s="876"/>
      <c r="LJ68" s="876"/>
      <c r="LK68" s="876"/>
      <c r="LL68" s="876"/>
      <c r="LM68" s="876"/>
      <c r="LN68" s="876"/>
      <c r="LO68" s="876"/>
      <c r="LP68" s="876"/>
      <c r="LQ68" s="876"/>
      <c r="LR68" s="876"/>
      <c r="LS68" s="876"/>
      <c r="LT68" s="876"/>
      <c r="LU68" s="876"/>
      <c r="LV68" s="876"/>
      <c r="LW68" s="876"/>
      <c r="LX68" s="876"/>
      <c r="LY68" s="876"/>
      <c r="LZ68" s="876"/>
      <c r="MA68" s="876"/>
      <c r="MB68" s="876"/>
      <c r="MC68" s="876"/>
      <c r="MD68" s="876"/>
      <c r="ME68" s="876"/>
      <c r="MF68" s="876"/>
      <c r="MG68" s="876"/>
      <c r="MH68" s="876"/>
      <c r="MI68" s="876"/>
      <c r="MJ68" s="876"/>
      <c r="MK68" s="876"/>
      <c r="ML68" s="876"/>
      <c r="MM68" s="876"/>
      <c r="MN68" s="876"/>
      <c r="MO68" s="876"/>
      <c r="MP68" s="876"/>
      <c r="MQ68" s="876"/>
      <c r="MR68" s="876"/>
      <c r="MS68" s="876"/>
      <c r="MT68" s="876"/>
      <c r="MU68" s="876"/>
      <c r="MV68" s="876"/>
      <c r="MW68" s="876"/>
      <c r="MX68" s="876"/>
      <c r="MY68" s="876"/>
      <c r="MZ68" s="876"/>
      <c r="NA68" s="876"/>
      <c r="NB68" s="876"/>
      <c r="NC68" s="876"/>
      <c r="ND68" s="876"/>
      <c r="NE68" s="876"/>
      <c r="NF68" s="876"/>
      <c r="NG68" s="876"/>
      <c r="NH68" s="876"/>
      <c r="NI68" s="876"/>
      <c r="NJ68" s="876"/>
      <c r="NK68" s="876"/>
      <c r="NL68" s="876"/>
      <c r="NM68" s="876"/>
      <c r="NN68" s="876"/>
      <c r="NO68" s="876"/>
      <c r="NP68" s="876"/>
      <c r="NQ68" s="876"/>
      <c r="NR68" s="876"/>
      <c r="NS68" s="876"/>
      <c r="NT68" s="876"/>
      <c r="NU68" s="876"/>
      <c r="NV68" s="876"/>
      <c r="NW68" s="876"/>
      <c r="NX68" s="876"/>
      <c r="NY68" s="876"/>
      <c r="NZ68" s="876"/>
      <c r="OA68" s="876"/>
      <c r="OB68" s="876"/>
      <c r="OC68" s="876"/>
      <c r="OD68" s="876"/>
      <c r="OE68" s="876"/>
      <c r="OF68" s="876"/>
      <c r="OG68" s="876"/>
      <c r="OH68" s="876"/>
      <c r="OI68" s="876"/>
      <c r="OJ68" s="876"/>
      <c r="OK68" s="876"/>
      <c r="OL68" s="876"/>
      <c r="OM68" s="876"/>
      <c r="ON68" s="876"/>
      <c r="OO68" s="876"/>
      <c r="OP68" s="876"/>
      <c r="OQ68" s="876"/>
      <c r="OR68" s="876"/>
      <c r="OS68" s="876"/>
      <c r="OT68" s="876"/>
      <c r="OU68" s="876"/>
      <c r="OV68" s="876"/>
      <c r="OW68" s="876"/>
      <c r="OX68" s="876"/>
      <c r="OY68" s="876"/>
      <c r="OZ68" s="876"/>
      <c r="PA68" s="876"/>
      <c r="PB68" s="876"/>
      <c r="PC68" s="876"/>
      <c r="PD68" s="876"/>
      <c r="PE68" s="876"/>
      <c r="PF68" s="876"/>
      <c r="PG68" s="876"/>
      <c r="PH68" s="876"/>
      <c r="PI68" s="876"/>
      <c r="PJ68" s="876"/>
      <c r="PK68" s="876"/>
      <c r="PL68" s="876"/>
      <c r="PM68" s="876"/>
      <c r="PN68" s="876"/>
      <c r="PO68" s="876"/>
      <c r="PP68" s="876"/>
      <c r="PQ68" s="876"/>
      <c r="PR68" s="876"/>
      <c r="PS68" s="876"/>
      <c r="PT68" s="876"/>
      <c r="PU68" s="876"/>
      <c r="PV68" s="876"/>
      <c r="PW68" s="876"/>
      <c r="PX68" s="876"/>
      <c r="PY68" s="876"/>
      <c r="PZ68" s="876"/>
      <c r="QA68" s="876"/>
      <c r="QB68" s="876"/>
      <c r="QC68" s="876"/>
      <c r="QD68" s="876"/>
      <c r="QE68" s="876"/>
      <c r="QF68" s="876"/>
      <c r="QG68" s="876"/>
      <c r="QH68" s="876"/>
      <c r="QI68" s="876"/>
      <c r="QJ68" s="876"/>
      <c r="QK68" s="876"/>
      <c r="QL68" s="876"/>
      <c r="QM68" s="876"/>
      <c r="QN68" s="876"/>
      <c r="QO68" s="876"/>
      <c r="QP68" s="876"/>
      <c r="QQ68" s="876"/>
      <c r="QR68" s="876"/>
      <c r="QS68" s="876"/>
      <c r="QT68" s="876"/>
      <c r="QU68" s="876"/>
      <c r="QV68" s="876"/>
      <c r="QW68" s="876"/>
      <c r="QX68" s="876"/>
      <c r="QY68" s="876"/>
      <c r="QZ68" s="876"/>
      <c r="RA68" s="876"/>
      <c r="RB68" s="876"/>
      <c r="RC68" s="876"/>
      <c r="RD68" s="876"/>
      <c r="RE68" s="876"/>
      <c r="RF68" s="876"/>
      <c r="RG68" s="876"/>
      <c r="RH68" s="876"/>
      <c r="RI68" s="876"/>
      <c r="RJ68" s="876"/>
      <c r="RK68" s="876"/>
      <c r="RL68" s="876"/>
      <c r="RM68" s="876"/>
      <c r="RN68" s="876"/>
      <c r="RO68" s="876"/>
      <c r="RP68" s="876"/>
      <c r="RQ68" s="876"/>
      <c r="RR68" s="876"/>
      <c r="RS68" s="876"/>
      <c r="RT68" s="876"/>
      <c r="RU68" s="876"/>
      <c r="RV68" s="876"/>
      <c r="RW68" s="876"/>
      <c r="RX68" s="876"/>
      <c r="RY68" s="876"/>
      <c r="RZ68" s="876"/>
      <c r="SA68" s="876"/>
      <c r="SB68" s="876"/>
      <c r="SC68" s="876"/>
      <c r="SD68" s="876"/>
      <c r="SE68" s="876"/>
      <c r="SF68" s="876"/>
      <c r="SG68" s="876"/>
      <c r="SH68" s="876"/>
      <c r="SI68" s="876"/>
      <c r="SJ68" s="876"/>
      <c r="SK68" s="876"/>
      <c r="SL68" s="876"/>
      <c r="SM68" s="876"/>
      <c r="SN68" s="876"/>
      <c r="SO68" s="876"/>
      <c r="SP68" s="876"/>
      <c r="SQ68" s="876"/>
      <c r="SR68" s="876"/>
      <c r="SS68" s="876"/>
      <c r="ST68" s="876"/>
      <c r="SU68" s="876"/>
      <c r="SV68" s="876"/>
      <c r="SW68" s="876"/>
      <c r="SX68" s="876"/>
      <c r="SY68" s="876"/>
      <c r="SZ68" s="876"/>
      <c r="TA68" s="876"/>
      <c r="TB68" s="876"/>
      <c r="TC68" s="876"/>
      <c r="TD68" s="876"/>
      <c r="TE68" s="876"/>
      <c r="TF68" s="876"/>
      <c r="TG68" s="876"/>
      <c r="TH68" s="876"/>
      <c r="TI68" s="876"/>
      <c r="TJ68" s="876"/>
      <c r="TK68" s="876"/>
      <c r="TL68" s="876"/>
      <c r="TM68" s="876"/>
      <c r="TN68" s="876"/>
      <c r="TO68" s="876"/>
      <c r="TP68" s="876"/>
      <c r="TQ68" s="876"/>
      <c r="TR68" s="876"/>
      <c r="TS68" s="876"/>
      <c r="TT68" s="876"/>
      <c r="TU68" s="876"/>
      <c r="TV68" s="876"/>
      <c r="TW68" s="876"/>
      <c r="TX68" s="876"/>
      <c r="TY68" s="876"/>
      <c r="TZ68" s="876"/>
      <c r="UA68" s="876"/>
      <c r="UB68" s="876"/>
      <c r="UC68" s="876"/>
      <c r="UD68" s="876"/>
      <c r="UE68" s="876"/>
      <c r="UF68" s="876"/>
      <c r="UG68" s="876"/>
      <c r="UH68" s="876"/>
      <c r="UI68" s="876"/>
      <c r="UJ68" s="876"/>
      <c r="UK68" s="876"/>
      <c r="UL68" s="876"/>
      <c r="UM68" s="876"/>
      <c r="UN68" s="876"/>
      <c r="UO68" s="876"/>
      <c r="UP68" s="876"/>
      <c r="UQ68" s="876"/>
      <c r="UR68" s="876"/>
      <c r="US68" s="876"/>
      <c r="UT68" s="876"/>
      <c r="UU68" s="876"/>
      <c r="UV68" s="876"/>
      <c r="UW68" s="876"/>
      <c r="UX68" s="876"/>
      <c r="UY68" s="876"/>
      <c r="UZ68" s="876"/>
      <c r="VA68" s="876"/>
      <c r="VB68" s="876"/>
      <c r="VC68" s="876"/>
      <c r="VD68" s="876"/>
      <c r="VE68" s="876"/>
      <c r="VF68" s="876"/>
      <c r="VG68" s="876"/>
      <c r="VH68" s="876"/>
      <c r="VI68" s="876"/>
      <c r="VJ68" s="876"/>
      <c r="VK68" s="876"/>
      <c r="VL68" s="876"/>
      <c r="VM68" s="876"/>
      <c r="VN68" s="876"/>
      <c r="VO68" s="876"/>
      <c r="VP68" s="876"/>
      <c r="VQ68" s="876"/>
      <c r="VR68" s="876"/>
      <c r="VS68" s="876"/>
      <c r="VT68" s="876"/>
      <c r="VU68" s="876"/>
      <c r="VV68" s="876"/>
      <c r="VW68" s="876"/>
      <c r="VX68" s="876"/>
      <c r="VY68" s="876"/>
      <c r="VZ68" s="876"/>
      <c r="WA68" s="876"/>
      <c r="WB68" s="876"/>
      <c r="WC68" s="876"/>
      <c r="WD68" s="876"/>
      <c r="WE68" s="876"/>
      <c r="WF68" s="876"/>
      <c r="WG68" s="876"/>
      <c r="WH68" s="876"/>
      <c r="WI68" s="876"/>
      <c r="WJ68" s="876"/>
      <c r="WK68" s="876"/>
      <c r="WL68" s="876"/>
      <c r="WM68" s="876"/>
      <c r="WN68" s="876"/>
      <c r="WO68" s="876"/>
      <c r="WP68" s="876"/>
      <c r="WQ68" s="876"/>
      <c r="WR68" s="876"/>
      <c r="WS68" s="876"/>
      <c r="WT68" s="876"/>
      <c r="WU68" s="876"/>
      <c r="WV68" s="876"/>
      <c r="WW68" s="876"/>
      <c r="WX68" s="876"/>
      <c r="WY68" s="876"/>
      <c r="WZ68" s="876"/>
      <c r="XA68" s="876"/>
      <c r="XB68" s="876"/>
      <c r="XC68" s="876"/>
      <c r="XD68" s="876"/>
      <c r="XE68" s="876"/>
      <c r="XF68" s="876"/>
      <c r="XG68" s="876"/>
      <c r="XH68" s="876"/>
      <c r="XI68" s="876"/>
      <c r="XJ68" s="876"/>
      <c r="XK68" s="876"/>
      <c r="XL68" s="876"/>
      <c r="XM68" s="876"/>
      <c r="XN68" s="876"/>
      <c r="XO68" s="876"/>
      <c r="XP68" s="876"/>
      <c r="XQ68" s="876"/>
      <c r="XR68" s="876"/>
      <c r="XS68" s="876"/>
      <c r="XT68" s="876"/>
      <c r="XU68" s="876"/>
      <c r="XV68" s="876"/>
      <c r="XW68" s="876"/>
      <c r="XX68" s="876"/>
      <c r="XY68" s="876"/>
      <c r="XZ68" s="876"/>
      <c r="YA68" s="876"/>
      <c r="YB68" s="876"/>
      <c r="YC68" s="876"/>
      <c r="YD68" s="876"/>
      <c r="YE68" s="876"/>
      <c r="YF68" s="876"/>
      <c r="YG68" s="876"/>
      <c r="YH68" s="876"/>
      <c r="YI68" s="876"/>
      <c r="YJ68" s="876"/>
      <c r="YK68" s="876"/>
      <c r="YL68" s="876"/>
      <c r="YM68" s="876"/>
      <c r="YN68" s="876"/>
      <c r="YO68" s="876"/>
      <c r="YP68" s="876"/>
      <c r="YQ68" s="876"/>
      <c r="YR68" s="876"/>
      <c r="YS68" s="876"/>
      <c r="YT68" s="876"/>
      <c r="YU68" s="876"/>
      <c r="YV68" s="876"/>
      <c r="YW68" s="876"/>
      <c r="YX68" s="876"/>
      <c r="YY68" s="876"/>
      <c r="YZ68" s="876"/>
      <c r="ZA68" s="876"/>
      <c r="ZB68" s="876"/>
      <c r="ZC68" s="876"/>
      <c r="ZD68" s="876"/>
      <c r="ZE68" s="876"/>
      <c r="ZF68" s="876"/>
      <c r="ZG68" s="876"/>
      <c r="ZH68" s="876"/>
      <c r="ZI68" s="876"/>
      <c r="ZJ68" s="876"/>
      <c r="ZK68" s="876"/>
      <c r="ZL68" s="876"/>
      <c r="ZM68" s="876"/>
      <c r="ZN68" s="876"/>
      <c r="ZO68" s="876"/>
      <c r="ZP68" s="876"/>
      <c r="ZQ68" s="876"/>
      <c r="ZR68" s="876"/>
      <c r="ZS68" s="876"/>
      <c r="ZT68" s="876"/>
      <c r="ZU68" s="876"/>
      <c r="ZV68" s="876"/>
      <c r="ZW68" s="876"/>
      <c r="ZX68" s="876"/>
      <c r="ZY68" s="876"/>
      <c r="ZZ68" s="876"/>
      <c r="AAA68" s="876"/>
      <c r="AAB68" s="876"/>
      <c r="AAC68" s="876"/>
      <c r="AAD68" s="876"/>
      <c r="AAE68" s="876"/>
      <c r="AAF68" s="876"/>
      <c r="AAG68" s="876"/>
      <c r="AAH68" s="876"/>
      <c r="AAI68" s="876"/>
      <c r="AAJ68" s="876"/>
      <c r="AAK68" s="876"/>
      <c r="AAL68" s="876"/>
      <c r="AAM68" s="876"/>
      <c r="AAN68" s="876"/>
      <c r="AAO68" s="876"/>
      <c r="AAP68" s="876"/>
      <c r="AAQ68" s="876"/>
      <c r="AAR68" s="876"/>
      <c r="AAS68" s="876"/>
      <c r="AAT68" s="876"/>
      <c r="AAU68" s="876"/>
      <c r="AAV68" s="876"/>
      <c r="AAW68" s="876"/>
      <c r="AAX68" s="876"/>
      <c r="AAY68" s="876"/>
      <c r="AAZ68" s="876"/>
      <c r="ABA68" s="876"/>
      <c r="ABB68" s="876"/>
      <c r="ABC68" s="876"/>
      <c r="ABD68" s="876"/>
      <c r="ABE68" s="876"/>
      <c r="ABF68" s="876"/>
      <c r="ABG68" s="876"/>
      <c r="ABH68" s="876"/>
      <c r="ABI68" s="876"/>
      <c r="ABJ68" s="876"/>
      <c r="ABK68" s="876"/>
      <c r="ABL68" s="876"/>
      <c r="ABM68" s="876"/>
      <c r="ABN68" s="876"/>
      <c r="ABO68" s="876"/>
      <c r="ABP68" s="876"/>
      <c r="ABQ68" s="876"/>
      <c r="ABR68" s="876"/>
      <c r="ABS68" s="876"/>
      <c r="ABT68" s="876"/>
      <c r="ABU68" s="876"/>
      <c r="ABV68" s="876"/>
      <c r="ABW68" s="876"/>
      <c r="ABX68" s="876"/>
      <c r="ABY68" s="876"/>
      <c r="ABZ68" s="876"/>
      <c r="ACA68" s="876"/>
      <c r="ACB68" s="876"/>
      <c r="ACC68" s="876"/>
      <c r="ACD68" s="876"/>
      <c r="ACE68" s="876"/>
      <c r="ACF68" s="876"/>
      <c r="ACG68" s="876"/>
      <c r="ACH68" s="876"/>
      <c r="ACI68" s="876"/>
      <c r="ACJ68" s="876"/>
      <c r="ACK68" s="876"/>
      <c r="ACL68" s="876"/>
      <c r="ACM68" s="876"/>
      <c r="ACN68" s="876"/>
      <c r="ACO68" s="876"/>
      <c r="ACP68" s="876"/>
      <c r="ACQ68" s="876"/>
      <c r="ACR68" s="876"/>
      <c r="ACS68" s="876"/>
      <c r="ACT68" s="876"/>
      <c r="ACU68" s="876"/>
      <c r="ACV68" s="876"/>
      <c r="ACW68" s="876"/>
      <c r="ACX68" s="876"/>
      <c r="ACY68" s="876"/>
      <c r="ACZ68" s="876"/>
      <c r="ADA68" s="876"/>
      <c r="ADB68" s="876"/>
      <c r="ADC68" s="876"/>
      <c r="ADD68" s="876"/>
      <c r="ADE68" s="876"/>
      <c r="ADF68" s="876"/>
      <c r="ADG68" s="876"/>
      <c r="ADH68" s="876"/>
      <c r="ADI68" s="876"/>
      <c r="ADJ68" s="876"/>
      <c r="ADK68" s="876"/>
      <c r="ADL68" s="876"/>
      <c r="ADM68" s="876"/>
      <c r="ADN68" s="876"/>
      <c r="ADO68" s="876"/>
      <c r="ADP68" s="876"/>
      <c r="ADQ68" s="876"/>
      <c r="ADR68" s="876"/>
      <c r="ADS68" s="876"/>
      <c r="ADT68" s="876"/>
      <c r="ADU68" s="876"/>
      <c r="ADV68" s="876"/>
      <c r="ADW68" s="876"/>
      <c r="ADX68" s="876"/>
      <c r="ADY68" s="876"/>
      <c r="ADZ68" s="876"/>
      <c r="AEA68" s="876"/>
      <c r="AEB68" s="876"/>
      <c r="AEC68" s="876"/>
      <c r="AED68" s="876"/>
      <c r="AEE68" s="876"/>
      <c r="AEF68" s="876"/>
      <c r="AEG68" s="876"/>
      <c r="AEH68" s="876"/>
      <c r="AEI68" s="876"/>
      <c r="AEJ68" s="876"/>
      <c r="AEK68" s="876"/>
      <c r="AEL68" s="876"/>
      <c r="AEM68" s="876"/>
      <c r="AEN68" s="876"/>
      <c r="AEO68" s="876"/>
      <c r="AEP68" s="876"/>
      <c r="AEQ68" s="876"/>
      <c r="AER68" s="876"/>
      <c r="AES68" s="876"/>
      <c r="AET68" s="876"/>
      <c r="AEU68" s="876"/>
      <c r="AEV68" s="876"/>
      <c r="AEW68" s="876"/>
      <c r="AEX68" s="876"/>
      <c r="AEY68" s="876"/>
      <c r="AEZ68" s="876"/>
      <c r="AFA68" s="876"/>
      <c r="AFB68" s="876"/>
      <c r="AFC68" s="876"/>
      <c r="AFD68" s="876"/>
      <c r="AFE68" s="876"/>
      <c r="AFF68" s="876"/>
      <c r="AFG68" s="876"/>
      <c r="AFH68" s="876"/>
      <c r="AFI68" s="876"/>
      <c r="AFJ68" s="876"/>
      <c r="AFK68" s="876"/>
      <c r="AFL68" s="876"/>
      <c r="AFM68" s="876"/>
      <c r="AFN68" s="876"/>
      <c r="AFO68" s="876"/>
      <c r="AFP68" s="876"/>
      <c r="AFQ68" s="876"/>
      <c r="AFR68" s="876"/>
      <c r="AFS68" s="876"/>
      <c r="AFT68" s="876"/>
      <c r="AFU68" s="876"/>
      <c r="AFV68" s="876"/>
      <c r="AFW68" s="876"/>
      <c r="AFX68" s="876"/>
      <c r="AFY68" s="876"/>
      <c r="AFZ68" s="876"/>
      <c r="AGA68" s="876"/>
      <c r="AGB68" s="876"/>
      <c r="AGC68" s="876"/>
      <c r="AGD68" s="876"/>
      <c r="AGE68" s="876"/>
      <c r="AGF68" s="876"/>
      <c r="AGG68" s="876"/>
      <c r="AGH68" s="876"/>
      <c r="AGI68" s="876"/>
      <c r="AGJ68" s="876"/>
      <c r="AGK68" s="876"/>
      <c r="AGL68" s="876"/>
      <c r="AGM68" s="876"/>
      <c r="AGN68" s="876"/>
      <c r="AGO68" s="876"/>
      <c r="AGP68" s="876"/>
      <c r="AGQ68" s="876"/>
      <c r="AGR68" s="876"/>
      <c r="AGS68" s="876"/>
      <c r="AGT68" s="876"/>
      <c r="AGU68" s="876"/>
      <c r="AGV68" s="876"/>
      <c r="AGW68" s="876"/>
      <c r="AGX68" s="876"/>
      <c r="AGY68" s="876"/>
      <c r="AGZ68" s="876"/>
      <c r="AHA68" s="876"/>
      <c r="AHB68" s="876"/>
      <c r="AHC68" s="876"/>
      <c r="AHD68" s="876"/>
      <c r="AHE68" s="876"/>
      <c r="AHF68" s="876"/>
      <c r="AHG68" s="876"/>
      <c r="AHH68" s="876"/>
      <c r="AHI68" s="876"/>
      <c r="AHJ68" s="876"/>
      <c r="AHK68" s="876"/>
      <c r="AHL68" s="876"/>
      <c r="AHM68" s="876"/>
      <c r="AHN68" s="876"/>
      <c r="AHO68" s="876"/>
      <c r="AHP68" s="876"/>
      <c r="AHQ68" s="876"/>
      <c r="AHR68" s="876"/>
      <c r="AHS68" s="876"/>
      <c r="AHT68" s="876"/>
      <c r="AHU68" s="876"/>
      <c r="AHV68" s="876"/>
      <c r="AHW68" s="876"/>
      <c r="AHX68" s="876"/>
      <c r="AHY68" s="876"/>
      <c r="AHZ68" s="876"/>
      <c r="AIA68" s="876"/>
      <c r="AIB68" s="876"/>
      <c r="AIC68" s="876"/>
      <c r="AID68" s="876"/>
      <c r="AIE68" s="876"/>
      <c r="AIF68" s="876"/>
      <c r="AIG68" s="876"/>
      <c r="AIH68" s="876"/>
      <c r="AII68" s="876"/>
      <c r="AIJ68" s="876"/>
      <c r="AIK68" s="876"/>
      <c r="AIL68" s="876"/>
      <c r="AIM68" s="876"/>
      <c r="AIN68" s="876"/>
      <c r="AIO68" s="876"/>
      <c r="AIP68" s="876"/>
      <c r="AIQ68" s="876"/>
      <c r="AIR68" s="876"/>
      <c r="AIS68" s="876"/>
      <c r="AIT68" s="876"/>
      <c r="AIU68" s="876"/>
      <c r="AIV68" s="876"/>
      <c r="AIW68" s="876"/>
      <c r="AIX68" s="876"/>
      <c r="AIY68" s="876"/>
      <c r="AIZ68" s="876"/>
      <c r="AJA68" s="876"/>
      <c r="AJB68" s="876"/>
      <c r="AJC68" s="876"/>
      <c r="AJD68" s="876"/>
      <c r="AJE68" s="876"/>
      <c r="AJF68" s="876"/>
      <c r="AJG68" s="876"/>
      <c r="AJH68" s="876"/>
      <c r="AJI68" s="876"/>
      <c r="AJJ68" s="876"/>
      <c r="AJK68" s="876"/>
      <c r="AJL68" s="876"/>
      <c r="AJM68" s="876"/>
      <c r="AJN68" s="876"/>
      <c r="AJO68" s="876"/>
      <c r="AJP68" s="876"/>
      <c r="AJQ68" s="876"/>
      <c r="AJR68" s="876"/>
      <c r="AJS68" s="876"/>
      <c r="AJT68" s="876"/>
      <c r="AJU68" s="876"/>
      <c r="AJV68" s="876"/>
      <c r="AJW68" s="876"/>
      <c r="AJX68" s="876"/>
      <c r="AJY68" s="876"/>
      <c r="AJZ68" s="876"/>
      <c r="AKA68" s="876"/>
      <c r="AKB68" s="876"/>
      <c r="AKC68" s="876"/>
      <c r="AKD68" s="876"/>
      <c r="AKE68" s="876"/>
      <c r="AKF68" s="876"/>
      <c r="AKG68" s="876"/>
      <c r="AKH68" s="876"/>
      <c r="AKI68" s="876"/>
      <c r="AKJ68" s="876"/>
      <c r="AKK68" s="876"/>
      <c r="AKL68" s="876"/>
      <c r="AKM68" s="876"/>
      <c r="AKN68" s="876"/>
      <c r="AKO68" s="876"/>
      <c r="AKP68" s="876"/>
      <c r="AKQ68" s="876"/>
      <c r="AKR68" s="876"/>
      <c r="AKS68" s="876"/>
      <c r="AKT68" s="876"/>
      <c r="AKU68" s="876"/>
      <c r="AKV68" s="876"/>
      <c r="AKW68" s="876"/>
      <c r="AKX68" s="876"/>
      <c r="AKY68" s="876"/>
      <c r="AKZ68" s="876"/>
      <c r="ALA68" s="876"/>
      <c r="ALB68" s="876"/>
      <c r="ALC68" s="876"/>
      <c r="ALD68" s="876"/>
      <c r="ALE68" s="876"/>
      <c r="ALF68" s="876"/>
      <c r="ALG68" s="876"/>
      <c r="ALH68" s="876"/>
      <c r="ALI68" s="876"/>
      <c r="ALJ68" s="876"/>
      <c r="ALK68" s="876"/>
      <c r="ALL68" s="876"/>
      <c r="ALM68" s="876"/>
      <c r="ALN68" s="876"/>
      <c r="ALO68" s="876"/>
      <c r="ALP68" s="876"/>
      <c r="ALQ68" s="876"/>
      <c r="ALR68" s="876"/>
      <c r="ALS68" s="876"/>
      <c r="ALT68" s="876"/>
      <c r="ALU68" s="876"/>
      <c r="ALV68" s="876"/>
      <c r="ALW68" s="876"/>
      <c r="ALX68" s="876"/>
      <c r="ALY68" s="876"/>
      <c r="ALZ68" s="876"/>
      <c r="AMA68" s="876"/>
      <c r="AMB68" s="876"/>
      <c r="AMC68" s="876"/>
      <c r="AMD68" s="876"/>
      <c r="AME68" s="876"/>
      <c r="AMF68" s="876"/>
      <c r="AMG68" s="876"/>
      <c r="AMH68" s="876"/>
      <c r="AMI68" s="876"/>
      <c r="AMJ68" s="876"/>
      <c r="AMK68" s="876"/>
      <c r="AML68" s="876"/>
      <c r="AMM68" s="876"/>
      <c r="AMN68" s="876"/>
      <c r="AMO68" s="876"/>
      <c r="AMP68" s="876"/>
      <c r="AMQ68" s="876"/>
      <c r="AMR68" s="876"/>
      <c r="AMS68" s="876"/>
      <c r="AMT68" s="876"/>
      <c r="AMU68" s="876"/>
      <c r="AMV68" s="876"/>
      <c r="AMW68" s="876"/>
      <c r="AMX68" s="876"/>
      <c r="AMY68" s="876"/>
      <c r="AMZ68" s="876"/>
      <c r="ANA68" s="876"/>
      <c r="ANB68" s="876"/>
      <c r="ANC68" s="876"/>
      <c r="AND68" s="876"/>
      <c r="ANE68" s="876"/>
      <c r="ANF68" s="876"/>
      <c r="ANG68" s="876"/>
      <c r="ANH68" s="876"/>
      <c r="ANI68" s="876"/>
      <c r="ANJ68" s="876"/>
      <c r="ANK68" s="876"/>
      <c r="ANL68" s="876"/>
      <c r="ANM68" s="876"/>
      <c r="ANN68" s="876"/>
      <c r="ANO68" s="876"/>
      <c r="ANP68" s="876"/>
      <c r="ANQ68" s="876"/>
      <c r="ANR68" s="876"/>
      <c r="ANS68" s="876"/>
      <c r="ANT68" s="876"/>
      <c r="ANU68" s="876"/>
      <c r="ANV68" s="876"/>
      <c r="ANW68" s="876"/>
      <c r="ANX68" s="876"/>
      <c r="ANY68" s="876"/>
      <c r="ANZ68" s="876"/>
      <c r="AOA68" s="876"/>
      <c r="AOB68" s="876"/>
      <c r="AOC68" s="876"/>
      <c r="AOD68" s="876"/>
      <c r="AOE68" s="876"/>
      <c r="AOF68" s="876"/>
      <c r="AOG68" s="876"/>
      <c r="AOH68" s="876"/>
      <c r="AOI68" s="876"/>
      <c r="AOJ68" s="876"/>
      <c r="AOK68" s="876"/>
      <c r="AOL68" s="876"/>
      <c r="AOM68" s="876"/>
      <c r="AON68" s="876"/>
      <c r="AOO68" s="876"/>
      <c r="AOP68" s="876"/>
      <c r="AOQ68" s="876"/>
      <c r="AOR68" s="876"/>
      <c r="AOS68" s="876"/>
      <c r="AOT68" s="876"/>
      <c r="AOU68" s="876"/>
      <c r="AOV68" s="876"/>
      <c r="AOW68" s="876"/>
      <c r="AOX68" s="876"/>
      <c r="AOY68" s="876"/>
      <c r="AOZ68" s="876"/>
      <c r="APA68" s="876"/>
      <c r="APB68" s="876"/>
      <c r="APC68" s="876"/>
      <c r="APD68" s="876"/>
      <c r="APE68" s="876"/>
      <c r="APF68" s="876"/>
      <c r="APG68" s="876"/>
      <c r="APH68" s="876"/>
      <c r="API68" s="876"/>
      <c r="APJ68" s="876"/>
      <c r="APK68" s="876"/>
      <c r="APL68" s="876"/>
      <c r="APM68" s="876"/>
      <c r="APN68" s="876"/>
      <c r="APO68" s="876"/>
      <c r="APP68" s="876"/>
      <c r="APQ68" s="876"/>
      <c r="APR68" s="876"/>
      <c r="APS68" s="876"/>
      <c r="APT68" s="876"/>
      <c r="APU68" s="876"/>
      <c r="APV68" s="876"/>
      <c r="APW68" s="876"/>
      <c r="APX68" s="876"/>
      <c r="APY68" s="876"/>
      <c r="APZ68" s="876"/>
      <c r="AQA68" s="876"/>
      <c r="AQB68" s="876"/>
      <c r="AQC68" s="876"/>
      <c r="AQD68" s="876"/>
      <c r="AQE68" s="876"/>
      <c r="AQF68" s="876"/>
      <c r="AQG68" s="876"/>
      <c r="AQH68" s="876"/>
      <c r="AQI68" s="876"/>
      <c r="AQJ68" s="876"/>
      <c r="AQK68" s="876"/>
      <c r="AQL68" s="876"/>
      <c r="AQM68" s="876"/>
      <c r="AQN68" s="876"/>
      <c r="AQO68" s="876"/>
      <c r="AQP68" s="876"/>
      <c r="AQQ68" s="876"/>
      <c r="AQR68" s="876"/>
      <c r="AQS68" s="876"/>
      <c r="AQT68" s="876"/>
      <c r="AQU68" s="876"/>
      <c r="AQV68" s="876"/>
      <c r="AQW68" s="876"/>
      <c r="AQX68" s="876"/>
      <c r="AQY68" s="876"/>
      <c r="AQZ68" s="876"/>
      <c r="ARA68" s="876"/>
      <c r="ARB68" s="876"/>
      <c r="ARC68" s="876"/>
      <c r="ARD68" s="876"/>
      <c r="ARE68" s="876"/>
      <c r="ARF68" s="876"/>
      <c r="ARG68" s="876"/>
      <c r="ARH68" s="876"/>
      <c r="ARI68" s="876"/>
      <c r="ARJ68" s="876"/>
      <c r="ARK68" s="876"/>
      <c r="ARL68" s="876"/>
      <c r="ARM68" s="876"/>
      <c r="ARN68" s="876"/>
      <c r="ARO68" s="876"/>
      <c r="ARP68" s="876"/>
      <c r="ARQ68" s="876"/>
      <c r="ARR68" s="876"/>
      <c r="ARS68" s="876"/>
      <c r="ART68" s="876"/>
      <c r="ARU68" s="876"/>
      <c r="ARV68" s="876"/>
      <c r="ARW68" s="876"/>
      <c r="ARX68" s="876"/>
      <c r="ARY68" s="876"/>
      <c r="ARZ68" s="876"/>
      <c r="ASA68" s="876"/>
      <c r="ASB68" s="876"/>
      <c r="ASC68" s="876"/>
      <c r="ASD68" s="876"/>
      <c r="ASE68" s="876"/>
      <c r="ASF68" s="876"/>
      <c r="ASG68" s="876"/>
      <c r="ASH68" s="876"/>
      <c r="ASI68" s="876"/>
      <c r="ASJ68" s="876"/>
      <c r="ASK68" s="876"/>
      <c r="ASL68" s="876"/>
      <c r="ASM68" s="876"/>
      <c r="ASN68" s="876"/>
      <c r="ASO68" s="876"/>
      <c r="ASP68" s="876"/>
      <c r="ASQ68" s="876"/>
      <c r="ASR68" s="876"/>
      <c r="ASS68" s="876"/>
      <c r="AST68" s="876"/>
      <c r="ASU68" s="876"/>
      <c r="ASV68" s="876"/>
      <c r="ASW68" s="876"/>
      <c r="ASX68" s="876"/>
      <c r="ASY68" s="876"/>
      <c r="ASZ68" s="876"/>
      <c r="ATA68" s="876"/>
      <c r="ATB68" s="876"/>
      <c r="ATC68" s="876"/>
      <c r="ATD68" s="876"/>
      <c r="ATE68" s="876"/>
      <c r="ATF68" s="876"/>
      <c r="ATG68" s="876"/>
      <c r="ATH68" s="876"/>
      <c r="ATI68" s="876"/>
      <c r="ATJ68" s="876"/>
      <c r="ATK68" s="876"/>
      <c r="ATL68" s="876"/>
      <c r="ATM68" s="876"/>
      <c r="ATN68" s="876"/>
      <c r="ATO68" s="876"/>
      <c r="ATP68" s="876"/>
      <c r="ATQ68" s="876"/>
      <c r="ATR68" s="876"/>
      <c r="ATS68" s="876"/>
      <c r="ATT68" s="876"/>
      <c r="ATU68" s="876"/>
      <c r="ATV68" s="876"/>
      <c r="ATW68" s="876"/>
      <c r="ATX68" s="876"/>
      <c r="ATY68" s="876"/>
      <c r="ATZ68" s="876"/>
      <c r="AUA68" s="876"/>
      <c r="AUB68" s="876"/>
      <c r="AUC68" s="876"/>
      <c r="AUD68" s="876"/>
      <c r="AUE68" s="876"/>
      <c r="AUF68" s="876"/>
      <c r="AUG68" s="876"/>
      <c r="AUH68" s="876"/>
      <c r="AUI68" s="876"/>
      <c r="AUJ68" s="876"/>
      <c r="AUK68" s="876"/>
      <c r="AUL68" s="876"/>
      <c r="AUM68" s="876"/>
      <c r="AUN68" s="876"/>
      <c r="AUO68" s="876"/>
      <c r="AUP68" s="876"/>
      <c r="AUQ68" s="876"/>
      <c r="AUR68" s="876"/>
      <c r="AUS68" s="876"/>
      <c r="AUT68" s="876"/>
      <c r="AUU68" s="876"/>
      <c r="AUV68" s="876"/>
      <c r="AUW68" s="876"/>
      <c r="AUX68" s="876"/>
      <c r="AUY68" s="876"/>
      <c r="AUZ68" s="876"/>
      <c r="AVA68" s="876"/>
      <c r="AVB68" s="876"/>
      <c r="AVC68" s="876"/>
      <c r="AVD68" s="876"/>
      <c r="AVE68" s="876"/>
      <c r="AVF68" s="876"/>
      <c r="AVG68" s="876"/>
      <c r="AVH68" s="876"/>
      <c r="AVI68" s="876"/>
      <c r="AVJ68" s="876"/>
      <c r="AVK68" s="876"/>
      <c r="AVL68" s="876"/>
      <c r="AVM68" s="876"/>
      <c r="AVN68" s="876"/>
      <c r="AVO68" s="876"/>
      <c r="AVP68" s="876"/>
      <c r="AVQ68" s="876"/>
      <c r="AVR68" s="876"/>
      <c r="AVS68" s="876"/>
      <c r="AVT68" s="876"/>
      <c r="AVU68" s="876"/>
      <c r="AVV68" s="876"/>
      <c r="AVW68" s="876"/>
      <c r="AVX68" s="876"/>
      <c r="AVY68" s="876"/>
      <c r="AVZ68" s="876"/>
      <c r="AWA68" s="876"/>
      <c r="AWB68" s="876"/>
      <c r="AWC68" s="876"/>
      <c r="AWD68" s="876"/>
      <c r="AWE68" s="876"/>
      <c r="AWF68" s="876"/>
      <c r="AWG68" s="876"/>
      <c r="AWH68" s="876"/>
      <c r="AWI68" s="876"/>
      <c r="AWJ68" s="876"/>
      <c r="AWK68" s="876"/>
      <c r="AWL68" s="876"/>
      <c r="AWM68" s="876"/>
      <c r="AWN68" s="876"/>
      <c r="AWO68" s="876"/>
      <c r="AWP68" s="876"/>
      <c r="AWQ68" s="876"/>
      <c r="AWR68" s="876"/>
      <c r="AWS68" s="876"/>
      <c r="AWT68" s="876"/>
      <c r="AWU68" s="876"/>
      <c r="AWV68" s="876"/>
      <c r="AWW68" s="876"/>
      <c r="AWX68" s="876"/>
      <c r="AWY68" s="876"/>
      <c r="AWZ68" s="876"/>
      <c r="AXA68" s="876"/>
      <c r="AXB68" s="876"/>
      <c r="AXC68" s="876"/>
      <c r="AXD68" s="876"/>
      <c r="AXE68" s="876"/>
      <c r="AXF68" s="876"/>
      <c r="AXG68" s="876"/>
      <c r="AXH68" s="876"/>
      <c r="AXI68" s="876"/>
      <c r="AXJ68" s="876"/>
      <c r="AXK68" s="876"/>
      <c r="AXL68" s="876"/>
      <c r="AXM68" s="876"/>
      <c r="AXN68" s="876"/>
      <c r="AXO68" s="876"/>
      <c r="AXP68" s="876"/>
      <c r="AXQ68" s="876"/>
      <c r="AXR68" s="876"/>
      <c r="AXS68" s="876"/>
      <c r="AXT68" s="876"/>
      <c r="AXU68" s="876"/>
      <c r="AXV68" s="876"/>
      <c r="AXW68" s="876"/>
      <c r="AXX68" s="876"/>
      <c r="AXY68" s="876"/>
      <c r="AXZ68" s="876"/>
      <c r="AYA68" s="876"/>
      <c r="AYB68" s="876"/>
      <c r="AYC68" s="876"/>
      <c r="AYD68" s="876"/>
      <c r="AYE68" s="876"/>
      <c r="AYF68" s="876"/>
      <c r="AYG68" s="876"/>
      <c r="AYH68" s="876"/>
      <c r="AYI68" s="876"/>
      <c r="AYJ68" s="876"/>
      <c r="AYK68" s="876"/>
      <c r="AYL68" s="876"/>
      <c r="AYM68" s="876"/>
      <c r="AYN68" s="876"/>
      <c r="AYO68" s="876"/>
      <c r="AYP68" s="876"/>
      <c r="AYQ68" s="876"/>
      <c r="AYR68" s="876"/>
      <c r="AYS68" s="876"/>
      <c r="AYT68" s="876"/>
      <c r="AYU68" s="876"/>
      <c r="AYV68" s="876"/>
      <c r="AYW68" s="876"/>
      <c r="AYX68" s="876"/>
      <c r="AYY68" s="876"/>
      <c r="AYZ68" s="876"/>
      <c r="AZA68" s="876"/>
      <c r="AZB68" s="876"/>
      <c r="AZC68" s="876"/>
      <c r="AZD68" s="876"/>
      <c r="AZE68" s="876"/>
      <c r="AZF68" s="876"/>
      <c r="AZG68" s="876"/>
      <c r="AZH68" s="876"/>
      <c r="AZI68" s="876"/>
      <c r="AZJ68" s="876"/>
      <c r="AZK68" s="876"/>
      <c r="AZL68" s="876"/>
      <c r="AZM68" s="876"/>
      <c r="AZN68" s="876"/>
      <c r="AZO68" s="876"/>
      <c r="AZP68" s="876"/>
      <c r="AZQ68" s="876"/>
      <c r="AZR68" s="876"/>
      <c r="AZS68" s="876"/>
      <c r="AZT68" s="876"/>
      <c r="AZU68" s="876"/>
      <c r="AZV68" s="876"/>
      <c r="AZW68" s="876"/>
      <c r="AZX68" s="876"/>
      <c r="AZY68" s="876"/>
      <c r="AZZ68" s="876"/>
      <c r="BAA68" s="876"/>
      <c r="BAB68" s="876"/>
      <c r="BAC68" s="876"/>
      <c r="BAD68" s="876"/>
      <c r="BAE68" s="876"/>
      <c r="BAF68" s="876"/>
      <c r="BAG68" s="876"/>
      <c r="BAH68" s="876"/>
      <c r="BAI68" s="876"/>
      <c r="BAJ68" s="876"/>
      <c r="BAK68" s="876"/>
      <c r="BAL68" s="876"/>
      <c r="BAM68" s="876"/>
      <c r="BAN68" s="876"/>
      <c r="BAO68" s="876"/>
      <c r="BAP68" s="876"/>
      <c r="BAQ68" s="876"/>
      <c r="BAR68" s="876"/>
      <c r="BAS68" s="876"/>
      <c r="BAT68" s="876"/>
      <c r="BAU68" s="876"/>
      <c r="BAV68" s="876"/>
      <c r="BAW68" s="876"/>
      <c r="BAX68" s="876"/>
      <c r="BAY68" s="876"/>
      <c r="BAZ68" s="876"/>
      <c r="BBA68" s="876"/>
      <c r="BBB68" s="876"/>
      <c r="BBC68" s="876"/>
      <c r="BBD68" s="876"/>
      <c r="BBE68" s="876"/>
      <c r="BBF68" s="876"/>
      <c r="BBG68" s="876"/>
      <c r="BBH68" s="876"/>
      <c r="BBI68" s="876"/>
      <c r="BBJ68" s="876"/>
      <c r="BBK68" s="876"/>
      <c r="BBL68" s="876"/>
      <c r="BBM68" s="876"/>
      <c r="BBN68" s="876"/>
      <c r="BBO68" s="876"/>
      <c r="BBP68" s="876"/>
      <c r="BBQ68" s="876"/>
      <c r="BBR68" s="876"/>
      <c r="BBS68" s="876"/>
      <c r="BBT68" s="876"/>
      <c r="BBU68" s="876"/>
      <c r="BBV68" s="876"/>
      <c r="BBW68" s="876"/>
      <c r="BBX68" s="876"/>
      <c r="BBY68" s="876"/>
      <c r="BBZ68" s="876"/>
      <c r="BCA68" s="876"/>
      <c r="BCB68" s="876"/>
      <c r="BCC68" s="876"/>
      <c r="BCD68" s="876"/>
      <c r="BCE68" s="876"/>
      <c r="BCF68" s="876"/>
      <c r="BCG68" s="876"/>
      <c r="BCH68" s="876"/>
      <c r="BCI68" s="876"/>
      <c r="BCJ68" s="876"/>
      <c r="BCK68" s="876"/>
      <c r="BCL68" s="876"/>
      <c r="BCM68" s="876"/>
      <c r="BCN68" s="876"/>
      <c r="BCO68" s="876"/>
      <c r="BCP68" s="876"/>
      <c r="BCQ68" s="876"/>
      <c r="BCR68" s="876"/>
      <c r="BCS68" s="876"/>
      <c r="BCT68" s="876"/>
      <c r="BCU68" s="876"/>
      <c r="BCV68" s="876"/>
      <c r="BCW68" s="876"/>
      <c r="BCX68" s="876"/>
      <c r="BCY68" s="876"/>
      <c r="BCZ68" s="876"/>
      <c r="BDA68" s="876"/>
      <c r="BDB68" s="876"/>
      <c r="BDC68" s="876"/>
      <c r="BDD68" s="876"/>
      <c r="BDE68" s="876"/>
      <c r="BDF68" s="876"/>
      <c r="BDG68" s="876"/>
      <c r="BDH68" s="876"/>
      <c r="BDI68" s="876"/>
      <c r="BDJ68" s="876"/>
      <c r="BDK68" s="876"/>
      <c r="BDL68" s="876"/>
      <c r="BDM68" s="876"/>
      <c r="BDN68" s="876"/>
      <c r="BDO68" s="876"/>
      <c r="BDP68" s="876"/>
      <c r="BDQ68" s="876"/>
      <c r="BDR68" s="876"/>
      <c r="BDS68" s="876"/>
      <c r="BDT68" s="876"/>
      <c r="BDU68" s="876"/>
      <c r="BDV68" s="876"/>
      <c r="BDW68" s="876"/>
      <c r="BDX68" s="876"/>
      <c r="BDY68" s="876"/>
      <c r="BDZ68" s="876"/>
      <c r="BEA68" s="876"/>
      <c r="BEB68" s="876"/>
      <c r="BEC68" s="876"/>
      <c r="BED68" s="876"/>
      <c r="BEE68" s="876"/>
      <c r="BEF68" s="876"/>
      <c r="BEG68" s="876"/>
      <c r="BEH68" s="876"/>
      <c r="BEI68" s="876"/>
      <c r="BEJ68" s="876"/>
      <c r="BEK68" s="876"/>
      <c r="BEL68" s="876"/>
      <c r="BEM68" s="876"/>
      <c r="BEN68" s="876"/>
      <c r="BEO68" s="876"/>
      <c r="BEP68" s="876"/>
      <c r="BEQ68" s="876"/>
      <c r="BER68" s="876"/>
      <c r="BES68" s="876"/>
      <c r="BET68" s="876"/>
      <c r="BEU68" s="876"/>
      <c r="BEV68" s="876"/>
      <c r="BEW68" s="876"/>
      <c r="BEX68" s="876"/>
      <c r="BEY68" s="876"/>
      <c r="BEZ68" s="876"/>
      <c r="BFA68" s="876"/>
      <c r="BFB68" s="876"/>
      <c r="BFC68" s="876"/>
      <c r="BFD68" s="876"/>
      <c r="BFE68" s="876"/>
      <c r="BFF68" s="876"/>
      <c r="BFG68" s="876"/>
      <c r="BFH68" s="876"/>
      <c r="BFI68" s="876"/>
      <c r="BFJ68" s="876"/>
      <c r="BFK68" s="876"/>
      <c r="BFL68" s="876"/>
      <c r="BFM68" s="876"/>
      <c r="BFN68" s="876"/>
      <c r="BFO68" s="876"/>
      <c r="BFP68" s="876"/>
      <c r="BFQ68" s="876"/>
      <c r="BFR68" s="876"/>
      <c r="BFS68" s="876"/>
      <c r="BFT68" s="876"/>
      <c r="BFU68" s="876"/>
      <c r="BFV68" s="876"/>
      <c r="BFW68" s="876"/>
      <c r="BFX68" s="876"/>
      <c r="BFY68" s="876"/>
      <c r="BFZ68" s="876"/>
      <c r="BGA68" s="876"/>
      <c r="BGB68" s="876"/>
      <c r="BGC68" s="876"/>
      <c r="BGD68" s="876"/>
      <c r="BGE68" s="876"/>
      <c r="BGF68" s="876"/>
      <c r="BGG68" s="876"/>
      <c r="BGH68" s="876"/>
      <c r="BGI68" s="876"/>
      <c r="BGJ68" s="876"/>
      <c r="BGK68" s="876"/>
      <c r="BGL68" s="876"/>
      <c r="BGM68" s="876"/>
      <c r="BGN68" s="876"/>
      <c r="BGO68" s="876"/>
      <c r="BGP68" s="876"/>
      <c r="BGQ68" s="876"/>
      <c r="BGR68" s="876"/>
      <c r="BGS68" s="876"/>
      <c r="BGT68" s="876"/>
      <c r="BGU68" s="876"/>
      <c r="BGV68" s="876"/>
      <c r="BGW68" s="876"/>
      <c r="BGX68" s="876"/>
      <c r="BGY68" s="876"/>
      <c r="BGZ68" s="876"/>
      <c r="BHA68" s="876"/>
      <c r="BHB68" s="876"/>
      <c r="BHC68" s="876"/>
      <c r="BHD68" s="876"/>
      <c r="BHE68" s="876"/>
      <c r="BHF68" s="876"/>
      <c r="BHG68" s="876"/>
      <c r="BHH68" s="876"/>
      <c r="BHI68" s="876"/>
      <c r="BHJ68" s="876"/>
      <c r="BHK68" s="876"/>
      <c r="BHL68" s="876"/>
      <c r="BHM68" s="876"/>
      <c r="BHN68" s="876"/>
      <c r="BHO68" s="876"/>
      <c r="BHP68" s="876"/>
      <c r="BHQ68" s="876"/>
      <c r="BHR68" s="876"/>
      <c r="BHS68" s="876"/>
      <c r="BHT68" s="876"/>
      <c r="BHU68" s="876"/>
      <c r="BHV68" s="876"/>
      <c r="BHW68" s="876"/>
      <c r="BHX68" s="876"/>
      <c r="BHY68" s="876"/>
      <c r="BHZ68" s="876"/>
      <c r="BIA68" s="876"/>
      <c r="BIB68" s="876"/>
      <c r="BIC68" s="876"/>
      <c r="BID68" s="876"/>
      <c r="BIE68" s="876"/>
      <c r="BIF68" s="876"/>
      <c r="BIG68" s="876"/>
      <c r="BIH68" s="876"/>
      <c r="BII68" s="876"/>
      <c r="BIJ68" s="876"/>
      <c r="BIK68" s="876"/>
      <c r="BIL68" s="876"/>
      <c r="BIM68" s="876"/>
      <c r="BIN68" s="876"/>
      <c r="BIO68" s="876"/>
      <c r="BIP68" s="876"/>
      <c r="BIQ68" s="876"/>
      <c r="BIR68" s="876"/>
      <c r="BIS68" s="876"/>
      <c r="BIT68" s="876"/>
      <c r="BIU68" s="876"/>
      <c r="BIV68" s="876"/>
      <c r="BIW68" s="876"/>
      <c r="BIX68" s="876"/>
      <c r="BIY68" s="876"/>
      <c r="BIZ68" s="876"/>
      <c r="BJA68" s="876"/>
      <c r="BJB68" s="876"/>
      <c r="BJC68" s="876"/>
      <c r="BJD68" s="876"/>
      <c r="BJE68" s="876"/>
      <c r="BJF68" s="876"/>
      <c r="BJG68" s="876"/>
      <c r="BJH68" s="876"/>
      <c r="BJI68" s="876"/>
      <c r="BJJ68" s="876"/>
      <c r="BJK68" s="876"/>
      <c r="BJL68" s="876"/>
      <c r="BJM68" s="876"/>
      <c r="BJN68" s="876"/>
      <c r="BJO68" s="876"/>
      <c r="BJP68" s="876"/>
      <c r="BJQ68" s="876"/>
      <c r="BJR68" s="876"/>
      <c r="BJS68" s="876"/>
      <c r="BJT68" s="876"/>
      <c r="BJU68" s="876"/>
      <c r="BJV68" s="876"/>
      <c r="BJW68" s="876"/>
      <c r="BJX68" s="876"/>
      <c r="BJY68" s="876"/>
      <c r="BJZ68" s="876"/>
      <c r="BKA68" s="876"/>
      <c r="BKB68" s="876"/>
      <c r="BKC68" s="876"/>
      <c r="BKD68" s="876"/>
      <c r="BKE68" s="876"/>
      <c r="BKF68" s="876"/>
      <c r="BKG68" s="876"/>
      <c r="BKH68" s="876"/>
      <c r="BKI68" s="876"/>
      <c r="BKJ68" s="876"/>
      <c r="BKK68" s="876"/>
      <c r="BKL68" s="876"/>
      <c r="BKM68" s="876"/>
      <c r="BKN68" s="876"/>
      <c r="BKO68" s="876"/>
      <c r="BKP68" s="876"/>
      <c r="BKQ68" s="876"/>
      <c r="BKR68" s="876"/>
      <c r="BKS68" s="876"/>
      <c r="BKT68" s="876"/>
      <c r="BKU68" s="876"/>
      <c r="BKV68" s="876"/>
      <c r="BKW68" s="876"/>
      <c r="BKX68" s="876"/>
      <c r="BKY68" s="876"/>
      <c r="BKZ68" s="876"/>
      <c r="BLA68" s="876"/>
      <c r="BLB68" s="876"/>
      <c r="BLC68" s="876"/>
      <c r="BLD68" s="876"/>
      <c r="BLE68" s="876"/>
      <c r="BLF68" s="876"/>
      <c r="BLG68" s="876"/>
      <c r="BLH68" s="876"/>
      <c r="BLI68" s="876"/>
      <c r="BLJ68" s="876"/>
      <c r="BLK68" s="876"/>
      <c r="BLL68" s="876"/>
      <c r="BLM68" s="876"/>
      <c r="BLN68" s="876"/>
      <c r="BLO68" s="876"/>
      <c r="BLP68" s="876"/>
      <c r="BLQ68" s="876"/>
      <c r="BLR68" s="876"/>
      <c r="BLS68" s="876"/>
      <c r="BLT68" s="876"/>
      <c r="BLU68" s="876"/>
      <c r="BLV68" s="876"/>
      <c r="BLW68" s="876"/>
      <c r="BLX68" s="876"/>
      <c r="BLY68" s="876"/>
      <c r="BLZ68" s="876"/>
      <c r="BMA68" s="876"/>
      <c r="BMB68" s="876"/>
      <c r="BMC68" s="876"/>
      <c r="BMD68" s="876"/>
      <c r="BME68" s="876"/>
      <c r="BMF68" s="876"/>
      <c r="BMG68" s="876"/>
      <c r="BMH68" s="876"/>
      <c r="BMI68" s="876"/>
      <c r="BMJ68" s="876"/>
      <c r="BMK68" s="876"/>
      <c r="BML68" s="876"/>
      <c r="BMM68" s="876"/>
      <c r="BMN68" s="876"/>
      <c r="BMO68" s="876"/>
      <c r="BMP68" s="876"/>
      <c r="BMQ68" s="876"/>
      <c r="BMR68" s="876"/>
      <c r="BMS68" s="876"/>
      <c r="BMT68" s="876"/>
      <c r="BMU68" s="876"/>
      <c r="BMV68" s="876"/>
      <c r="BMW68" s="876"/>
      <c r="BMX68" s="876"/>
      <c r="BMY68" s="876"/>
      <c r="BMZ68" s="876"/>
      <c r="BNA68" s="876"/>
      <c r="BNB68" s="876"/>
      <c r="BNC68" s="876"/>
      <c r="BND68" s="876"/>
      <c r="BNE68" s="876"/>
      <c r="BNF68" s="876"/>
      <c r="BNG68" s="876"/>
      <c r="BNH68" s="876"/>
      <c r="BNI68" s="876"/>
      <c r="BNJ68" s="876"/>
      <c r="BNK68" s="876"/>
      <c r="BNL68" s="876"/>
      <c r="BNM68" s="876"/>
      <c r="BNN68" s="876"/>
      <c r="BNO68" s="876"/>
      <c r="BNP68" s="876"/>
      <c r="BNQ68" s="876"/>
      <c r="BNR68" s="876"/>
      <c r="BNS68" s="876"/>
      <c r="BNT68" s="876"/>
      <c r="BNU68" s="876"/>
      <c r="BNV68" s="876"/>
      <c r="BNW68" s="876"/>
      <c r="BNX68" s="876"/>
      <c r="BNY68" s="876"/>
      <c r="BNZ68" s="876"/>
      <c r="BOA68" s="876"/>
      <c r="BOB68" s="876"/>
      <c r="BOC68" s="876"/>
      <c r="BOD68" s="876"/>
      <c r="BOE68" s="876"/>
      <c r="BOF68" s="876"/>
      <c r="BOG68" s="876"/>
      <c r="BOH68" s="876"/>
      <c r="BOI68" s="876"/>
      <c r="BOJ68" s="876"/>
      <c r="BOK68" s="876"/>
      <c r="BOL68" s="876"/>
      <c r="BOM68" s="876"/>
      <c r="BON68" s="876"/>
      <c r="BOO68" s="876"/>
      <c r="BOP68" s="876"/>
      <c r="BOQ68" s="876"/>
      <c r="BOR68" s="876"/>
      <c r="BOS68" s="876"/>
      <c r="BOT68" s="876"/>
      <c r="BOU68" s="876"/>
      <c r="BOV68" s="876"/>
      <c r="BOW68" s="876"/>
      <c r="BOX68" s="876"/>
      <c r="BOY68" s="876"/>
      <c r="BOZ68" s="876"/>
      <c r="BPA68" s="876"/>
      <c r="BPB68" s="876"/>
      <c r="BPC68" s="876"/>
      <c r="BPD68" s="876"/>
      <c r="BPE68" s="876"/>
      <c r="BPF68" s="876"/>
      <c r="BPG68" s="876"/>
      <c r="BPH68" s="876"/>
      <c r="BPI68" s="876"/>
      <c r="BPJ68" s="876"/>
      <c r="BPK68" s="876"/>
      <c r="BPL68" s="876"/>
      <c r="BPM68" s="876"/>
      <c r="BPN68" s="876"/>
      <c r="BPO68" s="876"/>
      <c r="BPP68" s="876"/>
      <c r="BPQ68" s="876"/>
      <c r="BPR68" s="876"/>
      <c r="BPS68" s="876"/>
      <c r="BPT68" s="876"/>
      <c r="BPU68" s="876"/>
      <c r="BPV68" s="876"/>
      <c r="BPW68" s="876"/>
      <c r="BPX68" s="876"/>
      <c r="BPY68" s="876"/>
      <c r="BPZ68" s="876"/>
      <c r="BQA68" s="876"/>
      <c r="BQB68" s="876"/>
      <c r="BQC68" s="876"/>
      <c r="BQD68" s="876"/>
      <c r="BQE68" s="876"/>
      <c r="BQF68" s="876"/>
      <c r="BQG68" s="876"/>
      <c r="BQH68" s="876"/>
      <c r="BQI68" s="876"/>
      <c r="BQJ68" s="876"/>
      <c r="BQK68" s="876"/>
      <c r="BQL68" s="876"/>
      <c r="BQM68" s="876"/>
      <c r="BQN68" s="876"/>
      <c r="BQO68" s="876"/>
      <c r="BQP68" s="876"/>
      <c r="BQQ68" s="876"/>
      <c r="BQR68" s="876"/>
      <c r="BQS68" s="876"/>
      <c r="BQT68" s="876"/>
      <c r="BQU68" s="876"/>
      <c r="BQV68" s="876"/>
      <c r="BQW68" s="876"/>
      <c r="BQX68" s="876"/>
      <c r="BQY68" s="876"/>
      <c r="BQZ68" s="876"/>
      <c r="BRA68" s="876"/>
      <c r="BRB68" s="876"/>
      <c r="BRC68" s="876"/>
      <c r="BRD68" s="876"/>
      <c r="BRE68" s="876"/>
      <c r="BRF68" s="876"/>
      <c r="BRG68" s="876"/>
      <c r="BRH68" s="876"/>
      <c r="BRI68" s="876"/>
      <c r="BRJ68" s="876"/>
      <c r="BRK68" s="876"/>
      <c r="BRL68" s="876"/>
      <c r="BRM68" s="876"/>
      <c r="BRN68" s="876"/>
      <c r="BRO68" s="876"/>
      <c r="BRP68" s="876"/>
      <c r="BRQ68" s="876"/>
      <c r="BRR68" s="876"/>
      <c r="BRS68" s="876"/>
      <c r="BRT68" s="876"/>
      <c r="BRU68" s="876"/>
      <c r="BRV68" s="876"/>
      <c r="BRW68" s="876"/>
      <c r="BRX68" s="876"/>
      <c r="BRY68" s="876"/>
      <c r="BRZ68" s="876"/>
      <c r="BSA68" s="876"/>
      <c r="BSB68" s="876"/>
      <c r="BSC68" s="876"/>
      <c r="BSD68" s="876"/>
      <c r="BSE68" s="876"/>
      <c r="BSF68" s="876"/>
      <c r="BSG68" s="876"/>
      <c r="BSH68" s="876"/>
      <c r="BSI68" s="876"/>
      <c r="BSJ68" s="876"/>
      <c r="BSK68" s="876"/>
      <c r="BSL68" s="876"/>
      <c r="BSM68" s="876"/>
      <c r="BSN68" s="876"/>
      <c r="BSO68" s="876"/>
      <c r="BSP68" s="876"/>
      <c r="BSQ68" s="876"/>
      <c r="BSR68" s="876"/>
      <c r="BSS68" s="876"/>
      <c r="BST68" s="876"/>
      <c r="BSU68" s="876"/>
      <c r="BSV68" s="876"/>
      <c r="BSW68" s="876"/>
      <c r="BSX68" s="876"/>
      <c r="BSY68" s="876"/>
      <c r="BSZ68" s="876"/>
      <c r="BTA68" s="876"/>
      <c r="BTB68" s="876"/>
      <c r="BTC68" s="876"/>
      <c r="BTD68" s="876"/>
      <c r="BTE68" s="876"/>
      <c r="BTF68" s="876"/>
      <c r="BTG68" s="876"/>
      <c r="BTH68" s="876"/>
      <c r="BTI68" s="876"/>
      <c r="BTJ68" s="876"/>
      <c r="BTK68" s="876"/>
      <c r="BTL68" s="876"/>
      <c r="BTM68" s="876"/>
      <c r="BTN68" s="876"/>
      <c r="BTO68" s="876"/>
      <c r="BTP68" s="876"/>
      <c r="BTQ68" s="876"/>
      <c r="BTR68" s="876"/>
      <c r="BTS68" s="876"/>
      <c r="BTT68" s="876"/>
      <c r="BTU68" s="876"/>
      <c r="BTV68" s="876"/>
      <c r="BTW68" s="876"/>
      <c r="BTX68" s="876"/>
      <c r="BTY68" s="876"/>
      <c r="BTZ68" s="876"/>
      <c r="BUA68" s="876"/>
      <c r="BUB68" s="876"/>
      <c r="BUC68" s="876"/>
      <c r="BUD68" s="876"/>
      <c r="BUE68" s="876"/>
      <c r="BUF68" s="876"/>
      <c r="BUG68" s="876"/>
      <c r="BUH68" s="876"/>
      <c r="BUI68" s="876"/>
      <c r="BUJ68" s="876"/>
      <c r="BUK68" s="876"/>
      <c r="BUL68" s="876"/>
      <c r="BUM68" s="876"/>
      <c r="BUN68" s="876"/>
      <c r="BUO68" s="876"/>
      <c r="BUP68" s="876"/>
      <c r="BUQ68" s="876"/>
      <c r="BUR68" s="876"/>
      <c r="BUS68" s="876"/>
      <c r="BUT68" s="876"/>
      <c r="BUU68" s="876"/>
      <c r="BUV68" s="876"/>
      <c r="BUW68" s="876"/>
      <c r="BUX68" s="876"/>
      <c r="BUY68" s="876"/>
      <c r="BUZ68" s="876"/>
      <c r="BVA68" s="876"/>
      <c r="BVB68" s="876"/>
      <c r="BVC68" s="876"/>
      <c r="BVD68" s="876"/>
      <c r="BVE68" s="876"/>
      <c r="BVF68" s="876"/>
      <c r="BVG68" s="876"/>
      <c r="BVH68" s="876"/>
      <c r="BVI68" s="876"/>
      <c r="BVJ68" s="876"/>
      <c r="BVK68" s="876"/>
      <c r="BVL68" s="876"/>
      <c r="BVM68" s="876"/>
      <c r="BVN68" s="876"/>
      <c r="BVO68" s="876"/>
      <c r="BVP68" s="876"/>
      <c r="BVQ68" s="876"/>
      <c r="BVR68" s="876"/>
      <c r="BVS68" s="876"/>
      <c r="BVT68" s="876"/>
      <c r="BVU68" s="876"/>
      <c r="BVV68" s="876"/>
      <c r="BVW68" s="876"/>
      <c r="BVX68" s="876"/>
      <c r="BVY68" s="876"/>
      <c r="BVZ68" s="876"/>
      <c r="BWA68" s="876"/>
      <c r="BWB68" s="876"/>
      <c r="BWC68" s="876"/>
      <c r="BWD68" s="876"/>
      <c r="BWE68" s="876"/>
      <c r="BWF68" s="876"/>
      <c r="BWG68" s="876"/>
      <c r="BWH68" s="876"/>
      <c r="BWI68" s="876"/>
      <c r="BWJ68" s="876"/>
      <c r="BWK68" s="876"/>
      <c r="BWL68" s="876"/>
      <c r="BWM68" s="876"/>
      <c r="BWN68" s="876"/>
      <c r="BWO68" s="876"/>
      <c r="BWP68" s="876"/>
      <c r="BWQ68" s="876"/>
      <c r="BWR68" s="876"/>
      <c r="BWS68" s="876"/>
      <c r="BWT68" s="876"/>
      <c r="BWU68" s="876"/>
      <c r="BWV68" s="876"/>
      <c r="BWW68" s="876"/>
      <c r="BWX68" s="876"/>
      <c r="BWY68" s="876"/>
      <c r="BWZ68" s="876"/>
      <c r="BXA68" s="876"/>
      <c r="BXB68" s="876"/>
      <c r="BXC68" s="876"/>
      <c r="BXD68" s="876"/>
      <c r="BXE68" s="876"/>
      <c r="BXF68" s="876"/>
      <c r="BXG68" s="876"/>
      <c r="BXH68" s="876"/>
      <c r="BXI68" s="876"/>
      <c r="BXJ68" s="876"/>
      <c r="BXK68" s="876"/>
      <c r="BXL68" s="876"/>
      <c r="BXM68" s="876"/>
      <c r="BXN68" s="876"/>
      <c r="BXO68" s="876"/>
      <c r="BXP68" s="876"/>
      <c r="BXQ68" s="876"/>
      <c r="BXR68" s="876"/>
      <c r="BXS68" s="876"/>
      <c r="BXT68" s="876"/>
      <c r="BXU68" s="876"/>
      <c r="BXV68" s="876"/>
      <c r="BXW68" s="876"/>
      <c r="BXX68" s="876"/>
      <c r="BXY68" s="876"/>
      <c r="BXZ68" s="876"/>
      <c r="BYA68" s="876"/>
      <c r="BYB68" s="876"/>
      <c r="BYC68" s="876"/>
      <c r="BYD68" s="876"/>
      <c r="BYE68" s="876"/>
      <c r="BYF68" s="876"/>
      <c r="BYG68" s="876"/>
      <c r="BYH68" s="876"/>
      <c r="BYI68" s="876"/>
      <c r="BYJ68" s="876"/>
      <c r="BYK68" s="876"/>
      <c r="BYL68" s="876"/>
      <c r="BYM68" s="876"/>
      <c r="BYN68" s="876"/>
      <c r="BYO68" s="876"/>
      <c r="BYP68" s="876"/>
      <c r="BYQ68" s="876"/>
      <c r="BYR68" s="876"/>
      <c r="BYS68" s="876"/>
      <c r="BYT68" s="876"/>
      <c r="BYU68" s="876"/>
      <c r="BYV68" s="876"/>
      <c r="BYW68" s="876"/>
      <c r="BYX68" s="876"/>
      <c r="BYY68" s="876"/>
      <c r="BYZ68" s="876"/>
      <c r="BZA68" s="876"/>
      <c r="BZB68" s="876"/>
      <c r="BZC68" s="876"/>
      <c r="BZD68" s="876"/>
      <c r="BZE68" s="876"/>
      <c r="BZF68" s="876"/>
      <c r="BZG68" s="876"/>
      <c r="BZH68" s="876"/>
      <c r="BZI68" s="876"/>
      <c r="BZJ68" s="876"/>
      <c r="BZK68" s="876"/>
      <c r="BZL68" s="876"/>
      <c r="BZM68" s="876"/>
      <c r="BZN68" s="876"/>
      <c r="BZO68" s="876"/>
      <c r="BZP68" s="876"/>
      <c r="BZQ68" s="876"/>
      <c r="BZR68" s="876"/>
      <c r="BZS68" s="876"/>
      <c r="BZT68" s="876"/>
      <c r="BZU68" s="876"/>
      <c r="BZV68" s="876"/>
      <c r="BZW68" s="876"/>
      <c r="BZX68" s="876"/>
      <c r="BZY68" s="876"/>
      <c r="BZZ68" s="876"/>
      <c r="CAA68" s="876"/>
      <c r="CAB68" s="876"/>
      <c r="CAC68" s="876"/>
      <c r="CAD68" s="876"/>
      <c r="CAE68" s="876"/>
      <c r="CAF68" s="876"/>
      <c r="CAG68" s="876"/>
      <c r="CAH68" s="876"/>
      <c r="CAI68" s="876"/>
      <c r="CAJ68" s="876"/>
      <c r="CAK68" s="876"/>
      <c r="CAL68" s="876"/>
      <c r="CAM68" s="876"/>
      <c r="CAN68" s="876"/>
      <c r="CAO68" s="876"/>
      <c r="CAP68" s="876"/>
      <c r="CAQ68" s="876"/>
      <c r="CAR68" s="876"/>
      <c r="CAS68" s="876"/>
      <c r="CAT68" s="876"/>
      <c r="CAU68" s="876"/>
      <c r="CAV68" s="876"/>
      <c r="CAW68" s="876"/>
      <c r="CAX68" s="876"/>
      <c r="CAY68" s="876"/>
      <c r="CAZ68" s="876"/>
      <c r="CBA68" s="876"/>
      <c r="CBB68" s="876"/>
      <c r="CBC68" s="876"/>
      <c r="CBD68" s="876"/>
      <c r="CBE68" s="876"/>
      <c r="CBF68" s="876"/>
      <c r="CBG68" s="876"/>
      <c r="CBH68" s="876"/>
      <c r="CBI68" s="876"/>
      <c r="CBJ68" s="876"/>
      <c r="CBK68" s="876"/>
      <c r="CBL68" s="876"/>
      <c r="CBM68" s="876"/>
      <c r="CBN68" s="876"/>
      <c r="CBO68" s="876"/>
      <c r="CBP68" s="876"/>
      <c r="CBQ68" s="876"/>
      <c r="CBR68" s="876"/>
      <c r="CBS68" s="876"/>
      <c r="CBT68" s="876"/>
      <c r="CBU68" s="876"/>
      <c r="CBV68" s="876"/>
      <c r="CBW68" s="876"/>
      <c r="CBX68" s="876"/>
      <c r="CBY68" s="876"/>
      <c r="CBZ68" s="876"/>
      <c r="CCA68" s="876"/>
      <c r="CCB68" s="876"/>
      <c r="CCC68" s="876"/>
      <c r="CCD68" s="876"/>
      <c r="CCE68" s="876"/>
      <c r="CCF68" s="876"/>
      <c r="CCG68" s="876"/>
      <c r="CCH68" s="876"/>
      <c r="CCI68" s="876"/>
      <c r="CCJ68" s="876"/>
      <c r="CCK68" s="876"/>
      <c r="CCL68" s="876"/>
      <c r="CCM68" s="876"/>
      <c r="CCN68" s="876"/>
      <c r="CCO68" s="876"/>
      <c r="CCP68" s="876"/>
      <c r="CCQ68" s="876"/>
      <c r="CCR68" s="876"/>
      <c r="CCS68" s="876"/>
      <c r="CCT68" s="876"/>
      <c r="CCU68" s="876"/>
      <c r="CCV68" s="876"/>
      <c r="CCW68" s="876"/>
      <c r="CCX68" s="876"/>
      <c r="CCY68" s="876"/>
      <c r="CCZ68" s="876"/>
      <c r="CDA68" s="876"/>
      <c r="CDB68" s="876"/>
      <c r="CDC68" s="876"/>
      <c r="CDD68" s="876"/>
      <c r="CDE68" s="876"/>
      <c r="CDF68" s="876"/>
      <c r="CDG68" s="876"/>
      <c r="CDH68" s="876"/>
      <c r="CDI68" s="876"/>
      <c r="CDJ68" s="876"/>
      <c r="CDK68" s="876"/>
      <c r="CDL68" s="876"/>
      <c r="CDM68" s="876"/>
      <c r="CDN68" s="876"/>
      <c r="CDO68" s="876"/>
      <c r="CDP68" s="876"/>
      <c r="CDQ68" s="876"/>
      <c r="CDR68" s="876"/>
      <c r="CDS68" s="876"/>
      <c r="CDT68" s="876"/>
      <c r="CDU68" s="876"/>
      <c r="CDV68" s="876"/>
      <c r="CDW68" s="876"/>
      <c r="CDX68" s="876"/>
      <c r="CDY68" s="876"/>
      <c r="CDZ68" s="876"/>
      <c r="CEA68" s="876"/>
      <c r="CEB68" s="876"/>
      <c r="CEC68" s="876"/>
      <c r="CED68" s="876"/>
      <c r="CEE68" s="876"/>
      <c r="CEF68" s="876"/>
      <c r="CEG68" s="876"/>
      <c r="CEH68" s="876"/>
      <c r="CEI68" s="876"/>
      <c r="CEJ68" s="876"/>
      <c r="CEK68" s="876"/>
      <c r="CEL68" s="876"/>
      <c r="CEM68" s="876"/>
      <c r="CEN68" s="876"/>
      <c r="CEO68" s="876"/>
      <c r="CEP68" s="876"/>
      <c r="CEQ68" s="876"/>
      <c r="CER68" s="876"/>
      <c r="CES68" s="876"/>
      <c r="CET68" s="876"/>
      <c r="CEU68" s="876"/>
      <c r="CEV68" s="876"/>
      <c r="CEW68" s="876"/>
      <c r="CEX68" s="876"/>
      <c r="CEY68" s="876"/>
      <c r="CEZ68" s="876"/>
      <c r="CFA68" s="876"/>
      <c r="CFB68" s="876"/>
      <c r="CFC68" s="876"/>
      <c r="CFD68" s="876"/>
      <c r="CFE68" s="876"/>
      <c r="CFF68" s="876"/>
      <c r="CFG68" s="876"/>
      <c r="CFH68" s="876"/>
      <c r="CFI68" s="876"/>
      <c r="CFJ68" s="876"/>
      <c r="CFK68" s="876"/>
      <c r="CFL68" s="876"/>
      <c r="CFM68" s="876"/>
      <c r="CFN68" s="876"/>
      <c r="CFO68" s="876"/>
      <c r="CFP68" s="876"/>
      <c r="CFQ68" s="876"/>
      <c r="CFR68" s="876"/>
      <c r="CFS68" s="876"/>
      <c r="CFT68" s="876"/>
      <c r="CFU68" s="876"/>
      <c r="CFV68" s="876"/>
      <c r="CFW68" s="876"/>
      <c r="CFX68" s="876"/>
      <c r="CFY68" s="876"/>
      <c r="CFZ68" s="876"/>
      <c r="CGA68" s="876"/>
      <c r="CGB68" s="876"/>
      <c r="CGC68" s="876"/>
      <c r="CGD68" s="876"/>
      <c r="CGE68" s="876"/>
      <c r="CGF68" s="876"/>
      <c r="CGG68" s="876"/>
      <c r="CGH68" s="876"/>
      <c r="CGI68" s="876"/>
      <c r="CGJ68" s="876"/>
      <c r="CGK68" s="876"/>
      <c r="CGL68" s="876"/>
      <c r="CGM68" s="876"/>
      <c r="CGN68" s="876"/>
      <c r="CGO68" s="876"/>
      <c r="CGP68" s="876"/>
      <c r="CGQ68" s="876"/>
      <c r="CGR68" s="876"/>
      <c r="CGS68" s="876"/>
      <c r="CGT68" s="876"/>
      <c r="CGU68" s="876"/>
      <c r="CGV68" s="876"/>
      <c r="CGW68" s="876"/>
      <c r="CGX68" s="876"/>
      <c r="CGY68" s="876"/>
      <c r="CGZ68" s="876"/>
      <c r="CHA68" s="876"/>
      <c r="CHB68" s="876"/>
      <c r="CHC68" s="876"/>
      <c r="CHD68" s="876"/>
      <c r="CHE68" s="876"/>
      <c r="CHF68" s="876"/>
      <c r="CHG68" s="876"/>
      <c r="CHH68" s="876"/>
      <c r="CHI68" s="876"/>
      <c r="CHJ68" s="876"/>
      <c r="CHK68" s="876"/>
      <c r="CHL68" s="876"/>
      <c r="CHM68" s="876"/>
      <c r="CHN68" s="876"/>
      <c r="CHO68" s="876"/>
      <c r="CHP68" s="876"/>
      <c r="CHQ68" s="876"/>
      <c r="CHR68" s="876"/>
      <c r="CHS68" s="876"/>
      <c r="CHT68" s="876"/>
      <c r="CHU68" s="876"/>
      <c r="CHV68" s="876"/>
      <c r="CHW68" s="876"/>
      <c r="CHX68" s="876"/>
      <c r="CHY68" s="876"/>
      <c r="CHZ68" s="876"/>
      <c r="CIA68" s="876"/>
      <c r="CIB68" s="876"/>
      <c r="CIC68" s="876"/>
      <c r="CID68" s="876"/>
      <c r="CIE68" s="876"/>
      <c r="CIF68" s="876"/>
      <c r="CIG68" s="876"/>
      <c r="CIH68" s="876"/>
      <c r="CII68" s="876"/>
      <c r="CIJ68" s="876"/>
      <c r="CIK68" s="876"/>
      <c r="CIL68" s="876"/>
      <c r="CIM68" s="876"/>
      <c r="CIN68" s="876"/>
      <c r="CIO68" s="876"/>
      <c r="CIP68" s="876"/>
      <c r="CIQ68" s="876"/>
      <c r="CIR68" s="876"/>
      <c r="CIS68" s="876"/>
      <c r="CIT68" s="876"/>
      <c r="CIU68" s="876"/>
      <c r="CIV68" s="876"/>
      <c r="CIW68" s="876"/>
      <c r="CIX68" s="876"/>
      <c r="CIY68" s="876"/>
      <c r="CIZ68" s="876"/>
      <c r="CJA68" s="876"/>
      <c r="CJB68" s="876"/>
      <c r="CJC68" s="876"/>
      <c r="CJD68" s="876"/>
      <c r="CJE68" s="876"/>
      <c r="CJF68" s="876"/>
      <c r="CJG68" s="876"/>
      <c r="CJH68" s="876"/>
      <c r="CJI68" s="876"/>
      <c r="CJJ68" s="876"/>
      <c r="CJK68" s="876"/>
      <c r="CJL68" s="876"/>
      <c r="CJM68" s="876"/>
      <c r="CJN68" s="876"/>
      <c r="CJO68" s="876"/>
      <c r="CJP68" s="876"/>
      <c r="CJQ68" s="876"/>
      <c r="CJR68" s="876"/>
      <c r="CJS68" s="876"/>
      <c r="CJT68" s="876"/>
      <c r="CJU68" s="876"/>
      <c r="CJV68" s="876"/>
      <c r="CJW68" s="876"/>
      <c r="CJX68" s="876"/>
      <c r="CJY68" s="876"/>
      <c r="CJZ68" s="876"/>
      <c r="CKA68" s="876"/>
      <c r="CKB68" s="876"/>
      <c r="CKC68" s="876"/>
      <c r="CKD68" s="876"/>
      <c r="CKE68" s="876"/>
      <c r="CKF68" s="876"/>
      <c r="CKG68" s="876"/>
      <c r="CKH68" s="876"/>
      <c r="CKI68" s="876"/>
      <c r="CKJ68" s="876"/>
      <c r="CKK68" s="876"/>
      <c r="CKL68" s="876"/>
      <c r="CKM68" s="876"/>
      <c r="CKN68" s="876"/>
      <c r="CKO68" s="876"/>
      <c r="CKP68" s="876"/>
      <c r="CKQ68" s="876"/>
      <c r="CKR68" s="876"/>
      <c r="CKS68" s="876"/>
      <c r="CKT68" s="876"/>
      <c r="CKU68" s="876"/>
      <c r="CKV68" s="876"/>
      <c r="CKW68" s="876"/>
      <c r="CKX68" s="876"/>
      <c r="CKY68" s="876"/>
      <c r="CKZ68" s="876"/>
      <c r="CLA68" s="876"/>
      <c r="CLB68" s="876"/>
      <c r="CLC68" s="876"/>
      <c r="CLD68" s="876"/>
      <c r="CLE68" s="876"/>
      <c r="CLF68" s="876"/>
      <c r="CLG68" s="876"/>
      <c r="CLH68" s="876"/>
      <c r="CLI68" s="876"/>
      <c r="CLJ68" s="876"/>
      <c r="CLK68" s="876"/>
      <c r="CLL68" s="876"/>
      <c r="CLM68" s="876"/>
      <c r="CLN68" s="876"/>
      <c r="CLO68" s="876"/>
      <c r="CLP68" s="876"/>
      <c r="CLQ68" s="876"/>
      <c r="CLR68" s="876"/>
      <c r="CLS68" s="876"/>
      <c r="CLT68" s="876"/>
      <c r="CLU68" s="876"/>
      <c r="CLV68" s="876"/>
      <c r="CLW68" s="876"/>
      <c r="CLX68" s="876"/>
      <c r="CLY68" s="876"/>
      <c r="CLZ68" s="876"/>
      <c r="CMA68" s="876"/>
      <c r="CMB68" s="876"/>
      <c r="CMC68" s="876"/>
      <c r="CMD68" s="876"/>
      <c r="CME68" s="876"/>
      <c r="CMF68" s="876"/>
      <c r="CMG68" s="876"/>
      <c r="CMH68" s="876"/>
      <c r="CMI68" s="876"/>
      <c r="CMJ68" s="876"/>
      <c r="CMK68" s="876"/>
      <c r="CML68" s="876"/>
      <c r="CMM68" s="876"/>
      <c r="CMN68" s="876"/>
      <c r="CMO68" s="876"/>
      <c r="CMP68" s="876"/>
      <c r="CMQ68" s="876"/>
      <c r="CMR68" s="876"/>
      <c r="CMS68" s="876"/>
      <c r="CMT68" s="876"/>
      <c r="CMU68" s="876"/>
      <c r="CMV68" s="876"/>
      <c r="CMW68" s="876"/>
      <c r="CMX68" s="876"/>
      <c r="CMY68" s="876"/>
      <c r="CMZ68" s="876"/>
      <c r="CNA68" s="876"/>
      <c r="CNB68" s="876"/>
      <c r="CNC68" s="876"/>
      <c r="CND68" s="876"/>
      <c r="CNE68" s="876"/>
      <c r="CNF68" s="876"/>
      <c r="CNG68" s="876"/>
      <c r="CNH68" s="876"/>
      <c r="CNI68" s="876"/>
      <c r="CNJ68" s="876"/>
      <c r="CNK68" s="876"/>
      <c r="CNL68" s="876"/>
      <c r="CNM68" s="876"/>
      <c r="CNN68" s="876"/>
      <c r="CNO68" s="876"/>
      <c r="CNP68" s="876"/>
      <c r="CNQ68" s="876"/>
      <c r="CNR68" s="876"/>
      <c r="CNS68" s="876"/>
      <c r="CNT68" s="876"/>
      <c r="CNU68" s="876"/>
      <c r="CNV68" s="876"/>
      <c r="CNW68" s="876"/>
      <c r="CNX68" s="876"/>
      <c r="CNY68" s="876"/>
      <c r="CNZ68" s="876"/>
      <c r="COA68" s="876"/>
      <c r="COB68" s="876"/>
      <c r="COC68" s="876"/>
      <c r="COD68" s="876"/>
      <c r="COE68" s="876"/>
      <c r="COF68" s="876"/>
      <c r="COG68" s="876"/>
      <c r="COH68" s="876"/>
      <c r="COI68" s="876"/>
      <c r="COJ68" s="876"/>
      <c r="COK68" s="876"/>
      <c r="COL68" s="876"/>
      <c r="COM68" s="876"/>
      <c r="CON68" s="876"/>
      <c r="COO68" s="876"/>
      <c r="COP68" s="876"/>
      <c r="COQ68" s="876"/>
      <c r="COR68" s="876"/>
      <c r="COS68" s="876"/>
      <c r="COT68" s="876"/>
      <c r="COU68" s="876"/>
      <c r="COV68" s="876"/>
      <c r="COW68" s="876"/>
      <c r="COX68" s="876"/>
      <c r="COY68" s="876"/>
      <c r="COZ68" s="876"/>
      <c r="CPA68" s="876"/>
      <c r="CPB68" s="876"/>
      <c r="CPC68" s="876"/>
      <c r="CPD68" s="876"/>
      <c r="CPE68" s="876"/>
      <c r="CPF68" s="876"/>
      <c r="CPG68" s="876"/>
      <c r="CPH68" s="876"/>
      <c r="CPI68" s="876"/>
      <c r="CPJ68" s="876"/>
      <c r="CPK68" s="876"/>
      <c r="CPL68" s="876"/>
      <c r="CPM68" s="876"/>
      <c r="CPN68" s="876"/>
      <c r="CPO68" s="876"/>
      <c r="CPP68" s="876"/>
      <c r="CPQ68" s="876"/>
      <c r="CPR68" s="876"/>
      <c r="CPS68" s="876"/>
      <c r="CPT68" s="876"/>
      <c r="CPU68" s="876"/>
      <c r="CPV68" s="876"/>
      <c r="CPW68" s="876"/>
      <c r="CPX68" s="876"/>
      <c r="CPY68" s="876"/>
      <c r="CPZ68" s="876"/>
      <c r="CQA68" s="876"/>
      <c r="CQB68" s="876"/>
      <c r="CQC68" s="876"/>
      <c r="CQD68" s="876"/>
      <c r="CQE68" s="876"/>
      <c r="CQF68" s="876"/>
      <c r="CQG68" s="876"/>
      <c r="CQH68" s="876"/>
      <c r="CQI68" s="876"/>
      <c r="CQJ68" s="876"/>
      <c r="CQK68" s="876"/>
      <c r="CQL68" s="876"/>
      <c r="CQM68" s="876"/>
      <c r="CQN68" s="876"/>
      <c r="CQO68" s="876"/>
      <c r="CQP68" s="876"/>
      <c r="CQQ68" s="876"/>
      <c r="CQR68" s="876"/>
      <c r="CQS68" s="876"/>
      <c r="CQT68" s="876"/>
      <c r="CQU68" s="876"/>
      <c r="CQV68" s="876"/>
      <c r="CQW68" s="876"/>
      <c r="CQX68" s="876"/>
      <c r="CQY68" s="876"/>
      <c r="CQZ68" s="876"/>
      <c r="CRA68" s="876"/>
      <c r="CRB68" s="876"/>
      <c r="CRC68" s="876"/>
      <c r="CRD68" s="876"/>
      <c r="CRE68" s="876"/>
      <c r="CRF68" s="876"/>
      <c r="CRG68" s="876"/>
      <c r="CRH68" s="876"/>
      <c r="CRI68" s="876"/>
      <c r="CRJ68" s="876"/>
      <c r="CRK68" s="876"/>
      <c r="CRL68" s="876"/>
      <c r="CRM68" s="876"/>
      <c r="CRN68" s="876"/>
      <c r="CRO68" s="876"/>
      <c r="CRP68" s="876"/>
      <c r="CRQ68" s="876"/>
      <c r="CRR68" s="876"/>
      <c r="CRS68" s="876"/>
      <c r="CRT68" s="876"/>
      <c r="CRU68" s="876"/>
      <c r="CRV68" s="876"/>
      <c r="CRW68" s="876"/>
      <c r="CRX68" s="876"/>
      <c r="CRY68" s="876"/>
      <c r="CRZ68" s="876"/>
      <c r="CSA68" s="876"/>
      <c r="CSB68" s="876"/>
      <c r="CSC68" s="876"/>
      <c r="CSD68" s="876"/>
      <c r="CSE68" s="876"/>
      <c r="CSF68" s="876"/>
      <c r="CSG68" s="876"/>
      <c r="CSH68" s="876"/>
      <c r="CSI68" s="876"/>
      <c r="CSJ68" s="876"/>
      <c r="CSK68" s="876"/>
      <c r="CSL68" s="876"/>
      <c r="CSM68" s="876"/>
      <c r="CSN68" s="876"/>
      <c r="CSO68" s="876"/>
      <c r="CSP68" s="876"/>
      <c r="CSQ68" s="876"/>
      <c r="CSR68" s="876"/>
      <c r="CSS68" s="876"/>
      <c r="CST68" s="876"/>
      <c r="CSU68" s="876"/>
      <c r="CSV68" s="876"/>
      <c r="CSW68" s="876"/>
      <c r="CSX68" s="876"/>
      <c r="CSY68" s="876"/>
      <c r="CSZ68" s="876"/>
      <c r="CTA68" s="876"/>
      <c r="CTB68" s="876"/>
      <c r="CTC68" s="876"/>
      <c r="CTD68" s="876"/>
      <c r="CTE68" s="876"/>
      <c r="CTF68" s="876"/>
      <c r="CTG68" s="876"/>
      <c r="CTH68" s="876"/>
      <c r="CTI68" s="876"/>
      <c r="CTJ68" s="876"/>
      <c r="CTK68" s="876"/>
      <c r="CTL68" s="876"/>
      <c r="CTM68" s="876"/>
      <c r="CTN68" s="876"/>
      <c r="CTO68" s="876"/>
      <c r="CTP68" s="876"/>
      <c r="CTQ68" s="876"/>
      <c r="CTR68" s="876"/>
      <c r="CTS68" s="876"/>
      <c r="CTT68" s="876"/>
      <c r="CTU68" s="876"/>
      <c r="CTV68" s="876"/>
      <c r="CTW68" s="876"/>
      <c r="CTX68" s="876"/>
      <c r="CTY68" s="876"/>
      <c r="CTZ68" s="876"/>
      <c r="CUA68" s="876"/>
      <c r="CUB68" s="876"/>
      <c r="CUC68" s="876"/>
      <c r="CUD68" s="876"/>
      <c r="CUE68" s="876"/>
      <c r="CUF68" s="876"/>
      <c r="CUG68" s="876"/>
      <c r="CUH68" s="876"/>
      <c r="CUI68" s="876"/>
      <c r="CUJ68" s="876"/>
      <c r="CUK68" s="876"/>
      <c r="CUL68" s="876"/>
      <c r="CUM68" s="876"/>
      <c r="CUN68" s="876"/>
      <c r="CUO68" s="876"/>
      <c r="CUP68" s="876"/>
      <c r="CUQ68" s="876"/>
      <c r="CUR68" s="876"/>
      <c r="CUS68" s="876"/>
      <c r="CUT68" s="876"/>
      <c r="CUU68" s="876"/>
      <c r="CUV68" s="876"/>
      <c r="CUW68" s="876"/>
      <c r="CUX68" s="876"/>
      <c r="CUY68" s="876"/>
      <c r="CUZ68" s="876"/>
      <c r="CVA68" s="876"/>
      <c r="CVB68" s="876"/>
      <c r="CVC68" s="876"/>
      <c r="CVD68" s="876"/>
      <c r="CVE68" s="876"/>
      <c r="CVF68" s="876"/>
      <c r="CVG68" s="876"/>
      <c r="CVH68" s="876"/>
      <c r="CVI68" s="876"/>
      <c r="CVJ68" s="876"/>
      <c r="CVK68" s="876"/>
      <c r="CVL68" s="876"/>
      <c r="CVM68" s="876"/>
      <c r="CVN68" s="876"/>
      <c r="CVO68" s="876"/>
      <c r="CVP68" s="876"/>
      <c r="CVQ68" s="876"/>
      <c r="CVR68" s="876"/>
      <c r="CVS68" s="876"/>
      <c r="CVT68" s="876"/>
      <c r="CVU68" s="876"/>
      <c r="CVV68" s="876"/>
      <c r="CVW68" s="876"/>
      <c r="CVX68" s="876"/>
      <c r="CVY68" s="876"/>
      <c r="CVZ68" s="876"/>
      <c r="CWA68" s="876"/>
      <c r="CWB68" s="876"/>
      <c r="CWC68" s="876"/>
      <c r="CWD68" s="876"/>
      <c r="CWE68" s="876"/>
      <c r="CWF68" s="876"/>
      <c r="CWG68" s="876"/>
      <c r="CWH68" s="876"/>
      <c r="CWI68" s="876"/>
      <c r="CWJ68" s="876"/>
      <c r="CWK68" s="876"/>
      <c r="CWL68" s="876"/>
      <c r="CWM68" s="876"/>
      <c r="CWN68" s="876"/>
      <c r="CWO68" s="876"/>
      <c r="CWP68" s="876"/>
      <c r="CWQ68" s="876"/>
      <c r="CWR68" s="876"/>
      <c r="CWS68" s="876"/>
      <c r="CWT68" s="876"/>
      <c r="CWU68" s="876"/>
      <c r="CWV68" s="876"/>
      <c r="CWW68" s="876"/>
      <c r="CWX68" s="876"/>
      <c r="CWY68" s="876"/>
      <c r="CWZ68" s="876"/>
      <c r="CXA68" s="876"/>
      <c r="CXB68" s="876"/>
      <c r="CXC68" s="876"/>
      <c r="CXD68" s="876"/>
      <c r="CXE68" s="876"/>
      <c r="CXF68" s="876"/>
      <c r="CXG68" s="876"/>
      <c r="CXH68" s="876"/>
      <c r="CXI68" s="876"/>
      <c r="CXJ68" s="876"/>
      <c r="CXK68" s="876"/>
      <c r="CXL68" s="876"/>
      <c r="CXM68" s="876"/>
      <c r="CXN68" s="876"/>
      <c r="CXO68" s="876"/>
      <c r="CXP68" s="876"/>
      <c r="CXQ68" s="876"/>
      <c r="CXR68" s="876"/>
      <c r="CXS68" s="876"/>
      <c r="CXT68" s="876"/>
      <c r="CXU68" s="876"/>
      <c r="CXV68" s="876"/>
      <c r="CXW68" s="876"/>
      <c r="CXX68" s="876"/>
      <c r="CXY68" s="876"/>
      <c r="CXZ68" s="876"/>
      <c r="CYA68" s="876"/>
      <c r="CYB68" s="876"/>
      <c r="CYC68" s="876"/>
      <c r="CYD68" s="876"/>
      <c r="CYE68" s="876"/>
      <c r="CYF68" s="876"/>
      <c r="CYG68" s="876"/>
      <c r="CYH68" s="876"/>
      <c r="CYI68" s="876"/>
      <c r="CYJ68" s="876"/>
      <c r="CYK68" s="876"/>
      <c r="CYL68" s="876"/>
      <c r="CYM68" s="876"/>
      <c r="CYN68" s="876"/>
      <c r="CYO68" s="876"/>
      <c r="CYP68" s="876"/>
      <c r="CYQ68" s="876"/>
      <c r="CYR68" s="876"/>
      <c r="CYS68" s="876"/>
      <c r="CYT68" s="876"/>
      <c r="CYU68" s="876"/>
      <c r="CYV68" s="876"/>
      <c r="CYW68" s="876"/>
      <c r="CYX68" s="876"/>
      <c r="CYY68" s="876"/>
      <c r="CYZ68" s="876"/>
      <c r="CZA68" s="876"/>
      <c r="CZB68" s="876"/>
      <c r="CZC68" s="876"/>
      <c r="CZD68" s="876"/>
      <c r="CZE68" s="876"/>
      <c r="CZF68" s="876"/>
      <c r="CZG68" s="876"/>
      <c r="CZH68" s="876"/>
      <c r="CZI68" s="876"/>
      <c r="CZJ68" s="876"/>
      <c r="CZK68" s="876"/>
      <c r="CZL68" s="876"/>
      <c r="CZM68" s="876"/>
      <c r="CZN68" s="876"/>
      <c r="CZO68" s="876"/>
      <c r="CZP68" s="876"/>
      <c r="CZQ68" s="876"/>
      <c r="CZR68" s="876"/>
      <c r="CZS68" s="876"/>
      <c r="CZT68" s="876"/>
      <c r="CZU68" s="876"/>
      <c r="CZV68" s="876"/>
      <c r="CZW68" s="876"/>
      <c r="CZX68" s="876"/>
      <c r="CZY68" s="876"/>
      <c r="CZZ68" s="876"/>
      <c r="DAA68" s="876"/>
      <c r="DAB68" s="876"/>
      <c r="DAC68" s="876"/>
      <c r="DAD68" s="876"/>
      <c r="DAE68" s="876"/>
      <c r="DAF68" s="876"/>
      <c r="DAG68" s="876"/>
      <c r="DAH68" s="876"/>
      <c r="DAI68" s="876"/>
      <c r="DAJ68" s="876"/>
      <c r="DAK68" s="876"/>
      <c r="DAL68" s="876"/>
      <c r="DAM68" s="876"/>
      <c r="DAN68" s="876"/>
      <c r="DAO68" s="876"/>
      <c r="DAP68" s="876"/>
      <c r="DAQ68" s="876"/>
      <c r="DAR68" s="876"/>
      <c r="DAS68" s="876"/>
      <c r="DAT68" s="876"/>
      <c r="DAU68" s="876"/>
      <c r="DAV68" s="876"/>
      <c r="DAW68" s="876"/>
      <c r="DAX68" s="876"/>
      <c r="DAY68" s="876"/>
      <c r="DAZ68" s="876"/>
      <c r="DBA68" s="876"/>
      <c r="DBB68" s="876"/>
      <c r="DBC68" s="876"/>
      <c r="DBD68" s="876"/>
      <c r="DBE68" s="876"/>
      <c r="DBF68" s="876"/>
      <c r="DBG68" s="876"/>
      <c r="DBH68" s="876"/>
      <c r="DBI68" s="876"/>
      <c r="DBJ68" s="876"/>
      <c r="DBK68" s="876"/>
      <c r="DBL68" s="876"/>
      <c r="DBM68" s="876"/>
      <c r="DBN68" s="876"/>
      <c r="DBO68" s="876"/>
      <c r="DBP68" s="876"/>
      <c r="DBQ68" s="876"/>
      <c r="DBR68" s="876"/>
      <c r="DBS68" s="876"/>
      <c r="DBT68" s="876"/>
      <c r="DBU68" s="876"/>
      <c r="DBV68" s="876"/>
      <c r="DBW68" s="876"/>
      <c r="DBX68" s="876"/>
      <c r="DBY68" s="876"/>
      <c r="DBZ68" s="876"/>
      <c r="DCA68" s="876"/>
      <c r="DCB68" s="876"/>
      <c r="DCC68" s="876"/>
      <c r="DCD68" s="876"/>
      <c r="DCE68" s="876"/>
      <c r="DCF68" s="876"/>
      <c r="DCG68" s="876"/>
      <c r="DCH68" s="876"/>
      <c r="DCI68" s="876"/>
      <c r="DCJ68" s="876"/>
      <c r="DCK68" s="876"/>
      <c r="DCL68" s="876"/>
      <c r="DCM68" s="876"/>
      <c r="DCN68" s="876"/>
      <c r="DCO68" s="876"/>
      <c r="DCP68" s="876"/>
      <c r="DCQ68" s="876"/>
      <c r="DCR68" s="876"/>
      <c r="DCS68" s="876"/>
      <c r="DCT68" s="876"/>
      <c r="DCU68" s="876"/>
      <c r="DCV68" s="876"/>
      <c r="DCW68" s="876"/>
      <c r="DCX68" s="876"/>
      <c r="DCY68" s="876"/>
      <c r="DCZ68" s="876"/>
      <c r="DDA68" s="876"/>
      <c r="DDB68" s="876"/>
      <c r="DDC68" s="876"/>
      <c r="DDD68" s="876"/>
      <c r="DDE68" s="876"/>
      <c r="DDF68" s="876"/>
      <c r="DDG68" s="876"/>
      <c r="DDH68" s="876"/>
      <c r="DDI68" s="876"/>
      <c r="DDJ68" s="876"/>
      <c r="DDK68" s="876"/>
      <c r="DDL68" s="876"/>
      <c r="DDM68" s="876"/>
      <c r="DDN68" s="876"/>
      <c r="DDO68" s="876"/>
      <c r="DDP68" s="876"/>
      <c r="DDQ68" s="876"/>
      <c r="DDR68" s="876"/>
      <c r="DDS68" s="876"/>
      <c r="DDT68" s="876"/>
      <c r="DDU68" s="876"/>
      <c r="DDV68" s="876"/>
      <c r="DDW68" s="876"/>
      <c r="DDX68" s="876"/>
      <c r="DDY68" s="876"/>
      <c r="DDZ68" s="876"/>
      <c r="DEA68" s="876"/>
      <c r="DEB68" s="876"/>
      <c r="DEC68" s="876"/>
      <c r="DED68" s="876"/>
      <c r="DEE68" s="876"/>
      <c r="DEF68" s="876"/>
      <c r="DEG68" s="876"/>
      <c r="DEH68" s="876"/>
      <c r="DEI68" s="876"/>
      <c r="DEJ68" s="876"/>
      <c r="DEK68" s="876"/>
      <c r="DEL68" s="876"/>
      <c r="DEM68" s="876"/>
      <c r="DEN68" s="876"/>
      <c r="DEO68" s="876"/>
      <c r="DEP68" s="876"/>
      <c r="DEQ68" s="876"/>
      <c r="DER68" s="876"/>
      <c r="DES68" s="876"/>
      <c r="DET68" s="876"/>
      <c r="DEU68" s="876"/>
      <c r="DEV68" s="876"/>
      <c r="DEW68" s="876"/>
      <c r="DEX68" s="876"/>
      <c r="DEY68" s="876"/>
      <c r="DEZ68" s="876"/>
      <c r="DFA68" s="876"/>
      <c r="DFB68" s="876"/>
      <c r="DFC68" s="876"/>
      <c r="DFD68" s="876"/>
      <c r="DFE68" s="876"/>
      <c r="DFF68" s="876"/>
      <c r="DFG68" s="876"/>
      <c r="DFH68" s="876"/>
      <c r="DFI68" s="876"/>
      <c r="DFJ68" s="876"/>
      <c r="DFK68" s="876"/>
      <c r="DFL68" s="876"/>
      <c r="DFM68" s="876"/>
      <c r="DFN68" s="876"/>
      <c r="DFO68" s="876"/>
      <c r="DFP68" s="876"/>
      <c r="DFQ68" s="876"/>
      <c r="DFR68" s="876"/>
      <c r="DFS68" s="876"/>
      <c r="DFT68" s="876"/>
      <c r="DFU68" s="876"/>
      <c r="DFV68" s="876"/>
      <c r="DFW68" s="876"/>
      <c r="DFX68" s="876"/>
      <c r="DFY68" s="876"/>
      <c r="DFZ68" s="876"/>
      <c r="DGA68" s="876"/>
      <c r="DGB68" s="876"/>
      <c r="DGC68" s="876"/>
      <c r="DGD68" s="876"/>
      <c r="DGE68" s="876"/>
      <c r="DGF68" s="876"/>
      <c r="DGG68" s="876"/>
      <c r="DGH68" s="876"/>
      <c r="DGI68" s="876"/>
      <c r="DGJ68" s="876"/>
      <c r="DGK68" s="876"/>
      <c r="DGL68" s="876"/>
      <c r="DGM68" s="876"/>
      <c r="DGN68" s="876"/>
      <c r="DGO68" s="876"/>
      <c r="DGP68" s="876"/>
      <c r="DGQ68" s="876"/>
      <c r="DGR68" s="876"/>
      <c r="DGS68" s="876"/>
      <c r="DGT68" s="876"/>
      <c r="DGU68" s="876"/>
      <c r="DGV68" s="876"/>
      <c r="DGW68" s="876"/>
      <c r="DGX68" s="876"/>
      <c r="DGY68" s="876"/>
      <c r="DGZ68" s="876"/>
      <c r="DHA68" s="876"/>
      <c r="DHB68" s="876"/>
      <c r="DHC68" s="876"/>
      <c r="DHD68" s="876"/>
      <c r="DHE68" s="876"/>
      <c r="DHF68" s="876"/>
      <c r="DHG68" s="876"/>
      <c r="DHH68" s="876"/>
      <c r="DHI68" s="876"/>
      <c r="DHJ68" s="876"/>
      <c r="DHK68" s="876"/>
      <c r="DHL68" s="876"/>
      <c r="DHM68" s="876"/>
      <c r="DHN68" s="876"/>
      <c r="DHO68" s="876"/>
      <c r="DHP68" s="876"/>
      <c r="DHQ68" s="876"/>
      <c r="DHR68" s="876"/>
      <c r="DHS68" s="876"/>
      <c r="DHT68" s="876"/>
      <c r="DHU68" s="876"/>
      <c r="DHV68" s="876"/>
      <c r="DHW68" s="876"/>
      <c r="DHX68" s="876"/>
      <c r="DHY68" s="876"/>
      <c r="DHZ68" s="876"/>
      <c r="DIA68" s="876"/>
      <c r="DIB68" s="876"/>
      <c r="DIC68" s="876"/>
      <c r="DID68" s="876"/>
      <c r="DIE68" s="876"/>
      <c r="DIF68" s="876"/>
      <c r="DIG68" s="876"/>
      <c r="DIH68" s="876"/>
      <c r="DII68" s="876"/>
      <c r="DIJ68" s="876"/>
      <c r="DIK68" s="876"/>
      <c r="DIL68" s="876"/>
      <c r="DIM68" s="876"/>
      <c r="DIN68" s="876"/>
      <c r="DIO68" s="876"/>
      <c r="DIP68" s="876"/>
      <c r="DIQ68" s="876"/>
      <c r="DIR68" s="876"/>
      <c r="DIS68" s="876"/>
      <c r="DIT68" s="876"/>
      <c r="DIU68" s="876"/>
      <c r="DIV68" s="876"/>
      <c r="DIW68" s="876"/>
      <c r="DIX68" s="876"/>
      <c r="DIY68" s="876"/>
      <c r="DIZ68" s="876"/>
      <c r="DJA68" s="876"/>
      <c r="DJB68" s="876"/>
      <c r="DJC68" s="876"/>
      <c r="DJD68" s="876"/>
      <c r="DJE68" s="876"/>
      <c r="DJF68" s="876"/>
      <c r="DJG68" s="876"/>
      <c r="DJH68" s="876"/>
      <c r="DJI68" s="876"/>
      <c r="DJJ68" s="876"/>
      <c r="DJK68" s="876"/>
      <c r="DJL68" s="876"/>
      <c r="DJM68" s="876"/>
      <c r="DJN68" s="876"/>
      <c r="DJO68" s="876"/>
      <c r="DJP68" s="876"/>
      <c r="DJQ68" s="876"/>
      <c r="DJR68" s="876"/>
      <c r="DJS68" s="876"/>
      <c r="DJT68" s="876"/>
      <c r="DJU68" s="876"/>
      <c r="DJV68" s="876"/>
      <c r="DJW68" s="876"/>
      <c r="DJX68" s="876"/>
      <c r="DJY68" s="876"/>
      <c r="DJZ68" s="876"/>
      <c r="DKA68" s="876"/>
      <c r="DKB68" s="876"/>
      <c r="DKC68" s="876"/>
      <c r="DKD68" s="876"/>
      <c r="DKE68" s="876"/>
      <c r="DKF68" s="876"/>
      <c r="DKG68" s="876"/>
      <c r="DKH68" s="876"/>
      <c r="DKI68" s="876"/>
      <c r="DKJ68" s="876"/>
      <c r="DKK68" s="876"/>
      <c r="DKL68" s="876"/>
      <c r="DKM68" s="876"/>
      <c r="DKN68" s="876"/>
      <c r="DKO68" s="876"/>
      <c r="DKP68" s="876"/>
      <c r="DKQ68" s="876"/>
      <c r="DKR68" s="876"/>
      <c r="DKS68" s="876"/>
      <c r="DKT68" s="876"/>
      <c r="DKU68" s="876"/>
      <c r="DKV68" s="876"/>
      <c r="DKW68" s="876"/>
      <c r="DKX68" s="876"/>
      <c r="DKY68" s="876"/>
      <c r="DKZ68" s="876"/>
      <c r="DLA68" s="876"/>
      <c r="DLB68" s="876"/>
      <c r="DLC68" s="876"/>
      <c r="DLD68" s="876"/>
      <c r="DLE68" s="876"/>
      <c r="DLF68" s="876"/>
      <c r="DLG68" s="876"/>
      <c r="DLH68" s="876"/>
      <c r="DLI68" s="876"/>
      <c r="DLJ68" s="876"/>
      <c r="DLK68" s="876"/>
      <c r="DLL68" s="876"/>
      <c r="DLM68" s="876"/>
      <c r="DLN68" s="876"/>
      <c r="DLO68" s="876"/>
      <c r="DLP68" s="876"/>
      <c r="DLQ68" s="876"/>
      <c r="DLR68" s="876"/>
      <c r="DLS68" s="876"/>
      <c r="DLT68" s="876"/>
      <c r="DLU68" s="876"/>
      <c r="DLV68" s="876"/>
      <c r="DLW68" s="876"/>
      <c r="DLX68" s="876"/>
      <c r="DLY68" s="876"/>
      <c r="DLZ68" s="876"/>
      <c r="DMA68" s="876"/>
      <c r="DMB68" s="876"/>
      <c r="DMC68" s="876"/>
      <c r="DMD68" s="876"/>
      <c r="DME68" s="876"/>
      <c r="DMF68" s="876"/>
      <c r="DMG68" s="876"/>
      <c r="DMH68" s="876"/>
      <c r="DMI68" s="876"/>
      <c r="DMJ68" s="876"/>
      <c r="DMK68" s="876"/>
      <c r="DML68" s="876"/>
      <c r="DMM68" s="876"/>
      <c r="DMN68" s="876"/>
      <c r="DMO68" s="876"/>
      <c r="DMP68" s="876"/>
      <c r="DMQ68" s="876"/>
      <c r="DMR68" s="876"/>
      <c r="DMS68" s="876"/>
      <c r="DMT68" s="876"/>
      <c r="DMU68" s="876"/>
      <c r="DMV68" s="876"/>
      <c r="DMW68" s="876"/>
      <c r="DMX68" s="876"/>
      <c r="DMY68" s="876"/>
      <c r="DMZ68" s="876"/>
      <c r="DNA68" s="876"/>
      <c r="DNB68" s="876"/>
      <c r="DNC68" s="876"/>
      <c r="DND68" s="876"/>
      <c r="DNE68" s="876"/>
      <c r="DNF68" s="876"/>
      <c r="DNG68" s="876"/>
      <c r="DNH68" s="876"/>
      <c r="DNI68" s="876"/>
      <c r="DNJ68" s="876"/>
      <c r="DNK68" s="876"/>
      <c r="DNL68" s="876"/>
      <c r="DNM68" s="876"/>
      <c r="DNN68" s="876"/>
      <c r="DNO68" s="876"/>
      <c r="DNP68" s="876"/>
      <c r="DNQ68" s="876"/>
      <c r="DNR68" s="876"/>
      <c r="DNS68" s="876"/>
      <c r="DNT68" s="876"/>
      <c r="DNU68" s="876"/>
      <c r="DNV68" s="876"/>
      <c r="DNW68" s="876"/>
      <c r="DNX68" s="876"/>
      <c r="DNY68" s="876"/>
      <c r="DNZ68" s="876"/>
      <c r="DOA68" s="876"/>
      <c r="DOB68" s="876"/>
      <c r="DOC68" s="876"/>
      <c r="DOD68" s="876"/>
      <c r="DOE68" s="876"/>
      <c r="DOF68" s="876"/>
      <c r="DOG68" s="876"/>
      <c r="DOH68" s="876"/>
      <c r="DOI68" s="876"/>
      <c r="DOJ68" s="876"/>
      <c r="DOK68" s="876"/>
      <c r="DOL68" s="876"/>
      <c r="DOM68" s="876"/>
      <c r="DON68" s="876"/>
      <c r="DOO68" s="876"/>
      <c r="DOP68" s="876"/>
      <c r="DOQ68" s="876"/>
      <c r="DOR68" s="876"/>
      <c r="DOS68" s="876"/>
      <c r="DOT68" s="876"/>
      <c r="DOU68" s="876"/>
      <c r="DOV68" s="876"/>
      <c r="DOW68" s="876"/>
      <c r="DOX68" s="876"/>
      <c r="DOY68" s="876"/>
      <c r="DOZ68" s="876"/>
      <c r="DPA68" s="876"/>
      <c r="DPB68" s="876"/>
      <c r="DPC68" s="876"/>
      <c r="DPD68" s="876"/>
      <c r="DPE68" s="876"/>
      <c r="DPF68" s="876"/>
      <c r="DPG68" s="876"/>
      <c r="DPH68" s="876"/>
      <c r="DPI68" s="876"/>
      <c r="DPJ68" s="876"/>
      <c r="DPK68" s="876"/>
      <c r="DPL68" s="876"/>
      <c r="DPM68" s="876"/>
      <c r="DPN68" s="876"/>
      <c r="DPO68" s="876"/>
      <c r="DPP68" s="876"/>
      <c r="DPQ68" s="876"/>
      <c r="DPR68" s="876"/>
      <c r="DPS68" s="876"/>
      <c r="DPT68" s="876"/>
      <c r="DPU68" s="876"/>
      <c r="DPV68" s="876"/>
      <c r="DPW68" s="876"/>
      <c r="DPX68" s="876"/>
      <c r="DPY68" s="876"/>
      <c r="DPZ68" s="876"/>
      <c r="DQA68" s="876"/>
      <c r="DQB68" s="876"/>
      <c r="DQC68" s="876"/>
      <c r="DQD68" s="876"/>
      <c r="DQE68" s="876"/>
      <c r="DQF68" s="876"/>
      <c r="DQG68" s="876"/>
      <c r="DQH68" s="876"/>
      <c r="DQI68" s="876"/>
      <c r="DQJ68" s="876"/>
      <c r="DQK68" s="876"/>
      <c r="DQL68" s="876"/>
      <c r="DQM68" s="876"/>
      <c r="DQN68" s="876"/>
      <c r="DQO68" s="876"/>
      <c r="DQP68" s="876"/>
      <c r="DQQ68" s="876"/>
      <c r="DQR68" s="876"/>
      <c r="DQS68" s="876"/>
      <c r="DQT68" s="876"/>
      <c r="DQU68" s="876"/>
      <c r="DQV68" s="876"/>
      <c r="DQW68" s="876"/>
      <c r="DQX68" s="876"/>
      <c r="DQY68" s="876"/>
      <c r="DQZ68" s="876"/>
      <c r="DRA68" s="876"/>
      <c r="DRB68" s="876"/>
      <c r="DRC68" s="876"/>
      <c r="DRD68" s="876"/>
      <c r="DRE68" s="876"/>
      <c r="DRF68" s="876"/>
      <c r="DRG68" s="876"/>
      <c r="DRH68" s="876"/>
      <c r="DRI68" s="876"/>
      <c r="DRJ68" s="876"/>
      <c r="DRK68" s="876"/>
      <c r="DRL68" s="876"/>
      <c r="DRM68" s="876"/>
      <c r="DRN68" s="876"/>
      <c r="DRO68" s="876"/>
      <c r="DRP68" s="876"/>
      <c r="DRQ68" s="876"/>
      <c r="DRR68" s="876"/>
      <c r="DRS68" s="876"/>
      <c r="DRT68" s="876"/>
      <c r="DRU68" s="876"/>
      <c r="DRV68" s="876"/>
      <c r="DRW68" s="876"/>
      <c r="DRX68" s="876"/>
      <c r="DRY68" s="876"/>
      <c r="DRZ68" s="876"/>
      <c r="DSA68" s="876"/>
      <c r="DSB68" s="876"/>
      <c r="DSC68" s="876"/>
      <c r="DSD68" s="876"/>
      <c r="DSE68" s="876"/>
      <c r="DSF68" s="876"/>
      <c r="DSG68" s="876"/>
      <c r="DSH68" s="876"/>
      <c r="DSI68" s="876"/>
      <c r="DSJ68" s="876"/>
      <c r="DSK68" s="876"/>
      <c r="DSL68" s="876"/>
      <c r="DSM68" s="876"/>
      <c r="DSN68" s="876"/>
      <c r="DSO68" s="876"/>
      <c r="DSP68" s="876"/>
      <c r="DSQ68" s="876"/>
      <c r="DSR68" s="876"/>
      <c r="DSS68" s="876"/>
      <c r="DST68" s="876"/>
      <c r="DSU68" s="876"/>
      <c r="DSV68" s="876"/>
      <c r="DSW68" s="876"/>
      <c r="DSX68" s="876"/>
      <c r="DSY68" s="876"/>
      <c r="DSZ68" s="876"/>
      <c r="DTA68" s="876"/>
      <c r="DTB68" s="876"/>
      <c r="DTC68" s="876"/>
      <c r="DTD68" s="876"/>
      <c r="DTE68" s="876"/>
      <c r="DTF68" s="876"/>
      <c r="DTG68" s="876"/>
      <c r="DTH68" s="876"/>
      <c r="DTI68" s="876"/>
      <c r="DTJ68" s="876"/>
      <c r="DTK68" s="876"/>
      <c r="DTL68" s="876"/>
      <c r="DTM68" s="876"/>
      <c r="DTN68" s="876"/>
      <c r="DTO68" s="876"/>
      <c r="DTP68" s="876"/>
      <c r="DTQ68" s="876"/>
      <c r="DTR68" s="876"/>
      <c r="DTS68" s="876"/>
      <c r="DTT68" s="876"/>
      <c r="DTU68" s="876"/>
      <c r="DTV68" s="876"/>
      <c r="DTW68" s="876"/>
      <c r="DTX68" s="876"/>
      <c r="DTY68" s="876"/>
      <c r="DTZ68" s="876"/>
      <c r="DUA68" s="876"/>
      <c r="DUB68" s="876"/>
      <c r="DUC68" s="876"/>
      <c r="DUD68" s="876"/>
      <c r="DUE68" s="876"/>
      <c r="DUF68" s="876"/>
      <c r="DUG68" s="876"/>
      <c r="DUH68" s="876"/>
      <c r="DUI68" s="876"/>
      <c r="DUJ68" s="876"/>
      <c r="DUK68" s="876"/>
      <c r="DUL68" s="876"/>
      <c r="DUM68" s="876"/>
      <c r="DUN68" s="876"/>
      <c r="DUO68" s="876"/>
      <c r="DUP68" s="876"/>
      <c r="DUQ68" s="876"/>
      <c r="DUR68" s="876"/>
      <c r="DUS68" s="876"/>
      <c r="DUT68" s="876"/>
      <c r="DUU68" s="876"/>
      <c r="DUV68" s="876"/>
      <c r="DUW68" s="876"/>
      <c r="DUX68" s="876"/>
      <c r="DUY68" s="876"/>
      <c r="DUZ68" s="876"/>
      <c r="DVA68" s="876"/>
      <c r="DVB68" s="876"/>
      <c r="DVC68" s="876"/>
      <c r="DVD68" s="876"/>
      <c r="DVE68" s="876"/>
      <c r="DVF68" s="876"/>
      <c r="DVG68" s="876"/>
      <c r="DVH68" s="876"/>
      <c r="DVI68" s="876"/>
      <c r="DVJ68" s="876"/>
      <c r="DVK68" s="876"/>
      <c r="DVL68" s="876"/>
      <c r="DVM68" s="876"/>
      <c r="DVN68" s="876"/>
      <c r="DVO68" s="876"/>
      <c r="DVP68" s="876"/>
      <c r="DVQ68" s="876"/>
      <c r="DVR68" s="876"/>
      <c r="DVS68" s="876"/>
      <c r="DVT68" s="876"/>
      <c r="DVU68" s="876"/>
      <c r="DVV68" s="876"/>
      <c r="DVW68" s="876"/>
      <c r="DVX68" s="876"/>
      <c r="DVY68" s="876"/>
      <c r="DVZ68" s="876"/>
      <c r="DWA68" s="876"/>
      <c r="DWB68" s="876"/>
      <c r="DWC68" s="876"/>
      <c r="DWD68" s="876"/>
      <c r="DWE68" s="876"/>
      <c r="DWF68" s="876"/>
      <c r="DWG68" s="876"/>
      <c r="DWH68" s="876"/>
      <c r="DWI68" s="876"/>
      <c r="DWJ68" s="876"/>
      <c r="DWK68" s="876"/>
      <c r="DWL68" s="876"/>
      <c r="DWM68" s="876"/>
      <c r="DWN68" s="876"/>
      <c r="DWO68" s="876"/>
      <c r="DWP68" s="876"/>
      <c r="DWQ68" s="876"/>
      <c r="DWR68" s="876"/>
      <c r="DWS68" s="876"/>
      <c r="DWT68" s="876"/>
      <c r="DWU68" s="876"/>
      <c r="DWV68" s="876"/>
      <c r="DWW68" s="876"/>
      <c r="DWX68" s="876"/>
      <c r="DWY68" s="876"/>
      <c r="DWZ68" s="876"/>
      <c r="DXA68" s="876"/>
      <c r="DXB68" s="876"/>
      <c r="DXC68" s="876"/>
      <c r="DXD68" s="876"/>
      <c r="DXE68" s="876"/>
      <c r="DXF68" s="876"/>
      <c r="DXG68" s="876"/>
      <c r="DXH68" s="876"/>
      <c r="DXI68" s="876"/>
      <c r="DXJ68" s="876"/>
      <c r="DXK68" s="876"/>
      <c r="DXL68" s="876"/>
      <c r="DXM68" s="876"/>
      <c r="DXN68" s="876"/>
      <c r="DXO68" s="876"/>
      <c r="DXP68" s="876"/>
      <c r="DXQ68" s="876"/>
      <c r="DXR68" s="876"/>
      <c r="DXS68" s="876"/>
      <c r="DXT68" s="876"/>
      <c r="DXU68" s="876"/>
      <c r="DXV68" s="876"/>
      <c r="DXW68" s="876"/>
      <c r="DXX68" s="876"/>
      <c r="DXY68" s="876"/>
      <c r="DXZ68" s="876"/>
      <c r="DYA68" s="876"/>
      <c r="DYB68" s="876"/>
      <c r="DYC68" s="876"/>
      <c r="DYD68" s="876"/>
      <c r="DYE68" s="876"/>
      <c r="DYF68" s="876"/>
      <c r="DYG68" s="876"/>
      <c r="DYH68" s="876"/>
      <c r="DYI68" s="876"/>
      <c r="DYJ68" s="876"/>
      <c r="DYK68" s="876"/>
      <c r="DYL68" s="876"/>
      <c r="DYM68" s="876"/>
      <c r="DYN68" s="876"/>
      <c r="DYO68" s="876"/>
      <c r="DYP68" s="876"/>
      <c r="DYQ68" s="876"/>
      <c r="DYR68" s="876"/>
      <c r="DYS68" s="876"/>
      <c r="DYT68" s="876"/>
      <c r="DYU68" s="876"/>
      <c r="DYV68" s="876"/>
      <c r="DYW68" s="876"/>
      <c r="DYX68" s="876"/>
      <c r="DYY68" s="876"/>
      <c r="DYZ68" s="876"/>
      <c r="DZA68" s="876"/>
      <c r="DZB68" s="876"/>
      <c r="DZC68" s="876"/>
      <c r="DZD68" s="876"/>
      <c r="DZE68" s="876"/>
      <c r="DZF68" s="876"/>
      <c r="DZG68" s="876"/>
      <c r="DZH68" s="876"/>
      <c r="DZI68" s="876"/>
      <c r="DZJ68" s="876"/>
      <c r="DZK68" s="876"/>
      <c r="DZL68" s="876"/>
      <c r="DZM68" s="876"/>
      <c r="DZN68" s="876"/>
      <c r="DZO68" s="876"/>
      <c r="DZP68" s="876"/>
      <c r="DZQ68" s="876"/>
      <c r="DZR68" s="876"/>
      <c r="DZS68" s="876"/>
      <c r="DZT68" s="876"/>
      <c r="DZU68" s="876"/>
      <c r="DZV68" s="876"/>
      <c r="DZW68" s="876"/>
      <c r="DZX68" s="876"/>
      <c r="DZY68" s="876"/>
      <c r="DZZ68" s="876"/>
      <c r="EAA68" s="876"/>
      <c r="EAB68" s="876"/>
      <c r="EAC68" s="876"/>
      <c r="EAD68" s="876"/>
      <c r="EAE68" s="876"/>
      <c r="EAF68" s="876"/>
      <c r="EAG68" s="876"/>
      <c r="EAH68" s="876"/>
      <c r="EAI68" s="876"/>
      <c r="EAJ68" s="876"/>
      <c r="EAK68" s="876"/>
      <c r="EAL68" s="876"/>
      <c r="EAM68" s="876"/>
      <c r="EAN68" s="876"/>
      <c r="EAO68" s="876"/>
      <c r="EAP68" s="876"/>
      <c r="EAQ68" s="876"/>
      <c r="EAR68" s="876"/>
      <c r="EAS68" s="876"/>
      <c r="EAT68" s="876"/>
      <c r="EAU68" s="876"/>
      <c r="EAV68" s="876"/>
      <c r="EAW68" s="876"/>
      <c r="EAX68" s="876"/>
      <c r="EAY68" s="876"/>
      <c r="EAZ68" s="876"/>
      <c r="EBA68" s="876"/>
      <c r="EBB68" s="876"/>
      <c r="EBC68" s="876"/>
      <c r="EBD68" s="876"/>
      <c r="EBE68" s="876"/>
      <c r="EBF68" s="876"/>
      <c r="EBG68" s="876"/>
      <c r="EBH68" s="876"/>
      <c r="EBI68" s="876"/>
      <c r="EBJ68" s="876"/>
      <c r="EBK68" s="876"/>
      <c r="EBL68" s="876"/>
      <c r="EBM68" s="876"/>
      <c r="EBN68" s="876"/>
      <c r="EBO68" s="876"/>
      <c r="EBP68" s="876"/>
      <c r="EBQ68" s="876"/>
      <c r="EBR68" s="876"/>
      <c r="EBS68" s="876"/>
      <c r="EBT68" s="876"/>
      <c r="EBU68" s="876"/>
      <c r="EBV68" s="876"/>
      <c r="EBW68" s="876"/>
      <c r="EBX68" s="876"/>
      <c r="EBY68" s="876"/>
      <c r="EBZ68" s="876"/>
      <c r="ECA68" s="876"/>
      <c r="ECB68" s="876"/>
      <c r="ECC68" s="876"/>
      <c r="ECD68" s="876"/>
      <c r="ECE68" s="876"/>
      <c r="ECF68" s="876"/>
      <c r="ECG68" s="876"/>
      <c r="ECH68" s="876"/>
      <c r="ECI68" s="876"/>
      <c r="ECJ68" s="876"/>
      <c r="ECK68" s="876"/>
      <c r="ECL68" s="876"/>
      <c r="ECM68" s="876"/>
      <c r="ECN68" s="876"/>
      <c r="ECO68" s="876"/>
      <c r="ECP68" s="876"/>
      <c r="ECQ68" s="876"/>
      <c r="ECR68" s="876"/>
      <c r="ECS68" s="876"/>
      <c r="ECT68" s="876"/>
      <c r="ECU68" s="876"/>
      <c r="ECV68" s="876"/>
      <c r="ECW68" s="876"/>
      <c r="ECX68" s="876"/>
      <c r="ECY68" s="876"/>
      <c r="ECZ68" s="876"/>
      <c r="EDA68" s="876"/>
      <c r="EDB68" s="876"/>
      <c r="EDC68" s="876"/>
      <c r="EDD68" s="876"/>
      <c r="EDE68" s="876"/>
      <c r="EDF68" s="876"/>
      <c r="EDG68" s="876"/>
      <c r="EDH68" s="876"/>
      <c r="EDI68" s="876"/>
      <c r="EDJ68" s="876"/>
      <c r="EDK68" s="876"/>
      <c r="EDL68" s="876"/>
      <c r="EDM68" s="876"/>
      <c r="EDN68" s="876"/>
      <c r="EDO68" s="876"/>
      <c r="EDP68" s="876"/>
      <c r="EDQ68" s="876"/>
      <c r="EDR68" s="876"/>
      <c r="EDS68" s="876"/>
      <c r="EDT68" s="876"/>
      <c r="EDU68" s="876"/>
      <c r="EDV68" s="876"/>
      <c r="EDW68" s="876"/>
      <c r="EDX68" s="876"/>
      <c r="EDY68" s="876"/>
      <c r="EDZ68" s="876"/>
      <c r="EEA68" s="876"/>
      <c r="EEB68" s="876"/>
      <c r="EEC68" s="876"/>
      <c r="EED68" s="876"/>
      <c r="EEE68" s="876"/>
      <c r="EEF68" s="876"/>
      <c r="EEG68" s="876"/>
      <c r="EEH68" s="876"/>
      <c r="EEI68" s="876"/>
      <c r="EEJ68" s="876"/>
      <c r="EEK68" s="876"/>
      <c r="EEL68" s="876"/>
      <c r="EEM68" s="876"/>
      <c r="EEN68" s="876"/>
      <c r="EEO68" s="876"/>
      <c r="EEP68" s="876"/>
      <c r="EEQ68" s="876"/>
      <c r="EER68" s="876"/>
      <c r="EES68" s="876"/>
      <c r="EET68" s="876"/>
      <c r="EEU68" s="876"/>
      <c r="EEV68" s="876"/>
      <c r="EEW68" s="876"/>
      <c r="EEX68" s="876"/>
      <c r="EEY68" s="876"/>
      <c r="EEZ68" s="876"/>
      <c r="EFA68" s="876"/>
      <c r="EFB68" s="876"/>
      <c r="EFC68" s="876"/>
      <c r="EFD68" s="876"/>
      <c r="EFE68" s="876"/>
      <c r="EFF68" s="876"/>
      <c r="EFG68" s="876"/>
      <c r="EFH68" s="876"/>
      <c r="EFI68" s="876"/>
      <c r="EFJ68" s="876"/>
      <c r="EFK68" s="876"/>
      <c r="EFL68" s="876"/>
      <c r="EFM68" s="876"/>
      <c r="EFN68" s="876"/>
      <c r="EFO68" s="876"/>
      <c r="EFP68" s="876"/>
      <c r="EFQ68" s="876"/>
      <c r="EFR68" s="876"/>
      <c r="EFS68" s="876"/>
      <c r="EFT68" s="876"/>
      <c r="EFU68" s="876"/>
      <c r="EFV68" s="876"/>
      <c r="EFW68" s="876"/>
      <c r="EFX68" s="876"/>
      <c r="EFY68" s="876"/>
      <c r="EFZ68" s="876"/>
      <c r="EGA68" s="876"/>
      <c r="EGB68" s="876"/>
      <c r="EGC68" s="876"/>
      <c r="EGD68" s="876"/>
      <c r="EGE68" s="876"/>
      <c r="EGF68" s="876"/>
      <c r="EGG68" s="876"/>
      <c r="EGH68" s="876"/>
      <c r="EGI68" s="876"/>
      <c r="EGJ68" s="876"/>
      <c r="EGK68" s="876"/>
      <c r="EGL68" s="876"/>
      <c r="EGM68" s="876"/>
      <c r="EGN68" s="876"/>
      <c r="EGO68" s="876"/>
      <c r="EGP68" s="876"/>
      <c r="EGQ68" s="876"/>
      <c r="EGR68" s="876"/>
      <c r="EGS68" s="876"/>
      <c r="EGT68" s="876"/>
      <c r="EGU68" s="876"/>
      <c r="EGV68" s="876"/>
      <c r="EGW68" s="876"/>
      <c r="EGX68" s="876"/>
      <c r="EGY68" s="876"/>
      <c r="EGZ68" s="876"/>
      <c r="EHA68" s="876"/>
      <c r="EHB68" s="876"/>
      <c r="EHC68" s="876"/>
      <c r="EHD68" s="876"/>
      <c r="EHE68" s="876"/>
      <c r="EHF68" s="876"/>
      <c r="EHG68" s="876"/>
      <c r="EHH68" s="876"/>
      <c r="EHI68" s="876"/>
      <c r="EHJ68" s="876"/>
      <c r="EHK68" s="876"/>
      <c r="EHL68" s="876"/>
      <c r="EHM68" s="876"/>
      <c r="EHN68" s="876"/>
      <c r="EHO68" s="876"/>
      <c r="EHP68" s="876"/>
      <c r="EHQ68" s="876"/>
      <c r="EHR68" s="876"/>
      <c r="EHS68" s="876"/>
      <c r="EHT68" s="876"/>
      <c r="EHU68" s="876"/>
      <c r="EHV68" s="876"/>
      <c r="EHW68" s="876"/>
      <c r="EHX68" s="876"/>
      <c r="EHY68" s="876"/>
      <c r="EHZ68" s="876"/>
      <c r="EIA68" s="876"/>
      <c r="EIB68" s="876"/>
      <c r="EIC68" s="876"/>
      <c r="EID68" s="876"/>
      <c r="EIE68" s="876"/>
      <c r="EIF68" s="876"/>
      <c r="EIG68" s="876"/>
      <c r="EIH68" s="876"/>
      <c r="EII68" s="876"/>
      <c r="EIJ68" s="876"/>
      <c r="EIK68" s="876"/>
      <c r="EIL68" s="876"/>
      <c r="EIM68" s="876"/>
      <c r="EIN68" s="876"/>
      <c r="EIO68" s="876"/>
      <c r="EIP68" s="876"/>
      <c r="EIQ68" s="876"/>
      <c r="EIR68" s="876"/>
      <c r="EIS68" s="876"/>
      <c r="EIT68" s="876"/>
      <c r="EIU68" s="876"/>
      <c r="EIV68" s="876"/>
      <c r="EIW68" s="876"/>
      <c r="EIX68" s="876"/>
      <c r="EIY68" s="876"/>
      <c r="EIZ68" s="876"/>
      <c r="EJA68" s="876"/>
      <c r="EJB68" s="876"/>
      <c r="EJC68" s="876"/>
      <c r="EJD68" s="876"/>
      <c r="EJE68" s="876"/>
      <c r="EJF68" s="876"/>
      <c r="EJG68" s="876"/>
      <c r="EJH68" s="876"/>
      <c r="EJI68" s="876"/>
      <c r="EJJ68" s="876"/>
      <c r="EJK68" s="876"/>
      <c r="EJL68" s="876"/>
      <c r="EJM68" s="876"/>
      <c r="EJN68" s="876"/>
      <c r="EJO68" s="876"/>
      <c r="EJP68" s="876"/>
      <c r="EJQ68" s="876"/>
      <c r="EJR68" s="876"/>
      <c r="EJS68" s="876"/>
      <c r="EJT68" s="876"/>
      <c r="EJU68" s="876"/>
      <c r="EJV68" s="876"/>
      <c r="EJW68" s="876"/>
      <c r="EJX68" s="876"/>
      <c r="EJY68" s="876"/>
      <c r="EJZ68" s="876"/>
      <c r="EKA68" s="876"/>
      <c r="EKB68" s="876"/>
      <c r="EKC68" s="876"/>
      <c r="EKD68" s="876"/>
      <c r="EKE68" s="876"/>
      <c r="EKF68" s="876"/>
      <c r="EKG68" s="876"/>
      <c r="EKH68" s="876"/>
      <c r="EKI68" s="876"/>
      <c r="EKJ68" s="876"/>
      <c r="EKK68" s="876"/>
      <c r="EKL68" s="876"/>
      <c r="EKM68" s="876"/>
      <c r="EKN68" s="876"/>
      <c r="EKO68" s="876"/>
      <c r="EKP68" s="876"/>
      <c r="EKQ68" s="876"/>
      <c r="EKR68" s="876"/>
      <c r="EKS68" s="876"/>
      <c r="EKT68" s="876"/>
      <c r="EKU68" s="876"/>
      <c r="EKV68" s="876"/>
      <c r="EKW68" s="876"/>
      <c r="EKX68" s="876"/>
      <c r="EKY68" s="876"/>
      <c r="EKZ68" s="876"/>
      <c r="ELA68" s="876"/>
      <c r="ELB68" s="876"/>
      <c r="ELC68" s="876"/>
      <c r="ELD68" s="876"/>
      <c r="ELE68" s="876"/>
      <c r="ELF68" s="876"/>
      <c r="ELG68" s="876"/>
      <c r="ELH68" s="876"/>
      <c r="ELI68" s="876"/>
      <c r="ELJ68" s="876"/>
      <c r="ELK68" s="876"/>
      <c r="ELL68" s="876"/>
      <c r="ELM68" s="876"/>
      <c r="ELN68" s="876"/>
      <c r="ELO68" s="876"/>
      <c r="ELP68" s="876"/>
      <c r="ELQ68" s="876"/>
      <c r="ELR68" s="876"/>
      <c r="ELS68" s="876"/>
      <c r="ELT68" s="876"/>
      <c r="ELU68" s="876"/>
      <c r="ELV68" s="876"/>
      <c r="ELW68" s="876"/>
      <c r="ELX68" s="876"/>
      <c r="ELY68" s="876"/>
      <c r="ELZ68" s="876"/>
      <c r="EMA68" s="876"/>
      <c r="EMB68" s="876"/>
      <c r="EMC68" s="876"/>
      <c r="EMD68" s="876"/>
      <c r="EME68" s="876"/>
      <c r="EMF68" s="876"/>
      <c r="EMG68" s="876"/>
      <c r="EMH68" s="876"/>
      <c r="EMI68" s="876"/>
      <c r="EMJ68" s="876"/>
      <c r="EMK68" s="876"/>
      <c r="EML68" s="876"/>
      <c r="EMM68" s="876"/>
      <c r="EMN68" s="876"/>
      <c r="EMO68" s="876"/>
      <c r="EMP68" s="876"/>
      <c r="EMQ68" s="876"/>
      <c r="EMR68" s="876"/>
      <c r="EMS68" s="876"/>
      <c r="EMT68" s="876"/>
      <c r="EMU68" s="876"/>
      <c r="EMV68" s="876"/>
      <c r="EMW68" s="876"/>
      <c r="EMX68" s="876"/>
      <c r="EMY68" s="876"/>
      <c r="EMZ68" s="876"/>
      <c r="ENA68" s="876"/>
      <c r="ENB68" s="876"/>
      <c r="ENC68" s="876"/>
      <c r="END68" s="876"/>
      <c r="ENE68" s="876"/>
      <c r="ENF68" s="876"/>
      <c r="ENG68" s="876"/>
      <c r="ENH68" s="876"/>
      <c r="ENI68" s="876"/>
      <c r="ENJ68" s="876"/>
      <c r="ENK68" s="876"/>
      <c r="ENL68" s="876"/>
      <c r="ENM68" s="876"/>
      <c r="ENN68" s="876"/>
      <c r="ENO68" s="876"/>
      <c r="ENP68" s="876"/>
      <c r="ENQ68" s="876"/>
      <c r="ENR68" s="876"/>
      <c r="ENS68" s="876"/>
      <c r="ENT68" s="876"/>
      <c r="ENU68" s="876"/>
      <c r="ENV68" s="876"/>
      <c r="ENW68" s="876"/>
      <c r="ENX68" s="876"/>
      <c r="ENY68" s="876"/>
      <c r="ENZ68" s="876"/>
      <c r="EOA68" s="876"/>
      <c r="EOB68" s="876"/>
      <c r="EOC68" s="876"/>
      <c r="EOD68" s="876"/>
      <c r="EOE68" s="876"/>
      <c r="EOF68" s="876"/>
      <c r="EOG68" s="876"/>
      <c r="EOH68" s="876"/>
      <c r="EOI68" s="876"/>
      <c r="EOJ68" s="876"/>
      <c r="EOK68" s="876"/>
      <c r="EOL68" s="876"/>
      <c r="EOM68" s="876"/>
      <c r="EON68" s="876"/>
      <c r="EOO68" s="876"/>
      <c r="EOP68" s="876"/>
      <c r="EOQ68" s="876"/>
      <c r="EOR68" s="876"/>
      <c r="EOS68" s="876"/>
      <c r="EOT68" s="876"/>
      <c r="EOU68" s="876"/>
      <c r="EOV68" s="876"/>
      <c r="EOW68" s="876"/>
      <c r="EOX68" s="876"/>
      <c r="EOY68" s="876"/>
      <c r="EOZ68" s="876"/>
      <c r="EPA68" s="876"/>
      <c r="EPB68" s="876"/>
      <c r="EPC68" s="876"/>
      <c r="EPD68" s="876"/>
      <c r="EPE68" s="876"/>
      <c r="EPF68" s="876"/>
      <c r="EPG68" s="876"/>
      <c r="EPH68" s="876"/>
      <c r="EPI68" s="876"/>
      <c r="EPJ68" s="876"/>
      <c r="EPK68" s="876"/>
      <c r="EPL68" s="876"/>
      <c r="EPM68" s="876"/>
      <c r="EPN68" s="876"/>
      <c r="EPO68" s="876"/>
      <c r="EPP68" s="876"/>
      <c r="EPQ68" s="876"/>
      <c r="EPR68" s="876"/>
      <c r="EPS68" s="876"/>
      <c r="EPT68" s="876"/>
      <c r="EPU68" s="876"/>
      <c r="EPV68" s="876"/>
      <c r="EPW68" s="876"/>
      <c r="EPX68" s="876"/>
      <c r="EPY68" s="876"/>
      <c r="EPZ68" s="876"/>
      <c r="EQA68" s="876"/>
      <c r="EQB68" s="876"/>
      <c r="EQC68" s="876"/>
      <c r="EQD68" s="876"/>
      <c r="EQE68" s="876"/>
      <c r="EQF68" s="876"/>
      <c r="EQG68" s="876"/>
      <c r="EQH68" s="876"/>
      <c r="EQI68" s="876"/>
      <c r="EQJ68" s="876"/>
      <c r="EQK68" s="876"/>
      <c r="EQL68" s="876"/>
      <c r="EQM68" s="876"/>
      <c r="EQN68" s="876"/>
      <c r="EQO68" s="876"/>
      <c r="EQP68" s="876"/>
      <c r="EQQ68" s="876"/>
      <c r="EQR68" s="876"/>
      <c r="EQS68" s="876"/>
      <c r="EQT68" s="876"/>
      <c r="EQU68" s="876"/>
      <c r="EQV68" s="876"/>
      <c r="EQW68" s="876"/>
      <c r="EQX68" s="876"/>
      <c r="EQY68" s="876"/>
      <c r="EQZ68" s="876"/>
      <c r="ERA68" s="876"/>
      <c r="ERB68" s="876"/>
      <c r="ERC68" s="876"/>
      <c r="ERD68" s="876"/>
      <c r="ERE68" s="876"/>
      <c r="ERF68" s="876"/>
      <c r="ERG68" s="876"/>
      <c r="ERH68" s="876"/>
      <c r="ERI68" s="876"/>
      <c r="ERJ68" s="876"/>
      <c r="ERK68" s="876"/>
      <c r="ERL68" s="876"/>
      <c r="ERM68" s="876"/>
      <c r="ERN68" s="876"/>
      <c r="ERO68" s="876"/>
      <c r="ERP68" s="876"/>
      <c r="ERQ68" s="876"/>
      <c r="ERR68" s="876"/>
      <c r="ERS68" s="876"/>
      <c r="ERT68" s="876"/>
      <c r="ERU68" s="876"/>
      <c r="ERV68" s="876"/>
      <c r="ERW68" s="876"/>
      <c r="ERX68" s="876"/>
      <c r="ERY68" s="876"/>
      <c r="ERZ68" s="876"/>
      <c r="ESA68" s="876"/>
      <c r="ESB68" s="876"/>
      <c r="ESC68" s="876"/>
      <c r="ESD68" s="876"/>
      <c r="ESE68" s="876"/>
      <c r="ESF68" s="876"/>
      <c r="ESG68" s="876"/>
      <c r="ESH68" s="876"/>
      <c r="ESI68" s="876"/>
      <c r="ESJ68" s="876"/>
      <c r="ESK68" s="876"/>
      <c r="ESL68" s="876"/>
      <c r="ESM68" s="876"/>
      <c r="ESN68" s="876"/>
      <c r="ESO68" s="876"/>
      <c r="ESP68" s="876"/>
      <c r="ESQ68" s="876"/>
      <c r="ESR68" s="876"/>
      <c r="ESS68" s="876"/>
      <c r="EST68" s="876"/>
      <c r="ESU68" s="876"/>
      <c r="ESV68" s="876"/>
      <c r="ESW68" s="876"/>
      <c r="ESX68" s="876"/>
      <c r="ESY68" s="876"/>
      <c r="ESZ68" s="876"/>
      <c r="ETA68" s="876"/>
      <c r="ETB68" s="876"/>
      <c r="ETC68" s="876"/>
      <c r="ETD68" s="876"/>
      <c r="ETE68" s="876"/>
      <c r="ETF68" s="876"/>
      <c r="ETG68" s="876"/>
      <c r="ETH68" s="876"/>
      <c r="ETI68" s="876"/>
      <c r="ETJ68" s="876"/>
      <c r="ETK68" s="876"/>
      <c r="ETL68" s="876"/>
      <c r="ETM68" s="876"/>
      <c r="ETN68" s="876"/>
      <c r="ETO68" s="876"/>
      <c r="ETP68" s="876"/>
      <c r="ETQ68" s="876"/>
      <c r="ETR68" s="876"/>
      <c r="ETS68" s="876"/>
      <c r="ETT68" s="876"/>
      <c r="ETU68" s="876"/>
      <c r="ETV68" s="876"/>
      <c r="ETW68" s="876"/>
      <c r="ETX68" s="876"/>
      <c r="ETY68" s="876"/>
      <c r="ETZ68" s="876"/>
      <c r="EUA68" s="876"/>
      <c r="EUB68" s="876"/>
      <c r="EUC68" s="876"/>
      <c r="EUD68" s="876"/>
      <c r="EUE68" s="876"/>
      <c r="EUF68" s="876"/>
      <c r="EUG68" s="876"/>
      <c r="EUH68" s="876"/>
      <c r="EUI68" s="876"/>
      <c r="EUJ68" s="876"/>
      <c r="EUK68" s="876"/>
      <c r="EUL68" s="876"/>
      <c r="EUM68" s="876"/>
      <c r="EUN68" s="876"/>
      <c r="EUO68" s="876"/>
      <c r="EUP68" s="876"/>
      <c r="EUQ68" s="876"/>
      <c r="EUR68" s="876"/>
      <c r="EUS68" s="876"/>
      <c r="EUT68" s="876"/>
      <c r="EUU68" s="876"/>
      <c r="EUV68" s="876"/>
      <c r="EUW68" s="876"/>
      <c r="EUX68" s="876"/>
      <c r="EUY68" s="876"/>
      <c r="EUZ68" s="876"/>
      <c r="EVA68" s="876"/>
      <c r="EVB68" s="876"/>
      <c r="EVC68" s="876"/>
      <c r="EVD68" s="876"/>
      <c r="EVE68" s="876"/>
      <c r="EVF68" s="876"/>
      <c r="EVG68" s="876"/>
      <c r="EVH68" s="876"/>
      <c r="EVI68" s="876"/>
      <c r="EVJ68" s="876"/>
      <c r="EVK68" s="876"/>
      <c r="EVL68" s="876"/>
      <c r="EVM68" s="876"/>
      <c r="EVN68" s="876"/>
      <c r="EVO68" s="876"/>
      <c r="EVP68" s="876"/>
      <c r="EVQ68" s="876"/>
      <c r="EVR68" s="876"/>
      <c r="EVS68" s="876"/>
      <c r="EVT68" s="876"/>
      <c r="EVU68" s="876"/>
      <c r="EVV68" s="876"/>
      <c r="EVW68" s="876"/>
      <c r="EVX68" s="876"/>
      <c r="EVY68" s="876"/>
      <c r="EVZ68" s="876"/>
      <c r="EWA68" s="876"/>
      <c r="EWB68" s="876"/>
      <c r="EWC68" s="876"/>
      <c r="EWD68" s="876"/>
      <c r="EWE68" s="876"/>
      <c r="EWF68" s="876"/>
      <c r="EWG68" s="876"/>
      <c r="EWH68" s="876"/>
      <c r="EWI68" s="876"/>
      <c r="EWJ68" s="876"/>
      <c r="EWK68" s="876"/>
      <c r="EWL68" s="876"/>
      <c r="EWM68" s="876"/>
      <c r="EWN68" s="876"/>
      <c r="EWO68" s="876"/>
      <c r="EWP68" s="876"/>
      <c r="EWQ68" s="876"/>
      <c r="EWR68" s="876"/>
      <c r="EWS68" s="876"/>
      <c r="EWT68" s="876"/>
      <c r="EWU68" s="876"/>
      <c r="EWV68" s="876"/>
      <c r="EWW68" s="876"/>
      <c r="EWX68" s="876"/>
      <c r="EWY68" s="876"/>
      <c r="EWZ68" s="876"/>
      <c r="EXA68" s="876"/>
      <c r="EXB68" s="876"/>
      <c r="EXC68" s="876"/>
      <c r="EXD68" s="876"/>
      <c r="EXE68" s="876"/>
      <c r="EXF68" s="876"/>
      <c r="EXG68" s="876"/>
      <c r="EXH68" s="876"/>
      <c r="EXI68" s="876"/>
      <c r="EXJ68" s="876"/>
      <c r="EXK68" s="876"/>
      <c r="EXL68" s="876"/>
      <c r="EXM68" s="876"/>
      <c r="EXN68" s="876"/>
      <c r="EXO68" s="876"/>
      <c r="EXP68" s="876"/>
      <c r="EXQ68" s="876"/>
      <c r="EXR68" s="876"/>
      <c r="EXS68" s="876"/>
      <c r="EXT68" s="876"/>
      <c r="EXU68" s="876"/>
      <c r="EXV68" s="876"/>
      <c r="EXW68" s="876"/>
      <c r="EXX68" s="876"/>
      <c r="EXY68" s="876"/>
      <c r="EXZ68" s="876"/>
      <c r="EYA68" s="876"/>
      <c r="EYB68" s="876"/>
      <c r="EYC68" s="876"/>
      <c r="EYD68" s="876"/>
      <c r="EYE68" s="876"/>
      <c r="EYF68" s="876"/>
      <c r="EYG68" s="876"/>
      <c r="EYH68" s="876"/>
      <c r="EYI68" s="876"/>
      <c r="EYJ68" s="876"/>
      <c r="EYK68" s="876"/>
      <c r="EYL68" s="876"/>
      <c r="EYM68" s="876"/>
      <c r="EYN68" s="876"/>
      <c r="EYO68" s="876"/>
      <c r="EYP68" s="876"/>
      <c r="EYQ68" s="876"/>
      <c r="EYR68" s="876"/>
      <c r="EYS68" s="876"/>
      <c r="EYT68" s="876"/>
      <c r="EYU68" s="876"/>
      <c r="EYV68" s="876"/>
      <c r="EYW68" s="876"/>
      <c r="EYX68" s="876"/>
      <c r="EYY68" s="876"/>
      <c r="EYZ68" s="876"/>
      <c r="EZA68" s="876"/>
      <c r="EZB68" s="876"/>
      <c r="EZC68" s="876"/>
      <c r="EZD68" s="876"/>
      <c r="EZE68" s="876"/>
      <c r="EZF68" s="876"/>
      <c r="EZG68" s="876"/>
      <c r="EZH68" s="876"/>
      <c r="EZI68" s="876"/>
      <c r="EZJ68" s="876"/>
      <c r="EZK68" s="876"/>
      <c r="EZL68" s="876"/>
      <c r="EZM68" s="876"/>
      <c r="EZN68" s="876"/>
      <c r="EZO68" s="876"/>
      <c r="EZP68" s="876"/>
      <c r="EZQ68" s="876"/>
      <c r="EZR68" s="876"/>
      <c r="EZS68" s="876"/>
      <c r="EZT68" s="876"/>
      <c r="EZU68" s="876"/>
      <c r="EZV68" s="876"/>
      <c r="EZW68" s="876"/>
      <c r="EZX68" s="876"/>
      <c r="EZY68" s="876"/>
      <c r="EZZ68" s="876"/>
      <c r="FAA68" s="876"/>
      <c r="FAB68" s="876"/>
      <c r="FAC68" s="876"/>
      <c r="FAD68" s="876"/>
      <c r="FAE68" s="876"/>
      <c r="FAF68" s="876"/>
      <c r="FAG68" s="876"/>
      <c r="FAH68" s="876"/>
      <c r="FAI68" s="876"/>
      <c r="FAJ68" s="876"/>
      <c r="FAK68" s="876"/>
      <c r="FAL68" s="876"/>
      <c r="FAM68" s="876"/>
      <c r="FAN68" s="876"/>
      <c r="FAO68" s="876"/>
      <c r="FAP68" s="876"/>
      <c r="FAQ68" s="876"/>
      <c r="FAR68" s="876"/>
      <c r="FAS68" s="876"/>
      <c r="FAT68" s="876"/>
      <c r="FAU68" s="876"/>
      <c r="FAV68" s="876"/>
      <c r="FAW68" s="876"/>
      <c r="FAX68" s="876"/>
      <c r="FAY68" s="876"/>
      <c r="FAZ68" s="876"/>
      <c r="FBA68" s="876"/>
      <c r="FBB68" s="876"/>
      <c r="FBC68" s="876"/>
      <c r="FBD68" s="876"/>
      <c r="FBE68" s="876"/>
      <c r="FBF68" s="876"/>
      <c r="FBG68" s="876"/>
      <c r="FBH68" s="876"/>
      <c r="FBI68" s="876"/>
      <c r="FBJ68" s="876"/>
      <c r="FBK68" s="876"/>
      <c r="FBL68" s="876"/>
      <c r="FBM68" s="876"/>
      <c r="FBN68" s="876"/>
      <c r="FBO68" s="876"/>
      <c r="FBP68" s="876"/>
      <c r="FBQ68" s="876"/>
      <c r="FBR68" s="876"/>
      <c r="FBS68" s="876"/>
      <c r="FBT68" s="876"/>
      <c r="FBU68" s="876"/>
      <c r="FBV68" s="876"/>
      <c r="FBW68" s="876"/>
      <c r="FBX68" s="876"/>
      <c r="FBY68" s="876"/>
      <c r="FBZ68" s="876"/>
      <c r="FCA68" s="876"/>
      <c r="FCB68" s="876"/>
      <c r="FCC68" s="876"/>
      <c r="FCD68" s="876"/>
      <c r="FCE68" s="876"/>
      <c r="FCF68" s="876"/>
      <c r="FCG68" s="876"/>
      <c r="FCH68" s="876"/>
      <c r="FCI68" s="876"/>
      <c r="FCJ68" s="876"/>
      <c r="FCK68" s="876"/>
      <c r="FCL68" s="876"/>
      <c r="FCM68" s="876"/>
      <c r="FCN68" s="876"/>
      <c r="FCO68" s="876"/>
      <c r="FCP68" s="876"/>
      <c r="FCQ68" s="876"/>
      <c r="FCR68" s="876"/>
      <c r="FCS68" s="876"/>
      <c r="FCT68" s="876"/>
      <c r="FCU68" s="876"/>
      <c r="FCV68" s="876"/>
      <c r="FCW68" s="876"/>
      <c r="FCX68" s="876"/>
      <c r="FCY68" s="876"/>
      <c r="FCZ68" s="876"/>
      <c r="FDA68" s="876"/>
      <c r="FDB68" s="876"/>
      <c r="FDC68" s="876"/>
      <c r="FDD68" s="876"/>
      <c r="FDE68" s="876"/>
      <c r="FDF68" s="876"/>
      <c r="FDG68" s="876"/>
      <c r="FDH68" s="876"/>
      <c r="FDI68" s="876"/>
      <c r="FDJ68" s="876"/>
      <c r="FDK68" s="876"/>
      <c r="FDL68" s="876"/>
      <c r="FDM68" s="876"/>
      <c r="FDN68" s="876"/>
      <c r="FDO68" s="876"/>
      <c r="FDP68" s="876"/>
      <c r="FDQ68" s="876"/>
      <c r="FDR68" s="876"/>
      <c r="FDS68" s="876"/>
      <c r="FDT68" s="876"/>
      <c r="FDU68" s="876"/>
      <c r="FDV68" s="876"/>
      <c r="FDW68" s="876"/>
      <c r="FDX68" s="876"/>
      <c r="FDY68" s="876"/>
      <c r="FDZ68" s="876"/>
      <c r="FEA68" s="876"/>
      <c r="FEB68" s="876"/>
      <c r="FEC68" s="876"/>
      <c r="FED68" s="876"/>
      <c r="FEE68" s="876"/>
      <c r="FEF68" s="876"/>
      <c r="FEG68" s="876"/>
      <c r="FEH68" s="876"/>
      <c r="FEI68" s="876"/>
      <c r="FEJ68" s="876"/>
      <c r="FEK68" s="876"/>
      <c r="FEL68" s="876"/>
      <c r="FEM68" s="876"/>
      <c r="FEN68" s="876"/>
      <c r="FEO68" s="876"/>
      <c r="FEP68" s="876"/>
      <c r="FEQ68" s="876"/>
      <c r="FER68" s="876"/>
      <c r="FES68" s="876"/>
      <c r="FET68" s="876"/>
      <c r="FEU68" s="876"/>
      <c r="FEV68" s="876"/>
      <c r="FEW68" s="876"/>
      <c r="FEX68" s="876"/>
      <c r="FEY68" s="876"/>
      <c r="FEZ68" s="876"/>
      <c r="FFA68" s="876"/>
      <c r="FFB68" s="876"/>
      <c r="FFC68" s="876"/>
      <c r="FFD68" s="876"/>
      <c r="FFE68" s="876"/>
      <c r="FFF68" s="876"/>
      <c r="FFG68" s="876"/>
      <c r="FFH68" s="876"/>
      <c r="FFI68" s="876"/>
      <c r="FFJ68" s="876"/>
      <c r="FFK68" s="876"/>
      <c r="FFL68" s="876"/>
      <c r="FFM68" s="876"/>
      <c r="FFN68" s="876"/>
      <c r="FFO68" s="876"/>
      <c r="FFP68" s="876"/>
      <c r="FFQ68" s="876"/>
      <c r="FFR68" s="876"/>
      <c r="FFS68" s="876"/>
      <c r="FFT68" s="876"/>
      <c r="FFU68" s="876"/>
      <c r="FFV68" s="876"/>
      <c r="FFW68" s="876"/>
      <c r="FFX68" s="876"/>
      <c r="FFY68" s="876"/>
      <c r="FFZ68" s="876"/>
      <c r="FGA68" s="876"/>
      <c r="FGB68" s="876"/>
      <c r="FGC68" s="876"/>
      <c r="FGD68" s="876"/>
      <c r="FGE68" s="876"/>
      <c r="FGF68" s="876"/>
      <c r="FGG68" s="876"/>
      <c r="FGH68" s="876"/>
      <c r="FGI68" s="876"/>
      <c r="FGJ68" s="876"/>
      <c r="FGK68" s="876"/>
      <c r="FGL68" s="876"/>
      <c r="FGM68" s="876"/>
      <c r="FGN68" s="876"/>
      <c r="FGO68" s="876"/>
      <c r="FGP68" s="876"/>
      <c r="FGQ68" s="876"/>
      <c r="FGR68" s="876"/>
      <c r="FGS68" s="876"/>
      <c r="FGT68" s="876"/>
      <c r="FGU68" s="876"/>
      <c r="FGV68" s="876"/>
      <c r="FGW68" s="876"/>
      <c r="FGX68" s="876"/>
      <c r="FGY68" s="876"/>
      <c r="FGZ68" s="876"/>
      <c r="FHA68" s="876"/>
      <c r="FHB68" s="876"/>
      <c r="FHC68" s="876"/>
      <c r="FHD68" s="876"/>
      <c r="FHE68" s="876"/>
      <c r="FHF68" s="876"/>
      <c r="FHG68" s="876"/>
      <c r="FHH68" s="876"/>
      <c r="FHI68" s="876"/>
      <c r="FHJ68" s="876"/>
      <c r="FHK68" s="876"/>
      <c r="FHL68" s="876"/>
      <c r="FHM68" s="876"/>
      <c r="FHN68" s="876"/>
      <c r="FHO68" s="876"/>
      <c r="FHP68" s="876"/>
      <c r="FHQ68" s="876"/>
      <c r="FHR68" s="876"/>
      <c r="FHS68" s="876"/>
      <c r="FHT68" s="876"/>
      <c r="FHU68" s="876"/>
      <c r="FHV68" s="876"/>
      <c r="FHW68" s="876"/>
      <c r="FHX68" s="876"/>
      <c r="FHY68" s="876"/>
      <c r="FHZ68" s="876"/>
      <c r="FIA68" s="876"/>
      <c r="FIB68" s="876"/>
      <c r="FIC68" s="876"/>
      <c r="FID68" s="876"/>
      <c r="FIE68" s="876"/>
      <c r="FIF68" s="876"/>
      <c r="FIG68" s="876"/>
      <c r="FIH68" s="876"/>
      <c r="FII68" s="876"/>
      <c r="FIJ68" s="876"/>
      <c r="FIK68" s="876"/>
      <c r="FIL68" s="876"/>
      <c r="FIM68" s="876"/>
      <c r="FIN68" s="876"/>
      <c r="FIO68" s="876"/>
      <c r="FIP68" s="876"/>
      <c r="FIQ68" s="876"/>
      <c r="FIR68" s="876"/>
      <c r="FIS68" s="876"/>
      <c r="FIT68" s="876"/>
      <c r="FIU68" s="876"/>
      <c r="FIV68" s="876"/>
      <c r="FIW68" s="876"/>
      <c r="FIX68" s="876"/>
      <c r="FIY68" s="876"/>
      <c r="FIZ68" s="876"/>
      <c r="FJA68" s="876"/>
      <c r="FJB68" s="876"/>
      <c r="FJC68" s="876"/>
      <c r="FJD68" s="876"/>
      <c r="FJE68" s="876"/>
      <c r="FJF68" s="876"/>
      <c r="FJG68" s="876"/>
      <c r="FJH68" s="876"/>
      <c r="FJI68" s="876"/>
      <c r="FJJ68" s="876"/>
      <c r="FJK68" s="876"/>
      <c r="FJL68" s="876"/>
      <c r="FJM68" s="876"/>
      <c r="FJN68" s="876"/>
      <c r="FJO68" s="876"/>
      <c r="FJP68" s="876"/>
      <c r="FJQ68" s="876"/>
      <c r="FJR68" s="876"/>
      <c r="FJS68" s="876"/>
      <c r="FJT68" s="876"/>
      <c r="FJU68" s="876"/>
      <c r="FJV68" s="876"/>
      <c r="FJW68" s="876"/>
      <c r="FJX68" s="876"/>
      <c r="FJY68" s="876"/>
      <c r="FJZ68" s="876"/>
      <c r="FKA68" s="876"/>
      <c r="FKB68" s="876"/>
      <c r="FKC68" s="876"/>
      <c r="FKD68" s="876"/>
      <c r="FKE68" s="876"/>
      <c r="FKF68" s="876"/>
      <c r="FKG68" s="876"/>
      <c r="FKH68" s="876"/>
      <c r="FKI68" s="876"/>
      <c r="FKJ68" s="876"/>
      <c r="FKK68" s="876"/>
      <c r="FKL68" s="876"/>
      <c r="FKM68" s="876"/>
      <c r="FKN68" s="876"/>
      <c r="FKO68" s="876"/>
      <c r="FKP68" s="876"/>
      <c r="FKQ68" s="876"/>
      <c r="FKR68" s="876"/>
      <c r="FKS68" s="876"/>
      <c r="FKT68" s="876"/>
      <c r="FKU68" s="876"/>
      <c r="FKV68" s="876"/>
      <c r="FKW68" s="876"/>
      <c r="FKX68" s="876"/>
      <c r="FKY68" s="876"/>
      <c r="FKZ68" s="876"/>
      <c r="FLA68" s="876"/>
      <c r="FLB68" s="876"/>
      <c r="FLC68" s="876"/>
      <c r="FLD68" s="876"/>
      <c r="FLE68" s="876"/>
      <c r="FLF68" s="876"/>
      <c r="FLG68" s="876"/>
      <c r="FLH68" s="876"/>
      <c r="FLI68" s="876"/>
      <c r="FLJ68" s="876"/>
      <c r="FLK68" s="876"/>
      <c r="FLL68" s="876"/>
      <c r="FLM68" s="876"/>
      <c r="FLN68" s="876"/>
      <c r="FLO68" s="876"/>
      <c r="FLP68" s="876"/>
      <c r="FLQ68" s="876"/>
      <c r="FLR68" s="876"/>
      <c r="FLS68" s="876"/>
      <c r="FLT68" s="876"/>
      <c r="FLU68" s="876"/>
      <c r="FLV68" s="876"/>
      <c r="FLW68" s="876"/>
      <c r="FLX68" s="876"/>
      <c r="FLY68" s="876"/>
      <c r="FLZ68" s="876"/>
      <c r="FMA68" s="876"/>
      <c r="FMB68" s="876"/>
      <c r="FMC68" s="876"/>
      <c r="FMD68" s="876"/>
      <c r="FME68" s="876"/>
      <c r="FMF68" s="876"/>
      <c r="FMG68" s="876"/>
      <c r="FMH68" s="876"/>
      <c r="FMI68" s="876"/>
      <c r="FMJ68" s="876"/>
      <c r="FMK68" s="876"/>
      <c r="FML68" s="876"/>
      <c r="FMM68" s="876"/>
      <c r="FMN68" s="876"/>
      <c r="FMO68" s="876"/>
      <c r="FMP68" s="876"/>
      <c r="FMQ68" s="876"/>
      <c r="FMR68" s="876"/>
      <c r="FMS68" s="876"/>
      <c r="FMT68" s="876"/>
      <c r="FMU68" s="876"/>
      <c r="FMV68" s="876"/>
      <c r="FMW68" s="876"/>
      <c r="FMX68" s="876"/>
      <c r="FMY68" s="876"/>
      <c r="FMZ68" s="876"/>
      <c r="FNA68" s="876"/>
      <c r="FNB68" s="876"/>
      <c r="FNC68" s="876"/>
      <c r="FND68" s="876"/>
      <c r="FNE68" s="876"/>
      <c r="FNF68" s="876"/>
      <c r="FNG68" s="876"/>
      <c r="FNH68" s="876"/>
      <c r="FNI68" s="876"/>
      <c r="FNJ68" s="876"/>
      <c r="FNK68" s="876"/>
      <c r="FNL68" s="876"/>
      <c r="FNM68" s="876"/>
      <c r="FNN68" s="876"/>
      <c r="FNO68" s="876"/>
      <c r="FNP68" s="876"/>
      <c r="FNQ68" s="876"/>
      <c r="FNR68" s="876"/>
      <c r="FNS68" s="876"/>
      <c r="FNT68" s="876"/>
      <c r="FNU68" s="876"/>
      <c r="FNV68" s="876"/>
      <c r="FNW68" s="876"/>
      <c r="FNX68" s="876"/>
      <c r="FNY68" s="876"/>
      <c r="FNZ68" s="876"/>
      <c r="FOA68" s="876"/>
      <c r="FOB68" s="876"/>
      <c r="FOC68" s="876"/>
      <c r="FOD68" s="876"/>
      <c r="FOE68" s="876"/>
      <c r="FOF68" s="876"/>
      <c r="FOG68" s="876"/>
      <c r="FOH68" s="876"/>
      <c r="FOI68" s="876"/>
      <c r="FOJ68" s="876"/>
      <c r="FOK68" s="876"/>
      <c r="FOL68" s="876"/>
      <c r="FOM68" s="876"/>
      <c r="FON68" s="876"/>
      <c r="FOO68" s="876"/>
      <c r="FOP68" s="876"/>
      <c r="FOQ68" s="876"/>
      <c r="FOR68" s="876"/>
      <c r="FOS68" s="876"/>
      <c r="FOT68" s="876"/>
      <c r="FOU68" s="876"/>
      <c r="FOV68" s="876"/>
      <c r="FOW68" s="876"/>
      <c r="FOX68" s="876"/>
      <c r="FOY68" s="876"/>
      <c r="FOZ68" s="876"/>
      <c r="FPA68" s="876"/>
      <c r="FPB68" s="876"/>
      <c r="FPC68" s="876"/>
      <c r="FPD68" s="876"/>
      <c r="FPE68" s="876"/>
      <c r="FPF68" s="876"/>
      <c r="FPG68" s="876"/>
      <c r="FPH68" s="876"/>
      <c r="FPI68" s="876"/>
      <c r="FPJ68" s="876"/>
      <c r="FPK68" s="876"/>
      <c r="FPL68" s="876"/>
      <c r="FPM68" s="876"/>
      <c r="FPN68" s="876"/>
      <c r="FPO68" s="876"/>
      <c r="FPP68" s="876"/>
      <c r="FPQ68" s="876"/>
      <c r="FPR68" s="876"/>
      <c r="FPS68" s="876"/>
      <c r="FPT68" s="876"/>
      <c r="FPU68" s="876"/>
      <c r="FPV68" s="876"/>
      <c r="FPW68" s="876"/>
      <c r="FPX68" s="876"/>
      <c r="FPY68" s="876"/>
      <c r="FPZ68" s="876"/>
      <c r="FQA68" s="876"/>
      <c r="FQB68" s="876"/>
      <c r="FQC68" s="876"/>
      <c r="FQD68" s="876"/>
      <c r="FQE68" s="876"/>
      <c r="FQF68" s="876"/>
      <c r="FQG68" s="876"/>
      <c r="FQH68" s="876"/>
      <c r="FQI68" s="876"/>
      <c r="FQJ68" s="876"/>
      <c r="FQK68" s="876"/>
      <c r="FQL68" s="876"/>
      <c r="FQM68" s="876"/>
      <c r="FQN68" s="876"/>
      <c r="FQO68" s="876"/>
      <c r="FQP68" s="876"/>
      <c r="FQQ68" s="876"/>
      <c r="FQR68" s="876"/>
      <c r="FQS68" s="876"/>
      <c r="FQT68" s="876"/>
      <c r="FQU68" s="876"/>
      <c r="FQV68" s="876"/>
      <c r="FQW68" s="876"/>
      <c r="FQX68" s="876"/>
      <c r="FQY68" s="876"/>
      <c r="FQZ68" s="876"/>
      <c r="FRA68" s="876"/>
      <c r="FRB68" s="876"/>
      <c r="FRC68" s="876"/>
      <c r="FRD68" s="876"/>
      <c r="FRE68" s="876"/>
      <c r="FRF68" s="876"/>
      <c r="FRG68" s="876"/>
      <c r="FRH68" s="876"/>
      <c r="FRI68" s="876"/>
      <c r="FRJ68" s="876"/>
      <c r="FRK68" s="876"/>
      <c r="FRL68" s="876"/>
      <c r="FRM68" s="876"/>
      <c r="FRN68" s="876"/>
      <c r="FRO68" s="876"/>
      <c r="FRP68" s="876"/>
      <c r="FRQ68" s="876"/>
      <c r="FRR68" s="876"/>
      <c r="FRS68" s="876"/>
      <c r="FRT68" s="876"/>
      <c r="FRU68" s="876"/>
      <c r="FRV68" s="876"/>
      <c r="FRW68" s="876"/>
      <c r="FRX68" s="876"/>
      <c r="FRY68" s="876"/>
      <c r="FRZ68" s="876"/>
      <c r="FSA68" s="876"/>
      <c r="FSB68" s="876"/>
      <c r="FSC68" s="876"/>
      <c r="FSD68" s="876"/>
      <c r="FSE68" s="876"/>
      <c r="FSF68" s="876"/>
      <c r="FSG68" s="876"/>
      <c r="FSH68" s="876"/>
      <c r="FSI68" s="876"/>
      <c r="FSJ68" s="876"/>
      <c r="FSK68" s="876"/>
      <c r="FSL68" s="876"/>
      <c r="FSM68" s="876"/>
      <c r="FSN68" s="876"/>
      <c r="FSO68" s="876"/>
      <c r="FSP68" s="876"/>
      <c r="FSQ68" s="876"/>
      <c r="FSR68" s="876"/>
      <c r="FSS68" s="876"/>
      <c r="FST68" s="876"/>
      <c r="FSU68" s="876"/>
      <c r="FSV68" s="876"/>
      <c r="FSW68" s="876"/>
      <c r="FSX68" s="876"/>
      <c r="FSY68" s="876"/>
      <c r="FSZ68" s="876"/>
      <c r="FTA68" s="876"/>
      <c r="FTB68" s="876"/>
      <c r="FTC68" s="876"/>
      <c r="FTD68" s="876"/>
      <c r="FTE68" s="876"/>
      <c r="FTF68" s="876"/>
      <c r="FTG68" s="876"/>
      <c r="FTH68" s="876"/>
      <c r="FTI68" s="876"/>
      <c r="FTJ68" s="876"/>
      <c r="FTK68" s="876"/>
      <c r="FTL68" s="876"/>
      <c r="FTM68" s="876"/>
      <c r="FTN68" s="876"/>
      <c r="FTO68" s="876"/>
      <c r="FTP68" s="876"/>
      <c r="FTQ68" s="876"/>
      <c r="FTR68" s="876"/>
      <c r="FTS68" s="876"/>
      <c r="FTT68" s="876"/>
      <c r="FTU68" s="876"/>
      <c r="FTV68" s="876"/>
      <c r="FTW68" s="876"/>
      <c r="FTX68" s="876"/>
      <c r="FTY68" s="876"/>
      <c r="FTZ68" s="876"/>
      <c r="FUA68" s="876"/>
      <c r="FUB68" s="876"/>
      <c r="FUC68" s="876"/>
      <c r="FUD68" s="876"/>
      <c r="FUE68" s="876"/>
      <c r="FUF68" s="876"/>
      <c r="FUG68" s="876"/>
      <c r="FUH68" s="876"/>
      <c r="FUI68" s="876"/>
      <c r="FUJ68" s="876"/>
      <c r="FUK68" s="876"/>
      <c r="FUL68" s="876"/>
      <c r="FUM68" s="876"/>
      <c r="FUN68" s="876"/>
      <c r="FUO68" s="876"/>
      <c r="FUP68" s="876"/>
      <c r="FUQ68" s="876"/>
      <c r="FUR68" s="876"/>
      <c r="FUS68" s="876"/>
      <c r="FUT68" s="876"/>
      <c r="FUU68" s="876"/>
      <c r="FUV68" s="876"/>
      <c r="FUW68" s="876"/>
      <c r="FUX68" s="876"/>
      <c r="FUY68" s="876"/>
      <c r="FUZ68" s="876"/>
      <c r="FVA68" s="876"/>
      <c r="FVB68" s="876"/>
      <c r="FVC68" s="876"/>
      <c r="FVD68" s="876"/>
      <c r="FVE68" s="876"/>
      <c r="FVF68" s="876"/>
      <c r="FVG68" s="876"/>
      <c r="FVH68" s="876"/>
      <c r="FVI68" s="876"/>
      <c r="FVJ68" s="876"/>
      <c r="FVK68" s="876"/>
      <c r="FVL68" s="876"/>
      <c r="FVM68" s="876"/>
      <c r="FVN68" s="876"/>
      <c r="FVO68" s="876"/>
      <c r="FVP68" s="876"/>
      <c r="FVQ68" s="876"/>
      <c r="FVR68" s="876"/>
      <c r="FVS68" s="876"/>
      <c r="FVT68" s="876"/>
      <c r="FVU68" s="876"/>
      <c r="FVV68" s="876"/>
      <c r="FVW68" s="876"/>
      <c r="FVX68" s="876"/>
      <c r="FVY68" s="876"/>
      <c r="FVZ68" s="876"/>
      <c r="FWA68" s="876"/>
      <c r="FWB68" s="876"/>
      <c r="FWC68" s="876"/>
      <c r="FWD68" s="876"/>
      <c r="FWE68" s="876"/>
      <c r="FWF68" s="876"/>
      <c r="FWG68" s="876"/>
      <c r="FWH68" s="876"/>
      <c r="FWI68" s="876"/>
      <c r="FWJ68" s="876"/>
      <c r="FWK68" s="876"/>
      <c r="FWL68" s="876"/>
      <c r="FWM68" s="876"/>
      <c r="FWN68" s="876"/>
      <c r="FWO68" s="876"/>
      <c r="FWP68" s="876"/>
      <c r="FWQ68" s="876"/>
      <c r="FWR68" s="876"/>
      <c r="FWS68" s="876"/>
      <c r="FWT68" s="876"/>
      <c r="FWU68" s="876"/>
      <c r="FWV68" s="876"/>
      <c r="FWW68" s="876"/>
      <c r="FWX68" s="876"/>
      <c r="FWY68" s="876"/>
      <c r="FWZ68" s="876"/>
      <c r="FXA68" s="876"/>
      <c r="FXB68" s="876"/>
      <c r="FXC68" s="876"/>
      <c r="FXD68" s="876"/>
      <c r="FXE68" s="876"/>
      <c r="FXF68" s="876"/>
      <c r="FXG68" s="876"/>
      <c r="FXH68" s="876"/>
      <c r="FXI68" s="876"/>
      <c r="FXJ68" s="876"/>
      <c r="FXK68" s="876"/>
      <c r="FXL68" s="876"/>
      <c r="FXM68" s="876"/>
      <c r="FXN68" s="876"/>
      <c r="FXO68" s="876"/>
      <c r="FXP68" s="876"/>
      <c r="FXQ68" s="876"/>
      <c r="FXR68" s="876"/>
      <c r="FXS68" s="876"/>
      <c r="FXT68" s="876"/>
      <c r="FXU68" s="876"/>
      <c r="FXV68" s="876"/>
      <c r="FXW68" s="876"/>
      <c r="FXX68" s="876"/>
      <c r="FXY68" s="876"/>
      <c r="FXZ68" s="876"/>
      <c r="FYA68" s="876"/>
      <c r="FYB68" s="876"/>
      <c r="FYC68" s="876"/>
      <c r="FYD68" s="876"/>
      <c r="FYE68" s="876"/>
      <c r="FYF68" s="876"/>
      <c r="FYG68" s="876"/>
      <c r="FYH68" s="876"/>
      <c r="FYI68" s="876"/>
      <c r="FYJ68" s="876"/>
      <c r="FYK68" s="876"/>
      <c r="FYL68" s="876"/>
      <c r="FYM68" s="876"/>
      <c r="FYN68" s="876"/>
      <c r="FYO68" s="876"/>
      <c r="FYP68" s="876"/>
      <c r="FYQ68" s="876"/>
      <c r="FYR68" s="876"/>
      <c r="FYS68" s="876"/>
      <c r="FYT68" s="876"/>
      <c r="FYU68" s="876"/>
      <c r="FYV68" s="876"/>
      <c r="FYW68" s="876"/>
      <c r="FYX68" s="876"/>
      <c r="FYY68" s="876"/>
      <c r="FYZ68" s="876"/>
      <c r="FZA68" s="876"/>
      <c r="FZB68" s="876"/>
      <c r="FZC68" s="876"/>
      <c r="FZD68" s="876"/>
      <c r="FZE68" s="876"/>
      <c r="FZF68" s="876"/>
      <c r="FZG68" s="876"/>
      <c r="FZH68" s="876"/>
      <c r="FZI68" s="876"/>
      <c r="FZJ68" s="876"/>
      <c r="FZK68" s="876"/>
      <c r="FZL68" s="876"/>
      <c r="FZM68" s="876"/>
      <c r="FZN68" s="876"/>
      <c r="FZO68" s="876"/>
      <c r="FZP68" s="876"/>
      <c r="FZQ68" s="876"/>
      <c r="FZR68" s="876"/>
      <c r="FZS68" s="876"/>
      <c r="FZT68" s="876"/>
      <c r="FZU68" s="876"/>
      <c r="FZV68" s="876"/>
      <c r="FZW68" s="876"/>
      <c r="FZX68" s="876"/>
      <c r="FZY68" s="876"/>
      <c r="FZZ68" s="876"/>
      <c r="GAA68" s="876"/>
      <c r="GAB68" s="876"/>
      <c r="GAC68" s="876"/>
      <c r="GAD68" s="876"/>
      <c r="GAE68" s="876"/>
      <c r="GAF68" s="876"/>
      <c r="GAG68" s="876"/>
      <c r="GAH68" s="876"/>
      <c r="GAI68" s="876"/>
      <c r="GAJ68" s="876"/>
      <c r="GAK68" s="876"/>
      <c r="GAL68" s="876"/>
      <c r="GAM68" s="876"/>
      <c r="GAN68" s="876"/>
      <c r="GAO68" s="876"/>
      <c r="GAP68" s="876"/>
      <c r="GAQ68" s="876"/>
      <c r="GAR68" s="876"/>
      <c r="GAS68" s="876"/>
      <c r="GAT68" s="876"/>
      <c r="GAU68" s="876"/>
      <c r="GAV68" s="876"/>
      <c r="GAW68" s="876"/>
      <c r="GAX68" s="876"/>
      <c r="GAY68" s="876"/>
      <c r="GAZ68" s="876"/>
      <c r="GBA68" s="876"/>
      <c r="GBB68" s="876"/>
      <c r="GBC68" s="876"/>
      <c r="GBD68" s="876"/>
      <c r="GBE68" s="876"/>
      <c r="GBF68" s="876"/>
      <c r="GBG68" s="876"/>
      <c r="GBH68" s="876"/>
      <c r="GBI68" s="876"/>
      <c r="GBJ68" s="876"/>
      <c r="GBK68" s="876"/>
      <c r="GBL68" s="876"/>
      <c r="GBM68" s="876"/>
      <c r="GBN68" s="876"/>
      <c r="GBO68" s="876"/>
      <c r="GBP68" s="876"/>
      <c r="GBQ68" s="876"/>
      <c r="GBR68" s="876"/>
      <c r="GBS68" s="876"/>
      <c r="GBT68" s="876"/>
      <c r="GBU68" s="876"/>
      <c r="GBV68" s="876"/>
      <c r="GBW68" s="876"/>
      <c r="GBX68" s="876"/>
      <c r="GBY68" s="876"/>
      <c r="GBZ68" s="876"/>
      <c r="GCA68" s="876"/>
      <c r="GCB68" s="876"/>
      <c r="GCC68" s="876"/>
      <c r="GCD68" s="876"/>
      <c r="GCE68" s="876"/>
      <c r="GCF68" s="876"/>
      <c r="GCG68" s="876"/>
      <c r="GCH68" s="876"/>
      <c r="GCI68" s="876"/>
      <c r="GCJ68" s="876"/>
      <c r="GCK68" s="876"/>
      <c r="GCL68" s="876"/>
      <c r="GCM68" s="876"/>
      <c r="GCN68" s="876"/>
      <c r="GCO68" s="876"/>
      <c r="GCP68" s="876"/>
      <c r="GCQ68" s="876"/>
      <c r="GCR68" s="876"/>
      <c r="GCS68" s="876"/>
      <c r="GCT68" s="876"/>
      <c r="GCU68" s="876"/>
      <c r="GCV68" s="876"/>
      <c r="GCW68" s="876"/>
      <c r="GCX68" s="876"/>
      <c r="GCY68" s="876"/>
      <c r="GCZ68" s="876"/>
      <c r="GDA68" s="876"/>
      <c r="GDB68" s="876"/>
      <c r="GDC68" s="876"/>
      <c r="GDD68" s="876"/>
      <c r="GDE68" s="876"/>
      <c r="GDF68" s="876"/>
      <c r="GDG68" s="876"/>
      <c r="GDH68" s="876"/>
      <c r="GDI68" s="876"/>
      <c r="GDJ68" s="876"/>
      <c r="GDK68" s="876"/>
      <c r="GDL68" s="876"/>
      <c r="GDM68" s="876"/>
      <c r="GDN68" s="876"/>
      <c r="GDO68" s="876"/>
      <c r="GDP68" s="876"/>
      <c r="GDQ68" s="876"/>
      <c r="GDR68" s="876"/>
      <c r="GDS68" s="876"/>
      <c r="GDT68" s="876"/>
      <c r="GDU68" s="876"/>
      <c r="GDV68" s="876"/>
      <c r="GDW68" s="876"/>
      <c r="GDX68" s="876"/>
      <c r="GDY68" s="876"/>
      <c r="GDZ68" s="876"/>
      <c r="GEA68" s="876"/>
      <c r="GEB68" s="876"/>
      <c r="GEC68" s="876"/>
      <c r="GED68" s="876"/>
      <c r="GEE68" s="876"/>
      <c r="GEF68" s="876"/>
      <c r="GEG68" s="876"/>
      <c r="GEH68" s="876"/>
      <c r="GEI68" s="876"/>
      <c r="GEJ68" s="876"/>
      <c r="GEK68" s="876"/>
      <c r="GEL68" s="876"/>
      <c r="GEM68" s="876"/>
      <c r="GEN68" s="876"/>
      <c r="GEO68" s="876"/>
      <c r="GEP68" s="876"/>
      <c r="GEQ68" s="876"/>
      <c r="GER68" s="876"/>
      <c r="GES68" s="876"/>
      <c r="GET68" s="876"/>
      <c r="GEU68" s="876"/>
      <c r="GEV68" s="876"/>
      <c r="GEW68" s="876"/>
      <c r="GEX68" s="876"/>
      <c r="GEY68" s="876"/>
      <c r="GEZ68" s="876"/>
      <c r="GFA68" s="876"/>
      <c r="GFB68" s="876"/>
      <c r="GFC68" s="876"/>
      <c r="GFD68" s="876"/>
      <c r="GFE68" s="876"/>
      <c r="GFF68" s="876"/>
      <c r="GFG68" s="876"/>
      <c r="GFH68" s="876"/>
      <c r="GFI68" s="876"/>
      <c r="GFJ68" s="876"/>
      <c r="GFK68" s="876"/>
      <c r="GFL68" s="876"/>
      <c r="GFM68" s="876"/>
      <c r="GFN68" s="876"/>
      <c r="GFO68" s="876"/>
      <c r="GFP68" s="876"/>
      <c r="GFQ68" s="876"/>
      <c r="GFR68" s="876"/>
      <c r="GFS68" s="876"/>
      <c r="GFT68" s="876"/>
      <c r="GFU68" s="876"/>
      <c r="GFV68" s="876"/>
      <c r="GFW68" s="876"/>
      <c r="GFX68" s="876"/>
      <c r="GFY68" s="876"/>
      <c r="GFZ68" s="876"/>
      <c r="GGA68" s="876"/>
      <c r="GGB68" s="876"/>
      <c r="GGC68" s="876"/>
      <c r="GGD68" s="876"/>
      <c r="GGE68" s="876"/>
      <c r="GGF68" s="876"/>
      <c r="GGG68" s="876"/>
      <c r="GGH68" s="876"/>
      <c r="GGI68" s="876"/>
      <c r="GGJ68" s="876"/>
      <c r="GGK68" s="876"/>
      <c r="GGL68" s="876"/>
      <c r="GGM68" s="876"/>
      <c r="GGN68" s="876"/>
      <c r="GGO68" s="876"/>
      <c r="GGP68" s="876"/>
      <c r="GGQ68" s="876"/>
      <c r="GGR68" s="876"/>
      <c r="GGS68" s="876"/>
      <c r="GGT68" s="876"/>
      <c r="GGU68" s="876"/>
      <c r="GGV68" s="876"/>
      <c r="GGW68" s="876"/>
      <c r="GGX68" s="876"/>
      <c r="GGY68" s="876"/>
      <c r="GGZ68" s="876"/>
      <c r="GHA68" s="876"/>
      <c r="GHB68" s="876"/>
      <c r="GHC68" s="876"/>
      <c r="GHD68" s="876"/>
      <c r="GHE68" s="876"/>
      <c r="GHF68" s="876"/>
      <c r="GHG68" s="876"/>
      <c r="GHH68" s="876"/>
      <c r="GHI68" s="876"/>
      <c r="GHJ68" s="876"/>
      <c r="GHK68" s="876"/>
      <c r="GHL68" s="876"/>
      <c r="GHM68" s="876"/>
      <c r="GHN68" s="876"/>
      <c r="GHO68" s="876"/>
      <c r="GHP68" s="876"/>
      <c r="GHQ68" s="876"/>
      <c r="GHR68" s="876"/>
      <c r="GHS68" s="876"/>
      <c r="GHT68" s="876"/>
      <c r="GHU68" s="876"/>
      <c r="GHV68" s="876"/>
      <c r="GHW68" s="876"/>
      <c r="GHX68" s="876"/>
      <c r="GHY68" s="876"/>
      <c r="GHZ68" s="876"/>
      <c r="GIA68" s="876"/>
      <c r="GIB68" s="876"/>
      <c r="GIC68" s="876"/>
      <c r="GID68" s="876"/>
      <c r="GIE68" s="876"/>
      <c r="GIF68" s="876"/>
      <c r="GIG68" s="876"/>
      <c r="GIH68" s="876"/>
      <c r="GII68" s="876"/>
      <c r="GIJ68" s="876"/>
      <c r="GIK68" s="876"/>
      <c r="GIL68" s="876"/>
      <c r="GIM68" s="876"/>
      <c r="GIN68" s="876"/>
      <c r="GIO68" s="876"/>
      <c r="GIP68" s="876"/>
      <c r="GIQ68" s="876"/>
      <c r="GIR68" s="876"/>
      <c r="GIS68" s="876"/>
      <c r="GIT68" s="876"/>
      <c r="GIU68" s="876"/>
      <c r="GIV68" s="876"/>
      <c r="GIW68" s="876"/>
      <c r="GIX68" s="876"/>
      <c r="GIY68" s="876"/>
      <c r="GIZ68" s="876"/>
      <c r="GJA68" s="876"/>
      <c r="GJB68" s="876"/>
      <c r="GJC68" s="876"/>
      <c r="GJD68" s="876"/>
      <c r="GJE68" s="876"/>
      <c r="GJF68" s="876"/>
      <c r="GJG68" s="876"/>
      <c r="GJH68" s="876"/>
      <c r="GJI68" s="876"/>
      <c r="GJJ68" s="876"/>
      <c r="GJK68" s="876"/>
      <c r="GJL68" s="876"/>
      <c r="GJM68" s="876"/>
      <c r="GJN68" s="876"/>
      <c r="GJO68" s="876"/>
      <c r="GJP68" s="876"/>
      <c r="GJQ68" s="876"/>
      <c r="GJR68" s="876"/>
      <c r="GJS68" s="876"/>
      <c r="GJT68" s="876"/>
      <c r="GJU68" s="876"/>
      <c r="GJV68" s="876"/>
      <c r="GJW68" s="876"/>
      <c r="GJX68" s="876"/>
      <c r="GJY68" s="876"/>
      <c r="GJZ68" s="876"/>
      <c r="GKA68" s="876"/>
      <c r="GKB68" s="876"/>
      <c r="GKC68" s="876"/>
      <c r="GKD68" s="876"/>
      <c r="GKE68" s="876"/>
      <c r="GKF68" s="876"/>
      <c r="GKG68" s="876"/>
      <c r="GKH68" s="876"/>
      <c r="GKI68" s="876"/>
      <c r="GKJ68" s="876"/>
      <c r="GKK68" s="876"/>
      <c r="GKL68" s="876"/>
      <c r="GKM68" s="876"/>
      <c r="GKN68" s="876"/>
      <c r="GKO68" s="876"/>
      <c r="GKP68" s="876"/>
      <c r="GKQ68" s="876"/>
      <c r="GKR68" s="876"/>
      <c r="GKS68" s="876"/>
      <c r="GKT68" s="876"/>
      <c r="GKU68" s="876"/>
      <c r="GKV68" s="876"/>
      <c r="GKW68" s="876"/>
      <c r="GKX68" s="876"/>
      <c r="GKY68" s="876"/>
      <c r="GKZ68" s="876"/>
      <c r="GLA68" s="876"/>
      <c r="GLB68" s="876"/>
      <c r="GLC68" s="876"/>
      <c r="GLD68" s="876"/>
      <c r="GLE68" s="876"/>
      <c r="GLF68" s="876"/>
      <c r="GLG68" s="876"/>
      <c r="GLH68" s="876"/>
      <c r="GLI68" s="876"/>
      <c r="GLJ68" s="876"/>
      <c r="GLK68" s="876"/>
      <c r="GLL68" s="876"/>
      <c r="GLM68" s="876"/>
      <c r="GLN68" s="876"/>
      <c r="GLO68" s="876"/>
      <c r="GLP68" s="876"/>
      <c r="GLQ68" s="876"/>
      <c r="GLR68" s="876"/>
      <c r="GLS68" s="876"/>
      <c r="GLT68" s="876"/>
      <c r="GLU68" s="876"/>
      <c r="GLV68" s="876"/>
      <c r="GLW68" s="876"/>
      <c r="GLX68" s="876"/>
      <c r="GLY68" s="876"/>
      <c r="GLZ68" s="876"/>
      <c r="GMA68" s="876"/>
      <c r="GMB68" s="876"/>
      <c r="GMC68" s="876"/>
      <c r="GMD68" s="876"/>
      <c r="GME68" s="876"/>
      <c r="GMF68" s="876"/>
      <c r="GMG68" s="876"/>
      <c r="GMH68" s="876"/>
      <c r="GMI68" s="876"/>
      <c r="GMJ68" s="876"/>
      <c r="GMK68" s="876"/>
      <c r="GML68" s="876"/>
      <c r="GMM68" s="876"/>
      <c r="GMN68" s="876"/>
      <c r="GMO68" s="876"/>
      <c r="GMP68" s="876"/>
      <c r="GMQ68" s="876"/>
      <c r="GMR68" s="876"/>
      <c r="GMS68" s="876"/>
      <c r="GMT68" s="876"/>
      <c r="GMU68" s="876"/>
      <c r="GMV68" s="876"/>
      <c r="GMW68" s="876"/>
      <c r="GMX68" s="876"/>
      <c r="GMY68" s="876"/>
      <c r="GMZ68" s="876"/>
      <c r="GNA68" s="876"/>
      <c r="GNB68" s="876"/>
      <c r="GNC68" s="876"/>
      <c r="GND68" s="876"/>
      <c r="GNE68" s="876"/>
      <c r="GNF68" s="876"/>
      <c r="GNG68" s="876"/>
      <c r="GNH68" s="876"/>
      <c r="GNI68" s="876"/>
      <c r="GNJ68" s="876"/>
      <c r="GNK68" s="876"/>
      <c r="GNL68" s="876"/>
      <c r="GNM68" s="876"/>
      <c r="GNN68" s="876"/>
      <c r="GNO68" s="876"/>
      <c r="GNP68" s="876"/>
      <c r="GNQ68" s="876"/>
      <c r="GNR68" s="876"/>
      <c r="GNS68" s="876"/>
      <c r="GNT68" s="876"/>
      <c r="GNU68" s="876"/>
      <c r="GNV68" s="876"/>
      <c r="GNW68" s="876"/>
      <c r="GNX68" s="876"/>
      <c r="GNY68" s="876"/>
      <c r="GNZ68" s="876"/>
      <c r="GOA68" s="876"/>
      <c r="GOB68" s="876"/>
      <c r="GOC68" s="876"/>
      <c r="GOD68" s="876"/>
      <c r="GOE68" s="876"/>
      <c r="GOF68" s="876"/>
      <c r="GOG68" s="876"/>
      <c r="GOH68" s="876"/>
      <c r="GOI68" s="876"/>
      <c r="GOJ68" s="876"/>
      <c r="GOK68" s="876"/>
      <c r="GOL68" s="876"/>
      <c r="GOM68" s="876"/>
      <c r="GON68" s="876"/>
      <c r="GOO68" s="876"/>
      <c r="GOP68" s="876"/>
      <c r="GOQ68" s="876"/>
      <c r="GOR68" s="876"/>
      <c r="GOS68" s="876"/>
      <c r="GOT68" s="876"/>
      <c r="GOU68" s="876"/>
      <c r="GOV68" s="876"/>
      <c r="GOW68" s="876"/>
      <c r="GOX68" s="876"/>
      <c r="GOY68" s="876"/>
      <c r="GOZ68" s="876"/>
      <c r="GPA68" s="876"/>
      <c r="GPB68" s="876"/>
      <c r="GPC68" s="876"/>
      <c r="GPD68" s="876"/>
      <c r="GPE68" s="876"/>
      <c r="GPF68" s="876"/>
      <c r="GPG68" s="876"/>
      <c r="GPH68" s="876"/>
      <c r="GPI68" s="876"/>
      <c r="GPJ68" s="876"/>
      <c r="GPK68" s="876"/>
      <c r="GPL68" s="876"/>
      <c r="GPM68" s="876"/>
      <c r="GPN68" s="876"/>
      <c r="GPO68" s="876"/>
      <c r="GPP68" s="876"/>
      <c r="GPQ68" s="876"/>
      <c r="GPR68" s="876"/>
      <c r="GPS68" s="876"/>
      <c r="GPT68" s="876"/>
      <c r="GPU68" s="876"/>
      <c r="GPV68" s="876"/>
      <c r="GPW68" s="876"/>
      <c r="GPX68" s="876"/>
      <c r="GPY68" s="876"/>
      <c r="GPZ68" s="876"/>
      <c r="GQA68" s="876"/>
      <c r="GQB68" s="876"/>
      <c r="GQC68" s="876"/>
      <c r="GQD68" s="876"/>
      <c r="GQE68" s="876"/>
      <c r="GQF68" s="876"/>
      <c r="GQG68" s="876"/>
      <c r="GQH68" s="876"/>
      <c r="GQI68" s="876"/>
      <c r="GQJ68" s="876"/>
      <c r="GQK68" s="876"/>
      <c r="GQL68" s="876"/>
      <c r="GQM68" s="876"/>
      <c r="GQN68" s="876"/>
      <c r="GQO68" s="876"/>
      <c r="GQP68" s="876"/>
      <c r="GQQ68" s="876"/>
      <c r="GQR68" s="876"/>
      <c r="GQS68" s="876"/>
      <c r="GQT68" s="876"/>
      <c r="GQU68" s="876"/>
      <c r="GQV68" s="876"/>
      <c r="GQW68" s="876"/>
      <c r="GQX68" s="876"/>
      <c r="GQY68" s="876"/>
      <c r="GQZ68" s="876"/>
      <c r="GRA68" s="876"/>
      <c r="GRB68" s="876"/>
      <c r="GRC68" s="876"/>
      <c r="GRD68" s="876"/>
      <c r="GRE68" s="876"/>
      <c r="GRF68" s="876"/>
      <c r="GRG68" s="876"/>
      <c r="GRH68" s="876"/>
      <c r="GRI68" s="876"/>
      <c r="GRJ68" s="876"/>
      <c r="GRK68" s="876"/>
      <c r="GRL68" s="876"/>
      <c r="GRM68" s="876"/>
      <c r="GRN68" s="876"/>
      <c r="GRO68" s="876"/>
      <c r="GRP68" s="876"/>
      <c r="GRQ68" s="876"/>
      <c r="GRR68" s="876"/>
      <c r="GRS68" s="876"/>
      <c r="GRT68" s="876"/>
      <c r="GRU68" s="876"/>
      <c r="GRV68" s="876"/>
      <c r="GRW68" s="876"/>
      <c r="GRX68" s="876"/>
      <c r="GRY68" s="876"/>
      <c r="GRZ68" s="876"/>
      <c r="GSA68" s="876"/>
      <c r="GSB68" s="876"/>
      <c r="GSC68" s="876"/>
      <c r="GSD68" s="876"/>
      <c r="GSE68" s="876"/>
      <c r="GSF68" s="876"/>
      <c r="GSG68" s="876"/>
      <c r="GSH68" s="876"/>
      <c r="GSI68" s="876"/>
      <c r="GSJ68" s="876"/>
      <c r="GSK68" s="876"/>
      <c r="GSL68" s="876"/>
      <c r="GSM68" s="876"/>
      <c r="GSN68" s="876"/>
      <c r="GSO68" s="876"/>
      <c r="GSP68" s="876"/>
      <c r="GSQ68" s="876"/>
      <c r="GSR68" s="876"/>
      <c r="GSS68" s="876"/>
      <c r="GST68" s="876"/>
      <c r="GSU68" s="876"/>
      <c r="GSV68" s="876"/>
      <c r="GSW68" s="876"/>
      <c r="GSX68" s="876"/>
      <c r="GSY68" s="876"/>
      <c r="GSZ68" s="876"/>
      <c r="GTA68" s="876"/>
      <c r="GTB68" s="876"/>
      <c r="GTC68" s="876"/>
      <c r="GTD68" s="876"/>
      <c r="GTE68" s="876"/>
      <c r="GTF68" s="876"/>
      <c r="GTG68" s="876"/>
      <c r="GTH68" s="876"/>
      <c r="GTI68" s="876"/>
      <c r="GTJ68" s="876"/>
      <c r="GTK68" s="876"/>
      <c r="GTL68" s="876"/>
      <c r="GTM68" s="876"/>
      <c r="GTN68" s="876"/>
      <c r="GTO68" s="876"/>
      <c r="GTP68" s="876"/>
      <c r="GTQ68" s="876"/>
      <c r="GTR68" s="876"/>
      <c r="GTS68" s="876"/>
      <c r="GTT68" s="876"/>
      <c r="GTU68" s="876"/>
      <c r="GTV68" s="876"/>
      <c r="GTW68" s="876"/>
      <c r="GTX68" s="876"/>
      <c r="GTY68" s="876"/>
      <c r="GTZ68" s="876"/>
      <c r="GUA68" s="876"/>
      <c r="GUB68" s="876"/>
      <c r="GUC68" s="876"/>
      <c r="GUD68" s="876"/>
      <c r="GUE68" s="876"/>
      <c r="GUF68" s="876"/>
      <c r="GUG68" s="876"/>
      <c r="GUH68" s="876"/>
      <c r="GUI68" s="876"/>
      <c r="GUJ68" s="876"/>
      <c r="GUK68" s="876"/>
      <c r="GUL68" s="876"/>
      <c r="GUM68" s="876"/>
      <c r="GUN68" s="876"/>
      <c r="GUO68" s="876"/>
      <c r="GUP68" s="876"/>
      <c r="GUQ68" s="876"/>
      <c r="GUR68" s="876"/>
      <c r="GUS68" s="876"/>
      <c r="GUT68" s="876"/>
      <c r="GUU68" s="876"/>
      <c r="GUV68" s="876"/>
      <c r="GUW68" s="876"/>
      <c r="GUX68" s="876"/>
      <c r="GUY68" s="876"/>
      <c r="GUZ68" s="876"/>
      <c r="GVA68" s="876"/>
      <c r="GVB68" s="876"/>
      <c r="GVC68" s="876"/>
      <c r="GVD68" s="876"/>
      <c r="GVE68" s="876"/>
      <c r="GVF68" s="876"/>
      <c r="GVG68" s="876"/>
      <c r="GVH68" s="876"/>
      <c r="GVI68" s="876"/>
      <c r="GVJ68" s="876"/>
      <c r="GVK68" s="876"/>
      <c r="GVL68" s="876"/>
      <c r="GVM68" s="876"/>
      <c r="GVN68" s="876"/>
      <c r="GVO68" s="876"/>
      <c r="GVP68" s="876"/>
      <c r="GVQ68" s="876"/>
      <c r="GVR68" s="876"/>
      <c r="GVS68" s="876"/>
      <c r="GVT68" s="876"/>
      <c r="GVU68" s="876"/>
      <c r="GVV68" s="876"/>
      <c r="GVW68" s="876"/>
      <c r="GVX68" s="876"/>
      <c r="GVY68" s="876"/>
      <c r="GVZ68" s="876"/>
      <c r="GWA68" s="876"/>
      <c r="GWB68" s="876"/>
      <c r="GWC68" s="876"/>
      <c r="GWD68" s="876"/>
      <c r="GWE68" s="876"/>
      <c r="GWF68" s="876"/>
      <c r="GWG68" s="876"/>
      <c r="GWH68" s="876"/>
      <c r="GWI68" s="876"/>
      <c r="GWJ68" s="876"/>
      <c r="GWK68" s="876"/>
      <c r="GWL68" s="876"/>
      <c r="GWM68" s="876"/>
      <c r="GWN68" s="876"/>
      <c r="GWO68" s="876"/>
      <c r="GWP68" s="876"/>
      <c r="GWQ68" s="876"/>
      <c r="GWR68" s="876"/>
      <c r="GWS68" s="876"/>
      <c r="GWT68" s="876"/>
      <c r="GWU68" s="876"/>
      <c r="GWV68" s="876"/>
      <c r="GWW68" s="876"/>
      <c r="GWX68" s="876"/>
      <c r="GWY68" s="876"/>
      <c r="GWZ68" s="876"/>
      <c r="GXA68" s="876"/>
      <c r="GXB68" s="876"/>
      <c r="GXC68" s="876"/>
      <c r="GXD68" s="876"/>
      <c r="GXE68" s="876"/>
      <c r="GXF68" s="876"/>
      <c r="GXG68" s="876"/>
      <c r="GXH68" s="876"/>
      <c r="GXI68" s="876"/>
      <c r="GXJ68" s="876"/>
      <c r="GXK68" s="876"/>
      <c r="GXL68" s="876"/>
      <c r="GXM68" s="876"/>
      <c r="GXN68" s="876"/>
      <c r="GXO68" s="876"/>
      <c r="GXP68" s="876"/>
      <c r="GXQ68" s="876"/>
      <c r="GXR68" s="876"/>
      <c r="GXS68" s="876"/>
      <c r="GXT68" s="876"/>
      <c r="GXU68" s="876"/>
      <c r="GXV68" s="876"/>
      <c r="GXW68" s="876"/>
      <c r="GXX68" s="876"/>
      <c r="GXY68" s="876"/>
      <c r="GXZ68" s="876"/>
      <c r="GYA68" s="876"/>
      <c r="GYB68" s="876"/>
      <c r="GYC68" s="876"/>
      <c r="GYD68" s="876"/>
      <c r="GYE68" s="876"/>
      <c r="GYF68" s="876"/>
      <c r="GYG68" s="876"/>
      <c r="GYH68" s="876"/>
      <c r="GYI68" s="876"/>
      <c r="GYJ68" s="876"/>
      <c r="GYK68" s="876"/>
      <c r="GYL68" s="876"/>
      <c r="GYM68" s="876"/>
      <c r="GYN68" s="876"/>
      <c r="GYO68" s="876"/>
      <c r="GYP68" s="876"/>
      <c r="GYQ68" s="876"/>
      <c r="GYR68" s="876"/>
      <c r="GYS68" s="876"/>
      <c r="GYT68" s="876"/>
      <c r="GYU68" s="876"/>
      <c r="GYV68" s="876"/>
      <c r="GYW68" s="876"/>
      <c r="GYX68" s="876"/>
      <c r="GYY68" s="876"/>
      <c r="GYZ68" s="876"/>
      <c r="GZA68" s="876"/>
      <c r="GZB68" s="876"/>
      <c r="GZC68" s="876"/>
      <c r="GZD68" s="876"/>
      <c r="GZE68" s="876"/>
      <c r="GZF68" s="876"/>
      <c r="GZG68" s="876"/>
      <c r="GZH68" s="876"/>
      <c r="GZI68" s="876"/>
      <c r="GZJ68" s="876"/>
      <c r="GZK68" s="876"/>
      <c r="GZL68" s="876"/>
      <c r="GZM68" s="876"/>
      <c r="GZN68" s="876"/>
      <c r="GZO68" s="876"/>
      <c r="GZP68" s="876"/>
      <c r="GZQ68" s="876"/>
      <c r="GZR68" s="876"/>
      <c r="GZS68" s="876"/>
      <c r="GZT68" s="876"/>
      <c r="GZU68" s="876"/>
      <c r="GZV68" s="876"/>
      <c r="GZW68" s="876"/>
      <c r="GZX68" s="876"/>
      <c r="GZY68" s="876"/>
      <c r="GZZ68" s="876"/>
      <c r="HAA68" s="876"/>
      <c r="HAB68" s="876"/>
      <c r="HAC68" s="876"/>
      <c r="HAD68" s="876"/>
      <c r="HAE68" s="876"/>
      <c r="HAF68" s="876"/>
      <c r="HAG68" s="876"/>
      <c r="HAH68" s="876"/>
      <c r="HAI68" s="876"/>
      <c r="HAJ68" s="876"/>
      <c r="HAK68" s="876"/>
      <c r="HAL68" s="876"/>
      <c r="HAM68" s="876"/>
      <c r="HAN68" s="876"/>
      <c r="HAO68" s="876"/>
      <c r="HAP68" s="876"/>
      <c r="HAQ68" s="876"/>
      <c r="HAR68" s="876"/>
      <c r="HAS68" s="876"/>
      <c r="HAT68" s="876"/>
      <c r="HAU68" s="876"/>
      <c r="HAV68" s="876"/>
      <c r="HAW68" s="876"/>
      <c r="HAX68" s="876"/>
      <c r="HAY68" s="876"/>
      <c r="HAZ68" s="876"/>
      <c r="HBA68" s="876"/>
      <c r="HBB68" s="876"/>
      <c r="HBC68" s="876"/>
      <c r="HBD68" s="876"/>
      <c r="HBE68" s="876"/>
      <c r="HBF68" s="876"/>
      <c r="HBG68" s="876"/>
      <c r="HBH68" s="876"/>
      <c r="HBI68" s="876"/>
      <c r="HBJ68" s="876"/>
      <c r="HBK68" s="876"/>
      <c r="HBL68" s="876"/>
      <c r="HBM68" s="876"/>
      <c r="HBN68" s="876"/>
      <c r="HBO68" s="876"/>
      <c r="HBP68" s="876"/>
      <c r="HBQ68" s="876"/>
      <c r="HBR68" s="876"/>
      <c r="HBS68" s="876"/>
      <c r="HBT68" s="876"/>
      <c r="HBU68" s="876"/>
      <c r="HBV68" s="876"/>
      <c r="HBW68" s="876"/>
      <c r="HBX68" s="876"/>
      <c r="HBY68" s="876"/>
      <c r="HBZ68" s="876"/>
      <c r="HCA68" s="876"/>
      <c r="HCB68" s="876"/>
      <c r="HCC68" s="876"/>
      <c r="HCD68" s="876"/>
      <c r="HCE68" s="876"/>
      <c r="HCF68" s="876"/>
      <c r="HCG68" s="876"/>
      <c r="HCH68" s="876"/>
      <c r="HCI68" s="876"/>
      <c r="HCJ68" s="876"/>
      <c r="HCK68" s="876"/>
      <c r="HCL68" s="876"/>
      <c r="HCM68" s="876"/>
      <c r="HCN68" s="876"/>
      <c r="HCO68" s="876"/>
      <c r="HCP68" s="876"/>
      <c r="HCQ68" s="876"/>
      <c r="HCR68" s="876"/>
      <c r="HCS68" s="876"/>
      <c r="HCT68" s="876"/>
      <c r="HCU68" s="876"/>
      <c r="HCV68" s="876"/>
      <c r="HCW68" s="876"/>
      <c r="HCX68" s="876"/>
      <c r="HCY68" s="876"/>
      <c r="HCZ68" s="876"/>
      <c r="HDA68" s="876"/>
      <c r="HDB68" s="876"/>
      <c r="HDC68" s="876"/>
      <c r="HDD68" s="876"/>
      <c r="HDE68" s="876"/>
      <c r="HDF68" s="876"/>
      <c r="HDG68" s="876"/>
      <c r="HDH68" s="876"/>
      <c r="HDI68" s="876"/>
      <c r="HDJ68" s="876"/>
      <c r="HDK68" s="876"/>
      <c r="HDL68" s="876"/>
      <c r="HDM68" s="876"/>
      <c r="HDN68" s="876"/>
      <c r="HDO68" s="876"/>
      <c r="HDP68" s="876"/>
      <c r="HDQ68" s="876"/>
      <c r="HDR68" s="876"/>
      <c r="HDS68" s="876"/>
      <c r="HDT68" s="876"/>
      <c r="HDU68" s="876"/>
      <c r="HDV68" s="876"/>
      <c r="HDW68" s="876"/>
      <c r="HDX68" s="876"/>
      <c r="HDY68" s="876"/>
      <c r="HDZ68" s="876"/>
      <c r="HEA68" s="876"/>
      <c r="HEB68" s="876"/>
      <c r="HEC68" s="876"/>
      <c r="HED68" s="876"/>
      <c r="HEE68" s="876"/>
      <c r="HEF68" s="876"/>
      <c r="HEG68" s="876"/>
      <c r="HEH68" s="876"/>
      <c r="HEI68" s="876"/>
      <c r="HEJ68" s="876"/>
      <c r="HEK68" s="876"/>
      <c r="HEL68" s="876"/>
      <c r="HEM68" s="876"/>
      <c r="HEN68" s="876"/>
      <c r="HEO68" s="876"/>
      <c r="HEP68" s="876"/>
      <c r="HEQ68" s="876"/>
      <c r="HER68" s="876"/>
      <c r="HES68" s="876"/>
      <c r="HET68" s="876"/>
      <c r="HEU68" s="876"/>
      <c r="HEV68" s="876"/>
      <c r="HEW68" s="876"/>
      <c r="HEX68" s="876"/>
      <c r="HEY68" s="876"/>
      <c r="HEZ68" s="876"/>
      <c r="HFA68" s="876"/>
      <c r="HFB68" s="876"/>
      <c r="HFC68" s="876"/>
      <c r="HFD68" s="876"/>
      <c r="HFE68" s="876"/>
      <c r="HFF68" s="876"/>
      <c r="HFG68" s="876"/>
      <c r="HFH68" s="876"/>
      <c r="HFI68" s="876"/>
      <c r="HFJ68" s="876"/>
      <c r="HFK68" s="876"/>
      <c r="HFL68" s="876"/>
      <c r="HFM68" s="876"/>
      <c r="HFN68" s="876"/>
      <c r="HFO68" s="876"/>
      <c r="HFP68" s="876"/>
      <c r="HFQ68" s="876"/>
      <c r="HFR68" s="876"/>
      <c r="HFS68" s="876"/>
      <c r="HFT68" s="876"/>
      <c r="HFU68" s="876"/>
      <c r="HFV68" s="876"/>
      <c r="HFW68" s="876"/>
      <c r="HFX68" s="876"/>
      <c r="HFY68" s="876"/>
      <c r="HFZ68" s="876"/>
      <c r="HGA68" s="876"/>
      <c r="HGB68" s="876"/>
      <c r="HGC68" s="876"/>
      <c r="HGD68" s="876"/>
      <c r="HGE68" s="876"/>
      <c r="HGF68" s="876"/>
      <c r="HGG68" s="876"/>
      <c r="HGH68" s="876"/>
      <c r="HGI68" s="876"/>
      <c r="HGJ68" s="876"/>
      <c r="HGK68" s="876"/>
      <c r="HGL68" s="876"/>
      <c r="HGM68" s="876"/>
      <c r="HGN68" s="876"/>
      <c r="HGO68" s="876"/>
      <c r="HGP68" s="876"/>
      <c r="HGQ68" s="876"/>
      <c r="HGR68" s="876"/>
      <c r="HGS68" s="876"/>
      <c r="HGT68" s="876"/>
      <c r="HGU68" s="876"/>
      <c r="HGV68" s="876"/>
      <c r="HGW68" s="876"/>
      <c r="HGX68" s="876"/>
      <c r="HGY68" s="876"/>
      <c r="HGZ68" s="876"/>
      <c r="HHA68" s="876"/>
      <c r="HHB68" s="876"/>
      <c r="HHC68" s="876"/>
      <c r="HHD68" s="876"/>
      <c r="HHE68" s="876"/>
      <c r="HHF68" s="876"/>
      <c r="HHG68" s="876"/>
      <c r="HHH68" s="876"/>
      <c r="HHI68" s="876"/>
      <c r="HHJ68" s="876"/>
      <c r="HHK68" s="876"/>
      <c r="HHL68" s="876"/>
      <c r="HHM68" s="876"/>
      <c r="HHN68" s="876"/>
      <c r="HHO68" s="876"/>
      <c r="HHP68" s="876"/>
      <c r="HHQ68" s="876"/>
      <c r="HHR68" s="876"/>
      <c r="HHS68" s="876"/>
      <c r="HHT68" s="876"/>
      <c r="HHU68" s="876"/>
      <c r="HHV68" s="876"/>
      <c r="HHW68" s="876"/>
      <c r="HHX68" s="876"/>
      <c r="HHY68" s="876"/>
      <c r="HHZ68" s="876"/>
      <c r="HIA68" s="876"/>
      <c r="HIB68" s="876"/>
      <c r="HIC68" s="876"/>
      <c r="HID68" s="876"/>
      <c r="HIE68" s="876"/>
      <c r="HIF68" s="876"/>
      <c r="HIG68" s="876"/>
      <c r="HIH68" s="876"/>
      <c r="HII68" s="876"/>
      <c r="HIJ68" s="876"/>
      <c r="HIK68" s="876"/>
      <c r="HIL68" s="876"/>
      <c r="HIM68" s="876"/>
      <c r="HIN68" s="876"/>
      <c r="HIO68" s="876"/>
      <c r="HIP68" s="876"/>
      <c r="HIQ68" s="876"/>
      <c r="HIR68" s="876"/>
      <c r="HIS68" s="876"/>
      <c r="HIT68" s="876"/>
      <c r="HIU68" s="876"/>
      <c r="HIV68" s="876"/>
      <c r="HIW68" s="876"/>
      <c r="HIX68" s="876"/>
      <c r="HIY68" s="876"/>
      <c r="HIZ68" s="876"/>
      <c r="HJA68" s="876"/>
      <c r="HJB68" s="876"/>
      <c r="HJC68" s="876"/>
      <c r="HJD68" s="876"/>
      <c r="HJE68" s="876"/>
      <c r="HJF68" s="876"/>
      <c r="HJG68" s="876"/>
      <c r="HJH68" s="876"/>
      <c r="HJI68" s="876"/>
      <c r="HJJ68" s="876"/>
      <c r="HJK68" s="876"/>
      <c r="HJL68" s="876"/>
      <c r="HJM68" s="876"/>
      <c r="HJN68" s="876"/>
      <c r="HJO68" s="876"/>
      <c r="HJP68" s="876"/>
      <c r="HJQ68" s="876"/>
      <c r="HJR68" s="876"/>
      <c r="HJS68" s="876"/>
      <c r="HJT68" s="876"/>
      <c r="HJU68" s="876"/>
      <c r="HJV68" s="876"/>
      <c r="HJW68" s="876"/>
      <c r="HJX68" s="876"/>
      <c r="HJY68" s="876"/>
      <c r="HJZ68" s="876"/>
      <c r="HKA68" s="876"/>
      <c r="HKB68" s="876"/>
      <c r="HKC68" s="876"/>
      <c r="HKD68" s="876"/>
      <c r="HKE68" s="876"/>
      <c r="HKF68" s="876"/>
      <c r="HKG68" s="876"/>
      <c r="HKH68" s="876"/>
      <c r="HKI68" s="876"/>
      <c r="HKJ68" s="876"/>
      <c r="HKK68" s="876"/>
      <c r="HKL68" s="876"/>
      <c r="HKM68" s="876"/>
      <c r="HKN68" s="876"/>
      <c r="HKO68" s="876"/>
      <c r="HKP68" s="876"/>
      <c r="HKQ68" s="876"/>
      <c r="HKR68" s="876"/>
      <c r="HKS68" s="876"/>
      <c r="HKT68" s="876"/>
      <c r="HKU68" s="876"/>
      <c r="HKV68" s="876"/>
      <c r="HKW68" s="876"/>
      <c r="HKX68" s="876"/>
      <c r="HKY68" s="876"/>
      <c r="HKZ68" s="876"/>
      <c r="HLA68" s="876"/>
      <c r="HLB68" s="876"/>
      <c r="HLC68" s="876"/>
      <c r="HLD68" s="876"/>
      <c r="HLE68" s="876"/>
      <c r="HLF68" s="876"/>
      <c r="HLG68" s="876"/>
      <c r="HLH68" s="876"/>
      <c r="HLI68" s="876"/>
      <c r="HLJ68" s="876"/>
      <c r="HLK68" s="876"/>
      <c r="HLL68" s="876"/>
      <c r="HLM68" s="876"/>
      <c r="HLN68" s="876"/>
      <c r="HLO68" s="876"/>
      <c r="HLP68" s="876"/>
      <c r="HLQ68" s="876"/>
      <c r="HLR68" s="876"/>
      <c r="HLS68" s="876"/>
      <c r="HLT68" s="876"/>
      <c r="HLU68" s="876"/>
      <c r="HLV68" s="876"/>
      <c r="HLW68" s="876"/>
      <c r="HLX68" s="876"/>
      <c r="HLY68" s="876"/>
      <c r="HLZ68" s="876"/>
      <c r="HMA68" s="876"/>
      <c r="HMB68" s="876"/>
      <c r="HMC68" s="876"/>
      <c r="HMD68" s="876"/>
      <c r="HME68" s="876"/>
      <c r="HMF68" s="876"/>
      <c r="HMG68" s="876"/>
      <c r="HMH68" s="876"/>
      <c r="HMI68" s="876"/>
      <c r="HMJ68" s="876"/>
      <c r="HMK68" s="876"/>
      <c r="HML68" s="876"/>
      <c r="HMM68" s="876"/>
      <c r="HMN68" s="876"/>
      <c r="HMO68" s="876"/>
      <c r="HMP68" s="876"/>
      <c r="HMQ68" s="876"/>
      <c r="HMR68" s="876"/>
      <c r="HMS68" s="876"/>
      <c r="HMT68" s="876"/>
      <c r="HMU68" s="876"/>
      <c r="HMV68" s="876"/>
      <c r="HMW68" s="876"/>
      <c r="HMX68" s="876"/>
      <c r="HMY68" s="876"/>
      <c r="HMZ68" s="876"/>
      <c r="HNA68" s="876"/>
      <c r="HNB68" s="876"/>
      <c r="HNC68" s="876"/>
      <c r="HND68" s="876"/>
      <c r="HNE68" s="876"/>
      <c r="HNF68" s="876"/>
      <c r="HNG68" s="876"/>
      <c r="HNH68" s="876"/>
      <c r="HNI68" s="876"/>
      <c r="HNJ68" s="876"/>
      <c r="HNK68" s="876"/>
      <c r="HNL68" s="876"/>
      <c r="HNM68" s="876"/>
      <c r="HNN68" s="876"/>
      <c r="HNO68" s="876"/>
      <c r="HNP68" s="876"/>
      <c r="HNQ68" s="876"/>
      <c r="HNR68" s="876"/>
      <c r="HNS68" s="876"/>
      <c r="HNT68" s="876"/>
      <c r="HNU68" s="876"/>
      <c r="HNV68" s="876"/>
      <c r="HNW68" s="876"/>
      <c r="HNX68" s="876"/>
      <c r="HNY68" s="876"/>
      <c r="HNZ68" s="876"/>
      <c r="HOA68" s="876"/>
      <c r="HOB68" s="876"/>
      <c r="HOC68" s="876"/>
      <c r="HOD68" s="876"/>
      <c r="HOE68" s="876"/>
      <c r="HOF68" s="876"/>
      <c r="HOG68" s="876"/>
      <c r="HOH68" s="876"/>
      <c r="HOI68" s="876"/>
      <c r="HOJ68" s="876"/>
      <c r="HOK68" s="876"/>
      <c r="HOL68" s="876"/>
      <c r="HOM68" s="876"/>
      <c r="HON68" s="876"/>
      <c r="HOO68" s="876"/>
      <c r="HOP68" s="876"/>
      <c r="HOQ68" s="876"/>
      <c r="HOR68" s="876"/>
      <c r="HOS68" s="876"/>
      <c r="HOT68" s="876"/>
      <c r="HOU68" s="876"/>
      <c r="HOV68" s="876"/>
      <c r="HOW68" s="876"/>
      <c r="HOX68" s="876"/>
      <c r="HOY68" s="876"/>
      <c r="HOZ68" s="876"/>
      <c r="HPA68" s="876"/>
      <c r="HPB68" s="876"/>
      <c r="HPC68" s="876"/>
      <c r="HPD68" s="876"/>
      <c r="HPE68" s="876"/>
      <c r="HPF68" s="876"/>
      <c r="HPG68" s="876"/>
      <c r="HPH68" s="876"/>
      <c r="HPI68" s="876"/>
      <c r="HPJ68" s="876"/>
      <c r="HPK68" s="876"/>
      <c r="HPL68" s="876"/>
      <c r="HPM68" s="876"/>
      <c r="HPN68" s="876"/>
      <c r="HPO68" s="876"/>
      <c r="HPP68" s="876"/>
      <c r="HPQ68" s="876"/>
      <c r="HPR68" s="876"/>
      <c r="HPS68" s="876"/>
      <c r="HPT68" s="876"/>
      <c r="HPU68" s="876"/>
      <c r="HPV68" s="876"/>
      <c r="HPW68" s="876"/>
      <c r="HPX68" s="876"/>
      <c r="HPY68" s="876"/>
      <c r="HPZ68" s="876"/>
      <c r="HQA68" s="876"/>
      <c r="HQB68" s="876"/>
      <c r="HQC68" s="876"/>
      <c r="HQD68" s="876"/>
      <c r="HQE68" s="876"/>
      <c r="HQF68" s="876"/>
      <c r="HQG68" s="876"/>
      <c r="HQH68" s="876"/>
      <c r="HQI68" s="876"/>
      <c r="HQJ68" s="876"/>
      <c r="HQK68" s="876"/>
      <c r="HQL68" s="876"/>
      <c r="HQM68" s="876"/>
      <c r="HQN68" s="876"/>
      <c r="HQO68" s="876"/>
      <c r="HQP68" s="876"/>
      <c r="HQQ68" s="876"/>
      <c r="HQR68" s="876"/>
      <c r="HQS68" s="876"/>
      <c r="HQT68" s="876"/>
      <c r="HQU68" s="876"/>
      <c r="HQV68" s="876"/>
      <c r="HQW68" s="876"/>
      <c r="HQX68" s="876"/>
      <c r="HQY68" s="876"/>
      <c r="HQZ68" s="876"/>
      <c r="HRA68" s="876"/>
      <c r="HRB68" s="876"/>
      <c r="HRC68" s="876"/>
      <c r="HRD68" s="876"/>
      <c r="HRE68" s="876"/>
      <c r="HRF68" s="876"/>
      <c r="HRG68" s="876"/>
      <c r="HRH68" s="876"/>
      <c r="HRI68" s="876"/>
      <c r="HRJ68" s="876"/>
      <c r="HRK68" s="876"/>
      <c r="HRL68" s="876"/>
      <c r="HRM68" s="876"/>
      <c r="HRN68" s="876"/>
      <c r="HRO68" s="876"/>
      <c r="HRP68" s="876"/>
      <c r="HRQ68" s="876"/>
      <c r="HRR68" s="876"/>
      <c r="HRS68" s="876"/>
      <c r="HRT68" s="876"/>
      <c r="HRU68" s="876"/>
      <c r="HRV68" s="876"/>
      <c r="HRW68" s="876"/>
      <c r="HRX68" s="876"/>
      <c r="HRY68" s="876"/>
      <c r="HRZ68" s="876"/>
      <c r="HSA68" s="876"/>
      <c r="HSB68" s="876"/>
      <c r="HSC68" s="876"/>
      <c r="HSD68" s="876"/>
      <c r="HSE68" s="876"/>
      <c r="HSF68" s="876"/>
      <c r="HSG68" s="876"/>
      <c r="HSH68" s="876"/>
      <c r="HSI68" s="876"/>
      <c r="HSJ68" s="876"/>
      <c r="HSK68" s="876"/>
      <c r="HSL68" s="876"/>
      <c r="HSM68" s="876"/>
      <c r="HSN68" s="876"/>
      <c r="HSO68" s="876"/>
      <c r="HSP68" s="876"/>
      <c r="HSQ68" s="876"/>
      <c r="HSR68" s="876"/>
      <c r="HSS68" s="876"/>
      <c r="HST68" s="876"/>
      <c r="HSU68" s="876"/>
      <c r="HSV68" s="876"/>
      <c r="HSW68" s="876"/>
      <c r="HSX68" s="876"/>
      <c r="HSY68" s="876"/>
      <c r="HSZ68" s="876"/>
      <c r="HTA68" s="876"/>
      <c r="HTB68" s="876"/>
      <c r="HTC68" s="876"/>
      <c r="HTD68" s="876"/>
      <c r="HTE68" s="876"/>
      <c r="HTF68" s="876"/>
      <c r="HTG68" s="876"/>
      <c r="HTH68" s="876"/>
      <c r="HTI68" s="876"/>
      <c r="HTJ68" s="876"/>
      <c r="HTK68" s="876"/>
      <c r="HTL68" s="876"/>
      <c r="HTM68" s="876"/>
      <c r="HTN68" s="876"/>
      <c r="HTO68" s="876"/>
      <c r="HTP68" s="876"/>
      <c r="HTQ68" s="876"/>
      <c r="HTR68" s="876"/>
      <c r="HTS68" s="876"/>
      <c r="HTT68" s="876"/>
      <c r="HTU68" s="876"/>
      <c r="HTV68" s="876"/>
      <c r="HTW68" s="876"/>
      <c r="HTX68" s="876"/>
      <c r="HTY68" s="876"/>
      <c r="HTZ68" s="876"/>
      <c r="HUA68" s="876"/>
      <c r="HUB68" s="876"/>
      <c r="HUC68" s="876"/>
      <c r="HUD68" s="876"/>
      <c r="HUE68" s="876"/>
      <c r="HUF68" s="876"/>
      <c r="HUG68" s="876"/>
      <c r="HUH68" s="876"/>
      <c r="HUI68" s="876"/>
      <c r="HUJ68" s="876"/>
      <c r="HUK68" s="876"/>
      <c r="HUL68" s="876"/>
      <c r="HUM68" s="876"/>
      <c r="HUN68" s="876"/>
      <c r="HUO68" s="876"/>
      <c r="HUP68" s="876"/>
      <c r="HUQ68" s="876"/>
      <c r="HUR68" s="876"/>
      <c r="HUS68" s="876"/>
      <c r="HUT68" s="876"/>
      <c r="HUU68" s="876"/>
      <c r="HUV68" s="876"/>
      <c r="HUW68" s="876"/>
      <c r="HUX68" s="876"/>
      <c r="HUY68" s="876"/>
      <c r="HUZ68" s="876"/>
      <c r="HVA68" s="876"/>
      <c r="HVB68" s="876"/>
      <c r="HVC68" s="876"/>
      <c r="HVD68" s="876"/>
      <c r="HVE68" s="876"/>
      <c r="HVF68" s="876"/>
      <c r="HVG68" s="876"/>
      <c r="HVH68" s="876"/>
      <c r="HVI68" s="876"/>
      <c r="HVJ68" s="876"/>
      <c r="HVK68" s="876"/>
      <c r="HVL68" s="876"/>
      <c r="HVM68" s="876"/>
      <c r="HVN68" s="876"/>
      <c r="HVO68" s="876"/>
      <c r="HVP68" s="876"/>
      <c r="HVQ68" s="876"/>
      <c r="HVR68" s="876"/>
      <c r="HVS68" s="876"/>
      <c r="HVT68" s="876"/>
      <c r="HVU68" s="876"/>
      <c r="HVV68" s="876"/>
      <c r="HVW68" s="876"/>
      <c r="HVX68" s="876"/>
      <c r="HVY68" s="876"/>
      <c r="HVZ68" s="876"/>
      <c r="HWA68" s="876"/>
      <c r="HWB68" s="876"/>
      <c r="HWC68" s="876"/>
      <c r="HWD68" s="876"/>
      <c r="HWE68" s="876"/>
      <c r="HWF68" s="876"/>
      <c r="HWG68" s="876"/>
      <c r="HWH68" s="876"/>
      <c r="HWI68" s="876"/>
      <c r="HWJ68" s="876"/>
      <c r="HWK68" s="876"/>
      <c r="HWL68" s="876"/>
      <c r="HWM68" s="876"/>
      <c r="HWN68" s="876"/>
      <c r="HWO68" s="876"/>
      <c r="HWP68" s="876"/>
      <c r="HWQ68" s="876"/>
      <c r="HWR68" s="876"/>
      <c r="HWS68" s="876"/>
      <c r="HWT68" s="876"/>
      <c r="HWU68" s="876"/>
      <c r="HWV68" s="876"/>
      <c r="HWW68" s="876"/>
      <c r="HWX68" s="876"/>
      <c r="HWY68" s="876"/>
      <c r="HWZ68" s="876"/>
      <c r="HXA68" s="876"/>
      <c r="HXB68" s="876"/>
      <c r="HXC68" s="876"/>
      <c r="HXD68" s="876"/>
      <c r="HXE68" s="876"/>
      <c r="HXF68" s="876"/>
      <c r="HXG68" s="876"/>
      <c r="HXH68" s="876"/>
      <c r="HXI68" s="876"/>
      <c r="HXJ68" s="876"/>
      <c r="HXK68" s="876"/>
      <c r="HXL68" s="876"/>
      <c r="HXM68" s="876"/>
      <c r="HXN68" s="876"/>
      <c r="HXO68" s="876"/>
      <c r="HXP68" s="876"/>
      <c r="HXQ68" s="876"/>
      <c r="HXR68" s="876"/>
      <c r="HXS68" s="876"/>
      <c r="HXT68" s="876"/>
      <c r="HXU68" s="876"/>
      <c r="HXV68" s="876"/>
      <c r="HXW68" s="876"/>
      <c r="HXX68" s="876"/>
      <c r="HXY68" s="876"/>
      <c r="HXZ68" s="876"/>
      <c r="HYA68" s="876"/>
      <c r="HYB68" s="876"/>
      <c r="HYC68" s="876"/>
      <c r="HYD68" s="876"/>
      <c r="HYE68" s="876"/>
      <c r="HYF68" s="876"/>
      <c r="HYG68" s="876"/>
      <c r="HYH68" s="876"/>
      <c r="HYI68" s="876"/>
      <c r="HYJ68" s="876"/>
      <c r="HYK68" s="876"/>
      <c r="HYL68" s="876"/>
      <c r="HYM68" s="876"/>
      <c r="HYN68" s="876"/>
      <c r="HYO68" s="876"/>
      <c r="HYP68" s="876"/>
      <c r="HYQ68" s="876"/>
      <c r="HYR68" s="876"/>
      <c r="HYS68" s="876"/>
      <c r="HYT68" s="876"/>
      <c r="HYU68" s="876"/>
      <c r="HYV68" s="876"/>
      <c r="HYW68" s="876"/>
      <c r="HYX68" s="876"/>
      <c r="HYY68" s="876"/>
      <c r="HYZ68" s="876"/>
      <c r="HZA68" s="876"/>
      <c r="HZB68" s="876"/>
      <c r="HZC68" s="876"/>
      <c r="HZD68" s="876"/>
      <c r="HZE68" s="876"/>
      <c r="HZF68" s="876"/>
      <c r="HZG68" s="876"/>
      <c r="HZH68" s="876"/>
      <c r="HZI68" s="876"/>
      <c r="HZJ68" s="876"/>
      <c r="HZK68" s="876"/>
      <c r="HZL68" s="876"/>
      <c r="HZM68" s="876"/>
      <c r="HZN68" s="876"/>
      <c r="HZO68" s="876"/>
      <c r="HZP68" s="876"/>
      <c r="HZQ68" s="876"/>
      <c r="HZR68" s="876"/>
      <c r="HZS68" s="876"/>
      <c r="HZT68" s="876"/>
      <c r="HZU68" s="876"/>
      <c r="HZV68" s="876"/>
      <c r="HZW68" s="876"/>
      <c r="HZX68" s="876"/>
      <c r="HZY68" s="876"/>
      <c r="HZZ68" s="876"/>
      <c r="IAA68" s="876"/>
      <c r="IAB68" s="876"/>
      <c r="IAC68" s="876"/>
      <c r="IAD68" s="876"/>
      <c r="IAE68" s="876"/>
      <c r="IAF68" s="876"/>
      <c r="IAG68" s="876"/>
      <c r="IAH68" s="876"/>
      <c r="IAI68" s="876"/>
      <c r="IAJ68" s="876"/>
      <c r="IAK68" s="876"/>
      <c r="IAL68" s="876"/>
      <c r="IAM68" s="876"/>
      <c r="IAN68" s="876"/>
      <c r="IAO68" s="876"/>
      <c r="IAP68" s="876"/>
      <c r="IAQ68" s="876"/>
      <c r="IAR68" s="876"/>
      <c r="IAS68" s="876"/>
      <c r="IAT68" s="876"/>
      <c r="IAU68" s="876"/>
      <c r="IAV68" s="876"/>
      <c r="IAW68" s="876"/>
      <c r="IAX68" s="876"/>
      <c r="IAY68" s="876"/>
      <c r="IAZ68" s="876"/>
      <c r="IBA68" s="876"/>
      <c r="IBB68" s="876"/>
      <c r="IBC68" s="876"/>
      <c r="IBD68" s="876"/>
      <c r="IBE68" s="876"/>
      <c r="IBF68" s="876"/>
      <c r="IBG68" s="876"/>
      <c r="IBH68" s="876"/>
      <c r="IBI68" s="876"/>
      <c r="IBJ68" s="876"/>
      <c r="IBK68" s="876"/>
      <c r="IBL68" s="876"/>
      <c r="IBM68" s="876"/>
      <c r="IBN68" s="876"/>
      <c r="IBO68" s="876"/>
      <c r="IBP68" s="876"/>
      <c r="IBQ68" s="876"/>
      <c r="IBR68" s="876"/>
      <c r="IBS68" s="876"/>
      <c r="IBT68" s="876"/>
      <c r="IBU68" s="876"/>
      <c r="IBV68" s="876"/>
      <c r="IBW68" s="876"/>
      <c r="IBX68" s="876"/>
      <c r="IBY68" s="876"/>
      <c r="IBZ68" s="876"/>
      <c r="ICA68" s="876"/>
      <c r="ICB68" s="876"/>
      <c r="ICC68" s="876"/>
      <c r="ICD68" s="876"/>
      <c r="ICE68" s="876"/>
      <c r="ICF68" s="876"/>
      <c r="ICG68" s="876"/>
      <c r="ICH68" s="876"/>
      <c r="ICI68" s="876"/>
      <c r="ICJ68" s="876"/>
      <c r="ICK68" s="876"/>
      <c r="ICL68" s="876"/>
      <c r="ICM68" s="876"/>
      <c r="ICN68" s="876"/>
      <c r="ICO68" s="876"/>
      <c r="ICP68" s="876"/>
      <c r="ICQ68" s="876"/>
      <c r="ICR68" s="876"/>
      <c r="ICS68" s="876"/>
      <c r="ICT68" s="876"/>
      <c r="ICU68" s="876"/>
      <c r="ICV68" s="876"/>
      <c r="ICW68" s="876"/>
      <c r="ICX68" s="876"/>
      <c r="ICY68" s="876"/>
      <c r="ICZ68" s="876"/>
      <c r="IDA68" s="876"/>
      <c r="IDB68" s="876"/>
      <c r="IDC68" s="876"/>
      <c r="IDD68" s="876"/>
      <c r="IDE68" s="876"/>
      <c r="IDF68" s="876"/>
      <c r="IDG68" s="876"/>
      <c r="IDH68" s="876"/>
      <c r="IDI68" s="876"/>
      <c r="IDJ68" s="876"/>
      <c r="IDK68" s="876"/>
      <c r="IDL68" s="876"/>
      <c r="IDM68" s="876"/>
      <c r="IDN68" s="876"/>
      <c r="IDO68" s="876"/>
      <c r="IDP68" s="876"/>
      <c r="IDQ68" s="876"/>
      <c r="IDR68" s="876"/>
      <c r="IDS68" s="876"/>
      <c r="IDT68" s="876"/>
      <c r="IDU68" s="876"/>
      <c r="IDV68" s="876"/>
      <c r="IDW68" s="876"/>
      <c r="IDX68" s="876"/>
      <c r="IDY68" s="876"/>
      <c r="IDZ68" s="876"/>
      <c r="IEA68" s="876"/>
      <c r="IEB68" s="876"/>
      <c r="IEC68" s="876"/>
      <c r="IED68" s="876"/>
      <c r="IEE68" s="876"/>
      <c r="IEF68" s="876"/>
      <c r="IEG68" s="876"/>
      <c r="IEH68" s="876"/>
      <c r="IEI68" s="876"/>
      <c r="IEJ68" s="876"/>
      <c r="IEK68" s="876"/>
      <c r="IEL68" s="876"/>
      <c r="IEM68" s="876"/>
      <c r="IEN68" s="876"/>
      <c r="IEO68" s="876"/>
      <c r="IEP68" s="876"/>
      <c r="IEQ68" s="876"/>
      <c r="IER68" s="876"/>
      <c r="IES68" s="876"/>
      <c r="IET68" s="876"/>
      <c r="IEU68" s="876"/>
      <c r="IEV68" s="876"/>
      <c r="IEW68" s="876"/>
      <c r="IEX68" s="876"/>
      <c r="IEY68" s="876"/>
      <c r="IEZ68" s="876"/>
      <c r="IFA68" s="876"/>
      <c r="IFB68" s="876"/>
      <c r="IFC68" s="876"/>
      <c r="IFD68" s="876"/>
      <c r="IFE68" s="876"/>
      <c r="IFF68" s="876"/>
      <c r="IFG68" s="876"/>
      <c r="IFH68" s="876"/>
      <c r="IFI68" s="876"/>
      <c r="IFJ68" s="876"/>
      <c r="IFK68" s="876"/>
      <c r="IFL68" s="876"/>
      <c r="IFM68" s="876"/>
      <c r="IFN68" s="876"/>
      <c r="IFO68" s="876"/>
      <c r="IFP68" s="876"/>
      <c r="IFQ68" s="876"/>
      <c r="IFR68" s="876"/>
      <c r="IFS68" s="876"/>
      <c r="IFT68" s="876"/>
      <c r="IFU68" s="876"/>
      <c r="IFV68" s="876"/>
      <c r="IFW68" s="876"/>
      <c r="IFX68" s="876"/>
      <c r="IFY68" s="876"/>
      <c r="IFZ68" s="876"/>
      <c r="IGA68" s="876"/>
      <c r="IGB68" s="876"/>
      <c r="IGC68" s="876"/>
      <c r="IGD68" s="876"/>
      <c r="IGE68" s="876"/>
      <c r="IGF68" s="876"/>
      <c r="IGG68" s="876"/>
      <c r="IGH68" s="876"/>
      <c r="IGI68" s="876"/>
      <c r="IGJ68" s="876"/>
      <c r="IGK68" s="876"/>
      <c r="IGL68" s="876"/>
      <c r="IGM68" s="876"/>
      <c r="IGN68" s="876"/>
      <c r="IGO68" s="876"/>
      <c r="IGP68" s="876"/>
      <c r="IGQ68" s="876"/>
      <c r="IGR68" s="876"/>
      <c r="IGS68" s="876"/>
      <c r="IGT68" s="876"/>
      <c r="IGU68" s="876"/>
      <c r="IGV68" s="876"/>
      <c r="IGW68" s="876"/>
      <c r="IGX68" s="876"/>
      <c r="IGY68" s="876"/>
      <c r="IGZ68" s="876"/>
      <c r="IHA68" s="876"/>
      <c r="IHB68" s="876"/>
      <c r="IHC68" s="876"/>
      <c r="IHD68" s="876"/>
      <c r="IHE68" s="876"/>
      <c r="IHF68" s="876"/>
      <c r="IHG68" s="876"/>
      <c r="IHH68" s="876"/>
      <c r="IHI68" s="876"/>
      <c r="IHJ68" s="876"/>
      <c r="IHK68" s="876"/>
      <c r="IHL68" s="876"/>
      <c r="IHM68" s="876"/>
      <c r="IHN68" s="876"/>
      <c r="IHO68" s="876"/>
      <c r="IHP68" s="876"/>
      <c r="IHQ68" s="876"/>
      <c r="IHR68" s="876"/>
      <c r="IHS68" s="876"/>
      <c r="IHT68" s="876"/>
      <c r="IHU68" s="876"/>
      <c r="IHV68" s="876"/>
      <c r="IHW68" s="876"/>
      <c r="IHX68" s="876"/>
      <c r="IHY68" s="876"/>
      <c r="IHZ68" s="876"/>
      <c r="IIA68" s="876"/>
      <c r="IIB68" s="876"/>
      <c r="IIC68" s="876"/>
      <c r="IID68" s="876"/>
      <c r="IIE68" s="876"/>
      <c r="IIF68" s="876"/>
      <c r="IIG68" s="876"/>
      <c r="IIH68" s="876"/>
      <c r="III68" s="876"/>
      <c r="IIJ68" s="876"/>
      <c r="IIK68" s="876"/>
      <c r="IIL68" s="876"/>
      <c r="IIM68" s="876"/>
      <c r="IIN68" s="876"/>
      <c r="IIO68" s="876"/>
      <c r="IIP68" s="876"/>
      <c r="IIQ68" s="876"/>
      <c r="IIR68" s="876"/>
      <c r="IIS68" s="876"/>
      <c r="IIT68" s="876"/>
      <c r="IIU68" s="876"/>
      <c r="IIV68" s="876"/>
      <c r="IIW68" s="876"/>
      <c r="IIX68" s="876"/>
      <c r="IIY68" s="876"/>
      <c r="IIZ68" s="876"/>
      <c r="IJA68" s="876"/>
      <c r="IJB68" s="876"/>
      <c r="IJC68" s="876"/>
      <c r="IJD68" s="876"/>
      <c r="IJE68" s="876"/>
      <c r="IJF68" s="876"/>
      <c r="IJG68" s="876"/>
      <c r="IJH68" s="876"/>
      <c r="IJI68" s="876"/>
      <c r="IJJ68" s="876"/>
      <c r="IJK68" s="876"/>
      <c r="IJL68" s="876"/>
      <c r="IJM68" s="876"/>
      <c r="IJN68" s="876"/>
      <c r="IJO68" s="876"/>
      <c r="IJP68" s="876"/>
      <c r="IJQ68" s="876"/>
      <c r="IJR68" s="876"/>
      <c r="IJS68" s="876"/>
      <c r="IJT68" s="876"/>
      <c r="IJU68" s="876"/>
      <c r="IJV68" s="876"/>
      <c r="IJW68" s="876"/>
      <c r="IJX68" s="876"/>
      <c r="IJY68" s="876"/>
      <c r="IJZ68" s="876"/>
      <c r="IKA68" s="876"/>
      <c r="IKB68" s="876"/>
      <c r="IKC68" s="876"/>
      <c r="IKD68" s="876"/>
      <c r="IKE68" s="876"/>
      <c r="IKF68" s="876"/>
      <c r="IKG68" s="876"/>
      <c r="IKH68" s="876"/>
      <c r="IKI68" s="876"/>
      <c r="IKJ68" s="876"/>
      <c r="IKK68" s="876"/>
      <c r="IKL68" s="876"/>
      <c r="IKM68" s="876"/>
      <c r="IKN68" s="876"/>
      <c r="IKO68" s="876"/>
      <c r="IKP68" s="876"/>
      <c r="IKQ68" s="876"/>
      <c r="IKR68" s="876"/>
      <c r="IKS68" s="876"/>
      <c r="IKT68" s="876"/>
      <c r="IKU68" s="876"/>
      <c r="IKV68" s="876"/>
      <c r="IKW68" s="876"/>
      <c r="IKX68" s="876"/>
      <c r="IKY68" s="876"/>
      <c r="IKZ68" s="876"/>
      <c r="ILA68" s="876"/>
      <c r="ILB68" s="876"/>
      <c r="ILC68" s="876"/>
      <c r="ILD68" s="876"/>
      <c r="ILE68" s="876"/>
      <c r="ILF68" s="876"/>
      <c r="ILG68" s="876"/>
      <c r="ILH68" s="876"/>
      <c r="ILI68" s="876"/>
      <c r="ILJ68" s="876"/>
      <c r="ILK68" s="876"/>
      <c r="ILL68" s="876"/>
      <c r="ILM68" s="876"/>
      <c r="ILN68" s="876"/>
      <c r="ILO68" s="876"/>
      <c r="ILP68" s="876"/>
      <c r="ILQ68" s="876"/>
      <c r="ILR68" s="876"/>
      <c r="ILS68" s="876"/>
      <c r="ILT68" s="876"/>
      <c r="ILU68" s="876"/>
      <c r="ILV68" s="876"/>
      <c r="ILW68" s="876"/>
      <c r="ILX68" s="876"/>
      <c r="ILY68" s="876"/>
      <c r="ILZ68" s="876"/>
      <c r="IMA68" s="876"/>
      <c r="IMB68" s="876"/>
      <c r="IMC68" s="876"/>
      <c r="IMD68" s="876"/>
      <c r="IME68" s="876"/>
      <c r="IMF68" s="876"/>
      <c r="IMG68" s="876"/>
      <c r="IMH68" s="876"/>
      <c r="IMI68" s="876"/>
      <c r="IMJ68" s="876"/>
      <c r="IMK68" s="876"/>
      <c r="IML68" s="876"/>
      <c r="IMM68" s="876"/>
      <c r="IMN68" s="876"/>
      <c r="IMO68" s="876"/>
      <c r="IMP68" s="876"/>
      <c r="IMQ68" s="876"/>
      <c r="IMR68" s="876"/>
      <c r="IMS68" s="876"/>
      <c r="IMT68" s="876"/>
      <c r="IMU68" s="876"/>
      <c r="IMV68" s="876"/>
      <c r="IMW68" s="876"/>
      <c r="IMX68" s="876"/>
      <c r="IMY68" s="876"/>
      <c r="IMZ68" s="876"/>
      <c r="INA68" s="876"/>
      <c r="INB68" s="876"/>
      <c r="INC68" s="876"/>
      <c r="IND68" s="876"/>
      <c r="INE68" s="876"/>
      <c r="INF68" s="876"/>
      <c r="ING68" s="876"/>
      <c r="INH68" s="876"/>
      <c r="INI68" s="876"/>
      <c r="INJ68" s="876"/>
      <c r="INK68" s="876"/>
      <c r="INL68" s="876"/>
      <c r="INM68" s="876"/>
      <c r="INN68" s="876"/>
      <c r="INO68" s="876"/>
      <c r="INP68" s="876"/>
      <c r="INQ68" s="876"/>
      <c r="INR68" s="876"/>
      <c r="INS68" s="876"/>
      <c r="INT68" s="876"/>
      <c r="INU68" s="876"/>
      <c r="INV68" s="876"/>
      <c r="INW68" s="876"/>
      <c r="INX68" s="876"/>
      <c r="INY68" s="876"/>
      <c r="INZ68" s="876"/>
      <c r="IOA68" s="876"/>
      <c r="IOB68" s="876"/>
      <c r="IOC68" s="876"/>
      <c r="IOD68" s="876"/>
      <c r="IOE68" s="876"/>
      <c r="IOF68" s="876"/>
      <c r="IOG68" s="876"/>
      <c r="IOH68" s="876"/>
      <c r="IOI68" s="876"/>
      <c r="IOJ68" s="876"/>
      <c r="IOK68" s="876"/>
      <c r="IOL68" s="876"/>
      <c r="IOM68" s="876"/>
      <c r="ION68" s="876"/>
      <c r="IOO68" s="876"/>
      <c r="IOP68" s="876"/>
      <c r="IOQ68" s="876"/>
      <c r="IOR68" s="876"/>
      <c r="IOS68" s="876"/>
      <c r="IOT68" s="876"/>
      <c r="IOU68" s="876"/>
      <c r="IOV68" s="876"/>
      <c r="IOW68" s="876"/>
      <c r="IOX68" s="876"/>
      <c r="IOY68" s="876"/>
      <c r="IOZ68" s="876"/>
      <c r="IPA68" s="876"/>
      <c r="IPB68" s="876"/>
      <c r="IPC68" s="876"/>
      <c r="IPD68" s="876"/>
      <c r="IPE68" s="876"/>
      <c r="IPF68" s="876"/>
      <c r="IPG68" s="876"/>
      <c r="IPH68" s="876"/>
      <c r="IPI68" s="876"/>
      <c r="IPJ68" s="876"/>
      <c r="IPK68" s="876"/>
      <c r="IPL68" s="876"/>
      <c r="IPM68" s="876"/>
      <c r="IPN68" s="876"/>
      <c r="IPO68" s="876"/>
      <c r="IPP68" s="876"/>
      <c r="IPQ68" s="876"/>
      <c r="IPR68" s="876"/>
      <c r="IPS68" s="876"/>
      <c r="IPT68" s="876"/>
      <c r="IPU68" s="876"/>
      <c r="IPV68" s="876"/>
      <c r="IPW68" s="876"/>
      <c r="IPX68" s="876"/>
      <c r="IPY68" s="876"/>
      <c r="IPZ68" s="876"/>
      <c r="IQA68" s="876"/>
      <c r="IQB68" s="876"/>
      <c r="IQC68" s="876"/>
      <c r="IQD68" s="876"/>
      <c r="IQE68" s="876"/>
      <c r="IQF68" s="876"/>
      <c r="IQG68" s="876"/>
      <c r="IQH68" s="876"/>
      <c r="IQI68" s="876"/>
      <c r="IQJ68" s="876"/>
      <c r="IQK68" s="876"/>
      <c r="IQL68" s="876"/>
      <c r="IQM68" s="876"/>
      <c r="IQN68" s="876"/>
      <c r="IQO68" s="876"/>
      <c r="IQP68" s="876"/>
      <c r="IQQ68" s="876"/>
      <c r="IQR68" s="876"/>
      <c r="IQS68" s="876"/>
      <c r="IQT68" s="876"/>
      <c r="IQU68" s="876"/>
      <c r="IQV68" s="876"/>
      <c r="IQW68" s="876"/>
      <c r="IQX68" s="876"/>
      <c r="IQY68" s="876"/>
      <c r="IQZ68" s="876"/>
      <c r="IRA68" s="876"/>
      <c r="IRB68" s="876"/>
      <c r="IRC68" s="876"/>
      <c r="IRD68" s="876"/>
      <c r="IRE68" s="876"/>
      <c r="IRF68" s="876"/>
      <c r="IRG68" s="876"/>
      <c r="IRH68" s="876"/>
      <c r="IRI68" s="876"/>
      <c r="IRJ68" s="876"/>
      <c r="IRK68" s="876"/>
      <c r="IRL68" s="876"/>
      <c r="IRM68" s="876"/>
      <c r="IRN68" s="876"/>
      <c r="IRO68" s="876"/>
      <c r="IRP68" s="876"/>
      <c r="IRQ68" s="876"/>
      <c r="IRR68" s="876"/>
      <c r="IRS68" s="876"/>
      <c r="IRT68" s="876"/>
      <c r="IRU68" s="876"/>
      <c r="IRV68" s="876"/>
      <c r="IRW68" s="876"/>
      <c r="IRX68" s="876"/>
      <c r="IRY68" s="876"/>
      <c r="IRZ68" s="876"/>
      <c r="ISA68" s="876"/>
      <c r="ISB68" s="876"/>
      <c r="ISC68" s="876"/>
      <c r="ISD68" s="876"/>
      <c r="ISE68" s="876"/>
      <c r="ISF68" s="876"/>
      <c r="ISG68" s="876"/>
      <c r="ISH68" s="876"/>
      <c r="ISI68" s="876"/>
      <c r="ISJ68" s="876"/>
      <c r="ISK68" s="876"/>
      <c r="ISL68" s="876"/>
      <c r="ISM68" s="876"/>
      <c r="ISN68" s="876"/>
      <c r="ISO68" s="876"/>
      <c r="ISP68" s="876"/>
      <c r="ISQ68" s="876"/>
      <c r="ISR68" s="876"/>
      <c r="ISS68" s="876"/>
      <c r="IST68" s="876"/>
      <c r="ISU68" s="876"/>
      <c r="ISV68" s="876"/>
      <c r="ISW68" s="876"/>
      <c r="ISX68" s="876"/>
      <c r="ISY68" s="876"/>
      <c r="ISZ68" s="876"/>
      <c r="ITA68" s="876"/>
      <c r="ITB68" s="876"/>
      <c r="ITC68" s="876"/>
      <c r="ITD68" s="876"/>
      <c r="ITE68" s="876"/>
      <c r="ITF68" s="876"/>
      <c r="ITG68" s="876"/>
      <c r="ITH68" s="876"/>
      <c r="ITI68" s="876"/>
      <c r="ITJ68" s="876"/>
      <c r="ITK68" s="876"/>
      <c r="ITL68" s="876"/>
      <c r="ITM68" s="876"/>
      <c r="ITN68" s="876"/>
      <c r="ITO68" s="876"/>
      <c r="ITP68" s="876"/>
      <c r="ITQ68" s="876"/>
      <c r="ITR68" s="876"/>
      <c r="ITS68" s="876"/>
      <c r="ITT68" s="876"/>
      <c r="ITU68" s="876"/>
      <c r="ITV68" s="876"/>
      <c r="ITW68" s="876"/>
      <c r="ITX68" s="876"/>
      <c r="ITY68" s="876"/>
      <c r="ITZ68" s="876"/>
      <c r="IUA68" s="876"/>
      <c r="IUB68" s="876"/>
      <c r="IUC68" s="876"/>
      <c r="IUD68" s="876"/>
      <c r="IUE68" s="876"/>
      <c r="IUF68" s="876"/>
      <c r="IUG68" s="876"/>
      <c r="IUH68" s="876"/>
      <c r="IUI68" s="876"/>
      <c r="IUJ68" s="876"/>
      <c r="IUK68" s="876"/>
      <c r="IUL68" s="876"/>
      <c r="IUM68" s="876"/>
      <c r="IUN68" s="876"/>
      <c r="IUO68" s="876"/>
      <c r="IUP68" s="876"/>
      <c r="IUQ68" s="876"/>
      <c r="IUR68" s="876"/>
      <c r="IUS68" s="876"/>
      <c r="IUT68" s="876"/>
      <c r="IUU68" s="876"/>
      <c r="IUV68" s="876"/>
      <c r="IUW68" s="876"/>
      <c r="IUX68" s="876"/>
      <c r="IUY68" s="876"/>
      <c r="IUZ68" s="876"/>
      <c r="IVA68" s="876"/>
      <c r="IVB68" s="876"/>
      <c r="IVC68" s="876"/>
      <c r="IVD68" s="876"/>
      <c r="IVE68" s="876"/>
      <c r="IVF68" s="876"/>
      <c r="IVG68" s="876"/>
      <c r="IVH68" s="876"/>
      <c r="IVI68" s="876"/>
      <c r="IVJ68" s="876"/>
      <c r="IVK68" s="876"/>
      <c r="IVL68" s="876"/>
      <c r="IVM68" s="876"/>
      <c r="IVN68" s="876"/>
      <c r="IVO68" s="876"/>
      <c r="IVP68" s="876"/>
      <c r="IVQ68" s="876"/>
      <c r="IVR68" s="876"/>
      <c r="IVS68" s="876"/>
      <c r="IVT68" s="876"/>
      <c r="IVU68" s="876"/>
      <c r="IVV68" s="876"/>
      <c r="IVW68" s="876"/>
      <c r="IVX68" s="876"/>
      <c r="IVY68" s="876"/>
      <c r="IVZ68" s="876"/>
      <c r="IWA68" s="876"/>
      <c r="IWB68" s="876"/>
      <c r="IWC68" s="876"/>
      <c r="IWD68" s="876"/>
      <c r="IWE68" s="876"/>
      <c r="IWF68" s="876"/>
      <c r="IWG68" s="876"/>
      <c r="IWH68" s="876"/>
      <c r="IWI68" s="876"/>
      <c r="IWJ68" s="876"/>
      <c r="IWK68" s="876"/>
      <c r="IWL68" s="876"/>
      <c r="IWM68" s="876"/>
      <c r="IWN68" s="876"/>
      <c r="IWO68" s="876"/>
      <c r="IWP68" s="876"/>
      <c r="IWQ68" s="876"/>
      <c r="IWR68" s="876"/>
      <c r="IWS68" s="876"/>
      <c r="IWT68" s="876"/>
      <c r="IWU68" s="876"/>
      <c r="IWV68" s="876"/>
      <c r="IWW68" s="876"/>
      <c r="IWX68" s="876"/>
      <c r="IWY68" s="876"/>
      <c r="IWZ68" s="876"/>
      <c r="IXA68" s="876"/>
      <c r="IXB68" s="876"/>
      <c r="IXC68" s="876"/>
      <c r="IXD68" s="876"/>
      <c r="IXE68" s="876"/>
      <c r="IXF68" s="876"/>
      <c r="IXG68" s="876"/>
      <c r="IXH68" s="876"/>
      <c r="IXI68" s="876"/>
      <c r="IXJ68" s="876"/>
      <c r="IXK68" s="876"/>
      <c r="IXL68" s="876"/>
      <c r="IXM68" s="876"/>
      <c r="IXN68" s="876"/>
      <c r="IXO68" s="876"/>
      <c r="IXP68" s="876"/>
      <c r="IXQ68" s="876"/>
      <c r="IXR68" s="876"/>
      <c r="IXS68" s="876"/>
      <c r="IXT68" s="876"/>
      <c r="IXU68" s="876"/>
      <c r="IXV68" s="876"/>
      <c r="IXW68" s="876"/>
      <c r="IXX68" s="876"/>
      <c r="IXY68" s="876"/>
      <c r="IXZ68" s="876"/>
      <c r="IYA68" s="876"/>
      <c r="IYB68" s="876"/>
      <c r="IYC68" s="876"/>
      <c r="IYD68" s="876"/>
      <c r="IYE68" s="876"/>
      <c r="IYF68" s="876"/>
      <c r="IYG68" s="876"/>
      <c r="IYH68" s="876"/>
      <c r="IYI68" s="876"/>
      <c r="IYJ68" s="876"/>
      <c r="IYK68" s="876"/>
      <c r="IYL68" s="876"/>
      <c r="IYM68" s="876"/>
      <c r="IYN68" s="876"/>
      <c r="IYO68" s="876"/>
      <c r="IYP68" s="876"/>
      <c r="IYQ68" s="876"/>
      <c r="IYR68" s="876"/>
      <c r="IYS68" s="876"/>
      <c r="IYT68" s="876"/>
      <c r="IYU68" s="876"/>
      <c r="IYV68" s="876"/>
      <c r="IYW68" s="876"/>
      <c r="IYX68" s="876"/>
      <c r="IYY68" s="876"/>
      <c r="IYZ68" s="876"/>
      <c r="IZA68" s="876"/>
      <c r="IZB68" s="876"/>
      <c r="IZC68" s="876"/>
      <c r="IZD68" s="876"/>
      <c r="IZE68" s="876"/>
      <c r="IZF68" s="876"/>
      <c r="IZG68" s="876"/>
      <c r="IZH68" s="876"/>
      <c r="IZI68" s="876"/>
      <c r="IZJ68" s="876"/>
      <c r="IZK68" s="876"/>
      <c r="IZL68" s="876"/>
      <c r="IZM68" s="876"/>
      <c r="IZN68" s="876"/>
      <c r="IZO68" s="876"/>
      <c r="IZP68" s="876"/>
      <c r="IZQ68" s="876"/>
      <c r="IZR68" s="876"/>
      <c r="IZS68" s="876"/>
      <c r="IZT68" s="876"/>
      <c r="IZU68" s="876"/>
      <c r="IZV68" s="876"/>
      <c r="IZW68" s="876"/>
      <c r="IZX68" s="876"/>
      <c r="IZY68" s="876"/>
      <c r="IZZ68" s="876"/>
      <c r="JAA68" s="876"/>
      <c r="JAB68" s="876"/>
      <c r="JAC68" s="876"/>
      <c r="JAD68" s="876"/>
      <c r="JAE68" s="876"/>
      <c r="JAF68" s="876"/>
      <c r="JAG68" s="876"/>
      <c r="JAH68" s="876"/>
      <c r="JAI68" s="876"/>
      <c r="JAJ68" s="876"/>
      <c r="JAK68" s="876"/>
      <c r="JAL68" s="876"/>
      <c r="JAM68" s="876"/>
      <c r="JAN68" s="876"/>
      <c r="JAO68" s="876"/>
      <c r="JAP68" s="876"/>
      <c r="JAQ68" s="876"/>
      <c r="JAR68" s="876"/>
      <c r="JAS68" s="876"/>
      <c r="JAT68" s="876"/>
      <c r="JAU68" s="876"/>
      <c r="JAV68" s="876"/>
      <c r="JAW68" s="876"/>
      <c r="JAX68" s="876"/>
      <c r="JAY68" s="876"/>
      <c r="JAZ68" s="876"/>
      <c r="JBA68" s="876"/>
      <c r="JBB68" s="876"/>
      <c r="JBC68" s="876"/>
      <c r="JBD68" s="876"/>
      <c r="JBE68" s="876"/>
      <c r="JBF68" s="876"/>
      <c r="JBG68" s="876"/>
      <c r="JBH68" s="876"/>
      <c r="JBI68" s="876"/>
      <c r="JBJ68" s="876"/>
      <c r="JBK68" s="876"/>
      <c r="JBL68" s="876"/>
      <c r="JBM68" s="876"/>
      <c r="JBN68" s="876"/>
      <c r="JBO68" s="876"/>
      <c r="JBP68" s="876"/>
      <c r="JBQ68" s="876"/>
      <c r="JBR68" s="876"/>
      <c r="JBS68" s="876"/>
      <c r="JBT68" s="876"/>
      <c r="JBU68" s="876"/>
      <c r="JBV68" s="876"/>
      <c r="JBW68" s="876"/>
      <c r="JBX68" s="876"/>
      <c r="JBY68" s="876"/>
      <c r="JBZ68" s="876"/>
      <c r="JCA68" s="876"/>
      <c r="JCB68" s="876"/>
      <c r="JCC68" s="876"/>
      <c r="JCD68" s="876"/>
      <c r="JCE68" s="876"/>
      <c r="JCF68" s="876"/>
      <c r="JCG68" s="876"/>
      <c r="JCH68" s="876"/>
      <c r="JCI68" s="876"/>
      <c r="JCJ68" s="876"/>
      <c r="JCK68" s="876"/>
      <c r="JCL68" s="876"/>
      <c r="JCM68" s="876"/>
      <c r="JCN68" s="876"/>
      <c r="JCO68" s="876"/>
      <c r="JCP68" s="876"/>
      <c r="JCQ68" s="876"/>
      <c r="JCR68" s="876"/>
      <c r="JCS68" s="876"/>
      <c r="JCT68" s="876"/>
      <c r="JCU68" s="876"/>
      <c r="JCV68" s="876"/>
      <c r="JCW68" s="876"/>
      <c r="JCX68" s="876"/>
      <c r="JCY68" s="876"/>
      <c r="JCZ68" s="876"/>
      <c r="JDA68" s="876"/>
      <c r="JDB68" s="876"/>
      <c r="JDC68" s="876"/>
      <c r="JDD68" s="876"/>
      <c r="JDE68" s="876"/>
      <c r="JDF68" s="876"/>
      <c r="JDG68" s="876"/>
      <c r="JDH68" s="876"/>
      <c r="JDI68" s="876"/>
      <c r="JDJ68" s="876"/>
      <c r="JDK68" s="876"/>
      <c r="JDL68" s="876"/>
      <c r="JDM68" s="876"/>
      <c r="JDN68" s="876"/>
      <c r="JDO68" s="876"/>
      <c r="JDP68" s="876"/>
      <c r="JDQ68" s="876"/>
      <c r="JDR68" s="876"/>
      <c r="JDS68" s="876"/>
      <c r="JDT68" s="876"/>
      <c r="JDU68" s="876"/>
      <c r="JDV68" s="876"/>
      <c r="JDW68" s="876"/>
      <c r="JDX68" s="876"/>
      <c r="JDY68" s="876"/>
      <c r="JDZ68" s="876"/>
      <c r="JEA68" s="876"/>
      <c r="JEB68" s="876"/>
      <c r="JEC68" s="876"/>
      <c r="JED68" s="876"/>
      <c r="JEE68" s="876"/>
      <c r="JEF68" s="876"/>
      <c r="JEG68" s="876"/>
      <c r="JEH68" s="876"/>
      <c r="JEI68" s="876"/>
      <c r="JEJ68" s="876"/>
      <c r="JEK68" s="876"/>
      <c r="JEL68" s="876"/>
      <c r="JEM68" s="876"/>
      <c r="JEN68" s="876"/>
      <c r="JEO68" s="876"/>
      <c r="JEP68" s="876"/>
      <c r="JEQ68" s="876"/>
      <c r="JER68" s="876"/>
      <c r="JES68" s="876"/>
      <c r="JET68" s="876"/>
      <c r="JEU68" s="876"/>
      <c r="JEV68" s="876"/>
      <c r="JEW68" s="876"/>
      <c r="JEX68" s="876"/>
      <c r="JEY68" s="876"/>
      <c r="JEZ68" s="876"/>
      <c r="JFA68" s="876"/>
      <c r="JFB68" s="876"/>
      <c r="JFC68" s="876"/>
      <c r="JFD68" s="876"/>
      <c r="JFE68" s="876"/>
      <c r="JFF68" s="876"/>
      <c r="JFG68" s="876"/>
      <c r="JFH68" s="876"/>
      <c r="JFI68" s="876"/>
      <c r="JFJ68" s="876"/>
      <c r="JFK68" s="876"/>
      <c r="JFL68" s="876"/>
      <c r="JFM68" s="876"/>
      <c r="JFN68" s="876"/>
      <c r="JFO68" s="876"/>
      <c r="JFP68" s="876"/>
      <c r="JFQ68" s="876"/>
      <c r="JFR68" s="876"/>
      <c r="JFS68" s="876"/>
      <c r="JFT68" s="876"/>
      <c r="JFU68" s="876"/>
      <c r="JFV68" s="876"/>
      <c r="JFW68" s="876"/>
      <c r="JFX68" s="876"/>
      <c r="JFY68" s="876"/>
      <c r="JFZ68" s="876"/>
      <c r="JGA68" s="876"/>
      <c r="JGB68" s="876"/>
      <c r="JGC68" s="876"/>
      <c r="JGD68" s="876"/>
      <c r="JGE68" s="876"/>
      <c r="JGF68" s="876"/>
      <c r="JGG68" s="876"/>
      <c r="JGH68" s="876"/>
      <c r="JGI68" s="876"/>
      <c r="JGJ68" s="876"/>
      <c r="JGK68" s="876"/>
      <c r="JGL68" s="876"/>
      <c r="JGM68" s="876"/>
      <c r="JGN68" s="876"/>
      <c r="JGO68" s="876"/>
      <c r="JGP68" s="876"/>
      <c r="JGQ68" s="876"/>
      <c r="JGR68" s="876"/>
      <c r="JGS68" s="876"/>
      <c r="JGT68" s="876"/>
      <c r="JGU68" s="876"/>
      <c r="JGV68" s="876"/>
      <c r="JGW68" s="876"/>
      <c r="JGX68" s="876"/>
      <c r="JGY68" s="876"/>
      <c r="JGZ68" s="876"/>
      <c r="JHA68" s="876"/>
      <c r="JHB68" s="876"/>
      <c r="JHC68" s="876"/>
      <c r="JHD68" s="876"/>
      <c r="JHE68" s="876"/>
      <c r="JHF68" s="876"/>
      <c r="JHG68" s="876"/>
      <c r="JHH68" s="876"/>
      <c r="JHI68" s="876"/>
      <c r="JHJ68" s="876"/>
      <c r="JHK68" s="876"/>
      <c r="JHL68" s="876"/>
      <c r="JHM68" s="876"/>
      <c r="JHN68" s="876"/>
      <c r="JHO68" s="876"/>
      <c r="JHP68" s="876"/>
      <c r="JHQ68" s="876"/>
      <c r="JHR68" s="876"/>
      <c r="JHS68" s="876"/>
      <c r="JHT68" s="876"/>
      <c r="JHU68" s="876"/>
      <c r="JHV68" s="876"/>
      <c r="JHW68" s="876"/>
      <c r="JHX68" s="876"/>
      <c r="JHY68" s="876"/>
      <c r="JHZ68" s="876"/>
      <c r="JIA68" s="876"/>
      <c r="JIB68" s="876"/>
      <c r="JIC68" s="876"/>
      <c r="JID68" s="876"/>
      <c r="JIE68" s="876"/>
      <c r="JIF68" s="876"/>
      <c r="JIG68" s="876"/>
      <c r="JIH68" s="876"/>
      <c r="JII68" s="876"/>
      <c r="JIJ68" s="876"/>
      <c r="JIK68" s="876"/>
      <c r="JIL68" s="876"/>
      <c r="JIM68" s="876"/>
      <c r="JIN68" s="876"/>
      <c r="JIO68" s="876"/>
      <c r="JIP68" s="876"/>
      <c r="JIQ68" s="876"/>
      <c r="JIR68" s="876"/>
      <c r="JIS68" s="876"/>
      <c r="JIT68" s="876"/>
      <c r="JIU68" s="876"/>
      <c r="JIV68" s="876"/>
      <c r="JIW68" s="876"/>
      <c r="JIX68" s="876"/>
      <c r="JIY68" s="876"/>
      <c r="JIZ68" s="876"/>
      <c r="JJA68" s="876"/>
      <c r="JJB68" s="876"/>
      <c r="JJC68" s="876"/>
      <c r="JJD68" s="876"/>
      <c r="JJE68" s="876"/>
      <c r="JJF68" s="876"/>
      <c r="JJG68" s="876"/>
      <c r="JJH68" s="876"/>
      <c r="JJI68" s="876"/>
      <c r="JJJ68" s="876"/>
      <c r="JJK68" s="876"/>
      <c r="JJL68" s="876"/>
      <c r="JJM68" s="876"/>
      <c r="JJN68" s="876"/>
      <c r="JJO68" s="876"/>
      <c r="JJP68" s="876"/>
      <c r="JJQ68" s="876"/>
      <c r="JJR68" s="876"/>
      <c r="JJS68" s="876"/>
      <c r="JJT68" s="876"/>
      <c r="JJU68" s="876"/>
      <c r="JJV68" s="876"/>
      <c r="JJW68" s="876"/>
      <c r="JJX68" s="876"/>
      <c r="JJY68" s="876"/>
      <c r="JJZ68" s="876"/>
      <c r="JKA68" s="876"/>
      <c r="JKB68" s="876"/>
      <c r="JKC68" s="876"/>
      <c r="JKD68" s="876"/>
      <c r="JKE68" s="876"/>
      <c r="JKF68" s="876"/>
      <c r="JKG68" s="876"/>
      <c r="JKH68" s="876"/>
      <c r="JKI68" s="876"/>
      <c r="JKJ68" s="876"/>
      <c r="JKK68" s="876"/>
      <c r="JKL68" s="876"/>
      <c r="JKM68" s="876"/>
      <c r="JKN68" s="876"/>
      <c r="JKO68" s="876"/>
      <c r="JKP68" s="876"/>
      <c r="JKQ68" s="876"/>
      <c r="JKR68" s="876"/>
      <c r="JKS68" s="876"/>
      <c r="JKT68" s="876"/>
      <c r="JKU68" s="876"/>
      <c r="JKV68" s="876"/>
      <c r="JKW68" s="876"/>
      <c r="JKX68" s="876"/>
      <c r="JKY68" s="876"/>
      <c r="JKZ68" s="876"/>
      <c r="JLA68" s="876"/>
      <c r="JLB68" s="876"/>
      <c r="JLC68" s="876"/>
      <c r="JLD68" s="876"/>
      <c r="JLE68" s="876"/>
      <c r="JLF68" s="876"/>
      <c r="JLG68" s="876"/>
      <c r="JLH68" s="876"/>
      <c r="JLI68" s="876"/>
      <c r="JLJ68" s="876"/>
      <c r="JLK68" s="876"/>
      <c r="JLL68" s="876"/>
      <c r="JLM68" s="876"/>
      <c r="JLN68" s="876"/>
      <c r="JLO68" s="876"/>
      <c r="JLP68" s="876"/>
      <c r="JLQ68" s="876"/>
      <c r="JLR68" s="876"/>
      <c r="JLS68" s="876"/>
      <c r="JLT68" s="876"/>
      <c r="JLU68" s="876"/>
      <c r="JLV68" s="876"/>
      <c r="JLW68" s="876"/>
      <c r="JLX68" s="876"/>
      <c r="JLY68" s="876"/>
      <c r="JLZ68" s="876"/>
      <c r="JMA68" s="876"/>
      <c r="JMB68" s="876"/>
      <c r="JMC68" s="876"/>
      <c r="JMD68" s="876"/>
      <c r="JME68" s="876"/>
      <c r="JMF68" s="876"/>
      <c r="JMG68" s="876"/>
      <c r="JMH68" s="876"/>
      <c r="JMI68" s="876"/>
      <c r="JMJ68" s="876"/>
      <c r="JMK68" s="876"/>
      <c r="JML68" s="876"/>
      <c r="JMM68" s="876"/>
      <c r="JMN68" s="876"/>
      <c r="JMO68" s="876"/>
      <c r="JMP68" s="876"/>
      <c r="JMQ68" s="876"/>
      <c r="JMR68" s="876"/>
      <c r="JMS68" s="876"/>
      <c r="JMT68" s="876"/>
      <c r="JMU68" s="876"/>
      <c r="JMV68" s="876"/>
      <c r="JMW68" s="876"/>
      <c r="JMX68" s="876"/>
      <c r="JMY68" s="876"/>
      <c r="JMZ68" s="876"/>
      <c r="JNA68" s="876"/>
      <c r="JNB68" s="876"/>
      <c r="JNC68" s="876"/>
      <c r="JND68" s="876"/>
      <c r="JNE68" s="876"/>
      <c r="JNF68" s="876"/>
      <c r="JNG68" s="876"/>
      <c r="JNH68" s="876"/>
      <c r="JNI68" s="876"/>
      <c r="JNJ68" s="876"/>
      <c r="JNK68" s="876"/>
      <c r="JNL68" s="876"/>
      <c r="JNM68" s="876"/>
      <c r="JNN68" s="876"/>
      <c r="JNO68" s="876"/>
      <c r="JNP68" s="876"/>
      <c r="JNQ68" s="876"/>
      <c r="JNR68" s="876"/>
      <c r="JNS68" s="876"/>
      <c r="JNT68" s="876"/>
      <c r="JNU68" s="876"/>
      <c r="JNV68" s="876"/>
      <c r="JNW68" s="876"/>
      <c r="JNX68" s="876"/>
      <c r="JNY68" s="876"/>
      <c r="JNZ68" s="876"/>
      <c r="JOA68" s="876"/>
      <c r="JOB68" s="876"/>
      <c r="JOC68" s="876"/>
      <c r="JOD68" s="876"/>
      <c r="JOE68" s="876"/>
      <c r="JOF68" s="876"/>
      <c r="JOG68" s="876"/>
      <c r="JOH68" s="876"/>
      <c r="JOI68" s="876"/>
      <c r="JOJ68" s="876"/>
      <c r="JOK68" s="876"/>
      <c r="JOL68" s="876"/>
      <c r="JOM68" s="876"/>
      <c r="JON68" s="876"/>
      <c r="JOO68" s="876"/>
      <c r="JOP68" s="876"/>
      <c r="JOQ68" s="876"/>
      <c r="JOR68" s="876"/>
      <c r="JOS68" s="876"/>
      <c r="JOT68" s="876"/>
      <c r="JOU68" s="876"/>
      <c r="JOV68" s="876"/>
      <c r="JOW68" s="876"/>
      <c r="JOX68" s="876"/>
      <c r="JOY68" s="876"/>
      <c r="JOZ68" s="876"/>
      <c r="JPA68" s="876"/>
      <c r="JPB68" s="876"/>
      <c r="JPC68" s="876"/>
      <c r="JPD68" s="876"/>
      <c r="JPE68" s="876"/>
      <c r="JPF68" s="876"/>
      <c r="JPG68" s="876"/>
      <c r="JPH68" s="876"/>
      <c r="JPI68" s="876"/>
      <c r="JPJ68" s="876"/>
      <c r="JPK68" s="876"/>
      <c r="JPL68" s="876"/>
      <c r="JPM68" s="876"/>
      <c r="JPN68" s="876"/>
      <c r="JPO68" s="876"/>
      <c r="JPP68" s="876"/>
      <c r="JPQ68" s="876"/>
      <c r="JPR68" s="876"/>
      <c r="JPS68" s="876"/>
      <c r="JPT68" s="876"/>
      <c r="JPU68" s="876"/>
      <c r="JPV68" s="876"/>
      <c r="JPW68" s="876"/>
      <c r="JPX68" s="876"/>
      <c r="JPY68" s="876"/>
      <c r="JPZ68" s="876"/>
      <c r="JQA68" s="876"/>
      <c r="JQB68" s="876"/>
      <c r="JQC68" s="876"/>
      <c r="JQD68" s="876"/>
      <c r="JQE68" s="876"/>
      <c r="JQF68" s="876"/>
      <c r="JQG68" s="876"/>
      <c r="JQH68" s="876"/>
      <c r="JQI68" s="876"/>
      <c r="JQJ68" s="876"/>
      <c r="JQK68" s="876"/>
      <c r="JQL68" s="876"/>
      <c r="JQM68" s="876"/>
      <c r="JQN68" s="876"/>
      <c r="JQO68" s="876"/>
      <c r="JQP68" s="876"/>
      <c r="JQQ68" s="876"/>
      <c r="JQR68" s="876"/>
      <c r="JQS68" s="876"/>
      <c r="JQT68" s="876"/>
      <c r="JQU68" s="876"/>
      <c r="JQV68" s="876"/>
      <c r="JQW68" s="876"/>
      <c r="JQX68" s="876"/>
      <c r="JQY68" s="876"/>
      <c r="JQZ68" s="876"/>
      <c r="JRA68" s="876"/>
      <c r="JRB68" s="876"/>
      <c r="JRC68" s="876"/>
      <c r="JRD68" s="876"/>
      <c r="JRE68" s="876"/>
      <c r="JRF68" s="876"/>
      <c r="JRG68" s="876"/>
      <c r="JRH68" s="876"/>
      <c r="JRI68" s="876"/>
      <c r="JRJ68" s="876"/>
      <c r="JRK68" s="876"/>
      <c r="JRL68" s="876"/>
      <c r="JRM68" s="876"/>
      <c r="JRN68" s="876"/>
      <c r="JRO68" s="876"/>
      <c r="JRP68" s="876"/>
      <c r="JRQ68" s="876"/>
      <c r="JRR68" s="876"/>
      <c r="JRS68" s="876"/>
      <c r="JRT68" s="876"/>
      <c r="JRU68" s="876"/>
      <c r="JRV68" s="876"/>
      <c r="JRW68" s="876"/>
      <c r="JRX68" s="876"/>
      <c r="JRY68" s="876"/>
      <c r="JRZ68" s="876"/>
      <c r="JSA68" s="876"/>
      <c r="JSB68" s="876"/>
      <c r="JSC68" s="876"/>
      <c r="JSD68" s="876"/>
      <c r="JSE68" s="876"/>
      <c r="JSF68" s="876"/>
      <c r="JSG68" s="876"/>
      <c r="JSH68" s="876"/>
      <c r="JSI68" s="876"/>
      <c r="JSJ68" s="876"/>
      <c r="JSK68" s="876"/>
      <c r="JSL68" s="876"/>
      <c r="JSM68" s="876"/>
      <c r="JSN68" s="876"/>
      <c r="JSO68" s="876"/>
      <c r="JSP68" s="876"/>
      <c r="JSQ68" s="876"/>
      <c r="JSR68" s="876"/>
      <c r="JSS68" s="876"/>
      <c r="JST68" s="876"/>
      <c r="JSU68" s="876"/>
      <c r="JSV68" s="876"/>
      <c r="JSW68" s="876"/>
      <c r="JSX68" s="876"/>
      <c r="JSY68" s="876"/>
      <c r="JSZ68" s="876"/>
      <c r="JTA68" s="876"/>
      <c r="JTB68" s="876"/>
      <c r="JTC68" s="876"/>
      <c r="JTD68" s="876"/>
      <c r="JTE68" s="876"/>
      <c r="JTF68" s="876"/>
      <c r="JTG68" s="876"/>
      <c r="JTH68" s="876"/>
      <c r="JTI68" s="876"/>
      <c r="JTJ68" s="876"/>
      <c r="JTK68" s="876"/>
      <c r="JTL68" s="876"/>
      <c r="JTM68" s="876"/>
      <c r="JTN68" s="876"/>
      <c r="JTO68" s="876"/>
      <c r="JTP68" s="876"/>
      <c r="JTQ68" s="876"/>
      <c r="JTR68" s="876"/>
      <c r="JTS68" s="876"/>
      <c r="JTT68" s="876"/>
      <c r="JTU68" s="876"/>
      <c r="JTV68" s="876"/>
      <c r="JTW68" s="876"/>
      <c r="JTX68" s="876"/>
      <c r="JTY68" s="876"/>
      <c r="JTZ68" s="876"/>
      <c r="JUA68" s="876"/>
      <c r="JUB68" s="876"/>
      <c r="JUC68" s="876"/>
      <c r="JUD68" s="876"/>
      <c r="JUE68" s="876"/>
      <c r="JUF68" s="876"/>
      <c r="JUG68" s="876"/>
      <c r="JUH68" s="876"/>
      <c r="JUI68" s="876"/>
      <c r="JUJ68" s="876"/>
      <c r="JUK68" s="876"/>
      <c r="JUL68" s="876"/>
      <c r="JUM68" s="876"/>
      <c r="JUN68" s="876"/>
      <c r="JUO68" s="876"/>
      <c r="JUP68" s="876"/>
      <c r="JUQ68" s="876"/>
      <c r="JUR68" s="876"/>
      <c r="JUS68" s="876"/>
      <c r="JUT68" s="876"/>
      <c r="JUU68" s="876"/>
      <c r="JUV68" s="876"/>
      <c r="JUW68" s="876"/>
      <c r="JUX68" s="876"/>
      <c r="JUY68" s="876"/>
      <c r="JUZ68" s="876"/>
      <c r="JVA68" s="876"/>
      <c r="JVB68" s="876"/>
      <c r="JVC68" s="876"/>
      <c r="JVD68" s="876"/>
      <c r="JVE68" s="876"/>
      <c r="JVF68" s="876"/>
      <c r="JVG68" s="876"/>
      <c r="JVH68" s="876"/>
      <c r="JVI68" s="876"/>
      <c r="JVJ68" s="876"/>
      <c r="JVK68" s="876"/>
      <c r="JVL68" s="876"/>
      <c r="JVM68" s="876"/>
      <c r="JVN68" s="876"/>
      <c r="JVO68" s="876"/>
      <c r="JVP68" s="876"/>
      <c r="JVQ68" s="876"/>
      <c r="JVR68" s="876"/>
      <c r="JVS68" s="876"/>
      <c r="JVT68" s="876"/>
      <c r="JVU68" s="876"/>
      <c r="JVV68" s="876"/>
      <c r="JVW68" s="876"/>
      <c r="JVX68" s="876"/>
      <c r="JVY68" s="876"/>
      <c r="JVZ68" s="876"/>
      <c r="JWA68" s="876"/>
      <c r="JWB68" s="876"/>
      <c r="JWC68" s="876"/>
      <c r="JWD68" s="876"/>
      <c r="JWE68" s="876"/>
      <c r="JWF68" s="876"/>
      <c r="JWG68" s="876"/>
      <c r="JWH68" s="876"/>
      <c r="JWI68" s="876"/>
      <c r="JWJ68" s="876"/>
      <c r="JWK68" s="876"/>
      <c r="JWL68" s="876"/>
      <c r="JWM68" s="876"/>
      <c r="JWN68" s="876"/>
      <c r="JWO68" s="876"/>
      <c r="JWP68" s="876"/>
      <c r="JWQ68" s="876"/>
      <c r="JWR68" s="876"/>
      <c r="JWS68" s="876"/>
      <c r="JWT68" s="876"/>
      <c r="JWU68" s="876"/>
      <c r="JWV68" s="876"/>
      <c r="JWW68" s="876"/>
      <c r="JWX68" s="876"/>
      <c r="JWY68" s="876"/>
      <c r="JWZ68" s="876"/>
      <c r="JXA68" s="876"/>
      <c r="JXB68" s="876"/>
      <c r="JXC68" s="876"/>
      <c r="JXD68" s="876"/>
      <c r="JXE68" s="876"/>
      <c r="JXF68" s="876"/>
      <c r="JXG68" s="876"/>
      <c r="JXH68" s="876"/>
      <c r="JXI68" s="876"/>
      <c r="JXJ68" s="876"/>
      <c r="JXK68" s="876"/>
      <c r="JXL68" s="876"/>
      <c r="JXM68" s="876"/>
      <c r="JXN68" s="876"/>
      <c r="JXO68" s="876"/>
      <c r="JXP68" s="876"/>
      <c r="JXQ68" s="876"/>
      <c r="JXR68" s="876"/>
      <c r="JXS68" s="876"/>
      <c r="JXT68" s="876"/>
      <c r="JXU68" s="876"/>
      <c r="JXV68" s="876"/>
      <c r="JXW68" s="876"/>
      <c r="JXX68" s="876"/>
      <c r="JXY68" s="876"/>
      <c r="JXZ68" s="876"/>
      <c r="JYA68" s="876"/>
      <c r="JYB68" s="876"/>
      <c r="JYC68" s="876"/>
      <c r="JYD68" s="876"/>
      <c r="JYE68" s="876"/>
      <c r="JYF68" s="876"/>
      <c r="JYG68" s="876"/>
      <c r="JYH68" s="876"/>
      <c r="JYI68" s="876"/>
      <c r="JYJ68" s="876"/>
      <c r="JYK68" s="876"/>
      <c r="JYL68" s="876"/>
      <c r="JYM68" s="876"/>
      <c r="JYN68" s="876"/>
      <c r="JYO68" s="876"/>
      <c r="JYP68" s="876"/>
      <c r="JYQ68" s="876"/>
      <c r="JYR68" s="876"/>
      <c r="JYS68" s="876"/>
      <c r="JYT68" s="876"/>
      <c r="JYU68" s="876"/>
      <c r="JYV68" s="876"/>
      <c r="JYW68" s="876"/>
      <c r="JYX68" s="876"/>
      <c r="JYY68" s="876"/>
      <c r="JYZ68" s="876"/>
      <c r="JZA68" s="876"/>
      <c r="JZB68" s="876"/>
      <c r="JZC68" s="876"/>
      <c r="JZD68" s="876"/>
      <c r="JZE68" s="876"/>
      <c r="JZF68" s="876"/>
      <c r="JZG68" s="876"/>
      <c r="JZH68" s="876"/>
      <c r="JZI68" s="876"/>
      <c r="JZJ68" s="876"/>
      <c r="JZK68" s="876"/>
      <c r="JZL68" s="876"/>
      <c r="JZM68" s="876"/>
      <c r="JZN68" s="876"/>
      <c r="JZO68" s="876"/>
      <c r="JZP68" s="876"/>
      <c r="JZQ68" s="876"/>
      <c r="JZR68" s="876"/>
      <c r="JZS68" s="876"/>
      <c r="JZT68" s="876"/>
      <c r="JZU68" s="876"/>
      <c r="JZV68" s="876"/>
      <c r="JZW68" s="876"/>
      <c r="JZX68" s="876"/>
      <c r="JZY68" s="876"/>
      <c r="JZZ68" s="876"/>
      <c r="KAA68" s="876"/>
      <c r="KAB68" s="876"/>
      <c r="KAC68" s="876"/>
      <c r="KAD68" s="876"/>
      <c r="KAE68" s="876"/>
      <c r="KAF68" s="876"/>
      <c r="KAG68" s="876"/>
      <c r="KAH68" s="876"/>
      <c r="KAI68" s="876"/>
      <c r="KAJ68" s="876"/>
      <c r="KAK68" s="876"/>
      <c r="KAL68" s="876"/>
      <c r="KAM68" s="876"/>
      <c r="KAN68" s="876"/>
      <c r="KAO68" s="876"/>
      <c r="KAP68" s="876"/>
      <c r="KAQ68" s="876"/>
      <c r="KAR68" s="876"/>
      <c r="KAS68" s="876"/>
      <c r="KAT68" s="876"/>
      <c r="KAU68" s="876"/>
      <c r="KAV68" s="876"/>
      <c r="KAW68" s="876"/>
      <c r="KAX68" s="876"/>
      <c r="KAY68" s="876"/>
      <c r="KAZ68" s="876"/>
      <c r="KBA68" s="876"/>
      <c r="KBB68" s="876"/>
      <c r="KBC68" s="876"/>
      <c r="KBD68" s="876"/>
      <c r="KBE68" s="876"/>
      <c r="KBF68" s="876"/>
      <c r="KBG68" s="876"/>
      <c r="KBH68" s="876"/>
      <c r="KBI68" s="876"/>
      <c r="KBJ68" s="876"/>
      <c r="KBK68" s="876"/>
      <c r="KBL68" s="876"/>
      <c r="KBM68" s="876"/>
      <c r="KBN68" s="876"/>
      <c r="KBO68" s="876"/>
      <c r="KBP68" s="876"/>
      <c r="KBQ68" s="876"/>
      <c r="KBR68" s="876"/>
      <c r="KBS68" s="876"/>
      <c r="KBT68" s="876"/>
      <c r="KBU68" s="876"/>
      <c r="KBV68" s="876"/>
      <c r="KBW68" s="876"/>
      <c r="KBX68" s="876"/>
      <c r="KBY68" s="876"/>
      <c r="KBZ68" s="876"/>
      <c r="KCA68" s="876"/>
      <c r="KCB68" s="876"/>
      <c r="KCC68" s="876"/>
      <c r="KCD68" s="876"/>
      <c r="KCE68" s="876"/>
      <c r="KCF68" s="876"/>
      <c r="KCG68" s="876"/>
      <c r="KCH68" s="876"/>
      <c r="KCI68" s="876"/>
      <c r="KCJ68" s="876"/>
      <c r="KCK68" s="876"/>
      <c r="KCL68" s="876"/>
      <c r="KCM68" s="876"/>
      <c r="KCN68" s="876"/>
      <c r="KCO68" s="876"/>
      <c r="KCP68" s="876"/>
      <c r="KCQ68" s="876"/>
      <c r="KCR68" s="876"/>
      <c r="KCS68" s="876"/>
      <c r="KCT68" s="876"/>
      <c r="KCU68" s="876"/>
      <c r="KCV68" s="876"/>
      <c r="KCW68" s="876"/>
      <c r="KCX68" s="876"/>
      <c r="KCY68" s="876"/>
      <c r="KCZ68" s="876"/>
      <c r="KDA68" s="876"/>
      <c r="KDB68" s="876"/>
      <c r="KDC68" s="876"/>
      <c r="KDD68" s="876"/>
      <c r="KDE68" s="876"/>
      <c r="KDF68" s="876"/>
      <c r="KDG68" s="876"/>
      <c r="KDH68" s="876"/>
      <c r="KDI68" s="876"/>
      <c r="KDJ68" s="876"/>
      <c r="KDK68" s="876"/>
      <c r="KDL68" s="876"/>
      <c r="KDM68" s="876"/>
      <c r="KDN68" s="876"/>
      <c r="KDO68" s="876"/>
      <c r="KDP68" s="876"/>
      <c r="KDQ68" s="876"/>
      <c r="KDR68" s="876"/>
      <c r="KDS68" s="876"/>
      <c r="KDT68" s="876"/>
      <c r="KDU68" s="876"/>
      <c r="KDV68" s="876"/>
      <c r="KDW68" s="876"/>
      <c r="KDX68" s="876"/>
      <c r="KDY68" s="876"/>
      <c r="KDZ68" s="876"/>
      <c r="KEA68" s="876"/>
      <c r="KEB68" s="876"/>
      <c r="KEC68" s="876"/>
      <c r="KED68" s="876"/>
      <c r="KEE68" s="876"/>
      <c r="KEF68" s="876"/>
      <c r="KEG68" s="876"/>
      <c r="KEH68" s="876"/>
      <c r="KEI68" s="876"/>
      <c r="KEJ68" s="876"/>
      <c r="KEK68" s="876"/>
      <c r="KEL68" s="876"/>
      <c r="KEM68" s="876"/>
      <c r="KEN68" s="876"/>
      <c r="KEO68" s="876"/>
      <c r="KEP68" s="876"/>
      <c r="KEQ68" s="876"/>
      <c r="KER68" s="876"/>
      <c r="KES68" s="876"/>
      <c r="KET68" s="876"/>
      <c r="KEU68" s="876"/>
      <c r="KEV68" s="876"/>
      <c r="KEW68" s="876"/>
      <c r="KEX68" s="876"/>
      <c r="KEY68" s="876"/>
      <c r="KEZ68" s="876"/>
      <c r="KFA68" s="876"/>
      <c r="KFB68" s="876"/>
      <c r="KFC68" s="876"/>
      <c r="KFD68" s="876"/>
      <c r="KFE68" s="876"/>
      <c r="KFF68" s="876"/>
      <c r="KFG68" s="876"/>
      <c r="KFH68" s="876"/>
      <c r="KFI68" s="876"/>
      <c r="KFJ68" s="876"/>
      <c r="KFK68" s="876"/>
      <c r="KFL68" s="876"/>
      <c r="KFM68" s="876"/>
      <c r="KFN68" s="876"/>
      <c r="KFO68" s="876"/>
      <c r="KFP68" s="876"/>
      <c r="KFQ68" s="876"/>
      <c r="KFR68" s="876"/>
      <c r="KFS68" s="876"/>
      <c r="KFT68" s="876"/>
      <c r="KFU68" s="876"/>
      <c r="KFV68" s="876"/>
      <c r="KFW68" s="876"/>
      <c r="KFX68" s="876"/>
      <c r="KFY68" s="876"/>
      <c r="KFZ68" s="876"/>
      <c r="KGA68" s="876"/>
      <c r="KGB68" s="876"/>
      <c r="KGC68" s="876"/>
      <c r="KGD68" s="876"/>
      <c r="KGE68" s="876"/>
      <c r="KGF68" s="876"/>
      <c r="KGG68" s="876"/>
      <c r="KGH68" s="876"/>
      <c r="KGI68" s="876"/>
      <c r="KGJ68" s="876"/>
      <c r="KGK68" s="876"/>
      <c r="KGL68" s="876"/>
      <c r="KGM68" s="876"/>
      <c r="KGN68" s="876"/>
      <c r="KGO68" s="876"/>
      <c r="KGP68" s="876"/>
      <c r="KGQ68" s="876"/>
      <c r="KGR68" s="876"/>
      <c r="KGS68" s="876"/>
      <c r="KGT68" s="876"/>
      <c r="KGU68" s="876"/>
      <c r="KGV68" s="876"/>
      <c r="KGW68" s="876"/>
      <c r="KGX68" s="876"/>
      <c r="KGY68" s="876"/>
      <c r="KGZ68" s="876"/>
      <c r="KHA68" s="876"/>
      <c r="KHB68" s="876"/>
      <c r="KHC68" s="876"/>
      <c r="KHD68" s="876"/>
      <c r="KHE68" s="876"/>
      <c r="KHF68" s="876"/>
      <c r="KHG68" s="876"/>
      <c r="KHH68" s="876"/>
      <c r="KHI68" s="876"/>
      <c r="KHJ68" s="876"/>
      <c r="KHK68" s="876"/>
      <c r="KHL68" s="876"/>
      <c r="KHM68" s="876"/>
      <c r="KHN68" s="876"/>
      <c r="KHO68" s="876"/>
      <c r="KHP68" s="876"/>
      <c r="KHQ68" s="876"/>
      <c r="KHR68" s="876"/>
      <c r="KHS68" s="876"/>
      <c r="KHT68" s="876"/>
      <c r="KHU68" s="876"/>
      <c r="KHV68" s="876"/>
      <c r="KHW68" s="876"/>
      <c r="KHX68" s="876"/>
      <c r="KHY68" s="876"/>
      <c r="KHZ68" s="876"/>
      <c r="KIA68" s="876"/>
      <c r="KIB68" s="876"/>
      <c r="KIC68" s="876"/>
      <c r="KID68" s="876"/>
      <c r="KIE68" s="876"/>
      <c r="KIF68" s="876"/>
      <c r="KIG68" s="876"/>
      <c r="KIH68" s="876"/>
      <c r="KII68" s="876"/>
      <c r="KIJ68" s="876"/>
      <c r="KIK68" s="876"/>
      <c r="KIL68" s="876"/>
      <c r="KIM68" s="876"/>
      <c r="KIN68" s="876"/>
      <c r="KIO68" s="876"/>
      <c r="KIP68" s="876"/>
      <c r="KIQ68" s="876"/>
      <c r="KIR68" s="876"/>
      <c r="KIS68" s="876"/>
      <c r="KIT68" s="876"/>
      <c r="KIU68" s="876"/>
      <c r="KIV68" s="876"/>
      <c r="KIW68" s="876"/>
      <c r="KIX68" s="876"/>
      <c r="KIY68" s="876"/>
      <c r="KIZ68" s="876"/>
      <c r="KJA68" s="876"/>
      <c r="KJB68" s="876"/>
      <c r="KJC68" s="876"/>
      <c r="KJD68" s="876"/>
      <c r="KJE68" s="876"/>
      <c r="KJF68" s="876"/>
      <c r="KJG68" s="876"/>
      <c r="KJH68" s="876"/>
      <c r="KJI68" s="876"/>
      <c r="KJJ68" s="876"/>
      <c r="KJK68" s="876"/>
      <c r="KJL68" s="876"/>
      <c r="KJM68" s="876"/>
      <c r="KJN68" s="876"/>
      <c r="KJO68" s="876"/>
      <c r="KJP68" s="876"/>
      <c r="KJQ68" s="876"/>
      <c r="KJR68" s="876"/>
      <c r="KJS68" s="876"/>
      <c r="KJT68" s="876"/>
      <c r="KJU68" s="876"/>
      <c r="KJV68" s="876"/>
      <c r="KJW68" s="876"/>
      <c r="KJX68" s="876"/>
      <c r="KJY68" s="876"/>
      <c r="KJZ68" s="876"/>
      <c r="KKA68" s="876"/>
      <c r="KKB68" s="876"/>
      <c r="KKC68" s="876"/>
      <c r="KKD68" s="876"/>
      <c r="KKE68" s="876"/>
      <c r="KKF68" s="876"/>
      <c r="KKG68" s="876"/>
      <c r="KKH68" s="876"/>
      <c r="KKI68" s="876"/>
      <c r="KKJ68" s="876"/>
      <c r="KKK68" s="876"/>
      <c r="KKL68" s="876"/>
      <c r="KKM68" s="876"/>
      <c r="KKN68" s="876"/>
      <c r="KKO68" s="876"/>
      <c r="KKP68" s="876"/>
      <c r="KKQ68" s="876"/>
      <c r="KKR68" s="876"/>
      <c r="KKS68" s="876"/>
      <c r="KKT68" s="876"/>
      <c r="KKU68" s="876"/>
      <c r="KKV68" s="876"/>
      <c r="KKW68" s="876"/>
      <c r="KKX68" s="876"/>
      <c r="KKY68" s="876"/>
      <c r="KKZ68" s="876"/>
      <c r="KLA68" s="876"/>
      <c r="KLB68" s="876"/>
      <c r="KLC68" s="876"/>
      <c r="KLD68" s="876"/>
      <c r="KLE68" s="876"/>
      <c r="KLF68" s="876"/>
      <c r="KLG68" s="876"/>
      <c r="KLH68" s="876"/>
      <c r="KLI68" s="876"/>
      <c r="KLJ68" s="876"/>
      <c r="KLK68" s="876"/>
      <c r="KLL68" s="876"/>
      <c r="KLM68" s="876"/>
      <c r="KLN68" s="876"/>
      <c r="KLO68" s="876"/>
      <c r="KLP68" s="876"/>
      <c r="KLQ68" s="876"/>
      <c r="KLR68" s="876"/>
      <c r="KLS68" s="876"/>
      <c r="KLT68" s="876"/>
      <c r="KLU68" s="876"/>
      <c r="KLV68" s="876"/>
      <c r="KLW68" s="876"/>
      <c r="KLX68" s="876"/>
      <c r="KLY68" s="876"/>
      <c r="KLZ68" s="876"/>
      <c r="KMA68" s="876"/>
      <c r="KMB68" s="876"/>
      <c r="KMC68" s="876"/>
      <c r="KMD68" s="876"/>
      <c r="KME68" s="876"/>
      <c r="KMF68" s="876"/>
      <c r="KMG68" s="876"/>
      <c r="KMH68" s="876"/>
      <c r="KMI68" s="876"/>
      <c r="KMJ68" s="876"/>
      <c r="KMK68" s="876"/>
      <c r="KML68" s="876"/>
      <c r="KMM68" s="876"/>
      <c r="KMN68" s="876"/>
      <c r="KMO68" s="876"/>
      <c r="KMP68" s="876"/>
      <c r="KMQ68" s="876"/>
      <c r="KMR68" s="876"/>
      <c r="KMS68" s="876"/>
      <c r="KMT68" s="876"/>
      <c r="KMU68" s="876"/>
      <c r="KMV68" s="876"/>
      <c r="KMW68" s="876"/>
      <c r="KMX68" s="876"/>
      <c r="KMY68" s="876"/>
      <c r="KMZ68" s="876"/>
      <c r="KNA68" s="876"/>
      <c r="KNB68" s="876"/>
      <c r="KNC68" s="876"/>
      <c r="KND68" s="876"/>
      <c r="KNE68" s="876"/>
      <c r="KNF68" s="876"/>
      <c r="KNG68" s="876"/>
      <c r="KNH68" s="876"/>
      <c r="KNI68" s="876"/>
      <c r="KNJ68" s="876"/>
      <c r="KNK68" s="876"/>
      <c r="KNL68" s="876"/>
      <c r="KNM68" s="876"/>
      <c r="KNN68" s="876"/>
      <c r="KNO68" s="876"/>
      <c r="KNP68" s="876"/>
      <c r="KNQ68" s="876"/>
      <c r="KNR68" s="876"/>
      <c r="KNS68" s="876"/>
      <c r="KNT68" s="876"/>
      <c r="KNU68" s="876"/>
      <c r="KNV68" s="876"/>
      <c r="KNW68" s="876"/>
      <c r="KNX68" s="876"/>
      <c r="KNY68" s="876"/>
      <c r="KNZ68" s="876"/>
      <c r="KOA68" s="876"/>
      <c r="KOB68" s="876"/>
      <c r="KOC68" s="876"/>
      <c r="KOD68" s="876"/>
      <c r="KOE68" s="876"/>
      <c r="KOF68" s="876"/>
      <c r="KOG68" s="876"/>
      <c r="KOH68" s="876"/>
      <c r="KOI68" s="876"/>
      <c r="KOJ68" s="876"/>
      <c r="KOK68" s="876"/>
      <c r="KOL68" s="876"/>
      <c r="KOM68" s="876"/>
      <c r="KON68" s="876"/>
      <c r="KOO68" s="876"/>
      <c r="KOP68" s="876"/>
      <c r="KOQ68" s="876"/>
      <c r="KOR68" s="876"/>
      <c r="KOS68" s="876"/>
      <c r="KOT68" s="876"/>
      <c r="KOU68" s="876"/>
      <c r="KOV68" s="876"/>
      <c r="KOW68" s="876"/>
      <c r="KOX68" s="876"/>
      <c r="KOY68" s="876"/>
      <c r="KOZ68" s="876"/>
      <c r="KPA68" s="876"/>
      <c r="KPB68" s="876"/>
      <c r="KPC68" s="876"/>
      <c r="KPD68" s="876"/>
      <c r="KPE68" s="876"/>
      <c r="KPF68" s="876"/>
      <c r="KPG68" s="876"/>
      <c r="KPH68" s="876"/>
      <c r="KPI68" s="876"/>
      <c r="KPJ68" s="876"/>
      <c r="KPK68" s="876"/>
      <c r="KPL68" s="876"/>
      <c r="KPM68" s="876"/>
      <c r="KPN68" s="876"/>
      <c r="KPO68" s="876"/>
      <c r="KPP68" s="876"/>
      <c r="KPQ68" s="876"/>
      <c r="KPR68" s="876"/>
      <c r="KPS68" s="876"/>
      <c r="KPT68" s="876"/>
      <c r="KPU68" s="876"/>
      <c r="KPV68" s="876"/>
      <c r="KPW68" s="876"/>
      <c r="KPX68" s="876"/>
      <c r="KPY68" s="876"/>
      <c r="KPZ68" s="876"/>
      <c r="KQA68" s="876"/>
      <c r="KQB68" s="876"/>
      <c r="KQC68" s="876"/>
      <c r="KQD68" s="876"/>
      <c r="KQE68" s="876"/>
      <c r="KQF68" s="876"/>
      <c r="KQG68" s="876"/>
      <c r="KQH68" s="876"/>
      <c r="KQI68" s="876"/>
      <c r="KQJ68" s="876"/>
      <c r="KQK68" s="876"/>
      <c r="KQL68" s="876"/>
      <c r="KQM68" s="876"/>
      <c r="KQN68" s="876"/>
      <c r="KQO68" s="876"/>
      <c r="KQP68" s="876"/>
      <c r="KQQ68" s="876"/>
      <c r="KQR68" s="876"/>
      <c r="KQS68" s="876"/>
      <c r="KQT68" s="876"/>
      <c r="KQU68" s="876"/>
      <c r="KQV68" s="876"/>
      <c r="KQW68" s="876"/>
      <c r="KQX68" s="876"/>
      <c r="KQY68" s="876"/>
      <c r="KQZ68" s="876"/>
      <c r="KRA68" s="876"/>
      <c r="KRB68" s="876"/>
      <c r="KRC68" s="876"/>
      <c r="KRD68" s="876"/>
      <c r="KRE68" s="876"/>
      <c r="KRF68" s="876"/>
      <c r="KRG68" s="876"/>
      <c r="KRH68" s="876"/>
      <c r="KRI68" s="876"/>
      <c r="KRJ68" s="876"/>
      <c r="KRK68" s="876"/>
      <c r="KRL68" s="876"/>
      <c r="KRM68" s="876"/>
      <c r="KRN68" s="876"/>
      <c r="KRO68" s="876"/>
      <c r="KRP68" s="876"/>
      <c r="KRQ68" s="876"/>
      <c r="KRR68" s="876"/>
      <c r="KRS68" s="876"/>
      <c r="KRT68" s="876"/>
      <c r="KRU68" s="876"/>
      <c r="KRV68" s="876"/>
      <c r="KRW68" s="876"/>
      <c r="KRX68" s="876"/>
      <c r="KRY68" s="876"/>
      <c r="KRZ68" s="876"/>
      <c r="KSA68" s="876"/>
      <c r="KSB68" s="876"/>
      <c r="KSC68" s="876"/>
      <c r="KSD68" s="876"/>
      <c r="KSE68" s="876"/>
      <c r="KSF68" s="876"/>
      <c r="KSG68" s="876"/>
      <c r="KSH68" s="876"/>
      <c r="KSI68" s="876"/>
      <c r="KSJ68" s="876"/>
      <c r="KSK68" s="876"/>
      <c r="KSL68" s="876"/>
      <c r="KSM68" s="876"/>
      <c r="KSN68" s="876"/>
      <c r="KSO68" s="876"/>
      <c r="KSP68" s="876"/>
      <c r="KSQ68" s="876"/>
      <c r="KSR68" s="876"/>
      <c r="KSS68" s="876"/>
      <c r="KST68" s="876"/>
      <c r="KSU68" s="876"/>
      <c r="KSV68" s="876"/>
      <c r="KSW68" s="876"/>
      <c r="KSX68" s="876"/>
      <c r="KSY68" s="876"/>
      <c r="KSZ68" s="876"/>
      <c r="KTA68" s="876"/>
      <c r="KTB68" s="876"/>
      <c r="KTC68" s="876"/>
      <c r="KTD68" s="876"/>
      <c r="KTE68" s="876"/>
      <c r="KTF68" s="876"/>
      <c r="KTG68" s="876"/>
      <c r="KTH68" s="876"/>
      <c r="KTI68" s="876"/>
      <c r="KTJ68" s="876"/>
      <c r="KTK68" s="876"/>
      <c r="KTL68" s="876"/>
      <c r="KTM68" s="876"/>
      <c r="KTN68" s="876"/>
      <c r="KTO68" s="876"/>
      <c r="KTP68" s="876"/>
      <c r="KTQ68" s="876"/>
      <c r="KTR68" s="876"/>
      <c r="KTS68" s="876"/>
      <c r="KTT68" s="876"/>
      <c r="KTU68" s="876"/>
      <c r="KTV68" s="876"/>
      <c r="KTW68" s="876"/>
      <c r="KTX68" s="876"/>
      <c r="KTY68" s="876"/>
      <c r="KTZ68" s="876"/>
      <c r="KUA68" s="876"/>
      <c r="KUB68" s="876"/>
      <c r="KUC68" s="876"/>
      <c r="KUD68" s="876"/>
      <c r="KUE68" s="876"/>
      <c r="KUF68" s="876"/>
      <c r="KUG68" s="876"/>
      <c r="KUH68" s="876"/>
      <c r="KUI68" s="876"/>
      <c r="KUJ68" s="876"/>
      <c r="KUK68" s="876"/>
      <c r="KUL68" s="876"/>
      <c r="KUM68" s="876"/>
      <c r="KUN68" s="876"/>
      <c r="KUO68" s="876"/>
      <c r="KUP68" s="876"/>
      <c r="KUQ68" s="876"/>
      <c r="KUR68" s="876"/>
      <c r="KUS68" s="876"/>
      <c r="KUT68" s="876"/>
      <c r="KUU68" s="876"/>
      <c r="KUV68" s="876"/>
      <c r="KUW68" s="876"/>
      <c r="KUX68" s="876"/>
      <c r="KUY68" s="876"/>
      <c r="KUZ68" s="876"/>
      <c r="KVA68" s="876"/>
      <c r="KVB68" s="876"/>
      <c r="KVC68" s="876"/>
      <c r="KVD68" s="876"/>
      <c r="KVE68" s="876"/>
      <c r="KVF68" s="876"/>
      <c r="KVG68" s="876"/>
      <c r="KVH68" s="876"/>
      <c r="KVI68" s="876"/>
      <c r="KVJ68" s="876"/>
      <c r="KVK68" s="876"/>
      <c r="KVL68" s="876"/>
      <c r="KVM68" s="876"/>
      <c r="KVN68" s="876"/>
      <c r="KVO68" s="876"/>
      <c r="KVP68" s="876"/>
      <c r="KVQ68" s="876"/>
      <c r="KVR68" s="876"/>
      <c r="KVS68" s="876"/>
      <c r="KVT68" s="876"/>
      <c r="KVU68" s="876"/>
      <c r="KVV68" s="876"/>
      <c r="KVW68" s="876"/>
      <c r="KVX68" s="876"/>
      <c r="KVY68" s="876"/>
      <c r="KVZ68" s="876"/>
      <c r="KWA68" s="876"/>
      <c r="KWB68" s="876"/>
      <c r="KWC68" s="876"/>
      <c r="KWD68" s="876"/>
      <c r="KWE68" s="876"/>
      <c r="KWF68" s="876"/>
      <c r="KWG68" s="876"/>
      <c r="KWH68" s="876"/>
      <c r="KWI68" s="876"/>
      <c r="KWJ68" s="876"/>
      <c r="KWK68" s="876"/>
      <c r="KWL68" s="876"/>
      <c r="KWM68" s="876"/>
      <c r="KWN68" s="876"/>
      <c r="KWO68" s="876"/>
      <c r="KWP68" s="876"/>
      <c r="KWQ68" s="876"/>
      <c r="KWR68" s="876"/>
      <c r="KWS68" s="876"/>
      <c r="KWT68" s="876"/>
      <c r="KWU68" s="876"/>
      <c r="KWV68" s="876"/>
      <c r="KWW68" s="876"/>
      <c r="KWX68" s="876"/>
      <c r="KWY68" s="876"/>
      <c r="KWZ68" s="876"/>
      <c r="KXA68" s="876"/>
      <c r="KXB68" s="876"/>
      <c r="KXC68" s="876"/>
      <c r="KXD68" s="876"/>
      <c r="KXE68" s="876"/>
      <c r="KXF68" s="876"/>
      <c r="KXG68" s="876"/>
      <c r="KXH68" s="876"/>
      <c r="KXI68" s="876"/>
      <c r="KXJ68" s="876"/>
      <c r="KXK68" s="876"/>
      <c r="KXL68" s="876"/>
      <c r="KXM68" s="876"/>
      <c r="KXN68" s="876"/>
      <c r="KXO68" s="876"/>
      <c r="KXP68" s="876"/>
      <c r="KXQ68" s="876"/>
      <c r="KXR68" s="876"/>
      <c r="KXS68" s="876"/>
      <c r="KXT68" s="876"/>
      <c r="KXU68" s="876"/>
      <c r="KXV68" s="876"/>
      <c r="KXW68" s="876"/>
      <c r="KXX68" s="876"/>
      <c r="KXY68" s="876"/>
      <c r="KXZ68" s="876"/>
      <c r="KYA68" s="876"/>
      <c r="KYB68" s="876"/>
      <c r="KYC68" s="876"/>
      <c r="KYD68" s="876"/>
      <c r="KYE68" s="876"/>
      <c r="KYF68" s="876"/>
      <c r="KYG68" s="876"/>
      <c r="KYH68" s="876"/>
      <c r="KYI68" s="876"/>
      <c r="KYJ68" s="876"/>
      <c r="KYK68" s="876"/>
      <c r="KYL68" s="876"/>
      <c r="KYM68" s="876"/>
      <c r="KYN68" s="876"/>
      <c r="KYO68" s="876"/>
      <c r="KYP68" s="876"/>
      <c r="KYQ68" s="876"/>
      <c r="KYR68" s="876"/>
      <c r="KYS68" s="876"/>
      <c r="KYT68" s="876"/>
      <c r="KYU68" s="876"/>
      <c r="KYV68" s="876"/>
      <c r="KYW68" s="876"/>
      <c r="KYX68" s="876"/>
      <c r="KYY68" s="876"/>
      <c r="KYZ68" s="876"/>
      <c r="KZA68" s="876"/>
      <c r="KZB68" s="876"/>
      <c r="KZC68" s="876"/>
      <c r="KZD68" s="876"/>
      <c r="KZE68" s="876"/>
      <c r="KZF68" s="876"/>
      <c r="KZG68" s="876"/>
      <c r="KZH68" s="876"/>
      <c r="KZI68" s="876"/>
      <c r="KZJ68" s="876"/>
      <c r="KZK68" s="876"/>
      <c r="KZL68" s="876"/>
      <c r="KZM68" s="876"/>
      <c r="KZN68" s="876"/>
      <c r="KZO68" s="876"/>
      <c r="KZP68" s="876"/>
      <c r="KZQ68" s="876"/>
      <c r="KZR68" s="876"/>
      <c r="KZS68" s="876"/>
      <c r="KZT68" s="876"/>
      <c r="KZU68" s="876"/>
      <c r="KZV68" s="876"/>
      <c r="KZW68" s="876"/>
      <c r="KZX68" s="876"/>
      <c r="KZY68" s="876"/>
      <c r="KZZ68" s="876"/>
      <c r="LAA68" s="876"/>
      <c r="LAB68" s="876"/>
      <c r="LAC68" s="876"/>
      <c r="LAD68" s="876"/>
      <c r="LAE68" s="876"/>
      <c r="LAF68" s="876"/>
      <c r="LAG68" s="876"/>
      <c r="LAH68" s="876"/>
      <c r="LAI68" s="876"/>
      <c r="LAJ68" s="876"/>
      <c r="LAK68" s="876"/>
      <c r="LAL68" s="876"/>
      <c r="LAM68" s="876"/>
      <c r="LAN68" s="876"/>
      <c r="LAO68" s="876"/>
      <c r="LAP68" s="876"/>
      <c r="LAQ68" s="876"/>
      <c r="LAR68" s="876"/>
      <c r="LAS68" s="876"/>
      <c r="LAT68" s="876"/>
      <c r="LAU68" s="876"/>
      <c r="LAV68" s="876"/>
      <c r="LAW68" s="876"/>
      <c r="LAX68" s="876"/>
      <c r="LAY68" s="876"/>
      <c r="LAZ68" s="876"/>
      <c r="LBA68" s="876"/>
      <c r="LBB68" s="876"/>
      <c r="LBC68" s="876"/>
      <c r="LBD68" s="876"/>
      <c r="LBE68" s="876"/>
      <c r="LBF68" s="876"/>
      <c r="LBG68" s="876"/>
      <c r="LBH68" s="876"/>
      <c r="LBI68" s="876"/>
      <c r="LBJ68" s="876"/>
      <c r="LBK68" s="876"/>
      <c r="LBL68" s="876"/>
      <c r="LBM68" s="876"/>
      <c r="LBN68" s="876"/>
      <c r="LBO68" s="876"/>
      <c r="LBP68" s="876"/>
      <c r="LBQ68" s="876"/>
      <c r="LBR68" s="876"/>
      <c r="LBS68" s="876"/>
      <c r="LBT68" s="876"/>
      <c r="LBU68" s="876"/>
      <c r="LBV68" s="876"/>
      <c r="LBW68" s="876"/>
      <c r="LBX68" s="876"/>
      <c r="LBY68" s="876"/>
      <c r="LBZ68" s="876"/>
      <c r="LCA68" s="876"/>
      <c r="LCB68" s="876"/>
      <c r="LCC68" s="876"/>
      <c r="LCD68" s="876"/>
      <c r="LCE68" s="876"/>
      <c r="LCF68" s="876"/>
      <c r="LCG68" s="876"/>
      <c r="LCH68" s="876"/>
      <c r="LCI68" s="876"/>
      <c r="LCJ68" s="876"/>
      <c r="LCK68" s="876"/>
      <c r="LCL68" s="876"/>
      <c r="LCM68" s="876"/>
      <c r="LCN68" s="876"/>
      <c r="LCO68" s="876"/>
      <c r="LCP68" s="876"/>
      <c r="LCQ68" s="876"/>
      <c r="LCR68" s="876"/>
      <c r="LCS68" s="876"/>
      <c r="LCT68" s="876"/>
      <c r="LCU68" s="876"/>
      <c r="LCV68" s="876"/>
      <c r="LCW68" s="876"/>
      <c r="LCX68" s="876"/>
      <c r="LCY68" s="876"/>
      <c r="LCZ68" s="876"/>
      <c r="LDA68" s="876"/>
      <c r="LDB68" s="876"/>
      <c r="LDC68" s="876"/>
      <c r="LDD68" s="876"/>
      <c r="LDE68" s="876"/>
      <c r="LDF68" s="876"/>
      <c r="LDG68" s="876"/>
      <c r="LDH68" s="876"/>
      <c r="LDI68" s="876"/>
      <c r="LDJ68" s="876"/>
      <c r="LDK68" s="876"/>
      <c r="LDL68" s="876"/>
      <c r="LDM68" s="876"/>
      <c r="LDN68" s="876"/>
      <c r="LDO68" s="876"/>
      <c r="LDP68" s="876"/>
      <c r="LDQ68" s="876"/>
      <c r="LDR68" s="876"/>
      <c r="LDS68" s="876"/>
      <c r="LDT68" s="876"/>
      <c r="LDU68" s="876"/>
      <c r="LDV68" s="876"/>
      <c r="LDW68" s="876"/>
      <c r="LDX68" s="876"/>
      <c r="LDY68" s="876"/>
      <c r="LDZ68" s="876"/>
      <c r="LEA68" s="876"/>
      <c r="LEB68" s="876"/>
      <c r="LEC68" s="876"/>
      <c r="LED68" s="876"/>
      <c r="LEE68" s="876"/>
      <c r="LEF68" s="876"/>
      <c r="LEG68" s="876"/>
      <c r="LEH68" s="876"/>
      <c r="LEI68" s="876"/>
      <c r="LEJ68" s="876"/>
      <c r="LEK68" s="876"/>
      <c r="LEL68" s="876"/>
      <c r="LEM68" s="876"/>
      <c r="LEN68" s="876"/>
      <c r="LEO68" s="876"/>
      <c r="LEP68" s="876"/>
      <c r="LEQ68" s="876"/>
      <c r="LER68" s="876"/>
      <c r="LES68" s="876"/>
      <c r="LET68" s="876"/>
      <c r="LEU68" s="876"/>
      <c r="LEV68" s="876"/>
      <c r="LEW68" s="876"/>
      <c r="LEX68" s="876"/>
      <c r="LEY68" s="876"/>
      <c r="LEZ68" s="876"/>
      <c r="LFA68" s="876"/>
      <c r="LFB68" s="876"/>
      <c r="LFC68" s="876"/>
      <c r="LFD68" s="876"/>
      <c r="LFE68" s="876"/>
      <c r="LFF68" s="876"/>
      <c r="LFG68" s="876"/>
      <c r="LFH68" s="876"/>
      <c r="LFI68" s="876"/>
      <c r="LFJ68" s="876"/>
      <c r="LFK68" s="876"/>
      <c r="LFL68" s="876"/>
      <c r="LFM68" s="876"/>
      <c r="LFN68" s="876"/>
      <c r="LFO68" s="876"/>
      <c r="LFP68" s="876"/>
      <c r="LFQ68" s="876"/>
      <c r="LFR68" s="876"/>
      <c r="LFS68" s="876"/>
      <c r="LFT68" s="876"/>
      <c r="LFU68" s="876"/>
      <c r="LFV68" s="876"/>
      <c r="LFW68" s="876"/>
      <c r="LFX68" s="876"/>
      <c r="LFY68" s="876"/>
      <c r="LFZ68" s="876"/>
      <c r="LGA68" s="876"/>
      <c r="LGB68" s="876"/>
      <c r="LGC68" s="876"/>
      <c r="LGD68" s="876"/>
      <c r="LGE68" s="876"/>
      <c r="LGF68" s="876"/>
      <c r="LGG68" s="876"/>
      <c r="LGH68" s="876"/>
      <c r="LGI68" s="876"/>
      <c r="LGJ68" s="876"/>
      <c r="LGK68" s="876"/>
      <c r="LGL68" s="876"/>
      <c r="LGM68" s="876"/>
      <c r="LGN68" s="876"/>
      <c r="LGO68" s="876"/>
      <c r="LGP68" s="876"/>
      <c r="LGQ68" s="876"/>
      <c r="LGR68" s="876"/>
      <c r="LGS68" s="876"/>
      <c r="LGT68" s="876"/>
      <c r="LGU68" s="876"/>
      <c r="LGV68" s="876"/>
      <c r="LGW68" s="876"/>
      <c r="LGX68" s="876"/>
      <c r="LGY68" s="876"/>
      <c r="LGZ68" s="876"/>
      <c r="LHA68" s="876"/>
      <c r="LHB68" s="876"/>
      <c r="LHC68" s="876"/>
      <c r="LHD68" s="876"/>
      <c r="LHE68" s="876"/>
      <c r="LHF68" s="876"/>
      <c r="LHG68" s="876"/>
      <c r="LHH68" s="876"/>
      <c r="LHI68" s="876"/>
      <c r="LHJ68" s="876"/>
      <c r="LHK68" s="876"/>
      <c r="LHL68" s="876"/>
      <c r="LHM68" s="876"/>
      <c r="LHN68" s="876"/>
      <c r="LHO68" s="876"/>
      <c r="LHP68" s="876"/>
      <c r="LHQ68" s="876"/>
      <c r="LHR68" s="876"/>
      <c r="LHS68" s="876"/>
      <c r="LHT68" s="876"/>
      <c r="LHU68" s="876"/>
      <c r="LHV68" s="876"/>
      <c r="LHW68" s="876"/>
      <c r="LHX68" s="876"/>
      <c r="LHY68" s="876"/>
      <c r="LHZ68" s="876"/>
      <c r="LIA68" s="876"/>
      <c r="LIB68" s="876"/>
      <c r="LIC68" s="876"/>
      <c r="LID68" s="876"/>
      <c r="LIE68" s="876"/>
      <c r="LIF68" s="876"/>
      <c r="LIG68" s="876"/>
      <c r="LIH68" s="876"/>
      <c r="LII68" s="876"/>
      <c r="LIJ68" s="876"/>
      <c r="LIK68" s="876"/>
      <c r="LIL68" s="876"/>
      <c r="LIM68" s="876"/>
      <c r="LIN68" s="876"/>
      <c r="LIO68" s="876"/>
      <c r="LIP68" s="876"/>
      <c r="LIQ68" s="876"/>
      <c r="LIR68" s="876"/>
      <c r="LIS68" s="876"/>
      <c r="LIT68" s="876"/>
      <c r="LIU68" s="876"/>
      <c r="LIV68" s="876"/>
      <c r="LIW68" s="876"/>
      <c r="LIX68" s="876"/>
      <c r="LIY68" s="876"/>
      <c r="LIZ68" s="876"/>
      <c r="LJA68" s="876"/>
      <c r="LJB68" s="876"/>
      <c r="LJC68" s="876"/>
      <c r="LJD68" s="876"/>
      <c r="LJE68" s="876"/>
      <c r="LJF68" s="876"/>
      <c r="LJG68" s="876"/>
      <c r="LJH68" s="876"/>
      <c r="LJI68" s="876"/>
      <c r="LJJ68" s="876"/>
      <c r="LJK68" s="876"/>
      <c r="LJL68" s="876"/>
      <c r="LJM68" s="876"/>
      <c r="LJN68" s="876"/>
      <c r="LJO68" s="876"/>
      <c r="LJP68" s="876"/>
      <c r="LJQ68" s="876"/>
      <c r="LJR68" s="876"/>
      <c r="LJS68" s="876"/>
      <c r="LJT68" s="876"/>
      <c r="LJU68" s="876"/>
      <c r="LJV68" s="876"/>
      <c r="LJW68" s="876"/>
      <c r="LJX68" s="876"/>
      <c r="LJY68" s="876"/>
      <c r="LJZ68" s="876"/>
      <c r="LKA68" s="876"/>
      <c r="LKB68" s="876"/>
      <c r="LKC68" s="876"/>
      <c r="LKD68" s="876"/>
      <c r="LKE68" s="876"/>
      <c r="LKF68" s="876"/>
      <c r="LKG68" s="876"/>
      <c r="LKH68" s="876"/>
      <c r="LKI68" s="876"/>
      <c r="LKJ68" s="876"/>
      <c r="LKK68" s="876"/>
      <c r="LKL68" s="876"/>
      <c r="LKM68" s="876"/>
      <c r="LKN68" s="876"/>
      <c r="LKO68" s="876"/>
      <c r="LKP68" s="876"/>
      <c r="LKQ68" s="876"/>
      <c r="LKR68" s="876"/>
      <c r="LKS68" s="876"/>
      <c r="LKT68" s="876"/>
      <c r="LKU68" s="876"/>
      <c r="LKV68" s="876"/>
      <c r="LKW68" s="876"/>
      <c r="LKX68" s="876"/>
      <c r="LKY68" s="876"/>
      <c r="LKZ68" s="876"/>
      <c r="LLA68" s="876"/>
      <c r="LLB68" s="876"/>
      <c r="LLC68" s="876"/>
      <c r="LLD68" s="876"/>
      <c r="LLE68" s="876"/>
      <c r="LLF68" s="876"/>
      <c r="LLG68" s="876"/>
      <c r="LLH68" s="876"/>
      <c r="LLI68" s="876"/>
      <c r="LLJ68" s="876"/>
      <c r="LLK68" s="876"/>
      <c r="LLL68" s="876"/>
      <c r="LLM68" s="876"/>
      <c r="LLN68" s="876"/>
      <c r="LLO68" s="876"/>
      <c r="LLP68" s="876"/>
      <c r="LLQ68" s="876"/>
      <c r="LLR68" s="876"/>
      <c r="LLS68" s="876"/>
      <c r="LLT68" s="876"/>
      <c r="LLU68" s="876"/>
      <c r="LLV68" s="876"/>
      <c r="LLW68" s="876"/>
      <c r="LLX68" s="876"/>
      <c r="LLY68" s="876"/>
      <c r="LLZ68" s="876"/>
      <c r="LMA68" s="876"/>
      <c r="LMB68" s="876"/>
      <c r="LMC68" s="876"/>
      <c r="LMD68" s="876"/>
      <c r="LME68" s="876"/>
      <c r="LMF68" s="876"/>
      <c r="LMG68" s="876"/>
      <c r="LMH68" s="876"/>
      <c r="LMI68" s="876"/>
      <c r="LMJ68" s="876"/>
      <c r="LMK68" s="876"/>
      <c r="LML68" s="876"/>
      <c r="LMM68" s="876"/>
      <c r="LMN68" s="876"/>
      <c r="LMO68" s="876"/>
      <c r="LMP68" s="876"/>
      <c r="LMQ68" s="876"/>
      <c r="LMR68" s="876"/>
      <c r="LMS68" s="876"/>
      <c r="LMT68" s="876"/>
      <c r="LMU68" s="876"/>
      <c r="LMV68" s="876"/>
      <c r="LMW68" s="876"/>
      <c r="LMX68" s="876"/>
      <c r="LMY68" s="876"/>
      <c r="LMZ68" s="876"/>
      <c r="LNA68" s="876"/>
      <c r="LNB68" s="876"/>
      <c r="LNC68" s="876"/>
      <c r="LND68" s="876"/>
      <c r="LNE68" s="876"/>
      <c r="LNF68" s="876"/>
      <c r="LNG68" s="876"/>
      <c r="LNH68" s="876"/>
      <c r="LNI68" s="876"/>
      <c r="LNJ68" s="876"/>
      <c r="LNK68" s="876"/>
      <c r="LNL68" s="876"/>
      <c r="LNM68" s="876"/>
      <c r="LNN68" s="876"/>
      <c r="LNO68" s="876"/>
      <c r="LNP68" s="876"/>
      <c r="LNQ68" s="876"/>
      <c r="LNR68" s="876"/>
      <c r="LNS68" s="876"/>
      <c r="LNT68" s="876"/>
      <c r="LNU68" s="876"/>
      <c r="LNV68" s="876"/>
      <c r="LNW68" s="876"/>
      <c r="LNX68" s="876"/>
      <c r="LNY68" s="876"/>
      <c r="LNZ68" s="876"/>
      <c r="LOA68" s="876"/>
      <c r="LOB68" s="876"/>
      <c r="LOC68" s="876"/>
      <c r="LOD68" s="876"/>
      <c r="LOE68" s="876"/>
      <c r="LOF68" s="876"/>
      <c r="LOG68" s="876"/>
      <c r="LOH68" s="876"/>
      <c r="LOI68" s="876"/>
      <c r="LOJ68" s="876"/>
      <c r="LOK68" s="876"/>
      <c r="LOL68" s="876"/>
      <c r="LOM68" s="876"/>
      <c r="LON68" s="876"/>
      <c r="LOO68" s="876"/>
      <c r="LOP68" s="876"/>
      <c r="LOQ68" s="876"/>
      <c r="LOR68" s="876"/>
      <c r="LOS68" s="876"/>
      <c r="LOT68" s="876"/>
      <c r="LOU68" s="876"/>
      <c r="LOV68" s="876"/>
      <c r="LOW68" s="876"/>
      <c r="LOX68" s="876"/>
      <c r="LOY68" s="876"/>
      <c r="LOZ68" s="876"/>
      <c r="LPA68" s="876"/>
      <c r="LPB68" s="876"/>
      <c r="LPC68" s="876"/>
      <c r="LPD68" s="876"/>
      <c r="LPE68" s="876"/>
      <c r="LPF68" s="876"/>
      <c r="LPG68" s="876"/>
      <c r="LPH68" s="876"/>
      <c r="LPI68" s="876"/>
      <c r="LPJ68" s="876"/>
      <c r="LPK68" s="876"/>
      <c r="LPL68" s="876"/>
      <c r="LPM68" s="876"/>
      <c r="LPN68" s="876"/>
      <c r="LPO68" s="876"/>
      <c r="LPP68" s="876"/>
      <c r="LPQ68" s="876"/>
      <c r="LPR68" s="876"/>
      <c r="LPS68" s="876"/>
      <c r="LPT68" s="876"/>
      <c r="LPU68" s="876"/>
      <c r="LPV68" s="876"/>
      <c r="LPW68" s="876"/>
      <c r="LPX68" s="876"/>
      <c r="LPY68" s="876"/>
      <c r="LPZ68" s="876"/>
      <c r="LQA68" s="876"/>
      <c r="LQB68" s="876"/>
      <c r="LQC68" s="876"/>
      <c r="LQD68" s="876"/>
      <c r="LQE68" s="876"/>
      <c r="LQF68" s="876"/>
      <c r="LQG68" s="876"/>
      <c r="LQH68" s="876"/>
      <c r="LQI68" s="876"/>
      <c r="LQJ68" s="876"/>
      <c r="LQK68" s="876"/>
      <c r="LQL68" s="876"/>
      <c r="LQM68" s="876"/>
      <c r="LQN68" s="876"/>
      <c r="LQO68" s="876"/>
      <c r="LQP68" s="876"/>
      <c r="LQQ68" s="876"/>
      <c r="LQR68" s="876"/>
      <c r="LQS68" s="876"/>
      <c r="LQT68" s="876"/>
      <c r="LQU68" s="876"/>
      <c r="LQV68" s="876"/>
      <c r="LQW68" s="876"/>
      <c r="LQX68" s="876"/>
      <c r="LQY68" s="876"/>
      <c r="LQZ68" s="876"/>
      <c r="LRA68" s="876"/>
      <c r="LRB68" s="876"/>
      <c r="LRC68" s="876"/>
      <c r="LRD68" s="876"/>
      <c r="LRE68" s="876"/>
      <c r="LRF68" s="876"/>
      <c r="LRG68" s="876"/>
      <c r="LRH68" s="876"/>
      <c r="LRI68" s="876"/>
      <c r="LRJ68" s="876"/>
      <c r="LRK68" s="876"/>
      <c r="LRL68" s="876"/>
      <c r="LRM68" s="876"/>
      <c r="LRN68" s="876"/>
      <c r="LRO68" s="876"/>
      <c r="LRP68" s="876"/>
      <c r="LRQ68" s="876"/>
      <c r="LRR68" s="876"/>
      <c r="LRS68" s="876"/>
      <c r="LRT68" s="876"/>
      <c r="LRU68" s="876"/>
      <c r="LRV68" s="876"/>
      <c r="LRW68" s="876"/>
      <c r="LRX68" s="876"/>
      <c r="LRY68" s="876"/>
      <c r="LRZ68" s="876"/>
      <c r="LSA68" s="876"/>
      <c r="LSB68" s="876"/>
      <c r="LSC68" s="876"/>
      <c r="LSD68" s="876"/>
      <c r="LSE68" s="876"/>
      <c r="LSF68" s="876"/>
      <c r="LSG68" s="876"/>
      <c r="LSH68" s="876"/>
      <c r="LSI68" s="876"/>
      <c r="LSJ68" s="876"/>
      <c r="LSK68" s="876"/>
      <c r="LSL68" s="876"/>
      <c r="LSM68" s="876"/>
      <c r="LSN68" s="876"/>
      <c r="LSO68" s="876"/>
      <c r="LSP68" s="876"/>
      <c r="LSQ68" s="876"/>
      <c r="LSR68" s="876"/>
      <c r="LSS68" s="876"/>
      <c r="LST68" s="876"/>
      <c r="LSU68" s="876"/>
      <c r="LSV68" s="876"/>
      <c r="LSW68" s="876"/>
      <c r="LSX68" s="876"/>
      <c r="LSY68" s="876"/>
      <c r="LSZ68" s="876"/>
      <c r="LTA68" s="876"/>
      <c r="LTB68" s="876"/>
      <c r="LTC68" s="876"/>
      <c r="LTD68" s="876"/>
      <c r="LTE68" s="876"/>
      <c r="LTF68" s="876"/>
      <c r="LTG68" s="876"/>
      <c r="LTH68" s="876"/>
      <c r="LTI68" s="876"/>
      <c r="LTJ68" s="876"/>
      <c r="LTK68" s="876"/>
      <c r="LTL68" s="876"/>
      <c r="LTM68" s="876"/>
      <c r="LTN68" s="876"/>
      <c r="LTO68" s="876"/>
      <c r="LTP68" s="876"/>
      <c r="LTQ68" s="876"/>
      <c r="LTR68" s="876"/>
      <c r="LTS68" s="876"/>
      <c r="LTT68" s="876"/>
      <c r="LTU68" s="876"/>
      <c r="LTV68" s="876"/>
      <c r="LTW68" s="876"/>
      <c r="LTX68" s="876"/>
      <c r="LTY68" s="876"/>
      <c r="LTZ68" s="876"/>
      <c r="LUA68" s="876"/>
      <c r="LUB68" s="876"/>
      <c r="LUC68" s="876"/>
      <c r="LUD68" s="876"/>
      <c r="LUE68" s="876"/>
      <c r="LUF68" s="876"/>
      <c r="LUG68" s="876"/>
      <c r="LUH68" s="876"/>
      <c r="LUI68" s="876"/>
      <c r="LUJ68" s="876"/>
      <c r="LUK68" s="876"/>
      <c r="LUL68" s="876"/>
      <c r="LUM68" s="876"/>
      <c r="LUN68" s="876"/>
      <c r="LUO68" s="876"/>
      <c r="LUP68" s="876"/>
      <c r="LUQ68" s="876"/>
      <c r="LUR68" s="876"/>
      <c r="LUS68" s="876"/>
      <c r="LUT68" s="876"/>
      <c r="LUU68" s="876"/>
      <c r="LUV68" s="876"/>
      <c r="LUW68" s="876"/>
      <c r="LUX68" s="876"/>
      <c r="LUY68" s="876"/>
      <c r="LUZ68" s="876"/>
      <c r="LVA68" s="876"/>
      <c r="LVB68" s="876"/>
      <c r="LVC68" s="876"/>
      <c r="LVD68" s="876"/>
      <c r="LVE68" s="876"/>
      <c r="LVF68" s="876"/>
      <c r="LVG68" s="876"/>
      <c r="LVH68" s="876"/>
      <c r="LVI68" s="876"/>
      <c r="LVJ68" s="876"/>
      <c r="LVK68" s="876"/>
      <c r="LVL68" s="876"/>
      <c r="LVM68" s="876"/>
      <c r="LVN68" s="876"/>
      <c r="LVO68" s="876"/>
      <c r="LVP68" s="876"/>
      <c r="LVQ68" s="876"/>
      <c r="LVR68" s="876"/>
      <c r="LVS68" s="876"/>
      <c r="LVT68" s="876"/>
      <c r="LVU68" s="876"/>
      <c r="LVV68" s="876"/>
      <c r="LVW68" s="876"/>
      <c r="LVX68" s="876"/>
      <c r="LVY68" s="876"/>
      <c r="LVZ68" s="876"/>
      <c r="LWA68" s="876"/>
      <c r="LWB68" s="876"/>
      <c r="LWC68" s="876"/>
      <c r="LWD68" s="876"/>
      <c r="LWE68" s="876"/>
      <c r="LWF68" s="876"/>
      <c r="LWG68" s="876"/>
      <c r="LWH68" s="876"/>
      <c r="LWI68" s="876"/>
      <c r="LWJ68" s="876"/>
      <c r="LWK68" s="876"/>
      <c r="LWL68" s="876"/>
      <c r="LWM68" s="876"/>
      <c r="LWN68" s="876"/>
      <c r="LWO68" s="876"/>
      <c r="LWP68" s="876"/>
      <c r="LWQ68" s="876"/>
      <c r="LWR68" s="876"/>
      <c r="LWS68" s="876"/>
      <c r="LWT68" s="876"/>
      <c r="LWU68" s="876"/>
      <c r="LWV68" s="876"/>
      <c r="LWW68" s="876"/>
      <c r="LWX68" s="876"/>
      <c r="LWY68" s="876"/>
      <c r="LWZ68" s="876"/>
      <c r="LXA68" s="876"/>
      <c r="LXB68" s="876"/>
      <c r="LXC68" s="876"/>
      <c r="LXD68" s="876"/>
      <c r="LXE68" s="876"/>
      <c r="LXF68" s="876"/>
      <c r="LXG68" s="876"/>
      <c r="LXH68" s="876"/>
      <c r="LXI68" s="876"/>
      <c r="LXJ68" s="876"/>
      <c r="LXK68" s="876"/>
      <c r="LXL68" s="876"/>
      <c r="LXM68" s="876"/>
      <c r="LXN68" s="876"/>
      <c r="LXO68" s="876"/>
      <c r="LXP68" s="876"/>
      <c r="LXQ68" s="876"/>
      <c r="LXR68" s="876"/>
      <c r="LXS68" s="876"/>
      <c r="LXT68" s="876"/>
      <c r="LXU68" s="876"/>
      <c r="LXV68" s="876"/>
      <c r="LXW68" s="876"/>
      <c r="LXX68" s="876"/>
      <c r="LXY68" s="876"/>
      <c r="LXZ68" s="876"/>
      <c r="LYA68" s="876"/>
      <c r="LYB68" s="876"/>
      <c r="LYC68" s="876"/>
      <c r="LYD68" s="876"/>
      <c r="LYE68" s="876"/>
      <c r="LYF68" s="876"/>
      <c r="LYG68" s="876"/>
      <c r="LYH68" s="876"/>
      <c r="LYI68" s="876"/>
      <c r="LYJ68" s="876"/>
      <c r="LYK68" s="876"/>
      <c r="LYL68" s="876"/>
      <c r="LYM68" s="876"/>
      <c r="LYN68" s="876"/>
      <c r="LYO68" s="876"/>
      <c r="LYP68" s="876"/>
      <c r="LYQ68" s="876"/>
      <c r="LYR68" s="876"/>
      <c r="LYS68" s="876"/>
      <c r="LYT68" s="876"/>
      <c r="LYU68" s="876"/>
      <c r="LYV68" s="876"/>
      <c r="LYW68" s="876"/>
      <c r="LYX68" s="876"/>
      <c r="LYY68" s="876"/>
      <c r="LYZ68" s="876"/>
      <c r="LZA68" s="876"/>
      <c r="LZB68" s="876"/>
      <c r="LZC68" s="876"/>
      <c r="LZD68" s="876"/>
      <c r="LZE68" s="876"/>
      <c r="LZF68" s="876"/>
      <c r="LZG68" s="876"/>
      <c r="LZH68" s="876"/>
      <c r="LZI68" s="876"/>
      <c r="LZJ68" s="876"/>
      <c r="LZK68" s="876"/>
      <c r="LZL68" s="876"/>
      <c r="LZM68" s="876"/>
      <c r="LZN68" s="876"/>
      <c r="LZO68" s="876"/>
      <c r="LZP68" s="876"/>
      <c r="LZQ68" s="876"/>
      <c r="LZR68" s="876"/>
      <c r="LZS68" s="876"/>
      <c r="LZT68" s="876"/>
      <c r="LZU68" s="876"/>
      <c r="LZV68" s="876"/>
      <c r="LZW68" s="876"/>
      <c r="LZX68" s="876"/>
      <c r="LZY68" s="876"/>
      <c r="LZZ68" s="876"/>
      <c r="MAA68" s="876"/>
      <c r="MAB68" s="876"/>
      <c r="MAC68" s="876"/>
      <c r="MAD68" s="876"/>
      <c r="MAE68" s="876"/>
      <c r="MAF68" s="876"/>
      <c r="MAG68" s="876"/>
      <c r="MAH68" s="876"/>
      <c r="MAI68" s="876"/>
      <c r="MAJ68" s="876"/>
      <c r="MAK68" s="876"/>
      <c r="MAL68" s="876"/>
      <c r="MAM68" s="876"/>
      <c r="MAN68" s="876"/>
      <c r="MAO68" s="876"/>
      <c r="MAP68" s="876"/>
      <c r="MAQ68" s="876"/>
      <c r="MAR68" s="876"/>
      <c r="MAS68" s="876"/>
      <c r="MAT68" s="876"/>
      <c r="MAU68" s="876"/>
      <c r="MAV68" s="876"/>
      <c r="MAW68" s="876"/>
      <c r="MAX68" s="876"/>
      <c r="MAY68" s="876"/>
      <c r="MAZ68" s="876"/>
      <c r="MBA68" s="876"/>
      <c r="MBB68" s="876"/>
      <c r="MBC68" s="876"/>
      <c r="MBD68" s="876"/>
      <c r="MBE68" s="876"/>
      <c r="MBF68" s="876"/>
      <c r="MBG68" s="876"/>
      <c r="MBH68" s="876"/>
      <c r="MBI68" s="876"/>
      <c r="MBJ68" s="876"/>
      <c r="MBK68" s="876"/>
      <c r="MBL68" s="876"/>
      <c r="MBM68" s="876"/>
      <c r="MBN68" s="876"/>
      <c r="MBO68" s="876"/>
      <c r="MBP68" s="876"/>
      <c r="MBQ68" s="876"/>
      <c r="MBR68" s="876"/>
      <c r="MBS68" s="876"/>
      <c r="MBT68" s="876"/>
      <c r="MBU68" s="876"/>
      <c r="MBV68" s="876"/>
      <c r="MBW68" s="876"/>
      <c r="MBX68" s="876"/>
      <c r="MBY68" s="876"/>
      <c r="MBZ68" s="876"/>
      <c r="MCA68" s="876"/>
      <c r="MCB68" s="876"/>
      <c r="MCC68" s="876"/>
      <c r="MCD68" s="876"/>
      <c r="MCE68" s="876"/>
      <c r="MCF68" s="876"/>
      <c r="MCG68" s="876"/>
      <c r="MCH68" s="876"/>
      <c r="MCI68" s="876"/>
      <c r="MCJ68" s="876"/>
      <c r="MCK68" s="876"/>
      <c r="MCL68" s="876"/>
      <c r="MCM68" s="876"/>
      <c r="MCN68" s="876"/>
      <c r="MCO68" s="876"/>
      <c r="MCP68" s="876"/>
      <c r="MCQ68" s="876"/>
      <c r="MCR68" s="876"/>
      <c r="MCS68" s="876"/>
      <c r="MCT68" s="876"/>
      <c r="MCU68" s="876"/>
      <c r="MCV68" s="876"/>
      <c r="MCW68" s="876"/>
      <c r="MCX68" s="876"/>
      <c r="MCY68" s="876"/>
      <c r="MCZ68" s="876"/>
      <c r="MDA68" s="876"/>
      <c r="MDB68" s="876"/>
      <c r="MDC68" s="876"/>
      <c r="MDD68" s="876"/>
      <c r="MDE68" s="876"/>
      <c r="MDF68" s="876"/>
      <c r="MDG68" s="876"/>
      <c r="MDH68" s="876"/>
      <c r="MDI68" s="876"/>
      <c r="MDJ68" s="876"/>
      <c r="MDK68" s="876"/>
      <c r="MDL68" s="876"/>
      <c r="MDM68" s="876"/>
      <c r="MDN68" s="876"/>
      <c r="MDO68" s="876"/>
      <c r="MDP68" s="876"/>
      <c r="MDQ68" s="876"/>
      <c r="MDR68" s="876"/>
      <c r="MDS68" s="876"/>
      <c r="MDT68" s="876"/>
      <c r="MDU68" s="876"/>
      <c r="MDV68" s="876"/>
      <c r="MDW68" s="876"/>
      <c r="MDX68" s="876"/>
      <c r="MDY68" s="876"/>
      <c r="MDZ68" s="876"/>
      <c r="MEA68" s="876"/>
      <c r="MEB68" s="876"/>
      <c r="MEC68" s="876"/>
      <c r="MED68" s="876"/>
      <c r="MEE68" s="876"/>
      <c r="MEF68" s="876"/>
      <c r="MEG68" s="876"/>
      <c r="MEH68" s="876"/>
      <c r="MEI68" s="876"/>
      <c r="MEJ68" s="876"/>
      <c r="MEK68" s="876"/>
      <c r="MEL68" s="876"/>
      <c r="MEM68" s="876"/>
      <c r="MEN68" s="876"/>
      <c r="MEO68" s="876"/>
      <c r="MEP68" s="876"/>
      <c r="MEQ68" s="876"/>
      <c r="MER68" s="876"/>
      <c r="MES68" s="876"/>
      <c r="MET68" s="876"/>
      <c r="MEU68" s="876"/>
      <c r="MEV68" s="876"/>
      <c r="MEW68" s="876"/>
      <c r="MEX68" s="876"/>
      <c r="MEY68" s="876"/>
      <c r="MEZ68" s="876"/>
      <c r="MFA68" s="876"/>
      <c r="MFB68" s="876"/>
      <c r="MFC68" s="876"/>
      <c r="MFD68" s="876"/>
      <c r="MFE68" s="876"/>
      <c r="MFF68" s="876"/>
      <c r="MFG68" s="876"/>
      <c r="MFH68" s="876"/>
      <c r="MFI68" s="876"/>
      <c r="MFJ68" s="876"/>
      <c r="MFK68" s="876"/>
      <c r="MFL68" s="876"/>
      <c r="MFM68" s="876"/>
      <c r="MFN68" s="876"/>
      <c r="MFO68" s="876"/>
      <c r="MFP68" s="876"/>
      <c r="MFQ68" s="876"/>
      <c r="MFR68" s="876"/>
      <c r="MFS68" s="876"/>
      <c r="MFT68" s="876"/>
      <c r="MFU68" s="876"/>
      <c r="MFV68" s="876"/>
      <c r="MFW68" s="876"/>
      <c r="MFX68" s="876"/>
      <c r="MFY68" s="876"/>
      <c r="MFZ68" s="876"/>
      <c r="MGA68" s="876"/>
      <c r="MGB68" s="876"/>
      <c r="MGC68" s="876"/>
      <c r="MGD68" s="876"/>
      <c r="MGE68" s="876"/>
      <c r="MGF68" s="876"/>
      <c r="MGG68" s="876"/>
      <c r="MGH68" s="876"/>
      <c r="MGI68" s="876"/>
      <c r="MGJ68" s="876"/>
      <c r="MGK68" s="876"/>
      <c r="MGL68" s="876"/>
      <c r="MGM68" s="876"/>
      <c r="MGN68" s="876"/>
      <c r="MGO68" s="876"/>
      <c r="MGP68" s="876"/>
      <c r="MGQ68" s="876"/>
      <c r="MGR68" s="876"/>
      <c r="MGS68" s="876"/>
      <c r="MGT68" s="876"/>
      <c r="MGU68" s="876"/>
      <c r="MGV68" s="876"/>
      <c r="MGW68" s="876"/>
      <c r="MGX68" s="876"/>
      <c r="MGY68" s="876"/>
      <c r="MGZ68" s="876"/>
      <c r="MHA68" s="876"/>
      <c r="MHB68" s="876"/>
      <c r="MHC68" s="876"/>
      <c r="MHD68" s="876"/>
      <c r="MHE68" s="876"/>
      <c r="MHF68" s="876"/>
      <c r="MHG68" s="876"/>
      <c r="MHH68" s="876"/>
      <c r="MHI68" s="876"/>
      <c r="MHJ68" s="876"/>
      <c r="MHK68" s="876"/>
      <c r="MHL68" s="876"/>
      <c r="MHM68" s="876"/>
      <c r="MHN68" s="876"/>
      <c r="MHO68" s="876"/>
      <c r="MHP68" s="876"/>
      <c r="MHQ68" s="876"/>
      <c r="MHR68" s="876"/>
      <c r="MHS68" s="876"/>
      <c r="MHT68" s="876"/>
      <c r="MHU68" s="876"/>
      <c r="MHV68" s="876"/>
      <c r="MHW68" s="876"/>
      <c r="MHX68" s="876"/>
      <c r="MHY68" s="876"/>
      <c r="MHZ68" s="876"/>
      <c r="MIA68" s="876"/>
      <c r="MIB68" s="876"/>
      <c r="MIC68" s="876"/>
      <c r="MID68" s="876"/>
      <c r="MIE68" s="876"/>
      <c r="MIF68" s="876"/>
      <c r="MIG68" s="876"/>
      <c r="MIH68" s="876"/>
      <c r="MII68" s="876"/>
      <c r="MIJ68" s="876"/>
      <c r="MIK68" s="876"/>
      <c r="MIL68" s="876"/>
      <c r="MIM68" s="876"/>
      <c r="MIN68" s="876"/>
      <c r="MIO68" s="876"/>
      <c r="MIP68" s="876"/>
      <c r="MIQ68" s="876"/>
      <c r="MIR68" s="876"/>
      <c r="MIS68" s="876"/>
      <c r="MIT68" s="876"/>
      <c r="MIU68" s="876"/>
      <c r="MIV68" s="876"/>
      <c r="MIW68" s="876"/>
      <c r="MIX68" s="876"/>
      <c r="MIY68" s="876"/>
      <c r="MIZ68" s="876"/>
      <c r="MJA68" s="876"/>
      <c r="MJB68" s="876"/>
      <c r="MJC68" s="876"/>
      <c r="MJD68" s="876"/>
      <c r="MJE68" s="876"/>
      <c r="MJF68" s="876"/>
      <c r="MJG68" s="876"/>
      <c r="MJH68" s="876"/>
      <c r="MJI68" s="876"/>
      <c r="MJJ68" s="876"/>
      <c r="MJK68" s="876"/>
      <c r="MJL68" s="876"/>
      <c r="MJM68" s="876"/>
      <c r="MJN68" s="876"/>
      <c r="MJO68" s="876"/>
      <c r="MJP68" s="876"/>
      <c r="MJQ68" s="876"/>
      <c r="MJR68" s="876"/>
      <c r="MJS68" s="876"/>
      <c r="MJT68" s="876"/>
      <c r="MJU68" s="876"/>
      <c r="MJV68" s="876"/>
      <c r="MJW68" s="876"/>
      <c r="MJX68" s="876"/>
      <c r="MJY68" s="876"/>
      <c r="MJZ68" s="876"/>
      <c r="MKA68" s="876"/>
      <c r="MKB68" s="876"/>
      <c r="MKC68" s="876"/>
      <c r="MKD68" s="876"/>
      <c r="MKE68" s="876"/>
      <c r="MKF68" s="876"/>
      <c r="MKG68" s="876"/>
      <c r="MKH68" s="876"/>
      <c r="MKI68" s="876"/>
      <c r="MKJ68" s="876"/>
      <c r="MKK68" s="876"/>
      <c r="MKL68" s="876"/>
      <c r="MKM68" s="876"/>
      <c r="MKN68" s="876"/>
      <c r="MKO68" s="876"/>
      <c r="MKP68" s="876"/>
      <c r="MKQ68" s="876"/>
      <c r="MKR68" s="876"/>
      <c r="MKS68" s="876"/>
      <c r="MKT68" s="876"/>
      <c r="MKU68" s="876"/>
      <c r="MKV68" s="876"/>
      <c r="MKW68" s="876"/>
      <c r="MKX68" s="876"/>
      <c r="MKY68" s="876"/>
      <c r="MKZ68" s="876"/>
      <c r="MLA68" s="876"/>
      <c r="MLB68" s="876"/>
      <c r="MLC68" s="876"/>
      <c r="MLD68" s="876"/>
      <c r="MLE68" s="876"/>
      <c r="MLF68" s="876"/>
      <c r="MLG68" s="876"/>
      <c r="MLH68" s="876"/>
      <c r="MLI68" s="876"/>
      <c r="MLJ68" s="876"/>
      <c r="MLK68" s="876"/>
      <c r="MLL68" s="876"/>
      <c r="MLM68" s="876"/>
      <c r="MLN68" s="876"/>
      <c r="MLO68" s="876"/>
      <c r="MLP68" s="876"/>
      <c r="MLQ68" s="876"/>
      <c r="MLR68" s="876"/>
      <c r="MLS68" s="876"/>
      <c r="MLT68" s="876"/>
      <c r="MLU68" s="876"/>
      <c r="MLV68" s="876"/>
      <c r="MLW68" s="876"/>
      <c r="MLX68" s="876"/>
      <c r="MLY68" s="876"/>
      <c r="MLZ68" s="876"/>
      <c r="MMA68" s="876"/>
      <c r="MMB68" s="876"/>
      <c r="MMC68" s="876"/>
      <c r="MMD68" s="876"/>
      <c r="MME68" s="876"/>
      <c r="MMF68" s="876"/>
      <c r="MMG68" s="876"/>
      <c r="MMH68" s="876"/>
      <c r="MMI68" s="876"/>
      <c r="MMJ68" s="876"/>
      <c r="MMK68" s="876"/>
      <c r="MML68" s="876"/>
      <c r="MMM68" s="876"/>
      <c r="MMN68" s="876"/>
      <c r="MMO68" s="876"/>
      <c r="MMP68" s="876"/>
      <c r="MMQ68" s="876"/>
      <c r="MMR68" s="876"/>
      <c r="MMS68" s="876"/>
      <c r="MMT68" s="876"/>
      <c r="MMU68" s="876"/>
      <c r="MMV68" s="876"/>
      <c r="MMW68" s="876"/>
      <c r="MMX68" s="876"/>
      <c r="MMY68" s="876"/>
      <c r="MMZ68" s="876"/>
      <c r="MNA68" s="876"/>
      <c r="MNB68" s="876"/>
      <c r="MNC68" s="876"/>
      <c r="MND68" s="876"/>
      <c r="MNE68" s="876"/>
      <c r="MNF68" s="876"/>
      <c r="MNG68" s="876"/>
      <c r="MNH68" s="876"/>
      <c r="MNI68" s="876"/>
      <c r="MNJ68" s="876"/>
      <c r="MNK68" s="876"/>
      <c r="MNL68" s="876"/>
      <c r="MNM68" s="876"/>
      <c r="MNN68" s="876"/>
      <c r="MNO68" s="876"/>
      <c r="MNP68" s="876"/>
      <c r="MNQ68" s="876"/>
      <c r="MNR68" s="876"/>
      <c r="MNS68" s="876"/>
      <c r="MNT68" s="876"/>
      <c r="MNU68" s="876"/>
      <c r="MNV68" s="876"/>
      <c r="MNW68" s="876"/>
      <c r="MNX68" s="876"/>
      <c r="MNY68" s="876"/>
      <c r="MNZ68" s="876"/>
      <c r="MOA68" s="876"/>
      <c r="MOB68" s="876"/>
      <c r="MOC68" s="876"/>
      <c r="MOD68" s="876"/>
      <c r="MOE68" s="876"/>
      <c r="MOF68" s="876"/>
      <c r="MOG68" s="876"/>
      <c r="MOH68" s="876"/>
      <c r="MOI68" s="876"/>
      <c r="MOJ68" s="876"/>
      <c r="MOK68" s="876"/>
      <c r="MOL68" s="876"/>
      <c r="MOM68" s="876"/>
      <c r="MON68" s="876"/>
      <c r="MOO68" s="876"/>
      <c r="MOP68" s="876"/>
      <c r="MOQ68" s="876"/>
      <c r="MOR68" s="876"/>
      <c r="MOS68" s="876"/>
      <c r="MOT68" s="876"/>
      <c r="MOU68" s="876"/>
      <c r="MOV68" s="876"/>
      <c r="MOW68" s="876"/>
      <c r="MOX68" s="876"/>
      <c r="MOY68" s="876"/>
      <c r="MOZ68" s="876"/>
      <c r="MPA68" s="876"/>
      <c r="MPB68" s="876"/>
      <c r="MPC68" s="876"/>
      <c r="MPD68" s="876"/>
      <c r="MPE68" s="876"/>
      <c r="MPF68" s="876"/>
      <c r="MPG68" s="876"/>
      <c r="MPH68" s="876"/>
      <c r="MPI68" s="876"/>
      <c r="MPJ68" s="876"/>
      <c r="MPK68" s="876"/>
      <c r="MPL68" s="876"/>
      <c r="MPM68" s="876"/>
      <c r="MPN68" s="876"/>
      <c r="MPO68" s="876"/>
      <c r="MPP68" s="876"/>
      <c r="MPQ68" s="876"/>
      <c r="MPR68" s="876"/>
      <c r="MPS68" s="876"/>
      <c r="MPT68" s="876"/>
      <c r="MPU68" s="876"/>
      <c r="MPV68" s="876"/>
      <c r="MPW68" s="876"/>
      <c r="MPX68" s="876"/>
      <c r="MPY68" s="876"/>
      <c r="MPZ68" s="876"/>
      <c r="MQA68" s="876"/>
      <c r="MQB68" s="876"/>
      <c r="MQC68" s="876"/>
      <c r="MQD68" s="876"/>
      <c r="MQE68" s="876"/>
      <c r="MQF68" s="876"/>
      <c r="MQG68" s="876"/>
      <c r="MQH68" s="876"/>
      <c r="MQI68" s="876"/>
      <c r="MQJ68" s="876"/>
      <c r="MQK68" s="876"/>
      <c r="MQL68" s="876"/>
      <c r="MQM68" s="876"/>
      <c r="MQN68" s="876"/>
      <c r="MQO68" s="876"/>
      <c r="MQP68" s="876"/>
      <c r="MQQ68" s="876"/>
      <c r="MQR68" s="876"/>
      <c r="MQS68" s="876"/>
      <c r="MQT68" s="876"/>
      <c r="MQU68" s="876"/>
      <c r="MQV68" s="876"/>
      <c r="MQW68" s="876"/>
      <c r="MQX68" s="876"/>
      <c r="MQY68" s="876"/>
      <c r="MQZ68" s="876"/>
      <c r="MRA68" s="876"/>
      <c r="MRB68" s="876"/>
      <c r="MRC68" s="876"/>
      <c r="MRD68" s="876"/>
      <c r="MRE68" s="876"/>
      <c r="MRF68" s="876"/>
      <c r="MRG68" s="876"/>
      <c r="MRH68" s="876"/>
      <c r="MRI68" s="876"/>
      <c r="MRJ68" s="876"/>
      <c r="MRK68" s="876"/>
      <c r="MRL68" s="876"/>
      <c r="MRM68" s="876"/>
      <c r="MRN68" s="876"/>
      <c r="MRO68" s="876"/>
      <c r="MRP68" s="876"/>
      <c r="MRQ68" s="876"/>
      <c r="MRR68" s="876"/>
      <c r="MRS68" s="876"/>
      <c r="MRT68" s="876"/>
      <c r="MRU68" s="876"/>
      <c r="MRV68" s="876"/>
      <c r="MRW68" s="876"/>
      <c r="MRX68" s="876"/>
      <c r="MRY68" s="876"/>
      <c r="MRZ68" s="876"/>
      <c r="MSA68" s="876"/>
      <c r="MSB68" s="876"/>
      <c r="MSC68" s="876"/>
      <c r="MSD68" s="876"/>
      <c r="MSE68" s="876"/>
      <c r="MSF68" s="876"/>
      <c r="MSG68" s="876"/>
      <c r="MSH68" s="876"/>
      <c r="MSI68" s="876"/>
      <c r="MSJ68" s="876"/>
      <c r="MSK68" s="876"/>
      <c r="MSL68" s="876"/>
      <c r="MSM68" s="876"/>
      <c r="MSN68" s="876"/>
      <c r="MSO68" s="876"/>
      <c r="MSP68" s="876"/>
      <c r="MSQ68" s="876"/>
      <c r="MSR68" s="876"/>
      <c r="MSS68" s="876"/>
      <c r="MST68" s="876"/>
      <c r="MSU68" s="876"/>
      <c r="MSV68" s="876"/>
      <c r="MSW68" s="876"/>
      <c r="MSX68" s="876"/>
      <c r="MSY68" s="876"/>
      <c r="MSZ68" s="876"/>
      <c r="MTA68" s="876"/>
      <c r="MTB68" s="876"/>
      <c r="MTC68" s="876"/>
      <c r="MTD68" s="876"/>
      <c r="MTE68" s="876"/>
      <c r="MTF68" s="876"/>
      <c r="MTG68" s="876"/>
      <c r="MTH68" s="876"/>
      <c r="MTI68" s="876"/>
      <c r="MTJ68" s="876"/>
      <c r="MTK68" s="876"/>
      <c r="MTL68" s="876"/>
      <c r="MTM68" s="876"/>
      <c r="MTN68" s="876"/>
      <c r="MTO68" s="876"/>
      <c r="MTP68" s="876"/>
      <c r="MTQ68" s="876"/>
      <c r="MTR68" s="876"/>
      <c r="MTS68" s="876"/>
      <c r="MTT68" s="876"/>
      <c r="MTU68" s="876"/>
      <c r="MTV68" s="876"/>
      <c r="MTW68" s="876"/>
      <c r="MTX68" s="876"/>
      <c r="MTY68" s="876"/>
      <c r="MTZ68" s="876"/>
      <c r="MUA68" s="876"/>
      <c r="MUB68" s="876"/>
      <c r="MUC68" s="876"/>
      <c r="MUD68" s="876"/>
      <c r="MUE68" s="876"/>
      <c r="MUF68" s="876"/>
      <c r="MUG68" s="876"/>
      <c r="MUH68" s="876"/>
      <c r="MUI68" s="876"/>
      <c r="MUJ68" s="876"/>
      <c r="MUK68" s="876"/>
      <c r="MUL68" s="876"/>
      <c r="MUM68" s="876"/>
      <c r="MUN68" s="876"/>
      <c r="MUO68" s="876"/>
      <c r="MUP68" s="876"/>
      <c r="MUQ68" s="876"/>
      <c r="MUR68" s="876"/>
      <c r="MUS68" s="876"/>
      <c r="MUT68" s="876"/>
      <c r="MUU68" s="876"/>
      <c r="MUV68" s="876"/>
      <c r="MUW68" s="876"/>
      <c r="MUX68" s="876"/>
      <c r="MUY68" s="876"/>
      <c r="MUZ68" s="876"/>
      <c r="MVA68" s="876"/>
      <c r="MVB68" s="876"/>
      <c r="MVC68" s="876"/>
      <c r="MVD68" s="876"/>
      <c r="MVE68" s="876"/>
      <c r="MVF68" s="876"/>
      <c r="MVG68" s="876"/>
      <c r="MVH68" s="876"/>
      <c r="MVI68" s="876"/>
      <c r="MVJ68" s="876"/>
      <c r="MVK68" s="876"/>
      <c r="MVL68" s="876"/>
      <c r="MVM68" s="876"/>
      <c r="MVN68" s="876"/>
      <c r="MVO68" s="876"/>
      <c r="MVP68" s="876"/>
      <c r="MVQ68" s="876"/>
      <c r="MVR68" s="876"/>
      <c r="MVS68" s="876"/>
      <c r="MVT68" s="876"/>
      <c r="MVU68" s="876"/>
      <c r="MVV68" s="876"/>
      <c r="MVW68" s="876"/>
      <c r="MVX68" s="876"/>
      <c r="MVY68" s="876"/>
      <c r="MVZ68" s="876"/>
      <c r="MWA68" s="876"/>
      <c r="MWB68" s="876"/>
      <c r="MWC68" s="876"/>
      <c r="MWD68" s="876"/>
      <c r="MWE68" s="876"/>
      <c r="MWF68" s="876"/>
      <c r="MWG68" s="876"/>
      <c r="MWH68" s="876"/>
      <c r="MWI68" s="876"/>
      <c r="MWJ68" s="876"/>
      <c r="MWK68" s="876"/>
      <c r="MWL68" s="876"/>
      <c r="MWM68" s="876"/>
      <c r="MWN68" s="876"/>
      <c r="MWO68" s="876"/>
      <c r="MWP68" s="876"/>
      <c r="MWQ68" s="876"/>
      <c r="MWR68" s="876"/>
      <c r="MWS68" s="876"/>
      <c r="MWT68" s="876"/>
      <c r="MWU68" s="876"/>
      <c r="MWV68" s="876"/>
      <c r="MWW68" s="876"/>
      <c r="MWX68" s="876"/>
      <c r="MWY68" s="876"/>
      <c r="MWZ68" s="876"/>
      <c r="MXA68" s="876"/>
      <c r="MXB68" s="876"/>
      <c r="MXC68" s="876"/>
      <c r="MXD68" s="876"/>
      <c r="MXE68" s="876"/>
      <c r="MXF68" s="876"/>
      <c r="MXG68" s="876"/>
      <c r="MXH68" s="876"/>
      <c r="MXI68" s="876"/>
      <c r="MXJ68" s="876"/>
      <c r="MXK68" s="876"/>
      <c r="MXL68" s="876"/>
      <c r="MXM68" s="876"/>
      <c r="MXN68" s="876"/>
      <c r="MXO68" s="876"/>
      <c r="MXP68" s="876"/>
      <c r="MXQ68" s="876"/>
      <c r="MXR68" s="876"/>
      <c r="MXS68" s="876"/>
      <c r="MXT68" s="876"/>
      <c r="MXU68" s="876"/>
      <c r="MXV68" s="876"/>
      <c r="MXW68" s="876"/>
      <c r="MXX68" s="876"/>
      <c r="MXY68" s="876"/>
      <c r="MXZ68" s="876"/>
      <c r="MYA68" s="876"/>
      <c r="MYB68" s="876"/>
      <c r="MYC68" s="876"/>
      <c r="MYD68" s="876"/>
      <c r="MYE68" s="876"/>
      <c r="MYF68" s="876"/>
      <c r="MYG68" s="876"/>
      <c r="MYH68" s="876"/>
      <c r="MYI68" s="876"/>
      <c r="MYJ68" s="876"/>
      <c r="MYK68" s="876"/>
      <c r="MYL68" s="876"/>
      <c r="MYM68" s="876"/>
      <c r="MYN68" s="876"/>
      <c r="MYO68" s="876"/>
      <c r="MYP68" s="876"/>
      <c r="MYQ68" s="876"/>
      <c r="MYR68" s="876"/>
      <c r="MYS68" s="876"/>
      <c r="MYT68" s="876"/>
      <c r="MYU68" s="876"/>
      <c r="MYV68" s="876"/>
      <c r="MYW68" s="876"/>
      <c r="MYX68" s="876"/>
      <c r="MYY68" s="876"/>
      <c r="MYZ68" s="876"/>
      <c r="MZA68" s="876"/>
      <c r="MZB68" s="876"/>
      <c r="MZC68" s="876"/>
      <c r="MZD68" s="876"/>
      <c r="MZE68" s="876"/>
      <c r="MZF68" s="876"/>
      <c r="MZG68" s="876"/>
      <c r="MZH68" s="876"/>
      <c r="MZI68" s="876"/>
      <c r="MZJ68" s="876"/>
      <c r="MZK68" s="876"/>
      <c r="MZL68" s="876"/>
      <c r="MZM68" s="876"/>
      <c r="MZN68" s="876"/>
      <c r="MZO68" s="876"/>
      <c r="MZP68" s="876"/>
      <c r="MZQ68" s="876"/>
      <c r="MZR68" s="876"/>
      <c r="MZS68" s="876"/>
      <c r="MZT68" s="876"/>
      <c r="MZU68" s="876"/>
      <c r="MZV68" s="876"/>
      <c r="MZW68" s="876"/>
      <c r="MZX68" s="876"/>
      <c r="MZY68" s="876"/>
      <c r="MZZ68" s="876"/>
      <c r="NAA68" s="876"/>
      <c r="NAB68" s="876"/>
      <c r="NAC68" s="876"/>
      <c r="NAD68" s="876"/>
      <c r="NAE68" s="876"/>
      <c r="NAF68" s="876"/>
      <c r="NAG68" s="876"/>
      <c r="NAH68" s="876"/>
      <c r="NAI68" s="876"/>
      <c r="NAJ68" s="876"/>
      <c r="NAK68" s="876"/>
      <c r="NAL68" s="876"/>
      <c r="NAM68" s="876"/>
      <c r="NAN68" s="876"/>
      <c r="NAO68" s="876"/>
      <c r="NAP68" s="876"/>
      <c r="NAQ68" s="876"/>
      <c r="NAR68" s="876"/>
      <c r="NAS68" s="876"/>
      <c r="NAT68" s="876"/>
      <c r="NAU68" s="876"/>
      <c r="NAV68" s="876"/>
      <c r="NAW68" s="876"/>
      <c r="NAX68" s="876"/>
      <c r="NAY68" s="876"/>
      <c r="NAZ68" s="876"/>
      <c r="NBA68" s="876"/>
      <c r="NBB68" s="876"/>
      <c r="NBC68" s="876"/>
      <c r="NBD68" s="876"/>
      <c r="NBE68" s="876"/>
      <c r="NBF68" s="876"/>
      <c r="NBG68" s="876"/>
      <c r="NBH68" s="876"/>
      <c r="NBI68" s="876"/>
      <c r="NBJ68" s="876"/>
      <c r="NBK68" s="876"/>
      <c r="NBL68" s="876"/>
      <c r="NBM68" s="876"/>
      <c r="NBN68" s="876"/>
      <c r="NBO68" s="876"/>
      <c r="NBP68" s="876"/>
      <c r="NBQ68" s="876"/>
      <c r="NBR68" s="876"/>
      <c r="NBS68" s="876"/>
      <c r="NBT68" s="876"/>
      <c r="NBU68" s="876"/>
      <c r="NBV68" s="876"/>
      <c r="NBW68" s="876"/>
      <c r="NBX68" s="876"/>
      <c r="NBY68" s="876"/>
      <c r="NBZ68" s="876"/>
      <c r="NCA68" s="876"/>
      <c r="NCB68" s="876"/>
      <c r="NCC68" s="876"/>
      <c r="NCD68" s="876"/>
      <c r="NCE68" s="876"/>
      <c r="NCF68" s="876"/>
      <c r="NCG68" s="876"/>
      <c r="NCH68" s="876"/>
      <c r="NCI68" s="876"/>
      <c r="NCJ68" s="876"/>
      <c r="NCK68" s="876"/>
      <c r="NCL68" s="876"/>
      <c r="NCM68" s="876"/>
      <c r="NCN68" s="876"/>
      <c r="NCO68" s="876"/>
      <c r="NCP68" s="876"/>
      <c r="NCQ68" s="876"/>
      <c r="NCR68" s="876"/>
      <c r="NCS68" s="876"/>
      <c r="NCT68" s="876"/>
      <c r="NCU68" s="876"/>
      <c r="NCV68" s="876"/>
      <c r="NCW68" s="876"/>
      <c r="NCX68" s="876"/>
      <c r="NCY68" s="876"/>
      <c r="NCZ68" s="876"/>
      <c r="NDA68" s="876"/>
      <c r="NDB68" s="876"/>
      <c r="NDC68" s="876"/>
      <c r="NDD68" s="876"/>
      <c r="NDE68" s="876"/>
      <c r="NDF68" s="876"/>
      <c r="NDG68" s="876"/>
      <c r="NDH68" s="876"/>
      <c r="NDI68" s="876"/>
      <c r="NDJ68" s="876"/>
      <c r="NDK68" s="876"/>
      <c r="NDL68" s="876"/>
      <c r="NDM68" s="876"/>
      <c r="NDN68" s="876"/>
      <c r="NDO68" s="876"/>
      <c r="NDP68" s="876"/>
      <c r="NDQ68" s="876"/>
      <c r="NDR68" s="876"/>
      <c r="NDS68" s="876"/>
      <c r="NDT68" s="876"/>
      <c r="NDU68" s="876"/>
      <c r="NDV68" s="876"/>
      <c r="NDW68" s="876"/>
      <c r="NDX68" s="876"/>
      <c r="NDY68" s="876"/>
      <c r="NDZ68" s="876"/>
      <c r="NEA68" s="876"/>
      <c r="NEB68" s="876"/>
      <c r="NEC68" s="876"/>
      <c r="NED68" s="876"/>
      <c r="NEE68" s="876"/>
      <c r="NEF68" s="876"/>
      <c r="NEG68" s="876"/>
      <c r="NEH68" s="876"/>
      <c r="NEI68" s="876"/>
      <c r="NEJ68" s="876"/>
      <c r="NEK68" s="876"/>
      <c r="NEL68" s="876"/>
      <c r="NEM68" s="876"/>
      <c r="NEN68" s="876"/>
      <c r="NEO68" s="876"/>
      <c r="NEP68" s="876"/>
      <c r="NEQ68" s="876"/>
      <c r="NER68" s="876"/>
      <c r="NES68" s="876"/>
      <c r="NET68" s="876"/>
      <c r="NEU68" s="876"/>
      <c r="NEV68" s="876"/>
      <c r="NEW68" s="876"/>
      <c r="NEX68" s="876"/>
      <c r="NEY68" s="876"/>
      <c r="NEZ68" s="876"/>
      <c r="NFA68" s="876"/>
      <c r="NFB68" s="876"/>
      <c r="NFC68" s="876"/>
      <c r="NFD68" s="876"/>
      <c r="NFE68" s="876"/>
      <c r="NFF68" s="876"/>
      <c r="NFG68" s="876"/>
      <c r="NFH68" s="876"/>
      <c r="NFI68" s="876"/>
      <c r="NFJ68" s="876"/>
      <c r="NFK68" s="876"/>
      <c r="NFL68" s="876"/>
      <c r="NFM68" s="876"/>
      <c r="NFN68" s="876"/>
      <c r="NFO68" s="876"/>
      <c r="NFP68" s="876"/>
      <c r="NFQ68" s="876"/>
      <c r="NFR68" s="876"/>
      <c r="NFS68" s="876"/>
      <c r="NFT68" s="876"/>
      <c r="NFU68" s="876"/>
      <c r="NFV68" s="876"/>
      <c r="NFW68" s="876"/>
      <c r="NFX68" s="876"/>
      <c r="NFY68" s="876"/>
      <c r="NFZ68" s="876"/>
      <c r="NGA68" s="876"/>
      <c r="NGB68" s="876"/>
      <c r="NGC68" s="876"/>
      <c r="NGD68" s="876"/>
      <c r="NGE68" s="876"/>
      <c r="NGF68" s="876"/>
      <c r="NGG68" s="876"/>
      <c r="NGH68" s="876"/>
      <c r="NGI68" s="876"/>
      <c r="NGJ68" s="876"/>
      <c r="NGK68" s="876"/>
      <c r="NGL68" s="876"/>
      <c r="NGM68" s="876"/>
      <c r="NGN68" s="876"/>
      <c r="NGO68" s="876"/>
      <c r="NGP68" s="876"/>
      <c r="NGQ68" s="876"/>
      <c r="NGR68" s="876"/>
      <c r="NGS68" s="876"/>
      <c r="NGT68" s="876"/>
      <c r="NGU68" s="876"/>
      <c r="NGV68" s="876"/>
      <c r="NGW68" s="876"/>
      <c r="NGX68" s="876"/>
      <c r="NGY68" s="876"/>
      <c r="NGZ68" s="876"/>
      <c r="NHA68" s="876"/>
      <c r="NHB68" s="876"/>
      <c r="NHC68" s="876"/>
      <c r="NHD68" s="876"/>
      <c r="NHE68" s="876"/>
      <c r="NHF68" s="876"/>
      <c r="NHG68" s="876"/>
      <c r="NHH68" s="876"/>
      <c r="NHI68" s="876"/>
      <c r="NHJ68" s="876"/>
      <c r="NHK68" s="876"/>
      <c r="NHL68" s="876"/>
      <c r="NHM68" s="876"/>
      <c r="NHN68" s="876"/>
      <c r="NHO68" s="876"/>
      <c r="NHP68" s="876"/>
      <c r="NHQ68" s="876"/>
      <c r="NHR68" s="876"/>
      <c r="NHS68" s="876"/>
      <c r="NHT68" s="876"/>
      <c r="NHU68" s="876"/>
      <c r="NHV68" s="876"/>
      <c r="NHW68" s="876"/>
      <c r="NHX68" s="876"/>
      <c r="NHY68" s="876"/>
      <c r="NHZ68" s="876"/>
      <c r="NIA68" s="876"/>
      <c r="NIB68" s="876"/>
      <c r="NIC68" s="876"/>
      <c r="NID68" s="876"/>
      <c r="NIE68" s="876"/>
      <c r="NIF68" s="876"/>
      <c r="NIG68" s="876"/>
      <c r="NIH68" s="876"/>
      <c r="NII68" s="876"/>
      <c r="NIJ68" s="876"/>
      <c r="NIK68" s="876"/>
      <c r="NIL68" s="876"/>
      <c r="NIM68" s="876"/>
      <c r="NIN68" s="876"/>
      <c r="NIO68" s="876"/>
      <c r="NIP68" s="876"/>
      <c r="NIQ68" s="876"/>
      <c r="NIR68" s="876"/>
      <c r="NIS68" s="876"/>
      <c r="NIT68" s="876"/>
      <c r="NIU68" s="876"/>
      <c r="NIV68" s="876"/>
      <c r="NIW68" s="876"/>
      <c r="NIX68" s="876"/>
      <c r="NIY68" s="876"/>
      <c r="NIZ68" s="876"/>
      <c r="NJA68" s="876"/>
      <c r="NJB68" s="876"/>
      <c r="NJC68" s="876"/>
      <c r="NJD68" s="876"/>
      <c r="NJE68" s="876"/>
      <c r="NJF68" s="876"/>
      <c r="NJG68" s="876"/>
      <c r="NJH68" s="876"/>
      <c r="NJI68" s="876"/>
      <c r="NJJ68" s="876"/>
      <c r="NJK68" s="876"/>
      <c r="NJL68" s="876"/>
      <c r="NJM68" s="876"/>
      <c r="NJN68" s="876"/>
      <c r="NJO68" s="876"/>
      <c r="NJP68" s="876"/>
      <c r="NJQ68" s="876"/>
      <c r="NJR68" s="876"/>
      <c r="NJS68" s="876"/>
      <c r="NJT68" s="876"/>
      <c r="NJU68" s="876"/>
      <c r="NJV68" s="876"/>
      <c r="NJW68" s="876"/>
      <c r="NJX68" s="876"/>
      <c r="NJY68" s="876"/>
      <c r="NJZ68" s="876"/>
      <c r="NKA68" s="876"/>
      <c r="NKB68" s="876"/>
      <c r="NKC68" s="876"/>
      <c r="NKD68" s="876"/>
      <c r="NKE68" s="876"/>
      <c r="NKF68" s="876"/>
      <c r="NKG68" s="876"/>
      <c r="NKH68" s="876"/>
      <c r="NKI68" s="876"/>
      <c r="NKJ68" s="876"/>
      <c r="NKK68" s="876"/>
      <c r="NKL68" s="876"/>
      <c r="NKM68" s="876"/>
      <c r="NKN68" s="876"/>
      <c r="NKO68" s="876"/>
      <c r="NKP68" s="876"/>
      <c r="NKQ68" s="876"/>
      <c r="NKR68" s="876"/>
      <c r="NKS68" s="876"/>
      <c r="NKT68" s="876"/>
      <c r="NKU68" s="876"/>
      <c r="NKV68" s="876"/>
      <c r="NKW68" s="876"/>
      <c r="NKX68" s="876"/>
      <c r="NKY68" s="876"/>
      <c r="NKZ68" s="876"/>
      <c r="NLA68" s="876"/>
      <c r="NLB68" s="876"/>
      <c r="NLC68" s="876"/>
      <c r="NLD68" s="876"/>
      <c r="NLE68" s="876"/>
      <c r="NLF68" s="876"/>
      <c r="NLG68" s="876"/>
      <c r="NLH68" s="876"/>
      <c r="NLI68" s="876"/>
      <c r="NLJ68" s="876"/>
      <c r="NLK68" s="876"/>
      <c r="NLL68" s="876"/>
      <c r="NLM68" s="876"/>
      <c r="NLN68" s="876"/>
      <c r="NLO68" s="876"/>
      <c r="NLP68" s="876"/>
      <c r="NLQ68" s="876"/>
      <c r="NLR68" s="876"/>
      <c r="NLS68" s="876"/>
      <c r="NLT68" s="876"/>
      <c r="NLU68" s="876"/>
      <c r="NLV68" s="876"/>
      <c r="NLW68" s="876"/>
      <c r="NLX68" s="876"/>
      <c r="NLY68" s="876"/>
      <c r="NLZ68" s="876"/>
      <c r="NMA68" s="876"/>
      <c r="NMB68" s="876"/>
      <c r="NMC68" s="876"/>
      <c r="NMD68" s="876"/>
      <c r="NME68" s="876"/>
      <c r="NMF68" s="876"/>
      <c r="NMG68" s="876"/>
      <c r="NMH68" s="876"/>
      <c r="NMI68" s="876"/>
      <c r="NMJ68" s="876"/>
      <c r="NMK68" s="876"/>
      <c r="NML68" s="876"/>
      <c r="NMM68" s="876"/>
      <c r="NMN68" s="876"/>
      <c r="NMO68" s="876"/>
      <c r="NMP68" s="876"/>
      <c r="NMQ68" s="876"/>
      <c r="NMR68" s="876"/>
      <c r="NMS68" s="876"/>
      <c r="NMT68" s="876"/>
      <c r="NMU68" s="876"/>
      <c r="NMV68" s="876"/>
      <c r="NMW68" s="876"/>
      <c r="NMX68" s="876"/>
      <c r="NMY68" s="876"/>
      <c r="NMZ68" s="876"/>
      <c r="NNA68" s="876"/>
      <c r="NNB68" s="876"/>
      <c r="NNC68" s="876"/>
      <c r="NND68" s="876"/>
      <c r="NNE68" s="876"/>
      <c r="NNF68" s="876"/>
      <c r="NNG68" s="876"/>
      <c r="NNH68" s="876"/>
      <c r="NNI68" s="876"/>
      <c r="NNJ68" s="876"/>
      <c r="NNK68" s="876"/>
      <c r="NNL68" s="876"/>
      <c r="NNM68" s="876"/>
      <c r="NNN68" s="876"/>
      <c r="NNO68" s="876"/>
      <c r="NNP68" s="876"/>
      <c r="NNQ68" s="876"/>
      <c r="NNR68" s="876"/>
      <c r="NNS68" s="876"/>
      <c r="NNT68" s="876"/>
      <c r="NNU68" s="876"/>
      <c r="NNV68" s="876"/>
      <c r="NNW68" s="876"/>
      <c r="NNX68" s="876"/>
      <c r="NNY68" s="876"/>
      <c r="NNZ68" s="876"/>
      <c r="NOA68" s="876"/>
      <c r="NOB68" s="876"/>
      <c r="NOC68" s="876"/>
      <c r="NOD68" s="876"/>
      <c r="NOE68" s="876"/>
      <c r="NOF68" s="876"/>
      <c r="NOG68" s="876"/>
      <c r="NOH68" s="876"/>
      <c r="NOI68" s="876"/>
      <c r="NOJ68" s="876"/>
      <c r="NOK68" s="876"/>
      <c r="NOL68" s="876"/>
      <c r="NOM68" s="876"/>
      <c r="NON68" s="876"/>
      <c r="NOO68" s="876"/>
      <c r="NOP68" s="876"/>
      <c r="NOQ68" s="876"/>
      <c r="NOR68" s="876"/>
      <c r="NOS68" s="876"/>
      <c r="NOT68" s="876"/>
      <c r="NOU68" s="876"/>
      <c r="NOV68" s="876"/>
      <c r="NOW68" s="876"/>
      <c r="NOX68" s="876"/>
      <c r="NOY68" s="876"/>
      <c r="NOZ68" s="876"/>
      <c r="NPA68" s="876"/>
      <c r="NPB68" s="876"/>
      <c r="NPC68" s="876"/>
      <c r="NPD68" s="876"/>
      <c r="NPE68" s="876"/>
      <c r="NPF68" s="876"/>
      <c r="NPG68" s="876"/>
      <c r="NPH68" s="876"/>
      <c r="NPI68" s="876"/>
      <c r="NPJ68" s="876"/>
      <c r="NPK68" s="876"/>
      <c r="NPL68" s="876"/>
      <c r="NPM68" s="876"/>
      <c r="NPN68" s="876"/>
      <c r="NPO68" s="876"/>
      <c r="NPP68" s="876"/>
      <c r="NPQ68" s="876"/>
      <c r="NPR68" s="876"/>
      <c r="NPS68" s="876"/>
      <c r="NPT68" s="876"/>
      <c r="NPU68" s="876"/>
      <c r="NPV68" s="876"/>
      <c r="NPW68" s="876"/>
      <c r="NPX68" s="876"/>
      <c r="NPY68" s="876"/>
      <c r="NPZ68" s="876"/>
      <c r="NQA68" s="876"/>
      <c r="NQB68" s="876"/>
      <c r="NQC68" s="876"/>
      <c r="NQD68" s="876"/>
      <c r="NQE68" s="876"/>
      <c r="NQF68" s="876"/>
      <c r="NQG68" s="876"/>
      <c r="NQH68" s="876"/>
      <c r="NQI68" s="876"/>
      <c r="NQJ68" s="876"/>
      <c r="NQK68" s="876"/>
      <c r="NQL68" s="876"/>
      <c r="NQM68" s="876"/>
      <c r="NQN68" s="876"/>
      <c r="NQO68" s="876"/>
      <c r="NQP68" s="876"/>
      <c r="NQQ68" s="876"/>
      <c r="NQR68" s="876"/>
      <c r="NQS68" s="876"/>
      <c r="NQT68" s="876"/>
      <c r="NQU68" s="876"/>
      <c r="NQV68" s="876"/>
      <c r="NQW68" s="876"/>
      <c r="NQX68" s="876"/>
      <c r="NQY68" s="876"/>
      <c r="NQZ68" s="876"/>
      <c r="NRA68" s="876"/>
      <c r="NRB68" s="876"/>
      <c r="NRC68" s="876"/>
      <c r="NRD68" s="876"/>
      <c r="NRE68" s="876"/>
      <c r="NRF68" s="876"/>
      <c r="NRG68" s="876"/>
      <c r="NRH68" s="876"/>
      <c r="NRI68" s="876"/>
      <c r="NRJ68" s="876"/>
      <c r="NRK68" s="876"/>
      <c r="NRL68" s="876"/>
      <c r="NRM68" s="876"/>
      <c r="NRN68" s="876"/>
      <c r="NRO68" s="876"/>
      <c r="NRP68" s="876"/>
      <c r="NRQ68" s="876"/>
      <c r="NRR68" s="876"/>
      <c r="NRS68" s="876"/>
      <c r="NRT68" s="876"/>
      <c r="NRU68" s="876"/>
      <c r="NRV68" s="876"/>
      <c r="NRW68" s="876"/>
      <c r="NRX68" s="876"/>
      <c r="NRY68" s="876"/>
      <c r="NRZ68" s="876"/>
      <c r="NSA68" s="876"/>
      <c r="NSB68" s="876"/>
      <c r="NSC68" s="876"/>
      <c r="NSD68" s="876"/>
      <c r="NSE68" s="876"/>
      <c r="NSF68" s="876"/>
      <c r="NSG68" s="876"/>
      <c r="NSH68" s="876"/>
      <c r="NSI68" s="876"/>
      <c r="NSJ68" s="876"/>
      <c r="NSK68" s="876"/>
      <c r="NSL68" s="876"/>
      <c r="NSM68" s="876"/>
      <c r="NSN68" s="876"/>
      <c r="NSO68" s="876"/>
      <c r="NSP68" s="876"/>
      <c r="NSQ68" s="876"/>
      <c r="NSR68" s="876"/>
      <c r="NSS68" s="876"/>
      <c r="NST68" s="876"/>
      <c r="NSU68" s="876"/>
      <c r="NSV68" s="876"/>
      <c r="NSW68" s="876"/>
      <c r="NSX68" s="876"/>
      <c r="NSY68" s="876"/>
      <c r="NSZ68" s="876"/>
      <c r="NTA68" s="876"/>
      <c r="NTB68" s="876"/>
      <c r="NTC68" s="876"/>
      <c r="NTD68" s="876"/>
      <c r="NTE68" s="876"/>
      <c r="NTF68" s="876"/>
      <c r="NTG68" s="876"/>
      <c r="NTH68" s="876"/>
      <c r="NTI68" s="876"/>
      <c r="NTJ68" s="876"/>
      <c r="NTK68" s="876"/>
      <c r="NTL68" s="876"/>
      <c r="NTM68" s="876"/>
      <c r="NTN68" s="876"/>
      <c r="NTO68" s="876"/>
      <c r="NTP68" s="876"/>
      <c r="NTQ68" s="876"/>
      <c r="NTR68" s="876"/>
      <c r="NTS68" s="876"/>
      <c r="NTT68" s="876"/>
      <c r="NTU68" s="876"/>
      <c r="NTV68" s="876"/>
      <c r="NTW68" s="876"/>
      <c r="NTX68" s="876"/>
      <c r="NTY68" s="876"/>
      <c r="NTZ68" s="876"/>
      <c r="NUA68" s="876"/>
      <c r="NUB68" s="876"/>
      <c r="NUC68" s="876"/>
      <c r="NUD68" s="876"/>
      <c r="NUE68" s="876"/>
      <c r="NUF68" s="876"/>
      <c r="NUG68" s="876"/>
      <c r="NUH68" s="876"/>
      <c r="NUI68" s="876"/>
      <c r="NUJ68" s="876"/>
      <c r="NUK68" s="876"/>
      <c r="NUL68" s="876"/>
      <c r="NUM68" s="876"/>
      <c r="NUN68" s="876"/>
      <c r="NUO68" s="876"/>
      <c r="NUP68" s="876"/>
      <c r="NUQ68" s="876"/>
      <c r="NUR68" s="876"/>
      <c r="NUS68" s="876"/>
      <c r="NUT68" s="876"/>
      <c r="NUU68" s="876"/>
      <c r="NUV68" s="876"/>
      <c r="NUW68" s="876"/>
      <c r="NUX68" s="876"/>
      <c r="NUY68" s="876"/>
      <c r="NUZ68" s="876"/>
      <c r="NVA68" s="876"/>
      <c r="NVB68" s="876"/>
      <c r="NVC68" s="876"/>
      <c r="NVD68" s="876"/>
      <c r="NVE68" s="876"/>
      <c r="NVF68" s="876"/>
      <c r="NVG68" s="876"/>
      <c r="NVH68" s="876"/>
      <c r="NVI68" s="876"/>
      <c r="NVJ68" s="876"/>
      <c r="NVK68" s="876"/>
      <c r="NVL68" s="876"/>
      <c r="NVM68" s="876"/>
      <c r="NVN68" s="876"/>
      <c r="NVO68" s="876"/>
      <c r="NVP68" s="876"/>
      <c r="NVQ68" s="876"/>
      <c r="NVR68" s="876"/>
      <c r="NVS68" s="876"/>
      <c r="NVT68" s="876"/>
      <c r="NVU68" s="876"/>
      <c r="NVV68" s="876"/>
      <c r="NVW68" s="876"/>
      <c r="NVX68" s="876"/>
      <c r="NVY68" s="876"/>
      <c r="NVZ68" s="876"/>
      <c r="NWA68" s="876"/>
      <c r="NWB68" s="876"/>
      <c r="NWC68" s="876"/>
      <c r="NWD68" s="876"/>
      <c r="NWE68" s="876"/>
      <c r="NWF68" s="876"/>
      <c r="NWG68" s="876"/>
      <c r="NWH68" s="876"/>
      <c r="NWI68" s="876"/>
      <c r="NWJ68" s="876"/>
      <c r="NWK68" s="876"/>
      <c r="NWL68" s="876"/>
      <c r="NWM68" s="876"/>
      <c r="NWN68" s="876"/>
      <c r="NWO68" s="876"/>
      <c r="NWP68" s="876"/>
      <c r="NWQ68" s="876"/>
      <c r="NWR68" s="876"/>
      <c r="NWS68" s="876"/>
      <c r="NWT68" s="876"/>
      <c r="NWU68" s="876"/>
      <c r="NWV68" s="876"/>
      <c r="NWW68" s="876"/>
      <c r="NWX68" s="876"/>
      <c r="NWY68" s="876"/>
      <c r="NWZ68" s="876"/>
      <c r="NXA68" s="876"/>
      <c r="NXB68" s="876"/>
      <c r="NXC68" s="876"/>
      <c r="NXD68" s="876"/>
      <c r="NXE68" s="876"/>
      <c r="NXF68" s="876"/>
      <c r="NXG68" s="876"/>
      <c r="NXH68" s="876"/>
      <c r="NXI68" s="876"/>
      <c r="NXJ68" s="876"/>
      <c r="NXK68" s="876"/>
      <c r="NXL68" s="876"/>
      <c r="NXM68" s="876"/>
      <c r="NXN68" s="876"/>
      <c r="NXO68" s="876"/>
      <c r="NXP68" s="876"/>
      <c r="NXQ68" s="876"/>
      <c r="NXR68" s="876"/>
      <c r="NXS68" s="876"/>
      <c r="NXT68" s="876"/>
      <c r="NXU68" s="876"/>
      <c r="NXV68" s="876"/>
      <c r="NXW68" s="876"/>
      <c r="NXX68" s="876"/>
      <c r="NXY68" s="876"/>
      <c r="NXZ68" s="876"/>
      <c r="NYA68" s="876"/>
      <c r="NYB68" s="876"/>
      <c r="NYC68" s="876"/>
      <c r="NYD68" s="876"/>
      <c r="NYE68" s="876"/>
      <c r="NYF68" s="876"/>
      <c r="NYG68" s="876"/>
      <c r="NYH68" s="876"/>
      <c r="NYI68" s="876"/>
      <c r="NYJ68" s="876"/>
      <c r="NYK68" s="876"/>
      <c r="NYL68" s="876"/>
      <c r="NYM68" s="876"/>
      <c r="NYN68" s="876"/>
      <c r="NYO68" s="876"/>
      <c r="NYP68" s="876"/>
      <c r="NYQ68" s="876"/>
      <c r="NYR68" s="876"/>
      <c r="NYS68" s="876"/>
      <c r="NYT68" s="876"/>
      <c r="NYU68" s="876"/>
      <c r="NYV68" s="876"/>
      <c r="NYW68" s="876"/>
      <c r="NYX68" s="876"/>
      <c r="NYY68" s="876"/>
      <c r="NYZ68" s="876"/>
      <c r="NZA68" s="876"/>
      <c r="NZB68" s="876"/>
      <c r="NZC68" s="876"/>
      <c r="NZD68" s="876"/>
      <c r="NZE68" s="876"/>
      <c r="NZF68" s="876"/>
      <c r="NZG68" s="876"/>
      <c r="NZH68" s="876"/>
      <c r="NZI68" s="876"/>
      <c r="NZJ68" s="876"/>
      <c r="NZK68" s="876"/>
      <c r="NZL68" s="876"/>
      <c r="NZM68" s="876"/>
      <c r="NZN68" s="876"/>
      <c r="NZO68" s="876"/>
      <c r="NZP68" s="876"/>
      <c r="NZQ68" s="876"/>
      <c r="NZR68" s="876"/>
      <c r="NZS68" s="876"/>
      <c r="NZT68" s="876"/>
      <c r="NZU68" s="876"/>
      <c r="NZV68" s="876"/>
      <c r="NZW68" s="876"/>
      <c r="NZX68" s="876"/>
      <c r="NZY68" s="876"/>
      <c r="NZZ68" s="876"/>
      <c r="OAA68" s="876"/>
      <c r="OAB68" s="876"/>
      <c r="OAC68" s="876"/>
      <c r="OAD68" s="876"/>
      <c r="OAE68" s="876"/>
      <c r="OAF68" s="876"/>
      <c r="OAG68" s="876"/>
      <c r="OAH68" s="876"/>
      <c r="OAI68" s="876"/>
      <c r="OAJ68" s="876"/>
      <c r="OAK68" s="876"/>
      <c r="OAL68" s="876"/>
      <c r="OAM68" s="876"/>
      <c r="OAN68" s="876"/>
      <c r="OAO68" s="876"/>
      <c r="OAP68" s="876"/>
      <c r="OAQ68" s="876"/>
      <c r="OAR68" s="876"/>
      <c r="OAS68" s="876"/>
      <c r="OAT68" s="876"/>
      <c r="OAU68" s="876"/>
      <c r="OAV68" s="876"/>
      <c r="OAW68" s="876"/>
      <c r="OAX68" s="876"/>
      <c r="OAY68" s="876"/>
      <c r="OAZ68" s="876"/>
      <c r="OBA68" s="876"/>
      <c r="OBB68" s="876"/>
      <c r="OBC68" s="876"/>
      <c r="OBD68" s="876"/>
      <c r="OBE68" s="876"/>
      <c r="OBF68" s="876"/>
      <c r="OBG68" s="876"/>
      <c r="OBH68" s="876"/>
      <c r="OBI68" s="876"/>
      <c r="OBJ68" s="876"/>
      <c r="OBK68" s="876"/>
      <c r="OBL68" s="876"/>
      <c r="OBM68" s="876"/>
      <c r="OBN68" s="876"/>
      <c r="OBO68" s="876"/>
      <c r="OBP68" s="876"/>
      <c r="OBQ68" s="876"/>
      <c r="OBR68" s="876"/>
      <c r="OBS68" s="876"/>
      <c r="OBT68" s="876"/>
      <c r="OBU68" s="876"/>
      <c r="OBV68" s="876"/>
      <c r="OBW68" s="876"/>
      <c r="OBX68" s="876"/>
      <c r="OBY68" s="876"/>
      <c r="OBZ68" s="876"/>
      <c r="OCA68" s="876"/>
      <c r="OCB68" s="876"/>
      <c r="OCC68" s="876"/>
      <c r="OCD68" s="876"/>
      <c r="OCE68" s="876"/>
      <c r="OCF68" s="876"/>
      <c r="OCG68" s="876"/>
      <c r="OCH68" s="876"/>
      <c r="OCI68" s="876"/>
      <c r="OCJ68" s="876"/>
      <c r="OCK68" s="876"/>
      <c r="OCL68" s="876"/>
      <c r="OCM68" s="876"/>
      <c r="OCN68" s="876"/>
      <c r="OCO68" s="876"/>
      <c r="OCP68" s="876"/>
      <c r="OCQ68" s="876"/>
      <c r="OCR68" s="876"/>
      <c r="OCS68" s="876"/>
      <c r="OCT68" s="876"/>
      <c r="OCU68" s="876"/>
      <c r="OCV68" s="876"/>
      <c r="OCW68" s="876"/>
      <c r="OCX68" s="876"/>
      <c r="OCY68" s="876"/>
      <c r="OCZ68" s="876"/>
      <c r="ODA68" s="876"/>
      <c r="ODB68" s="876"/>
      <c r="ODC68" s="876"/>
      <c r="ODD68" s="876"/>
      <c r="ODE68" s="876"/>
      <c r="ODF68" s="876"/>
      <c r="ODG68" s="876"/>
      <c r="ODH68" s="876"/>
      <c r="ODI68" s="876"/>
      <c r="ODJ68" s="876"/>
      <c r="ODK68" s="876"/>
      <c r="ODL68" s="876"/>
      <c r="ODM68" s="876"/>
      <c r="ODN68" s="876"/>
      <c r="ODO68" s="876"/>
      <c r="ODP68" s="876"/>
      <c r="ODQ68" s="876"/>
      <c r="ODR68" s="876"/>
      <c r="ODS68" s="876"/>
      <c r="ODT68" s="876"/>
      <c r="ODU68" s="876"/>
      <c r="ODV68" s="876"/>
      <c r="ODW68" s="876"/>
      <c r="ODX68" s="876"/>
      <c r="ODY68" s="876"/>
      <c r="ODZ68" s="876"/>
      <c r="OEA68" s="876"/>
      <c r="OEB68" s="876"/>
      <c r="OEC68" s="876"/>
      <c r="OED68" s="876"/>
      <c r="OEE68" s="876"/>
      <c r="OEF68" s="876"/>
      <c r="OEG68" s="876"/>
      <c r="OEH68" s="876"/>
      <c r="OEI68" s="876"/>
      <c r="OEJ68" s="876"/>
      <c r="OEK68" s="876"/>
      <c r="OEL68" s="876"/>
      <c r="OEM68" s="876"/>
      <c r="OEN68" s="876"/>
      <c r="OEO68" s="876"/>
      <c r="OEP68" s="876"/>
      <c r="OEQ68" s="876"/>
      <c r="OER68" s="876"/>
      <c r="OES68" s="876"/>
      <c r="OET68" s="876"/>
      <c r="OEU68" s="876"/>
      <c r="OEV68" s="876"/>
      <c r="OEW68" s="876"/>
      <c r="OEX68" s="876"/>
      <c r="OEY68" s="876"/>
      <c r="OEZ68" s="876"/>
      <c r="OFA68" s="876"/>
      <c r="OFB68" s="876"/>
      <c r="OFC68" s="876"/>
      <c r="OFD68" s="876"/>
      <c r="OFE68" s="876"/>
      <c r="OFF68" s="876"/>
      <c r="OFG68" s="876"/>
      <c r="OFH68" s="876"/>
      <c r="OFI68" s="876"/>
      <c r="OFJ68" s="876"/>
      <c r="OFK68" s="876"/>
      <c r="OFL68" s="876"/>
      <c r="OFM68" s="876"/>
      <c r="OFN68" s="876"/>
      <c r="OFO68" s="876"/>
      <c r="OFP68" s="876"/>
      <c r="OFQ68" s="876"/>
      <c r="OFR68" s="876"/>
      <c r="OFS68" s="876"/>
      <c r="OFT68" s="876"/>
      <c r="OFU68" s="876"/>
      <c r="OFV68" s="876"/>
      <c r="OFW68" s="876"/>
      <c r="OFX68" s="876"/>
      <c r="OFY68" s="876"/>
      <c r="OFZ68" s="876"/>
      <c r="OGA68" s="876"/>
      <c r="OGB68" s="876"/>
      <c r="OGC68" s="876"/>
      <c r="OGD68" s="876"/>
      <c r="OGE68" s="876"/>
      <c r="OGF68" s="876"/>
      <c r="OGG68" s="876"/>
      <c r="OGH68" s="876"/>
      <c r="OGI68" s="876"/>
      <c r="OGJ68" s="876"/>
      <c r="OGK68" s="876"/>
      <c r="OGL68" s="876"/>
      <c r="OGM68" s="876"/>
      <c r="OGN68" s="876"/>
      <c r="OGO68" s="876"/>
      <c r="OGP68" s="876"/>
      <c r="OGQ68" s="876"/>
      <c r="OGR68" s="876"/>
      <c r="OGS68" s="876"/>
      <c r="OGT68" s="876"/>
      <c r="OGU68" s="876"/>
      <c r="OGV68" s="876"/>
      <c r="OGW68" s="876"/>
      <c r="OGX68" s="876"/>
      <c r="OGY68" s="876"/>
      <c r="OGZ68" s="876"/>
      <c r="OHA68" s="876"/>
      <c r="OHB68" s="876"/>
      <c r="OHC68" s="876"/>
      <c r="OHD68" s="876"/>
      <c r="OHE68" s="876"/>
      <c r="OHF68" s="876"/>
      <c r="OHG68" s="876"/>
      <c r="OHH68" s="876"/>
      <c r="OHI68" s="876"/>
      <c r="OHJ68" s="876"/>
      <c r="OHK68" s="876"/>
      <c r="OHL68" s="876"/>
      <c r="OHM68" s="876"/>
      <c r="OHN68" s="876"/>
      <c r="OHO68" s="876"/>
      <c r="OHP68" s="876"/>
      <c r="OHQ68" s="876"/>
      <c r="OHR68" s="876"/>
      <c r="OHS68" s="876"/>
      <c r="OHT68" s="876"/>
      <c r="OHU68" s="876"/>
      <c r="OHV68" s="876"/>
      <c r="OHW68" s="876"/>
      <c r="OHX68" s="876"/>
      <c r="OHY68" s="876"/>
      <c r="OHZ68" s="876"/>
      <c r="OIA68" s="876"/>
      <c r="OIB68" s="876"/>
      <c r="OIC68" s="876"/>
      <c r="OID68" s="876"/>
      <c r="OIE68" s="876"/>
      <c r="OIF68" s="876"/>
      <c r="OIG68" s="876"/>
      <c r="OIH68" s="876"/>
      <c r="OII68" s="876"/>
      <c r="OIJ68" s="876"/>
      <c r="OIK68" s="876"/>
      <c r="OIL68" s="876"/>
      <c r="OIM68" s="876"/>
      <c r="OIN68" s="876"/>
      <c r="OIO68" s="876"/>
      <c r="OIP68" s="876"/>
      <c r="OIQ68" s="876"/>
      <c r="OIR68" s="876"/>
      <c r="OIS68" s="876"/>
      <c r="OIT68" s="876"/>
      <c r="OIU68" s="876"/>
      <c r="OIV68" s="876"/>
      <c r="OIW68" s="876"/>
      <c r="OIX68" s="876"/>
      <c r="OIY68" s="876"/>
      <c r="OIZ68" s="876"/>
      <c r="OJA68" s="876"/>
      <c r="OJB68" s="876"/>
      <c r="OJC68" s="876"/>
      <c r="OJD68" s="876"/>
      <c r="OJE68" s="876"/>
      <c r="OJF68" s="876"/>
      <c r="OJG68" s="876"/>
      <c r="OJH68" s="876"/>
      <c r="OJI68" s="876"/>
      <c r="OJJ68" s="876"/>
      <c r="OJK68" s="876"/>
      <c r="OJL68" s="876"/>
      <c r="OJM68" s="876"/>
      <c r="OJN68" s="876"/>
      <c r="OJO68" s="876"/>
      <c r="OJP68" s="876"/>
      <c r="OJQ68" s="876"/>
      <c r="OJR68" s="876"/>
      <c r="OJS68" s="876"/>
      <c r="OJT68" s="876"/>
      <c r="OJU68" s="876"/>
      <c r="OJV68" s="876"/>
      <c r="OJW68" s="876"/>
      <c r="OJX68" s="876"/>
      <c r="OJY68" s="876"/>
      <c r="OJZ68" s="876"/>
      <c r="OKA68" s="876"/>
      <c r="OKB68" s="876"/>
      <c r="OKC68" s="876"/>
      <c r="OKD68" s="876"/>
      <c r="OKE68" s="876"/>
      <c r="OKF68" s="876"/>
      <c r="OKG68" s="876"/>
      <c r="OKH68" s="876"/>
      <c r="OKI68" s="876"/>
      <c r="OKJ68" s="876"/>
      <c r="OKK68" s="876"/>
      <c r="OKL68" s="876"/>
      <c r="OKM68" s="876"/>
      <c r="OKN68" s="876"/>
      <c r="OKO68" s="876"/>
      <c r="OKP68" s="876"/>
      <c r="OKQ68" s="876"/>
      <c r="OKR68" s="876"/>
      <c r="OKS68" s="876"/>
      <c r="OKT68" s="876"/>
      <c r="OKU68" s="876"/>
      <c r="OKV68" s="876"/>
      <c r="OKW68" s="876"/>
      <c r="OKX68" s="876"/>
      <c r="OKY68" s="876"/>
      <c r="OKZ68" s="876"/>
      <c r="OLA68" s="876"/>
      <c r="OLB68" s="876"/>
      <c r="OLC68" s="876"/>
      <c r="OLD68" s="876"/>
      <c r="OLE68" s="876"/>
      <c r="OLF68" s="876"/>
      <c r="OLG68" s="876"/>
      <c r="OLH68" s="876"/>
      <c r="OLI68" s="876"/>
      <c r="OLJ68" s="876"/>
      <c r="OLK68" s="876"/>
      <c r="OLL68" s="876"/>
      <c r="OLM68" s="876"/>
      <c r="OLN68" s="876"/>
      <c r="OLO68" s="876"/>
      <c r="OLP68" s="876"/>
      <c r="OLQ68" s="876"/>
      <c r="OLR68" s="876"/>
      <c r="OLS68" s="876"/>
      <c r="OLT68" s="876"/>
      <c r="OLU68" s="876"/>
      <c r="OLV68" s="876"/>
      <c r="OLW68" s="876"/>
      <c r="OLX68" s="876"/>
      <c r="OLY68" s="876"/>
      <c r="OLZ68" s="876"/>
      <c r="OMA68" s="876"/>
      <c r="OMB68" s="876"/>
      <c r="OMC68" s="876"/>
      <c r="OMD68" s="876"/>
      <c r="OME68" s="876"/>
      <c r="OMF68" s="876"/>
      <c r="OMG68" s="876"/>
      <c r="OMH68" s="876"/>
      <c r="OMI68" s="876"/>
      <c r="OMJ68" s="876"/>
      <c r="OMK68" s="876"/>
      <c r="OML68" s="876"/>
      <c r="OMM68" s="876"/>
      <c r="OMN68" s="876"/>
      <c r="OMO68" s="876"/>
      <c r="OMP68" s="876"/>
      <c r="OMQ68" s="876"/>
      <c r="OMR68" s="876"/>
      <c r="OMS68" s="876"/>
      <c r="OMT68" s="876"/>
      <c r="OMU68" s="876"/>
      <c r="OMV68" s="876"/>
      <c r="OMW68" s="876"/>
      <c r="OMX68" s="876"/>
      <c r="OMY68" s="876"/>
      <c r="OMZ68" s="876"/>
      <c r="ONA68" s="876"/>
      <c r="ONB68" s="876"/>
      <c r="ONC68" s="876"/>
      <c r="OND68" s="876"/>
      <c r="ONE68" s="876"/>
      <c r="ONF68" s="876"/>
      <c r="ONG68" s="876"/>
      <c r="ONH68" s="876"/>
      <c r="ONI68" s="876"/>
      <c r="ONJ68" s="876"/>
      <c r="ONK68" s="876"/>
      <c r="ONL68" s="876"/>
      <c r="ONM68" s="876"/>
      <c r="ONN68" s="876"/>
      <c r="ONO68" s="876"/>
      <c r="ONP68" s="876"/>
      <c r="ONQ68" s="876"/>
      <c r="ONR68" s="876"/>
      <c r="ONS68" s="876"/>
      <c r="ONT68" s="876"/>
      <c r="ONU68" s="876"/>
      <c r="ONV68" s="876"/>
      <c r="ONW68" s="876"/>
      <c r="ONX68" s="876"/>
      <c r="ONY68" s="876"/>
      <c r="ONZ68" s="876"/>
      <c r="OOA68" s="876"/>
      <c r="OOB68" s="876"/>
      <c r="OOC68" s="876"/>
      <c r="OOD68" s="876"/>
      <c r="OOE68" s="876"/>
      <c r="OOF68" s="876"/>
      <c r="OOG68" s="876"/>
      <c r="OOH68" s="876"/>
      <c r="OOI68" s="876"/>
      <c r="OOJ68" s="876"/>
      <c r="OOK68" s="876"/>
      <c r="OOL68" s="876"/>
      <c r="OOM68" s="876"/>
      <c r="OON68" s="876"/>
      <c r="OOO68" s="876"/>
      <c r="OOP68" s="876"/>
      <c r="OOQ68" s="876"/>
      <c r="OOR68" s="876"/>
      <c r="OOS68" s="876"/>
      <c r="OOT68" s="876"/>
      <c r="OOU68" s="876"/>
      <c r="OOV68" s="876"/>
      <c r="OOW68" s="876"/>
      <c r="OOX68" s="876"/>
      <c r="OOY68" s="876"/>
      <c r="OOZ68" s="876"/>
      <c r="OPA68" s="876"/>
      <c r="OPB68" s="876"/>
      <c r="OPC68" s="876"/>
      <c r="OPD68" s="876"/>
      <c r="OPE68" s="876"/>
      <c r="OPF68" s="876"/>
      <c r="OPG68" s="876"/>
      <c r="OPH68" s="876"/>
      <c r="OPI68" s="876"/>
      <c r="OPJ68" s="876"/>
      <c r="OPK68" s="876"/>
      <c r="OPL68" s="876"/>
      <c r="OPM68" s="876"/>
      <c r="OPN68" s="876"/>
      <c r="OPO68" s="876"/>
      <c r="OPP68" s="876"/>
      <c r="OPQ68" s="876"/>
      <c r="OPR68" s="876"/>
      <c r="OPS68" s="876"/>
      <c r="OPT68" s="876"/>
      <c r="OPU68" s="876"/>
      <c r="OPV68" s="876"/>
      <c r="OPW68" s="876"/>
      <c r="OPX68" s="876"/>
      <c r="OPY68" s="876"/>
      <c r="OPZ68" s="876"/>
      <c r="OQA68" s="876"/>
      <c r="OQB68" s="876"/>
      <c r="OQC68" s="876"/>
      <c r="OQD68" s="876"/>
      <c r="OQE68" s="876"/>
      <c r="OQF68" s="876"/>
      <c r="OQG68" s="876"/>
      <c r="OQH68" s="876"/>
      <c r="OQI68" s="876"/>
      <c r="OQJ68" s="876"/>
      <c r="OQK68" s="876"/>
      <c r="OQL68" s="876"/>
      <c r="OQM68" s="876"/>
      <c r="OQN68" s="876"/>
      <c r="OQO68" s="876"/>
      <c r="OQP68" s="876"/>
      <c r="OQQ68" s="876"/>
      <c r="OQR68" s="876"/>
      <c r="OQS68" s="876"/>
      <c r="OQT68" s="876"/>
      <c r="OQU68" s="876"/>
      <c r="OQV68" s="876"/>
      <c r="OQW68" s="876"/>
      <c r="OQX68" s="876"/>
      <c r="OQY68" s="876"/>
      <c r="OQZ68" s="876"/>
      <c r="ORA68" s="876"/>
      <c r="ORB68" s="876"/>
      <c r="ORC68" s="876"/>
      <c r="ORD68" s="876"/>
      <c r="ORE68" s="876"/>
      <c r="ORF68" s="876"/>
      <c r="ORG68" s="876"/>
      <c r="ORH68" s="876"/>
      <c r="ORI68" s="876"/>
      <c r="ORJ68" s="876"/>
      <c r="ORK68" s="876"/>
      <c r="ORL68" s="876"/>
      <c r="ORM68" s="876"/>
      <c r="ORN68" s="876"/>
      <c r="ORO68" s="876"/>
      <c r="ORP68" s="876"/>
      <c r="ORQ68" s="876"/>
      <c r="ORR68" s="876"/>
      <c r="ORS68" s="876"/>
      <c r="ORT68" s="876"/>
      <c r="ORU68" s="876"/>
      <c r="ORV68" s="876"/>
      <c r="ORW68" s="876"/>
      <c r="ORX68" s="876"/>
      <c r="ORY68" s="876"/>
      <c r="ORZ68" s="876"/>
      <c r="OSA68" s="876"/>
      <c r="OSB68" s="876"/>
      <c r="OSC68" s="876"/>
      <c r="OSD68" s="876"/>
      <c r="OSE68" s="876"/>
      <c r="OSF68" s="876"/>
      <c r="OSG68" s="876"/>
      <c r="OSH68" s="876"/>
      <c r="OSI68" s="876"/>
      <c r="OSJ68" s="876"/>
      <c r="OSK68" s="876"/>
      <c r="OSL68" s="876"/>
      <c r="OSM68" s="876"/>
      <c r="OSN68" s="876"/>
      <c r="OSO68" s="876"/>
      <c r="OSP68" s="876"/>
      <c r="OSQ68" s="876"/>
      <c r="OSR68" s="876"/>
      <c r="OSS68" s="876"/>
      <c r="OST68" s="876"/>
      <c r="OSU68" s="876"/>
      <c r="OSV68" s="876"/>
      <c r="OSW68" s="876"/>
      <c r="OSX68" s="876"/>
      <c r="OSY68" s="876"/>
      <c r="OSZ68" s="876"/>
      <c r="OTA68" s="876"/>
      <c r="OTB68" s="876"/>
      <c r="OTC68" s="876"/>
      <c r="OTD68" s="876"/>
      <c r="OTE68" s="876"/>
      <c r="OTF68" s="876"/>
      <c r="OTG68" s="876"/>
      <c r="OTH68" s="876"/>
      <c r="OTI68" s="876"/>
      <c r="OTJ68" s="876"/>
      <c r="OTK68" s="876"/>
      <c r="OTL68" s="876"/>
      <c r="OTM68" s="876"/>
      <c r="OTN68" s="876"/>
      <c r="OTO68" s="876"/>
      <c r="OTP68" s="876"/>
      <c r="OTQ68" s="876"/>
      <c r="OTR68" s="876"/>
      <c r="OTS68" s="876"/>
      <c r="OTT68" s="876"/>
      <c r="OTU68" s="876"/>
      <c r="OTV68" s="876"/>
      <c r="OTW68" s="876"/>
      <c r="OTX68" s="876"/>
      <c r="OTY68" s="876"/>
      <c r="OTZ68" s="876"/>
      <c r="OUA68" s="876"/>
      <c r="OUB68" s="876"/>
      <c r="OUC68" s="876"/>
      <c r="OUD68" s="876"/>
      <c r="OUE68" s="876"/>
      <c r="OUF68" s="876"/>
      <c r="OUG68" s="876"/>
      <c r="OUH68" s="876"/>
      <c r="OUI68" s="876"/>
      <c r="OUJ68" s="876"/>
      <c r="OUK68" s="876"/>
      <c r="OUL68" s="876"/>
      <c r="OUM68" s="876"/>
      <c r="OUN68" s="876"/>
      <c r="OUO68" s="876"/>
      <c r="OUP68" s="876"/>
      <c r="OUQ68" s="876"/>
      <c r="OUR68" s="876"/>
      <c r="OUS68" s="876"/>
      <c r="OUT68" s="876"/>
      <c r="OUU68" s="876"/>
      <c r="OUV68" s="876"/>
      <c r="OUW68" s="876"/>
      <c r="OUX68" s="876"/>
      <c r="OUY68" s="876"/>
      <c r="OUZ68" s="876"/>
      <c r="OVA68" s="876"/>
      <c r="OVB68" s="876"/>
      <c r="OVC68" s="876"/>
      <c r="OVD68" s="876"/>
      <c r="OVE68" s="876"/>
      <c r="OVF68" s="876"/>
      <c r="OVG68" s="876"/>
      <c r="OVH68" s="876"/>
      <c r="OVI68" s="876"/>
      <c r="OVJ68" s="876"/>
      <c r="OVK68" s="876"/>
      <c r="OVL68" s="876"/>
      <c r="OVM68" s="876"/>
      <c r="OVN68" s="876"/>
      <c r="OVO68" s="876"/>
      <c r="OVP68" s="876"/>
      <c r="OVQ68" s="876"/>
      <c r="OVR68" s="876"/>
      <c r="OVS68" s="876"/>
      <c r="OVT68" s="876"/>
      <c r="OVU68" s="876"/>
      <c r="OVV68" s="876"/>
      <c r="OVW68" s="876"/>
      <c r="OVX68" s="876"/>
      <c r="OVY68" s="876"/>
      <c r="OVZ68" s="876"/>
      <c r="OWA68" s="876"/>
      <c r="OWB68" s="876"/>
      <c r="OWC68" s="876"/>
      <c r="OWD68" s="876"/>
      <c r="OWE68" s="876"/>
      <c r="OWF68" s="876"/>
      <c r="OWG68" s="876"/>
      <c r="OWH68" s="876"/>
      <c r="OWI68" s="876"/>
      <c r="OWJ68" s="876"/>
      <c r="OWK68" s="876"/>
      <c r="OWL68" s="876"/>
      <c r="OWM68" s="876"/>
      <c r="OWN68" s="876"/>
      <c r="OWO68" s="876"/>
      <c r="OWP68" s="876"/>
      <c r="OWQ68" s="876"/>
      <c r="OWR68" s="876"/>
      <c r="OWS68" s="876"/>
      <c r="OWT68" s="876"/>
      <c r="OWU68" s="876"/>
      <c r="OWV68" s="876"/>
      <c r="OWW68" s="876"/>
      <c r="OWX68" s="876"/>
      <c r="OWY68" s="876"/>
      <c r="OWZ68" s="876"/>
      <c r="OXA68" s="876"/>
      <c r="OXB68" s="876"/>
      <c r="OXC68" s="876"/>
      <c r="OXD68" s="876"/>
      <c r="OXE68" s="876"/>
      <c r="OXF68" s="876"/>
      <c r="OXG68" s="876"/>
      <c r="OXH68" s="876"/>
      <c r="OXI68" s="876"/>
      <c r="OXJ68" s="876"/>
      <c r="OXK68" s="876"/>
      <c r="OXL68" s="876"/>
      <c r="OXM68" s="876"/>
      <c r="OXN68" s="876"/>
      <c r="OXO68" s="876"/>
      <c r="OXP68" s="876"/>
      <c r="OXQ68" s="876"/>
      <c r="OXR68" s="876"/>
      <c r="OXS68" s="876"/>
      <c r="OXT68" s="876"/>
      <c r="OXU68" s="876"/>
      <c r="OXV68" s="876"/>
      <c r="OXW68" s="876"/>
      <c r="OXX68" s="876"/>
      <c r="OXY68" s="876"/>
      <c r="OXZ68" s="876"/>
      <c r="OYA68" s="876"/>
      <c r="OYB68" s="876"/>
      <c r="OYC68" s="876"/>
      <c r="OYD68" s="876"/>
      <c r="OYE68" s="876"/>
      <c r="OYF68" s="876"/>
      <c r="OYG68" s="876"/>
      <c r="OYH68" s="876"/>
      <c r="OYI68" s="876"/>
      <c r="OYJ68" s="876"/>
      <c r="OYK68" s="876"/>
      <c r="OYL68" s="876"/>
      <c r="OYM68" s="876"/>
      <c r="OYN68" s="876"/>
      <c r="OYO68" s="876"/>
      <c r="OYP68" s="876"/>
      <c r="OYQ68" s="876"/>
      <c r="OYR68" s="876"/>
      <c r="OYS68" s="876"/>
      <c r="OYT68" s="876"/>
      <c r="OYU68" s="876"/>
      <c r="OYV68" s="876"/>
      <c r="OYW68" s="876"/>
      <c r="OYX68" s="876"/>
      <c r="OYY68" s="876"/>
      <c r="OYZ68" s="876"/>
      <c r="OZA68" s="876"/>
      <c r="OZB68" s="876"/>
      <c r="OZC68" s="876"/>
      <c r="OZD68" s="876"/>
      <c r="OZE68" s="876"/>
      <c r="OZF68" s="876"/>
      <c r="OZG68" s="876"/>
      <c r="OZH68" s="876"/>
      <c r="OZI68" s="876"/>
      <c r="OZJ68" s="876"/>
      <c r="OZK68" s="876"/>
      <c r="OZL68" s="876"/>
      <c r="OZM68" s="876"/>
      <c r="OZN68" s="876"/>
      <c r="OZO68" s="876"/>
      <c r="OZP68" s="876"/>
      <c r="OZQ68" s="876"/>
      <c r="OZR68" s="876"/>
      <c r="OZS68" s="876"/>
      <c r="OZT68" s="876"/>
      <c r="OZU68" s="876"/>
      <c r="OZV68" s="876"/>
      <c r="OZW68" s="876"/>
      <c r="OZX68" s="876"/>
      <c r="OZY68" s="876"/>
      <c r="OZZ68" s="876"/>
      <c r="PAA68" s="876"/>
      <c r="PAB68" s="876"/>
      <c r="PAC68" s="876"/>
      <c r="PAD68" s="876"/>
      <c r="PAE68" s="876"/>
      <c r="PAF68" s="876"/>
      <c r="PAG68" s="876"/>
      <c r="PAH68" s="876"/>
      <c r="PAI68" s="876"/>
      <c r="PAJ68" s="876"/>
      <c r="PAK68" s="876"/>
      <c r="PAL68" s="876"/>
      <c r="PAM68" s="876"/>
      <c r="PAN68" s="876"/>
      <c r="PAO68" s="876"/>
      <c r="PAP68" s="876"/>
      <c r="PAQ68" s="876"/>
      <c r="PAR68" s="876"/>
      <c r="PAS68" s="876"/>
      <c r="PAT68" s="876"/>
      <c r="PAU68" s="876"/>
      <c r="PAV68" s="876"/>
      <c r="PAW68" s="876"/>
      <c r="PAX68" s="876"/>
      <c r="PAY68" s="876"/>
      <c r="PAZ68" s="876"/>
      <c r="PBA68" s="876"/>
      <c r="PBB68" s="876"/>
      <c r="PBC68" s="876"/>
      <c r="PBD68" s="876"/>
      <c r="PBE68" s="876"/>
      <c r="PBF68" s="876"/>
      <c r="PBG68" s="876"/>
      <c r="PBH68" s="876"/>
      <c r="PBI68" s="876"/>
      <c r="PBJ68" s="876"/>
      <c r="PBK68" s="876"/>
      <c r="PBL68" s="876"/>
      <c r="PBM68" s="876"/>
      <c r="PBN68" s="876"/>
      <c r="PBO68" s="876"/>
      <c r="PBP68" s="876"/>
      <c r="PBQ68" s="876"/>
      <c r="PBR68" s="876"/>
      <c r="PBS68" s="876"/>
      <c r="PBT68" s="876"/>
      <c r="PBU68" s="876"/>
      <c r="PBV68" s="876"/>
      <c r="PBW68" s="876"/>
      <c r="PBX68" s="876"/>
      <c r="PBY68" s="876"/>
      <c r="PBZ68" s="876"/>
      <c r="PCA68" s="876"/>
      <c r="PCB68" s="876"/>
      <c r="PCC68" s="876"/>
      <c r="PCD68" s="876"/>
      <c r="PCE68" s="876"/>
      <c r="PCF68" s="876"/>
      <c r="PCG68" s="876"/>
      <c r="PCH68" s="876"/>
      <c r="PCI68" s="876"/>
      <c r="PCJ68" s="876"/>
      <c r="PCK68" s="876"/>
      <c r="PCL68" s="876"/>
      <c r="PCM68" s="876"/>
      <c r="PCN68" s="876"/>
      <c r="PCO68" s="876"/>
      <c r="PCP68" s="876"/>
      <c r="PCQ68" s="876"/>
      <c r="PCR68" s="876"/>
      <c r="PCS68" s="876"/>
      <c r="PCT68" s="876"/>
      <c r="PCU68" s="876"/>
      <c r="PCV68" s="876"/>
      <c r="PCW68" s="876"/>
      <c r="PCX68" s="876"/>
      <c r="PCY68" s="876"/>
      <c r="PCZ68" s="876"/>
      <c r="PDA68" s="876"/>
      <c r="PDB68" s="876"/>
      <c r="PDC68" s="876"/>
      <c r="PDD68" s="876"/>
      <c r="PDE68" s="876"/>
      <c r="PDF68" s="876"/>
      <c r="PDG68" s="876"/>
      <c r="PDH68" s="876"/>
      <c r="PDI68" s="876"/>
      <c r="PDJ68" s="876"/>
      <c r="PDK68" s="876"/>
      <c r="PDL68" s="876"/>
      <c r="PDM68" s="876"/>
      <c r="PDN68" s="876"/>
      <c r="PDO68" s="876"/>
      <c r="PDP68" s="876"/>
      <c r="PDQ68" s="876"/>
      <c r="PDR68" s="876"/>
      <c r="PDS68" s="876"/>
      <c r="PDT68" s="876"/>
      <c r="PDU68" s="876"/>
      <c r="PDV68" s="876"/>
      <c r="PDW68" s="876"/>
      <c r="PDX68" s="876"/>
      <c r="PDY68" s="876"/>
      <c r="PDZ68" s="876"/>
      <c r="PEA68" s="876"/>
      <c r="PEB68" s="876"/>
      <c r="PEC68" s="876"/>
      <c r="PED68" s="876"/>
      <c r="PEE68" s="876"/>
      <c r="PEF68" s="876"/>
      <c r="PEG68" s="876"/>
      <c r="PEH68" s="876"/>
      <c r="PEI68" s="876"/>
      <c r="PEJ68" s="876"/>
      <c r="PEK68" s="876"/>
      <c r="PEL68" s="876"/>
      <c r="PEM68" s="876"/>
      <c r="PEN68" s="876"/>
      <c r="PEO68" s="876"/>
      <c r="PEP68" s="876"/>
      <c r="PEQ68" s="876"/>
      <c r="PER68" s="876"/>
      <c r="PES68" s="876"/>
      <c r="PET68" s="876"/>
      <c r="PEU68" s="876"/>
      <c r="PEV68" s="876"/>
      <c r="PEW68" s="876"/>
      <c r="PEX68" s="876"/>
      <c r="PEY68" s="876"/>
      <c r="PEZ68" s="876"/>
      <c r="PFA68" s="876"/>
      <c r="PFB68" s="876"/>
      <c r="PFC68" s="876"/>
      <c r="PFD68" s="876"/>
      <c r="PFE68" s="876"/>
      <c r="PFF68" s="876"/>
      <c r="PFG68" s="876"/>
      <c r="PFH68" s="876"/>
      <c r="PFI68" s="876"/>
      <c r="PFJ68" s="876"/>
      <c r="PFK68" s="876"/>
      <c r="PFL68" s="876"/>
      <c r="PFM68" s="876"/>
      <c r="PFN68" s="876"/>
      <c r="PFO68" s="876"/>
      <c r="PFP68" s="876"/>
      <c r="PFQ68" s="876"/>
      <c r="PFR68" s="876"/>
      <c r="PFS68" s="876"/>
      <c r="PFT68" s="876"/>
      <c r="PFU68" s="876"/>
      <c r="PFV68" s="876"/>
      <c r="PFW68" s="876"/>
      <c r="PFX68" s="876"/>
      <c r="PFY68" s="876"/>
      <c r="PFZ68" s="876"/>
      <c r="PGA68" s="876"/>
      <c r="PGB68" s="876"/>
      <c r="PGC68" s="876"/>
      <c r="PGD68" s="876"/>
      <c r="PGE68" s="876"/>
      <c r="PGF68" s="876"/>
      <c r="PGG68" s="876"/>
      <c r="PGH68" s="876"/>
      <c r="PGI68" s="876"/>
      <c r="PGJ68" s="876"/>
      <c r="PGK68" s="876"/>
      <c r="PGL68" s="876"/>
      <c r="PGM68" s="876"/>
      <c r="PGN68" s="876"/>
      <c r="PGO68" s="876"/>
      <c r="PGP68" s="876"/>
      <c r="PGQ68" s="876"/>
      <c r="PGR68" s="876"/>
      <c r="PGS68" s="876"/>
      <c r="PGT68" s="876"/>
      <c r="PGU68" s="876"/>
      <c r="PGV68" s="876"/>
      <c r="PGW68" s="876"/>
      <c r="PGX68" s="876"/>
      <c r="PGY68" s="876"/>
      <c r="PGZ68" s="876"/>
      <c r="PHA68" s="876"/>
      <c r="PHB68" s="876"/>
      <c r="PHC68" s="876"/>
      <c r="PHD68" s="876"/>
      <c r="PHE68" s="876"/>
      <c r="PHF68" s="876"/>
      <c r="PHG68" s="876"/>
      <c r="PHH68" s="876"/>
      <c r="PHI68" s="876"/>
      <c r="PHJ68" s="876"/>
      <c r="PHK68" s="876"/>
      <c r="PHL68" s="876"/>
      <c r="PHM68" s="876"/>
      <c r="PHN68" s="876"/>
      <c r="PHO68" s="876"/>
      <c r="PHP68" s="876"/>
      <c r="PHQ68" s="876"/>
      <c r="PHR68" s="876"/>
      <c r="PHS68" s="876"/>
      <c r="PHT68" s="876"/>
      <c r="PHU68" s="876"/>
      <c r="PHV68" s="876"/>
      <c r="PHW68" s="876"/>
      <c r="PHX68" s="876"/>
      <c r="PHY68" s="876"/>
      <c r="PHZ68" s="876"/>
      <c r="PIA68" s="876"/>
      <c r="PIB68" s="876"/>
      <c r="PIC68" s="876"/>
      <c r="PID68" s="876"/>
      <c r="PIE68" s="876"/>
      <c r="PIF68" s="876"/>
      <c r="PIG68" s="876"/>
      <c r="PIH68" s="876"/>
      <c r="PII68" s="876"/>
      <c r="PIJ68" s="876"/>
      <c r="PIK68" s="876"/>
      <c r="PIL68" s="876"/>
      <c r="PIM68" s="876"/>
      <c r="PIN68" s="876"/>
      <c r="PIO68" s="876"/>
      <c r="PIP68" s="876"/>
      <c r="PIQ68" s="876"/>
      <c r="PIR68" s="876"/>
      <c r="PIS68" s="876"/>
      <c r="PIT68" s="876"/>
      <c r="PIU68" s="876"/>
      <c r="PIV68" s="876"/>
      <c r="PIW68" s="876"/>
      <c r="PIX68" s="876"/>
      <c r="PIY68" s="876"/>
      <c r="PIZ68" s="876"/>
      <c r="PJA68" s="876"/>
      <c r="PJB68" s="876"/>
      <c r="PJC68" s="876"/>
      <c r="PJD68" s="876"/>
      <c r="PJE68" s="876"/>
      <c r="PJF68" s="876"/>
      <c r="PJG68" s="876"/>
      <c r="PJH68" s="876"/>
      <c r="PJI68" s="876"/>
      <c r="PJJ68" s="876"/>
      <c r="PJK68" s="876"/>
      <c r="PJL68" s="876"/>
      <c r="PJM68" s="876"/>
      <c r="PJN68" s="876"/>
      <c r="PJO68" s="876"/>
      <c r="PJP68" s="876"/>
      <c r="PJQ68" s="876"/>
      <c r="PJR68" s="876"/>
      <c r="PJS68" s="876"/>
      <c r="PJT68" s="876"/>
      <c r="PJU68" s="876"/>
      <c r="PJV68" s="876"/>
      <c r="PJW68" s="876"/>
      <c r="PJX68" s="876"/>
      <c r="PJY68" s="876"/>
      <c r="PJZ68" s="876"/>
      <c r="PKA68" s="876"/>
      <c r="PKB68" s="876"/>
      <c r="PKC68" s="876"/>
      <c r="PKD68" s="876"/>
      <c r="PKE68" s="876"/>
      <c r="PKF68" s="876"/>
      <c r="PKG68" s="876"/>
      <c r="PKH68" s="876"/>
      <c r="PKI68" s="876"/>
      <c r="PKJ68" s="876"/>
      <c r="PKK68" s="876"/>
      <c r="PKL68" s="876"/>
      <c r="PKM68" s="876"/>
      <c r="PKN68" s="876"/>
      <c r="PKO68" s="876"/>
      <c r="PKP68" s="876"/>
      <c r="PKQ68" s="876"/>
      <c r="PKR68" s="876"/>
      <c r="PKS68" s="876"/>
      <c r="PKT68" s="876"/>
      <c r="PKU68" s="876"/>
      <c r="PKV68" s="876"/>
      <c r="PKW68" s="876"/>
      <c r="PKX68" s="876"/>
      <c r="PKY68" s="876"/>
      <c r="PKZ68" s="876"/>
      <c r="PLA68" s="876"/>
      <c r="PLB68" s="876"/>
      <c r="PLC68" s="876"/>
      <c r="PLD68" s="876"/>
      <c r="PLE68" s="876"/>
      <c r="PLF68" s="876"/>
      <c r="PLG68" s="876"/>
      <c r="PLH68" s="876"/>
      <c r="PLI68" s="876"/>
      <c r="PLJ68" s="876"/>
      <c r="PLK68" s="876"/>
      <c r="PLL68" s="876"/>
      <c r="PLM68" s="876"/>
      <c r="PLN68" s="876"/>
      <c r="PLO68" s="876"/>
      <c r="PLP68" s="876"/>
      <c r="PLQ68" s="876"/>
      <c r="PLR68" s="876"/>
      <c r="PLS68" s="876"/>
      <c r="PLT68" s="876"/>
      <c r="PLU68" s="876"/>
      <c r="PLV68" s="876"/>
      <c r="PLW68" s="876"/>
      <c r="PLX68" s="876"/>
      <c r="PLY68" s="876"/>
      <c r="PLZ68" s="876"/>
      <c r="PMA68" s="876"/>
      <c r="PMB68" s="876"/>
      <c r="PMC68" s="876"/>
      <c r="PMD68" s="876"/>
      <c r="PME68" s="876"/>
      <c r="PMF68" s="876"/>
      <c r="PMG68" s="876"/>
      <c r="PMH68" s="876"/>
      <c r="PMI68" s="876"/>
      <c r="PMJ68" s="876"/>
      <c r="PMK68" s="876"/>
      <c r="PML68" s="876"/>
      <c r="PMM68" s="876"/>
      <c r="PMN68" s="876"/>
      <c r="PMO68" s="876"/>
      <c r="PMP68" s="876"/>
      <c r="PMQ68" s="876"/>
      <c r="PMR68" s="876"/>
      <c r="PMS68" s="876"/>
      <c r="PMT68" s="876"/>
      <c r="PMU68" s="876"/>
      <c r="PMV68" s="876"/>
      <c r="PMW68" s="876"/>
      <c r="PMX68" s="876"/>
      <c r="PMY68" s="876"/>
      <c r="PMZ68" s="876"/>
      <c r="PNA68" s="876"/>
      <c r="PNB68" s="876"/>
      <c r="PNC68" s="876"/>
      <c r="PND68" s="876"/>
      <c r="PNE68" s="876"/>
      <c r="PNF68" s="876"/>
      <c r="PNG68" s="876"/>
      <c r="PNH68" s="876"/>
      <c r="PNI68" s="876"/>
      <c r="PNJ68" s="876"/>
      <c r="PNK68" s="876"/>
      <c r="PNL68" s="876"/>
      <c r="PNM68" s="876"/>
      <c r="PNN68" s="876"/>
      <c r="PNO68" s="876"/>
      <c r="PNP68" s="876"/>
      <c r="PNQ68" s="876"/>
      <c r="PNR68" s="876"/>
      <c r="PNS68" s="876"/>
      <c r="PNT68" s="876"/>
      <c r="PNU68" s="876"/>
      <c r="PNV68" s="876"/>
      <c r="PNW68" s="876"/>
      <c r="PNX68" s="876"/>
      <c r="PNY68" s="876"/>
      <c r="PNZ68" s="876"/>
      <c r="POA68" s="876"/>
      <c r="POB68" s="876"/>
      <c r="POC68" s="876"/>
      <c r="POD68" s="876"/>
      <c r="POE68" s="876"/>
      <c r="POF68" s="876"/>
      <c r="POG68" s="876"/>
      <c r="POH68" s="876"/>
      <c r="POI68" s="876"/>
      <c r="POJ68" s="876"/>
      <c r="POK68" s="876"/>
      <c r="POL68" s="876"/>
      <c r="POM68" s="876"/>
      <c r="PON68" s="876"/>
      <c r="POO68" s="876"/>
      <c r="POP68" s="876"/>
      <c r="POQ68" s="876"/>
      <c r="POR68" s="876"/>
      <c r="POS68" s="876"/>
      <c r="POT68" s="876"/>
      <c r="POU68" s="876"/>
      <c r="POV68" s="876"/>
      <c r="POW68" s="876"/>
      <c r="POX68" s="876"/>
      <c r="POY68" s="876"/>
      <c r="POZ68" s="876"/>
      <c r="PPA68" s="876"/>
      <c r="PPB68" s="876"/>
      <c r="PPC68" s="876"/>
      <c r="PPD68" s="876"/>
      <c r="PPE68" s="876"/>
      <c r="PPF68" s="876"/>
      <c r="PPG68" s="876"/>
      <c r="PPH68" s="876"/>
      <c r="PPI68" s="876"/>
      <c r="PPJ68" s="876"/>
      <c r="PPK68" s="876"/>
      <c r="PPL68" s="876"/>
      <c r="PPM68" s="876"/>
      <c r="PPN68" s="876"/>
      <c r="PPO68" s="876"/>
      <c r="PPP68" s="876"/>
      <c r="PPQ68" s="876"/>
      <c r="PPR68" s="876"/>
      <c r="PPS68" s="876"/>
      <c r="PPT68" s="876"/>
      <c r="PPU68" s="876"/>
      <c r="PPV68" s="876"/>
      <c r="PPW68" s="876"/>
      <c r="PPX68" s="876"/>
      <c r="PPY68" s="876"/>
      <c r="PPZ68" s="876"/>
      <c r="PQA68" s="876"/>
      <c r="PQB68" s="876"/>
      <c r="PQC68" s="876"/>
      <c r="PQD68" s="876"/>
      <c r="PQE68" s="876"/>
      <c r="PQF68" s="876"/>
      <c r="PQG68" s="876"/>
      <c r="PQH68" s="876"/>
      <c r="PQI68" s="876"/>
      <c r="PQJ68" s="876"/>
      <c r="PQK68" s="876"/>
      <c r="PQL68" s="876"/>
      <c r="PQM68" s="876"/>
      <c r="PQN68" s="876"/>
      <c r="PQO68" s="876"/>
      <c r="PQP68" s="876"/>
      <c r="PQQ68" s="876"/>
      <c r="PQR68" s="876"/>
      <c r="PQS68" s="876"/>
      <c r="PQT68" s="876"/>
      <c r="PQU68" s="876"/>
      <c r="PQV68" s="876"/>
      <c r="PQW68" s="876"/>
      <c r="PQX68" s="876"/>
      <c r="PQY68" s="876"/>
      <c r="PQZ68" s="876"/>
      <c r="PRA68" s="876"/>
      <c r="PRB68" s="876"/>
      <c r="PRC68" s="876"/>
      <c r="PRD68" s="876"/>
      <c r="PRE68" s="876"/>
      <c r="PRF68" s="876"/>
      <c r="PRG68" s="876"/>
      <c r="PRH68" s="876"/>
      <c r="PRI68" s="876"/>
      <c r="PRJ68" s="876"/>
      <c r="PRK68" s="876"/>
      <c r="PRL68" s="876"/>
      <c r="PRM68" s="876"/>
      <c r="PRN68" s="876"/>
      <c r="PRO68" s="876"/>
      <c r="PRP68" s="876"/>
      <c r="PRQ68" s="876"/>
      <c r="PRR68" s="876"/>
      <c r="PRS68" s="876"/>
      <c r="PRT68" s="876"/>
      <c r="PRU68" s="876"/>
      <c r="PRV68" s="876"/>
      <c r="PRW68" s="876"/>
      <c r="PRX68" s="876"/>
      <c r="PRY68" s="876"/>
      <c r="PRZ68" s="876"/>
      <c r="PSA68" s="876"/>
      <c r="PSB68" s="876"/>
      <c r="PSC68" s="876"/>
      <c r="PSD68" s="876"/>
      <c r="PSE68" s="876"/>
      <c r="PSF68" s="876"/>
      <c r="PSG68" s="876"/>
      <c r="PSH68" s="876"/>
      <c r="PSI68" s="876"/>
      <c r="PSJ68" s="876"/>
      <c r="PSK68" s="876"/>
      <c r="PSL68" s="876"/>
      <c r="PSM68" s="876"/>
      <c r="PSN68" s="876"/>
      <c r="PSO68" s="876"/>
      <c r="PSP68" s="876"/>
      <c r="PSQ68" s="876"/>
      <c r="PSR68" s="876"/>
      <c r="PSS68" s="876"/>
      <c r="PST68" s="876"/>
      <c r="PSU68" s="876"/>
      <c r="PSV68" s="876"/>
      <c r="PSW68" s="876"/>
      <c r="PSX68" s="876"/>
      <c r="PSY68" s="876"/>
      <c r="PSZ68" s="876"/>
      <c r="PTA68" s="876"/>
      <c r="PTB68" s="876"/>
      <c r="PTC68" s="876"/>
      <c r="PTD68" s="876"/>
      <c r="PTE68" s="876"/>
      <c r="PTF68" s="876"/>
      <c r="PTG68" s="876"/>
      <c r="PTH68" s="876"/>
      <c r="PTI68" s="876"/>
      <c r="PTJ68" s="876"/>
      <c r="PTK68" s="876"/>
      <c r="PTL68" s="876"/>
      <c r="PTM68" s="876"/>
      <c r="PTN68" s="876"/>
      <c r="PTO68" s="876"/>
      <c r="PTP68" s="876"/>
      <c r="PTQ68" s="876"/>
      <c r="PTR68" s="876"/>
      <c r="PTS68" s="876"/>
      <c r="PTT68" s="876"/>
      <c r="PTU68" s="876"/>
      <c r="PTV68" s="876"/>
      <c r="PTW68" s="876"/>
      <c r="PTX68" s="876"/>
      <c r="PTY68" s="876"/>
      <c r="PTZ68" s="876"/>
      <c r="PUA68" s="876"/>
      <c r="PUB68" s="876"/>
      <c r="PUC68" s="876"/>
      <c r="PUD68" s="876"/>
      <c r="PUE68" s="876"/>
      <c r="PUF68" s="876"/>
      <c r="PUG68" s="876"/>
      <c r="PUH68" s="876"/>
      <c r="PUI68" s="876"/>
      <c r="PUJ68" s="876"/>
      <c r="PUK68" s="876"/>
      <c r="PUL68" s="876"/>
      <c r="PUM68" s="876"/>
      <c r="PUN68" s="876"/>
      <c r="PUO68" s="876"/>
      <c r="PUP68" s="876"/>
      <c r="PUQ68" s="876"/>
      <c r="PUR68" s="876"/>
      <c r="PUS68" s="876"/>
      <c r="PUT68" s="876"/>
      <c r="PUU68" s="876"/>
      <c r="PUV68" s="876"/>
      <c r="PUW68" s="876"/>
      <c r="PUX68" s="876"/>
      <c r="PUY68" s="876"/>
      <c r="PUZ68" s="876"/>
      <c r="PVA68" s="876"/>
      <c r="PVB68" s="876"/>
      <c r="PVC68" s="876"/>
      <c r="PVD68" s="876"/>
      <c r="PVE68" s="876"/>
      <c r="PVF68" s="876"/>
      <c r="PVG68" s="876"/>
      <c r="PVH68" s="876"/>
      <c r="PVI68" s="876"/>
      <c r="PVJ68" s="876"/>
      <c r="PVK68" s="876"/>
      <c r="PVL68" s="876"/>
      <c r="PVM68" s="876"/>
      <c r="PVN68" s="876"/>
      <c r="PVO68" s="876"/>
      <c r="PVP68" s="876"/>
      <c r="PVQ68" s="876"/>
      <c r="PVR68" s="876"/>
      <c r="PVS68" s="876"/>
      <c r="PVT68" s="876"/>
      <c r="PVU68" s="876"/>
      <c r="PVV68" s="876"/>
      <c r="PVW68" s="876"/>
      <c r="PVX68" s="876"/>
      <c r="PVY68" s="876"/>
      <c r="PVZ68" s="876"/>
      <c r="PWA68" s="876"/>
      <c r="PWB68" s="876"/>
      <c r="PWC68" s="876"/>
      <c r="PWD68" s="876"/>
      <c r="PWE68" s="876"/>
      <c r="PWF68" s="876"/>
      <c r="PWG68" s="876"/>
      <c r="PWH68" s="876"/>
      <c r="PWI68" s="876"/>
      <c r="PWJ68" s="876"/>
      <c r="PWK68" s="876"/>
      <c r="PWL68" s="876"/>
      <c r="PWM68" s="876"/>
      <c r="PWN68" s="876"/>
      <c r="PWO68" s="876"/>
      <c r="PWP68" s="876"/>
      <c r="PWQ68" s="876"/>
      <c r="PWR68" s="876"/>
      <c r="PWS68" s="876"/>
      <c r="PWT68" s="876"/>
      <c r="PWU68" s="876"/>
      <c r="PWV68" s="876"/>
      <c r="PWW68" s="876"/>
      <c r="PWX68" s="876"/>
      <c r="PWY68" s="876"/>
      <c r="PWZ68" s="876"/>
      <c r="PXA68" s="876"/>
      <c r="PXB68" s="876"/>
      <c r="PXC68" s="876"/>
      <c r="PXD68" s="876"/>
      <c r="PXE68" s="876"/>
      <c r="PXF68" s="876"/>
      <c r="PXG68" s="876"/>
      <c r="PXH68" s="876"/>
      <c r="PXI68" s="876"/>
      <c r="PXJ68" s="876"/>
      <c r="PXK68" s="876"/>
      <c r="PXL68" s="876"/>
      <c r="PXM68" s="876"/>
      <c r="PXN68" s="876"/>
      <c r="PXO68" s="876"/>
      <c r="PXP68" s="876"/>
      <c r="PXQ68" s="876"/>
      <c r="PXR68" s="876"/>
      <c r="PXS68" s="876"/>
      <c r="PXT68" s="876"/>
      <c r="PXU68" s="876"/>
      <c r="PXV68" s="876"/>
      <c r="PXW68" s="876"/>
      <c r="PXX68" s="876"/>
      <c r="PXY68" s="876"/>
      <c r="PXZ68" s="876"/>
      <c r="PYA68" s="876"/>
      <c r="PYB68" s="876"/>
      <c r="PYC68" s="876"/>
      <c r="PYD68" s="876"/>
      <c r="PYE68" s="876"/>
      <c r="PYF68" s="876"/>
      <c r="PYG68" s="876"/>
      <c r="PYH68" s="876"/>
      <c r="PYI68" s="876"/>
      <c r="PYJ68" s="876"/>
      <c r="PYK68" s="876"/>
      <c r="PYL68" s="876"/>
      <c r="PYM68" s="876"/>
      <c r="PYN68" s="876"/>
      <c r="PYO68" s="876"/>
      <c r="PYP68" s="876"/>
      <c r="PYQ68" s="876"/>
      <c r="PYR68" s="876"/>
      <c r="PYS68" s="876"/>
      <c r="PYT68" s="876"/>
      <c r="PYU68" s="876"/>
      <c r="PYV68" s="876"/>
      <c r="PYW68" s="876"/>
      <c r="PYX68" s="876"/>
      <c r="PYY68" s="876"/>
      <c r="PYZ68" s="876"/>
      <c r="PZA68" s="876"/>
      <c r="PZB68" s="876"/>
      <c r="PZC68" s="876"/>
      <c r="PZD68" s="876"/>
      <c r="PZE68" s="876"/>
      <c r="PZF68" s="876"/>
      <c r="PZG68" s="876"/>
      <c r="PZH68" s="876"/>
      <c r="PZI68" s="876"/>
      <c r="PZJ68" s="876"/>
      <c r="PZK68" s="876"/>
      <c r="PZL68" s="876"/>
      <c r="PZM68" s="876"/>
      <c r="PZN68" s="876"/>
      <c r="PZO68" s="876"/>
      <c r="PZP68" s="876"/>
      <c r="PZQ68" s="876"/>
      <c r="PZR68" s="876"/>
      <c r="PZS68" s="876"/>
      <c r="PZT68" s="876"/>
      <c r="PZU68" s="876"/>
      <c r="PZV68" s="876"/>
      <c r="PZW68" s="876"/>
      <c r="PZX68" s="876"/>
      <c r="PZY68" s="876"/>
      <c r="PZZ68" s="876"/>
      <c r="QAA68" s="876"/>
      <c r="QAB68" s="876"/>
      <c r="QAC68" s="876"/>
      <c r="QAD68" s="876"/>
      <c r="QAE68" s="876"/>
      <c r="QAF68" s="876"/>
      <c r="QAG68" s="876"/>
      <c r="QAH68" s="876"/>
      <c r="QAI68" s="876"/>
      <c r="QAJ68" s="876"/>
      <c r="QAK68" s="876"/>
      <c r="QAL68" s="876"/>
      <c r="QAM68" s="876"/>
      <c r="QAN68" s="876"/>
      <c r="QAO68" s="876"/>
      <c r="QAP68" s="876"/>
      <c r="QAQ68" s="876"/>
      <c r="QAR68" s="876"/>
      <c r="QAS68" s="876"/>
      <c r="QAT68" s="876"/>
      <c r="QAU68" s="876"/>
      <c r="QAV68" s="876"/>
      <c r="QAW68" s="876"/>
      <c r="QAX68" s="876"/>
      <c r="QAY68" s="876"/>
      <c r="QAZ68" s="876"/>
      <c r="QBA68" s="876"/>
      <c r="QBB68" s="876"/>
      <c r="QBC68" s="876"/>
      <c r="QBD68" s="876"/>
      <c r="QBE68" s="876"/>
      <c r="QBF68" s="876"/>
      <c r="QBG68" s="876"/>
      <c r="QBH68" s="876"/>
      <c r="QBI68" s="876"/>
      <c r="QBJ68" s="876"/>
      <c r="QBK68" s="876"/>
      <c r="QBL68" s="876"/>
      <c r="QBM68" s="876"/>
      <c r="QBN68" s="876"/>
      <c r="QBO68" s="876"/>
      <c r="QBP68" s="876"/>
      <c r="QBQ68" s="876"/>
      <c r="QBR68" s="876"/>
      <c r="QBS68" s="876"/>
      <c r="QBT68" s="876"/>
      <c r="QBU68" s="876"/>
      <c r="QBV68" s="876"/>
      <c r="QBW68" s="876"/>
      <c r="QBX68" s="876"/>
      <c r="QBY68" s="876"/>
      <c r="QBZ68" s="876"/>
      <c r="QCA68" s="876"/>
      <c r="QCB68" s="876"/>
      <c r="QCC68" s="876"/>
      <c r="QCD68" s="876"/>
      <c r="QCE68" s="876"/>
      <c r="QCF68" s="876"/>
      <c r="QCG68" s="876"/>
      <c r="QCH68" s="876"/>
      <c r="QCI68" s="876"/>
      <c r="QCJ68" s="876"/>
      <c r="QCK68" s="876"/>
      <c r="QCL68" s="876"/>
      <c r="QCM68" s="876"/>
      <c r="QCN68" s="876"/>
      <c r="QCO68" s="876"/>
      <c r="QCP68" s="876"/>
      <c r="QCQ68" s="876"/>
      <c r="QCR68" s="876"/>
      <c r="QCS68" s="876"/>
      <c r="QCT68" s="876"/>
      <c r="QCU68" s="876"/>
      <c r="QCV68" s="876"/>
      <c r="QCW68" s="876"/>
      <c r="QCX68" s="876"/>
      <c r="QCY68" s="876"/>
      <c r="QCZ68" s="876"/>
      <c r="QDA68" s="876"/>
      <c r="QDB68" s="876"/>
      <c r="QDC68" s="876"/>
      <c r="QDD68" s="876"/>
      <c r="QDE68" s="876"/>
      <c r="QDF68" s="876"/>
      <c r="QDG68" s="876"/>
      <c r="QDH68" s="876"/>
      <c r="QDI68" s="876"/>
      <c r="QDJ68" s="876"/>
      <c r="QDK68" s="876"/>
      <c r="QDL68" s="876"/>
      <c r="QDM68" s="876"/>
      <c r="QDN68" s="876"/>
      <c r="QDO68" s="876"/>
      <c r="QDP68" s="876"/>
      <c r="QDQ68" s="876"/>
      <c r="QDR68" s="876"/>
      <c r="QDS68" s="876"/>
      <c r="QDT68" s="876"/>
      <c r="QDU68" s="876"/>
      <c r="QDV68" s="876"/>
      <c r="QDW68" s="876"/>
      <c r="QDX68" s="876"/>
      <c r="QDY68" s="876"/>
      <c r="QDZ68" s="876"/>
      <c r="QEA68" s="876"/>
      <c r="QEB68" s="876"/>
      <c r="QEC68" s="876"/>
      <c r="QED68" s="876"/>
      <c r="QEE68" s="876"/>
      <c r="QEF68" s="876"/>
      <c r="QEG68" s="876"/>
      <c r="QEH68" s="876"/>
      <c r="QEI68" s="876"/>
      <c r="QEJ68" s="876"/>
      <c r="QEK68" s="876"/>
      <c r="QEL68" s="876"/>
      <c r="QEM68" s="876"/>
      <c r="QEN68" s="876"/>
      <c r="QEO68" s="876"/>
      <c r="QEP68" s="876"/>
      <c r="QEQ68" s="876"/>
      <c r="QER68" s="876"/>
      <c r="QES68" s="876"/>
      <c r="QET68" s="876"/>
      <c r="QEU68" s="876"/>
      <c r="QEV68" s="876"/>
      <c r="QEW68" s="876"/>
      <c r="QEX68" s="876"/>
      <c r="QEY68" s="876"/>
      <c r="QEZ68" s="876"/>
      <c r="QFA68" s="876"/>
      <c r="QFB68" s="876"/>
      <c r="QFC68" s="876"/>
      <c r="QFD68" s="876"/>
      <c r="QFE68" s="876"/>
      <c r="QFF68" s="876"/>
      <c r="QFG68" s="876"/>
      <c r="QFH68" s="876"/>
      <c r="QFI68" s="876"/>
      <c r="QFJ68" s="876"/>
      <c r="QFK68" s="876"/>
      <c r="QFL68" s="876"/>
      <c r="QFM68" s="876"/>
      <c r="QFN68" s="876"/>
      <c r="QFO68" s="876"/>
      <c r="QFP68" s="876"/>
      <c r="QFQ68" s="876"/>
      <c r="QFR68" s="876"/>
      <c r="QFS68" s="876"/>
      <c r="QFT68" s="876"/>
      <c r="QFU68" s="876"/>
      <c r="QFV68" s="876"/>
      <c r="QFW68" s="876"/>
      <c r="QFX68" s="876"/>
      <c r="QFY68" s="876"/>
      <c r="QFZ68" s="876"/>
      <c r="QGA68" s="876"/>
      <c r="QGB68" s="876"/>
      <c r="QGC68" s="876"/>
      <c r="QGD68" s="876"/>
      <c r="QGE68" s="876"/>
      <c r="QGF68" s="876"/>
      <c r="QGG68" s="876"/>
      <c r="QGH68" s="876"/>
      <c r="QGI68" s="876"/>
      <c r="QGJ68" s="876"/>
      <c r="QGK68" s="876"/>
      <c r="QGL68" s="876"/>
      <c r="QGM68" s="876"/>
      <c r="QGN68" s="876"/>
      <c r="QGO68" s="876"/>
      <c r="QGP68" s="876"/>
      <c r="QGQ68" s="876"/>
      <c r="QGR68" s="876"/>
      <c r="QGS68" s="876"/>
      <c r="QGT68" s="876"/>
      <c r="QGU68" s="876"/>
      <c r="QGV68" s="876"/>
      <c r="QGW68" s="876"/>
      <c r="QGX68" s="876"/>
      <c r="QGY68" s="876"/>
      <c r="QGZ68" s="876"/>
      <c r="QHA68" s="876"/>
      <c r="QHB68" s="876"/>
      <c r="QHC68" s="876"/>
      <c r="QHD68" s="876"/>
      <c r="QHE68" s="876"/>
      <c r="QHF68" s="876"/>
      <c r="QHG68" s="876"/>
      <c r="QHH68" s="876"/>
      <c r="QHI68" s="876"/>
      <c r="QHJ68" s="876"/>
      <c r="QHK68" s="876"/>
      <c r="QHL68" s="876"/>
      <c r="QHM68" s="876"/>
      <c r="QHN68" s="876"/>
      <c r="QHO68" s="876"/>
      <c r="QHP68" s="876"/>
      <c r="QHQ68" s="876"/>
      <c r="QHR68" s="876"/>
      <c r="QHS68" s="876"/>
      <c r="QHT68" s="876"/>
      <c r="QHU68" s="876"/>
      <c r="QHV68" s="876"/>
      <c r="QHW68" s="876"/>
      <c r="QHX68" s="876"/>
      <c r="QHY68" s="876"/>
      <c r="QHZ68" s="876"/>
      <c r="QIA68" s="876"/>
      <c r="QIB68" s="876"/>
      <c r="QIC68" s="876"/>
      <c r="QID68" s="876"/>
      <c r="QIE68" s="876"/>
      <c r="QIF68" s="876"/>
      <c r="QIG68" s="876"/>
      <c r="QIH68" s="876"/>
      <c r="QII68" s="876"/>
      <c r="QIJ68" s="876"/>
      <c r="QIK68" s="876"/>
      <c r="QIL68" s="876"/>
      <c r="QIM68" s="876"/>
      <c r="QIN68" s="876"/>
      <c r="QIO68" s="876"/>
      <c r="QIP68" s="876"/>
      <c r="QIQ68" s="876"/>
      <c r="QIR68" s="876"/>
      <c r="QIS68" s="876"/>
      <c r="QIT68" s="876"/>
      <c r="QIU68" s="876"/>
      <c r="QIV68" s="876"/>
      <c r="QIW68" s="876"/>
      <c r="QIX68" s="876"/>
      <c r="QIY68" s="876"/>
      <c r="QIZ68" s="876"/>
      <c r="QJA68" s="876"/>
      <c r="QJB68" s="876"/>
      <c r="QJC68" s="876"/>
      <c r="QJD68" s="876"/>
      <c r="QJE68" s="876"/>
      <c r="QJF68" s="876"/>
      <c r="QJG68" s="876"/>
      <c r="QJH68" s="876"/>
      <c r="QJI68" s="876"/>
      <c r="QJJ68" s="876"/>
      <c r="QJK68" s="876"/>
      <c r="QJL68" s="876"/>
      <c r="QJM68" s="876"/>
      <c r="QJN68" s="876"/>
      <c r="QJO68" s="876"/>
      <c r="QJP68" s="876"/>
      <c r="QJQ68" s="876"/>
      <c r="QJR68" s="876"/>
      <c r="QJS68" s="876"/>
      <c r="QJT68" s="876"/>
      <c r="QJU68" s="876"/>
      <c r="QJV68" s="876"/>
      <c r="QJW68" s="876"/>
      <c r="QJX68" s="876"/>
      <c r="QJY68" s="876"/>
      <c r="QJZ68" s="876"/>
      <c r="QKA68" s="876"/>
      <c r="QKB68" s="876"/>
      <c r="QKC68" s="876"/>
      <c r="QKD68" s="876"/>
      <c r="QKE68" s="876"/>
      <c r="QKF68" s="876"/>
      <c r="QKG68" s="876"/>
      <c r="QKH68" s="876"/>
      <c r="QKI68" s="876"/>
      <c r="QKJ68" s="876"/>
      <c r="QKK68" s="876"/>
      <c r="QKL68" s="876"/>
      <c r="QKM68" s="876"/>
      <c r="QKN68" s="876"/>
      <c r="QKO68" s="876"/>
      <c r="QKP68" s="876"/>
      <c r="QKQ68" s="876"/>
      <c r="QKR68" s="876"/>
      <c r="QKS68" s="876"/>
      <c r="QKT68" s="876"/>
      <c r="QKU68" s="876"/>
      <c r="QKV68" s="876"/>
      <c r="QKW68" s="876"/>
      <c r="QKX68" s="876"/>
      <c r="QKY68" s="876"/>
      <c r="QKZ68" s="876"/>
      <c r="QLA68" s="876"/>
      <c r="QLB68" s="876"/>
      <c r="QLC68" s="876"/>
      <c r="QLD68" s="876"/>
      <c r="QLE68" s="876"/>
      <c r="QLF68" s="876"/>
      <c r="QLG68" s="876"/>
      <c r="QLH68" s="876"/>
      <c r="QLI68" s="876"/>
      <c r="QLJ68" s="876"/>
      <c r="QLK68" s="876"/>
      <c r="QLL68" s="876"/>
      <c r="QLM68" s="876"/>
      <c r="QLN68" s="876"/>
      <c r="QLO68" s="876"/>
      <c r="QLP68" s="876"/>
      <c r="QLQ68" s="876"/>
      <c r="QLR68" s="876"/>
      <c r="QLS68" s="876"/>
      <c r="QLT68" s="876"/>
      <c r="QLU68" s="876"/>
      <c r="QLV68" s="876"/>
      <c r="QLW68" s="876"/>
      <c r="QLX68" s="876"/>
      <c r="QLY68" s="876"/>
      <c r="QLZ68" s="876"/>
      <c r="QMA68" s="876"/>
      <c r="QMB68" s="876"/>
      <c r="QMC68" s="876"/>
      <c r="QMD68" s="876"/>
      <c r="QME68" s="876"/>
      <c r="QMF68" s="876"/>
      <c r="QMG68" s="876"/>
      <c r="QMH68" s="876"/>
      <c r="QMI68" s="876"/>
      <c r="QMJ68" s="876"/>
      <c r="QMK68" s="876"/>
      <c r="QML68" s="876"/>
      <c r="QMM68" s="876"/>
      <c r="QMN68" s="876"/>
      <c r="QMO68" s="876"/>
      <c r="QMP68" s="876"/>
      <c r="QMQ68" s="876"/>
      <c r="QMR68" s="876"/>
      <c r="QMS68" s="876"/>
      <c r="QMT68" s="876"/>
      <c r="QMU68" s="876"/>
      <c r="QMV68" s="876"/>
      <c r="QMW68" s="876"/>
      <c r="QMX68" s="876"/>
      <c r="QMY68" s="876"/>
      <c r="QMZ68" s="876"/>
      <c r="QNA68" s="876"/>
      <c r="QNB68" s="876"/>
      <c r="QNC68" s="876"/>
      <c r="QND68" s="876"/>
      <c r="QNE68" s="876"/>
      <c r="QNF68" s="876"/>
      <c r="QNG68" s="876"/>
      <c r="QNH68" s="876"/>
      <c r="QNI68" s="876"/>
      <c r="QNJ68" s="876"/>
      <c r="QNK68" s="876"/>
      <c r="QNL68" s="876"/>
      <c r="QNM68" s="876"/>
      <c r="QNN68" s="876"/>
      <c r="QNO68" s="876"/>
      <c r="QNP68" s="876"/>
      <c r="QNQ68" s="876"/>
      <c r="QNR68" s="876"/>
      <c r="QNS68" s="876"/>
      <c r="QNT68" s="876"/>
      <c r="QNU68" s="876"/>
      <c r="QNV68" s="876"/>
      <c r="QNW68" s="876"/>
      <c r="QNX68" s="876"/>
      <c r="QNY68" s="876"/>
      <c r="QNZ68" s="876"/>
      <c r="QOA68" s="876"/>
      <c r="QOB68" s="876"/>
      <c r="QOC68" s="876"/>
      <c r="QOD68" s="876"/>
      <c r="QOE68" s="876"/>
      <c r="QOF68" s="876"/>
      <c r="QOG68" s="876"/>
      <c r="QOH68" s="876"/>
      <c r="QOI68" s="876"/>
      <c r="QOJ68" s="876"/>
      <c r="QOK68" s="876"/>
      <c r="QOL68" s="876"/>
      <c r="QOM68" s="876"/>
      <c r="QON68" s="876"/>
      <c r="QOO68" s="876"/>
      <c r="QOP68" s="876"/>
      <c r="QOQ68" s="876"/>
      <c r="QOR68" s="876"/>
      <c r="QOS68" s="876"/>
      <c r="QOT68" s="876"/>
      <c r="QOU68" s="876"/>
      <c r="QOV68" s="876"/>
      <c r="QOW68" s="876"/>
      <c r="QOX68" s="876"/>
      <c r="QOY68" s="876"/>
      <c r="QOZ68" s="876"/>
      <c r="QPA68" s="876"/>
      <c r="QPB68" s="876"/>
      <c r="QPC68" s="876"/>
      <c r="QPD68" s="876"/>
      <c r="QPE68" s="876"/>
      <c r="QPF68" s="876"/>
      <c r="QPG68" s="876"/>
      <c r="QPH68" s="876"/>
      <c r="QPI68" s="876"/>
      <c r="QPJ68" s="876"/>
      <c r="QPK68" s="876"/>
      <c r="QPL68" s="876"/>
      <c r="QPM68" s="876"/>
      <c r="QPN68" s="876"/>
      <c r="QPO68" s="876"/>
      <c r="QPP68" s="876"/>
      <c r="QPQ68" s="876"/>
      <c r="QPR68" s="876"/>
      <c r="QPS68" s="876"/>
      <c r="QPT68" s="876"/>
      <c r="QPU68" s="876"/>
      <c r="QPV68" s="876"/>
      <c r="QPW68" s="876"/>
      <c r="QPX68" s="876"/>
      <c r="QPY68" s="876"/>
      <c r="QPZ68" s="876"/>
      <c r="QQA68" s="876"/>
      <c r="QQB68" s="876"/>
      <c r="QQC68" s="876"/>
      <c r="QQD68" s="876"/>
      <c r="QQE68" s="876"/>
      <c r="QQF68" s="876"/>
      <c r="QQG68" s="876"/>
      <c r="QQH68" s="876"/>
      <c r="QQI68" s="876"/>
      <c r="QQJ68" s="876"/>
      <c r="QQK68" s="876"/>
      <c r="QQL68" s="876"/>
      <c r="QQM68" s="876"/>
      <c r="QQN68" s="876"/>
      <c r="QQO68" s="876"/>
      <c r="QQP68" s="876"/>
      <c r="QQQ68" s="876"/>
      <c r="QQR68" s="876"/>
      <c r="QQS68" s="876"/>
      <c r="QQT68" s="876"/>
      <c r="QQU68" s="876"/>
      <c r="QQV68" s="876"/>
      <c r="QQW68" s="876"/>
      <c r="QQX68" s="876"/>
      <c r="QQY68" s="876"/>
      <c r="QQZ68" s="876"/>
      <c r="QRA68" s="876"/>
      <c r="QRB68" s="876"/>
      <c r="QRC68" s="876"/>
      <c r="QRD68" s="876"/>
      <c r="QRE68" s="876"/>
      <c r="QRF68" s="876"/>
      <c r="QRG68" s="876"/>
      <c r="QRH68" s="876"/>
      <c r="QRI68" s="876"/>
      <c r="QRJ68" s="876"/>
      <c r="QRK68" s="876"/>
      <c r="QRL68" s="876"/>
      <c r="QRM68" s="876"/>
      <c r="QRN68" s="876"/>
      <c r="QRO68" s="876"/>
      <c r="QRP68" s="876"/>
      <c r="QRQ68" s="876"/>
      <c r="QRR68" s="876"/>
      <c r="QRS68" s="876"/>
      <c r="QRT68" s="876"/>
      <c r="QRU68" s="876"/>
      <c r="QRV68" s="876"/>
      <c r="QRW68" s="876"/>
      <c r="QRX68" s="876"/>
      <c r="QRY68" s="876"/>
      <c r="QRZ68" s="876"/>
      <c r="QSA68" s="876"/>
      <c r="QSB68" s="876"/>
      <c r="QSC68" s="876"/>
      <c r="QSD68" s="876"/>
      <c r="QSE68" s="876"/>
      <c r="QSF68" s="876"/>
      <c r="QSG68" s="876"/>
      <c r="QSH68" s="876"/>
      <c r="QSI68" s="876"/>
      <c r="QSJ68" s="876"/>
      <c r="QSK68" s="876"/>
      <c r="QSL68" s="876"/>
      <c r="QSM68" s="876"/>
      <c r="QSN68" s="876"/>
      <c r="QSO68" s="876"/>
      <c r="QSP68" s="876"/>
      <c r="QSQ68" s="876"/>
      <c r="QSR68" s="876"/>
      <c r="QSS68" s="876"/>
      <c r="QST68" s="876"/>
      <c r="QSU68" s="876"/>
      <c r="QSV68" s="876"/>
      <c r="QSW68" s="876"/>
      <c r="QSX68" s="876"/>
      <c r="QSY68" s="876"/>
      <c r="QSZ68" s="876"/>
      <c r="QTA68" s="876"/>
      <c r="QTB68" s="876"/>
      <c r="QTC68" s="876"/>
      <c r="QTD68" s="876"/>
      <c r="QTE68" s="876"/>
      <c r="QTF68" s="876"/>
      <c r="QTG68" s="876"/>
      <c r="QTH68" s="876"/>
      <c r="QTI68" s="876"/>
      <c r="QTJ68" s="876"/>
      <c r="QTK68" s="876"/>
      <c r="QTL68" s="876"/>
      <c r="QTM68" s="876"/>
      <c r="QTN68" s="876"/>
      <c r="QTO68" s="876"/>
      <c r="QTP68" s="876"/>
      <c r="QTQ68" s="876"/>
      <c r="QTR68" s="876"/>
      <c r="QTS68" s="876"/>
      <c r="QTT68" s="876"/>
      <c r="QTU68" s="876"/>
      <c r="QTV68" s="876"/>
      <c r="QTW68" s="876"/>
      <c r="QTX68" s="876"/>
      <c r="QTY68" s="876"/>
      <c r="QTZ68" s="876"/>
      <c r="QUA68" s="876"/>
      <c r="QUB68" s="876"/>
      <c r="QUC68" s="876"/>
      <c r="QUD68" s="876"/>
      <c r="QUE68" s="876"/>
      <c r="QUF68" s="876"/>
      <c r="QUG68" s="876"/>
      <c r="QUH68" s="876"/>
      <c r="QUI68" s="876"/>
      <c r="QUJ68" s="876"/>
      <c r="QUK68" s="876"/>
      <c r="QUL68" s="876"/>
      <c r="QUM68" s="876"/>
      <c r="QUN68" s="876"/>
      <c r="QUO68" s="876"/>
      <c r="QUP68" s="876"/>
      <c r="QUQ68" s="876"/>
      <c r="QUR68" s="876"/>
      <c r="QUS68" s="876"/>
      <c r="QUT68" s="876"/>
      <c r="QUU68" s="876"/>
      <c r="QUV68" s="876"/>
      <c r="QUW68" s="876"/>
      <c r="QUX68" s="876"/>
      <c r="QUY68" s="876"/>
      <c r="QUZ68" s="876"/>
      <c r="QVA68" s="876"/>
      <c r="QVB68" s="876"/>
      <c r="QVC68" s="876"/>
      <c r="QVD68" s="876"/>
      <c r="QVE68" s="876"/>
      <c r="QVF68" s="876"/>
      <c r="QVG68" s="876"/>
      <c r="QVH68" s="876"/>
      <c r="QVI68" s="876"/>
      <c r="QVJ68" s="876"/>
      <c r="QVK68" s="876"/>
      <c r="QVL68" s="876"/>
      <c r="QVM68" s="876"/>
      <c r="QVN68" s="876"/>
      <c r="QVO68" s="876"/>
      <c r="QVP68" s="876"/>
      <c r="QVQ68" s="876"/>
      <c r="QVR68" s="876"/>
      <c r="QVS68" s="876"/>
      <c r="QVT68" s="876"/>
      <c r="QVU68" s="876"/>
      <c r="QVV68" s="876"/>
      <c r="QVW68" s="876"/>
      <c r="QVX68" s="876"/>
      <c r="QVY68" s="876"/>
      <c r="QVZ68" s="876"/>
      <c r="QWA68" s="876"/>
      <c r="QWB68" s="876"/>
      <c r="QWC68" s="876"/>
      <c r="QWD68" s="876"/>
      <c r="QWE68" s="876"/>
      <c r="QWF68" s="876"/>
      <c r="QWG68" s="876"/>
      <c r="QWH68" s="876"/>
      <c r="QWI68" s="876"/>
      <c r="QWJ68" s="876"/>
      <c r="QWK68" s="876"/>
      <c r="QWL68" s="876"/>
      <c r="QWM68" s="876"/>
      <c r="QWN68" s="876"/>
      <c r="QWO68" s="876"/>
      <c r="QWP68" s="876"/>
      <c r="QWQ68" s="876"/>
      <c r="QWR68" s="876"/>
      <c r="QWS68" s="876"/>
      <c r="QWT68" s="876"/>
      <c r="QWU68" s="876"/>
      <c r="QWV68" s="876"/>
      <c r="QWW68" s="876"/>
      <c r="QWX68" s="876"/>
      <c r="QWY68" s="876"/>
      <c r="QWZ68" s="876"/>
      <c r="QXA68" s="876"/>
      <c r="QXB68" s="876"/>
      <c r="QXC68" s="876"/>
      <c r="QXD68" s="876"/>
      <c r="QXE68" s="876"/>
      <c r="QXF68" s="876"/>
      <c r="QXG68" s="876"/>
      <c r="QXH68" s="876"/>
      <c r="QXI68" s="876"/>
      <c r="QXJ68" s="876"/>
      <c r="QXK68" s="876"/>
      <c r="QXL68" s="876"/>
      <c r="QXM68" s="876"/>
      <c r="QXN68" s="876"/>
      <c r="QXO68" s="876"/>
      <c r="QXP68" s="876"/>
      <c r="QXQ68" s="876"/>
      <c r="QXR68" s="876"/>
      <c r="QXS68" s="876"/>
      <c r="QXT68" s="876"/>
      <c r="QXU68" s="876"/>
      <c r="QXV68" s="876"/>
      <c r="QXW68" s="876"/>
      <c r="QXX68" s="876"/>
      <c r="QXY68" s="876"/>
      <c r="QXZ68" s="876"/>
      <c r="QYA68" s="876"/>
      <c r="QYB68" s="876"/>
      <c r="QYC68" s="876"/>
      <c r="QYD68" s="876"/>
      <c r="QYE68" s="876"/>
      <c r="QYF68" s="876"/>
      <c r="QYG68" s="876"/>
      <c r="QYH68" s="876"/>
      <c r="QYI68" s="876"/>
      <c r="QYJ68" s="876"/>
      <c r="QYK68" s="876"/>
      <c r="QYL68" s="876"/>
      <c r="QYM68" s="876"/>
      <c r="QYN68" s="876"/>
      <c r="QYO68" s="876"/>
      <c r="QYP68" s="876"/>
      <c r="QYQ68" s="876"/>
      <c r="QYR68" s="876"/>
      <c r="QYS68" s="876"/>
      <c r="QYT68" s="876"/>
      <c r="QYU68" s="876"/>
      <c r="QYV68" s="876"/>
      <c r="QYW68" s="876"/>
      <c r="QYX68" s="876"/>
      <c r="QYY68" s="876"/>
      <c r="QYZ68" s="876"/>
      <c r="QZA68" s="876"/>
      <c r="QZB68" s="876"/>
      <c r="QZC68" s="876"/>
      <c r="QZD68" s="876"/>
      <c r="QZE68" s="876"/>
      <c r="QZF68" s="876"/>
      <c r="QZG68" s="876"/>
      <c r="QZH68" s="876"/>
      <c r="QZI68" s="876"/>
      <c r="QZJ68" s="876"/>
      <c r="QZK68" s="876"/>
      <c r="QZL68" s="876"/>
      <c r="QZM68" s="876"/>
      <c r="QZN68" s="876"/>
      <c r="QZO68" s="876"/>
      <c r="QZP68" s="876"/>
      <c r="QZQ68" s="876"/>
      <c r="QZR68" s="876"/>
      <c r="QZS68" s="876"/>
      <c r="QZT68" s="876"/>
      <c r="QZU68" s="876"/>
      <c r="QZV68" s="876"/>
      <c r="QZW68" s="876"/>
      <c r="QZX68" s="876"/>
      <c r="QZY68" s="876"/>
      <c r="QZZ68" s="876"/>
      <c r="RAA68" s="876"/>
      <c r="RAB68" s="876"/>
      <c r="RAC68" s="876"/>
      <c r="RAD68" s="876"/>
      <c r="RAE68" s="876"/>
      <c r="RAF68" s="876"/>
      <c r="RAG68" s="876"/>
      <c r="RAH68" s="876"/>
      <c r="RAI68" s="876"/>
      <c r="RAJ68" s="876"/>
      <c r="RAK68" s="876"/>
      <c r="RAL68" s="876"/>
      <c r="RAM68" s="876"/>
      <c r="RAN68" s="876"/>
      <c r="RAO68" s="876"/>
      <c r="RAP68" s="876"/>
      <c r="RAQ68" s="876"/>
      <c r="RAR68" s="876"/>
      <c r="RAS68" s="876"/>
      <c r="RAT68" s="876"/>
      <c r="RAU68" s="876"/>
      <c r="RAV68" s="876"/>
      <c r="RAW68" s="876"/>
      <c r="RAX68" s="876"/>
      <c r="RAY68" s="876"/>
      <c r="RAZ68" s="876"/>
      <c r="RBA68" s="876"/>
      <c r="RBB68" s="876"/>
      <c r="RBC68" s="876"/>
      <c r="RBD68" s="876"/>
      <c r="RBE68" s="876"/>
      <c r="RBF68" s="876"/>
      <c r="RBG68" s="876"/>
      <c r="RBH68" s="876"/>
      <c r="RBI68" s="876"/>
      <c r="RBJ68" s="876"/>
      <c r="RBK68" s="876"/>
      <c r="RBL68" s="876"/>
      <c r="RBM68" s="876"/>
      <c r="RBN68" s="876"/>
      <c r="RBO68" s="876"/>
      <c r="RBP68" s="876"/>
      <c r="RBQ68" s="876"/>
      <c r="RBR68" s="876"/>
      <c r="RBS68" s="876"/>
      <c r="RBT68" s="876"/>
      <c r="RBU68" s="876"/>
      <c r="RBV68" s="876"/>
      <c r="RBW68" s="876"/>
      <c r="RBX68" s="876"/>
      <c r="RBY68" s="876"/>
      <c r="RBZ68" s="876"/>
      <c r="RCA68" s="876"/>
      <c r="RCB68" s="876"/>
      <c r="RCC68" s="876"/>
      <c r="RCD68" s="876"/>
      <c r="RCE68" s="876"/>
      <c r="RCF68" s="876"/>
      <c r="RCG68" s="876"/>
      <c r="RCH68" s="876"/>
      <c r="RCI68" s="876"/>
      <c r="RCJ68" s="876"/>
      <c r="RCK68" s="876"/>
      <c r="RCL68" s="876"/>
      <c r="RCM68" s="876"/>
      <c r="RCN68" s="876"/>
      <c r="RCO68" s="876"/>
      <c r="RCP68" s="876"/>
      <c r="RCQ68" s="876"/>
      <c r="RCR68" s="876"/>
      <c r="RCS68" s="876"/>
      <c r="RCT68" s="876"/>
      <c r="RCU68" s="876"/>
      <c r="RCV68" s="876"/>
      <c r="RCW68" s="876"/>
      <c r="RCX68" s="876"/>
      <c r="RCY68" s="876"/>
      <c r="RCZ68" s="876"/>
      <c r="RDA68" s="876"/>
      <c r="RDB68" s="876"/>
      <c r="RDC68" s="876"/>
      <c r="RDD68" s="876"/>
      <c r="RDE68" s="876"/>
      <c r="RDF68" s="876"/>
      <c r="RDG68" s="876"/>
      <c r="RDH68" s="876"/>
      <c r="RDI68" s="876"/>
      <c r="RDJ68" s="876"/>
      <c r="RDK68" s="876"/>
      <c r="RDL68" s="876"/>
      <c r="RDM68" s="876"/>
      <c r="RDN68" s="876"/>
      <c r="RDO68" s="876"/>
      <c r="RDP68" s="876"/>
      <c r="RDQ68" s="876"/>
      <c r="RDR68" s="876"/>
      <c r="RDS68" s="876"/>
      <c r="RDT68" s="876"/>
      <c r="RDU68" s="876"/>
      <c r="RDV68" s="876"/>
      <c r="RDW68" s="876"/>
      <c r="RDX68" s="876"/>
      <c r="RDY68" s="876"/>
      <c r="RDZ68" s="876"/>
      <c r="REA68" s="876"/>
      <c r="REB68" s="876"/>
      <c r="REC68" s="876"/>
      <c r="RED68" s="876"/>
      <c r="REE68" s="876"/>
      <c r="REF68" s="876"/>
      <c r="REG68" s="876"/>
      <c r="REH68" s="876"/>
      <c r="REI68" s="876"/>
      <c r="REJ68" s="876"/>
      <c r="REK68" s="876"/>
      <c r="REL68" s="876"/>
      <c r="REM68" s="876"/>
      <c r="REN68" s="876"/>
      <c r="REO68" s="876"/>
      <c r="REP68" s="876"/>
      <c r="REQ68" s="876"/>
      <c r="RER68" s="876"/>
      <c r="RES68" s="876"/>
      <c r="RET68" s="876"/>
      <c r="REU68" s="876"/>
      <c r="REV68" s="876"/>
      <c r="REW68" s="876"/>
      <c r="REX68" s="876"/>
      <c r="REY68" s="876"/>
      <c r="REZ68" s="876"/>
      <c r="RFA68" s="876"/>
      <c r="RFB68" s="876"/>
      <c r="RFC68" s="876"/>
      <c r="RFD68" s="876"/>
      <c r="RFE68" s="876"/>
      <c r="RFF68" s="876"/>
      <c r="RFG68" s="876"/>
      <c r="RFH68" s="876"/>
      <c r="RFI68" s="876"/>
      <c r="RFJ68" s="876"/>
      <c r="RFK68" s="876"/>
      <c r="RFL68" s="876"/>
      <c r="RFM68" s="876"/>
      <c r="RFN68" s="876"/>
      <c r="RFO68" s="876"/>
      <c r="RFP68" s="876"/>
      <c r="RFQ68" s="876"/>
      <c r="RFR68" s="876"/>
      <c r="RFS68" s="876"/>
      <c r="RFT68" s="876"/>
      <c r="RFU68" s="876"/>
      <c r="RFV68" s="876"/>
      <c r="RFW68" s="876"/>
      <c r="RFX68" s="876"/>
      <c r="RFY68" s="876"/>
      <c r="RFZ68" s="876"/>
      <c r="RGA68" s="876"/>
      <c r="RGB68" s="876"/>
      <c r="RGC68" s="876"/>
      <c r="RGD68" s="876"/>
      <c r="RGE68" s="876"/>
      <c r="RGF68" s="876"/>
      <c r="RGG68" s="876"/>
      <c r="RGH68" s="876"/>
      <c r="RGI68" s="876"/>
      <c r="RGJ68" s="876"/>
      <c r="RGK68" s="876"/>
      <c r="RGL68" s="876"/>
      <c r="RGM68" s="876"/>
      <c r="RGN68" s="876"/>
      <c r="RGO68" s="876"/>
      <c r="RGP68" s="876"/>
      <c r="RGQ68" s="876"/>
      <c r="RGR68" s="876"/>
      <c r="RGS68" s="876"/>
      <c r="RGT68" s="876"/>
      <c r="RGU68" s="876"/>
      <c r="RGV68" s="876"/>
      <c r="RGW68" s="876"/>
      <c r="RGX68" s="876"/>
      <c r="RGY68" s="876"/>
      <c r="RGZ68" s="876"/>
      <c r="RHA68" s="876"/>
      <c r="RHB68" s="876"/>
      <c r="RHC68" s="876"/>
      <c r="RHD68" s="876"/>
      <c r="RHE68" s="876"/>
      <c r="RHF68" s="876"/>
      <c r="RHG68" s="876"/>
      <c r="RHH68" s="876"/>
      <c r="RHI68" s="876"/>
      <c r="RHJ68" s="876"/>
      <c r="RHK68" s="876"/>
      <c r="RHL68" s="876"/>
      <c r="RHM68" s="876"/>
      <c r="RHN68" s="876"/>
      <c r="RHO68" s="876"/>
      <c r="RHP68" s="876"/>
      <c r="RHQ68" s="876"/>
      <c r="RHR68" s="876"/>
      <c r="RHS68" s="876"/>
      <c r="RHT68" s="876"/>
      <c r="RHU68" s="876"/>
      <c r="RHV68" s="876"/>
      <c r="RHW68" s="876"/>
      <c r="RHX68" s="876"/>
      <c r="RHY68" s="876"/>
      <c r="RHZ68" s="876"/>
      <c r="RIA68" s="876"/>
      <c r="RIB68" s="876"/>
      <c r="RIC68" s="876"/>
      <c r="RID68" s="876"/>
      <c r="RIE68" s="876"/>
      <c r="RIF68" s="876"/>
      <c r="RIG68" s="876"/>
      <c r="RIH68" s="876"/>
      <c r="RII68" s="876"/>
      <c r="RIJ68" s="876"/>
      <c r="RIK68" s="876"/>
      <c r="RIL68" s="876"/>
      <c r="RIM68" s="876"/>
      <c r="RIN68" s="876"/>
      <c r="RIO68" s="876"/>
      <c r="RIP68" s="876"/>
      <c r="RIQ68" s="876"/>
      <c r="RIR68" s="876"/>
      <c r="RIS68" s="876"/>
      <c r="RIT68" s="876"/>
      <c r="RIU68" s="876"/>
      <c r="RIV68" s="876"/>
      <c r="RIW68" s="876"/>
      <c r="RIX68" s="876"/>
      <c r="RIY68" s="876"/>
      <c r="RIZ68" s="876"/>
      <c r="RJA68" s="876"/>
      <c r="RJB68" s="876"/>
      <c r="RJC68" s="876"/>
      <c r="RJD68" s="876"/>
      <c r="RJE68" s="876"/>
      <c r="RJF68" s="876"/>
      <c r="RJG68" s="876"/>
      <c r="RJH68" s="876"/>
      <c r="RJI68" s="876"/>
      <c r="RJJ68" s="876"/>
      <c r="RJK68" s="876"/>
      <c r="RJL68" s="876"/>
      <c r="RJM68" s="876"/>
      <c r="RJN68" s="876"/>
      <c r="RJO68" s="876"/>
      <c r="RJP68" s="876"/>
      <c r="RJQ68" s="876"/>
      <c r="RJR68" s="876"/>
      <c r="RJS68" s="876"/>
      <c r="RJT68" s="876"/>
      <c r="RJU68" s="876"/>
      <c r="RJV68" s="876"/>
      <c r="RJW68" s="876"/>
      <c r="RJX68" s="876"/>
      <c r="RJY68" s="876"/>
      <c r="RJZ68" s="876"/>
      <c r="RKA68" s="876"/>
      <c r="RKB68" s="876"/>
      <c r="RKC68" s="876"/>
      <c r="RKD68" s="876"/>
      <c r="RKE68" s="876"/>
      <c r="RKF68" s="876"/>
      <c r="RKG68" s="876"/>
      <c r="RKH68" s="876"/>
      <c r="RKI68" s="876"/>
      <c r="RKJ68" s="876"/>
      <c r="RKK68" s="876"/>
      <c r="RKL68" s="876"/>
      <c r="RKM68" s="876"/>
      <c r="RKN68" s="876"/>
      <c r="RKO68" s="876"/>
      <c r="RKP68" s="876"/>
      <c r="RKQ68" s="876"/>
      <c r="RKR68" s="876"/>
      <c r="RKS68" s="876"/>
      <c r="RKT68" s="876"/>
      <c r="RKU68" s="876"/>
      <c r="RKV68" s="876"/>
      <c r="RKW68" s="876"/>
      <c r="RKX68" s="876"/>
      <c r="RKY68" s="876"/>
      <c r="RKZ68" s="876"/>
      <c r="RLA68" s="876"/>
      <c r="RLB68" s="876"/>
      <c r="RLC68" s="876"/>
      <c r="RLD68" s="876"/>
      <c r="RLE68" s="876"/>
      <c r="RLF68" s="876"/>
      <c r="RLG68" s="876"/>
      <c r="RLH68" s="876"/>
      <c r="RLI68" s="876"/>
      <c r="RLJ68" s="876"/>
      <c r="RLK68" s="876"/>
      <c r="RLL68" s="876"/>
      <c r="RLM68" s="876"/>
      <c r="RLN68" s="876"/>
      <c r="RLO68" s="876"/>
      <c r="RLP68" s="876"/>
      <c r="RLQ68" s="876"/>
      <c r="RLR68" s="876"/>
      <c r="RLS68" s="876"/>
      <c r="RLT68" s="876"/>
      <c r="RLU68" s="876"/>
      <c r="RLV68" s="876"/>
      <c r="RLW68" s="876"/>
      <c r="RLX68" s="876"/>
      <c r="RLY68" s="876"/>
      <c r="RLZ68" s="876"/>
      <c r="RMA68" s="876"/>
      <c r="RMB68" s="876"/>
      <c r="RMC68" s="876"/>
      <c r="RMD68" s="876"/>
      <c r="RME68" s="876"/>
      <c r="RMF68" s="876"/>
      <c r="RMG68" s="876"/>
      <c r="RMH68" s="876"/>
      <c r="RMI68" s="876"/>
      <c r="RMJ68" s="876"/>
      <c r="RMK68" s="876"/>
      <c r="RML68" s="876"/>
      <c r="RMM68" s="876"/>
      <c r="RMN68" s="876"/>
      <c r="RMO68" s="876"/>
      <c r="RMP68" s="876"/>
      <c r="RMQ68" s="876"/>
      <c r="RMR68" s="876"/>
      <c r="RMS68" s="876"/>
      <c r="RMT68" s="876"/>
      <c r="RMU68" s="876"/>
      <c r="RMV68" s="876"/>
      <c r="RMW68" s="876"/>
      <c r="RMX68" s="876"/>
      <c r="RMY68" s="876"/>
      <c r="RMZ68" s="876"/>
      <c r="RNA68" s="876"/>
      <c r="RNB68" s="876"/>
      <c r="RNC68" s="876"/>
      <c r="RND68" s="876"/>
      <c r="RNE68" s="876"/>
      <c r="RNF68" s="876"/>
      <c r="RNG68" s="876"/>
      <c r="RNH68" s="876"/>
      <c r="RNI68" s="876"/>
      <c r="RNJ68" s="876"/>
      <c r="RNK68" s="876"/>
      <c r="RNL68" s="876"/>
      <c r="RNM68" s="876"/>
      <c r="RNN68" s="876"/>
      <c r="RNO68" s="876"/>
      <c r="RNP68" s="876"/>
      <c r="RNQ68" s="876"/>
      <c r="RNR68" s="876"/>
      <c r="RNS68" s="876"/>
      <c r="RNT68" s="876"/>
      <c r="RNU68" s="876"/>
      <c r="RNV68" s="876"/>
      <c r="RNW68" s="876"/>
      <c r="RNX68" s="876"/>
      <c r="RNY68" s="876"/>
      <c r="RNZ68" s="876"/>
      <c r="ROA68" s="876"/>
      <c r="ROB68" s="876"/>
      <c r="ROC68" s="876"/>
      <c r="ROD68" s="876"/>
      <c r="ROE68" s="876"/>
      <c r="ROF68" s="876"/>
      <c r="ROG68" s="876"/>
      <c r="ROH68" s="876"/>
      <c r="ROI68" s="876"/>
      <c r="ROJ68" s="876"/>
      <c r="ROK68" s="876"/>
      <c r="ROL68" s="876"/>
      <c r="ROM68" s="876"/>
      <c r="RON68" s="876"/>
      <c r="ROO68" s="876"/>
      <c r="ROP68" s="876"/>
      <c r="ROQ68" s="876"/>
      <c r="ROR68" s="876"/>
      <c r="ROS68" s="876"/>
      <c r="ROT68" s="876"/>
      <c r="ROU68" s="876"/>
      <c r="ROV68" s="876"/>
      <c r="ROW68" s="876"/>
      <c r="ROX68" s="876"/>
      <c r="ROY68" s="876"/>
      <c r="ROZ68" s="876"/>
      <c r="RPA68" s="876"/>
      <c r="RPB68" s="876"/>
      <c r="RPC68" s="876"/>
      <c r="RPD68" s="876"/>
      <c r="RPE68" s="876"/>
      <c r="RPF68" s="876"/>
      <c r="RPG68" s="876"/>
      <c r="RPH68" s="876"/>
      <c r="RPI68" s="876"/>
      <c r="RPJ68" s="876"/>
      <c r="RPK68" s="876"/>
      <c r="RPL68" s="876"/>
      <c r="RPM68" s="876"/>
      <c r="RPN68" s="876"/>
      <c r="RPO68" s="876"/>
      <c r="RPP68" s="876"/>
      <c r="RPQ68" s="876"/>
      <c r="RPR68" s="876"/>
      <c r="RPS68" s="876"/>
      <c r="RPT68" s="876"/>
      <c r="RPU68" s="876"/>
      <c r="RPV68" s="876"/>
      <c r="RPW68" s="876"/>
      <c r="RPX68" s="876"/>
      <c r="RPY68" s="876"/>
      <c r="RPZ68" s="876"/>
      <c r="RQA68" s="876"/>
      <c r="RQB68" s="876"/>
      <c r="RQC68" s="876"/>
      <c r="RQD68" s="876"/>
      <c r="RQE68" s="876"/>
      <c r="RQF68" s="876"/>
      <c r="RQG68" s="876"/>
      <c r="RQH68" s="876"/>
      <c r="RQI68" s="876"/>
      <c r="RQJ68" s="876"/>
      <c r="RQK68" s="876"/>
      <c r="RQL68" s="876"/>
      <c r="RQM68" s="876"/>
      <c r="RQN68" s="876"/>
      <c r="RQO68" s="876"/>
      <c r="RQP68" s="876"/>
      <c r="RQQ68" s="876"/>
      <c r="RQR68" s="876"/>
      <c r="RQS68" s="876"/>
      <c r="RQT68" s="876"/>
      <c r="RQU68" s="876"/>
      <c r="RQV68" s="876"/>
      <c r="RQW68" s="876"/>
      <c r="RQX68" s="876"/>
      <c r="RQY68" s="876"/>
      <c r="RQZ68" s="876"/>
      <c r="RRA68" s="876"/>
      <c r="RRB68" s="876"/>
      <c r="RRC68" s="876"/>
      <c r="RRD68" s="876"/>
      <c r="RRE68" s="876"/>
      <c r="RRF68" s="876"/>
      <c r="RRG68" s="876"/>
      <c r="RRH68" s="876"/>
      <c r="RRI68" s="876"/>
      <c r="RRJ68" s="876"/>
      <c r="RRK68" s="876"/>
      <c r="RRL68" s="876"/>
      <c r="RRM68" s="876"/>
      <c r="RRN68" s="876"/>
      <c r="RRO68" s="876"/>
      <c r="RRP68" s="876"/>
      <c r="RRQ68" s="876"/>
      <c r="RRR68" s="876"/>
      <c r="RRS68" s="876"/>
      <c r="RRT68" s="876"/>
      <c r="RRU68" s="876"/>
      <c r="RRV68" s="876"/>
      <c r="RRW68" s="876"/>
      <c r="RRX68" s="876"/>
      <c r="RRY68" s="876"/>
      <c r="RRZ68" s="876"/>
      <c r="RSA68" s="876"/>
      <c r="RSB68" s="876"/>
      <c r="RSC68" s="876"/>
      <c r="RSD68" s="876"/>
      <c r="RSE68" s="876"/>
      <c r="RSF68" s="876"/>
      <c r="RSG68" s="876"/>
      <c r="RSH68" s="876"/>
      <c r="RSI68" s="876"/>
      <c r="RSJ68" s="876"/>
      <c r="RSK68" s="876"/>
      <c r="RSL68" s="876"/>
      <c r="RSM68" s="876"/>
      <c r="RSN68" s="876"/>
      <c r="RSO68" s="876"/>
      <c r="RSP68" s="876"/>
      <c r="RSQ68" s="876"/>
      <c r="RSR68" s="876"/>
      <c r="RSS68" s="876"/>
      <c r="RST68" s="876"/>
      <c r="RSU68" s="876"/>
      <c r="RSV68" s="876"/>
      <c r="RSW68" s="876"/>
      <c r="RSX68" s="876"/>
      <c r="RSY68" s="876"/>
      <c r="RSZ68" s="876"/>
      <c r="RTA68" s="876"/>
      <c r="RTB68" s="876"/>
      <c r="RTC68" s="876"/>
      <c r="RTD68" s="876"/>
      <c r="RTE68" s="876"/>
      <c r="RTF68" s="876"/>
      <c r="RTG68" s="876"/>
      <c r="RTH68" s="876"/>
      <c r="RTI68" s="876"/>
      <c r="RTJ68" s="876"/>
      <c r="RTK68" s="876"/>
      <c r="RTL68" s="876"/>
      <c r="RTM68" s="876"/>
      <c r="RTN68" s="876"/>
      <c r="RTO68" s="876"/>
      <c r="RTP68" s="876"/>
      <c r="RTQ68" s="876"/>
      <c r="RTR68" s="876"/>
      <c r="RTS68" s="876"/>
      <c r="RTT68" s="876"/>
      <c r="RTU68" s="876"/>
      <c r="RTV68" s="876"/>
      <c r="RTW68" s="876"/>
      <c r="RTX68" s="876"/>
      <c r="RTY68" s="876"/>
      <c r="RTZ68" s="876"/>
      <c r="RUA68" s="876"/>
      <c r="RUB68" s="876"/>
      <c r="RUC68" s="876"/>
      <c r="RUD68" s="876"/>
      <c r="RUE68" s="876"/>
      <c r="RUF68" s="876"/>
      <c r="RUG68" s="876"/>
      <c r="RUH68" s="876"/>
      <c r="RUI68" s="876"/>
      <c r="RUJ68" s="876"/>
      <c r="RUK68" s="876"/>
      <c r="RUL68" s="876"/>
      <c r="RUM68" s="876"/>
      <c r="RUN68" s="876"/>
      <c r="RUO68" s="876"/>
      <c r="RUP68" s="876"/>
      <c r="RUQ68" s="876"/>
      <c r="RUR68" s="876"/>
      <c r="RUS68" s="876"/>
      <c r="RUT68" s="876"/>
      <c r="RUU68" s="876"/>
      <c r="RUV68" s="876"/>
      <c r="RUW68" s="876"/>
      <c r="RUX68" s="876"/>
      <c r="RUY68" s="876"/>
      <c r="RUZ68" s="876"/>
      <c r="RVA68" s="876"/>
      <c r="RVB68" s="876"/>
      <c r="RVC68" s="876"/>
      <c r="RVD68" s="876"/>
      <c r="RVE68" s="876"/>
      <c r="RVF68" s="876"/>
      <c r="RVG68" s="876"/>
      <c r="RVH68" s="876"/>
      <c r="RVI68" s="876"/>
      <c r="RVJ68" s="876"/>
      <c r="RVK68" s="876"/>
      <c r="RVL68" s="876"/>
      <c r="RVM68" s="876"/>
      <c r="RVN68" s="876"/>
      <c r="RVO68" s="876"/>
      <c r="RVP68" s="876"/>
      <c r="RVQ68" s="876"/>
      <c r="RVR68" s="876"/>
      <c r="RVS68" s="876"/>
      <c r="RVT68" s="876"/>
      <c r="RVU68" s="876"/>
      <c r="RVV68" s="876"/>
      <c r="RVW68" s="876"/>
      <c r="RVX68" s="876"/>
      <c r="RVY68" s="876"/>
      <c r="RVZ68" s="876"/>
      <c r="RWA68" s="876"/>
      <c r="RWB68" s="876"/>
      <c r="RWC68" s="876"/>
      <c r="RWD68" s="876"/>
      <c r="RWE68" s="876"/>
      <c r="RWF68" s="876"/>
      <c r="RWG68" s="876"/>
      <c r="RWH68" s="876"/>
      <c r="RWI68" s="876"/>
      <c r="RWJ68" s="876"/>
      <c r="RWK68" s="876"/>
      <c r="RWL68" s="876"/>
      <c r="RWM68" s="876"/>
      <c r="RWN68" s="876"/>
      <c r="RWO68" s="876"/>
      <c r="RWP68" s="876"/>
      <c r="RWQ68" s="876"/>
      <c r="RWR68" s="876"/>
      <c r="RWS68" s="876"/>
      <c r="RWT68" s="876"/>
      <c r="RWU68" s="876"/>
      <c r="RWV68" s="876"/>
      <c r="RWW68" s="876"/>
      <c r="RWX68" s="876"/>
      <c r="RWY68" s="876"/>
      <c r="RWZ68" s="876"/>
      <c r="RXA68" s="876"/>
      <c r="RXB68" s="876"/>
      <c r="RXC68" s="876"/>
      <c r="RXD68" s="876"/>
      <c r="RXE68" s="876"/>
      <c r="RXF68" s="876"/>
      <c r="RXG68" s="876"/>
      <c r="RXH68" s="876"/>
      <c r="RXI68" s="876"/>
      <c r="RXJ68" s="876"/>
      <c r="RXK68" s="876"/>
      <c r="RXL68" s="876"/>
      <c r="RXM68" s="876"/>
      <c r="RXN68" s="876"/>
      <c r="RXO68" s="876"/>
      <c r="RXP68" s="876"/>
      <c r="RXQ68" s="876"/>
      <c r="RXR68" s="876"/>
      <c r="RXS68" s="876"/>
      <c r="RXT68" s="876"/>
      <c r="RXU68" s="876"/>
      <c r="RXV68" s="876"/>
      <c r="RXW68" s="876"/>
      <c r="RXX68" s="876"/>
      <c r="RXY68" s="876"/>
      <c r="RXZ68" s="876"/>
      <c r="RYA68" s="876"/>
      <c r="RYB68" s="876"/>
      <c r="RYC68" s="876"/>
      <c r="RYD68" s="876"/>
      <c r="RYE68" s="876"/>
      <c r="RYF68" s="876"/>
      <c r="RYG68" s="876"/>
      <c r="RYH68" s="876"/>
      <c r="RYI68" s="876"/>
      <c r="RYJ68" s="876"/>
      <c r="RYK68" s="876"/>
      <c r="RYL68" s="876"/>
      <c r="RYM68" s="876"/>
      <c r="RYN68" s="876"/>
      <c r="RYO68" s="876"/>
      <c r="RYP68" s="876"/>
      <c r="RYQ68" s="876"/>
      <c r="RYR68" s="876"/>
      <c r="RYS68" s="876"/>
      <c r="RYT68" s="876"/>
      <c r="RYU68" s="876"/>
      <c r="RYV68" s="876"/>
      <c r="RYW68" s="876"/>
      <c r="RYX68" s="876"/>
      <c r="RYY68" s="876"/>
      <c r="RYZ68" s="876"/>
      <c r="RZA68" s="876"/>
      <c r="RZB68" s="876"/>
      <c r="RZC68" s="876"/>
      <c r="RZD68" s="876"/>
      <c r="RZE68" s="876"/>
      <c r="RZF68" s="876"/>
      <c r="RZG68" s="876"/>
      <c r="RZH68" s="876"/>
      <c r="RZI68" s="876"/>
      <c r="RZJ68" s="876"/>
      <c r="RZK68" s="876"/>
      <c r="RZL68" s="876"/>
      <c r="RZM68" s="876"/>
      <c r="RZN68" s="876"/>
      <c r="RZO68" s="876"/>
      <c r="RZP68" s="876"/>
      <c r="RZQ68" s="876"/>
      <c r="RZR68" s="876"/>
      <c r="RZS68" s="876"/>
      <c r="RZT68" s="876"/>
      <c r="RZU68" s="876"/>
      <c r="RZV68" s="876"/>
      <c r="RZW68" s="876"/>
      <c r="RZX68" s="876"/>
      <c r="RZY68" s="876"/>
      <c r="RZZ68" s="876"/>
      <c r="SAA68" s="876"/>
      <c r="SAB68" s="876"/>
      <c r="SAC68" s="876"/>
      <c r="SAD68" s="876"/>
      <c r="SAE68" s="876"/>
      <c r="SAF68" s="876"/>
      <c r="SAG68" s="876"/>
      <c r="SAH68" s="876"/>
      <c r="SAI68" s="876"/>
      <c r="SAJ68" s="876"/>
      <c r="SAK68" s="876"/>
      <c r="SAL68" s="876"/>
      <c r="SAM68" s="876"/>
      <c r="SAN68" s="876"/>
      <c r="SAO68" s="876"/>
      <c r="SAP68" s="876"/>
      <c r="SAQ68" s="876"/>
      <c r="SAR68" s="876"/>
      <c r="SAS68" s="876"/>
      <c r="SAT68" s="876"/>
      <c r="SAU68" s="876"/>
      <c r="SAV68" s="876"/>
      <c r="SAW68" s="876"/>
      <c r="SAX68" s="876"/>
      <c r="SAY68" s="876"/>
      <c r="SAZ68" s="876"/>
      <c r="SBA68" s="876"/>
      <c r="SBB68" s="876"/>
      <c r="SBC68" s="876"/>
      <c r="SBD68" s="876"/>
      <c r="SBE68" s="876"/>
      <c r="SBF68" s="876"/>
      <c r="SBG68" s="876"/>
      <c r="SBH68" s="876"/>
      <c r="SBI68" s="876"/>
      <c r="SBJ68" s="876"/>
      <c r="SBK68" s="876"/>
      <c r="SBL68" s="876"/>
      <c r="SBM68" s="876"/>
      <c r="SBN68" s="876"/>
      <c r="SBO68" s="876"/>
      <c r="SBP68" s="876"/>
      <c r="SBQ68" s="876"/>
      <c r="SBR68" s="876"/>
      <c r="SBS68" s="876"/>
      <c r="SBT68" s="876"/>
      <c r="SBU68" s="876"/>
      <c r="SBV68" s="876"/>
      <c r="SBW68" s="876"/>
      <c r="SBX68" s="876"/>
      <c r="SBY68" s="876"/>
      <c r="SBZ68" s="876"/>
      <c r="SCA68" s="876"/>
      <c r="SCB68" s="876"/>
      <c r="SCC68" s="876"/>
      <c r="SCD68" s="876"/>
      <c r="SCE68" s="876"/>
      <c r="SCF68" s="876"/>
      <c r="SCG68" s="876"/>
      <c r="SCH68" s="876"/>
      <c r="SCI68" s="876"/>
      <c r="SCJ68" s="876"/>
      <c r="SCK68" s="876"/>
      <c r="SCL68" s="876"/>
      <c r="SCM68" s="876"/>
      <c r="SCN68" s="876"/>
      <c r="SCO68" s="876"/>
      <c r="SCP68" s="876"/>
      <c r="SCQ68" s="876"/>
      <c r="SCR68" s="876"/>
      <c r="SCS68" s="876"/>
      <c r="SCT68" s="876"/>
      <c r="SCU68" s="876"/>
      <c r="SCV68" s="876"/>
      <c r="SCW68" s="876"/>
      <c r="SCX68" s="876"/>
      <c r="SCY68" s="876"/>
      <c r="SCZ68" s="876"/>
      <c r="SDA68" s="876"/>
      <c r="SDB68" s="876"/>
      <c r="SDC68" s="876"/>
      <c r="SDD68" s="876"/>
      <c r="SDE68" s="876"/>
      <c r="SDF68" s="876"/>
      <c r="SDG68" s="876"/>
      <c r="SDH68" s="876"/>
      <c r="SDI68" s="876"/>
      <c r="SDJ68" s="876"/>
      <c r="SDK68" s="876"/>
      <c r="SDL68" s="876"/>
      <c r="SDM68" s="876"/>
      <c r="SDN68" s="876"/>
      <c r="SDO68" s="876"/>
      <c r="SDP68" s="876"/>
      <c r="SDQ68" s="876"/>
      <c r="SDR68" s="876"/>
      <c r="SDS68" s="876"/>
      <c r="SDT68" s="876"/>
      <c r="SDU68" s="876"/>
      <c r="SDV68" s="876"/>
      <c r="SDW68" s="876"/>
      <c r="SDX68" s="876"/>
      <c r="SDY68" s="876"/>
      <c r="SDZ68" s="876"/>
      <c r="SEA68" s="876"/>
      <c r="SEB68" s="876"/>
      <c r="SEC68" s="876"/>
      <c r="SED68" s="876"/>
      <c r="SEE68" s="876"/>
      <c r="SEF68" s="876"/>
      <c r="SEG68" s="876"/>
      <c r="SEH68" s="876"/>
      <c r="SEI68" s="876"/>
      <c r="SEJ68" s="876"/>
      <c r="SEK68" s="876"/>
      <c r="SEL68" s="876"/>
      <c r="SEM68" s="876"/>
      <c r="SEN68" s="876"/>
      <c r="SEO68" s="876"/>
      <c r="SEP68" s="876"/>
      <c r="SEQ68" s="876"/>
      <c r="SER68" s="876"/>
      <c r="SES68" s="876"/>
      <c r="SET68" s="876"/>
      <c r="SEU68" s="876"/>
      <c r="SEV68" s="876"/>
      <c r="SEW68" s="876"/>
      <c r="SEX68" s="876"/>
      <c r="SEY68" s="876"/>
      <c r="SEZ68" s="876"/>
      <c r="SFA68" s="876"/>
      <c r="SFB68" s="876"/>
      <c r="SFC68" s="876"/>
      <c r="SFD68" s="876"/>
      <c r="SFE68" s="876"/>
      <c r="SFF68" s="876"/>
      <c r="SFG68" s="876"/>
      <c r="SFH68" s="876"/>
      <c r="SFI68" s="876"/>
      <c r="SFJ68" s="876"/>
      <c r="SFK68" s="876"/>
      <c r="SFL68" s="876"/>
      <c r="SFM68" s="876"/>
      <c r="SFN68" s="876"/>
      <c r="SFO68" s="876"/>
      <c r="SFP68" s="876"/>
      <c r="SFQ68" s="876"/>
      <c r="SFR68" s="876"/>
      <c r="SFS68" s="876"/>
      <c r="SFT68" s="876"/>
      <c r="SFU68" s="876"/>
      <c r="SFV68" s="876"/>
      <c r="SFW68" s="876"/>
      <c r="SFX68" s="876"/>
      <c r="SFY68" s="876"/>
      <c r="SFZ68" s="876"/>
      <c r="SGA68" s="876"/>
      <c r="SGB68" s="876"/>
      <c r="SGC68" s="876"/>
      <c r="SGD68" s="876"/>
      <c r="SGE68" s="876"/>
      <c r="SGF68" s="876"/>
      <c r="SGG68" s="876"/>
      <c r="SGH68" s="876"/>
      <c r="SGI68" s="876"/>
      <c r="SGJ68" s="876"/>
      <c r="SGK68" s="876"/>
      <c r="SGL68" s="876"/>
      <c r="SGM68" s="876"/>
      <c r="SGN68" s="876"/>
      <c r="SGO68" s="876"/>
      <c r="SGP68" s="876"/>
      <c r="SGQ68" s="876"/>
      <c r="SGR68" s="876"/>
      <c r="SGS68" s="876"/>
      <c r="SGT68" s="876"/>
      <c r="SGU68" s="876"/>
      <c r="SGV68" s="876"/>
      <c r="SGW68" s="876"/>
      <c r="SGX68" s="876"/>
      <c r="SGY68" s="876"/>
      <c r="SGZ68" s="876"/>
      <c r="SHA68" s="876"/>
      <c r="SHB68" s="876"/>
      <c r="SHC68" s="876"/>
      <c r="SHD68" s="876"/>
      <c r="SHE68" s="876"/>
      <c r="SHF68" s="876"/>
      <c r="SHG68" s="876"/>
      <c r="SHH68" s="876"/>
      <c r="SHI68" s="876"/>
      <c r="SHJ68" s="876"/>
      <c r="SHK68" s="876"/>
      <c r="SHL68" s="876"/>
      <c r="SHM68" s="876"/>
      <c r="SHN68" s="876"/>
      <c r="SHO68" s="876"/>
      <c r="SHP68" s="876"/>
      <c r="SHQ68" s="876"/>
      <c r="SHR68" s="876"/>
      <c r="SHS68" s="876"/>
      <c r="SHT68" s="876"/>
      <c r="SHU68" s="876"/>
      <c r="SHV68" s="876"/>
      <c r="SHW68" s="876"/>
      <c r="SHX68" s="876"/>
      <c r="SHY68" s="876"/>
      <c r="SHZ68" s="876"/>
      <c r="SIA68" s="876"/>
      <c r="SIB68" s="876"/>
      <c r="SIC68" s="876"/>
      <c r="SID68" s="876"/>
      <c r="SIE68" s="876"/>
      <c r="SIF68" s="876"/>
      <c r="SIG68" s="876"/>
      <c r="SIH68" s="876"/>
      <c r="SII68" s="876"/>
      <c r="SIJ68" s="876"/>
      <c r="SIK68" s="876"/>
      <c r="SIL68" s="876"/>
      <c r="SIM68" s="876"/>
      <c r="SIN68" s="876"/>
      <c r="SIO68" s="876"/>
      <c r="SIP68" s="876"/>
      <c r="SIQ68" s="876"/>
      <c r="SIR68" s="876"/>
      <c r="SIS68" s="876"/>
      <c r="SIT68" s="876"/>
      <c r="SIU68" s="876"/>
      <c r="SIV68" s="876"/>
      <c r="SIW68" s="876"/>
      <c r="SIX68" s="876"/>
      <c r="SIY68" s="876"/>
      <c r="SIZ68" s="876"/>
      <c r="SJA68" s="876"/>
      <c r="SJB68" s="876"/>
      <c r="SJC68" s="876"/>
      <c r="SJD68" s="876"/>
      <c r="SJE68" s="876"/>
      <c r="SJF68" s="876"/>
      <c r="SJG68" s="876"/>
      <c r="SJH68" s="876"/>
      <c r="SJI68" s="876"/>
      <c r="SJJ68" s="876"/>
      <c r="SJK68" s="876"/>
      <c r="SJL68" s="876"/>
      <c r="SJM68" s="876"/>
      <c r="SJN68" s="876"/>
      <c r="SJO68" s="876"/>
      <c r="SJP68" s="876"/>
      <c r="SJQ68" s="876"/>
      <c r="SJR68" s="876"/>
      <c r="SJS68" s="876"/>
      <c r="SJT68" s="876"/>
      <c r="SJU68" s="876"/>
      <c r="SJV68" s="876"/>
      <c r="SJW68" s="876"/>
      <c r="SJX68" s="876"/>
      <c r="SJY68" s="876"/>
      <c r="SJZ68" s="876"/>
      <c r="SKA68" s="876"/>
      <c r="SKB68" s="876"/>
      <c r="SKC68" s="876"/>
      <c r="SKD68" s="876"/>
      <c r="SKE68" s="876"/>
      <c r="SKF68" s="876"/>
      <c r="SKG68" s="876"/>
      <c r="SKH68" s="876"/>
      <c r="SKI68" s="876"/>
      <c r="SKJ68" s="876"/>
      <c r="SKK68" s="876"/>
      <c r="SKL68" s="876"/>
      <c r="SKM68" s="876"/>
      <c r="SKN68" s="876"/>
      <c r="SKO68" s="876"/>
      <c r="SKP68" s="876"/>
      <c r="SKQ68" s="876"/>
      <c r="SKR68" s="876"/>
      <c r="SKS68" s="876"/>
      <c r="SKT68" s="876"/>
      <c r="SKU68" s="876"/>
      <c r="SKV68" s="876"/>
      <c r="SKW68" s="876"/>
      <c r="SKX68" s="876"/>
      <c r="SKY68" s="876"/>
      <c r="SKZ68" s="876"/>
      <c r="SLA68" s="876"/>
      <c r="SLB68" s="876"/>
      <c r="SLC68" s="876"/>
      <c r="SLD68" s="876"/>
      <c r="SLE68" s="876"/>
      <c r="SLF68" s="876"/>
      <c r="SLG68" s="876"/>
      <c r="SLH68" s="876"/>
      <c r="SLI68" s="876"/>
      <c r="SLJ68" s="876"/>
      <c r="SLK68" s="876"/>
      <c r="SLL68" s="876"/>
      <c r="SLM68" s="876"/>
      <c r="SLN68" s="876"/>
      <c r="SLO68" s="876"/>
      <c r="SLP68" s="876"/>
      <c r="SLQ68" s="876"/>
      <c r="SLR68" s="876"/>
      <c r="SLS68" s="876"/>
      <c r="SLT68" s="876"/>
      <c r="SLU68" s="876"/>
      <c r="SLV68" s="876"/>
      <c r="SLW68" s="876"/>
      <c r="SLX68" s="876"/>
      <c r="SLY68" s="876"/>
      <c r="SLZ68" s="876"/>
      <c r="SMA68" s="876"/>
      <c r="SMB68" s="876"/>
      <c r="SMC68" s="876"/>
      <c r="SMD68" s="876"/>
      <c r="SME68" s="876"/>
      <c r="SMF68" s="876"/>
      <c r="SMG68" s="876"/>
      <c r="SMH68" s="876"/>
      <c r="SMI68" s="876"/>
      <c r="SMJ68" s="876"/>
      <c r="SMK68" s="876"/>
      <c r="SML68" s="876"/>
      <c r="SMM68" s="876"/>
      <c r="SMN68" s="876"/>
      <c r="SMO68" s="876"/>
      <c r="SMP68" s="876"/>
      <c r="SMQ68" s="876"/>
      <c r="SMR68" s="876"/>
      <c r="SMS68" s="876"/>
      <c r="SMT68" s="876"/>
      <c r="SMU68" s="876"/>
      <c r="SMV68" s="876"/>
      <c r="SMW68" s="876"/>
      <c r="SMX68" s="876"/>
      <c r="SMY68" s="876"/>
      <c r="SMZ68" s="876"/>
      <c r="SNA68" s="876"/>
      <c r="SNB68" s="876"/>
      <c r="SNC68" s="876"/>
      <c r="SND68" s="876"/>
      <c r="SNE68" s="876"/>
      <c r="SNF68" s="876"/>
      <c r="SNG68" s="876"/>
      <c r="SNH68" s="876"/>
      <c r="SNI68" s="876"/>
      <c r="SNJ68" s="876"/>
      <c r="SNK68" s="876"/>
      <c r="SNL68" s="876"/>
      <c r="SNM68" s="876"/>
      <c r="SNN68" s="876"/>
      <c r="SNO68" s="876"/>
      <c r="SNP68" s="876"/>
      <c r="SNQ68" s="876"/>
      <c r="SNR68" s="876"/>
      <c r="SNS68" s="876"/>
      <c r="SNT68" s="876"/>
      <c r="SNU68" s="876"/>
      <c r="SNV68" s="876"/>
      <c r="SNW68" s="876"/>
      <c r="SNX68" s="876"/>
      <c r="SNY68" s="876"/>
      <c r="SNZ68" s="876"/>
      <c r="SOA68" s="876"/>
      <c r="SOB68" s="876"/>
      <c r="SOC68" s="876"/>
      <c r="SOD68" s="876"/>
      <c r="SOE68" s="876"/>
      <c r="SOF68" s="876"/>
      <c r="SOG68" s="876"/>
      <c r="SOH68" s="876"/>
      <c r="SOI68" s="876"/>
      <c r="SOJ68" s="876"/>
      <c r="SOK68" s="876"/>
      <c r="SOL68" s="876"/>
      <c r="SOM68" s="876"/>
      <c r="SON68" s="876"/>
      <c r="SOO68" s="876"/>
      <c r="SOP68" s="876"/>
      <c r="SOQ68" s="876"/>
      <c r="SOR68" s="876"/>
      <c r="SOS68" s="876"/>
      <c r="SOT68" s="876"/>
      <c r="SOU68" s="876"/>
      <c r="SOV68" s="876"/>
      <c r="SOW68" s="876"/>
      <c r="SOX68" s="876"/>
      <c r="SOY68" s="876"/>
      <c r="SOZ68" s="876"/>
      <c r="SPA68" s="876"/>
      <c r="SPB68" s="876"/>
      <c r="SPC68" s="876"/>
      <c r="SPD68" s="876"/>
      <c r="SPE68" s="876"/>
      <c r="SPF68" s="876"/>
      <c r="SPG68" s="876"/>
      <c r="SPH68" s="876"/>
      <c r="SPI68" s="876"/>
      <c r="SPJ68" s="876"/>
      <c r="SPK68" s="876"/>
      <c r="SPL68" s="876"/>
      <c r="SPM68" s="876"/>
      <c r="SPN68" s="876"/>
      <c r="SPO68" s="876"/>
      <c r="SPP68" s="876"/>
      <c r="SPQ68" s="876"/>
      <c r="SPR68" s="876"/>
      <c r="SPS68" s="876"/>
      <c r="SPT68" s="876"/>
      <c r="SPU68" s="876"/>
      <c r="SPV68" s="876"/>
      <c r="SPW68" s="876"/>
      <c r="SPX68" s="876"/>
      <c r="SPY68" s="876"/>
      <c r="SPZ68" s="876"/>
      <c r="SQA68" s="876"/>
      <c r="SQB68" s="876"/>
      <c r="SQC68" s="876"/>
      <c r="SQD68" s="876"/>
      <c r="SQE68" s="876"/>
      <c r="SQF68" s="876"/>
      <c r="SQG68" s="876"/>
      <c r="SQH68" s="876"/>
      <c r="SQI68" s="876"/>
      <c r="SQJ68" s="876"/>
      <c r="SQK68" s="876"/>
      <c r="SQL68" s="876"/>
      <c r="SQM68" s="876"/>
      <c r="SQN68" s="876"/>
      <c r="SQO68" s="876"/>
      <c r="SQP68" s="876"/>
      <c r="SQQ68" s="876"/>
      <c r="SQR68" s="876"/>
      <c r="SQS68" s="876"/>
      <c r="SQT68" s="876"/>
      <c r="SQU68" s="876"/>
      <c r="SQV68" s="876"/>
      <c r="SQW68" s="876"/>
      <c r="SQX68" s="876"/>
      <c r="SQY68" s="876"/>
      <c r="SQZ68" s="876"/>
      <c r="SRA68" s="876"/>
      <c r="SRB68" s="876"/>
      <c r="SRC68" s="876"/>
      <c r="SRD68" s="876"/>
      <c r="SRE68" s="876"/>
      <c r="SRF68" s="876"/>
      <c r="SRG68" s="876"/>
      <c r="SRH68" s="876"/>
      <c r="SRI68" s="876"/>
      <c r="SRJ68" s="876"/>
      <c r="SRK68" s="876"/>
      <c r="SRL68" s="876"/>
      <c r="SRM68" s="876"/>
      <c r="SRN68" s="876"/>
      <c r="SRO68" s="876"/>
      <c r="SRP68" s="876"/>
      <c r="SRQ68" s="876"/>
      <c r="SRR68" s="876"/>
      <c r="SRS68" s="876"/>
      <c r="SRT68" s="876"/>
      <c r="SRU68" s="876"/>
      <c r="SRV68" s="876"/>
      <c r="SRW68" s="876"/>
      <c r="SRX68" s="876"/>
      <c r="SRY68" s="876"/>
      <c r="SRZ68" s="876"/>
      <c r="SSA68" s="876"/>
      <c r="SSB68" s="876"/>
      <c r="SSC68" s="876"/>
      <c r="SSD68" s="876"/>
      <c r="SSE68" s="876"/>
      <c r="SSF68" s="876"/>
      <c r="SSG68" s="876"/>
      <c r="SSH68" s="876"/>
      <c r="SSI68" s="876"/>
      <c r="SSJ68" s="876"/>
      <c r="SSK68" s="876"/>
      <c r="SSL68" s="876"/>
      <c r="SSM68" s="876"/>
      <c r="SSN68" s="876"/>
      <c r="SSO68" s="876"/>
      <c r="SSP68" s="876"/>
      <c r="SSQ68" s="876"/>
      <c r="SSR68" s="876"/>
      <c r="SSS68" s="876"/>
      <c r="SST68" s="876"/>
      <c r="SSU68" s="876"/>
      <c r="SSV68" s="876"/>
      <c r="SSW68" s="876"/>
      <c r="SSX68" s="876"/>
      <c r="SSY68" s="876"/>
      <c r="SSZ68" s="876"/>
      <c r="STA68" s="876"/>
      <c r="STB68" s="876"/>
      <c r="STC68" s="876"/>
      <c r="STD68" s="876"/>
      <c r="STE68" s="876"/>
      <c r="STF68" s="876"/>
      <c r="STG68" s="876"/>
      <c r="STH68" s="876"/>
      <c r="STI68" s="876"/>
      <c r="STJ68" s="876"/>
      <c r="STK68" s="876"/>
      <c r="STL68" s="876"/>
      <c r="STM68" s="876"/>
      <c r="STN68" s="876"/>
      <c r="STO68" s="876"/>
      <c r="STP68" s="876"/>
      <c r="STQ68" s="876"/>
      <c r="STR68" s="876"/>
      <c r="STS68" s="876"/>
      <c r="STT68" s="876"/>
      <c r="STU68" s="876"/>
      <c r="STV68" s="876"/>
      <c r="STW68" s="876"/>
      <c r="STX68" s="876"/>
      <c r="STY68" s="876"/>
      <c r="STZ68" s="876"/>
      <c r="SUA68" s="876"/>
      <c r="SUB68" s="876"/>
      <c r="SUC68" s="876"/>
      <c r="SUD68" s="876"/>
      <c r="SUE68" s="876"/>
      <c r="SUF68" s="876"/>
      <c r="SUG68" s="876"/>
      <c r="SUH68" s="876"/>
      <c r="SUI68" s="876"/>
      <c r="SUJ68" s="876"/>
      <c r="SUK68" s="876"/>
      <c r="SUL68" s="876"/>
      <c r="SUM68" s="876"/>
      <c r="SUN68" s="876"/>
      <c r="SUO68" s="876"/>
      <c r="SUP68" s="876"/>
      <c r="SUQ68" s="876"/>
      <c r="SUR68" s="876"/>
      <c r="SUS68" s="876"/>
      <c r="SUT68" s="876"/>
      <c r="SUU68" s="876"/>
      <c r="SUV68" s="876"/>
      <c r="SUW68" s="876"/>
      <c r="SUX68" s="876"/>
      <c r="SUY68" s="876"/>
      <c r="SUZ68" s="876"/>
      <c r="SVA68" s="876"/>
      <c r="SVB68" s="876"/>
      <c r="SVC68" s="876"/>
      <c r="SVD68" s="876"/>
      <c r="SVE68" s="876"/>
      <c r="SVF68" s="876"/>
      <c r="SVG68" s="876"/>
      <c r="SVH68" s="876"/>
      <c r="SVI68" s="876"/>
      <c r="SVJ68" s="876"/>
      <c r="SVK68" s="876"/>
      <c r="SVL68" s="876"/>
      <c r="SVM68" s="876"/>
      <c r="SVN68" s="876"/>
      <c r="SVO68" s="876"/>
      <c r="SVP68" s="876"/>
      <c r="SVQ68" s="876"/>
      <c r="SVR68" s="876"/>
      <c r="SVS68" s="876"/>
      <c r="SVT68" s="876"/>
      <c r="SVU68" s="876"/>
      <c r="SVV68" s="876"/>
      <c r="SVW68" s="876"/>
      <c r="SVX68" s="876"/>
      <c r="SVY68" s="876"/>
      <c r="SVZ68" s="876"/>
      <c r="SWA68" s="876"/>
      <c r="SWB68" s="876"/>
      <c r="SWC68" s="876"/>
      <c r="SWD68" s="876"/>
      <c r="SWE68" s="876"/>
      <c r="SWF68" s="876"/>
      <c r="SWG68" s="876"/>
      <c r="SWH68" s="876"/>
      <c r="SWI68" s="876"/>
      <c r="SWJ68" s="876"/>
      <c r="SWK68" s="876"/>
      <c r="SWL68" s="876"/>
      <c r="SWM68" s="876"/>
      <c r="SWN68" s="876"/>
      <c r="SWO68" s="876"/>
      <c r="SWP68" s="876"/>
      <c r="SWQ68" s="876"/>
      <c r="SWR68" s="876"/>
      <c r="SWS68" s="876"/>
      <c r="SWT68" s="876"/>
      <c r="SWU68" s="876"/>
      <c r="SWV68" s="876"/>
      <c r="SWW68" s="876"/>
      <c r="SWX68" s="876"/>
      <c r="SWY68" s="876"/>
      <c r="SWZ68" s="876"/>
      <c r="SXA68" s="876"/>
      <c r="SXB68" s="876"/>
      <c r="SXC68" s="876"/>
      <c r="SXD68" s="876"/>
      <c r="SXE68" s="876"/>
      <c r="SXF68" s="876"/>
      <c r="SXG68" s="876"/>
      <c r="SXH68" s="876"/>
      <c r="SXI68" s="876"/>
      <c r="SXJ68" s="876"/>
      <c r="SXK68" s="876"/>
      <c r="SXL68" s="876"/>
      <c r="SXM68" s="876"/>
      <c r="SXN68" s="876"/>
      <c r="SXO68" s="876"/>
      <c r="SXP68" s="876"/>
      <c r="SXQ68" s="876"/>
      <c r="SXR68" s="876"/>
      <c r="SXS68" s="876"/>
      <c r="SXT68" s="876"/>
      <c r="SXU68" s="876"/>
      <c r="SXV68" s="876"/>
      <c r="SXW68" s="876"/>
      <c r="SXX68" s="876"/>
      <c r="SXY68" s="876"/>
      <c r="SXZ68" s="876"/>
      <c r="SYA68" s="876"/>
      <c r="SYB68" s="876"/>
      <c r="SYC68" s="876"/>
      <c r="SYD68" s="876"/>
      <c r="SYE68" s="876"/>
      <c r="SYF68" s="876"/>
      <c r="SYG68" s="876"/>
      <c r="SYH68" s="876"/>
      <c r="SYI68" s="876"/>
      <c r="SYJ68" s="876"/>
      <c r="SYK68" s="876"/>
      <c r="SYL68" s="876"/>
      <c r="SYM68" s="876"/>
      <c r="SYN68" s="876"/>
      <c r="SYO68" s="876"/>
      <c r="SYP68" s="876"/>
      <c r="SYQ68" s="876"/>
      <c r="SYR68" s="876"/>
      <c r="SYS68" s="876"/>
      <c r="SYT68" s="876"/>
      <c r="SYU68" s="876"/>
      <c r="SYV68" s="876"/>
      <c r="SYW68" s="876"/>
      <c r="SYX68" s="876"/>
      <c r="SYY68" s="876"/>
      <c r="SYZ68" s="876"/>
      <c r="SZA68" s="876"/>
      <c r="SZB68" s="876"/>
      <c r="SZC68" s="876"/>
      <c r="SZD68" s="876"/>
      <c r="SZE68" s="876"/>
      <c r="SZF68" s="876"/>
      <c r="SZG68" s="876"/>
      <c r="SZH68" s="876"/>
      <c r="SZI68" s="876"/>
      <c r="SZJ68" s="876"/>
      <c r="SZK68" s="876"/>
      <c r="SZL68" s="876"/>
      <c r="SZM68" s="876"/>
      <c r="SZN68" s="876"/>
      <c r="SZO68" s="876"/>
      <c r="SZP68" s="876"/>
      <c r="SZQ68" s="876"/>
      <c r="SZR68" s="876"/>
      <c r="SZS68" s="876"/>
      <c r="SZT68" s="876"/>
      <c r="SZU68" s="876"/>
      <c r="SZV68" s="876"/>
      <c r="SZW68" s="876"/>
      <c r="SZX68" s="876"/>
      <c r="SZY68" s="876"/>
      <c r="SZZ68" s="876"/>
      <c r="TAA68" s="876"/>
      <c r="TAB68" s="876"/>
      <c r="TAC68" s="876"/>
      <c r="TAD68" s="876"/>
      <c r="TAE68" s="876"/>
      <c r="TAF68" s="876"/>
      <c r="TAG68" s="876"/>
      <c r="TAH68" s="876"/>
      <c r="TAI68" s="876"/>
      <c r="TAJ68" s="876"/>
      <c r="TAK68" s="876"/>
      <c r="TAL68" s="876"/>
      <c r="TAM68" s="876"/>
      <c r="TAN68" s="876"/>
      <c r="TAO68" s="876"/>
      <c r="TAP68" s="876"/>
      <c r="TAQ68" s="876"/>
      <c r="TAR68" s="876"/>
      <c r="TAS68" s="876"/>
      <c r="TAT68" s="876"/>
      <c r="TAU68" s="876"/>
      <c r="TAV68" s="876"/>
      <c r="TAW68" s="876"/>
      <c r="TAX68" s="876"/>
      <c r="TAY68" s="876"/>
      <c r="TAZ68" s="876"/>
      <c r="TBA68" s="876"/>
      <c r="TBB68" s="876"/>
      <c r="TBC68" s="876"/>
      <c r="TBD68" s="876"/>
      <c r="TBE68" s="876"/>
      <c r="TBF68" s="876"/>
      <c r="TBG68" s="876"/>
      <c r="TBH68" s="876"/>
      <c r="TBI68" s="876"/>
      <c r="TBJ68" s="876"/>
      <c r="TBK68" s="876"/>
      <c r="TBL68" s="876"/>
      <c r="TBM68" s="876"/>
      <c r="TBN68" s="876"/>
      <c r="TBO68" s="876"/>
      <c r="TBP68" s="876"/>
      <c r="TBQ68" s="876"/>
      <c r="TBR68" s="876"/>
      <c r="TBS68" s="876"/>
      <c r="TBT68" s="876"/>
      <c r="TBU68" s="876"/>
      <c r="TBV68" s="876"/>
      <c r="TBW68" s="876"/>
      <c r="TBX68" s="876"/>
      <c r="TBY68" s="876"/>
      <c r="TBZ68" s="876"/>
      <c r="TCA68" s="876"/>
      <c r="TCB68" s="876"/>
      <c r="TCC68" s="876"/>
      <c r="TCD68" s="876"/>
      <c r="TCE68" s="876"/>
      <c r="TCF68" s="876"/>
      <c r="TCG68" s="876"/>
      <c r="TCH68" s="876"/>
      <c r="TCI68" s="876"/>
      <c r="TCJ68" s="876"/>
      <c r="TCK68" s="876"/>
      <c r="TCL68" s="876"/>
      <c r="TCM68" s="876"/>
      <c r="TCN68" s="876"/>
      <c r="TCO68" s="876"/>
      <c r="TCP68" s="876"/>
      <c r="TCQ68" s="876"/>
      <c r="TCR68" s="876"/>
      <c r="TCS68" s="876"/>
      <c r="TCT68" s="876"/>
      <c r="TCU68" s="876"/>
      <c r="TCV68" s="876"/>
      <c r="TCW68" s="876"/>
      <c r="TCX68" s="876"/>
      <c r="TCY68" s="876"/>
      <c r="TCZ68" s="876"/>
      <c r="TDA68" s="876"/>
      <c r="TDB68" s="876"/>
      <c r="TDC68" s="876"/>
      <c r="TDD68" s="876"/>
      <c r="TDE68" s="876"/>
      <c r="TDF68" s="876"/>
      <c r="TDG68" s="876"/>
      <c r="TDH68" s="876"/>
      <c r="TDI68" s="876"/>
      <c r="TDJ68" s="876"/>
      <c r="TDK68" s="876"/>
      <c r="TDL68" s="876"/>
      <c r="TDM68" s="876"/>
      <c r="TDN68" s="876"/>
      <c r="TDO68" s="876"/>
      <c r="TDP68" s="876"/>
      <c r="TDQ68" s="876"/>
      <c r="TDR68" s="876"/>
      <c r="TDS68" s="876"/>
      <c r="TDT68" s="876"/>
      <c r="TDU68" s="876"/>
      <c r="TDV68" s="876"/>
      <c r="TDW68" s="876"/>
      <c r="TDX68" s="876"/>
      <c r="TDY68" s="876"/>
      <c r="TDZ68" s="876"/>
      <c r="TEA68" s="876"/>
      <c r="TEB68" s="876"/>
      <c r="TEC68" s="876"/>
      <c r="TED68" s="876"/>
      <c r="TEE68" s="876"/>
      <c r="TEF68" s="876"/>
      <c r="TEG68" s="876"/>
      <c r="TEH68" s="876"/>
      <c r="TEI68" s="876"/>
      <c r="TEJ68" s="876"/>
      <c r="TEK68" s="876"/>
      <c r="TEL68" s="876"/>
      <c r="TEM68" s="876"/>
      <c r="TEN68" s="876"/>
      <c r="TEO68" s="876"/>
      <c r="TEP68" s="876"/>
      <c r="TEQ68" s="876"/>
      <c r="TER68" s="876"/>
      <c r="TES68" s="876"/>
      <c r="TET68" s="876"/>
      <c r="TEU68" s="876"/>
      <c r="TEV68" s="876"/>
      <c r="TEW68" s="876"/>
      <c r="TEX68" s="876"/>
      <c r="TEY68" s="876"/>
      <c r="TEZ68" s="876"/>
      <c r="TFA68" s="876"/>
      <c r="TFB68" s="876"/>
      <c r="TFC68" s="876"/>
      <c r="TFD68" s="876"/>
      <c r="TFE68" s="876"/>
      <c r="TFF68" s="876"/>
      <c r="TFG68" s="876"/>
      <c r="TFH68" s="876"/>
      <c r="TFI68" s="876"/>
      <c r="TFJ68" s="876"/>
      <c r="TFK68" s="876"/>
      <c r="TFL68" s="876"/>
      <c r="TFM68" s="876"/>
      <c r="TFN68" s="876"/>
      <c r="TFO68" s="876"/>
      <c r="TFP68" s="876"/>
      <c r="TFQ68" s="876"/>
      <c r="TFR68" s="876"/>
      <c r="TFS68" s="876"/>
      <c r="TFT68" s="876"/>
      <c r="TFU68" s="876"/>
      <c r="TFV68" s="876"/>
      <c r="TFW68" s="876"/>
      <c r="TFX68" s="876"/>
      <c r="TFY68" s="876"/>
      <c r="TFZ68" s="876"/>
      <c r="TGA68" s="876"/>
      <c r="TGB68" s="876"/>
      <c r="TGC68" s="876"/>
      <c r="TGD68" s="876"/>
      <c r="TGE68" s="876"/>
      <c r="TGF68" s="876"/>
      <c r="TGG68" s="876"/>
      <c r="TGH68" s="876"/>
      <c r="TGI68" s="876"/>
      <c r="TGJ68" s="876"/>
      <c r="TGK68" s="876"/>
      <c r="TGL68" s="876"/>
      <c r="TGM68" s="876"/>
      <c r="TGN68" s="876"/>
      <c r="TGO68" s="876"/>
      <c r="TGP68" s="876"/>
      <c r="TGQ68" s="876"/>
      <c r="TGR68" s="876"/>
      <c r="TGS68" s="876"/>
      <c r="TGT68" s="876"/>
      <c r="TGU68" s="876"/>
      <c r="TGV68" s="876"/>
      <c r="TGW68" s="876"/>
      <c r="TGX68" s="876"/>
      <c r="TGY68" s="876"/>
      <c r="TGZ68" s="876"/>
      <c r="THA68" s="876"/>
      <c r="THB68" s="876"/>
      <c r="THC68" s="876"/>
      <c r="THD68" s="876"/>
      <c r="THE68" s="876"/>
      <c r="THF68" s="876"/>
      <c r="THG68" s="876"/>
      <c r="THH68" s="876"/>
      <c r="THI68" s="876"/>
      <c r="THJ68" s="876"/>
      <c r="THK68" s="876"/>
      <c r="THL68" s="876"/>
      <c r="THM68" s="876"/>
      <c r="THN68" s="876"/>
      <c r="THO68" s="876"/>
      <c r="THP68" s="876"/>
      <c r="THQ68" s="876"/>
      <c r="THR68" s="876"/>
      <c r="THS68" s="876"/>
      <c r="THT68" s="876"/>
      <c r="THU68" s="876"/>
      <c r="THV68" s="876"/>
      <c r="THW68" s="876"/>
      <c r="THX68" s="876"/>
      <c r="THY68" s="876"/>
      <c r="THZ68" s="876"/>
      <c r="TIA68" s="876"/>
      <c r="TIB68" s="876"/>
      <c r="TIC68" s="876"/>
      <c r="TID68" s="876"/>
      <c r="TIE68" s="876"/>
      <c r="TIF68" s="876"/>
      <c r="TIG68" s="876"/>
      <c r="TIH68" s="876"/>
      <c r="TII68" s="876"/>
      <c r="TIJ68" s="876"/>
      <c r="TIK68" s="876"/>
      <c r="TIL68" s="876"/>
      <c r="TIM68" s="876"/>
      <c r="TIN68" s="876"/>
      <c r="TIO68" s="876"/>
      <c r="TIP68" s="876"/>
      <c r="TIQ68" s="876"/>
      <c r="TIR68" s="876"/>
      <c r="TIS68" s="876"/>
      <c r="TIT68" s="876"/>
      <c r="TIU68" s="876"/>
      <c r="TIV68" s="876"/>
      <c r="TIW68" s="876"/>
      <c r="TIX68" s="876"/>
      <c r="TIY68" s="876"/>
      <c r="TIZ68" s="876"/>
      <c r="TJA68" s="876"/>
      <c r="TJB68" s="876"/>
      <c r="TJC68" s="876"/>
      <c r="TJD68" s="876"/>
      <c r="TJE68" s="876"/>
      <c r="TJF68" s="876"/>
      <c r="TJG68" s="876"/>
      <c r="TJH68" s="876"/>
      <c r="TJI68" s="876"/>
      <c r="TJJ68" s="876"/>
      <c r="TJK68" s="876"/>
      <c r="TJL68" s="876"/>
      <c r="TJM68" s="876"/>
      <c r="TJN68" s="876"/>
      <c r="TJO68" s="876"/>
      <c r="TJP68" s="876"/>
      <c r="TJQ68" s="876"/>
      <c r="TJR68" s="876"/>
      <c r="TJS68" s="876"/>
      <c r="TJT68" s="876"/>
      <c r="TJU68" s="876"/>
      <c r="TJV68" s="876"/>
      <c r="TJW68" s="876"/>
      <c r="TJX68" s="876"/>
      <c r="TJY68" s="876"/>
      <c r="TJZ68" s="876"/>
      <c r="TKA68" s="876"/>
      <c r="TKB68" s="876"/>
      <c r="TKC68" s="876"/>
      <c r="TKD68" s="876"/>
      <c r="TKE68" s="876"/>
      <c r="TKF68" s="876"/>
      <c r="TKG68" s="876"/>
      <c r="TKH68" s="876"/>
      <c r="TKI68" s="876"/>
      <c r="TKJ68" s="876"/>
      <c r="TKK68" s="876"/>
      <c r="TKL68" s="876"/>
      <c r="TKM68" s="876"/>
      <c r="TKN68" s="876"/>
      <c r="TKO68" s="876"/>
      <c r="TKP68" s="876"/>
      <c r="TKQ68" s="876"/>
      <c r="TKR68" s="876"/>
      <c r="TKS68" s="876"/>
      <c r="TKT68" s="876"/>
      <c r="TKU68" s="876"/>
      <c r="TKV68" s="876"/>
      <c r="TKW68" s="876"/>
      <c r="TKX68" s="876"/>
      <c r="TKY68" s="876"/>
      <c r="TKZ68" s="876"/>
      <c r="TLA68" s="876"/>
      <c r="TLB68" s="876"/>
      <c r="TLC68" s="876"/>
      <c r="TLD68" s="876"/>
      <c r="TLE68" s="876"/>
      <c r="TLF68" s="876"/>
      <c r="TLG68" s="876"/>
      <c r="TLH68" s="876"/>
      <c r="TLI68" s="876"/>
      <c r="TLJ68" s="876"/>
      <c r="TLK68" s="876"/>
      <c r="TLL68" s="876"/>
      <c r="TLM68" s="876"/>
      <c r="TLN68" s="876"/>
      <c r="TLO68" s="876"/>
      <c r="TLP68" s="876"/>
      <c r="TLQ68" s="876"/>
      <c r="TLR68" s="876"/>
      <c r="TLS68" s="876"/>
      <c r="TLT68" s="876"/>
      <c r="TLU68" s="876"/>
      <c r="TLV68" s="876"/>
      <c r="TLW68" s="876"/>
      <c r="TLX68" s="876"/>
      <c r="TLY68" s="876"/>
      <c r="TLZ68" s="876"/>
      <c r="TMA68" s="876"/>
      <c r="TMB68" s="876"/>
      <c r="TMC68" s="876"/>
      <c r="TMD68" s="876"/>
      <c r="TME68" s="876"/>
      <c r="TMF68" s="876"/>
      <c r="TMG68" s="876"/>
      <c r="TMH68" s="876"/>
      <c r="TMI68" s="876"/>
      <c r="TMJ68" s="876"/>
      <c r="TMK68" s="876"/>
      <c r="TML68" s="876"/>
      <c r="TMM68" s="876"/>
      <c r="TMN68" s="876"/>
      <c r="TMO68" s="876"/>
      <c r="TMP68" s="876"/>
      <c r="TMQ68" s="876"/>
      <c r="TMR68" s="876"/>
      <c r="TMS68" s="876"/>
      <c r="TMT68" s="876"/>
      <c r="TMU68" s="876"/>
      <c r="TMV68" s="876"/>
      <c r="TMW68" s="876"/>
      <c r="TMX68" s="876"/>
      <c r="TMY68" s="876"/>
      <c r="TMZ68" s="876"/>
      <c r="TNA68" s="876"/>
      <c r="TNB68" s="876"/>
      <c r="TNC68" s="876"/>
      <c r="TND68" s="876"/>
      <c r="TNE68" s="876"/>
      <c r="TNF68" s="876"/>
      <c r="TNG68" s="876"/>
      <c r="TNH68" s="876"/>
      <c r="TNI68" s="876"/>
      <c r="TNJ68" s="876"/>
      <c r="TNK68" s="876"/>
      <c r="TNL68" s="876"/>
      <c r="TNM68" s="876"/>
      <c r="TNN68" s="876"/>
      <c r="TNO68" s="876"/>
      <c r="TNP68" s="876"/>
      <c r="TNQ68" s="876"/>
      <c r="TNR68" s="876"/>
      <c r="TNS68" s="876"/>
      <c r="TNT68" s="876"/>
      <c r="TNU68" s="876"/>
      <c r="TNV68" s="876"/>
      <c r="TNW68" s="876"/>
      <c r="TNX68" s="876"/>
      <c r="TNY68" s="876"/>
      <c r="TNZ68" s="876"/>
      <c r="TOA68" s="876"/>
      <c r="TOB68" s="876"/>
      <c r="TOC68" s="876"/>
      <c r="TOD68" s="876"/>
      <c r="TOE68" s="876"/>
      <c r="TOF68" s="876"/>
      <c r="TOG68" s="876"/>
      <c r="TOH68" s="876"/>
      <c r="TOI68" s="876"/>
      <c r="TOJ68" s="876"/>
      <c r="TOK68" s="876"/>
      <c r="TOL68" s="876"/>
      <c r="TOM68" s="876"/>
      <c r="TON68" s="876"/>
      <c r="TOO68" s="876"/>
      <c r="TOP68" s="876"/>
      <c r="TOQ68" s="876"/>
      <c r="TOR68" s="876"/>
      <c r="TOS68" s="876"/>
      <c r="TOT68" s="876"/>
      <c r="TOU68" s="876"/>
      <c r="TOV68" s="876"/>
      <c r="TOW68" s="876"/>
      <c r="TOX68" s="876"/>
      <c r="TOY68" s="876"/>
      <c r="TOZ68" s="876"/>
      <c r="TPA68" s="876"/>
      <c r="TPB68" s="876"/>
      <c r="TPC68" s="876"/>
      <c r="TPD68" s="876"/>
      <c r="TPE68" s="876"/>
      <c r="TPF68" s="876"/>
      <c r="TPG68" s="876"/>
      <c r="TPH68" s="876"/>
      <c r="TPI68" s="876"/>
      <c r="TPJ68" s="876"/>
      <c r="TPK68" s="876"/>
      <c r="TPL68" s="876"/>
      <c r="TPM68" s="876"/>
      <c r="TPN68" s="876"/>
      <c r="TPO68" s="876"/>
      <c r="TPP68" s="876"/>
      <c r="TPQ68" s="876"/>
      <c r="TPR68" s="876"/>
      <c r="TPS68" s="876"/>
      <c r="TPT68" s="876"/>
      <c r="TPU68" s="876"/>
      <c r="TPV68" s="876"/>
      <c r="TPW68" s="876"/>
      <c r="TPX68" s="876"/>
      <c r="TPY68" s="876"/>
      <c r="TPZ68" s="876"/>
      <c r="TQA68" s="876"/>
      <c r="TQB68" s="876"/>
      <c r="TQC68" s="876"/>
      <c r="TQD68" s="876"/>
      <c r="TQE68" s="876"/>
      <c r="TQF68" s="876"/>
      <c r="TQG68" s="876"/>
      <c r="TQH68" s="876"/>
      <c r="TQI68" s="876"/>
      <c r="TQJ68" s="876"/>
      <c r="TQK68" s="876"/>
      <c r="TQL68" s="876"/>
      <c r="TQM68" s="876"/>
      <c r="TQN68" s="876"/>
      <c r="TQO68" s="876"/>
      <c r="TQP68" s="876"/>
      <c r="TQQ68" s="876"/>
      <c r="TQR68" s="876"/>
      <c r="TQS68" s="876"/>
      <c r="TQT68" s="876"/>
      <c r="TQU68" s="876"/>
      <c r="TQV68" s="876"/>
      <c r="TQW68" s="876"/>
      <c r="TQX68" s="876"/>
      <c r="TQY68" s="876"/>
      <c r="TQZ68" s="876"/>
      <c r="TRA68" s="876"/>
      <c r="TRB68" s="876"/>
      <c r="TRC68" s="876"/>
      <c r="TRD68" s="876"/>
      <c r="TRE68" s="876"/>
      <c r="TRF68" s="876"/>
      <c r="TRG68" s="876"/>
      <c r="TRH68" s="876"/>
      <c r="TRI68" s="876"/>
      <c r="TRJ68" s="876"/>
      <c r="TRK68" s="876"/>
      <c r="TRL68" s="876"/>
      <c r="TRM68" s="876"/>
      <c r="TRN68" s="876"/>
      <c r="TRO68" s="876"/>
      <c r="TRP68" s="876"/>
      <c r="TRQ68" s="876"/>
      <c r="TRR68" s="876"/>
      <c r="TRS68" s="876"/>
      <c r="TRT68" s="876"/>
      <c r="TRU68" s="876"/>
      <c r="TRV68" s="876"/>
      <c r="TRW68" s="876"/>
      <c r="TRX68" s="876"/>
      <c r="TRY68" s="876"/>
      <c r="TRZ68" s="876"/>
      <c r="TSA68" s="876"/>
      <c r="TSB68" s="876"/>
      <c r="TSC68" s="876"/>
      <c r="TSD68" s="876"/>
      <c r="TSE68" s="876"/>
      <c r="TSF68" s="876"/>
      <c r="TSG68" s="876"/>
      <c r="TSH68" s="876"/>
      <c r="TSI68" s="876"/>
      <c r="TSJ68" s="876"/>
      <c r="TSK68" s="876"/>
      <c r="TSL68" s="876"/>
      <c r="TSM68" s="876"/>
      <c r="TSN68" s="876"/>
      <c r="TSO68" s="876"/>
      <c r="TSP68" s="876"/>
      <c r="TSQ68" s="876"/>
      <c r="TSR68" s="876"/>
      <c r="TSS68" s="876"/>
      <c r="TST68" s="876"/>
      <c r="TSU68" s="876"/>
      <c r="TSV68" s="876"/>
      <c r="TSW68" s="876"/>
      <c r="TSX68" s="876"/>
      <c r="TSY68" s="876"/>
      <c r="TSZ68" s="876"/>
      <c r="TTA68" s="876"/>
      <c r="TTB68" s="876"/>
      <c r="TTC68" s="876"/>
      <c r="TTD68" s="876"/>
      <c r="TTE68" s="876"/>
      <c r="TTF68" s="876"/>
      <c r="TTG68" s="876"/>
      <c r="TTH68" s="876"/>
      <c r="TTI68" s="876"/>
      <c r="TTJ68" s="876"/>
      <c r="TTK68" s="876"/>
      <c r="TTL68" s="876"/>
      <c r="TTM68" s="876"/>
      <c r="TTN68" s="876"/>
      <c r="TTO68" s="876"/>
      <c r="TTP68" s="876"/>
      <c r="TTQ68" s="876"/>
      <c r="TTR68" s="876"/>
      <c r="TTS68" s="876"/>
      <c r="TTT68" s="876"/>
      <c r="TTU68" s="876"/>
      <c r="TTV68" s="876"/>
      <c r="TTW68" s="876"/>
      <c r="TTX68" s="876"/>
      <c r="TTY68" s="876"/>
      <c r="TTZ68" s="876"/>
      <c r="TUA68" s="876"/>
      <c r="TUB68" s="876"/>
      <c r="TUC68" s="876"/>
      <c r="TUD68" s="876"/>
      <c r="TUE68" s="876"/>
      <c r="TUF68" s="876"/>
      <c r="TUG68" s="876"/>
      <c r="TUH68" s="876"/>
      <c r="TUI68" s="876"/>
      <c r="TUJ68" s="876"/>
      <c r="TUK68" s="876"/>
      <c r="TUL68" s="876"/>
      <c r="TUM68" s="876"/>
      <c r="TUN68" s="876"/>
      <c r="TUO68" s="876"/>
      <c r="TUP68" s="876"/>
      <c r="TUQ68" s="876"/>
      <c r="TUR68" s="876"/>
      <c r="TUS68" s="876"/>
      <c r="TUT68" s="876"/>
      <c r="TUU68" s="876"/>
      <c r="TUV68" s="876"/>
      <c r="TUW68" s="876"/>
      <c r="TUX68" s="876"/>
      <c r="TUY68" s="876"/>
      <c r="TUZ68" s="876"/>
      <c r="TVA68" s="876"/>
      <c r="TVB68" s="876"/>
      <c r="TVC68" s="876"/>
      <c r="TVD68" s="876"/>
      <c r="TVE68" s="876"/>
      <c r="TVF68" s="876"/>
      <c r="TVG68" s="876"/>
      <c r="TVH68" s="876"/>
      <c r="TVI68" s="876"/>
      <c r="TVJ68" s="876"/>
      <c r="TVK68" s="876"/>
      <c r="TVL68" s="876"/>
      <c r="TVM68" s="876"/>
      <c r="TVN68" s="876"/>
      <c r="TVO68" s="876"/>
      <c r="TVP68" s="876"/>
      <c r="TVQ68" s="876"/>
      <c r="TVR68" s="876"/>
      <c r="TVS68" s="876"/>
      <c r="TVT68" s="876"/>
      <c r="TVU68" s="876"/>
      <c r="TVV68" s="876"/>
      <c r="TVW68" s="876"/>
      <c r="TVX68" s="876"/>
      <c r="TVY68" s="876"/>
      <c r="TVZ68" s="876"/>
      <c r="TWA68" s="876"/>
      <c r="TWB68" s="876"/>
      <c r="TWC68" s="876"/>
      <c r="TWD68" s="876"/>
      <c r="TWE68" s="876"/>
      <c r="TWF68" s="876"/>
      <c r="TWG68" s="876"/>
      <c r="TWH68" s="876"/>
      <c r="TWI68" s="876"/>
      <c r="TWJ68" s="876"/>
      <c r="TWK68" s="876"/>
      <c r="TWL68" s="876"/>
      <c r="TWM68" s="876"/>
      <c r="TWN68" s="876"/>
      <c r="TWO68" s="876"/>
      <c r="TWP68" s="876"/>
      <c r="TWQ68" s="876"/>
      <c r="TWR68" s="876"/>
      <c r="TWS68" s="876"/>
      <c r="TWT68" s="876"/>
      <c r="TWU68" s="876"/>
      <c r="TWV68" s="876"/>
      <c r="TWW68" s="876"/>
      <c r="TWX68" s="876"/>
      <c r="TWY68" s="876"/>
      <c r="TWZ68" s="876"/>
      <c r="TXA68" s="876"/>
      <c r="TXB68" s="876"/>
      <c r="TXC68" s="876"/>
      <c r="TXD68" s="876"/>
      <c r="TXE68" s="876"/>
      <c r="TXF68" s="876"/>
      <c r="TXG68" s="876"/>
      <c r="TXH68" s="876"/>
      <c r="TXI68" s="876"/>
      <c r="TXJ68" s="876"/>
      <c r="TXK68" s="876"/>
      <c r="TXL68" s="876"/>
      <c r="TXM68" s="876"/>
      <c r="TXN68" s="876"/>
      <c r="TXO68" s="876"/>
      <c r="TXP68" s="876"/>
      <c r="TXQ68" s="876"/>
      <c r="TXR68" s="876"/>
      <c r="TXS68" s="876"/>
      <c r="TXT68" s="876"/>
      <c r="TXU68" s="876"/>
      <c r="TXV68" s="876"/>
      <c r="TXW68" s="876"/>
      <c r="TXX68" s="876"/>
      <c r="TXY68" s="876"/>
      <c r="TXZ68" s="876"/>
      <c r="TYA68" s="876"/>
      <c r="TYB68" s="876"/>
      <c r="TYC68" s="876"/>
      <c r="TYD68" s="876"/>
      <c r="TYE68" s="876"/>
      <c r="TYF68" s="876"/>
      <c r="TYG68" s="876"/>
      <c r="TYH68" s="876"/>
      <c r="TYI68" s="876"/>
      <c r="TYJ68" s="876"/>
      <c r="TYK68" s="876"/>
      <c r="TYL68" s="876"/>
      <c r="TYM68" s="876"/>
      <c r="TYN68" s="876"/>
      <c r="TYO68" s="876"/>
      <c r="TYP68" s="876"/>
      <c r="TYQ68" s="876"/>
      <c r="TYR68" s="876"/>
      <c r="TYS68" s="876"/>
      <c r="TYT68" s="876"/>
      <c r="TYU68" s="876"/>
      <c r="TYV68" s="876"/>
      <c r="TYW68" s="876"/>
      <c r="TYX68" s="876"/>
      <c r="TYY68" s="876"/>
      <c r="TYZ68" s="876"/>
      <c r="TZA68" s="876"/>
      <c r="TZB68" s="876"/>
      <c r="TZC68" s="876"/>
      <c r="TZD68" s="876"/>
      <c r="TZE68" s="876"/>
      <c r="TZF68" s="876"/>
      <c r="TZG68" s="876"/>
      <c r="TZH68" s="876"/>
      <c r="TZI68" s="876"/>
      <c r="TZJ68" s="876"/>
      <c r="TZK68" s="876"/>
      <c r="TZL68" s="876"/>
      <c r="TZM68" s="876"/>
      <c r="TZN68" s="876"/>
      <c r="TZO68" s="876"/>
      <c r="TZP68" s="876"/>
      <c r="TZQ68" s="876"/>
      <c r="TZR68" s="876"/>
      <c r="TZS68" s="876"/>
      <c r="TZT68" s="876"/>
      <c r="TZU68" s="876"/>
      <c r="TZV68" s="876"/>
      <c r="TZW68" s="876"/>
      <c r="TZX68" s="876"/>
      <c r="TZY68" s="876"/>
      <c r="TZZ68" s="876"/>
      <c r="UAA68" s="876"/>
      <c r="UAB68" s="876"/>
      <c r="UAC68" s="876"/>
      <c r="UAD68" s="876"/>
      <c r="UAE68" s="876"/>
      <c r="UAF68" s="876"/>
      <c r="UAG68" s="876"/>
      <c r="UAH68" s="876"/>
      <c r="UAI68" s="876"/>
      <c r="UAJ68" s="876"/>
      <c r="UAK68" s="876"/>
      <c r="UAL68" s="876"/>
      <c r="UAM68" s="876"/>
      <c r="UAN68" s="876"/>
      <c r="UAO68" s="876"/>
      <c r="UAP68" s="876"/>
      <c r="UAQ68" s="876"/>
      <c r="UAR68" s="876"/>
      <c r="UAS68" s="876"/>
      <c r="UAT68" s="876"/>
      <c r="UAU68" s="876"/>
      <c r="UAV68" s="876"/>
      <c r="UAW68" s="876"/>
      <c r="UAX68" s="876"/>
      <c r="UAY68" s="876"/>
      <c r="UAZ68" s="876"/>
      <c r="UBA68" s="876"/>
      <c r="UBB68" s="876"/>
      <c r="UBC68" s="876"/>
      <c r="UBD68" s="876"/>
      <c r="UBE68" s="876"/>
      <c r="UBF68" s="876"/>
      <c r="UBG68" s="876"/>
      <c r="UBH68" s="876"/>
      <c r="UBI68" s="876"/>
      <c r="UBJ68" s="876"/>
      <c r="UBK68" s="876"/>
      <c r="UBL68" s="876"/>
      <c r="UBM68" s="876"/>
      <c r="UBN68" s="876"/>
      <c r="UBO68" s="876"/>
      <c r="UBP68" s="876"/>
      <c r="UBQ68" s="876"/>
      <c r="UBR68" s="876"/>
      <c r="UBS68" s="876"/>
      <c r="UBT68" s="876"/>
      <c r="UBU68" s="876"/>
      <c r="UBV68" s="876"/>
      <c r="UBW68" s="876"/>
      <c r="UBX68" s="876"/>
      <c r="UBY68" s="876"/>
      <c r="UBZ68" s="876"/>
      <c r="UCA68" s="876"/>
      <c r="UCB68" s="876"/>
      <c r="UCC68" s="876"/>
      <c r="UCD68" s="876"/>
      <c r="UCE68" s="876"/>
      <c r="UCF68" s="876"/>
      <c r="UCG68" s="876"/>
      <c r="UCH68" s="876"/>
      <c r="UCI68" s="876"/>
      <c r="UCJ68" s="876"/>
      <c r="UCK68" s="876"/>
      <c r="UCL68" s="876"/>
      <c r="UCM68" s="876"/>
      <c r="UCN68" s="876"/>
      <c r="UCO68" s="876"/>
      <c r="UCP68" s="876"/>
      <c r="UCQ68" s="876"/>
      <c r="UCR68" s="876"/>
      <c r="UCS68" s="876"/>
      <c r="UCT68" s="876"/>
      <c r="UCU68" s="876"/>
      <c r="UCV68" s="876"/>
      <c r="UCW68" s="876"/>
      <c r="UCX68" s="876"/>
      <c r="UCY68" s="876"/>
      <c r="UCZ68" s="876"/>
      <c r="UDA68" s="876"/>
      <c r="UDB68" s="876"/>
      <c r="UDC68" s="876"/>
      <c r="UDD68" s="876"/>
      <c r="UDE68" s="876"/>
      <c r="UDF68" s="876"/>
      <c r="UDG68" s="876"/>
      <c r="UDH68" s="876"/>
      <c r="UDI68" s="876"/>
      <c r="UDJ68" s="876"/>
      <c r="UDK68" s="876"/>
      <c r="UDL68" s="876"/>
      <c r="UDM68" s="876"/>
      <c r="UDN68" s="876"/>
      <c r="UDO68" s="876"/>
      <c r="UDP68" s="876"/>
      <c r="UDQ68" s="876"/>
      <c r="UDR68" s="876"/>
      <c r="UDS68" s="876"/>
      <c r="UDT68" s="876"/>
      <c r="UDU68" s="876"/>
      <c r="UDV68" s="876"/>
      <c r="UDW68" s="876"/>
      <c r="UDX68" s="876"/>
      <c r="UDY68" s="876"/>
      <c r="UDZ68" s="876"/>
      <c r="UEA68" s="876"/>
      <c r="UEB68" s="876"/>
      <c r="UEC68" s="876"/>
      <c r="UED68" s="876"/>
      <c r="UEE68" s="876"/>
      <c r="UEF68" s="876"/>
      <c r="UEG68" s="876"/>
      <c r="UEH68" s="876"/>
      <c r="UEI68" s="876"/>
      <c r="UEJ68" s="876"/>
      <c r="UEK68" s="876"/>
      <c r="UEL68" s="876"/>
      <c r="UEM68" s="876"/>
      <c r="UEN68" s="876"/>
      <c r="UEO68" s="876"/>
      <c r="UEP68" s="876"/>
      <c r="UEQ68" s="876"/>
      <c r="UER68" s="876"/>
      <c r="UES68" s="876"/>
      <c r="UET68" s="876"/>
      <c r="UEU68" s="876"/>
      <c r="UEV68" s="876"/>
      <c r="UEW68" s="876"/>
      <c r="UEX68" s="876"/>
      <c r="UEY68" s="876"/>
      <c r="UEZ68" s="876"/>
      <c r="UFA68" s="876"/>
      <c r="UFB68" s="876"/>
      <c r="UFC68" s="876"/>
      <c r="UFD68" s="876"/>
      <c r="UFE68" s="876"/>
      <c r="UFF68" s="876"/>
      <c r="UFG68" s="876"/>
      <c r="UFH68" s="876"/>
      <c r="UFI68" s="876"/>
      <c r="UFJ68" s="876"/>
      <c r="UFK68" s="876"/>
      <c r="UFL68" s="876"/>
      <c r="UFM68" s="876"/>
      <c r="UFN68" s="876"/>
      <c r="UFO68" s="876"/>
      <c r="UFP68" s="876"/>
      <c r="UFQ68" s="876"/>
      <c r="UFR68" s="876"/>
      <c r="UFS68" s="876"/>
      <c r="UFT68" s="876"/>
      <c r="UFU68" s="876"/>
      <c r="UFV68" s="876"/>
      <c r="UFW68" s="876"/>
      <c r="UFX68" s="876"/>
      <c r="UFY68" s="876"/>
      <c r="UFZ68" s="876"/>
      <c r="UGA68" s="876"/>
      <c r="UGB68" s="876"/>
      <c r="UGC68" s="876"/>
      <c r="UGD68" s="876"/>
      <c r="UGE68" s="876"/>
      <c r="UGF68" s="876"/>
      <c r="UGG68" s="876"/>
      <c r="UGH68" s="876"/>
      <c r="UGI68" s="876"/>
      <c r="UGJ68" s="876"/>
      <c r="UGK68" s="876"/>
      <c r="UGL68" s="876"/>
      <c r="UGM68" s="876"/>
      <c r="UGN68" s="876"/>
      <c r="UGO68" s="876"/>
      <c r="UGP68" s="876"/>
      <c r="UGQ68" s="876"/>
      <c r="UGR68" s="876"/>
      <c r="UGS68" s="876"/>
      <c r="UGT68" s="876"/>
      <c r="UGU68" s="876"/>
      <c r="UGV68" s="876"/>
      <c r="UGW68" s="876"/>
      <c r="UGX68" s="876"/>
      <c r="UGY68" s="876"/>
      <c r="UGZ68" s="876"/>
      <c r="UHA68" s="876"/>
      <c r="UHB68" s="876"/>
      <c r="UHC68" s="876"/>
      <c r="UHD68" s="876"/>
      <c r="UHE68" s="876"/>
      <c r="UHF68" s="876"/>
      <c r="UHG68" s="876"/>
      <c r="UHH68" s="876"/>
      <c r="UHI68" s="876"/>
      <c r="UHJ68" s="876"/>
      <c r="UHK68" s="876"/>
      <c r="UHL68" s="876"/>
      <c r="UHM68" s="876"/>
      <c r="UHN68" s="876"/>
      <c r="UHO68" s="876"/>
      <c r="UHP68" s="876"/>
      <c r="UHQ68" s="876"/>
      <c r="UHR68" s="876"/>
      <c r="UHS68" s="876"/>
      <c r="UHT68" s="876"/>
      <c r="UHU68" s="876"/>
      <c r="UHV68" s="876"/>
      <c r="UHW68" s="876"/>
      <c r="UHX68" s="876"/>
      <c r="UHY68" s="876"/>
      <c r="UHZ68" s="876"/>
      <c r="UIA68" s="876"/>
      <c r="UIB68" s="876"/>
      <c r="UIC68" s="876"/>
      <c r="UID68" s="876"/>
      <c r="UIE68" s="876"/>
      <c r="UIF68" s="876"/>
      <c r="UIG68" s="876"/>
      <c r="UIH68" s="876"/>
      <c r="UII68" s="876"/>
      <c r="UIJ68" s="876"/>
      <c r="UIK68" s="876"/>
      <c r="UIL68" s="876"/>
      <c r="UIM68" s="876"/>
      <c r="UIN68" s="876"/>
      <c r="UIO68" s="876"/>
      <c r="UIP68" s="876"/>
      <c r="UIQ68" s="876"/>
      <c r="UIR68" s="876"/>
      <c r="UIS68" s="876"/>
      <c r="UIT68" s="876"/>
      <c r="UIU68" s="876"/>
      <c r="UIV68" s="876"/>
      <c r="UIW68" s="876"/>
      <c r="UIX68" s="876"/>
      <c r="UIY68" s="876"/>
      <c r="UIZ68" s="876"/>
      <c r="UJA68" s="876"/>
      <c r="UJB68" s="876"/>
      <c r="UJC68" s="876"/>
      <c r="UJD68" s="876"/>
      <c r="UJE68" s="876"/>
      <c r="UJF68" s="876"/>
      <c r="UJG68" s="876"/>
      <c r="UJH68" s="876"/>
      <c r="UJI68" s="876"/>
      <c r="UJJ68" s="876"/>
      <c r="UJK68" s="876"/>
      <c r="UJL68" s="876"/>
      <c r="UJM68" s="876"/>
      <c r="UJN68" s="876"/>
      <c r="UJO68" s="876"/>
      <c r="UJP68" s="876"/>
      <c r="UJQ68" s="876"/>
      <c r="UJR68" s="876"/>
      <c r="UJS68" s="876"/>
      <c r="UJT68" s="876"/>
      <c r="UJU68" s="876"/>
      <c r="UJV68" s="876"/>
      <c r="UJW68" s="876"/>
      <c r="UJX68" s="876"/>
      <c r="UJY68" s="876"/>
      <c r="UJZ68" s="876"/>
      <c r="UKA68" s="876"/>
      <c r="UKB68" s="876"/>
      <c r="UKC68" s="876"/>
      <c r="UKD68" s="876"/>
      <c r="UKE68" s="876"/>
      <c r="UKF68" s="876"/>
      <c r="UKG68" s="876"/>
      <c r="UKH68" s="876"/>
      <c r="UKI68" s="876"/>
      <c r="UKJ68" s="876"/>
      <c r="UKK68" s="876"/>
      <c r="UKL68" s="876"/>
      <c r="UKM68" s="876"/>
      <c r="UKN68" s="876"/>
      <c r="UKO68" s="876"/>
      <c r="UKP68" s="876"/>
      <c r="UKQ68" s="876"/>
      <c r="UKR68" s="876"/>
      <c r="UKS68" s="876"/>
      <c r="UKT68" s="876"/>
      <c r="UKU68" s="876"/>
      <c r="UKV68" s="876"/>
      <c r="UKW68" s="876"/>
      <c r="UKX68" s="876"/>
      <c r="UKY68" s="876"/>
      <c r="UKZ68" s="876"/>
      <c r="ULA68" s="876"/>
      <c r="ULB68" s="876"/>
      <c r="ULC68" s="876"/>
      <c r="ULD68" s="876"/>
      <c r="ULE68" s="876"/>
      <c r="ULF68" s="876"/>
      <c r="ULG68" s="876"/>
      <c r="ULH68" s="876"/>
      <c r="ULI68" s="876"/>
      <c r="ULJ68" s="876"/>
      <c r="ULK68" s="876"/>
      <c r="ULL68" s="876"/>
      <c r="ULM68" s="876"/>
      <c r="ULN68" s="876"/>
      <c r="ULO68" s="876"/>
      <c r="ULP68" s="876"/>
      <c r="ULQ68" s="876"/>
      <c r="ULR68" s="876"/>
      <c r="ULS68" s="876"/>
      <c r="ULT68" s="876"/>
      <c r="ULU68" s="876"/>
      <c r="ULV68" s="876"/>
      <c r="ULW68" s="876"/>
      <c r="ULX68" s="876"/>
      <c r="ULY68" s="876"/>
      <c r="ULZ68" s="876"/>
      <c r="UMA68" s="876"/>
      <c r="UMB68" s="876"/>
      <c r="UMC68" s="876"/>
      <c r="UMD68" s="876"/>
      <c r="UME68" s="876"/>
      <c r="UMF68" s="876"/>
      <c r="UMG68" s="876"/>
      <c r="UMH68" s="876"/>
      <c r="UMI68" s="876"/>
      <c r="UMJ68" s="876"/>
      <c r="UMK68" s="876"/>
      <c r="UML68" s="876"/>
      <c r="UMM68" s="876"/>
      <c r="UMN68" s="876"/>
      <c r="UMO68" s="876"/>
      <c r="UMP68" s="876"/>
      <c r="UMQ68" s="876"/>
      <c r="UMR68" s="876"/>
      <c r="UMS68" s="876"/>
      <c r="UMT68" s="876"/>
      <c r="UMU68" s="876"/>
      <c r="UMV68" s="876"/>
      <c r="UMW68" s="876"/>
      <c r="UMX68" s="876"/>
      <c r="UMY68" s="876"/>
      <c r="UMZ68" s="876"/>
      <c r="UNA68" s="876"/>
      <c r="UNB68" s="876"/>
      <c r="UNC68" s="876"/>
      <c r="UND68" s="876"/>
      <c r="UNE68" s="876"/>
      <c r="UNF68" s="876"/>
      <c r="UNG68" s="876"/>
      <c r="UNH68" s="876"/>
      <c r="UNI68" s="876"/>
      <c r="UNJ68" s="876"/>
      <c r="UNK68" s="876"/>
      <c r="UNL68" s="876"/>
      <c r="UNM68" s="876"/>
      <c r="UNN68" s="876"/>
      <c r="UNO68" s="876"/>
      <c r="UNP68" s="876"/>
      <c r="UNQ68" s="876"/>
      <c r="UNR68" s="876"/>
      <c r="UNS68" s="876"/>
      <c r="UNT68" s="876"/>
      <c r="UNU68" s="876"/>
      <c r="UNV68" s="876"/>
      <c r="UNW68" s="876"/>
      <c r="UNX68" s="876"/>
      <c r="UNY68" s="876"/>
      <c r="UNZ68" s="876"/>
      <c r="UOA68" s="876"/>
      <c r="UOB68" s="876"/>
      <c r="UOC68" s="876"/>
      <c r="UOD68" s="876"/>
      <c r="UOE68" s="876"/>
      <c r="UOF68" s="876"/>
      <c r="UOG68" s="876"/>
      <c r="UOH68" s="876"/>
      <c r="UOI68" s="876"/>
      <c r="UOJ68" s="876"/>
      <c r="UOK68" s="876"/>
      <c r="UOL68" s="876"/>
      <c r="UOM68" s="876"/>
      <c r="UON68" s="876"/>
      <c r="UOO68" s="876"/>
      <c r="UOP68" s="876"/>
      <c r="UOQ68" s="876"/>
      <c r="UOR68" s="876"/>
      <c r="UOS68" s="876"/>
      <c r="UOT68" s="876"/>
      <c r="UOU68" s="876"/>
      <c r="UOV68" s="876"/>
      <c r="UOW68" s="876"/>
      <c r="UOX68" s="876"/>
      <c r="UOY68" s="876"/>
      <c r="UOZ68" s="876"/>
      <c r="UPA68" s="876"/>
      <c r="UPB68" s="876"/>
      <c r="UPC68" s="876"/>
      <c r="UPD68" s="876"/>
      <c r="UPE68" s="876"/>
      <c r="UPF68" s="876"/>
      <c r="UPG68" s="876"/>
      <c r="UPH68" s="876"/>
      <c r="UPI68" s="876"/>
      <c r="UPJ68" s="876"/>
      <c r="UPK68" s="876"/>
      <c r="UPL68" s="876"/>
      <c r="UPM68" s="876"/>
      <c r="UPN68" s="876"/>
      <c r="UPO68" s="876"/>
      <c r="UPP68" s="876"/>
      <c r="UPQ68" s="876"/>
      <c r="UPR68" s="876"/>
      <c r="UPS68" s="876"/>
      <c r="UPT68" s="876"/>
      <c r="UPU68" s="876"/>
      <c r="UPV68" s="876"/>
      <c r="UPW68" s="876"/>
      <c r="UPX68" s="876"/>
      <c r="UPY68" s="876"/>
      <c r="UPZ68" s="876"/>
      <c r="UQA68" s="876"/>
      <c r="UQB68" s="876"/>
      <c r="UQC68" s="876"/>
      <c r="UQD68" s="876"/>
      <c r="UQE68" s="876"/>
      <c r="UQF68" s="876"/>
      <c r="UQG68" s="876"/>
      <c r="UQH68" s="876"/>
      <c r="UQI68" s="876"/>
      <c r="UQJ68" s="876"/>
      <c r="UQK68" s="876"/>
      <c r="UQL68" s="876"/>
      <c r="UQM68" s="876"/>
      <c r="UQN68" s="876"/>
      <c r="UQO68" s="876"/>
      <c r="UQP68" s="876"/>
      <c r="UQQ68" s="876"/>
      <c r="UQR68" s="876"/>
      <c r="UQS68" s="876"/>
      <c r="UQT68" s="876"/>
      <c r="UQU68" s="876"/>
      <c r="UQV68" s="876"/>
      <c r="UQW68" s="876"/>
      <c r="UQX68" s="876"/>
      <c r="UQY68" s="876"/>
      <c r="UQZ68" s="876"/>
      <c r="URA68" s="876"/>
      <c r="URB68" s="876"/>
      <c r="URC68" s="876"/>
      <c r="URD68" s="876"/>
      <c r="URE68" s="876"/>
      <c r="URF68" s="876"/>
      <c r="URG68" s="876"/>
      <c r="URH68" s="876"/>
      <c r="URI68" s="876"/>
      <c r="URJ68" s="876"/>
      <c r="URK68" s="876"/>
      <c r="URL68" s="876"/>
      <c r="URM68" s="876"/>
      <c r="URN68" s="876"/>
      <c r="URO68" s="876"/>
      <c r="URP68" s="876"/>
      <c r="URQ68" s="876"/>
      <c r="URR68" s="876"/>
      <c r="URS68" s="876"/>
      <c r="URT68" s="876"/>
      <c r="URU68" s="876"/>
      <c r="URV68" s="876"/>
      <c r="URW68" s="876"/>
      <c r="URX68" s="876"/>
      <c r="URY68" s="876"/>
      <c r="URZ68" s="876"/>
      <c r="USA68" s="876"/>
      <c r="USB68" s="876"/>
      <c r="USC68" s="876"/>
      <c r="USD68" s="876"/>
      <c r="USE68" s="876"/>
      <c r="USF68" s="876"/>
      <c r="USG68" s="876"/>
      <c r="USH68" s="876"/>
      <c r="USI68" s="876"/>
      <c r="USJ68" s="876"/>
      <c r="USK68" s="876"/>
      <c r="USL68" s="876"/>
      <c r="USM68" s="876"/>
      <c r="USN68" s="876"/>
      <c r="USO68" s="876"/>
      <c r="USP68" s="876"/>
      <c r="USQ68" s="876"/>
      <c r="USR68" s="876"/>
      <c r="USS68" s="876"/>
      <c r="UST68" s="876"/>
      <c r="USU68" s="876"/>
      <c r="USV68" s="876"/>
      <c r="USW68" s="876"/>
      <c r="USX68" s="876"/>
      <c r="USY68" s="876"/>
      <c r="USZ68" s="876"/>
      <c r="UTA68" s="876"/>
      <c r="UTB68" s="876"/>
      <c r="UTC68" s="876"/>
      <c r="UTD68" s="876"/>
      <c r="UTE68" s="876"/>
      <c r="UTF68" s="876"/>
      <c r="UTG68" s="876"/>
      <c r="UTH68" s="876"/>
      <c r="UTI68" s="876"/>
      <c r="UTJ68" s="876"/>
      <c r="UTK68" s="876"/>
      <c r="UTL68" s="876"/>
      <c r="UTM68" s="876"/>
      <c r="UTN68" s="876"/>
      <c r="UTO68" s="876"/>
      <c r="UTP68" s="876"/>
      <c r="UTQ68" s="876"/>
      <c r="UTR68" s="876"/>
      <c r="UTS68" s="876"/>
      <c r="UTT68" s="876"/>
      <c r="UTU68" s="876"/>
      <c r="UTV68" s="876"/>
      <c r="UTW68" s="876"/>
      <c r="UTX68" s="876"/>
      <c r="UTY68" s="876"/>
      <c r="UTZ68" s="876"/>
      <c r="UUA68" s="876"/>
      <c r="UUB68" s="876"/>
      <c r="UUC68" s="876"/>
      <c r="UUD68" s="876"/>
      <c r="UUE68" s="876"/>
      <c r="UUF68" s="876"/>
      <c r="UUG68" s="876"/>
      <c r="UUH68" s="876"/>
      <c r="UUI68" s="876"/>
      <c r="UUJ68" s="876"/>
      <c r="UUK68" s="876"/>
      <c r="UUL68" s="876"/>
      <c r="UUM68" s="876"/>
      <c r="UUN68" s="876"/>
      <c r="UUO68" s="876"/>
      <c r="UUP68" s="876"/>
      <c r="UUQ68" s="876"/>
      <c r="UUR68" s="876"/>
      <c r="UUS68" s="876"/>
      <c r="UUT68" s="876"/>
      <c r="UUU68" s="876"/>
      <c r="UUV68" s="876"/>
      <c r="UUW68" s="876"/>
      <c r="UUX68" s="876"/>
      <c r="UUY68" s="876"/>
      <c r="UUZ68" s="876"/>
      <c r="UVA68" s="876"/>
      <c r="UVB68" s="876"/>
      <c r="UVC68" s="876"/>
      <c r="UVD68" s="876"/>
      <c r="UVE68" s="876"/>
      <c r="UVF68" s="876"/>
      <c r="UVG68" s="876"/>
      <c r="UVH68" s="876"/>
      <c r="UVI68" s="876"/>
      <c r="UVJ68" s="876"/>
      <c r="UVK68" s="876"/>
      <c r="UVL68" s="876"/>
      <c r="UVM68" s="876"/>
      <c r="UVN68" s="876"/>
      <c r="UVO68" s="876"/>
      <c r="UVP68" s="876"/>
      <c r="UVQ68" s="876"/>
      <c r="UVR68" s="876"/>
      <c r="UVS68" s="876"/>
      <c r="UVT68" s="876"/>
      <c r="UVU68" s="876"/>
      <c r="UVV68" s="876"/>
      <c r="UVW68" s="876"/>
      <c r="UVX68" s="876"/>
      <c r="UVY68" s="876"/>
      <c r="UVZ68" s="876"/>
      <c r="UWA68" s="876"/>
      <c r="UWB68" s="876"/>
      <c r="UWC68" s="876"/>
      <c r="UWD68" s="876"/>
      <c r="UWE68" s="876"/>
      <c r="UWF68" s="876"/>
      <c r="UWG68" s="876"/>
      <c r="UWH68" s="876"/>
      <c r="UWI68" s="876"/>
      <c r="UWJ68" s="876"/>
      <c r="UWK68" s="876"/>
      <c r="UWL68" s="876"/>
      <c r="UWM68" s="876"/>
      <c r="UWN68" s="876"/>
      <c r="UWO68" s="876"/>
      <c r="UWP68" s="876"/>
      <c r="UWQ68" s="876"/>
      <c r="UWR68" s="876"/>
      <c r="UWS68" s="876"/>
      <c r="UWT68" s="876"/>
      <c r="UWU68" s="876"/>
      <c r="UWV68" s="876"/>
      <c r="UWW68" s="876"/>
      <c r="UWX68" s="876"/>
      <c r="UWY68" s="876"/>
      <c r="UWZ68" s="876"/>
      <c r="UXA68" s="876"/>
      <c r="UXB68" s="876"/>
      <c r="UXC68" s="876"/>
      <c r="UXD68" s="876"/>
      <c r="UXE68" s="876"/>
      <c r="UXF68" s="876"/>
      <c r="UXG68" s="876"/>
      <c r="UXH68" s="876"/>
      <c r="UXI68" s="876"/>
      <c r="UXJ68" s="876"/>
      <c r="UXK68" s="876"/>
      <c r="UXL68" s="876"/>
      <c r="UXM68" s="876"/>
      <c r="UXN68" s="876"/>
      <c r="UXO68" s="876"/>
      <c r="UXP68" s="876"/>
      <c r="UXQ68" s="876"/>
      <c r="UXR68" s="876"/>
      <c r="UXS68" s="876"/>
      <c r="UXT68" s="876"/>
      <c r="UXU68" s="876"/>
      <c r="UXV68" s="876"/>
      <c r="UXW68" s="876"/>
      <c r="UXX68" s="876"/>
      <c r="UXY68" s="876"/>
      <c r="UXZ68" s="876"/>
      <c r="UYA68" s="876"/>
      <c r="UYB68" s="876"/>
      <c r="UYC68" s="876"/>
      <c r="UYD68" s="876"/>
      <c r="UYE68" s="876"/>
      <c r="UYF68" s="876"/>
      <c r="UYG68" s="876"/>
      <c r="UYH68" s="876"/>
      <c r="UYI68" s="876"/>
      <c r="UYJ68" s="876"/>
      <c r="UYK68" s="876"/>
      <c r="UYL68" s="876"/>
      <c r="UYM68" s="876"/>
      <c r="UYN68" s="876"/>
      <c r="UYO68" s="876"/>
      <c r="UYP68" s="876"/>
      <c r="UYQ68" s="876"/>
      <c r="UYR68" s="876"/>
      <c r="UYS68" s="876"/>
      <c r="UYT68" s="876"/>
      <c r="UYU68" s="876"/>
      <c r="UYV68" s="876"/>
      <c r="UYW68" s="876"/>
      <c r="UYX68" s="876"/>
      <c r="UYY68" s="876"/>
      <c r="UYZ68" s="876"/>
      <c r="UZA68" s="876"/>
      <c r="UZB68" s="876"/>
      <c r="UZC68" s="876"/>
      <c r="UZD68" s="876"/>
      <c r="UZE68" s="876"/>
      <c r="UZF68" s="876"/>
      <c r="UZG68" s="876"/>
      <c r="UZH68" s="876"/>
      <c r="UZI68" s="876"/>
      <c r="UZJ68" s="876"/>
      <c r="UZK68" s="876"/>
      <c r="UZL68" s="876"/>
      <c r="UZM68" s="876"/>
      <c r="UZN68" s="876"/>
      <c r="UZO68" s="876"/>
      <c r="UZP68" s="876"/>
      <c r="UZQ68" s="876"/>
      <c r="UZR68" s="876"/>
      <c r="UZS68" s="876"/>
      <c r="UZT68" s="876"/>
      <c r="UZU68" s="876"/>
      <c r="UZV68" s="876"/>
      <c r="UZW68" s="876"/>
      <c r="UZX68" s="876"/>
      <c r="UZY68" s="876"/>
      <c r="UZZ68" s="876"/>
      <c r="VAA68" s="876"/>
      <c r="VAB68" s="876"/>
      <c r="VAC68" s="876"/>
      <c r="VAD68" s="876"/>
      <c r="VAE68" s="876"/>
      <c r="VAF68" s="876"/>
      <c r="VAG68" s="876"/>
      <c r="VAH68" s="876"/>
      <c r="VAI68" s="876"/>
      <c r="VAJ68" s="876"/>
      <c r="VAK68" s="876"/>
      <c r="VAL68" s="876"/>
      <c r="VAM68" s="876"/>
      <c r="VAN68" s="876"/>
      <c r="VAO68" s="876"/>
      <c r="VAP68" s="876"/>
      <c r="VAQ68" s="876"/>
      <c r="VAR68" s="876"/>
      <c r="VAS68" s="876"/>
      <c r="VAT68" s="876"/>
      <c r="VAU68" s="876"/>
      <c r="VAV68" s="876"/>
      <c r="VAW68" s="876"/>
      <c r="VAX68" s="876"/>
      <c r="VAY68" s="876"/>
      <c r="VAZ68" s="876"/>
      <c r="VBA68" s="876"/>
      <c r="VBB68" s="876"/>
      <c r="VBC68" s="876"/>
      <c r="VBD68" s="876"/>
      <c r="VBE68" s="876"/>
      <c r="VBF68" s="876"/>
      <c r="VBG68" s="876"/>
      <c r="VBH68" s="876"/>
      <c r="VBI68" s="876"/>
      <c r="VBJ68" s="876"/>
      <c r="VBK68" s="876"/>
      <c r="VBL68" s="876"/>
      <c r="VBM68" s="876"/>
      <c r="VBN68" s="876"/>
      <c r="VBO68" s="876"/>
      <c r="VBP68" s="876"/>
      <c r="VBQ68" s="876"/>
      <c r="VBR68" s="876"/>
      <c r="VBS68" s="876"/>
      <c r="VBT68" s="876"/>
      <c r="VBU68" s="876"/>
      <c r="VBV68" s="876"/>
      <c r="VBW68" s="876"/>
      <c r="VBX68" s="876"/>
      <c r="VBY68" s="876"/>
      <c r="VBZ68" s="876"/>
      <c r="VCA68" s="876"/>
      <c r="VCB68" s="876"/>
      <c r="VCC68" s="876"/>
      <c r="VCD68" s="876"/>
      <c r="VCE68" s="876"/>
      <c r="VCF68" s="876"/>
      <c r="VCG68" s="876"/>
      <c r="VCH68" s="876"/>
      <c r="VCI68" s="876"/>
      <c r="VCJ68" s="876"/>
      <c r="VCK68" s="876"/>
      <c r="VCL68" s="876"/>
      <c r="VCM68" s="876"/>
      <c r="VCN68" s="876"/>
      <c r="VCO68" s="876"/>
      <c r="VCP68" s="876"/>
      <c r="VCQ68" s="876"/>
      <c r="VCR68" s="876"/>
      <c r="VCS68" s="876"/>
      <c r="VCT68" s="876"/>
      <c r="VCU68" s="876"/>
      <c r="VCV68" s="876"/>
      <c r="VCW68" s="876"/>
      <c r="VCX68" s="876"/>
      <c r="VCY68" s="876"/>
      <c r="VCZ68" s="876"/>
      <c r="VDA68" s="876"/>
      <c r="VDB68" s="876"/>
      <c r="VDC68" s="876"/>
      <c r="VDD68" s="876"/>
      <c r="VDE68" s="876"/>
      <c r="VDF68" s="876"/>
      <c r="VDG68" s="876"/>
      <c r="VDH68" s="876"/>
      <c r="VDI68" s="876"/>
      <c r="VDJ68" s="876"/>
      <c r="VDK68" s="876"/>
      <c r="VDL68" s="876"/>
      <c r="VDM68" s="876"/>
      <c r="VDN68" s="876"/>
      <c r="VDO68" s="876"/>
      <c r="VDP68" s="876"/>
      <c r="VDQ68" s="876"/>
      <c r="VDR68" s="876"/>
      <c r="VDS68" s="876"/>
      <c r="VDT68" s="876"/>
      <c r="VDU68" s="876"/>
      <c r="VDV68" s="876"/>
      <c r="VDW68" s="876"/>
      <c r="VDX68" s="876"/>
      <c r="VDY68" s="876"/>
      <c r="VDZ68" s="876"/>
      <c r="VEA68" s="876"/>
      <c r="VEB68" s="876"/>
      <c r="VEC68" s="876"/>
      <c r="VED68" s="876"/>
      <c r="VEE68" s="876"/>
      <c r="VEF68" s="876"/>
      <c r="VEG68" s="876"/>
      <c r="VEH68" s="876"/>
      <c r="VEI68" s="876"/>
      <c r="VEJ68" s="876"/>
      <c r="VEK68" s="876"/>
      <c r="VEL68" s="876"/>
      <c r="VEM68" s="876"/>
      <c r="VEN68" s="876"/>
      <c r="VEO68" s="876"/>
      <c r="VEP68" s="876"/>
      <c r="VEQ68" s="876"/>
      <c r="VER68" s="876"/>
      <c r="VES68" s="876"/>
      <c r="VET68" s="876"/>
      <c r="VEU68" s="876"/>
      <c r="VEV68" s="876"/>
      <c r="VEW68" s="876"/>
      <c r="VEX68" s="876"/>
      <c r="VEY68" s="876"/>
      <c r="VEZ68" s="876"/>
      <c r="VFA68" s="876"/>
      <c r="VFB68" s="876"/>
      <c r="VFC68" s="876"/>
      <c r="VFD68" s="876"/>
      <c r="VFE68" s="876"/>
      <c r="VFF68" s="876"/>
      <c r="VFG68" s="876"/>
      <c r="VFH68" s="876"/>
      <c r="VFI68" s="876"/>
      <c r="VFJ68" s="876"/>
      <c r="VFK68" s="876"/>
      <c r="VFL68" s="876"/>
      <c r="VFM68" s="876"/>
      <c r="VFN68" s="876"/>
      <c r="VFO68" s="876"/>
      <c r="VFP68" s="876"/>
      <c r="VFQ68" s="876"/>
      <c r="VFR68" s="876"/>
      <c r="VFS68" s="876"/>
      <c r="VFT68" s="876"/>
      <c r="VFU68" s="876"/>
      <c r="VFV68" s="876"/>
      <c r="VFW68" s="876"/>
      <c r="VFX68" s="876"/>
      <c r="VFY68" s="876"/>
      <c r="VFZ68" s="876"/>
      <c r="VGA68" s="876"/>
      <c r="VGB68" s="876"/>
      <c r="VGC68" s="876"/>
      <c r="VGD68" s="876"/>
      <c r="VGE68" s="876"/>
      <c r="VGF68" s="876"/>
      <c r="VGG68" s="876"/>
      <c r="VGH68" s="876"/>
      <c r="VGI68" s="876"/>
      <c r="VGJ68" s="876"/>
      <c r="VGK68" s="876"/>
      <c r="VGL68" s="876"/>
      <c r="VGM68" s="876"/>
      <c r="VGN68" s="876"/>
      <c r="VGO68" s="876"/>
      <c r="VGP68" s="876"/>
      <c r="VGQ68" s="876"/>
      <c r="VGR68" s="876"/>
      <c r="VGS68" s="876"/>
      <c r="VGT68" s="876"/>
      <c r="VGU68" s="876"/>
      <c r="VGV68" s="876"/>
      <c r="VGW68" s="876"/>
      <c r="VGX68" s="876"/>
      <c r="VGY68" s="876"/>
      <c r="VGZ68" s="876"/>
      <c r="VHA68" s="876"/>
      <c r="VHB68" s="876"/>
      <c r="VHC68" s="876"/>
      <c r="VHD68" s="876"/>
      <c r="VHE68" s="876"/>
      <c r="VHF68" s="876"/>
      <c r="VHG68" s="876"/>
      <c r="VHH68" s="876"/>
      <c r="VHI68" s="876"/>
      <c r="VHJ68" s="876"/>
      <c r="VHK68" s="876"/>
      <c r="VHL68" s="876"/>
      <c r="VHM68" s="876"/>
      <c r="VHN68" s="876"/>
      <c r="VHO68" s="876"/>
      <c r="VHP68" s="876"/>
      <c r="VHQ68" s="876"/>
      <c r="VHR68" s="876"/>
      <c r="VHS68" s="876"/>
      <c r="VHT68" s="876"/>
      <c r="VHU68" s="876"/>
      <c r="VHV68" s="876"/>
      <c r="VHW68" s="876"/>
      <c r="VHX68" s="876"/>
      <c r="VHY68" s="876"/>
      <c r="VHZ68" s="876"/>
      <c r="VIA68" s="876"/>
      <c r="VIB68" s="876"/>
      <c r="VIC68" s="876"/>
      <c r="VID68" s="876"/>
      <c r="VIE68" s="876"/>
      <c r="VIF68" s="876"/>
      <c r="VIG68" s="876"/>
      <c r="VIH68" s="876"/>
      <c r="VII68" s="876"/>
      <c r="VIJ68" s="876"/>
      <c r="VIK68" s="876"/>
      <c r="VIL68" s="876"/>
      <c r="VIM68" s="876"/>
      <c r="VIN68" s="876"/>
      <c r="VIO68" s="876"/>
      <c r="VIP68" s="876"/>
      <c r="VIQ68" s="876"/>
      <c r="VIR68" s="876"/>
      <c r="VIS68" s="876"/>
      <c r="VIT68" s="876"/>
      <c r="VIU68" s="876"/>
      <c r="VIV68" s="876"/>
      <c r="VIW68" s="876"/>
      <c r="VIX68" s="876"/>
      <c r="VIY68" s="876"/>
      <c r="VIZ68" s="876"/>
      <c r="VJA68" s="876"/>
      <c r="VJB68" s="876"/>
      <c r="VJC68" s="876"/>
      <c r="VJD68" s="876"/>
      <c r="VJE68" s="876"/>
      <c r="VJF68" s="876"/>
      <c r="VJG68" s="876"/>
      <c r="VJH68" s="876"/>
      <c r="VJI68" s="876"/>
      <c r="VJJ68" s="876"/>
      <c r="VJK68" s="876"/>
      <c r="VJL68" s="876"/>
      <c r="VJM68" s="876"/>
      <c r="VJN68" s="876"/>
      <c r="VJO68" s="876"/>
      <c r="VJP68" s="876"/>
      <c r="VJQ68" s="876"/>
      <c r="VJR68" s="876"/>
      <c r="VJS68" s="876"/>
      <c r="VJT68" s="876"/>
      <c r="VJU68" s="876"/>
      <c r="VJV68" s="876"/>
      <c r="VJW68" s="876"/>
      <c r="VJX68" s="876"/>
      <c r="VJY68" s="876"/>
      <c r="VJZ68" s="876"/>
      <c r="VKA68" s="876"/>
      <c r="VKB68" s="876"/>
      <c r="VKC68" s="876"/>
      <c r="VKD68" s="876"/>
      <c r="VKE68" s="876"/>
      <c r="VKF68" s="876"/>
      <c r="VKG68" s="876"/>
      <c r="VKH68" s="876"/>
      <c r="VKI68" s="876"/>
      <c r="VKJ68" s="876"/>
      <c r="VKK68" s="876"/>
      <c r="VKL68" s="876"/>
      <c r="VKM68" s="876"/>
      <c r="VKN68" s="876"/>
      <c r="VKO68" s="876"/>
      <c r="VKP68" s="876"/>
      <c r="VKQ68" s="876"/>
      <c r="VKR68" s="876"/>
      <c r="VKS68" s="876"/>
      <c r="VKT68" s="876"/>
      <c r="VKU68" s="876"/>
      <c r="VKV68" s="876"/>
      <c r="VKW68" s="876"/>
      <c r="VKX68" s="876"/>
      <c r="VKY68" s="876"/>
      <c r="VKZ68" s="876"/>
      <c r="VLA68" s="876"/>
      <c r="VLB68" s="876"/>
      <c r="VLC68" s="876"/>
      <c r="VLD68" s="876"/>
      <c r="VLE68" s="876"/>
      <c r="VLF68" s="876"/>
      <c r="VLG68" s="876"/>
      <c r="VLH68" s="876"/>
      <c r="VLI68" s="876"/>
      <c r="VLJ68" s="876"/>
      <c r="VLK68" s="876"/>
      <c r="VLL68" s="876"/>
      <c r="VLM68" s="876"/>
      <c r="VLN68" s="876"/>
      <c r="VLO68" s="876"/>
      <c r="VLP68" s="876"/>
      <c r="VLQ68" s="876"/>
      <c r="VLR68" s="876"/>
      <c r="VLS68" s="876"/>
      <c r="VLT68" s="876"/>
      <c r="VLU68" s="876"/>
      <c r="VLV68" s="876"/>
      <c r="VLW68" s="876"/>
      <c r="VLX68" s="876"/>
      <c r="VLY68" s="876"/>
      <c r="VLZ68" s="876"/>
      <c r="VMA68" s="876"/>
      <c r="VMB68" s="876"/>
      <c r="VMC68" s="876"/>
      <c r="VMD68" s="876"/>
      <c r="VME68" s="876"/>
      <c r="VMF68" s="876"/>
      <c r="VMG68" s="876"/>
      <c r="VMH68" s="876"/>
      <c r="VMI68" s="876"/>
      <c r="VMJ68" s="876"/>
      <c r="VMK68" s="876"/>
      <c r="VML68" s="876"/>
      <c r="VMM68" s="876"/>
      <c r="VMN68" s="876"/>
      <c r="VMO68" s="876"/>
      <c r="VMP68" s="876"/>
      <c r="VMQ68" s="876"/>
      <c r="VMR68" s="876"/>
      <c r="VMS68" s="876"/>
      <c r="VMT68" s="876"/>
      <c r="VMU68" s="876"/>
      <c r="VMV68" s="876"/>
      <c r="VMW68" s="876"/>
      <c r="VMX68" s="876"/>
      <c r="VMY68" s="876"/>
      <c r="VMZ68" s="876"/>
      <c r="VNA68" s="876"/>
      <c r="VNB68" s="876"/>
      <c r="VNC68" s="876"/>
      <c r="VND68" s="876"/>
      <c r="VNE68" s="876"/>
      <c r="VNF68" s="876"/>
      <c r="VNG68" s="876"/>
      <c r="VNH68" s="876"/>
      <c r="VNI68" s="876"/>
      <c r="VNJ68" s="876"/>
      <c r="VNK68" s="876"/>
      <c r="VNL68" s="876"/>
      <c r="VNM68" s="876"/>
      <c r="VNN68" s="876"/>
      <c r="VNO68" s="876"/>
      <c r="VNP68" s="876"/>
      <c r="VNQ68" s="876"/>
      <c r="VNR68" s="876"/>
      <c r="VNS68" s="876"/>
      <c r="VNT68" s="876"/>
      <c r="VNU68" s="876"/>
      <c r="VNV68" s="876"/>
      <c r="VNW68" s="876"/>
      <c r="VNX68" s="876"/>
      <c r="VNY68" s="876"/>
      <c r="VNZ68" s="876"/>
      <c r="VOA68" s="876"/>
      <c r="VOB68" s="876"/>
      <c r="VOC68" s="876"/>
      <c r="VOD68" s="876"/>
      <c r="VOE68" s="876"/>
      <c r="VOF68" s="876"/>
      <c r="VOG68" s="876"/>
      <c r="VOH68" s="876"/>
      <c r="VOI68" s="876"/>
      <c r="VOJ68" s="876"/>
      <c r="VOK68" s="876"/>
      <c r="VOL68" s="876"/>
      <c r="VOM68" s="876"/>
      <c r="VON68" s="876"/>
      <c r="VOO68" s="876"/>
      <c r="VOP68" s="876"/>
      <c r="VOQ68" s="876"/>
      <c r="VOR68" s="876"/>
      <c r="VOS68" s="876"/>
      <c r="VOT68" s="876"/>
      <c r="VOU68" s="876"/>
      <c r="VOV68" s="876"/>
      <c r="VOW68" s="876"/>
      <c r="VOX68" s="876"/>
      <c r="VOY68" s="876"/>
      <c r="VOZ68" s="876"/>
      <c r="VPA68" s="876"/>
      <c r="VPB68" s="876"/>
      <c r="VPC68" s="876"/>
      <c r="VPD68" s="876"/>
      <c r="VPE68" s="876"/>
      <c r="VPF68" s="876"/>
      <c r="VPG68" s="876"/>
      <c r="VPH68" s="876"/>
      <c r="VPI68" s="876"/>
      <c r="VPJ68" s="876"/>
      <c r="VPK68" s="876"/>
      <c r="VPL68" s="876"/>
      <c r="VPM68" s="876"/>
      <c r="VPN68" s="876"/>
      <c r="VPO68" s="876"/>
      <c r="VPP68" s="876"/>
      <c r="VPQ68" s="876"/>
      <c r="VPR68" s="876"/>
      <c r="VPS68" s="876"/>
      <c r="VPT68" s="876"/>
      <c r="VPU68" s="876"/>
      <c r="VPV68" s="876"/>
      <c r="VPW68" s="876"/>
      <c r="VPX68" s="876"/>
      <c r="VPY68" s="876"/>
      <c r="VPZ68" s="876"/>
      <c r="VQA68" s="876"/>
      <c r="VQB68" s="876"/>
      <c r="VQC68" s="876"/>
      <c r="VQD68" s="876"/>
      <c r="VQE68" s="876"/>
      <c r="VQF68" s="876"/>
      <c r="VQG68" s="876"/>
      <c r="VQH68" s="876"/>
      <c r="VQI68" s="876"/>
      <c r="VQJ68" s="876"/>
      <c r="VQK68" s="876"/>
      <c r="VQL68" s="876"/>
      <c r="VQM68" s="876"/>
      <c r="VQN68" s="876"/>
      <c r="VQO68" s="876"/>
      <c r="VQP68" s="876"/>
      <c r="VQQ68" s="876"/>
      <c r="VQR68" s="876"/>
      <c r="VQS68" s="876"/>
      <c r="VQT68" s="876"/>
      <c r="VQU68" s="876"/>
      <c r="VQV68" s="876"/>
      <c r="VQW68" s="876"/>
      <c r="VQX68" s="876"/>
      <c r="VQY68" s="876"/>
      <c r="VQZ68" s="876"/>
      <c r="VRA68" s="876"/>
      <c r="VRB68" s="876"/>
      <c r="VRC68" s="876"/>
      <c r="VRD68" s="876"/>
      <c r="VRE68" s="876"/>
      <c r="VRF68" s="876"/>
      <c r="VRG68" s="876"/>
      <c r="VRH68" s="876"/>
      <c r="VRI68" s="876"/>
      <c r="VRJ68" s="876"/>
      <c r="VRK68" s="876"/>
      <c r="VRL68" s="876"/>
      <c r="VRM68" s="876"/>
      <c r="VRN68" s="876"/>
      <c r="VRO68" s="876"/>
      <c r="VRP68" s="876"/>
      <c r="VRQ68" s="876"/>
      <c r="VRR68" s="876"/>
      <c r="VRS68" s="876"/>
      <c r="VRT68" s="876"/>
      <c r="VRU68" s="876"/>
      <c r="VRV68" s="876"/>
      <c r="VRW68" s="876"/>
      <c r="VRX68" s="876"/>
      <c r="VRY68" s="876"/>
      <c r="VRZ68" s="876"/>
      <c r="VSA68" s="876"/>
      <c r="VSB68" s="876"/>
      <c r="VSC68" s="876"/>
      <c r="VSD68" s="876"/>
      <c r="VSE68" s="876"/>
      <c r="VSF68" s="876"/>
      <c r="VSG68" s="876"/>
      <c r="VSH68" s="876"/>
      <c r="VSI68" s="876"/>
      <c r="VSJ68" s="876"/>
      <c r="VSK68" s="876"/>
      <c r="VSL68" s="876"/>
      <c r="VSM68" s="876"/>
      <c r="VSN68" s="876"/>
      <c r="VSO68" s="876"/>
      <c r="VSP68" s="876"/>
      <c r="VSQ68" s="876"/>
      <c r="VSR68" s="876"/>
      <c r="VSS68" s="876"/>
      <c r="VST68" s="876"/>
      <c r="VSU68" s="876"/>
      <c r="VSV68" s="876"/>
      <c r="VSW68" s="876"/>
      <c r="VSX68" s="876"/>
      <c r="VSY68" s="876"/>
      <c r="VSZ68" s="876"/>
      <c r="VTA68" s="876"/>
      <c r="VTB68" s="876"/>
      <c r="VTC68" s="876"/>
      <c r="VTD68" s="876"/>
      <c r="VTE68" s="876"/>
      <c r="VTF68" s="876"/>
      <c r="VTG68" s="876"/>
      <c r="VTH68" s="876"/>
      <c r="VTI68" s="876"/>
      <c r="VTJ68" s="876"/>
      <c r="VTK68" s="876"/>
      <c r="VTL68" s="876"/>
      <c r="VTM68" s="876"/>
      <c r="VTN68" s="876"/>
      <c r="VTO68" s="876"/>
      <c r="VTP68" s="876"/>
      <c r="VTQ68" s="876"/>
      <c r="VTR68" s="876"/>
      <c r="VTS68" s="876"/>
      <c r="VTT68" s="876"/>
      <c r="VTU68" s="876"/>
      <c r="VTV68" s="876"/>
      <c r="VTW68" s="876"/>
      <c r="VTX68" s="876"/>
      <c r="VTY68" s="876"/>
      <c r="VTZ68" s="876"/>
      <c r="VUA68" s="876"/>
      <c r="VUB68" s="876"/>
      <c r="VUC68" s="876"/>
      <c r="VUD68" s="876"/>
      <c r="VUE68" s="876"/>
      <c r="VUF68" s="876"/>
      <c r="VUG68" s="876"/>
      <c r="VUH68" s="876"/>
      <c r="VUI68" s="876"/>
      <c r="VUJ68" s="876"/>
      <c r="VUK68" s="876"/>
      <c r="VUL68" s="876"/>
      <c r="VUM68" s="876"/>
      <c r="VUN68" s="876"/>
      <c r="VUO68" s="876"/>
      <c r="VUP68" s="876"/>
      <c r="VUQ68" s="876"/>
      <c r="VUR68" s="876"/>
      <c r="VUS68" s="876"/>
      <c r="VUT68" s="876"/>
      <c r="VUU68" s="876"/>
      <c r="VUV68" s="876"/>
      <c r="VUW68" s="876"/>
      <c r="VUX68" s="876"/>
      <c r="VUY68" s="876"/>
      <c r="VUZ68" s="876"/>
      <c r="VVA68" s="876"/>
      <c r="VVB68" s="876"/>
      <c r="VVC68" s="876"/>
      <c r="VVD68" s="876"/>
      <c r="VVE68" s="876"/>
      <c r="VVF68" s="876"/>
      <c r="VVG68" s="876"/>
      <c r="VVH68" s="876"/>
      <c r="VVI68" s="876"/>
      <c r="VVJ68" s="876"/>
      <c r="VVK68" s="876"/>
      <c r="VVL68" s="876"/>
      <c r="VVM68" s="876"/>
      <c r="VVN68" s="876"/>
      <c r="VVO68" s="876"/>
      <c r="VVP68" s="876"/>
      <c r="VVQ68" s="876"/>
      <c r="VVR68" s="876"/>
      <c r="VVS68" s="876"/>
      <c r="VVT68" s="876"/>
      <c r="VVU68" s="876"/>
      <c r="VVV68" s="876"/>
      <c r="VVW68" s="876"/>
      <c r="VVX68" s="876"/>
      <c r="VVY68" s="876"/>
      <c r="VVZ68" s="876"/>
      <c r="VWA68" s="876"/>
      <c r="VWB68" s="876"/>
      <c r="VWC68" s="876"/>
      <c r="VWD68" s="876"/>
      <c r="VWE68" s="876"/>
      <c r="VWF68" s="876"/>
      <c r="VWG68" s="876"/>
      <c r="VWH68" s="876"/>
      <c r="VWI68" s="876"/>
      <c r="VWJ68" s="876"/>
      <c r="VWK68" s="876"/>
      <c r="VWL68" s="876"/>
      <c r="VWM68" s="876"/>
      <c r="VWN68" s="876"/>
      <c r="VWO68" s="876"/>
      <c r="VWP68" s="876"/>
      <c r="VWQ68" s="876"/>
      <c r="VWR68" s="876"/>
      <c r="VWS68" s="876"/>
      <c r="VWT68" s="876"/>
      <c r="VWU68" s="876"/>
      <c r="VWV68" s="876"/>
      <c r="VWW68" s="876"/>
      <c r="VWX68" s="876"/>
      <c r="VWY68" s="876"/>
      <c r="VWZ68" s="876"/>
      <c r="VXA68" s="876"/>
      <c r="VXB68" s="876"/>
      <c r="VXC68" s="876"/>
      <c r="VXD68" s="876"/>
      <c r="VXE68" s="876"/>
      <c r="VXF68" s="876"/>
      <c r="VXG68" s="876"/>
      <c r="VXH68" s="876"/>
      <c r="VXI68" s="876"/>
      <c r="VXJ68" s="876"/>
      <c r="VXK68" s="876"/>
      <c r="VXL68" s="876"/>
      <c r="VXM68" s="876"/>
      <c r="VXN68" s="876"/>
      <c r="VXO68" s="876"/>
      <c r="VXP68" s="876"/>
      <c r="VXQ68" s="876"/>
      <c r="VXR68" s="876"/>
      <c r="VXS68" s="876"/>
      <c r="VXT68" s="876"/>
      <c r="VXU68" s="876"/>
      <c r="VXV68" s="876"/>
      <c r="VXW68" s="876"/>
      <c r="VXX68" s="876"/>
      <c r="VXY68" s="876"/>
      <c r="VXZ68" s="876"/>
      <c r="VYA68" s="876"/>
      <c r="VYB68" s="876"/>
      <c r="VYC68" s="876"/>
      <c r="VYD68" s="876"/>
      <c r="VYE68" s="876"/>
      <c r="VYF68" s="876"/>
      <c r="VYG68" s="876"/>
      <c r="VYH68" s="876"/>
      <c r="VYI68" s="876"/>
      <c r="VYJ68" s="876"/>
      <c r="VYK68" s="876"/>
      <c r="VYL68" s="876"/>
      <c r="VYM68" s="876"/>
      <c r="VYN68" s="876"/>
      <c r="VYO68" s="876"/>
      <c r="VYP68" s="876"/>
      <c r="VYQ68" s="876"/>
      <c r="VYR68" s="876"/>
      <c r="VYS68" s="876"/>
      <c r="VYT68" s="876"/>
      <c r="VYU68" s="876"/>
      <c r="VYV68" s="876"/>
      <c r="VYW68" s="876"/>
      <c r="VYX68" s="876"/>
      <c r="VYY68" s="876"/>
      <c r="VYZ68" s="876"/>
      <c r="VZA68" s="876"/>
      <c r="VZB68" s="876"/>
      <c r="VZC68" s="876"/>
      <c r="VZD68" s="876"/>
      <c r="VZE68" s="876"/>
      <c r="VZF68" s="876"/>
      <c r="VZG68" s="876"/>
      <c r="VZH68" s="876"/>
      <c r="VZI68" s="876"/>
      <c r="VZJ68" s="876"/>
      <c r="VZK68" s="876"/>
      <c r="VZL68" s="876"/>
      <c r="VZM68" s="876"/>
      <c r="VZN68" s="876"/>
      <c r="VZO68" s="876"/>
      <c r="VZP68" s="876"/>
      <c r="VZQ68" s="876"/>
      <c r="VZR68" s="876"/>
      <c r="VZS68" s="876"/>
      <c r="VZT68" s="876"/>
      <c r="VZU68" s="876"/>
      <c r="VZV68" s="876"/>
      <c r="VZW68" s="876"/>
      <c r="VZX68" s="876"/>
      <c r="VZY68" s="876"/>
      <c r="VZZ68" s="876"/>
      <c r="WAA68" s="876"/>
      <c r="WAB68" s="876"/>
      <c r="WAC68" s="876"/>
      <c r="WAD68" s="876"/>
      <c r="WAE68" s="876"/>
      <c r="WAF68" s="876"/>
      <c r="WAG68" s="876"/>
      <c r="WAH68" s="876"/>
      <c r="WAI68" s="876"/>
      <c r="WAJ68" s="876"/>
      <c r="WAK68" s="876"/>
      <c r="WAL68" s="876"/>
      <c r="WAM68" s="876"/>
      <c r="WAN68" s="876"/>
      <c r="WAO68" s="876"/>
      <c r="WAP68" s="876"/>
      <c r="WAQ68" s="876"/>
      <c r="WAR68" s="876"/>
      <c r="WAS68" s="876"/>
      <c r="WAT68" s="876"/>
      <c r="WAU68" s="876"/>
      <c r="WAV68" s="876"/>
      <c r="WAW68" s="876"/>
      <c r="WAX68" s="876"/>
      <c r="WAY68" s="876"/>
      <c r="WAZ68" s="876"/>
      <c r="WBA68" s="876"/>
      <c r="WBB68" s="876"/>
      <c r="WBC68" s="876"/>
      <c r="WBD68" s="876"/>
      <c r="WBE68" s="876"/>
      <c r="WBF68" s="876"/>
      <c r="WBG68" s="876"/>
      <c r="WBH68" s="876"/>
      <c r="WBI68" s="876"/>
      <c r="WBJ68" s="876"/>
      <c r="WBK68" s="876"/>
      <c r="WBL68" s="876"/>
      <c r="WBM68" s="876"/>
      <c r="WBN68" s="876"/>
      <c r="WBO68" s="876"/>
      <c r="WBP68" s="876"/>
      <c r="WBQ68" s="876"/>
      <c r="WBR68" s="876"/>
      <c r="WBS68" s="876"/>
      <c r="WBT68" s="876"/>
      <c r="WBU68" s="876"/>
      <c r="WBV68" s="876"/>
      <c r="WBW68" s="876"/>
      <c r="WBX68" s="876"/>
      <c r="WBY68" s="876"/>
      <c r="WBZ68" s="876"/>
      <c r="WCA68" s="876"/>
      <c r="WCB68" s="876"/>
      <c r="WCC68" s="876"/>
      <c r="WCD68" s="876"/>
      <c r="WCE68" s="876"/>
      <c r="WCF68" s="876"/>
      <c r="WCG68" s="876"/>
      <c r="WCH68" s="876"/>
      <c r="WCI68" s="876"/>
      <c r="WCJ68" s="876"/>
      <c r="WCK68" s="876"/>
      <c r="WCL68" s="876"/>
      <c r="WCM68" s="876"/>
      <c r="WCN68" s="876"/>
      <c r="WCO68" s="876"/>
      <c r="WCP68" s="876"/>
      <c r="WCQ68" s="876"/>
      <c r="WCR68" s="876"/>
      <c r="WCS68" s="876"/>
      <c r="WCT68" s="876"/>
      <c r="WCU68" s="876"/>
      <c r="WCV68" s="876"/>
      <c r="WCW68" s="876"/>
      <c r="WCX68" s="876"/>
      <c r="WCY68" s="876"/>
      <c r="WCZ68" s="876"/>
      <c r="WDA68" s="876"/>
      <c r="WDB68" s="876"/>
      <c r="WDC68" s="876"/>
      <c r="WDD68" s="876"/>
      <c r="WDE68" s="876"/>
      <c r="WDF68" s="876"/>
      <c r="WDG68" s="876"/>
      <c r="WDH68" s="876"/>
      <c r="WDI68" s="876"/>
      <c r="WDJ68" s="876"/>
      <c r="WDK68" s="876"/>
      <c r="WDL68" s="876"/>
      <c r="WDM68" s="876"/>
      <c r="WDN68" s="876"/>
      <c r="WDO68" s="876"/>
      <c r="WDP68" s="876"/>
      <c r="WDQ68" s="876"/>
      <c r="WDR68" s="876"/>
      <c r="WDS68" s="876"/>
      <c r="WDT68" s="876"/>
      <c r="WDU68" s="876"/>
      <c r="WDV68" s="876"/>
      <c r="WDW68" s="876"/>
      <c r="WDX68" s="876"/>
      <c r="WDY68" s="876"/>
      <c r="WDZ68" s="876"/>
      <c r="WEA68" s="876"/>
      <c r="WEB68" s="876"/>
      <c r="WEC68" s="876"/>
      <c r="WED68" s="876"/>
      <c r="WEE68" s="876"/>
      <c r="WEF68" s="876"/>
      <c r="WEG68" s="876"/>
      <c r="WEH68" s="876"/>
      <c r="WEI68" s="876"/>
      <c r="WEJ68" s="876"/>
      <c r="WEK68" s="876"/>
      <c r="WEL68" s="876"/>
      <c r="WEM68" s="876"/>
      <c r="WEN68" s="876"/>
      <c r="WEO68" s="876"/>
      <c r="WEP68" s="876"/>
      <c r="WEQ68" s="876"/>
      <c r="WER68" s="876"/>
      <c r="WES68" s="876"/>
      <c r="WET68" s="876"/>
      <c r="WEU68" s="876"/>
      <c r="WEV68" s="876"/>
      <c r="WEW68" s="876"/>
      <c r="WEX68" s="876"/>
      <c r="WEY68" s="876"/>
      <c r="WEZ68" s="876"/>
      <c r="WFA68" s="876"/>
      <c r="WFB68" s="876"/>
      <c r="WFC68" s="876"/>
      <c r="WFD68" s="876"/>
      <c r="WFE68" s="876"/>
      <c r="WFF68" s="876"/>
      <c r="WFG68" s="876"/>
      <c r="WFH68" s="876"/>
      <c r="WFI68" s="876"/>
      <c r="WFJ68" s="876"/>
      <c r="WFK68" s="876"/>
      <c r="WFL68" s="876"/>
      <c r="WFM68" s="876"/>
      <c r="WFN68" s="876"/>
      <c r="WFO68" s="876"/>
      <c r="WFP68" s="876"/>
      <c r="WFQ68" s="876"/>
      <c r="WFR68" s="876"/>
      <c r="WFS68" s="876"/>
      <c r="WFT68" s="876"/>
      <c r="WFU68" s="876"/>
      <c r="WFV68" s="876"/>
      <c r="WFW68" s="876"/>
      <c r="WFX68" s="876"/>
      <c r="WFY68" s="876"/>
      <c r="WFZ68" s="876"/>
      <c r="WGA68" s="876"/>
      <c r="WGB68" s="876"/>
      <c r="WGC68" s="876"/>
      <c r="WGD68" s="876"/>
      <c r="WGE68" s="876"/>
      <c r="WGF68" s="876"/>
      <c r="WGG68" s="876"/>
      <c r="WGH68" s="876"/>
      <c r="WGI68" s="876"/>
      <c r="WGJ68" s="876"/>
      <c r="WGK68" s="876"/>
      <c r="WGL68" s="876"/>
      <c r="WGM68" s="876"/>
      <c r="WGN68" s="876"/>
      <c r="WGO68" s="876"/>
      <c r="WGP68" s="876"/>
      <c r="WGQ68" s="876"/>
      <c r="WGR68" s="876"/>
      <c r="WGS68" s="876"/>
      <c r="WGT68" s="876"/>
      <c r="WGU68" s="876"/>
      <c r="WGV68" s="876"/>
      <c r="WGW68" s="876"/>
      <c r="WGX68" s="876"/>
      <c r="WGY68" s="876"/>
      <c r="WGZ68" s="876"/>
      <c r="WHA68" s="876"/>
      <c r="WHB68" s="876"/>
      <c r="WHC68" s="876"/>
      <c r="WHD68" s="876"/>
      <c r="WHE68" s="876"/>
      <c r="WHF68" s="876"/>
      <c r="WHG68" s="876"/>
      <c r="WHH68" s="876"/>
      <c r="WHI68" s="876"/>
      <c r="WHJ68" s="876"/>
      <c r="WHK68" s="876"/>
      <c r="WHL68" s="876"/>
      <c r="WHM68" s="876"/>
      <c r="WHN68" s="876"/>
      <c r="WHO68" s="876"/>
      <c r="WHP68" s="876"/>
      <c r="WHQ68" s="876"/>
      <c r="WHR68" s="876"/>
      <c r="WHS68" s="876"/>
      <c r="WHT68" s="876"/>
      <c r="WHU68" s="876"/>
      <c r="WHV68" s="876"/>
      <c r="WHW68" s="876"/>
      <c r="WHX68" s="876"/>
      <c r="WHY68" s="876"/>
      <c r="WHZ68" s="876"/>
      <c r="WIA68" s="876"/>
      <c r="WIB68" s="876"/>
      <c r="WIC68" s="876"/>
      <c r="WID68" s="876"/>
      <c r="WIE68" s="876"/>
      <c r="WIF68" s="876"/>
      <c r="WIG68" s="876"/>
      <c r="WIH68" s="876"/>
      <c r="WII68" s="876"/>
      <c r="WIJ68" s="876"/>
      <c r="WIK68" s="876"/>
      <c r="WIL68" s="876"/>
      <c r="WIM68" s="876"/>
      <c r="WIN68" s="876"/>
      <c r="WIO68" s="876"/>
      <c r="WIP68" s="876"/>
      <c r="WIQ68" s="876"/>
      <c r="WIR68" s="876"/>
      <c r="WIS68" s="876"/>
      <c r="WIT68" s="876"/>
      <c r="WIU68" s="876"/>
      <c r="WIV68" s="876"/>
      <c r="WIW68" s="876"/>
      <c r="WIX68" s="876"/>
      <c r="WIY68" s="876"/>
      <c r="WIZ68" s="876"/>
      <c r="WJA68" s="876"/>
      <c r="WJB68" s="876"/>
      <c r="WJC68" s="876"/>
      <c r="WJD68" s="876"/>
      <c r="WJE68" s="876"/>
      <c r="WJF68" s="876"/>
      <c r="WJG68" s="876"/>
      <c r="WJH68" s="876"/>
      <c r="WJI68" s="876"/>
      <c r="WJJ68" s="876"/>
      <c r="WJK68" s="876"/>
      <c r="WJL68" s="876"/>
      <c r="WJM68" s="876"/>
      <c r="WJN68" s="876"/>
      <c r="WJO68" s="876"/>
      <c r="WJP68" s="876"/>
      <c r="WJQ68" s="876"/>
      <c r="WJR68" s="876"/>
      <c r="WJS68" s="876"/>
      <c r="WJT68" s="876"/>
      <c r="WJU68" s="876"/>
      <c r="WJV68" s="876"/>
      <c r="WJW68" s="876"/>
      <c r="WJX68" s="876"/>
      <c r="WJY68" s="876"/>
      <c r="WJZ68" s="876"/>
      <c r="WKA68" s="876"/>
      <c r="WKB68" s="876"/>
      <c r="WKC68" s="876"/>
      <c r="WKD68" s="876"/>
      <c r="WKE68" s="876"/>
      <c r="WKF68" s="876"/>
      <c r="WKG68" s="876"/>
      <c r="WKH68" s="876"/>
      <c r="WKI68" s="876"/>
      <c r="WKJ68" s="876"/>
      <c r="WKK68" s="876"/>
      <c r="WKL68" s="876"/>
      <c r="WKM68" s="876"/>
      <c r="WKN68" s="876"/>
      <c r="WKO68" s="876"/>
      <c r="WKP68" s="876"/>
      <c r="WKQ68" s="876"/>
      <c r="WKR68" s="876"/>
      <c r="WKS68" s="876"/>
      <c r="WKT68" s="876"/>
      <c r="WKU68" s="876"/>
      <c r="WKV68" s="876"/>
      <c r="WKW68" s="876"/>
      <c r="WKX68" s="876"/>
      <c r="WKY68" s="876"/>
      <c r="WKZ68" s="876"/>
      <c r="WLA68" s="876"/>
      <c r="WLB68" s="876"/>
      <c r="WLC68" s="876"/>
      <c r="WLD68" s="876"/>
      <c r="WLE68" s="876"/>
      <c r="WLF68" s="876"/>
      <c r="WLG68" s="876"/>
      <c r="WLH68" s="876"/>
      <c r="WLI68" s="876"/>
      <c r="WLJ68" s="876"/>
      <c r="WLK68" s="876"/>
      <c r="WLL68" s="876"/>
      <c r="WLM68" s="876"/>
      <c r="WLN68" s="876"/>
      <c r="WLO68" s="876"/>
      <c r="WLP68" s="876"/>
      <c r="WLQ68" s="876"/>
      <c r="WLR68" s="876"/>
      <c r="WLS68" s="876"/>
      <c r="WLT68" s="876"/>
      <c r="WLU68" s="876"/>
      <c r="WLV68" s="876"/>
      <c r="WLW68" s="876"/>
      <c r="WLX68" s="876"/>
      <c r="WLY68" s="876"/>
      <c r="WLZ68" s="876"/>
      <c r="WMA68" s="876"/>
      <c r="WMB68" s="876"/>
      <c r="WMC68" s="876"/>
      <c r="WMD68" s="876"/>
      <c r="WME68" s="876"/>
      <c r="WMF68" s="876"/>
      <c r="WMG68" s="876"/>
      <c r="WMH68" s="876"/>
      <c r="WMI68" s="876"/>
      <c r="WMJ68" s="876"/>
      <c r="WMK68" s="876"/>
      <c r="WML68" s="876"/>
      <c r="WMM68" s="876"/>
      <c r="WMN68" s="876"/>
      <c r="WMO68" s="876"/>
      <c r="WMP68" s="876"/>
      <c r="WMQ68" s="876"/>
      <c r="WMR68" s="876"/>
      <c r="WMS68" s="876"/>
      <c r="WMT68" s="876"/>
      <c r="WMU68" s="876"/>
      <c r="WMV68" s="876"/>
      <c r="WMW68" s="876"/>
      <c r="WMX68" s="876"/>
      <c r="WMY68" s="876"/>
      <c r="WMZ68" s="876"/>
      <c r="WNA68" s="876"/>
      <c r="WNB68" s="876"/>
      <c r="WNC68" s="876"/>
      <c r="WND68" s="876"/>
      <c r="WNE68" s="876"/>
      <c r="WNF68" s="876"/>
      <c r="WNG68" s="876"/>
      <c r="WNH68" s="876"/>
      <c r="WNI68" s="876"/>
      <c r="WNJ68" s="876"/>
      <c r="WNK68" s="876"/>
      <c r="WNL68" s="876"/>
      <c r="WNM68" s="876"/>
      <c r="WNN68" s="876"/>
      <c r="WNO68" s="876"/>
      <c r="WNP68" s="876"/>
      <c r="WNQ68" s="876"/>
      <c r="WNR68" s="876"/>
      <c r="WNS68" s="876"/>
      <c r="WNT68" s="876"/>
      <c r="WNU68" s="876"/>
      <c r="WNV68" s="876"/>
      <c r="WNW68" s="876"/>
      <c r="WNX68" s="876"/>
      <c r="WNY68" s="876"/>
      <c r="WNZ68" s="876"/>
      <c r="WOA68" s="876"/>
      <c r="WOB68" s="876"/>
      <c r="WOC68" s="876"/>
      <c r="WOD68" s="876"/>
      <c r="WOE68" s="876"/>
      <c r="WOF68" s="876"/>
      <c r="WOG68" s="876"/>
      <c r="WOH68" s="876"/>
      <c r="WOI68" s="876"/>
      <c r="WOJ68" s="876"/>
      <c r="WOK68" s="876"/>
      <c r="WOL68" s="876"/>
      <c r="WOM68" s="876"/>
      <c r="WON68" s="876"/>
      <c r="WOO68" s="876"/>
      <c r="WOP68" s="876"/>
      <c r="WOQ68" s="876"/>
      <c r="WOR68" s="876"/>
      <c r="WOS68" s="876"/>
      <c r="WOT68" s="876"/>
      <c r="WOU68" s="876"/>
      <c r="WOV68" s="876"/>
      <c r="WOW68" s="876"/>
      <c r="WOX68" s="876"/>
      <c r="WOY68" s="876"/>
      <c r="WOZ68" s="876"/>
      <c r="WPA68" s="876"/>
      <c r="WPB68" s="876"/>
      <c r="WPC68" s="876"/>
      <c r="WPD68" s="876"/>
      <c r="WPE68" s="876"/>
      <c r="WPF68" s="876"/>
      <c r="WPG68" s="876"/>
      <c r="WPH68" s="876"/>
      <c r="WPI68" s="876"/>
      <c r="WPJ68" s="876"/>
      <c r="WPK68" s="876"/>
      <c r="WPL68" s="876"/>
      <c r="WPM68" s="876"/>
      <c r="WPN68" s="876"/>
      <c r="WPO68" s="876"/>
      <c r="WPP68" s="876"/>
      <c r="WPQ68" s="876"/>
      <c r="WPR68" s="876"/>
      <c r="WPS68" s="876"/>
      <c r="WPT68" s="876"/>
      <c r="WPU68" s="876"/>
      <c r="WPV68" s="876"/>
      <c r="WPW68" s="876"/>
      <c r="WPX68" s="876"/>
      <c r="WPY68" s="876"/>
      <c r="WPZ68" s="876"/>
      <c r="WQA68" s="876"/>
      <c r="WQB68" s="876"/>
      <c r="WQC68" s="876"/>
      <c r="WQD68" s="876"/>
      <c r="WQE68" s="876"/>
      <c r="WQF68" s="876"/>
      <c r="WQG68" s="876"/>
      <c r="WQH68" s="876"/>
      <c r="WQI68" s="876"/>
      <c r="WQJ68" s="876"/>
      <c r="WQK68" s="876"/>
      <c r="WQL68" s="876"/>
      <c r="WQM68" s="876"/>
      <c r="WQN68" s="876"/>
      <c r="WQO68" s="876"/>
      <c r="WQP68" s="876"/>
      <c r="WQQ68" s="876"/>
      <c r="WQR68" s="876"/>
      <c r="WQS68" s="876"/>
      <c r="WQT68" s="876"/>
      <c r="WQU68" s="876"/>
      <c r="WQV68" s="876"/>
      <c r="WQW68" s="876"/>
      <c r="WQX68" s="876"/>
      <c r="WQY68" s="876"/>
      <c r="WQZ68" s="876"/>
      <c r="WRA68" s="876"/>
      <c r="WRB68" s="876"/>
      <c r="WRC68" s="876"/>
      <c r="WRD68" s="876"/>
      <c r="WRE68" s="876"/>
      <c r="WRF68" s="876"/>
      <c r="WRG68" s="876"/>
      <c r="WRH68" s="876"/>
      <c r="WRI68" s="876"/>
      <c r="WRJ68" s="876"/>
      <c r="WRK68" s="876"/>
      <c r="WRL68" s="876"/>
      <c r="WRM68" s="876"/>
      <c r="WRN68" s="876"/>
      <c r="WRO68" s="876"/>
      <c r="WRP68" s="876"/>
      <c r="WRQ68" s="876"/>
      <c r="WRR68" s="876"/>
      <c r="WRS68" s="876"/>
      <c r="WRT68" s="876"/>
      <c r="WRU68" s="876"/>
      <c r="WRV68" s="876"/>
      <c r="WRW68" s="876"/>
      <c r="WRX68" s="876"/>
      <c r="WRY68" s="876"/>
      <c r="WRZ68" s="876"/>
      <c r="WSA68" s="876"/>
      <c r="WSB68" s="876"/>
      <c r="WSC68" s="876"/>
      <c r="WSD68" s="876"/>
      <c r="WSE68" s="876"/>
      <c r="WSF68" s="876"/>
      <c r="WSG68" s="876"/>
      <c r="WSH68" s="876"/>
      <c r="WSI68" s="876"/>
      <c r="WSJ68" s="876"/>
      <c r="WSK68" s="876"/>
      <c r="WSL68" s="876"/>
      <c r="WSM68" s="876"/>
      <c r="WSN68" s="876"/>
      <c r="WSO68" s="876"/>
      <c r="WSP68" s="876"/>
      <c r="WSQ68" s="876"/>
      <c r="WSR68" s="876"/>
      <c r="WSS68" s="876"/>
      <c r="WST68" s="876"/>
      <c r="WSU68" s="876"/>
      <c r="WSV68" s="876"/>
      <c r="WSW68" s="876"/>
      <c r="WSX68" s="876"/>
      <c r="WSY68" s="876"/>
      <c r="WSZ68" s="876"/>
      <c r="WTA68" s="876"/>
      <c r="WTB68" s="876"/>
      <c r="WTC68" s="876"/>
      <c r="WTD68" s="876"/>
      <c r="WTE68" s="876"/>
      <c r="WTF68" s="876"/>
      <c r="WTG68" s="876"/>
      <c r="WTH68" s="876"/>
      <c r="WTI68" s="876"/>
      <c r="WTJ68" s="876"/>
      <c r="WTK68" s="876"/>
      <c r="WTL68" s="876"/>
      <c r="WTM68" s="876"/>
      <c r="WTN68" s="876"/>
      <c r="WTO68" s="876"/>
      <c r="WTP68" s="876"/>
      <c r="WTQ68" s="876"/>
      <c r="WTR68" s="876"/>
      <c r="WTS68" s="876"/>
      <c r="WTT68" s="876"/>
      <c r="WTU68" s="876"/>
      <c r="WTV68" s="876"/>
      <c r="WTW68" s="876"/>
      <c r="WTX68" s="876"/>
      <c r="WTY68" s="876"/>
      <c r="WTZ68" s="876"/>
      <c r="WUA68" s="876"/>
      <c r="WUB68" s="876"/>
      <c r="WUC68" s="876"/>
      <c r="WUD68" s="876"/>
      <c r="WUE68" s="876"/>
      <c r="WUF68" s="876"/>
      <c r="WUG68" s="876"/>
      <c r="WUH68" s="876"/>
      <c r="WUI68" s="876"/>
      <c r="WUJ68" s="876"/>
      <c r="WUK68" s="876"/>
      <c r="WUL68" s="876"/>
      <c r="WUM68" s="876"/>
      <c r="WUN68" s="876"/>
      <c r="WUO68" s="876"/>
      <c r="WUP68" s="876"/>
      <c r="WUQ68" s="876"/>
      <c r="WUR68" s="876"/>
      <c r="WUS68" s="876"/>
      <c r="WUT68" s="876"/>
      <c r="WUU68" s="876"/>
      <c r="WUV68" s="876"/>
      <c r="WUW68" s="876"/>
      <c r="WUX68" s="876"/>
      <c r="WUY68" s="876"/>
      <c r="WUZ68" s="876"/>
      <c r="WVA68" s="876"/>
      <c r="WVB68" s="876"/>
      <c r="WVC68" s="876"/>
      <c r="WVD68" s="876"/>
      <c r="WVE68" s="876"/>
      <c r="WVF68" s="876"/>
      <c r="WVG68" s="876"/>
      <c r="WVH68" s="876"/>
      <c r="WVI68" s="876"/>
      <c r="WVJ68" s="876"/>
      <c r="WVK68" s="876"/>
      <c r="WVL68" s="876"/>
      <c r="WVM68" s="876"/>
      <c r="WVN68" s="876"/>
      <c r="WVO68" s="876"/>
      <c r="WVP68" s="876"/>
      <c r="WVQ68" s="876"/>
      <c r="WVR68" s="876"/>
      <c r="WVS68" s="876"/>
      <c r="WVT68" s="876"/>
      <c r="WVU68" s="876"/>
      <c r="WVV68" s="876"/>
      <c r="WVW68" s="876"/>
      <c r="WVX68" s="876"/>
      <c r="WVY68" s="876"/>
      <c r="WVZ68" s="876"/>
      <c r="WWA68" s="876"/>
      <c r="WWB68" s="876"/>
      <c r="WWC68" s="876"/>
      <c r="WWD68" s="876"/>
      <c r="WWE68" s="876"/>
      <c r="WWF68" s="876"/>
      <c r="WWG68" s="876"/>
      <c r="WWH68" s="876"/>
      <c r="WWI68" s="876"/>
      <c r="WWJ68" s="876"/>
      <c r="WWK68" s="876"/>
      <c r="WWL68" s="876"/>
      <c r="WWM68" s="876"/>
      <c r="WWN68" s="876"/>
      <c r="WWO68" s="876"/>
      <c r="WWP68" s="876"/>
      <c r="WWQ68" s="876"/>
      <c r="WWR68" s="876"/>
      <c r="WWS68" s="876"/>
      <c r="WWT68" s="876"/>
      <c r="WWU68" s="876"/>
      <c r="WWV68" s="876"/>
      <c r="WWW68" s="876"/>
      <c r="WWX68" s="876"/>
      <c r="WWY68" s="876"/>
      <c r="WWZ68" s="876"/>
      <c r="WXA68" s="876"/>
      <c r="WXB68" s="876"/>
      <c r="WXC68" s="876"/>
      <c r="WXD68" s="876"/>
      <c r="WXE68" s="876"/>
      <c r="WXF68" s="876"/>
      <c r="WXG68" s="876"/>
      <c r="WXH68" s="876"/>
      <c r="WXI68" s="876"/>
      <c r="WXJ68" s="876"/>
      <c r="WXK68" s="876"/>
      <c r="WXL68" s="876"/>
      <c r="WXM68" s="876"/>
      <c r="WXN68" s="876"/>
      <c r="WXO68" s="876"/>
      <c r="WXP68" s="876"/>
      <c r="WXQ68" s="876"/>
      <c r="WXR68" s="876"/>
      <c r="WXS68" s="876"/>
      <c r="WXT68" s="876"/>
      <c r="WXU68" s="876"/>
      <c r="WXV68" s="876"/>
      <c r="WXW68" s="876"/>
      <c r="WXX68" s="876"/>
      <c r="WXY68" s="876"/>
      <c r="WXZ68" s="876"/>
      <c r="WYA68" s="876"/>
      <c r="WYB68" s="876"/>
      <c r="WYC68" s="876"/>
      <c r="WYD68" s="876"/>
      <c r="WYE68" s="876"/>
      <c r="WYF68" s="876"/>
      <c r="WYG68" s="876"/>
      <c r="WYH68" s="876"/>
      <c r="WYI68" s="876"/>
      <c r="WYJ68" s="876"/>
      <c r="WYK68" s="876"/>
      <c r="WYL68" s="876"/>
      <c r="WYM68" s="876"/>
      <c r="WYN68" s="876"/>
      <c r="WYO68" s="876"/>
      <c r="WYP68" s="876"/>
      <c r="WYQ68" s="876"/>
      <c r="WYR68" s="876"/>
      <c r="WYS68" s="876"/>
      <c r="WYT68" s="876"/>
      <c r="WYU68" s="876"/>
      <c r="WYV68" s="876"/>
      <c r="WYW68" s="876"/>
      <c r="WYX68" s="876"/>
      <c r="WYY68" s="876"/>
      <c r="WYZ68" s="876"/>
      <c r="WZA68" s="876"/>
      <c r="WZB68" s="876"/>
      <c r="WZC68" s="876"/>
      <c r="WZD68" s="876"/>
      <c r="WZE68" s="876"/>
      <c r="WZF68" s="876"/>
      <c r="WZG68" s="876"/>
      <c r="WZH68" s="876"/>
      <c r="WZI68" s="876"/>
      <c r="WZJ68" s="876"/>
      <c r="WZK68" s="876"/>
      <c r="WZL68" s="876"/>
      <c r="WZM68" s="876"/>
      <c r="WZN68" s="876"/>
      <c r="WZO68" s="876"/>
      <c r="WZP68" s="876"/>
      <c r="WZQ68" s="876"/>
      <c r="WZR68" s="876"/>
      <c r="WZS68" s="876"/>
      <c r="WZT68" s="876"/>
      <c r="WZU68" s="876"/>
      <c r="WZV68" s="876"/>
      <c r="WZW68" s="876"/>
      <c r="WZX68" s="876"/>
      <c r="WZY68" s="876"/>
      <c r="WZZ68" s="876"/>
      <c r="XAA68" s="876"/>
      <c r="XAB68" s="876"/>
      <c r="XAC68" s="876"/>
      <c r="XAD68" s="876"/>
      <c r="XAE68" s="876"/>
      <c r="XAF68" s="876"/>
      <c r="XAG68" s="876"/>
      <c r="XAH68" s="876"/>
      <c r="XAI68" s="876"/>
      <c r="XAJ68" s="876"/>
      <c r="XAK68" s="876"/>
      <c r="XAL68" s="876"/>
      <c r="XAM68" s="876"/>
      <c r="XAN68" s="876"/>
      <c r="XAO68" s="876"/>
      <c r="XAP68" s="876"/>
      <c r="XAQ68" s="876"/>
      <c r="XAR68" s="876"/>
      <c r="XAS68" s="876"/>
      <c r="XAT68" s="876"/>
      <c r="XAU68" s="876"/>
      <c r="XAV68" s="876"/>
      <c r="XAW68" s="876"/>
      <c r="XAX68" s="876"/>
      <c r="XAY68" s="876"/>
      <c r="XAZ68" s="876"/>
      <c r="XBA68" s="876"/>
      <c r="XBB68" s="876"/>
      <c r="XBC68" s="876"/>
      <c r="XBD68" s="876"/>
      <c r="XBE68" s="876"/>
      <c r="XBF68" s="876"/>
      <c r="XBG68" s="876"/>
      <c r="XBH68" s="876"/>
      <c r="XBI68" s="876"/>
      <c r="XBJ68" s="876"/>
      <c r="XBK68" s="876"/>
      <c r="XBL68" s="876"/>
      <c r="XBM68" s="876"/>
      <c r="XBN68" s="876"/>
      <c r="XBO68" s="876"/>
      <c r="XBP68" s="876"/>
      <c r="XBQ68" s="876"/>
      <c r="XBR68" s="876"/>
      <c r="XBS68" s="876"/>
      <c r="XBT68" s="876"/>
      <c r="XBU68" s="876"/>
      <c r="XBV68" s="876"/>
      <c r="XBW68" s="876"/>
      <c r="XBX68" s="876"/>
      <c r="XBY68" s="876"/>
      <c r="XBZ68" s="876"/>
      <c r="XCA68" s="876"/>
      <c r="XCB68" s="876"/>
      <c r="XCC68" s="876"/>
      <c r="XCD68" s="876"/>
      <c r="XCE68" s="876"/>
      <c r="XCF68" s="876"/>
      <c r="XCG68" s="876"/>
      <c r="XCH68" s="876"/>
      <c r="XCI68" s="876"/>
      <c r="XCJ68" s="876"/>
      <c r="XCK68" s="876"/>
      <c r="XCL68" s="876"/>
      <c r="XCM68" s="876"/>
      <c r="XCN68" s="876"/>
      <c r="XCO68" s="876"/>
      <c r="XCP68" s="876"/>
      <c r="XCQ68" s="876"/>
      <c r="XCR68" s="876"/>
      <c r="XCS68" s="876"/>
      <c r="XCT68" s="876"/>
      <c r="XCU68" s="876"/>
      <c r="XCV68" s="876"/>
      <c r="XCW68" s="876"/>
      <c r="XCX68" s="876"/>
      <c r="XCY68" s="876"/>
      <c r="XCZ68" s="876"/>
      <c r="XDA68" s="876"/>
      <c r="XDB68" s="876"/>
      <c r="XDC68" s="876"/>
      <c r="XDD68" s="876"/>
      <c r="XDE68" s="876"/>
      <c r="XDF68" s="876"/>
      <c r="XDG68" s="876"/>
      <c r="XDH68" s="876"/>
      <c r="XDI68" s="876"/>
      <c r="XDJ68" s="876"/>
      <c r="XDK68" s="876"/>
      <c r="XDL68" s="876"/>
      <c r="XDM68" s="876"/>
      <c r="XDN68" s="876"/>
      <c r="XDO68" s="876"/>
      <c r="XDP68" s="876"/>
      <c r="XDQ68" s="876"/>
      <c r="XDR68" s="876"/>
      <c r="XDS68" s="876"/>
      <c r="XDT68" s="876"/>
      <c r="XDU68" s="876"/>
      <c r="XDV68" s="876"/>
      <c r="XDW68" s="876"/>
      <c r="XDX68" s="876"/>
      <c r="XDY68" s="876"/>
      <c r="XDZ68" s="876"/>
      <c r="XEA68" s="876"/>
      <c r="XEB68" s="876"/>
      <c r="XEC68" s="876"/>
      <c r="XED68" s="876"/>
      <c r="XEE68" s="876"/>
      <c r="XEF68" s="876"/>
      <c r="XEG68" s="876"/>
      <c r="XEH68" s="876"/>
      <c r="XEI68" s="876"/>
      <c r="XEJ68" s="876"/>
      <c r="XEK68" s="876"/>
      <c r="XEL68" s="876"/>
      <c r="XEM68" s="876"/>
      <c r="XEN68" s="876"/>
      <c r="XEO68" s="876"/>
      <c r="XEP68" s="876"/>
      <c r="XEQ68" s="876"/>
      <c r="XER68" s="876"/>
      <c r="XES68" s="876"/>
      <c r="XET68" s="876"/>
      <c r="XEU68" s="876"/>
      <c r="XEV68" s="876"/>
      <c r="XEW68" s="876"/>
      <c r="XEX68" s="876"/>
      <c r="XEY68" s="876"/>
      <c r="XEZ68" s="876"/>
      <c r="XFA68" s="876"/>
      <c r="XFB68" s="876"/>
      <c r="XFC68" s="876"/>
      <c r="XFD68" s="876"/>
    </row>
    <row r="69" spans="1:16384" s="877" customFormat="1" ht="18" customHeight="1">
      <c r="A69" s="876"/>
      <c r="B69" s="876"/>
      <c r="C69" s="876"/>
      <c r="D69" s="885"/>
      <c r="E69" s="886"/>
      <c r="F69" s="886"/>
      <c r="G69" s="886"/>
      <c r="H69" s="886"/>
      <c r="I69" s="886"/>
      <c r="J69" s="885"/>
      <c r="K69" s="888"/>
      <c r="L69" s="888"/>
      <c r="M69" s="888"/>
      <c r="N69" s="876"/>
      <c r="O69" s="876"/>
      <c r="P69" s="876"/>
      <c r="Q69" s="876"/>
      <c r="R69" s="876"/>
      <c r="S69" s="876"/>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c r="AS69" s="876"/>
      <c r="AT69" s="876"/>
      <c r="AU69" s="876"/>
      <c r="AV69" s="876"/>
      <c r="AW69" s="876"/>
      <c r="AX69" s="876"/>
      <c r="AY69" s="876"/>
      <c r="AZ69" s="876"/>
      <c r="BA69" s="876"/>
      <c r="BB69" s="876"/>
      <c r="BC69" s="876"/>
      <c r="BD69" s="876"/>
      <c r="BE69" s="876"/>
      <c r="BF69" s="876"/>
      <c r="BG69" s="876"/>
      <c r="BH69" s="876"/>
      <c r="BI69" s="876"/>
      <c r="BJ69" s="876"/>
      <c r="BK69" s="876"/>
      <c r="BL69" s="876"/>
      <c r="BM69" s="876"/>
      <c r="BN69" s="876"/>
      <c r="BO69" s="876"/>
      <c r="BP69" s="876"/>
      <c r="BQ69" s="876"/>
      <c r="BR69" s="876"/>
      <c r="BS69" s="876"/>
      <c r="BT69" s="876"/>
      <c r="BU69" s="876"/>
      <c r="BV69" s="876"/>
      <c r="BW69" s="876"/>
      <c r="BX69" s="876"/>
      <c r="BY69" s="876"/>
      <c r="BZ69" s="876"/>
      <c r="CA69" s="876"/>
      <c r="CB69" s="876"/>
      <c r="CC69" s="876"/>
      <c r="CD69" s="876"/>
      <c r="CE69" s="876"/>
      <c r="CF69" s="876"/>
      <c r="CG69" s="876"/>
      <c r="CH69" s="876"/>
      <c r="CI69" s="876"/>
      <c r="CJ69" s="876"/>
      <c r="CK69" s="876"/>
      <c r="CL69" s="876"/>
      <c r="CM69" s="876"/>
      <c r="CN69" s="876"/>
      <c r="CO69" s="876"/>
      <c r="CP69" s="876"/>
      <c r="CQ69" s="876"/>
      <c r="CR69" s="876"/>
      <c r="CS69" s="876"/>
      <c r="CT69" s="876"/>
      <c r="CU69" s="876"/>
      <c r="CV69" s="876"/>
      <c r="CW69" s="876"/>
      <c r="CX69" s="876"/>
      <c r="CY69" s="876"/>
      <c r="CZ69" s="876"/>
      <c r="DA69" s="876"/>
      <c r="DB69" s="876"/>
      <c r="DC69" s="876"/>
      <c r="DD69" s="876"/>
      <c r="DE69" s="876"/>
      <c r="DF69" s="876"/>
      <c r="DG69" s="876"/>
      <c r="DH69" s="876"/>
      <c r="DI69" s="876"/>
      <c r="DJ69" s="876"/>
      <c r="DK69" s="876"/>
      <c r="DL69" s="876"/>
      <c r="DM69" s="876"/>
      <c r="DN69" s="876"/>
      <c r="DO69" s="876"/>
      <c r="DP69" s="876"/>
      <c r="DQ69" s="876"/>
      <c r="DR69" s="876"/>
      <c r="DS69" s="876"/>
      <c r="DT69" s="876"/>
      <c r="DU69" s="876"/>
      <c r="DV69" s="876"/>
      <c r="DW69" s="876"/>
      <c r="DX69" s="876"/>
      <c r="DY69" s="876"/>
      <c r="DZ69" s="876"/>
      <c r="EA69" s="876"/>
      <c r="EB69" s="876"/>
      <c r="EC69" s="876"/>
      <c r="ED69" s="876"/>
      <c r="EE69" s="876"/>
      <c r="EF69" s="876"/>
      <c r="EG69" s="876"/>
      <c r="EH69" s="876"/>
      <c r="EI69" s="876"/>
      <c r="EJ69" s="876"/>
      <c r="EK69" s="876"/>
      <c r="EL69" s="876"/>
      <c r="EM69" s="876"/>
      <c r="EN69" s="876"/>
      <c r="EO69" s="876"/>
      <c r="EP69" s="876"/>
      <c r="EQ69" s="876"/>
      <c r="ER69" s="876"/>
      <c r="ES69" s="876"/>
      <c r="ET69" s="876"/>
      <c r="EU69" s="876"/>
      <c r="EV69" s="876"/>
      <c r="EW69" s="876"/>
      <c r="EX69" s="876"/>
      <c r="EY69" s="876"/>
      <c r="EZ69" s="876"/>
      <c r="FA69" s="876"/>
      <c r="FB69" s="876"/>
      <c r="FC69" s="876"/>
      <c r="FD69" s="876"/>
      <c r="FE69" s="876"/>
      <c r="FF69" s="876"/>
      <c r="FG69" s="876"/>
      <c r="FH69" s="876"/>
      <c r="FI69" s="876"/>
      <c r="FJ69" s="876"/>
      <c r="FK69" s="876"/>
      <c r="FL69" s="876"/>
      <c r="FM69" s="876"/>
      <c r="FN69" s="876"/>
      <c r="FO69" s="876"/>
      <c r="FP69" s="876"/>
      <c r="FQ69" s="876"/>
      <c r="FR69" s="876"/>
      <c r="FS69" s="876"/>
      <c r="FT69" s="876"/>
      <c r="FU69" s="876"/>
      <c r="FV69" s="876"/>
      <c r="FW69" s="876"/>
      <c r="FX69" s="876"/>
      <c r="FY69" s="876"/>
      <c r="FZ69" s="876"/>
      <c r="GA69" s="876"/>
      <c r="GB69" s="876"/>
      <c r="GC69" s="876"/>
      <c r="GD69" s="876"/>
      <c r="GE69" s="876"/>
      <c r="GF69" s="876"/>
      <c r="GG69" s="876"/>
      <c r="GH69" s="876"/>
      <c r="GI69" s="876"/>
      <c r="GJ69" s="876"/>
      <c r="GK69" s="876"/>
      <c r="GL69" s="876"/>
      <c r="GM69" s="876"/>
      <c r="GN69" s="876"/>
      <c r="GO69" s="876"/>
      <c r="GP69" s="876"/>
      <c r="GQ69" s="876"/>
      <c r="GR69" s="876"/>
      <c r="GS69" s="876"/>
      <c r="GT69" s="876"/>
      <c r="GU69" s="876"/>
      <c r="GV69" s="876"/>
      <c r="GW69" s="876"/>
      <c r="GX69" s="876"/>
      <c r="GY69" s="876"/>
      <c r="GZ69" s="876"/>
      <c r="HA69" s="876"/>
      <c r="HB69" s="876"/>
      <c r="HC69" s="876"/>
      <c r="HD69" s="876"/>
      <c r="HE69" s="876"/>
      <c r="HF69" s="876"/>
      <c r="HG69" s="876"/>
      <c r="HH69" s="876"/>
      <c r="HI69" s="876"/>
      <c r="HJ69" s="876"/>
      <c r="HK69" s="876"/>
      <c r="HL69" s="876"/>
      <c r="HM69" s="876"/>
      <c r="HN69" s="876"/>
      <c r="HO69" s="876"/>
      <c r="HP69" s="876"/>
      <c r="HQ69" s="876"/>
      <c r="HR69" s="876"/>
      <c r="HS69" s="876"/>
      <c r="HT69" s="876"/>
      <c r="HU69" s="876"/>
      <c r="HV69" s="876"/>
      <c r="HW69" s="876"/>
      <c r="HX69" s="876"/>
      <c r="HY69" s="876"/>
      <c r="HZ69" s="876"/>
      <c r="IA69" s="876"/>
      <c r="IB69" s="876"/>
      <c r="IC69" s="876"/>
      <c r="ID69" s="876"/>
      <c r="IE69" s="876"/>
      <c r="IF69" s="876"/>
      <c r="IG69" s="876"/>
      <c r="IH69" s="876"/>
      <c r="II69" s="876"/>
      <c r="IJ69" s="876"/>
      <c r="IK69" s="876"/>
      <c r="IL69" s="876"/>
      <c r="IM69" s="876"/>
      <c r="IN69" s="876"/>
      <c r="IO69" s="876"/>
      <c r="IP69" s="876"/>
      <c r="IQ69" s="876"/>
      <c r="IR69" s="876"/>
      <c r="IS69" s="876"/>
      <c r="IT69" s="876"/>
      <c r="IU69" s="876"/>
      <c r="IV69" s="876"/>
      <c r="IW69" s="876"/>
      <c r="IX69" s="876"/>
      <c r="IY69" s="876"/>
      <c r="IZ69" s="876"/>
      <c r="JA69" s="876"/>
      <c r="JB69" s="876"/>
      <c r="JC69" s="876"/>
      <c r="JD69" s="876"/>
      <c r="JE69" s="876"/>
      <c r="JF69" s="876"/>
      <c r="JG69" s="876"/>
      <c r="JH69" s="876"/>
      <c r="JI69" s="876"/>
      <c r="JJ69" s="876"/>
      <c r="JK69" s="876"/>
      <c r="JL69" s="876"/>
      <c r="JM69" s="876"/>
      <c r="JN69" s="876"/>
      <c r="JO69" s="876"/>
      <c r="JP69" s="876"/>
      <c r="JQ69" s="876"/>
      <c r="JR69" s="876"/>
      <c r="JS69" s="876"/>
      <c r="JT69" s="876"/>
      <c r="JU69" s="876"/>
      <c r="JV69" s="876"/>
      <c r="JW69" s="876"/>
      <c r="JX69" s="876"/>
      <c r="JY69" s="876"/>
      <c r="JZ69" s="876"/>
      <c r="KA69" s="876"/>
      <c r="KB69" s="876"/>
      <c r="KC69" s="876"/>
      <c r="KD69" s="876"/>
      <c r="KE69" s="876"/>
      <c r="KF69" s="876"/>
      <c r="KG69" s="876"/>
      <c r="KH69" s="876"/>
      <c r="KI69" s="876"/>
      <c r="KJ69" s="876"/>
      <c r="KK69" s="876"/>
      <c r="KL69" s="876"/>
      <c r="KM69" s="876"/>
      <c r="KN69" s="876"/>
      <c r="KO69" s="876"/>
      <c r="KP69" s="876"/>
      <c r="KQ69" s="876"/>
      <c r="KR69" s="876"/>
      <c r="KS69" s="876"/>
      <c r="KT69" s="876"/>
      <c r="KU69" s="876"/>
      <c r="KV69" s="876"/>
      <c r="KW69" s="876"/>
      <c r="KX69" s="876"/>
      <c r="KY69" s="876"/>
      <c r="KZ69" s="876"/>
      <c r="LA69" s="876"/>
      <c r="LB69" s="876"/>
      <c r="LC69" s="876"/>
      <c r="LD69" s="876"/>
      <c r="LE69" s="876"/>
      <c r="LF69" s="876"/>
      <c r="LG69" s="876"/>
      <c r="LH69" s="876"/>
      <c r="LI69" s="876"/>
      <c r="LJ69" s="876"/>
      <c r="LK69" s="876"/>
      <c r="LL69" s="876"/>
      <c r="LM69" s="876"/>
      <c r="LN69" s="876"/>
      <c r="LO69" s="876"/>
      <c r="LP69" s="876"/>
      <c r="LQ69" s="876"/>
      <c r="LR69" s="876"/>
      <c r="LS69" s="876"/>
      <c r="LT69" s="876"/>
      <c r="LU69" s="876"/>
      <c r="LV69" s="876"/>
      <c r="LW69" s="876"/>
      <c r="LX69" s="876"/>
      <c r="LY69" s="876"/>
      <c r="LZ69" s="876"/>
      <c r="MA69" s="876"/>
      <c r="MB69" s="876"/>
      <c r="MC69" s="876"/>
      <c r="MD69" s="876"/>
      <c r="ME69" s="876"/>
      <c r="MF69" s="876"/>
      <c r="MG69" s="876"/>
      <c r="MH69" s="876"/>
      <c r="MI69" s="876"/>
      <c r="MJ69" s="876"/>
      <c r="MK69" s="876"/>
      <c r="ML69" s="876"/>
      <c r="MM69" s="876"/>
      <c r="MN69" s="876"/>
      <c r="MO69" s="876"/>
      <c r="MP69" s="876"/>
      <c r="MQ69" s="876"/>
      <c r="MR69" s="876"/>
      <c r="MS69" s="876"/>
      <c r="MT69" s="876"/>
      <c r="MU69" s="876"/>
      <c r="MV69" s="876"/>
      <c r="MW69" s="876"/>
      <c r="MX69" s="876"/>
      <c r="MY69" s="876"/>
      <c r="MZ69" s="876"/>
      <c r="NA69" s="876"/>
      <c r="NB69" s="876"/>
      <c r="NC69" s="876"/>
      <c r="ND69" s="876"/>
      <c r="NE69" s="876"/>
      <c r="NF69" s="876"/>
      <c r="NG69" s="876"/>
      <c r="NH69" s="876"/>
      <c r="NI69" s="876"/>
      <c r="NJ69" s="876"/>
      <c r="NK69" s="876"/>
      <c r="NL69" s="876"/>
      <c r="NM69" s="876"/>
      <c r="NN69" s="876"/>
      <c r="NO69" s="876"/>
      <c r="NP69" s="876"/>
      <c r="NQ69" s="876"/>
      <c r="NR69" s="876"/>
      <c r="NS69" s="876"/>
      <c r="NT69" s="876"/>
      <c r="NU69" s="876"/>
      <c r="NV69" s="876"/>
      <c r="NW69" s="876"/>
      <c r="NX69" s="876"/>
      <c r="NY69" s="876"/>
      <c r="NZ69" s="876"/>
      <c r="OA69" s="876"/>
      <c r="OB69" s="876"/>
      <c r="OC69" s="876"/>
      <c r="OD69" s="876"/>
      <c r="OE69" s="876"/>
      <c r="OF69" s="876"/>
      <c r="OG69" s="876"/>
      <c r="OH69" s="876"/>
      <c r="OI69" s="876"/>
      <c r="OJ69" s="876"/>
      <c r="OK69" s="876"/>
      <c r="OL69" s="876"/>
      <c r="OM69" s="876"/>
      <c r="ON69" s="876"/>
      <c r="OO69" s="876"/>
      <c r="OP69" s="876"/>
      <c r="OQ69" s="876"/>
      <c r="OR69" s="876"/>
      <c r="OS69" s="876"/>
      <c r="OT69" s="876"/>
      <c r="OU69" s="876"/>
      <c r="OV69" s="876"/>
      <c r="OW69" s="876"/>
      <c r="OX69" s="876"/>
      <c r="OY69" s="876"/>
      <c r="OZ69" s="876"/>
      <c r="PA69" s="876"/>
      <c r="PB69" s="876"/>
      <c r="PC69" s="876"/>
      <c r="PD69" s="876"/>
      <c r="PE69" s="876"/>
      <c r="PF69" s="876"/>
      <c r="PG69" s="876"/>
      <c r="PH69" s="876"/>
      <c r="PI69" s="876"/>
      <c r="PJ69" s="876"/>
      <c r="PK69" s="876"/>
      <c r="PL69" s="876"/>
      <c r="PM69" s="876"/>
      <c r="PN69" s="876"/>
      <c r="PO69" s="876"/>
      <c r="PP69" s="876"/>
      <c r="PQ69" s="876"/>
      <c r="PR69" s="876"/>
      <c r="PS69" s="876"/>
      <c r="PT69" s="876"/>
      <c r="PU69" s="876"/>
      <c r="PV69" s="876"/>
      <c r="PW69" s="876"/>
      <c r="PX69" s="876"/>
      <c r="PY69" s="876"/>
      <c r="PZ69" s="876"/>
      <c r="QA69" s="876"/>
      <c r="QB69" s="876"/>
      <c r="QC69" s="876"/>
      <c r="QD69" s="876"/>
      <c r="QE69" s="876"/>
      <c r="QF69" s="876"/>
      <c r="QG69" s="876"/>
      <c r="QH69" s="876"/>
      <c r="QI69" s="876"/>
      <c r="QJ69" s="876"/>
      <c r="QK69" s="876"/>
      <c r="QL69" s="876"/>
      <c r="QM69" s="876"/>
      <c r="QN69" s="876"/>
      <c r="QO69" s="876"/>
      <c r="QP69" s="876"/>
      <c r="QQ69" s="876"/>
      <c r="QR69" s="876"/>
      <c r="QS69" s="876"/>
      <c r="QT69" s="876"/>
      <c r="QU69" s="876"/>
      <c r="QV69" s="876"/>
      <c r="QW69" s="876"/>
      <c r="QX69" s="876"/>
      <c r="QY69" s="876"/>
      <c r="QZ69" s="876"/>
      <c r="RA69" s="876"/>
      <c r="RB69" s="876"/>
      <c r="RC69" s="876"/>
      <c r="RD69" s="876"/>
      <c r="RE69" s="876"/>
      <c r="RF69" s="876"/>
      <c r="RG69" s="876"/>
      <c r="RH69" s="876"/>
      <c r="RI69" s="876"/>
      <c r="RJ69" s="876"/>
      <c r="RK69" s="876"/>
      <c r="RL69" s="876"/>
      <c r="RM69" s="876"/>
      <c r="RN69" s="876"/>
      <c r="RO69" s="876"/>
      <c r="RP69" s="876"/>
      <c r="RQ69" s="876"/>
      <c r="RR69" s="876"/>
      <c r="RS69" s="876"/>
      <c r="RT69" s="876"/>
      <c r="RU69" s="876"/>
      <c r="RV69" s="876"/>
      <c r="RW69" s="876"/>
      <c r="RX69" s="876"/>
      <c r="RY69" s="876"/>
      <c r="RZ69" s="876"/>
      <c r="SA69" s="876"/>
      <c r="SB69" s="876"/>
      <c r="SC69" s="876"/>
      <c r="SD69" s="876"/>
      <c r="SE69" s="876"/>
      <c r="SF69" s="876"/>
      <c r="SG69" s="876"/>
      <c r="SH69" s="876"/>
      <c r="SI69" s="876"/>
      <c r="SJ69" s="876"/>
      <c r="SK69" s="876"/>
      <c r="SL69" s="876"/>
      <c r="SM69" s="876"/>
      <c r="SN69" s="876"/>
      <c r="SO69" s="876"/>
      <c r="SP69" s="876"/>
      <c r="SQ69" s="876"/>
      <c r="SR69" s="876"/>
      <c r="SS69" s="876"/>
      <c r="ST69" s="876"/>
      <c r="SU69" s="876"/>
      <c r="SV69" s="876"/>
      <c r="SW69" s="876"/>
      <c r="SX69" s="876"/>
      <c r="SY69" s="876"/>
      <c r="SZ69" s="876"/>
      <c r="TA69" s="876"/>
      <c r="TB69" s="876"/>
      <c r="TC69" s="876"/>
      <c r="TD69" s="876"/>
      <c r="TE69" s="876"/>
      <c r="TF69" s="876"/>
      <c r="TG69" s="876"/>
      <c r="TH69" s="876"/>
      <c r="TI69" s="876"/>
      <c r="TJ69" s="876"/>
      <c r="TK69" s="876"/>
      <c r="TL69" s="876"/>
      <c r="TM69" s="876"/>
      <c r="TN69" s="876"/>
      <c r="TO69" s="876"/>
      <c r="TP69" s="876"/>
      <c r="TQ69" s="876"/>
      <c r="TR69" s="876"/>
      <c r="TS69" s="876"/>
      <c r="TT69" s="876"/>
      <c r="TU69" s="876"/>
      <c r="TV69" s="876"/>
      <c r="TW69" s="876"/>
      <c r="TX69" s="876"/>
      <c r="TY69" s="876"/>
      <c r="TZ69" s="876"/>
      <c r="UA69" s="876"/>
      <c r="UB69" s="876"/>
      <c r="UC69" s="876"/>
      <c r="UD69" s="876"/>
      <c r="UE69" s="876"/>
      <c r="UF69" s="876"/>
      <c r="UG69" s="876"/>
      <c r="UH69" s="876"/>
      <c r="UI69" s="876"/>
      <c r="UJ69" s="876"/>
      <c r="UK69" s="876"/>
      <c r="UL69" s="876"/>
      <c r="UM69" s="876"/>
      <c r="UN69" s="876"/>
      <c r="UO69" s="876"/>
      <c r="UP69" s="876"/>
      <c r="UQ69" s="876"/>
      <c r="UR69" s="876"/>
      <c r="US69" s="876"/>
      <c r="UT69" s="876"/>
      <c r="UU69" s="876"/>
      <c r="UV69" s="876"/>
      <c r="UW69" s="876"/>
      <c r="UX69" s="876"/>
      <c r="UY69" s="876"/>
      <c r="UZ69" s="876"/>
      <c r="VA69" s="876"/>
      <c r="VB69" s="876"/>
      <c r="VC69" s="876"/>
      <c r="VD69" s="876"/>
      <c r="VE69" s="876"/>
      <c r="VF69" s="876"/>
      <c r="VG69" s="876"/>
      <c r="VH69" s="876"/>
      <c r="VI69" s="876"/>
      <c r="VJ69" s="876"/>
      <c r="VK69" s="876"/>
      <c r="VL69" s="876"/>
      <c r="VM69" s="876"/>
      <c r="VN69" s="876"/>
      <c r="VO69" s="876"/>
      <c r="VP69" s="876"/>
      <c r="VQ69" s="876"/>
      <c r="VR69" s="876"/>
      <c r="VS69" s="876"/>
      <c r="VT69" s="876"/>
      <c r="VU69" s="876"/>
      <c r="VV69" s="876"/>
      <c r="VW69" s="876"/>
      <c r="VX69" s="876"/>
      <c r="VY69" s="876"/>
      <c r="VZ69" s="876"/>
      <c r="WA69" s="876"/>
      <c r="WB69" s="876"/>
      <c r="WC69" s="876"/>
      <c r="WD69" s="876"/>
      <c r="WE69" s="876"/>
      <c r="WF69" s="876"/>
      <c r="WG69" s="876"/>
      <c r="WH69" s="876"/>
      <c r="WI69" s="876"/>
      <c r="WJ69" s="876"/>
      <c r="WK69" s="876"/>
      <c r="WL69" s="876"/>
      <c r="WM69" s="876"/>
      <c r="WN69" s="876"/>
      <c r="WO69" s="876"/>
      <c r="WP69" s="876"/>
      <c r="WQ69" s="876"/>
      <c r="WR69" s="876"/>
      <c r="WS69" s="876"/>
      <c r="WT69" s="876"/>
      <c r="WU69" s="876"/>
      <c r="WV69" s="876"/>
      <c r="WW69" s="876"/>
      <c r="WX69" s="876"/>
      <c r="WY69" s="876"/>
      <c r="WZ69" s="876"/>
      <c r="XA69" s="876"/>
      <c r="XB69" s="876"/>
      <c r="XC69" s="876"/>
      <c r="XD69" s="876"/>
      <c r="XE69" s="876"/>
      <c r="XF69" s="876"/>
      <c r="XG69" s="876"/>
      <c r="XH69" s="876"/>
      <c r="XI69" s="876"/>
      <c r="XJ69" s="876"/>
      <c r="XK69" s="876"/>
      <c r="XL69" s="876"/>
      <c r="XM69" s="876"/>
      <c r="XN69" s="876"/>
      <c r="XO69" s="876"/>
      <c r="XP69" s="876"/>
      <c r="XQ69" s="876"/>
      <c r="XR69" s="876"/>
      <c r="XS69" s="876"/>
      <c r="XT69" s="876"/>
      <c r="XU69" s="876"/>
      <c r="XV69" s="876"/>
      <c r="XW69" s="876"/>
      <c r="XX69" s="876"/>
      <c r="XY69" s="876"/>
      <c r="XZ69" s="876"/>
      <c r="YA69" s="876"/>
      <c r="YB69" s="876"/>
      <c r="YC69" s="876"/>
      <c r="YD69" s="876"/>
      <c r="YE69" s="876"/>
      <c r="YF69" s="876"/>
      <c r="YG69" s="876"/>
      <c r="YH69" s="876"/>
      <c r="YI69" s="876"/>
      <c r="YJ69" s="876"/>
      <c r="YK69" s="876"/>
      <c r="YL69" s="876"/>
      <c r="YM69" s="876"/>
      <c r="YN69" s="876"/>
      <c r="YO69" s="876"/>
      <c r="YP69" s="876"/>
      <c r="YQ69" s="876"/>
      <c r="YR69" s="876"/>
      <c r="YS69" s="876"/>
      <c r="YT69" s="876"/>
      <c r="YU69" s="876"/>
      <c r="YV69" s="876"/>
      <c r="YW69" s="876"/>
      <c r="YX69" s="876"/>
      <c r="YY69" s="876"/>
      <c r="YZ69" s="876"/>
      <c r="ZA69" s="876"/>
      <c r="ZB69" s="876"/>
      <c r="ZC69" s="876"/>
      <c r="ZD69" s="876"/>
      <c r="ZE69" s="876"/>
      <c r="ZF69" s="876"/>
      <c r="ZG69" s="876"/>
      <c r="ZH69" s="876"/>
      <c r="ZI69" s="876"/>
      <c r="ZJ69" s="876"/>
      <c r="ZK69" s="876"/>
      <c r="ZL69" s="876"/>
      <c r="ZM69" s="876"/>
      <c r="ZN69" s="876"/>
      <c r="ZO69" s="876"/>
      <c r="ZP69" s="876"/>
      <c r="ZQ69" s="876"/>
      <c r="ZR69" s="876"/>
      <c r="ZS69" s="876"/>
      <c r="ZT69" s="876"/>
      <c r="ZU69" s="876"/>
      <c r="ZV69" s="876"/>
      <c r="ZW69" s="876"/>
      <c r="ZX69" s="876"/>
      <c r="ZY69" s="876"/>
      <c r="ZZ69" s="876"/>
      <c r="AAA69" s="876"/>
      <c r="AAB69" s="876"/>
      <c r="AAC69" s="876"/>
      <c r="AAD69" s="876"/>
      <c r="AAE69" s="876"/>
      <c r="AAF69" s="876"/>
      <c r="AAG69" s="876"/>
      <c r="AAH69" s="876"/>
      <c r="AAI69" s="876"/>
      <c r="AAJ69" s="876"/>
      <c r="AAK69" s="876"/>
      <c r="AAL69" s="876"/>
      <c r="AAM69" s="876"/>
      <c r="AAN69" s="876"/>
      <c r="AAO69" s="876"/>
      <c r="AAP69" s="876"/>
      <c r="AAQ69" s="876"/>
      <c r="AAR69" s="876"/>
      <c r="AAS69" s="876"/>
      <c r="AAT69" s="876"/>
      <c r="AAU69" s="876"/>
      <c r="AAV69" s="876"/>
      <c r="AAW69" s="876"/>
      <c r="AAX69" s="876"/>
      <c r="AAY69" s="876"/>
      <c r="AAZ69" s="876"/>
      <c r="ABA69" s="876"/>
      <c r="ABB69" s="876"/>
      <c r="ABC69" s="876"/>
      <c r="ABD69" s="876"/>
      <c r="ABE69" s="876"/>
      <c r="ABF69" s="876"/>
      <c r="ABG69" s="876"/>
      <c r="ABH69" s="876"/>
      <c r="ABI69" s="876"/>
      <c r="ABJ69" s="876"/>
      <c r="ABK69" s="876"/>
      <c r="ABL69" s="876"/>
      <c r="ABM69" s="876"/>
      <c r="ABN69" s="876"/>
      <c r="ABO69" s="876"/>
      <c r="ABP69" s="876"/>
      <c r="ABQ69" s="876"/>
      <c r="ABR69" s="876"/>
      <c r="ABS69" s="876"/>
      <c r="ABT69" s="876"/>
      <c r="ABU69" s="876"/>
      <c r="ABV69" s="876"/>
      <c r="ABW69" s="876"/>
      <c r="ABX69" s="876"/>
      <c r="ABY69" s="876"/>
      <c r="ABZ69" s="876"/>
      <c r="ACA69" s="876"/>
      <c r="ACB69" s="876"/>
      <c r="ACC69" s="876"/>
      <c r="ACD69" s="876"/>
      <c r="ACE69" s="876"/>
      <c r="ACF69" s="876"/>
      <c r="ACG69" s="876"/>
      <c r="ACH69" s="876"/>
      <c r="ACI69" s="876"/>
      <c r="ACJ69" s="876"/>
      <c r="ACK69" s="876"/>
      <c r="ACL69" s="876"/>
      <c r="ACM69" s="876"/>
      <c r="ACN69" s="876"/>
      <c r="ACO69" s="876"/>
      <c r="ACP69" s="876"/>
      <c r="ACQ69" s="876"/>
      <c r="ACR69" s="876"/>
      <c r="ACS69" s="876"/>
      <c r="ACT69" s="876"/>
      <c r="ACU69" s="876"/>
      <c r="ACV69" s="876"/>
      <c r="ACW69" s="876"/>
      <c r="ACX69" s="876"/>
      <c r="ACY69" s="876"/>
      <c r="ACZ69" s="876"/>
      <c r="ADA69" s="876"/>
      <c r="ADB69" s="876"/>
      <c r="ADC69" s="876"/>
      <c r="ADD69" s="876"/>
      <c r="ADE69" s="876"/>
      <c r="ADF69" s="876"/>
      <c r="ADG69" s="876"/>
      <c r="ADH69" s="876"/>
      <c r="ADI69" s="876"/>
      <c r="ADJ69" s="876"/>
      <c r="ADK69" s="876"/>
      <c r="ADL69" s="876"/>
      <c r="ADM69" s="876"/>
      <c r="ADN69" s="876"/>
      <c r="ADO69" s="876"/>
      <c r="ADP69" s="876"/>
      <c r="ADQ69" s="876"/>
      <c r="ADR69" s="876"/>
      <c r="ADS69" s="876"/>
      <c r="ADT69" s="876"/>
      <c r="ADU69" s="876"/>
      <c r="ADV69" s="876"/>
      <c r="ADW69" s="876"/>
      <c r="ADX69" s="876"/>
      <c r="ADY69" s="876"/>
      <c r="ADZ69" s="876"/>
      <c r="AEA69" s="876"/>
      <c r="AEB69" s="876"/>
      <c r="AEC69" s="876"/>
      <c r="AED69" s="876"/>
      <c r="AEE69" s="876"/>
      <c r="AEF69" s="876"/>
      <c r="AEG69" s="876"/>
      <c r="AEH69" s="876"/>
      <c r="AEI69" s="876"/>
      <c r="AEJ69" s="876"/>
      <c r="AEK69" s="876"/>
      <c r="AEL69" s="876"/>
      <c r="AEM69" s="876"/>
      <c r="AEN69" s="876"/>
      <c r="AEO69" s="876"/>
      <c r="AEP69" s="876"/>
      <c r="AEQ69" s="876"/>
      <c r="AER69" s="876"/>
      <c r="AES69" s="876"/>
      <c r="AET69" s="876"/>
      <c r="AEU69" s="876"/>
      <c r="AEV69" s="876"/>
      <c r="AEW69" s="876"/>
      <c r="AEX69" s="876"/>
      <c r="AEY69" s="876"/>
      <c r="AEZ69" s="876"/>
      <c r="AFA69" s="876"/>
      <c r="AFB69" s="876"/>
      <c r="AFC69" s="876"/>
      <c r="AFD69" s="876"/>
      <c r="AFE69" s="876"/>
      <c r="AFF69" s="876"/>
      <c r="AFG69" s="876"/>
      <c r="AFH69" s="876"/>
      <c r="AFI69" s="876"/>
      <c r="AFJ69" s="876"/>
      <c r="AFK69" s="876"/>
      <c r="AFL69" s="876"/>
      <c r="AFM69" s="876"/>
      <c r="AFN69" s="876"/>
      <c r="AFO69" s="876"/>
      <c r="AFP69" s="876"/>
      <c r="AFQ69" s="876"/>
      <c r="AFR69" s="876"/>
      <c r="AFS69" s="876"/>
      <c r="AFT69" s="876"/>
      <c r="AFU69" s="876"/>
      <c r="AFV69" s="876"/>
      <c r="AFW69" s="876"/>
      <c r="AFX69" s="876"/>
      <c r="AFY69" s="876"/>
      <c r="AFZ69" s="876"/>
      <c r="AGA69" s="876"/>
      <c r="AGB69" s="876"/>
      <c r="AGC69" s="876"/>
      <c r="AGD69" s="876"/>
      <c r="AGE69" s="876"/>
      <c r="AGF69" s="876"/>
      <c r="AGG69" s="876"/>
      <c r="AGH69" s="876"/>
      <c r="AGI69" s="876"/>
      <c r="AGJ69" s="876"/>
      <c r="AGK69" s="876"/>
      <c r="AGL69" s="876"/>
      <c r="AGM69" s="876"/>
      <c r="AGN69" s="876"/>
      <c r="AGO69" s="876"/>
      <c r="AGP69" s="876"/>
      <c r="AGQ69" s="876"/>
      <c r="AGR69" s="876"/>
      <c r="AGS69" s="876"/>
      <c r="AGT69" s="876"/>
      <c r="AGU69" s="876"/>
      <c r="AGV69" s="876"/>
      <c r="AGW69" s="876"/>
      <c r="AGX69" s="876"/>
      <c r="AGY69" s="876"/>
      <c r="AGZ69" s="876"/>
      <c r="AHA69" s="876"/>
      <c r="AHB69" s="876"/>
      <c r="AHC69" s="876"/>
      <c r="AHD69" s="876"/>
      <c r="AHE69" s="876"/>
      <c r="AHF69" s="876"/>
      <c r="AHG69" s="876"/>
      <c r="AHH69" s="876"/>
      <c r="AHI69" s="876"/>
      <c r="AHJ69" s="876"/>
      <c r="AHK69" s="876"/>
      <c r="AHL69" s="876"/>
      <c r="AHM69" s="876"/>
      <c r="AHN69" s="876"/>
      <c r="AHO69" s="876"/>
      <c r="AHP69" s="876"/>
      <c r="AHQ69" s="876"/>
      <c r="AHR69" s="876"/>
      <c r="AHS69" s="876"/>
      <c r="AHT69" s="876"/>
      <c r="AHU69" s="876"/>
      <c r="AHV69" s="876"/>
      <c r="AHW69" s="876"/>
      <c r="AHX69" s="876"/>
      <c r="AHY69" s="876"/>
      <c r="AHZ69" s="876"/>
      <c r="AIA69" s="876"/>
      <c r="AIB69" s="876"/>
      <c r="AIC69" s="876"/>
      <c r="AID69" s="876"/>
      <c r="AIE69" s="876"/>
      <c r="AIF69" s="876"/>
      <c r="AIG69" s="876"/>
      <c r="AIH69" s="876"/>
      <c r="AII69" s="876"/>
      <c r="AIJ69" s="876"/>
      <c r="AIK69" s="876"/>
      <c r="AIL69" s="876"/>
      <c r="AIM69" s="876"/>
      <c r="AIN69" s="876"/>
      <c r="AIO69" s="876"/>
      <c r="AIP69" s="876"/>
      <c r="AIQ69" s="876"/>
      <c r="AIR69" s="876"/>
      <c r="AIS69" s="876"/>
      <c r="AIT69" s="876"/>
      <c r="AIU69" s="876"/>
      <c r="AIV69" s="876"/>
      <c r="AIW69" s="876"/>
      <c r="AIX69" s="876"/>
      <c r="AIY69" s="876"/>
      <c r="AIZ69" s="876"/>
      <c r="AJA69" s="876"/>
      <c r="AJB69" s="876"/>
      <c r="AJC69" s="876"/>
      <c r="AJD69" s="876"/>
      <c r="AJE69" s="876"/>
      <c r="AJF69" s="876"/>
      <c r="AJG69" s="876"/>
      <c r="AJH69" s="876"/>
      <c r="AJI69" s="876"/>
      <c r="AJJ69" s="876"/>
      <c r="AJK69" s="876"/>
      <c r="AJL69" s="876"/>
      <c r="AJM69" s="876"/>
      <c r="AJN69" s="876"/>
      <c r="AJO69" s="876"/>
      <c r="AJP69" s="876"/>
      <c r="AJQ69" s="876"/>
      <c r="AJR69" s="876"/>
      <c r="AJS69" s="876"/>
      <c r="AJT69" s="876"/>
      <c r="AJU69" s="876"/>
      <c r="AJV69" s="876"/>
      <c r="AJW69" s="876"/>
      <c r="AJX69" s="876"/>
      <c r="AJY69" s="876"/>
      <c r="AJZ69" s="876"/>
      <c r="AKA69" s="876"/>
      <c r="AKB69" s="876"/>
      <c r="AKC69" s="876"/>
      <c r="AKD69" s="876"/>
      <c r="AKE69" s="876"/>
      <c r="AKF69" s="876"/>
      <c r="AKG69" s="876"/>
      <c r="AKH69" s="876"/>
      <c r="AKI69" s="876"/>
      <c r="AKJ69" s="876"/>
      <c r="AKK69" s="876"/>
      <c r="AKL69" s="876"/>
      <c r="AKM69" s="876"/>
      <c r="AKN69" s="876"/>
      <c r="AKO69" s="876"/>
      <c r="AKP69" s="876"/>
      <c r="AKQ69" s="876"/>
      <c r="AKR69" s="876"/>
      <c r="AKS69" s="876"/>
      <c r="AKT69" s="876"/>
      <c r="AKU69" s="876"/>
      <c r="AKV69" s="876"/>
      <c r="AKW69" s="876"/>
      <c r="AKX69" s="876"/>
      <c r="AKY69" s="876"/>
      <c r="AKZ69" s="876"/>
      <c r="ALA69" s="876"/>
      <c r="ALB69" s="876"/>
      <c r="ALC69" s="876"/>
      <c r="ALD69" s="876"/>
      <c r="ALE69" s="876"/>
      <c r="ALF69" s="876"/>
      <c r="ALG69" s="876"/>
      <c r="ALH69" s="876"/>
      <c r="ALI69" s="876"/>
      <c r="ALJ69" s="876"/>
      <c r="ALK69" s="876"/>
      <c r="ALL69" s="876"/>
      <c r="ALM69" s="876"/>
      <c r="ALN69" s="876"/>
      <c r="ALO69" s="876"/>
      <c r="ALP69" s="876"/>
      <c r="ALQ69" s="876"/>
      <c r="ALR69" s="876"/>
      <c r="ALS69" s="876"/>
      <c r="ALT69" s="876"/>
      <c r="ALU69" s="876"/>
      <c r="ALV69" s="876"/>
      <c r="ALW69" s="876"/>
      <c r="ALX69" s="876"/>
      <c r="ALY69" s="876"/>
      <c r="ALZ69" s="876"/>
      <c r="AMA69" s="876"/>
      <c r="AMB69" s="876"/>
      <c r="AMC69" s="876"/>
      <c r="AMD69" s="876"/>
      <c r="AME69" s="876"/>
      <c r="AMF69" s="876"/>
      <c r="AMG69" s="876"/>
      <c r="AMH69" s="876"/>
      <c r="AMI69" s="876"/>
      <c r="AMJ69" s="876"/>
      <c r="AMK69" s="876"/>
      <c r="AML69" s="876"/>
      <c r="AMM69" s="876"/>
      <c r="AMN69" s="876"/>
      <c r="AMO69" s="876"/>
      <c r="AMP69" s="876"/>
      <c r="AMQ69" s="876"/>
      <c r="AMR69" s="876"/>
      <c r="AMS69" s="876"/>
      <c r="AMT69" s="876"/>
      <c r="AMU69" s="876"/>
      <c r="AMV69" s="876"/>
      <c r="AMW69" s="876"/>
      <c r="AMX69" s="876"/>
      <c r="AMY69" s="876"/>
      <c r="AMZ69" s="876"/>
      <c r="ANA69" s="876"/>
      <c r="ANB69" s="876"/>
      <c r="ANC69" s="876"/>
      <c r="AND69" s="876"/>
      <c r="ANE69" s="876"/>
      <c r="ANF69" s="876"/>
      <c r="ANG69" s="876"/>
      <c r="ANH69" s="876"/>
      <c r="ANI69" s="876"/>
      <c r="ANJ69" s="876"/>
      <c r="ANK69" s="876"/>
      <c r="ANL69" s="876"/>
      <c r="ANM69" s="876"/>
      <c r="ANN69" s="876"/>
      <c r="ANO69" s="876"/>
      <c r="ANP69" s="876"/>
      <c r="ANQ69" s="876"/>
      <c r="ANR69" s="876"/>
      <c r="ANS69" s="876"/>
      <c r="ANT69" s="876"/>
      <c r="ANU69" s="876"/>
      <c r="ANV69" s="876"/>
      <c r="ANW69" s="876"/>
      <c r="ANX69" s="876"/>
      <c r="ANY69" s="876"/>
      <c r="ANZ69" s="876"/>
      <c r="AOA69" s="876"/>
      <c r="AOB69" s="876"/>
      <c r="AOC69" s="876"/>
      <c r="AOD69" s="876"/>
      <c r="AOE69" s="876"/>
      <c r="AOF69" s="876"/>
      <c r="AOG69" s="876"/>
      <c r="AOH69" s="876"/>
      <c r="AOI69" s="876"/>
      <c r="AOJ69" s="876"/>
      <c r="AOK69" s="876"/>
      <c r="AOL69" s="876"/>
      <c r="AOM69" s="876"/>
      <c r="AON69" s="876"/>
      <c r="AOO69" s="876"/>
      <c r="AOP69" s="876"/>
      <c r="AOQ69" s="876"/>
      <c r="AOR69" s="876"/>
      <c r="AOS69" s="876"/>
      <c r="AOT69" s="876"/>
      <c r="AOU69" s="876"/>
      <c r="AOV69" s="876"/>
      <c r="AOW69" s="876"/>
      <c r="AOX69" s="876"/>
      <c r="AOY69" s="876"/>
      <c r="AOZ69" s="876"/>
      <c r="APA69" s="876"/>
      <c r="APB69" s="876"/>
      <c r="APC69" s="876"/>
      <c r="APD69" s="876"/>
      <c r="APE69" s="876"/>
      <c r="APF69" s="876"/>
      <c r="APG69" s="876"/>
      <c r="APH69" s="876"/>
      <c r="API69" s="876"/>
      <c r="APJ69" s="876"/>
      <c r="APK69" s="876"/>
      <c r="APL69" s="876"/>
      <c r="APM69" s="876"/>
      <c r="APN69" s="876"/>
      <c r="APO69" s="876"/>
      <c r="APP69" s="876"/>
      <c r="APQ69" s="876"/>
      <c r="APR69" s="876"/>
      <c r="APS69" s="876"/>
      <c r="APT69" s="876"/>
      <c r="APU69" s="876"/>
      <c r="APV69" s="876"/>
      <c r="APW69" s="876"/>
      <c r="APX69" s="876"/>
      <c r="APY69" s="876"/>
      <c r="APZ69" s="876"/>
      <c r="AQA69" s="876"/>
      <c r="AQB69" s="876"/>
      <c r="AQC69" s="876"/>
      <c r="AQD69" s="876"/>
      <c r="AQE69" s="876"/>
      <c r="AQF69" s="876"/>
      <c r="AQG69" s="876"/>
      <c r="AQH69" s="876"/>
      <c r="AQI69" s="876"/>
      <c r="AQJ69" s="876"/>
      <c r="AQK69" s="876"/>
      <c r="AQL69" s="876"/>
      <c r="AQM69" s="876"/>
      <c r="AQN69" s="876"/>
      <c r="AQO69" s="876"/>
      <c r="AQP69" s="876"/>
      <c r="AQQ69" s="876"/>
      <c r="AQR69" s="876"/>
      <c r="AQS69" s="876"/>
      <c r="AQT69" s="876"/>
      <c r="AQU69" s="876"/>
      <c r="AQV69" s="876"/>
      <c r="AQW69" s="876"/>
      <c r="AQX69" s="876"/>
      <c r="AQY69" s="876"/>
      <c r="AQZ69" s="876"/>
      <c r="ARA69" s="876"/>
      <c r="ARB69" s="876"/>
      <c r="ARC69" s="876"/>
      <c r="ARD69" s="876"/>
      <c r="ARE69" s="876"/>
      <c r="ARF69" s="876"/>
      <c r="ARG69" s="876"/>
      <c r="ARH69" s="876"/>
      <c r="ARI69" s="876"/>
      <c r="ARJ69" s="876"/>
      <c r="ARK69" s="876"/>
      <c r="ARL69" s="876"/>
      <c r="ARM69" s="876"/>
      <c r="ARN69" s="876"/>
      <c r="ARO69" s="876"/>
      <c r="ARP69" s="876"/>
      <c r="ARQ69" s="876"/>
      <c r="ARR69" s="876"/>
      <c r="ARS69" s="876"/>
      <c r="ART69" s="876"/>
      <c r="ARU69" s="876"/>
      <c r="ARV69" s="876"/>
      <c r="ARW69" s="876"/>
      <c r="ARX69" s="876"/>
      <c r="ARY69" s="876"/>
      <c r="ARZ69" s="876"/>
      <c r="ASA69" s="876"/>
      <c r="ASB69" s="876"/>
      <c r="ASC69" s="876"/>
      <c r="ASD69" s="876"/>
      <c r="ASE69" s="876"/>
      <c r="ASF69" s="876"/>
      <c r="ASG69" s="876"/>
      <c r="ASH69" s="876"/>
      <c r="ASI69" s="876"/>
      <c r="ASJ69" s="876"/>
      <c r="ASK69" s="876"/>
      <c r="ASL69" s="876"/>
      <c r="ASM69" s="876"/>
      <c r="ASN69" s="876"/>
      <c r="ASO69" s="876"/>
      <c r="ASP69" s="876"/>
      <c r="ASQ69" s="876"/>
      <c r="ASR69" s="876"/>
      <c r="ASS69" s="876"/>
      <c r="AST69" s="876"/>
      <c r="ASU69" s="876"/>
      <c r="ASV69" s="876"/>
      <c r="ASW69" s="876"/>
      <c r="ASX69" s="876"/>
      <c r="ASY69" s="876"/>
      <c r="ASZ69" s="876"/>
      <c r="ATA69" s="876"/>
      <c r="ATB69" s="876"/>
      <c r="ATC69" s="876"/>
      <c r="ATD69" s="876"/>
      <c r="ATE69" s="876"/>
      <c r="ATF69" s="876"/>
      <c r="ATG69" s="876"/>
      <c r="ATH69" s="876"/>
      <c r="ATI69" s="876"/>
      <c r="ATJ69" s="876"/>
      <c r="ATK69" s="876"/>
      <c r="ATL69" s="876"/>
      <c r="ATM69" s="876"/>
      <c r="ATN69" s="876"/>
      <c r="ATO69" s="876"/>
      <c r="ATP69" s="876"/>
      <c r="ATQ69" s="876"/>
      <c r="ATR69" s="876"/>
      <c r="ATS69" s="876"/>
      <c r="ATT69" s="876"/>
      <c r="ATU69" s="876"/>
      <c r="ATV69" s="876"/>
      <c r="ATW69" s="876"/>
      <c r="ATX69" s="876"/>
      <c r="ATY69" s="876"/>
      <c r="ATZ69" s="876"/>
      <c r="AUA69" s="876"/>
      <c r="AUB69" s="876"/>
      <c r="AUC69" s="876"/>
      <c r="AUD69" s="876"/>
      <c r="AUE69" s="876"/>
      <c r="AUF69" s="876"/>
      <c r="AUG69" s="876"/>
      <c r="AUH69" s="876"/>
      <c r="AUI69" s="876"/>
      <c r="AUJ69" s="876"/>
      <c r="AUK69" s="876"/>
      <c r="AUL69" s="876"/>
      <c r="AUM69" s="876"/>
      <c r="AUN69" s="876"/>
      <c r="AUO69" s="876"/>
      <c r="AUP69" s="876"/>
      <c r="AUQ69" s="876"/>
      <c r="AUR69" s="876"/>
      <c r="AUS69" s="876"/>
      <c r="AUT69" s="876"/>
      <c r="AUU69" s="876"/>
      <c r="AUV69" s="876"/>
      <c r="AUW69" s="876"/>
      <c r="AUX69" s="876"/>
      <c r="AUY69" s="876"/>
      <c r="AUZ69" s="876"/>
      <c r="AVA69" s="876"/>
      <c r="AVB69" s="876"/>
      <c r="AVC69" s="876"/>
      <c r="AVD69" s="876"/>
      <c r="AVE69" s="876"/>
      <c r="AVF69" s="876"/>
      <c r="AVG69" s="876"/>
      <c r="AVH69" s="876"/>
      <c r="AVI69" s="876"/>
      <c r="AVJ69" s="876"/>
      <c r="AVK69" s="876"/>
      <c r="AVL69" s="876"/>
      <c r="AVM69" s="876"/>
      <c r="AVN69" s="876"/>
      <c r="AVO69" s="876"/>
      <c r="AVP69" s="876"/>
      <c r="AVQ69" s="876"/>
      <c r="AVR69" s="876"/>
      <c r="AVS69" s="876"/>
      <c r="AVT69" s="876"/>
      <c r="AVU69" s="876"/>
      <c r="AVV69" s="876"/>
      <c r="AVW69" s="876"/>
      <c r="AVX69" s="876"/>
      <c r="AVY69" s="876"/>
      <c r="AVZ69" s="876"/>
      <c r="AWA69" s="876"/>
      <c r="AWB69" s="876"/>
      <c r="AWC69" s="876"/>
      <c r="AWD69" s="876"/>
      <c r="AWE69" s="876"/>
      <c r="AWF69" s="876"/>
      <c r="AWG69" s="876"/>
      <c r="AWH69" s="876"/>
      <c r="AWI69" s="876"/>
      <c r="AWJ69" s="876"/>
      <c r="AWK69" s="876"/>
      <c r="AWL69" s="876"/>
      <c r="AWM69" s="876"/>
      <c r="AWN69" s="876"/>
      <c r="AWO69" s="876"/>
      <c r="AWP69" s="876"/>
      <c r="AWQ69" s="876"/>
      <c r="AWR69" s="876"/>
      <c r="AWS69" s="876"/>
      <c r="AWT69" s="876"/>
      <c r="AWU69" s="876"/>
      <c r="AWV69" s="876"/>
      <c r="AWW69" s="876"/>
      <c r="AWX69" s="876"/>
      <c r="AWY69" s="876"/>
      <c r="AWZ69" s="876"/>
      <c r="AXA69" s="876"/>
      <c r="AXB69" s="876"/>
      <c r="AXC69" s="876"/>
      <c r="AXD69" s="876"/>
      <c r="AXE69" s="876"/>
      <c r="AXF69" s="876"/>
      <c r="AXG69" s="876"/>
      <c r="AXH69" s="876"/>
      <c r="AXI69" s="876"/>
      <c r="AXJ69" s="876"/>
      <c r="AXK69" s="876"/>
      <c r="AXL69" s="876"/>
      <c r="AXM69" s="876"/>
      <c r="AXN69" s="876"/>
      <c r="AXO69" s="876"/>
      <c r="AXP69" s="876"/>
      <c r="AXQ69" s="876"/>
      <c r="AXR69" s="876"/>
      <c r="AXS69" s="876"/>
      <c r="AXT69" s="876"/>
      <c r="AXU69" s="876"/>
      <c r="AXV69" s="876"/>
      <c r="AXW69" s="876"/>
      <c r="AXX69" s="876"/>
      <c r="AXY69" s="876"/>
      <c r="AXZ69" s="876"/>
      <c r="AYA69" s="876"/>
      <c r="AYB69" s="876"/>
      <c r="AYC69" s="876"/>
      <c r="AYD69" s="876"/>
      <c r="AYE69" s="876"/>
      <c r="AYF69" s="876"/>
      <c r="AYG69" s="876"/>
      <c r="AYH69" s="876"/>
      <c r="AYI69" s="876"/>
      <c r="AYJ69" s="876"/>
      <c r="AYK69" s="876"/>
      <c r="AYL69" s="876"/>
      <c r="AYM69" s="876"/>
      <c r="AYN69" s="876"/>
      <c r="AYO69" s="876"/>
      <c r="AYP69" s="876"/>
      <c r="AYQ69" s="876"/>
      <c r="AYR69" s="876"/>
      <c r="AYS69" s="876"/>
      <c r="AYT69" s="876"/>
      <c r="AYU69" s="876"/>
      <c r="AYV69" s="876"/>
      <c r="AYW69" s="876"/>
      <c r="AYX69" s="876"/>
      <c r="AYY69" s="876"/>
      <c r="AYZ69" s="876"/>
      <c r="AZA69" s="876"/>
      <c r="AZB69" s="876"/>
      <c r="AZC69" s="876"/>
      <c r="AZD69" s="876"/>
      <c r="AZE69" s="876"/>
      <c r="AZF69" s="876"/>
      <c r="AZG69" s="876"/>
      <c r="AZH69" s="876"/>
      <c r="AZI69" s="876"/>
      <c r="AZJ69" s="876"/>
      <c r="AZK69" s="876"/>
      <c r="AZL69" s="876"/>
      <c r="AZM69" s="876"/>
      <c r="AZN69" s="876"/>
      <c r="AZO69" s="876"/>
      <c r="AZP69" s="876"/>
      <c r="AZQ69" s="876"/>
      <c r="AZR69" s="876"/>
      <c r="AZS69" s="876"/>
      <c r="AZT69" s="876"/>
      <c r="AZU69" s="876"/>
      <c r="AZV69" s="876"/>
      <c r="AZW69" s="876"/>
      <c r="AZX69" s="876"/>
      <c r="AZY69" s="876"/>
      <c r="AZZ69" s="876"/>
      <c r="BAA69" s="876"/>
      <c r="BAB69" s="876"/>
      <c r="BAC69" s="876"/>
      <c r="BAD69" s="876"/>
      <c r="BAE69" s="876"/>
      <c r="BAF69" s="876"/>
      <c r="BAG69" s="876"/>
      <c r="BAH69" s="876"/>
      <c r="BAI69" s="876"/>
      <c r="BAJ69" s="876"/>
      <c r="BAK69" s="876"/>
      <c r="BAL69" s="876"/>
      <c r="BAM69" s="876"/>
      <c r="BAN69" s="876"/>
      <c r="BAO69" s="876"/>
      <c r="BAP69" s="876"/>
      <c r="BAQ69" s="876"/>
      <c r="BAR69" s="876"/>
      <c r="BAS69" s="876"/>
      <c r="BAT69" s="876"/>
      <c r="BAU69" s="876"/>
      <c r="BAV69" s="876"/>
      <c r="BAW69" s="876"/>
      <c r="BAX69" s="876"/>
      <c r="BAY69" s="876"/>
      <c r="BAZ69" s="876"/>
      <c r="BBA69" s="876"/>
      <c r="BBB69" s="876"/>
      <c r="BBC69" s="876"/>
      <c r="BBD69" s="876"/>
      <c r="BBE69" s="876"/>
      <c r="BBF69" s="876"/>
      <c r="BBG69" s="876"/>
      <c r="BBH69" s="876"/>
      <c r="BBI69" s="876"/>
      <c r="BBJ69" s="876"/>
      <c r="BBK69" s="876"/>
      <c r="BBL69" s="876"/>
      <c r="BBM69" s="876"/>
      <c r="BBN69" s="876"/>
      <c r="BBO69" s="876"/>
      <c r="BBP69" s="876"/>
      <c r="BBQ69" s="876"/>
      <c r="BBR69" s="876"/>
      <c r="BBS69" s="876"/>
      <c r="BBT69" s="876"/>
      <c r="BBU69" s="876"/>
      <c r="BBV69" s="876"/>
      <c r="BBW69" s="876"/>
      <c r="BBX69" s="876"/>
      <c r="BBY69" s="876"/>
      <c r="BBZ69" s="876"/>
      <c r="BCA69" s="876"/>
      <c r="BCB69" s="876"/>
      <c r="BCC69" s="876"/>
      <c r="BCD69" s="876"/>
      <c r="BCE69" s="876"/>
      <c r="BCF69" s="876"/>
      <c r="BCG69" s="876"/>
      <c r="BCH69" s="876"/>
      <c r="BCI69" s="876"/>
      <c r="BCJ69" s="876"/>
      <c r="BCK69" s="876"/>
      <c r="BCL69" s="876"/>
      <c r="BCM69" s="876"/>
      <c r="BCN69" s="876"/>
      <c r="BCO69" s="876"/>
      <c r="BCP69" s="876"/>
      <c r="BCQ69" s="876"/>
      <c r="BCR69" s="876"/>
      <c r="BCS69" s="876"/>
      <c r="BCT69" s="876"/>
      <c r="BCU69" s="876"/>
      <c r="BCV69" s="876"/>
      <c r="BCW69" s="876"/>
      <c r="BCX69" s="876"/>
      <c r="BCY69" s="876"/>
      <c r="BCZ69" s="876"/>
      <c r="BDA69" s="876"/>
      <c r="BDB69" s="876"/>
      <c r="BDC69" s="876"/>
      <c r="BDD69" s="876"/>
      <c r="BDE69" s="876"/>
      <c r="BDF69" s="876"/>
      <c r="BDG69" s="876"/>
      <c r="BDH69" s="876"/>
      <c r="BDI69" s="876"/>
      <c r="BDJ69" s="876"/>
      <c r="BDK69" s="876"/>
      <c r="BDL69" s="876"/>
      <c r="BDM69" s="876"/>
      <c r="BDN69" s="876"/>
      <c r="BDO69" s="876"/>
      <c r="BDP69" s="876"/>
      <c r="BDQ69" s="876"/>
      <c r="BDR69" s="876"/>
      <c r="BDS69" s="876"/>
      <c r="BDT69" s="876"/>
      <c r="BDU69" s="876"/>
      <c r="BDV69" s="876"/>
      <c r="BDW69" s="876"/>
      <c r="BDX69" s="876"/>
      <c r="BDY69" s="876"/>
      <c r="BDZ69" s="876"/>
      <c r="BEA69" s="876"/>
      <c r="BEB69" s="876"/>
      <c r="BEC69" s="876"/>
      <c r="BED69" s="876"/>
      <c r="BEE69" s="876"/>
      <c r="BEF69" s="876"/>
      <c r="BEG69" s="876"/>
      <c r="BEH69" s="876"/>
      <c r="BEI69" s="876"/>
      <c r="BEJ69" s="876"/>
      <c r="BEK69" s="876"/>
      <c r="BEL69" s="876"/>
      <c r="BEM69" s="876"/>
      <c r="BEN69" s="876"/>
      <c r="BEO69" s="876"/>
      <c r="BEP69" s="876"/>
      <c r="BEQ69" s="876"/>
      <c r="BER69" s="876"/>
      <c r="BES69" s="876"/>
      <c r="BET69" s="876"/>
      <c r="BEU69" s="876"/>
      <c r="BEV69" s="876"/>
      <c r="BEW69" s="876"/>
      <c r="BEX69" s="876"/>
      <c r="BEY69" s="876"/>
      <c r="BEZ69" s="876"/>
      <c r="BFA69" s="876"/>
      <c r="BFB69" s="876"/>
      <c r="BFC69" s="876"/>
      <c r="BFD69" s="876"/>
      <c r="BFE69" s="876"/>
      <c r="BFF69" s="876"/>
      <c r="BFG69" s="876"/>
      <c r="BFH69" s="876"/>
      <c r="BFI69" s="876"/>
      <c r="BFJ69" s="876"/>
      <c r="BFK69" s="876"/>
      <c r="BFL69" s="876"/>
      <c r="BFM69" s="876"/>
      <c r="BFN69" s="876"/>
      <c r="BFO69" s="876"/>
      <c r="BFP69" s="876"/>
      <c r="BFQ69" s="876"/>
      <c r="BFR69" s="876"/>
      <c r="BFS69" s="876"/>
      <c r="BFT69" s="876"/>
      <c r="BFU69" s="876"/>
      <c r="BFV69" s="876"/>
      <c r="BFW69" s="876"/>
      <c r="BFX69" s="876"/>
      <c r="BFY69" s="876"/>
      <c r="BFZ69" s="876"/>
      <c r="BGA69" s="876"/>
      <c r="BGB69" s="876"/>
      <c r="BGC69" s="876"/>
      <c r="BGD69" s="876"/>
      <c r="BGE69" s="876"/>
      <c r="BGF69" s="876"/>
      <c r="BGG69" s="876"/>
      <c r="BGH69" s="876"/>
      <c r="BGI69" s="876"/>
      <c r="BGJ69" s="876"/>
      <c r="BGK69" s="876"/>
      <c r="BGL69" s="876"/>
      <c r="BGM69" s="876"/>
      <c r="BGN69" s="876"/>
      <c r="BGO69" s="876"/>
      <c r="BGP69" s="876"/>
      <c r="BGQ69" s="876"/>
      <c r="BGR69" s="876"/>
      <c r="BGS69" s="876"/>
      <c r="BGT69" s="876"/>
      <c r="BGU69" s="876"/>
      <c r="BGV69" s="876"/>
      <c r="BGW69" s="876"/>
      <c r="BGX69" s="876"/>
      <c r="BGY69" s="876"/>
      <c r="BGZ69" s="876"/>
      <c r="BHA69" s="876"/>
      <c r="BHB69" s="876"/>
      <c r="BHC69" s="876"/>
      <c r="BHD69" s="876"/>
      <c r="BHE69" s="876"/>
      <c r="BHF69" s="876"/>
      <c r="BHG69" s="876"/>
      <c r="BHH69" s="876"/>
      <c r="BHI69" s="876"/>
      <c r="BHJ69" s="876"/>
      <c r="BHK69" s="876"/>
      <c r="BHL69" s="876"/>
      <c r="BHM69" s="876"/>
      <c r="BHN69" s="876"/>
      <c r="BHO69" s="876"/>
      <c r="BHP69" s="876"/>
      <c r="BHQ69" s="876"/>
      <c r="BHR69" s="876"/>
      <c r="BHS69" s="876"/>
      <c r="BHT69" s="876"/>
      <c r="BHU69" s="876"/>
      <c r="BHV69" s="876"/>
      <c r="BHW69" s="876"/>
      <c r="BHX69" s="876"/>
      <c r="BHY69" s="876"/>
      <c r="BHZ69" s="876"/>
      <c r="BIA69" s="876"/>
      <c r="BIB69" s="876"/>
      <c r="BIC69" s="876"/>
      <c r="BID69" s="876"/>
      <c r="BIE69" s="876"/>
      <c r="BIF69" s="876"/>
      <c r="BIG69" s="876"/>
      <c r="BIH69" s="876"/>
      <c r="BII69" s="876"/>
      <c r="BIJ69" s="876"/>
      <c r="BIK69" s="876"/>
      <c r="BIL69" s="876"/>
      <c r="BIM69" s="876"/>
      <c r="BIN69" s="876"/>
      <c r="BIO69" s="876"/>
      <c r="BIP69" s="876"/>
      <c r="BIQ69" s="876"/>
      <c r="BIR69" s="876"/>
      <c r="BIS69" s="876"/>
      <c r="BIT69" s="876"/>
      <c r="BIU69" s="876"/>
      <c r="BIV69" s="876"/>
      <c r="BIW69" s="876"/>
      <c r="BIX69" s="876"/>
      <c r="BIY69" s="876"/>
      <c r="BIZ69" s="876"/>
      <c r="BJA69" s="876"/>
      <c r="BJB69" s="876"/>
      <c r="BJC69" s="876"/>
      <c r="BJD69" s="876"/>
      <c r="BJE69" s="876"/>
      <c r="BJF69" s="876"/>
      <c r="BJG69" s="876"/>
      <c r="BJH69" s="876"/>
      <c r="BJI69" s="876"/>
      <c r="BJJ69" s="876"/>
      <c r="BJK69" s="876"/>
      <c r="BJL69" s="876"/>
      <c r="BJM69" s="876"/>
      <c r="BJN69" s="876"/>
      <c r="BJO69" s="876"/>
      <c r="BJP69" s="876"/>
      <c r="BJQ69" s="876"/>
      <c r="BJR69" s="876"/>
      <c r="BJS69" s="876"/>
      <c r="BJT69" s="876"/>
      <c r="BJU69" s="876"/>
      <c r="BJV69" s="876"/>
      <c r="BJW69" s="876"/>
      <c r="BJX69" s="876"/>
      <c r="BJY69" s="876"/>
      <c r="BJZ69" s="876"/>
      <c r="BKA69" s="876"/>
      <c r="BKB69" s="876"/>
      <c r="BKC69" s="876"/>
      <c r="BKD69" s="876"/>
      <c r="BKE69" s="876"/>
      <c r="BKF69" s="876"/>
      <c r="BKG69" s="876"/>
      <c r="BKH69" s="876"/>
      <c r="BKI69" s="876"/>
      <c r="BKJ69" s="876"/>
      <c r="BKK69" s="876"/>
      <c r="BKL69" s="876"/>
      <c r="BKM69" s="876"/>
      <c r="BKN69" s="876"/>
      <c r="BKO69" s="876"/>
      <c r="BKP69" s="876"/>
      <c r="BKQ69" s="876"/>
      <c r="BKR69" s="876"/>
      <c r="BKS69" s="876"/>
      <c r="BKT69" s="876"/>
      <c r="BKU69" s="876"/>
      <c r="BKV69" s="876"/>
      <c r="BKW69" s="876"/>
      <c r="BKX69" s="876"/>
      <c r="BKY69" s="876"/>
      <c r="BKZ69" s="876"/>
      <c r="BLA69" s="876"/>
      <c r="BLB69" s="876"/>
      <c r="BLC69" s="876"/>
      <c r="BLD69" s="876"/>
      <c r="BLE69" s="876"/>
      <c r="BLF69" s="876"/>
      <c r="BLG69" s="876"/>
      <c r="BLH69" s="876"/>
      <c r="BLI69" s="876"/>
      <c r="BLJ69" s="876"/>
      <c r="BLK69" s="876"/>
      <c r="BLL69" s="876"/>
      <c r="BLM69" s="876"/>
      <c r="BLN69" s="876"/>
      <c r="BLO69" s="876"/>
      <c r="BLP69" s="876"/>
      <c r="BLQ69" s="876"/>
      <c r="BLR69" s="876"/>
      <c r="BLS69" s="876"/>
      <c r="BLT69" s="876"/>
      <c r="BLU69" s="876"/>
      <c r="BLV69" s="876"/>
      <c r="BLW69" s="876"/>
      <c r="BLX69" s="876"/>
      <c r="BLY69" s="876"/>
      <c r="BLZ69" s="876"/>
      <c r="BMA69" s="876"/>
      <c r="BMB69" s="876"/>
      <c r="BMC69" s="876"/>
      <c r="BMD69" s="876"/>
      <c r="BME69" s="876"/>
      <c r="BMF69" s="876"/>
      <c r="BMG69" s="876"/>
      <c r="BMH69" s="876"/>
      <c r="BMI69" s="876"/>
      <c r="BMJ69" s="876"/>
      <c r="BMK69" s="876"/>
      <c r="BML69" s="876"/>
      <c r="BMM69" s="876"/>
      <c r="BMN69" s="876"/>
      <c r="BMO69" s="876"/>
      <c r="BMP69" s="876"/>
      <c r="BMQ69" s="876"/>
      <c r="BMR69" s="876"/>
      <c r="BMS69" s="876"/>
      <c r="BMT69" s="876"/>
      <c r="BMU69" s="876"/>
      <c r="BMV69" s="876"/>
      <c r="BMW69" s="876"/>
      <c r="BMX69" s="876"/>
      <c r="BMY69" s="876"/>
      <c r="BMZ69" s="876"/>
      <c r="BNA69" s="876"/>
      <c r="BNB69" s="876"/>
      <c r="BNC69" s="876"/>
      <c r="BND69" s="876"/>
      <c r="BNE69" s="876"/>
      <c r="BNF69" s="876"/>
      <c r="BNG69" s="876"/>
      <c r="BNH69" s="876"/>
      <c r="BNI69" s="876"/>
      <c r="BNJ69" s="876"/>
      <c r="BNK69" s="876"/>
      <c r="BNL69" s="876"/>
      <c r="BNM69" s="876"/>
      <c r="BNN69" s="876"/>
      <c r="BNO69" s="876"/>
      <c r="BNP69" s="876"/>
      <c r="BNQ69" s="876"/>
      <c r="BNR69" s="876"/>
      <c r="BNS69" s="876"/>
      <c r="BNT69" s="876"/>
      <c r="BNU69" s="876"/>
      <c r="BNV69" s="876"/>
      <c r="BNW69" s="876"/>
      <c r="BNX69" s="876"/>
      <c r="BNY69" s="876"/>
      <c r="BNZ69" s="876"/>
      <c r="BOA69" s="876"/>
      <c r="BOB69" s="876"/>
      <c r="BOC69" s="876"/>
      <c r="BOD69" s="876"/>
      <c r="BOE69" s="876"/>
      <c r="BOF69" s="876"/>
      <c r="BOG69" s="876"/>
      <c r="BOH69" s="876"/>
      <c r="BOI69" s="876"/>
      <c r="BOJ69" s="876"/>
      <c r="BOK69" s="876"/>
      <c r="BOL69" s="876"/>
      <c r="BOM69" s="876"/>
      <c r="BON69" s="876"/>
      <c r="BOO69" s="876"/>
      <c r="BOP69" s="876"/>
      <c r="BOQ69" s="876"/>
      <c r="BOR69" s="876"/>
      <c r="BOS69" s="876"/>
      <c r="BOT69" s="876"/>
      <c r="BOU69" s="876"/>
      <c r="BOV69" s="876"/>
      <c r="BOW69" s="876"/>
      <c r="BOX69" s="876"/>
      <c r="BOY69" s="876"/>
      <c r="BOZ69" s="876"/>
      <c r="BPA69" s="876"/>
      <c r="BPB69" s="876"/>
      <c r="BPC69" s="876"/>
      <c r="BPD69" s="876"/>
      <c r="BPE69" s="876"/>
      <c r="BPF69" s="876"/>
      <c r="BPG69" s="876"/>
      <c r="BPH69" s="876"/>
      <c r="BPI69" s="876"/>
      <c r="BPJ69" s="876"/>
      <c r="BPK69" s="876"/>
      <c r="BPL69" s="876"/>
      <c r="BPM69" s="876"/>
      <c r="BPN69" s="876"/>
      <c r="BPO69" s="876"/>
      <c r="BPP69" s="876"/>
      <c r="BPQ69" s="876"/>
      <c r="BPR69" s="876"/>
      <c r="BPS69" s="876"/>
      <c r="BPT69" s="876"/>
      <c r="BPU69" s="876"/>
      <c r="BPV69" s="876"/>
      <c r="BPW69" s="876"/>
      <c r="BPX69" s="876"/>
      <c r="BPY69" s="876"/>
      <c r="BPZ69" s="876"/>
      <c r="BQA69" s="876"/>
      <c r="BQB69" s="876"/>
      <c r="BQC69" s="876"/>
      <c r="BQD69" s="876"/>
      <c r="BQE69" s="876"/>
      <c r="BQF69" s="876"/>
      <c r="BQG69" s="876"/>
      <c r="BQH69" s="876"/>
      <c r="BQI69" s="876"/>
      <c r="BQJ69" s="876"/>
      <c r="BQK69" s="876"/>
      <c r="BQL69" s="876"/>
      <c r="BQM69" s="876"/>
      <c r="BQN69" s="876"/>
      <c r="BQO69" s="876"/>
      <c r="BQP69" s="876"/>
      <c r="BQQ69" s="876"/>
      <c r="BQR69" s="876"/>
      <c r="BQS69" s="876"/>
      <c r="BQT69" s="876"/>
      <c r="BQU69" s="876"/>
      <c r="BQV69" s="876"/>
      <c r="BQW69" s="876"/>
      <c r="BQX69" s="876"/>
      <c r="BQY69" s="876"/>
      <c r="BQZ69" s="876"/>
      <c r="BRA69" s="876"/>
      <c r="BRB69" s="876"/>
      <c r="BRC69" s="876"/>
      <c r="BRD69" s="876"/>
      <c r="BRE69" s="876"/>
      <c r="BRF69" s="876"/>
      <c r="BRG69" s="876"/>
      <c r="BRH69" s="876"/>
      <c r="BRI69" s="876"/>
      <c r="BRJ69" s="876"/>
      <c r="BRK69" s="876"/>
      <c r="BRL69" s="876"/>
      <c r="BRM69" s="876"/>
      <c r="BRN69" s="876"/>
      <c r="BRO69" s="876"/>
      <c r="BRP69" s="876"/>
      <c r="BRQ69" s="876"/>
      <c r="BRR69" s="876"/>
      <c r="BRS69" s="876"/>
      <c r="BRT69" s="876"/>
      <c r="BRU69" s="876"/>
      <c r="BRV69" s="876"/>
      <c r="BRW69" s="876"/>
      <c r="BRX69" s="876"/>
      <c r="BRY69" s="876"/>
      <c r="BRZ69" s="876"/>
      <c r="BSA69" s="876"/>
      <c r="BSB69" s="876"/>
      <c r="BSC69" s="876"/>
      <c r="BSD69" s="876"/>
      <c r="BSE69" s="876"/>
      <c r="BSF69" s="876"/>
      <c r="BSG69" s="876"/>
      <c r="BSH69" s="876"/>
      <c r="BSI69" s="876"/>
      <c r="BSJ69" s="876"/>
      <c r="BSK69" s="876"/>
      <c r="BSL69" s="876"/>
      <c r="BSM69" s="876"/>
      <c r="BSN69" s="876"/>
      <c r="BSO69" s="876"/>
      <c r="BSP69" s="876"/>
      <c r="BSQ69" s="876"/>
      <c r="BSR69" s="876"/>
      <c r="BSS69" s="876"/>
      <c r="BST69" s="876"/>
      <c r="BSU69" s="876"/>
      <c r="BSV69" s="876"/>
      <c r="BSW69" s="876"/>
      <c r="BSX69" s="876"/>
      <c r="BSY69" s="876"/>
      <c r="BSZ69" s="876"/>
      <c r="BTA69" s="876"/>
      <c r="BTB69" s="876"/>
      <c r="BTC69" s="876"/>
      <c r="BTD69" s="876"/>
      <c r="BTE69" s="876"/>
      <c r="BTF69" s="876"/>
      <c r="BTG69" s="876"/>
      <c r="BTH69" s="876"/>
      <c r="BTI69" s="876"/>
      <c r="BTJ69" s="876"/>
      <c r="BTK69" s="876"/>
      <c r="BTL69" s="876"/>
      <c r="BTM69" s="876"/>
      <c r="BTN69" s="876"/>
      <c r="BTO69" s="876"/>
      <c r="BTP69" s="876"/>
      <c r="BTQ69" s="876"/>
      <c r="BTR69" s="876"/>
      <c r="BTS69" s="876"/>
      <c r="BTT69" s="876"/>
      <c r="BTU69" s="876"/>
      <c r="BTV69" s="876"/>
      <c r="BTW69" s="876"/>
      <c r="BTX69" s="876"/>
      <c r="BTY69" s="876"/>
      <c r="BTZ69" s="876"/>
      <c r="BUA69" s="876"/>
      <c r="BUB69" s="876"/>
      <c r="BUC69" s="876"/>
      <c r="BUD69" s="876"/>
      <c r="BUE69" s="876"/>
      <c r="BUF69" s="876"/>
      <c r="BUG69" s="876"/>
      <c r="BUH69" s="876"/>
      <c r="BUI69" s="876"/>
      <c r="BUJ69" s="876"/>
      <c r="BUK69" s="876"/>
      <c r="BUL69" s="876"/>
      <c r="BUM69" s="876"/>
      <c r="BUN69" s="876"/>
      <c r="BUO69" s="876"/>
      <c r="BUP69" s="876"/>
      <c r="BUQ69" s="876"/>
      <c r="BUR69" s="876"/>
      <c r="BUS69" s="876"/>
      <c r="BUT69" s="876"/>
      <c r="BUU69" s="876"/>
      <c r="BUV69" s="876"/>
      <c r="BUW69" s="876"/>
      <c r="BUX69" s="876"/>
      <c r="BUY69" s="876"/>
      <c r="BUZ69" s="876"/>
      <c r="BVA69" s="876"/>
      <c r="BVB69" s="876"/>
      <c r="BVC69" s="876"/>
      <c r="BVD69" s="876"/>
      <c r="BVE69" s="876"/>
      <c r="BVF69" s="876"/>
      <c r="BVG69" s="876"/>
      <c r="BVH69" s="876"/>
      <c r="BVI69" s="876"/>
      <c r="BVJ69" s="876"/>
      <c r="BVK69" s="876"/>
      <c r="BVL69" s="876"/>
      <c r="BVM69" s="876"/>
      <c r="BVN69" s="876"/>
      <c r="BVO69" s="876"/>
      <c r="BVP69" s="876"/>
      <c r="BVQ69" s="876"/>
      <c r="BVR69" s="876"/>
      <c r="BVS69" s="876"/>
      <c r="BVT69" s="876"/>
      <c r="BVU69" s="876"/>
      <c r="BVV69" s="876"/>
      <c r="BVW69" s="876"/>
      <c r="BVX69" s="876"/>
      <c r="BVY69" s="876"/>
      <c r="BVZ69" s="876"/>
      <c r="BWA69" s="876"/>
      <c r="BWB69" s="876"/>
      <c r="BWC69" s="876"/>
      <c r="BWD69" s="876"/>
      <c r="BWE69" s="876"/>
      <c r="BWF69" s="876"/>
      <c r="BWG69" s="876"/>
      <c r="BWH69" s="876"/>
      <c r="BWI69" s="876"/>
      <c r="BWJ69" s="876"/>
      <c r="BWK69" s="876"/>
      <c r="BWL69" s="876"/>
      <c r="BWM69" s="876"/>
      <c r="BWN69" s="876"/>
      <c r="BWO69" s="876"/>
      <c r="BWP69" s="876"/>
      <c r="BWQ69" s="876"/>
      <c r="BWR69" s="876"/>
      <c r="BWS69" s="876"/>
      <c r="BWT69" s="876"/>
      <c r="BWU69" s="876"/>
      <c r="BWV69" s="876"/>
      <c r="BWW69" s="876"/>
      <c r="BWX69" s="876"/>
      <c r="BWY69" s="876"/>
      <c r="BWZ69" s="876"/>
      <c r="BXA69" s="876"/>
      <c r="BXB69" s="876"/>
      <c r="BXC69" s="876"/>
      <c r="BXD69" s="876"/>
      <c r="BXE69" s="876"/>
      <c r="BXF69" s="876"/>
      <c r="BXG69" s="876"/>
      <c r="BXH69" s="876"/>
      <c r="BXI69" s="876"/>
      <c r="BXJ69" s="876"/>
      <c r="BXK69" s="876"/>
      <c r="BXL69" s="876"/>
      <c r="BXM69" s="876"/>
      <c r="BXN69" s="876"/>
      <c r="BXO69" s="876"/>
      <c r="BXP69" s="876"/>
      <c r="BXQ69" s="876"/>
      <c r="BXR69" s="876"/>
      <c r="BXS69" s="876"/>
      <c r="BXT69" s="876"/>
      <c r="BXU69" s="876"/>
      <c r="BXV69" s="876"/>
      <c r="BXW69" s="876"/>
      <c r="BXX69" s="876"/>
      <c r="BXY69" s="876"/>
      <c r="BXZ69" s="876"/>
      <c r="BYA69" s="876"/>
      <c r="BYB69" s="876"/>
      <c r="BYC69" s="876"/>
      <c r="BYD69" s="876"/>
      <c r="BYE69" s="876"/>
      <c r="BYF69" s="876"/>
      <c r="BYG69" s="876"/>
      <c r="BYH69" s="876"/>
      <c r="BYI69" s="876"/>
      <c r="BYJ69" s="876"/>
      <c r="BYK69" s="876"/>
      <c r="BYL69" s="876"/>
      <c r="BYM69" s="876"/>
      <c r="BYN69" s="876"/>
      <c r="BYO69" s="876"/>
      <c r="BYP69" s="876"/>
      <c r="BYQ69" s="876"/>
      <c r="BYR69" s="876"/>
      <c r="BYS69" s="876"/>
      <c r="BYT69" s="876"/>
      <c r="BYU69" s="876"/>
      <c r="BYV69" s="876"/>
      <c r="BYW69" s="876"/>
      <c r="BYX69" s="876"/>
      <c r="BYY69" s="876"/>
      <c r="BYZ69" s="876"/>
      <c r="BZA69" s="876"/>
      <c r="BZB69" s="876"/>
      <c r="BZC69" s="876"/>
      <c r="BZD69" s="876"/>
      <c r="BZE69" s="876"/>
      <c r="BZF69" s="876"/>
      <c r="BZG69" s="876"/>
      <c r="BZH69" s="876"/>
      <c r="BZI69" s="876"/>
      <c r="BZJ69" s="876"/>
      <c r="BZK69" s="876"/>
      <c r="BZL69" s="876"/>
      <c r="BZM69" s="876"/>
      <c r="BZN69" s="876"/>
      <c r="BZO69" s="876"/>
      <c r="BZP69" s="876"/>
      <c r="BZQ69" s="876"/>
      <c r="BZR69" s="876"/>
      <c r="BZS69" s="876"/>
      <c r="BZT69" s="876"/>
      <c r="BZU69" s="876"/>
      <c r="BZV69" s="876"/>
      <c r="BZW69" s="876"/>
      <c r="BZX69" s="876"/>
      <c r="BZY69" s="876"/>
      <c r="BZZ69" s="876"/>
      <c r="CAA69" s="876"/>
      <c r="CAB69" s="876"/>
      <c r="CAC69" s="876"/>
      <c r="CAD69" s="876"/>
      <c r="CAE69" s="876"/>
      <c r="CAF69" s="876"/>
      <c r="CAG69" s="876"/>
      <c r="CAH69" s="876"/>
      <c r="CAI69" s="876"/>
      <c r="CAJ69" s="876"/>
      <c r="CAK69" s="876"/>
      <c r="CAL69" s="876"/>
      <c r="CAM69" s="876"/>
      <c r="CAN69" s="876"/>
      <c r="CAO69" s="876"/>
      <c r="CAP69" s="876"/>
      <c r="CAQ69" s="876"/>
      <c r="CAR69" s="876"/>
      <c r="CAS69" s="876"/>
      <c r="CAT69" s="876"/>
      <c r="CAU69" s="876"/>
      <c r="CAV69" s="876"/>
      <c r="CAW69" s="876"/>
      <c r="CAX69" s="876"/>
      <c r="CAY69" s="876"/>
      <c r="CAZ69" s="876"/>
      <c r="CBA69" s="876"/>
      <c r="CBB69" s="876"/>
      <c r="CBC69" s="876"/>
      <c r="CBD69" s="876"/>
      <c r="CBE69" s="876"/>
      <c r="CBF69" s="876"/>
      <c r="CBG69" s="876"/>
      <c r="CBH69" s="876"/>
      <c r="CBI69" s="876"/>
      <c r="CBJ69" s="876"/>
      <c r="CBK69" s="876"/>
      <c r="CBL69" s="876"/>
      <c r="CBM69" s="876"/>
      <c r="CBN69" s="876"/>
      <c r="CBO69" s="876"/>
      <c r="CBP69" s="876"/>
      <c r="CBQ69" s="876"/>
      <c r="CBR69" s="876"/>
      <c r="CBS69" s="876"/>
      <c r="CBT69" s="876"/>
      <c r="CBU69" s="876"/>
      <c r="CBV69" s="876"/>
      <c r="CBW69" s="876"/>
      <c r="CBX69" s="876"/>
      <c r="CBY69" s="876"/>
      <c r="CBZ69" s="876"/>
      <c r="CCA69" s="876"/>
      <c r="CCB69" s="876"/>
      <c r="CCC69" s="876"/>
      <c r="CCD69" s="876"/>
      <c r="CCE69" s="876"/>
      <c r="CCF69" s="876"/>
      <c r="CCG69" s="876"/>
      <c r="CCH69" s="876"/>
      <c r="CCI69" s="876"/>
      <c r="CCJ69" s="876"/>
      <c r="CCK69" s="876"/>
      <c r="CCL69" s="876"/>
      <c r="CCM69" s="876"/>
      <c r="CCN69" s="876"/>
      <c r="CCO69" s="876"/>
      <c r="CCP69" s="876"/>
      <c r="CCQ69" s="876"/>
      <c r="CCR69" s="876"/>
      <c r="CCS69" s="876"/>
      <c r="CCT69" s="876"/>
      <c r="CCU69" s="876"/>
      <c r="CCV69" s="876"/>
      <c r="CCW69" s="876"/>
      <c r="CCX69" s="876"/>
      <c r="CCY69" s="876"/>
      <c r="CCZ69" s="876"/>
      <c r="CDA69" s="876"/>
      <c r="CDB69" s="876"/>
      <c r="CDC69" s="876"/>
      <c r="CDD69" s="876"/>
      <c r="CDE69" s="876"/>
      <c r="CDF69" s="876"/>
      <c r="CDG69" s="876"/>
      <c r="CDH69" s="876"/>
      <c r="CDI69" s="876"/>
      <c r="CDJ69" s="876"/>
      <c r="CDK69" s="876"/>
      <c r="CDL69" s="876"/>
      <c r="CDM69" s="876"/>
      <c r="CDN69" s="876"/>
      <c r="CDO69" s="876"/>
      <c r="CDP69" s="876"/>
      <c r="CDQ69" s="876"/>
      <c r="CDR69" s="876"/>
      <c r="CDS69" s="876"/>
      <c r="CDT69" s="876"/>
      <c r="CDU69" s="876"/>
      <c r="CDV69" s="876"/>
      <c r="CDW69" s="876"/>
      <c r="CDX69" s="876"/>
      <c r="CDY69" s="876"/>
      <c r="CDZ69" s="876"/>
      <c r="CEA69" s="876"/>
      <c r="CEB69" s="876"/>
      <c r="CEC69" s="876"/>
      <c r="CED69" s="876"/>
      <c r="CEE69" s="876"/>
      <c r="CEF69" s="876"/>
      <c r="CEG69" s="876"/>
      <c r="CEH69" s="876"/>
      <c r="CEI69" s="876"/>
      <c r="CEJ69" s="876"/>
      <c r="CEK69" s="876"/>
      <c r="CEL69" s="876"/>
      <c r="CEM69" s="876"/>
      <c r="CEN69" s="876"/>
      <c r="CEO69" s="876"/>
      <c r="CEP69" s="876"/>
      <c r="CEQ69" s="876"/>
      <c r="CER69" s="876"/>
      <c r="CES69" s="876"/>
      <c r="CET69" s="876"/>
      <c r="CEU69" s="876"/>
      <c r="CEV69" s="876"/>
      <c r="CEW69" s="876"/>
      <c r="CEX69" s="876"/>
      <c r="CEY69" s="876"/>
      <c r="CEZ69" s="876"/>
      <c r="CFA69" s="876"/>
      <c r="CFB69" s="876"/>
      <c r="CFC69" s="876"/>
      <c r="CFD69" s="876"/>
      <c r="CFE69" s="876"/>
      <c r="CFF69" s="876"/>
      <c r="CFG69" s="876"/>
      <c r="CFH69" s="876"/>
      <c r="CFI69" s="876"/>
      <c r="CFJ69" s="876"/>
      <c r="CFK69" s="876"/>
      <c r="CFL69" s="876"/>
      <c r="CFM69" s="876"/>
      <c r="CFN69" s="876"/>
      <c r="CFO69" s="876"/>
      <c r="CFP69" s="876"/>
      <c r="CFQ69" s="876"/>
      <c r="CFR69" s="876"/>
      <c r="CFS69" s="876"/>
      <c r="CFT69" s="876"/>
      <c r="CFU69" s="876"/>
      <c r="CFV69" s="876"/>
      <c r="CFW69" s="876"/>
      <c r="CFX69" s="876"/>
      <c r="CFY69" s="876"/>
      <c r="CFZ69" s="876"/>
      <c r="CGA69" s="876"/>
      <c r="CGB69" s="876"/>
      <c r="CGC69" s="876"/>
      <c r="CGD69" s="876"/>
      <c r="CGE69" s="876"/>
      <c r="CGF69" s="876"/>
      <c r="CGG69" s="876"/>
      <c r="CGH69" s="876"/>
      <c r="CGI69" s="876"/>
      <c r="CGJ69" s="876"/>
      <c r="CGK69" s="876"/>
      <c r="CGL69" s="876"/>
      <c r="CGM69" s="876"/>
      <c r="CGN69" s="876"/>
      <c r="CGO69" s="876"/>
      <c r="CGP69" s="876"/>
      <c r="CGQ69" s="876"/>
      <c r="CGR69" s="876"/>
      <c r="CGS69" s="876"/>
      <c r="CGT69" s="876"/>
      <c r="CGU69" s="876"/>
      <c r="CGV69" s="876"/>
      <c r="CGW69" s="876"/>
      <c r="CGX69" s="876"/>
      <c r="CGY69" s="876"/>
      <c r="CGZ69" s="876"/>
      <c r="CHA69" s="876"/>
      <c r="CHB69" s="876"/>
      <c r="CHC69" s="876"/>
      <c r="CHD69" s="876"/>
      <c r="CHE69" s="876"/>
      <c r="CHF69" s="876"/>
      <c r="CHG69" s="876"/>
      <c r="CHH69" s="876"/>
      <c r="CHI69" s="876"/>
      <c r="CHJ69" s="876"/>
      <c r="CHK69" s="876"/>
      <c r="CHL69" s="876"/>
      <c r="CHM69" s="876"/>
      <c r="CHN69" s="876"/>
      <c r="CHO69" s="876"/>
      <c r="CHP69" s="876"/>
      <c r="CHQ69" s="876"/>
      <c r="CHR69" s="876"/>
      <c r="CHS69" s="876"/>
      <c r="CHT69" s="876"/>
      <c r="CHU69" s="876"/>
      <c r="CHV69" s="876"/>
      <c r="CHW69" s="876"/>
      <c r="CHX69" s="876"/>
      <c r="CHY69" s="876"/>
      <c r="CHZ69" s="876"/>
      <c r="CIA69" s="876"/>
      <c r="CIB69" s="876"/>
      <c r="CIC69" s="876"/>
      <c r="CID69" s="876"/>
      <c r="CIE69" s="876"/>
      <c r="CIF69" s="876"/>
      <c r="CIG69" s="876"/>
      <c r="CIH69" s="876"/>
      <c r="CII69" s="876"/>
      <c r="CIJ69" s="876"/>
      <c r="CIK69" s="876"/>
      <c r="CIL69" s="876"/>
      <c r="CIM69" s="876"/>
      <c r="CIN69" s="876"/>
      <c r="CIO69" s="876"/>
      <c r="CIP69" s="876"/>
      <c r="CIQ69" s="876"/>
      <c r="CIR69" s="876"/>
      <c r="CIS69" s="876"/>
      <c r="CIT69" s="876"/>
      <c r="CIU69" s="876"/>
      <c r="CIV69" s="876"/>
      <c r="CIW69" s="876"/>
      <c r="CIX69" s="876"/>
      <c r="CIY69" s="876"/>
      <c r="CIZ69" s="876"/>
      <c r="CJA69" s="876"/>
      <c r="CJB69" s="876"/>
      <c r="CJC69" s="876"/>
      <c r="CJD69" s="876"/>
      <c r="CJE69" s="876"/>
      <c r="CJF69" s="876"/>
      <c r="CJG69" s="876"/>
      <c r="CJH69" s="876"/>
      <c r="CJI69" s="876"/>
      <c r="CJJ69" s="876"/>
      <c r="CJK69" s="876"/>
      <c r="CJL69" s="876"/>
      <c r="CJM69" s="876"/>
      <c r="CJN69" s="876"/>
      <c r="CJO69" s="876"/>
      <c r="CJP69" s="876"/>
      <c r="CJQ69" s="876"/>
      <c r="CJR69" s="876"/>
      <c r="CJS69" s="876"/>
      <c r="CJT69" s="876"/>
      <c r="CJU69" s="876"/>
      <c r="CJV69" s="876"/>
      <c r="CJW69" s="876"/>
      <c r="CJX69" s="876"/>
      <c r="CJY69" s="876"/>
      <c r="CJZ69" s="876"/>
      <c r="CKA69" s="876"/>
      <c r="CKB69" s="876"/>
      <c r="CKC69" s="876"/>
      <c r="CKD69" s="876"/>
      <c r="CKE69" s="876"/>
      <c r="CKF69" s="876"/>
      <c r="CKG69" s="876"/>
      <c r="CKH69" s="876"/>
      <c r="CKI69" s="876"/>
      <c r="CKJ69" s="876"/>
      <c r="CKK69" s="876"/>
      <c r="CKL69" s="876"/>
      <c r="CKM69" s="876"/>
      <c r="CKN69" s="876"/>
      <c r="CKO69" s="876"/>
      <c r="CKP69" s="876"/>
      <c r="CKQ69" s="876"/>
      <c r="CKR69" s="876"/>
      <c r="CKS69" s="876"/>
      <c r="CKT69" s="876"/>
      <c r="CKU69" s="876"/>
      <c r="CKV69" s="876"/>
      <c r="CKW69" s="876"/>
      <c r="CKX69" s="876"/>
      <c r="CKY69" s="876"/>
      <c r="CKZ69" s="876"/>
      <c r="CLA69" s="876"/>
      <c r="CLB69" s="876"/>
      <c r="CLC69" s="876"/>
      <c r="CLD69" s="876"/>
      <c r="CLE69" s="876"/>
      <c r="CLF69" s="876"/>
      <c r="CLG69" s="876"/>
      <c r="CLH69" s="876"/>
      <c r="CLI69" s="876"/>
      <c r="CLJ69" s="876"/>
      <c r="CLK69" s="876"/>
      <c r="CLL69" s="876"/>
      <c r="CLM69" s="876"/>
      <c r="CLN69" s="876"/>
      <c r="CLO69" s="876"/>
      <c r="CLP69" s="876"/>
      <c r="CLQ69" s="876"/>
      <c r="CLR69" s="876"/>
      <c r="CLS69" s="876"/>
      <c r="CLT69" s="876"/>
      <c r="CLU69" s="876"/>
      <c r="CLV69" s="876"/>
      <c r="CLW69" s="876"/>
      <c r="CLX69" s="876"/>
      <c r="CLY69" s="876"/>
      <c r="CLZ69" s="876"/>
      <c r="CMA69" s="876"/>
      <c r="CMB69" s="876"/>
      <c r="CMC69" s="876"/>
      <c r="CMD69" s="876"/>
      <c r="CME69" s="876"/>
      <c r="CMF69" s="876"/>
      <c r="CMG69" s="876"/>
      <c r="CMH69" s="876"/>
      <c r="CMI69" s="876"/>
      <c r="CMJ69" s="876"/>
      <c r="CMK69" s="876"/>
      <c r="CML69" s="876"/>
      <c r="CMM69" s="876"/>
      <c r="CMN69" s="876"/>
      <c r="CMO69" s="876"/>
      <c r="CMP69" s="876"/>
      <c r="CMQ69" s="876"/>
      <c r="CMR69" s="876"/>
      <c r="CMS69" s="876"/>
      <c r="CMT69" s="876"/>
      <c r="CMU69" s="876"/>
      <c r="CMV69" s="876"/>
      <c r="CMW69" s="876"/>
      <c r="CMX69" s="876"/>
      <c r="CMY69" s="876"/>
      <c r="CMZ69" s="876"/>
      <c r="CNA69" s="876"/>
      <c r="CNB69" s="876"/>
      <c r="CNC69" s="876"/>
      <c r="CND69" s="876"/>
      <c r="CNE69" s="876"/>
      <c r="CNF69" s="876"/>
      <c r="CNG69" s="876"/>
      <c r="CNH69" s="876"/>
      <c r="CNI69" s="876"/>
      <c r="CNJ69" s="876"/>
      <c r="CNK69" s="876"/>
      <c r="CNL69" s="876"/>
      <c r="CNM69" s="876"/>
      <c r="CNN69" s="876"/>
      <c r="CNO69" s="876"/>
      <c r="CNP69" s="876"/>
      <c r="CNQ69" s="876"/>
      <c r="CNR69" s="876"/>
      <c r="CNS69" s="876"/>
      <c r="CNT69" s="876"/>
      <c r="CNU69" s="876"/>
      <c r="CNV69" s="876"/>
      <c r="CNW69" s="876"/>
      <c r="CNX69" s="876"/>
      <c r="CNY69" s="876"/>
      <c r="CNZ69" s="876"/>
      <c r="COA69" s="876"/>
      <c r="COB69" s="876"/>
      <c r="COC69" s="876"/>
      <c r="COD69" s="876"/>
      <c r="COE69" s="876"/>
      <c r="COF69" s="876"/>
      <c r="COG69" s="876"/>
      <c r="COH69" s="876"/>
      <c r="COI69" s="876"/>
      <c r="COJ69" s="876"/>
      <c r="COK69" s="876"/>
      <c r="COL69" s="876"/>
      <c r="COM69" s="876"/>
      <c r="CON69" s="876"/>
      <c r="COO69" s="876"/>
      <c r="COP69" s="876"/>
      <c r="COQ69" s="876"/>
      <c r="COR69" s="876"/>
      <c r="COS69" s="876"/>
      <c r="COT69" s="876"/>
      <c r="COU69" s="876"/>
      <c r="COV69" s="876"/>
      <c r="COW69" s="876"/>
      <c r="COX69" s="876"/>
      <c r="COY69" s="876"/>
      <c r="COZ69" s="876"/>
      <c r="CPA69" s="876"/>
      <c r="CPB69" s="876"/>
      <c r="CPC69" s="876"/>
      <c r="CPD69" s="876"/>
      <c r="CPE69" s="876"/>
      <c r="CPF69" s="876"/>
      <c r="CPG69" s="876"/>
      <c r="CPH69" s="876"/>
      <c r="CPI69" s="876"/>
      <c r="CPJ69" s="876"/>
      <c r="CPK69" s="876"/>
      <c r="CPL69" s="876"/>
      <c r="CPM69" s="876"/>
      <c r="CPN69" s="876"/>
      <c r="CPO69" s="876"/>
      <c r="CPP69" s="876"/>
      <c r="CPQ69" s="876"/>
      <c r="CPR69" s="876"/>
      <c r="CPS69" s="876"/>
      <c r="CPT69" s="876"/>
      <c r="CPU69" s="876"/>
      <c r="CPV69" s="876"/>
      <c r="CPW69" s="876"/>
      <c r="CPX69" s="876"/>
      <c r="CPY69" s="876"/>
      <c r="CPZ69" s="876"/>
      <c r="CQA69" s="876"/>
      <c r="CQB69" s="876"/>
      <c r="CQC69" s="876"/>
      <c r="CQD69" s="876"/>
      <c r="CQE69" s="876"/>
      <c r="CQF69" s="876"/>
      <c r="CQG69" s="876"/>
      <c r="CQH69" s="876"/>
      <c r="CQI69" s="876"/>
      <c r="CQJ69" s="876"/>
      <c r="CQK69" s="876"/>
      <c r="CQL69" s="876"/>
      <c r="CQM69" s="876"/>
      <c r="CQN69" s="876"/>
      <c r="CQO69" s="876"/>
      <c r="CQP69" s="876"/>
      <c r="CQQ69" s="876"/>
      <c r="CQR69" s="876"/>
      <c r="CQS69" s="876"/>
      <c r="CQT69" s="876"/>
      <c r="CQU69" s="876"/>
      <c r="CQV69" s="876"/>
      <c r="CQW69" s="876"/>
      <c r="CQX69" s="876"/>
      <c r="CQY69" s="876"/>
      <c r="CQZ69" s="876"/>
      <c r="CRA69" s="876"/>
      <c r="CRB69" s="876"/>
      <c r="CRC69" s="876"/>
      <c r="CRD69" s="876"/>
      <c r="CRE69" s="876"/>
      <c r="CRF69" s="876"/>
      <c r="CRG69" s="876"/>
      <c r="CRH69" s="876"/>
      <c r="CRI69" s="876"/>
      <c r="CRJ69" s="876"/>
      <c r="CRK69" s="876"/>
      <c r="CRL69" s="876"/>
      <c r="CRM69" s="876"/>
      <c r="CRN69" s="876"/>
      <c r="CRO69" s="876"/>
      <c r="CRP69" s="876"/>
      <c r="CRQ69" s="876"/>
      <c r="CRR69" s="876"/>
      <c r="CRS69" s="876"/>
      <c r="CRT69" s="876"/>
      <c r="CRU69" s="876"/>
      <c r="CRV69" s="876"/>
      <c r="CRW69" s="876"/>
      <c r="CRX69" s="876"/>
      <c r="CRY69" s="876"/>
      <c r="CRZ69" s="876"/>
      <c r="CSA69" s="876"/>
      <c r="CSB69" s="876"/>
      <c r="CSC69" s="876"/>
      <c r="CSD69" s="876"/>
      <c r="CSE69" s="876"/>
      <c r="CSF69" s="876"/>
      <c r="CSG69" s="876"/>
      <c r="CSH69" s="876"/>
      <c r="CSI69" s="876"/>
      <c r="CSJ69" s="876"/>
      <c r="CSK69" s="876"/>
      <c r="CSL69" s="876"/>
      <c r="CSM69" s="876"/>
      <c r="CSN69" s="876"/>
      <c r="CSO69" s="876"/>
      <c r="CSP69" s="876"/>
      <c r="CSQ69" s="876"/>
      <c r="CSR69" s="876"/>
      <c r="CSS69" s="876"/>
      <c r="CST69" s="876"/>
      <c r="CSU69" s="876"/>
      <c r="CSV69" s="876"/>
      <c r="CSW69" s="876"/>
      <c r="CSX69" s="876"/>
      <c r="CSY69" s="876"/>
      <c r="CSZ69" s="876"/>
      <c r="CTA69" s="876"/>
      <c r="CTB69" s="876"/>
      <c r="CTC69" s="876"/>
      <c r="CTD69" s="876"/>
      <c r="CTE69" s="876"/>
      <c r="CTF69" s="876"/>
      <c r="CTG69" s="876"/>
      <c r="CTH69" s="876"/>
      <c r="CTI69" s="876"/>
      <c r="CTJ69" s="876"/>
      <c r="CTK69" s="876"/>
      <c r="CTL69" s="876"/>
      <c r="CTM69" s="876"/>
      <c r="CTN69" s="876"/>
      <c r="CTO69" s="876"/>
      <c r="CTP69" s="876"/>
      <c r="CTQ69" s="876"/>
      <c r="CTR69" s="876"/>
      <c r="CTS69" s="876"/>
      <c r="CTT69" s="876"/>
      <c r="CTU69" s="876"/>
      <c r="CTV69" s="876"/>
      <c r="CTW69" s="876"/>
      <c r="CTX69" s="876"/>
      <c r="CTY69" s="876"/>
      <c r="CTZ69" s="876"/>
      <c r="CUA69" s="876"/>
      <c r="CUB69" s="876"/>
      <c r="CUC69" s="876"/>
      <c r="CUD69" s="876"/>
      <c r="CUE69" s="876"/>
      <c r="CUF69" s="876"/>
      <c r="CUG69" s="876"/>
      <c r="CUH69" s="876"/>
      <c r="CUI69" s="876"/>
      <c r="CUJ69" s="876"/>
      <c r="CUK69" s="876"/>
      <c r="CUL69" s="876"/>
      <c r="CUM69" s="876"/>
      <c r="CUN69" s="876"/>
      <c r="CUO69" s="876"/>
      <c r="CUP69" s="876"/>
      <c r="CUQ69" s="876"/>
      <c r="CUR69" s="876"/>
      <c r="CUS69" s="876"/>
      <c r="CUT69" s="876"/>
      <c r="CUU69" s="876"/>
      <c r="CUV69" s="876"/>
      <c r="CUW69" s="876"/>
      <c r="CUX69" s="876"/>
      <c r="CUY69" s="876"/>
      <c r="CUZ69" s="876"/>
      <c r="CVA69" s="876"/>
      <c r="CVB69" s="876"/>
      <c r="CVC69" s="876"/>
      <c r="CVD69" s="876"/>
      <c r="CVE69" s="876"/>
      <c r="CVF69" s="876"/>
      <c r="CVG69" s="876"/>
      <c r="CVH69" s="876"/>
      <c r="CVI69" s="876"/>
      <c r="CVJ69" s="876"/>
      <c r="CVK69" s="876"/>
      <c r="CVL69" s="876"/>
      <c r="CVM69" s="876"/>
      <c r="CVN69" s="876"/>
      <c r="CVO69" s="876"/>
      <c r="CVP69" s="876"/>
      <c r="CVQ69" s="876"/>
      <c r="CVR69" s="876"/>
      <c r="CVS69" s="876"/>
      <c r="CVT69" s="876"/>
      <c r="CVU69" s="876"/>
      <c r="CVV69" s="876"/>
      <c r="CVW69" s="876"/>
      <c r="CVX69" s="876"/>
      <c r="CVY69" s="876"/>
      <c r="CVZ69" s="876"/>
      <c r="CWA69" s="876"/>
      <c r="CWB69" s="876"/>
      <c r="CWC69" s="876"/>
      <c r="CWD69" s="876"/>
      <c r="CWE69" s="876"/>
      <c r="CWF69" s="876"/>
      <c r="CWG69" s="876"/>
      <c r="CWH69" s="876"/>
      <c r="CWI69" s="876"/>
      <c r="CWJ69" s="876"/>
      <c r="CWK69" s="876"/>
      <c r="CWL69" s="876"/>
      <c r="CWM69" s="876"/>
      <c r="CWN69" s="876"/>
      <c r="CWO69" s="876"/>
      <c r="CWP69" s="876"/>
      <c r="CWQ69" s="876"/>
      <c r="CWR69" s="876"/>
      <c r="CWS69" s="876"/>
      <c r="CWT69" s="876"/>
      <c r="CWU69" s="876"/>
      <c r="CWV69" s="876"/>
      <c r="CWW69" s="876"/>
      <c r="CWX69" s="876"/>
      <c r="CWY69" s="876"/>
      <c r="CWZ69" s="876"/>
      <c r="CXA69" s="876"/>
      <c r="CXB69" s="876"/>
      <c r="CXC69" s="876"/>
      <c r="CXD69" s="876"/>
      <c r="CXE69" s="876"/>
      <c r="CXF69" s="876"/>
      <c r="CXG69" s="876"/>
      <c r="CXH69" s="876"/>
      <c r="CXI69" s="876"/>
      <c r="CXJ69" s="876"/>
      <c r="CXK69" s="876"/>
      <c r="CXL69" s="876"/>
      <c r="CXM69" s="876"/>
      <c r="CXN69" s="876"/>
      <c r="CXO69" s="876"/>
      <c r="CXP69" s="876"/>
      <c r="CXQ69" s="876"/>
      <c r="CXR69" s="876"/>
      <c r="CXS69" s="876"/>
      <c r="CXT69" s="876"/>
      <c r="CXU69" s="876"/>
      <c r="CXV69" s="876"/>
      <c r="CXW69" s="876"/>
      <c r="CXX69" s="876"/>
      <c r="CXY69" s="876"/>
      <c r="CXZ69" s="876"/>
      <c r="CYA69" s="876"/>
      <c r="CYB69" s="876"/>
      <c r="CYC69" s="876"/>
      <c r="CYD69" s="876"/>
      <c r="CYE69" s="876"/>
      <c r="CYF69" s="876"/>
      <c r="CYG69" s="876"/>
      <c r="CYH69" s="876"/>
      <c r="CYI69" s="876"/>
      <c r="CYJ69" s="876"/>
      <c r="CYK69" s="876"/>
      <c r="CYL69" s="876"/>
      <c r="CYM69" s="876"/>
      <c r="CYN69" s="876"/>
      <c r="CYO69" s="876"/>
      <c r="CYP69" s="876"/>
      <c r="CYQ69" s="876"/>
      <c r="CYR69" s="876"/>
      <c r="CYS69" s="876"/>
      <c r="CYT69" s="876"/>
      <c r="CYU69" s="876"/>
      <c r="CYV69" s="876"/>
      <c r="CYW69" s="876"/>
      <c r="CYX69" s="876"/>
      <c r="CYY69" s="876"/>
      <c r="CYZ69" s="876"/>
      <c r="CZA69" s="876"/>
      <c r="CZB69" s="876"/>
      <c r="CZC69" s="876"/>
      <c r="CZD69" s="876"/>
      <c r="CZE69" s="876"/>
      <c r="CZF69" s="876"/>
      <c r="CZG69" s="876"/>
      <c r="CZH69" s="876"/>
      <c r="CZI69" s="876"/>
      <c r="CZJ69" s="876"/>
      <c r="CZK69" s="876"/>
      <c r="CZL69" s="876"/>
      <c r="CZM69" s="876"/>
      <c r="CZN69" s="876"/>
      <c r="CZO69" s="876"/>
      <c r="CZP69" s="876"/>
      <c r="CZQ69" s="876"/>
      <c r="CZR69" s="876"/>
      <c r="CZS69" s="876"/>
      <c r="CZT69" s="876"/>
      <c r="CZU69" s="876"/>
      <c r="CZV69" s="876"/>
      <c r="CZW69" s="876"/>
      <c r="CZX69" s="876"/>
      <c r="CZY69" s="876"/>
      <c r="CZZ69" s="876"/>
      <c r="DAA69" s="876"/>
      <c r="DAB69" s="876"/>
      <c r="DAC69" s="876"/>
      <c r="DAD69" s="876"/>
      <c r="DAE69" s="876"/>
      <c r="DAF69" s="876"/>
      <c r="DAG69" s="876"/>
      <c r="DAH69" s="876"/>
      <c r="DAI69" s="876"/>
      <c r="DAJ69" s="876"/>
      <c r="DAK69" s="876"/>
      <c r="DAL69" s="876"/>
      <c r="DAM69" s="876"/>
      <c r="DAN69" s="876"/>
      <c r="DAO69" s="876"/>
      <c r="DAP69" s="876"/>
      <c r="DAQ69" s="876"/>
      <c r="DAR69" s="876"/>
      <c r="DAS69" s="876"/>
      <c r="DAT69" s="876"/>
      <c r="DAU69" s="876"/>
      <c r="DAV69" s="876"/>
      <c r="DAW69" s="876"/>
      <c r="DAX69" s="876"/>
      <c r="DAY69" s="876"/>
      <c r="DAZ69" s="876"/>
      <c r="DBA69" s="876"/>
      <c r="DBB69" s="876"/>
      <c r="DBC69" s="876"/>
      <c r="DBD69" s="876"/>
      <c r="DBE69" s="876"/>
      <c r="DBF69" s="876"/>
      <c r="DBG69" s="876"/>
      <c r="DBH69" s="876"/>
      <c r="DBI69" s="876"/>
      <c r="DBJ69" s="876"/>
      <c r="DBK69" s="876"/>
      <c r="DBL69" s="876"/>
      <c r="DBM69" s="876"/>
      <c r="DBN69" s="876"/>
      <c r="DBO69" s="876"/>
      <c r="DBP69" s="876"/>
      <c r="DBQ69" s="876"/>
      <c r="DBR69" s="876"/>
      <c r="DBS69" s="876"/>
      <c r="DBT69" s="876"/>
      <c r="DBU69" s="876"/>
      <c r="DBV69" s="876"/>
      <c r="DBW69" s="876"/>
      <c r="DBX69" s="876"/>
      <c r="DBY69" s="876"/>
      <c r="DBZ69" s="876"/>
      <c r="DCA69" s="876"/>
      <c r="DCB69" s="876"/>
      <c r="DCC69" s="876"/>
      <c r="DCD69" s="876"/>
      <c r="DCE69" s="876"/>
      <c r="DCF69" s="876"/>
      <c r="DCG69" s="876"/>
      <c r="DCH69" s="876"/>
      <c r="DCI69" s="876"/>
      <c r="DCJ69" s="876"/>
      <c r="DCK69" s="876"/>
      <c r="DCL69" s="876"/>
      <c r="DCM69" s="876"/>
      <c r="DCN69" s="876"/>
      <c r="DCO69" s="876"/>
      <c r="DCP69" s="876"/>
      <c r="DCQ69" s="876"/>
      <c r="DCR69" s="876"/>
      <c r="DCS69" s="876"/>
      <c r="DCT69" s="876"/>
      <c r="DCU69" s="876"/>
      <c r="DCV69" s="876"/>
      <c r="DCW69" s="876"/>
      <c r="DCX69" s="876"/>
      <c r="DCY69" s="876"/>
      <c r="DCZ69" s="876"/>
      <c r="DDA69" s="876"/>
      <c r="DDB69" s="876"/>
      <c r="DDC69" s="876"/>
      <c r="DDD69" s="876"/>
      <c r="DDE69" s="876"/>
      <c r="DDF69" s="876"/>
      <c r="DDG69" s="876"/>
      <c r="DDH69" s="876"/>
      <c r="DDI69" s="876"/>
      <c r="DDJ69" s="876"/>
      <c r="DDK69" s="876"/>
      <c r="DDL69" s="876"/>
      <c r="DDM69" s="876"/>
      <c r="DDN69" s="876"/>
      <c r="DDO69" s="876"/>
      <c r="DDP69" s="876"/>
      <c r="DDQ69" s="876"/>
      <c r="DDR69" s="876"/>
      <c r="DDS69" s="876"/>
      <c r="DDT69" s="876"/>
      <c r="DDU69" s="876"/>
      <c r="DDV69" s="876"/>
      <c r="DDW69" s="876"/>
      <c r="DDX69" s="876"/>
      <c r="DDY69" s="876"/>
      <c r="DDZ69" s="876"/>
      <c r="DEA69" s="876"/>
      <c r="DEB69" s="876"/>
      <c r="DEC69" s="876"/>
      <c r="DED69" s="876"/>
      <c r="DEE69" s="876"/>
      <c r="DEF69" s="876"/>
      <c r="DEG69" s="876"/>
      <c r="DEH69" s="876"/>
      <c r="DEI69" s="876"/>
      <c r="DEJ69" s="876"/>
      <c r="DEK69" s="876"/>
      <c r="DEL69" s="876"/>
      <c r="DEM69" s="876"/>
      <c r="DEN69" s="876"/>
      <c r="DEO69" s="876"/>
      <c r="DEP69" s="876"/>
      <c r="DEQ69" s="876"/>
      <c r="DER69" s="876"/>
      <c r="DES69" s="876"/>
      <c r="DET69" s="876"/>
      <c r="DEU69" s="876"/>
      <c r="DEV69" s="876"/>
      <c r="DEW69" s="876"/>
      <c r="DEX69" s="876"/>
      <c r="DEY69" s="876"/>
      <c r="DEZ69" s="876"/>
      <c r="DFA69" s="876"/>
      <c r="DFB69" s="876"/>
      <c r="DFC69" s="876"/>
      <c r="DFD69" s="876"/>
      <c r="DFE69" s="876"/>
      <c r="DFF69" s="876"/>
      <c r="DFG69" s="876"/>
      <c r="DFH69" s="876"/>
      <c r="DFI69" s="876"/>
      <c r="DFJ69" s="876"/>
      <c r="DFK69" s="876"/>
      <c r="DFL69" s="876"/>
      <c r="DFM69" s="876"/>
      <c r="DFN69" s="876"/>
      <c r="DFO69" s="876"/>
      <c r="DFP69" s="876"/>
      <c r="DFQ69" s="876"/>
      <c r="DFR69" s="876"/>
      <c r="DFS69" s="876"/>
      <c r="DFT69" s="876"/>
      <c r="DFU69" s="876"/>
      <c r="DFV69" s="876"/>
      <c r="DFW69" s="876"/>
      <c r="DFX69" s="876"/>
      <c r="DFY69" s="876"/>
      <c r="DFZ69" s="876"/>
      <c r="DGA69" s="876"/>
      <c r="DGB69" s="876"/>
      <c r="DGC69" s="876"/>
      <c r="DGD69" s="876"/>
      <c r="DGE69" s="876"/>
      <c r="DGF69" s="876"/>
      <c r="DGG69" s="876"/>
      <c r="DGH69" s="876"/>
      <c r="DGI69" s="876"/>
      <c r="DGJ69" s="876"/>
      <c r="DGK69" s="876"/>
      <c r="DGL69" s="876"/>
      <c r="DGM69" s="876"/>
      <c r="DGN69" s="876"/>
      <c r="DGO69" s="876"/>
      <c r="DGP69" s="876"/>
      <c r="DGQ69" s="876"/>
      <c r="DGR69" s="876"/>
      <c r="DGS69" s="876"/>
      <c r="DGT69" s="876"/>
      <c r="DGU69" s="876"/>
      <c r="DGV69" s="876"/>
      <c r="DGW69" s="876"/>
      <c r="DGX69" s="876"/>
      <c r="DGY69" s="876"/>
      <c r="DGZ69" s="876"/>
      <c r="DHA69" s="876"/>
      <c r="DHB69" s="876"/>
      <c r="DHC69" s="876"/>
      <c r="DHD69" s="876"/>
      <c r="DHE69" s="876"/>
      <c r="DHF69" s="876"/>
      <c r="DHG69" s="876"/>
      <c r="DHH69" s="876"/>
      <c r="DHI69" s="876"/>
      <c r="DHJ69" s="876"/>
      <c r="DHK69" s="876"/>
      <c r="DHL69" s="876"/>
      <c r="DHM69" s="876"/>
      <c r="DHN69" s="876"/>
      <c r="DHO69" s="876"/>
      <c r="DHP69" s="876"/>
      <c r="DHQ69" s="876"/>
      <c r="DHR69" s="876"/>
      <c r="DHS69" s="876"/>
      <c r="DHT69" s="876"/>
      <c r="DHU69" s="876"/>
      <c r="DHV69" s="876"/>
      <c r="DHW69" s="876"/>
      <c r="DHX69" s="876"/>
      <c r="DHY69" s="876"/>
      <c r="DHZ69" s="876"/>
      <c r="DIA69" s="876"/>
      <c r="DIB69" s="876"/>
      <c r="DIC69" s="876"/>
      <c r="DID69" s="876"/>
      <c r="DIE69" s="876"/>
      <c r="DIF69" s="876"/>
      <c r="DIG69" s="876"/>
      <c r="DIH69" s="876"/>
      <c r="DII69" s="876"/>
      <c r="DIJ69" s="876"/>
      <c r="DIK69" s="876"/>
      <c r="DIL69" s="876"/>
      <c r="DIM69" s="876"/>
      <c r="DIN69" s="876"/>
      <c r="DIO69" s="876"/>
      <c r="DIP69" s="876"/>
      <c r="DIQ69" s="876"/>
      <c r="DIR69" s="876"/>
      <c r="DIS69" s="876"/>
      <c r="DIT69" s="876"/>
      <c r="DIU69" s="876"/>
      <c r="DIV69" s="876"/>
      <c r="DIW69" s="876"/>
      <c r="DIX69" s="876"/>
      <c r="DIY69" s="876"/>
      <c r="DIZ69" s="876"/>
      <c r="DJA69" s="876"/>
      <c r="DJB69" s="876"/>
      <c r="DJC69" s="876"/>
      <c r="DJD69" s="876"/>
      <c r="DJE69" s="876"/>
      <c r="DJF69" s="876"/>
      <c r="DJG69" s="876"/>
      <c r="DJH69" s="876"/>
      <c r="DJI69" s="876"/>
      <c r="DJJ69" s="876"/>
      <c r="DJK69" s="876"/>
      <c r="DJL69" s="876"/>
      <c r="DJM69" s="876"/>
      <c r="DJN69" s="876"/>
      <c r="DJO69" s="876"/>
      <c r="DJP69" s="876"/>
      <c r="DJQ69" s="876"/>
      <c r="DJR69" s="876"/>
      <c r="DJS69" s="876"/>
      <c r="DJT69" s="876"/>
      <c r="DJU69" s="876"/>
      <c r="DJV69" s="876"/>
      <c r="DJW69" s="876"/>
      <c r="DJX69" s="876"/>
      <c r="DJY69" s="876"/>
      <c r="DJZ69" s="876"/>
      <c r="DKA69" s="876"/>
      <c r="DKB69" s="876"/>
      <c r="DKC69" s="876"/>
      <c r="DKD69" s="876"/>
      <c r="DKE69" s="876"/>
      <c r="DKF69" s="876"/>
      <c r="DKG69" s="876"/>
      <c r="DKH69" s="876"/>
      <c r="DKI69" s="876"/>
      <c r="DKJ69" s="876"/>
      <c r="DKK69" s="876"/>
      <c r="DKL69" s="876"/>
      <c r="DKM69" s="876"/>
      <c r="DKN69" s="876"/>
      <c r="DKO69" s="876"/>
      <c r="DKP69" s="876"/>
      <c r="DKQ69" s="876"/>
      <c r="DKR69" s="876"/>
      <c r="DKS69" s="876"/>
      <c r="DKT69" s="876"/>
      <c r="DKU69" s="876"/>
      <c r="DKV69" s="876"/>
      <c r="DKW69" s="876"/>
      <c r="DKX69" s="876"/>
      <c r="DKY69" s="876"/>
      <c r="DKZ69" s="876"/>
      <c r="DLA69" s="876"/>
      <c r="DLB69" s="876"/>
      <c r="DLC69" s="876"/>
      <c r="DLD69" s="876"/>
      <c r="DLE69" s="876"/>
      <c r="DLF69" s="876"/>
      <c r="DLG69" s="876"/>
      <c r="DLH69" s="876"/>
      <c r="DLI69" s="876"/>
      <c r="DLJ69" s="876"/>
      <c r="DLK69" s="876"/>
      <c r="DLL69" s="876"/>
      <c r="DLM69" s="876"/>
      <c r="DLN69" s="876"/>
      <c r="DLO69" s="876"/>
      <c r="DLP69" s="876"/>
      <c r="DLQ69" s="876"/>
      <c r="DLR69" s="876"/>
      <c r="DLS69" s="876"/>
      <c r="DLT69" s="876"/>
      <c r="DLU69" s="876"/>
      <c r="DLV69" s="876"/>
      <c r="DLW69" s="876"/>
      <c r="DLX69" s="876"/>
      <c r="DLY69" s="876"/>
      <c r="DLZ69" s="876"/>
      <c r="DMA69" s="876"/>
      <c r="DMB69" s="876"/>
      <c r="DMC69" s="876"/>
      <c r="DMD69" s="876"/>
      <c r="DME69" s="876"/>
      <c r="DMF69" s="876"/>
      <c r="DMG69" s="876"/>
      <c r="DMH69" s="876"/>
      <c r="DMI69" s="876"/>
      <c r="DMJ69" s="876"/>
      <c r="DMK69" s="876"/>
      <c r="DML69" s="876"/>
      <c r="DMM69" s="876"/>
      <c r="DMN69" s="876"/>
      <c r="DMO69" s="876"/>
      <c r="DMP69" s="876"/>
      <c r="DMQ69" s="876"/>
      <c r="DMR69" s="876"/>
      <c r="DMS69" s="876"/>
      <c r="DMT69" s="876"/>
      <c r="DMU69" s="876"/>
      <c r="DMV69" s="876"/>
      <c r="DMW69" s="876"/>
      <c r="DMX69" s="876"/>
      <c r="DMY69" s="876"/>
      <c r="DMZ69" s="876"/>
      <c r="DNA69" s="876"/>
      <c r="DNB69" s="876"/>
      <c r="DNC69" s="876"/>
      <c r="DND69" s="876"/>
      <c r="DNE69" s="876"/>
      <c r="DNF69" s="876"/>
      <c r="DNG69" s="876"/>
      <c r="DNH69" s="876"/>
      <c r="DNI69" s="876"/>
      <c r="DNJ69" s="876"/>
      <c r="DNK69" s="876"/>
      <c r="DNL69" s="876"/>
      <c r="DNM69" s="876"/>
      <c r="DNN69" s="876"/>
      <c r="DNO69" s="876"/>
      <c r="DNP69" s="876"/>
      <c r="DNQ69" s="876"/>
      <c r="DNR69" s="876"/>
      <c r="DNS69" s="876"/>
      <c r="DNT69" s="876"/>
      <c r="DNU69" s="876"/>
      <c r="DNV69" s="876"/>
      <c r="DNW69" s="876"/>
      <c r="DNX69" s="876"/>
      <c r="DNY69" s="876"/>
      <c r="DNZ69" s="876"/>
      <c r="DOA69" s="876"/>
      <c r="DOB69" s="876"/>
      <c r="DOC69" s="876"/>
      <c r="DOD69" s="876"/>
      <c r="DOE69" s="876"/>
      <c r="DOF69" s="876"/>
      <c r="DOG69" s="876"/>
      <c r="DOH69" s="876"/>
      <c r="DOI69" s="876"/>
      <c r="DOJ69" s="876"/>
      <c r="DOK69" s="876"/>
      <c r="DOL69" s="876"/>
      <c r="DOM69" s="876"/>
      <c r="DON69" s="876"/>
      <c r="DOO69" s="876"/>
      <c r="DOP69" s="876"/>
      <c r="DOQ69" s="876"/>
      <c r="DOR69" s="876"/>
      <c r="DOS69" s="876"/>
      <c r="DOT69" s="876"/>
      <c r="DOU69" s="876"/>
      <c r="DOV69" s="876"/>
      <c r="DOW69" s="876"/>
      <c r="DOX69" s="876"/>
      <c r="DOY69" s="876"/>
      <c r="DOZ69" s="876"/>
      <c r="DPA69" s="876"/>
      <c r="DPB69" s="876"/>
      <c r="DPC69" s="876"/>
      <c r="DPD69" s="876"/>
      <c r="DPE69" s="876"/>
      <c r="DPF69" s="876"/>
      <c r="DPG69" s="876"/>
      <c r="DPH69" s="876"/>
      <c r="DPI69" s="876"/>
      <c r="DPJ69" s="876"/>
      <c r="DPK69" s="876"/>
      <c r="DPL69" s="876"/>
      <c r="DPM69" s="876"/>
      <c r="DPN69" s="876"/>
      <c r="DPO69" s="876"/>
      <c r="DPP69" s="876"/>
      <c r="DPQ69" s="876"/>
      <c r="DPR69" s="876"/>
      <c r="DPS69" s="876"/>
      <c r="DPT69" s="876"/>
      <c r="DPU69" s="876"/>
      <c r="DPV69" s="876"/>
      <c r="DPW69" s="876"/>
      <c r="DPX69" s="876"/>
      <c r="DPY69" s="876"/>
      <c r="DPZ69" s="876"/>
      <c r="DQA69" s="876"/>
      <c r="DQB69" s="876"/>
      <c r="DQC69" s="876"/>
      <c r="DQD69" s="876"/>
      <c r="DQE69" s="876"/>
      <c r="DQF69" s="876"/>
      <c r="DQG69" s="876"/>
      <c r="DQH69" s="876"/>
      <c r="DQI69" s="876"/>
      <c r="DQJ69" s="876"/>
      <c r="DQK69" s="876"/>
      <c r="DQL69" s="876"/>
      <c r="DQM69" s="876"/>
      <c r="DQN69" s="876"/>
      <c r="DQO69" s="876"/>
      <c r="DQP69" s="876"/>
      <c r="DQQ69" s="876"/>
      <c r="DQR69" s="876"/>
      <c r="DQS69" s="876"/>
      <c r="DQT69" s="876"/>
      <c r="DQU69" s="876"/>
      <c r="DQV69" s="876"/>
      <c r="DQW69" s="876"/>
      <c r="DQX69" s="876"/>
      <c r="DQY69" s="876"/>
      <c r="DQZ69" s="876"/>
      <c r="DRA69" s="876"/>
      <c r="DRB69" s="876"/>
      <c r="DRC69" s="876"/>
      <c r="DRD69" s="876"/>
      <c r="DRE69" s="876"/>
      <c r="DRF69" s="876"/>
      <c r="DRG69" s="876"/>
      <c r="DRH69" s="876"/>
      <c r="DRI69" s="876"/>
      <c r="DRJ69" s="876"/>
      <c r="DRK69" s="876"/>
      <c r="DRL69" s="876"/>
      <c r="DRM69" s="876"/>
      <c r="DRN69" s="876"/>
      <c r="DRO69" s="876"/>
      <c r="DRP69" s="876"/>
      <c r="DRQ69" s="876"/>
      <c r="DRR69" s="876"/>
      <c r="DRS69" s="876"/>
      <c r="DRT69" s="876"/>
      <c r="DRU69" s="876"/>
      <c r="DRV69" s="876"/>
      <c r="DRW69" s="876"/>
      <c r="DRX69" s="876"/>
      <c r="DRY69" s="876"/>
      <c r="DRZ69" s="876"/>
      <c r="DSA69" s="876"/>
      <c r="DSB69" s="876"/>
      <c r="DSC69" s="876"/>
      <c r="DSD69" s="876"/>
      <c r="DSE69" s="876"/>
      <c r="DSF69" s="876"/>
      <c r="DSG69" s="876"/>
      <c r="DSH69" s="876"/>
      <c r="DSI69" s="876"/>
      <c r="DSJ69" s="876"/>
      <c r="DSK69" s="876"/>
      <c r="DSL69" s="876"/>
      <c r="DSM69" s="876"/>
      <c r="DSN69" s="876"/>
      <c r="DSO69" s="876"/>
      <c r="DSP69" s="876"/>
      <c r="DSQ69" s="876"/>
      <c r="DSR69" s="876"/>
      <c r="DSS69" s="876"/>
      <c r="DST69" s="876"/>
      <c r="DSU69" s="876"/>
      <c r="DSV69" s="876"/>
      <c r="DSW69" s="876"/>
      <c r="DSX69" s="876"/>
      <c r="DSY69" s="876"/>
      <c r="DSZ69" s="876"/>
      <c r="DTA69" s="876"/>
      <c r="DTB69" s="876"/>
      <c r="DTC69" s="876"/>
      <c r="DTD69" s="876"/>
      <c r="DTE69" s="876"/>
      <c r="DTF69" s="876"/>
      <c r="DTG69" s="876"/>
      <c r="DTH69" s="876"/>
      <c r="DTI69" s="876"/>
      <c r="DTJ69" s="876"/>
      <c r="DTK69" s="876"/>
      <c r="DTL69" s="876"/>
      <c r="DTM69" s="876"/>
      <c r="DTN69" s="876"/>
      <c r="DTO69" s="876"/>
      <c r="DTP69" s="876"/>
      <c r="DTQ69" s="876"/>
      <c r="DTR69" s="876"/>
      <c r="DTS69" s="876"/>
      <c r="DTT69" s="876"/>
      <c r="DTU69" s="876"/>
      <c r="DTV69" s="876"/>
      <c r="DTW69" s="876"/>
      <c r="DTX69" s="876"/>
      <c r="DTY69" s="876"/>
      <c r="DTZ69" s="876"/>
      <c r="DUA69" s="876"/>
      <c r="DUB69" s="876"/>
      <c r="DUC69" s="876"/>
      <c r="DUD69" s="876"/>
      <c r="DUE69" s="876"/>
      <c r="DUF69" s="876"/>
      <c r="DUG69" s="876"/>
      <c r="DUH69" s="876"/>
      <c r="DUI69" s="876"/>
      <c r="DUJ69" s="876"/>
      <c r="DUK69" s="876"/>
      <c r="DUL69" s="876"/>
      <c r="DUM69" s="876"/>
      <c r="DUN69" s="876"/>
      <c r="DUO69" s="876"/>
      <c r="DUP69" s="876"/>
      <c r="DUQ69" s="876"/>
      <c r="DUR69" s="876"/>
      <c r="DUS69" s="876"/>
      <c r="DUT69" s="876"/>
      <c r="DUU69" s="876"/>
      <c r="DUV69" s="876"/>
      <c r="DUW69" s="876"/>
      <c r="DUX69" s="876"/>
      <c r="DUY69" s="876"/>
      <c r="DUZ69" s="876"/>
      <c r="DVA69" s="876"/>
      <c r="DVB69" s="876"/>
      <c r="DVC69" s="876"/>
      <c r="DVD69" s="876"/>
      <c r="DVE69" s="876"/>
      <c r="DVF69" s="876"/>
      <c r="DVG69" s="876"/>
      <c r="DVH69" s="876"/>
      <c r="DVI69" s="876"/>
      <c r="DVJ69" s="876"/>
      <c r="DVK69" s="876"/>
      <c r="DVL69" s="876"/>
      <c r="DVM69" s="876"/>
      <c r="DVN69" s="876"/>
      <c r="DVO69" s="876"/>
      <c r="DVP69" s="876"/>
      <c r="DVQ69" s="876"/>
      <c r="DVR69" s="876"/>
      <c r="DVS69" s="876"/>
      <c r="DVT69" s="876"/>
      <c r="DVU69" s="876"/>
      <c r="DVV69" s="876"/>
      <c r="DVW69" s="876"/>
      <c r="DVX69" s="876"/>
      <c r="DVY69" s="876"/>
      <c r="DVZ69" s="876"/>
      <c r="DWA69" s="876"/>
      <c r="DWB69" s="876"/>
      <c r="DWC69" s="876"/>
      <c r="DWD69" s="876"/>
      <c r="DWE69" s="876"/>
      <c r="DWF69" s="876"/>
      <c r="DWG69" s="876"/>
      <c r="DWH69" s="876"/>
      <c r="DWI69" s="876"/>
      <c r="DWJ69" s="876"/>
      <c r="DWK69" s="876"/>
      <c r="DWL69" s="876"/>
      <c r="DWM69" s="876"/>
      <c r="DWN69" s="876"/>
      <c r="DWO69" s="876"/>
      <c r="DWP69" s="876"/>
      <c r="DWQ69" s="876"/>
      <c r="DWR69" s="876"/>
      <c r="DWS69" s="876"/>
      <c r="DWT69" s="876"/>
      <c r="DWU69" s="876"/>
      <c r="DWV69" s="876"/>
      <c r="DWW69" s="876"/>
      <c r="DWX69" s="876"/>
      <c r="DWY69" s="876"/>
      <c r="DWZ69" s="876"/>
      <c r="DXA69" s="876"/>
      <c r="DXB69" s="876"/>
      <c r="DXC69" s="876"/>
      <c r="DXD69" s="876"/>
      <c r="DXE69" s="876"/>
      <c r="DXF69" s="876"/>
      <c r="DXG69" s="876"/>
      <c r="DXH69" s="876"/>
      <c r="DXI69" s="876"/>
      <c r="DXJ69" s="876"/>
      <c r="DXK69" s="876"/>
      <c r="DXL69" s="876"/>
      <c r="DXM69" s="876"/>
      <c r="DXN69" s="876"/>
      <c r="DXO69" s="876"/>
      <c r="DXP69" s="876"/>
      <c r="DXQ69" s="876"/>
      <c r="DXR69" s="876"/>
      <c r="DXS69" s="876"/>
      <c r="DXT69" s="876"/>
      <c r="DXU69" s="876"/>
      <c r="DXV69" s="876"/>
      <c r="DXW69" s="876"/>
      <c r="DXX69" s="876"/>
      <c r="DXY69" s="876"/>
      <c r="DXZ69" s="876"/>
      <c r="DYA69" s="876"/>
      <c r="DYB69" s="876"/>
      <c r="DYC69" s="876"/>
      <c r="DYD69" s="876"/>
      <c r="DYE69" s="876"/>
      <c r="DYF69" s="876"/>
      <c r="DYG69" s="876"/>
      <c r="DYH69" s="876"/>
      <c r="DYI69" s="876"/>
      <c r="DYJ69" s="876"/>
      <c r="DYK69" s="876"/>
      <c r="DYL69" s="876"/>
      <c r="DYM69" s="876"/>
      <c r="DYN69" s="876"/>
      <c r="DYO69" s="876"/>
      <c r="DYP69" s="876"/>
      <c r="DYQ69" s="876"/>
      <c r="DYR69" s="876"/>
      <c r="DYS69" s="876"/>
      <c r="DYT69" s="876"/>
      <c r="DYU69" s="876"/>
      <c r="DYV69" s="876"/>
      <c r="DYW69" s="876"/>
      <c r="DYX69" s="876"/>
      <c r="DYY69" s="876"/>
      <c r="DYZ69" s="876"/>
      <c r="DZA69" s="876"/>
      <c r="DZB69" s="876"/>
      <c r="DZC69" s="876"/>
      <c r="DZD69" s="876"/>
      <c r="DZE69" s="876"/>
      <c r="DZF69" s="876"/>
      <c r="DZG69" s="876"/>
      <c r="DZH69" s="876"/>
      <c r="DZI69" s="876"/>
      <c r="DZJ69" s="876"/>
      <c r="DZK69" s="876"/>
      <c r="DZL69" s="876"/>
      <c r="DZM69" s="876"/>
      <c r="DZN69" s="876"/>
      <c r="DZO69" s="876"/>
      <c r="DZP69" s="876"/>
      <c r="DZQ69" s="876"/>
      <c r="DZR69" s="876"/>
      <c r="DZS69" s="876"/>
      <c r="DZT69" s="876"/>
      <c r="DZU69" s="876"/>
      <c r="DZV69" s="876"/>
      <c r="DZW69" s="876"/>
      <c r="DZX69" s="876"/>
      <c r="DZY69" s="876"/>
      <c r="DZZ69" s="876"/>
      <c r="EAA69" s="876"/>
      <c r="EAB69" s="876"/>
      <c r="EAC69" s="876"/>
      <c r="EAD69" s="876"/>
      <c r="EAE69" s="876"/>
      <c r="EAF69" s="876"/>
      <c r="EAG69" s="876"/>
      <c r="EAH69" s="876"/>
      <c r="EAI69" s="876"/>
      <c r="EAJ69" s="876"/>
      <c r="EAK69" s="876"/>
      <c r="EAL69" s="876"/>
      <c r="EAM69" s="876"/>
      <c r="EAN69" s="876"/>
      <c r="EAO69" s="876"/>
      <c r="EAP69" s="876"/>
      <c r="EAQ69" s="876"/>
      <c r="EAR69" s="876"/>
      <c r="EAS69" s="876"/>
      <c r="EAT69" s="876"/>
      <c r="EAU69" s="876"/>
      <c r="EAV69" s="876"/>
      <c r="EAW69" s="876"/>
      <c r="EAX69" s="876"/>
      <c r="EAY69" s="876"/>
      <c r="EAZ69" s="876"/>
      <c r="EBA69" s="876"/>
      <c r="EBB69" s="876"/>
      <c r="EBC69" s="876"/>
      <c r="EBD69" s="876"/>
      <c r="EBE69" s="876"/>
      <c r="EBF69" s="876"/>
      <c r="EBG69" s="876"/>
      <c r="EBH69" s="876"/>
      <c r="EBI69" s="876"/>
      <c r="EBJ69" s="876"/>
      <c r="EBK69" s="876"/>
      <c r="EBL69" s="876"/>
      <c r="EBM69" s="876"/>
      <c r="EBN69" s="876"/>
      <c r="EBO69" s="876"/>
      <c r="EBP69" s="876"/>
      <c r="EBQ69" s="876"/>
      <c r="EBR69" s="876"/>
      <c r="EBS69" s="876"/>
      <c r="EBT69" s="876"/>
      <c r="EBU69" s="876"/>
      <c r="EBV69" s="876"/>
      <c r="EBW69" s="876"/>
      <c r="EBX69" s="876"/>
      <c r="EBY69" s="876"/>
      <c r="EBZ69" s="876"/>
      <c r="ECA69" s="876"/>
      <c r="ECB69" s="876"/>
      <c r="ECC69" s="876"/>
      <c r="ECD69" s="876"/>
      <c r="ECE69" s="876"/>
      <c r="ECF69" s="876"/>
      <c r="ECG69" s="876"/>
      <c r="ECH69" s="876"/>
      <c r="ECI69" s="876"/>
      <c r="ECJ69" s="876"/>
      <c r="ECK69" s="876"/>
      <c r="ECL69" s="876"/>
      <c r="ECM69" s="876"/>
      <c r="ECN69" s="876"/>
      <c r="ECO69" s="876"/>
      <c r="ECP69" s="876"/>
      <c r="ECQ69" s="876"/>
      <c r="ECR69" s="876"/>
      <c r="ECS69" s="876"/>
      <c r="ECT69" s="876"/>
      <c r="ECU69" s="876"/>
      <c r="ECV69" s="876"/>
      <c r="ECW69" s="876"/>
      <c r="ECX69" s="876"/>
      <c r="ECY69" s="876"/>
      <c r="ECZ69" s="876"/>
      <c r="EDA69" s="876"/>
      <c r="EDB69" s="876"/>
      <c r="EDC69" s="876"/>
      <c r="EDD69" s="876"/>
      <c r="EDE69" s="876"/>
      <c r="EDF69" s="876"/>
      <c r="EDG69" s="876"/>
      <c r="EDH69" s="876"/>
      <c r="EDI69" s="876"/>
      <c r="EDJ69" s="876"/>
      <c r="EDK69" s="876"/>
      <c r="EDL69" s="876"/>
      <c r="EDM69" s="876"/>
      <c r="EDN69" s="876"/>
      <c r="EDO69" s="876"/>
      <c r="EDP69" s="876"/>
      <c r="EDQ69" s="876"/>
      <c r="EDR69" s="876"/>
      <c r="EDS69" s="876"/>
      <c r="EDT69" s="876"/>
      <c r="EDU69" s="876"/>
      <c r="EDV69" s="876"/>
      <c r="EDW69" s="876"/>
      <c r="EDX69" s="876"/>
      <c r="EDY69" s="876"/>
      <c r="EDZ69" s="876"/>
      <c r="EEA69" s="876"/>
      <c r="EEB69" s="876"/>
      <c r="EEC69" s="876"/>
      <c r="EED69" s="876"/>
      <c r="EEE69" s="876"/>
      <c r="EEF69" s="876"/>
      <c r="EEG69" s="876"/>
      <c r="EEH69" s="876"/>
      <c r="EEI69" s="876"/>
      <c r="EEJ69" s="876"/>
      <c r="EEK69" s="876"/>
      <c r="EEL69" s="876"/>
      <c r="EEM69" s="876"/>
      <c r="EEN69" s="876"/>
      <c r="EEO69" s="876"/>
      <c r="EEP69" s="876"/>
      <c r="EEQ69" s="876"/>
      <c r="EER69" s="876"/>
      <c r="EES69" s="876"/>
      <c r="EET69" s="876"/>
      <c r="EEU69" s="876"/>
      <c r="EEV69" s="876"/>
      <c r="EEW69" s="876"/>
      <c r="EEX69" s="876"/>
      <c r="EEY69" s="876"/>
      <c r="EEZ69" s="876"/>
      <c r="EFA69" s="876"/>
      <c r="EFB69" s="876"/>
      <c r="EFC69" s="876"/>
      <c r="EFD69" s="876"/>
      <c r="EFE69" s="876"/>
      <c r="EFF69" s="876"/>
      <c r="EFG69" s="876"/>
      <c r="EFH69" s="876"/>
      <c r="EFI69" s="876"/>
      <c r="EFJ69" s="876"/>
      <c r="EFK69" s="876"/>
      <c r="EFL69" s="876"/>
      <c r="EFM69" s="876"/>
      <c r="EFN69" s="876"/>
      <c r="EFO69" s="876"/>
      <c r="EFP69" s="876"/>
      <c r="EFQ69" s="876"/>
      <c r="EFR69" s="876"/>
      <c r="EFS69" s="876"/>
      <c r="EFT69" s="876"/>
      <c r="EFU69" s="876"/>
      <c r="EFV69" s="876"/>
      <c r="EFW69" s="876"/>
      <c r="EFX69" s="876"/>
      <c r="EFY69" s="876"/>
      <c r="EFZ69" s="876"/>
      <c r="EGA69" s="876"/>
      <c r="EGB69" s="876"/>
      <c r="EGC69" s="876"/>
      <c r="EGD69" s="876"/>
      <c r="EGE69" s="876"/>
      <c r="EGF69" s="876"/>
      <c r="EGG69" s="876"/>
      <c r="EGH69" s="876"/>
      <c r="EGI69" s="876"/>
      <c r="EGJ69" s="876"/>
      <c r="EGK69" s="876"/>
      <c r="EGL69" s="876"/>
      <c r="EGM69" s="876"/>
      <c r="EGN69" s="876"/>
      <c r="EGO69" s="876"/>
      <c r="EGP69" s="876"/>
      <c r="EGQ69" s="876"/>
      <c r="EGR69" s="876"/>
      <c r="EGS69" s="876"/>
      <c r="EGT69" s="876"/>
      <c r="EGU69" s="876"/>
      <c r="EGV69" s="876"/>
      <c r="EGW69" s="876"/>
      <c r="EGX69" s="876"/>
      <c r="EGY69" s="876"/>
      <c r="EGZ69" s="876"/>
      <c r="EHA69" s="876"/>
      <c r="EHB69" s="876"/>
      <c r="EHC69" s="876"/>
      <c r="EHD69" s="876"/>
      <c r="EHE69" s="876"/>
      <c r="EHF69" s="876"/>
      <c r="EHG69" s="876"/>
      <c r="EHH69" s="876"/>
      <c r="EHI69" s="876"/>
      <c r="EHJ69" s="876"/>
      <c r="EHK69" s="876"/>
      <c r="EHL69" s="876"/>
      <c r="EHM69" s="876"/>
      <c r="EHN69" s="876"/>
      <c r="EHO69" s="876"/>
      <c r="EHP69" s="876"/>
      <c r="EHQ69" s="876"/>
      <c r="EHR69" s="876"/>
      <c r="EHS69" s="876"/>
      <c r="EHT69" s="876"/>
      <c r="EHU69" s="876"/>
      <c r="EHV69" s="876"/>
      <c r="EHW69" s="876"/>
      <c r="EHX69" s="876"/>
      <c r="EHY69" s="876"/>
      <c r="EHZ69" s="876"/>
      <c r="EIA69" s="876"/>
      <c r="EIB69" s="876"/>
      <c r="EIC69" s="876"/>
      <c r="EID69" s="876"/>
      <c r="EIE69" s="876"/>
      <c r="EIF69" s="876"/>
      <c r="EIG69" s="876"/>
      <c r="EIH69" s="876"/>
      <c r="EII69" s="876"/>
      <c r="EIJ69" s="876"/>
      <c r="EIK69" s="876"/>
      <c r="EIL69" s="876"/>
      <c r="EIM69" s="876"/>
      <c r="EIN69" s="876"/>
      <c r="EIO69" s="876"/>
      <c r="EIP69" s="876"/>
      <c r="EIQ69" s="876"/>
      <c r="EIR69" s="876"/>
      <c r="EIS69" s="876"/>
      <c r="EIT69" s="876"/>
      <c r="EIU69" s="876"/>
      <c r="EIV69" s="876"/>
      <c r="EIW69" s="876"/>
      <c r="EIX69" s="876"/>
      <c r="EIY69" s="876"/>
      <c r="EIZ69" s="876"/>
      <c r="EJA69" s="876"/>
      <c r="EJB69" s="876"/>
      <c r="EJC69" s="876"/>
      <c r="EJD69" s="876"/>
      <c r="EJE69" s="876"/>
      <c r="EJF69" s="876"/>
      <c r="EJG69" s="876"/>
      <c r="EJH69" s="876"/>
      <c r="EJI69" s="876"/>
      <c r="EJJ69" s="876"/>
      <c r="EJK69" s="876"/>
      <c r="EJL69" s="876"/>
      <c r="EJM69" s="876"/>
      <c r="EJN69" s="876"/>
      <c r="EJO69" s="876"/>
      <c r="EJP69" s="876"/>
      <c r="EJQ69" s="876"/>
      <c r="EJR69" s="876"/>
      <c r="EJS69" s="876"/>
      <c r="EJT69" s="876"/>
      <c r="EJU69" s="876"/>
      <c r="EJV69" s="876"/>
      <c r="EJW69" s="876"/>
      <c r="EJX69" s="876"/>
      <c r="EJY69" s="876"/>
      <c r="EJZ69" s="876"/>
      <c r="EKA69" s="876"/>
      <c r="EKB69" s="876"/>
      <c r="EKC69" s="876"/>
      <c r="EKD69" s="876"/>
      <c r="EKE69" s="876"/>
      <c r="EKF69" s="876"/>
      <c r="EKG69" s="876"/>
      <c r="EKH69" s="876"/>
      <c r="EKI69" s="876"/>
      <c r="EKJ69" s="876"/>
      <c r="EKK69" s="876"/>
      <c r="EKL69" s="876"/>
      <c r="EKM69" s="876"/>
      <c r="EKN69" s="876"/>
      <c r="EKO69" s="876"/>
      <c r="EKP69" s="876"/>
      <c r="EKQ69" s="876"/>
      <c r="EKR69" s="876"/>
      <c r="EKS69" s="876"/>
      <c r="EKT69" s="876"/>
      <c r="EKU69" s="876"/>
      <c r="EKV69" s="876"/>
      <c r="EKW69" s="876"/>
      <c r="EKX69" s="876"/>
      <c r="EKY69" s="876"/>
      <c r="EKZ69" s="876"/>
      <c r="ELA69" s="876"/>
      <c r="ELB69" s="876"/>
      <c r="ELC69" s="876"/>
      <c r="ELD69" s="876"/>
      <c r="ELE69" s="876"/>
      <c r="ELF69" s="876"/>
      <c r="ELG69" s="876"/>
      <c r="ELH69" s="876"/>
      <c r="ELI69" s="876"/>
      <c r="ELJ69" s="876"/>
      <c r="ELK69" s="876"/>
      <c r="ELL69" s="876"/>
      <c r="ELM69" s="876"/>
      <c r="ELN69" s="876"/>
      <c r="ELO69" s="876"/>
      <c r="ELP69" s="876"/>
      <c r="ELQ69" s="876"/>
      <c r="ELR69" s="876"/>
      <c r="ELS69" s="876"/>
      <c r="ELT69" s="876"/>
      <c r="ELU69" s="876"/>
      <c r="ELV69" s="876"/>
      <c r="ELW69" s="876"/>
      <c r="ELX69" s="876"/>
      <c r="ELY69" s="876"/>
      <c r="ELZ69" s="876"/>
      <c r="EMA69" s="876"/>
      <c r="EMB69" s="876"/>
      <c r="EMC69" s="876"/>
      <c r="EMD69" s="876"/>
      <c r="EME69" s="876"/>
      <c r="EMF69" s="876"/>
      <c r="EMG69" s="876"/>
      <c r="EMH69" s="876"/>
      <c r="EMI69" s="876"/>
      <c r="EMJ69" s="876"/>
      <c r="EMK69" s="876"/>
      <c r="EML69" s="876"/>
      <c r="EMM69" s="876"/>
      <c r="EMN69" s="876"/>
      <c r="EMO69" s="876"/>
      <c r="EMP69" s="876"/>
      <c r="EMQ69" s="876"/>
      <c r="EMR69" s="876"/>
      <c r="EMS69" s="876"/>
      <c r="EMT69" s="876"/>
      <c r="EMU69" s="876"/>
      <c r="EMV69" s="876"/>
      <c r="EMW69" s="876"/>
      <c r="EMX69" s="876"/>
      <c r="EMY69" s="876"/>
      <c r="EMZ69" s="876"/>
      <c r="ENA69" s="876"/>
      <c r="ENB69" s="876"/>
      <c r="ENC69" s="876"/>
      <c r="END69" s="876"/>
      <c r="ENE69" s="876"/>
      <c r="ENF69" s="876"/>
      <c r="ENG69" s="876"/>
      <c r="ENH69" s="876"/>
      <c r="ENI69" s="876"/>
      <c r="ENJ69" s="876"/>
      <c r="ENK69" s="876"/>
      <c r="ENL69" s="876"/>
      <c r="ENM69" s="876"/>
      <c r="ENN69" s="876"/>
      <c r="ENO69" s="876"/>
      <c r="ENP69" s="876"/>
      <c r="ENQ69" s="876"/>
      <c r="ENR69" s="876"/>
      <c r="ENS69" s="876"/>
      <c r="ENT69" s="876"/>
      <c r="ENU69" s="876"/>
      <c r="ENV69" s="876"/>
      <c r="ENW69" s="876"/>
      <c r="ENX69" s="876"/>
      <c r="ENY69" s="876"/>
      <c r="ENZ69" s="876"/>
      <c r="EOA69" s="876"/>
      <c r="EOB69" s="876"/>
      <c r="EOC69" s="876"/>
      <c r="EOD69" s="876"/>
      <c r="EOE69" s="876"/>
      <c r="EOF69" s="876"/>
      <c r="EOG69" s="876"/>
      <c r="EOH69" s="876"/>
      <c r="EOI69" s="876"/>
      <c r="EOJ69" s="876"/>
      <c r="EOK69" s="876"/>
      <c r="EOL69" s="876"/>
      <c r="EOM69" s="876"/>
      <c r="EON69" s="876"/>
      <c r="EOO69" s="876"/>
      <c r="EOP69" s="876"/>
      <c r="EOQ69" s="876"/>
      <c r="EOR69" s="876"/>
      <c r="EOS69" s="876"/>
      <c r="EOT69" s="876"/>
      <c r="EOU69" s="876"/>
      <c r="EOV69" s="876"/>
      <c r="EOW69" s="876"/>
      <c r="EOX69" s="876"/>
      <c r="EOY69" s="876"/>
      <c r="EOZ69" s="876"/>
      <c r="EPA69" s="876"/>
      <c r="EPB69" s="876"/>
      <c r="EPC69" s="876"/>
      <c r="EPD69" s="876"/>
      <c r="EPE69" s="876"/>
      <c r="EPF69" s="876"/>
      <c r="EPG69" s="876"/>
      <c r="EPH69" s="876"/>
      <c r="EPI69" s="876"/>
      <c r="EPJ69" s="876"/>
      <c r="EPK69" s="876"/>
      <c r="EPL69" s="876"/>
      <c r="EPM69" s="876"/>
      <c r="EPN69" s="876"/>
      <c r="EPO69" s="876"/>
      <c r="EPP69" s="876"/>
      <c r="EPQ69" s="876"/>
      <c r="EPR69" s="876"/>
      <c r="EPS69" s="876"/>
      <c r="EPT69" s="876"/>
      <c r="EPU69" s="876"/>
      <c r="EPV69" s="876"/>
      <c r="EPW69" s="876"/>
      <c r="EPX69" s="876"/>
      <c r="EPY69" s="876"/>
      <c r="EPZ69" s="876"/>
      <c r="EQA69" s="876"/>
      <c r="EQB69" s="876"/>
      <c r="EQC69" s="876"/>
      <c r="EQD69" s="876"/>
      <c r="EQE69" s="876"/>
      <c r="EQF69" s="876"/>
      <c r="EQG69" s="876"/>
      <c r="EQH69" s="876"/>
      <c r="EQI69" s="876"/>
      <c r="EQJ69" s="876"/>
      <c r="EQK69" s="876"/>
      <c r="EQL69" s="876"/>
      <c r="EQM69" s="876"/>
      <c r="EQN69" s="876"/>
      <c r="EQO69" s="876"/>
      <c r="EQP69" s="876"/>
      <c r="EQQ69" s="876"/>
      <c r="EQR69" s="876"/>
      <c r="EQS69" s="876"/>
      <c r="EQT69" s="876"/>
      <c r="EQU69" s="876"/>
      <c r="EQV69" s="876"/>
      <c r="EQW69" s="876"/>
      <c r="EQX69" s="876"/>
      <c r="EQY69" s="876"/>
      <c r="EQZ69" s="876"/>
      <c r="ERA69" s="876"/>
      <c r="ERB69" s="876"/>
      <c r="ERC69" s="876"/>
      <c r="ERD69" s="876"/>
      <c r="ERE69" s="876"/>
      <c r="ERF69" s="876"/>
      <c r="ERG69" s="876"/>
      <c r="ERH69" s="876"/>
      <c r="ERI69" s="876"/>
      <c r="ERJ69" s="876"/>
      <c r="ERK69" s="876"/>
      <c r="ERL69" s="876"/>
      <c r="ERM69" s="876"/>
      <c r="ERN69" s="876"/>
      <c r="ERO69" s="876"/>
      <c r="ERP69" s="876"/>
      <c r="ERQ69" s="876"/>
      <c r="ERR69" s="876"/>
      <c r="ERS69" s="876"/>
      <c r="ERT69" s="876"/>
      <c r="ERU69" s="876"/>
      <c r="ERV69" s="876"/>
      <c r="ERW69" s="876"/>
      <c r="ERX69" s="876"/>
      <c r="ERY69" s="876"/>
      <c r="ERZ69" s="876"/>
      <c r="ESA69" s="876"/>
      <c r="ESB69" s="876"/>
      <c r="ESC69" s="876"/>
      <c r="ESD69" s="876"/>
      <c r="ESE69" s="876"/>
      <c r="ESF69" s="876"/>
      <c r="ESG69" s="876"/>
      <c r="ESH69" s="876"/>
      <c r="ESI69" s="876"/>
      <c r="ESJ69" s="876"/>
      <c r="ESK69" s="876"/>
      <c r="ESL69" s="876"/>
      <c r="ESM69" s="876"/>
      <c r="ESN69" s="876"/>
      <c r="ESO69" s="876"/>
      <c r="ESP69" s="876"/>
      <c r="ESQ69" s="876"/>
      <c r="ESR69" s="876"/>
      <c r="ESS69" s="876"/>
      <c r="EST69" s="876"/>
      <c r="ESU69" s="876"/>
      <c r="ESV69" s="876"/>
      <c r="ESW69" s="876"/>
      <c r="ESX69" s="876"/>
      <c r="ESY69" s="876"/>
      <c r="ESZ69" s="876"/>
      <c r="ETA69" s="876"/>
      <c r="ETB69" s="876"/>
      <c r="ETC69" s="876"/>
      <c r="ETD69" s="876"/>
      <c r="ETE69" s="876"/>
      <c r="ETF69" s="876"/>
      <c r="ETG69" s="876"/>
      <c r="ETH69" s="876"/>
      <c r="ETI69" s="876"/>
      <c r="ETJ69" s="876"/>
      <c r="ETK69" s="876"/>
      <c r="ETL69" s="876"/>
      <c r="ETM69" s="876"/>
      <c r="ETN69" s="876"/>
      <c r="ETO69" s="876"/>
      <c r="ETP69" s="876"/>
      <c r="ETQ69" s="876"/>
      <c r="ETR69" s="876"/>
      <c r="ETS69" s="876"/>
      <c r="ETT69" s="876"/>
      <c r="ETU69" s="876"/>
      <c r="ETV69" s="876"/>
      <c r="ETW69" s="876"/>
      <c r="ETX69" s="876"/>
      <c r="ETY69" s="876"/>
      <c r="ETZ69" s="876"/>
      <c r="EUA69" s="876"/>
      <c r="EUB69" s="876"/>
      <c r="EUC69" s="876"/>
      <c r="EUD69" s="876"/>
      <c r="EUE69" s="876"/>
      <c r="EUF69" s="876"/>
      <c r="EUG69" s="876"/>
      <c r="EUH69" s="876"/>
      <c r="EUI69" s="876"/>
      <c r="EUJ69" s="876"/>
      <c r="EUK69" s="876"/>
      <c r="EUL69" s="876"/>
      <c r="EUM69" s="876"/>
      <c r="EUN69" s="876"/>
      <c r="EUO69" s="876"/>
      <c r="EUP69" s="876"/>
      <c r="EUQ69" s="876"/>
      <c r="EUR69" s="876"/>
      <c r="EUS69" s="876"/>
      <c r="EUT69" s="876"/>
      <c r="EUU69" s="876"/>
      <c r="EUV69" s="876"/>
      <c r="EUW69" s="876"/>
      <c r="EUX69" s="876"/>
      <c r="EUY69" s="876"/>
      <c r="EUZ69" s="876"/>
      <c r="EVA69" s="876"/>
      <c r="EVB69" s="876"/>
      <c r="EVC69" s="876"/>
      <c r="EVD69" s="876"/>
      <c r="EVE69" s="876"/>
      <c r="EVF69" s="876"/>
      <c r="EVG69" s="876"/>
      <c r="EVH69" s="876"/>
      <c r="EVI69" s="876"/>
      <c r="EVJ69" s="876"/>
      <c r="EVK69" s="876"/>
      <c r="EVL69" s="876"/>
      <c r="EVM69" s="876"/>
      <c r="EVN69" s="876"/>
      <c r="EVO69" s="876"/>
      <c r="EVP69" s="876"/>
      <c r="EVQ69" s="876"/>
      <c r="EVR69" s="876"/>
      <c r="EVS69" s="876"/>
      <c r="EVT69" s="876"/>
      <c r="EVU69" s="876"/>
      <c r="EVV69" s="876"/>
      <c r="EVW69" s="876"/>
      <c r="EVX69" s="876"/>
      <c r="EVY69" s="876"/>
      <c r="EVZ69" s="876"/>
      <c r="EWA69" s="876"/>
      <c r="EWB69" s="876"/>
      <c r="EWC69" s="876"/>
      <c r="EWD69" s="876"/>
      <c r="EWE69" s="876"/>
      <c r="EWF69" s="876"/>
      <c r="EWG69" s="876"/>
      <c r="EWH69" s="876"/>
      <c r="EWI69" s="876"/>
      <c r="EWJ69" s="876"/>
      <c r="EWK69" s="876"/>
      <c r="EWL69" s="876"/>
      <c r="EWM69" s="876"/>
      <c r="EWN69" s="876"/>
      <c r="EWO69" s="876"/>
      <c r="EWP69" s="876"/>
      <c r="EWQ69" s="876"/>
      <c r="EWR69" s="876"/>
      <c r="EWS69" s="876"/>
      <c r="EWT69" s="876"/>
      <c r="EWU69" s="876"/>
      <c r="EWV69" s="876"/>
      <c r="EWW69" s="876"/>
      <c r="EWX69" s="876"/>
      <c r="EWY69" s="876"/>
      <c r="EWZ69" s="876"/>
      <c r="EXA69" s="876"/>
      <c r="EXB69" s="876"/>
      <c r="EXC69" s="876"/>
      <c r="EXD69" s="876"/>
      <c r="EXE69" s="876"/>
      <c r="EXF69" s="876"/>
      <c r="EXG69" s="876"/>
      <c r="EXH69" s="876"/>
      <c r="EXI69" s="876"/>
      <c r="EXJ69" s="876"/>
      <c r="EXK69" s="876"/>
      <c r="EXL69" s="876"/>
      <c r="EXM69" s="876"/>
      <c r="EXN69" s="876"/>
      <c r="EXO69" s="876"/>
      <c r="EXP69" s="876"/>
      <c r="EXQ69" s="876"/>
      <c r="EXR69" s="876"/>
      <c r="EXS69" s="876"/>
      <c r="EXT69" s="876"/>
      <c r="EXU69" s="876"/>
      <c r="EXV69" s="876"/>
      <c r="EXW69" s="876"/>
      <c r="EXX69" s="876"/>
      <c r="EXY69" s="876"/>
      <c r="EXZ69" s="876"/>
      <c r="EYA69" s="876"/>
      <c r="EYB69" s="876"/>
      <c r="EYC69" s="876"/>
      <c r="EYD69" s="876"/>
      <c r="EYE69" s="876"/>
      <c r="EYF69" s="876"/>
      <c r="EYG69" s="876"/>
      <c r="EYH69" s="876"/>
      <c r="EYI69" s="876"/>
      <c r="EYJ69" s="876"/>
      <c r="EYK69" s="876"/>
      <c r="EYL69" s="876"/>
      <c r="EYM69" s="876"/>
      <c r="EYN69" s="876"/>
      <c r="EYO69" s="876"/>
      <c r="EYP69" s="876"/>
      <c r="EYQ69" s="876"/>
      <c r="EYR69" s="876"/>
      <c r="EYS69" s="876"/>
      <c r="EYT69" s="876"/>
      <c r="EYU69" s="876"/>
      <c r="EYV69" s="876"/>
      <c r="EYW69" s="876"/>
      <c r="EYX69" s="876"/>
      <c r="EYY69" s="876"/>
      <c r="EYZ69" s="876"/>
      <c r="EZA69" s="876"/>
      <c r="EZB69" s="876"/>
      <c r="EZC69" s="876"/>
      <c r="EZD69" s="876"/>
      <c r="EZE69" s="876"/>
      <c r="EZF69" s="876"/>
      <c r="EZG69" s="876"/>
      <c r="EZH69" s="876"/>
      <c r="EZI69" s="876"/>
      <c r="EZJ69" s="876"/>
      <c r="EZK69" s="876"/>
      <c r="EZL69" s="876"/>
      <c r="EZM69" s="876"/>
      <c r="EZN69" s="876"/>
      <c r="EZO69" s="876"/>
      <c r="EZP69" s="876"/>
      <c r="EZQ69" s="876"/>
      <c r="EZR69" s="876"/>
      <c r="EZS69" s="876"/>
      <c r="EZT69" s="876"/>
      <c r="EZU69" s="876"/>
      <c r="EZV69" s="876"/>
      <c r="EZW69" s="876"/>
      <c r="EZX69" s="876"/>
      <c r="EZY69" s="876"/>
      <c r="EZZ69" s="876"/>
      <c r="FAA69" s="876"/>
      <c r="FAB69" s="876"/>
      <c r="FAC69" s="876"/>
      <c r="FAD69" s="876"/>
      <c r="FAE69" s="876"/>
      <c r="FAF69" s="876"/>
      <c r="FAG69" s="876"/>
      <c r="FAH69" s="876"/>
      <c r="FAI69" s="876"/>
      <c r="FAJ69" s="876"/>
      <c r="FAK69" s="876"/>
      <c r="FAL69" s="876"/>
      <c r="FAM69" s="876"/>
      <c r="FAN69" s="876"/>
      <c r="FAO69" s="876"/>
      <c r="FAP69" s="876"/>
      <c r="FAQ69" s="876"/>
      <c r="FAR69" s="876"/>
      <c r="FAS69" s="876"/>
      <c r="FAT69" s="876"/>
      <c r="FAU69" s="876"/>
      <c r="FAV69" s="876"/>
      <c r="FAW69" s="876"/>
      <c r="FAX69" s="876"/>
      <c r="FAY69" s="876"/>
      <c r="FAZ69" s="876"/>
      <c r="FBA69" s="876"/>
      <c r="FBB69" s="876"/>
      <c r="FBC69" s="876"/>
      <c r="FBD69" s="876"/>
      <c r="FBE69" s="876"/>
      <c r="FBF69" s="876"/>
      <c r="FBG69" s="876"/>
      <c r="FBH69" s="876"/>
      <c r="FBI69" s="876"/>
      <c r="FBJ69" s="876"/>
      <c r="FBK69" s="876"/>
      <c r="FBL69" s="876"/>
      <c r="FBM69" s="876"/>
      <c r="FBN69" s="876"/>
      <c r="FBO69" s="876"/>
      <c r="FBP69" s="876"/>
      <c r="FBQ69" s="876"/>
      <c r="FBR69" s="876"/>
      <c r="FBS69" s="876"/>
      <c r="FBT69" s="876"/>
      <c r="FBU69" s="876"/>
      <c r="FBV69" s="876"/>
      <c r="FBW69" s="876"/>
      <c r="FBX69" s="876"/>
      <c r="FBY69" s="876"/>
      <c r="FBZ69" s="876"/>
      <c r="FCA69" s="876"/>
      <c r="FCB69" s="876"/>
      <c r="FCC69" s="876"/>
      <c r="FCD69" s="876"/>
      <c r="FCE69" s="876"/>
      <c r="FCF69" s="876"/>
      <c r="FCG69" s="876"/>
      <c r="FCH69" s="876"/>
      <c r="FCI69" s="876"/>
      <c r="FCJ69" s="876"/>
      <c r="FCK69" s="876"/>
      <c r="FCL69" s="876"/>
      <c r="FCM69" s="876"/>
      <c r="FCN69" s="876"/>
      <c r="FCO69" s="876"/>
      <c r="FCP69" s="876"/>
      <c r="FCQ69" s="876"/>
      <c r="FCR69" s="876"/>
      <c r="FCS69" s="876"/>
      <c r="FCT69" s="876"/>
      <c r="FCU69" s="876"/>
      <c r="FCV69" s="876"/>
      <c r="FCW69" s="876"/>
      <c r="FCX69" s="876"/>
      <c r="FCY69" s="876"/>
      <c r="FCZ69" s="876"/>
      <c r="FDA69" s="876"/>
      <c r="FDB69" s="876"/>
      <c r="FDC69" s="876"/>
      <c r="FDD69" s="876"/>
      <c r="FDE69" s="876"/>
      <c r="FDF69" s="876"/>
      <c r="FDG69" s="876"/>
      <c r="FDH69" s="876"/>
      <c r="FDI69" s="876"/>
      <c r="FDJ69" s="876"/>
      <c r="FDK69" s="876"/>
      <c r="FDL69" s="876"/>
      <c r="FDM69" s="876"/>
      <c r="FDN69" s="876"/>
      <c r="FDO69" s="876"/>
      <c r="FDP69" s="876"/>
      <c r="FDQ69" s="876"/>
      <c r="FDR69" s="876"/>
      <c r="FDS69" s="876"/>
      <c r="FDT69" s="876"/>
      <c r="FDU69" s="876"/>
      <c r="FDV69" s="876"/>
      <c r="FDW69" s="876"/>
      <c r="FDX69" s="876"/>
      <c r="FDY69" s="876"/>
      <c r="FDZ69" s="876"/>
      <c r="FEA69" s="876"/>
      <c r="FEB69" s="876"/>
      <c r="FEC69" s="876"/>
      <c r="FED69" s="876"/>
      <c r="FEE69" s="876"/>
      <c r="FEF69" s="876"/>
      <c r="FEG69" s="876"/>
      <c r="FEH69" s="876"/>
      <c r="FEI69" s="876"/>
      <c r="FEJ69" s="876"/>
      <c r="FEK69" s="876"/>
      <c r="FEL69" s="876"/>
      <c r="FEM69" s="876"/>
      <c r="FEN69" s="876"/>
      <c r="FEO69" s="876"/>
      <c r="FEP69" s="876"/>
      <c r="FEQ69" s="876"/>
      <c r="FER69" s="876"/>
      <c r="FES69" s="876"/>
      <c r="FET69" s="876"/>
      <c r="FEU69" s="876"/>
      <c r="FEV69" s="876"/>
      <c r="FEW69" s="876"/>
      <c r="FEX69" s="876"/>
      <c r="FEY69" s="876"/>
      <c r="FEZ69" s="876"/>
      <c r="FFA69" s="876"/>
      <c r="FFB69" s="876"/>
      <c r="FFC69" s="876"/>
      <c r="FFD69" s="876"/>
      <c r="FFE69" s="876"/>
      <c r="FFF69" s="876"/>
      <c r="FFG69" s="876"/>
      <c r="FFH69" s="876"/>
      <c r="FFI69" s="876"/>
      <c r="FFJ69" s="876"/>
      <c r="FFK69" s="876"/>
      <c r="FFL69" s="876"/>
      <c r="FFM69" s="876"/>
      <c r="FFN69" s="876"/>
      <c r="FFO69" s="876"/>
      <c r="FFP69" s="876"/>
      <c r="FFQ69" s="876"/>
      <c r="FFR69" s="876"/>
      <c r="FFS69" s="876"/>
      <c r="FFT69" s="876"/>
      <c r="FFU69" s="876"/>
      <c r="FFV69" s="876"/>
      <c r="FFW69" s="876"/>
      <c r="FFX69" s="876"/>
      <c r="FFY69" s="876"/>
      <c r="FFZ69" s="876"/>
      <c r="FGA69" s="876"/>
      <c r="FGB69" s="876"/>
      <c r="FGC69" s="876"/>
      <c r="FGD69" s="876"/>
      <c r="FGE69" s="876"/>
      <c r="FGF69" s="876"/>
      <c r="FGG69" s="876"/>
      <c r="FGH69" s="876"/>
      <c r="FGI69" s="876"/>
      <c r="FGJ69" s="876"/>
      <c r="FGK69" s="876"/>
      <c r="FGL69" s="876"/>
      <c r="FGM69" s="876"/>
      <c r="FGN69" s="876"/>
      <c r="FGO69" s="876"/>
      <c r="FGP69" s="876"/>
      <c r="FGQ69" s="876"/>
      <c r="FGR69" s="876"/>
      <c r="FGS69" s="876"/>
      <c r="FGT69" s="876"/>
      <c r="FGU69" s="876"/>
      <c r="FGV69" s="876"/>
      <c r="FGW69" s="876"/>
      <c r="FGX69" s="876"/>
      <c r="FGY69" s="876"/>
      <c r="FGZ69" s="876"/>
      <c r="FHA69" s="876"/>
      <c r="FHB69" s="876"/>
      <c r="FHC69" s="876"/>
      <c r="FHD69" s="876"/>
      <c r="FHE69" s="876"/>
      <c r="FHF69" s="876"/>
      <c r="FHG69" s="876"/>
      <c r="FHH69" s="876"/>
      <c r="FHI69" s="876"/>
      <c r="FHJ69" s="876"/>
      <c r="FHK69" s="876"/>
      <c r="FHL69" s="876"/>
      <c r="FHM69" s="876"/>
      <c r="FHN69" s="876"/>
      <c r="FHO69" s="876"/>
      <c r="FHP69" s="876"/>
      <c r="FHQ69" s="876"/>
      <c r="FHR69" s="876"/>
      <c r="FHS69" s="876"/>
      <c r="FHT69" s="876"/>
      <c r="FHU69" s="876"/>
      <c r="FHV69" s="876"/>
      <c r="FHW69" s="876"/>
      <c r="FHX69" s="876"/>
      <c r="FHY69" s="876"/>
      <c r="FHZ69" s="876"/>
      <c r="FIA69" s="876"/>
      <c r="FIB69" s="876"/>
      <c r="FIC69" s="876"/>
      <c r="FID69" s="876"/>
      <c r="FIE69" s="876"/>
      <c r="FIF69" s="876"/>
      <c r="FIG69" s="876"/>
      <c r="FIH69" s="876"/>
      <c r="FII69" s="876"/>
      <c r="FIJ69" s="876"/>
      <c r="FIK69" s="876"/>
      <c r="FIL69" s="876"/>
      <c r="FIM69" s="876"/>
      <c r="FIN69" s="876"/>
      <c r="FIO69" s="876"/>
      <c r="FIP69" s="876"/>
      <c r="FIQ69" s="876"/>
      <c r="FIR69" s="876"/>
      <c r="FIS69" s="876"/>
      <c r="FIT69" s="876"/>
      <c r="FIU69" s="876"/>
      <c r="FIV69" s="876"/>
      <c r="FIW69" s="876"/>
      <c r="FIX69" s="876"/>
      <c r="FIY69" s="876"/>
      <c r="FIZ69" s="876"/>
      <c r="FJA69" s="876"/>
      <c r="FJB69" s="876"/>
      <c r="FJC69" s="876"/>
      <c r="FJD69" s="876"/>
      <c r="FJE69" s="876"/>
      <c r="FJF69" s="876"/>
      <c r="FJG69" s="876"/>
      <c r="FJH69" s="876"/>
      <c r="FJI69" s="876"/>
      <c r="FJJ69" s="876"/>
      <c r="FJK69" s="876"/>
      <c r="FJL69" s="876"/>
      <c r="FJM69" s="876"/>
      <c r="FJN69" s="876"/>
      <c r="FJO69" s="876"/>
      <c r="FJP69" s="876"/>
      <c r="FJQ69" s="876"/>
      <c r="FJR69" s="876"/>
      <c r="FJS69" s="876"/>
      <c r="FJT69" s="876"/>
      <c r="FJU69" s="876"/>
      <c r="FJV69" s="876"/>
      <c r="FJW69" s="876"/>
      <c r="FJX69" s="876"/>
      <c r="FJY69" s="876"/>
      <c r="FJZ69" s="876"/>
      <c r="FKA69" s="876"/>
      <c r="FKB69" s="876"/>
      <c r="FKC69" s="876"/>
      <c r="FKD69" s="876"/>
      <c r="FKE69" s="876"/>
      <c r="FKF69" s="876"/>
      <c r="FKG69" s="876"/>
      <c r="FKH69" s="876"/>
      <c r="FKI69" s="876"/>
      <c r="FKJ69" s="876"/>
      <c r="FKK69" s="876"/>
      <c r="FKL69" s="876"/>
      <c r="FKM69" s="876"/>
      <c r="FKN69" s="876"/>
      <c r="FKO69" s="876"/>
      <c r="FKP69" s="876"/>
      <c r="FKQ69" s="876"/>
      <c r="FKR69" s="876"/>
      <c r="FKS69" s="876"/>
      <c r="FKT69" s="876"/>
      <c r="FKU69" s="876"/>
      <c r="FKV69" s="876"/>
      <c r="FKW69" s="876"/>
      <c r="FKX69" s="876"/>
      <c r="FKY69" s="876"/>
      <c r="FKZ69" s="876"/>
      <c r="FLA69" s="876"/>
      <c r="FLB69" s="876"/>
      <c r="FLC69" s="876"/>
      <c r="FLD69" s="876"/>
      <c r="FLE69" s="876"/>
      <c r="FLF69" s="876"/>
      <c r="FLG69" s="876"/>
      <c r="FLH69" s="876"/>
      <c r="FLI69" s="876"/>
      <c r="FLJ69" s="876"/>
      <c r="FLK69" s="876"/>
      <c r="FLL69" s="876"/>
      <c r="FLM69" s="876"/>
      <c r="FLN69" s="876"/>
      <c r="FLO69" s="876"/>
      <c r="FLP69" s="876"/>
      <c r="FLQ69" s="876"/>
      <c r="FLR69" s="876"/>
      <c r="FLS69" s="876"/>
      <c r="FLT69" s="876"/>
      <c r="FLU69" s="876"/>
      <c r="FLV69" s="876"/>
      <c r="FLW69" s="876"/>
      <c r="FLX69" s="876"/>
      <c r="FLY69" s="876"/>
      <c r="FLZ69" s="876"/>
      <c r="FMA69" s="876"/>
      <c r="FMB69" s="876"/>
      <c r="FMC69" s="876"/>
      <c r="FMD69" s="876"/>
      <c r="FME69" s="876"/>
      <c r="FMF69" s="876"/>
      <c r="FMG69" s="876"/>
      <c r="FMH69" s="876"/>
      <c r="FMI69" s="876"/>
      <c r="FMJ69" s="876"/>
      <c r="FMK69" s="876"/>
      <c r="FML69" s="876"/>
      <c r="FMM69" s="876"/>
      <c r="FMN69" s="876"/>
      <c r="FMO69" s="876"/>
      <c r="FMP69" s="876"/>
      <c r="FMQ69" s="876"/>
      <c r="FMR69" s="876"/>
      <c r="FMS69" s="876"/>
      <c r="FMT69" s="876"/>
      <c r="FMU69" s="876"/>
      <c r="FMV69" s="876"/>
      <c r="FMW69" s="876"/>
      <c r="FMX69" s="876"/>
      <c r="FMY69" s="876"/>
      <c r="FMZ69" s="876"/>
      <c r="FNA69" s="876"/>
      <c r="FNB69" s="876"/>
      <c r="FNC69" s="876"/>
      <c r="FND69" s="876"/>
      <c r="FNE69" s="876"/>
      <c r="FNF69" s="876"/>
      <c r="FNG69" s="876"/>
      <c r="FNH69" s="876"/>
      <c r="FNI69" s="876"/>
      <c r="FNJ69" s="876"/>
      <c r="FNK69" s="876"/>
      <c r="FNL69" s="876"/>
      <c r="FNM69" s="876"/>
      <c r="FNN69" s="876"/>
      <c r="FNO69" s="876"/>
      <c r="FNP69" s="876"/>
      <c r="FNQ69" s="876"/>
      <c r="FNR69" s="876"/>
      <c r="FNS69" s="876"/>
      <c r="FNT69" s="876"/>
      <c r="FNU69" s="876"/>
      <c r="FNV69" s="876"/>
      <c r="FNW69" s="876"/>
      <c r="FNX69" s="876"/>
      <c r="FNY69" s="876"/>
      <c r="FNZ69" s="876"/>
      <c r="FOA69" s="876"/>
      <c r="FOB69" s="876"/>
      <c r="FOC69" s="876"/>
      <c r="FOD69" s="876"/>
      <c r="FOE69" s="876"/>
      <c r="FOF69" s="876"/>
      <c r="FOG69" s="876"/>
      <c r="FOH69" s="876"/>
      <c r="FOI69" s="876"/>
      <c r="FOJ69" s="876"/>
      <c r="FOK69" s="876"/>
      <c r="FOL69" s="876"/>
      <c r="FOM69" s="876"/>
      <c r="FON69" s="876"/>
      <c r="FOO69" s="876"/>
      <c r="FOP69" s="876"/>
      <c r="FOQ69" s="876"/>
      <c r="FOR69" s="876"/>
      <c r="FOS69" s="876"/>
      <c r="FOT69" s="876"/>
      <c r="FOU69" s="876"/>
      <c r="FOV69" s="876"/>
      <c r="FOW69" s="876"/>
      <c r="FOX69" s="876"/>
      <c r="FOY69" s="876"/>
      <c r="FOZ69" s="876"/>
      <c r="FPA69" s="876"/>
      <c r="FPB69" s="876"/>
      <c r="FPC69" s="876"/>
      <c r="FPD69" s="876"/>
      <c r="FPE69" s="876"/>
      <c r="FPF69" s="876"/>
      <c r="FPG69" s="876"/>
      <c r="FPH69" s="876"/>
      <c r="FPI69" s="876"/>
      <c r="FPJ69" s="876"/>
      <c r="FPK69" s="876"/>
      <c r="FPL69" s="876"/>
      <c r="FPM69" s="876"/>
      <c r="FPN69" s="876"/>
      <c r="FPO69" s="876"/>
      <c r="FPP69" s="876"/>
      <c r="FPQ69" s="876"/>
      <c r="FPR69" s="876"/>
      <c r="FPS69" s="876"/>
      <c r="FPT69" s="876"/>
      <c r="FPU69" s="876"/>
      <c r="FPV69" s="876"/>
      <c r="FPW69" s="876"/>
      <c r="FPX69" s="876"/>
      <c r="FPY69" s="876"/>
      <c r="FPZ69" s="876"/>
      <c r="FQA69" s="876"/>
      <c r="FQB69" s="876"/>
      <c r="FQC69" s="876"/>
      <c r="FQD69" s="876"/>
      <c r="FQE69" s="876"/>
      <c r="FQF69" s="876"/>
      <c r="FQG69" s="876"/>
      <c r="FQH69" s="876"/>
      <c r="FQI69" s="876"/>
      <c r="FQJ69" s="876"/>
      <c r="FQK69" s="876"/>
      <c r="FQL69" s="876"/>
      <c r="FQM69" s="876"/>
      <c r="FQN69" s="876"/>
      <c r="FQO69" s="876"/>
      <c r="FQP69" s="876"/>
      <c r="FQQ69" s="876"/>
      <c r="FQR69" s="876"/>
      <c r="FQS69" s="876"/>
      <c r="FQT69" s="876"/>
      <c r="FQU69" s="876"/>
      <c r="FQV69" s="876"/>
      <c r="FQW69" s="876"/>
      <c r="FQX69" s="876"/>
      <c r="FQY69" s="876"/>
      <c r="FQZ69" s="876"/>
      <c r="FRA69" s="876"/>
      <c r="FRB69" s="876"/>
      <c r="FRC69" s="876"/>
      <c r="FRD69" s="876"/>
      <c r="FRE69" s="876"/>
      <c r="FRF69" s="876"/>
      <c r="FRG69" s="876"/>
      <c r="FRH69" s="876"/>
      <c r="FRI69" s="876"/>
      <c r="FRJ69" s="876"/>
      <c r="FRK69" s="876"/>
      <c r="FRL69" s="876"/>
      <c r="FRM69" s="876"/>
      <c r="FRN69" s="876"/>
      <c r="FRO69" s="876"/>
      <c r="FRP69" s="876"/>
      <c r="FRQ69" s="876"/>
      <c r="FRR69" s="876"/>
      <c r="FRS69" s="876"/>
      <c r="FRT69" s="876"/>
      <c r="FRU69" s="876"/>
      <c r="FRV69" s="876"/>
      <c r="FRW69" s="876"/>
      <c r="FRX69" s="876"/>
      <c r="FRY69" s="876"/>
      <c r="FRZ69" s="876"/>
      <c r="FSA69" s="876"/>
      <c r="FSB69" s="876"/>
      <c r="FSC69" s="876"/>
      <c r="FSD69" s="876"/>
      <c r="FSE69" s="876"/>
      <c r="FSF69" s="876"/>
      <c r="FSG69" s="876"/>
      <c r="FSH69" s="876"/>
      <c r="FSI69" s="876"/>
      <c r="FSJ69" s="876"/>
      <c r="FSK69" s="876"/>
      <c r="FSL69" s="876"/>
      <c r="FSM69" s="876"/>
      <c r="FSN69" s="876"/>
      <c r="FSO69" s="876"/>
      <c r="FSP69" s="876"/>
      <c r="FSQ69" s="876"/>
      <c r="FSR69" s="876"/>
      <c r="FSS69" s="876"/>
      <c r="FST69" s="876"/>
      <c r="FSU69" s="876"/>
      <c r="FSV69" s="876"/>
      <c r="FSW69" s="876"/>
      <c r="FSX69" s="876"/>
      <c r="FSY69" s="876"/>
      <c r="FSZ69" s="876"/>
      <c r="FTA69" s="876"/>
      <c r="FTB69" s="876"/>
      <c r="FTC69" s="876"/>
      <c r="FTD69" s="876"/>
      <c r="FTE69" s="876"/>
      <c r="FTF69" s="876"/>
      <c r="FTG69" s="876"/>
      <c r="FTH69" s="876"/>
      <c r="FTI69" s="876"/>
      <c r="FTJ69" s="876"/>
      <c r="FTK69" s="876"/>
      <c r="FTL69" s="876"/>
      <c r="FTM69" s="876"/>
      <c r="FTN69" s="876"/>
      <c r="FTO69" s="876"/>
      <c r="FTP69" s="876"/>
      <c r="FTQ69" s="876"/>
      <c r="FTR69" s="876"/>
      <c r="FTS69" s="876"/>
      <c r="FTT69" s="876"/>
      <c r="FTU69" s="876"/>
      <c r="FTV69" s="876"/>
      <c r="FTW69" s="876"/>
      <c r="FTX69" s="876"/>
      <c r="FTY69" s="876"/>
      <c r="FTZ69" s="876"/>
      <c r="FUA69" s="876"/>
      <c r="FUB69" s="876"/>
      <c r="FUC69" s="876"/>
      <c r="FUD69" s="876"/>
      <c r="FUE69" s="876"/>
      <c r="FUF69" s="876"/>
      <c r="FUG69" s="876"/>
      <c r="FUH69" s="876"/>
      <c r="FUI69" s="876"/>
      <c r="FUJ69" s="876"/>
      <c r="FUK69" s="876"/>
      <c r="FUL69" s="876"/>
      <c r="FUM69" s="876"/>
      <c r="FUN69" s="876"/>
      <c r="FUO69" s="876"/>
      <c r="FUP69" s="876"/>
      <c r="FUQ69" s="876"/>
      <c r="FUR69" s="876"/>
      <c r="FUS69" s="876"/>
      <c r="FUT69" s="876"/>
      <c r="FUU69" s="876"/>
      <c r="FUV69" s="876"/>
      <c r="FUW69" s="876"/>
      <c r="FUX69" s="876"/>
      <c r="FUY69" s="876"/>
      <c r="FUZ69" s="876"/>
      <c r="FVA69" s="876"/>
      <c r="FVB69" s="876"/>
      <c r="FVC69" s="876"/>
      <c r="FVD69" s="876"/>
      <c r="FVE69" s="876"/>
      <c r="FVF69" s="876"/>
      <c r="FVG69" s="876"/>
      <c r="FVH69" s="876"/>
      <c r="FVI69" s="876"/>
      <c r="FVJ69" s="876"/>
      <c r="FVK69" s="876"/>
      <c r="FVL69" s="876"/>
      <c r="FVM69" s="876"/>
      <c r="FVN69" s="876"/>
      <c r="FVO69" s="876"/>
      <c r="FVP69" s="876"/>
      <c r="FVQ69" s="876"/>
      <c r="FVR69" s="876"/>
      <c r="FVS69" s="876"/>
      <c r="FVT69" s="876"/>
      <c r="FVU69" s="876"/>
      <c r="FVV69" s="876"/>
      <c r="FVW69" s="876"/>
      <c r="FVX69" s="876"/>
      <c r="FVY69" s="876"/>
      <c r="FVZ69" s="876"/>
      <c r="FWA69" s="876"/>
      <c r="FWB69" s="876"/>
      <c r="FWC69" s="876"/>
      <c r="FWD69" s="876"/>
      <c r="FWE69" s="876"/>
      <c r="FWF69" s="876"/>
      <c r="FWG69" s="876"/>
      <c r="FWH69" s="876"/>
      <c r="FWI69" s="876"/>
      <c r="FWJ69" s="876"/>
      <c r="FWK69" s="876"/>
      <c r="FWL69" s="876"/>
      <c r="FWM69" s="876"/>
      <c r="FWN69" s="876"/>
      <c r="FWO69" s="876"/>
      <c r="FWP69" s="876"/>
      <c r="FWQ69" s="876"/>
      <c r="FWR69" s="876"/>
      <c r="FWS69" s="876"/>
      <c r="FWT69" s="876"/>
      <c r="FWU69" s="876"/>
      <c r="FWV69" s="876"/>
      <c r="FWW69" s="876"/>
      <c r="FWX69" s="876"/>
      <c r="FWY69" s="876"/>
      <c r="FWZ69" s="876"/>
      <c r="FXA69" s="876"/>
      <c r="FXB69" s="876"/>
      <c r="FXC69" s="876"/>
      <c r="FXD69" s="876"/>
      <c r="FXE69" s="876"/>
      <c r="FXF69" s="876"/>
      <c r="FXG69" s="876"/>
      <c r="FXH69" s="876"/>
      <c r="FXI69" s="876"/>
      <c r="FXJ69" s="876"/>
      <c r="FXK69" s="876"/>
      <c r="FXL69" s="876"/>
      <c r="FXM69" s="876"/>
      <c r="FXN69" s="876"/>
      <c r="FXO69" s="876"/>
      <c r="FXP69" s="876"/>
      <c r="FXQ69" s="876"/>
      <c r="FXR69" s="876"/>
      <c r="FXS69" s="876"/>
      <c r="FXT69" s="876"/>
      <c r="FXU69" s="876"/>
      <c r="FXV69" s="876"/>
      <c r="FXW69" s="876"/>
      <c r="FXX69" s="876"/>
      <c r="FXY69" s="876"/>
      <c r="FXZ69" s="876"/>
      <c r="FYA69" s="876"/>
      <c r="FYB69" s="876"/>
      <c r="FYC69" s="876"/>
      <c r="FYD69" s="876"/>
      <c r="FYE69" s="876"/>
      <c r="FYF69" s="876"/>
      <c r="FYG69" s="876"/>
      <c r="FYH69" s="876"/>
      <c r="FYI69" s="876"/>
      <c r="FYJ69" s="876"/>
      <c r="FYK69" s="876"/>
      <c r="FYL69" s="876"/>
      <c r="FYM69" s="876"/>
      <c r="FYN69" s="876"/>
      <c r="FYO69" s="876"/>
      <c r="FYP69" s="876"/>
      <c r="FYQ69" s="876"/>
      <c r="FYR69" s="876"/>
      <c r="FYS69" s="876"/>
      <c r="FYT69" s="876"/>
      <c r="FYU69" s="876"/>
      <c r="FYV69" s="876"/>
      <c r="FYW69" s="876"/>
      <c r="FYX69" s="876"/>
      <c r="FYY69" s="876"/>
      <c r="FYZ69" s="876"/>
      <c r="FZA69" s="876"/>
      <c r="FZB69" s="876"/>
      <c r="FZC69" s="876"/>
      <c r="FZD69" s="876"/>
      <c r="FZE69" s="876"/>
      <c r="FZF69" s="876"/>
      <c r="FZG69" s="876"/>
      <c r="FZH69" s="876"/>
      <c r="FZI69" s="876"/>
      <c r="FZJ69" s="876"/>
      <c r="FZK69" s="876"/>
      <c r="FZL69" s="876"/>
      <c r="FZM69" s="876"/>
      <c r="FZN69" s="876"/>
      <c r="FZO69" s="876"/>
      <c r="FZP69" s="876"/>
      <c r="FZQ69" s="876"/>
      <c r="FZR69" s="876"/>
      <c r="FZS69" s="876"/>
      <c r="FZT69" s="876"/>
      <c r="FZU69" s="876"/>
      <c r="FZV69" s="876"/>
      <c r="FZW69" s="876"/>
      <c r="FZX69" s="876"/>
      <c r="FZY69" s="876"/>
      <c r="FZZ69" s="876"/>
      <c r="GAA69" s="876"/>
      <c r="GAB69" s="876"/>
      <c r="GAC69" s="876"/>
      <c r="GAD69" s="876"/>
      <c r="GAE69" s="876"/>
      <c r="GAF69" s="876"/>
      <c r="GAG69" s="876"/>
      <c r="GAH69" s="876"/>
      <c r="GAI69" s="876"/>
      <c r="GAJ69" s="876"/>
      <c r="GAK69" s="876"/>
      <c r="GAL69" s="876"/>
      <c r="GAM69" s="876"/>
      <c r="GAN69" s="876"/>
      <c r="GAO69" s="876"/>
      <c r="GAP69" s="876"/>
      <c r="GAQ69" s="876"/>
      <c r="GAR69" s="876"/>
      <c r="GAS69" s="876"/>
      <c r="GAT69" s="876"/>
      <c r="GAU69" s="876"/>
      <c r="GAV69" s="876"/>
      <c r="GAW69" s="876"/>
      <c r="GAX69" s="876"/>
      <c r="GAY69" s="876"/>
      <c r="GAZ69" s="876"/>
      <c r="GBA69" s="876"/>
      <c r="GBB69" s="876"/>
      <c r="GBC69" s="876"/>
      <c r="GBD69" s="876"/>
      <c r="GBE69" s="876"/>
      <c r="GBF69" s="876"/>
      <c r="GBG69" s="876"/>
      <c r="GBH69" s="876"/>
      <c r="GBI69" s="876"/>
      <c r="GBJ69" s="876"/>
      <c r="GBK69" s="876"/>
      <c r="GBL69" s="876"/>
      <c r="GBM69" s="876"/>
      <c r="GBN69" s="876"/>
      <c r="GBO69" s="876"/>
      <c r="GBP69" s="876"/>
      <c r="GBQ69" s="876"/>
      <c r="GBR69" s="876"/>
      <c r="GBS69" s="876"/>
      <c r="GBT69" s="876"/>
      <c r="GBU69" s="876"/>
      <c r="GBV69" s="876"/>
      <c r="GBW69" s="876"/>
      <c r="GBX69" s="876"/>
      <c r="GBY69" s="876"/>
      <c r="GBZ69" s="876"/>
      <c r="GCA69" s="876"/>
      <c r="GCB69" s="876"/>
      <c r="GCC69" s="876"/>
      <c r="GCD69" s="876"/>
      <c r="GCE69" s="876"/>
      <c r="GCF69" s="876"/>
      <c r="GCG69" s="876"/>
      <c r="GCH69" s="876"/>
      <c r="GCI69" s="876"/>
      <c r="GCJ69" s="876"/>
      <c r="GCK69" s="876"/>
      <c r="GCL69" s="876"/>
      <c r="GCM69" s="876"/>
      <c r="GCN69" s="876"/>
      <c r="GCO69" s="876"/>
      <c r="GCP69" s="876"/>
      <c r="GCQ69" s="876"/>
      <c r="GCR69" s="876"/>
      <c r="GCS69" s="876"/>
      <c r="GCT69" s="876"/>
      <c r="GCU69" s="876"/>
      <c r="GCV69" s="876"/>
      <c r="GCW69" s="876"/>
      <c r="GCX69" s="876"/>
      <c r="GCY69" s="876"/>
      <c r="GCZ69" s="876"/>
      <c r="GDA69" s="876"/>
      <c r="GDB69" s="876"/>
      <c r="GDC69" s="876"/>
      <c r="GDD69" s="876"/>
      <c r="GDE69" s="876"/>
      <c r="GDF69" s="876"/>
      <c r="GDG69" s="876"/>
      <c r="GDH69" s="876"/>
      <c r="GDI69" s="876"/>
      <c r="GDJ69" s="876"/>
      <c r="GDK69" s="876"/>
      <c r="GDL69" s="876"/>
      <c r="GDM69" s="876"/>
      <c r="GDN69" s="876"/>
      <c r="GDO69" s="876"/>
      <c r="GDP69" s="876"/>
      <c r="GDQ69" s="876"/>
      <c r="GDR69" s="876"/>
      <c r="GDS69" s="876"/>
      <c r="GDT69" s="876"/>
      <c r="GDU69" s="876"/>
      <c r="GDV69" s="876"/>
      <c r="GDW69" s="876"/>
      <c r="GDX69" s="876"/>
      <c r="GDY69" s="876"/>
      <c r="GDZ69" s="876"/>
      <c r="GEA69" s="876"/>
      <c r="GEB69" s="876"/>
      <c r="GEC69" s="876"/>
      <c r="GED69" s="876"/>
      <c r="GEE69" s="876"/>
      <c r="GEF69" s="876"/>
      <c r="GEG69" s="876"/>
      <c r="GEH69" s="876"/>
      <c r="GEI69" s="876"/>
      <c r="GEJ69" s="876"/>
      <c r="GEK69" s="876"/>
      <c r="GEL69" s="876"/>
      <c r="GEM69" s="876"/>
      <c r="GEN69" s="876"/>
      <c r="GEO69" s="876"/>
      <c r="GEP69" s="876"/>
      <c r="GEQ69" s="876"/>
      <c r="GER69" s="876"/>
      <c r="GES69" s="876"/>
      <c r="GET69" s="876"/>
      <c r="GEU69" s="876"/>
      <c r="GEV69" s="876"/>
      <c r="GEW69" s="876"/>
      <c r="GEX69" s="876"/>
      <c r="GEY69" s="876"/>
      <c r="GEZ69" s="876"/>
      <c r="GFA69" s="876"/>
      <c r="GFB69" s="876"/>
      <c r="GFC69" s="876"/>
      <c r="GFD69" s="876"/>
      <c r="GFE69" s="876"/>
      <c r="GFF69" s="876"/>
      <c r="GFG69" s="876"/>
      <c r="GFH69" s="876"/>
      <c r="GFI69" s="876"/>
      <c r="GFJ69" s="876"/>
      <c r="GFK69" s="876"/>
      <c r="GFL69" s="876"/>
      <c r="GFM69" s="876"/>
      <c r="GFN69" s="876"/>
      <c r="GFO69" s="876"/>
      <c r="GFP69" s="876"/>
      <c r="GFQ69" s="876"/>
      <c r="GFR69" s="876"/>
      <c r="GFS69" s="876"/>
      <c r="GFT69" s="876"/>
      <c r="GFU69" s="876"/>
      <c r="GFV69" s="876"/>
      <c r="GFW69" s="876"/>
      <c r="GFX69" s="876"/>
      <c r="GFY69" s="876"/>
      <c r="GFZ69" s="876"/>
      <c r="GGA69" s="876"/>
      <c r="GGB69" s="876"/>
      <c r="GGC69" s="876"/>
      <c r="GGD69" s="876"/>
      <c r="GGE69" s="876"/>
      <c r="GGF69" s="876"/>
      <c r="GGG69" s="876"/>
      <c r="GGH69" s="876"/>
      <c r="GGI69" s="876"/>
      <c r="GGJ69" s="876"/>
      <c r="GGK69" s="876"/>
      <c r="GGL69" s="876"/>
      <c r="GGM69" s="876"/>
      <c r="GGN69" s="876"/>
      <c r="GGO69" s="876"/>
      <c r="GGP69" s="876"/>
      <c r="GGQ69" s="876"/>
      <c r="GGR69" s="876"/>
      <c r="GGS69" s="876"/>
      <c r="GGT69" s="876"/>
      <c r="GGU69" s="876"/>
      <c r="GGV69" s="876"/>
      <c r="GGW69" s="876"/>
      <c r="GGX69" s="876"/>
      <c r="GGY69" s="876"/>
      <c r="GGZ69" s="876"/>
      <c r="GHA69" s="876"/>
      <c r="GHB69" s="876"/>
      <c r="GHC69" s="876"/>
      <c r="GHD69" s="876"/>
      <c r="GHE69" s="876"/>
      <c r="GHF69" s="876"/>
      <c r="GHG69" s="876"/>
      <c r="GHH69" s="876"/>
      <c r="GHI69" s="876"/>
      <c r="GHJ69" s="876"/>
      <c r="GHK69" s="876"/>
      <c r="GHL69" s="876"/>
      <c r="GHM69" s="876"/>
      <c r="GHN69" s="876"/>
      <c r="GHO69" s="876"/>
      <c r="GHP69" s="876"/>
      <c r="GHQ69" s="876"/>
      <c r="GHR69" s="876"/>
      <c r="GHS69" s="876"/>
      <c r="GHT69" s="876"/>
      <c r="GHU69" s="876"/>
      <c r="GHV69" s="876"/>
      <c r="GHW69" s="876"/>
      <c r="GHX69" s="876"/>
      <c r="GHY69" s="876"/>
      <c r="GHZ69" s="876"/>
      <c r="GIA69" s="876"/>
      <c r="GIB69" s="876"/>
      <c r="GIC69" s="876"/>
      <c r="GID69" s="876"/>
      <c r="GIE69" s="876"/>
      <c r="GIF69" s="876"/>
      <c r="GIG69" s="876"/>
      <c r="GIH69" s="876"/>
      <c r="GII69" s="876"/>
      <c r="GIJ69" s="876"/>
      <c r="GIK69" s="876"/>
      <c r="GIL69" s="876"/>
      <c r="GIM69" s="876"/>
      <c r="GIN69" s="876"/>
      <c r="GIO69" s="876"/>
      <c r="GIP69" s="876"/>
      <c r="GIQ69" s="876"/>
      <c r="GIR69" s="876"/>
      <c r="GIS69" s="876"/>
      <c r="GIT69" s="876"/>
      <c r="GIU69" s="876"/>
      <c r="GIV69" s="876"/>
      <c r="GIW69" s="876"/>
      <c r="GIX69" s="876"/>
      <c r="GIY69" s="876"/>
      <c r="GIZ69" s="876"/>
      <c r="GJA69" s="876"/>
      <c r="GJB69" s="876"/>
      <c r="GJC69" s="876"/>
      <c r="GJD69" s="876"/>
      <c r="GJE69" s="876"/>
      <c r="GJF69" s="876"/>
      <c r="GJG69" s="876"/>
      <c r="GJH69" s="876"/>
      <c r="GJI69" s="876"/>
      <c r="GJJ69" s="876"/>
      <c r="GJK69" s="876"/>
      <c r="GJL69" s="876"/>
      <c r="GJM69" s="876"/>
      <c r="GJN69" s="876"/>
      <c r="GJO69" s="876"/>
      <c r="GJP69" s="876"/>
      <c r="GJQ69" s="876"/>
      <c r="GJR69" s="876"/>
      <c r="GJS69" s="876"/>
      <c r="GJT69" s="876"/>
      <c r="GJU69" s="876"/>
      <c r="GJV69" s="876"/>
      <c r="GJW69" s="876"/>
      <c r="GJX69" s="876"/>
      <c r="GJY69" s="876"/>
      <c r="GJZ69" s="876"/>
      <c r="GKA69" s="876"/>
      <c r="GKB69" s="876"/>
      <c r="GKC69" s="876"/>
      <c r="GKD69" s="876"/>
      <c r="GKE69" s="876"/>
      <c r="GKF69" s="876"/>
      <c r="GKG69" s="876"/>
      <c r="GKH69" s="876"/>
      <c r="GKI69" s="876"/>
      <c r="GKJ69" s="876"/>
      <c r="GKK69" s="876"/>
      <c r="GKL69" s="876"/>
      <c r="GKM69" s="876"/>
      <c r="GKN69" s="876"/>
      <c r="GKO69" s="876"/>
      <c r="GKP69" s="876"/>
      <c r="GKQ69" s="876"/>
      <c r="GKR69" s="876"/>
      <c r="GKS69" s="876"/>
      <c r="GKT69" s="876"/>
      <c r="GKU69" s="876"/>
      <c r="GKV69" s="876"/>
      <c r="GKW69" s="876"/>
      <c r="GKX69" s="876"/>
      <c r="GKY69" s="876"/>
      <c r="GKZ69" s="876"/>
      <c r="GLA69" s="876"/>
      <c r="GLB69" s="876"/>
      <c r="GLC69" s="876"/>
      <c r="GLD69" s="876"/>
      <c r="GLE69" s="876"/>
      <c r="GLF69" s="876"/>
      <c r="GLG69" s="876"/>
      <c r="GLH69" s="876"/>
      <c r="GLI69" s="876"/>
      <c r="GLJ69" s="876"/>
      <c r="GLK69" s="876"/>
      <c r="GLL69" s="876"/>
      <c r="GLM69" s="876"/>
      <c r="GLN69" s="876"/>
      <c r="GLO69" s="876"/>
      <c r="GLP69" s="876"/>
      <c r="GLQ69" s="876"/>
      <c r="GLR69" s="876"/>
      <c r="GLS69" s="876"/>
      <c r="GLT69" s="876"/>
      <c r="GLU69" s="876"/>
      <c r="GLV69" s="876"/>
      <c r="GLW69" s="876"/>
      <c r="GLX69" s="876"/>
      <c r="GLY69" s="876"/>
      <c r="GLZ69" s="876"/>
      <c r="GMA69" s="876"/>
      <c r="GMB69" s="876"/>
      <c r="GMC69" s="876"/>
      <c r="GMD69" s="876"/>
      <c r="GME69" s="876"/>
      <c r="GMF69" s="876"/>
      <c r="GMG69" s="876"/>
      <c r="GMH69" s="876"/>
      <c r="GMI69" s="876"/>
      <c r="GMJ69" s="876"/>
      <c r="GMK69" s="876"/>
      <c r="GML69" s="876"/>
      <c r="GMM69" s="876"/>
      <c r="GMN69" s="876"/>
      <c r="GMO69" s="876"/>
      <c r="GMP69" s="876"/>
      <c r="GMQ69" s="876"/>
      <c r="GMR69" s="876"/>
      <c r="GMS69" s="876"/>
      <c r="GMT69" s="876"/>
      <c r="GMU69" s="876"/>
      <c r="GMV69" s="876"/>
      <c r="GMW69" s="876"/>
      <c r="GMX69" s="876"/>
      <c r="GMY69" s="876"/>
      <c r="GMZ69" s="876"/>
      <c r="GNA69" s="876"/>
      <c r="GNB69" s="876"/>
      <c r="GNC69" s="876"/>
      <c r="GND69" s="876"/>
      <c r="GNE69" s="876"/>
      <c r="GNF69" s="876"/>
      <c r="GNG69" s="876"/>
      <c r="GNH69" s="876"/>
      <c r="GNI69" s="876"/>
      <c r="GNJ69" s="876"/>
      <c r="GNK69" s="876"/>
      <c r="GNL69" s="876"/>
      <c r="GNM69" s="876"/>
      <c r="GNN69" s="876"/>
      <c r="GNO69" s="876"/>
      <c r="GNP69" s="876"/>
      <c r="GNQ69" s="876"/>
      <c r="GNR69" s="876"/>
      <c r="GNS69" s="876"/>
      <c r="GNT69" s="876"/>
      <c r="GNU69" s="876"/>
      <c r="GNV69" s="876"/>
      <c r="GNW69" s="876"/>
      <c r="GNX69" s="876"/>
      <c r="GNY69" s="876"/>
      <c r="GNZ69" s="876"/>
      <c r="GOA69" s="876"/>
      <c r="GOB69" s="876"/>
      <c r="GOC69" s="876"/>
      <c r="GOD69" s="876"/>
      <c r="GOE69" s="876"/>
      <c r="GOF69" s="876"/>
      <c r="GOG69" s="876"/>
      <c r="GOH69" s="876"/>
      <c r="GOI69" s="876"/>
      <c r="GOJ69" s="876"/>
      <c r="GOK69" s="876"/>
      <c r="GOL69" s="876"/>
      <c r="GOM69" s="876"/>
      <c r="GON69" s="876"/>
      <c r="GOO69" s="876"/>
      <c r="GOP69" s="876"/>
      <c r="GOQ69" s="876"/>
      <c r="GOR69" s="876"/>
      <c r="GOS69" s="876"/>
      <c r="GOT69" s="876"/>
      <c r="GOU69" s="876"/>
      <c r="GOV69" s="876"/>
      <c r="GOW69" s="876"/>
      <c r="GOX69" s="876"/>
      <c r="GOY69" s="876"/>
      <c r="GOZ69" s="876"/>
      <c r="GPA69" s="876"/>
      <c r="GPB69" s="876"/>
      <c r="GPC69" s="876"/>
      <c r="GPD69" s="876"/>
      <c r="GPE69" s="876"/>
      <c r="GPF69" s="876"/>
      <c r="GPG69" s="876"/>
      <c r="GPH69" s="876"/>
      <c r="GPI69" s="876"/>
      <c r="GPJ69" s="876"/>
      <c r="GPK69" s="876"/>
      <c r="GPL69" s="876"/>
      <c r="GPM69" s="876"/>
      <c r="GPN69" s="876"/>
      <c r="GPO69" s="876"/>
      <c r="GPP69" s="876"/>
      <c r="GPQ69" s="876"/>
      <c r="GPR69" s="876"/>
      <c r="GPS69" s="876"/>
      <c r="GPT69" s="876"/>
      <c r="GPU69" s="876"/>
      <c r="GPV69" s="876"/>
      <c r="GPW69" s="876"/>
      <c r="GPX69" s="876"/>
      <c r="GPY69" s="876"/>
      <c r="GPZ69" s="876"/>
      <c r="GQA69" s="876"/>
      <c r="GQB69" s="876"/>
      <c r="GQC69" s="876"/>
      <c r="GQD69" s="876"/>
      <c r="GQE69" s="876"/>
      <c r="GQF69" s="876"/>
      <c r="GQG69" s="876"/>
      <c r="GQH69" s="876"/>
      <c r="GQI69" s="876"/>
      <c r="GQJ69" s="876"/>
      <c r="GQK69" s="876"/>
      <c r="GQL69" s="876"/>
      <c r="GQM69" s="876"/>
      <c r="GQN69" s="876"/>
      <c r="GQO69" s="876"/>
      <c r="GQP69" s="876"/>
      <c r="GQQ69" s="876"/>
      <c r="GQR69" s="876"/>
      <c r="GQS69" s="876"/>
      <c r="GQT69" s="876"/>
      <c r="GQU69" s="876"/>
      <c r="GQV69" s="876"/>
      <c r="GQW69" s="876"/>
      <c r="GQX69" s="876"/>
      <c r="GQY69" s="876"/>
      <c r="GQZ69" s="876"/>
      <c r="GRA69" s="876"/>
      <c r="GRB69" s="876"/>
      <c r="GRC69" s="876"/>
      <c r="GRD69" s="876"/>
      <c r="GRE69" s="876"/>
      <c r="GRF69" s="876"/>
      <c r="GRG69" s="876"/>
      <c r="GRH69" s="876"/>
      <c r="GRI69" s="876"/>
      <c r="GRJ69" s="876"/>
      <c r="GRK69" s="876"/>
      <c r="GRL69" s="876"/>
      <c r="GRM69" s="876"/>
      <c r="GRN69" s="876"/>
      <c r="GRO69" s="876"/>
      <c r="GRP69" s="876"/>
      <c r="GRQ69" s="876"/>
      <c r="GRR69" s="876"/>
      <c r="GRS69" s="876"/>
      <c r="GRT69" s="876"/>
      <c r="GRU69" s="876"/>
      <c r="GRV69" s="876"/>
      <c r="GRW69" s="876"/>
      <c r="GRX69" s="876"/>
      <c r="GRY69" s="876"/>
      <c r="GRZ69" s="876"/>
      <c r="GSA69" s="876"/>
      <c r="GSB69" s="876"/>
      <c r="GSC69" s="876"/>
      <c r="GSD69" s="876"/>
      <c r="GSE69" s="876"/>
      <c r="GSF69" s="876"/>
      <c r="GSG69" s="876"/>
      <c r="GSH69" s="876"/>
      <c r="GSI69" s="876"/>
      <c r="GSJ69" s="876"/>
      <c r="GSK69" s="876"/>
      <c r="GSL69" s="876"/>
      <c r="GSM69" s="876"/>
      <c r="GSN69" s="876"/>
      <c r="GSO69" s="876"/>
      <c r="GSP69" s="876"/>
      <c r="GSQ69" s="876"/>
      <c r="GSR69" s="876"/>
      <c r="GSS69" s="876"/>
      <c r="GST69" s="876"/>
      <c r="GSU69" s="876"/>
      <c r="GSV69" s="876"/>
      <c r="GSW69" s="876"/>
      <c r="GSX69" s="876"/>
      <c r="GSY69" s="876"/>
      <c r="GSZ69" s="876"/>
      <c r="GTA69" s="876"/>
      <c r="GTB69" s="876"/>
      <c r="GTC69" s="876"/>
      <c r="GTD69" s="876"/>
      <c r="GTE69" s="876"/>
      <c r="GTF69" s="876"/>
      <c r="GTG69" s="876"/>
      <c r="GTH69" s="876"/>
      <c r="GTI69" s="876"/>
      <c r="GTJ69" s="876"/>
      <c r="GTK69" s="876"/>
      <c r="GTL69" s="876"/>
      <c r="GTM69" s="876"/>
      <c r="GTN69" s="876"/>
      <c r="GTO69" s="876"/>
      <c r="GTP69" s="876"/>
      <c r="GTQ69" s="876"/>
      <c r="GTR69" s="876"/>
      <c r="GTS69" s="876"/>
      <c r="GTT69" s="876"/>
      <c r="GTU69" s="876"/>
      <c r="GTV69" s="876"/>
      <c r="GTW69" s="876"/>
      <c r="GTX69" s="876"/>
      <c r="GTY69" s="876"/>
      <c r="GTZ69" s="876"/>
      <c r="GUA69" s="876"/>
      <c r="GUB69" s="876"/>
      <c r="GUC69" s="876"/>
      <c r="GUD69" s="876"/>
      <c r="GUE69" s="876"/>
      <c r="GUF69" s="876"/>
      <c r="GUG69" s="876"/>
      <c r="GUH69" s="876"/>
      <c r="GUI69" s="876"/>
      <c r="GUJ69" s="876"/>
      <c r="GUK69" s="876"/>
      <c r="GUL69" s="876"/>
      <c r="GUM69" s="876"/>
      <c r="GUN69" s="876"/>
      <c r="GUO69" s="876"/>
      <c r="GUP69" s="876"/>
      <c r="GUQ69" s="876"/>
      <c r="GUR69" s="876"/>
      <c r="GUS69" s="876"/>
      <c r="GUT69" s="876"/>
      <c r="GUU69" s="876"/>
      <c r="GUV69" s="876"/>
      <c r="GUW69" s="876"/>
      <c r="GUX69" s="876"/>
      <c r="GUY69" s="876"/>
      <c r="GUZ69" s="876"/>
      <c r="GVA69" s="876"/>
      <c r="GVB69" s="876"/>
      <c r="GVC69" s="876"/>
      <c r="GVD69" s="876"/>
      <c r="GVE69" s="876"/>
      <c r="GVF69" s="876"/>
      <c r="GVG69" s="876"/>
      <c r="GVH69" s="876"/>
      <c r="GVI69" s="876"/>
      <c r="GVJ69" s="876"/>
      <c r="GVK69" s="876"/>
      <c r="GVL69" s="876"/>
      <c r="GVM69" s="876"/>
      <c r="GVN69" s="876"/>
      <c r="GVO69" s="876"/>
      <c r="GVP69" s="876"/>
      <c r="GVQ69" s="876"/>
      <c r="GVR69" s="876"/>
      <c r="GVS69" s="876"/>
      <c r="GVT69" s="876"/>
      <c r="GVU69" s="876"/>
      <c r="GVV69" s="876"/>
      <c r="GVW69" s="876"/>
      <c r="GVX69" s="876"/>
      <c r="GVY69" s="876"/>
      <c r="GVZ69" s="876"/>
      <c r="GWA69" s="876"/>
      <c r="GWB69" s="876"/>
      <c r="GWC69" s="876"/>
      <c r="GWD69" s="876"/>
      <c r="GWE69" s="876"/>
      <c r="GWF69" s="876"/>
      <c r="GWG69" s="876"/>
      <c r="GWH69" s="876"/>
      <c r="GWI69" s="876"/>
      <c r="GWJ69" s="876"/>
      <c r="GWK69" s="876"/>
      <c r="GWL69" s="876"/>
      <c r="GWM69" s="876"/>
      <c r="GWN69" s="876"/>
      <c r="GWO69" s="876"/>
      <c r="GWP69" s="876"/>
      <c r="GWQ69" s="876"/>
      <c r="GWR69" s="876"/>
      <c r="GWS69" s="876"/>
      <c r="GWT69" s="876"/>
      <c r="GWU69" s="876"/>
      <c r="GWV69" s="876"/>
      <c r="GWW69" s="876"/>
      <c r="GWX69" s="876"/>
      <c r="GWY69" s="876"/>
      <c r="GWZ69" s="876"/>
      <c r="GXA69" s="876"/>
      <c r="GXB69" s="876"/>
      <c r="GXC69" s="876"/>
      <c r="GXD69" s="876"/>
      <c r="GXE69" s="876"/>
      <c r="GXF69" s="876"/>
      <c r="GXG69" s="876"/>
      <c r="GXH69" s="876"/>
      <c r="GXI69" s="876"/>
      <c r="GXJ69" s="876"/>
      <c r="GXK69" s="876"/>
      <c r="GXL69" s="876"/>
      <c r="GXM69" s="876"/>
      <c r="GXN69" s="876"/>
      <c r="GXO69" s="876"/>
      <c r="GXP69" s="876"/>
      <c r="GXQ69" s="876"/>
      <c r="GXR69" s="876"/>
      <c r="GXS69" s="876"/>
      <c r="GXT69" s="876"/>
      <c r="GXU69" s="876"/>
      <c r="GXV69" s="876"/>
      <c r="GXW69" s="876"/>
      <c r="GXX69" s="876"/>
      <c r="GXY69" s="876"/>
      <c r="GXZ69" s="876"/>
      <c r="GYA69" s="876"/>
      <c r="GYB69" s="876"/>
      <c r="GYC69" s="876"/>
      <c r="GYD69" s="876"/>
      <c r="GYE69" s="876"/>
      <c r="GYF69" s="876"/>
      <c r="GYG69" s="876"/>
      <c r="GYH69" s="876"/>
      <c r="GYI69" s="876"/>
      <c r="GYJ69" s="876"/>
      <c r="GYK69" s="876"/>
      <c r="GYL69" s="876"/>
      <c r="GYM69" s="876"/>
      <c r="GYN69" s="876"/>
      <c r="GYO69" s="876"/>
      <c r="GYP69" s="876"/>
      <c r="GYQ69" s="876"/>
      <c r="GYR69" s="876"/>
      <c r="GYS69" s="876"/>
      <c r="GYT69" s="876"/>
      <c r="GYU69" s="876"/>
      <c r="GYV69" s="876"/>
      <c r="GYW69" s="876"/>
      <c r="GYX69" s="876"/>
      <c r="GYY69" s="876"/>
      <c r="GYZ69" s="876"/>
      <c r="GZA69" s="876"/>
      <c r="GZB69" s="876"/>
      <c r="GZC69" s="876"/>
      <c r="GZD69" s="876"/>
      <c r="GZE69" s="876"/>
      <c r="GZF69" s="876"/>
      <c r="GZG69" s="876"/>
      <c r="GZH69" s="876"/>
      <c r="GZI69" s="876"/>
      <c r="GZJ69" s="876"/>
      <c r="GZK69" s="876"/>
      <c r="GZL69" s="876"/>
      <c r="GZM69" s="876"/>
      <c r="GZN69" s="876"/>
      <c r="GZO69" s="876"/>
      <c r="GZP69" s="876"/>
      <c r="GZQ69" s="876"/>
      <c r="GZR69" s="876"/>
      <c r="GZS69" s="876"/>
      <c r="GZT69" s="876"/>
      <c r="GZU69" s="876"/>
      <c r="GZV69" s="876"/>
      <c r="GZW69" s="876"/>
      <c r="GZX69" s="876"/>
      <c r="GZY69" s="876"/>
      <c r="GZZ69" s="876"/>
      <c r="HAA69" s="876"/>
      <c r="HAB69" s="876"/>
      <c r="HAC69" s="876"/>
      <c r="HAD69" s="876"/>
      <c r="HAE69" s="876"/>
      <c r="HAF69" s="876"/>
      <c r="HAG69" s="876"/>
      <c r="HAH69" s="876"/>
      <c r="HAI69" s="876"/>
      <c r="HAJ69" s="876"/>
      <c r="HAK69" s="876"/>
      <c r="HAL69" s="876"/>
      <c r="HAM69" s="876"/>
      <c r="HAN69" s="876"/>
      <c r="HAO69" s="876"/>
      <c r="HAP69" s="876"/>
      <c r="HAQ69" s="876"/>
      <c r="HAR69" s="876"/>
      <c r="HAS69" s="876"/>
      <c r="HAT69" s="876"/>
      <c r="HAU69" s="876"/>
      <c r="HAV69" s="876"/>
      <c r="HAW69" s="876"/>
      <c r="HAX69" s="876"/>
      <c r="HAY69" s="876"/>
      <c r="HAZ69" s="876"/>
      <c r="HBA69" s="876"/>
      <c r="HBB69" s="876"/>
      <c r="HBC69" s="876"/>
      <c r="HBD69" s="876"/>
      <c r="HBE69" s="876"/>
      <c r="HBF69" s="876"/>
      <c r="HBG69" s="876"/>
      <c r="HBH69" s="876"/>
      <c r="HBI69" s="876"/>
      <c r="HBJ69" s="876"/>
      <c r="HBK69" s="876"/>
      <c r="HBL69" s="876"/>
      <c r="HBM69" s="876"/>
      <c r="HBN69" s="876"/>
      <c r="HBO69" s="876"/>
      <c r="HBP69" s="876"/>
      <c r="HBQ69" s="876"/>
      <c r="HBR69" s="876"/>
      <c r="HBS69" s="876"/>
      <c r="HBT69" s="876"/>
      <c r="HBU69" s="876"/>
      <c r="HBV69" s="876"/>
      <c r="HBW69" s="876"/>
      <c r="HBX69" s="876"/>
      <c r="HBY69" s="876"/>
      <c r="HBZ69" s="876"/>
      <c r="HCA69" s="876"/>
      <c r="HCB69" s="876"/>
      <c r="HCC69" s="876"/>
      <c r="HCD69" s="876"/>
      <c r="HCE69" s="876"/>
      <c r="HCF69" s="876"/>
      <c r="HCG69" s="876"/>
      <c r="HCH69" s="876"/>
      <c r="HCI69" s="876"/>
      <c r="HCJ69" s="876"/>
      <c r="HCK69" s="876"/>
      <c r="HCL69" s="876"/>
      <c r="HCM69" s="876"/>
      <c r="HCN69" s="876"/>
      <c r="HCO69" s="876"/>
      <c r="HCP69" s="876"/>
      <c r="HCQ69" s="876"/>
      <c r="HCR69" s="876"/>
      <c r="HCS69" s="876"/>
      <c r="HCT69" s="876"/>
      <c r="HCU69" s="876"/>
      <c r="HCV69" s="876"/>
      <c r="HCW69" s="876"/>
      <c r="HCX69" s="876"/>
      <c r="HCY69" s="876"/>
      <c r="HCZ69" s="876"/>
      <c r="HDA69" s="876"/>
      <c r="HDB69" s="876"/>
      <c r="HDC69" s="876"/>
      <c r="HDD69" s="876"/>
      <c r="HDE69" s="876"/>
      <c r="HDF69" s="876"/>
      <c r="HDG69" s="876"/>
      <c r="HDH69" s="876"/>
      <c r="HDI69" s="876"/>
      <c r="HDJ69" s="876"/>
      <c r="HDK69" s="876"/>
      <c r="HDL69" s="876"/>
      <c r="HDM69" s="876"/>
      <c r="HDN69" s="876"/>
      <c r="HDO69" s="876"/>
      <c r="HDP69" s="876"/>
      <c r="HDQ69" s="876"/>
      <c r="HDR69" s="876"/>
      <c r="HDS69" s="876"/>
      <c r="HDT69" s="876"/>
      <c r="HDU69" s="876"/>
      <c r="HDV69" s="876"/>
      <c r="HDW69" s="876"/>
      <c r="HDX69" s="876"/>
      <c r="HDY69" s="876"/>
      <c r="HDZ69" s="876"/>
      <c r="HEA69" s="876"/>
      <c r="HEB69" s="876"/>
      <c r="HEC69" s="876"/>
      <c r="HED69" s="876"/>
      <c r="HEE69" s="876"/>
      <c r="HEF69" s="876"/>
      <c r="HEG69" s="876"/>
      <c r="HEH69" s="876"/>
      <c r="HEI69" s="876"/>
      <c r="HEJ69" s="876"/>
      <c r="HEK69" s="876"/>
      <c r="HEL69" s="876"/>
      <c r="HEM69" s="876"/>
      <c r="HEN69" s="876"/>
      <c r="HEO69" s="876"/>
      <c r="HEP69" s="876"/>
      <c r="HEQ69" s="876"/>
      <c r="HER69" s="876"/>
      <c r="HES69" s="876"/>
      <c r="HET69" s="876"/>
      <c r="HEU69" s="876"/>
      <c r="HEV69" s="876"/>
      <c r="HEW69" s="876"/>
      <c r="HEX69" s="876"/>
      <c r="HEY69" s="876"/>
      <c r="HEZ69" s="876"/>
      <c r="HFA69" s="876"/>
      <c r="HFB69" s="876"/>
      <c r="HFC69" s="876"/>
      <c r="HFD69" s="876"/>
      <c r="HFE69" s="876"/>
      <c r="HFF69" s="876"/>
      <c r="HFG69" s="876"/>
      <c r="HFH69" s="876"/>
      <c r="HFI69" s="876"/>
      <c r="HFJ69" s="876"/>
      <c r="HFK69" s="876"/>
      <c r="HFL69" s="876"/>
      <c r="HFM69" s="876"/>
      <c r="HFN69" s="876"/>
      <c r="HFO69" s="876"/>
      <c r="HFP69" s="876"/>
      <c r="HFQ69" s="876"/>
      <c r="HFR69" s="876"/>
      <c r="HFS69" s="876"/>
      <c r="HFT69" s="876"/>
      <c r="HFU69" s="876"/>
      <c r="HFV69" s="876"/>
      <c r="HFW69" s="876"/>
      <c r="HFX69" s="876"/>
      <c r="HFY69" s="876"/>
      <c r="HFZ69" s="876"/>
      <c r="HGA69" s="876"/>
      <c r="HGB69" s="876"/>
      <c r="HGC69" s="876"/>
      <c r="HGD69" s="876"/>
      <c r="HGE69" s="876"/>
      <c r="HGF69" s="876"/>
      <c r="HGG69" s="876"/>
      <c r="HGH69" s="876"/>
      <c r="HGI69" s="876"/>
      <c r="HGJ69" s="876"/>
      <c r="HGK69" s="876"/>
      <c r="HGL69" s="876"/>
      <c r="HGM69" s="876"/>
      <c r="HGN69" s="876"/>
      <c r="HGO69" s="876"/>
      <c r="HGP69" s="876"/>
      <c r="HGQ69" s="876"/>
      <c r="HGR69" s="876"/>
      <c r="HGS69" s="876"/>
      <c r="HGT69" s="876"/>
      <c r="HGU69" s="876"/>
      <c r="HGV69" s="876"/>
      <c r="HGW69" s="876"/>
      <c r="HGX69" s="876"/>
      <c r="HGY69" s="876"/>
      <c r="HGZ69" s="876"/>
      <c r="HHA69" s="876"/>
      <c r="HHB69" s="876"/>
      <c r="HHC69" s="876"/>
      <c r="HHD69" s="876"/>
      <c r="HHE69" s="876"/>
      <c r="HHF69" s="876"/>
      <c r="HHG69" s="876"/>
      <c r="HHH69" s="876"/>
      <c r="HHI69" s="876"/>
      <c r="HHJ69" s="876"/>
      <c r="HHK69" s="876"/>
      <c r="HHL69" s="876"/>
      <c r="HHM69" s="876"/>
      <c r="HHN69" s="876"/>
      <c r="HHO69" s="876"/>
      <c r="HHP69" s="876"/>
      <c r="HHQ69" s="876"/>
      <c r="HHR69" s="876"/>
      <c r="HHS69" s="876"/>
      <c r="HHT69" s="876"/>
      <c r="HHU69" s="876"/>
      <c r="HHV69" s="876"/>
      <c r="HHW69" s="876"/>
      <c r="HHX69" s="876"/>
      <c r="HHY69" s="876"/>
      <c r="HHZ69" s="876"/>
      <c r="HIA69" s="876"/>
      <c r="HIB69" s="876"/>
      <c r="HIC69" s="876"/>
      <c r="HID69" s="876"/>
      <c r="HIE69" s="876"/>
      <c r="HIF69" s="876"/>
      <c r="HIG69" s="876"/>
      <c r="HIH69" s="876"/>
      <c r="HII69" s="876"/>
      <c r="HIJ69" s="876"/>
      <c r="HIK69" s="876"/>
      <c r="HIL69" s="876"/>
      <c r="HIM69" s="876"/>
      <c r="HIN69" s="876"/>
      <c r="HIO69" s="876"/>
      <c r="HIP69" s="876"/>
      <c r="HIQ69" s="876"/>
      <c r="HIR69" s="876"/>
      <c r="HIS69" s="876"/>
      <c r="HIT69" s="876"/>
      <c r="HIU69" s="876"/>
      <c r="HIV69" s="876"/>
      <c r="HIW69" s="876"/>
      <c r="HIX69" s="876"/>
      <c r="HIY69" s="876"/>
      <c r="HIZ69" s="876"/>
      <c r="HJA69" s="876"/>
      <c r="HJB69" s="876"/>
      <c r="HJC69" s="876"/>
      <c r="HJD69" s="876"/>
      <c r="HJE69" s="876"/>
      <c r="HJF69" s="876"/>
      <c r="HJG69" s="876"/>
      <c r="HJH69" s="876"/>
      <c r="HJI69" s="876"/>
      <c r="HJJ69" s="876"/>
      <c r="HJK69" s="876"/>
      <c r="HJL69" s="876"/>
      <c r="HJM69" s="876"/>
      <c r="HJN69" s="876"/>
      <c r="HJO69" s="876"/>
      <c r="HJP69" s="876"/>
      <c r="HJQ69" s="876"/>
      <c r="HJR69" s="876"/>
      <c r="HJS69" s="876"/>
      <c r="HJT69" s="876"/>
      <c r="HJU69" s="876"/>
      <c r="HJV69" s="876"/>
      <c r="HJW69" s="876"/>
      <c r="HJX69" s="876"/>
      <c r="HJY69" s="876"/>
      <c r="HJZ69" s="876"/>
      <c r="HKA69" s="876"/>
      <c r="HKB69" s="876"/>
      <c r="HKC69" s="876"/>
      <c r="HKD69" s="876"/>
      <c r="HKE69" s="876"/>
      <c r="HKF69" s="876"/>
      <c r="HKG69" s="876"/>
      <c r="HKH69" s="876"/>
      <c r="HKI69" s="876"/>
      <c r="HKJ69" s="876"/>
      <c r="HKK69" s="876"/>
      <c r="HKL69" s="876"/>
      <c r="HKM69" s="876"/>
      <c r="HKN69" s="876"/>
      <c r="HKO69" s="876"/>
      <c r="HKP69" s="876"/>
      <c r="HKQ69" s="876"/>
      <c r="HKR69" s="876"/>
      <c r="HKS69" s="876"/>
      <c r="HKT69" s="876"/>
      <c r="HKU69" s="876"/>
      <c r="HKV69" s="876"/>
      <c r="HKW69" s="876"/>
      <c r="HKX69" s="876"/>
      <c r="HKY69" s="876"/>
      <c r="HKZ69" s="876"/>
      <c r="HLA69" s="876"/>
      <c r="HLB69" s="876"/>
      <c r="HLC69" s="876"/>
      <c r="HLD69" s="876"/>
      <c r="HLE69" s="876"/>
      <c r="HLF69" s="876"/>
      <c r="HLG69" s="876"/>
      <c r="HLH69" s="876"/>
      <c r="HLI69" s="876"/>
      <c r="HLJ69" s="876"/>
      <c r="HLK69" s="876"/>
      <c r="HLL69" s="876"/>
      <c r="HLM69" s="876"/>
      <c r="HLN69" s="876"/>
      <c r="HLO69" s="876"/>
      <c r="HLP69" s="876"/>
      <c r="HLQ69" s="876"/>
      <c r="HLR69" s="876"/>
      <c r="HLS69" s="876"/>
      <c r="HLT69" s="876"/>
      <c r="HLU69" s="876"/>
      <c r="HLV69" s="876"/>
      <c r="HLW69" s="876"/>
      <c r="HLX69" s="876"/>
      <c r="HLY69" s="876"/>
      <c r="HLZ69" s="876"/>
      <c r="HMA69" s="876"/>
      <c r="HMB69" s="876"/>
      <c r="HMC69" s="876"/>
      <c r="HMD69" s="876"/>
      <c r="HME69" s="876"/>
      <c r="HMF69" s="876"/>
      <c r="HMG69" s="876"/>
      <c r="HMH69" s="876"/>
      <c r="HMI69" s="876"/>
      <c r="HMJ69" s="876"/>
      <c r="HMK69" s="876"/>
      <c r="HML69" s="876"/>
      <c r="HMM69" s="876"/>
      <c r="HMN69" s="876"/>
      <c r="HMO69" s="876"/>
      <c r="HMP69" s="876"/>
      <c r="HMQ69" s="876"/>
      <c r="HMR69" s="876"/>
      <c r="HMS69" s="876"/>
      <c r="HMT69" s="876"/>
      <c r="HMU69" s="876"/>
      <c r="HMV69" s="876"/>
      <c r="HMW69" s="876"/>
      <c r="HMX69" s="876"/>
      <c r="HMY69" s="876"/>
      <c r="HMZ69" s="876"/>
      <c r="HNA69" s="876"/>
      <c r="HNB69" s="876"/>
      <c r="HNC69" s="876"/>
      <c r="HND69" s="876"/>
      <c r="HNE69" s="876"/>
      <c r="HNF69" s="876"/>
      <c r="HNG69" s="876"/>
      <c r="HNH69" s="876"/>
      <c r="HNI69" s="876"/>
      <c r="HNJ69" s="876"/>
      <c r="HNK69" s="876"/>
      <c r="HNL69" s="876"/>
      <c r="HNM69" s="876"/>
      <c r="HNN69" s="876"/>
      <c r="HNO69" s="876"/>
      <c r="HNP69" s="876"/>
      <c r="HNQ69" s="876"/>
      <c r="HNR69" s="876"/>
      <c r="HNS69" s="876"/>
      <c r="HNT69" s="876"/>
      <c r="HNU69" s="876"/>
      <c r="HNV69" s="876"/>
      <c r="HNW69" s="876"/>
      <c r="HNX69" s="876"/>
      <c r="HNY69" s="876"/>
      <c r="HNZ69" s="876"/>
      <c r="HOA69" s="876"/>
      <c r="HOB69" s="876"/>
      <c r="HOC69" s="876"/>
      <c r="HOD69" s="876"/>
      <c r="HOE69" s="876"/>
      <c r="HOF69" s="876"/>
      <c r="HOG69" s="876"/>
      <c r="HOH69" s="876"/>
      <c r="HOI69" s="876"/>
      <c r="HOJ69" s="876"/>
      <c r="HOK69" s="876"/>
      <c r="HOL69" s="876"/>
      <c r="HOM69" s="876"/>
      <c r="HON69" s="876"/>
      <c r="HOO69" s="876"/>
      <c r="HOP69" s="876"/>
      <c r="HOQ69" s="876"/>
      <c r="HOR69" s="876"/>
      <c r="HOS69" s="876"/>
      <c r="HOT69" s="876"/>
      <c r="HOU69" s="876"/>
      <c r="HOV69" s="876"/>
      <c r="HOW69" s="876"/>
      <c r="HOX69" s="876"/>
      <c r="HOY69" s="876"/>
      <c r="HOZ69" s="876"/>
      <c r="HPA69" s="876"/>
      <c r="HPB69" s="876"/>
      <c r="HPC69" s="876"/>
      <c r="HPD69" s="876"/>
      <c r="HPE69" s="876"/>
      <c r="HPF69" s="876"/>
      <c r="HPG69" s="876"/>
      <c r="HPH69" s="876"/>
      <c r="HPI69" s="876"/>
      <c r="HPJ69" s="876"/>
      <c r="HPK69" s="876"/>
      <c r="HPL69" s="876"/>
      <c r="HPM69" s="876"/>
      <c r="HPN69" s="876"/>
      <c r="HPO69" s="876"/>
      <c r="HPP69" s="876"/>
      <c r="HPQ69" s="876"/>
      <c r="HPR69" s="876"/>
      <c r="HPS69" s="876"/>
      <c r="HPT69" s="876"/>
      <c r="HPU69" s="876"/>
      <c r="HPV69" s="876"/>
      <c r="HPW69" s="876"/>
      <c r="HPX69" s="876"/>
      <c r="HPY69" s="876"/>
      <c r="HPZ69" s="876"/>
      <c r="HQA69" s="876"/>
      <c r="HQB69" s="876"/>
      <c r="HQC69" s="876"/>
      <c r="HQD69" s="876"/>
      <c r="HQE69" s="876"/>
      <c r="HQF69" s="876"/>
      <c r="HQG69" s="876"/>
      <c r="HQH69" s="876"/>
      <c r="HQI69" s="876"/>
      <c r="HQJ69" s="876"/>
      <c r="HQK69" s="876"/>
      <c r="HQL69" s="876"/>
      <c r="HQM69" s="876"/>
      <c r="HQN69" s="876"/>
      <c r="HQO69" s="876"/>
      <c r="HQP69" s="876"/>
      <c r="HQQ69" s="876"/>
      <c r="HQR69" s="876"/>
      <c r="HQS69" s="876"/>
      <c r="HQT69" s="876"/>
      <c r="HQU69" s="876"/>
      <c r="HQV69" s="876"/>
      <c r="HQW69" s="876"/>
      <c r="HQX69" s="876"/>
      <c r="HQY69" s="876"/>
      <c r="HQZ69" s="876"/>
      <c r="HRA69" s="876"/>
      <c r="HRB69" s="876"/>
      <c r="HRC69" s="876"/>
      <c r="HRD69" s="876"/>
      <c r="HRE69" s="876"/>
      <c r="HRF69" s="876"/>
      <c r="HRG69" s="876"/>
      <c r="HRH69" s="876"/>
      <c r="HRI69" s="876"/>
      <c r="HRJ69" s="876"/>
      <c r="HRK69" s="876"/>
      <c r="HRL69" s="876"/>
      <c r="HRM69" s="876"/>
      <c r="HRN69" s="876"/>
      <c r="HRO69" s="876"/>
      <c r="HRP69" s="876"/>
      <c r="HRQ69" s="876"/>
      <c r="HRR69" s="876"/>
      <c r="HRS69" s="876"/>
      <c r="HRT69" s="876"/>
      <c r="HRU69" s="876"/>
      <c r="HRV69" s="876"/>
      <c r="HRW69" s="876"/>
      <c r="HRX69" s="876"/>
      <c r="HRY69" s="876"/>
      <c r="HRZ69" s="876"/>
      <c r="HSA69" s="876"/>
      <c r="HSB69" s="876"/>
      <c r="HSC69" s="876"/>
      <c r="HSD69" s="876"/>
      <c r="HSE69" s="876"/>
      <c r="HSF69" s="876"/>
      <c r="HSG69" s="876"/>
      <c r="HSH69" s="876"/>
      <c r="HSI69" s="876"/>
      <c r="HSJ69" s="876"/>
      <c r="HSK69" s="876"/>
      <c r="HSL69" s="876"/>
      <c r="HSM69" s="876"/>
      <c r="HSN69" s="876"/>
      <c r="HSO69" s="876"/>
      <c r="HSP69" s="876"/>
      <c r="HSQ69" s="876"/>
      <c r="HSR69" s="876"/>
      <c r="HSS69" s="876"/>
      <c r="HST69" s="876"/>
      <c r="HSU69" s="876"/>
      <c r="HSV69" s="876"/>
      <c r="HSW69" s="876"/>
      <c r="HSX69" s="876"/>
      <c r="HSY69" s="876"/>
      <c r="HSZ69" s="876"/>
      <c r="HTA69" s="876"/>
      <c r="HTB69" s="876"/>
      <c r="HTC69" s="876"/>
      <c r="HTD69" s="876"/>
      <c r="HTE69" s="876"/>
      <c r="HTF69" s="876"/>
      <c r="HTG69" s="876"/>
      <c r="HTH69" s="876"/>
      <c r="HTI69" s="876"/>
      <c r="HTJ69" s="876"/>
      <c r="HTK69" s="876"/>
      <c r="HTL69" s="876"/>
      <c r="HTM69" s="876"/>
      <c r="HTN69" s="876"/>
      <c r="HTO69" s="876"/>
      <c r="HTP69" s="876"/>
      <c r="HTQ69" s="876"/>
      <c r="HTR69" s="876"/>
      <c r="HTS69" s="876"/>
      <c r="HTT69" s="876"/>
      <c r="HTU69" s="876"/>
      <c r="HTV69" s="876"/>
      <c r="HTW69" s="876"/>
      <c r="HTX69" s="876"/>
      <c r="HTY69" s="876"/>
      <c r="HTZ69" s="876"/>
      <c r="HUA69" s="876"/>
      <c r="HUB69" s="876"/>
      <c r="HUC69" s="876"/>
      <c r="HUD69" s="876"/>
      <c r="HUE69" s="876"/>
      <c r="HUF69" s="876"/>
      <c r="HUG69" s="876"/>
      <c r="HUH69" s="876"/>
      <c r="HUI69" s="876"/>
      <c r="HUJ69" s="876"/>
      <c r="HUK69" s="876"/>
      <c r="HUL69" s="876"/>
      <c r="HUM69" s="876"/>
      <c r="HUN69" s="876"/>
      <c r="HUO69" s="876"/>
      <c r="HUP69" s="876"/>
      <c r="HUQ69" s="876"/>
      <c r="HUR69" s="876"/>
      <c r="HUS69" s="876"/>
      <c r="HUT69" s="876"/>
      <c r="HUU69" s="876"/>
      <c r="HUV69" s="876"/>
      <c r="HUW69" s="876"/>
      <c r="HUX69" s="876"/>
      <c r="HUY69" s="876"/>
      <c r="HUZ69" s="876"/>
      <c r="HVA69" s="876"/>
      <c r="HVB69" s="876"/>
      <c r="HVC69" s="876"/>
      <c r="HVD69" s="876"/>
      <c r="HVE69" s="876"/>
      <c r="HVF69" s="876"/>
      <c r="HVG69" s="876"/>
      <c r="HVH69" s="876"/>
      <c r="HVI69" s="876"/>
      <c r="HVJ69" s="876"/>
      <c r="HVK69" s="876"/>
      <c r="HVL69" s="876"/>
      <c r="HVM69" s="876"/>
      <c r="HVN69" s="876"/>
      <c r="HVO69" s="876"/>
      <c r="HVP69" s="876"/>
      <c r="HVQ69" s="876"/>
      <c r="HVR69" s="876"/>
      <c r="HVS69" s="876"/>
      <c r="HVT69" s="876"/>
      <c r="HVU69" s="876"/>
      <c r="HVV69" s="876"/>
      <c r="HVW69" s="876"/>
      <c r="HVX69" s="876"/>
      <c r="HVY69" s="876"/>
      <c r="HVZ69" s="876"/>
      <c r="HWA69" s="876"/>
      <c r="HWB69" s="876"/>
      <c r="HWC69" s="876"/>
      <c r="HWD69" s="876"/>
      <c r="HWE69" s="876"/>
      <c r="HWF69" s="876"/>
      <c r="HWG69" s="876"/>
      <c r="HWH69" s="876"/>
      <c r="HWI69" s="876"/>
      <c r="HWJ69" s="876"/>
      <c r="HWK69" s="876"/>
      <c r="HWL69" s="876"/>
      <c r="HWM69" s="876"/>
      <c r="HWN69" s="876"/>
      <c r="HWO69" s="876"/>
      <c r="HWP69" s="876"/>
      <c r="HWQ69" s="876"/>
      <c r="HWR69" s="876"/>
      <c r="HWS69" s="876"/>
      <c r="HWT69" s="876"/>
      <c r="HWU69" s="876"/>
      <c r="HWV69" s="876"/>
      <c r="HWW69" s="876"/>
      <c r="HWX69" s="876"/>
      <c r="HWY69" s="876"/>
      <c r="HWZ69" s="876"/>
      <c r="HXA69" s="876"/>
      <c r="HXB69" s="876"/>
      <c r="HXC69" s="876"/>
      <c r="HXD69" s="876"/>
      <c r="HXE69" s="876"/>
      <c r="HXF69" s="876"/>
      <c r="HXG69" s="876"/>
      <c r="HXH69" s="876"/>
      <c r="HXI69" s="876"/>
      <c r="HXJ69" s="876"/>
      <c r="HXK69" s="876"/>
      <c r="HXL69" s="876"/>
      <c r="HXM69" s="876"/>
      <c r="HXN69" s="876"/>
      <c r="HXO69" s="876"/>
      <c r="HXP69" s="876"/>
      <c r="HXQ69" s="876"/>
      <c r="HXR69" s="876"/>
      <c r="HXS69" s="876"/>
      <c r="HXT69" s="876"/>
      <c r="HXU69" s="876"/>
      <c r="HXV69" s="876"/>
      <c r="HXW69" s="876"/>
      <c r="HXX69" s="876"/>
      <c r="HXY69" s="876"/>
      <c r="HXZ69" s="876"/>
      <c r="HYA69" s="876"/>
      <c r="HYB69" s="876"/>
      <c r="HYC69" s="876"/>
      <c r="HYD69" s="876"/>
      <c r="HYE69" s="876"/>
      <c r="HYF69" s="876"/>
      <c r="HYG69" s="876"/>
      <c r="HYH69" s="876"/>
      <c r="HYI69" s="876"/>
      <c r="HYJ69" s="876"/>
      <c r="HYK69" s="876"/>
      <c r="HYL69" s="876"/>
      <c r="HYM69" s="876"/>
      <c r="HYN69" s="876"/>
      <c r="HYO69" s="876"/>
      <c r="HYP69" s="876"/>
      <c r="HYQ69" s="876"/>
      <c r="HYR69" s="876"/>
      <c r="HYS69" s="876"/>
      <c r="HYT69" s="876"/>
      <c r="HYU69" s="876"/>
      <c r="HYV69" s="876"/>
      <c r="HYW69" s="876"/>
      <c r="HYX69" s="876"/>
      <c r="HYY69" s="876"/>
      <c r="HYZ69" s="876"/>
      <c r="HZA69" s="876"/>
      <c r="HZB69" s="876"/>
      <c r="HZC69" s="876"/>
      <c r="HZD69" s="876"/>
      <c r="HZE69" s="876"/>
      <c r="HZF69" s="876"/>
      <c r="HZG69" s="876"/>
      <c r="HZH69" s="876"/>
      <c r="HZI69" s="876"/>
      <c r="HZJ69" s="876"/>
      <c r="HZK69" s="876"/>
      <c r="HZL69" s="876"/>
      <c r="HZM69" s="876"/>
      <c r="HZN69" s="876"/>
      <c r="HZO69" s="876"/>
      <c r="HZP69" s="876"/>
      <c r="HZQ69" s="876"/>
      <c r="HZR69" s="876"/>
      <c r="HZS69" s="876"/>
      <c r="HZT69" s="876"/>
      <c r="HZU69" s="876"/>
      <c r="HZV69" s="876"/>
      <c r="HZW69" s="876"/>
      <c r="HZX69" s="876"/>
      <c r="HZY69" s="876"/>
      <c r="HZZ69" s="876"/>
      <c r="IAA69" s="876"/>
      <c r="IAB69" s="876"/>
      <c r="IAC69" s="876"/>
      <c r="IAD69" s="876"/>
      <c r="IAE69" s="876"/>
      <c r="IAF69" s="876"/>
      <c r="IAG69" s="876"/>
      <c r="IAH69" s="876"/>
      <c r="IAI69" s="876"/>
      <c r="IAJ69" s="876"/>
      <c r="IAK69" s="876"/>
      <c r="IAL69" s="876"/>
      <c r="IAM69" s="876"/>
      <c r="IAN69" s="876"/>
      <c r="IAO69" s="876"/>
      <c r="IAP69" s="876"/>
      <c r="IAQ69" s="876"/>
      <c r="IAR69" s="876"/>
      <c r="IAS69" s="876"/>
      <c r="IAT69" s="876"/>
      <c r="IAU69" s="876"/>
      <c r="IAV69" s="876"/>
      <c r="IAW69" s="876"/>
      <c r="IAX69" s="876"/>
      <c r="IAY69" s="876"/>
      <c r="IAZ69" s="876"/>
      <c r="IBA69" s="876"/>
      <c r="IBB69" s="876"/>
      <c r="IBC69" s="876"/>
      <c r="IBD69" s="876"/>
      <c r="IBE69" s="876"/>
      <c r="IBF69" s="876"/>
      <c r="IBG69" s="876"/>
      <c r="IBH69" s="876"/>
      <c r="IBI69" s="876"/>
      <c r="IBJ69" s="876"/>
      <c r="IBK69" s="876"/>
      <c r="IBL69" s="876"/>
      <c r="IBM69" s="876"/>
      <c r="IBN69" s="876"/>
      <c r="IBO69" s="876"/>
      <c r="IBP69" s="876"/>
      <c r="IBQ69" s="876"/>
      <c r="IBR69" s="876"/>
      <c r="IBS69" s="876"/>
      <c r="IBT69" s="876"/>
      <c r="IBU69" s="876"/>
      <c r="IBV69" s="876"/>
      <c r="IBW69" s="876"/>
      <c r="IBX69" s="876"/>
      <c r="IBY69" s="876"/>
      <c r="IBZ69" s="876"/>
      <c r="ICA69" s="876"/>
      <c r="ICB69" s="876"/>
      <c r="ICC69" s="876"/>
      <c r="ICD69" s="876"/>
      <c r="ICE69" s="876"/>
      <c r="ICF69" s="876"/>
      <c r="ICG69" s="876"/>
      <c r="ICH69" s="876"/>
      <c r="ICI69" s="876"/>
      <c r="ICJ69" s="876"/>
      <c r="ICK69" s="876"/>
      <c r="ICL69" s="876"/>
      <c r="ICM69" s="876"/>
      <c r="ICN69" s="876"/>
      <c r="ICO69" s="876"/>
      <c r="ICP69" s="876"/>
      <c r="ICQ69" s="876"/>
      <c r="ICR69" s="876"/>
      <c r="ICS69" s="876"/>
      <c r="ICT69" s="876"/>
      <c r="ICU69" s="876"/>
      <c r="ICV69" s="876"/>
      <c r="ICW69" s="876"/>
      <c r="ICX69" s="876"/>
      <c r="ICY69" s="876"/>
      <c r="ICZ69" s="876"/>
      <c r="IDA69" s="876"/>
      <c r="IDB69" s="876"/>
      <c r="IDC69" s="876"/>
      <c r="IDD69" s="876"/>
      <c r="IDE69" s="876"/>
      <c r="IDF69" s="876"/>
      <c r="IDG69" s="876"/>
      <c r="IDH69" s="876"/>
      <c r="IDI69" s="876"/>
      <c r="IDJ69" s="876"/>
      <c r="IDK69" s="876"/>
      <c r="IDL69" s="876"/>
      <c r="IDM69" s="876"/>
      <c r="IDN69" s="876"/>
      <c r="IDO69" s="876"/>
      <c r="IDP69" s="876"/>
      <c r="IDQ69" s="876"/>
      <c r="IDR69" s="876"/>
      <c r="IDS69" s="876"/>
      <c r="IDT69" s="876"/>
      <c r="IDU69" s="876"/>
      <c r="IDV69" s="876"/>
      <c r="IDW69" s="876"/>
      <c r="IDX69" s="876"/>
      <c r="IDY69" s="876"/>
      <c r="IDZ69" s="876"/>
      <c r="IEA69" s="876"/>
      <c r="IEB69" s="876"/>
      <c r="IEC69" s="876"/>
      <c r="IED69" s="876"/>
      <c r="IEE69" s="876"/>
      <c r="IEF69" s="876"/>
      <c r="IEG69" s="876"/>
      <c r="IEH69" s="876"/>
      <c r="IEI69" s="876"/>
      <c r="IEJ69" s="876"/>
      <c r="IEK69" s="876"/>
      <c r="IEL69" s="876"/>
      <c r="IEM69" s="876"/>
      <c r="IEN69" s="876"/>
      <c r="IEO69" s="876"/>
      <c r="IEP69" s="876"/>
      <c r="IEQ69" s="876"/>
      <c r="IER69" s="876"/>
      <c r="IES69" s="876"/>
      <c r="IET69" s="876"/>
      <c r="IEU69" s="876"/>
      <c r="IEV69" s="876"/>
      <c r="IEW69" s="876"/>
      <c r="IEX69" s="876"/>
      <c r="IEY69" s="876"/>
      <c r="IEZ69" s="876"/>
      <c r="IFA69" s="876"/>
      <c r="IFB69" s="876"/>
      <c r="IFC69" s="876"/>
      <c r="IFD69" s="876"/>
      <c r="IFE69" s="876"/>
      <c r="IFF69" s="876"/>
      <c r="IFG69" s="876"/>
      <c r="IFH69" s="876"/>
      <c r="IFI69" s="876"/>
      <c r="IFJ69" s="876"/>
      <c r="IFK69" s="876"/>
      <c r="IFL69" s="876"/>
      <c r="IFM69" s="876"/>
      <c r="IFN69" s="876"/>
      <c r="IFO69" s="876"/>
      <c r="IFP69" s="876"/>
      <c r="IFQ69" s="876"/>
      <c r="IFR69" s="876"/>
      <c r="IFS69" s="876"/>
      <c r="IFT69" s="876"/>
      <c r="IFU69" s="876"/>
      <c r="IFV69" s="876"/>
      <c r="IFW69" s="876"/>
      <c r="IFX69" s="876"/>
      <c r="IFY69" s="876"/>
      <c r="IFZ69" s="876"/>
      <c r="IGA69" s="876"/>
      <c r="IGB69" s="876"/>
      <c r="IGC69" s="876"/>
      <c r="IGD69" s="876"/>
      <c r="IGE69" s="876"/>
      <c r="IGF69" s="876"/>
      <c r="IGG69" s="876"/>
      <c r="IGH69" s="876"/>
      <c r="IGI69" s="876"/>
      <c r="IGJ69" s="876"/>
      <c r="IGK69" s="876"/>
      <c r="IGL69" s="876"/>
      <c r="IGM69" s="876"/>
      <c r="IGN69" s="876"/>
      <c r="IGO69" s="876"/>
      <c r="IGP69" s="876"/>
      <c r="IGQ69" s="876"/>
      <c r="IGR69" s="876"/>
      <c r="IGS69" s="876"/>
      <c r="IGT69" s="876"/>
      <c r="IGU69" s="876"/>
      <c r="IGV69" s="876"/>
      <c r="IGW69" s="876"/>
      <c r="IGX69" s="876"/>
      <c r="IGY69" s="876"/>
      <c r="IGZ69" s="876"/>
      <c r="IHA69" s="876"/>
      <c r="IHB69" s="876"/>
      <c r="IHC69" s="876"/>
      <c r="IHD69" s="876"/>
      <c r="IHE69" s="876"/>
      <c r="IHF69" s="876"/>
      <c r="IHG69" s="876"/>
      <c r="IHH69" s="876"/>
      <c r="IHI69" s="876"/>
      <c r="IHJ69" s="876"/>
      <c r="IHK69" s="876"/>
      <c r="IHL69" s="876"/>
      <c r="IHM69" s="876"/>
      <c r="IHN69" s="876"/>
      <c r="IHO69" s="876"/>
      <c r="IHP69" s="876"/>
      <c r="IHQ69" s="876"/>
      <c r="IHR69" s="876"/>
      <c r="IHS69" s="876"/>
      <c r="IHT69" s="876"/>
      <c r="IHU69" s="876"/>
      <c r="IHV69" s="876"/>
      <c r="IHW69" s="876"/>
      <c r="IHX69" s="876"/>
      <c r="IHY69" s="876"/>
      <c r="IHZ69" s="876"/>
      <c r="IIA69" s="876"/>
      <c r="IIB69" s="876"/>
      <c r="IIC69" s="876"/>
      <c r="IID69" s="876"/>
      <c r="IIE69" s="876"/>
      <c r="IIF69" s="876"/>
      <c r="IIG69" s="876"/>
      <c r="IIH69" s="876"/>
      <c r="III69" s="876"/>
      <c r="IIJ69" s="876"/>
      <c r="IIK69" s="876"/>
      <c r="IIL69" s="876"/>
      <c r="IIM69" s="876"/>
      <c r="IIN69" s="876"/>
      <c r="IIO69" s="876"/>
      <c r="IIP69" s="876"/>
      <c r="IIQ69" s="876"/>
      <c r="IIR69" s="876"/>
      <c r="IIS69" s="876"/>
      <c r="IIT69" s="876"/>
      <c r="IIU69" s="876"/>
      <c r="IIV69" s="876"/>
      <c r="IIW69" s="876"/>
      <c r="IIX69" s="876"/>
      <c r="IIY69" s="876"/>
      <c r="IIZ69" s="876"/>
      <c r="IJA69" s="876"/>
      <c r="IJB69" s="876"/>
      <c r="IJC69" s="876"/>
      <c r="IJD69" s="876"/>
      <c r="IJE69" s="876"/>
      <c r="IJF69" s="876"/>
      <c r="IJG69" s="876"/>
      <c r="IJH69" s="876"/>
      <c r="IJI69" s="876"/>
      <c r="IJJ69" s="876"/>
      <c r="IJK69" s="876"/>
      <c r="IJL69" s="876"/>
      <c r="IJM69" s="876"/>
      <c r="IJN69" s="876"/>
      <c r="IJO69" s="876"/>
      <c r="IJP69" s="876"/>
      <c r="IJQ69" s="876"/>
      <c r="IJR69" s="876"/>
      <c r="IJS69" s="876"/>
      <c r="IJT69" s="876"/>
      <c r="IJU69" s="876"/>
      <c r="IJV69" s="876"/>
      <c r="IJW69" s="876"/>
      <c r="IJX69" s="876"/>
      <c r="IJY69" s="876"/>
      <c r="IJZ69" s="876"/>
      <c r="IKA69" s="876"/>
      <c r="IKB69" s="876"/>
      <c r="IKC69" s="876"/>
      <c r="IKD69" s="876"/>
      <c r="IKE69" s="876"/>
      <c r="IKF69" s="876"/>
      <c r="IKG69" s="876"/>
      <c r="IKH69" s="876"/>
      <c r="IKI69" s="876"/>
      <c r="IKJ69" s="876"/>
      <c r="IKK69" s="876"/>
      <c r="IKL69" s="876"/>
      <c r="IKM69" s="876"/>
      <c r="IKN69" s="876"/>
      <c r="IKO69" s="876"/>
      <c r="IKP69" s="876"/>
      <c r="IKQ69" s="876"/>
      <c r="IKR69" s="876"/>
      <c r="IKS69" s="876"/>
      <c r="IKT69" s="876"/>
      <c r="IKU69" s="876"/>
      <c r="IKV69" s="876"/>
      <c r="IKW69" s="876"/>
      <c r="IKX69" s="876"/>
      <c r="IKY69" s="876"/>
      <c r="IKZ69" s="876"/>
      <c r="ILA69" s="876"/>
      <c r="ILB69" s="876"/>
      <c r="ILC69" s="876"/>
      <c r="ILD69" s="876"/>
      <c r="ILE69" s="876"/>
      <c r="ILF69" s="876"/>
      <c r="ILG69" s="876"/>
      <c r="ILH69" s="876"/>
      <c r="ILI69" s="876"/>
      <c r="ILJ69" s="876"/>
      <c r="ILK69" s="876"/>
      <c r="ILL69" s="876"/>
      <c r="ILM69" s="876"/>
      <c r="ILN69" s="876"/>
      <c r="ILO69" s="876"/>
      <c r="ILP69" s="876"/>
      <c r="ILQ69" s="876"/>
      <c r="ILR69" s="876"/>
      <c r="ILS69" s="876"/>
      <c r="ILT69" s="876"/>
      <c r="ILU69" s="876"/>
      <c r="ILV69" s="876"/>
      <c r="ILW69" s="876"/>
      <c r="ILX69" s="876"/>
      <c r="ILY69" s="876"/>
      <c r="ILZ69" s="876"/>
      <c r="IMA69" s="876"/>
      <c r="IMB69" s="876"/>
      <c r="IMC69" s="876"/>
      <c r="IMD69" s="876"/>
      <c r="IME69" s="876"/>
      <c r="IMF69" s="876"/>
      <c r="IMG69" s="876"/>
      <c r="IMH69" s="876"/>
      <c r="IMI69" s="876"/>
      <c r="IMJ69" s="876"/>
      <c r="IMK69" s="876"/>
      <c r="IML69" s="876"/>
      <c r="IMM69" s="876"/>
      <c r="IMN69" s="876"/>
      <c r="IMO69" s="876"/>
      <c r="IMP69" s="876"/>
      <c r="IMQ69" s="876"/>
      <c r="IMR69" s="876"/>
      <c r="IMS69" s="876"/>
      <c r="IMT69" s="876"/>
      <c r="IMU69" s="876"/>
      <c r="IMV69" s="876"/>
      <c r="IMW69" s="876"/>
      <c r="IMX69" s="876"/>
      <c r="IMY69" s="876"/>
      <c r="IMZ69" s="876"/>
      <c r="INA69" s="876"/>
      <c r="INB69" s="876"/>
      <c r="INC69" s="876"/>
      <c r="IND69" s="876"/>
      <c r="INE69" s="876"/>
      <c r="INF69" s="876"/>
      <c r="ING69" s="876"/>
      <c r="INH69" s="876"/>
      <c r="INI69" s="876"/>
      <c r="INJ69" s="876"/>
      <c r="INK69" s="876"/>
      <c r="INL69" s="876"/>
      <c r="INM69" s="876"/>
      <c r="INN69" s="876"/>
      <c r="INO69" s="876"/>
      <c r="INP69" s="876"/>
      <c r="INQ69" s="876"/>
      <c r="INR69" s="876"/>
      <c r="INS69" s="876"/>
      <c r="INT69" s="876"/>
      <c r="INU69" s="876"/>
      <c r="INV69" s="876"/>
      <c r="INW69" s="876"/>
      <c r="INX69" s="876"/>
      <c r="INY69" s="876"/>
      <c r="INZ69" s="876"/>
      <c r="IOA69" s="876"/>
      <c r="IOB69" s="876"/>
      <c r="IOC69" s="876"/>
      <c r="IOD69" s="876"/>
      <c r="IOE69" s="876"/>
      <c r="IOF69" s="876"/>
      <c r="IOG69" s="876"/>
      <c r="IOH69" s="876"/>
      <c r="IOI69" s="876"/>
      <c r="IOJ69" s="876"/>
      <c r="IOK69" s="876"/>
      <c r="IOL69" s="876"/>
      <c r="IOM69" s="876"/>
      <c r="ION69" s="876"/>
      <c r="IOO69" s="876"/>
      <c r="IOP69" s="876"/>
      <c r="IOQ69" s="876"/>
      <c r="IOR69" s="876"/>
      <c r="IOS69" s="876"/>
      <c r="IOT69" s="876"/>
      <c r="IOU69" s="876"/>
      <c r="IOV69" s="876"/>
      <c r="IOW69" s="876"/>
      <c r="IOX69" s="876"/>
      <c r="IOY69" s="876"/>
      <c r="IOZ69" s="876"/>
      <c r="IPA69" s="876"/>
      <c r="IPB69" s="876"/>
      <c r="IPC69" s="876"/>
      <c r="IPD69" s="876"/>
      <c r="IPE69" s="876"/>
      <c r="IPF69" s="876"/>
      <c r="IPG69" s="876"/>
      <c r="IPH69" s="876"/>
      <c r="IPI69" s="876"/>
      <c r="IPJ69" s="876"/>
      <c r="IPK69" s="876"/>
      <c r="IPL69" s="876"/>
      <c r="IPM69" s="876"/>
      <c r="IPN69" s="876"/>
      <c r="IPO69" s="876"/>
      <c r="IPP69" s="876"/>
      <c r="IPQ69" s="876"/>
      <c r="IPR69" s="876"/>
      <c r="IPS69" s="876"/>
      <c r="IPT69" s="876"/>
      <c r="IPU69" s="876"/>
      <c r="IPV69" s="876"/>
      <c r="IPW69" s="876"/>
      <c r="IPX69" s="876"/>
      <c r="IPY69" s="876"/>
      <c r="IPZ69" s="876"/>
      <c r="IQA69" s="876"/>
      <c r="IQB69" s="876"/>
      <c r="IQC69" s="876"/>
      <c r="IQD69" s="876"/>
      <c r="IQE69" s="876"/>
      <c r="IQF69" s="876"/>
      <c r="IQG69" s="876"/>
      <c r="IQH69" s="876"/>
      <c r="IQI69" s="876"/>
      <c r="IQJ69" s="876"/>
      <c r="IQK69" s="876"/>
      <c r="IQL69" s="876"/>
      <c r="IQM69" s="876"/>
      <c r="IQN69" s="876"/>
      <c r="IQO69" s="876"/>
      <c r="IQP69" s="876"/>
      <c r="IQQ69" s="876"/>
      <c r="IQR69" s="876"/>
      <c r="IQS69" s="876"/>
      <c r="IQT69" s="876"/>
      <c r="IQU69" s="876"/>
      <c r="IQV69" s="876"/>
      <c r="IQW69" s="876"/>
      <c r="IQX69" s="876"/>
      <c r="IQY69" s="876"/>
      <c r="IQZ69" s="876"/>
      <c r="IRA69" s="876"/>
      <c r="IRB69" s="876"/>
      <c r="IRC69" s="876"/>
      <c r="IRD69" s="876"/>
      <c r="IRE69" s="876"/>
      <c r="IRF69" s="876"/>
      <c r="IRG69" s="876"/>
      <c r="IRH69" s="876"/>
      <c r="IRI69" s="876"/>
      <c r="IRJ69" s="876"/>
      <c r="IRK69" s="876"/>
      <c r="IRL69" s="876"/>
      <c r="IRM69" s="876"/>
      <c r="IRN69" s="876"/>
      <c r="IRO69" s="876"/>
      <c r="IRP69" s="876"/>
      <c r="IRQ69" s="876"/>
      <c r="IRR69" s="876"/>
      <c r="IRS69" s="876"/>
      <c r="IRT69" s="876"/>
      <c r="IRU69" s="876"/>
      <c r="IRV69" s="876"/>
      <c r="IRW69" s="876"/>
      <c r="IRX69" s="876"/>
      <c r="IRY69" s="876"/>
      <c r="IRZ69" s="876"/>
      <c r="ISA69" s="876"/>
      <c r="ISB69" s="876"/>
      <c r="ISC69" s="876"/>
      <c r="ISD69" s="876"/>
      <c r="ISE69" s="876"/>
      <c r="ISF69" s="876"/>
      <c r="ISG69" s="876"/>
      <c r="ISH69" s="876"/>
      <c r="ISI69" s="876"/>
      <c r="ISJ69" s="876"/>
      <c r="ISK69" s="876"/>
      <c r="ISL69" s="876"/>
      <c r="ISM69" s="876"/>
      <c r="ISN69" s="876"/>
      <c r="ISO69" s="876"/>
      <c r="ISP69" s="876"/>
      <c r="ISQ69" s="876"/>
      <c r="ISR69" s="876"/>
      <c r="ISS69" s="876"/>
      <c r="IST69" s="876"/>
      <c r="ISU69" s="876"/>
      <c r="ISV69" s="876"/>
      <c r="ISW69" s="876"/>
      <c r="ISX69" s="876"/>
      <c r="ISY69" s="876"/>
      <c r="ISZ69" s="876"/>
      <c r="ITA69" s="876"/>
      <c r="ITB69" s="876"/>
      <c r="ITC69" s="876"/>
      <c r="ITD69" s="876"/>
      <c r="ITE69" s="876"/>
      <c r="ITF69" s="876"/>
      <c r="ITG69" s="876"/>
      <c r="ITH69" s="876"/>
      <c r="ITI69" s="876"/>
      <c r="ITJ69" s="876"/>
      <c r="ITK69" s="876"/>
      <c r="ITL69" s="876"/>
      <c r="ITM69" s="876"/>
      <c r="ITN69" s="876"/>
      <c r="ITO69" s="876"/>
      <c r="ITP69" s="876"/>
      <c r="ITQ69" s="876"/>
      <c r="ITR69" s="876"/>
      <c r="ITS69" s="876"/>
      <c r="ITT69" s="876"/>
      <c r="ITU69" s="876"/>
      <c r="ITV69" s="876"/>
      <c r="ITW69" s="876"/>
      <c r="ITX69" s="876"/>
      <c r="ITY69" s="876"/>
      <c r="ITZ69" s="876"/>
      <c r="IUA69" s="876"/>
      <c r="IUB69" s="876"/>
      <c r="IUC69" s="876"/>
      <c r="IUD69" s="876"/>
      <c r="IUE69" s="876"/>
      <c r="IUF69" s="876"/>
      <c r="IUG69" s="876"/>
      <c r="IUH69" s="876"/>
      <c r="IUI69" s="876"/>
      <c r="IUJ69" s="876"/>
      <c r="IUK69" s="876"/>
      <c r="IUL69" s="876"/>
      <c r="IUM69" s="876"/>
      <c r="IUN69" s="876"/>
      <c r="IUO69" s="876"/>
      <c r="IUP69" s="876"/>
      <c r="IUQ69" s="876"/>
      <c r="IUR69" s="876"/>
      <c r="IUS69" s="876"/>
      <c r="IUT69" s="876"/>
      <c r="IUU69" s="876"/>
      <c r="IUV69" s="876"/>
      <c r="IUW69" s="876"/>
      <c r="IUX69" s="876"/>
      <c r="IUY69" s="876"/>
      <c r="IUZ69" s="876"/>
      <c r="IVA69" s="876"/>
      <c r="IVB69" s="876"/>
      <c r="IVC69" s="876"/>
      <c r="IVD69" s="876"/>
      <c r="IVE69" s="876"/>
      <c r="IVF69" s="876"/>
      <c r="IVG69" s="876"/>
      <c r="IVH69" s="876"/>
      <c r="IVI69" s="876"/>
      <c r="IVJ69" s="876"/>
      <c r="IVK69" s="876"/>
      <c r="IVL69" s="876"/>
      <c r="IVM69" s="876"/>
      <c r="IVN69" s="876"/>
      <c r="IVO69" s="876"/>
      <c r="IVP69" s="876"/>
      <c r="IVQ69" s="876"/>
      <c r="IVR69" s="876"/>
      <c r="IVS69" s="876"/>
      <c r="IVT69" s="876"/>
      <c r="IVU69" s="876"/>
      <c r="IVV69" s="876"/>
      <c r="IVW69" s="876"/>
      <c r="IVX69" s="876"/>
      <c r="IVY69" s="876"/>
      <c r="IVZ69" s="876"/>
      <c r="IWA69" s="876"/>
      <c r="IWB69" s="876"/>
      <c r="IWC69" s="876"/>
      <c r="IWD69" s="876"/>
      <c r="IWE69" s="876"/>
      <c r="IWF69" s="876"/>
      <c r="IWG69" s="876"/>
      <c r="IWH69" s="876"/>
      <c r="IWI69" s="876"/>
      <c r="IWJ69" s="876"/>
      <c r="IWK69" s="876"/>
      <c r="IWL69" s="876"/>
      <c r="IWM69" s="876"/>
      <c r="IWN69" s="876"/>
      <c r="IWO69" s="876"/>
      <c r="IWP69" s="876"/>
      <c r="IWQ69" s="876"/>
      <c r="IWR69" s="876"/>
      <c r="IWS69" s="876"/>
      <c r="IWT69" s="876"/>
      <c r="IWU69" s="876"/>
      <c r="IWV69" s="876"/>
      <c r="IWW69" s="876"/>
      <c r="IWX69" s="876"/>
      <c r="IWY69" s="876"/>
      <c r="IWZ69" s="876"/>
      <c r="IXA69" s="876"/>
      <c r="IXB69" s="876"/>
      <c r="IXC69" s="876"/>
      <c r="IXD69" s="876"/>
      <c r="IXE69" s="876"/>
      <c r="IXF69" s="876"/>
      <c r="IXG69" s="876"/>
      <c r="IXH69" s="876"/>
      <c r="IXI69" s="876"/>
      <c r="IXJ69" s="876"/>
      <c r="IXK69" s="876"/>
      <c r="IXL69" s="876"/>
      <c r="IXM69" s="876"/>
      <c r="IXN69" s="876"/>
      <c r="IXO69" s="876"/>
      <c r="IXP69" s="876"/>
      <c r="IXQ69" s="876"/>
      <c r="IXR69" s="876"/>
      <c r="IXS69" s="876"/>
      <c r="IXT69" s="876"/>
      <c r="IXU69" s="876"/>
      <c r="IXV69" s="876"/>
      <c r="IXW69" s="876"/>
      <c r="IXX69" s="876"/>
      <c r="IXY69" s="876"/>
      <c r="IXZ69" s="876"/>
      <c r="IYA69" s="876"/>
      <c r="IYB69" s="876"/>
      <c r="IYC69" s="876"/>
      <c r="IYD69" s="876"/>
      <c r="IYE69" s="876"/>
      <c r="IYF69" s="876"/>
      <c r="IYG69" s="876"/>
      <c r="IYH69" s="876"/>
      <c r="IYI69" s="876"/>
      <c r="IYJ69" s="876"/>
      <c r="IYK69" s="876"/>
      <c r="IYL69" s="876"/>
      <c r="IYM69" s="876"/>
      <c r="IYN69" s="876"/>
      <c r="IYO69" s="876"/>
      <c r="IYP69" s="876"/>
      <c r="IYQ69" s="876"/>
      <c r="IYR69" s="876"/>
      <c r="IYS69" s="876"/>
      <c r="IYT69" s="876"/>
      <c r="IYU69" s="876"/>
      <c r="IYV69" s="876"/>
      <c r="IYW69" s="876"/>
      <c r="IYX69" s="876"/>
      <c r="IYY69" s="876"/>
      <c r="IYZ69" s="876"/>
      <c r="IZA69" s="876"/>
      <c r="IZB69" s="876"/>
      <c r="IZC69" s="876"/>
      <c r="IZD69" s="876"/>
      <c r="IZE69" s="876"/>
      <c r="IZF69" s="876"/>
      <c r="IZG69" s="876"/>
      <c r="IZH69" s="876"/>
      <c r="IZI69" s="876"/>
      <c r="IZJ69" s="876"/>
      <c r="IZK69" s="876"/>
      <c r="IZL69" s="876"/>
      <c r="IZM69" s="876"/>
      <c r="IZN69" s="876"/>
      <c r="IZO69" s="876"/>
      <c r="IZP69" s="876"/>
      <c r="IZQ69" s="876"/>
      <c r="IZR69" s="876"/>
      <c r="IZS69" s="876"/>
      <c r="IZT69" s="876"/>
      <c r="IZU69" s="876"/>
      <c r="IZV69" s="876"/>
      <c r="IZW69" s="876"/>
      <c r="IZX69" s="876"/>
      <c r="IZY69" s="876"/>
      <c r="IZZ69" s="876"/>
      <c r="JAA69" s="876"/>
      <c r="JAB69" s="876"/>
      <c r="JAC69" s="876"/>
      <c r="JAD69" s="876"/>
      <c r="JAE69" s="876"/>
      <c r="JAF69" s="876"/>
      <c r="JAG69" s="876"/>
      <c r="JAH69" s="876"/>
      <c r="JAI69" s="876"/>
      <c r="JAJ69" s="876"/>
      <c r="JAK69" s="876"/>
      <c r="JAL69" s="876"/>
      <c r="JAM69" s="876"/>
      <c r="JAN69" s="876"/>
      <c r="JAO69" s="876"/>
      <c r="JAP69" s="876"/>
      <c r="JAQ69" s="876"/>
      <c r="JAR69" s="876"/>
      <c r="JAS69" s="876"/>
      <c r="JAT69" s="876"/>
      <c r="JAU69" s="876"/>
      <c r="JAV69" s="876"/>
      <c r="JAW69" s="876"/>
      <c r="JAX69" s="876"/>
      <c r="JAY69" s="876"/>
      <c r="JAZ69" s="876"/>
      <c r="JBA69" s="876"/>
      <c r="JBB69" s="876"/>
      <c r="JBC69" s="876"/>
      <c r="JBD69" s="876"/>
      <c r="JBE69" s="876"/>
      <c r="JBF69" s="876"/>
      <c r="JBG69" s="876"/>
      <c r="JBH69" s="876"/>
      <c r="JBI69" s="876"/>
      <c r="JBJ69" s="876"/>
      <c r="JBK69" s="876"/>
      <c r="JBL69" s="876"/>
      <c r="JBM69" s="876"/>
      <c r="JBN69" s="876"/>
      <c r="JBO69" s="876"/>
      <c r="JBP69" s="876"/>
      <c r="JBQ69" s="876"/>
      <c r="JBR69" s="876"/>
      <c r="JBS69" s="876"/>
      <c r="JBT69" s="876"/>
      <c r="JBU69" s="876"/>
      <c r="JBV69" s="876"/>
      <c r="JBW69" s="876"/>
      <c r="JBX69" s="876"/>
      <c r="JBY69" s="876"/>
      <c r="JBZ69" s="876"/>
      <c r="JCA69" s="876"/>
      <c r="JCB69" s="876"/>
      <c r="JCC69" s="876"/>
      <c r="JCD69" s="876"/>
      <c r="JCE69" s="876"/>
      <c r="JCF69" s="876"/>
      <c r="JCG69" s="876"/>
      <c r="JCH69" s="876"/>
      <c r="JCI69" s="876"/>
      <c r="JCJ69" s="876"/>
      <c r="JCK69" s="876"/>
      <c r="JCL69" s="876"/>
      <c r="JCM69" s="876"/>
      <c r="JCN69" s="876"/>
      <c r="JCO69" s="876"/>
      <c r="JCP69" s="876"/>
      <c r="JCQ69" s="876"/>
      <c r="JCR69" s="876"/>
      <c r="JCS69" s="876"/>
      <c r="JCT69" s="876"/>
      <c r="JCU69" s="876"/>
      <c r="JCV69" s="876"/>
      <c r="JCW69" s="876"/>
      <c r="JCX69" s="876"/>
      <c r="JCY69" s="876"/>
      <c r="JCZ69" s="876"/>
      <c r="JDA69" s="876"/>
      <c r="JDB69" s="876"/>
      <c r="JDC69" s="876"/>
      <c r="JDD69" s="876"/>
      <c r="JDE69" s="876"/>
      <c r="JDF69" s="876"/>
      <c r="JDG69" s="876"/>
      <c r="JDH69" s="876"/>
      <c r="JDI69" s="876"/>
      <c r="JDJ69" s="876"/>
      <c r="JDK69" s="876"/>
      <c r="JDL69" s="876"/>
      <c r="JDM69" s="876"/>
      <c r="JDN69" s="876"/>
      <c r="JDO69" s="876"/>
      <c r="JDP69" s="876"/>
      <c r="JDQ69" s="876"/>
      <c r="JDR69" s="876"/>
      <c r="JDS69" s="876"/>
      <c r="JDT69" s="876"/>
      <c r="JDU69" s="876"/>
      <c r="JDV69" s="876"/>
      <c r="JDW69" s="876"/>
      <c r="JDX69" s="876"/>
      <c r="JDY69" s="876"/>
      <c r="JDZ69" s="876"/>
      <c r="JEA69" s="876"/>
      <c r="JEB69" s="876"/>
      <c r="JEC69" s="876"/>
      <c r="JED69" s="876"/>
      <c r="JEE69" s="876"/>
      <c r="JEF69" s="876"/>
      <c r="JEG69" s="876"/>
      <c r="JEH69" s="876"/>
      <c r="JEI69" s="876"/>
      <c r="JEJ69" s="876"/>
      <c r="JEK69" s="876"/>
      <c r="JEL69" s="876"/>
      <c r="JEM69" s="876"/>
      <c r="JEN69" s="876"/>
      <c r="JEO69" s="876"/>
      <c r="JEP69" s="876"/>
      <c r="JEQ69" s="876"/>
      <c r="JER69" s="876"/>
      <c r="JES69" s="876"/>
      <c r="JET69" s="876"/>
      <c r="JEU69" s="876"/>
      <c r="JEV69" s="876"/>
      <c r="JEW69" s="876"/>
      <c r="JEX69" s="876"/>
      <c r="JEY69" s="876"/>
      <c r="JEZ69" s="876"/>
      <c r="JFA69" s="876"/>
      <c r="JFB69" s="876"/>
      <c r="JFC69" s="876"/>
      <c r="JFD69" s="876"/>
      <c r="JFE69" s="876"/>
      <c r="JFF69" s="876"/>
      <c r="JFG69" s="876"/>
      <c r="JFH69" s="876"/>
      <c r="JFI69" s="876"/>
      <c r="JFJ69" s="876"/>
      <c r="JFK69" s="876"/>
      <c r="JFL69" s="876"/>
      <c r="JFM69" s="876"/>
      <c r="JFN69" s="876"/>
      <c r="JFO69" s="876"/>
      <c r="JFP69" s="876"/>
      <c r="JFQ69" s="876"/>
      <c r="JFR69" s="876"/>
      <c r="JFS69" s="876"/>
      <c r="JFT69" s="876"/>
      <c r="JFU69" s="876"/>
      <c r="JFV69" s="876"/>
      <c r="JFW69" s="876"/>
      <c r="JFX69" s="876"/>
      <c r="JFY69" s="876"/>
      <c r="JFZ69" s="876"/>
      <c r="JGA69" s="876"/>
      <c r="JGB69" s="876"/>
      <c r="JGC69" s="876"/>
      <c r="JGD69" s="876"/>
      <c r="JGE69" s="876"/>
      <c r="JGF69" s="876"/>
      <c r="JGG69" s="876"/>
      <c r="JGH69" s="876"/>
      <c r="JGI69" s="876"/>
      <c r="JGJ69" s="876"/>
      <c r="JGK69" s="876"/>
      <c r="JGL69" s="876"/>
      <c r="JGM69" s="876"/>
      <c r="JGN69" s="876"/>
      <c r="JGO69" s="876"/>
      <c r="JGP69" s="876"/>
      <c r="JGQ69" s="876"/>
      <c r="JGR69" s="876"/>
      <c r="JGS69" s="876"/>
      <c r="JGT69" s="876"/>
      <c r="JGU69" s="876"/>
      <c r="JGV69" s="876"/>
      <c r="JGW69" s="876"/>
      <c r="JGX69" s="876"/>
      <c r="JGY69" s="876"/>
      <c r="JGZ69" s="876"/>
      <c r="JHA69" s="876"/>
      <c r="JHB69" s="876"/>
      <c r="JHC69" s="876"/>
      <c r="JHD69" s="876"/>
      <c r="JHE69" s="876"/>
      <c r="JHF69" s="876"/>
      <c r="JHG69" s="876"/>
      <c r="JHH69" s="876"/>
      <c r="JHI69" s="876"/>
      <c r="JHJ69" s="876"/>
      <c r="JHK69" s="876"/>
      <c r="JHL69" s="876"/>
      <c r="JHM69" s="876"/>
      <c r="JHN69" s="876"/>
      <c r="JHO69" s="876"/>
      <c r="JHP69" s="876"/>
      <c r="JHQ69" s="876"/>
      <c r="JHR69" s="876"/>
      <c r="JHS69" s="876"/>
      <c r="JHT69" s="876"/>
      <c r="JHU69" s="876"/>
      <c r="JHV69" s="876"/>
      <c r="JHW69" s="876"/>
      <c r="JHX69" s="876"/>
      <c r="JHY69" s="876"/>
      <c r="JHZ69" s="876"/>
      <c r="JIA69" s="876"/>
      <c r="JIB69" s="876"/>
      <c r="JIC69" s="876"/>
      <c r="JID69" s="876"/>
      <c r="JIE69" s="876"/>
      <c r="JIF69" s="876"/>
      <c r="JIG69" s="876"/>
      <c r="JIH69" s="876"/>
      <c r="JII69" s="876"/>
      <c r="JIJ69" s="876"/>
      <c r="JIK69" s="876"/>
      <c r="JIL69" s="876"/>
      <c r="JIM69" s="876"/>
      <c r="JIN69" s="876"/>
      <c r="JIO69" s="876"/>
      <c r="JIP69" s="876"/>
      <c r="JIQ69" s="876"/>
      <c r="JIR69" s="876"/>
      <c r="JIS69" s="876"/>
      <c r="JIT69" s="876"/>
      <c r="JIU69" s="876"/>
      <c r="JIV69" s="876"/>
      <c r="JIW69" s="876"/>
      <c r="JIX69" s="876"/>
      <c r="JIY69" s="876"/>
      <c r="JIZ69" s="876"/>
      <c r="JJA69" s="876"/>
      <c r="JJB69" s="876"/>
      <c r="JJC69" s="876"/>
      <c r="JJD69" s="876"/>
      <c r="JJE69" s="876"/>
      <c r="JJF69" s="876"/>
      <c r="JJG69" s="876"/>
      <c r="JJH69" s="876"/>
      <c r="JJI69" s="876"/>
      <c r="JJJ69" s="876"/>
      <c r="JJK69" s="876"/>
      <c r="JJL69" s="876"/>
      <c r="JJM69" s="876"/>
      <c r="JJN69" s="876"/>
      <c r="JJO69" s="876"/>
      <c r="JJP69" s="876"/>
      <c r="JJQ69" s="876"/>
      <c r="JJR69" s="876"/>
      <c r="JJS69" s="876"/>
      <c r="JJT69" s="876"/>
      <c r="JJU69" s="876"/>
      <c r="JJV69" s="876"/>
      <c r="JJW69" s="876"/>
      <c r="JJX69" s="876"/>
      <c r="JJY69" s="876"/>
      <c r="JJZ69" s="876"/>
      <c r="JKA69" s="876"/>
      <c r="JKB69" s="876"/>
      <c r="JKC69" s="876"/>
      <c r="JKD69" s="876"/>
      <c r="JKE69" s="876"/>
      <c r="JKF69" s="876"/>
      <c r="JKG69" s="876"/>
      <c r="JKH69" s="876"/>
      <c r="JKI69" s="876"/>
      <c r="JKJ69" s="876"/>
      <c r="JKK69" s="876"/>
      <c r="JKL69" s="876"/>
      <c r="JKM69" s="876"/>
      <c r="JKN69" s="876"/>
      <c r="JKO69" s="876"/>
      <c r="JKP69" s="876"/>
      <c r="JKQ69" s="876"/>
      <c r="JKR69" s="876"/>
      <c r="JKS69" s="876"/>
      <c r="JKT69" s="876"/>
      <c r="JKU69" s="876"/>
      <c r="JKV69" s="876"/>
      <c r="JKW69" s="876"/>
      <c r="JKX69" s="876"/>
      <c r="JKY69" s="876"/>
      <c r="JKZ69" s="876"/>
      <c r="JLA69" s="876"/>
      <c r="JLB69" s="876"/>
      <c r="JLC69" s="876"/>
      <c r="JLD69" s="876"/>
      <c r="JLE69" s="876"/>
      <c r="JLF69" s="876"/>
      <c r="JLG69" s="876"/>
      <c r="JLH69" s="876"/>
      <c r="JLI69" s="876"/>
      <c r="JLJ69" s="876"/>
      <c r="JLK69" s="876"/>
      <c r="JLL69" s="876"/>
      <c r="JLM69" s="876"/>
      <c r="JLN69" s="876"/>
      <c r="JLO69" s="876"/>
      <c r="JLP69" s="876"/>
      <c r="JLQ69" s="876"/>
      <c r="JLR69" s="876"/>
      <c r="JLS69" s="876"/>
      <c r="JLT69" s="876"/>
      <c r="JLU69" s="876"/>
      <c r="JLV69" s="876"/>
      <c r="JLW69" s="876"/>
      <c r="JLX69" s="876"/>
      <c r="JLY69" s="876"/>
      <c r="JLZ69" s="876"/>
      <c r="JMA69" s="876"/>
      <c r="JMB69" s="876"/>
      <c r="JMC69" s="876"/>
      <c r="JMD69" s="876"/>
      <c r="JME69" s="876"/>
      <c r="JMF69" s="876"/>
      <c r="JMG69" s="876"/>
      <c r="JMH69" s="876"/>
      <c r="JMI69" s="876"/>
      <c r="JMJ69" s="876"/>
      <c r="JMK69" s="876"/>
      <c r="JML69" s="876"/>
      <c r="JMM69" s="876"/>
      <c r="JMN69" s="876"/>
      <c r="JMO69" s="876"/>
      <c r="JMP69" s="876"/>
      <c r="JMQ69" s="876"/>
      <c r="JMR69" s="876"/>
      <c r="JMS69" s="876"/>
      <c r="JMT69" s="876"/>
      <c r="JMU69" s="876"/>
      <c r="JMV69" s="876"/>
      <c r="JMW69" s="876"/>
      <c r="JMX69" s="876"/>
      <c r="JMY69" s="876"/>
      <c r="JMZ69" s="876"/>
      <c r="JNA69" s="876"/>
      <c r="JNB69" s="876"/>
      <c r="JNC69" s="876"/>
      <c r="JND69" s="876"/>
      <c r="JNE69" s="876"/>
      <c r="JNF69" s="876"/>
      <c r="JNG69" s="876"/>
      <c r="JNH69" s="876"/>
      <c r="JNI69" s="876"/>
      <c r="JNJ69" s="876"/>
      <c r="JNK69" s="876"/>
      <c r="JNL69" s="876"/>
      <c r="JNM69" s="876"/>
      <c r="JNN69" s="876"/>
      <c r="JNO69" s="876"/>
      <c r="JNP69" s="876"/>
      <c r="JNQ69" s="876"/>
      <c r="JNR69" s="876"/>
      <c r="JNS69" s="876"/>
      <c r="JNT69" s="876"/>
      <c r="JNU69" s="876"/>
      <c r="JNV69" s="876"/>
      <c r="JNW69" s="876"/>
      <c r="JNX69" s="876"/>
      <c r="JNY69" s="876"/>
      <c r="JNZ69" s="876"/>
      <c r="JOA69" s="876"/>
      <c r="JOB69" s="876"/>
      <c r="JOC69" s="876"/>
      <c r="JOD69" s="876"/>
      <c r="JOE69" s="876"/>
      <c r="JOF69" s="876"/>
      <c r="JOG69" s="876"/>
      <c r="JOH69" s="876"/>
      <c r="JOI69" s="876"/>
      <c r="JOJ69" s="876"/>
      <c r="JOK69" s="876"/>
      <c r="JOL69" s="876"/>
      <c r="JOM69" s="876"/>
      <c r="JON69" s="876"/>
      <c r="JOO69" s="876"/>
      <c r="JOP69" s="876"/>
      <c r="JOQ69" s="876"/>
      <c r="JOR69" s="876"/>
      <c r="JOS69" s="876"/>
      <c r="JOT69" s="876"/>
      <c r="JOU69" s="876"/>
      <c r="JOV69" s="876"/>
      <c r="JOW69" s="876"/>
      <c r="JOX69" s="876"/>
      <c r="JOY69" s="876"/>
      <c r="JOZ69" s="876"/>
      <c r="JPA69" s="876"/>
      <c r="JPB69" s="876"/>
      <c r="JPC69" s="876"/>
      <c r="JPD69" s="876"/>
      <c r="JPE69" s="876"/>
      <c r="JPF69" s="876"/>
      <c r="JPG69" s="876"/>
      <c r="JPH69" s="876"/>
      <c r="JPI69" s="876"/>
      <c r="JPJ69" s="876"/>
      <c r="JPK69" s="876"/>
      <c r="JPL69" s="876"/>
      <c r="JPM69" s="876"/>
      <c r="JPN69" s="876"/>
      <c r="JPO69" s="876"/>
      <c r="JPP69" s="876"/>
      <c r="JPQ69" s="876"/>
      <c r="JPR69" s="876"/>
      <c r="JPS69" s="876"/>
      <c r="JPT69" s="876"/>
      <c r="JPU69" s="876"/>
      <c r="JPV69" s="876"/>
      <c r="JPW69" s="876"/>
      <c r="JPX69" s="876"/>
      <c r="JPY69" s="876"/>
      <c r="JPZ69" s="876"/>
      <c r="JQA69" s="876"/>
      <c r="JQB69" s="876"/>
      <c r="JQC69" s="876"/>
      <c r="JQD69" s="876"/>
      <c r="JQE69" s="876"/>
      <c r="JQF69" s="876"/>
      <c r="JQG69" s="876"/>
      <c r="JQH69" s="876"/>
      <c r="JQI69" s="876"/>
      <c r="JQJ69" s="876"/>
      <c r="JQK69" s="876"/>
      <c r="JQL69" s="876"/>
      <c r="JQM69" s="876"/>
      <c r="JQN69" s="876"/>
      <c r="JQO69" s="876"/>
      <c r="JQP69" s="876"/>
      <c r="JQQ69" s="876"/>
      <c r="JQR69" s="876"/>
      <c r="JQS69" s="876"/>
      <c r="JQT69" s="876"/>
      <c r="JQU69" s="876"/>
      <c r="JQV69" s="876"/>
      <c r="JQW69" s="876"/>
      <c r="JQX69" s="876"/>
      <c r="JQY69" s="876"/>
      <c r="JQZ69" s="876"/>
      <c r="JRA69" s="876"/>
      <c r="JRB69" s="876"/>
      <c r="JRC69" s="876"/>
      <c r="JRD69" s="876"/>
      <c r="JRE69" s="876"/>
      <c r="JRF69" s="876"/>
      <c r="JRG69" s="876"/>
      <c r="JRH69" s="876"/>
      <c r="JRI69" s="876"/>
      <c r="JRJ69" s="876"/>
      <c r="JRK69" s="876"/>
      <c r="JRL69" s="876"/>
      <c r="JRM69" s="876"/>
      <c r="JRN69" s="876"/>
      <c r="JRO69" s="876"/>
      <c r="JRP69" s="876"/>
      <c r="JRQ69" s="876"/>
      <c r="JRR69" s="876"/>
      <c r="JRS69" s="876"/>
      <c r="JRT69" s="876"/>
      <c r="JRU69" s="876"/>
      <c r="JRV69" s="876"/>
      <c r="JRW69" s="876"/>
      <c r="JRX69" s="876"/>
      <c r="JRY69" s="876"/>
      <c r="JRZ69" s="876"/>
      <c r="JSA69" s="876"/>
      <c r="JSB69" s="876"/>
      <c r="JSC69" s="876"/>
      <c r="JSD69" s="876"/>
      <c r="JSE69" s="876"/>
      <c r="JSF69" s="876"/>
      <c r="JSG69" s="876"/>
      <c r="JSH69" s="876"/>
      <c r="JSI69" s="876"/>
      <c r="JSJ69" s="876"/>
      <c r="JSK69" s="876"/>
      <c r="JSL69" s="876"/>
      <c r="JSM69" s="876"/>
      <c r="JSN69" s="876"/>
      <c r="JSO69" s="876"/>
      <c r="JSP69" s="876"/>
      <c r="JSQ69" s="876"/>
      <c r="JSR69" s="876"/>
      <c r="JSS69" s="876"/>
      <c r="JST69" s="876"/>
      <c r="JSU69" s="876"/>
      <c r="JSV69" s="876"/>
      <c r="JSW69" s="876"/>
      <c r="JSX69" s="876"/>
      <c r="JSY69" s="876"/>
      <c r="JSZ69" s="876"/>
      <c r="JTA69" s="876"/>
      <c r="JTB69" s="876"/>
      <c r="JTC69" s="876"/>
      <c r="JTD69" s="876"/>
      <c r="JTE69" s="876"/>
      <c r="JTF69" s="876"/>
      <c r="JTG69" s="876"/>
      <c r="JTH69" s="876"/>
      <c r="JTI69" s="876"/>
      <c r="JTJ69" s="876"/>
      <c r="JTK69" s="876"/>
      <c r="JTL69" s="876"/>
      <c r="JTM69" s="876"/>
      <c r="JTN69" s="876"/>
      <c r="JTO69" s="876"/>
      <c r="JTP69" s="876"/>
      <c r="JTQ69" s="876"/>
      <c r="JTR69" s="876"/>
      <c r="JTS69" s="876"/>
      <c r="JTT69" s="876"/>
      <c r="JTU69" s="876"/>
      <c r="JTV69" s="876"/>
      <c r="JTW69" s="876"/>
      <c r="JTX69" s="876"/>
      <c r="JTY69" s="876"/>
      <c r="JTZ69" s="876"/>
      <c r="JUA69" s="876"/>
      <c r="JUB69" s="876"/>
      <c r="JUC69" s="876"/>
      <c r="JUD69" s="876"/>
      <c r="JUE69" s="876"/>
      <c r="JUF69" s="876"/>
      <c r="JUG69" s="876"/>
      <c r="JUH69" s="876"/>
      <c r="JUI69" s="876"/>
      <c r="JUJ69" s="876"/>
      <c r="JUK69" s="876"/>
      <c r="JUL69" s="876"/>
      <c r="JUM69" s="876"/>
      <c r="JUN69" s="876"/>
      <c r="JUO69" s="876"/>
      <c r="JUP69" s="876"/>
      <c r="JUQ69" s="876"/>
      <c r="JUR69" s="876"/>
      <c r="JUS69" s="876"/>
      <c r="JUT69" s="876"/>
      <c r="JUU69" s="876"/>
      <c r="JUV69" s="876"/>
      <c r="JUW69" s="876"/>
      <c r="JUX69" s="876"/>
      <c r="JUY69" s="876"/>
      <c r="JUZ69" s="876"/>
      <c r="JVA69" s="876"/>
      <c r="JVB69" s="876"/>
      <c r="JVC69" s="876"/>
      <c r="JVD69" s="876"/>
      <c r="JVE69" s="876"/>
      <c r="JVF69" s="876"/>
      <c r="JVG69" s="876"/>
      <c r="JVH69" s="876"/>
      <c r="JVI69" s="876"/>
      <c r="JVJ69" s="876"/>
      <c r="JVK69" s="876"/>
      <c r="JVL69" s="876"/>
      <c r="JVM69" s="876"/>
      <c r="JVN69" s="876"/>
      <c r="JVO69" s="876"/>
      <c r="JVP69" s="876"/>
      <c r="JVQ69" s="876"/>
      <c r="JVR69" s="876"/>
      <c r="JVS69" s="876"/>
      <c r="JVT69" s="876"/>
      <c r="JVU69" s="876"/>
      <c r="JVV69" s="876"/>
      <c r="JVW69" s="876"/>
      <c r="JVX69" s="876"/>
      <c r="JVY69" s="876"/>
      <c r="JVZ69" s="876"/>
      <c r="JWA69" s="876"/>
      <c r="JWB69" s="876"/>
      <c r="JWC69" s="876"/>
      <c r="JWD69" s="876"/>
      <c r="JWE69" s="876"/>
      <c r="JWF69" s="876"/>
      <c r="JWG69" s="876"/>
      <c r="JWH69" s="876"/>
      <c r="JWI69" s="876"/>
      <c r="JWJ69" s="876"/>
      <c r="JWK69" s="876"/>
      <c r="JWL69" s="876"/>
      <c r="JWM69" s="876"/>
      <c r="JWN69" s="876"/>
      <c r="JWO69" s="876"/>
      <c r="JWP69" s="876"/>
      <c r="JWQ69" s="876"/>
      <c r="JWR69" s="876"/>
      <c r="JWS69" s="876"/>
      <c r="JWT69" s="876"/>
      <c r="JWU69" s="876"/>
      <c r="JWV69" s="876"/>
      <c r="JWW69" s="876"/>
      <c r="JWX69" s="876"/>
      <c r="JWY69" s="876"/>
      <c r="JWZ69" s="876"/>
      <c r="JXA69" s="876"/>
      <c r="JXB69" s="876"/>
      <c r="JXC69" s="876"/>
      <c r="JXD69" s="876"/>
      <c r="JXE69" s="876"/>
      <c r="JXF69" s="876"/>
      <c r="JXG69" s="876"/>
      <c r="JXH69" s="876"/>
      <c r="JXI69" s="876"/>
      <c r="JXJ69" s="876"/>
      <c r="JXK69" s="876"/>
      <c r="JXL69" s="876"/>
      <c r="JXM69" s="876"/>
      <c r="JXN69" s="876"/>
      <c r="JXO69" s="876"/>
      <c r="JXP69" s="876"/>
      <c r="JXQ69" s="876"/>
      <c r="JXR69" s="876"/>
      <c r="JXS69" s="876"/>
      <c r="JXT69" s="876"/>
      <c r="JXU69" s="876"/>
      <c r="JXV69" s="876"/>
      <c r="JXW69" s="876"/>
      <c r="JXX69" s="876"/>
      <c r="JXY69" s="876"/>
      <c r="JXZ69" s="876"/>
      <c r="JYA69" s="876"/>
      <c r="JYB69" s="876"/>
      <c r="JYC69" s="876"/>
      <c r="JYD69" s="876"/>
      <c r="JYE69" s="876"/>
      <c r="JYF69" s="876"/>
      <c r="JYG69" s="876"/>
      <c r="JYH69" s="876"/>
      <c r="JYI69" s="876"/>
      <c r="JYJ69" s="876"/>
      <c r="JYK69" s="876"/>
      <c r="JYL69" s="876"/>
      <c r="JYM69" s="876"/>
      <c r="JYN69" s="876"/>
      <c r="JYO69" s="876"/>
      <c r="JYP69" s="876"/>
      <c r="JYQ69" s="876"/>
      <c r="JYR69" s="876"/>
      <c r="JYS69" s="876"/>
      <c r="JYT69" s="876"/>
      <c r="JYU69" s="876"/>
      <c r="JYV69" s="876"/>
      <c r="JYW69" s="876"/>
      <c r="JYX69" s="876"/>
      <c r="JYY69" s="876"/>
      <c r="JYZ69" s="876"/>
      <c r="JZA69" s="876"/>
      <c r="JZB69" s="876"/>
      <c r="JZC69" s="876"/>
      <c r="JZD69" s="876"/>
      <c r="JZE69" s="876"/>
      <c r="JZF69" s="876"/>
      <c r="JZG69" s="876"/>
      <c r="JZH69" s="876"/>
      <c r="JZI69" s="876"/>
      <c r="JZJ69" s="876"/>
      <c r="JZK69" s="876"/>
      <c r="JZL69" s="876"/>
      <c r="JZM69" s="876"/>
      <c r="JZN69" s="876"/>
      <c r="JZO69" s="876"/>
      <c r="JZP69" s="876"/>
      <c r="JZQ69" s="876"/>
      <c r="JZR69" s="876"/>
      <c r="JZS69" s="876"/>
      <c r="JZT69" s="876"/>
      <c r="JZU69" s="876"/>
      <c r="JZV69" s="876"/>
      <c r="JZW69" s="876"/>
      <c r="JZX69" s="876"/>
      <c r="JZY69" s="876"/>
      <c r="JZZ69" s="876"/>
      <c r="KAA69" s="876"/>
      <c r="KAB69" s="876"/>
      <c r="KAC69" s="876"/>
      <c r="KAD69" s="876"/>
      <c r="KAE69" s="876"/>
      <c r="KAF69" s="876"/>
      <c r="KAG69" s="876"/>
      <c r="KAH69" s="876"/>
      <c r="KAI69" s="876"/>
      <c r="KAJ69" s="876"/>
      <c r="KAK69" s="876"/>
      <c r="KAL69" s="876"/>
      <c r="KAM69" s="876"/>
      <c r="KAN69" s="876"/>
      <c r="KAO69" s="876"/>
      <c r="KAP69" s="876"/>
      <c r="KAQ69" s="876"/>
      <c r="KAR69" s="876"/>
      <c r="KAS69" s="876"/>
      <c r="KAT69" s="876"/>
      <c r="KAU69" s="876"/>
      <c r="KAV69" s="876"/>
      <c r="KAW69" s="876"/>
      <c r="KAX69" s="876"/>
      <c r="KAY69" s="876"/>
      <c r="KAZ69" s="876"/>
      <c r="KBA69" s="876"/>
      <c r="KBB69" s="876"/>
      <c r="KBC69" s="876"/>
      <c r="KBD69" s="876"/>
      <c r="KBE69" s="876"/>
      <c r="KBF69" s="876"/>
      <c r="KBG69" s="876"/>
      <c r="KBH69" s="876"/>
      <c r="KBI69" s="876"/>
      <c r="KBJ69" s="876"/>
      <c r="KBK69" s="876"/>
      <c r="KBL69" s="876"/>
      <c r="KBM69" s="876"/>
      <c r="KBN69" s="876"/>
      <c r="KBO69" s="876"/>
      <c r="KBP69" s="876"/>
      <c r="KBQ69" s="876"/>
      <c r="KBR69" s="876"/>
      <c r="KBS69" s="876"/>
      <c r="KBT69" s="876"/>
      <c r="KBU69" s="876"/>
      <c r="KBV69" s="876"/>
      <c r="KBW69" s="876"/>
      <c r="KBX69" s="876"/>
      <c r="KBY69" s="876"/>
      <c r="KBZ69" s="876"/>
      <c r="KCA69" s="876"/>
      <c r="KCB69" s="876"/>
      <c r="KCC69" s="876"/>
      <c r="KCD69" s="876"/>
      <c r="KCE69" s="876"/>
      <c r="KCF69" s="876"/>
      <c r="KCG69" s="876"/>
      <c r="KCH69" s="876"/>
      <c r="KCI69" s="876"/>
      <c r="KCJ69" s="876"/>
      <c r="KCK69" s="876"/>
      <c r="KCL69" s="876"/>
      <c r="KCM69" s="876"/>
      <c r="KCN69" s="876"/>
      <c r="KCO69" s="876"/>
      <c r="KCP69" s="876"/>
      <c r="KCQ69" s="876"/>
      <c r="KCR69" s="876"/>
      <c r="KCS69" s="876"/>
      <c r="KCT69" s="876"/>
      <c r="KCU69" s="876"/>
      <c r="KCV69" s="876"/>
      <c r="KCW69" s="876"/>
      <c r="KCX69" s="876"/>
      <c r="KCY69" s="876"/>
      <c r="KCZ69" s="876"/>
      <c r="KDA69" s="876"/>
      <c r="KDB69" s="876"/>
      <c r="KDC69" s="876"/>
      <c r="KDD69" s="876"/>
      <c r="KDE69" s="876"/>
      <c r="KDF69" s="876"/>
      <c r="KDG69" s="876"/>
      <c r="KDH69" s="876"/>
      <c r="KDI69" s="876"/>
      <c r="KDJ69" s="876"/>
      <c r="KDK69" s="876"/>
      <c r="KDL69" s="876"/>
      <c r="KDM69" s="876"/>
      <c r="KDN69" s="876"/>
      <c r="KDO69" s="876"/>
      <c r="KDP69" s="876"/>
      <c r="KDQ69" s="876"/>
      <c r="KDR69" s="876"/>
      <c r="KDS69" s="876"/>
      <c r="KDT69" s="876"/>
      <c r="KDU69" s="876"/>
      <c r="KDV69" s="876"/>
      <c r="KDW69" s="876"/>
      <c r="KDX69" s="876"/>
      <c r="KDY69" s="876"/>
      <c r="KDZ69" s="876"/>
      <c r="KEA69" s="876"/>
      <c r="KEB69" s="876"/>
      <c r="KEC69" s="876"/>
      <c r="KED69" s="876"/>
      <c r="KEE69" s="876"/>
      <c r="KEF69" s="876"/>
      <c r="KEG69" s="876"/>
      <c r="KEH69" s="876"/>
      <c r="KEI69" s="876"/>
      <c r="KEJ69" s="876"/>
      <c r="KEK69" s="876"/>
      <c r="KEL69" s="876"/>
      <c r="KEM69" s="876"/>
      <c r="KEN69" s="876"/>
      <c r="KEO69" s="876"/>
      <c r="KEP69" s="876"/>
      <c r="KEQ69" s="876"/>
      <c r="KER69" s="876"/>
      <c r="KES69" s="876"/>
      <c r="KET69" s="876"/>
      <c r="KEU69" s="876"/>
      <c r="KEV69" s="876"/>
      <c r="KEW69" s="876"/>
      <c r="KEX69" s="876"/>
      <c r="KEY69" s="876"/>
      <c r="KEZ69" s="876"/>
      <c r="KFA69" s="876"/>
      <c r="KFB69" s="876"/>
      <c r="KFC69" s="876"/>
      <c r="KFD69" s="876"/>
      <c r="KFE69" s="876"/>
      <c r="KFF69" s="876"/>
      <c r="KFG69" s="876"/>
      <c r="KFH69" s="876"/>
      <c r="KFI69" s="876"/>
      <c r="KFJ69" s="876"/>
      <c r="KFK69" s="876"/>
      <c r="KFL69" s="876"/>
      <c r="KFM69" s="876"/>
      <c r="KFN69" s="876"/>
      <c r="KFO69" s="876"/>
      <c r="KFP69" s="876"/>
      <c r="KFQ69" s="876"/>
      <c r="KFR69" s="876"/>
      <c r="KFS69" s="876"/>
      <c r="KFT69" s="876"/>
      <c r="KFU69" s="876"/>
      <c r="KFV69" s="876"/>
      <c r="KFW69" s="876"/>
      <c r="KFX69" s="876"/>
      <c r="KFY69" s="876"/>
      <c r="KFZ69" s="876"/>
      <c r="KGA69" s="876"/>
      <c r="KGB69" s="876"/>
      <c r="KGC69" s="876"/>
      <c r="KGD69" s="876"/>
      <c r="KGE69" s="876"/>
      <c r="KGF69" s="876"/>
      <c r="KGG69" s="876"/>
      <c r="KGH69" s="876"/>
      <c r="KGI69" s="876"/>
      <c r="KGJ69" s="876"/>
      <c r="KGK69" s="876"/>
      <c r="KGL69" s="876"/>
      <c r="KGM69" s="876"/>
      <c r="KGN69" s="876"/>
      <c r="KGO69" s="876"/>
      <c r="KGP69" s="876"/>
      <c r="KGQ69" s="876"/>
      <c r="KGR69" s="876"/>
      <c r="KGS69" s="876"/>
      <c r="KGT69" s="876"/>
      <c r="KGU69" s="876"/>
      <c r="KGV69" s="876"/>
      <c r="KGW69" s="876"/>
      <c r="KGX69" s="876"/>
      <c r="KGY69" s="876"/>
      <c r="KGZ69" s="876"/>
      <c r="KHA69" s="876"/>
      <c r="KHB69" s="876"/>
      <c r="KHC69" s="876"/>
      <c r="KHD69" s="876"/>
      <c r="KHE69" s="876"/>
      <c r="KHF69" s="876"/>
      <c r="KHG69" s="876"/>
      <c r="KHH69" s="876"/>
      <c r="KHI69" s="876"/>
      <c r="KHJ69" s="876"/>
      <c r="KHK69" s="876"/>
      <c r="KHL69" s="876"/>
      <c r="KHM69" s="876"/>
      <c r="KHN69" s="876"/>
      <c r="KHO69" s="876"/>
      <c r="KHP69" s="876"/>
      <c r="KHQ69" s="876"/>
      <c r="KHR69" s="876"/>
      <c r="KHS69" s="876"/>
      <c r="KHT69" s="876"/>
      <c r="KHU69" s="876"/>
      <c r="KHV69" s="876"/>
      <c r="KHW69" s="876"/>
      <c r="KHX69" s="876"/>
      <c r="KHY69" s="876"/>
      <c r="KHZ69" s="876"/>
      <c r="KIA69" s="876"/>
      <c r="KIB69" s="876"/>
      <c r="KIC69" s="876"/>
      <c r="KID69" s="876"/>
      <c r="KIE69" s="876"/>
      <c r="KIF69" s="876"/>
      <c r="KIG69" s="876"/>
      <c r="KIH69" s="876"/>
      <c r="KII69" s="876"/>
      <c r="KIJ69" s="876"/>
      <c r="KIK69" s="876"/>
      <c r="KIL69" s="876"/>
      <c r="KIM69" s="876"/>
      <c r="KIN69" s="876"/>
      <c r="KIO69" s="876"/>
      <c r="KIP69" s="876"/>
      <c r="KIQ69" s="876"/>
      <c r="KIR69" s="876"/>
      <c r="KIS69" s="876"/>
      <c r="KIT69" s="876"/>
      <c r="KIU69" s="876"/>
      <c r="KIV69" s="876"/>
      <c r="KIW69" s="876"/>
      <c r="KIX69" s="876"/>
      <c r="KIY69" s="876"/>
      <c r="KIZ69" s="876"/>
      <c r="KJA69" s="876"/>
      <c r="KJB69" s="876"/>
      <c r="KJC69" s="876"/>
      <c r="KJD69" s="876"/>
      <c r="KJE69" s="876"/>
      <c r="KJF69" s="876"/>
      <c r="KJG69" s="876"/>
      <c r="KJH69" s="876"/>
      <c r="KJI69" s="876"/>
      <c r="KJJ69" s="876"/>
      <c r="KJK69" s="876"/>
      <c r="KJL69" s="876"/>
      <c r="KJM69" s="876"/>
      <c r="KJN69" s="876"/>
      <c r="KJO69" s="876"/>
      <c r="KJP69" s="876"/>
      <c r="KJQ69" s="876"/>
      <c r="KJR69" s="876"/>
      <c r="KJS69" s="876"/>
      <c r="KJT69" s="876"/>
      <c r="KJU69" s="876"/>
      <c r="KJV69" s="876"/>
      <c r="KJW69" s="876"/>
      <c r="KJX69" s="876"/>
      <c r="KJY69" s="876"/>
      <c r="KJZ69" s="876"/>
      <c r="KKA69" s="876"/>
      <c r="KKB69" s="876"/>
      <c r="KKC69" s="876"/>
      <c r="KKD69" s="876"/>
      <c r="KKE69" s="876"/>
      <c r="KKF69" s="876"/>
      <c r="KKG69" s="876"/>
      <c r="KKH69" s="876"/>
      <c r="KKI69" s="876"/>
      <c r="KKJ69" s="876"/>
      <c r="KKK69" s="876"/>
      <c r="KKL69" s="876"/>
      <c r="KKM69" s="876"/>
      <c r="KKN69" s="876"/>
      <c r="KKO69" s="876"/>
      <c r="KKP69" s="876"/>
      <c r="KKQ69" s="876"/>
      <c r="KKR69" s="876"/>
      <c r="KKS69" s="876"/>
      <c r="KKT69" s="876"/>
      <c r="KKU69" s="876"/>
      <c r="KKV69" s="876"/>
      <c r="KKW69" s="876"/>
      <c r="KKX69" s="876"/>
      <c r="KKY69" s="876"/>
      <c r="KKZ69" s="876"/>
      <c r="KLA69" s="876"/>
      <c r="KLB69" s="876"/>
      <c r="KLC69" s="876"/>
      <c r="KLD69" s="876"/>
      <c r="KLE69" s="876"/>
      <c r="KLF69" s="876"/>
      <c r="KLG69" s="876"/>
      <c r="KLH69" s="876"/>
      <c r="KLI69" s="876"/>
      <c r="KLJ69" s="876"/>
      <c r="KLK69" s="876"/>
      <c r="KLL69" s="876"/>
      <c r="KLM69" s="876"/>
      <c r="KLN69" s="876"/>
      <c r="KLO69" s="876"/>
      <c r="KLP69" s="876"/>
      <c r="KLQ69" s="876"/>
      <c r="KLR69" s="876"/>
      <c r="KLS69" s="876"/>
      <c r="KLT69" s="876"/>
      <c r="KLU69" s="876"/>
      <c r="KLV69" s="876"/>
      <c r="KLW69" s="876"/>
      <c r="KLX69" s="876"/>
      <c r="KLY69" s="876"/>
      <c r="KLZ69" s="876"/>
      <c r="KMA69" s="876"/>
      <c r="KMB69" s="876"/>
      <c r="KMC69" s="876"/>
      <c r="KMD69" s="876"/>
      <c r="KME69" s="876"/>
      <c r="KMF69" s="876"/>
      <c r="KMG69" s="876"/>
      <c r="KMH69" s="876"/>
      <c r="KMI69" s="876"/>
      <c r="KMJ69" s="876"/>
      <c r="KMK69" s="876"/>
      <c r="KML69" s="876"/>
      <c r="KMM69" s="876"/>
      <c r="KMN69" s="876"/>
      <c r="KMO69" s="876"/>
      <c r="KMP69" s="876"/>
      <c r="KMQ69" s="876"/>
      <c r="KMR69" s="876"/>
      <c r="KMS69" s="876"/>
      <c r="KMT69" s="876"/>
      <c r="KMU69" s="876"/>
      <c r="KMV69" s="876"/>
      <c r="KMW69" s="876"/>
      <c r="KMX69" s="876"/>
      <c r="KMY69" s="876"/>
      <c r="KMZ69" s="876"/>
      <c r="KNA69" s="876"/>
      <c r="KNB69" s="876"/>
      <c r="KNC69" s="876"/>
      <c r="KND69" s="876"/>
      <c r="KNE69" s="876"/>
      <c r="KNF69" s="876"/>
      <c r="KNG69" s="876"/>
      <c r="KNH69" s="876"/>
      <c r="KNI69" s="876"/>
      <c r="KNJ69" s="876"/>
      <c r="KNK69" s="876"/>
      <c r="KNL69" s="876"/>
      <c r="KNM69" s="876"/>
      <c r="KNN69" s="876"/>
      <c r="KNO69" s="876"/>
      <c r="KNP69" s="876"/>
      <c r="KNQ69" s="876"/>
      <c r="KNR69" s="876"/>
      <c r="KNS69" s="876"/>
      <c r="KNT69" s="876"/>
      <c r="KNU69" s="876"/>
      <c r="KNV69" s="876"/>
      <c r="KNW69" s="876"/>
      <c r="KNX69" s="876"/>
      <c r="KNY69" s="876"/>
      <c r="KNZ69" s="876"/>
      <c r="KOA69" s="876"/>
      <c r="KOB69" s="876"/>
      <c r="KOC69" s="876"/>
      <c r="KOD69" s="876"/>
      <c r="KOE69" s="876"/>
      <c r="KOF69" s="876"/>
      <c r="KOG69" s="876"/>
      <c r="KOH69" s="876"/>
      <c r="KOI69" s="876"/>
      <c r="KOJ69" s="876"/>
      <c r="KOK69" s="876"/>
      <c r="KOL69" s="876"/>
      <c r="KOM69" s="876"/>
      <c r="KON69" s="876"/>
      <c r="KOO69" s="876"/>
      <c r="KOP69" s="876"/>
      <c r="KOQ69" s="876"/>
      <c r="KOR69" s="876"/>
      <c r="KOS69" s="876"/>
      <c r="KOT69" s="876"/>
      <c r="KOU69" s="876"/>
      <c r="KOV69" s="876"/>
      <c r="KOW69" s="876"/>
      <c r="KOX69" s="876"/>
      <c r="KOY69" s="876"/>
      <c r="KOZ69" s="876"/>
      <c r="KPA69" s="876"/>
      <c r="KPB69" s="876"/>
      <c r="KPC69" s="876"/>
      <c r="KPD69" s="876"/>
      <c r="KPE69" s="876"/>
      <c r="KPF69" s="876"/>
      <c r="KPG69" s="876"/>
      <c r="KPH69" s="876"/>
      <c r="KPI69" s="876"/>
      <c r="KPJ69" s="876"/>
      <c r="KPK69" s="876"/>
      <c r="KPL69" s="876"/>
      <c r="KPM69" s="876"/>
      <c r="KPN69" s="876"/>
      <c r="KPO69" s="876"/>
      <c r="KPP69" s="876"/>
      <c r="KPQ69" s="876"/>
      <c r="KPR69" s="876"/>
      <c r="KPS69" s="876"/>
      <c r="KPT69" s="876"/>
      <c r="KPU69" s="876"/>
      <c r="KPV69" s="876"/>
      <c r="KPW69" s="876"/>
      <c r="KPX69" s="876"/>
      <c r="KPY69" s="876"/>
      <c r="KPZ69" s="876"/>
      <c r="KQA69" s="876"/>
      <c r="KQB69" s="876"/>
      <c r="KQC69" s="876"/>
      <c r="KQD69" s="876"/>
      <c r="KQE69" s="876"/>
      <c r="KQF69" s="876"/>
      <c r="KQG69" s="876"/>
      <c r="KQH69" s="876"/>
      <c r="KQI69" s="876"/>
      <c r="KQJ69" s="876"/>
      <c r="KQK69" s="876"/>
      <c r="KQL69" s="876"/>
      <c r="KQM69" s="876"/>
      <c r="KQN69" s="876"/>
      <c r="KQO69" s="876"/>
      <c r="KQP69" s="876"/>
      <c r="KQQ69" s="876"/>
      <c r="KQR69" s="876"/>
      <c r="KQS69" s="876"/>
      <c r="KQT69" s="876"/>
      <c r="KQU69" s="876"/>
      <c r="KQV69" s="876"/>
      <c r="KQW69" s="876"/>
      <c r="KQX69" s="876"/>
      <c r="KQY69" s="876"/>
      <c r="KQZ69" s="876"/>
      <c r="KRA69" s="876"/>
      <c r="KRB69" s="876"/>
      <c r="KRC69" s="876"/>
      <c r="KRD69" s="876"/>
      <c r="KRE69" s="876"/>
      <c r="KRF69" s="876"/>
      <c r="KRG69" s="876"/>
      <c r="KRH69" s="876"/>
      <c r="KRI69" s="876"/>
      <c r="KRJ69" s="876"/>
      <c r="KRK69" s="876"/>
      <c r="KRL69" s="876"/>
      <c r="KRM69" s="876"/>
      <c r="KRN69" s="876"/>
      <c r="KRO69" s="876"/>
      <c r="KRP69" s="876"/>
      <c r="KRQ69" s="876"/>
      <c r="KRR69" s="876"/>
      <c r="KRS69" s="876"/>
      <c r="KRT69" s="876"/>
      <c r="KRU69" s="876"/>
      <c r="KRV69" s="876"/>
      <c r="KRW69" s="876"/>
      <c r="KRX69" s="876"/>
      <c r="KRY69" s="876"/>
      <c r="KRZ69" s="876"/>
      <c r="KSA69" s="876"/>
      <c r="KSB69" s="876"/>
      <c r="KSC69" s="876"/>
      <c r="KSD69" s="876"/>
      <c r="KSE69" s="876"/>
      <c r="KSF69" s="876"/>
      <c r="KSG69" s="876"/>
      <c r="KSH69" s="876"/>
      <c r="KSI69" s="876"/>
      <c r="KSJ69" s="876"/>
      <c r="KSK69" s="876"/>
      <c r="KSL69" s="876"/>
      <c r="KSM69" s="876"/>
      <c r="KSN69" s="876"/>
      <c r="KSO69" s="876"/>
      <c r="KSP69" s="876"/>
      <c r="KSQ69" s="876"/>
      <c r="KSR69" s="876"/>
      <c r="KSS69" s="876"/>
      <c r="KST69" s="876"/>
      <c r="KSU69" s="876"/>
      <c r="KSV69" s="876"/>
      <c r="KSW69" s="876"/>
      <c r="KSX69" s="876"/>
      <c r="KSY69" s="876"/>
      <c r="KSZ69" s="876"/>
      <c r="KTA69" s="876"/>
      <c r="KTB69" s="876"/>
      <c r="KTC69" s="876"/>
      <c r="KTD69" s="876"/>
      <c r="KTE69" s="876"/>
      <c r="KTF69" s="876"/>
      <c r="KTG69" s="876"/>
      <c r="KTH69" s="876"/>
      <c r="KTI69" s="876"/>
      <c r="KTJ69" s="876"/>
      <c r="KTK69" s="876"/>
      <c r="KTL69" s="876"/>
      <c r="KTM69" s="876"/>
      <c r="KTN69" s="876"/>
      <c r="KTO69" s="876"/>
      <c r="KTP69" s="876"/>
      <c r="KTQ69" s="876"/>
      <c r="KTR69" s="876"/>
      <c r="KTS69" s="876"/>
      <c r="KTT69" s="876"/>
      <c r="KTU69" s="876"/>
      <c r="KTV69" s="876"/>
      <c r="KTW69" s="876"/>
      <c r="KTX69" s="876"/>
      <c r="KTY69" s="876"/>
      <c r="KTZ69" s="876"/>
      <c r="KUA69" s="876"/>
      <c r="KUB69" s="876"/>
      <c r="KUC69" s="876"/>
      <c r="KUD69" s="876"/>
      <c r="KUE69" s="876"/>
      <c r="KUF69" s="876"/>
      <c r="KUG69" s="876"/>
      <c r="KUH69" s="876"/>
      <c r="KUI69" s="876"/>
      <c r="KUJ69" s="876"/>
      <c r="KUK69" s="876"/>
      <c r="KUL69" s="876"/>
      <c r="KUM69" s="876"/>
      <c r="KUN69" s="876"/>
      <c r="KUO69" s="876"/>
      <c r="KUP69" s="876"/>
      <c r="KUQ69" s="876"/>
      <c r="KUR69" s="876"/>
      <c r="KUS69" s="876"/>
      <c r="KUT69" s="876"/>
      <c r="KUU69" s="876"/>
      <c r="KUV69" s="876"/>
      <c r="KUW69" s="876"/>
      <c r="KUX69" s="876"/>
      <c r="KUY69" s="876"/>
      <c r="KUZ69" s="876"/>
      <c r="KVA69" s="876"/>
      <c r="KVB69" s="876"/>
      <c r="KVC69" s="876"/>
      <c r="KVD69" s="876"/>
      <c r="KVE69" s="876"/>
      <c r="KVF69" s="876"/>
      <c r="KVG69" s="876"/>
      <c r="KVH69" s="876"/>
      <c r="KVI69" s="876"/>
      <c r="KVJ69" s="876"/>
      <c r="KVK69" s="876"/>
      <c r="KVL69" s="876"/>
      <c r="KVM69" s="876"/>
      <c r="KVN69" s="876"/>
      <c r="KVO69" s="876"/>
      <c r="KVP69" s="876"/>
      <c r="KVQ69" s="876"/>
      <c r="KVR69" s="876"/>
      <c r="KVS69" s="876"/>
      <c r="KVT69" s="876"/>
      <c r="KVU69" s="876"/>
      <c r="KVV69" s="876"/>
      <c r="KVW69" s="876"/>
      <c r="KVX69" s="876"/>
      <c r="KVY69" s="876"/>
      <c r="KVZ69" s="876"/>
      <c r="KWA69" s="876"/>
      <c r="KWB69" s="876"/>
      <c r="KWC69" s="876"/>
      <c r="KWD69" s="876"/>
      <c r="KWE69" s="876"/>
      <c r="KWF69" s="876"/>
      <c r="KWG69" s="876"/>
      <c r="KWH69" s="876"/>
      <c r="KWI69" s="876"/>
      <c r="KWJ69" s="876"/>
      <c r="KWK69" s="876"/>
      <c r="KWL69" s="876"/>
      <c r="KWM69" s="876"/>
      <c r="KWN69" s="876"/>
      <c r="KWO69" s="876"/>
      <c r="KWP69" s="876"/>
      <c r="KWQ69" s="876"/>
      <c r="KWR69" s="876"/>
      <c r="KWS69" s="876"/>
      <c r="KWT69" s="876"/>
      <c r="KWU69" s="876"/>
      <c r="KWV69" s="876"/>
      <c r="KWW69" s="876"/>
      <c r="KWX69" s="876"/>
      <c r="KWY69" s="876"/>
      <c r="KWZ69" s="876"/>
      <c r="KXA69" s="876"/>
      <c r="KXB69" s="876"/>
      <c r="KXC69" s="876"/>
      <c r="KXD69" s="876"/>
      <c r="KXE69" s="876"/>
      <c r="KXF69" s="876"/>
      <c r="KXG69" s="876"/>
      <c r="KXH69" s="876"/>
      <c r="KXI69" s="876"/>
      <c r="KXJ69" s="876"/>
      <c r="KXK69" s="876"/>
      <c r="KXL69" s="876"/>
      <c r="KXM69" s="876"/>
      <c r="KXN69" s="876"/>
      <c r="KXO69" s="876"/>
      <c r="KXP69" s="876"/>
      <c r="KXQ69" s="876"/>
      <c r="KXR69" s="876"/>
      <c r="KXS69" s="876"/>
      <c r="KXT69" s="876"/>
      <c r="KXU69" s="876"/>
      <c r="KXV69" s="876"/>
      <c r="KXW69" s="876"/>
      <c r="KXX69" s="876"/>
      <c r="KXY69" s="876"/>
      <c r="KXZ69" s="876"/>
      <c r="KYA69" s="876"/>
      <c r="KYB69" s="876"/>
      <c r="KYC69" s="876"/>
      <c r="KYD69" s="876"/>
      <c r="KYE69" s="876"/>
      <c r="KYF69" s="876"/>
      <c r="KYG69" s="876"/>
      <c r="KYH69" s="876"/>
      <c r="KYI69" s="876"/>
      <c r="KYJ69" s="876"/>
      <c r="KYK69" s="876"/>
      <c r="KYL69" s="876"/>
      <c r="KYM69" s="876"/>
      <c r="KYN69" s="876"/>
      <c r="KYO69" s="876"/>
      <c r="KYP69" s="876"/>
      <c r="KYQ69" s="876"/>
      <c r="KYR69" s="876"/>
      <c r="KYS69" s="876"/>
      <c r="KYT69" s="876"/>
      <c r="KYU69" s="876"/>
      <c r="KYV69" s="876"/>
      <c r="KYW69" s="876"/>
      <c r="KYX69" s="876"/>
      <c r="KYY69" s="876"/>
      <c r="KYZ69" s="876"/>
      <c r="KZA69" s="876"/>
      <c r="KZB69" s="876"/>
      <c r="KZC69" s="876"/>
      <c r="KZD69" s="876"/>
      <c r="KZE69" s="876"/>
      <c r="KZF69" s="876"/>
      <c r="KZG69" s="876"/>
      <c r="KZH69" s="876"/>
      <c r="KZI69" s="876"/>
      <c r="KZJ69" s="876"/>
      <c r="KZK69" s="876"/>
      <c r="KZL69" s="876"/>
      <c r="KZM69" s="876"/>
      <c r="KZN69" s="876"/>
      <c r="KZO69" s="876"/>
      <c r="KZP69" s="876"/>
      <c r="KZQ69" s="876"/>
      <c r="KZR69" s="876"/>
      <c r="KZS69" s="876"/>
      <c r="KZT69" s="876"/>
      <c r="KZU69" s="876"/>
      <c r="KZV69" s="876"/>
      <c r="KZW69" s="876"/>
      <c r="KZX69" s="876"/>
      <c r="KZY69" s="876"/>
      <c r="KZZ69" s="876"/>
      <c r="LAA69" s="876"/>
      <c r="LAB69" s="876"/>
      <c r="LAC69" s="876"/>
      <c r="LAD69" s="876"/>
      <c r="LAE69" s="876"/>
      <c r="LAF69" s="876"/>
      <c r="LAG69" s="876"/>
      <c r="LAH69" s="876"/>
      <c r="LAI69" s="876"/>
      <c r="LAJ69" s="876"/>
      <c r="LAK69" s="876"/>
      <c r="LAL69" s="876"/>
      <c r="LAM69" s="876"/>
      <c r="LAN69" s="876"/>
      <c r="LAO69" s="876"/>
      <c r="LAP69" s="876"/>
      <c r="LAQ69" s="876"/>
      <c r="LAR69" s="876"/>
      <c r="LAS69" s="876"/>
      <c r="LAT69" s="876"/>
      <c r="LAU69" s="876"/>
      <c r="LAV69" s="876"/>
      <c r="LAW69" s="876"/>
      <c r="LAX69" s="876"/>
      <c r="LAY69" s="876"/>
      <c r="LAZ69" s="876"/>
      <c r="LBA69" s="876"/>
      <c r="LBB69" s="876"/>
      <c r="LBC69" s="876"/>
      <c r="LBD69" s="876"/>
      <c r="LBE69" s="876"/>
      <c r="LBF69" s="876"/>
      <c r="LBG69" s="876"/>
      <c r="LBH69" s="876"/>
      <c r="LBI69" s="876"/>
      <c r="LBJ69" s="876"/>
      <c r="LBK69" s="876"/>
      <c r="LBL69" s="876"/>
      <c r="LBM69" s="876"/>
      <c r="LBN69" s="876"/>
      <c r="LBO69" s="876"/>
      <c r="LBP69" s="876"/>
      <c r="LBQ69" s="876"/>
      <c r="LBR69" s="876"/>
      <c r="LBS69" s="876"/>
      <c r="LBT69" s="876"/>
      <c r="LBU69" s="876"/>
      <c r="LBV69" s="876"/>
      <c r="LBW69" s="876"/>
      <c r="LBX69" s="876"/>
      <c r="LBY69" s="876"/>
      <c r="LBZ69" s="876"/>
      <c r="LCA69" s="876"/>
      <c r="LCB69" s="876"/>
      <c r="LCC69" s="876"/>
      <c r="LCD69" s="876"/>
      <c r="LCE69" s="876"/>
      <c r="LCF69" s="876"/>
      <c r="LCG69" s="876"/>
      <c r="LCH69" s="876"/>
      <c r="LCI69" s="876"/>
      <c r="LCJ69" s="876"/>
      <c r="LCK69" s="876"/>
      <c r="LCL69" s="876"/>
      <c r="LCM69" s="876"/>
      <c r="LCN69" s="876"/>
      <c r="LCO69" s="876"/>
      <c r="LCP69" s="876"/>
      <c r="LCQ69" s="876"/>
      <c r="LCR69" s="876"/>
      <c r="LCS69" s="876"/>
      <c r="LCT69" s="876"/>
      <c r="LCU69" s="876"/>
      <c r="LCV69" s="876"/>
      <c r="LCW69" s="876"/>
      <c r="LCX69" s="876"/>
      <c r="LCY69" s="876"/>
      <c r="LCZ69" s="876"/>
      <c r="LDA69" s="876"/>
      <c r="LDB69" s="876"/>
      <c r="LDC69" s="876"/>
      <c r="LDD69" s="876"/>
      <c r="LDE69" s="876"/>
      <c r="LDF69" s="876"/>
      <c r="LDG69" s="876"/>
      <c r="LDH69" s="876"/>
      <c r="LDI69" s="876"/>
      <c r="LDJ69" s="876"/>
      <c r="LDK69" s="876"/>
      <c r="LDL69" s="876"/>
      <c r="LDM69" s="876"/>
      <c r="LDN69" s="876"/>
      <c r="LDO69" s="876"/>
      <c r="LDP69" s="876"/>
      <c r="LDQ69" s="876"/>
      <c r="LDR69" s="876"/>
      <c r="LDS69" s="876"/>
      <c r="LDT69" s="876"/>
      <c r="LDU69" s="876"/>
      <c r="LDV69" s="876"/>
      <c r="LDW69" s="876"/>
      <c r="LDX69" s="876"/>
      <c r="LDY69" s="876"/>
      <c r="LDZ69" s="876"/>
      <c r="LEA69" s="876"/>
      <c r="LEB69" s="876"/>
      <c r="LEC69" s="876"/>
      <c r="LED69" s="876"/>
      <c r="LEE69" s="876"/>
      <c r="LEF69" s="876"/>
      <c r="LEG69" s="876"/>
      <c r="LEH69" s="876"/>
      <c r="LEI69" s="876"/>
      <c r="LEJ69" s="876"/>
      <c r="LEK69" s="876"/>
      <c r="LEL69" s="876"/>
      <c r="LEM69" s="876"/>
      <c r="LEN69" s="876"/>
      <c r="LEO69" s="876"/>
      <c r="LEP69" s="876"/>
      <c r="LEQ69" s="876"/>
      <c r="LER69" s="876"/>
      <c r="LES69" s="876"/>
      <c r="LET69" s="876"/>
      <c r="LEU69" s="876"/>
      <c r="LEV69" s="876"/>
      <c r="LEW69" s="876"/>
      <c r="LEX69" s="876"/>
      <c r="LEY69" s="876"/>
      <c r="LEZ69" s="876"/>
      <c r="LFA69" s="876"/>
      <c r="LFB69" s="876"/>
      <c r="LFC69" s="876"/>
      <c r="LFD69" s="876"/>
      <c r="LFE69" s="876"/>
      <c r="LFF69" s="876"/>
      <c r="LFG69" s="876"/>
      <c r="LFH69" s="876"/>
      <c r="LFI69" s="876"/>
      <c r="LFJ69" s="876"/>
      <c r="LFK69" s="876"/>
      <c r="LFL69" s="876"/>
      <c r="LFM69" s="876"/>
      <c r="LFN69" s="876"/>
      <c r="LFO69" s="876"/>
      <c r="LFP69" s="876"/>
      <c r="LFQ69" s="876"/>
      <c r="LFR69" s="876"/>
      <c r="LFS69" s="876"/>
      <c r="LFT69" s="876"/>
      <c r="LFU69" s="876"/>
      <c r="LFV69" s="876"/>
      <c r="LFW69" s="876"/>
      <c r="LFX69" s="876"/>
      <c r="LFY69" s="876"/>
      <c r="LFZ69" s="876"/>
      <c r="LGA69" s="876"/>
      <c r="LGB69" s="876"/>
      <c r="LGC69" s="876"/>
      <c r="LGD69" s="876"/>
      <c r="LGE69" s="876"/>
      <c r="LGF69" s="876"/>
      <c r="LGG69" s="876"/>
      <c r="LGH69" s="876"/>
      <c r="LGI69" s="876"/>
      <c r="LGJ69" s="876"/>
      <c r="LGK69" s="876"/>
      <c r="LGL69" s="876"/>
      <c r="LGM69" s="876"/>
      <c r="LGN69" s="876"/>
      <c r="LGO69" s="876"/>
      <c r="LGP69" s="876"/>
      <c r="LGQ69" s="876"/>
      <c r="LGR69" s="876"/>
      <c r="LGS69" s="876"/>
      <c r="LGT69" s="876"/>
      <c r="LGU69" s="876"/>
      <c r="LGV69" s="876"/>
      <c r="LGW69" s="876"/>
      <c r="LGX69" s="876"/>
      <c r="LGY69" s="876"/>
      <c r="LGZ69" s="876"/>
      <c r="LHA69" s="876"/>
      <c r="LHB69" s="876"/>
      <c r="LHC69" s="876"/>
      <c r="LHD69" s="876"/>
      <c r="LHE69" s="876"/>
      <c r="LHF69" s="876"/>
      <c r="LHG69" s="876"/>
      <c r="LHH69" s="876"/>
      <c r="LHI69" s="876"/>
      <c r="LHJ69" s="876"/>
      <c r="LHK69" s="876"/>
      <c r="LHL69" s="876"/>
      <c r="LHM69" s="876"/>
      <c r="LHN69" s="876"/>
      <c r="LHO69" s="876"/>
      <c r="LHP69" s="876"/>
      <c r="LHQ69" s="876"/>
      <c r="LHR69" s="876"/>
      <c r="LHS69" s="876"/>
      <c r="LHT69" s="876"/>
      <c r="LHU69" s="876"/>
      <c r="LHV69" s="876"/>
      <c r="LHW69" s="876"/>
      <c r="LHX69" s="876"/>
      <c r="LHY69" s="876"/>
      <c r="LHZ69" s="876"/>
      <c r="LIA69" s="876"/>
      <c r="LIB69" s="876"/>
      <c r="LIC69" s="876"/>
      <c r="LID69" s="876"/>
      <c r="LIE69" s="876"/>
      <c r="LIF69" s="876"/>
      <c r="LIG69" s="876"/>
      <c r="LIH69" s="876"/>
      <c r="LII69" s="876"/>
      <c r="LIJ69" s="876"/>
      <c r="LIK69" s="876"/>
      <c r="LIL69" s="876"/>
      <c r="LIM69" s="876"/>
      <c r="LIN69" s="876"/>
      <c r="LIO69" s="876"/>
      <c r="LIP69" s="876"/>
      <c r="LIQ69" s="876"/>
      <c r="LIR69" s="876"/>
      <c r="LIS69" s="876"/>
      <c r="LIT69" s="876"/>
      <c r="LIU69" s="876"/>
      <c r="LIV69" s="876"/>
      <c r="LIW69" s="876"/>
      <c r="LIX69" s="876"/>
      <c r="LIY69" s="876"/>
      <c r="LIZ69" s="876"/>
      <c r="LJA69" s="876"/>
      <c r="LJB69" s="876"/>
      <c r="LJC69" s="876"/>
      <c r="LJD69" s="876"/>
      <c r="LJE69" s="876"/>
      <c r="LJF69" s="876"/>
      <c r="LJG69" s="876"/>
      <c r="LJH69" s="876"/>
      <c r="LJI69" s="876"/>
      <c r="LJJ69" s="876"/>
      <c r="LJK69" s="876"/>
      <c r="LJL69" s="876"/>
      <c r="LJM69" s="876"/>
      <c r="LJN69" s="876"/>
      <c r="LJO69" s="876"/>
      <c r="LJP69" s="876"/>
      <c r="LJQ69" s="876"/>
      <c r="LJR69" s="876"/>
      <c r="LJS69" s="876"/>
      <c r="LJT69" s="876"/>
      <c r="LJU69" s="876"/>
      <c r="LJV69" s="876"/>
      <c r="LJW69" s="876"/>
      <c r="LJX69" s="876"/>
      <c r="LJY69" s="876"/>
      <c r="LJZ69" s="876"/>
      <c r="LKA69" s="876"/>
      <c r="LKB69" s="876"/>
      <c r="LKC69" s="876"/>
      <c r="LKD69" s="876"/>
      <c r="LKE69" s="876"/>
      <c r="LKF69" s="876"/>
      <c r="LKG69" s="876"/>
      <c r="LKH69" s="876"/>
      <c r="LKI69" s="876"/>
      <c r="LKJ69" s="876"/>
      <c r="LKK69" s="876"/>
      <c r="LKL69" s="876"/>
      <c r="LKM69" s="876"/>
      <c r="LKN69" s="876"/>
      <c r="LKO69" s="876"/>
      <c r="LKP69" s="876"/>
      <c r="LKQ69" s="876"/>
      <c r="LKR69" s="876"/>
      <c r="LKS69" s="876"/>
      <c r="LKT69" s="876"/>
      <c r="LKU69" s="876"/>
      <c r="LKV69" s="876"/>
      <c r="LKW69" s="876"/>
      <c r="LKX69" s="876"/>
      <c r="LKY69" s="876"/>
      <c r="LKZ69" s="876"/>
      <c r="LLA69" s="876"/>
      <c r="LLB69" s="876"/>
      <c r="LLC69" s="876"/>
      <c r="LLD69" s="876"/>
      <c r="LLE69" s="876"/>
      <c r="LLF69" s="876"/>
      <c r="LLG69" s="876"/>
      <c r="LLH69" s="876"/>
      <c r="LLI69" s="876"/>
      <c r="LLJ69" s="876"/>
      <c r="LLK69" s="876"/>
      <c r="LLL69" s="876"/>
      <c r="LLM69" s="876"/>
      <c r="LLN69" s="876"/>
      <c r="LLO69" s="876"/>
      <c r="LLP69" s="876"/>
      <c r="LLQ69" s="876"/>
      <c r="LLR69" s="876"/>
      <c r="LLS69" s="876"/>
      <c r="LLT69" s="876"/>
      <c r="LLU69" s="876"/>
      <c r="LLV69" s="876"/>
      <c r="LLW69" s="876"/>
      <c r="LLX69" s="876"/>
      <c r="LLY69" s="876"/>
      <c r="LLZ69" s="876"/>
      <c r="LMA69" s="876"/>
      <c r="LMB69" s="876"/>
      <c r="LMC69" s="876"/>
      <c r="LMD69" s="876"/>
      <c r="LME69" s="876"/>
      <c r="LMF69" s="876"/>
      <c r="LMG69" s="876"/>
      <c r="LMH69" s="876"/>
      <c r="LMI69" s="876"/>
      <c r="LMJ69" s="876"/>
      <c r="LMK69" s="876"/>
      <c r="LML69" s="876"/>
      <c r="LMM69" s="876"/>
      <c r="LMN69" s="876"/>
      <c r="LMO69" s="876"/>
      <c r="LMP69" s="876"/>
      <c r="LMQ69" s="876"/>
      <c r="LMR69" s="876"/>
      <c r="LMS69" s="876"/>
      <c r="LMT69" s="876"/>
      <c r="LMU69" s="876"/>
      <c r="LMV69" s="876"/>
      <c r="LMW69" s="876"/>
      <c r="LMX69" s="876"/>
      <c r="LMY69" s="876"/>
      <c r="LMZ69" s="876"/>
      <c r="LNA69" s="876"/>
      <c r="LNB69" s="876"/>
      <c r="LNC69" s="876"/>
      <c r="LND69" s="876"/>
      <c r="LNE69" s="876"/>
      <c r="LNF69" s="876"/>
      <c r="LNG69" s="876"/>
      <c r="LNH69" s="876"/>
      <c r="LNI69" s="876"/>
      <c r="LNJ69" s="876"/>
      <c r="LNK69" s="876"/>
      <c r="LNL69" s="876"/>
      <c r="LNM69" s="876"/>
      <c r="LNN69" s="876"/>
      <c r="LNO69" s="876"/>
      <c r="LNP69" s="876"/>
      <c r="LNQ69" s="876"/>
      <c r="LNR69" s="876"/>
      <c r="LNS69" s="876"/>
      <c r="LNT69" s="876"/>
      <c r="LNU69" s="876"/>
      <c r="LNV69" s="876"/>
      <c r="LNW69" s="876"/>
      <c r="LNX69" s="876"/>
      <c r="LNY69" s="876"/>
      <c r="LNZ69" s="876"/>
      <c r="LOA69" s="876"/>
      <c r="LOB69" s="876"/>
      <c r="LOC69" s="876"/>
      <c r="LOD69" s="876"/>
      <c r="LOE69" s="876"/>
      <c r="LOF69" s="876"/>
      <c r="LOG69" s="876"/>
      <c r="LOH69" s="876"/>
      <c r="LOI69" s="876"/>
      <c r="LOJ69" s="876"/>
      <c r="LOK69" s="876"/>
      <c r="LOL69" s="876"/>
      <c r="LOM69" s="876"/>
      <c r="LON69" s="876"/>
      <c r="LOO69" s="876"/>
      <c r="LOP69" s="876"/>
      <c r="LOQ69" s="876"/>
      <c r="LOR69" s="876"/>
      <c r="LOS69" s="876"/>
      <c r="LOT69" s="876"/>
      <c r="LOU69" s="876"/>
      <c r="LOV69" s="876"/>
      <c r="LOW69" s="876"/>
      <c r="LOX69" s="876"/>
      <c r="LOY69" s="876"/>
      <c r="LOZ69" s="876"/>
      <c r="LPA69" s="876"/>
      <c r="LPB69" s="876"/>
      <c r="LPC69" s="876"/>
      <c r="LPD69" s="876"/>
      <c r="LPE69" s="876"/>
      <c r="LPF69" s="876"/>
      <c r="LPG69" s="876"/>
      <c r="LPH69" s="876"/>
      <c r="LPI69" s="876"/>
      <c r="LPJ69" s="876"/>
      <c r="LPK69" s="876"/>
      <c r="LPL69" s="876"/>
      <c r="LPM69" s="876"/>
      <c r="LPN69" s="876"/>
      <c r="LPO69" s="876"/>
      <c r="LPP69" s="876"/>
      <c r="LPQ69" s="876"/>
      <c r="LPR69" s="876"/>
      <c r="LPS69" s="876"/>
      <c r="LPT69" s="876"/>
      <c r="LPU69" s="876"/>
      <c r="LPV69" s="876"/>
      <c r="LPW69" s="876"/>
      <c r="LPX69" s="876"/>
      <c r="LPY69" s="876"/>
      <c r="LPZ69" s="876"/>
      <c r="LQA69" s="876"/>
      <c r="LQB69" s="876"/>
      <c r="LQC69" s="876"/>
      <c r="LQD69" s="876"/>
      <c r="LQE69" s="876"/>
      <c r="LQF69" s="876"/>
      <c r="LQG69" s="876"/>
      <c r="LQH69" s="876"/>
      <c r="LQI69" s="876"/>
      <c r="LQJ69" s="876"/>
      <c r="LQK69" s="876"/>
      <c r="LQL69" s="876"/>
      <c r="LQM69" s="876"/>
      <c r="LQN69" s="876"/>
      <c r="LQO69" s="876"/>
      <c r="LQP69" s="876"/>
      <c r="LQQ69" s="876"/>
      <c r="LQR69" s="876"/>
      <c r="LQS69" s="876"/>
      <c r="LQT69" s="876"/>
      <c r="LQU69" s="876"/>
      <c r="LQV69" s="876"/>
      <c r="LQW69" s="876"/>
      <c r="LQX69" s="876"/>
      <c r="LQY69" s="876"/>
      <c r="LQZ69" s="876"/>
      <c r="LRA69" s="876"/>
      <c r="LRB69" s="876"/>
      <c r="LRC69" s="876"/>
      <c r="LRD69" s="876"/>
      <c r="LRE69" s="876"/>
      <c r="LRF69" s="876"/>
      <c r="LRG69" s="876"/>
      <c r="LRH69" s="876"/>
      <c r="LRI69" s="876"/>
      <c r="LRJ69" s="876"/>
      <c r="LRK69" s="876"/>
      <c r="LRL69" s="876"/>
      <c r="LRM69" s="876"/>
      <c r="LRN69" s="876"/>
      <c r="LRO69" s="876"/>
      <c r="LRP69" s="876"/>
      <c r="LRQ69" s="876"/>
      <c r="LRR69" s="876"/>
      <c r="LRS69" s="876"/>
      <c r="LRT69" s="876"/>
      <c r="LRU69" s="876"/>
      <c r="LRV69" s="876"/>
      <c r="LRW69" s="876"/>
      <c r="LRX69" s="876"/>
      <c r="LRY69" s="876"/>
      <c r="LRZ69" s="876"/>
      <c r="LSA69" s="876"/>
      <c r="LSB69" s="876"/>
      <c r="LSC69" s="876"/>
      <c r="LSD69" s="876"/>
      <c r="LSE69" s="876"/>
      <c r="LSF69" s="876"/>
      <c r="LSG69" s="876"/>
      <c r="LSH69" s="876"/>
      <c r="LSI69" s="876"/>
      <c r="LSJ69" s="876"/>
      <c r="LSK69" s="876"/>
      <c r="LSL69" s="876"/>
      <c r="LSM69" s="876"/>
      <c r="LSN69" s="876"/>
      <c r="LSO69" s="876"/>
      <c r="LSP69" s="876"/>
      <c r="LSQ69" s="876"/>
      <c r="LSR69" s="876"/>
      <c r="LSS69" s="876"/>
      <c r="LST69" s="876"/>
      <c r="LSU69" s="876"/>
      <c r="LSV69" s="876"/>
      <c r="LSW69" s="876"/>
      <c r="LSX69" s="876"/>
      <c r="LSY69" s="876"/>
      <c r="LSZ69" s="876"/>
      <c r="LTA69" s="876"/>
      <c r="LTB69" s="876"/>
      <c r="LTC69" s="876"/>
      <c r="LTD69" s="876"/>
      <c r="LTE69" s="876"/>
      <c r="LTF69" s="876"/>
      <c r="LTG69" s="876"/>
      <c r="LTH69" s="876"/>
      <c r="LTI69" s="876"/>
      <c r="LTJ69" s="876"/>
      <c r="LTK69" s="876"/>
      <c r="LTL69" s="876"/>
      <c r="LTM69" s="876"/>
      <c r="LTN69" s="876"/>
      <c r="LTO69" s="876"/>
      <c r="LTP69" s="876"/>
      <c r="LTQ69" s="876"/>
      <c r="LTR69" s="876"/>
      <c r="LTS69" s="876"/>
      <c r="LTT69" s="876"/>
      <c r="LTU69" s="876"/>
      <c r="LTV69" s="876"/>
      <c r="LTW69" s="876"/>
      <c r="LTX69" s="876"/>
      <c r="LTY69" s="876"/>
      <c r="LTZ69" s="876"/>
      <c r="LUA69" s="876"/>
      <c r="LUB69" s="876"/>
      <c r="LUC69" s="876"/>
      <c r="LUD69" s="876"/>
      <c r="LUE69" s="876"/>
      <c r="LUF69" s="876"/>
      <c r="LUG69" s="876"/>
      <c r="LUH69" s="876"/>
      <c r="LUI69" s="876"/>
      <c r="LUJ69" s="876"/>
      <c r="LUK69" s="876"/>
      <c r="LUL69" s="876"/>
      <c r="LUM69" s="876"/>
      <c r="LUN69" s="876"/>
      <c r="LUO69" s="876"/>
      <c r="LUP69" s="876"/>
      <c r="LUQ69" s="876"/>
      <c r="LUR69" s="876"/>
      <c r="LUS69" s="876"/>
      <c r="LUT69" s="876"/>
      <c r="LUU69" s="876"/>
      <c r="LUV69" s="876"/>
      <c r="LUW69" s="876"/>
      <c r="LUX69" s="876"/>
      <c r="LUY69" s="876"/>
      <c r="LUZ69" s="876"/>
      <c r="LVA69" s="876"/>
      <c r="LVB69" s="876"/>
      <c r="LVC69" s="876"/>
      <c r="LVD69" s="876"/>
      <c r="LVE69" s="876"/>
      <c r="LVF69" s="876"/>
      <c r="LVG69" s="876"/>
      <c r="LVH69" s="876"/>
      <c r="LVI69" s="876"/>
      <c r="LVJ69" s="876"/>
      <c r="LVK69" s="876"/>
      <c r="LVL69" s="876"/>
      <c r="LVM69" s="876"/>
      <c r="LVN69" s="876"/>
      <c r="LVO69" s="876"/>
      <c r="LVP69" s="876"/>
      <c r="LVQ69" s="876"/>
      <c r="LVR69" s="876"/>
      <c r="LVS69" s="876"/>
      <c r="LVT69" s="876"/>
      <c r="LVU69" s="876"/>
      <c r="LVV69" s="876"/>
      <c r="LVW69" s="876"/>
      <c r="LVX69" s="876"/>
      <c r="LVY69" s="876"/>
      <c r="LVZ69" s="876"/>
      <c r="LWA69" s="876"/>
      <c r="LWB69" s="876"/>
      <c r="LWC69" s="876"/>
      <c r="LWD69" s="876"/>
      <c r="LWE69" s="876"/>
      <c r="LWF69" s="876"/>
      <c r="LWG69" s="876"/>
      <c r="LWH69" s="876"/>
      <c r="LWI69" s="876"/>
      <c r="LWJ69" s="876"/>
      <c r="LWK69" s="876"/>
      <c r="LWL69" s="876"/>
      <c r="LWM69" s="876"/>
      <c r="LWN69" s="876"/>
      <c r="LWO69" s="876"/>
      <c r="LWP69" s="876"/>
      <c r="LWQ69" s="876"/>
      <c r="LWR69" s="876"/>
      <c r="LWS69" s="876"/>
      <c r="LWT69" s="876"/>
      <c r="LWU69" s="876"/>
      <c r="LWV69" s="876"/>
      <c r="LWW69" s="876"/>
      <c r="LWX69" s="876"/>
      <c r="LWY69" s="876"/>
      <c r="LWZ69" s="876"/>
      <c r="LXA69" s="876"/>
      <c r="LXB69" s="876"/>
      <c r="LXC69" s="876"/>
      <c r="LXD69" s="876"/>
      <c r="LXE69" s="876"/>
      <c r="LXF69" s="876"/>
      <c r="LXG69" s="876"/>
      <c r="LXH69" s="876"/>
      <c r="LXI69" s="876"/>
      <c r="LXJ69" s="876"/>
      <c r="LXK69" s="876"/>
      <c r="LXL69" s="876"/>
      <c r="LXM69" s="876"/>
      <c r="LXN69" s="876"/>
      <c r="LXO69" s="876"/>
      <c r="LXP69" s="876"/>
      <c r="LXQ69" s="876"/>
      <c r="LXR69" s="876"/>
      <c r="LXS69" s="876"/>
      <c r="LXT69" s="876"/>
      <c r="LXU69" s="876"/>
      <c r="LXV69" s="876"/>
      <c r="LXW69" s="876"/>
      <c r="LXX69" s="876"/>
      <c r="LXY69" s="876"/>
      <c r="LXZ69" s="876"/>
      <c r="LYA69" s="876"/>
      <c r="LYB69" s="876"/>
      <c r="LYC69" s="876"/>
      <c r="LYD69" s="876"/>
      <c r="LYE69" s="876"/>
      <c r="LYF69" s="876"/>
      <c r="LYG69" s="876"/>
      <c r="LYH69" s="876"/>
      <c r="LYI69" s="876"/>
      <c r="LYJ69" s="876"/>
      <c r="LYK69" s="876"/>
      <c r="LYL69" s="876"/>
      <c r="LYM69" s="876"/>
      <c r="LYN69" s="876"/>
      <c r="LYO69" s="876"/>
      <c r="LYP69" s="876"/>
      <c r="LYQ69" s="876"/>
      <c r="LYR69" s="876"/>
      <c r="LYS69" s="876"/>
      <c r="LYT69" s="876"/>
      <c r="LYU69" s="876"/>
      <c r="LYV69" s="876"/>
      <c r="LYW69" s="876"/>
      <c r="LYX69" s="876"/>
      <c r="LYY69" s="876"/>
      <c r="LYZ69" s="876"/>
      <c r="LZA69" s="876"/>
      <c r="LZB69" s="876"/>
      <c r="LZC69" s="876"/>
      <c r="LZD69" s="876"/>
      <c r="LZE69" s="876"/>
      <c r="LZF69" s="876"/>
      <c r="LZG69" s="876"/>
      <c r="LZH69" s="876"/>
      <c r="LZI69" s="876"/>
      <c r="LZJ69" s="876"/>
      <c r="LZK69" s="876"/>
      <c r="LZL69" s="876"/>
      <c r="LZM69" s="876"/>
      <c r="LZN69" s="876"/>
      <c r="LZO69" s="876"/>
      <c r="LZP69" s="876"/>
      <c r="LZQ69" s="876"/>
      <c r="LZR69" s="876"/>
      <c r="LZS69" s="876"/>
      <c r="LZT69" s="876"/>
      <c r="LZU69" s="876"/>
      <c r="LZV69" s="876"/>
      <c r="LZW69" s="876"/>
      <c r="LZX69" s="876"/>
      <c r="LZY69" s="876"/>
      <c r="LZZ69" s="876"/>
      <c r="MAA69" s="876"/>
      <c r="MAB69" s="876"/>
      <c r="MAC69" s="876"/>
      <c r="MAD69" s="876"/>
      <c r="MAE69" s="876"/>
      <c r="MAF69" s="876"/>
      <c r="MAG69" s="876"/>
      <c r="MAH69" s="876"/>
      <c r="MAI69" s="876"/>
      <c r="MAJ69" s="876"/>
      <c r="MAK69" s="876"/>
      <c r="MAL69" s="876"/>
      <c r="MAM69" s="876"/>
      <c r="MAN69" s="876"/>
      <c r="MAO69" s="876"/>
      <c r="MAP69" s="876"/>
      <c r="MAQ69" s="876"/>
      <c r="MAR69" s="876"/>
      <c r="MAS69" s="876"/>
      <c r="MAT69" s="876"/>
      <c r="MAU69" s="876"/>
      <c r="MAV69" s="876"/>
      <c r="MAW69" s="876"/>
      <c r="MAX69" s="876"/>
      <c r="MAY69" s="876"/>
      <c r="MAZ69" s="876"/>
      <c r="MBA69" s="876"/>
      <c r="MBB69" s="876"/>
      <c r="MBC69" s="876"/>
      <c r="MBD69" s="876"/>
      <c r="MBE69" s="876"/>
      <c r="MBF69" s="876"/>
      <c r="MBG69" s="876"/>
      <c r="MBH69" s="876"/>
      <c r="MBI69" s="876"/>
      <c r="MBJ69" s="876"/>
      <c r="MBK69" s="876"/>
      <c r="MBL69" s="876"/>
      <c r="MBM69" s="876"/>
      <c r="MBN69" s="876"/>
      <c r="MBO69" s="876"/>
      <c r="MBP69" s="876"/>
      <c r="MBQ69" s="876"/>
      <c r="MBR69" s="876"/>
      <c r="MBS69" s="876"/>
      <c r="MBT69" s="876"/>
      <c r="MBU69" s="876"/>
      <c r="MBV69" s="876"/>
      <c r="MBW69" s="876"/>
      <c r="MBX69" s="876"/>
      <c r="MBY69" s="876"/>
      <c r="MBZ69" s="876"/>
      <c r="MCA69" s="876"/>
      <c r="MCB69" s="876"/>
      <c r="MCC69" s="876"/>
      <c r="MCD69" s="876"/>
      <c r="MCE69" s="876"/>
      <c r="MCF69" s="876"/>
      <c r="MCG69" s="876"/>
      <c r="MCH69" s="876"/>
      <c r="MCI69" s="876"/>
      <c r="MCJ69" s="876"/>
      <c r="MCK69" s="876"/>
      <c r="MCL69" s="876"/>
      <c r="MCM69" s="876"/>
      <c r="MCN69" s="876"/>
      <c r="MCO69" s="876"/>
      <c r="MCP69" s="876"/>
      <c r="MCQ69" s="876"/>
      <c r="MCR69" s="876"/>
      <c r="MCS69" s="876"/>
      <c r="MCT69" s="876"/>
      <c r="MCU69" s="876"/>
      <c r="MCV69" s="876"/>
      <c r="MCW69" s="876"/>
      <c r="MCX69" s="876"/>
      <c r="MCY69" s="876"/>
      <c r="MCZ69" s="876"/>
      <c r="MDA69" s="876"/>
      <c r="MDB69" s="876"/>
      <c r="MDC69" s="876"/>
      <c r="MDD69" s="876"/>
      <c r="MDE69" s="876"/>
      <c r="MDF69" s="876"/>
      <c r="MDG69" s="876"/>
      <c r="MDH69" s="876"/>
      <c r="MDI69" s="876"/>
      <c r="MDJ69" s="876"/>
      <c r="MDK69" s="876"/>
      <c r="MDL69" s="876"/>
      <c r="MDM69" s="876"/>
      <c r="MDN69" s="876"/>
      <c r="MDO69" s="876"/>
      <c r="MDP69" s="876"/>
      <c r="MDQ69" s="876"/>
      <c r="MDR69" s="876"/>
      <c r="MDS69" s="876"/>
      <c r="MDT69" s="876"/>
      <c r="MDU69" s="876"/>
      <c r="MDV69" s="876"/>
      <c r="MDW69" s="876"/>
      <c r="MDX69" s="876"/>
      <c r="MDY69" s="876"/>
      <c r="MDZ69" s="876"/>
      <c r="MEA69" s="876"/>
      <c r="MEB69" s="876"/>
      <c r="MEC69" s="876"/>
      <c r="MED69" s="876"/>
      <c r="MEE69" s="876"/>
      <c r="MEF69" s="876"/>
      <c r="MEG69" s="876"/>
      <c r="MEH69" s="876"/>
      <c r="MEI69" s="876"/>
      <c r="MEJ69" s="876"/>
      <c r="MEK69" s="876"/>
      <c r="MEL69" s="876"/>
      <c r="MEM69" s="876"/>
      <c r="MEN69" s="876"/>
      <c r="MEO69" s="876"/>
      <c r="MEP69" s="876"/>
      <c r="MEQ69" s="876"/>
      <c r="MER69" s="876"/>
      <c r="MES69" s="876"/>
      <c r="MET69" s="876"/>
      <c r="MEU69" s="876"/>
      <c r="MEV69" s="876"/>
      <c r="MEW69" s="876"/>
      <c r="MEX69" s="876"/>
      <c r="MEY69" s="876"/>
      <c r="MEZ69" s="876"/>
      <c r="MFA69" s="876"/>
      <c r="MFB69" s="876"/>
      <c r="MFC69" s="876"/>
      <c r="MFD69" s="876"/>
      <c r="MFE69" s="876"/>
      <c r="MFF69" s="876"/>
      <c r="MFG69" s="876"/>
      <c r="MFH69" s="876"/>
      <c r="MFI69" s="876"/>
      <c r="MFJ69" s="876"/>
      <c r="MFK69" s="876"/>
      <c r="MFL69" s="876"/>
      <c r="MFM69" s="876"/>
      <c r="MFN69" s="876"/>
      <c r="MFO69" s="876"/>
      <c r="MFP69" s="876"/>
      <c r="MFQ69" s="876"/>
      <c r="MFR69" s="876"/>
      <c r="MFS69" s="876"/>
      <c r="MFT69" s="876"/>
      <c r="MFU69" s="876"/>
      <c r="MFV69" s="876"/>
      <c r="MFW69" s="876"/>
      <c r="MFX69" s="876"/>
      <c r="MFY69" s="876"/>
      <c r="MFZ69" s="876"/>
      <c r="MGA69" s="876"/>
      <c r="MGB69" s="876"/>
      <c r="MGC69" s="876"/>
      <c r="MGD69" s="876"/>
      <c r="MGE69" s="876"/>
      <c r="MGF69" s="876"/>
      <c r="MGG69" s="876"/>
      <c r="MGH69" s="876"/>
      <c r="MGI69" s="876"/>
      <c r="MGJ69" s="876"/>
      <c r="MGK69" s="876"/>
      <c r="MGL69" s="876"/>
      <c r="MGM69" s="876"/>
      <c r="MGN69" s="876"/>
      <c r="MGO69" s="876"/>
      <c r="MGP69" s="876"/>
      <c r="MGQ69" s="876"/>
      <c r="MGR69" s="876"/>
      <c r="MGS69" s="876"/>
      <c r="MGT69" s="876"/>
      <c r="MGU69" s="876"/>
      <c r="MGV69" s="876"/>
      <c r="MGW69" s="876"/>
      <c r="MGX69" s="876"/>
      <c r="MGY69" s="876"/>
      <c r="MGZ69" s="876"/>
      <c r="MHA69" s="876"/>
      <c r="MHB69" s="876"/>
      <c r="MHC69" s="876"/>
      <c r="MHD69" s="876"/>
      <c r="MHE69" s="876"/>
      <c r="MHF69" s="876"/>
      <c r="MHG69" s="876"/>
      <c r="MHH69" s="876"/>
      <c r="MHI69" s="876"/>
      <c r="MHJ69" s="876"/>
      <c r="MHK69" s="876"/>
      <c r="MHL69" s="876"/>
      <c r="MHM69" s="876"/>
      <c r="MHN69" s="876"/>
      <c r="MHO69" s="876"/>
      <c r="MHP69" s="876"/>
      <c r="MHQ69" s="876"/>
      <c r="MHR69" s="876"/>
      <c r="MHS69" s="876"/>
      <c r="MHT69" s="876"/>
      <c r="MHU69" s="876"/>
      <c r="MHV69" s="876"/>
      <c r="MHW69" s="876"/>
      <c r="MHX69" s="876"/>
      <c r="MHY69" s="876"/>
      <c r="MHZ69" s="876"/>
      <c r="MIA69" s="876"/>
      <c r="MIB69" s="876"/>
      <c r="MIC69" s="876"/>
      <c r="MID69" s="876"/>
      <c r="MIE69" s="876"/>
      <c r="MIF69" s="876"/>
      <c r="MIG69" s="876"/>
      <c r="MIH69" s="876"/>
      <c r="MII69" s="876"/>
      <c r="MIJ69" s="876"/>
      <c r="MIK69" s="876"/>
      <c r="MIL69" s="876"/>
      <c r="MIM69" s="876"/>
      <c r="MIN69" s="876"/>
      <c r="MIO69" s="876"/>
      <c r="MIP69" s="876"/>
      <c r="MIQ69" s="876"/>
      <c r="MIR69" s="876"/>
      <c r="MIS69" s="876"/>
      <c r="MIT69" s="876"/>
      <c r="MIU69" s="876"/>
      <c r="MIV69" s="876"/>
      <c r="MIW69" s="876"/>
      <c r="MIX69" s="876"/>
      <c r="MIY69" s="876"/>
      <c r="MIZ69" s="876"/>
      <c r="MJA69" s="876"/>
      <c r="MJB69" s="876"/>
      <c r="MJC69" s="876"/>
      <c r="MJD69" s="876"/>
      <c r="MJE69" s="876"/>
      <c r="MJF69" s="876"/>
      <c r="MJG69" s="876"/>
      <c r="MJH69" s="876"/>
      <c r="MJI69" s="876"/>
      <c r="MJJ69" s="876"/>
      <c r="MJK69" s="876"/>
      <c r="MJL69" s="876"/>
      <c r="MJM69" s="876"/>
      <c r="MJN69" s="876"/>
      <c r="MJO69" s="876"/>
      <c r="MJP69" s="876"/>
      <c r="MJQ69" s="876"/>
      <c r="MJR69" s="876"/>
      <c r="MJS69" s="876"/>
      <c r="MJT69" s="876"/>
      <c r="MJU69" s="876"/>
      <c r="MJV69" s="876"/>
      <c r="MJW69" s="876"/>
      <c r="MJX69" s="876"/>
      <c r="MJY69" s="876"/>
      <c r="MJZ69" s="876"/>
      <c r="MKA69" s="876"/>
      <c r="MKB69" s="876"/>
      <c r="MKC69" s="876"/>
      <c r="MKD69" s="876"/>
      <c r="MKE69" s="876"/>
      <c r="MKF69" s="876"/>
      <c r="MKG69" s="876"/>
      <c r="MKH69" s="876"/>
      <c r="MKI69" s="876"/>
      <c r="MKJ69" s="876"/>
      <c r="MKK69" s="876"/>
      <c r="MKL69" s="876"/>
      <c r="MKM69" s="876"/>
      <c r="MKN69" s="876"/>
      <c r="MKO69" s="876"/>
      <c r="MKP69" s="876"/>
      <c r="MKQ69" s="876"/>
      <c r="MKR69" s="876"/>
      <c r="MKS69" s="876"/>
      <c r="MKT69" s="876"/>
      <c r="MKU69" s="876"/>
      <c r="MKV69" s="876"/>
      <c r="MKW69" s="876"/>
      <c r="MKX69" s="876"/>
      <c r="MKY69" s="876"/>
      <c r="MKZ69" s="876"/>
      <c r="MLA69" s="876"/>
      <c r="MLB69" s="876"/>
      <c r="MLC69" s="876"/>
      <c r="MLD69" s="876"/>
      <c r="MLE69" s="876"/>
      <c r="MLF69" s="876"/>
      <c r="MLG69" s="876"/>
      <c r="MLH69" s="876"/>
      <c r="MLI69" s="876"/>
      <c r="MLJ69" s="876"/>
      <c r="MLK69" s="876"/>
      <c r="MLL69" s="876"/>
      <c r="MLM69" s="876"/>
      <c r="MLN69" s="876"/>
      <c r="MLO69" s="876"/>
      <c r="MLP69" s="876"/>
      <c r="MLQ69" s="876"/>
      <c r="MLR69" s="876"/>
      <c r="MLS69" s="876"/>
      <c r="MLT69" s="876"/>
      <c r="MLU69" s="876"/>
      <c r="MLV69" s="876"/>
      <c r="MLW69" s="876"/>
      <c r="MLX69" s="876"/>
      <c r="MLY69" s="876"/>
      <c r="MLZ69" s="876"/>
      <c r="MMA69" s="876"/>
      <c r="MMB69" s="876"/>
      <c r="MMC69" s="876"/>
      <c r="MMD69" s="876"/>
      <c r="MME69" s="876"/>
      <c r="MMF69" s="876"/>
      <c r="MMG69" s="876"/>
      <c r="MMH69" s="876"/>
      <c r="MMI69" s="876"/>
      <c r="MMJ69" s="876"/>
      <c r="MMK69" s="876"/>
      <c r="MML69" s="876"/>
      <c r="MMM69" s="876"/>
      <c r="MMN69" s="876"/>
      <c r="MMO69" s="876"/>
      <c r="MMP69" s="876"/>
      <c r="MMQ69" s="876"/>
      <c r="MMR69" s="876"/>
      <c r="MMS69" s="876"/>
      <c r="MMT69" s="876"/>
      <c r="MMU69" s="876"/>
      <c r="MMV69" s="876"/>
      <c r="MMW69" s="876"/>
      <c r="MMX69" s="876"/>
      <c r="MMY69" s="876"/>
      <c r="MMZ69" s="876"/>
      <c r="MNA69" s="876"/>
      <c r="MNB69" s="876"/>
      <c r="MNC69" s="876"/>
      <c r="MND69" s="876"/>
      <c r="MNE69" s="876"/>
      <c r="MNF69" s="876"/>
      <c r="MNG69" s="876"/>
      <c r="MNH69" s="876"/>
      <c r="MNI69" s="876"/>
      <c r="MNJ69" s="876"/>
      <c r="MNK69" s="876"/>
      <c r="MNL69" s="876"/>
      <c r="MNM69" s="876"/>
      <c r="MNN69" s="876"/>
      <c r="MNO69" s="876"/>
      <c r="MNP69" s="876"/>
      <c r="MNQ69" s="876"/>
      <c r="MNR69" s="876"/>
      <c r="MNS69" s="876"/>
      <c r="MNT69" s="876"/>
      <c r="MNU69" s="876"/>
      <c r="MNV69" s="876"/>
      <c r="MNW69" s="876"/>
      <c r="MNX69" s="876"/>
      <c r="MNY69" s="876"/>
      <c r="MNZ69" s="876"/>
      <c r="MOA69" s="876"/>
      <c r="MOB69" s="876"/>
      <c r="MOC69" s="876"/>
      <c r="MOD69" s="876"/>
      <c r="MOE69" s="876"/>
      <c r="MOF69" s="876"/>
      <c r="MOG69" s="876"/>
      <c r="MOH69" s="876"/>
      <c r="MOI69" s="876"/>
      <c r="MOJ69" s="876"/>
      <c r="MOK69" s="876"/>
      <c r="MOL69" s="876"/>
      <c r="MOM69" s="876"/>
      <c r="MON69" s="876"/>
      <c r="MOO69" s="876"/>
      <c r="MOP69" s="876"/>
      <c r="MOQ69" s="876"/>
      <c r="MOR69" s="876"/>
      <c r="MOS69" s="876"/>
      <c r="MOT69" s="876"/>
      <c r="MOU69" s="876"/>
      <c r="MOV69" s="876"/>
      <c r="MOW69" s="876"/>
      <c r="MOX69" s="876"/>
      <c r="MOY69" s="876"/>
      <c r="MOZ69" s="876"/>
      <c r="MPA69" s="876"/>
      <c r="MPB69" s="876"/>
      <c r="MPC69" s="876"/>
      <c r="MPD69" s="876"/>
      <c r="MPE69" s="876"/>
      <c r="MPF69" s="876"/>
      <c r="MPG69" s="876"/>
      <c r="MPH69" s="876"/>
      <c r="MPI69" s="876"/>
      <c r="MPJ69" s="876"/>
      <c r="MPK69" s="876"/>
      <c r="MPL69" s="876"/>
      <c r="MPM69" s="876"/>
      <c r="MPN69" s="876"/>
      <c r="MPO69" s="876"/>
      <c r="MPP69" s="876"/>
      <c r="MPQ69" s="876"/>
      <c r="MPR69" s="876"/>
      <c r="MPS69" s="876"/>
      <c r="MPT69" s="876"/>
      <c r="MPU69" s="876"/>
      <c r="MPV69" s="876"/>
      <c r="MPW69" s="876"/>
      <c r="MPX69" s="876"/>
      <c r="MPY69" s="876"/>
      <c r="MPZ69" s="876"/>
      <c r="MQA69" s="876"/>
      <c r="MQB69" s="876"/>
      <c r="MQC69" s="876"/>
      <c r="MQD69" s="876"/>
      <c r="MQE69" s="876"/>
      <c r="MQF69" s="876"/>
      <c r="MQG69" s="876"/>
      <c r="MQH69" s="876"/>
      <c r="MQI69" s="876"/>
      <c r="MQJ69" s="876"/>
      <c r="MQK69" s="876"/>
      <c r="MQL69" s="876"/>
      <c r="MQM69" s="876"/>
      <c r="MQN69" s="876"/>
      <c r="MQO69" s="876"/>
      <c r="MQP69" s="876"/>
      <c r="MQQ69" s="876"/>
      <c r="MQR69" s="876"/>
      <c r="MQS69" s="876"/>
      <c r="MQT69" s="876"/>
      <c r="MQU69" s="876"/>
      <c r="MQV69" s="876"/>
      <c r="MQW69" s="876"/>
      <c r="MQX69" s="876"/>
      <c r="MQY69" s="876"/>
      <c r="MQZ69" s="876"/>
      <c r="MRA69" s="876"/>
      <c r="MRB69" s="876"/>
      <c r="MRC69" s="876"/>
      <c r="MRD69" s="876"/>
      <c r="MRE69" s="876"/>
      <c r="MRF69" s="876"/>
      <c r="MRG69" s="876"/>
      <c r="MRH69" s="876"/>
      <c r="MRI69" s="876"/>
      <c r="MRJ69" s="876"/>
      <c r="MRK69" s="876"/>
      <c r="MRL69" s="876"/>
      <c r="MRM69" s="876"/>
      <c r="MRN69" s="876"/>
      <c r="MRO69" s="876"/>
      <c r="MRP69" s="876"/>
      <c r="MRQ69" s="876"/>
      <c r="MRR69" s="876"/>
      <c r="MRS69" s="876"/>
      <c r="MRT69" s="876"/>
      <c r="MRU69" s="876"/>
      <c r="MRV69" s="876"/>
      <c r="MRW69" s="876"/>
      <c r="MRX69" s="876"/>
      <c r="MRY69" s="876"/>
      <c r="MRZ69" s="876"/>
      <c r="MSA69" s="876"/>
      <c r="MSB69" s="876"/>
      <c r="MSC69" s="876"/>
      <c r="MSD69" s="876"/>
      <c r="MSE69" s="876"/>
      <c r="MSF69" s="876"/>
      <c r="MSG69" s="876"/>
      <c r="MSH69" s="876"/>
      <c r="MSI69" s="876"/>
      <c r="MSJ69" s="876"/>
      <c r="MSK69" s="876"/>
      <c r="MSL69" s="876"/>
      <c r="MSM69" s="876"/>
      <c r="MSN69" s="876"/>
      <c r="MSO69" s="876"/>
      <c r="MSP69" s="876"/>
      <c r="MSQ69" s="876"/>
      <c r="MSR69" s="876"/>
      <c r="MSS69" s="876"/>
      <c r="MST69" s="876"/>
      <c r="MSU69" s="876"/>
      <c r="MSV69" s="876"/>
      <c r="MSW69" s="876"/>
      <c r="MSX69" s="876"/>
      <c r="MSY69" s="876"/>
      <c r="MSZ69" s="876"/>
      <c r="MTA69" s="876"/>
      <c r="MTB69" s="876"/>
      <c r="MTC69" s="876"/>
      <c r="MTD69" s="876"/>
      <c r="MTE69" s="876"/>
      <c r="MTF69" s="876"/>
      <c r="MTG69" s="876"/>
      <c r="MTH69" s="876"/>
      <c r="MTI69" s="876"/>
      <c r="MTJ69" s="876"/>
      <c r="MTK69" s="876"/>
      <c r="MTL69" s="876"/>
      <c r="MTM69" s="876"/>
      <c r="MTN69" s="876"/>
      <c r="MTO69" s="876"/>
      <c r="MTP69" s="876"/>
      <c r="MTQ69" s="876"/>
      <c r="MTR69" s="876"/>
      <c r="MTS69" s="876"/>
      <c r="MTT69" s="876"/>
      <c r="MTU69" s="876"/>
      <c r="MTV69" s="876"/>
      <c r="MTW69" s="876"/>
      <c r="MTX69" s="876"/>
      <c r="MTY69" s="876"/>
      <c r="MTZ69" s="876"/>
      <c r="MUA69" s="876"/>
      <c r="MUB69" s="876"/>
      <c r="MUC69" s="876"/>
      <c r="MUD69" s="876"/>
      <c r="MUE69" s="876"/>
      <c r="MUF69" s="876"/>
      <c r="MUG69" s="876"/>
      <c r="MUH69" s="876"/>
      <c r="MUI69" s="876"/>
      <c r="MUJ69" s="876"/>
      <c r="MUK69" s="876"/>
      <c r="MUL69" s="876"/>
      <c r="MUM69" s="876"/>
      <c r="MUN69" s="876"/>
      <c r="MUO69" s="876"/>
      <c r="MUP69" s="876"/>
      <c r="MUQ69" s="876"/>
      <c r="MUR69" s="876"/>
      <c r="MUS69" s="876"/>
      <c r="MUT69" s="876"/>
      <c r="MUU69" s="876"/>
      <c r="MUV69" s="876"/>
      <c r="MUW69" s="876"/>
      <c r="MUX69" s="876"/>
      <c r="MUY69" s="876"/>
      <c r="MUZ69" s="876"/>
      <c r="MVA69" s="876"/>
      <c r="MVB69" s="876"/>
      <c r="MVC69" s="876"/>
      <c r="MVD69" s="876"/>
      <c r="MVE69" s="876"/>
      <c r="MVF69" s="876"/>
      <c r="MVG69" s="876"/>
      <c r="MVH69" s="876"/>
      <c r="MVI69" s="876"/>
      <c r="MVJ69" s="876"/>
      <c r="MVK69" s="876"/>
      <c r="MVL69" s="876"/>
      <c r="MVM69" s="876"/>
      <c r="MVN69" s="876"/>
      <c r="MVO69" s="876"/>
      <c r="MVP69" s="876"/>
      <c r="MVQ69" s="876"/>
      <c r="MVR69" s="876"/>
      <c r="MVS69" s="876"/>
      <c r="MVT69" s="876"/>
      <c r="MVU69" s="876"/>
      <c r="MVV69" s="876"/>
      <c r="MVW69" s="876"/>
      <c r="MVX69" s="876"/>
      <c r="MVY69" s="876"/>
      <c r="MVZ69" s="876"/>
      <c r="MWA69" s="876"/>
      <c r="MWB69" s="876"/>
      <c r="MWC69" s="876"/>
      <c r="MWD69" s="876"/>
      <c r="MWE69" s="876"/>
      <c r="MWF69" s="876"/>
      <c r="MWG69" s="876"/>
      <c r="MWH69" s="876"/>
      <c r="MWI69" s="876"/>
      <c r="MWJ69" s="876"/>
      <c r="MWK69" s="876"/>
      <c r="MWL69" s="876"/>
      <c r="MWM69" s="876"/>
      <c r="MWN69" s="876"/>
      <c r="MWO69" s="876"/>
      <c r="MWP69" s="876"/>
      <c r="MWQ69" s="876"/>
      <c r="MWR69" s="876"/>
      <c r="MWS69" s="876"/>
      <c r="MWT69" s="876"/>
      <c r="MWU69" s="876"/>
      <c r="MWV69" s="876"/>
      <c r="MWW69" s="876"/>
      <c r="MWX69" s="876"/>
      <c r="MWY69" s="876"/>
      <c r="MWZ69" s="876"/>
      <c r="MXA69" s="876"/>
      <c r="MXB69" s="876"/>
      <c r="MXC69" s="876"/>
      <c r="MXD69" s="876"/>
      <c r="MXE69" s="876"/>
      <c r="MXF69" s="876"/>
      <c r="MXG69" s="876"/>
      <c r="MXH69" s="876"/>
      <c r="MXI69" s="876"/>
      <c r="MXJ69" s="876"/>
      <c r="MXK69" s="876"/>
      <c r="MXL69" s="876"/>
      <c r="MXM69" s="876"/>
      <c r="MXN69" s="876"/>
      <c r="MXO69" s="876"/>
      <c r="MXP69" s="876"/>
      <c r="MXQ69" s="876"/>
      <c r="MXR69" s="876"/>
      <c r="MXS69" s="876"/>
      <c r="MXT69" s="876"/>
      <c r="MXU69" s="876"/>
      <c r="MXV69" s="876"/>
      <c r="MXW69" s="876"/>
      <c r="MXX69" s="876"/>
      <c r="MXY69" s="876"/>
      <c r="MXZ69" s="876"/>
      <c r="MYA69" s="876"/>
      <c r="MYB69" s="876"/>
      <c r="MYC69" s="876"/>
      <c r="MYD69" s="876"/>
      <c r="MYE69" s="876"/>
      <c r="MYF69" s="876"/>
      <c r="MYG69" s="876"/>
      <c r="MYH69" s="876"/>
      <c r="MYI69" s="876"/>
      <c r="MYJ69" s="876"/>
      <c r="MYK69" s="876"/>
      <c r="MYL69" s="876"/>
      <c r="MYM69" s="876"/>
      <c r="MYN69" s="876"/>
      <c r="MYO69" s="876"/>
      <c r="MYP69" s="876"/>
      <c r="MYQ69" s="876"/>
      <c r="MYR69" s="876"/>
      <c r="MYS69" s="876"/>
      <c r="MYT69" s="876"/>
      <c r="MYU69" s="876"/>
      <c r="MYV69" s="876"/>
      <c r="MYW69" s="876"/>
      <c r="MYX69" s="876"/>
      <c r="MYY69" s="876"/>
      <c r="MYZ69" s="876"/>
      <c r="MZA69" s="876"/>
      <c r="MZB69" s="876"/>
      <c r="MZC69" s="876"/>
      <c r="MZD69" s="876"/>
      <c r="MZE69" s="876"/>
      <c r="MZF69" s="876"/>
      <c r="MZG69" s="876"/>
      <c r="MZH69" s="876"/>
      <c r="MZI69" s="876"/>
      <c r="MZJ69" s="876"/>
      <c r="MZK69" s="876"/>
      <c r="MZL69" s="876"/>
      <c r="MZM69" s="876"/>
      <c r="MZN69" s="876"/>
      <c r="MZO69" s="876"/>
      <c r="MZP69" s="876"/>
      <c r="MZQ69" s="876"/>
      <c r="MZR69" s="876"/>
      <c r="MZS69" s="876"/>
      <c r="MZT69" s="876"/>
      <c r="MZU69" s="876"/>
      <c r="MZV69" s="876"/>
      <c r="MZW69" s="876"/>
      <c r="MZX69" s="876"/>
      <c r="MZY69" s="876"/>
      <c r="MZZ69" s="876"/>
      <c r="NAA69" s="876"/>
      <c r="NAB69" s="876"/>
      <c r="NAC69" s="876"/>
      <c r="NAD69" s="876"/>
      <c r="NAE69" s="876"/>
      <c r="NAF69" s="876"/>
      <c r="NAG69" s="876"/>
      <c r="NAH69" s="876"/>
      <c r="NAI69" s="876"/>
      <c r="NAJ69" s="876"/>
      <c r="NAK69" s="876"/>
      <c r="NAL69" s="876"/>
      <c r="NAM69" s="876"/>
      <c r="NAN69" s="876"/>
      <c r="NAO69" s="876"/>
      <c r="NAP69" s="876"/>
      <c r="NAQ69" s="876"/>
      <c r="NAR69" s="876"/>
      <c r="NAS69" s="876"/>
      <c r="NAT69" s="876"/>
      <c r="NAU69" s="876"/>
      <c r="NAV69" s="876"/>
      <c r="NAW69" s="876"/>
      <c r="NAX69" s="876"/>
      <c r="NAY69" s="876"/>
      <c r="NAZ69" s="876"/>
      <c r="NBA69" s="876"/>
      <c r="NBB69" s="876"/>
      <c r="NBC69" s="876"/>
      <c r="NBD69" s="876"/>
      <c r="NBE69" s="876"/>
      <c r="NBF69" s="876"/>
      <c r="NBG69" s="876"/>
      <c r="NBH69" s="876"/>
      <c r="NBI69" s="876"/>
      <c r="NBJ69" s="876"/>
      <c r="NBK69" s="876"/>
      <c r="NBL69" s="876"/>
      <c r="NBM69" s="876"/>
      <c r="NBN69" s="876"/>
      <c r="NBO69" s="876"/>
      <c r="NBP69" s="876"/>
      <c r="NBQ69" s="876"/>
      <c r="NBR69" s="876"/>
      <c r="NBS69" s="876"/>
      <c r="NBT69" s="876"/>
      <c r="NBU69" s="876"/>
      <c r="NBV69" s="876"/>
      <c r="NBW69" s="876"/>
      <c r="NBX69" s="876"/>
      <c r="NBY69" s="876"/>
      <c r="NBZ69" s="876"/>
      <c r="NCA69" s="876"/>
      <c r="NCB69" s="876"/>
      <c r="NCC69" s="876"/>
      <c r="NCD69" s="876"/>
      <c r="NCE69" s="876"/>
      <c r="NCF69" s="876"/>
      <c r="NCG69" s="876"/>
      <c r="NCH69" s="876"/>
      <c r="NCI69" s="876"/>
      <c r="NCJ69" s="876"/>
      <c r="NCK69" s="876"/>
      <c r="NCL69" s="876"/>
      <c r="NCM69" s="876"/>
      <c r="NCN69" s="876"/>
      <c r="NCO69" s="876"/>
      <c r="NCP69" s="876"/>
      <c r="NCQ69" s="876"/>
      <c r="NCR69" s="876"/>
      <c r="NCS69" s="876"/>
      <c r="NCT69" s="876"/>
      <c r="NCU69" s="876"/>
      <c r="NCV69" s="876"/>
      <c r="NCW69" s="876"/>
      <c r="NCX69" s="876"/>
      <c r="NCY69" s="876"/>
      <c r="NCZ69" s="876"/>
      <c r="NDA69" s="876"/>
      <c r="NDB69" s="876"/>
      <c r="NDC69" s="876"/>
      <c r="NDD69" s="876"/>
      <c r="NDE69" s="876"/>
      <c r="NDF69" s="876"/>
      <c r="NDG69" s="876"/>
      <c r="NDH69" s="876"/>
      <c r="NDI69" s="876"/>
      <c r="NDJ69" s="876"/>
      <c r="NDK69" s="876"/>
      <c r="NDL69" s="876"/>
      <c r="NDM69" s="876"/>
      <c r="NDN69" s="876"/>
      <c r="NDO69" s="876"/>
      <c r="NDP69" s="876"/>
      <c r="NDQ69" s="876"/>
      <c r="NDR69" s="876"/>
      <c r="NDS69" s="876"/>
      <c r="NDT69" s="876"/>
      <c r="NDU69" s="876"/>
      <c r="NDV69" s="876"/>
      <c r="NDW69" s="876"/>
      <c r="NDX69" s="876"/>
      <c r="NDY69" s="876"/>
      <c r="NDZ69" s="876"/>
      <c r="NEA69" s="876"/>
      <c r="NEB69" s="876"/>
      <c r="NEC69" s="876"/>
      <c r="NED69" s="876"/>
      <c r="NEE69" s="876"/>
      <c r="NEF69" s="876"/>
      <c r="NEG69" s="876"/>
      <c r="NEH69" s="876"/>
      <c r="NEI69" s="876"/>
      <c r="NEJ69" s="876"/>
      <c r="NEK69" s="876"/>
      <c r="NEL69" s="876"/>
      <c r="NEM69" s="876"/>
      <c r="NEN69" s="876"/>
      <c r="NEO69" s="876"/>
      <c r="NEP69" s="876"/>
      <c r="NEQ69" s="876"/>
      <c r="NER69" s="876"/>
      <c r="NES69" s="876"/>
      <c r="NET69" s="876"/>
      <c r="NEU69" s="876"/>
      <c r="NEV69" s="876"/>
      <c r="NEW69" s="876"/>
      <c r="NEX69" s="876"/>
      <c r="NEY69" s="876"/>
      <c r="NEZ69" s="876"/>
      <c r="NFA69" s="876"/>
      <c r="NFB69" s="876"/>
      <c r="NFC69" s="876"/>
      <c r="NFD69" s="876"/>
      <c r="NFE69" s="876"/>
      <c r="NFF69" s="876"/>
      <c r="NFG69" s="876"/>
      <c r="NFH69" s="876"/>
      <c r="NFI69" s="876"/>
      <c r="NFJ69" s="876"/>
      <c r="NFK69" s="876"/>
      <c r="NFL69" s="876"/>
      <c r="NFM69" s="876"/>
      <c r="NFN69" s="876"/>
      <c r="NFO69" s="876"/>
      <c r="NFP69" s="876"/>
      <c r="NFQ69" s="876"/>
      <c r="NFR69" s="876"/>
      <c r="NFS69" s="876"/>
      <c r="NFT69" s="876"/>
      <c r="NFU69" s="876"/>
      <c r="NFV69" s="876"/>
      <c r="NFW69" s="876"/>
      <c r="NFX69" s="876"/>
      <c r="NFY69" s="876"/>
      <c r="NFZ69" s="876"/>
      <c r="NGA69" s="876"/>
      <c r="NGB69" s="876"/>
      <c r="NGC69" s="876"/>
      <c r="NGD69" s="876"/>
      <c r="NGE69" s="876"/>
      <c r="NGF69" s="876"/>
      <c r="NGG69" s="876"/>
      <c r="NGH69" s="876"/>
      <c r="NGI69" s="876"/>
      <c r="NGJ69" s="876"/>
      <c r="NGK69" s="876"/>
      <c r="NGL69" s="876"/>
      <c r="NGM69" s="876"/>
      <c r="NGN69" s="876"/>
      <c r="NGO69" s="876"/>
      <c r="NGP69" s="876"/>
      <c r="NGQ69" s="876"/>
      <c r="NGR69" s="876"/>
      <c r="NGS69" s="876"/>
      <c r="NGT69" s="876"/>
      <c r="NGU69" s="876"/>
      <c r="NGV69" s="876"/>
      <c r="NGW69" s="876"/>
      <c r="NGX69" s="876"/>
      <c r="NGY69" s="876"/>
      <c r="NGZ69" s="876"/>
      <c r="NHA69" s="876"/>
      <c r="NHB69" s="876"/>
      <c r="NHC69" s="876"/>
      <c r="NHD69" s="876"/>
      <c r="NHE69" s="876"/>
      <c r="NHF69" s="876"/>
      <c r="NHG69" s="876"/>
      <c r="NHH69" s="876"/>
      <c r="NHI69" s="876"/>
      <c r="NHJ69" s="876"/>
      <c r="NHK69" s="876"/>
      <c r="NHL69" s="876"/>
      <c r="NHM69" s="876"/>
      <c r="NHN69" s="876"/>
      <c r="NHO69" s="876"/>
      <c r="NHP69" s="876"/>
      <c r="NHQ69" s="876"/>
      <c r="NHR69" s="876"/>
      <c r="NHS69" s="876"/>
      <c r="NHT69" s="876"/>
      <c r="NHU69" s="876"/>
      <c r="NHV69" s="876"/>
      <c r="NHW69" s="876"/>
      <c r="NHX69" s="876"/>
      <c r="NHY69" s="876"/>
      <c r="NHZ69" s="876"/>
      <c r="NIA69" s="876"/>
      <c r="NIB69" s="876"/>
      <c r="NIC69" s="876"/>
      <c r="NID69" s="876"/>
      <c r="NIE69" s="876"/>
      <c r="NIF69" s="876"/>
      <c r="NIG69" s="876"/>
      <c r="NIH69" s="876"/>
      <c r="NII69" s="876"/>
      <c r="NIJ69" s="876"/>
      <c r="NIK69" s="876"/>
      <c r="NIL69" s="876"/>
      <c r="NIM69" s="876"/>
      <c r="NIN69" s="876"/>
      <c r="NIO69" s="876"/>
      <c r="NIP69" s="876"/>
      <c r="NIQ69" s="876"/>
      <c r="NIR69" s="876"/>
      <c r="NIS69" s="876"/>
      <c r="NIT69" s="876"/>
      <c r="NIU69" s="876"/>
      <c r="NIV69" s="876"/>
      <c r="NIW69" s="876"/>
      <c r="NIX69" s="876"/>
      <c r="NIY69" s="876"/>
      <c r="NIZ69" s="876"/>
      <c r="NJA69" s="876"/>
      <c r="NJB69" s="876"/>
      <c r="NJC69" s="876"/>
      <c r="NJD69" s="876"/>
      <c r="NJE69" s="876"/>
      <c r="NJF69" s="876"/>
      <c r="NJG69" s="876"/>
      <c r="NJH69" s="876"/>
      <c r="NJI69" s="876"/>
      <c r="NJJ69" s="876"/>
      <c r="NJK69" s="876"/>
      <c r="NJL69" s="876"/>
      <c r="NJM69" s="876"/>
      <c r="NJN69" s="876"/>
      <c r="NJO69" s="876"/>
      <c r="NJP69" s="876"/>
      <c r="NJQ69" s="876"/>
      <c r="NJR69" s="876"/>
      <c r="NJS69" s="876"/>
      <c r="NJT69" s="876"/>
      <c r="NJU69" s="876"/>
      <c r="NJV69" s="876"/>
      <c r="NJW69" s="876"/>
      <c r="NJX69" s="876"/>
      <c r="NJY69" s="876"/>
      <c r="NJZ69" s="876"/>
      <c r="NKA69" s="876"/>
      <c r="NKB69" s="876"/>
      <c r="NKC69" s="876"/>
      <c r="NKD69" s="876"/>
      <c r="NKE69" s="876"/>
      <c r="NKF69" s="876"/>
      <c r="NKG69" s="876"/>
      <c r="NKH69" s="876"/>
      <c r="NKI69" s="876"/>
      <c r="NKJ69" s="876"/>
      <c r="NKK69" s="876"/>
      <c r="NKL69" s="876"/>
      <c r="NKM69" s="876"/>
      <c r="NKN69" s="876"/>
      <c r="NKO69" s="876"/>
      <c r="NKP69" s="876"/>
      <c r="NKQ69" s="876"/>
      <c r="NKR69" s="876"/>
      <c r="NKS69" s="876"/>
      <c r="NKT69" s="876"/>
      <c r="NKU69" s="876"/>
      <c r="NKV69" s="876"/>
      <c r="NKW69" s="876"/>
      <c r="NKX69" s="876"/>
      <c r="NKY69" s="876"/>
      <c r="NKZ69" s="876"/>
      <c r="NLA69" s="876"/>
      <c r="NLB69" s="876"/>
      <c r="NLC69" s="876"/>
      <c r="NLD69" s="876"/>
      <c r="NLE69" s="876"/>
      <c r="NLF69" s="876"/>
      <c r="NLG69" s="876"/>
      <c r="NLH69" s="876"/>
      <c r="NLI69" s="876"/>
      <c r="NLJ69" s="876"/>
      <c r="NLK69" s="876"/>
      <c r="NLL69" s="876"/>
      <c r="NLM69" s="876"/>
      <c r="NLN69" s="876"/>
      <c r="NLO69" s="876"/>
      <c r="NLP69" s="876"/>
      <c r="NLQ69" s="876"/>
      <c r="NLR69" s="876"/>
      <c r="NLS69" s="876"/>
      <c r="NLT69" s="876"/>
      <c r="NLU69" s="876"/>
      <c r="NLV69" s="876"/>
      <c r="NLW69" s="876"/>
      <c r="NLX69" s="876"/>
      <c r="NLY69" s="876"/>
      <c r="NLZ69" s="876"/>
      <c r="NMA69" s="876"/>
      <c r="NMB69" s="876"/>
      <c r="NMC69" s="876"/>
      <c r="NMD69" s="876"/>
      <c r="NME69" s="876"/>
      <c r="NMF69" s="876"/>
      <c r="NMG69" s="876"/>
      <c r="NMH69" s="876"/>
      <c r="NMI69" s="876"/>
      <c r="NMJ69" s="876"/>
      <c r="NMK69" s="876"/>
      <c r="NML69" s="876"/>
      <c r="NMM69" s="876"/>
      <c r="NMN69" s="876"/>
      <c r="NMO69" s="876"/>
      <c r="NMP69" s="876"/>
      <c r="NMQ69" s="876"/>
      <c r="NMR69" s="876"/>
      <c r="NMS69" s="876"/>
      <c r="NMT69" s="876"/>
      <c r="NMU69" s="876"/>
      <c r="NMV69" s="876"/>
      <c r="NMW69" s="876"/>
      <c r="NMX69" s="876"/>
      <c r="NMY69" s="876"/>
      <c r="NMZ69" s="876"/>
      <c r="NNA69" s="876"/>
      <c r="NNB69" s="876"/>
      <c r="NNC69" s="876"/>
      <c r="NND69" s="876"/>
      <c r="NNE69" s="876"/>
      <c r="NNF69" s="876"/>
      <c r="NNG69" s="876"/>
      <c r="NNH69" s="876"/>
      <c r="NNI69" s="876"/>
      <c r="NNJ69" s="876"/>
      <c r="NNK69" s="876"/>
      <c r="NNL69" s="876"/>
      <c r="NNM69" s="876"/>
      <c r="NNN69" s="876"/>
      <c r="NNO69" s="876"/>
      <c r="NNP69" s="876"/>
      <c r="NNQ69" s="876"/>
      <c r="NNR69" s="876"/>
      <c r="NNS69" s="876"/>
      <c r="NNT69" s="876"/>
      <c r="NNU69" s="876"/>
      <c r="NNV69" s="876"/>
      <c r="NNW69" s="876"/>
      <c r="NNX69" s="876"/>
      <c r="NNY69" s="876"/>
      <c r="NNZ69" s="876"/>
      <c r="NOA69" s="876"/>
      <c r="NOB69" s="876"/>
      <c r="NOC69" s="876"/>
      <c r="NOD69" s="876"/>
      <c r="NOE69" s="876"/>
      <c r="NOF69" s="876"/>
      <c r="NOG69" s="876"/>
      <c r="NOH69" s="876"/>
      <c r="NOI69" s="876"/>
      <c r="NOJ69" s="876"/>
      <c r="NOK69" s="876"/>
      <c r="NOL69" s="876"/>
      <c r="NOM69" s="876"/>
      <c r="NON69" s="876"/>
      <c r="NOO69" s="876"/>
      <c r="NOP69" s="876"/>
      <c r="NOQ69" s="876"/>
      <c r="NOR69" s="876"/>
      <c r="NOS69" s="876"/>
      <c r="NOT69" s="876"/>
      <c r="NOU69" s="876"/>
      <c r="NOV69" s="876"/>
      <c r="NOW69" s="876"/>
      <c r="NOX69" s="876"/>
      <c r="NOY69" s="876"/>
      <c r="NOZ69" s="876"/>
      <c r="NPA69" s="876"/>
      <c r="NPB69" s="876"/>
      <c r="NPC69" s="876"/>
      <c r="NPD69" s="876"/>
      <c r="NPE69" s="876"/>
      <c r="NPF69" s="876"/>
      <c r="NPG69" s="876"/>
      <c r="NPH69" s="876"/>
      <c r="NPI69" s="876"/>
      <c r="NPJ69" s="876"/>
      <c r="NPK69" s="876"/>
      <c r="NPL69" s="876"/>
      <c r="NPM69" s="876"/>
      <c r="NPN69" s="876"/>
      <c r="NPO69" s="876"/>
      <c r="NPP69" s="876"/>
      <c r="NPQ69" s="876"/>
      <c r="NPR69" s="876"/>
      <c r="NPS69" s="876"/>
      <c r="NPT69" s="876"/>
      <c r="NPU69" s="876"/>
      <c r="NPV69" s="876"/>
      <c r="NPW69" s="876"/>
      <c r="NPX69" s="876"/>
      <c r="NPY69" s="876"/>
      <c r="NPZ69" s="876"/>
      <c r="NQA69" s="876"/>
      <c r="NQB69" s="876"/>
      <c r="NQC69" s="876"/>
      <c r="NQD69" s="876"/>
      <c r="NQE69" s="876"/>
      <c r="NQF69" s="876"/>
      <c r="NQG69" s="876"/>
      <c r="NQH69" s="876"/>
      <c r="NQI69" s="876"/>
      <c r="NQJ69" s="876"/>
      <c r="NQK69" s="876"/>
      <c r="NQL69" s="876"/>
      <c r="NQM69" s="876"/>
      <c r="NQN69" s="876"/>
      <c r="NQO69" s="876"/>
      <c r="NQP69" s="876"/>
      <c r="NQQ69" s="876"/>
      <c r="NQR69" s="876"/>
      <c r="NQS69" s="876"/>
      <c r="NQT69" s="876"/>
      <c r="NQU69" s="876"/>
      <c r="NQV69" s="876"/>
      <c r="NQW69" s="876"/>
      <c r="NQX69" s="876"/>
      <c r="NQY69" s="876"/>
      <c r="NQZ69" s="876"/>
      <c r="NRA69" s="876"/>
      <c r="NRB69" s="876"/>
      <c r="NRC69" s="876"/>
      <c r="NRD69" s="876"/>
      <c r="NRE69" s="876"/>
      <c r="NRF69" s="876"/>
      <c r="NRG69" s="876"/>
      <c r="NRH69" s="876"/>
      <c r="NRI69" s="876"/>
      <c r="NRJ69" s="876"/>
      <c r="NRK69" s="876"/>
      <c r="NRL69" s="876"/>
      <c r="NRM69" s="876"/>
      <c r="NRN69" s="876"/>
      <c r="NRO69" s="876"/>
      <c r="NRP69" s="876"/>
      <c r="NRQ69" s="876"/>
      <c r="NRR69" s="876"/>
      <c r="NRS69" s="876"/>
      <c r="NRT69" s="876"/>
      <c r="NRU69" s="876"/>
      <c r="NRV69" s="876"/>
      <c r="NRW69" s="876"/>
      <c r="NRX69" s="876"/>
      <c r="NRY69" s="876"/>
      <c r="NRZ69" s="876"/>
      <c r="NSA69" s="876"/>
      <c r="NSB69" s="876"/>
      <c r="NSC69" s="876"/>
      <c r="NSD69" s="876"/>
      <c r="NSE69" s="876"/>
      <c r="NSF69" s="876"/>
      <c r="NSG69" s="876"/>
      <c r="NSH69" s="876"/>
      <c r="NSI69" s="876"/>
      <c r="NSJ69" s="876"/>
      <c r="NSK69" s="876"/>
      <c r="NSL69" s="876"/>
      <c r="NSM69" s="876"/>
      <c r="NSN69" s="876"/>
      <c r="NSO69" s="876"/>
      <c r="NSP69" s="876"/>
      <c r="NSQ69" s="876"/>
      <c r="NSR69" s="876"/>
      <c r="NSS69" s="876"/>
      <c r="NST69" s="876"/>
      <c r="NSU69" s="876"/>
      <c r="NSV69" s="876"/>
      <c r="NSW69" s="876"/>
      <c r="NSX69" s="876"/>
      <c r="NSY69" s="876"/>
      <c r="NSZ69" s="876"/>
      <c r="NTA69" s="876"/>
      <c r="NTB69" s="876"/>
      <c r="NTC69" s="876"/>
      <c r="NTD69" s="876"/>
      <c r="NTE69" s="876"/>
      <c r="NTF69" s="876"/>
      <c r="NTG69" s="876"/>
      <c r="NTH69" s="876"/>
      <c r="NTI69" s="876"/>
      <c r="NTJ69" s="876"/>
      <c r="NTK69" s="876"/>
      <c r="NTL69" s="876"/>
      <c r="NTM69" s="876"/>
      <c r="NTN69" s="876"/>
      <c r="NTO69" s="876"/>
      <c r="NTP69" s="876"/>
      <c r="NTQ69" s="876"/>
      <c r="NTR69" s="876"/>
      <c r="NTS69" s="876"/>
      <c r="NTT69" s="876"/>
      <c r="NTU69" s="876"/>
      <c r="NTV69" s="876"/>
      <c r="NTW69" s="876"/>
      <c r="NTX69" s="876"/>
      <c r="NTY69" s="876"/>
      <c r="NTZ69" s="876"/>
      <c r="NUA69" s="876"/>
      <c r="NUB69" s="876"/>
      <c r="NUC69" s="876"/>
      <c r="NUD69" s="876"/>
      <c r="NUE69" s="876"/>
      <c r="NUF69" s="876"/>
      <c r="NUG69" s="876"/>
      <c r="NUH69" s="876"/>
      <c r="NUI69" s="876"/>
      <c r="NUJ69" s="876"/>
      <c r="NUK69" s="876"/>
      <c r="NUL69" s="876"/>
      <c r="NUM69" s="876"/>
      <c r="NUN69" s="876"/>
      <c r="NUO69" s="876"/>
      <c r="NUP69" s="876"/>
      <c r="NUQ69" s="876"/>
      <c r="NUR69" s="876"/>
      <c r="NUS69" s="876"/>
      <c r="NUT69" s="876"/>
      <c r="NUU69" s="876"/>
      <c r="NUV69" s="876"/>
      <c r="NUW69" s="876"/>
      <c r="NUX69" s="876"/>
      <c r="NUY69" s="876"/>
      <c r="NUZ69" s="876"/>
      <c r="NVA69" s="876"/>
      <c r="NVB69" s="876"/>
      <c r="NVC69" s="876"/>
      <c r="NVD69" s="876"/>
      <c r="NVE69" s="876"/>
      <c r="NVF69" s="876"/>
      <c r="NVG69" s="876"/>
      <c r="NVH69" s="876"/>
      <c r="NVI69" s="876"/>
      <c r="NVJ69" s="876"/>
      <c r="NVK69" s="876"/>
      <c r="NVL69" s="876"/>
      <c r="NVM69" s="876"/>
      <c r="NVN69" s="876"/>
      <c r="NVO69" s="876"/>
      <c r="NVP69" s="876"/>
      <c r="NVQ69" s="876"/>
      <c r="NVR69" s="876"/>
      <c r="NVS69" s="876"/>
      <c r="NVT69" s="876"/>
      <c r="NVU69" s="876"/>
      <c r="NVV69" s="876"/>
      <c r="NVW69" s="876"/>
      <c r="NVX69" s="876"/>
      <c r="NVY69" s="876"/>
      <c r="NVZ69" s="876"/>
      <c r="NWA69" s="876"/>
      <c r="NWB69" s="876"/>
      <c r="NWC69" s="876"/>
      <c r="NWD69" s="876"/>
      <c r="NWE69" s="876"/>
      <c r="NWF69" s="876"/>
      <c r="NWG69" s="876"/>
      <c r="NWH69" s="876"/>
      <c r="NWI69" s="876"/>
      <c r="NWJ69" s="876"/>
      <c r="NWK69" s="876"/>
      <c r="NWL69" s="876"/>
      <c r="NWM69" s="876"/>
      <c r="NWN69" s="876"/>
      <c r="NWO69" s="876"/>
      <c r="NWP69" s="876"/>
      <c r="NWQ69" s="876"/>
      <c r="NWR69" s="876"/>
      <c r="NWS69" s="876"/>
      <c r="NWT69" s="876"/>
      <c r="NWU69" s="876"/>
      <c r="NWV69" s="876"/>
      <c r="NWW69" s="876"/>
      <c r="NWX69" s="876"/>
      <c r="NWY69" s="876"/>
      <c r="NWZ69" s="876"/>
      <c r="NXA69" s="876"/>
      <c r="NXB69" s="876"/>
      <c r="NXC69" s="876"/>
      <c r="NXD69" s="876"/>
      <c r="NXE69" s="876"/>
      <c r="NXF69" s="876"/>
      <c r="NXG69" s="876"/>
      <c r="NXH69" s="876"/>
      <c r="NXI69" s="876"/>
      <c r="NXJ69" s="876"/>
      <c r="NXK69" s="876"/>
      <c r="NXL69" s="876"/>
      <c r="NXM69" s="876"/>
      <c r="NXN69" s="876"/>
      <c r="NXO69" s="876"/>
      <c r="NXP69" s="876"/>
      <c r="NXQ69" s="876"/>
      <c r="NXR69" s="876"/>
      <c r="NXS69" s="876"/>
      <c r="NXT69" s="876"/>
      <c r="NXU69" s="876"/>
      <c r="NXV69" s="876"/>
      <c r="NXW69" s="876"/>
      <c r="NXX69" s="876"/>
      <c r="NXY69" s="876"/>
      <c r="NXZ69" s="876"/>
      <c r="NYA69" s="876"/>
      <c r="NYB69" s="876"/>
      <c r="NYC69" s="876"/>
      <c r="NYD69" s="876"/>
      <c r="NYE69" s="876"/>
      <c r="NYF69" s="876"/>
      <c r="NYG69" s="876"/>
      <c r="NYH69" s="876"/>
      <c r="NYI69" s="876"/>
      <c r="NYJ69" s="876"/>
      <c r="NYK69" s="876"/>
      <c r="NYL69" s="876"/>
      <c r="NYM69" s="876"/>
      <c r="NYN69" s="876"/>
      <c r="NYO69" s="876"/>
      <c r="NYP69" s="876"/>
      <c r="NYQ69" s="876"/>
      <c r="NYR69" s="876"/>
      <c r="NYS69" s="876"/>
      <c r="NYT69" s="876"/>
      <c r="NYU69" s="876"/>
      <c r="NYV69" s="876"/>
      <c r="NYW69" s="876"/>
      <c r="NYX69" s="876"/>
      <c r="NYY69" s="876"/>
      <c r="NYZ69" s="876"/>
      <c r="NZA69" s="876"/>
      <c r="NZB69" s="876"/>
      <c r="NZC69" s="876"/>
      <c r="NZD69" s="876"/>
      <c r="NZE69" s="876"/>
      <c r="NZF69" s="876"/>
      <c r="NZG69" s="876"/>
      <c r="NZH69" s="876"/>
      <c r="NZI69" s="876"/>
      <c r="NZJ69" s="876"/>
      <c r="NZK69" s="876"/>
      <c r="NZL69" s="876"/>
      <c r="NZM69" s="876"/>
      <c r="NZN69" s="876"/>
      <c r="NZO69" s="876"/>
      <c r="NZP69" s="876"/>
      <c r="NZQ69" s="876"/>
      <c r="NZR69" s="876"/>
      <c r="NZS69" s="876"/>
      <c r="NZT69" s="876"/>
      <c r="NZU69" s="876"/>
      <c r="NZV69" s="876"/>
      <c r="NZW69" s="876"/>
      <c r="NZX69" s="876"/>
      <c r="NZY69" s="876"/>
      <c r="NZZ69" s="876"/>
      <c r="OAA69" s="876"/>
      <c r="OAB69" s="876"/>
      <c r="OAC69" s="876"/>
      <c r="OAD69" s="876"/>
      <c r="OAE69" s="876"/>
      <c r="OAF69" s="876"/>
      <c r="OAG69" s="876"/>
      <c r="OAH69" s="876"/>
      <c r="OAI69" s="876"/>
      <c r="OAJ69" s="876"/>
      <c r="OAK69" s="876"/>
      <c r="OAL69" s="876"/>
      <c r="OAM69" s="876"/>
      <c r="OAN69" s="876"/>
      <c r="OAO69" s="876"/>
      <c r="OAP69" s="876"/>
      <c r="OAQ69" s="876"/>
      <c r="OAR69" s="876"/>
      <c r="OAS69" s="876"/>
      <c r="OAT69" s="876"/>
      <c r="OAU69" s="876"/>
      <c r="OAV69" s="876"/>
      <c r="OAW69" s="876"/>
      <c r="OAX69" s="876"/>
      <c r="OAY69" s="876"/>
      <c r="OAZ69" s="876"/>
      <c r="OBA69" s="876"/>
      <c r="OBB69" s="876"/>
      <c r="OBC69" s="876"/>
      <c r="OBD69" s="876"/>
      <c r="OBE69" s="876"/>
      <c r="OBF69" s="876"/>
      <c r="OBG69" s="876"/>
      <c r="OBH69" s="876"/>
      <c r="OBI69" s="876"/>
      <c r="OBJ69" s="876"/>
      <c r="OBK69" s="876"/>
      <c r="OBL69" s="876"/>
      <c r="OBM69" s="876"/>
      <c r="OBN69" s="876"/>
      <c r="OBO69" s="876"/>
      <c r="OBP69" s="876"/>
      <c r="OBQ69" s="876"/>
      <c r="OBR69" s="876"/>
      <c r="OBS69" s="876"/>
      <c r="OBT69" s="876"/>
      <c r="OBU69" s="876"/>
      <c r="OBV69" s="876"/>
      <c r="OBW69" s="876"/>
      <c r="OBX69" s="876"/>
      <c r="OBY69" s="876"/>
      <c r="OBZ69" s="876"/>
      <c r="OCA69" s="876"/>
      <c r="OCB69" s="876"/>
      <c r="OCC69" s="876"/>
      <c r="OCD69" s="876"/>
      <c r="OCE69" s="876"/>
      <c r="OCF69" s="876"/>
      <c r="OCG69" s="876"/>
      <c r="OCH69" s="876"/>
      <c r="OCI69" s="876"/>
      <c r="OCJ69" s="876"/>
      <c r="OCK69" s="876"/>
      <c r="OCL69" s="876"/>
      <c r="OCM69" s="876"/>
      <c r="OCN69" s="876"/>
      <c r="OCO69" s="876"/>
      <c r="OCP69" s="876"/>
      <c r="OCQ69" s="876"/>
      <c r="OCR69" s="876"/>
      <c r="OCS69" s="876"/>
      <c r="OCT69" s="876"/>
      <c r="OCU69" s="876"/>
      <c r="OCV69" s="876"/>
      <c r="OCW69" s="876"/>
      <c r="OCX69" s="876"/>
      <c r="OCY69" s="876"/>
      <c r="OCZ69" s="876"/>
      <c r="ODA69" s="876"/>
      <c r="ODB69" s="876"/>
      <c r="ODC69" s="876"/>
      <c r="ODD69" s="876"/>
      <c r="ODE69" s="876"/>
      <c r="ODF69" s="876"/>
      <c r="ODG69" s="876"/>
      <c r="ODH69" s="876"/>
      <c r="ODI69" s="876"/>
      <c r="ODJ69" s="876"/>
      <c r="ODK69" s="876"/>
      <c r="ODL69" s="876"/>
      <c r="ODM69" s="876"/>
      <c r="ODN69" s="876"/>
      <c r="ODO69" s="876"/>
      <c r="ODP69" s="876"/>
      <c r="ODQ69" s="876"/>
      <c r="ODR69" s="876"/>
      <c r="ODS69" s="876"/>
      <c r="ODT69" s="876"/>
      <c r="ODU69" s="876"/>
      <c r="ODV69" s="876"/>
      <c r="ODW69" s="876"/>
      <c r="ODX69" s="876"/>
      <c r="ODY69" s="876"/>
      <c r="ODZ69" s="876"/>
      <c r="OEA69" s="876"/>
      <c r="OEB69" s="876"/>
      <c r="OEC69" s="876"/>
      <c r="OED69" s="876"/>
      <c r="OEE69" s="876"/>
      <c r="OEF69" s="876"/>
      <c r="OEG69" s="876"/>
      <c r="OEH69" s="876"/>
      <c r="OEI69" s="876"/>
      <c r="OEJ69" s="876"/>
      <c r="OEK69" s="876"/>
      <c r="OEL69" s="876"/>
      <c r="OEM69" s="876"/>
      <c r="OEN69" s="876"/>
      <c r="OEO69" s="876"/>
      <c r="OEP69" s="876"/>
      <c r="OEQ69" s="876"/>
      <c r="OER69" s="876"/>
      <c r="OES69" s="876"/>
      <c r="OET69" s="876"/>
      <c r="OEU69" s="876"/>
      <c r="OEV69" s="876"/>
      <c r="OEW69" s="876"/>
      <c r="OEX69" s="876"/>
      <c r="OEY69" s="876"/>
      <c r="OEZ69" s="876"/>
      <c r="OFA69" s="876"/>
      <c r="OFB69" s="876"/>
      <c r="OFC69" s="876"/>
      <c r="OFD69" s="876"/>
      <c r="OFE69" s="876"/>
      <c r="OFF69" s="876"/>
      <c r="OFG69" s="876"/>
      <c r="OFH69" s="876"/>
      <c r="OFI69" s="876"/>
      <c r="OFJ69" s="876"/>
      <c r="OFK69" s="876"/>
      <c r="OFL69" s="876"/>
      <c r="OFM69" s="876"/>
      <c r="OFN69" s="876"/>
      <c r="OFO69" s="876"/>
      <c r="OFP69" s="876"/>
      <c r="OFQ69" s="876"/>
      <c r="OFR69" s="876"/>
      <c r="OFS69" s="876"/>
      <c r="OFT69" s="876"/>
      <c r="OFU69" s="876"/>
      <c r="OFV69" s="876"/>
      <c r="OFW69" s="876"/>
      <c r="OFX69" s="876"/>
      <c r="OFY69" s="876"/>
      <c r="OFZ69" s="876"/>
      <c r="OGA69" s="876"/>
      <c r="OGB69" s="876"/>
      <c r="OGC69" s="876"/>
      <c r="OGD69" s="876"/>
      <c r="OGE69" s="876"/>
      <c r="OGF69" s="876"/>
      <c r="OGG69" s="876"/>
      <c r="OGH69" s="876"/>
      <c r="OGI69" s="876"/>
      <c r="OGJ69" s="876"/>
      <c r="OGK69" s="876"/>
      <c r="OGL69" s="876"/>
      <c r="OGM69" s="876"/>
      <c r="OGN69" s="876"/>
      <c r="OGO69" s="876"/>
      <c r="OGP69" s="876"/>
      <c r="OGQ69" s="876"/>
      <c r="OGR69" s="876"/>
      <c r="OGS69" s="876"/>
      <c r="OGT69" s="876"/>
      <c r="OGU69" s="876"/>
      <c r="OGV69" s="876"/>
      <c r="OGW69" s="876"/>
      <c r="OGX69" s="876"/>
      <c r="OGY69" s="876"/>
      <c r="OGZ69" s="876"/>
      <c r="OHA69" s="876"/>
      <c r="OHB69" s="876"/>
      <c r="OHC69" s="876"/>
      <c r="OHD69" s="876"/>
      <c r="OHE69" s="876"/>
      <c r="OHF69" s="876"/>
      <c r="OHG69" s="876"/>
      <c r="OHH69" s="876"/>
      <c r="OHI69" s="876"/>
      <c r="OHJ69" s="876"/>
      <c r="OHK69" s="876"/>
      <c r="OHL69" s="876"/>
      <c r="OHM69" s="876"/>
      <c r="OHN69" s="876"/>
      <c r="OHO69" s="876"/>
      <c r="OHP69" s="876"/>
      <c r="OHQ69" s="876"/>
      <c r="OHR69" s="876"/>
      <c r="OHS69" s="876"/>
      <c r="OHT69" s="876"/>
      <c r="OHU69" s="876"/>
      <c r="OHV69" s="876"/>
      <c r="OHW69" s="876"/>
      <c r="OHX69" s="876"/>
      <c r="OHY69" s="876"/>
      <c r="OHZ69" s="876"/>
      <c r="OIA69" s="876"/>
      <c r="OIB69" s="876"/>
      <c r="OIC69" s="876"/>
      <c r="OID69" s="876"/>
      <c r="OIE69" s="876"/>
      <c r="OIF69" s="876"/>
      <c r="OIG69" s="876"/>
      <c r="OIH69" s="876"/>
      <c r="OII69" s="876"/>
      <c r="OIJ69" s="876"/>
      <c r="OIK69" s="876"/>
      <c r="OIL69" s="876"/>
      <c r="OIM69" s="876"/>
      <c r="OIN69" s="876"/>
      <c r="OIO69" s="876"/>
      <c r="OIP69" s="876"/>
      <c r="OIQ69" s="876"/>
      <c r="OIR69" s="876"/>
      <c r="OIS69" s="876"/>
      <c r="OIT69" s="876"/>
      <c r="OIU69" s="876"/>
      <c r="OIV69" s="876"/>
      <c r="OIW69" s="876"/>
      <c r="OIX69" s="876"/>
      <c r="OIY69" s="876"/>
      <c r="OIZ69" s="876"/>
      <c r="OJA69" s="876"/>
      <c r="OJB69" s="876"/>
      <c r="OJC69" s="876"/>
      <c r="OJD69" s="876"/>
      <c r="OJE69" s="876"/>
      <c r="OJF69" s="876"/>
      <c r="OJG69" s="876"/>
      <c r="OJH69" s="876"/>
      <c r="OJI69" s="876"/>
      <c r="OJJ69" s="876"/>
      <c r="OJK69" s="876"/>
      <c r="OJL69" s="876"/>
      <c r="OJM69" s="876"/>
      <c r="OJN69" s="876"/>
      <c r="OJO69" s="876"/>
      <c r="OJP69" s="876"/>
      <c r="OJQ69" s="876"/>
      <c r="OJR69" s="876"/>
      <c r="OJS69" s="876"/>
      <c r="OJT69" s="876"/>
      <c r="OJU69" s="876"/>
      <c r="OJV69" s="876"/>
      <c r="OJW69" s="876"/>
      <c r="OJX69" s="876"/>
      <c r="OJY69" s="876"/>
      <c r="OJZ69" s="876"/>
      <c r="OKA69" s="876"/>
      <c r="OKB69" s="876"/>
      <c r="OKC69" s="876"/>
      <c r="OKD69" s="876"/>
      <c r="OKE69" s="876"/>
      <c r="OKF69" s="876"/>
      <c r="OKG69" s="876"/>
      <c r="OKH69" s="876"/>
      <c r="OKI69" s="876"/>
      <c r="OKJ69" s="876"/>
      <c r="OKK69" s="876"/>
      <c r="OKL69" s="876"/>
      <c r="OKM69" s="876"/>
      <c r="OKN69" s="876"/>
      <c r="OKO69" s="876"/>
      <c r="OKP69" s="876"/>
      <c r="OKQ69" s="876"/>
      <c r="OKR69" s="876"/>
      <c r="OKS69" s="876"/>
      <c r="OKT69" s="876"/>
      <c r="OKU69" s="876"/>
      <c r="OKV69" s="876"/>
      <c r="OKW69" s="876"/>
      <c r="OKX69" s="876"/>
      <c r="OKY69" s="876"/>
      <c r="OKZ69" s="876"/>
      <c r="OLA69" s="876"/>
      <c r="OLB69" s="876"/>
      <c r="OLC69" s="876"/>
      <c r="OLD69" s="876"/>
      <c r="OLE69" s="876"/>
      <c r="OLF69" s="876"/>
      <c r="OLG69" s="876"/>
      <c r="OLH69" s="876"/>
      <c r="OLI69" s="876"/>
      <c r="OLJ69" s="876"/>
      <c r="OLK69" s="876"/>
      <c r="OLL69" s="876"/>
      <c r="OLM69" s="876"/>
      <c r="OLN69" s="876"/>
      <c r="OLO69" s="876"/>
      <c r="OLP69" s="876"/>
      <c r="OLQ69" s="876"/>
      <c r="OLR69" s="876"/>
      <c r="OLS69" s="876"/>
      <c r="OLT69" s="876"/>
      <c r="OLU69" s="876"/>
      <c r="OLV69" s="876"/>
      <c r="OLW69" s="876"/>
      <c r="OLX69" s="876"/>
      <c r="OLY69" s="876"/>
      <c r="OLZ69" s="876"/>
      <c r="OMA69" s="876"/>
      <c r="OMB69" s="876"/>
      <c r="OMC69" s="876"/>
      <c r="OMD69" s="876"/>
      <c r="OME69" s="876"/>
      <c r="OMF69" s="876"/>
      <c r="OMG69" s="876"/>
      <c r="OMH69" s="876"/>
      <c r="OMI69" s="876"/>
      <c r="OMJ69" s="876"/>
      <c r="OMK69" s="876"/>
      <c r="OML69" s="876"/>
      <c r="OMM69" s="876"/>
      <c r="OMN69" s="876"/>
      <c r="OMO69" s="876"/>
      <c r="OMP69" s="876"/>
      <c r="OMQ69" s="876"/>
      <c r="OMR69" s="876"/>
      <c r="OMS69" s="876"/>
      <c r="OMT69" s="876"/>
      <c r="OMU69" s="876"/>
      <c r="OMV69" s="876"/>
      <c r="OMW69" s="876"/>
      <c r="OMX69" s="876"/>
      <c r="OMY69" s="876"/>
      <c r="OMZ69" s="876"/>
      <c r="ONA69" s="876"/>
      <c r="ONB69" s="876"/>
      <c r="ONC69" s="876"/>
      <c r="OND69" s="876"/>
      <c r="ONE69" s="876"/>
      <c r="ONF69" s="876"/>
      <c r="ONG69" s="876"/>
      <c r="ONH69" s="876"/>
      <c r="ONI69" s="876"/>
      <c r="ONJ69" s="876"/>
      <c r="ONK69" s="876"/>
      <c r="ONL69" s="876"/>
      <c r="ONM69" s="876"/>
      <c r="ONN69" s="876"/>
      <c r="ONO69" s="876"/>
      <c r="ONP69" s="876"/>
      <c r="ONQ69" s="876"/>
      <c r="ONR69" s="876"/>
      <c r="ONS69" s="876"/>
      <c r="ONT69" s="876"/>
      <c r="ONU69" s="876"/>
      <c r="ONV69" s="876"/>
      <c r="ONW69" s="876"/>
      <c r="ONX69" s="876"/>
      <c r="ONY69" s="876"/>
      <c r="ONZ69" s="876"/>
      <c r="OOA69" s="876"/>
      <c r="OOB69" s="876"/>
      <c r="OOC69" s="876"/>
      <c r="OOD69" s="876"/>
      <c r="OOE69" s="876"/>
      <c r="OOF69" s="876"/>
      <c r="OOG69" s="876"/>
      <c r="OOH69" s="876"/>
      <c r="OOI69" s="876"/>
      <c r="OOJ69" s="876"/>
      <c r="OOK69" s="876"/>
      <c r="OOL69" s="876"/>
      <c r="OOM69" s="876"/>
      <c r="OON69" s="876"/>
      <c r="OOO69" s="876"/>
      <c r="OOP69" s="876"/>
      <c r="OOQ69" s="876"/>
      <c r="OOR69" s="876"/>
      <c r="OOS69" s="876"/>
      <c r="OOT69" s="876"/>
      <c r="OOU69" s="876"/>
      <c r="OOV69" s="876"/>
      <c r="OOW69" s="876"/>
      <c r="OOX69" s="876"/>
      <c r="OOY69" s="876"/>
      <c r="OOZ69" s="876"/>
      <c r="OPA69" s="876"/>
      <c r="OPB69" s="876"/>
      <c r="OPC69" s="876"/>
      <c r="OPD69" s="876"/>
      <c r="OPE69" s="876"/>
      <c r="OPF69" s="876"/>
      <c r="OPG69" s="876"/>
      <c r="OPH69" s="876"/>
      <c r="OPI69" s="876"/>
      <c r="OPJ69" s="876"/>
      <c r="OPK69" s="876"/>
      <c r="OPL69" s="876"/>
      <c r="OPM69" s="876"/>
      <c r="OPN69" s="876"/>
      <c r="OPO69" s="876"/>
      <c r="OPP69" s="876"/>
      <c r="OPQ69" s="876"/>
      <c r="OPR69" s="876"/>
      <c r="OPS69" s="876"/>
      <c r="OPT69" s="876"/>
      <c r="OPU69" s="876"/>
      <c r="OPV69" s="876"/>
      <c r="OPW69" s="876"/>
      <c r="OPX69" s="876"/>
      <c r="OPY69" s="876"/>
      <c r="OPZ69" s="876"/>
      <c r="OQA69" s="876"/>
      <c r="OQB69" s="876"/>
      <c r="OQC69" s="876"/>
      <c r="OQD69" s="876"/>
      <c r="OQE69" s="876"/>
      <c r="OQF69" s="876"/>
      <c r="OQG69" s="876"/>
      <c r="OQH69" s="876"/>
      <c r="OQI69" s="876"/>
      <c r="OQJ69" s="876"/>
      <c r="OQK69" s="876"/>
      <c r="OQL69" s="876"/>
      <c r="OQM69" s="876"/>
      <c r="OQN69" s="876"/>
      <c r="OQO69" s="876"/>
      <c r="OQP69" s="876"/>
      <c r="OQQ69" s="876"/>
      <c r="OQR69" s="876"/>
      <c r="OQS69" s="876"/>
      <c r="OQT69" s="876"/>
      <c r="OQU69" s="876"/>
      <c r="OQV69" s="876"/>
      <c r="OQW69" s="876"/>
      <c r="OQX69" s="876"/>
      <c r="OQY69" s="876"/>
      <c r="OQZ69" s="876"/>
      <c r="ORA69" s="876"/>
      <c r="ORB69" s="876"/>
      <c r="ORC69" s="876"/>
      <c r="ORD69" s="876"/>
      <c r="ORE69" s="876"/>
      <c r="ORF69" s="876"/>
      <c r="ORG69" s="876"/>
      <c r="ORH69" s="876"/>
      <c r="ORI69" s="876"/>
      <c r="ORJ69" s="876"/>
      <c r="ORK69" s="876"/>
      <c r="ORL69" s="876"/>
      <c r="ORM69" s="876"/>
      <c r="ORN69" s="876"/>
      <c r="ORO69" s="876"/>
      <c r="ORP69" s="876"/>
      <c r="ORQ69" s="876"/>
      <c r="ORR69" s="876"/>
      <c r="ORS69" s="876"/>
      <c r="ORT69" s="876"/>
      <c r="ORU69" s="876"/>
      <c r="ORV69" s="876"/>
      <c r="ORW69" s="876"/>
      <c r="ORX69" s="876"/>
      <c r="ORY69" s="876"/>
      <c r="ORZ69" s="876"/>
      <c r="OSA69" s="876"/>
      <c r="OSB69" s="876"/>
      <c r="OSC69" s="876"/>
      <c r="OSD69" s="876"/>
      <c r="OSE69" s="876"/>
      <c r="OSF69" s="876"/>
      <c r="OSG69" s="876"/>
      <c r="OSH69" s="876"/>
      <c r="OSI69" s="876"/>
      <c r="OSJ69" s="876"/>
      <c r="OSK69" s="876"/>
      <c r="OSL69" s="876"/>
      <c r="OSM69" s="876"/>
      <c r="OSN69" s="876"/>
      <c r="OSO69" s="876"/>
      <c r="OSP69" s="876"/>
      <c r="OSQ69" s="876"/>
      <c r="OSR69" s="876"/>
      <c r="OSS69" s="876"/>
      <c r="OST69" s="876"/>
      <c r="OSU69" s="876"/>
      <c r="OSV69" s="876"/>
      <c r="OSW69" s="876"/>
      <c r="OSX69" s="876"/>
      <c r="OSY69" s="876"/>
      <c r="OSZ69" s="876"/>
      <c r="OTA69" s="876"/>
      <c r="OTB69" s="876"/>
      <c r="OTC69" s="876"/>
      <c r="OTD69" s="876"/>
      <c r="OTE69" s="876"/>
      <c r="OTF69" s="876"/>
      <c r="OTG69" s="876"/>
      <c r="OTH69" s="876"/>
      <c r="OTI69" s="876"/>
      <c r="OTJ69" s="876"/>
      <c r="OTK69" s="876"/>
      <c r="OTL69" s="876"/>
      <c r="OTM69" s="876"/>
      <c r="OTN69" s="876"/>
      <c r="OTO69" s="876"/>
      <c r="OTP69" s="876"/>
      <c r="OTQ69" s="876"/>
      <c r="OTR69" s="876"/>
      <c r="OTS69" s="876"/>
      <c r="OTT69" s="876"/>
      <c r="OTU69" s="876"/>
      <c r="OTV69" s="876"/>
      <c r="OTW69" s="876"/>
      <c r="OTX69" s="876"/>
      <c r="OTY69" s="876"/>
      <c r="OTZ69" s="876"/>
      <c r="OUA69" s="876"/>
      <c r="OUB69" s="876"/>
      <c r="OUC69" s="876"/>
      <c r="OUD69" s="876"/>
      <c r="OUE69" s="876"/>
      <c r="OUF69" s="876"/>
      <c r="OUG69" s="876"/>
      <c r="OUH69" s="876"/>
      <c r="OUI69" s="876"/>
      <c r="OUJ69" s="876"/>
      <c r="OUK69" s="876"/>
      <c r="OUL69" s="876"/>
      <c r="OUM69" s="876"/>
      <c r="OUN69" s="876"/>
      <c r="OUO69" s="876"/>
      <c r="OUP69" s="876"/>
      <c r="OUQ69" s="876"/>
      <c r="OUR69" s="876"/>
      <c r="OUS69" s="876"/>
      <c r="OUT69" s="876"/>
      <c r="OUU69" s="876"/>
      <c r="OUV69" s="876"/>
      <c r="OUW69" s="876"/>
      <c r="OUX69" s="876"/>
      <c r="OUY69" s="876"/>
      <c r="OUZ69" s="876"/>
      <c r="OVA69" s="876"/>
      <c r="OVB69" s="876"/>
      <c r="OVC69" s="876"/>
      <c r="OVD69" s="876"/>
      <c r="OVE69" s="876"/>
      <c r="OVF69" s="876"/>
      <c r="OVG69" s="876"/>
      <c r="OVH69" s="876"/>
      <c r="OVI69" s="876"/>
      <c r="OVJ69" s="876"/>
      <c r="OVK69" s="876"/>
      <c r="OVL69" s="876"/>
      <c r="OVM69" s="876"/>
      <c r="OVN69" s="876"/>
      <c r="OVO69" s="876"/>
      <c r="OVP69" s="876"/>
      <c r="OVQ69" s="876"/>
      <c r="OVR69" s="876"/>
      <c r="OVS69" s="876"/>
      <c r="OVT69" s="876"/>
      <c r="OVU69" s="876"/>
      <c r="OVV69" s="876"/>
      <c r="OVW69" s="876"/>
      <c r="OVX69" s="876"/>
      <c r="OVY69" s="876"/>
      <c r="OVZ69" s="876"/>
      <c r="OWA69" s="876"/>
      <c r="OWB69" s="876"/>
      <c r="OWC69" s="876"/>
      <c r="OWD69" s="876"/>
      <c r="OWE69" s="876"/>
      <c r="OWF69" s="876"/>
      <c r="OWG69" s="876"/>
      <c r="OWH69" s="876"/>
      <c r="OWI69" s="876"/>
      <c r="OWJ69" s="876"/>
      <c r="OWK69" s="876"/>
      <c r="OWL69" s="876"/>
      <c r="OWM69" s="876"/>
      <c r="OWN69" s="876"/>
      <c r="OWO69" s="876"/>
      <c r="OWP69" s="876"/>
      <c r="OWQ69" s="876"/>
      <c r="OWR69" s="876"/>
      <c r="OWS69" s="876"/>
      <c r="OWT69" s="876"/>
      <c r="OWU69" s="876"/>
      <c r="OWV69" s="876"/>
      <c r="OWW69" s="876"/>
      <c r="OWX69" s="876"/>
      <c r="OWY69" s="876"/>
      <c r="OWZ69" s="876"/>
      <c r="OXA69" s="876"/>
      <c r="OXB69" s="876"/>
      <c r="OXC69" s="876"/>
      <c r="OXD69" s="876"/>
      <c r="OXE69" s="876"/>
      <c r="OXF69" s="876"/>
      <c r="OXG69" s="876"/>
      <c r="OXH69" s="876"/>
      <c r="OXI69" s="876"/>
      <c r="OXJ69" s="876"/>
      <c r="OXK69" s="876"/>
      <c r="OXL69" s="876"/>
      <c r="OXM69" s="876"/>
      <c r="OXN69" s="876"/>
      <c r="OXO69" s="876"/>
      <c r="OXP69" s="876"/>
      <c r="OXQ69" s="876"/>
      <c r="OXR69" s="876"/>
      <c r="OXS69" s="876"/>
      <c r="OXT69" s="876"/>
      <c r="OXU69" s="876"/>
      <c r="OXV69" s="876"/>
      <c r="OXW69" s="876"/>
      <c r="OXX69" s="876"/>
      <c r="OXY69" s="876"/>
      <c r="OXZ69" s="876"/>
      <c r="OYA69" s="876"/>
      <c r="OYB69" s="876"/>
      <c r="OYC69" s="876"/>
      <c r="OYD69" s="876"/>
      <c r="OYE69" s="876"/>
      <c r="OYF69" s="876"/>
      <c r="OYG69" s="876"/>
      <c r="OYH69" s="876"/>
      <c r="OYI69" s="876"/>
      <c r="OYJ69" s="876"/>
      <c r="OYK69" s="876"/>
      <c r="OYL69" s="876"/>
      <c r="OYM69" s="876"/>
      <c r="OYN69" s="876"/>
      <c r="OYO69" s="876"/>
      <c r="OYP69" s="876"/>
      <c r="OYQ69" s="876"/>
      <c r="OYR69" s="876"/>
      <c r="OYS69" s="876"/>
      <c r="OYT69" s="876"/>
      <c r="OYU69" s="876"/>
      <c r="OYV69" s="876"/>
      <c r="OYW69" s="876"/>
      <c r="OYX69" s="876"/>
      <c r="OYY69" s="876"/>
      <c r="OYZ69" s="876"/>
      <c r="OZA69" s="876"/>
      <c r="OZB69" s="876"/>
      <c r="OZC69" s="876"/>
      <c r="OZD69" s="876"/>
      <c r="OZE69" s="876"/>
      <c r="OZF69" s="876"/>
      <c r="OZG69" s="876"/>
      <c r="OZH69" s="876"/>
      <c r="OZI69" s="876"/>
      <c r="OZJ69" s="876"/>
      <c r="OZK69" s="876"/>
      <c r="OZL69" s="876"/>
      <c r="OZM69" s="876"/>
      <c r="OZN69" s="876"/>
      <c r="OZO69" s="876"/>
      <c r="OZP69" s="876"/>
      <c r="OZQ69" s="876"/>
      <c r="OZR69" s="876"/>
      <c r="OZS69" s="876"/>
      <c r="OZT69" s="876"/>
      <c r="OZU69" s="876"/>
      <c r="OZV69" s="876"/>
      <c r="OZW69" s="876"/>
      <c r="OZX69" s="876"/>
      <c r="OZY69" s="876"/>
      <c r="OZZ69" s="876"/>
      <c r="PAA69" s="876"/>
      <c r="PAB69" s="876"/>
      <c r="PAC69" s="876"/>
      <c r="PAD69" s="876"/>
      <c r="PAE69" s="876"/>
      <c r="PAF69" s="876"/>
      <c r="PAG69" s="876"/>
      <c r="PAH69" s="876"/>
      <c r="PAI69" s="876"/>
      <c r="PAJ69" s="876"/>
      <c r="PAK69" s="876"/>
      <c r="PAL69" s="876"/>
      <c r="PAM69" s="876"/>
      <c r="PAN69" s="876"/>
      <c r="PAO69" s="876"/>
      <c r="PAP69" s="876"/>
      <c r="PAQ69" s="876"/>
      <c r="PAR69" s="876"/>
      <c r="PAS69" s="876"/>
      <c r="PAT69" s="876"/>
      <c r="PAU69" s="876"/>
      <c r="PAV69" s="876"/>
      <c r="PAW69" s="876"/>
      <c r="PAX69" s="876"/>
      <c r="PAY69" s="876"/>
      <c r="PAZ69" s="876"/>
      <c r="PBA69" s="876"/>
      <c r="PBB69" s="876"/>
      <c r="PBC69" s="876"/>
      <c r="PBD69" s="876"/>
      <c r="PBE69" s="876"/>
      <c r="PBF69" s="876"/>
      <c r="PBG69" s="876"/>
      <c r="PBH69" s="876"/>
      <c r="PBI69" s="876"/>
      <c r="PBJ69" s="876"/>
      <c r="PBK69" s="876"/>
      <c r="PBL69" s="876"/>
      <c r="PBM69" s="876"/>
      <c r="PBN69" s="876"/>
      <c r="PBO69" s="876"/>
      <c r="PBP69" s="876"/>
      <c r="PBQ69" s="876"/>
      <c r="PBR69" s="876"/>
      <c r="PBS69" s="876"/>
      <c r="PBT69" s="876"/>
      <c r="PBU69" s="876"/>
      <c r="PBV69" s="876"/>
      <c r="PBW69" s="876"/>
      <c r="PBX69" s="876"/>
      <c r="PBY69" s="876"/>
      <c r="PBZ69" s="876"/>
      <c r="PCA69" s="876"/>
      <c r="PCB69" s="876"/>
      <c r="PCC69" s="876"/>
      <c r="PCD69" s="876"/>
      <c r="PCE69" s="876"/>
      <c r="PCF69" s="876"/>
      <c r="PCG69" s="876"/>
      <c r="PCH69" s="876"/>
      <c r="PCI69" s="876"/>
      <c r="PCJ69" s="876"/>
      <c r="PCK69" s="876"/>
      <c r="PCL69" s="876"/>
      <c r="PCM69" s="876"/>
      <c r="PCN69" s="876"/>
      <c r="PCO69" s="876"/>
      <c r="PCP69" s="876"/>
      <c r="PCQ69" s="876"/>
      <c r="PCR69" s="876"/>
      <c r="PCS69" s="876"/>
      <c r="PCT69" s="876"/>
      <c r="PCU69" s="876"/>
      <c r="PCV69" s="876"/>
      <c r="PCW69" s="876"/>
      <c r="PCX69" s="876"/>
      <c r="PCY69" s="876"/>
      <c r="PCZ69" s="876"/>
      <c r="PDA69" s="876"/>
      <c r="PDB69" s="876"/>
      <c r="PDC69" s="876"/>
      <c r="PDD69" s="876"/>
      <c r="PDE69" s="876"/>
      <c r="PDF69" s="876"/>
      <c r="PDG69" s="876"/>
      <c r="PDH69" s="876"/>
      <c r="PDI69" s="876"/>
      <c r="PDJ69" s="876"/>
      <c r="PDK69" s="876"/>
      <c r="PDL69" s="876"/>
      <c r="PDM69" s="876"/>
      <c r="PDN69" s="876"/>
      <c r="PDO69" s="876"/>
      <c r="PDP69" s="876"/>
      <c r="PDQ69" s="876"/>
      <c r="PDR69" s="876"/>
      <c r="PDS69" s="876"/>
      <c r="PDT69" s="876"/>
      <c r="PDU69" s="876"/>
      <c r="PDV69" s="876"/>
      <c r="PDW69" s="876"/>
      <c r="PDX69" s="876"/>
      <c r="PDY69" s="876"/>
      <c r="PDZ69" s="876"/>
      <c r="PEA69" s="876"/>
      <c r="PEB69" s="876"/>
      <c r="PEC69" s="876"/>
      <c r="PED69" s="876"/>
      <c r="PEE69" s="876"/>
      <c r="PEF69" s="876"/>
      <c r="PEG69" s="876"/>
      <c r="PEH69" s="876"/>
      <c r="PEI69" s="876"/>
      <c r="PEJ69" s="876"/>
      <c r="PEK69" s="876"/>
      <c r="PEL69" s="876"/>
      <c r="PEM69" s="876"/>
      <c r="PEN69" s="876"/>
      <c r="PEO69" s="876"/>
      <c r="PEP69" s="876"/>
      <c r="PEQ69" s="876"/>
      <c r="PER69" s="876"/>
      <c r="PES69" s="876"/>
      <c r="PET69" s="876"/>
      <c r="PEU69" s="876"/>
      <c r="PEV69" s="876"/>
      <c r="PEW69" s="876"/>
      <c r="PEX69" s="876"/>
      <c r="PEY69" s="876"/>
      <c r="PEZ69" s="876"/>
      <c r="PFA69" s="876"/>
      <c r="PFB69" s="876"/>
      <c r="PFC69" s="876"/>
      <c r="PFD69" s="876"/>
      <c r="PFE69" s="876"/>
      <c r="PFF69" s="876"/>
      <c r="PFG69" s="876"/>
      <c r="PFH69" s="876"/>
      <c r="PFI69" s="876"/>
      <c r="PFJ69" s="876"/>
      <c r="PFK69" s="876"/>
      <c r="PFL69" s="876"/>
      <c r="PFM69" s="876"/>
      <c r="PFN69" s="876"/>
      <c r="PFO69" s="876"/>
      <c r="PFP69" s="876"/>
      <c r="PFQ69" s="876"/>
      <c r="PFR69" s="876"/>
      <c r="PFS69" s="876"/>
      <c r="PFT69" s="876"/>
      <c r="PFU69" s="876"/>
      <c r="PFV69" s="876"/>
      <c r="PFW69" s="876"/>
      <c r="PFX69" s="876"/>
      <c r="PFY69" s="876"/>
      <c r="PFZ69" s="876"/>
      <c r="PGA69" s="876"/>
      <c r="PGB69" s="876"/>
      <c r="PGC69" s="876"/>
      <c r="PGD69" s="876"/>
      <c r="PGE69" s="876"/>
      <c r="PGF69" s="876"/>
      <c r="PGG69" s="876"/>
      <c r="PGH69" s="876"/>
      <c r="PGI69" s="876"/>
      <c r="PGJ69" s="876"/>
      <c r="PGK69" s="876"/>
      <c r="PGL69" s="876"/>
      <c r="PGM69" s="876"/>
      <c r="PGN69" s="876"/>
      <c r="PGO69" s="876"/>
      <c r="PGP69" s="876"/>
      <c r="PGQ69" s="876"/>
      <c r="PGR69" s="876"/>
      <c r="PGS69" s="876"/>
      <c r="PGT69" s="876"/>
      <c r="PGU69" s="876"/>
      <c r="PGV69" s="876"/>
      <c r="PGW69" s="876"/>
      <c r="PGX69" s="876"/>
      <c r="PGY69" s="876"/>
      <c r="PGZ69" s="876"/>
      <c r="PHA69" s="876"/>
      <c r="PHB69" s="876"/>
      <c r="PHC69" s="876"/>
      <c r="PHD69" s="876"/>
      <c r="PHE69" s="876"/>
      <c r="PHF69" s="876"/>
      <c r="PHG69" s="876"/>
      <c r="PHH69" s="876"/>
      <c r="PHI69" s="876"/>
      <c r="PHJ69" s="876"/>
      <c r="PHK69" s="876"/>
      <c r="PHL69" s="876"/>
      <c r="PHM69" s="876"/>
      <c r="PHN69" s="876"/>
      <c r="PHO69" s="876"/>
      <c r="PHP69" s="876"/>
      <c r="PHQ69" s="876"/>
      <c r="PHR69" s="876"/>
      <c r="PHS69" s="876"/>
      <c r="PHT69" s="876"/>
      <c r="PHU69" s="876"/>
      <c r="PHV69" s="876"/>
      <c r="PHW69" s="876"/>
      <c r="PHX69" s="876"/>
      <c r="PHY69" s="876"/>
      <c r="PHZ69" s="876"/>
      <c r="PIA69" s="876"/>
      <c r="PIB69" s="876"/>
      <c r="PIC69" s="876"/>
      <c r="PID69" s="876"/>
      <c r="PIE69" s="876"/>
      <c r="PIF69" s="876"/>
      <c r="PIG69" s="876"/>
      <c r="PIH69" s="876"/>
      <c r="PII69" s="876"/>
      <c r="PIJ69" s="876"/>
      <c r="PIK69" s="876"/>
      <c r="PIL69" s="876"/>
      <c r="PIM69" s="876"/>
      <c r="PIN69" s="876"/>
      <c r="PIO69" s="876"/>
      <c r="PIP69" s="876"/>
      <c r="PIQ69" s="876"/>
      <c r="PIR69" s="876"/>
      <c r="PIS69" s="876"/>
      <c r="PIT69" s="876"/>
      <c r="PIU69" s="876"/>
      <c r="PIV69" s="876"/>
      <c r="PIW69" s="876"/>
      <c r="PIX69" s="876"/>
      <c r="PIY69" s="876"/>
      <c r="PIZ69" s="876"/>
      <c r="PJA69" s="876"/>
      <c r="PJB69" s="876"/>
      <c r="PJC69" s="876"/>
      <c r="PJD69" s="876"/>
      <c r="PJE69" s="876"/>
      <c r="PJF69" s="876"/>
      <c r="PJG69" s="876"/>
      <c r="PJH69" s="876"/>
      <c r="PJI69" s="876"/>
      <c r="PJJ69" s="876"/>
      <c r="PJK69" s="876"/>
      <c r="PJL69" s="876"/>
      <c r="PJM69" s="876"/>
      <c r="PJN69" s="876"/>
      <c r="PJO69" s="876"/>
      <c r="PJP69" s="876"/>
      <c r="PJQ69" s="876"/>
      <c r="PJR69" s="876"/>
      <c r="PJS69" s="876"/>
      <c r="PJT69" s="876"/>
      <c r="PJU69" s="876"/>
      <c r="PJV69" s="876"/>
      <c r="PJW69" s="876"/>
      <c r="PJX69" s="876"/>
      <c r="PJY69" s="876"/>
      <c r="PJZ69" s="876"/>
      <c r="PKA69" s="876"/>
      <c r="PKB69" s="876"/>
      <c r="PKC69" s="876"/>
      <c r="PKD69" s="876"/>
      <c r="PKE69" s="876"/>
      <c r="PKF69" s="876"/>
      <c r="PKG69" s="876"/>
      <c r="PKH69" s="876"/>
      <c r="PKI69" s="876"/>
      <c r="PKJ69" s="876"/>
      <c r="PKK69" s="876"/>
      <c r="PKL69" s="876"/>
      <c r="PKM69" s="876"/>
      <c r="PKN69" s="876"/>
      <c r="PKO69" s="876"/>
      <c r="PKP69" s="876"/>
      <c r="PKQ69" s="876"/>
      <c r="PKR69" s="876"/>
      <c r="PKS69" s="876"/>
      <c r="PKT69" s="876"/>
      <c r="PKU69" s="876"/>
      <c r="PKV69" s="876"/>
      <c r="PKW69" s="876"/>
      <c r="PKX69" s="876"/>
      <c r="PKY69" s="876"/>
      <c r="PKZ69" s="876"/>
      <c r="PLA69" s="876"/>
      <c r="PLB69" s="876"/>
      <c r="PLC69" s="876"/>
      <c r="PLD69" s="876"/>
      <c r="PLE69" s="876"/>
      <c r="PLF69" s="876"/>
      <c r="PLG69" s="876"/>
      <c r="PLH69" s="876"/>
      <c r="PLI69" s="876"/>
      <c r="PLJ69" s="876"/>
      <c r="PLK69" s="876"/>
      <c r="PLL69" s="876"/>
      <c r="PLM69" s="876"/>
      <c r="PLN69" s="876"/>
      <c r="PLO69" s="876"/>
      <c r="PLP69" s="876"/>
      <c r="PLQ69" s="876"/>
      <c r="PLR69" s="876"/>
      <c r="PLS69" s="876"/>
      <c r="PLT69" s="876"/>
      <c r="PLU69" s="876"/>
      <c r="PLV69" s="876"/>
      <c r="PLW69" s="876"/>
      <c r="PLX69" s="876"/>
      <c r="PLY69" s="876"/>
      <c r="PLZ69" s="876"/>
      <c r="PMA69" s="876"/>
      <c r="PMB69" s="876"/>
      <c r="PMC69" s="876"/>
      <c r="PMD69" s="876"/>
      <c r="PME69" s="876"/>
      <c r="PMF69" s="876"/>
      <c r="PMG69" s="876"/>
      <c r="PMH69" s="876"/>
      <c r="PMI69" s="876"/>
      <c r="PMJ69" s="876"/>
      <c r="PMK69" s="876"/>
      <c r="PML69" s="876"/>
      <c r="PMM69" s="876"/>
      <c r="PMN69" s="876"/>
      <c r="PMO69" s="876"/>
      <c r="PMP69" s="876"/>
      <c r="PMQ69" s="876"/>
      <c r="PMR69" s="876"/>
      <c r="PMS69" s="876"/>
      <c r="PMT69" s="876"/>
      <c r="PMU69" s="876"/>
      <c r="PMV69" s="876"/>
      <c r="PMW69" s="876"/>
      <c r="PMX69" s="876"/>
      <c r="PMY69" s="876"/>
      <c r="PMZ69" s="876"/>
      <c r="PNA69" s="876"/>
      <c r="PNB69" s="876"/>
      <c r="PNC69" s="876"/>
      <c r="PND69" s="876"/>
      <c r="PNE69" s="876"/>
      <c r="PNF69" s="876"/>
      <c r="PNG69" s="876"/>
      <c r="PNH69" s="876"/>
      <c r="PNI69" s="876"/>
      <c r="PNJ69" s="876"/>
      <c r="PNK69" s="876"/>
      <c r="PNL69" s="876"/>
      <c r="PNM69" s="876"/>
      <c r="PNN69" s="876"/>
      <c r="PNO69" s="876"/>
      <c r="PNP69" s="876"/>
      <c r="PNQ69" s="876"/>
      <c r="PNR69" s="876"/>
      <c r="PNS69" s="876"/>
      <c r="PNT69" s="876"/>
      <c r="PNU69" s="876"/>
      <c r="PNV69" s="876"/>
      <c r="PNW69" s="876"/>
      <c r="PNX69" s="876"/>
      <c r="PNY69" s="876"/>
      <c r="PNZ69" s="876"/>
      <c r="POA69" s="876"/>
      <c r="POB69" s="876"/>
      <c r="POC69" s="876"/>
      <c r="POD69" s="876"/>
      <c r="POE69" s="876"/>
      <c r="POF69" s="876"/>
      <c r="POG69" s="876"/>
      <c r="POH69" s="876"/>
      <c r="POI69" s="876"/>
      <c r="POJ69" s="876"/>
      <c r="POK69" s="876"/>
      <c r="POL69" s="876"/>
      <c r="POM69" s="876"/>
      <c r="PON69" s="876"/>
      <c r="POO69" s="876"/>
      <c r="POP69" s="876"/>
      <c r="POQ69" s="876"/>
      <c r="POR69" s="876"/>
      <c r="POS69" s="876"/>
      <c r="POT69" s="876"/>
      <c r="POU69" s="876"/>
      <c r="POV69" s="876"/>
      <c r="POW69" s="876"/>
      <c r="POX69" s="876"/>
      <c r="POY69" s="876"/>
      <c r="POZ69" s="876"/>
      <c r="PPA69" s="876"/>
      <c r="PPB69" s="876"/>
      <c r="PPC69" s="876"/>
      <c r="PPD69" s="876"/>
      <c r="PPE69" s="876"/>
      <c r="PPF69" s="876"/>
      <c r="PPG69" s="876"/>
      <c r="PPH69" s="876"/>
      <c r="PPI69" s="876"/>
      <c r="PPJ69" s="876"/>
      <c r="PPK69" s="876"/>
      <c r="PPL69" s="876"/>
      <c r="PPM69" s="876"/>
      <c r="PPN69" s="876"/>
      <c r="PPO69" s="876"/>
      <c r="PPP69" s="876"/>
      <c r="PPQ69" s="876"/>
      <c r="PPR69" s="876"/>
      <c r="PPS69" s="876"/>
      <c r="PPT69" s="876"/>
      <c r="PPU69" s="876"/>
      <c r="PPV69" s="876"/>
      <c r="PPW69" s="876"/>
      <c r="PPX69" s="876"/>
      <c r="PPY69" s="876"/>
      <c r="PPZ69" s="876"/>
      <c r="PQA69" s="876"/>
      <c r="PQB69" s="876"/>
      <c r="PQC69" s="876"/>
      <c r="PQD69" s="876"/>
      <c r="PQE69" s="876"/>
      <c r="PQF69" s="876"/>
      <c r="PQG69" s="876"/>
      <c r="PQH69" s="876"/>
      <c r="PQI69" s="876"/>
      <c r="PQJ69" s="876"/>
      <c r="PQK69" s="876"/>
      <c r="PQL69" s="876"/>
      <c r="PQM69" s="876"/>
      <c r="PQN69" s="876"/>
      <c r="PQO69" s="876"/>
      <c r="PQP69" s="876"/>
      <c r="PQQ69" s="876"/>
      <c r="PQR69" s="876"/>
      <c r="PQS69" s="876"/>
      <c r="PQT69" s="876"/>
      <c r="PQU69" s="876"/>
      <c r="PQV69" s="876"/>
      <c r="PQW69" s="876"/>
      <c r="PQX69" s="876"/>
      <c r="PQY69" s="876"/>
      <c r="PQZ69" s="876"/>
      <c r="PRA69" s="876"/>
      <c r="PRB69" s="876"/>
      <c r="PRC69" s="876"/>
      <c r="PRD69" s="876"/>
      <c r="PRE69" s="876"/>
      <c r="PRF69" s="876"/>
      <c r="PRG69" s="876"/>
      <c r="PRH69" s="876"/>
      <c r="PRI69" s="876"/>
      <c r="PRJ69" s="876"/>
      <c r="PRK69" s="876"/>
      <c r="PRL69" s="876"/>
      <c r="PRM69" s="876"/>
      <c r="PRN69" s="876"/>
      <c r="PRO69" s="876"/>
      <c r="PRP69" s="876"/>
      <c r="PRQ69" s="876"/>
      <c r="PRR69" s="876"/>
      <c r="PRS69" s="876"/>
      <c r="PRT69" s="876"/>
      <c r="PRU69" s="876"/>
      <c r="PRV69" s="876"/>
      <c r="PRW69" s="876"/>
      <c r="PRX69" s="876"/>
      <c r="PRY69" s="876"/>
      <c r="PRZ69" s="876"/>
      <c r="PSA69" s="876"/>
      <c r="PSB69" s="876"/>
      <c r="PSC69" s="876"/>
      <c r="PSD69" s="876"/>
      <c r="PSE69" s="876"/>
      <c r="PSF69" s="876"/>
      <c r="PSG69" s="876"/>
      <c r="PSH69" s="876"/>
      <c r="PSI69" s="876"/>
      <c r="PSJ69" s="876"/>
      <c r="PSK69" s="876"/>
      <c r="PSL69" s="876"/>
      <c r="PSM69" s="876"/>
      <c r="PSN69" s="876"/>
      <c r="PSO69" s="876"/>
      <c r="PSP69" s="876"/>
      <c r="PSQ69" s="876"/>
      <c r="PSR69" s="876"/>
      <c r="PSS69" s="876"/>
      <c r="PST69" s="876"/>
      <c r="PSU69" s="876"/>
      <c r="PSV69" s="876"/>
      <c r="PSW69" s="876"/>
      <c r="PSX69" s="876"/>
      <c r="PSY69" s="876"/>
      <c r="PSZ69" s="876"/>
      <c r="PTA69" s="876"/>
      <c r="PTB69" s="876"/>
      <c r="PTC69" s="876"/>
      <c r="PTD69" s="876"/>
      <c r="PTE69" s="876"/>
      <c r="PTF69" s="876"/>
      <c r="PTG69" s="876"/>
      <c r="PTH69" s="876"/>
      <c r="PTI69" s="876"/>
      <c r="PTJ69" s="876"/>
      <c r="PTK69" s="876"/>
      <c r="PTL69" s="876"/>
      <c r="PTM69" s="876"/>
      <c r="PTN69" s="876"/>
      <c r="PTO69" s="876"/>
      <c r="PTP69" s="876"/>
      <c r="PTQ69" s="876"/>
      <c r="PTR69" s="876"/>
      <c r="PTS69" s="876"/>
      <c r="PTT69" s="876"/>
      <c r="PTU69" s="876"/>
      <c r="PTV69" s="876"/>
      <c r="PTW69" s="876"/>
      <c r="PTX69" s="876"/>
      <c r="PTY69" s="876"/>
      <c r="PTZ69" s="876"/>
      <c r="PUA69" s="876"/>
      <c r="PUB69" s="876"/>
      <c r="PUC69" s="876"/>
      <c r="PUD69" s="876"/>
      <c r="PUE69" s="876"/>
      <c r="PUF69" s="876"/>
      <c r="PUG69" s="876"/>
      <c r="PUH69" s="876"/>
      <c r="PUI69" s="876"/>
      <c r="PUJ69" s="876"/>
      <c r="PUK69" s="876"/>
      <c r="PUL69" s="876"/>
      <c r="PUM69" s="876"/>
      <c r="PUN69" s="876"/>
      <c r="PUO69" s="876"/>
      <c r="PUP69" s="876"/>
      <c r="PUQ69" s="876"/>
      <c r="PUR69" s="876"/>
      <c r="PUS69" s="876"/>
      <c r="PUT69" s="876"/>
      <c r="PUU69" s="876"/>
      <c r="PUV69" s="876"/>
      <c r="PUW69" s="876"/>
      <c r="PUX69" s="876"/>
      <c r="PUY69" s="876"/>
      <c r="PUZ69" s="876"/>
      <c r="PVA69" s="876"/>
      <c r="PVB69" s="876"/>
      <c r="PVC69" s="876"/>
      <c r="PVD69" s="876"/>
      <c r="PVE69" s="876"/>
      <c r="PVF69" s="876"/>
      <c r="PVG69" s="876"/>
      <c r="PVH69" s="876"/>
      <c r="PVI69" s="876"/>
      <c r="PVJ69" s="876"/>
      <c r="PVK69" s="876"/>
      <c r="PVL69" s="876"/>
      <c r="PVM69" s="876"/>
      <c r="PVN69" s="876"/>
      <c r="PVO69" s="876"/>
      <c r="PVP69" s="876"/>
      <c r="PVQ69" s="876"/>
      <c r="PVR69" s="876"/>
      <c r="PVS69" s="876"/>
      <c r="PVT69" s="876"/>
      <c r="PVU69" s="876"/>
      <c r="PVV69" s="876"/>
      <c r="PVW69" s="876"/>
      <c r="PVX69" s="876"/>
      <c r="PVY69" s="876"/>
      <c r="PVZ69" s="876"/>
      <c r="PWA69" s="876"/>
      <c r="PWB69" s="876"/>
      <c r="PWC69" s="876"/>
      <c r="PWD69" s="876"/>
      <c r="PWE69" s="876"/>
      <c r="PWF69" s="876"/>
      <c r="PWG69" s="876"/>
      <c r="PWH69" s="876"/>
      <c r="PWI69" s="876"/>
      <c r="PWJ69" s="876"/>
      <c r="PWK69" s="876"/>
      <c r="PWL69" s="876"/>
      <c r="PWM69" s="876"/>
      <c r="PWN69" s="876"/>
      <c r="PWO69" s="876"/>
      <c r="PWP69" s="876"/>
      <c r="PWQ69" s="876"/>
      <c r="PWR69" s="876"/>
      <c r="PWS69" s="876"/>
      <c r="PWT69" s="876"/>
      <c r="PWU69" s="876"/>
      <c r="PWV69" s="876"/>
      <c r="PWW69" s="876"/>
      <c r="PWX69" s="876"/>
      <c r="PWY69" s="876"/>
      <c r="PWZ69" s="876"/>
      <c r="PXA69" s="876"/>
      <c r="PXB69" s="876"/>
      <c r="PXC69" s="876"/>
      <c r="PXD69" s="876"/>
      <c r="PXE69" s="876"/>
      <c r="PXF69" s="876"/>
      <c r="PXG69" s="876"/>
      <c r="PXH69" s="876"/>
      <c r="PXI69" s="876"/>
      <c r="PXJ69" s="876"/>
      <c r="PXK69" s="876"/>
      <c r="PXL69" s="876"/>
      <c r="PXM69" s="876"/>
      <c r="PXN69" s="876"/>
      <c r="PXO69" s="876"/>
      <c r="PXP69" s="876"/>
      <c r="PXQ69" s="876"/>
      <c r="PXR69" s="876"/>
      <c r="PXS69" s="876"/>
      <c r="PXT69" s="876"/>
      <c r="PXU69" s="876"/>
      <c r="PXV69" s="876"/>
      <c r="PXW69" s="876"/>
      <c r="PXX69" s="876"/>
      <c r="PXY69" s="876"/>
      <c r="PXZ69" s="876"/>
      <c r="PYA69" s="876"/>
      <c r="PYB69" s="876"/>
      <c r="PYC69" s="876"/>
      <c r="PYD69" s="876"/>
      <c r="PYE69" s="876"/>
      <c r="PYF69" s="876"/>
      <c r="PYG69" s="876"/>
      <c r="PYH69" s="876"/>
      <c r="PYI69" s="876"/>
      <c r="PYJ69" s="876"/>
      <c r="PYK69" s="876"/>
      <c r="PYL69" s="876"/>
      <c r="PYM69" s="876"/>
      <c r="PYN69" s="876"/>
      <c r="PYO69" s="876"/>
      <c r="PYP69" s="876"/>
      <c r="PYQ69" s="876"/>
      <c r="PYR69" s="876"/>
      <c r="PYS69" s="876"/>
      <c r="PYT69" s="876"/>
      <c r="PYU69" s="876"/>
      <c r="PYV69" s="876"/>
      <c r="PYW69" s="876"/>
      <c r="PYX69" s="876"/>
      <c r="PYY69" s="876"/>
      <c r="PYZ69" s="876"/>
      <c r="PZA69" s="876"/>
      <c r="PZB69" s="876"/>
      <c r="PZC69" s="876"/>
      <c r="PZD69" s="876"/>
      <c r="PZE69" s="876"/>
      <c r="PZF69" s="876"/>
      <c r="PZG69" s="876"/>
      <c r="PZH69" s="876"/>
      <c r="PZI69" s="876"/>
      <c r="PZJ69" s="876"/>
      <c r="PZK69" s="876"/>
      <c r="PZL69" s="876"/>
      <c r="PZM69" s="876"/>
      <c r="PZN69" s="876"/>
      <c r="PZO69" s="876"/>
      <c r="PZP69" s="876"/>
      <c r="PZQ69" s="876"/>
      <c r="PZR69" s="876"/>
      <c r="PZS69" s="876"/>
      <c r="PZT69" s="876"/>
      <c r="PZU69" s="876"/>
      <c r="PZV69" s="876"/>
      <c r="PZW69" s="876"/>
      <c r="PZX69" s="876"/>
      <c r="PZY69" s="876"/>
      <c r="PZZ69" s="876"/>
      <c r="QAA69" s="876"/>
      <c r="QAB69" s="876"/>
      <c r="QAC69" s="876"/>
      <c r="QAD69" s="876"/>
      <c r="QAE69" s="876"/>
      <c r="QAF69" s="876"/>
      <c r="QAG69" s="876"/>
      <c r="QAH69" s="876"/>
      <c r="QAI69" s="876"/>
      <c r="QAJ69" s="876"/>
      <c r="QAK69" s="876"/>
      <c r="QAL69" s="876"/>
      <c r="QAM69" s="876"/>
      <c r="QAN69" s="876"/>
      <c r="QAO69" s="876"/>
      <c r="QAP69" s="876"/>
      <c r="QAQ69" s="876"/>
      <c r="QAR69" s="876"/>
      <c r="QAS69" s="876"/>
      <c r="QAT69" s="876"/>
      <c r="QAU69" s="876"/>
      <c r="QAV69" s="876"/>
      <c r="QAW69" s="876"/>
      <c r="QAX69" s="876"/>
      <c r="QAY69" s="876"/>
      <c r="QAZ69" s="876"/>
      <c r="QBA69" s="876"/>
      <c r="QBB69" s="876"/>
      <c r="QBC69" s="876"/>
      <c r="QBD69" s="876"/>
      <c r="QBE69" s="876"/>
      <c r="QBF69" s="876"/>
      <c r="QBG69" s="876"/>
      <c r="QBH69" s="876"/>
      <c r="QBI69" s="876"/>
      <c r="QBJ69" s="876"/>
      <c r="QBK69" s="876"/>
      <c r="QBL69" s="876"/>
      <c r="QBM69" s="876"/>
      <c r="QBN69" s="876"/>
      <c r="QBO69" s="876"/>
      <c r="QBP69" s="876"/>
      <c r="QBQ69" s="876"/>
      <c r="QBR69" s="876"/>
      <c r="QBS69" s="876"/>
      <c r="QBT69" s="876"/>
      <c r="QBU69" s="876"/>
      <c r="QBV69" s="876"/>
      <c r="QBW69" s="876"/>
      <c r="QBX69" s="876"/>
      <c r="QBY69" s="876"/>
      <c r="QBZ69" s="876"/>
      <c r="QCA69" s="876"/>
      <c r="QCB69" s="876"/>
      <c r="QCC69" s="876"/>
      <c r="QCD69" s="876"/>
      <c r="QCE69" s="876"/>
      <c r="QCF69" s="876"/>
      <c r="QCG69" s="876"/>
      <c r="QCH69" s="876"/>
      <c r="QCI69" s="876"/>
      <c r="QCJ69" s="876"/>
      <c r="QCK69" s="876"/>
      <c r="QCL69" s="876"/>
      <c r="QCM69" s="876"/>
      <c r="QCN69" s="876"/>
      <c r="QCO69" s="876"/>
      <c r="QCP69" s="876"/>
      <c r="QCQ69" s="876"/>
      <c r="QCR69" s="876"/>
      <c r="QCS69" s="876"/>
      <c r="QCT69" s="876"/>
      <c r="QCU69" s="876"/>
      <c r="QCV69" s="876"/>
      <c r="QCW69" s="876"/>
      <c r="QCX69" s="876"/>
      <c r="QCY69" s="876"/>
      <c r="QCZ69" s="876"/>
      <c r="QDA69" s="876"/>
      <c r="QDB69" s="876"/>
      <c r="QDC69" s="876"/>
      <c r="QDD69" s="876"/>
      <c r="QDE69" s="876"/>
      <c r="QDF69" s="876"/>
      <c r="QDG69" s="876"/>
      <c r="QDH69" s="876"/>
      <c r="QDI69" s="876"/>
      <c r="QDJ69" s="876"/>
      <c r="QDK69" s="876"/>
      <c r="QDL69" s="876"/>
      <c r="QDM69" s="876"/>
      <c r="QDN69" s="876"/>
      <c r="QDO69" s="876"/>
      <c r="QDP69" s="876"/>
      <c r="QDQ69" s="876"/>
      <c r="QDR69" s="876"/>
      <c r="QDS69" s="876"/>
      <c r="QDT69" s="876"/>
      <c r="QDU69" s="876"/>
      <c r="QDV69" s="876"/>
      <c r="QDW69" s="876"/>
      <c r="QDX69" s="876"/>
      <c r="QDY69" s="876"/>
      <c r="QDZ69" s="876"/>
      <c r="QEA69" s="876"/>
      <c r="QEB69" s="876"/>
      <c r="QEC69" s="876"/>
      <c r="QED69" s="876"/>
      <c r="QEE69" s="876"/>
      <c r="QEF69" s="876"/>
      <c r="QEG69" s="876"/>
      <c r="QEH69" s="876"/>
      <c r="QEI69" s="876"/>
      <c r="QEJ69" s="876"/>
      <c r="QEK69" s="876"/>
      <c r="QEL69" s="876"/>
      <c r="QEM69" s="876"/>
      <c r="QEN69" s="876"/>
      <c r="QEO69" s="876"/>
      <c r="QEP69" s="876"/>
      <c r="QEQ69" s="876"/>
      <c r="QER69" s="876"/>
      <c r="QES69" s="876"/>
      <c r="QET69" s="876"/>
      <c r="QEU69" s="876"/>
      <c r="QEV69" s="876"/>
      <c r="QEW69" s="876"/>
      <c r="QEX69" s="876"/>
      <c r="QEY69" s="876"/>
      <c r="QEZ69" s="876"/>
      <c r="QFA69" s="876"/>
      <c r="QFB69" s="876"/>
      <c r="QFC69" s="876"/>
      <c r="QFD69" s="876"/>
      <c r="QFE69" s="876"/>
      <c r="QFF69" s="876"/>
      <c r="QFG69" s="876"/>
      <c r="QFH69" s="876"/>
      <c r="QFI69" s="876"/>
      <c r="QFJ69" s="876"/>
      <c r="QFK69" s="876"/>
      <c r="QFL69" s="876"/>
      <c r="QFM69" s="876"/>
      <c r="QFN69" s="876"/>
      <c r="QFO69" s="876"/>
      <c r="QFP69" s="876"/>
      <c r="QFQ69" s="876"/>
      <c r="QFR69" s="876"/>
      <c r="QFS69" s="876"/>
      <c r="QFT69" s="876"/>
      <c r="QFU69" s="876"/>
      <c r="QFV69" s="876"/>
      <c r="QFW69" s="876"/>
      <c r="QFX69" s="876"/>
      <c r="QFY69" s="876"/>
      <c r="QFZ69" s="876"/>
      <c r="QGA69" s="876"/>
      <c r="QGB69" s="876"/>
      <c r="QGC69" s="876"/>
      <c r="QGD69" s="876"/>
      <c r="QGE69" s="876"/>
      <c r="QGF69" s="876"/>
      <c r="QGG69" s="876"/>
      <c r="QGH69" s="876"/>
      <c r="QGI69" s="876"/>
      <c r="QGJ69" s="876"/>
      <c r="QGK69" s="876"/>
      <c r="QGL69" s="876"/>
      <c r="QGM69" s="876"/>
      <c r="QGN69" s="876"/>
      <c r="QGO69" s="876"/>
      <c r="QGP69" s="876"/>
      <c r="QGQ69" s="876"/>
      <c r="QGR69" s="876"/>
      <c r="QGS69" s="876"/>
      <c r="QGT69" s="876"/>
      <c r="QGU69" s="876"/>
      <c r="QGV69" s="876"/>
      <c r="QGW69" s="876"/>
      <c r="QGX69" s="876"/>
      <c r="QGY69" s="876"/>
      <c r="QGZ69" s="876"/>
      <c r="QHA69" s="876"/>
      <c r="QHB69" s="876"/>
      <c r="QHC69" s="876"/>
      <c r="QHD69" s="876"/>
      <c r="QHE69" s="876"/>
      <c r="QHF69" s="876"/>
      <c r="QHG69" s="876"/>
      <c r="QHH69" s="876"/>
      <c r="QHI69" s="876"/>
      <c r="QHJ69" s="876"/>
      <c r="QHK69" s="876"/>
      <c r="QHL69" s="876"/>
      <c r="QHM69" s="876"/>
      <c r="QHN69" s="876"/>
      <c r="QHO69" s="876"/>
      <c r="QHP69" s="876"/>
      <c r="QHQ69" s="876"/>
      <c r="QHR69" s="876"/>
      <c r="QHS69" s="876"/>
      <c r="QHT69" s="876"/>
      <c r="QHU69" s="876"/>
      <c r="QHV69" s="876"/>
      <c r="QHW69" s="876"/>
      <c r="QHX69" s="876"/>
      <c r="QHY69" s="876"/>
      <c r="QHZ69" s="876"/>
      <c r="QIA69" s="876"/>
      <c r="QIB69" s="876"/>
      <c r="QIC69" s="876"/>
      <c r="QID69" s="876"/>
      <c r="QIE69" s="876"/>
      <c r="QIF69" s="876"/>
      <c r="QIG69" s="876"/>
      <c r="QIH69" s="876"/>
      <c r="QII69" s="876"/>
      <c r="QIJ69" s="876"/>
      <c r="QIK69" s="876"/>
      <c r="QIL69" s="876"/>
      <c r="QIM69" s="876"/>
      <c r="QIN69" s="876"/>
      <c r="QIO69" s="876"/>
      <c r="QIP69" s="876"/>
      <c r="QIQ69" s="876"/>
      <c r="QIR69" s="876"/>
      <c r="QIS69" s="876"/>
      <c r="QIT69" s="876"/>
      <c r="QIU69" s="876"/>
      <c r="QIV69" s="876"/>
      <c r="QIW69" s="876"/>
      <c r="QIX69" s="876"/>
      <c r="QIY69" s="876"/>
      <c r="QIZ69" s="876"/>
      <c r="QJA69" s="876"/>
      <c r="QJB69" s="876"/>
      <c r="QJC69" s="876"/>
      <c r="QJD69" s="876"/>
      <c r="QJE69" s="876"/>
      <c r="QJF69" s="876"/>
      <c r="QJG69" s="876"/>
      <c r="QJH69" s="876"/>
      <c r="QJI69" s="876"/>
      <c r="QJJ69" s="876"/>
      <c r="QJK69" s="876"/>
      <c r="QJL69" s="876"/>
      <c r="QJM69" s="876"/>
      <c r="QJN69" s="876"/>
      <c r="QJO69" s="876"/>
      <c r="QJP69" s="876"/>
      <c r="QJQ69" s="876"/>
      <c r="QJR69" s="876"/>
      <c r="QJS69" s="876"/>
      <c r="QJT69" s="876"/>
      <c r="QJU69" s="876"/>
      <c r="QJV69" s="876"/>
      <c r="QJW69" s="876"/>
      <c r="QJX69" s="876"/>
      <c r="QJY69" s="876"/>
      <c r="QJZ69" s="876"/>
      <c r="QKA69" s="876"/>
      <c r="QKB69" s="876"/>
      <c r="QKC69" s="876"/>
      <c r="QKD69" s="876"/>
      <c r="QKE69" s="876"/>
      <c r="QKF69" s="876"/>
      <c r="QKG69" s="876"/>
      <c r="QKH69" s="876"/>
      <c r="QKI69" s="876"/>
      <c r="QKJ69" s="876"/>
      <c r="QKK69" s="876"/>
      <c r="QKL69" s="876"/>
      <c r="QKM69" s="876"/>
      <c r="QKN69" s="876"/>
      <c r="QKO69" s="876"/>
      <c r="QKP69" s="876"/>
      <c r="QKQ69" s="876"/>
      <c r="QKR69" s="876"/>
      <c r="QKS69" s="876"/>
      <c r="QKT69" s="876"/>
      <c r="QKU69" s="876"/>
      <c r="QKV69" s="876"/>
      <c r="QKW69" s="876"/>
      <c r="QKX69" s="876"/>
      <c r="QKY69" s="876"/>
      <c r="QKZ69" s="876"/>
      <c r="QLA69" s="876"/>
      <c r="QLB69" s="876"/>
      <c r="QLC69" s="876"/>
      <c r="QLD69" s="876"/>
      <c r="QLE69" s="876"/>
      <c r="QLF69" s="876"/>
      <c r="QLG69" s="876"/>
      <c r="QLH69" s="876"/>
      <c r="QLI69" s="876"/>
      <c r="QLJ69" s="876"/>
      <c r="QLK69" s="876"/>
      <c r="QLL69" s="876"/>
      <c r="QLM69" s="876"/>
      <c r="QLN69" s="876"/>
      <c r="QLO69" s="876"/>
      <c r="QLP69" s="876"/>
      <c r="QLQ69" s="876"/>
      <c r="QLR69" s="876"/>
      <c r="QLS69" s="876"/>
      <c r="QLT69" s="876"/>
      <c r="QLU69" s="876"/>
      <c r="QLV69" s="876"/>
      <c r="QLW69" s="876"/>
      <c r="QLX69" s="876"/>
      <c r="QLY69" s="876"/>
      <c r="QLZ69" s="876"/>
      <c r="QMA69" s="876"/>
      <c r="QMB69" s="876"/>
      <c r="QMC69" s="876"/>
      <c r="QMD69" s="876"/>
      <c r="QME69" s="876"/>
      <c r="QMF69" s="876"/>
      <c r="QMG69" s="876"/>
      <c r="QMH69" s="876"/>
      <c r="QMI69" s="876"/>
      <c r="QMJ69" s="876"/>
      <c r="QMK69" s="876"/>
      <c r="QML69" s="876"/>
      <c r="QMM69" s="876"/>
      <c r="QMN69" s="876"/>
      <c r="QMO69" s="876"/>
      <c r="QMP69" s="876"/>
      <c r="QMQ69" s="876"/>
      <c r="QMR69" s="876"/>
      <c r="QMS69" s="876"/>
      <c r="QMT69" s="876"/>
      <c r="QMU69" s="876"/>
      <c r="QMV69" s="876"/>
      <c r="QMW69" s="876"/>
      <c r="QMX69" s="876"/>
      <c r="QMY69" s="876"/>
      <c r="QMZ69" s="876"/>
      <c r="QNA69" s="876"/>
      <c r="QNB69" s="876"/>
      <c r="QNC69" s="876"/>
      <c r="QND69" s="876"/>
      <c r="QNE69" s="876"/>
      <c r="QNF69" s="876"/>
      <c r="QNG69" s="876"/>
      <c r="QNH69" s="876"/>
      <c r="QNI69" s="876"/>
      <c r="QNJ69" s="876"/>
      <c r="QNK69" s="876"/>
      <c r="QNL69" s="876"/>
      <c r="QNM69" s="876"/>
      <c r="QNN69" s="876"/>
      <c r="QNO69" s="876"/>
      <c r="QNP69" s="876"/>
      <c r="QNQ69" s="876"/>
      <c r="QNR69" s="876"/>
      <c r="QNS69" s="876"/>
      <c r="QNT69" s="876"/>
      <c r="QNU69" s="876"/>
      <c r="QNV69" s="876"/>
      <c r="QNW69" s="876"/>
      <c r="QNX69" s="876"/>
      <c r="QNY69" s="876"/>
      <c r="QNZ69" s="876"/>
      <c r="QOA69" s="876"/>
      <c r="QOB69" s="876"/>
      <c r="QOC69" s="876"/>
      <c r="QOD69" s="876"/>
      <c r="QOE69" s="876"/>
      <c r="QOF69" s="876"/>
      <c r="QOG69" s="876"/>
      <c r="QOH69" s="876"/>
      <c r="QOI69" s="876"/>
      <c r="QOJ69" s="876"/>
      <c r="QOK69" s="876"/>
      <c r="QOL69" s="876"/>
      <c r="QOM69" s="876"/>
      <c r="QON69" s="876"/>
      <c r="QOO69" s="876"/>
      <c r="QOP69" s="876"/>
      <c r="QOQ69" s="876"/>
      <c r="QOR69" s="876"/>
      <c r="QOS69" s="876"/>
      <c r="QOT69" s="876"/>
      <c r="QOU69" s="876"/>
      <c r="QOV69" s="876"/>
      <c r="QOW69" s="876"/>
      <c r="QOX69" s="876"/>
      <c r="QOY69" s="876"/>
      <c r="QOZ69" s="876"/>
      <c r="QPA69" s="876"/>
      <c r="QPB69" s="876"/>
      <c r="QPC69" s="876"/>
      <c r="QPD69" s="876"/>
      <c r="QPE69" s="876"/>
      <c r="QPF69" s="876"/>
      <c r="QPG69" s="876"/>
      <c r="QPH69" s="876"/>
      <c r="QPI69" s="876"/>
      <c r="QPJ69" s="876"/>
      <c r="QPK69" s="876"/>
      <c r="QPL69" s="876"/>
      <c r="QPM69" s="876"/>
      <c r="QPN69" s="876"/>
      <c r="QPO69" s="876"/>
      <c r="QPP69" s="876"/>
      <c r="QPQ69" s="876"/>
      <c r="QPR69" s="876"/>
      <c r="QPS69" s="876"/>
      <c r="QPT69" s="876"/>
      <c r="QPU69" s="876"/>
      <c r="QPV69" s="876"/>
      <c r="QPW69" s="876"/>
      <c r="QPX69" s="876"/>
      <c r="QPY69" s="876"/>
      <c r="QPZ69" s="876"/>
      <c r="QQA69" s="876"/>
      <c r="QQB69" s="876"/>
      <c r="QQC69" s="876"/>
      <c r="QQD69" s="876"/>
      <c r="QQE69" s="876"/>
      <c r="QQF69" s="876"/>
      <c r="QQG69" s="876"/>
      <c r="QQH69" s="876"/>
      <c r="QQI69" s="876"/>
      <c r="QQJ69" s="876"/>
      <c r="QQK69" s="876"/>
      <c r="QQL69" s="876"/>
      <c r="QQM69" s="876"/>
      <c r="QQN69" s="876"/>
      <c r="QQO69" s="876"/>
      <c r="QQP69" s="876"/>
      <c r="QQQ69" s="876"/>
      <c r="QQR69" s="876"/>
      <c r="QQS69" s="876"/>
      <c r="QQT69" s="876"/>
      <c r="QQU69" s="876"/>
      <c r="QQV69" s="876"/>
      <c r="QQW69" s="876"/>
      <c r="QQX69" s="876"/>
      <c r="QQY69" s="876"/>
      <c r="QQZ69" s="876"/>
      <c r="QRA69" s="876"/>
      <c r="QRB69" s="876"/>
      <c r="QRC69" s="876"/>
      <c r="QRD69" s="876"/>
      <c r="QRE69" s="876"/>
      <c r="QRF69" s="876"/>
      <c r="QRG69" s="876"/>
      <c r="QRH69" s="876"/>
      <c r="QRI69" s="876"/>
      <c r="QRJ69" s="876"/>
      <c r="QRK69" s="876"/>
      <c r="QRL69" s="876"/>
      <c r="QRM69" s="876"/>
      <c r="QRN69" s="876"/>
      <c r="QRO69" s="876"/>
      <c r="QRP69" s="876"/>
      <c r="QRQ69" s="876"/>
      <c r="QRR69" s="876"/>
      <c r="QRS69" s="876"/>
      <c r="QRT69" s="876"/>
      <c r="QRU69" s="876"/>
      <c r="QRV69" s="876"/>
      <c r="QRW69" s="876"/>
      <c r="QRX69" s="876"/>
      <c r="QRY69" s="876"/>
      <c r="QRZ69" s="876"/>
      <c r="QSA69" s="876"/>
      <c r="QSB69" s="876"/>
      <c r="QSC69" s="876"/>
      <c r="QSD69" s="876"/>
      <c r="QSE69" s="876"/>
      <c r="QSF69" s="876"/>
      <c r="QSG69" s="876"/>
      <c r="QSH69" s="876"/>
      <c r="QSI69" s="876"/>
      <c r="QSJ69" s="876"/>
      <c r="QSK69" s="876"/>
      <c r="QSL69" s="876"/>
      <c r="QSM69" s="876"/>
      <c r="QSN69" s="876"/>
      <c r="QSO69" s="876"/>
      <c r="QSP69" s="876"/>
      <c r="QSQ69" s="876"/>
      <c r="QSR69" s="876"/>
      <c r="QSS69" s="876"/>
      <c r="QST69" s="876"/>
      <c r="QSU69" s="876"/>
      <c r="QSV69" s="876"/>
      <c r="QSW69" s="876"/>
      <c r="QSX69" s="876"/>
      <c r="QSY69" s="876"/>
      <c r="QSZ69" s="876"/>
      <c r="QTA69" s="876"/>
      <c r="QTB69" s="876"/>
      <c r="QTC69" s="876"/>
      <c r="QTD69" s="876"/>
      <c r="QTE69" s="876"/>
      <c r="QTF69" s="876"/>
      <c r="QTG69" s="876"/>
      <c r="QTH69" s="876"/>
      <c r="QTI69" s="876"/>
      <c r="QTJ69" s="876"/>
      <c r="QTK69" s="876"/>
      <c r="QTL69" s="876"/>
      <c r="QTM69" s="876"/>
      <c r="QTN69" s="876"/>
      <c r="QTO69" s="876"/>
      <c r="QTP69" s="876"/>
      <c r="QTQ69" s="876"/>
      <c r="QTR69" s="876"/>
      <c r="QTS69" s="876"/>
      <c r="QTT69" s="876"/>
      <c r="QTU69" s="876"/>
      <c r="QTV69" s="876"/>
      <c r="QTW69" s="876"/>
      <c r="QTX69" s="876"/>
      <c r="QTY69" s="876"/>
      <c r="QTZ69" s="876"/>
      <c r="QUA69" s="876"/>
      <c r="QUB69" s="876"/>
      <c r="QUC69" s="876"/>
      <c r="QUD69" s="876"/>
      <c r="QUE69" s="876"/>
      <c r="QUF69" s="876"/>
      <c r="QUG69" s="876"/>
      <c r="QUH69" s="876"/>
      <c r="QUI69" s="876"/>
      <c r="QUJ69" s="876"/>
      <c r="QUK69" s="876"/>
      <c r="QUL69" s="876"/>
      <c r="QUM69" s="876"/>
      <c r="QUN69" s="876"/>
      <c r="QUO69" s="876"/>
      <c r="QUP69" s="876"/>
      <c r="QUQ69" s="876"/>
      <c r="QUR69" s="876"/>
      <c r="QUS69" s="876"/>
      <c r="QUT69" s="876"/>
      <c r="QUU69" s="876"/>
      <c r="QUV69" s="876"/>
      <c r="QUW69" s="876"/>
      <c r="QUX69" s="876"/>
      <c r="QUY69" s="876"/>
      <c r="QUZ69" s="876"/>
      <c r="QVA69" s="876"/>
      <c r="QVB69" s="876"/>
      <c r="QVC69" s="876"/>
      <c r="QVD69" s="876"/>
      <c r="QVE69" s="876"/>
      <c r="QVF69" s="876"/>
      <c r="QVG69" s="876"/>
      <c r="QVH69" s="876"/>
      <c r="QVI69" s="876"/>
      <c r="QVJ69" s="876"/>
      <c r="QVK69" s="876"/>
      <c r="QVL69" s="876"/>
      <c r="QVM69" s="876"/>
      <c r="QVN69" s="876"/>
      <c r="QVO69" s="876"/>
      <c r="QVP69" s="876"/>
      <c r="QVQ69" s="876"/>
      <c r="QVR69" s="876"/>
      <c r="QVS69" s="876"/>
      <c r="QVT69" s="876"/>
      <c r="QVU69" s="876"/>
      <c r="QVV69" s="876"/>
      <c r="QVW69" s="876"/>
      <c r="QVX69" s="876"/>
      <c r="QVY69" s="876"/>
      <c r="QVZ69" s="876"/>
      <c r="QWA69" s="876"/>
      <c r="QWB69" s="876"/>
      <c r="QWC69" s="876"/>
      <c r="QWD69" s="876"/>
      <c r="QWE69" s="876"/>
      <c r="QWF69" s="876"/>
      <c r="QWG69" s="876"/>
      <c r="QWH69" s="876"/>
      <c r="QWI69" s="876"/>
      <c r="QWJ69" s="876"/>
      <c r="QWK69" s="876"/>
      <c r="QWL69" s="876"/>
      <c r="QWM69" s="876"/>
      <c r="QWN69" s="876"/>
      <c r="QWO69" s="876"/>
      <c r="QWP69" s="876"/>
      <c r="QWQ69" s="876"/>
      <c r="QWR69" s="876"/>
      <c r="QWS69" s="876"/>
      <c r="QWT69" s="876"/>
      <c r="QWU69" s="876"/>
      <c r="QWV69" s="876"/>
      <c r="QWW69" s="876"/>
      <c r="QWX69" s="876"/>
      <c r="QWY69" s="876"/>
      <c r="QWZ69" s="876"/>
      <c r="QXA69" s="876"/>
      <c r="QXB69" s="876"/>
      <c r="QXC69" s="876"/>
      <c r="QXD69" s="876"/>
      <c r="QXE69" s="876"/>
      <c r="QXF69" s="876"/>
      <c r="QXG69" s="876"/>
      <c r="QXH69" s="876"/>
      <c r="QXI69" s="876"/>
      <c r="QXJ69" s="876"/>
      <c r="QXK69" s="876"/>
      <c r="QXL69" s="876"/>
      <c r="QXM69" s="876"/>
      <c r="QXN69" s="876"/>
      <c r="QXO69" s="876"/>
      <c r="QXP69" s="876"/>
      <c r="QXQ69" s="876"/>
      <c r="QXR69" s="876"/>
      <c r="QXS69" s="876"/>
      <c r="QXT69" s="876"/>
      <c r="QXU69" s="876"/>
      <c r="QXV69" s="876"/>
      <c r="QXW69" s="876"/>
      <c r="QXX69" s="876"/>
      <c r="QXY69" s="876"/>
      <c r="QXZ69" s="876"/>
      <c r="QYA69" s="876"/>
      <c r="QYB69" s="876"/>
      <c r="QYC69" s="876"/>
      <c r="QYD69" s="876"/>
      <c r="QYE69" s="876"/>
      <c r="QYF69" s="876"/>
      <c r="QYG69" s="876"/>
      <c r="QYH69" s="876"/>
      <c r="QYI69" s="876"/>
      <c r="QYJ69" s="876"/>
      <c r="QYK69" s="876"/>
      <c r="QYL69" s="876"/>
      <c r="QYM69" s="876"/>
      <c r="QYN69" s="876"/>
      <c r="QYO69" s="876"/>
      <c r="QYP69" s="876"/>
      <c r="QYQ69" s="876"/>
      <c r="QYR69" s="876"/>
      <c r="QYS69" s="876"/>
      <c r="QYT69" s="876"/>
      <c r="QYU69" s="876"/>
      <c r="QYV69" s="876"/>
      <c r="QYW69" s="876"/>
      <c r="QYX69" s="876"/>
      <c r="QYY69" s="876"/>
      <c r="QYZ69" s="876"/>
      <c r="QZA69" s="876"/>
      <c r="QZB69" s="876"/>
      <c r="QZC69" s="876"/>
      <c r="QZD69" s="876"/>
      <c r="QZE69" s="876"/>
      <c r="QZF69" s="876"/>
      <c r="QZG69" s="876"/>
      <c r="QZH69" s="876"/>
      <c r="QZI69" s="876"/>
      <c r="QZJ69" s="876"/>
      <c r="QZK69" s="876"/>
      <c r="QZL69" s="876"/>
      <c r="QZM69" s="876"/>
      <c r="QZN69" s="876"/>
      <c r="QZO69" s="876"/>
      <c r="QZP69" s="876"/>
      <c r="QZQ69" s="876"/>
      <c r="QZR69" s="876"/>
      <c r="QZS69" s="876"/>
      <c r="QZT69" s="876"/>
      <c r="QZU69" s="876"/>
      <c r="QZV69" s="876"/>
      <c r="QZW69" s="876"/>
      <c r="QZX69" s="876"/>
      <c r="QZY69" s="876"/>
      <c r="QZZ69" s="876"/>
      <c r="RAA69" s="876"/>
      <c r="RAB69" s="876"/>
      <c r="RAC69" s="876"/>
      <c r="RAD69" s="876"/>
      <c r="RAE69" s="876"/>
      <c r="RAF69" s="876"/>
      <c r="RAG69" s="876"/>
      <c r="RAH69" s="876"/>
      <c r="RAI69" s="876"/>
      <c r="RAJ69" s="876"/>
      <c r="RAK69" s="876"/>
      <c r="RAL69" s="876"/>
      <c r="RAM69" s="876"/>
      <c r="RAN69" s="876"/>
      <c r="RAO69" s="876"/>
      <c r="RAP69" s="876"/>
      <c r="RAQ69" s="876"/>
      <c r="RAR69" s="876"/>
      <c r="RAS69" s="876"/>
      <c r="RAT69" s="876"/>
      <c r="RAU69" s="876"/>
      <c r="RAV69" s="876"/>
      <c r="RAW69" s="876"/>
      <c r="RAX69" s="876"/>
      <c r="RAY69" s="876"/>
      <c r="RAZ69" s="876"/>
      <c r="RBA69" s="876"/>
      <c r="RBB69" s="876"/>
      <c r="RBC69" s="876"/>
      <c r="RBD69" s="876"/>
      <c r="RBE69" s="876"/>
      <c r="RBF69" s="876"/>
      <c r="RBG69" s="876"/>
      <c r="RBH69" s="876"/>
      <c r="RBI69" s="876"/>
      <c r="RBJ69" s="876"/>
      <c r="RBK69" s="876"/>
      <c r="RBL69" s="876"/>
      <c r="RBM69" s="876"/>
      <c r="RBN69" s="876"/>
      <c r="RBO69" s="876"/>
      <c r="RBP69" s="876"/>
      <c r="RBQ69" s="876"/>
      <c r="RBR69" s="876"/>
      <c r="RBS69" s="876"/>
      <c r="RBT69" s="876"/>
      <c r="RBU69" s="876"/>
      <c r="RBV69" s="876"/>
      <c r="RBW69" s="876"/>
      <c r="RBX69" s="876"/>
      <c r="RBY69" s="876"/>
      <c r="RBZ69" s="876"/>
      <c r="RCA69" s="876"/>
      <c r="RCB69" s="876"/>
      <c r="RCC69" s="876"/>
      <c r="RCD69" s="876"/>
      <c r="RCE69" s="876"/>
      <c r="RCF69" s="876"/>
      <c r="RCG69" s="876"/>
      <c r="RCH69" s="876"/>
      <c r="RCI69" s="876"/>
      <c r="RCJ69" s="876"/>
      <c r="RCK69" s="876"/>
      <c r="RCL69" s="876"/>
      <c r="RCM69" s="876"/>
      <c r="RCN69" s="876"/>
      <c r="RCO69" s="876"/>
      <c r="RCP69" s="876"/>
      <c r="RCQ69" s="876"/>
      <c r="RCR69" s="876"/>
      <c r="RCS69" s="876"/>
      <c r="RCT69" s="876"/>
      <c r="RCU69" s="876"/>
      <c r="RCV69" s="876"/>
      <c r="RCW69" s="876"/>
      <c r="RCX69" s="876"/>
      <c r="RCY69" s="876"/>
      <c r="RCZ69" s="876"/>
      <c r="RDA69" s="876"/>
      <c r="RDB69" s="876"/>
      <c r="RDC69" s="876"/>
      <c r="RDD69" s="876"/>
      <c r="RDE69" s="876"/>
      <c r="RDF69" s="876"/>
      <c r="RDG69" s="876"/>
      <c r="RDH69" s="876"/>
      <c r="RDI69" s="876"/>
      <c r="RDJ69" s="876"/>
      <c r="RDK69" s="876"/>
      <c r="RDL69" s="876"/>
      <c r="RDM69" s="876"/>
      <c r="RDN69" s="876"/>
      <c r="RDO69" s="876"/>
      <c r="RDP69" s="876"/>
      <c r="RDQ69" s="876"/>
      <c r="RDR69" s="876"/>
      <c r="RDS69" s="876"/>
      <c r="RDT69" s="876"/>
      <c r="RDU69" s="876"/>
      <c r="RDV69" s="876"/>
      <c r="RDW69" s="876"/>
      <c r="RDX69" s="876"/>
      <c r="RDY69" s="876"/>
      <c r="RDZ69" s="876"/>
      <c r="REA69" s="876"/>
      <c r="REB69" s="876"/>
      <c r="REC69" s="876"/>
      <c r="RED69" s="876"/>
      <c r="REE69" s="876"/>
      <c r="REF69" s="876"/>
      <c r="REG69" s="876"/>
      <c r="REH69" s="876"/>
      <c r="REI69" s="876"/>
      <c r="REJ69" s="876"/>
      <c r="REK69" s="876"/>
      <c r="REL69" s="876"/>
      <c r="REM69" s="876"/>
      <c r="REN69" s="876"/>
      <c r="REO69" s="876"/>
      <c r="REP69" s="876"/>
      <c r="REQ69" s="876"/>
      <c r="RER69" s="876"/>
      <c r="RES69" s="876"/>
      <c r="RET69" s="876"/>
      <c r="REU69" s="876"/>
      <c r="REV69" s="876"/>
      <c r="REW69" s="876"/>
      <c r="REX69" s="876"/>
      <c r="REY69" s="876"/>
      <c r="REZ69" s="876"/>
      <c r="RFA69" s="876"/>
      <c r="RFB69" s="876"/>
      <c r="RFC69" s="876"/>
      <c r="RFD69" s="876"/>
      <c r="RFE69" s="876"/>
      <c r="RFF69" s="876"/>
      <c r="RFG69" s="876"/>
      <c r="RFH69" s="876"/>
      <c r="RFI69" s="876"/>
      <c r="RFJ69" s="876"/>
      <c r="RFK69" s="876"/>
      <c r="RFL69" s="876"/>
      <c r="RFM69" s="876"/>
      <c r="RFN69" s="876"/>
      <c r="RFO69" s="876"/>
      <c r="RFP69" s="876"/>
      <c r="RFQ69" s="876"/>
      <c r="RFR69" s="876"/>
      <c r="RFS69" s="876"/>
      <c r="RFT69" s="876"/>
      <c r="RFU69" s="876"/>
      <c r="RFV69" s="876"/>
      <c r="RFW69" s="876"/>
      <c r="RFX69" s="876"/>
      <c r="RFY69" s="876"/>
      <c r="RFZ69" s="876"/>
      <c r="RGA69" s="876"/>
      <c r="RGB69" s="876"/>
      <c r="RGC69" s="876"/>
      <c r="RGD69" s="876"/>
      <c r="RGE69" s="876"/>
      <c r="RGF69" s="876"/>
      <c r="RGG69" s="876"/>
      <c r="RGH69" s="876"/>
      <c r="RGI69" s="876"/>
      <c r="RGJ69" s="876"/>
      <c r="RGK69" s="876"/>
      <c r="RGL69" s="876"/>
      <c r="RGM69" s="876"/>
      <c r="RGN69" s="876"/>
      <c r="RGO69" s="876"/>
      <c r="RGP69" s="876"/>
      <c r="RGQ69" s="876"/>
      <c r="RGR69" s="876"/>
      <c r="RGS69" s="876"/>
      <c r="RGT69" s="876"/>
      <c r="RGU69" s="876"/>
      <c r="RGV69" s="876"/>
      <c r="RGW69" s="876"/>
      <c r="RGX69" s="876"/>
      <c r="RGY69" s="876"/>
      <c r="RGZ69" s="876"/>
      <c r="RHA69" s="876"/>
      <c r="RHB69" s="876"/>
      <c r="RHC69" s="876"/>
      <c r="RHD69" s="876"/>
      <c r="RHE69" s="876"/>
      <c r="RHF69" s="876"/>
      <c r="RHG69" s="876"/>
      <c r="RHH69" s="876"/>
      <c r="RHI69" s="876"/>
      <c r="RHJ69" s="876"/>
      <c r="RHK69" s="876"/>
      <c r="RHL69" s="876"/>
      <c r="RHM69" s="876"/>
      <c r="RHN69" s="876"/>
      <c r="RHO69" s="876"/>
      <c r="RHP69" s="876"/>
      <c r="RHQ69" s="876"/>
      <c r="RHR69" s="876"/>
      <c r="RHS69" s="876"/>
      <c r="RHT69" s="876"/>
      <c r="RHU69" s="876"/>
      <c r="RHV69" s="876"/>
      <c r="RHW69" s="876"/>
      <c r="RHX69" s="876"/>
      <c r="RHY69" s="876"/>
      <c r="RHZ69" s="876"/>
      <c r="RIA69" s="876"/>
      <c r="RIB69" s="876"/>
      <c r="RIC69" s="876"/>
      <c r="RID69" s="876"/>
      <c r="RIE69" s="876"/>
      <c r="RIF69" s="876"/>
      <c r="RIG69" s="876"/>
      <c r="RIH69" s="876"/>
      <c r="RII69" s="876"/>
      <c r="RIJ69" s="876"/>
      <c r="RIK69" s="876"/>
      <c r="RIL69" s="876"/>
      <c r="RIM69" s="876"/>
      <c r="RIN69" s="876"/>
      <c r="RIO69" s="876"/>
      <c r="RIP69" s="876"/>
      <c r="RIQ69" s="876"/>
      <c r="RIR69" s="876"/>
      <c r="RIS69" s="876"/>
      <c r="RIT69" s="876"/>
      <c r="RIU69" s="876"/>
      <c r="RIV69" s="876"/>
      <c r="RIW69" s="876"/>
      <c r="RIX69" s="876"/>
      <c r="RIY69" s="876"/>
      <c r="RIZ69" s="876"/>
      <c r="RJA69" s="876"/>
      <c r="RJB69" s="876"/>
      <c r="RJC69" s="876"/>
      <c r="RJD69" s="876"/>
      <c r="RJE69" s="876"/>
      <c r="RJF69" s="876"/>
      <c r="RJG69" s="876"/>
      <c r="RJH69" s="876"/>
      <c r="RJI69" s="876"/>
      <c r="RJJ69" s="876"/>
      <c r="RJK69" s="876"/>
      <c r="RJL69" s="876"/>
      <c r="RJM69" s="876"/>
      <c r="RJN69" s="876"/>
      <c r="RJO69" s="876"/>
      <c r="RJP69" s="876"/>
      <c r="RJQ69" s="876"/>
      <c r="RJR69" s="876"/>
      <c r="RJS69" s="876"/>
      <c r="RJT69" s="876"/>
      <c r="RJU69" s="876"/>
      <c r="RJV69" s="876"/>
      <c r="RJW69" s="876"/>
      <c r="RJX69" s="876"/>
      <c r="RJY69" s="876"/>
      <c r="RJZ69" s="876"/>
      <c r="RKA69" s="876"/>
      <c r="RKB69" s="876"/>
      <c r="RKC69" s="876"/>
      <c r="RKD69" s="876"/>
      <c r="RKE69" s="876"/>
      <c r="RKF69" s="876"/>
      <c r="RKG69" s="876"/>
      <c r="RKH69" s="876"/>
      <c r="RKI69" s="876"/>
      <c r="RKJ69" s="876"/>
      <c r="RKK69" s="876"/>
      <c r="RKL69" s="876"/>
      <c r="RKM69" s="876"/>
      <c r="RKN69" s="876"/>
      <c r="RKO69" s="876"/>
      <c r="RKP69" s="876"/>
      <c r="RKQ69" s="876"/>
      <c r="RKR69" s="876"/>
      <c r="RKS69" s="876"/>
      <c r="RKT69" s="876"/>
      <c r="RKU69" s="876"/>
      <c r="RKV69" s="876"/>
      <c r="RKW69" s="876"/>
      <c r="RKX69" s="876"/>
      <c r="RKY69" s="876"/>
      <c r="RKZ69" s="876"/>
      <c r="RLA69" s="876"/>
      <c r="RLB69" s="876"/>
      <c r="RLC69" s="876"/>
      <c r="RLD69" s="876"/>
      <c r="RLE69" s="876"/>
      <c r="RLF69" s="876"/>
      <c r="RLG69" s="876"/>
      <c r="RLH69" s="876"/>
      <c r="RLI69" s="876"/>
      <c r="RLJ69" s="876"/>
      <c r="RLK69" s="876"/>
      <c r="RLL69" s="876"/>
      <c r="RLM69" s="876"/>
      <c r="RLN69" s="876"/>
      <c r="RLO69" s="876"/>
      <c r="RLP69" s="876"/>
      <c r="RLQ69" s="876"/>
      <c r="RLR69" s="876"/>
      <c r="RLS69" s="876"/>
      <c r="RLT69" s="876"/>
      <c r="RLU69" s="876"/>
      <c r="RLV69" s="876"/>
      <c r="RLW69" s="876"/>
      <c r="RLX69" s="876"/>
      <c r="RLY69" s="876"/>
      <c r="RLZ69" s="876"/>
      <c r="RMA69" s="876"/>
      <c r="RMB69" s="876"/>
      <c r="RMC69" s="876"/>
      <c r="RMD69" s="876"/>
      <c r="RME69" s="876"/>
      <c r="RMF69" s="876"/>
      <c r="RMG69" s="876"/>
      <c r="RMH69" s="876"/>
      <c r="RMI69" s="876"/>
      <c r="RMJ69" s="876"/>
      <c r="RMK69" s="876"/>
      <c r="RML69" s="876"/>
      <c r="RMM69" s="876"/>
      <c r="RMN69" s="876"/>
      <c r="RMO69" s="876"/>
      <c r="RMP69" s="876"/>
      <c r="RMQ69" s="876"/>
      <c r="RMR69" s="876"/>
      <c r="RMS69" s="876"/>
      <c r="RMT69" s="876"/>
      <c r="RMU69" s="876"/>
      <c r="RMV69" s="876"/>
      <c r="RMW69" s="876"/>
      <c r="RMX69" s="876"/>
      <c r="RMY69" s="876"/>
      <c r="RMZ69" s="876"/>
      <c r="RNA69" s="876"/>
      <c r="RNB69" s="876"/>
      <c r="RNC69" s="876"/>
      <c r="RND69" s="876"/>
      <c r="RNE69" s="876"/>
      <c r="RNF69" s="876"/>
      <c r="RNG69" s="876"/>
      <c r="RNH69" s="876"/>
      <c r="RNI69" s="876"/>
      <c r="RNJ69" s="876"/>
      <c r="RNK69" s="876"/>
      <c r="RNL69" s="876"/>
      <c r="RNM69" s="876"/>
      <c r="RNN69" s="876"/>
      <c r="RNO69" s="876"/>
      <c r="RNP69" s="876"/>
      <c r="RNQ69" s="876"/>
      <c r="RNR69" s="876"/>
      <c r="RNS69" s="876"/>
      <c r="RNT69" s="876"/>
      <c r="RNU69" s="876"/>
      <c r="RNV69" s="876"/>
      <c r="RNW69" s="876"/>
      <c r="RNX69" s="876"/>
      <c r="RNY69" s="876"/>
      <c r="RNZ69" s="876"/>
      <c r="ROA69" s="876"/>
      <c r="ROB69" s="876"/>
      <c r="ROC69" s="876"/>
      <c r="ROD69" s="876"/>
      <c r="ROE69" s="876"/>
      <c r="ROF69" s="876"/>
      <c r="ROG69" s="876"/>
      <c r="ROH69" s="876"/>
      <c r="ROI69" s="876"/>
      <c r="ROJ69" s="876"/>
      <c r="ROK69" s="876"/>
      <c r="ROL69" s="876"/>
      <c r="ROM69" s="876"/>
      <c r="RON69" s="876"/>
      <c r="ROO69" s="876"/>
      <c r="ROP69" s="876"/>
      <c r="ROQ69" s="876"/>
      <c r="ROR69" s="876"/>
      <c r="ROS69" s="876"/>
      <c r="ROT69" s="876"/>
      <c r="ROU69" s="876"/>
      <c r="ROV69" s="876"/>
      <c r="ROW69" s="876"/>
      <c r="ROX69" s="876"/>
      <c r="ROY69" s="876"/>
      <c r="ROZ69" s="876"/>
      <c r="RPA69" s="876"/>
      <c r="RPB69" s="876"/>
      <c r="RPC69" s="876"/>
      <c r="RPD69" s="876"/>
      <c r="RPE69" s="876"/>
      <c r="RPF69" s="876"/>
      <c r="RPG69" s="876"/>
      <c r="RPH69" s="876"/>
      <c r="RPI69" s="876"/>
      <c r="RPJ69" s="876"/>
      <c r="RPK69" s="876"/>
      <c r="RPL69" s="876"/>
      <c r="RPM69" s="876"/>
      <c r="RPN69" s="876"/>
      <c r="RPO69" s="876"/>
      <c r="RPP69" s="876"/>
      <c r="RPQ69" s="876"/>
      <c r="RPR69" s="876"/>
      <c r="RPS69" s="876"/>
      <c r="RPT69" s="876"/>
      <c r="RPU69" s="876"/>
      <c r="RPV69" s="876"/>
      <c r="RPW69" s="876"/>
      <c r="RPX69" s="876"/>
      <c r="RPY69" s="876"/>
      <c r="RPZ69" s="876"/>
      <c r="RQA69" s="876"/>
      <c r="RQB69" s="876"/>
      <c r="RQC69" s="876"/>
      <c r="RQD69" s="876"/>
      <c r="RQE69" s="876"/>
      <c r="RQF69" s="876"/>
      <c r="RQG69" s="876"/>
      <c r="RQH69" s="876"/>
      <c r="RQI69" s="876"/>
      <c r="RQJ69" s="876"/>
      <c r="RQK69" s="876"/>
      <c r="RQL69" s="876"/>
      <c r="RQM69" s="876"/>
      <c r="RQN69" s="876"/>
      <c r="RQO69" s="876"/>
      <c r="RQP69" s="876"/>
      <c r="RQQ69" s="876"/>
      <c r="RQR69" s="876"/>
      <c r="RQS69" s="876"/>
      <c r="RQT69" s="876"/>
      <c r="RQU69" s="876"/>
      <c r="RQV69" s="876"/>
      <c r="RQW69" s="876"/>
      <c r="RQX69" s="876"/>
      <c r="RQY69" s="876"/>
      <c r="RQZ69" s="876"/>
      <c r="RRA69" s="876"/>
      <c r="RRB69" s="876"/>
      <c r="RRC69" s="876"/>
      <c r="RRD69" s="876"/>
      <c r="RRE69" s="876"/>
      <c r="RRF69" s="876"/>
      <c r="RRG69" s="876"/>
      <c r="RRH69" s="876"/>
      <c r="RRI69" s="876"/>
      <c r="RRJ69" s="876"/>
      <c r="RRK69" s="876"/>
      <c r="RRL69" s="876"/>
      <c r="RRM69" s="876"/>
      <c r="RRN69" s="876"/>
      <c r="RRO69" s="876"/>
      <c r="RRP69" s="876"/>
      <c r="RRQ69" s="876"/>
      <c r="RRR69" s="876"/>
      <c r="RRS69" s="876"/>
      <c r="RRT69" s="876"/>
      <c r="RRU69" s="876"/>
      <c r="RRV69" s="876"/>
      <c r="RRW69" s="876"/>
      <c r="RRX69" s="876"/>
      <c r="RRY69" s="876"/>
      <c r="RRZ69" s="876"/>
      <c r="RSA69" s="876"/>
      <c r="RSB69" s="876"/>
      <c r="RSC69" s="876"/>
      <c r="RSD69" s="876"/>
      <c r="RSE69" s="876"/>
      <c r="RSF69" s="876"/>
      <c r="RSG69" s="876"/>
      <c r="RSH69" s="876"/>
      <c r="RSI69" s="876"/>
      <c r="RSJ69" s="876"/>
      <c r="RSK69" s="876"/>
      <c r="RSL69" s="876"/>
      <c r="RSM69" s="876"/>
      <c r="RSN69" s="876"/>
      <c r="RSO69" s="876"/>
      <c r="RSP69" s="876"/>
      <c r="RSQ69" s="876"/>
      <c r="RSR69" s="876"/>
      <c r="RSS69" s="876"/>
      <c r="RST69" s="876"/>
      <c r="RSU69" s="876"/>
      <c r="RSV69" s="876"/>
      <c r="RSW69" s="876"/>
      <c r="RSX69" s="876"/>
      <c r="RSY69" s="876"/>
      <c r="RSZ69" s="876"/>
      <c r="RTA69" s="876"/>
      <c r="RTB69" s="876"/>
      <c r="RTC69" s="876"/>
      <c r="RTD69" s="876"/>
      <c r="RTE69" s="876"/>
      <c r="RTF69" s="876"/>
      <c r="RTG69" s="876"/>
      <c r="RTH69" s="876"/>
      <c r="RTI69" s="876"/>
      <c r="RTJ69" s="876"/>
      <c r="RTK69" s="876"/>
      <c r="RTL69" s="876"/>
      <c r="RTM69" s="876"/>
      <c r="RTN69" s="876"/>
      <c r="RTO69" s="876"/>
      <c r="RTP69" s="876"/>
      <c r="RTQ69" s="876"/>
      <c r="RTR69" s="876"/>
      <c r="RTS69" s="876"/>
      <c r="RTT69" s="876"/>
      <c r="RTU69" s="876"/>
      <c r="RTV69" s="876"/>
      <c r="RTW69" s="876"/>
      <c r="RTX69" s="876"/>
      <c r="RTY69" s="876"/>
      <c r="RTZ69" s="876"/>
      <c r="RUA69" s="876"/>
      <c r="RUB69" s="876"/>
      <c r="RUC69" s="876"/>
      <c r="RUD69" s="876"/>
      <c r="RUE69" s="876"/>
      <c r="RUF69" s="876"/>
      <c r="RUG69" s="876"/>
      <c r="RUH69" s="876"/>
      <c r="RUI69" s="876"/>
      <c r="RUJ69" s="876"/>
      <c r="RUK69" s="876"/>
      <c r="RUL69" s="876"/>
      <c r="RUM69" s="876"/>
      <c r="RUN69" s="876"/>
      <c r="RUO69" s="876"/>
      <c r="RUP69" s="876"/>
      <c r="RUQ69" s="876"/>
      <c r="RUR69" s="876"/>
      <c r="RUS69" s="876"/>
      <c r="RUT69" s="876"/>
      <c r="RUU69" s="876"/>
      <c r="RUV69" s="876"/>
      <c r="RUW69" s="876"/>
      <c r="RUX69" s="876"/>
      <c r="RUY69" s="876"/>
      <c r="RUZ69" s="876"/>
      <c r="RVA69" s="876"/>
      <c r="RVB69" s="876"/>
      <c r="RVC69" s="876"/>
      <c r="RVD69" s="876"/>
      <c r="RVE69" s="876"/>
      <c r="RVF69" s="876"/>
      <c r="RVG69" s="876"/>
      <c r="RVH69" s="876"/>
      <c r="RVI69" s="876"/>
      <c r="RVJ69" s="876"/>
      <c r="RVK69" s="876"/>
      <c r="RVL69" s="876"/>
      <c r="RVM69" s="876"/>
      <c r="RVN69" s="876"/>
      <c r="RVO69" s="876"/>
      <c r="RVP69" s="876"/>
      <c r="RVQ69" s="876"/>
      <c r="RVR69" s="876"/>
      <c r="RVS69" s="876"/>
      <c r="RVT69" s="876"/>
      <c r="RVU69" s="876"/>
      <c r="RVV69" s="876"/>
      <c r="RVW69" s="876"/>
      <c r="RVX69" s="876"/>
      <c r="RVY69" s="876"/>
      <c r="RVZ69" s="876"/>
      <c r="RWA69" s="876"/>
      <c r="RWB69" s="876"/>
      <c r="RWC69" s="876"/>
      <c r="RWD69" s="876"/>
      <c r="RWE69" s="876"/>
      <c r="RWF69" s="876"/>
      <c r="RWG69" s="876"/>
      <c r="RWH69" s="876"/>
      <c r="RWI69" s="876"/>
      <c r="RWJ69" s="876"/>
      <c r="RWK69" s="876"/>
      <c r="RWL69" s="876"/>
      <c r="RWM69" s="876"/>
      <c r="RWN69" s="876"/>
      <c r="RWO69" s="876"/>
      <c r="RWP69" s="876"/>
      <c r="RWQ69" s="876"/>
      <c r="RWR69" s="876"/>
      <c r="RWS69" s="876"/>
      <c r="RWT69" s="876"/>
      <c r="RWU69" s="876"/>
      <c r="RWV69" s="876"/>
      <c r="RWW69" s="876"/>
      <c r="RWX69" s="876"/>
      <c r="RWY69" s="876"/>
      <c r="RWZ69" s="876"/>
      <c r="RXA69" s="876"/>
      <c r="RXB69" s="876"/>
      <c r="RXC69" s="876"/>
      <c r="RXD69" s="876"/>
      <c r="RXE69" s="876"/>
      <c r="RXF69" s="876"/>
      <c r="RXG69" s="876"/>
      <c r="RXH69" s="876"/>
      <c r="RXI69" s="876"/>
      <c r="RXJ69" s="876"/>
      <c r="RXK69" s="876"/>
      <c r="RXL69" s="876"/>
      <c r="RXM69" s="876"/>
      <c r="RXN69" s="876"/>
      <c r="RXO69" s="876"/>
      <c r="RXP69" s="876"/>
      <c r="RXQ69" s="876"/>
      <c r="RXR69" s="876"/>
      <c r="RXS69" s="876"/>
      <c r="RXT69" s="876"/>
      <c r="RXU69" s="876"/>
      <c r="RXV69" s="876"/>
      <c r="RXW69" s="876"/>
      <c r="RXX69" s="876"/>
      <c r="RXY69" s="876"/>
      <c r="RXZ69" s="876"/>
      <c r="RYA69" s="876"/>
      <c r="RYB69" s="876"/>
      <c r="RYC69" s="876"/>
      <c r="RYD69" s="876"/>
      <c r="RYE69" s="876"/>
      <c r="RYF69" s="876"/>
      <c r="RYG69" s="876"/>
      <c r="RYH69" s="876"/>
      <c r="RYI69" s="876"/>
      <c r="RYJ69" s="876"/>
      <c r="RYK69" s="876"/>
      <c r="RYL69" s="876"/>
      <c r="RYM69" s="876"/>
      <c r="RYN69" s="876"/>
      <c r="RYO69" s="876"/>
      <c r="RYP69" s="876"/>
      <c r="RYQ69" s="876"/>
      <c r="RYR69" s="876"/>
      <c r="RYS69" s="876"/>
      <c r="RYT69" s="876"/>
      <c r="RYU69" s="876"/>
      <c r="RYV69" s="876"/>
      <c r="RYW69" s="876"/>
      <c r="RYX69" s="876"/>
      <c r="RYY69" s="876"/>
      <c r="RYZ69" s="876"/>
      <c r="RZA69" s="876"/>
      <c r="RZB69" s="876"/>
      <c r="RZC69" s="876"/>
      <c r="RZD69" s="876"/>
      <c r="RZE69" s="876"/>
      <c r="RZF69" s="876"/>
      <c r="RZG69" s="876"/>
      <c r="RZH69" s="876"/>
      <c r="RZI69" s="876"/>
      <c r="RZJ69" s="876"/>
      <c r="RZK69" s="876"/>
      <c r="RZL69" s="876"/>
      <c r="RZM69" s="876"/>
      <c r="RZN69" s="876"/>
      <c r="RZO69" s="876"/>
      <c r="RZP69" s="876"/>
      <c r="RZQ69" s="876"/>
      <c r="RZR69" s="876"/>
      <c r="RZS69" s="876"/>
      <c r="RZT69" s="876"/>
      <c r="RZU69" s="876"/>
      <c r="RZV69" s="876"/>
      <c r="RZW69" s="876"/>
      <c r="RZX69" s="876"/>
      <c r="RZY69" s="876"/>
      <c r="RZZ69" s="876"/>
      <c r="SAA69" s="876"/>
      <c r="SAB69" s="876"/>
      <c r="SAC69" s="876"/>
      <c r="SAD69" s="876"/>
      <c r="SAE69" s="876"/>
      <c r="SAF69" s="876"/>
      <c r="SAG69" s="876"/>
      <c r="SAH69" s="876"/>
      <c r="SAI69" s="876"/>
      <c r="SAJ69" s="876"/>
      <c r="SAK69" s="876"/>
      <c r="SAL69" s="876"/>
      <c r="SAM69" s="876"/>
      <c r="SAN69" s="876"/>
      <c r="SAO69" s="876"/>
      <c r="SAP69" s="876"/>
      <c r="SAQ69" s="876"/>
      <c r="SAR69" s="876"/>
      <c r="SAS69" s="876"/>
      <c r="SAT69" s="876"/>
      <c r="SAU69" s="876"/>
      <c r="SAV69" s="876"/>
      <c r="SAW69" s="876"/>
      <c r="SAX69" s="876"/>
      <c r="SAY69" s="876"/>
      <c r="SAZ69" s="876"/>
      <c r="SBA69" s="876"/>
      <c r="SBB69" s="876"/>
      <c r="SBC69" s="876"/>
      <c r="SBD69" s="876"/>
      <c r="SBE69" s="876"/>
      <c r="SBF69" s="876"/>
      <c r="SBG69" s="876"/>
      <c r="SBH69" s="876"/>
      <c r="SBI69" s="876"/>
      <c r="SBJ69" s="876"/>
      <c r="SBK69" s="876"/>
      <c r="SBL69" s="876"/>
      <c r="SBM69" s="876"/>
      <c r="SBN69" s="876"/>
      <c r="SBO69" s="876"/>
      <c r="SBP69" s="876"/>
      <c r="SBQ69" s="876"/>
      <c r="SBR69" s="876"/>
      <c r="SBS69" s="876"/>
      <c r="SBT69" s="876"/>
      <c r="SBU69" s="876"/>
      <c r="SBV69" s="876"/>
      <c r="SBW69" s="876"/>
      <c r="SBX69" s="876"/>
      <c r="SBY69" s="876"/>
      <c r="SBZ69" s="876"/>
      <c r="SCA69" s="876"/>
      <c r="SCB69" s="876"/>
      <c r="SCC69" s="876"/>
      <c r="SCD69" s="876"/>
      <c r="SCE69" s="876"/>
      <c r="SCF69" s="876"/>
      <c r="SCG69" s="876"/>
      <c r="SCH69" s="876"/>
      <c r="SCI69" s="876"/>
      <c r="SCJ69" s="876"/>
      <c r="SCK69" s="876"/>
      <c r="SCL69" s="876"/>
      <c r="SCM69" s="876"/>
      <c r="SCN69" s="876"/>
      <c r="SCO69" s="876"/>
      <c r="SCP69" s="876"/>
      <c r="SCQ69" s="876"/>
      <c r="SCR69" s="876"/>
      <c r="SCS69" s="876"/>
      <c r="SCT69" s="876"/>
      <c r="SCU69" s="876"/>
      <c r="SCV69" s="876"/>
      <c r="SCW69" s="876"/>
      <c r="SCX69" s="876"/>
      <c r="SCY69" s="876"/>
      <c r="SCZ69" s="876"/>
      <c r="SDA69" s="876"/>
      <c r="SDB69" s="876"/>
      <c r="SDC69" s="876"/>
      <c r="SDD69" s="876"/>
      <c r="SDE69" s="876"/>
      <c r="SDF69" s="876"/>
      <c r="SDG69" s="876"/>
      <c r="SDH69" s="876"/>
      <c r="SDI69" s="876"/>
      <c r="SDJ69" s="876"/>
      <c r="SDK69" s="876"/>
      <c r="SDL69" s="876"/>
      <c r="SDM69" s="876"/>
      <c r="SDN69" s="876"/>
      <c r="SDO69" s="876"/>
      <c r="SDP69" s="876"/>
      <c r="SDQ69" s="876"/>
      <c r="SDR69" s="876"/>
      <c r="SDS69" s="876"/>
      <c r="SDT69" s="876"/>
      <c r="SDU69" s="876"/>
      <c r="SDV69" s="876"/>
      <c r="SDW69" s="876"/>
      <c r="SDX69" s="876"/>
      <c r="SDY69" s="876"/>
      <c r="SDZ69" s="876"/>
      <c r="SEA69" s="876"/>
      <c r="SEB69" s="876"/>
      <c r="SEC69" s="876"/>
      <c r="SED69" s="876"/>
      <c r="SEE69" s="876"/>
      <c r="SEF69" s="876"/>
      <c r="SEG69" s="876"/>
      <c r="SEH69" s="876"/>
      <c r="SEI69" s="876"/>
      <c r="SEJ69" s="876"/>
      <c r="SEK69" s="876"/>
      <c r="SEL69" s="876"/>
      <c r="SEM69" s="876"/>
      <c r="SEN69" s="876"/>
      <c r="SEO69" s="876"/>
      <c r="SEP69" s="876"/>
      <c r="SEQ69" s="876"/>
      <c r="SER69" s="876"/>
      <c r="SES69" s="876"/>
      <c r="SET69" s="876"/>
      <c r="SEU69" s="876"/>
      <c r="SEV69" s="876"/>
      <c r="SEW69" s="876"/>
      <c r="SEX69" s="876"/>
      <c r="SEY69" s="876"/>
      <c r="SEZ69" s="876"/>
      <c r="SFA69" s="876"/>
      <c r="SFB69" s="876"/>
      <c r="SFC69" s="876"/>
      <c r="SFD69" s="876"/>
      <c r="SFE69" s="876"/>
      <c r="SFF69" s="876"/>
      <c r="SFG69" s="876"/>
      <c r="SFH69" s="876"/>
      <c r="SFI69" s="876"/>
      <c r="SFJ69" s="876"/>
      <c r="SFK69" s="876"/>
      <c r="SFL69" s="876"/>
      <c r="SFM69" s="876"/>
      <c r="SFN69" s="876"/>
      <c r="SFO69" s="876"/>
      <c r="SFP69" s="876"/>
      <c r="SFQ69" s="876"/>
      <c r="SFR69" s="876"/>
      <c r="SFS69" s="876"/>
      <c r="SFT69" s="876"/>
      <c r="SFU69" s="876"/>
      <c r="SFV69" s="876"/>
      <c r="SFW69" s="876"/>
      <c r="SFX69" s="876"/>
      <c r="SFY69" s="876"/>
      <c r="SFZ69" s="876"/>
      <c r="SGA69" s="876"/>
      <c r="SGB69" s="876"/>
      <c r="SGC69" s="876"/>
      <c r="SGD69" s="876"/>
      <c r="SGE69" s="876"/>
      <c r="SGF69" s="876"/>
      <c r="SGG69" s="876"/>
      <c r="SGH69" s="876"/>
      <c r="SGI69" s="876"/>
      <c r="SGJ69" s="876"/>
      <c r="SGK69" s="876"/>
      <c r="SGL69" s="876"/>
      <c r="SGM69" s="876"/>
      <c r="SGN69" s="876"/>
      <c r="SGO69" s="876"/>
      <c r="SGP69" s="876"/>
      <c r="SGQ69" s="876"/>
      <c r="SGR69" s="876"/>
      <c r="SGS69" s="876"/>
      <c r="SGT69" s="876"/>
      <c r="SGU69" s="876"/>
      <c r="SGV69" s="876"/>
      <c r="SGW69" s="876"/>
      <c r="SGX69" s="876"/>
      <c r="SGY69" s="876"/>
      <c r="SGZ69" s="876"/>
      <c r="SHA69" s="876"/>
      <c r="SHB69" s="876"/>
      <c r="SHC69" s="876"/>
      <c r="SHD69" s="876"/>
      <c r="SHE69" s="876"/>
      <c r="SHF69" s="876"/>
      <c r="SHG69" s="876"/>
      <c r="SHH69" s="876"/>
      <c r="SHI69" s="876"/>
      <c r="SHJ69" s="876"/>
      <c r="SHK69" s="876"/>
      <c r="SHL69" s="876"/>
      <c r="SHM69" s="876"/>
      <c r="SHN69" s="876"/>
      <c r="SHO69" s="876"/>
      <c r="SHP69" s="876"/>
      <c r="SHQ69" s="876"/>
      <c r="SHR69" s="876"/>
      <c r="SHS69" s="876"/>
      <c r="SHT69" s="876"/>
      <c r="SHU69" s="876"/>
      <c r="SHV69" s="876"/>
      <c r="SHW69" s="876"/>
      <c r="SHX69" s="876"/>
      <c r="SHY69" s="876"/>
      <c r="SHZ69" s="876"/>
      <c r="SIA69" s="876"/>
      <c r="SIB69" s="876"/>
      <c r="SIC69" s="876"/>
      <c r="SID69" s="876"/>
      <c r="SIE69" s="876"/>
      <c r="SIF69" s="876"/>
      <c r="SIG69" s="876"/>
      <c r="SIH69" s="876"/>
      <c r="SII69" s="876"/>
      <c r="SIJ69" s="876"/>
      <c r="SIK69" s="876"/>
      <c r="SIL69" s="876"/>
      <c r="SIM69" s="876"/>
      <c r="SIN69" s="876"/>
      <c r="SIO69" s="876"/>
      <c r="SIP69" s="876"/>
      <c r="SIQ69" s="876"/>
      <c r="SIR69" s="876"/>
      <c r="SIS69" s="876"/>
      <c r="SIT69" s="876"/>
      <c r="SIU69" s="876"/>
      <c r="SIV69" s="876"/>
      <c r="SIW69" s="876"/>
      <c r="SIX69" s="876"/>
      <c r="SIY69" s="876"/>
      <c r="SIZ69" s="876"/>
      <c r="SJA69" s="876"/>
      <c r="SJB69" s="876"/>
      <c r="SJC69" s="876"/>
      <c r="SJD69" s="876"/>
      <c r="SJE69" s="876"/>
      <c r="SJF69" s="876"/>
      <c r="SJG69" s="876"/>
      <c r="SJH69" s="876"/>
      <c r="SJI69" s="876"/>
      <c r="SJJ69" s="876"/>
      <c r="SJK69" s="876"/>
      <c r="SJL69" s="876"/>
      <c r="SJM69" s="876"/>
      <c r="SJN69" s="876"/>
      <c r="SJO69" s="876"/>
      <c r="SJP69" s="876"/>
      <c r="SJQ69" s="876"/>
      <c r="SJR69" s="876"/>
      <c r="SJS69" s="876"/>
      <c r="SJT69" s="876"/>
      <c r="SJU69" s="876"/>
      <c r="SJV69" s="876"/>
      <c r="SJW69" s="876"/>
      <c r="SJX69" s="876"/>
      <c r="SJY69" s="876"/>
      <c r="SJZ69" s="876"/>
      <c r="SKA69" s="876"/>
      <c r="SKB69" s="876"/>
      <c r="SKC69" s="876"/>
      <c r="SKD69" s="876"/>
      <c r="SKE69" s="876"/>
      <c r="SKF69" s="876"/>
      <c r="SKG69" s="876"/>
      <c r="SKH69" s="876"/>
      <c r="SKI69" s="876"/>
      <c r="SKJ69" s="876"/>
      <c r="SKK69" s="876"/>
      <c r="SKL69" s="876"/>
      <c r="SKM69" s="876"/>
      <c r="SKN69" s="876"/>
      <c r="SKO69" s="876"/>
      <c r="SKP69" s="876"/>
      <c r="SKQ69" s="876"/>
      <c r="SKR69" s="876"/>
      <c r="SKS69" s="876"/>
      <c r="SKT69" s="876"/>
      <c r="SKU69" s="876"/>
      <c r="SKV69" s="876"/>
      <c r="SKW69" s="876"/>
      <c r="SKX69" s="876"/>
      <c r="SKY69" s="876"/>
      <c r="SKZ69" s="876"/>
      <c r="SLA69" s="876"/>
      <c r="SLB69" s="876"/>
      <c r="SLC69" s="876"/>
      <c r="SLD69" s="876"/>
      <c r="SLE69" s="876"/>
      <c r="SLF69" s="876"/>
      <c r="SLG69" s="876"/>
      <c r="SLH69" s="876"/>
      <c r="SLI69" s="876"/>
      <c r="SLJ69" s="876"/>
      <c r="SLK69" s="876"/>
      <c r="SLL69" s="876"/>
      <c r="SLM69" s="876"/>
      <c r="SLN69" s="876"/>
      <c r="SLO69" s="876"/>
      <c r="SLP69" s="876"/>
      <c r="SLQ69" s="876"/>
      <c r="SLR69" s="876"/>
      <c r="SLS69" s="876"/>
      <c r="SLT69" s="876"/>
      <c r="SLU69" s="876"/>
      <c r="SLV69" s="876"/>
      <c r="SLW69" s="876"/>
      <c r="SLX69" s="876"/>
      <c r="SLY69" s="876"/>
      <c r="SLZ69" s="876"/>
      <c r="SMA69" s="876"/>
      <c r="SMB69" s="876"/>
      <c r="SMC69" s="876"/>
      <c r="SMD69" s="876"/>
      <c r="SME69" s="876"/>
      <c r="SMF69" s="876"/>
      <c r="SMG69" s="876"/>
      <c r="SMH69" s="876"/>
      <c r="SMI69" s="876"/>
      <c r="SMJ69" s="876"/>
      <c r="SMK69" s="876"/>
      <c r="SML69" s="876"/>
      <c r="SMM69" s="876"/>
      <c r="SMN69" s="876"/>
      <c r="SMO69" s="876"/>
      <c r="SMP69" s="876"/>
      <c r="SMQ69" s="876"/>
      <c r="SMR69" s="876"/>
      <c r="SMS69" s="876"/>
      <c r="SMT69" s="876"/>
      <c r="SMU69" s="876"/>
      <c r="SMV69" s="876"/>
      <c r="SMW69" s="876"/>
      <c r="SMX69" s="876"/>
      <c r="SMY69" s="876"/>
      <c r="SMZ69" s="876"/>
      <c r="SNA69" s="876"/>
      <c r="SNB69" s="876"/>
      <c r="SNC69" s="876"/>
      <c r="SND69" s="876"/>
      <c r="SNE69" s="876"/>
      <c r="SNF69" s="876"/>
      <c r="SNG69" s="876"/>
      <c r="SNH69" s="876"/>
      <c r="SNI69" s="876"/>
      <c r="SNJ69" s="876"/>
      <c r="SNK69" s="876"/>
      <c r="SNL69" s="876"/>
      <c r="SNM69" s="876"/>
      <c r="SNN69" s="876"/>
      <c r="SNO69" s="876"/>
      <c r="SNP69" s="876"/>
      <c r="SNQ69" s="876"/>
      <c r="SNR69" s="876"/>
      <c r="SNS69" s="876"/>
      <c r="SNT69" s="876"/>
      <c r="SNU69" s="876"/>
      <c r="SNV69" s="876"/>
      <c r="SNW69" s="876"/>
      <c r="SNX69" s="876"/>
      <c r="SNY69" s="876"/>
      <c r="SNZ69" s="876"/>
      <c r="SOA69" s="876"/>
      <c r="SOB69" s="876"/>
      <c r="SOC69" s="876"/>
      <c r="SOD69" s="876"/>
      <c r="SOE69" s="876"/>
      <c r="SOF69" s="876"/>
      <c r="SOG69" s="876"/>
      <c r="SOH69" s="876"/>
      <c r="SOI69" s="876"/>
      <c r="SOJ69" s="876"/>
      <c r="SOK69" s="876"/>
      <c r="SOL69" s="876"/>
      <c r="SOM69" s="876"/>
      <c r="SON69" s="876"/>
      <c r="SOO69" s="876"/>
      <c r="SOP69" s="876"/>
      <c r="SOQ69" s="876"/>
      <c r="SOR69" s="876"/>
      <c r="SOS69" s="876"/>
      <c r="SOT69" s="876"/>
      <c r="SOU69" s="876"/>
      <c r="SOV69" s="876"/>
      <c r="SOW69" s="876"/>
      <c r="SOX69" s="876"/>
      <c r="SOY69" s="876"/>
      <c r="SOZ69" s="876"/>
      <c r="SPA69" s="876"/>
      <c r="SPB69" s="876"/>
      <c r="SPC69" s="876"/>
      <c r="SPD69" s="876"/>
      <c r="SPE69" s="876"/>
      <c r="SPF69" s="876"/>
      <c r="SPG69" s="876"/>
      <c r="SPH69" s="876"/>
      <c r="SPI69" s="876"/>
      <c r="SPJ69" s="876"/>
      <c r="SPK69" s="876"/>
      <c r="SPL69" s="876"/>
      <c r="SPM69" s="876"/>
      <c r="SPN69" s="876"/>
      <c r="SPO69" s="876"/>
      <c r="SPP69" s="876"/>
      <c r="SPQ69" s="876"/>
      <c r="SPR69" s="876"/>
      <c r="SPS69" s="876"/>
      <c r="SPT69" s="876"/>
      <c r="SPU69" s="876"/>
      <c r="SPV69" s="876"/>
      <c r="SPW69" s="876"/>
      <c r="SPX69" s="876"/>
      <c r="SPY69" s="876"/>
      <c r="SPZ69" s="876"/>
      <c r="SQA69" s="876"/>
      <c r="SQB69" s="876"/>
      <c r="SQC69" s="876"/>
      <c r="SQD69" s="876"/>
      <c r="SQE69" s="876"/>
      <c r="SQF69" s="876"/>
      <c r="SQG69" s="876"/>
      <c r="SQH69" s="876"/>
      <c r="SQI69" s="876"/>
      <c r="SQJ69" s="876"/>
      <c r="SQK69" s="876"/>
      <c r="SQL69" s="876"/>
      <c r="SQM69" s="876"/>
      <c r="SQN69" s="876"/>
      <c r="SQO69" s="876"/>
      <c r="SQP69" s="876"/>
      <c r="SQQ69" s="876"/>
      <c r="SQR69" s="876"/>
      <c r="SQS69" s="876"/>
      <c r="SQT69" s="876"/>
      <c r="SQU69" s="876"/>
      <c r="SQV69" s="876"/>
      <c r="SQW69" s="876"/>
      <c r="SQX69" s="876"/>
      <c r="SQY69" s="876"/>
      <c r="SQZ69" s="876"/>
      <c r="SRA69" s="876"/>
      <c r="SRB69" s="876"/>
      <c r="SRC69" s="876"/>
      <c r="SRD69" s="876"/>
      <c r="SRE69" s="876"/>
      <c r="SRF69" s="876"/>
      <c r="SRG69" s="876"/>
      <c r="SRH69" s="876"/>
      <c r="SRI69" s="876"/>
      <c r="SRJ69" s="876"/>
      <c r="SRK69" s="876"/>
      <c r="SRL69" s="876"/>
      <c r="SRM69" s="876"/>
      <c r="SRN69" s="876"/>
      <c r="SRO69" s="876"/>
      <c r="SRP69" s="876"/>
      <c r="SRQ69" s="876"/>
      <c r="SRR69" s="876"/>
      <c r="SRS69" s="876"/>
      <c r="SRT69" s="876"/>
      <c r="SRU69" s="876"/>
      <c r="SRV69" s="876"/>
      <c r="SRW69" s="876"/>
      <c r="SRX69" s="876"/>
      <c r="SRY69" s="876"/>
      <c r="SRZ69" s="876"/>
      <c r="SSA69" s="876"/>
      <c r="SSB69" s="876"/>
      <c r="SSC69" s="876"/>
      <c r="SSD69" s="876"/>
      <c r="SSE69" s="876"/>
      <c r="SSF69" s="876"/>
      <c r="SSG69" s="876"/>
      <c r="SSH69" s="876"/>
      <c r="SSI69" s="876"/>
      <c r="SSJ69" s="876"/>
      <c r="SSK69" s="876"/>
      <c r="SSL69" s="876"/>
      <c r="SSM69" s="876"/>
      <c r="SSN69" s="876"/>
      <c r="SSO69" s="876"/>
      <c r="SSP69" s="876"/>
      <c r="SSQ69" s="876"/>
      <c r="SSR69" s="876"/>
      <c r="SSS69" s="876"/>
      <c r="SST69" s="876"/>
      <c r="SSU69" s="876"/>
      <c r="SSV69" s="876"/>
      <c r="SSW69" s="876"/>
      <c r="SSX69" s="876"/>
      <c r="SSY69" s="876"/>
      <c r="SSZ69" s="876"/>
      <c r="STA69" s="876"/>
      <c r="STB69" s="876"/>
      <c r="STC69" s="876"/>
      <c r="STD69" s="876"/>
      <c r="STE69" s="876"/>
      <c r="STF69" s="876"/>
      <c r="STG69" s="876"/>
      <c r="STH69" s="876"/>
      <c r="STI69" s="876"/>
      <c r="STJ69" s="876"/>
      <c r="STK69" s="876"/>
      <c r="STL69" s="876"/>
      <c r="STM69" s="876"/>
      <c r="STN69" s="876"/>
      <c r="STO69" s="876"/>
      <c r="STP69" s="876"/>
      <c r="STQ69" s="876"/>
      <c r="STR69" s="876"/>
      <c r="STS69" s="876"/>
      <c r="STT69" s="876"/>
      <c r="STU69" s="876"/>
      <c r="STV69" s="876"/>
      <c r="STW69" s="876"/>
      <c r="STX69" s="876"/>
      <c r="STY69" s="876"/>
      <c r="STZ69" s="876"/>
      <c r="SUA69" s="876"/>
      <c r="SUB69" s="876"/>
      <c r="SUC69" s="876"/>
      <c r="SUD69" s="876"/>
      <c r="SUE69" s="876"/>
      <c r="SUF69" s="876"/>
      <c r="SUG69" s="876"/>
      <c r="SUH69" s="876"/>
      <c r="SUI69" s="876"/>
      <c r="SUJ69" s="876"/>
      <c r="SUK69" s="876"/>
      <c r="SUL69" s="876"/>
      <c r="SUM69" s="876"/>
      <c r="SUN69" s="876"/>
      <c r="SUO69" s="876"/>
      <c r="SUP69" s="876"/>
      <c r="SUQ69" s="876"/>
      <c r="SUR69" s="876"/>
      <c r="SUS69" s="876"/>
      <c r="SUT69" s="876"/>
      <c r="SUU69" s="876"/>
      <c r="SUV69" s="876"/>
      <c r="SUW69" s="876"/>
      <c r="SUX69" s="876"/>
      <c r="SUY69" s="876"/>
      <c r="SUZ69" s="876"/>
      <c r="SVA69" s="876"/>
      <c r="SVB69" s="876"/>
      <c r="SVC69" s="876"/>
      <c r="SVD69" s="876"/>
      <c r="SVE69" s="876"/>
      <c r="SVF69" s="876"/>
      <c r="SVG69" s="876"/>
      <c r="SVH69" s="876"/>
      <c r="SVI69" s="876"/>
      <c r="SVJ69" s="876"/>
      <c r="SVK69" s="876"/>
      <c r="SVL69" s="876"/>
      <c r="SVM69" s="876"/>
      <c r="SVN69" s="876"/>
      <c r="SVO69" s="876"/>
      <c r="SVP69" s="876"/>
      <c r="SVQ69" s="876"/>
      <c r="SVR69" s="876"/>
      <c r="SVS69" s="876"/>
      <c r="SVT69" s="876"/>
      <c r="SVU69" s="876"/>
      <c r="SVV69" s="876"/>
      <c r="SVW69" s="876"/>
      <c r="SVX69" s="876"/>
      <c r="SVY69" s="876"/>
      <c r="SVZ69" s="876"/>
      <c r="SWA69" s="876"/>
      <c r="SWB69" s="876"/>
      <c r="SWC69" s="876"/>
      <c r="SWD69" s="876"/>
      <c r="SWE69" s="876"/>
      <c r="SWF69" s="876"/>
      <c r="SWG69" s="876"/>
      <c r="SWH69" s="876"/>
      <c r="SWI69" s="876"/>
      <c r="SWJ69" s="876"/>
      <c r="SWK69" s="876"/>
      <c r="SWL69" s="876"/>
      <c r="SWM69" s="876"/>
      <c r="SWN69" s="876"/>
      <c r="SWO69" s="876"/>
      <c r="SWP69" s="876"/>
      <c r="SWQ69" s="876"/>
      <c r="SWR69" s="876"/>
      <c r="SWS69" s="876"/>
      <c r="SWT69" s="876"/>
      <c r="SWU69" s="876"/>
      <c r="SWV69" s="876"/>
      <c r="SWW69" s="876"/>
      <c r="SWX69" s="876"/>
      <c r="SWY69" s="876"/>
      <c r="SWZ69" s="876"/>
      <c r="SXA69" s="876"/>
      <c r="SXB69" s="876"/>
      <c r="SXC69" s="876"/>
      <c r="SXD69" s="876"/>
      <c r="SXE69" s="876"/>
      <c r="SXF69" s="876"/>
      <c r="SXG69" s="876"/>
      <c r="SXH69" s="876"/>
      <c r="SXI69" s="876"/>
      <c r="SXJ69" s="876"/>
      <c r="SXK69" s="876"/>
      <c r="SXL69" s="876"/>
      <c r="SXM69" s="876"/>
      <c r="SXN69" s="876"/>
      <c r="SXO69" s="876"/>
      <c r="SXP69" s="876"/>
      <c r="SXQ69" s="876"/>
      <c r="SXR69" s="876"/>
      <c r="SXS69" s="876"/>
      <c r="SXT69" s="876"/>
      <c r="SXU69" s="876"/>
      <c r="SXV69" s="876"/>
      <c r="SXW69" s="876"/>
      <c r="SXX69" s="876"/>
      <c r="SXY69" s="876"/>
      <c r="SXZ69" s="876"/>
      <c r="SYA69" s="876"/>
      <c r="SYB69" s="876"/>
      <c r="SYC69" s="876"/>
      <c r="SYD69" s="876"/>
      <c r="SYE69" s="876"/>
      <c r="SYF69" s="876"/>
      <c r="SYG69" s="876"/>
      <c r="SYH69" s="876"/>
      <c r="SYI69" s="876"/>
      <c r="SYJ69" s="876"/>
      <c r="SYK69" s="876"/>
      <c r="SYL69" s="876"/>
      <c r="SYM69" s="876"/>
      <c r="SYN69" s="876"/>
      <c r="SYO69" s="876"/>
      <c r="SYP69" s="876"/>
      <c r="SYQ69" s="876"/>
      <c r="SYR69" s="876"/>
      <c r="SYS69" s="876"/>
      <c r="SYT69" s="876"/>
      <c r="SYU69" s="876"/>
      <c r="SYV69" s="876"/>
      <c r="SYW69" s="876"/>
      <c r="SYX69" s="876"/>
      <c r="SYY69" s="876"/>
      <c r="SYZ69" s="876"/>
      <c r="SZA69" s="876"/>
      <c r="SZB69" s="876"/>
      <c r="SZC69" s="876"/>
      <c r="SZD69" s="876"/>
      <c r="SZE69" s="876"/>
      <c r="SZF69" s="876"/>
      <c r="SZG69" s="876"/>
      <c r="SZH69" s="876"/>
      <c r="SZI69" s="876"/>
      <c r="SZJ69" s="876"/>
      <c r="SZK69" s="876"/>
      <c r="SZL69" s="876"/>
      <c r="SZM69" s="876"/>
      <c r="SZN69" s="876"/>
      <c r="SZO69" s="876"/>
      <c r="SZP69" s="876"/>
      <c r="SZQ69" s="876"/>
      <c r="SZR69" s="876"/>
      <c r="SZS69" s="876"/>
      <c r="SZT69" s="876"/>
      <c r="SZU69" s="876"/>
      <c r="SZV69" s="876"/>
      <c r="SZW69" s="876"/>
      <c r="SZX69" s="876"/>
      <c r="SZY69" s="876"/>
      <c r="SZZ69" s="876"/>
      <c r="TAA69" s="876"/>
      <c r="TAB69" s="876"/>
      <c r="TAC69" s="876"/>
      <c r="TAD69" s="876"/>
      <c r="TAE69" s="876"/>
      <c r="TAF69" s="876"/>
      <c r="TAG69" s="876"/>
      <c r="TAH69" s="876"/>
      <c r="TAI69" s="876"/>
      <c r="TAJ69" s="876"/>
      <c r="TAK69" s="876"/>
      <c r="TAL69" s="876"/>
      <c r="TAM69" s="876"/>
      <c r="TAN69" s="876"/>
      <c r="TAO69" s="876"/>
      <c r="TAP69" s="876"/>
      <c r="TAQ69" s="876"/>
      <c r="TAR69" s="876"/>
      <c r="TAS69" s="876"/>
      <c r="TAT69" s="876"/>
      <c r="TAU69" s="876"/>
      <c r="TAV69" s="876"/>
      <c r="TAW69" s="876"/>
      <c r="TAX69" s="876"/>
      <c r="TAY69" s="876"/>
      <c r="TAZ69" s="876"/>
      <c r="TBA69" s="876"/>
      <c r="TBB69" s="876"/>
      <c r="TBC69" s="876"/>
      <c r="TBD69" s="876"/>
      <c r="TBE69" s="876"/>
      <c r="TBF69" s="876"/>
      <c r="TBG69" s="876"/>
      <c r="TBH69" s="876"/>
      <c r="TBI69" s="876"/>
      <c r="TBJ69" s="876"/>
      <c r="TBK69" s="876"/>
      <c r="TBL69" s="876"/>
      <c r="TBM69" s="876"/>
      <c r="TBN69" s="876"/>
      <c r="TBO69" s="876"/>
      <c r="TBP69" s="876"/>
      <c r="TBQ69" s="876"/>
      <c r="TBR69" s="876"/>
      <c r="TBS69" s="876"/>
      <c r="TBT69" s="876"/>
      <c r="TBU69" s="876"/>
      <c r="TBV69" s="876"/>
      <c r="TBW69" s="876"/>
      <c r="TBX69" s="876"/>
      <c r="TBY69" s="876"/>
      <c r="TBZ69" s="876"/>
      <c r="TCA69" s="876"/>
      <c r="TCB69" s="876"/>
      <c r="TCC69" s="876"/>
      <c r="TCD69" s="876"/>
      <c r="TCE69" s="876"/>
      <c r="TCF69" s="876"/>
      <c r="TCG69" s="876"/>
      <c r="TCH69" s="876"/>
      <c r="TCI69" s="876"/>
      <c r="TCJ69" s="876"/>
      <c r="TCK69" s="876"/>
      <c r="TCL69" s="876"/>
      <c r="TCM69" s="876"/>
      <c r="TCN69" s="876"/>
      <c r="TCO69" s="876"/>
      <c r="TCP69" s="876"/>
      <c r="TCQ69" s="876"/>
      <c r="TCR69" s="876"/>
      <c r="TCS69" s="876"/>
      <c r="TCT69" s="876"/>
      <c r="TCU69" s="876"/>
      <c r="TCV69" s="876"/>
      <c r="TCW69" s="876"/>
      <c r="TCX69" s="876"/>
      <c r="TCY69" s="876"/>
      <c r="TCZ69" s="876"/>
      <c r="TDA69" s="876"/>
      <c r="TDB69" s="876"/>
      <c r="TDC69" s="876"/>
      <c r="TDD69" s="876"/>
      <c r="TDE69" s="876"/>
      <c r="TDF69" s="876"/>
      <c r="TDG69" s="876"/>
      <c r="TDH69" s="876"/>
      <c r="TDI69" s="876"/>
      <c r="TDJ69" s="876"/>
      <c r="TDK69" s="876"/>
      <c r="TDL69" s="876"/>
      <c r="TDM69" s="876"/>
      <c r="TDN69" s="876"/>
      <c r="TDO69" s="876"/>
      <c r="TDP69" s="876"/>
      <c r="TDQ69" s="876"/>
      <c r="TDR69" s="876"/>
      <c r="TDS69" s="876"/>
      <c r="TDT69" s="876"/>
      <c r="TDU69" s="876"/>
      <c r="TDV69" s="876"/>
      <c r="TDW69" s="876"/>
      <c r="TDX69" s="876"/>
      <c r="TDY69" s="876"/>
      <c r="TDZ69" s="876"/>
      <c r="TEA69" s="876"/>
      <c r="TEB69" s="876"/>
      <c r="TEC69" s="876"/>
      <c r="TED69" s="876"/>
      <c r="TEE69" s="876"/>
      <c r="TEF69" s="876"/>
      <c r="TEG69" s="876"/>
      <c r="TEH69" s="876"/>
      <c r="TEI69" s="876"/>
      <c r="TEJ69" s="876"/>
      <c r="TEK69" s="876"/>
      <c r="TEL69" s="876"/>
      <c r="TEM69" s="876"/>
      <c r="TEN69" s="876"/>
      <c r="TEO69" s="876"/>
      <c r="TEP69" s="876"/>
      <c r="TEQ69" s="876"/>
      <c r="TER69" s="876"/>
      <c r="TES69" s="876"/>
      <c r="TET69" s="876"/>
      <c r="TEU69" s="876"/>
      <c r="TEV69" s="876"/>
      <c r="TEW69" s="876"/>
      <c r="TEX69" s="876"/>
      <c r="TEY69" s="876"/>
      <c r="TEZ69" s="876"/>
      <c r="TFA69" s="876"/>
      <c r="TFB69" s="876"/>
      <c r="TFC69" s="876"/>
      <c r="TFD69" s="876"/>
      <c r="TFE69" s="876"/>
      <c r="TFF69" s="876"/>
      <c r="TFG69" s="876"/>
      <c r="TFH69" s="876"/>
      <c r="TFI69" s="876"/>
      <c r="TFJ69" s="876"/>
      <c r="TFK69" s="876"/>
      <c r="TFL69" s="876"/>
      <c r="TFM69" s="876"/>
      <c r="TFN69" s="876"/>
      <c r="TFO69" s="876"/>
      <c r="TFP69" s="876"/>
      <c r="TFQ69" s="876"/>
      <c r="TFR69" s="876"/>
      <c r="TFS69" s="876"/>
      <c r="TFT69" s="876"/>
      <c r="TFU69" s="876"/>
      <c r="TFV69" s="876"/>
      <c r="TFW69" s="876"/>
      <c r="TFX69" s="876"/>
      <c r="TFY69" s="876"/>
      <c r="TFZ69" s="876"/>
      <c r="TGA69" s="876"/>
      <c r="TGB69" s="876"/>
      <c r="TGC69" s="876"/>
      <c r="TGD69" s="876"/>
      <c r="TGE69" s="876"/>
      <c r="TGF69" s="876"/>
      <c r="TGG69" s="876"/>
      <c r="TGH69" s="876"/>
      <c r="TGI69" s="876"/>
      <c r="TGJ69" s="876"/>
      <c r="TGK69" s="876"/>
      <c r="TGL69" s="876"/>
      <c r="TGM69" s="876"/>
      <c r="TGN69" s="876"/>
      <c r="TGO69" s="876"/>
      <c r="TGP69" s="876"/>
      <c r="TGQ69" s="876"/>
      <c r="TGR69" s="876"/>
      <c r="TGS69" s="876"/>
      <c r="TGT69" s="876"/>
      <c r="TGU69" s="876"/>
      <c r="TGV69" s="876"/>
      <c r="TGW69" s="876"/>
      <c r="TGX69" s="876"/>
      <c r="TGY69" s="876"/>
      <c r="TGZ69" s="876"/>
      <c r="THA69" s="876"/>
      <c r="THB69" s="876"/>
      <c r="THC69" s="876"/>
      <c r="THD69" s="876"/>
      <c r="THE69" s="876"/>
      <c r="THF69" s="876"/>
      <c r="THG69" s="876"/>
      <c r="THH69" s="876"/>
      <c r="THI69" s="876"/>
      <c r="THJ69" s="876"/>
      <c r="THK69" s="876"/>
      <c r="THL69" s="876"/>
      <c r="THM69" s="876"/>
      <c r="THN69" s="876"/>
      <c r="THO69" s="876"/>
      <c r="THP69" s="876"/>
      <c r="THQ69" s="876"/>
      <c r="THR69" s="876"/>
      <c r="THS69" s="876"/>
      <c r="THT69" s="876"/>
      <c r="THU69" s="876"/>
      <c r="THV69" s="876"/>
      <c r="THW69" s="876"/>
      <c r="THX69" s="876"/>
      <c r="THY69" s="876"/>
      <c r="THZ69" s="876"/>
      <c r="TIA69" s="876"/>
      <c r="TIB69" s="876"/>
      <c r="TIC69" s="876"/>
      <c r="TID69" s="876"/>
      <c r="TIE69" s="876"/>
      <c r="TIF69" s="876"/>
      <c r="TIG69" s="876"/>
      <c r="TIH69" s="876"/>
      <c r="TII69" s="876"/>
      <c r="TIJ69" s="876"/>
      <c r="TIK69" s="876"/>
      <c r="TIL69" s="876"/>
      <c r="TIM69" s="876"/>
      <c r="TIN69" s="876"/>
      <c r="TIO69" s="876"/>
      <c r="TIP69" s="876"/>
      <c r="TIQ69" s="876"/>
      <c r="TIR69" s="876"/>
      <c r="TIS69" s="876"/>
      <c r="TIT69" s="876"/>
      <c r="TIU69" s="876"/>
      <c r="TIV69" s="876"/>
      <c r="TIW69" s="876"/>
      <c r="TIX69" s="876"/>
      <c r="TIY69" s="876"/>
      <c r="TIZ69" s="876"/>
      <c r="TJA69" s="876"/>
      <c r="TJB69" s="876"/>
      <c r="TJC69" s="876"/>
      <c r="TJD69" s="876"/>
      <c r="TJE69" s="876"/>
      <c r="TJF69" s="876"/>
      <c r="TJG69" s="876"/>
      <c r="TJH69" s="876"/>
      <c r="TJI69" s="876"/>
      <c r="TJJ69" s="876"/>
      <c r="TJK69" s="876"/>
      <c r="TJL69" s="876"/>
      <c r="TJM69" s="876"/>
      <c r="TJN69" s="876"/>
      <c r="TJO69" s="876"/>
      <c r="TJP69" s="876"/>
      <c r="TJQ69" s="876"/>
      <c r="TJR69" s="876"/>
      <c r="TJS69" s="876"/>
      <c r="TJT69" s="876"/>
      <c r="TJU69" s="876"/>
      <c r="TJV69" s="876"/>
      <c r="TJW69" s="876"/>
      <c r="TJX69" s="876"/>
      <c r="TJY69" s="876"/>
      <c r="TJZ69" s="876"/>
      <c r="TKA69" s="876"/>
      <c r="TKB69" s="876"/>
      <c r="TKC69" s="876"/>
      <c r="TKD69" s="876"/>
      <c r="TKE69" s="876"/>
      <c r="TKF69" s="876"/>
      <c r="TKG69" s="876"/>
      <c r="TKH69" s="876"/>
      <c r="TKI69" s="876"/>
      <c r="TKJ69" s="876"/>
      <c r="TKK69" s="876"/>
      <c r="TKL69" s="876"/>
      <c r="TKM69" s="876"/>
      <c r="TKN69" s="876"/>
      <c r="TKO69" s="876"/>
      <c r="TKP69" s="876"/>
      <c r="TKQ69" s="876"/>
      <c r="TKR69" s="876"/>
      <c r="TKS69" s="876"/>
      <c r="TKT69" s="876"/>
      <c r="TKU69" s="876"/>
      <c r="TKV69" s="876"/>
      <c r="TKW69" s="876"/>
      <c r="TKX69" s="876"/>
      <c r="TKY69" s="876"/>
      <c r="TKZ69" s="876"/>
      <c r="TLA69" s="876"/>
      <c r="TLB69" s="876"/>
      <c r="TLC69" s="876"/>
      <c r="TLD69" s="876"/>
      <c r="TLE69" s="876"/>
      <c r="TLF69" s="876"/>
      <c r="TLG69" s="876"/>
      <c r="TLH69" s="876"/>
      <c r="TLI69" s="876"/>
      <c r="TLJ69" s="876"/>
      <c r="TLK69" s="876"/>
      <c r="TLL69" s="876"/>
      <c r="TLM69" s="876"/>
      <c r="TLN69" s="876"/>
      <c r="TLO69" s="876"/>
      <c r="TLP69" s="876"/>
      <c r="TLQ69" s="876"/>
      <c r="TLR69" s="876"/>
      <c r="TLS69" s="876"/>
      <c r="TLT69" s="876"/>
      <c r="TLU69" s="876"/>
      <c r="TLV69" s="876"/>
      <c r="TLW69" s="876"/>
      <c r="TLX69" s="876"/>
      <c r="TLY69" s="876"/>
      <c r="TLZ69" s="876"/>
      <c r="TMA69" s="876"/>
      <c r="TMB69" s="876"/>
      <c r="TMC69" s="876"/>
      <c r="TMD69" s="876"/>
      <c r="TME69" s="876"/>
      <c r="TMF69" s="876"/>
      <c r="TMG69" s="876"/>
      <c r="TMH69" s="876"/>
      <c r="TMI69" s="876"/>
      <c r="TMJ69" s="876"/>
      <c r="TMK69" s="876"/>
      <c r="TML69" s="876"/>
      <c r="TMM69" s="876"/>
      <c r="TMN69" s="876"/>
      <c r="TMO69" s="876"/>
      <c r="TMP69" s="876"/>
      <c r="TMQ69" s="876"/>
      <c r="TMR69" s="876"/>
      <c r="TMS69" s="876"/>
      <c r="TMT69" s="876"/>
      <c r="TMU69" s="876"/>
      <c r="TMV69" s="876"/>
      <c r="TMW69" s="876"/>
      <c r="TMX69" s="876"/>
      <c r="TMY69" s="876"/>
      <c r="TMZ69" s="876"/>
      <c r="TNA69" s="876"/>
      <c r="TNB69" s="876"/>
      <c r="TNC69" s="876"/>
      <c r="TND69" s="876"/>
      <c r="TNE69" s="876"/>
      <c r="TNF69" s="876"/>
      <c r="TNG69" s="876"/>
      <c r="TNH69" s="876"/>
      <c r="TNI69" s="876"/>
      <c r="TNJ69" s="876"/>
      <c r="TNK69" s="876"/>
      <c r="TNL69" s="876"/>
      <c r="TNM69" s="876"/>
      <c r="TNN69" s="876"/>
      <c r="TNO69" s="876"/>
      <c r="TNP69" s="876"/>
      <c r="TNQ69" s="876"/>
      <c r="TNR69" s="876"/>
      <c r="TNS69" s="876"/>
      <c r="TNT69" s="876"/>
      <c r="TNU69" s="876"/>
      <c r="TNV69" s="876"/>
      <c r="TNW69" s="876"/>
      <c r="TNX69" s="876"/>
      <c r="TNY69" s="876"/>
      <c r="TNZ69" s="876"/>
      <c r="TOA69" s="876"/>
      <c r="TOB69" s="876"/>
      <c r="TOC69" s="876"/>
      <c r="TOD69" s="876"/>
      <c r="TOE69" s="876"/>
      <c r="TOF69" s="876"/>
      <c r="TOG69" s="876"/>
      <c r="TOH69" s="876"/>
      <c r="TOI69" s="876"/>
      <c r="TOJ69" s="876"/>
      <c r="TOK69" s="876"/>
      <c r="TOL69" s="876"/>
      <c r="TOM69" s="876"/>
      <c r="TON69" s="876"/>
      <c r="TOO69" s="876"/>
      <c r="TOP69" s="876"/>
      <c r="TOQ69" s="876"/>
      <c r="TOR69" s="876"/>
      <c r="TOS69" s="876"/>
      <c r="TOT69" s="876"/>
      <c r="TOU69" s="876"/>
      <c r="TOV69" s="876"/>
      <c r="TOW69" s="876"/>
      <c r="TOX69" s="876"/>
      <c r="TOY69" s="876"/>
      <c r="TOZ69" s="876"/>
      <c r="TPA69" s="876"/>
      <c r="TPB69" s="876"/>
      <c r="TPC69" s="876"/>
      <c r="TPD69" s="876"/>
      <c r="TPE69" s="876"/>
      <c r="TPF69" s="876"/>
      <c r="TPG69" s="876"/>
      <c r="TPH69" s="876"/>
      <c r="TPI69" s="876"/>
      <c r="TPJ69" s="876"/>
      <c r="TPK69" s="876"/>
      <c r="TPL69" s="876"/>
      <c r="TPM69" s="876"/>
      <c r="TPN69" s="876"/>
      <c r="TPO69" s="876"/>
      <c r="TPP69" s="876"/>
      <c r="TPQ69" s="876"/>
      <c r="TPR69" s="876"/>
      <c r="TPS69" s="876"/>
      <c r="TPT69" s="876"/>
      <c r="TPU69" s="876"/>
      <c r="TPV69" s="876"/>
      <c r="TPW69" s="876"/>
      <c r="TPX69" s="876"/>
      <c r="TPY69" s="876"/>
      <c r="TPZ69" s="876"/>
      <c r="TQA69" s="876"/>
      <c r="TQB69" s="876"/>
      <c r="TQC69" s="876"/>
      <c r="TQD69" s="876"/>
      <c r="TQE69" s="876"/>
      <c r="TQF69" s="876"/>
      <c r="TQG69" s="876"/>
      <c r="TQH69" s="876"/>
      <c r="TQI69" s="876"/>
      <c r="TQJ69" s="876"/>
      <c r="TQK69" s="876"/>
      <c r="TQL69" s="876"/>
      <c r="TQM69" s="876"/>
      <c r="TQN69" s="876"/>
      <c r="TQO69" s="876"/>
      <c r="TQP69" s="876"/>
      <c r="TQQ69" s="876"/>
      <c r="TQR69" s="876"/>
      <c r="TQS69" s="876"/>
      <c r="TQT69" s="876"/>
      <c r="TQU69" s="876"/>
      <c r="TQV69" s="876"/>
      <c r="TQW69" s="876"/>
      <c r="TQX69" s="876"/>
      <c r="TQY69" s="876"/>
      <c r="TQZ69" s="876"/>
      <c r="TRA69" s="876"/>
      <c r="TRB69" s="876"/>
      <c r="TRC69" s="876"/>
      <c r="TRD69" s="876"/>
      <c r="TRE69" s="876"/>
      <c r="TRF69" s="876"/>
      <c r="TRG69" s="876"/>
      <c r="TRH69" s="876"/>
      <c r="TRI69" s="876"/>
      <c r="TRJ69" s="876"/>
      <c r="TRK69" s="876"/>
      <c r="TRL69" s="876"/>
      <c r="TRM69" s="876"/>
      <c r="TRN69" s="876"/>
      <c r="TRO69" s="876"/>
      <c r="TRP69" s="876"/>
      <c r="TRQ69" s="876"/>
      <c r="TRR69" s="876"/>
      <c r="TRS69" s="876"/>
      <c r="TRT69" s="876"/>
      <c r="TRU69" s="876"/>
      <c r="TRV69" s="876"/>
      <c r="TRW69" s="876"/>
      <c r="TRX69" s="876"/>
      <c r="TRY69" s="876"/>
      <c r="TRZ69" s="876"/>
      <c r="TSA69" s="876"/>
      <c r="TSB69" s="876"/>
      <c r="TSC69" s="876"/>
      <c r="TSD69" s="876"/>
      <c r="TSE69" s="876"/>
      <c r="TSF69" s="876"/>
      <c r="TSG69" s="876"/>
      <c r="TSH69" s="876"/>
      <c r="TSI69" s="876"/>
      <c r="TSJ69" s="876"/>
      <c r="TSK69" s="876"/>
      <c r="TSL69" s="876"/>
      <c r="TSM69" s="876"/>
      <c r="TSN69" s="876"/>
      <c r="TSO69" s="876"/>
      <c r="TSP69" s="876"/>
      <c r="TSQ69" s="876"/>
      <c r="TSR69" s="876"/>
      <c r="TSS69" s="876"/>
      <c r="TST69" s="876"/>
      <c r="TSU69" s="876"/>
      <c r="TSV69" s="876"/>
      <c r="TSW69" s="876"/>
      <c r="TSX69" s="876"/>
      <c r="TSY69" s="876"/>
      <c r="TSZ69" s="876"/>
      <c r="TTA69" s="876"/>
      <c r="TTB69" s="876"/>
      <c r="TTC69" s="876"/>
      <c r="TTD69" s="876"/>
      <c r="TTE69" s="876"/>
      <c r="TTF69" s="876"/>
      <c r="TTG69" s="876"/>
      <c r="TTH69" s="876"/>
      <c r="TTI69" s="876"/>
      <c r="TTJ69" s="876"/>
      <c r="TTK69" s="876"/>
      <c r="TTL69" s="876"/>
      <c r="TTM69" s="876"/>
      <c r="TTN69" s="876"/>
      <c r="TTO69" s="876"/>
      <c r="TTP69" s="876"/>
      <c r="TTQ69" s="876"/>
      <c r="TTR69" s="876"/>
      <c r="TTS69" s="876"/>
      <c r="TTT69" s="876"/>
      <c r="TTU69" s="876"/>
      <c r="TTV69" s="876"/>
      <c r="TTW69" s="876"/>
      <c r="TTX69" s="876"/>
      <c r="TTY69" s="876"/>
      <c r="TTZ69" s="876"/>
      <c r="TUA69" s="876"/>
      <c r="TUB69" s="876"/>
      <c r="TUC69" s="876"/>
      <c r="TUD69" s="876"/>
      <c r="TUE69" s="876"/>
      <c r="TUF69" s="876"/>
      <c r="TUG69" s="876"/>
      <c r="TUH69" s="876"/>
      <c r="TUI69" s="876"/>
      <c r="TUJ69" s="876"/>
      <c r="TUK69" s="876"/>
      <c r="TUL69" s="876"/>
      <c r="TUM69" s="876"/>
      <c r="TUN69" s="876"/>
      <c r="TUO69" s="876"/>
      <c r="TUP69" s="876"/>
      <c r="TUQ69" s="876"/>
      <c r="TUR69" s="876"/>
      <c r="TUS69" s="876"/>
      <c r="TUT69" s="876"/>
      <c r="TUU69" s="876"/>
      <c r="TUV69" s="876"/>
      <c r="TUW69" s="876"/>
      <c r="TUX69" s="876"/>
      <c r="TUY69" s="876"/>
      <c r="TUZ69" s="876"/>
      <c r="TVA69" s="876"/>
      <c r="TVB69" s="876"/>
      <c r="TVC69" s="876"/>
      <c r="TVD69" s="876"/>
      <c r="TVE69" s="876"/>
      <c r="TVF69" s="876"/>
      <c r="TVG69" s="876"/>
      <c r="TVH69" s="876"/>
      <c r="TVI69" s="876"/>
      <c r="TVJ69" s="876"/>
      <c r="TVK69" s="876"/>
      <c r="TVL69" s="876"/>
      <c r="TVM69" s="876"/>
      <c r="TVN69" s="876"/>
      <c r="TVO69" s="876"/>
      <c r="TVP69" s="876"/>
      <c r="TVQ69" s="876"/>
      <c r="TVR69" s="876"/>
      <c r="TVS69" s="876"/>
      <c r="TVT69" s="876"/>
      <c r="TVU69" s="876"/>
      <c r="TVV69" s="876"/>
      <c r="TVW69" s="876"/>
      <c r="TVX69" s="876"/>
      <c r="TVY69" s="876"/>
      <c r="TVZ69" s="876"/>
      <c r="TWA69" s="876"/>
      <c r="TWB69" s="876"/>
      <c r="TWC69" s="876"/>
      <c r="TWD69" s="876"/>
      <c r="TWE69" s="876"/>
      <c r="TWF69" s="876"/>
      <c r="TWG69" s="876"/>
      <c r="TWH69" s="876"/>
      <c r="TWI69" s="876"/>
      <c r="TWJ69" s="876"/>
      <c r="TWK69" s="876"/>
      <c r="TWL69" s="876"/>
      <c r="TWM69" s="876"/>
      <c r="TWN69" s="876"/>
      <c r="TWO69" s="876"/>
      <c r="TWP69" s="876"/>
      <c r="TWQ69" s="876"/>
      <c r="TWR69" s="876"/>
      <c r="TWS69" s="876"/>
      <c r="TWT69" s="876"/>
      <c r="TWU69" s="876"/>
      <c r="TWV69" s="876"/>
      <c r="TWW69" s="876"/>
      <c r="TWX69" s="876"/>
      <c r="TWY69" s="876"/>
      <c r="TWZ69" s="876"/>
      <c r="TXA69" s="876"/>
      <c r="TXB69" s="876"/>
      <c r="TXC69" s="876"/>
      <c r="TXD69" s="876"/>
      <c r="TXE69" s="876"/>
      <c r="TXF69" s="876"/>
      <c r="TXG69" s="876"/>
      <c r="TXH69" s="876"/>
      <c r="TXI69" s="876"/>
      <c r="TXJ69" s="876"/>
      <c r="TXK69" s="876"/>
      <c r="TXL69" s="876"/>
      <c r="TXM69" s="876"/>
      <c r="TXN69" s="876"/>
      <c r="TXO69" s="876"/>
      <c r="TXP69" s="876"/>
      <c r="TXQ69" s="876"/>
      <c r="TXR69" s="876"/>
      <c r="TXS69" s="876"/>
      <c r="TXT69" s="876"/>
      <c r="TXU69" s="876"/>
      <c r="TXV69" s="876"/>
      <c r="TXW69" s="876"/>
      <c r="TXX69" s="876"/>
      <c r="TXY69" s="876"/>
      <c r="TXZ69" s="876"/>
      <c r="TYA69" s="876"/>
      <c r="TYB69" s="876"/>
      <c r="TYC69" s="876"/>
      <c r="TYD69" s="876"/>
      <c r="TYE69" s="876"/>
      <c r="TYF69" s="876"/>
      <c r="TYG69" s="876"/>
      <c r="TYH69" s="876"/>
      <c r="TYI69" s="876"/>
      <c r="TYJ69" s="876"/>
      <c r="TYK69" s="876"/>
      <c r="TYL69" s="876"/>
      <c r="TYM69" s="876"/>
      <c r="TYN69" s="876"/>
      <c r="TYO69" s="876"/>
      <c r="TYP69" s="876"/>
      <c r="TYQ69" s="876"/>
      <c r="TYR69" s="876"/>
      <c r="TYS69" s="876"/>
      <c r="TYT69" s="876"/>
      <c r="TYU69" s="876"/>
      <c r="TYV69" s="876"/>
      <c r="TYW69" s="876"/>
      <c r="TYX69" s="876"/>
      <c r="TYY69" s="876"/>
      <c r="TYZ69" s="876"/>
      <c r="TZA69" s="876"/>
      <c r="TZB69" s="876"/>
      <c r="TZC69" s="876"/>
      <c r="TZD69" s="876"/>
      <c r="TZE69" s="876"/>
      <c r="TZF69" s="876"/>
      <c r="TZG69" s="876"/>
      <c r="TZH69" s="876"/>
      <c r="TZI69" s="876"/>
      <c r="TZJ69" s="876"/>
      <c r="TZK69" s="876"/>
      <c r="TZL69" s="876"/>
      <c r="TZM69" s="876"/>
      <c r="TZN69" s="876"/>
      <c r="TZO69" s="876"/>
      <c r="TZP69" s="876"/>
      <c r="TZQ69" s="876"/>
      <c r="TZR69" s="876"/>
      <c r="TZS69" s="876"/>
      <c r="TZT69" s="876"/>
      <c r="TZU69" s="876"/>
      <c r="TZV69" s="876"/>
      <c r="TZW69" s="876"/>
      <c r="TZX69" s="876"/>
      <c r="TZY69" s="876"/>
      <c r="TZZ69" s="876"/>
      <c r="UAA69" s="876"/>
      <c r="UAB69" s="876"/>
      <c r="UAC69" s="876"/>
      <c r="UAD69" s="876"/>
      <c r="UAE69" s="876"/>
      <c r="UAF69" s="876"/>
      <c r="UAG69" s="876"/>
      <c r="UAH69" s="876"/>
      <c r="UAI69" s="876"/>
      <c r="UAJ69" s="876"/>
      <c r="UAK69" s="876"/>
      <c r="UAL69" s="876"/>
      <c r="UAM69" s="876"/>
      <c r="UAN69" s="876"/>
      <c r="UAO69" s="876"/>
      <c r="UAP69" s="876"/>
      <c r="UAQ69" s="876"/>
      <c r="UAR69" s="876"/>
      <c r="UAS69" s="876"/>
      <c r="UAT69" s="876"/>
      <c r="UAU69" s="876"/>
      <c r="UAV69" s="876"/>
      <c r="UAW69" s="876"/>
      <c r="UAX69" s="876"/>
      <c r="UAY69" s="876"/>
      <c r="UAZ69" s="876"/>
      <c r="UBA69" s="876"/>
      <c r="UBB69" s="876"/>
      <c r="UBC69" s="876"/>
      <c r="UBD69" s="876"/>
      <c r="UBE69" s="876"/>
      <c r="UBF69" s="876"/>
      <c r="UBG69" s="876"/>
      <c r="UBH69" s="876"/>
      <c r="UBI69" s="876"/>
      <c r="UBJ69" s="876"/>
      <c r="UBK69" s="876"/>
      <c r="UBL69" s="876"/>
      <c r="UBM69" s="876"/>
      <c r="UBN69" s="876"/>
      <c r="UBO69" s="876"/>
      <c r="UBP69" s="876"/>
      <c r="UBQ69" s="876"/>
      <c r="UBR69" s="876"/>
      <c r="UBS69" s="876"/>
      <c r="UBT69" s="876"/>
      <c r="UBU69" s="876"/>
      <c r="UBV69" s="876"/>
      <c r="UBW69" s="876"/>
      <c r="UBX69" s="876"/>
      <c r="UBY69" s="876"/>
      <c r="UBZ69" s="876"/>
      <c r="UCA69" s="876"/>
      <c r="UCB69" s="876"/>
      <c r="UCC69" s="876"/>
      <c r="UCD69" s="876"/>
      <c r="UCE69" s="876"/>
      <c r="UCF69" s="876"/>
      <c r="UCG69" s="876"/>
      <c r="UCH69" s="876"/>
      <c r="UCI69" s="876"/>
      <c r="UCJ69" s="876"/>
      <c r="UCK69" s="876"/>
      <c r="UCL69" s="876"/>
      <c r="UCM69" s="876"/>
      <c r="UCN69" s="876"/>
      <c r="UCO69" s="876"/>
      <c r="UCP69" s="876"/>
      <c r="UCQ69" s="876"/>
      <c r="UCR69" s="876"/>
      <c r="UCS69" s="876"/>
      <c r="UCT69" s="876"/>
      <c r="UCU69" s="876"/>
      <c r="UCV69" s="876"/>
      <c r="UCW69" s="876"/>
      <c r="UCX69" s="876"/>
      <c r="UCY69" s="876"/>
      <c r="UCZ69" s="876"/>
      <c r="UDA69" s="876"/>
      <c r="UDB69" s="876"/>
      <c r="UDC69" s="876"/>
      <c r="UDD69" s="876"/>
      <c r="UDE69" s="876"/>
      <c r="UDF69" s="876"/>
      <c r="UDG69" s="876"/>
      <c r="UDH69" s="876"/>
      <c r="UDI69" s="876"/>
      <c r="UDJ69" s="876"/>
      <c r="UDK69" s="876"/>
      <c r="UDL69" s="876"/>
      <c r="UDM69" s="876"/>
      <c r="UDN69" s="876"/>
      <c r="UDO69" s="876"/>
      <c r="UDP69" s="876"/>
      <c r="UDQ69" s="876"/>
      <c r="UDR69" s="876"/>
      <c r="UDS69" s="876"/>
      <c r="UDT69" s="876"/>
      <c r="UDU69" s="876"/>
      <c r="UDV69" s="876"/>
      <c r="UDW69" s="876"/>
      <c r="UDX69" s="876"/>
      <c r="UDY69" s="876"/>
      <c r="UDZ69" s="876"/>
      <c r="UEA69" s="876"/>
      <c r="UEB69" s="876"/>
      <c r="UEC69" s="876"/>
      <c r="UED69" s="876"/>
      <c r="UEE69" s="876"/>
      <c r="UEF69" s="876"/>
      <c r="UEG69" s="876"/>
      <c r="UEH69" s="876"/>
      <c r="UEI69" s="876"/>
      <c r="UEJ69" s="876"/>
      <c r="UEK69" s="876"/>
      <c r="UEL69" s="876"/>
      <c r="UEM69" s="876"/>
      <c r="UEN69" s="876"/>
      <c r="UEO69" s="876"/>
      <c r="UEP69" s="876"/>
      <c r="UEQ69" s="876"/>
      <c r="UER69" s="876"/>
      <c r="UES69" s="876"/>
      <c r="UET69" s="876"/>
      <c r="UEU69" s="876"/>
      <c r="UEV69" s="876"/>
      <c r="UEW69" s="876"/>
      <c r="UEX69" s="876"/>
      <c r="UEY69" s="876"/>
      <c r="UEZ69" s="876"/>
      <c r="UFA69" s="876"/>
      <c r="UFB69" s="876"/>
      <c r="UFC69" s="876"/>
      <c r="UFD69" s="876"/>
      <c r="UFE69" s="876"/>
      <c r="UFF69" s="876"/>
      <c r="UFG69" s="876"/>
      <c r="UFH69" s="876"/>
      <c r="UFI69" s="876"/>
      <c r="UFJ69" s="876"/>
      <c r="UFK69" s="876"/>
      <c r="UFL69" s="876"/>
      <c r="UFM69" s="876"/>
      <c r="UFN69" s="876"/>
      <c r="UFO69" s="876"/>
      <c r="UFP69" s="876"/>
      <c r="UFQ69" s="876"/>
      <c r="UFR69" s="876"/>
      <c r="UFS69" s="876"/>
      <c r="UFT69" s="876"/>
      <c r="UFU69" s="876"/>
      <c r="UFV69" s="876"/>
      <c r="UFW69" s="876"/>
      <c r="UFX69" s="876"/>
      <c r="UFY69" s="876"/>
      <c r="UFZ69" s="876"/>
      <c r="UGA69" s="876"/>
      <c r="UGB69" s="876"/>
      <c r="UGC69" s="876"/>
      <c r="UGD69" s="876"/>
      <c r="UGE69" s="876"/>
      <c r="UGF69" s="876"/>
      <c r="UGG69" s="876"/>
      <c r="UGH69" s="876"/>
      <c r="UGI69" s="876"/>
      <c r="UGJ69" s="876"/>
      <c r="UGK69" s="876"/>
      <c r="UGL69" s="876"/>
      <c r="UGM69" s="876"/>
      <c r="UGN69" s="876"/>
      <c r="UGO69" s="876"/>
      <c r="UGP69" s="876"/>
      <c r="UGQ69" s="876"/>
      <c r="UGR69" s="876"/>
      <c r="UGS69" s="876"/>
      <c r="UGT69" s="876"/>
      <c r="UGU69" s="876"/>
      <c r="UGV69" s="876"/>
      <c r="UGW69" s="876"/>
      <c r="UGX69" s="876"/>
      <c r="UGY69" s="876"/>
      <c r="UGZ69" s="876"/>
      <c r="UHA69" s="876"/>
      <c r="UHB69" s="876"/>
      <c r="UHC69" s="876"/>
      <c r="UHD69" s="876"/>
      <c r="UHE69" s="876"/>
      <c r="UHF69" s="876"/>
      <c r="UHG69" s="876"/>
      <c r="UHH69" s="876"/>
      <c r="UHI69" s="876"/>
      <c r="UHJ69" s="876"/>
      <c r="UHK69" s="876"/>
      <c r="UHL69" s="876"/>
      <c r="UHM69" s="876"/>
      <c r="UHN69" s="876"/>
      <c r="UHO69" s="876"/>
      <c r="UHP69" s="876"/>
      <c r="UHQ69" s="876"/>
      <c r="UHR69" s="876"/>
      <c r="UHS69" s="876"/>
      <c r="UHT69" s="876"/>
      <c r="UHU69" s="876"/>
      <c r="UHV69" s="876"/>
      <c r="UHW69" s="876"/>
      <c r="UHX69" s="876"/>
      <c r="UHY69" s="876"/>
      <c r="UHZ69" s="876"/>
      <c r="UIA69" s="876"/>
      <c r="UIB69" s="876"/>
      <c r="UIC69" s="876"/>
      <c r="UID69" s="876"/>
      <c r="UIE69" s="876"/>
      <c r="UIF69" s="876"/>
      <c r="UIG69" s="876"/>
      <c r="UIH69" s="876"/>
      <c r="UII69" s="876"/>
      <c r="UIJ69" s="876"/>
      <c r="UIK69" s="876"/>
      <c r="UIL69" s="876"/>
      <c r="UIM69" s="876"/>
      <c r="UIN69" s="876"/>
      <c r="UIO69" s="876"/>
      <c r="UIP69" s="876"/>
      <c r="UIQ69" s="876"/>
      <c r="UIR69" s="876"/>
      <c r="UIS69" s="876"/>
      <c r="UIT69" s="876"/>
      <c r="UIU69" s="876"/>
      <c r="UIV69" s="876"/>
      <c r="UIW69" s="876"/>
      <c r="UIX69" s="876"/>
      <c r="UIY69" s="876"/>
      <c r="UIZ69" s="876"/>
      <c r="UJA69" s="876"/>
      <c r="UJB69" s="876"/>
      <c r="UJC69" s="876"/>
      <c r="UJD69" s="876"/>
      <c r="UJE69" s="876"/>
      <c r="UJF69" s="876"/>
      <c r="UJG69" s="876"/>
      <c r="UJH69" s="876"/>
      <c r="UJI69" s="876"/>
      <c r="UJJ69" s="876"/>
      <c r="UJK69" s="876"/>
      <c r="UJL69" s="876"/>
      <c r="UJM69" s="876"/>
      <c r="UJN69" s="876"/>
      <c r="UJO69" s="876"/>
      <c r="UJP69" s="876"/>
      <c r="UJQ69" s="876"/>
      <c r="UJR69" s="876"/>
      <c r="UJS69" s="876"/>
      <c r="UJT69" s="876"/>
      <c r="UJU69" s="876"/>
      <c r="UJV69" s="876"/>
      <c r="UJW69" s="876"/>
      <c r="UJX69" s="876"/>
      <c r="UJY69" s="876"/>
      <c r="UJZ69" s="876"/>
      <c r="UKA69" s="876"/>
      <c r="UKB69" s="876"/>
      <c r="UKC69" s="876"/>
      <c r="UKD69" s="876"/>
      <c r="UKE69" s="876"/>
      <c r="UKF69" s="876"/>
      <c r="UKG69" s="876"/>
      <c r="UKH69" s="876"/>
      <c r="UKI69" s="876"/>
      <c r="UKJ69" s="876"/>
      <c r="UKK69" s="876"/>
      <c r="UKL69" s="876"/>
      <c r="UKM69" s="876"/>
      <c r="UKN69" s="876"/>
      <c r="UKO69" s="876"/>
      <c r="UKP69" s="876"/>
      <c r="UKQ69" s="876"/>
      <c r="UKR69" s="876"/>
      <c r="UKS69" s="876"/>
      <c r="UKT69" s="876"/>
      <c r="UKU69" s="876"/>
      <c r="UKV69" s="876"/>
      <c r="UKW69" s="876"/>
      <c r="UKX69" s="876"/>
      <c r="UKY69" s="876"/>
      <c r="UKZ69" s="876"/>
      <c r="ULA69" s="876"/>
      <c r="ULB69" s="876"/>
      <c r="ULC69" s="876"/>
      <c r="ULD69" s="876"/>
      <c r="ULE69" s="876"/>
      <c r="ULF69" s="876"/>
      <c r="ULG69" s="876"/>
      <c r="ULH69" s="876"/>
      <c r="ULI69" s="876"/>
      <c r="ULJ69" s="876"/>
      <c r="ULK69" s="876"/>
      <c r="ULL69" s="876"/>
      <c r="ULM69" s="876"/>
      <c r="ULN69" s="876"/>
      <c r="ULO69" s="876"/>
      <c r="ULP69" s="876"/>
      <c r="ULQ69" s="876"/>
      <c r="ULR69" s="876"/>
      <c r="ULS69" s="876"/>
      <c r="ULT69" s="876"/>
      <c r="ULU69" s="876"/>
      <c r="ULV69" s="876"/>
      <c r="ULW69" s="876"/>
      <c r="ULX69" s="876"/>
      <c r="ULY69" s="876"/>
      <c r="ULZ69" s="876"/>
      <c r="UMA69" s="876"/>
      <c r="UMB69" s="876"/>
      <c r="UMC69" s="876"/>
      <c r="UMD69" s="876"/>
      <c r="UME69" s="876"/>
      <c r="UMF69" s="876"/>
      <c r="UMG69" s="876"/>
      <c r="UMH69" s="876"/>
      <c r="UMI69" s="876"/>
      <c r="UMJ69" s="876"/>
      <c r="UMK69" s="876"/>
      <c r="UML69" s="876"/>
      <c r="UMM69" s="876"/>
      <c r="UMN69" s="876"/>
      <c r="UMO69" s="876"/>
      <c r="UMP69" s="876"/>
      <c r="UMQ69" s="876"/>
      <c r="UMR69" s="876"/>
      <c r="UMS69" s="876"/>
      <c r="UMT69" s="876"/>
      <c r="UMU69" s="876"/>
      <c r="UMV69" s="876"/>
      <c r="UMW69" s="876"/>
      <c r="UMX69" s="876"/>
      <c r="UMY69" s="876"/>
      <c r="UMZ69" s="876"/>
      <c r="UNA69" s="876"/>
      <c r="UNB69" s="876"/>
      <c r="UNC69" s="876"/>
      <c r="UND69" s="876"/>
      <c r="UNE69" s="876"/>
      <c r="UNF69" s="876"/>
      <c r="UNG69" s="876"/>
      <c r="UNH69" s="876"/>
      <c r="UNI69" s="876"/>
      <c r="UNJ69" s="876"/>
      <c r="UNK69" s="876"/>
      <c r="UNL69" s="876"/>
      <c r="UNM69" s="876"/>
      <c r="UNN69" s="876"/>
      <c r="UNO69" s="876"/>
      <c r="UNP69" s="876"/>
      <c r="UNQ69" s="876"/>
      <c r="UNR69" s="876"/>
      <c r="UNS69" s="876"/>
      <c r="UNT69" s="876"/>
      <c r="UNU69" s="876"/>
      <c r="UNV69" s="876"/>
      <c r="UNW69" s="876"/>
      <c r="UNX69" s="876"/>
      <c r="UNY69" s="876"/>
      <c r="UNZ69" s="876"/>
      <c r="UOA69" s="876"/>
      <c r="UOB69" s="876"/>
      <c r="UOC69" s="876"/>
      <c r="UOD69" s="876"/>
      <c r="UOE69" s="876"/>
      <c r="UOF69" s="876"/>
      <c r="UOG69" s="876"/>
      <c r="UOH69" s="876"/>
      <c r="UOI69" s="876"/>
      <c r="UOJ69" s="876"/>
      <c r="UOK69" s="876"/>
      <c r="UOL69" s="876"/>
      <c r="UOM69" s="876"/>
      <c r="UON69" s="876"/>
      <c r="UOO69" s="876"/>
      <c r="UOP69" s="876"/>
      <c r="UOQ69" s="876"/>
      <c r="UOR69" s="876"/>
      <c r="UOS69" s="876"/>
      <c r="UOT69" s="876"/>
      <c r="UOU69" s="876"/>
      <c r="UOV69" s="876"/>
      <c r="UOW69" s="876"/>
      <c r="UOX69" s="876"/>
      <c r="UOY69" s="876"/>
      <c r="UOZ69" s="876"/>
      <c r="UPA69" s="876"/>
      <c r="UPB69" s="876"/>
      <c r="UPC69" s="876"/>
      <c r="UPD69" s="876"/>
      <c r="UPE69" s="876"/>
      <c r="UPF69" s="876"/>
      <c r="UPG69" s="876"/>
      <c r="UPH69" s="876"/>
      <c r="UPI69" s="876"/>
      <c r="UPJ69" s="876"/>
      <c r="UPK69" s="876"/>
      <c r="UPL69" s="876"/>
      <c r="UPM69" s="876"/>
      <c r="UPN69" s="876"/>
      <c r="UPO69" s="876"/>
      <c r="UPP69" s="876"/>
      <c r="UPQ69" s="876"/>
      <c r="UPR69" s="876"/>
      <c r="UPS69" s="876"/>
      <c r="UPT69" s="876"/>
      <c r="UPU69" s="876"/>
      <c r="UPV69" s="876"/>
      <c r="UPW69" s="876"/>
      <c r="UPX69" s="876"/>
      <c r="UPY69" s="876"/>
      <c r="UPZ69" s="876"/>
      <c r="UQA69" s="876"/>
      <c r="UQB69" s="876"/>
      <c r="UQC69" s="876"/>
      <c r="UQD69" s="876"/>
      <c r="UQE69" s="876"/>
      <c r="UQF69" s="876"/>
      <c r="UQG69" s="876"/>
      <c r="UQH69" s="876"/>
      <c r="UQI69" s="876"/>
      <c r="UQJ69" s="876"/>
      <c r="UQK69" s="876"/>
      <c r="UQL69" s="876"/>
      <c r="UQM69" s="876"/>
      <c r="UQN69" s="876"/>
      <c r="UQO69" s="876"/>
      <c r="UQP69" s="876"/>
      <c r="UQQ69" s="876"/>
      <c r="UQR69" s="876"/>
      <c r="UQS69" s="876"/>
      <c r="UQT69" s="876"/>
      <c r="UQU69" s="876"/>
      <c r="UQV69" s="876"/>
      <c r="UQW69" s="876"/>
      <c r="UQX69" s="876"/>
      <c r="UQY69" s="876"/>
      <c r="UQZ69" s="876"/>
      <c r="URA69" s="876"/>
      <c r="URB69" s="876"/>
      <c r="URC69" s="876"/>
      <c r="URD69" s="876"/>
      <c r="URE69" s="876"/>
      <c r="URF69" s="876"/>
      <c r="URG69" s="876"/>
      <c r="URH69" s="876"/>
      <c r="URI69" s="876"/>
      <c r="URJ69" s="876"/>
      <c r="URK69" s="876"/>
      <c r="URL69" s="876"/>
      <c r="URM69" s="876"/>
      <c r="URN69" s="876"/>
      <c r="URO69" s="876"/>
      <c r="URP69" s="876"/>
      <c r="URQ69" s="876"/>
      <c r="URR69" s="876"/>
      <c r="URS69" s="876"/>
      <c r="URT69" s="876"/>
      <c r="URU69" s="876"/>
      <c r="URV69" s="876"/>
      <c r="URW69" s="876"/>
      <c r="URX69" s="876"/>
      <c r="URY69" s="876"/>
      <c r="URZ69" s="876"/>
      <c r="USA69" s="876"/>
      <c r="USB69" s="876"/>
      <c r="USC69" s="876"/>
      <c r="USD69" s="876"/>
      <c r="USE69" s="876"/>
      <c r="USF69" s="876"/>
      <c r="USG69" s="876"/>
      <c r="USH69" s="876"/>
      <c r="USI69" s="876"/>
      <c r="USJ69" s="876"/>
      <c r="USK69" s="876"/>
      <c r="USL69" s="876"/>
      <c r="USM69" s="876"/>
      <c r="USN69" s="876"/>
      <c r="USO69" s="876"/>
      <c r="USP69" s="876"/>
      <c r="USQ69" s="876"/>
      <c r="USR69" s="876"/>
      <c r="USS69" s="876"/>
      <c r="UST69" s="876"/>
      <c r="USU69" s="876"/>
      <c r="USV69" s="876"/>
      <c r="USW69" s="876"/>
      <c r="USX69" s="876"/>
      <c r="USY69" s="876"/>
      <c r="USZ69" s="876"/>
      <c r="UTA69" s="876"/>
      <c r="UTB69" s="876"/>
      <c r="UTC69" s="876"/>
      <c r="UTD69" s="876"/>
      <c r="UTE69" s="876"/>
      <c r="UTF69" s="876"/>
      <c r="UTG69" s="876"/>
      <c r="UTH69" s="876"/>
      <c r="UTI69" s="876"/>
      <c r="UTJ69" s="876"/>
      <c r="UTK69" s="876"/>
      <c r="UTL69" s="876"/>
      <c r="UTM69" s="876"/>
      <c r="UTN69" s="876"/>
      <c r="UTO69" s="876"/>
      <c r="UTP69" s="876"/>
      <c r="UTQ69" s="876"/>
      <c r="UTR69" s="876"/>
      <c r="UTS69" s="876"/>
      <c r="UTT69" s="876"/>
      <c r="UTU69" s="876"/>
      <c r="UTV69" s="876"/>
      <c r="UTW69" s="876"/>
      <c r="UTX69" s="876"/>
      <c r="UTY69" s="876"/>
      <c r="UTZ69" s="876"/>
      <c r="UUA69" s="876"/>
      <c r="UUB69" s="876"/>
      <c r="UUC69" s="876"/>
      <c r="UUD69" s="876"/>
      <c r="UUE69" s="876"/>
      <c r="UUF69" s="876"/>
      <c r="UUG69" s="876"/>
      <c r="UUH69" s="876"/>
      <c r="UUI69" s="876"/>
      <c r="UUJ69" s="876"/>
      <c r="UUK69" s="876"/>
      <c r="UUL69" s="876"/>
      <c r="UUM69" s="876"/>
      <c r="UUN69" s="876"/>
      <c r="UUO69" s="876"/>
      <c r="UUP69" s="876"/>
      <c r="UUQ69" s="876"/>
      <c r="UUR69" s="876"/>
      <c r="UUS69" s="876"/>
      <c r="UUT69" s="876"/>
      <c r="UUU69" s="876"/>
      <c r="UUV69" s="876"/>
      <c r="UUW69" s="876"/>
      <c r="UUX69" s="876"/>
      <c r="UUY69" s="876"/>
      <c r="UUZ69" s="876"/>
      <c r="UVA69" s="876"/>
      <c r="UVB69" s="876"/>
      <c r="UVC69" s="876"/>
      <c r="UVD69" s="876"/>
      <c r="UVE69" s="876"/>
      <c r="UVF69" s="876"/>
      <c r="UVG69" s="876"/>
      <c r="UVH69" s="876"/>
      <c r="UVI69" s="876"/>
      <c r="UVJ69" s="876"/>
      <c r="UVK69" s="876"/>
      <c r="UVL69" s="876"/>
      <c r="UVM69" s="876"/>
      <c r="UVN69" s="876"/>
      <c r="UVO69" s="876"/>
      <c r="UVP69" s="876"/>
      <c r="UVQ69" s="876"/>
      <c r="UVR69" s="876"/>
      <c r="UVS69" s="876"/>
      <c r="UVT69" s="876"/>
      <c r="UVU69" s="876"/>
      <c r="UVV69" s="876"/>
      <c r="UVW69" s="876"/>
      <c r="UVX69" s="876"/>
      <c r="UVY69" s="876"/>
      <c r="UVZ69" s="876"/>
      <c r="UWA69" s="876"/>
      <c r="UWB69" s="876"/>
      <c r="UWC69" s="876"/>
      <c r="UWD69" s="876"/>
      <c r="UWE69" s="876"/>
      <c r="UWF69" s="876"/>
      <c r="UWG69" s="876"/>
      <c r="UWH69" s="876"/>
      <c r="UWI69" s="876"/>
      <c r="UWJ69" s="876"/>
      <c r="UWK69" s="876"/>
      <c r="UWL69" s="876"/>
      <c r="UWM69" s="876"/>
      <c r="UWN69" s="876"/>
      <c r="UWO69" s="876"/>
      <c r="UWP69" s="876"/>
      <c r="UWQ69" s="876"/>
      <c r="UWR69" s="876"/>
      <c r="UWS69" s="876"/>
      <c r="UWT69" s="876"/>
      <c r="UWU69" s="876"/>
      <c r="UWV69" s="876"/>
      <c r="UWW69" s="876"/>
      <c r="UWX69" s="876"/>
      <c r="UWY69" s="876"/>
      <c r="UWZ69" s="876"/>
      <c r="UXA69" s="876"/>
      <c r="UXB69" s="876"/>
      <c r="UXC69" s="876"/>
      <c r="UXD69" s="876"/>
      <c r="UXE69" s="876"/>
      <c r="UXF69" s="876"/>
      <c r="UXG69" s="876"/>
      <c r="UXH69" s="876"/>
      <c r="UXI69" s="876"/>
      <c r="UXJ69" s="876"/>
      <c r="UXK69" s="876"/>
      <c r="UXL69" s="876"/>
      <c r="UXM69" s="876"/>
      <c r="UXN69" s="876"/>
      <c r="UXO69" s="876"/>
      <c r="UXP69" s="876"/>
      <c r="UXQ69" s="876"/>
      <c r="UXR69" s="876"/>
      <c r="UXS69" s="876"/>
      <c r="UXT69" s="876"/>
      <c r="UXU69" s="876"/>
      <c r="UXV69" s="876"/>
      <c r="UXW69" s="876"/>
      <c r="UXX69" s="876"/>
      <c r="UXY69" s="876"/>
      <c r="UXZ69" s="876"/>
      <c r="UYA69" s="876"/>
      <c r="UYB69" s="876"/>
      <c r="UYC69" s="876"/>
      <c r="UYD69" s="876"/>
      <c r="UYE69" s="876"/>
      <c r="UYF69" s="876"/>
      <c r="UYG69" s="876"/>
      <c r="UYH69" s="876"/>
      <c r="UYI69" s="876"/>
      <c r="UYJ69" s="876"/>
      <c r="UYK69" s="876"/>
      <c r="UYL69" s="876"/>
      <c r="UYM69" s="876"/>
      <c r="UYN69" s="876"/>
      <c r="UYO69" s="876"/>
      <c r="UYP69" s="876"/>
      <c r="UYQ69" s="876"/>
      <c r="UYR69" s="876"/>
      <c r="UYS69" s="876"/>
      <c r="UYT69" s="876"/>
      <c r="UYU69" s="876"/>
      <c r="UYV69" s="876"/>
      <c r="UYW69" s="876"/>
      <c r="UYX69" s="876"/>
      <c r="UYY69" s="876"/>
      <c r="UYZ69" s="876"/>
      <c r="UZA69" s="876"/>
      <c r="UZB69" s="876"/>
      <c r="UZC69" s="876"/>
      <c r="UZD69" s="876"/>
      <c r="UZE69" s="876"/>
      <c r="UZF69" s="876"/>
      <c r="UZG69" s="876"/>
      <c r="UZH69" s="876"/>
      <c r="UZI69" s="876"/>
      <c r="UZJ69" s="876"/>
      <c r="UZK69" s="876"/>
      <c r="UZL69" s="876"/>
      <c r="UZM69" s="876"/>
      <c r="UZN69" s="876"/>
      <c r="UZO69" s="876"/>
      <c r="UZP69" s="876"/>
      <c r="UZQ69" s="876"/>
      <c r="UZR69" s="876"/>
      <c r="UZS69" s="876"/>
      <c r="UZT69" s="876"/>
      <c r="UZU69" s="876"/>
      <c r="UZV69" s="876"/>
      <c r="UZW69" s="876"/>
      <c r="UZX69" s="876"/>
      <c r="UZY69" s="876"/>
      <c r="UZZ69" s="876"/>
      <c r="VAA69" s="876"/>
      <c r="VAB69" s="876"/>
      <c r="VAC69" s="876"/>
      <c r="VAD69" s="876"/>
      <c r="VAE69" s="876"/>
      <c r="VAF69" s="876"/>
      <c r="VAG69" s="876"/>
      <c r="VAH69" s="876"/>
      <c r="VAI69" s="876"/>
      <c r="VAJ69" s="876"/>
      <c r="VAK69" s="876"/>
      <c r="VAL69" s="876"/>
      <c r="VAM69" s="876"/>
      <c r="VAN69" s="876"/>
      <c r="VAO69" s="876"/>
      <c r="VAP69" s="876"/>
      <c r="VAQ69" s="876"/>
      <c r="VAR69" s="876"/>
      <c r="VAS69" s="876"/>
      <c r="VAT69" s="876"/>
      <c r="VAU69" s="876"/>
      <c r="VAV69" s="876"/>
      <c r="VAW69" s="876"/>
      <c r="VAX69" s="876"/>
      <c r="VAY69" s="876"/>
      <c r="VAZ69" s="876"/>
      <c r="VBA69" s="876"/>
      <c r="VBB69" s="876"/>
      <c r="VBC69" s="876"/>
      <c r="VBD69" s="876"/>
      <c r="VBE69" s="876"/>
      <c r="VBF69" s="876"/>
      <c r="VBG69" s="876"/>
      <c r="VBH69" s="876"/>
      <c r="VBI69" s="876"/>
      <c r="VBJ69" s="876"/>
      <c r="VBK69" s="876"/>
      <c r="VBL69" s="876"/>
      <c r="VBM69" s="876"/>
      <c r="VBN69" s="876"/>
      <c r="VBO69" s="876"/>
      <c r="VBP69" s="876"/>
      <c r="VBQ69" s="876"/>
      <c r="VBR69" s="876"/>
      <c r="VBS69" s="876"/>
      <c r="VBT69" s="876"/>
      <c r="VBU69" s="876"/>
      <c r="VBV69" s="876"/>
      <c r="VBW69" s="876"/>
      <c r="VBX69" s="876"/>
      <c r="VBY69" s="876"/>
      <c r="VBZ69" s="876"/>
      <c r="VCA69" s="876"/>
      <c r="VCB69" s="876"/>
      <c r="VCC69" s="876"/>
      <c r="VCD69" s="876"/>
      <c r="VCE69" s="876"/>
      <c r="VCF69" s="876"/>
      <c r="VCG69" s="876"/>
      <c r="VCH69" s="876"/>
      <c r="VCI69" s="876"/>
      <c r="VCJ69" s="876"/>
      <c r="VCK69" s="876"/>
      <c r="VCL69" s="876"/>
      <c r="VCM69" s="876"/>
      <c r="VCN69" s="876"/>
      <c r="VCO69" s="876"/>
      <c r="VCP69" s="876"/>
      <c r="VCQ69" s="876"/>
      <c r="VCR69" s="876"/>
      <c r="VCS69" s="876"/>
      <c r="VCT69" s="876"/>
      <c r="VCU69" s="876"/>
      <c r="VCV69" s="876"/>
      <c r="VCW69" s="876"/>
      <c r="VCX69" s="876"/>
      <c r="VCY69" s="876"/>
      <c r="VCZ69" s="876"/>
      <c r="VDA69" s="876"/>
      <c r="VDB69" s="876"/>
      <c r="VDC69" s="876"/>
      <c r="VDD69" s="876"/>
      <c r="VDE69" s="876"/>
      <c r="VDF69" s="876"/>
      <c r="VDG69" s="876"/>
      <c r="VDH69" s="876"/>
      <c r="VDI69" s="876"/>
      <c r="VDJ69" s="876"/>
      <c r="VDK69" s="876"/>
      <c r="VDL69" s="876"/>
      <c r="VDM69" s="876"/>
      <c r="VDN69" s="876"/>
      <c r="VDO69" s="876"/>
      <c r="VDP69" s="876"/>
      <c r="VDQ69" s="876"/>
      <c r="VDR69" s="876"/>
      <c r="VDS69" s="876"/>
      <c r="VDT69" s="876"/>
      <c r="VDU69" s="876"/>
      <c r="VDV69" s="876"/>
      <c r="VDW69" s="876"/>
      <c r="VDX69" s="876"/>
      <c r="VDY69" s="876"/>
      <c r="VDZ69" s="876"/>
      <c r="VEA69" s="876"/>
      <c r="VEB69" s="876"/>
      <c r="VEC69" s="876"/>
      <c r="VED69" s="876"/>
      <c r="VEE69" s="876"/>
      <c r="VEF69" s="876"/>
      <c r="VEG69" s="876"/>
      <c r="VEH69" s="876"/>
      <c r="VEI69" s="876"/>
      <c r="VEJ69" s="876"/>
      <c r="VEK69" s="876"/>
      <c r="VEL69" s="876"/>
      <c r="VEM69" s="876"/>
      <c r="VEN69" s="876"/>
      <c r="VEO69" s="876"/>
      <c r="VEP69" s="876"/>
      <c r="VEQ69" s="876"/>
      <c r="VER69" s="876"/>
      <c r="VES69" s="876"/>
      <c r="VET69" s="876"/>
      <c r="VEU69" s="876"/>
      <c r="VEV69" s="876"/>
      <c r="VEW69" s="876"/>
      <c r="VEX69" s="876"/>
      <c r="VEY69" s="876"/>
      <c r="VEZ69" s="876"/>
      <c r="VFA69" s="876"/>
      <c r="VFB69" s="876"/>
      <c r="VFC69" s="876"/>
      <c r="VFD69" s="876"/>
      <c r="VFE69" s="876"/>
      <c r="VFF69" s="876"/>
      <c r="VFG69" s="876"/>
      <c r="VFH69" s="876"/>
      <c r="VFI69" s="876"/>
      <c r="VFJ69" s="876"/>
      <c r="VFK69" s="876"/>
      <c r="VFL69" s="876"/>
      <c r="VFM69" s="876"/>
      <c r="VFN69" s="876"/>
      <c r="VFO69" s="876"/>
      <c r="VFP69" s="876"/>
      <c r="VFQ69" s="876"/>
      <c r="VFR69" s="876"/>
      <c r="VFS69" s="876"/>
      <c r="VFT69" s="876"/>
      <c r="VFU69" s="876"/>
      <c r="VFV69" s="876"/>
      <c r="VFW69" s="876"/>
      <c r="VFX69" s="876"/>
      <c r="VFY69" s="876"/>
      <c r="VFZ69" s="876"/>
      <c r="VGA69" s="876"/>
      <c r="VGB69" s="876"/>
      <c r="VGC69" s="876"/>
      <c r="VGD69" s="876"/>
      <c r="VGE69" s="876"/>
      <c r="VGF69" s="876"/>
      <c r="VGG69" s="876"/>
      <c r="VGH69" s="876"/>
      <c r="VGI69" s="876"/>
      <c r="VGJ69" s="876"/>
      <c r="VGK69" s="876"/>
      <c r="VGL69" s="876"/>
      <c r="VGM69" s="876"/>
      <c r="VGN69" s="876"/>
      <c r="VGO69" s="876"/>
      <c r="VGP69" s="876"/>
      <c r="VGQ69" s="876"/>
      <c r="VGR69" s="876"/>
      <c r="VGS69" s="876"/>
      <c r="VGT69" s="876"/>
      <c r="VGU69" s="876"/>
      <c r="VGV69" s="876"/>
      <c r="VGW69" s="876"/>
      <c r="VGX69" s="876"/>
      <c r="VGY69" s="876"/>
      <c r="VGZ69" s="876"/>
      <c r="VHA69" s="876"/>
      <c r="VHB69" s="876"/>
      <c r="VHC69" s="876"/>
      <c r="VHD69" s="876"/>
      <c r="VHE69" s="876"/>
      <c r="VHF69" s="876"/>
      <c r="VHG69" s="876"/>
      <c r="VHH69" s="876"/>
      <c r="VHI69" s="876"/>
      <c r="VHJ69" s="876"/>
      <c r="VHK69" s="876"/>
      <c r="VHL69" s="876"/>
      <c r="VHM69" s="876"/>
      <c r="VHN69" s="876"/>
      <c r="VHO69" s="876"/>
      <c r="VHP69" s="876"/>
      <c r="VHQ69" s="876"/>
      <c r="VHR69" s="876"/>
      <c r="VHS69" s="876"/>
      <c r="VHT69" s="876"/>
      <c r="VHU69" s="876"/>
      <c r="VHV69" s="876"/>
      <c r="VHW69" s="876"/>
      <c r="VHX69" s="876"/>
      <c r="VHY69" s="876"/>
      <c r="VHZ69" s="876"/>
      <c r="VIA69" s="876"/>
      <c r="VIB69" s="876"/>
      <c r="VIC69" s="876"/>
      <c r="VID69" s="876"/>
      <c r="VIE69" s="876"/>
      <c r="VIF69" s="876"/>
      <c r="VIG69" s="876"/>
      <c r="VIH69" s="876"/>
      <c r="VII69" s="876"/>
      <c r="VIJ69" s="876"/>
      <c r="VIK69" s="876"/>
      <c r="VIL69" s="876"/>
      <c r="VIM69" s="876"/>
      <c r="VIN69" s="876"/>
      <c r="VIO69" s="876"/>
      <c r="VIP69" s="876"/>
      <c r="VIQ69" s="876"/>
      <c r="VIR69" s="876"/>
      <c r="VIS69" s="876"/>
      <c r="VIT69" s="876"/>
      <c r="VIU69" s="876"/>
      <c r="VIV69" s="876"/>
      <c r="VIW69" s="876"/>
      <c r="VIX69" s="876"/>
      <c r="VIY69" s="876"/>
      <c r="VIZ69" s="876"/>
      <c r="VJA69" s="876"/>
      <c r="VJB69" s="876"/>
      <c r="VJC69" s="876"/>
      <c r="VJD69" s="876"/>
      <c r="VJE69" s="876"/>
      <c r="VJF69" s="876"/>
      <c r="VJG69" s="876"/>
      <c r="VJH69" s="876"/>
      <c r="VJI69" s="876"/>
      <c r="VJJ69" s="876"/>
      <c r="VJK69" s="876"/>
      <c r="VJL69" s="876"/>
      <c r="VJM69" s="876"/>
      <c r="VJN69" s="876"/>
      <c r="VJO69" s="876"/>
      <c r="VJP69" s="876"/>
      <c r="VJQ69" s="876"/>
      <c r="VJR69" s="876"/>
      <c r="VJS69" s="876"/>
      <c r="VJT69" s="876"/>
      <c r="VJU69" s="876"/>
      <c r="VJV69" s="876"/>
      <c r="VJW69" s="876"/>
      <c r="VJX69" s="876"/>
      <c r="VJY69" s="876"/>
      <c r="VJZ69" s="876"/>
      <c r="VKA69" s="876"/>
      <c r="VKB69" s="876"/>
      <c r="VKC69" s="876"/>
      <c r="VKD69" s="876"/>
      <c r="VKE69" s="876"/>
      <c r="VKF69" s="876"/>
      <c r="VKG69" s="876"/>
      <c r="VKH69" s="876"/>
      <c r="VKI69" s="876"/>
      <c r="VKJ69" s="876"/>
      <c r="VKK69" s="876"/>
      <c r="VKL69" s="876"/>
      <c r="VKM69" s="876"/>
      <c r="VKN69" s="876"/>
      <c r="VKO69" s="876"/>
      <c r="VKP69" s="876"/>
      <c r="VKQ69" s="876"/>
      <c r="VKR69" s="876"/>
      <c r="VKS69" s="876"/>
      <c r="VKT69" s="876"/>
      <c r="VKU69" s="876"/>
      <c r="VKV69" s="876"/>
      <c r="VKW69" s="876"/>
      <c r="VKX69" s="876"/>
      <c r="VKY69" s="876"/>
      <c r="VKZ69" s="876"/>
      <c r="VLA69" s="876"/>
      <c r="VLB69" s="876"/>
      <c r="VLC69" s="876"/>
      <c r="VLD69" s="876"/>
      <c r="VLE69" s="876"/>
      <c r="VLF69" s="876"/>
      <c r="VLG69" s="876"/>
      <c r="VLH69" s="876"/>
      <c r="VLI69" s="876"/>
      <c r="VLJ69" s="876"/>
      <c r="VLK69" s="876"/>
      <c r="VLL69" s="876"/>
      <c r="VLM69" s="876"/>
      <c r="VLN69" s="876"/>
      <c r="VLO69" s="876"/>
      <c r="VLP69" s="876"/>
      <c r="VLQ69" s="876"/>
      <c r="VLR69" s="876"/>
      <c r="VLS69" s="876"/>
      <c r="VLT69" s="876"/>
      <c r="VLU69" s="876"/>
      <c r="VLV69" s="876"/>
      <c r="VLW69" s="876"/>
      <c r="VLX69" s="876"/>
      <c r="VLY69" s="876"/>
      <c r="VLZ69" s="876"/>
      <c r="VMA69" s="876"/>
      <c r="VMB69" s="876"/>
      <c r="VMC69" s="876"/>
      <c r="VMD69" s="876"/>
      <c r="VME69" s="876"/>
      <c r="VMF69" s="876"/>
      <c r="VMG69" s="876"/>
      <c r="VMH69" s="876"/>
      <c r="VMI69" s="876"/>
      <c r="VMJ69" s="876"/>
      <c r="VMK69" s="876"/>
      <c r="VML69" s="876"/>
      <c r="VMM69" s="876"/>
      <c r="VMN69" s="876"/>
      <c r="VMO69" s="876"/>
      <c r="VMP69" s="876"/>
      <c r="VMQ69" s="876"/>
      <c r="VMR69" s="876"/>
      <c r="VMS69" s="876"/>
      <c r="VMT69" s="876"/>
      <c r="VMU69" s="876"/>
      <c r="VMV69" s="876"/>
      <c r="VMW69" s="876"/>
      <c r="VMX69" s="876"/>
      <c r="VMY69" s="876"/>
      <c r="VMZ69" s="876"/>
      <c r="VNA69" s="876"/>
      <c r="VNB69" s="876"/>
      <c r="VNC69" s="876"/>
      <c r="VND69" s="876"/>
      <c r="VNE69" s="876"/>
      <c r="VNF69" s="876"/>
      <c r="VNG69" s="876"/>
      <c r="VNH69" s="876"/>
      <c r="VNI69" s="876"/>
      <c r="VNJ69" s="876"/>
      <c r="VNK69" s="876"/>
      <c r="VNL69" s="876"/>
      <c r="VNM69" s="876"/>
      <c r="VNN69" s="876"/>
      <c r="VNO69" s="876"/>
      <c r="VNP69" s="876"/>
      <c r="VNQ69" s="876"/>
      <c r="VNR69" s="876"/>
      <c r="VNS69" s="876"/>
      <c r="VNT69" s="876"/>
      <c r="VNU69" s="876"/>
      <c r="VNV69" s="876"/>
      <c r="VNW69" s="876"/>
      <c r="VNX69" s="876"/>
      <c r="VNY69" s="876"/>
      <c r="VNZ69" s="876"/>
      <c r="VOA69" s="876"/>
      <c r="VOB69" s="876"/>
      <c r="VOC69" s="876"/>
      <c r="VOD69" s="876"/>
      <c r="VOE69" s="876"/>
      <c r="VOF69" s="876"/>
      <c r="VOG69" s="876"/>
      <c r="VOH69" s="876"/>
      <c r="VOI69" s="876"/>
      <c r="VOJ69" s="876"/>
      <c r="VOK69" s="876"/>
      <c r="VOL69" s="876"/>
      <c r="VOM69" s="876"/>
      <c r="VON69" s="876"/>
      <c r="VOO69" s="876"/>
      <c r="VOP69" s="876"/>
      <c r="VOQ69" s="876"/>
      <c r="VOR69" s="876"/>
      <c r="VOS69" s="876"/>
      <c r="VOT69" s="876"/>
      <c r="VOU69" s="876"/>
      <c r="VOV69" s="876"/>
      <c r="VOW69" s="876"/>
      <c r="VOX69" s="876"/>
      <c r="VOY69" s="876"/>
      <c r="VOZ69" s="876"/>
      <c r="VPA69" s="876"/>
      <c r="VPB69" s="876"/>
      <c r="VPC69" s="876"/>
      <c r="VPD69" s="876"/>
      <c r="VPE69" s="876"/>
      <c r="VPF69" s="876"/>
      <c r="VPG69" s="876"/>
      <c r="VPH69" s="876"/>
      <c r="VPI69" s="876"/>
      <c r="VPJ69" s="876"/>
      <c r="VPK69" s="876"/>
      <c r="VPL69" s="876"/>
      <c r="VPM69" s="876"/>
      <c r="VPN69" s="876"/>
      <c r="VPO69" s="876"/>
      <c r="VPP69" s="876"/>
      <c r="VPQ69" s="876"/>
      <c r="VPR69" s="876"/>
      <c r="VPS69" s="876"/>
      <c r="VPT69" s="876"/>
      <c r="VPU69" s="876"/>
      <c r="VPV69" s="876"/>
      <c r="VPW69" s="876"/>
      <c r="VPX69" s="876"/>
      <c r="VPY69" s="876"/>
      <c r="VPZ69" s="876"/>
      <c r="VQA69" s="876"/>
      <c r="VQB69" s="876"/>
      <c r="VQC69" s="876"/>
      <c r="VQD69" s="876"/>
      <c r="VQE69" s="876"/>
      <c r="VQF69" s="876"/>
      <c r="VQG69" s="876"/>
      <c r="VQH69" s="876"/>
      <c r="VQI69" s="876"/>
      <c r="VQJ69" s="876"/>
      <c r="VQK69" s="876"/>
      <c r="VQL69" s="876"/>
      <c r="VQM69" s="876"/>
      <c r="VQN69" s="876"/>
      <c r="VQO69" s="876"/>
      <c r="VQP69" s="876"/>
      <c r="VQQ69" s="876"/>
      <c r="VQR69" s="876"/>
      <c r="VQS69" s="876"/>
      <c r="VQT69" s="876"/>
      <c r="VQU69" s="876"/>
      <c r="VQV69" s="876"/>
      <c r="VQW69" s="876"/>
      <c r="VQX69" s="876"/>
      <c r="VQY69" s="876"/>
      <c r="VQZ69" s="876"/>
      <c r="VRA69" s="876"/>
      <c r="VRB69" s="876"/>
      <c r="VRC69" s="876"/>
      <c r="VRD69" s="876"/>
      <c r="VRE69" s="876"/>
      <c r="VRF69" s="876"/>
      <c r="VRG69" s="876"/>
      <c r="VRH69" s="876"/>
      <c r="VRI69" s="876"/>
      <c r="VRJ69" s="876"/>
      <c r="VRK69" s="876"/>
      <c r="VRL69" s="876"/>
      <c r="VRM69" s="876"/>
      <c r="VRN69" s="876"/>
      <c r="VRO69" s="876"/>
      <c r="VRP69" s="876"/>
      <c r="VRQ69" s="876"/>
      <c r="VRR69" s="876"/>
      <c r="VRS69" s="876"/>
      <c r="VRT69" s="876"/>
      <c r="VRU69" s="876"/>
      <c r="VRV69" s="876"/>
      <c r="VRW69" s="876"/>
      <c r="VRX69" s="876"/>
      <c r="VRY69" s="876"/>
      <c r="VRZ69" s="876"/>
      <c r="VSA69" s="876"/>
      <c r="VSB69" s="876"/>
      <c r="VSC69" s="876"/>
      <c r="VSD69" s="876"/>
      <c r="VSE69" s="876"/>
      <c r="VSF69" s="876"/>
      <c r="VSG69" s="876"/>
      <c r="VSH69" s="876"/>
      <c r="VSI69" s="876"/>
      <c r="VSJ69" s="876"/>
      <c r="VSK69" s="876"/>
      <c r="VSL69" s="876"/>
      <c r="VSM69" s="876"/>
      <c r="VSN69" s="876"/>
      <c r="VSO69" s="876"/>
      <c r="VSP69" s="876"/>
      <c r="VSQ69" s="876"/>
      <c r="VSR69" s="876"/>
      <c r="VSS69" s="876"/>
      <c r="VST69" s="876"/>
      <c r="VSU69" s="876"/>
      <c r="VSV69" s="876"/>
      <c r="VSW69" s="876"/>
      <c r="VSX69" s="876"/>
      <c r="VSY69" s="876"/>
      <c r="VSZ69" s="876"/>
      <c r="VTA69" s="876"/>
      <c r="VTB69" s="876"/>
      <c r="VTC69" s="876"/>
      <c r="VTD69" s="876"/>
      <c r="VTE69" s="876"/>
      <c r="VTF69" s="876"/>
      <c r="VTG69" s="876"/>
      <c r="VTH69" s="876"/>
      <c r="VTI69" s="876"/>
      <c r="VTJ69" s="876"/>
      <c r="VTK69" s="876"/>
      <c r="VTL69" s="876"/>
      <c r="VTM69" s="876"/>
      <c r="VTN69" s="876"/>
      <c r="VTO69" s="876"/>
      <c r="VTP69" s="876"/>
      <c r="VTQ69" s="876"/>
      <c r="VTR69" s="876"/>
      <c r="VTS69" s="876"/>
      <c r="VTT69" s="876"/>
      <c r="VTU69" s="876"/>
      <c r="VTV69" s="876"/>
      <c r="VTW69" s="876"/>
      <c r="VTX69" s="876"/>
      <c r="VTY69" s="876"/>
      <c r="VTZ69" s="876"/>
      <c r="VUA69" s="876"/>
      <c r="VUB69" s="876"/>
      <c r="VUC69" s="876"/>
      <c r="VUD69" s="876"/>
      <c r="VUE69" s="876"/>
      <c r="VUF69" s="876"/>
      <c r="VUG69" s="876"/>
      <c r="VUH69" s="876"/>
      <c r="VUI69" s="876"/>
      <c r="VUJ69" s="876"/>
      <c r="VUK69" s="876"/>
      <c r="VUL69" s="876"/>
      <c r="VUM69" s="876"/>
      <c r="VUN69" s="876"/>
      <c r="VUO69" s="876"/>
      <c r="VUP69" s="876"/>
      <c r="VUQ69" s="876"/>
      <c r="VUR69" s="876"/>
      <c r="VUS69" s="876"/>
      <c r="VUT69" s="876"/>
      <c r="VUU69" s="876"/>
      <c r="VUV69" s="876"/>
      <c r="VUW69" s="876"/>
      <c r="VUX69" s="876"/>
      <c r="VUY69" s="876"/>
      <c r="VUZ69" s="876"/>
      <c r="VVA69" s="876"/>
      <c r="VVB69" s="876"/>
      <c r="VVC69" s="876"/>
      <c r="VVD69" s="876"/>
      <c r="VVE69" s="876"/>
      <c r="VVF69" s="876"/>
      <c r="VVG69" s="876"/>
      <c r="VVH69" s="876"/>
      <c r="VVI69" s="876"/>
      <c r="VVJ69" s="876"/>
      <c r="VVK69" s="876"/>
      <c r="VVL69" s="876"/>
      <c r="VVM69" s="876"/>
      <c r="VVN69" s="876"/>
      <c r="VVO69" s="876"/>
      <c r="VVP69" s="876"/>
      <c r="VVQ69" s="876"/>
      <c r="VVR69" s="876"/>
      <c r="VVS69" s="876"/>
      <c r="VVT69" s="876"/>
      <c r="VVU69" s="876"/>
      <c r="VVV69" s="876"/>
      <c r="VVW69" s="876"/>
      <c r="VVX69" s="876"/>
      <c r="VVY69" s="876"/>
      <c r="VVZ69" s="876"/>
      <c r="VWA69" s="876"/>
      <c r="VWB69" s="876"/>
      <c r="VWC69" s="876"/>
      <c r="VWD69" s="876"/>
      <c r="VWE69" s="876"/>
      <c r="VWF69" s="876"/>
      <c r="VWG69" s="876"/>
      <c r="VWH69" s="876"/>
      <c r="VWI69" s="876"/>
      <c r="VWJ69" s="876"/>
      <c r="VWK69" s="876"/>
      <c r="VWL69" s="876"/>
      <c r="VWM69" s="876"/>
      <c r="VWN69" s="876"/>
      <c r="VWO69" s="876"/>
      <c r="VWP69" s="876"/>
      <c r="VWQ69" s="876"/>
      <c r="VWR69" s="876"/>
      <c r="VWS69" s="876"/>
      <c r="VWT69" s="876"/>
      <c r="VWU69" s="876"/>
      <c r="VWV69" s="876"/>
      <c r="VWW69" s="876"/>
      <c r="VWX69" s="876"/>
      <c r="VWY69" s="876"/>
      <c r="VWZ69" s="876"/>
      <c r="VXA69" s="876"/>
      <c r="VXB69" s="876"/>
      <c r="VXC69" s="876"/>
      <c r="VXD69" s="876"/>
      <c r="VXE69" s="876"/>
      <c r="VXF69" s="876"/>
      <c r="VXG69" s="876"/>
      <c r="VXH69" s="876"/>
      <c r="VXI69" s="876"/>
      <c r="VXJ69" s="876"/>
      <c r="VXK69" s="876"/>
      <c r="VXL69" s="876"/>
      <c r="VXM69" s="876"/>
      <c r="VXN69" s="876"/>
      <c r="VXO69" s="876"/>
      <c r="VXP69" s="876"/>
      <c r="VXQ69" s="876"/>
      <c r="VXR69" s="876"/>
      <c r="VXS69" s="876"/>
      <c r="VXT69" s="876"/>
      <c r="VXU69" s="876"/>
      <c r="VXV69" s="876"/>
      <c r="VXW69" s="876"/>
      <c r="VXX69" s="876"/>
      <c r="VXY69" s="876"/>
      <c r="VXZ69" s="876"/>
      <c r="VYA69" s="876"/>
      <c r="VYB69" s="876"/>
      <c r="VYC69" s="876"/>
      <c r="VYD69" s="876"/>
      <c r="VYE69" s="876"/>
      <c r="VYF69" s="876"/>
      <c r="VYG69" s="876"/>
      <c r="VYH69" s="876"/>
      <c r="VYI69" s="876"/>
      <c r="VYJ69" s="876"/>
      <c r="VYK69" s="876"/>
      <c r="VYL69" s="876"/>
      <c r="VYM69" s="876"/>
      <c r="VYN69" s="876"/>
      <c r="VYO69" s="876"/>
      <c r="VYP69" s="876"/>
      <c r="VYQ69" s="876"/>
      <c r="VYR69" s="876"/>
      <c r="VYS69" s="876"/>
      <c r="VYT69" s="876"/>
      <c r="VYU69" s="876"/>
      <c r="VYV69" s="876"/>
      <c r="VYW69" s="876"/>
      <c r="VYX69" s="876"/>
      <c r="VYY69" s="876"/>
      <c r="VYZ69" s="876"/>
      <c r="VZA69" s="876"/>
      <c r="VZB69" s="876"/>
      <c r="VZC69" s="876"/>
      <c r="VZD69" s="876"/>
      <c r="VZE69" s="876"/>
      <c r="VZF69" s="876"/>
      <c r="VZG69" s="876"/>
      <c r="VZH69" s="876"/>
      <c r="VZI69" s="876"/>
      <c r="VZJ69" s="876"/>
      <c r="VZK69" s="876"/>
      <c r="VZL69" s="876"/>
      <c r="VZM69" s="876"/>
      <c r="VZN69" s="876"/>
      <c r="VZO69" s="876"/>
      <c r="VZP69" s="876"/>
      <c r="VZQ69" s="876"/>
      <c r="VZR69" s="876"/>
      <c r="VZS69" s="876"/>
      <c r="VZT69" s="876"/>
      <c r="VZU69" s="876"/>
      <c r="VZV69" s="876"/>
      <c r="VZW69" s="876"/>
      <c r="VZX69" s="876"/>
      <c r="VZY69" s="876"/>
      <c r="VZZ69" s="876"/>
      <c r="WAA69" s="876"/>
      <c r="WAB69" s="876"/>
      <c r="WAC69" s="876"/>
      <c r="WAD69" s="876"/>
      <c r="WAE69" s="876"/>
      <c r="WAF69" s="876"/>
      <c r="WAG69" s="876"/>
      <c r="WAH69" s="876"/>
      <c r="WAI69" s="876"/>
      <c r="WAJ69" s="876"/>
      <c r="WAK69" s="876"/>
      <c r="WAL69" s="876"/>
      <c r="WAM69" s="876"/>
      <c r="WAN69" s="876"/>
      <c r="WAO69" s="876"/>
      <c r="WAP69" s="876"/>
      <c r="WAQ69" s="876"/>
      <c r="WAR69" s="876"/>
      <c r="WAS69" s="876"/>
      <c r="WAT69" s="876"/>
      <c r="WAU69" s="876"/>
      <c r="WAV69" s="876"/>
      <c r="WAW69" s="876"/>
      <c r="WAX69" s="876"/>
      <c r="WAY69" s="876"/>
      <c r="WAZ69" s="876"/>
      <c r="WBA69" s="876"/>
      <c r="WBB69" s="876"/>
      <c r="WBC69" s="876"/>
      <c r="WBD69" s="876"/>
      <c r="WBE69" s="876"/>
      <c r="WBF69" s="876"/>
      <c r="WBG69" s="876"/>
      <c r="WBH69" s="876"/>
      <c r="WBI69" s="876"/>
      <c r="WBJ69" s="876"/>
      <c r="WBK69" s="876"/>
      <c r="WBL69" s="876"/>
      <c r="WBM69" s="876"/>
      <c r="WBN69" s="876"/>
      <c r="WBO69" s="876"/>
      <c r="WBP69" s="876"/>
      <c r="WBQ69" s="876"/>
      <c r="WBR69" s="876"/>
      <c r="WBS69" s="876"/>
      <c r="WBT69" s="876"/>
      <c r="WBU69" s="876"/>
      <c r="WBV69" s="876"/>
      <c r="WBW69" s="876"/>
      <c r="WBX69" s="876"/>
      <c r="WBY69" s="876"/>
      <c r="WBZ69" s="876"/>
      <c r="WCA69" s="876"/>
      <c r="WCB69" s="876"/>
      <c r="WCC69" s="876"/>
      <c r="WCD69" s="876"/>
      <c r="WCE69" s="876"/>
      <c r="WCF69" s="876"/>
      <c r="WCG69" s="876"/>
      <c r="WCH69" s="876"/>
      <c r="WCI69" s="876"/>
      <c r="WCJ69" s="876"/>
      <c r="WCK69" s="876"/>
      <c r="WCL69" s="876"/>
      <c r="WCM69" s="876"/>
      <c r="WCN69" s="876"/>
      <c r="WCO69" s="876"/>
      <c r="WCP69" s="876"/>
      <c r="WCQ69" s="876"/>
      <c r="WCR69" s="876"/>
      <c r="WCS69" s="876"/>
      <c r="WCT69" s="876"/>
      <c r="WCU69" s="876"/>
      <c r="WCV69" s="876"/>
      <c r="WCW69" s="876"/>
      <c r="WCX69" s="876"/>
      <c r="WCY69" s="876"/>
      <c r="WCZ69" s="876"/>
      <c r="WDA69" s="876"/>
      <c r="WDB69" s="876"/>
      <c r="WDC69" s="876"/>
      <c r="WDD69" s="876"/>
      <c r="WDE69" s="876"/>
      <c r="WDF69" s="876"/>
      <c r="WDG69" s="876"/>
      <c r="WDH69" s="876"/>
      <c r="WDI69" s="876"/>
      <c r="WDJ69" s="876"/>
      <c r="WDK69" s="876"/>
      <c r="WDL69" s="876"/>
      <c r="WDM69" s="876"/>
      <c r="WDN69" s="876"/>
      <c r="WDO69" s="876"/>
      <c r="WDP69" s="876"/>
      <c r="WDQ69" s="876"/>
      <c r="WDR69" s="876"/>
      <c r="WDS69" s="876"/>
      <c r="WDT69" s="876"/>
      <c r="WDU69" s="876"/>
      <c r="WDV69" s="876"/>
      <c r="WDW69" s="876"/>
      <c r="WDX69" s="876"/>
      <c r="WDY69" s="876"/>
      <c r="WDZ69" s="876"/>
      <c r="WEA69" s="876"/>
      <c r="WEB69" s="876"/>
      <c r="WEC69" s="876"/>
      <c r="WED69" s="876"/>
      <c r="WEE69" s="876"/>
      <c r="WEF69" s="876"/>
      <c r="WEG69" s="876"/>
      <c r="WEH69" s="876"/>
      <c r="WEI69" s="876"/>
      <c r="WEJ69" s="876"/>
      <c r="WEK69" s="876"/>
      <c r="WEL69" s="876"/>
      <c r="WEM69" s="876"/>
      <c r="WEN69" s="876"/>
      <c r="WEO69" s="876"/>
      <c r="WEP69" s="876"/>
      <c r="WEQ69" s="876"/>
      <c r="WER69" s="876"/>
      <c r="WES69" s="876"/>
      <c r="WET69" s="876"/>
      <c r="WEU69" s="876"/>
      <c r="WEV69" s="876"/>
      <c r="WEW69" s="876"/>
      <c r="WEX69" s="876"/>
      <c r="WEY69" s="876"/>
      <c r="WEZ69" s="876"/>
      <c r="WFA69" s="876"/>
      <c r="WFB69" s="876"/>
      <c r="WFC69" s="876"/>
      <c r="WFD69" s="876"/>
      <c r="WFE69" s="876"/>
      <c r="WFF69" s="876"/>
      <c r="WFG69" s="876"/>
      <c r="WFH69" s="876"/>
      <c r="WFI69" s="876"/>
      <c r="WFJ69" s="876"/>
      <c r="WFK69" s="876"/>
      <c r="WFL69" s="876"/>
      <c r="WFM69" s="876"/>
      <c r="WFN69" s="876"/>
      <c r="WFO69" s="876"/>
      <c r="WFP69" s="876"/>
      <c r="WFQ69" s="876"/>
      <c r="WFR69" s="876"/>
      <c r="WFS69" s="876"/>
      <c r="WFT69" s="876"/>
      <c r="WFU69" s="876"/>
      <c r="WFV69" s="876"/>
      <c r="WFW69" s="876"/>
      <c r="WFX69" s="876"/>
      <c r="WFY69" s="876"/>
      <c r="WFZ69" s="876"/>
      <c r="WGA69" s="876"/>
      <c r="WGB69" s="876"/>
      <c r="WGC69" s="876"/>
      <c r="WGD69" s="876"/>
      <c r="WGE69" s="876"/>
      <c r="WGF69" s="876"/>
      <c r="WGG69" s="876"/>
      <c r="WGH69" s="876"/>
      <c r="WGI69" s="876"/>
      <c r="WGJ69" s="876"/>
      <c r="WGK69" s="876"/>
      <c r="WGL69" s="876"/>
      <c r="WGM69" s="876"/>
      <c r="WGN69" s="876"/>
      <c r="WGO69" s="876"/>
      <c r="WGP69" s="876"/>
      <c r="WGQ69" s="876"/>
      <c r="WGR69" s="876"/>
      <c r="WGS69" s="876"/>
      <c r="WGT69" s="876"/>
      <c r="WGU69" s="876"/>
      <c r="WGV69" s="876"/>
      <c r="WGW69" s="876"/>
      <c r="WGX69" s="876"/>
      <c r="WGY69" s="876"/>
      <c r="WGZ69" s="876"/>
      <c r="WHA69" s="876"/>
      <c r="WHB69" s="876"/>
      <c r="WHC69" s="876"/>
      <c r="WHD69" s="876"/>
      <c r="WHE69" s="876"/>
      <c r="WHF69" s="876"/>
      <c r="WHG69" s="876"/>
      <c r="WHH69" s="876"/>
      <c r="WHI69" s="876"/>
      <c r="WHJ69" s="876"/>
      <c r="WHK69" s="876"/>
      <c r="WHL69" s="876"/>
      <c r="WHM69" s="876"/>
      <c r="WHN69" s="876"/>
      <c r="WHO69" s="876"/>
      <c r="WHP69" s="876"/>
      <c r="WHQ69" s="876"/>
      <c r="WHR69" s="876"/>
      <c r="WHS69" s="876"/>
      <c r="WHT69" s="876"/>
      <c r="WHU69" s="876"/>
      <c r="WHV69" s="876"/>
      <c r="WHW69" s="876"/>
      <c r="WHX69" s="876"/>
      <c r="WHY69" s="876"/>
      <c r="WHZ69" s="876"/>
      <c r="WIA69" s="876"/>
      <c r="WIB69" s="876"/>
      <c r="WIC69" s="876"/>
      <c r="WID69" s="876"/>
      <c r="WIE69" s="876"/>
      <c r="WIF69" s="876"/>
      <c r="WIG69" s="876"/>
      <c r="WIH69" s="876"/>
      <c r="WII69" s="876"/>
      <c r="WIJ69" s="876"/>
      <c r="WIK69" s="876"/>
      <c r="WIL69" s="876"/>
      <c r="WIM69" s="876"/>
      <c r="WIN69" s="876"/>
      <c r="WIO69" s="876"/>
      <c r="WIP69" s="876"/>
      <c r="WIQ69" s="876"/>
      <c r="WIR69" s="876"/>
      <c r="WIS69" s="876"/>
      <c r="WIT69" s="876"/>
      <c r="WIU69" s="876"/>
      <c r="WIV69" s="876"/>
      <c r="WIW69" s="876"/>
      <c r="WIX69" s="876"/>
      <c r="WIY69" s="876"/>
      <c r="WIZ69" s="876"/>
      <c r="WJA69" s="876"/>
      <c r="WJB69" s="876"/>
      <c r="WJC69" s="876"/>
      <c r="WJD69" s="876"/>
      <c r="WJE69" s="876"/>
      <c r="WJF69" s="876"/>
      <c r="WJG69" s="876"/>
      <c r="WJH69" s="876"/>
      <c r="WJI69" s="876"/>
      <c r="WJJ69" s="876"/>
      <c r="WJK69" s="876"/>
      <c r="WJL69" s="876"/>
      <c r="WJM69" s="876"/>
      <c r="WJN69" s="876"/>
      <c r="WJO69" s="876"/>
      <c r="WJP69" s="876"/>
      <c r="WJQ69" s="876"/>
      <c r="WJR69" s="876"/>
      <c r="WJS69" s="876"/>
      <c r="WJT69" s="876"/>
      <c r="WJU69" s="876"/>
      <c r="WJV69" s="876"/>
      <c r="WJW69" s="876"/>
      <c r="WJX69" s="876"/>
      <c r="WJY69" s="876"/>
      <c r="WJZ69" s="876"/>
      <c r="WKA69" s="876"/>
      <c r="WKB69" s="876"/>
      <c r="WKC69" s="876"/>
      <c r="WKD69" s="876"/>
      <c r="WKE69" s="876"/>
      <c r="WKF69" s="876"/>
      <c r="WKG69" s="876"/>
      <c r="WKH69" s="876"/>
      <c r="WKI69" s="876"/>
      <c r="WKJ69" s="876"/>
      <c r="WKK69" s="876"/>
      <c r="WKL69" s="876"/>
      <c r="WKM69" s="876"/>
      <c r="WKN69" s="876"/>
      <c r="WKO69" s="876"/>
      <c r="WKP69" s="876"/>
      <c r="WKQ69" s="876"/>
      <c r="WKR69" s="876"/>
      <c r="WKS69" s="876"/>
      <c r="WKT69" s="876"/>
      <c r="WKU69" s="876"/>
      <c r="WKV69" s="876"/>
      <c r="WKW69" s="876"/>
      <c r="WKX69" s="876"/>
      <c r="WKY69" s="876"/>
      <c r="WKZ69" s="876"/>
      <c r="WLA69" s="876"/>
      <c r="WLB69" s="876"/>
      <c r="WLC69" s="876"/>
      <c r="WLD69" s="876"/>
      <c r="WLE69" s="876"/>
      <c r="WLF69" s="876"/>
      <c r="WLG69" s="876"/>
      <c r="WLH69" s="876"/>
      <c r="WLI69" s="876"/>
      <c r="WLJ69" s="876"/>
      <c r="WLK69" s="876"/>
      <c r="WLL69" s="876"/>
      <c r="WLM69" s="876"/>
      <c r="WLN69" s="876"/>
      <c r="WLO69" s="876"/>
      <c r="WLP69" s="876"/>
      <c r="WLQ69" s="876"/>
      <c r="WLR69" s="876"/>
      <c r="WLS69" s="876"/>
      <c r="WLT69" s="876"/>
      <c r="WLU69" s="876"/>
      <c r="WLV69" s="876"/>
      <c r="WLW69" s="876"/>
      <c r="WLX69" s="876"/>
      <c r="WLY69" s="876"/>
      <c r="WLZ69" s="876"/>
      <c r="WMA69" s="876"/>
      <c r="WMB69" s="876"/>
      <c r="WMC69" s="876"/>
      <c r="WMD69" s="876"/>
      <c r="WME69" s="876"/>
      <c r="WMF69" s="876"/>
      <c r="WMG69" s="876"/>
      <c r="WMH69" s="876"/>
      <c r="WMI69" s="876"/>
      <c r="WMJ69" s="876"/>
      <c r="WMK69" s="876"/>
      <c r="WML69" s="876"/>
      <c r="WMM69" s="876"/>
      <c r="WMN69" s="876"/>
      <c r="WMO69" s="876"/>
      <c r="WMP69" s="876"/>
      <c r="WMQ69" s="876"/>
      <c r="WMR69" s="876"/>
      <c r="WMS69" s="876"/>
      <c r="WMT69" s="876"/>
      <c r="WMU69" s="876"/>
      <c r="WMV69" s="876"/>
      <c r="WMW69" s="876"/>
      <c r="WMX69" s="876"/>
      <c r="WMY69" s="876"/>
      <c r="WMZ69" s="876"/>
      <c r="WNA69" s="876"/>
      <c r="WNB69" s="876"/>
      <c r="WNC69" s="876"/>
      <c r="WND69" s="876"/>
      <c r="WNE69" s="876"/>
      <c r="WNF69" s="876"/>
      <c r="WNG69" s="876"/>
      <c r="WNH69" s="876"/>
      <c r="WNI69" s="876"/>
      <c r="WNJ69" s="876"/>
      <c r="WNK69" s="876"/>
      <c r="WNL69" s="876"/>
      <c r="WNM69" s="876"/>
      <c r="WNN69" s="876"/>
      <c r="WNO69" s="876"/>
      <c r="WNP69" s="876"/>
      <c r="WNQ69" s="876"/>
      <c r="WNR69" s="876"/>
      <c r="WNS69" s="876"/>
      <c r="WNT69" s="876"/>
      <c r="WNU69" s="876"/>
      <c r="WNV69" s="876"/>
      <c r="WNW69" s="876"/>
      <c r="WNX69" s="876"/>
      <c r="WNY69" s="876"/>
      <c r="WNZ69" s="876"/>
      <c r="WOA69" s="876"/>
      <c r="WOB69" s="876"/>
      <c r="WOC69" s="876"/>
      <c r="WOD69" s="876"/>
      <c r="WOE69" s="876"/>
      <c r="WOF69" s="876"/>
      <c r="WOG69" s="876"/>
      <c r="WOH69" s="876"/>
      <c r="WOI69" s="876"/>
      <c r="WOJ69" s="876"/>
      <c r="WOK69" s="876"/>
      <c r="WOL69" s="876"/>
      <c r="WOM69" s="876"/>
      <c r="WON69" s="876"/>
      <c r="WOO69" s="876"/>
      <c r="WOP69" s="876"/>
      <c r="WOQ69" s="876"/>
      <c r="WOR69" s="876"/>
      <c r="WOS69" s="876"/>
      <c r="WOT69" s="876"/>
      <c r="WOU69" s="876"/>
      <c r="WOV69" s="876"/>
      <c r="WOW69" s="876"/>
      <c r="WOX69" s="876"/>
      <c r="WOY69" s="876"/>
      <c r="WOZ69" s="876"/>
      <c r="WPA69" s="876"/>
      <c r="WPB69" s="876"/>
      <c r="WPC69" s="876"/>
      <c r="WPD69" s="876"/>
      <c r="WPE69" s="876"/>
      <c r="WPF69" s="876"/>
      <c r="WPG69" s="876"/>
      <c r="WPH69" s="876"/>
      <c r="WPI69" s="876"/>
      <c r="WPJ69" s="876"/>
      <c r="WPK69" s="876"/>
      <c r="WPL69" s="876"/>
      <c r="WPM69" s="876"/>
      <c r="WPN69" s="876"/>
      <c r="WPO69" s="876"/>
      <c r="WPP69" s="876"/>
      <c r="WPQ69" s="876"/>
      <c r="WPR69" s="876"/>
      <c r="WPS69" s="876"/>
      <c r="WPT69" s="876"/>
      <c r="WPU69" s="876"/>
      <c r="WPV69" s="876"/>
      <c r="WPW69" s="876"/>
      <c r="WPX69" s="876"/>
      <c r="WPY69" s="876"/>
      <c r="WPZ69" s="876"/>
      <c r="WQA69" s="876"/>
      <c r="WQB69" s="876"/>
      <c r="WQC69" s="876"/>
      <c r="WQD69" s="876"/>
      <c r="WQE69" s="876"/>
      <c r="WQF69" s="876"/>
      <c r="WQG69" s="876"/>
      <c r="WQH69" s="876"/>
      <c r="WQI69" s="876"/>
      <c r="WQJ69" s="876"/>
      <c r="WQK69" s="876"/>
      <c r="WQL69" s="876"/>
      <c r="WQM69" s="876"/>
      <c r="WQN69" s="876"/>
      <c r="WQO69" s="876"/>
      <c r="WQP69" s="876"/>
      <c r="WQQ69" s="876"/>
      <c r="WQR69" s="876"/>
      <c r="WQS69" s="876"/>
      <c r="WQT69" s="876"/>
      <c r="WQU69" s="876"/>
      <c r="WQV69" s="876"/>
      <c r="WQW69" s="876"/>
      <c r="WQX69" s="876"/>
      <c r="WQY69" s="876"/>
      <c r="WQZ69" s="876"/>
      <c r="WRA69" s="876"/>
      <c r="WRB69" s="876"/>
      <c r="WRC69" s="876"/>
      <c r="WRD69" s="876"/>
      <c r="WRE69" s="876"/>
      <c r="WRF69" s="876"/>
      <c r="WRG69" s="876"/>
      <c r="WRH69" s="876"/>
      <c r="WRI69" s="876"/>
      <c r="WRJ69" s="876"/>
      <c r="WRK69" s="876"/>
      <c r="WRL69" s="876"/>
      <c r="WRM69" s="876"/>
      <c r="WRN69" s="876"/>
      <c r="WRO69" s="876"/>
      <c r="WRP69" s="876"/>
      <c r="WRQ69" s="876"/>
      <c r="WRR69" s="876"/>
      <c r="WRS69" s="876"/>
      <c r="WRT69" s="876"/>
      <c r="WRU69" s="876"/>
      <c r="WRV69" s="876"/>
      <c r="WRW69" s="876"/>
      <c r="WRX69" s="876"/>
      <c r="WRY69" s="876"/>
      <c r="WRZ69" s="876"/>
      <c r="WSA69" s="876"/>
      <c r="WSB69" s="876"/>
      <c r="WSC69" s="876"/>
      <c r="WSD69" s="876"/>
      <c r="WSE69" s="876"/>
      <c r="WSF69" s="876"/>
      <c r="WSG69" s="876"/>
      <c r="WSH69" s="876"/>
      <c r="WSI69" s="876"/>
      <c r="WSJ69" s="876"/>
      <c r="WSK69" s="876"/>
      <c r="WSL69" s="876"/>
      <c r="WSM69" s="876"/>
      <c r="WSN69" s="876"/>
      <c r="WSO69" s="876"/>
      <c r="WSP69" s="876"/>
      <c r="WSQ69" s="876"/>
      <c r="WSR69" s="876"/>
      <c r="WSS69" s="876"/>
      <c r="WST69" s="876"/>
      <c r="WSU69" s="876"/>
      <c r="WSV69" s="876"/>
      <c r="WSW69" s="876"/>
      <c r="WSX69" s="876"/>
      <c r="WSY69" s="876"/>
      <c r="WSZ69" s="876"/>
      <c r="WTA69" s="876"/>
      <c r="WTB69" s="876"/>
      <c r="WTC69" s="876"/>
      <c r="WTD69" s="876"/>
      <c r="WTE69" s="876"/>
      <c r="WTF69" s="876"/>
      <c r="WTG69" s="876"/>
      <c r="WTH69" s="876"/>
      <c r="WTI69" s="876"/>
      <c r="WTJ69" s="876"/>
      <c r="WTK69" s="876"/>
      <c r="WTL69" s="876"/>
      <c r="WTM69" s="876"/>
      <c r="WTN69" s="876"/>
      <c r="WTO69" s="876"/>
      <c r="WTP69" s="876"/>
      <c r="WTQ69" s="876"/>
      <c r="WTR69" s="876"/>
      <c r="WTS69" s="876"/>
      <c r="WTT69" s="876"/>
      <c r="WTU69" s="876"/>
      <c r="WTV69" s="876"/>
      <c r="WTW69" s="876"/>
      <c r="WTX69" s="876"/>
      <c r="WTY69" s="876"/>
      <c r="WTZ69" s="876"/>
      <c r="WUA69" s="876"/>
      <c r="WUB69" s="876"/>
      <c r="WUC69" s="876"/>
      <c r="WUD69" s="876"/>
      <c r="WUE69" s="876"/>
      <c r="WUF69" s="876"/>
      <c r="WUG69" s="876"/>
      <c r="WUH69" s="876"/>
      <c r="WUI69" s="876"/>
      <c r="WUJ69" s="876"/>
      <c r="WUK69" s="876"/>
      <c r="WUL69" s="876"/>
      <c r="WUM69" s="876"/>
      <c r="WUN69" s="876"/>
      <c r="WUO69" s="876"/>
      <c r="WUP69" s="876"/>
      <c r="WUQ69" s="876"/>
      <c r="WUR69" s="876"/>
      <c r="WUS69" s="876"/>
      <c r="WUT69" s="876"/>
      <c r="WUU69" s="876"/>
      <c r="WUV69" s="876"/>
      <c r="WUW69" s="876"/>
      <c r="WUX69" s="876"/>
      <c r="WUY69" s="876"/>
      <c r="WUZ69" s="876"/>
      <c r="WVA69" s="876"/>
      <c r="WVB69" s="876"/>
      <c r="WVC69" s="876"/>
      <c r="WVD69" s="876"/>
      <c r="WVE69" s="876"/>
      <c r="WVF69" s="876"/>
      <c r="WVG69" s="876"/>
      <c r="WVH69" s="876"/>
      <c r="WVI69" s="876"/>
      <c r="WVJ69" s="876"/>
      <c r="WVK69" s="876"/>
      <c r="WVL69" s="876"/>
      <c r="WVM69" s="876"/>
      <c r="WVN69" s="876"/>
      <c r="WVO69" s="876"/>
      <c r="WVP69" s="876"/>
      <c r="WVQ69" s="876"/>
      <c r="WVR69" s="876"/>
      <c r="WVS69" s="876"/>
      <c r="WVT69" s="876"/>
      <c r="WVU69" s="876"/>
      <c r="WVV69" s="876"/>
      <c r="WVW69" s="876"/>
      <c r="WVX69" s="876"/>
      <c r="WVY69" s="876"/>
      <c r="WVZ69" s="876"/>
      <c r="WWA69" s="876"/>
      <c r="WWB69" s="876"/>
      <c r="WWC69" s="876"/>
      <c r="WWD69" s="876"/>
      <c r="WWE69" s="876"/>
      <c r="WWF69" s="876"/>
      <c r="WWG69" s="876"/>
      <c r="WWH69" s="876"/>
      <c r="WWI69" s="876"/>
      <c r="WWJ69" s="876"/>
      <c r="WWK69" s="876"/>
      <c r="WWL69" s="876"/>
      <c r="WWM69" s="876"/>
      <c r="WWN69" s="876"/>
      <c r="WWO69" s="876"/>
      <c r="WWP69" s="876"/>
      <c r="WWQ69" s="876"/>
      <c r="WWR69" s="876"/>
      <c r="WWS69" s="876"/>
      <c r="WWT69" s="876"/>
      <c r="WWU69" s="876"/>
      <c r="WWV69" s="876"/>
      <c r="WWW69" s="876"/>
      <c r="WWX69" s="876"/>
      <c r="WWY69" s="876"/>
      <c r="WWZ69" s="876"/>
      <c r="WXA69" s="876"/>
      <c r="WXB69" s="876"/>
      <c r="WXC69" s="876"/>
      <c r="WXD69" s="876"/>
      <c r="WXE69" s="876"/>
      <c r="WXF69" s="876"/>
      <c r="WXG69" s="876"/>
      <c r="WXH69" s="876"/>
      <c r="WXI69" s="876"/>
      <c r="WXJ69" s="876"/>
      <c r="WXK69" s="876"/>
      <c r="WXL69" s="876"/>
      <c r="WXM69" s="876"/>
      <c r="WXN69" s="876"/>
      <c r="WXO69" s="876"/>
      <c r="WXP69" s="876"/>
      <c r="WXQ69" s="876"/>
      <c r="WXR69" s="876"/>
      <c r="WXS69" s="876"/>
      <c r="WXT69" s="876"/>
      <c r="WXU69" s="876"/>
      <c r="WXV69" s="876"/>
      <c r="WXW69" s="876"/>
      <c r="WXX69" s="876"/>
      <c r="WXY69" s="876"/>
      <c r="WXZ69" s="876"/>
      <c r="WYA69" s="876"/>
      <c r="WYB69" s="876"/>
      <c r="WYC69" s="876"/>
      <c r="WYD69" s="876"/>
      <c r="WYE69" s="876"/>
      <c r="WYF69" s="876"/>
      <c r="WYG69" s="876"/>
      <c r="WYH69" s="876"/>
      <c r="WYI69" s="876"/>
      <c r="WYJ69" s="876"/>
      <c r="WYK69" s="876"/>
      <c r="WYL69" s="876"/>
      <c r="WYM69" s="876"/>
      <c r="WYN69" s="876"/>
      <c r="WYO69" s="876"/>
      <c r="WYP69" s="876"/>
      <c r="WYQ69" s="876"/>
      <c r="WYR69" s="876"/>
      <c r="WYS69" s="876"/>
      <c r="WYT69" s="876"/>
      <c r="WYU69" s="876"/>
      <c r="WYV69" s="876"/>
      <c r="WYW69" s="876"/>
      <c r="WYX69" s="876"/>
      <c r="WYY69" s="876"/>
      <c r="WYZ69" s="876"/>
      <c r="WZA69" s="876"/>
      <c r="WZB69" s="876"/>
      <c r="WZC69" s="876"/>
      <c r="WZD69" s="876"/>
      <c r="WZE69" s="876"/>
      <c r="WZF69" s="876"/>
      <c r="WZG69" s="876"/>
      <c r="WZH69" s="876"/>
      <c r="WZI69" s="876"/>
      <c r="WZJ69" s="876"/>
      <c r="WZK69" s="876"/>
      <c r="WZL69" s="876"/>
      <c r="WZM69" s="876"/>
      <c r="WZN69" s="876"/>
      <c r="WZO69" s="876"/>
      <c r="WZP69" s="876"/>
      <c r="WZQ69" s="876"/>
      <c r="WZR69" s="876"/>
      <c r="WZS69" s="876"/>
      <c r="WZT69" s="876"/>
      <c r="WZU69" s="876"/>
      <c r="WZV69" s="876"/>
      <c r="WZW69" s="876"/>
      <c r="WZX69" s="876"/>
      <c r="WZY69" s="876"/>
      <c r="WZZ69" s="876"/>
      <c r="XAA69" s="876"/>
      <c r="XAB69" s="876"/>
      <c r="XAC69" s="876"/>
      <c r="XAD69" s="876"/>
      <c r="XAE69" s="876"/>
      <c r="XAF69" s="876"/>
      <c r="XAG69" s="876"/>
      <c r="XAH69" s="876"/>
      <c r="XAI69" s="876"/>
      <c r="XAJ69" s="876"/>
      <c r="XAK69" s="876"/>
      <c r="XAL69" s="876"/>
      <c r="XAM69" s="876"/>
      <c r="XAN69" s="876"/>
      <c r="XAO69" s="876"/>
      <c r="XAP69" s="876"/>
      <c r="XAQ69" s="876"/>
      <c r="XAR69" s="876"/>
      <c r="XAS69" s="876"/>
      <c r="XAT69" s="876"/>
      <c r="XAU69" s="876"/>
      <c r="XAV69" s="876"/>
      <c r="XAW69" s="876"/>
      <c r="XAX69" s="876"/>
      <c r="XAY69" s="876"/>
      <c r="XAZ69" s="876"/>
      <c r="XBA69" s="876"/>
      <c r="XBB69" s="876"/>
      <c r="XBC69" s="876"/>
      <c r="XBD69" s="876"/>
      <c r="XBE69" s="876"/>
      <c r="XBF69" s="876"/>
      <c r="XBG69" s="876"/>
      <c r="XBH69" s="876"/>
      <c r="XBI69" s="876"/>
      <c r="XBJ69" s="876"/>
      <c r="XBK69" s="876"/>
      <c r="XBL69" s="876"/>
      <c r="XBM69" s="876"/>
      <c r="XBN69" s="876"/>
      <c r="XBO69" s="876"/>
      <c r="XBP69" s="876"/>
      <c r="XBQ69" s="876"/>
      <c r="XBR69" s="876"/>
      <c r="XBS69" s="876"/>
      <c r="XBT69" s="876"/>
      <c r="XBU69" s="876"/>
      <c r="XBV69" s="876"/>
      <c r="XBW69" s="876"/>
      <c r="XBX69" s="876"/>
      <c r="XBY69" s="876"/>
      <c r="XBZ69" s="876"/>
      <c r="XCA69" s="876"/>
      <c r="XCB69" s="876"/>
      <c r="XCC69" s="876"/>
      <c r="XCD69" s="876"/>
      <c r="XCE69" s="876"/>
      <c r="XCF69" s="876"/>
      <c r="XCG69" s="876"/>
      <c r="XCH69" s="876"/>
      <c r="XCI69" s="876"/>
      <c r="XCJ69" s="876"/>
      <c r="XCK69" s="876"/>
      <c r="XCL69" s="876"/>
      <c r="XCM69" s="876"/>
      <c r="XCN69" s="876"/>
      <c r="XCO69" s="876"/>
      <c r="XCP69" s="876"/>
      <c r="XCQ69" s="876"/>
      <c r="XCR69" s="876"/>
      <c r="XCS69" s="876"/>
      <c r="XCT69" s="876"/>
      <c r="XCU69" s="876"/>
      <c r="XCV69" s="876"/>
      <c r="XCW69" s="876"/>
      <c r="XCX69" s="876"/>
      <c r="XCY69" s="876"/>
      <c r="XCZ69" s="876"/>
      <c r="XDA69" s="876"/>
      <c r="XDB69" s="876"/>
      <c r="XDC69" s="876"/>
      <c r="XDD69" s="876"/>
      <c r="XDE69" s="876"/>
      <c r="XDF69" s="876"/>
      <c r="XDG69" s="876"/>
      <c r="XDH69" s="876"/>
      <c r="XDI69" s="876"/>
      <c r="XDJ69" s="876"/>
      <c r="XDK69" s="876"/>
      <c r="XDL69" s="876"/>
      <c r="XDM69" s="876"/>
      <c r="XDN69" s="876"/>
      <c r="XDO69" s="876"/>
      <c r="XDP69" s="876"/>
      <c r="XDQ69" s="876"/>
      <c r="XDR69" s="876"/>
      <c r="XDS69" s="876"/>
      <c r="XDT69" s="876"/>
      <c r="XDU69" s="876"/>
      <c r="XDV69" s="876"/>
      <c r="XDW69" s="876"/>
      <c r="XDX69" s="876"/>
      <c r="XDY69" s="876"/>
      <c r="XDZ69" s="876"/>
      <c r="XEA69" s="876"/>
      <c r="XEB69" s="876"/>
      <c r="XEC69" s="876"/>
      <c r="XED69" s="876"/>
      <c r="XEE69" s="876"/>
      <c r="XEF69" s="876"/>
      <c r="XEG69" s="876"/>
      <c r="XEH69" s="876"/>
      <c r="XEI69" s="876"/>
      <c r="XEJ69" s="876"/>
      <c r="XEK69" s="876"/>
      <c r="XEL69" s="876"/>
      <c r="XEM69" s="876"/>
      <c r="XEN69" s="876"/>
      <c r="XEO69" s="876"/>
      <c r="XEP69" s="876"/>
      <c r="XEQ69" s="876"/>
      <c r="XER69" s="876"/>
      <c r="XES69" s="876"/>
      <c r="XET69" s="876"/>
      <c r="XEU69" s="876"/>
      <c r="XEV69" s="876"/>
      <c r="XEW69" s="876"/>
      <c r="XEX69" s="876"/>
      <c r="XEY69" s="876"/>
      <c r="XEZ69" s="876"/>
      <c r="XFA69" s="876"/>
      <c r="XFB69" s="876"/>
      <c r="XFC69" s="876"/>
      <c r="XFD69" s="876"/>
    </row>
    <row r="70" spans="1:16384" s="876" customFormat="1" ht="21" customHeight="1">
      <c r="D70" s="885"/>
      <c r="J70" s="885"/>
      <c r="K70" s="888"/>
      <c r="L70" s="888"/>
      <c r="M70" s="888"/>
    </row>
    <row r="71" spans="1:16384" s="877" customFormat="1" ht="12.75" customHeight="1">
      <c r="D71" s="887"/>
      <c r="J71" s="887"/>
      <c r="K71" s="888"/>
      <c r="L71" s="888"/>
      <c r="M71" s="888"/>
    </row>
    <row r="72" spans="1:16384" s="876" customFormat="1" ht="18" customHeight="1">
      <c r="D72" s="885"/>
      <c r="J72" s="885"/>
      <c r="K72" s="888"/>
      <c r="L72" s="888"/>
      <c r="M72" s="888"/>
    </row>
    <row r="73" spans="1:16384" s="876" customFormat="1" ht="18" customHeight="1">
      <c r="D73" s="885"/>
      <c r="J73" s="885"/>
      <c r="K73" s="888"/>
      <c r="L73" s="888"/>
      <c r="M73" s="888"/>
    </row>
    <row r="74" spans="1:16384" s="876" customFormat="1" ht="18" customHeight="1">
      <c r="D74" s="885"/>
      <c r="J74" s="885"/>
      <c r="K74" s="888"/>
      <c r="L74" s="888"/>
      <c r="M74" s="888"/>
    </row>
    <row r="75" spans="1:16384" s="876" customFormat="1" ht="18" customHeight="1">
      <c r="D75" s="885"/>
      <c r="J75" s="885"/>
      <c r="K75" s="888"/>
      <c r="L75" s="888"/>
      <c r="M75" s="888"/>
    </row>
    <row r="76" spans="1:16384" s="876" customFormat="1" ht="18" customHeight="1">
      <c r="D76" s="885"/>
      <c r="J76" s="885"/>
      <c r="K76" s="888"/>
      <c r="L76" s="888"/>
      <c r="M76" s="888"/>
    </row>
    <row r="77" spans="1:16384" s="876" customFormat="1" ht="18" customHeight="1">
      <c r="D77" s="885"/>
      <c r="J77" s="885"/>
      <c r="K77" s="888"/>
      <c r="L77" s="888"/>
      <c r="M77" s="888"/>
    </row>
    <row r="78" spans="1:16384" s="876" customFormat="1" ht="18" customHeight="1">
      <c r="D78" s="885"/>
      <c r="J78" s="885"/>
      <c r="K78" s="888"/>
      <c r="L78" s="888"/>
      <c r="M78" s="888"/>
    </row>
    <row r="79" spans="1:16384" s="877" customFormat="1" ht="12.75" customHeight="1">
      <c r="D79" s="887"/>
      <c r="J79" s="887"/>
      <c r="K79" s="888"/>
      <c r="L79" s="888"/>
      <c r="M79" s="888"/>
      <c r="N79" s="876"/>
      <c r="O79" s="876"/>
      <c r="P79" s="876"/>
      <c r="Q79" s="876"/>
      <c r="R79" s="876"/>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c r="BA79" s="876"/>
      <c r="BB79" s="876"/>
      <c r="BC79" s="876"/>
      <c r="BD79" s="876"/>
      <c r="BE79" s="876"/>
      <c r="BF79" s="876"/>
      <c r="BG79" s="876"/>
      <c r="BH79" s="876"/>
      <c r="BI79" s="876"/>
      <c r="BJ79" s="876"/>
      <c r="BK79" s="876"/>
      <c r="BL79" s="876"/>
      <c r="BM79" s="876"/>
      <c r="BN79" s="876"/>
      <c r="BO79" s="876"/>
      <c r="BP79" s="876"/>
      <c r="BQ79" s="876"/>
      <c r="BR79" s="876"/>
      <c r="BS79" s="876"/>
      <c r="BT79" s="876"/>
      <c r="BU79" s="876"/>
      <c r="BV79" s="876"/>
      <c r="BW79" s="876"/>
      <c r="BX79" s="876"/>
      <c r="BY79" s="876"/>
      <c r="BZ79" s="876"/>
      <c r="CA79" s="876"/>
      <c r="CB79" s="876"/>
      <c r="CC79" s="876"/>
      <c r="CD79" s="876"/>
      <c r="CE79" s="876"/>
      <c r="CF79" s="876"/>
      <c r="CG79" s="876"/>
      <c r="CH79" s="876"/>
      <c r="CI79" s="876"/>
      <c r="CJ79" s="876"/>
      <c r="CK79" s="876"/>
      <c r="CL79" s="876"/>
      <c r="CM79" s="876"/>
      <c r="CN79" s="876"/>
      <c r="CO79" s="876"/>
      <c r="CP79" s="876"/>
      <c r="CQ79" s="876"/>
      <c r="CR79" s="876"/>
      <c r="CS79" s="876"/>
      <c r="CT79" s="876"/>
      <c r="CU79" s="876"/>
      <c r="CV79" s="876"/>
      <c r="CW79" s="876"/>
      <c r="CX79" s="876"/>
      <c r="CY79" s="876"/>
      <c r="CZ79" s="876"/>
      <c r="DA79" s="876"/>
      <c r="DB79" s="876"/>
      <c r="DC79" s="876"/>
      <c r="DD79" s="876"/>
      <c r="DE79" s="876"/>
      <c r="DF79" s="876"/>
      <c r="DG79" s="876"/>
      <c r="DH79" s="876"/>
      <c r="DI79" s="876"/>
      <c r="DJ79" s="876"/>
      <c r="DK79" s="876"/>
      <c r="DL79" s="876"/>
      <c r="DM79" s="876"/>
      <c r="DN79" s="876"/>
      <c r="DO79" s="876"/>
      <c r="DP79" s="876"/>
      <c r="DQ79" s="876"/>
      <c r="DR79" s="876"/>
      <c r="DS79" s="876"/>
      <c r="DT79" s="876"/>
      <c r="DU79" s="876"/>
      <c r="DV79" s="876"/>
      <c r="DW79" s="876"/>
      <c r="DX79" s="876"/>
      <c r="DY79" s="876"/>
      <c r="DZ79" s="876"/>
      <c r="EA79" s="876"/>
      <c r="EB79" s="876"/>
      <c r="EC79" s="876"/>
      <c r="ED79" s="876"/>
      <c r="EE79" s="876"/>
      <c r="EF79" s="876"/>
      <c r="EG79" s="876"/>
      <c r="EH79" s="876"/>
      <c r="EI79" s="876"/>
      <c r="EJ79" s="876"/>
      <c r="EK79" s="876"/>
      <c r="EL79" s="876"/>
      <c r="EM79" s="876"/>
      <c r="EN79" s="876"/>
      <c r="EO79" s="876"/>
      <c r="EP79" s="876"/>
      <c r="EQ79" s="876"/>
      <c r="ER79" s="876"/>
      <c r="ES79" s="876"/>
      <c r="ET79" s="876"/>
      <c r="EU79" s="876"/>
      <c r="EV79" s="876"/>
      <c r="EW79" s="876"/>
      <c r="EX79" s="876"/>
      <c r="EY79" s="876"/>
      <c r="EZ79" s="876"/>
      <c r="FA79" s="876"/>
      <c r="FB79" s="876"/>
      <c r="FC79" s="876"/>
      <c r="FD79" s="876"/>
      <c r="FE79" s="876"/>
      <c r="FF79" s="876"/>
      <c r="FG79" s="876"/>
      <c r="FH79" s="876"/>
      <c r="FI79" s="876"/>
      <c r="FJ79" s="876"/>
      <c r="FK79" s="876"/>
      <c r="FL79" s="876"/>
      <c r="FM79" s="876"/>
      <c r="FN79" s="876"/>
      <c r="FO79" s="876"/>
      <c r="FP79" s="876"/>
      <c r="FQ79" s="876"/>
      <c r="FR79" s="876"/>
      <c r="FS79" s="876"/>
      <c r="FT79" s="876"/>
      <c r="FU79" s="876"/>
      <c r="FV79" s="876"/>
      <c r="FW79" s="876"/>
      <c r="FX79" s="876"/>
      <c r="FY79" s="876"/>
      <c r="FZ79" s="876"/>
      <c r="GA79" s="876"/>
      <c r="GB79" s="876"/>
      <c r="GC79" s="876"/>
      <c r="GD79" s="876"/>
      <c r="GE79" s="876"/>
      <c r="GF79" s="876"/>
      <c r="GG79" s="876"/>
      <c r="GH79" s="876"/>
      <c r="GI79" s="876"/>
      <c r="GJ79" s="876"/>
      <c r="GK79" s="876"/>
      <c r="GL79" s="876"/>
      <c r="GM79" s="876"/>
      <c r="GN79" s="876"/>
      <c r="GO79" s="876"/>
      <c r="GP79" s="876"/>
      <c r="GQ79" s="876"/>
      <c r="GR79" s="876"/>
      <c r="GS79" s="876"/>
      <c r="GT79" s="876"/>
      <c r="GU79" s="876"/>
      <c r="GV79" s="876"/>
      <c r="GW79" s="876"/>
      <c r="GX79" s="876"/>
      <c r="GY79" s="876"/>
      <c r="GZ79" s="876"/>
      <c r="HA79" s="876"/>
      <c r="HB79" s="876"/>
      <c r="HC79" s="876"/>
      <c r="HD79" s="876"/>
      <c r="HE79" s="876"/>
      <c r="HF79" s="876"/>
      <c r="HG79" s="876"/>
      <c r="HH79" s="876"/>
      <c r="HI79" s="876"/>
      <c r="HJ79" s="876"/>
      <c r="HK79" s="876"/>
      <c r="HL79" s="876"/>
      <c r="HM79" s="876"/>
      <c r="HN79" s="876"/>
      <c r="HO79" s="876"/>
      <c r="HP79" s="876"/>
      <c r="HQ79" s="876"/>
      <c r="HR79" s="876"/>
      <c r="HS79" s="876"/>
      <c r="HT79" s="876"/>
      <c r="HU79" s="876"/>
      <c r="HV79" s="876"/>
      <c r="HW79" s="876"/>
      <c r="HX79" s="876"/>
      <c r="HY79" s="876"/>
      <c r="HZ79" s="876"/>
      <c r="IA79" s="876"/>
      <c r="IB79" s="876"/>
      <c r="IC79" s="876"/>
      <c r="ID79" s="876"/>
      <c r="IE79" s="876"/>
      <c r="IF79" s="876"/>
      <c r="IG79" s="876"/>
      <c r="IH79" s="876"/>
      <c r="II79" s="876"/>
      <c r="IJ79" s="876"/>
      <c r="IK79" s="876"/>
      <c r="IL79" s="876"/>
      <c r="IM79" s="876"/>
      <c r="IN79" s="876"/>
      <c r="IO79" s="876"/>
      <c r="IP79" s="876"/>
      <c r="IQ79" s="876"/>
      <c r="IR79" s="876"/>
      <c r="IS79" s="876"/>
      <c r="IT79" s="876"/>
      <c r="IU79" s="876"/>
      <c r="IV79" s="876"/>
      <c r="IW79" s="876"/>
      <c r="IX79" s="876"/>
      <c r="IY79" s="876"/>
      <c r="IZ79" s="876"/>
      <c r="JA79" s="876"/>
      <c r="JB79" s="876"/>
      <c r="JC79" s="876"/>
      <c r="JD79" s="876"/>
      <c r="JE79" s="876"/>
      <c r="JF79" s="876"/>
      <c r="JG79" s="876"/>
      <c r="JH79" s="876"/>
      <c r="JI79" s="876"/>
      <c r="JJ79" s="876"/>
      <c r="JK79" s="876"/>
      <c r="JL79" s="876"/>
      <c r="JM79" s="876"/>
      <c r="JN79" s="876"/>
      <c r="JO79" s="876"/>
      <c r="JP79" s="876"/>
      <c r="JQ79" s="876"/>
      <c r="JR79" s="876"/>
      <c r="JS79" s="876"/>
      <c r="JT79" s="876"/>
      <c r="JU79" s="876"/>
      <c r="JV79" s="876"/>
      <c r="JW79" s="876"/>
      <c r="JX79" s="876"/>
      <c r="JY79" s="876"/>
      <c r="JZ79" s="876"/>
      <c r="KA79" s="876"/>
      <c r="KB79" s="876"/>
      <c r="KC79" s="876"/>
      <c r="KD79" s="876"/>
      <c r="KE79" s="876"/>
      <c r="KF79" s="876"/>
      <c r="KG79" s="876"/>
      <c r="KH79" s="876"/>
      <c r="KI79" s="876"/>
      <c r="KJ79" s="876"/>
      <c r="KK79" s="876"/>
      <c r="KL79" s="876"/>
      <c r="KM79" s="876"/>
      <c r="KN79" s="876"/>
      <c r="KO79" s="876"/>
      <c r="KP79" s="876"/>
      <c r="KQ79" s="876"/>
      <c r="KR79" s="876"/>
      <c r="KS79" s="876"/>
      <c r="KT79" s="876"/>
      <c r="KU79" s="876"/>
      <c r="KV79" s="876"/>
      <c r="KW79" s="876"/>
      <c r="KX79" s="876"/>
      <c r="KY79" s="876"/>
      <c r="KZ79" s="876"/>
      <c r="LA79" s="876"/>
      <c r="LB79" s="876"/>
      <c r="LC79" s="876"/>
      <c r="LD79" s="876"/>
      <c r="LE79" s="876"/>
      <c r="LF79" s="876"/>
      <c r="LG79" s="876"/>
      <c r="LH79" s="876"/>
      <c r="LI79" s="876"/>
      <c r="LJ79" s="876"/>
      <c r="LK79" s="876"/>
      <c r="LL79" s="876"/>
      <c r="LM79" s="876"/>
      <c r="LN79" s="876"/>
      <c r="LO79" s="876"/>
      <c r="LP79" s="876"/>
      <c r="LQ79" s="876"/>
      <c r="LR79" s="876"/>
      <c r="LS79" s="876"/>
      <c r="LT79" s="876"/>
      <c r="LU79" s="876"/>
      <c r="LV79" s="876"/>
      <c r="LW79" s="876"/>
      <c r="LX79" s="876"/>
      <c r="LY79" s="876"/>
      <c r="LZ79" s="876"/>
      <c r="MA79" s="876"/>
      <c r="MB79" s="876"/>
      <c r="MC79" s="876"/>
      <c r="MD79" s="876"/>
      <c r="ME79" s="876"/>
      <c r="MF79" s="876"/>
      <c r="MG79" s="876"/>
      <c r="MH79" s="876"/>
      <c r="MI79" s="876"/>
      <c r="MJ79" s="876"/>
      <c r="MK79" s="876"/>
      <c r="ML79" s="876"/>
      <c r="MM79" s="876"/>
      <c r="MN79" s="876"/>
      <c r="MO79" s="876"/>
      <c r="MP79" s="876"/>
      <c r="MQ79" s="876"/>
      <c r="MR79" s="876"/>
      <c r="MS79" s="876"/>
      <c r="MT79" s="876"/>
      <c r="MU79" s="876"/>
      <c r="MV79" s="876"/>
      <c r="MW79" s="876"/>
      <c r="MX79" s="876"/>
      <c r="MY79" s="876"/>
      <c r="MZ79" s="876"/>
      <c r="NA79" s="876"/>
      <c r="NB79" s="876"/>
      <c r="NC79" s="876"/>
      <c r="ND79" s="876"/>
      <c r="NE79" s="876"/>
      <c r="NF79" s="876"/>
      <c r="NG79" s="876"/>
      <c r="NH79" s="876"/>
      <c r="NI79" s="876"/>
      <c r="NJ79" s="876"/>
      <c r="NK79" s="876"/>
      <c r="NL79" s="876"/>
      <c r="NM79" s="876"/>
      <c r="NN79" s="876"/>
      <c r="NO79" s="876"/>
      <c r="NP79" s="876"/>
      <c r="NQ79" s="876"/>
      <c r="NR79" s="876"/>
      <c r="NS79" s="876"/>
      <c r="NT79" s="876"/>
      <c r="NU79" s="876"/>
      <c r="NV79" s="876"/>
      <c r="NW79" s="876"/>
      <c r="NX79" s="876"/>
      <c r="NY79" s="876"/>
      <c r="NZ79" s="876"/>
      <c r="OA79" s="876"/>
      <c r="OB79" s="876"/>
      <c r="OC79" s="876"/>
      <c r="OD79" s="876"/>
      <c r="OE79" s="876"/>
      <c r="OF79" s="876"/>
      <c r="OG79" s="876"/>
      <c r="OH79" s="876"/>
      <c r="OI79" s="876"/>
      <c r="OJ79" s="876"/>
      <c r="OK79" s="876"/>
      <c r="OL79" s="876"/>
      <c r="OM79" s="876"/>
      <c r="ON79" s="876"/>
      <c r="OO79" s="876"/>
      <c r="OP79" s="876"/>
      <c r="OQ79" s="876"/>
      <c r="OR79" s="876"/>
      <c r="OS79" s="876"/>
      <c r="OT79" s="876"/>
      <c r="OU79" s="876"/>
      <c r="OV79" s="876"/>
      <c r="OW79" s="876"/>
      <c r="OX79" s="876"/>
      <c r="OY79" s="876"/>
      <c r="OZ79" s="876"/>
      <c r="PA79" s="876"/>
      <c r="PB79" s="876"/>
      <c r="PC79" s="876"/>
      <c r="PD79" s="876"/>
      <c r="PE79" s="876"/>
      <c r="PF79" s="876"/>
      <c r="PG79" s="876"/>
      <c r="PH79" s="876"/>
      <c r="PI79" s="876"/>
      <c r="PJ79" s="876"/>
      <c r="PK79" s="876"/>
      <c r="PL79" s="876"/>
      <c r="PM79" s="876"/>
      <c r="PN79" s="876"/>
      <c r="PO79" s="876"/>
      <c r="PP79" s="876"/>
      <c r="PQ79" s="876"/>
      <c r="PR79" s="876"/>
      <c r="PS79" s="876"/>
      <c r="PT79" s="876"/>
      <c r="PU79" s="876"/>
      <c r="PV79" s="876"/>
      <c r="PW79" s="876"/>
      <c r="PX79" s="876"/>
      <c r="PY79" s="876"/>
      <c r="PZ79" s="876"/>
      <c r="QA79" s="876"/>
      <c r="QB79" s="876"/>
      <c r="QC79" s="876"/>
      <c r="QD79" s="876"/>
      <c r="QE79" s="876"/>
      <c r="QF79" s="876"/>
      <c r="QG79" s="876"/>
      <c r="QH79" s="876"/>
      <c r="QI79" s="876"/>
      <c r="QJ79" s="876"/>
      <c r="QK79" s="876"/>
      <c r="QL79" s="876"/>
      <c r="QM79" s="876"/>
      <c r="QN79" s="876"/>
      <c r="QO79" s="876"/>
      <c r="QP79" s="876"/>
      <c r="QQ79" s="876"/>
      <c r="QR79" s="876"/>
      <c r="QS79" s="876"/>
      <c r="QT79" s="876"/>
      <c r="QU79" s="876"/>
      <c r="QV79" s="876"/>
      <c r="QW79" s="876"/>
      <c r="QX79" s="876"/>
      <c r="QY79" s="876"/>
      <c r="QZ79" s="876"/>
      <c r="RA79" s="876"/>
      <c r="RB79" s="876"/>
      <c r="RC79" s="876"/>
      <c r="RD79" s="876"/>
      <c r="RE79" s="876"/>
      <c r="RF79" s="876"/>
      <c r="RG79" s="876"/>
      <c r="RH79" s="876"/>
      <c r="RI79" s="876"/>
      <c r="RJ79" s="876"/>
      <c r="RK79" s="876"/>
      <c r="RL79" s="876"/>
      <c r="RM79" s="876"/>
      <c r="RN79" s="876"/>
      <c r="RO79" s="876"/>
      <c r="RP79" s="876"/>
      <c r="RQ79" s="876"/>
      <c r="RR79" s="876"/>
      <c r="RS79" s="876"/>
      <c r="RT79" s="876"/>
      <c r="RU79" s="876"/>
      <c r="RV79" s="876"/>
      <c r="RW79" s="876"/>
      <c r="RX79" s="876"/>
      <c r="RY79" s="876"/>
      <c r="RZ79" s="876"/>
      <c r="SA79" s="876"/>
      <c r="SB79" s="876"/>
      <c r="SC79" s="876"/>
      <c r="SD79" s="876"/>
      <c r="SE79" s="876"/>
      <c r="SF79" s="876"/>
      <c r="SG79" s="876"/>
      <c r="SH79" s="876"/>
      <c r="SI79" s="876"/>
      <c r="SJ79" s="876"/>
      <c r="SK79" s="876"/>
      <c r="SL79" s="876"/>
      <c r="SM79" s="876"/>
      <c r="SN79" s="876"/>
      <c r="SO79" s="876"/>
      <c r="SP79" s="876"/>
      <c r="SQ79" s="876"/>
      <c r="SR79" s="876"/>
      <c r="SS79" s="876"/>
      <c r="ST79" s="876"/>
      <c r="SU79" s="876"/>
      <c r="SV79" s="876"/>
      <c r="SW79" s="876"/>
      <c r="SX79" s="876"/>
      <c r="SY79" s="876"/>
      <c r="SZ79" s="876"/>
      <c r="TA79" s="876"/>
      <c r="TB79" s="876"/>
      <c r="TC79" s="876"/>
      <c r="TD79" s="876"/>
      <c r="TE79" s="876"/>
      <c r="TF79" s="876"/>
      <c r="TG79" s="876"/>
      <c r="TH79" s="876"/>
      <c r="TI79" s="876"/>
      <c r="TJ79" s="876"/>
      <c r="TK79" s="876"/>
      <c r="TL79" s="876"/>
      <c r="TM79" s="876"/>
      <c r="TN79" s="876"/>
      <c r="TO79" s="876"/>
      <c r="TP79" s="876"/>
      <c r="TQ79" s="876"/>
      <c r="TR79" s="876"/>
      <c r="TS79" s="876"/>
      <c r="TT79" s="876"/>
      <c r="TU79" s="876"/>
      <c r="TV79" s="876"/>
      <c r="TW79" s="876"/>
      <c r="TX79" s="876"/>
      <c r="TY79" s="876"/>
      <c r="TZ79" s="876"/>
      <c r="UA79" s="876"/>
      <c r="UB79" s="876"/>
      <c r="UC79" s="876"/>
      <c r="UD79" s="876"/>
      <c r="UE79" s="876"/>
      <c r="UF79" s="876"/>
      <c r="UG79" s="876"/>
      <c r="UH79" s="876"/>
      <c r="UI79" s="876"/>
      <c r="UJ79" s="876"/>
      <c r="UK79" s="876"/>
      <c r="UL79" s="876"/>
      <c r="UM79" s="876"/>
      <c r="UN79" s="876"/>
      <c r="UO79" s="876"/>
      <c r="UP79" s="876"/>
      <c r="UQ79" s="876"/>
      <c r="UR79" s="876"/>
      <c r="US79" s="876"/>
      <c r="UT79" s="876"/>
      <c r="UU79" s="876"/>
      <c r="UV79" s="876"/>
      <c r="UW79" s="876"/>
      <c r="UX79" s="876"/>
      <c r="UY79" s="876"/>
      <c r="UZ79" s="876"/>
      <c r="VA79" s="876"/>
      <c r="VB79" s="876"/>
      <c r="VC79" s="876"/>
      <c r="VD79" s="876"/>
      <c r="VE79" s="876"/>
      <c r="VF79" s="876"/>
      <c r="VG79" s="876"/>
      <c r="VH79" s="876"/>
      <c r="VI79" s="876"/>
      <c r="VJ79" s="876"/>
      <c r="VK79" s="876"/>
      <c r="VL79" s="876"/>
      <c r="VM79" s="876"/>
      <c r="VN79" s="876"/>
      <c r="VO79" s="876"/>
      <c r="VP79" s="876"/>
      <c r="VQ79" s="876"/>
      <c r="VR79" s="876"/>
      <c r="VS79" s="876"/>
      <c r="VT79" s="876"/>
      <c r="VU79" s="876"/>
      <c r="VV79" s="876"/>
      <c r="VW79" s="876"/>
      <c r="VX79" s="876"/>
      <c r="VY79" s="876"/>
      <c r="VZ79" s="876"/>
      <c r="WA79" s="876"/>
      <c r="WB79" s="876"/>
      <c r="WC79" s="876"/>
      <c r="WD79" s="876"/>
      <c r="WE79" s="876"/>
      <c r="WF79" s="876"/>
      <c r="WG79" s="876"/>
      <c r="WH79" s="876"/>
      <c r="WI79" s="876"/>
      <c r="WJ79" s="876"/>
      <c r="WK79" s="876"/>
      <c r="WL79" s="876"/>
      <c r="WM79" s="876"/>
      <c r="WN79" s="876"/>
      <c r="WO79" s="876"/>
      <c r="WP79" s="876"/>
      <c r="WQ79" s="876"/>
      <c r="WR79" s="876"/>
      <c r="WS79" s="876"/>
      <c r="WT79" s="876"/>
      <c r="WU79" s="876"/>
      <c r="WV79" s="876"/>
      <c r="WW79" s="876"/>
      <c r="WX79" s="876"/>
      <c r="WY79" s="876"/>
      <c r="WZ79" s="876"/>
      <c r="XA79" s="876"/>
      <c r="XB79" s="876"/>
      <c r="XC79" s="876"/>
      <c r="XD79" s="876"/>
      <c r="XE79" s="876"/>
      <c r="XF79" s="876"/>
      <c r="XG79" s="876"/>
      <c r="XH79" s="876"/>
      <c r="XI79" s="876"/>
      <c r="XJ79" s="876"/>
      <c r="XK79" s="876"/>
      <c r="XL79" s="876"/>
      <c r="XM79" s="876"/>
      <c r="XN79" s="876"/>
      <c r="XO79" s="876"/>
      <c r="XP79" s="876"/>
      <c r="XQ79" s="876"/>
      <c r="XR79" s="876"/>
      <c r="XS79" s="876"/>
      <c r="XT79" s="876"/>
      <c r="XU79" s="876"/>
      <c r="XV79" s="876"/>
      <c r="XW79" s="876"/>
      <c r="XX79" s="876"/>
      <c r="XY79" s="876"/>
      <c r="XZ79" s="876"/>
      <c r="YA79" s="876"/>
      <c r="YB79" s="876"/>
      <c r="YC79" s="876"/>
      <c r="YD79" s="876"/>
      <c r="YE79" s="876"/>
      <c r="YF79" s="876"/>
      <c r="YG79" s="876"/>
      <c r="YH79" s="876"/>
      <c r="YI79" s="876"/>
      <c r="YJ79" s="876"/>
      <c r="YK79" s="876"/>
      <c r="YL79" s="876"/>
      <c r="YM79" s="876"/>
      <c r="YN79" s="876"/>
      <c r="YO79" s="876"/>
      <c r="YP79" s="876"/>
      <c r="YQ79" s="876"/>
      <c r="YR79" s="876"/>
      <c r="YS79" s="876"/>
      <c r="YT79" s="876"/>
      <c r="YU79" s="876"/>
      <c r="YV79" s="876"/>
      <c r="YW79" s="876"/>
      <c r="YX79" s="876"/>
      <c r="YY79" s="876"/>
      <c r="YZ79" s="876"/>
      <c r="ZA79" s="876"/>
      <c r="ZB79" s="876"/>
      <c r="ZC79" s="876"/>
      <c r="ZD79" s="876"/>
      <c r="ZE79" s="876"/>
      <c r="ZF79" s="876"/>
      <c r="ZG79" s="876"/>
      <c r="ZH79" s="876"/>
      <c r="ZI79" s="876"/>
      <c r="ZJ79" s="876"/>
      <c r="ZK79" s="876"/>
      <c r="ZL79" s="876"/>
      <c r="ZM79" s="876"/>
      <c r="ZN79" s="876"/>
      <c r="ZO79" s="876"/>
      <c r="ZP79" s="876"/>
      <c r="ZQ79" s="876"/>
      <c r="ZR79" s="876"/>
      <c r="ZS79" s="876"/>
      <c r="ZT79" s="876"/>
      <c r="ZU79" s="876"/>
      <c r="ZV79" s="876"/>
      <c r="ZW79" s="876"/>
      <c r="ZX79" s="876"/>
      <c r="ZY79" s="876"/>
      <c r="ZZ79" s="876"/>
      <c r="AAA79" s="876"/>
      <c r="AAB79" s="876"/>
      <c r="AAC79" s="876"/>
      <c r="AAD79" s="876"/>
      <c r="AAE79" s="876"/>
      <c r="AAF79" s="876"/>
      <c r="AAG79" s="876"/>
      <c r="AAH79" s="876"/>
      <c r="AAI79" s="876"/>
      <c r="AAJ79" s="876"/>
      <c r="AAK79" s="876"/>
      <c r="AAL79" s="876"/>
      <c r="AAM79" s="876"/>
      <c r="AAN79" s="876"/>
      <c r="AAO79" s="876"/>
      <c r="AAP79" s="876"/>
      <c r="AAQ79" s="876"/>
      <c r="AAR79" s="876"/>
      <c r="AAS79" s="876"/>
      <c r="AAT79" s="876"/>
      <c r="AAU79" s="876"/>
      <c r="AAV79" s="876"/>
      <c r="AAW79" s="876"/>
      <c r="AAX79" s="876"/>
      <c r="AAY79" s="876"/>
      <c r="AAZ79" s="876"/>
      <c r="ABA79" s="876"/>
      <c r="ABB79" s="876"/>
      <c r="ABC79" s="876"/>
      <c r="ABD79" s="876"/>
      <c r="ABE79" s="876"/>
      <c r="ABF79" s="876"/>
      <c r="ABG79" s="876"/>
      <c r="ABH79" s="876"/>
      <c r="ABI79" s="876"/>
      <c r="ABJ79" s="876"/>
      <c r="ABK79" s="876"/>
      <c r="ABL79" s="876"/>
      <c r="ABM79" s="876"/>
      <c r="ABN79" s="876"/>
      <c r="ABO79" s="876"/>
      <c r="ABP79" s="876"/>
      <c r="ABQ79" s="876"/>
      <c r="ABR79" s="876"/>
      <c r="ABS79" s="876"/>
      <c r="ABT79" s="876"/>
      <c r="ABU79" s="876"/>
      <c r="ABV79" s="876"/>
      <c r="ABW79" s="876"/>
      <c r="ABX79" s="876"/>
      <c r="ABY79" s="876"/>
      <c r="ABZ79" s="876"/>
      <c r="ACA79" s="876"/>
      <c r="ACB79" s="876"/>
      <c r="ACC79" s="876"/>
      <c r="ACD79" s="876"/>
      <c r="ACE79" s="876"/>
      <c r="ACF79" s="876"/>
      <c r="ACG79" s="876"/>
      <c r="ACH79" s="876"/>
      <c r="ACI79" s="876"/>
      <c r="ACJ79" s="876"/>
      <c r="ACK79" s="876"/>
      <c r="ACL79" s="876"/>
      <c r="ACM79" s="876"/>
      <c r="ACN79" s="876"/>
      <c r="ACO79" s="876"/>
      <c r="ACP79" s="876"/>
      <c r="ACQ79" s="876"/>
      <c r="ACR79" s="876"/>
      <c r="ACS79" s="876"/>
      <c r="ACT79" s="876"/>
      <c r="ACU79" s="876"/>
      <c r="ACV79" s="876"/>
      <c r="ACW79" s="876"/>
      <c r="ACX79" s="876"/>
      <c r="ACY79" s="876"/>
      <c r="ACZ79" s="876"/>
      <c r="ADA79" s="876"/>
      <c r="ADB79" s="876"/>
      <c r="ADC79" s="876"/>
      <c r="ADD79" s="876"/>
      <c r="ADE79" s="876"/>
      <c r="ADF79" s="876"/>
      <c r="ADG79" s="876"/>
      <c r="ADH79" s="876"/>
      <c r="ADI79" s="876"/>
      <c r="ADJ79" s="876"/>
      <c r="ADK79" s="876"/>
      <c r="ADL79" s="876"/>
      <c r="ADM79" s="876"/>
      <c r="ADN79" s="876"/>
      <c r="ADO79" s="876"/>
      <c r="ADP79" s="876"/>
      <c r="ADQ79" s="876"/>
      <c r="ADR79" s="876"/>
      <c r="ADS79" s="876"/>
      <c r="ADT79" s="876"/>
      <c r="ADU79" s="876"/>
      <c r="ADV79" s="876"/>
      <c r="ADW79" s="876"/>
      <c r="ADX79" s="876"/>
      <c r="ADY79" s="876"/>
      <c r="ADZ79" s="876"/>
      <c r="AEA79" s="876"/>
      <c r="AEB79" s="876"/>
      <c r="AEC79" s="876"/>
      <c r="AED79" s="876"/>
      <c r="AEE79" s="876"/>
      <c r="AEF79" s="876"/>
      <c r="AEG79" s="876"/>
      <c r="AEH79" s="876"/>
      <c r="AEI79" s="876"/>
      <c r="AEJ79" s="876"/>
      <c r="AEK79" s="876"/>
      <c r="AEL79" s="876"/>
      <c r="AEM79" s="876"/>
      <c r="AEN79" s="876"/>
      <c r="AEO79" s="876"/>
      <c r="AEP79" s="876"/>
      <c r="AEQ79" s="876"/>
      <c r="AER79" s="876"/>
      <c r="AES79" s="876"/>
      <c r="AET79" s="876"/>
      <c r="AEU79" s="876"/>
      <c r="AEV79" s="876"/>
      <c r="AEW79" s="876"/>
      <c r="AEX79" s="876"/>
      <c r="AEY79" s="876"/>
      <c r="AEZ79" s="876"/>
      <c r="AFA79" s="876"/>
      <c r="AFB79" s="876"/>
      <c r="AFC79" s="876"/>
      <c r="AFD79" s="876"/>
      <c r="AFE79" s="876"/>
      <c r="AFF79" s="876"/>
      <c r="AFG79" s="876"/>
      <c r="AFH79" s="876"/>
      <c r="AFI79" s="876"/>
      <c r="AFJ79" s="876"/>
      <c r="AFK79" s="876"/>
      <c r="AFL79" s="876"/>
      <c r="AFM79" s="876"/>
      <c r="AFN79" s="876"/>
      <c r="AFO79" s="876"/>
      <c r="AFP79" s="876"/>
      <c r="AFQ79" s="876"/>
      <c r="AFR79" s="876"/>
      <c r="AFS79" s="876"/>
      <c r="AFT79" s="876"/>
      <c r="AFU79" s="876"/>
      <c r="AFV79" s="876"/>
      <c r="AFW79" s="876"/>
      <c r="AFX79" s="876"/>
      <c r="AFY79" s="876"/>
      <c r="AFZ79" s="876"/>
      <c r="AGA79" s="876"/>
      <c r="AGB79" s="876"/>
      <c r="AGC79" s="876"/>
      <c r="AGD79" s="876"/>
      <c r="AGE79" s="876"/>
      <c r="AGF79" s="876"/>
      <c r="AGG79" s="876"/>
      <c r="AGH79" s="876"/>
      <c r="AGI79" s="876"/>
      <c r="AGJ79" s="876"/>
      <c r="AGK79" s="876"/>
      <c r="AGL79" s="876"/>
      <c r="AGM79" s="876"/>
      <c r="AGN79" s="876"/>
      <c r="AGO79" s="876"/>
      <c r="AGP79" s="876"/>
      <c r="AGQ79" s="876"/>
      <c r="AGR79" s="876"/>
      <c r="AGS79" s="876"/>
      <c r="AGT79" s="876"/>
      <c r="AGU79" s="876"/>
      <c r="AGV79" s="876"/>
      <c r="AGW79" s="876"/>
      <c r="AGX79" s="876"/>
      <c r="AGY79" s="876"/>
      <c r="AGZ79" s="876"/>
      <c r="AHA79" s="876"/>
      <c r="AHB79" s="876"/>
      <c r="AHC79" s="876"/>
      <c r="AHD79" s="876"/>
      <c r="AHE79" s="876"/>
      <c r="AHF79" s="876"/>
      <c r="AHG79" s="876"/>
      <c r="AHH79" s="876"/>
      <c r="AHI79" s="876"/>
      <c r="AHJ79" s="876"/>
      <c r="AHK79" s="876"/>
      <c r="AHL79" s="876"/>
      <c r="AHM79" s="876"/>
      <c r="AHN79" s="876"/>
      <c r="AHO79" s="876"/>
      <c r="AHP79" s="876"/>
      <c r="AHQ79" s="876"/>
      <c r="AHR79" s="876"/>
      <c r="AHS79" s="876"/>
      <c r="AHT79" s="876"/>
      <c r="AHU79" s="876"/>
      <c r="AHV79" s="876"/>
      <c r="AHW79" s="876"/>
      <c r="AHX79" s="876"/>
      <c r="AHY79" s="876"/>
      <c r="AHZ79" s="876"/>
      <c r="AIA79" s="876"/>
      <c r="AIB79" s="876"/>
      <c r="AIC79" s="876"/>
      <c r="AID79" s="876"/>
      <c r="AIE79" s="876"/>
      <c r="AIF79" s="876"/>
      <c r="AIG79" s="876"/>
      <c r="AIH79" s="876"/>
      <c r="AII79" s="876"/>
      <c r="AIJ79" s="876"/>
      <c r="AIK79" s="876"/>
      <c r="AIL79" s="876"/>
      <c r="AIM79" s="876"/>
      <c r="AIN79" s="876"/>
      <c r="AIO79" s="876"/>
      <c r="AIP79" s="876"/>
      <c r="AIQ79" s="876"/>
      <c r="AIR79" s="876"/>
      <c r="AIS79" s="876"/>
      <c r="AIT79" s="876"/>
      <c r="AIU79" s="876"/>
      <c r="AIV79" s="876"/>
      <c r="AIW79" s="876"/>
      <c r="AIX79" s="876"/>
      <c r="AIY79" s="876"/>
      <c r="AIZ79" s="876"/>
      <c r="AJA79" s="876"/>
      <c r="AJB79" s="876"/>
      <c r="AJC79" s="876"/>
      <c r="AJD79" s="876"/>
      <c r="AJE79" s="876"/>
      <c r="AJF79" s="876"/>
      <c r="AJG79" s="876"/>
      <c r="AJH79" s="876"/>
      <c r="AJI79" s="876"/>
      <c r="AJJ79" s="876"/>
      <c r="AJK79" s="876"/>
      <c r="AJL79" s="876"/>
      <c r="AJM79" s="876"/>
      <c r="AJN79" s="876"/>
      <c r="AJO79" s="876"/>
      <c r="AJP79" s="876"/>
      <c r="AJQ79" s="876"/>
      <c r="AJR79" s="876"/>
      <c r="AJS79" s="876"/>
      <c r="AJT79" s="876"/>
      <c r="AJU79" s="876"/>
      <c r="AJV79" s="876"/>
      <c r="AJW79" s="876"/>
      <c r="AJX79" s="876"/>
      <c r="AJY79" s="876"/>
      <c r="AJZ79" s="876"/>
      <c r="AKA79" s="876"/>
      <c r="AKB79" s="876"/>
      <c r="AKC79" s="876"/>
      <c r="AKD79" s="876"/>
      <c r="AKE79" s="876"/>
      <c r="AKF79" s="876"/>
      <c r="AKG79" s="876"/>
      <c r="AKH79" s="876"/>
      <c r="AKI79" s="876"/>
      <c r="AKJ79" s="876"/>
      <c r="AKK79" s="876"/>
      <c r="AKL79" s="876"/>
      <c r="AKM79" s="876"/>
      <c r="AKN79" s="876"/>
      <c r="AKO79" s="876"/>
      <c r="AKP79" s="876"/>
      <c r="AKQ79" s="876"/>
      <c r="AKR79" s="876"/>
      <c r="AKS79" s="876"/>
      <c r="AKT79" s="876"/>
      <c r="AKU79" s="876"/>
      <c r="AKV79" s="876"/>
      <c r="AKW79" s="876"/>
      <c r="AKX79" s="876"/>
      <c r="AKY79" s="876"/>
      <c r="AKZ79" s="876"/>
      <c r="ALA79" s="876"/>
      <c r="ALB79" s="876"/>
      <c r="ALC79" s="876"/>
      <c r="ALD79" s="876"/>
      <c r="ALE79" s="876"/>
      <c r="ALF79" s="876"/>
      <c r="ALG79" s="876"/>
      <c r="ALH79" s="876"/>
      <c r="ALI79" s="876"/>
      <c r="ALJ79" s="876"/>
      <c r="ALK79" s="876"/>
      <c r="ALL79" s="876"/>
      <c r="ALM79" s="876"/>
      <c r="ALN79" s="876"/>
      <c r="ALO79" s="876"/>
      <c r="ALP79" s="876"/>
      <c r="ALQ79" s="876"/>
      <c r="ALR79" s="876"/>
      <c r="ALS79" s="876"/>
      <c r="ALT79" s="876"/>
      <c r="ALU79" s="876"/>
      <c r="ALV79" s="876"/>
      <c r="ALW79" s="876"/>
      <c r="ALX79" s="876"/>
      <c r="ALY79" s="876"/>
      <c r="ALZ79" s="876"/>
      <c r="AMA79" s="876"/>
      <c r="AMB79" s="876"/>
      <c r="AMC79" s="876"/>
      <c r="AMD79" s="876"/>
      <c r="AME79" s="876"/>
      <c r="AMF79" s="876"/>
      <c r="AMG79" s="876"/>
      <c r="AMH79" s="876"/>
      <c r="AMI79" s="876"/>
      <c r="AMJ79" s="876"/>
      <c r="AMK79" s="876"/>
      <c r="AML79" s="876"/>
      <c r="AMM79" s="876"/>
      <c r="AMN79" s="876"/>
      <c r="AMO79" s="876"/>
      <c r="AMP79" s="876"/>
      <c r="AMQ79" s="876"/>
      <c r="AMR79" s="876"/>
      <c r="AMS79" s="876"/>
      <c r="AMT79" s="876"/>
      <c r="AMU79" s="876"/>
      <c r="AMV79" s="876"/>
      <c r="AMW79" s="876"/>
      <c r="AMX79" s="876"/>
      <c r="AMY79" s="876"/>
      <c r="AMZ79" s="876"/>
      <c r="ANA79" s="876"/>
      <c r="ANB79" s="876"/>
      <c r="ANC79" s="876"/>
      <c r="AND79" s="876"/>
      <c r="ANE79" s="876"/>
      <c r="ANF79" s="876"/>
      <c r="ANG79" s="876"/>
      <c r="ANH79" s="876"/>
      <c r="ANI79" s="876"/>
      <c r="ANJ79" s="876"/>
      <c r="ANK79" s="876"/>
      <c r="ANL79" s="876"/>
      <c r="ANM79" s="876"/>
      <c r="ANN79" s="876"/>
      <c r="ANO79" s="876"/>
      <c r="ANP79" s="876"/>
      <c r="ANQ79" s="876"/>
      <c r="ANR79" s="876"/>
      <c r="ANS79" s="876"/>
      <c r="ANT79" s="876"/>
      <c r="ANU79" s="876"/>
      <c r="ANV79" s="876"/>
      <c r="ANW79" s="876"/>
      <c r="ANX79" s="876"/>
      <c r="ANY79" s="876"/>
      <c r="ANZ79" s="876"/>
      <c r="AOA79" s="876"/>
      <c r="AOB79" s="876"/>
      <c r="AOC79" s="876"/>
      <c r="AOD79" s="876"/>
      <c r="AOE79" s="876"/>
      <c r="AOF79" s="876"/>
      <c r="AOG79" s="876"/>
      <c r="AOH79" s="876"/>
      <c r="AOI79" s="876"/>
      <c r="AOJ79" s="876"/>
      <c r="AOK79" s="876"/>
      <c r="AOL79" s="876"/>
      <c r="AOM79" s="876"/>
      <c r="AON79" s="876"/>
      <c r="AOO79" s="876"/>
      <c r="AOP79" s="876"/>
      <c r="AOQ79" s="876"/>
      <c r="AOR79" s="876"/>
      <c r="AOS79" s="876"/>
      <c r="AOT79" s="876"/>
      <c r="AOU79" s="876"/>
      <c r="AOV79" s="876"/>
      <c r="AOW79" s="876"/>
      <c r="AOX79" s="876"/>
      <c r="AOY79" s="876"/>
      <c r="AOZ79" s="876"/>
      <c r="APA79" s="876"/>
      <c r="APB79" s="876"/>
      <c r="APC79" s="876"/>
      <c r="APD79" s="876"/>
      <c r="APE79" s="876"/>
      <c r="APF79" s="876"/>
      <c r="APG79" s="876"/>
      <c r="APH79" s="876"/>
      <c r="API79" s="876"/>
      <c r="APJ79" s="876"/>
      <c r="APK79" s="876"/>
      <c r="APL79" s="876"/>
      <c r="APM79" s="876"/>
      <c r="APN79" s="876"/>
      <c r="APO79" s="876"/>
      <c r="APP79" s="876"/>
      <c r="APQ79" s="876"/>
      <c r="APR79" s="876"/>
      <c r="APS79" s="876"/>
      <c r="APT79" s="876"/>
      <c r="APU79" s="876"/>
      <c r="APV79" s="876"/>
      <c r="APW79" s="876"/>
      <c r="APX79" s="876"/>
      <c r="APY79" s="876"/>
      <c r="APZ79" s="876"/>
      <c r="AQA79" s="876"/>
      <c r="AQB79" s="876"/>
      <c r="AQC79" s="876"/>
      <c r="AQD79" s="876"/>
      <c r="AQE79" s="876"/>
      <c r="AQF79" s="876"/>
      <c r="AQG79" s="876"/>
      <c r="AQH79" s="876"/>
      <c r="AQI79" s="876"/>
      <c r="AQJ79" s="876"/>
      <c r="AQK79" s="876"/>
      <c r="AQL79" s="876"/>
      <c r="AQM79" s="876"/>
      <c r="AQN79" s="876"/>
      <c r="AQO79" s="876"/>
      <c r="AQP79" s="876"/>
      <c r="AQQ79" s="876"/>
      <c r="AQR79" s="876"/>
      <c r="AQS79" s="876"/>
      <c r="AQT79" s="876"/>
      <c r="AQU79" s="876"/>
      <c r="AQV79" s="876"/>
      <c r="AQW79" s="876"/>
      <c r="AQX79" s="876"/>
      <c r="AQY79" s="876"/>
      <c r="AQZ79" s="876"/>
      <c r="ARA79" s="876"/>
      <c r="ARB79" s="876"/>
      <c r="ARC79" s="876"/>
      <c r="ARD79" s="876"/>
      <c r="ARE79" s="876"/>
      <c r="ARF79" s="876"/>
      <c r="ARG79" s="876"/>
      <c r="ARH79" s="876"/>
      <c r="ARI79" s="876"/>
      <c r="ARJ79" s="876"/>
      <c r="ARK79" s="876"/>
      <c r="ARL79" s="876"/>
      <c r="ARM79" s="876"/>
      <c r="ARN79" s="876"/>
      <c r="ARO79" s="876"/>
      <c r="ARP79" s="876"/>
      <c r="ARQ79" s="876"/>
      <c r="ARR79" s="876"/>
      <c r="ARS79" s="876"/>
      <c r="ART79" s="876"/>
      <c r="ARU79" s="876"/>
      <c r="ARV79" s="876"/>
      <c r="ARW79" s="876"/>
      <c r="ARX79" s="876"/>
      <c r="ARY79" s="876"/>
      <c r="ARZ79" s="876"/>
      <c r="ASA79" s="876"/>
      <c r="ASB79" s="876"/>
      <c r="ASC79" s="876"/>
      <c r="ASD79" s="876"/>
      <c r="ASE79" s="876"/>
      <c r="ASF79" s="876"/>
      <c r="ASG79" s="876"/>
      <c r="ASH79" s="876"/>
      <c r="ASI79" s="876"/>
      <c r="ASJ79" s="876"/>
      <c r="ASK79" s="876"/>
      <c r="ASL79" s="876"/>
      <c r="ASM79" s="876"/>
      <c r="ASN79" s="876"/>
      <c r="ASO79" s="876"/>
      <c r="ASP79" s="876"/>
      <c r="ASQ79" s="876"/>
      <c r="ASR79" s="876"/>
      <c r="ASS79" s="876"/>
      <c r="AST79" s="876"/>
      <c r="ASU79" s="876"/>
      <c r="ASV79" s="876"/>
      <c r="ASW79" s="876"/>
      <c r="ASX79" s="876"/>
      <c r="ASY79" s="876"/>
      <c r="ASZ79" s="876"/>
      <c r="ATA79" s="876"/>
      <c r="ATB79" s="876"/>
      <c r="ATC79" s="876"/>
      <c r="ATD79" s="876"/>
      <c r="ATE79" s="876"/>
      <c r="ATF79" s="876"/>
      <c r="ATG79" s="876"/>
      <c r="ATH79" s="876"/>
      <c r="ATI79" s="876"/>
      <c r="ATJ79" s="876"/>
      <c r="ATK79" s="876"/>
      <c r="ATL79" s="876"/>
      <c r="ATM79" s="876"/>
      <c r="ATN79" s="876"/>
      <c r="ATO79" s="876"/>
      <c r="ATP79" s="876"/>
      <c r="ATQ79" s="876"/>
      <c r="ATR79" s="876"/>
      <c r="ATS79" s="876"/>
      <c r="ATT79" s="876"/>
      <c r="ATU79" s="876"/>
      <c r="ATV79" s="876"/>
      <c r="ATW79" s="876"/>
      <c r="ATX79" s="876"/>
      <c r="ATY79" s="876"/>
      <c r="ATZ79" s="876"/>
      <c r="AUA79" s="876"/>
      <c r="AUB79" s="876"/>
      <c r="AUC79" s="876"/>
      <c r="AUD79" s="876"/>
      <c r="AUE79" s="876"/>
      <c r="AUF79" s="876"/>
      <c r="AUG79" s="876"/>
      <c r="AUH79" s="876"/>
      <c r="AUI79" s="876"/>
      <c r="AUJ79" s="876"/>
      <c r="AUK79" s="876"/>
      <c r="AUL79" s="876"/>
      <c r="AUM79" s="876"/>
      <c r="AUN79" s="876"/>
      <c r="AUO79" s="876"/>
      <c r="AUP79" s="876"/>
      <c r="AUQ79" s="876"/>
      <c r="AUR79" s="876"/>
      <c r="AUS79" s="876"/>
      <c r="AUT79" s="876"/>
      <c r="AUU79" s="876"/>
      <c r="AUV79" s="876"/>
      <c r="AUW79" s="876"/>
      <c r="AUX79" s="876"/>
      <c r="AUY79" s="876"/>
      <c r="AUZ79" s="876"/>
      <c r="AVA79" s="876"/>
      <c r="AVB79" s="876"/>
      <c r="AVC79" s="876"/>
      <c r="AVD79" s="876"/>
      <c r="AVE79" s="876"/>
      <c r="AVF79" s="876"/>
      <c r="AVG79" s="876"/>
      <c r="AVH79" s="876"/>
      <c r="AVI79" s="876"/>
      <c r="AVJ79" s="876"/>
      <c r="AVK79" s="876"/>
      <c r="AVL79" s="876"/>
      <c r="AVM79" s="876"/>
      <c r="AVN79" s="876"/>
      <c r="AVO79" s="876"/>
      <c r="AVP79" s="876"/>
      <c r="AVQ79" s="876"/>
      <c r="AVR79" s="876"/>
      <c r="AVS79" s="876"/>
      <c r="AVT79" s="876"/>
      <c r="AVU79" s="876"/>
      <c r="AVV79" s="876"/>
      <c r="AVW79" s="876"/>
      <c r="AVX79" s="876"/>
      <c r="AVY79" s="876"/>
      <c r="AVZ79" s="876"/>
      <c r="AWA79" s="876"/>
      <c r="AWB79" s="876"/>
      <c r="AWC79" s="876"/>
      <c r="AWD79" s="876"/>
      <c r="AWE79" s="876"/>
      <c r="AWF79" s="876"/>
      <c r="AWG79" s="876"/>
      <c r="AWH79" s="876"/>
      <c r="AWI79" s="876"/>
      <c r="AWJ79" s="876"/>
      <c r="AWK79" s="876"/>
      <c r="AWL79" s="876"/>
      <c r="AWM79" s="876"/>
      <c r="AWN79" s="876"/>
      <c r="AWO79" s="876"/>
      <c r="AWP79" s="876"/>
      <c r="AWQ79" s="876"/>
      <c r="AWR79" s="876"/>
      <c r="AWS79" s="876"/>
      <c r="AWT79" s="876"/>
      <c r="AWU79" s="876"/>
      <c r="AWV79" s="876"/>
      <c r="AWW79" s="876"/>
      <c r="AWX79" s="876"/>
      <c r="AWY79" s="876"/>
      <c r="AWZ79" s="876"/>
      <c r="AXA79" s="876"/>
      <c r="AXB79" s="876"/>
      <c r="AXC79" s="876"/>
      <c r="AXD79" s="876"/>
      <c r="AXE79" s="876"/>
      <c r="AXF79" s="876"/>
      <c r="AXG79" s="876"/>
      <c r="AXH79" s="876"/>
      <c r="AXI79" s="876"/>
      <c r="AXJ79" s="876"/>
      <c r="AXK79" s="876"/>
      <c r="AXL79" s="876"/>
      <c r="AXM79" s="876"/>
      <c r="AXN79" s="876"/>
      <c r="AXO79" s="876"/>
      <c r="AXP79" s="876"/>
      <c r="AXQ79" s="876"/>
      <c r="AXR79" s="876"/>
      <c r="AXS79" s="876"/>
      <c r="AXT79" s="876"/>
      <c r="AXU79" s="876"/>
      <c r="AXV79" s="876"/>
      <c r="AXW79" s="876"/>
      <c r="AXX79" s="876"/>
      <c r="AXY79" s="876"/>
      <c r="AXZ79" s="876"/>
      <c r="AYA79" s="876"/>
      <c r="AYB79" s="876"/>
      <c r="AYC79" s="876"/>
      <c r="AYD79" s="876"/>
      <c r="AYE79" s="876"/>
      <c r="AYF79" s="876"/>
      <c r="AYG79" s="876"/>
      <c r="AYH79" s="876"/>
      <c r="AYI79" s="876"/>
      <c r="AYJ79" s="876"/>
      <c r="AYK79" s="876"/>
      <c r="AYL79" s="876"/>
      <c r="AYM79" s="876"/>
      <c r="AYN79" s="876"/>
      <c r="AYO79" s="876"/>
      <c r="AYP79" s="876"/>
      <c r="AYQ79" s="876"/>
      <c r="AYR79" s="876"/>
      <c r="AYS79" s="876"/>
      <c r="AYT79" s="876"/>
      <c r="AYU79" s="876"/>
      <c r="AYV79" s="876"/>
      <c r="AYW79" s="876"/>
      <c r="AYX79" s="876"/>
      <c r="AYY79" s="876"/>
      <c r="AYZ79" s="876"/>
      <c r="AZA79" s="876"/>
      <c r="AZB79" s="876"/>
      <c r="AZC79" s="876"/>
      <c r="AZD79" s="876"/>
      <c r="AZE79" s="876"/>
      <c r="AZF79" s="876"/>
      <c r="AZG79" s="876"/>
      <c r="AZH79" s="876"/>
      <c r="AZI79" s="876"/>
      <c r="AZJ79" s="876"/>
      <c r="AZK79" s="876"/>
      <c r="AZL79" s="876"/>
      <c r="AZM79" s="876"/>
      <c r="AZN79" s="876"/>
      <c r="AZO79" s="876"/>
      <c r="AZP79" s="876"/>
      <c r="AZQ79" s="876"/>
      <c r="AZR79" s="876"/>
      <c r="AZS79" s="876"/>
      <c r="AZT79" s="876"/>
      <c r="AZU79" s="876"/>
      <c r="AZV79" s="876"/>
      <c r="AZW79" s="876"/>
      <c r="AZX79" s="876"/>
      <c r="AZY79" s="876"/>
      <c r="AZZ79" s="876"/>
      <c r="BAA79" s="876"/>
      <c r="BAB79" s="876"/>
      <c r="BAC79" s="876"/>
      <c r="BAD79" s="876"/>
      <c r="BAE79" s="876"/>
      <c r="BAF79" s="876"/>
      <c r="BAG79" s="876"/>
      <c r="BAH79" s="876"/>
      <c r="BAI79" s="876"/>
      <c r="BAJ79" s="876"/>
      <c r="BAK79" s="876"/>
      <c r="BAL79" s="876"/>
      <c r="BAM79" s="876"/>
      <c r="BAN79" s="876"/>
      <c r="BAO79" s="876"/>
      <c r="BAP79" s="876"/>
      <c r="BAQ79" s="876"/>
      <c r="BAR79" s="876"/>
      <c r="BAS79" s="876"/>
      <c r="BAT79" s="876"/>
      <c r="BAU79" s="876"/>
      <c r="BAV79" s="876"/>
      <c r="BAW79" s="876"/>
      <c r="BAX79" s="876"/>
      <c r="BAY79" s="876"/>
      <c r="BAZ79" s="876"/>
      <c r="BBA79" s="876"/>
      <c r="BBB79" s="876"/>
      <c r="BBC79" s="876"/>
      <c r="BBD79" s="876"/>
      <c r="BBE79" s="876"/>
      <c r="BBF79" s="876"/>
      <c r="BBG79" s="876"/>
      <c r="BBH79" s="876"/>
      <c r="BBI79" s="876"/>
      <c r="BBJ79" s="876"/>
      <c r="BBK79" s="876"/>
      <c r="BBL79" s="876"/>
      <c r="BBM79" s="876"/>
      <c r="BBN79" s="876"/>
      <c r="BBO79" s="876"/>
      <c r="BBP79" s="876"/>
      <c r="BBQ79" s="876"/>
      <c r="BBR79" s="876"/>
      <c r="BBS79" s="876"/>
      <c r="BBT79" s="876"/>
      <c r="BBU79" s="876"/>
      <c r="BBV79" s="876"/>
      <c r="BBW79" s="876"/>
      <c r="BBX79" s="876"/>
      <c r="BBY79" s="876"/>
      <c r="BBZ79" s="876"/>
      <c r="BCA79" s="876"/>
      <c r="BCB79" s="876"/>
      <c r="BCC79" s="876"/>
      <c r="BCD79" s="876"/>
      <c r="BCE79" s="876"/>
      <c r="BCF79" s="876"/>
      <c r="BCG79" s="876"/>
      <c r="BCH79" s="876"/>
      <c r="BCI79" s="876"/>
      <c r="BCJ79" s="876"/>
      <c r="BCK79" s="876"/>
      <c r="BCL79" s="876"/>
      <c r="BCM79" s="876"/>
      <c r="BCN79" s="876"/>
      <c r="BCO79" s="876"/>
      <c r="BCP79" s="876"/>
      <c r="BCQ79" s="876"/>
      <c r="BCR79" s="876"/>
      <c r="BCS79" s="876"/>
      <c r="BCT79" s="876"/>
      <c r="BCU79" s="876"/>
      <c r="BCV79" s="876"/>
      <c r="BCW79" s="876"/>
      <c r="BCX79" s="876"/>
      <c r="BCY79" s="876"/>
      <c r="BCZ79" s="876"/>
      <c r="BDA79" s="876"/>
      <c r="BDB79" s="876"/>
      <c r="BDC79" s="876"/>
      <c r="BDD79" s="876"/>
      <c r="BDE79" s="876"/>
      <c r="BDF79" s="876"/>
      <c r="BDG79" s="876"/>
      <c r="BDH79" s="876"/>
      <c r="BDI79" s="876"/>
      <c r="BDJ79" s="876"/>
      <c r="BDK79" s="876"/>
      <c r="BDL79" s="876"/>
      <c r="BDM79" s="876"/>
      <c r="BDN79" s="876"/>
      <c r="BDO79" s="876"/>
      <c r="BDP79" s="876"/>
      <c r="BDQ79" s="876"/>
      <c r="BDR79" s="876"/>
      <c r="BDS79" s="876"/>
      <c r="BDT79" s="876"/>
      <c r="BDU79" s="876"/>
      <c r="BDV79" s="876"/>
      <c r="BDW79" s="876"/>
      <c r="BDX79" s="876"/>
      <c r="BDY79" s="876"/>
      <c r="BDZ79" s="876"/>
      <c r="BEA79" s="876"/>
      <c r="BEB79" s="876"/>
      <c r="BEC79" s="876"/>
      <c r="BED79" s="876"/>
      <c r="BEE79" s="876"/>
      <c r="BEF79" s="876"/>
      <c r="BEG79" s="876"/>
      <c r="BEH79" s="876"/>
      <c r="BEI79" s="876"/>
      <c r="BEJ79" s="876"/>
      <c r="BEK79" s="876"/>
      <c r="BEL79" s="876"/>
      <c r="BEM79" s="876"/>
      <c r="BEN79" s="876"/>
      <c r="BEO79" s="876"/>
      <c r="BEP79" s="876"/>
      <c r="BEQ79" s="876"/>
      <c r="BER79" s="876"/>
      <c r="BES79" s="876"/>
      <c r="BET79" s="876"/>
      <c r="BEU79" s="876"/>
      <c r="BEV79" s="876"/>
      <c r="BEW79" s="876"/>
      <c r="BEX79" s="876"/>
      <c r="BEY79" s="876"/>
      <c r="BEZ79" s="876"/>
      <c r="BFA79" s="876"/>
      <c r="BFB79" s="876"/>
      <c r="BFC79" s="876"/>
      <c r="BFD79" s="876"/>
      <c r="BFE79" s="876"/>
      <c r="BFF79" s="876"/>
      <c r="BFG79" s="876"/>
      <c r="BFH79" s="876"/>
      <c r="BFI79" s="876"/>
      <c r="BFJ79" s="876"/>
      <c r="BFK79" s="876"/>
      <c r="BFL79" s="876"/>
      <c r="BFM79" s="876"/>
      <c r="BFN79" s="876"/>
      <c r="BFO79" s="876"/>
      <c r="BFP79" s="876"/>
      <c r="BFQ79" s="876"/>
      <c r="BFR79" s="876"/>
      <c r="BFS79" s="876"/>
      <c r="BFT79" s="876"/>
      <c r="BFU79" s="876"/>
      <c r="BFV79" s="876"/>
      <c r="BFW79" s="876"/>
      <c r="BFX79" s="876"/>
      <c r="BFY79" s="876"/>
      <c r="BFZ79" s="876"/>
      <c r="BGA79" s="876"/>
      <c r="BGB79" s="876"/>
      <c r="BGC79" s="876"/>
      <c r="BGD79" s="876"/>
      <c r="BGE79" s="876"/>
      <c r="BGF79" s="876"/>
      <c r="BGG79" s="876"/>
      <c r="BGH79" s="876"/>
      <c r="BGI79" s="876"/>
      <c r="BGJ79" s="876"/>
      <c r="BGK79" s="876"/>
      <c r="BGL79" s="876"/>
      <c r="BGM79" s="876"/>
      <c r="BGN79" s="876"/>
      <c r="BGO79" s="876"/>
      <c r="BGP79" s="876"/>
      <c r="BGQ79" s="876"/>
      <c r="BGR79" s="876"/>
      <c r="BGS79" s="876"/>
      <c r="BGT79" s="876"/>
      <c r="BGU79" s="876"/>
      <c r="BGV79" s="876"/>
      <c r="BGW79" s="876"/>
      <c r="BGX79" s="876"/>
      <c r="BGY79" s="876"/>
      <c r="BGZ79" s="876"/>
      <c r="BHA79" s="876"/>
      <c r="BHB79" s="876"/>
      <c r="BHC79" s="876"/>
      <c r="BHD79" s="876"/>
      <c r="BHE79" s="876"/>
      <c r="BHF79" s="876"/>
      <c r="BHG79" s="876"/>
      <c r="BHH79" s="876"/>
      <c r="BHI79" s="876"/>
      <c r="BHJ79" s="876"/>
      <c r="BHK79" s="876"/>
      <c r="BHL79" s="876"/>
      <c r="BHM79" s="876"/>
      <c r="BHN79" s="876"/>
      <c r="BHO79" s="876"/>
      <c r="BHP79" s="876"/>
      <c r="BHQ79" s="876"/>
      <c r="BHR79" s="876"/>
      <c r="BHS79" s="876"/>
      <c r="BHT79" s="876"/>
      <c r="BHU79" s="876"/>
      <c r="BHV79" s="876"/>
      <c r="BHW79" s="876"/>
      <c r="BHX79" s="876"/>
      <c r="BHY79" s="876"/>
      <c r="BHZ79" s="876"/>
      <c r="BIA79" s="876"/>
      <c r="BIB79" s="876"/>
      <c r="BIC79" s="876"/>
      <c r="BID79" s="876"/>
      <c r="BIE79" s="876"/>
      <c r="BIF79" s="876"/>
      <c r="BIG79" s="876"/>
      <c r="BIH79" s="876"/>
      <c r="BII79" s="876"/>
      <c r="BIJ79" s="876"/>
      <c r="BIK79" s="876"/>
      <c r="BIL79" s="876"/>
      <c r="BIM79" s="876"/>
      <c r="BIN79" s="876"/>
      <c r="BIO79" s="876"/>
      <c r="BIP79" s="876"/>
      <c r="BIQ79" s="876"/>
      <c r="BIR79" s="876"/>
      <c r="BIS79" s="876"/>
      <c r="BIT79" s="876"/>
      <c r="BIU79" s="876"/>
      <c r="BIV79" s="876"/>
      <c r="BIW79" s="876"/>
      <c r="BIX79" s="876"/>
      <c r="BIY79" s="876"/>
      <c r="BIZ79" s="876"/>
      <c r="BJA79" s="876"/>
      <c r="BJB79" s="876"/>
      <c r="BJC79" s="876"/>
      <c r="BJD79" s="876"/>
      <c r="BJE79" s="876"/>
      <c r="BJF79" s="876"/>
      <c r="BJG79" s="876"/>
      <c r="BJH79" s="876"/>
      <c r="BJI79" s="876"/>
      <c r="BJJ79" s="876"/>
      <c r="BJK79" s="876"/>
      <c r="BJL79" s="876"/>
      <c r="BJM79" s="876"/>
      <c r="BJN79" s="876"/>
      <c r="BJO79" s="876"/>
      <c r="BJP79" s="876"/>
      <c r="BJQ79" s="876"/>
      <c r="BJR79" s="876"/>
      <c r="BJS79" s="876"/>
      <c r="BJT79" s="876"/>
      <c r="BJU79" s="876"/>
      <c r="BJV79" s="876"/>
      <c r="BJW79" s="876"/>
      <c r="BJX79" s="876"/>
      <c r="BJY79" s="876"/>
      <c r="BJZ79" s="876"/>
      <c r="BKA79" s="876"/>
      <c r="BKB79" s="876"/>
      <c r="BKC79" s="876"/>
      <c r="BKD79" s="876"/>
      <c r="BKE79" s="876"/>
      <c r="BKF79" s="876"/>
      <c r="BKG79" s="876"/>
      <c r="BKH79" s="876"/>
      <c r="BKI79" s="876"/>
      <c r="BKJ79" s="876"/>
      <c r="BKK79" s="876"/>
      <c r="BKL79" s="876"/>
      <c r="BKM79" s="876"/>
      <c r="BKN79" s="876"/>
      <c r="BKO79" s="876"/>
      <c r="BKP79" s="876"/>
      <c r="BKQ79" s="876"/>
      <c r="BKR79" s="876"/>
      <c r="BKS79" s="876"/>
      <c r="BKT79" s="876"/>
      <c r="BKU79" s="876"/>
      <c r="BKV79" s="876"/>
      <c r="BKW79" s="876"/>
      <c r="BKX79" s="876"/>
      <c r="BKY79" s="876"/>
      <c r="BKZ79" s="876"/>
      <c r="BLA79" s="876"/>
      <c r="BLB79" s="876"/>
      <c r="BLC79" s="876"/>
      <c r="BLD79" s="876"/>
      <c r="BLE79" s="876"/>
      <c r="BLF79" s="876"/>
      <c r="BLG79" s="876"/>
      <c r="BLH79" s="876"/>
      <c r="BLI79" s="876"/>
      <c r="BLJ79" s="876"/>
      <c r="BLK79" s="876"/>
      <c r="BLL79" s="876"/>
      <c r="BLM79" s="876"/>
      <c r="BLN79" s="876"/>
      <c r="BLO79" s="876"/>
      <c r="BLP79" s="876"/>
      <c r="BLQ79" s="876"/>
      <c r="BLR79" s="876"/>
      <c r="BLS79" s="876"/>
      <c r="BLT79" s="876"/>
      <c r="BLU79" s="876"/>
      <c r="BLV79" s="876"/>
      <c r="BLW79" s="876"/>
      <c r="BLX79" s="876"/>
      <c r="BLY79" s="876"/>
      <c r="BLZ79" s="876"/>
      <c r="BMA79" s="876"/>
      <c r="BMB79" s="876"/>
      <c r="BMC79" s="876"/>
      <c r="BMD79" s="876"/>
      <c r="BME79" s="876"/>
      <c r="BMF79" s="876"/>
      <c r="BMG79" s="876"/>
      <c r="BMH79" s="876"/>
      <c r="BMI79" s="876"/>
      <c r="BMJ79" s="876"/>
      <c r="BMK79" s="876"/>
      <c r="BML79" s="876"/>
      <c r="BMM79" s="876"/>
      <c r="BMN79" s="876"/>
      <c r="BMO79" s="876"/>
      <c r="BMP79" s="876"/>
      <c r="BMQ79" s="876"/>
      <c r="BMR79" s="876"/>
      <c r="BMS79" s="876"/>
      <c r="BMT79" s="876"/>
      <c r="BMU79" s="876"/>
      <c r="BMV79" s="876"/>
      <c r="BMW79" s="876"/>
      <c r="BMX79" s="876"/>
      <c r="BMY79" s="876"/>
      <c r="BMZ79" s="876"/>
      <c r="BNA79" s="876"/>
      <c r="BNB79" s="876"/>
      <c r="BNC79" s="876"/>
      <c r="BND79" s="876"/>
      <c r="BNE79" s="876"/>
      <c r="BNF79" s="876"/>
      <c r="BNG79" s="876"/>
      <c r="BNH79" s="876"/>
      <c r="BNI79" s="876"/>
      <c r="BNJ79" s="876"/>
      <c r="BNK79" s="876"/>
      <c r="BNL79" s="876"/>
      <c r="BNM79" s="876"/>
      <c r="BNN79" s="876"/>
      <c r="BNO79" s="876"/>
      <c r="BNP79" s="876"/>
      <c r="BNQ79" s="876"/>
      <c r="BNR79" s="876"/>
      <c r="BNS79" s="876"/>
      <c r="BNT79" s="876"/>
      <c r="BNU79" s="876"/>
      <c r="BNV79" s="876"/>
      <c r="BNW79" s="876"/>
      <c r="BNX79" s="876"/>
      <c r="BNY79" s="876"/>
      <c r="BNZ79" s="876"/>
      <c r="BOA79" s="876"/>
      <c r="BOB79" s="876"/>
      <c r="BOC79" s="876"/>
      <c r="BOD79" s="876"/>
      <c r="BOE79" s="876"/>
      <c r="BOF79" s="876"/>
      <c r="BOG79" s="876"/>
      <c r="BOH79" s="876"/>
      <c r="BOI79" s="876"/>
      <c r="BOJ79" s="876"/>
      <c r="BOK79" s="876"/>
      <c r="BOL79" s="876"/>
      <c r="BOM79" s="876"/>
      <c r="BON79" s="876"/>
      <c r="BOO79" s="876"/>
      <c r="BOP79" s="876"/>
      <c r="BOQ79" s="876"/>
      <c r="BOR79" s="876"/>
      <c r="BOS79" s="876"/>
      <c r="BOT79" s="876"/>
      <c r="BOU79" s="876"/>
      <c r="BOV79" s="876"/>
      <c r="BOW79" s="876"/>
      <c r="BOX79" s="876"/>
      <c r="BOY79" s="876"/>
      <c r="BOZ79" s="876"/>
      <c r="BPA79" s="876"/>
      <c r="BPB79" s="876"/>
      <c r="BPC79" s="876"/>
      <c r="BPD79" s="876"/>
      <c r="BPE79" s="876"/>
      <c r="BPF79" s="876"/>
      <c r="BPG79" s="876"/>
      <c r="BPH79" s="876"/>
      <c r="BPI79" s="876"/>
      <c r="BPJ79" s="876"/>
      <c r="BPK79" s="876"/>
      <c r="BPL79" s="876"/>
      <c r="BPM79" s="876"/>
      <c r="BPN79" s="876"/>
      <c r="BPO79" s="876"/>
      <c r="BPP79" s="876"/>
      <c r="BPQ79" s="876"/>
      <c r="BPR79" s="876"/>
      <c r="BPS79" s="876"/>
      <c r="BPT79" s="876"/>
      <c r="BPU79" s="876"/>
      <c r="BPV79" s="876"/>
      <c r="BPW79" s="876"/>
      <c r="BPX79" s="876"/>
      <c r="BPY79" s="876"/>
      <c r="BPZ79" s="876"/>
      <c r="BQA79" s="876"/>
      <c r="BQB79" s="876"/>
      <c r="BQC79" s="876"/>
      <c r="BQD79" s="876"/>
      <c r="BQE79" s="876"/>
      <c r="BQF79" s="876"/>
      <c r="BQG79" s="876"/>
      <c r="BQH79" s="876"/>
      <c r="BQI79" s="876"/>
      <c r="BQJ79" s="876"/>
      <c r="BQK79" s="876"/>
      <c r="BQL79" s="876"/>
      <c r="BQM79" s="876"/>
      <c r="BQN79" s="876"/>
      <c r="BQO79" s="876"/>
      <c r="BQP79" s="876"/>
      <c r="BQQ79" s="876"/>
      <c r="BQR79" s="876"/>
      <c r="BQS79" s="876"/>
      <c r="BQT79" s="876"/>
      <c r="BQU79" s="876"/>
      <c r="BQV79" s="876"/>
      <c r="BQW79" s="876"/>
      <c r="BQX79" s="876"/>
      <c r="BQY79" s="876"/>
      <c r="BQZ79" s="876"/>
      <c r="BRA79" s="876"/>
      <c r="BRB79" s="876"/>
      <c r="BRC79" s="876"/>
      <c r="BRD79" s="876"/>
      <c r="BRE79" s="876"/>
      <c r="BRF79" s="876"/>
      <c r="BRG79" s="876"/>
      <c r="BRH79" s="876"/>
      <c r="BRI79" s="876"/>
      <c r="BRJ79" s="876"/>
      <c r="BRK79" s="876"/>
      <c r="BRL79" s="876"/>
      <c r="BRM79" s="876"/>
      <c r="BRN79" s="876"/>
      <c r="BRO79" s="876"/>
      <c r="BRP79" s="876"/>
      <c r="BRQ79" s="876"/>
      <c r="BRR79" s="876"/>
      <c r="BRS79" s="876"/>
      <c r="BRT79" s="876"/>
      <c r="BRU79" s="876"/>
      <c r="BRV79" s="876"/>
      <c r="BRW79" s="876"/>
      <c r="BRX79" s="876"/>
      <c r="BRY79" s="876"/>
      <c r="BRZ79" s="876"/>
      <c r="BSA79" s="876"/>
      <c r="BSB79" s="876"/>
      <c r="BSC79" s="876"/>
      <c r="BSD79" s="876"/>
      <c r="BSE79" s="876"/>
      <c r="BSF79" s="876"/>
      <c r="BSG79" s="876"/>
      <c r="BSH79" s="876"/>
      <c r="BSI79" s="876"/>
      <c r="BSJ79" s="876"/>
      <c r="BSK79" s="876"/>
      <c r="BSL79" s="876"/>
      <c r="BSM79" s="876"/>
      <c r="BSN79" s="876"/>
      <c r="BSO79" s="876"/>
      <c r="BSP79" s="876"/>
      <c r="BSQ79" s="876"/>
      <c r="BSR79" s="876"/>
      <c r="BSS79" s="876"/>
      <c r="BST79" s="876"/>
      <c r="BSU79" s="876"/>
      <c r="BSV79" s="876"/>
      <c r="BSW79" s="876"/>
      <c r="BSX79" s="876"/>
      <c r="BSY79" s="876"/>
      <c r="BSZ79" s="876"/>
      <c r="BTA79" s="876"/>
      <c r="BTB79" s="876"/>
      <c r="BTC79" s="876"/>
      <c r="BTD79" s="876"/>
      <c r="BTE79" s="876"/>
      <c r="BTF79" s="876"/>
      <c r="BTG79" s="876"/>
      <c r="BTH79" s="876"/>
      <c r="BTI79" s="876"/>
      <c r="BTJ79" s="876"/>
      <c r="BTK79" s="876"/>
      <c r="BTL79" s="876"/>
      <c r="BTM79" s="876"/>
      <c r="BTN79" s="876"/>
      <c r="BTO79" s="876"/>
      <c r="BTP79" s="876"/>
      <c r="BTQ79" s="876"/>
      <c r="BTR79" s="876"/>
      <c r="BTS79" s="876"/>
      <c r="BTT79" s="876"/>
      <c r="BTU79" s="876"/>
      <c r="BTV79" s="876"/>
      <c r="BTW79" s="876"/>
      <c r="BTX79" s="876"/>
      <c r="BTY79" s="876"/>
      <c r="BTZ79" s="876"/>
      <c r="BUA79" s="876"/>
      <c r="BUB79" s="876"/>
      <c r="BUC79" s="876"/>
      <c r="BUD79" s="876"/>
      <c r="BUE79" s="876"/>
      <c r="BUF79" s="876"/>
      <c r="BUG79" s="876"/>
      <c r="BUH79" s="876"/>
      <c r="BUI79" s="876"/>
      <c r="BUJ79" s="876"/>
      <c r="BUK79" s="876"/>
      <c r="BUL79" s="876"/>
      <c r="BUM79" s="876"/>
      <c r="BUN79" s="876"/>
      <c r="BUO79" s="876"/>
      <c r="BUP79" s="876"/>
      <c r="BUQ79" s="876"/>
      <c r="BUR79" s="876"/>
      <c r="BUS79" s="876"/>
      <c r="BUT79" s="876"/>
      <c r="BUU79" s="876"/>
      <c r="BUV79" s="876"/>
      <c r="BUW79" s="876"/>
      <c r="BUX79" s="876"/>
      <c r="BUY79" s="876"/>
      <c r="BUZ79" s="876"/>
      <c r="BVA79" s="876"/>
      <c r="BVB79" s="876"/>
      <c r="BVC79" s="876"/>
      <c r="BVD79" s="876"/>
      <c r="BVE79" s="876"/>
      <c r="BVF79" s="876"/>
      <c r="BVG79" s="876"/>
      <c r="BVH79" s="876"/>
      <c r="BVI79" s="876"/>
      <c r="BVJ79" s="876"/>
      <c r="BVK79" s="876"/>
      <c r="BVL79" s="876"/>
      <c r="BVM79" s="876"/>
      <c r="BVN79" s="876"/>
      <c r="BVO79" s="876"/>
      <c r="BVP79" s="876"/>
      <c r="BVQ79" s="876"/>
      <c r="BVR79" s="876"/>
      <c r="BVS79" s="876"/>
      <c r="BVT79" s="876"/>
      <c r="BVU79" s="876"/>
      <c r="BVV79" s="876"/>
      <c r="BVW79" s="876"/>
      <c r="BVX79" s="876"/>
      <c r="BVY79" s="876"/>
      <c r="BVZ79" s="876"/>
      <c r="BWA79" s="876"/>
      <c r="BWB79" s="876"/>
      <c r="BWC79" s="876"/>
      <c r="BWD79" s="876"/>
      <c r="BWE79" s="876"/>
      <c r="BWF79" s="876"/>
      <c r="BWG79" s="876"/>
      <c r="BWH79" s="876"/>
      <c r="BWI79" s="876"/>
      <c r="BWJ79" s="876"/>
      <c r="BWK79" s="876"/>
      <c r="BWL79" s="876"/>
      <c r="BWM79" s="876"/>
      <c r="BWN79" s="876"/>
      <c r="BWO79" s="876"/>
      <c r="BWP79" s="876"/>
      <c r="BWQ79" s="876"/>
      <c r="BWR79" s="876"/>
      <c r="BWS79" s="876"/>
      <c r="BWT79" s="876"/>
      <c r="BWU79" s="876"/>
      <c r="BWV79" s="876"/>
      <c r="BWW79" s="876"/>
      <c r="BWX79" s="876"/>
      <c r="BWY79" s="876"/>
      <c r="BWZ79" s="876"/>
      <c r="BXA79" s="876"/>
      <c r="BXB79" s="876"/>
      <c r="BXC79" s="876"/>
      <c r="BXD79" s="876"/>
      <c r="BXE79" s="876"/>
      <c r="BXF79" s="876"/>
      <c r="BXG79" s="876"/>
      <c r="BXH79" s="876"/>
      <c r="BXI79" s="876"/>
      <c r="BXJ79" s="876"/>
      <c r="BXK79" s="876"/>
      <c r="BXL79" s="876"/>
      <c r="BXM79" s="876"/>
      <c r="BXN79" s="876"/>
      <c r="BXO79" s="876"/>
      <c r="BXP79" s="876"/>
      <c r="BXQ79" s="876"/>
      <c r="BXR79" s="876"/>
      <c r="BXS79" s="876"/>
      <c r="BXT79" s="876"/>
      <c r="BXU79" s="876"/>
      <c r="BXV79" s="876"/>
      <c r="BXW79" s="876"/>
      <c r="BXX79" s="876"/>
      <c r="BXY79" s="876"/>
      <c r="BXZ79" s="876"/>
      <c r="BYA79" s="876"/>
      <c r="BYB79" s="876"/>
      <c r="BYC79" s="876"/>
      <c r="BYD79" s="876"/>
      <c r="BYE79" s="876"/>
      <c r="BYF79" s="876"/>
      <c r="BYG79" s="876"/>
      <c r="BYH79" s="876"/>
      <c r="BYI79" s="876"/>
      <c r="BYJ79" s="876"/>
      <c r="BYK79" s="876"/>
      <c r="BYL79" s="876"/>
      <c r="BYM79" s="876"/>
      <c r="BYN79" s="876"/>
      <c r="BYO79" s="876"/>
      <c r="BYP79" s="876"/>
      <c r="BYQ79" s="876"/>
      <c r="BYR79" s="876"/>
      <c r="BYS79" s="876"/>
      <c r="BYT79" s="876"/>
      <c r="BYU79" s="876"/>
      <c r="BYV79" s="876"/>
      <c r="BYW79" s="876"/>
      <c r="BYX79" s="876"/>
      <c r="BYY79" s="876"/>
      <c r="BYZ79" s="876"/>
      <c r="BZA79" s="876"/>
      <c r="BZB79" s="876"/>
      <c r="BZC79" s="876"/>
      <c r="BZD79" s="876"/>
      <c r="BZE79" s="876"/>
      <c r="BZF79" s="876"/>
      <c r="BZG79" s="876"/>
      <c r="BZH79" s="876"/>
      <c r="BZI79" s="876"/>
      <c r="BZJ79" s="876"/>
      <c r="BZK79" s="876"/>
      <c r="BZL79" s="876"/>
      <c r="BZM79" s="876"/>
      <c r="BZN79" s="876"/>
      <c r="BZO79" s="876"/>
      <c r="BZP79" s="876"/>
      <c r="BZQ79" s="876"/>
      <c r="BZR79" s="876"/>
      <c r="BZS79" s="876"/>
      <c r="BZT79" s="876"/>
      <c r="BZU79" s="876"/>
      <c r="BZV79" s="876"/>
      <c r="BZW79" s="876"/>
      <c r="BZX79" s="876"/>
      <c r="BZY79" s="876"/>
      <c r="BZZ79" s="876"/>
      <c r="CAA79" s="876"/>
      <c r="CAB79" s="876"/>
      <c r="CAC79" s="876"/>
      <c r="CAD79" s="876"/>
      <c r="CAE79" s="876"/>
      <c r="CAF79" s="876"/>
      <c r="CAG79" s="876"/>
      <c r="CAH79" s="876"/>
      <c r="CAI79" s="876"/>
      <c r="CAJ79" s="876"/>
      <c r="CAK79" s="876"/>
      <c r="CAL79" s="876"/>
      <c r="CAM79" s="876"/>
      <c r="CAN79" s="876"/>
      <c r="CAO79" s="876"/>
      <c r="CAP79" s="876"/>
      <c r="CAQ79" s="876"/>
      <c r="CAR79" s="876"/>
      <c r="CAS79" s="876"/>
      <c r="CAT79" s="876"/>
      <c r="CAU79" s="876"/>
      <c r="CAV79" s="876"/>
      <c r="CAW79" s="876"/>
      <c r="CAX79" s="876"/>
      <c r="CAY79" s="876"/>
      <c r="CAZ79" s="876"/>
      <c r="CBA79" s="876"/>
      <c r="CBB79" s="876"/>
      <c r="CBC79" s="876"/>
      <c r="CBD79" s="876"/>
      <c r="CBE79" s="876"/>
      <c r="CBF79" s="876"/>
      <c r="CBG79" s="876"/>
      <c r="CBH79" s="876"/>
      <c r="CBI79" s="876"/>
      <c r="CBJ79" s="876"/>
      <c r="CBK79" s="876"/>
      <c r="CBL79" s="876"/>
      <c r="CBM79" s="876"/>
      <c r="CBN79" s="876"/>
      <c r="CBO79" s="876"/>
      <c r="CBP79" s="876"/>
      <c r="CBQ79" s="876"/>
      <c r="CBR79" s="876"/>
      <c r="CBS79" s="876"/>
      <c r="CBT79" s="876"/>
      <c r="CBU79" s="876"/>
      <c r="CBV79" s="876"/>
      <c r="CBW79" s="876"/>
      <c r="CBX79" s="876"/>
      <c r="CBY79" s="876"/>
      <c r="CBZ79" s="876"/>
      <c r="CCA79" s="876"/>
      <c r="CCB79" s="876"/>
      <c r="CCC79" s="876"/>
      <c r="CCD79" s="876"/>
      <c r="CCE79" s="876"/>
      <c r="CCF79" s="876"/>
      <c r="CCG79" s="876"/>
      <c r="CCH79" s="876"/>
      <c r="CCI79" s="876"/>
      <c r="CCJ79" s="876"/>
      <c r="CCK79" s="876"/>
      <c r="CCL79" s="876"/>
      <c r="CCM79" s="876"/>
      <c r="CCN79" s="876"/>
      <c r="CCO79" s="876"/>
      <c r="CCP79" s="876"/>
      <c r="CCQ79" s="876"/>
      <c r="CCR79" s="876"/>
      <c r="CCS79" s="876"/>
      <c r="CCT79" s="876"/>
      <c r="CCU79" s="876"/>
      <c r="CCV79" s="876"/>
      <c r="CCW79" s="876"/>
      <c r="CCX79" s="876"/>
      <c r="CCY79" s="876"/>
      <c r="CCZ79" s="876"/>
      <c r="CDA79" s="876"/>
      <c r="CDB79" s="876"/>
      <c r="CDC79" s="876"/>
      <c r="CDD79" s="876"/>
      <c r="CDE79" s="876"/>
      <c r="CDF79" s="876"/>
      <c r="CDG79" s="876"/>
      <c r="CDH79" s="876"/>
      <c r="CDI79" s="876"/>
      <c r="CDJ79" s="876"/>
      <c r="CDK79" s="876"/>
      <c r="CDL79" s="876"/>
      <c r="CDM79" s="876"/>
      <c r="CDN79" s="876"/>
      <c r="CDO79" s="876"/>
      <c r="CDP79" s="876"/>
      <c r="CDQ79" s="876"/>
      <c r="CDR79" s="876"/>
      <c r="CDS79" s="876"/>
      <c r="CDT79" s="876"/>
      <c r="CDU79" s="876"/>
      <c r="CDV79" s="876"/>
      <c r="CDW79" s="876"/>
      <c r="CDX79" s="876"/>
      <c r="CDY79" s="876"/>
      <c r="CDZ79" s="876"/>
      <c r="CEA79" s="876"/>
      <c r="CEB79" s="876"/>
      <c r="CEC79" s="876"/>
      <c r="CED79" s="876"/>
      <c r="CEE79" s="876"/>
      <c r="CEF79" s="876"/>
      <c r="CEG79" s="876"/>
      <c r="CEH79" s="876"/>
      <c r="CEI79" s="876"/>
      <c r="CEJ79" s="876"/>
      <c r="CEK79" s="876"/>
      <c r="CEL79" s="876"/>
      <c r="CEM79" s="876"/>
      <c r="CEN79" s="876"/>
      <c r="CEO79" s="876"/>
      <c r="CEP79" s="876"/>
      <c r="CEQ79" s="876"/>
      <c r="CER79" s="876"/>
      <c r="CES79" s="876"/>
      <c r="CET79" s="876"/>
      <c r="CEU79" s="876"/>
      <c r="CEV79" s="876"/>
      <c r="CEW79" s="876"/>
      <c r="CEX79" s="876"/>
      <c r="CEY79" s="876"/>
      <c r="CEZ79" s="876"/>
      <c r="CFA79" s="876"/>
      <c r="CFB79" s="876"/>
      <c r="CFC79" s="876"/>
      <c r="CFD79" s="876"/>
      <c r="CFE79" s="876"/>
      <c r="CFF79" s="876"/>
      <c r="CFG79" s="876"/>
      <c r="CFH79" s="876"/>
      <c r="CFI79" s="876"/>
      <c r="CFJ79" s="876"/>
      <c r="CFK79" s="876"/>
      <c r="CFL79" s="876"/>
      <c r="CFM79" s="876"/>
      <c r="CFN79" s="876"/>
      <c r="CFO79" s="876"/>
      <c r="CFP79" s="876"/>
      <c r="CFQ79" s="876"/>
      <c r="CFR79" s="876"/>
      <c r="CFS79" s="876"/>
      <c r="CFT79" s="876"/>
      <c r="CFU79" s="876"/>
      <c r="CFV79" s="876"/>
      <c r="CFW79" s="876"/>
      <c r="CFX79" s="876"/>
      <c r="CFY79" s="876"/>
      <c r="CFZ79" s="876"/>
      <c r="CGA79" s="876"/>
      <c r="CGB79" s="876"/>
      <c r="CGC79" s="876"/>
      <c r="CGD79" s="876"/>
      <c r="CGE79" s="876"/>
      <c r="CGF79" s="876"/>
      <c r="CGG79" s="876"/>
      <c r="CGH79" s="876"/>
      <c r="CGI79" s="876"/>
      <c r="CGJ79" s="876"/>
      <c r="CGK79" s="876"/>
      <c r="CGL79" s="876"/>
      <c r="CGM79" s="876"/>
      <c r="CGN79" s="876"/>
      <c r="CGO79" s="876"/>
      <c r="CGP79" s="876"/>
      <c r="CGQ79" s="876"/>
      <c r="CGR79" s="876"/>
      <c r="CGS79" s="876"/>
      <c r="CGT79" s="876"/>
      <c r="CGU79" s="876"/>
      <c r="CGV79" s="876"/>
      <c r="CGW79" s="876"/>
      <c r="CGX79" s="876"/>
      <c r="CGY79" s="876"/>
      <c r="CGZ79" s="876"/>
      <c r="CHA79" s="876"/>
      <c r="CHB79" s="876"/>
      <c r="CHC79" s="876"/>
      <c r="CHD79" s="876"/>
      <c r="CHE79" s="876"/>
      <c r="CHF79" s="876"/>
      <c r="CHG79" s="876"/>
      <c r="CHH79" s="876"/>
      <c r="CHI79" s="876"/>
      <c r="CHJ79" s="876"/>
      <c r="CHK79" s="876"/>
      <c r="CHL79" s="876"/>
      <c r="CHM79" s="876"/>
      <c r="CHN79" s="876"/>
      <c r="CHO79" s="876"/>
      <c r="CHP79" s="876"/>
      <c r="CHQ79" s="876"/>
      <c r="CHR79" s="876"/>
      <c r="CHS79" s="876"/>
      <c r="CHT79" s="876"/>
      <c r="CHU79" s="876"/>
      <c r="CHV79" s="876"/>
      <c r="CHW79" s="876"/>
      <c r="CHX79" s="876"/>
      <c r="CHY79" s="876"/>
      <c r="CHZ79" s="876"/>
      <c r="CIA79" s="876"/>
      <c r="CIB79" s="876"/>
      <c r="CIC79" s="876"/>
      <c r="CID79" s="876"/>
      <c r="CIE79" s="876"/>
      <c r="CIF79" s="876"/>
      <c r="CIG79" s="876"/>
      <c r="CIH79" s="876"/>
      <c r="CII79" s="876"/>
      <c r="CIJ79" s="876"/>
      <c r="CIK79" s="876"/>
      <c r="CIL79" s="876"/>
      <c r="CIM79" s="876"/>
      <c r="CIN79" s="876"/>
      <c r="CIO79" s="876"/>
      <c r="CIP79" s="876"/>
      <c r="CIQ79" s="876"/>
      <c r="CIR79" s="876"/>
      <c r="CIS79" s="876"/>
      <c r="CIT79" s="876"/>
      <c r="CIU79" s="876"/>
      <c r="CIV79" s="876"/>
      <c r="CIW79" s="876"/>
      <c r="CIX79" s="876"/>
      <c r="CIY79" s="876"/>
      <c r="CIZ79" s="876"/>
      <c r="CJA79" s="876"/>
      <c r="CJB79" s="876"/>
      <c r="CJC79" s="876"/>
      <c r="CJD79" s="876"/>
      <c r="CJE79" s="876"/>
      <c r="CJF79" s="876"/>
      <c r="CJG79" s="876"/>
      <c r="CJH79" s="876"/>
      <c r="CJI79" s="876"/>
      <c r="CJJ79" s="876"/>
      <c r="CJK79" s="876"/>
      <c r="CJL79" s="876"/>
      <c r="CJM79" s="876"/>
      <c r="CJN79" s="876"/>
      <c r="CJO79" s="876"/>
      <c r="CJP79" s="876"/>
      <c r="CJQ79" s="876"/>
      <c r="CJR79" s="876"/>
      <c r="CJS79" s="876"/>
      <c r="CJT79" s="876"/>
      <c r="CJU79" s="876"/>
      <c r="CJV79" s="876"/>
      <c r="CJW79" s="876"/>
      <c r="CJX79" s="876"/>
      <c r="CJY79" s="876"/>
      <c r="CJZ79" s="876"/>
      <c r="CKA79" s="876"/>
      <c r="CKB79" s="876"/>
      <c r="CKC79" s="876"/>
      <c r="CKD79" s="876"/>
      <c r="CKE79" s="876"/>
      <c r="CKF79" s="876"/>
      <c r="CKG79" s="876"/>
      <c r="CKH79" s="876"/>
      <c r="CKI79" s="876"/>
      <c r="CKJ79" s="876"/>
      <c r="CKK79" s="876"/>
      <c r="CKL79" s="876"/>
      <c r="CKM79" s="876"/>
      <c r="CKN79" s="876"/>
      <c r="CKO79" s="876"/>
      <c r="CKP79" s="876"/>
      <c r="CKQ79" s="876"/>
      <c r="CKR79" s="876"/>
      <c r="CKS79" s="876"/>
      <c r="CKT79" s="876"/>
      <c r="CKU79" s="876"/>
      <c r="CKV79" s="876"/>
      <c r="CKW79" s="876"/>
      <c r="CKX79" s="876"/>
      <c r="CKY79" s="876"/>
      <c r="CKZ79" s="876"/>
      <c r="CLA79" s="876"/>
      <c r="CLB79" s="876"/>
      <c r="CLC79" s="876"/>
      <c r="CLD79" s="876"/>
      <c r="CLE79" s="876"/>
      <c r="CLF79" s="876"/>
      <c r="CLG79" s="876"/>
      <c r="CLH79" s="876"/>
      <c r="CLI79" s="876"/>
      <c r="CLJ79" s="876"/>
      <c r="CLK79" s="876"/>
      <c r="CLL79" s="876"/>
      <c r="CLM79" s="876"/>
      <c r="CLN79" s="876"/>
      <c r="CLO79" s="876"/>
      <c r="CLP79" s="876"/>
      <c r="CLQ79" s="876"/>
      <c r="CLR79" s="876"/>
      <c r="CLS79" s="876"/>
      <c r="CLT79" s="876"/>
      <c r="CLU79" s="876"/>
      <c r="CLV79" s="876"/>
      <c r="CLW79" s="876"/>
      <c r="CLX79" s="876"/>
      <c r="CLY79" s="876"/>
      <c r="CLZ79" s="876"/>
      <c r="CMA79" s="876"/>
      <c r="CMB79" s="876"/>
      <c r="CMC79" s="876"/>
      <c r="CMD79" s="876"/>
      <c r="CME79" s="876"/>
      <c r="CMF79" s="876"/>
      <c r="CMG79" s="876"/>
      <c r="CMH79" s="876"/>
      <c r="CMI79" s="876"/>
      <c r="CMJ79" s="876"/>
      <c r="CMK79" s="876"/>
      <c r="CML79" s="876"/>
      <c r="CMM79" s="876"/>
      <c r="CMN79" s="876"/>
      <c r="CMO79" s="876"/>
      <c r="CMP79" s="876"/>
      <c r="CMQ79" s="876"/>
      <c r="CMR79" s="876"/>
      <c r="CMS79" s="876"/>
      <c r="CMT79" s="876"/>
      <c r="CMU79" s="876"/>
      <c r="CMV79" s="876"/>
      <c r="CMW79" s="876"/>
      <c r="CMX79" s="876"/>
      <c r="CMY79" s="876"/>
      <c r="CMZ79" s="876"/>
      <c r="CNA79" s="876"/>
      <c r="CNB79" s="876"/>
      <c r="CNC79" s="876"/>
      <c r="CND79" s="876"/>
      <c r="CNE79" s="876"/>
      <c r="CNF79" s="876"/>
      <c r="CNG79" s="876"/>
      <c r="CNH79" s="876"/>
      <c r="CNI79" s="876"/>
      <c r="CNJ79" s="876"/>
      <c r="CNK79" s="876"/>
      <c r="CNL79" s="876"/>
      <c r="CNM79" s="876"/>
      <c r="CNN79" s="876"/>
      <c r="CNO79" s="876"/>
      <c r="CNP79" s="876"/>
      <c r="CNQ79" s="876"/>
      <c r="CNR79" s="876"/>
      <c r="CNS79" s="876"/>
      <c r="CNT79" s="876"/>
      <c r="CNU79" s="876"/>
      <c r="CNV79" s="876"/>
      <c r="CNW79" s="876"/>
      <c r="CNX79" s="876"/>
      <c r="CNY79" s="876"/>
      <c r="CNZ79" s="876"/>
      <c r="COA79" s="876"/>
      <c r="COB79" s="876"/>
      <c r="COC79" s="876"/>
      <c r="COD79" s="876"/>
      <c r="COE79" s="876"/>
      <c r="COF79" s="876"/>
      <c r="COG79" s="876"/>
      <c r="COH79" s="876"/>
      <c r="COI79" s="876"/>
      <c r="COJ79" s="876"/>
      <c r="COK79" s="876"/>
      <c r="COL79" s="876"/>
      <c r="COM79" s="876"/>
      <c r="CON79" s="876"/>
      <c r="COO79" s="876"/>
      <c r="COP79" s="876"/>
      <c r="COQ79" s="876"/>
      <c r="COR79" s="876"/>
      <c r="COS79" s="876"/>
      <c r="COT79" s="876"/>
      <c r="COU79" s="876"/>
      <c r="COV79" s="876"/>
      <c r="COW79" s="876"/>
      <c r="COX79" s="876"/>
      <c r="COY79" s="876"/>
      <c r="COZ79" s="876"/>
      <c r="CPA79" s="876"/>
      <c r="CPB79" s="876"/>
      <c r="CPC79" s="876"/>
      <c r="CPD79" s="876"/>
      <c r="CPE79" s="876"/>
      <c r="CPF79" s="876"/>
      <c r="CPG79" s="876"/>
      <c r="CPH79" s="876"/>
      <c r="CPI79" s="876"/>
      <c r="CPJ79" s="876"/>
      <c r="CPK79" s="876"/>
      <c r="CPL79" s="876"/>
      <c r="CPM79" s="876"/>
      <c r="CPN79" s="876"/>
      <c r="CPO79" s="876"/>
      <c r="CPP79" s="876"/>
      <c r="CPQ79" s="876"/>
      <c r="CPR79" s="876"/>
      <c r="CPS79" s="876"/>
      <c r="CPT79" s="876"/>
      <c r="CPU79" s="876"/>
      <c r="CPV79" s="876"/>
      <c r="CPW79" s="876"/>
      <c r="CPX79" s="876"/>
      <c r="CPY79" s="876"/>
      <c r="CPZ79" s="876"/>
      <c r="CQA79" s="876"/>
      <c r="CQB79" s="876"/>
      <c r="CQC79" s="876"/>
      <c r="CQD79" s="876"/>
      <c r="CQE79" s="876"/>
      <c r="CQF79" s="876"/>
      <c r="CQG79" s="876"/>
      <c r="CQH79" s="876"/>
      <c r="CQI79" s="876"/>
      <c r="CQJ79" s="876"/>
      <c r="CQK79" s="876"/>
      <c r="CQL79" s="876"/>
      <c r="CQM79" s="876"/>
      <c r="CQN79" s="876"/>
      <c r="CQO79" s="876"/>
      <c r="CQP79" s="876"/>
      <c r="CQQ79" s="876"/>
      <c r="CQR79" s="876"/>
      <c r="CQS79" s="876"/>
      <c r="CQT79" s="876"/>
      <c r="CQU79" s="876"/>
      <c r="CQV79" s="876"/>
      <c r="CQW79" s="876"/>
      <c r="CQX79" s="876"/>
      <c r="CQY79" s="876"/>
      <c r="CQZ79" s="876"/>
      <c r="CRA79" s="876"/>
      <c r="CRB79" s="876"/>
      <c r="CRC79" s="876"/>
      <c r="CRD79" s="876"/>
      <c r="CRE79" s="876"/>
      <c r="CRF79" s="876"/>
      <c r="CRG79" s="876"/>
      <c r="CRH79" s="876"/>
      <c r="CRI79" s="876"/>
      <c r="CRJ79" s="876"/>
      <c r="CRK79" s="876"/>
      <c r="CRL79" s="876"/>
      <c r="CRM79" s="876"/>
      <c r="CRN79" s="876"/>
      <c r="CRO79" s="876"/>
      <c r="CRP79" s="876"/>
      <c r="CRQ79" s="876"/>
      <c r="CRR79" s="876"/>
      <c r="CRS79" s="876"/>
      <c r="CRT79" s="876"/>
      <c r="CRU79" s="876"/>
      <c r="CRV79" s="876"/>
      <c r="CRW79" s="876"/>
      <c r="CRX79" s="876"/>
      <c r="CRY79" s="876"/>
      <c r="CRZ79" s="876"/>
      <c r="CSA79" s="876"/>
      <c r="CSB79" s="876"/>
      <c r="CSC79" s="876"/>
      <c r="CSD79" s="876"/>
      <c r="CSE79" s="876"/>
      <c r="CSF79" s="876"/>
      <c r="CSG79" s="876"/>
      <c r="CSH79" s="876"/>
      <c r="CSI79" s="876"/>
      <c r="CSJ79" s="876"/>
      <c r="CSK79" s="876"/>
      <c r="CSL79" s="876"/>
      <c r="CSM79" s="876"/>
      <c r="CSN79" s="876"/>
      <c r="CSO79" s="876"/>
      <c r="CSP79" s="876"/>
      <c r="CSQ79" s="876"/>
      <c r="CSR79" s="876"/>
      <c r="CSS79" s="876"/>
      <c r="CST79" s="876"/>
      <c r="CSU79" s="876"/>
      <c r="CSV79" s="876"/>
      <c r="CSW79" s="876"/>
      <c r="CSX79" s="876"/>
      <c r="CSY79" s="876"/>
      <c r="CSZ79" s="876"/>
      <c r="CTA79" s="876"/>
      <c r="CTB79" s="876"/>
      <c r="CTC79" s="876"/>
      <c r="CTD79" s="876"/>
      <c r="CTE79" s="876"/>
      <c r="CTF79" s="876"/>
      <c r="CTG79" s="876"/>
      <c r="CTH79" s="876"/>
      <c r="CTI79" s="876"/>
      <c r="CTJ79" s="876"/>
      <c r="CTK79" s="876"/>
      <c r="CTL79" s="876"/>
      <c r="CTM79" s="876"/>
      <c r="CTN79" s="876"/>
      <c r="CTO79" s="876"/>
      <c r="CTP79" s="876"/>
      <c r="CTQ79" s="876"/>
      <c r="CTR79" s="876"/>
      <c r="CTS79" s="876"/>
      <c r="CTT79" s="876"/>
      <c r="CTU79" s="876"/>
      <c r="CTV79" s="876"/>
      <c r="CTW79" s="876"/>
      <c r="CTX79" s="876"/>
      <c r="CTY79" s="876"/>
      <c r="CTZ79" s="876"/>
      <c r="CUA79" s="876"/>
      <c r="CUB79" s="876"/>
      <c r="CUC79" s="876"/>
      <c r="CUD79" s="876"/>
      <c r="CUE79" s="876"/>
      <c r="CUF79" s="876"/>
      <c r="CUG79" s="876"/>
      <c r="CUH79" s="876"/>
      <c r="CUI79" s="876"/>
      <c r="CUJ79" s="876"/>
      <c r="CUK79" s="876"/>
      <c r="CUL79" s="876"/>
      <c r="CUM79" s="876"/>
      <c r="CUN79" s="876"/>
      <c r="CUO79" s="876"/>
      <c r="CUP79" s="876"/>
      <c r="CUQ79" s="876"/>
      <c r="CUR79" s="876"/>
      <c r="CUS79" s="876"/>
      <c r="CUT79" s="876"/>
      <c r="CUU79" s="876"/>
      <c r="CUV79" s="876"/>
      <c r="CUW79" s="876"/>
      <c r="CUX79" s="876"/>
      <c r="CUY79" s="876"/>
      <c r="CUZ79" s="876"/>
      <c r="CVA79" s="876"/>
      <c r="CVB79" s="876"/>
      <c r="CVC79" s="876"/>
      <c r="CVD79" s="876"/>
      <c r="CVE79" s="876"/>
      <c r="CVF79" s="876"/>
      <c r="CVG79" s="876"/>
      <c r="CVH79" s="876"/>
      <c r="CVI79" s="876"/>
      <c r="CVJ79" s="876"/>
      <c r="CVK79" s="876"/>
      <c r="CVL79" s="876"/>
      <c r="CVM79" s="876"/>
      <c r="CVN79" s="876"/>
      <c r="CVO79" s="876"/>
      <c r="CVP79" s="876"/>
      <c r="CVQ79" s="876"/>
      <c r="CVR79" s="876"/>
      <c r="CVS79" s="876"/>
      <c r="CVT79" s="876"/>
      <c r="CVU79" s="876"/>
      <c r="CVV79" s="876"/>
      <c r="CVW79" s="876"/>
      <c r="CVX79" s="876"/>
      <c r="CVY79" s="876"/>
      <c r="CVZ79" s="876"/>
      <c r="CWA79" s="876"/>
      <c r="CWB79" s="876"/>
      <c r="CWC79" s="876"/>
      <c r="CWD79" s="876"/>
      <c r="CWE79" s="876"/>
      <c r="CWF79" s="876"/>
      <c r="CWG79" s="876"/>
      <c r="CWH79" s="876"/>
      <c r="CWI79" s="876"/>
      <c r="CWJ79" s="876"/>
      <c r="CWK79" s="876"/>
      <c r="CWL79" s="876"/>
      <c r="CWM79" s="876"/>
      <c r="CWN79" s="876"/>
      <c r="CWO79" s="876"/>
      <c r="CWP79" s="876"/>
      <c r="CWQ79" s="876"/>
      <c r="CWR79" s="876"/>
      <c r="CWS79" s="876"/>
      <c r="CWT79" s="876"/>
      <c r="CWU79" s="876"/>
      <c r="CWV79" s="876"/>
      <c r="CWW79" s="876"/>
      <c r="CWX79" s="876"/>
      <c r="CWY79" s="876"/>
      <c r="CWZ79" s="876"/>
      <c r="CXA79" s="876"/>
      <c r="CXB79" s="876"/>
      <c r="CXC79" s="876"/>
      <c r="CXD79" s="876"/>
      <c r="CXE79" s="876"/>
      <c r="CXF79" s="876"/>
      <c r="CXG79" s="876"/>
      <c r="CXH79" s="876"/>
      <c r="CXI79" s="876"/>
      <c r="CXJ79" s="876"/>
      <c r="CXK79" s="876"/>
      <c r="CXL79" s="876"/>
      <c r="CXM79" s="876"/>
      <c r="CXN79" s="876"/>
      <c r="CXO79" s="876"/>
      <c r="CXP79" s="876"/>
      <c r="CXQ79" s="876"/>
      <c r="CXR79" s="876"/>
      <c r="CXS79" s="876"/>
      <c r="CXT79" s="876"/>
      <c r="CXU79" s="876"/>
      <c r="CXV79" s="876"/>
      <c r="CXW79" s="876"/>
      <c r="CXX79" s="876"/>
      <c r="CXY79" s="876"/>
      <c r="CXZ79" s="876"/>
      <c r="CYA79" s="876"/>
      <c r="CYB79" s="876"/>
      <c r="CYC79" s="876"/>
      <c r="CYD79" s="876"/>
      <c r="CYE79" s="876"/>
      <c r="CYF79" s="876"/>
      <c r="CYG79" s="876"/>
      <c r="CYH79" s="876"/>
      <c r="CYI79" s="876"/>
      <c r="CYJ79" s="876"/>
      <c r="CYK79" s="876"/>
      <c r="CYL79" s="876"/>
      <c r="CYM79" s="876"/>
      <c r="CYN79" s="876"/>
      <c r="CYO79" s="876"/>
      <c r="CYP79" s="876"/>
      <c r="CYQ79" s="876"/>
      <c r="CYR79" s="876"/>
      <c r="CYS79" s="876"/>
      <c r="CYT79" s="876"/>
      <c r="CYU79" s="876"/>
      <c r="CYV79" s="876"/>
      <c r="CYW79" s="876"/>
      <c r="CYX79" s="876"/>
      <c r="CYY79" s="876"/>
      <c r="CYZ79" s="876"/>
      <c r="CZA79" s="876"/>
      <c r="CZB79" s="876"/>
      <c r="CZC79" s="876"/>
      <c r="CZD79" s="876"/>
      <c r="CZE79" s="876"/>
      <c r="CZF79" s="876"/>
      <c r="CZG79" s="876"/>
      <c r="CZH79" s="876"/>
      <c r="CZI79" s="876"/>
      <c r="CZJ79" s="876"/>
      <c r="CZK79" s="876"/>
      <c r="CZL79" s="876"/>
      <c r="CZM79" s="876"/>
      <c r="CZN79" s="876"/>
      <c r="CZO79" s="876"/>
      <c r="CZP79" s="876"/>
      <c r="CZQ79" s="876"/>
      <c r="CZR79" s="876"/>
      <c r="CZS79" s="876"/>
      <c r="CZT79" s="876"/>
      <c r="CZU79" s="876"/>
      <c r="CZV79" s="876"/>
      <c r="CZW79" s="876"/>
      <c r="CZX79" s="876"/>
      <c r="CZY79" s="876"/>
      <c r="CZZ79" s="876"/>
      <c r="DAA79" s="876"/>
      <c r="DAB79" s="876"/>
      <c r="DAC79" s="876"/>
      <c r="DAD79" s="876"/>
      <c r="DAE79" s="876"/>
      <c r="DAF79" s="876"/>
      <c r="DAG79" s="876"/>
      <c r="DAH79" s="876"/>
      <c r="DAI79" s="876"/>
      <c r="DAJ79" s="876"/>
      <c r="DAK79" s="876"/>
      <c r="DAL79" s="876"/>
      <c r="DAM79" s="876"/>
      <c r="DAN79" s="876"/>
      <c r="DAO79" s="876"/>
      <c r="DAP79" s="876"/>
      <c r="DAQ79" s="876"/>
      <c r="DAR79" s="876"/>
      <c r="DAS79" s="876"/>
      <c r="DAT79" s="876"/>
      <c r="DAU79" s="876"/>
      <c r="DAV79" s="876"/>
      <c r="DAW79" s="876"/>
      <c r="DAX79" s="876"/>
      <c r="DAY79" s="876"/>
      <c r="DAZ79" s="876"/>
      <c r="DBA79" s="876"/>
      <c r="DBB79" s="876"/>
      <c r="DBC79" s="876"/>
      <c r="DBD79" s="876"/>
      <c r="DBE79" s="876"/>
      <c r="DBF79" s="876"/>
      <c r="DBG79" s="876"/>
      <c r="DBH79" s="876"/>
      <c r="DBI79" s="876"/>
      <c r="DBJ79" s="876"/>
      <c r="DBK79" s="876"/>
      <c r="DBL79" s="876"/>
      <c r="DBM79" s="876"/>
      <c r="DBN79" s="876"/>
      <c r="DBO79" s="876"/>
      <c r="DBP79" s="876"/>
      <c r="DBQ79" s="876"/>
      <c r="DBR79" s="876"/>
      <c r="DBS79" s="876"/>
      <c r="DBT79" s="876"/>
      <c r="DBU79" s="876"/>
      <c r="DBV79" s="876"/>
      <c r="DBW79" s="876"/>
      <c r="DBX79" s="876"/>
      <c r="DBY79" s="876"/>
      <c r="DBZ79" s="876"/>
      <c r="DCA79" s="876"/>
      <c r="DCB79" s="876"/>
      <c r="DCC79" s="876"/>
      <c r="DCD79" s="876"/>
      <c r="DCE79" s="876"/>
      <c r="DCF79" s="876"/>
      <c r="DCG79" s="876"/>
      <c r="DCH79" s="876"/>
      <c r="DCI79" s="876"/>
      <c r="DCJ79" s="876"/>
      <c r="DCK79" s="876"/>
      <c r="DCL79" s="876"/>
      <c r="DCM79" s="876"/>
      <c r="DCN79" s="876"/>
      <c r="DCO79" s="876"/>
      <c r="DCP79" s="876"/>
      <c r="DCQ79" s="876"/>
      <c r="DCR79" s="876"/>
      <c r="DCS79" s="876"/>
      <c r="DCT79" s="876"/>
      <c r="DCU79" s="876"/>
      <c r="DCV79" s="876"/>
      <c r="DCW79" s="876"/>
      <c r="DCX79" s="876"/>
      <c r="DCY79" s="876"/>
      <c r="DCZ79" s="876"/>
      <c r="DDA79" s="876"/>
      <c r="DDB79" s="876"/>
      <c r="DDC79" s="876"/>
      <c r="DDD79" s="876"/>
      <c r="DDE79" s="876"/>
      <c r="DDF79" s="876"/>
      <c r="DDG79" s="876"/>
      <c r="DDH79" s="876"/>
      <c r="DDI79" s="876"/>
      <c r="DDJ79" s="876"/>
      <c r="DDK79" s="876"/>
      <c r="DDL79" s="876"/>
      <c r="DDM79" s="876"/>
      <c r="DDN79" s="876"/>
      <c r="DDO79" s="876"/>
      <c r="DDP79" s="876"/>
      <c r="DDQ79" s="876"/>
      <c r="DDR79" s="876"/>
      <c r="DDS79" s="876"/>
      <c r="DDT79" s="876"/>
      <c r="DDU79" s="876"/>
      <c r="DDV79" s="876"/>
      <c r="DDW79" s="876"/>
      <c r="DDX79" s="876"/>
      <c r="DDY79" s="876"/>
      <c r="DDZ79" s="876"/>
      <c r="DEA79" s="876"/>
      <c r="DEB79" s="876"/>
      <c r="DEC79" s="876"/>
      <c r="DED79" s="876"/>
      <c r="DEE79" s="876"/>
      <c r="DEF79" s="876"/>
      <c r="DEG79" s="876"/>
      <c r="DEH79" s="876"/>
      <c r="DEI79" s="876"/>
      <c r="DEJ79" s="876"/>
      <c r="DEK79" s="876"/>
      <c r="DEL79" s="876"/>
      <c r="DEM79" s="876"/>
      <c r="DEN79" s="876"/>
      <c r="DEO79" s="876"/>
      <c r="DEP79" s="876"/>
      <c r="DEQ79" s="876"/>
      <c r="DER79" s="876"/>
      <c r="DES79" s="876"/>
      <c r="DET79" s="876"/>
      <c r="DEU79" s="876"/>
      <c r="DEV79" s="876"/>
      <c r="DEW79" s="876"/>
      <c r="DEX79" s="876"/>
      <c r="DEY79" s="876"/>
      <c r="DEZ79" s="876"/>
      <c r="DFA79" s="876"/>
      <c r="DFB79" s="876"/>
      <c r="DFC79" s="876"/>
      <c r="DFD79" s="876"/>
      <c r="DFE79" s="876"/>
      <c r="DFF79" s="876"/>
      <c r="DFG79" s="876"/>
      <c r="DFH79" s="876"/>
      <c r="DFI79" s="876"/>
      <c r="DFJ79" s="876"/>
      <c r="DFK79" s="876"/>
      <c r="DFL79" s="876"/>
      <c r="DFM79" s="876"/>
      <c r="DFN79" s="876"/>
      <c r="DFO79" s="876"/>
      <c r="DFP79" s="876"/>
      <c r="DFQ79" s="876"/>
      <c r="DFR79" s="876"/>
      <c r="DFS79" s="876"/>
      <c r="DFT79" s="876"/>
      <c r="DFU79" s="876"/>
      <c r="DFV79" s="876"/>
      <c r="DFW79" s="876"/>
      <c r="DFX79" s="876"/>
      <c r="DFY79" s="876"/>
      <c r="DFZ79" s="876"/>
      <c r="DGA79" s="876"/>
      <c r="DGB79" s="876"/>
      <c r="DGC79" s="876"/>
      <c r="DGD79" s="876"/>
      <c r="DGE79" s="876"/>
      <c r="DGF79" s="876"/>
      <c r="DGG79" s="876"/>
      <c r="DGH79" s="876"/>
      <c r="DGI79" s="876"/>
      <c r="DGJ79" s="876"/>
      <c r="DGK79" s="876"/>
      <c r="DGL79" s="876"/>
      <c r="DGM79" s="876"/>
      <c r="DGN79" s="876"/>
      <c r="DGO79" s="876"/>
      <c r="DGP79" s="876"/>
      <c r="DGQ79" s="876"/>
      <c r="DGR79" s="876"/>
      <c r="DGS79" s="876"/>
      <c r="DGT79" s="876"/>
      <c r="DGU79" s="876"/>
      <c r="DGV79" s="876"/>
      <c r="DGW79" s="876"/>
      <c r="DGX79" s="876"/>
      <c r="DGY79" s="876"/>
      <c r="DGZ79" s="876"/>
      <c r="DHA79" s="876"/>
      <c r="DHB79" s="876"/>
      <c r="DHC79" s="876"/>
      <c r="DHD79" s="876"/>
      <c r="DHE79" s="876"/>
      <c r="DHF79" s="876"/>
      <c r="DHG79" s="876"/>
      <c r="DHH79" s="876"/>
      <c r="DHI79" s="876"/>
      <c r="DHJ79" s="876"/>
      <c r="DHK79" s="876"/>
      <c r="DHL79" s="876"/>
      <c r="DHM79" s="876"/>
      <c r="DHN79" s="876"/>
      <c r="DHO79" s="876"/>
      <c r="DHP79" s="876"/>
      <c r="DHQ79" s="876"/>
      <c r="DHR79" s="876"/>
      <c r="DHS79" s="876"/>
      <c r="DHT79" s="876"/>
      <c r="DHU79" s="876"/>
      <c r="DHV79" s="876"/>
      <c r="DHW79" s="876"/>
      <c r="DHX79" s="876"/>
      <c r="DHY79" s="876"/>
      <c r="DHZ79" s="876"/>
      <c r="DIA79" s="876"/>
      <c r="DIB79" s="876"/>
      <c r="DIC79" s="876"/>
      <c r="DID79" s="876"/>
      <c r="DIE79" s="876"/>
      <c r="DIF79" s="876"/>
      <c r="DIG79" s="876"/>
      <c r="DIH79" s="876"/>
      <c r="DII79" s="876"/>
      <c r="DIJ79" s="876"/>
      <c r="DIK79" s="876"/>
      <c r="DIL79" s="876"/>
      <c r="DIM79" s="876"/>
      <c r="DIN79" s="876"/>
      <c r="DIO79" s="876"/>
      <c r="DIP79" s="876"/>
      <c r="DIQ79" s="876"/>
      <c r="DIR79" s="876"/>
      <c r="DIS79" s="876"/>
      <c r="DIT79" s="876"/>
      <c r="DIU79" s="876"/>
      <c r="DIV79" s="876"/>
      <c r="DIW79" s="876"/>
      <c r="DIX79" s="876"/>
      <c r="DIY79" s="876"/>
      <c r="DIZ79" s="876"/>
      <c r="DJA79" s="876"/>
      <c r="DJB79" s="876"/>
      <c r="DJC79" s="876"/>
      <c r="DJD79" s="876"/>
      <c r="DJE79" s="876"/>
      <c r="DJF79" s="876"/>
      <c r="DJG79" s="876"/>
      <c r="DJH79" s="876"/>
      <c r="DJI79" s="876"/>
      <c r="DJJ79" s="876"/>
      <c r="DJK79" s="876"/>
      <c r="DJL79" s="876"/>
      <c r="DJM79" s="876"/>
      <c r="DJN79" s="876"/>
      <c r="DJO79" s="876"/>
      <c r="DJP79" s="876"/>
      <c r="DJQ79" s="876"/>
      <c r="DJR79" s="876"/>
      <c r="DJS79" s="876"/>
      <c r="DJT79" s="876"/>
      <c r="DJU79" s="876"/>
      <c r="DJV79" s="876"/>
      <c r="DJW79" s="876"/>
      <c r="DJX79" s="876"/>
      <c r="DJY79" s="876"/>
      <c r="DJZ79" s="876"/>
      <c r="DKA79" s="876"/>
      <c r="DKB79" s="876"/>
      <c r="DKC79" s="876"/>
      <c r="DKD79" s="876"/>
      <c r="DKE79" s="876"/>
      <c r="DKF79" s="876"/>
      <c r="DKG79" s="876"/>
      <c r="DKH79" s="876"/>
      <c r="DKI79" s="876"/>
      <c r="DKJ79" s="876"/>
      <c r="DKK79" s="876"/>
      <c r="DKL79" s="876"/>
      <c r="DKM79" s="876"/>
      <c r="DKN79" s="876"/>
      <c r="DKO79" s="876"/>
      <c r="DKP79" s="876"/>
      <c r="DKQ79" s="876"/>
      <c r="DKR79" s="876"/>
      <c r="DKS79" s="876"/>
      <c r="DKT79" s="876"/>
      <c r="DKU79" s="876"/>
      <c r="DKV79" s="876"/>
      <c r="DKW79" s="876"/>
      <c r="DKX79" s="876"/>
      <c r="DKY79" s="876"/>
      <c r="DKZ79" s="876"/>
      <c r="DLA79" s="876"/>
      <c r="DLB79" s="876"/>
      <c r="DLC79" s="876"/>
      <c r="DLD79" s="876"/>
      <c r="DLE79" s="876"/>
      <c r="DLF79" s="876"/>
      <c r="DLG79" s="876"/>
      <c r="DLH79" s="876"/>
      <c r="DLI79" s="876"/>
      <c r="DLJ79" s="876"/>
      <c r="DLK79" s="876"/>
      <c r="DLL79" s="876"/>
      <c r="DLM79" s="876"/>
      <c r="DLN79" s="876"/>
      <c r="DLO79" s="876"/>
      <c r="DLP79" s="876"/>
      <c r="DLQ79" s="876"/>
      <c r="DLR79" s="876"/>
      <c r="DLS79" s="876"/>
      <c r="DLT79" s="876"/>
      <c r="DLU79" s="876"/>
      <c r="DLV79" s="876"/>
      <c r="DLW79" s="876"/>
      <c r="DLX79" s="876"/>
      <c r="DLY79" s="876"/>
      <c r="DLZ79" s="876"/>
      <c r="DMA79" s="876"/>
      <c r="DMB79" s="876"/>
      <c r="DMC79" s="876"/>
      <c r="DMD79" s="876"/>
      <c r="DME79" s="876"/>
      <c r="DMF79" s="876"/>
      <c r="DMG79" s="876"/>
      <c r="DMH79" s="876"/>
      <c r="DMI79" s="876"/>
      <c r="DMJ79" s="876"/>
      <c r="DMK79" s="876"/>
      <c r="DML79" s="876"/>
      <c r="DMM79" s="876"/>
      <c r="DMN79" s="876"/>
      <c r="DMO79" s="876"/>
      <c r="DMP79" s="876"/>
      <c r="DMQ79" s="876"/>
      <c r="DMR79" s="876"/>
      <c r="DMS79" s="876"/>
      <c r="DMT79" s="876"/>
      <c r="DMU79" s="876"/>
      <c r="DMV79" s="876"/>
      <c r="DMW79" s="876"/>
      <c r="DMX79" s="876"/>
      <c r="DMY79" s="876"/>
      <c r="DMZ79" s="876"/>
      <c r="DNA79" s="876"/>
      <c r="DNB79" s="876"/>
      <c r="DNC79" s="876"/>
      <c r="DND79" s="876"/>
      <c r="DNE79" s="876"/>
      <c r="DNF79" s="876"/>
      <c r="DNG79" s="876"/>
      <c r="DNH79" s="876"/>
      <c r="DNI79" s="876"/>
      <c r="DNJ79" s="876"/>
      <c r="DNK79" s="876"/>
      <c r="DNL79" s="876"/>
      <c r="DNM79" s="876"/>
      <c r="DNN79" s="876"/>
      <c r="DNO79" s="876"/>
      <c r="DNP79" s="876"/>
      <c r="DNQ79" s="876"/>
      <c r="DNR79" s="876"/>
      <c r="DNS79" s="876"/>
      <c r="DNT79" s="876"/>
      <c r="DNU79" s="876"/>
      <c r="DNV79" s="876"/>
      <c r="DNW79" s="876"/>
      <c r="DNX79" s="876"/>
      <c r="DNY79" s="876"/>
      <c r="DNZ79" s="876"/>
      <c r="DOA79" s="876"/>
      <c r="DOB79" s="876"/>
      <c r="DOC79" s="876"/>
      <c r="DOD79" s="876"/>
      <c r="DOE79" s="876"/>
      <c r="DOF79" s="876"/>
      <c r="DOG79" s="876"/>
      <c r="DOH79" s="876"/>
      <c r="DOI79" s="876"/>
      <c r="DOJ79" s="876"/>
      <c r="DOK79" s="876"/>
      <c r="DOL79" s="876"/>
      <c r="DOM79" s="876"/>
      <c r="DON79" s="876"/>
      <c r="DOO79" s="876"/>
      <c r="DOP79" s="876"/>
      <c r="DOQ79" s="876"/>
      <c r="DOR79" s="876"/>
      <c r="DOS79" s="876"/>
      <c r="DOT79" s="876"/>
      <c r="DOU79" s="876"/>
      <c r="DOV79" s="876"/>
      <c r="DOW79" s="876"/>
      <c r="DOX79" s="876"/>
      <c r="DOY79" s="876"/>
      <c r="DOZ79" s="876"/>
      <c r="DPA79" s="876"/>
      <c r="DPB79" s="876"/>
      <c r="DPC79" s="876"/>
      <c r="DPD79" s="876"/>
      <c r="DPE79" s="876"/>
      <c r="DPF79" s="876"/>
      <c r="DPG79" s="876"/>
      <c r="DPH79" s="876"/>
      <c r="DPI79" s="876"/>
      <c r="DPJ79" s="876"/>
      <c r="DPK79" s="876"/>
      <c r="DPL79" s="876"/>
      <c r="DPM79" s="876"/>
      <c r="DPN79" s="876"/>
      <c r="DPO79" s="876"/>
      <c r="DPP79" s="876"/>
      <c r="DPQ79" s="876"/>
      <c r="DPR79" s="876"/>
      <c r="DPS79" s="876"/>
      <c r="DPT79" s="876"/>
      <c r="DPU79" s="876"/>
      <c r="DPV79" s="876"/>
      <c r="DPW79" s="876"/>
      <c r="DPX79" s="876"/>
      <c r="DPY79" s="876"/>
      <c r="DPZ79" s="876"/>
      <c r="DQA79" s="876"/>
      <c r="DQB79" s="876"/>
      <c r="DQC79" s="876"/>
      <c r="DQD79" s="876"/>
      <c r="DQE79" s="876"/>
      <c r="DQF79" s="876"/>
      <c r="DQG79" s="876"/>
      <c r="DQH79" s="876"/>
      <c r="DQI79" s="876"/>
      <c r="DQJ79" s="876"/>
      <c r="DQK79" s="876"/>
      <c r="DQL79" s="876"/>
      <c r="DQM79" s="876"/>
      <c r="DQN79" s="876"/>
      <c r="DQO79" s="876"/>
      <c r="DQP79" s="876"/>
      <c r="DQQ79" s="876"/>
      <c r="DQR79" s="876"/>
      <c r="DQS79" s="876"/>
      <c r="DQT79" s="876"/>
      <c r="DQU79" s="876"/>
      <c r="DQV79" s="876"/>
      <c r="DQW79" s="876"/>
      <c r="DQX79" s="876"/>
      <c r="DQY79" s="876"/>
      <c r="DQZ79" s="876"/>
      <c r="DRA79" s="876"/>
      <c r="DRB79" s="876"/>
      <c r="DRC79" s="876"/>
      <c r="DRD79" s="876"/>
      <c r="DRE79" s="876"/>
      <c r="DRF79" s="876"/>
      <c r="DRG79" s="876"/>
      <c r="DRH79" s="876"/>
      <c r="DRI79" s="876"/>
      <c r="DRJ79" s="876"/>
      <c r="DRK79" s="876"/>
      <c r="DRL79" s="876"/>
      <c r="DRM79" s="876"/>
      <c r="DRN79" s="876"/>
      <c r="DRO79" s="876"/>
      <c r="DRP79" s="876"/>
      <c r="DRQ79" s="876"/>
      <c r="DRR79" s="876"/>
      <c r="DRS79" s="876"/>
      <c r="DRT79" s="876"/>
      <c r="DRU79" s="876"/>
      <c r="DRV79" s="876"/>
      <c r="DRW79" s="876"/>
      <c r="DRX79" s="876"/>
      <c r="DRY79" s="876"/>
      <c r="DRZ79" s="876"/>
      <c r="DSA79" s="876"/>
      <c r="DSB79" s="876"/>
      <c r="DSC79" s="876"/>
      <c r="DSD79" s="876"/>
      <c r="DSE79" s="876"/>
      <c r="DSF79" s="876"/>
      <c r="DSG79" s="876"/>
      <c r="DSH79" s="876"/>
      <c r="DSI79" s="876"/>
      <c r="DSJ79" s="876"/>
      <c r="DSK79" s="876"/>
      <c r="DSL79" s="876"/>
      <c r="DSM79" s="876"/>
      <c r="DSN79" s="876"/>
      <c r="DSO79" s="876"/>
      <c r="DSP79" s="876"/>
      <c r="DSQ79" s="876"/>
      <c r="DSR79" s="876"/>
      <c r="DSS79" s="876"/>
      <c r="DST79" s="876"/>
      <c r="DSU79" s="876"/>
      <c r="DSV79" s="876"/>
      <c r="DSW79" s="876"/>
      <c r="DSX79" s="876"/>
      <c r="DSY79" s="876"/>
      <c r="DSZ79" s="876"/>
      <c r="DTA79" s="876"/>
      <c r="DTB79" s="876"/>
      <c r="DTC79" s="876"/>
      <c r="DTD79" s="876"/>
      <c r="DTE79" s="876"/>
      <c r="DTF79" s="876"/>
      <c r="DTG79" s="876"/>
      <c r="DTH79" s="876"/>
      <c r="DTI79" s="876"/>
      <c r="DTJ79" s="876"/>
      <c r="DTK79" s="876"/>
      <c r="DTL79" s="876"/>
      <c r="DTM79" s="876"/>
      <c r="DTN79" s="876"/>
      <c r="DTO79" s="876"/>
      <c r="DTP79" s="876"/>
      <c r="DTQ79" s="876"/>
      <c r="DTR79" s="876"/>
      <c r="DTS79" s="876"/>
      <c r="DTT79" s="876"/>
      <c r="DTU79" s="876"/>
      <c r="DTV79" s="876"/>
      <c r="DTW79" s="876"/>
      <c r="DTX79" s="876"/>
      <c r="DTY79" s="876"/>
      <c r="DTZ79" s="876"/>
      <c r="DUA79" s="876"/>
      <c r="DUB79" s="876"/>
      <c r="DUC79" s="876"/>
      <c r="DUD79" s="876"/>
      <c r="DUE79" s="876"/>
      <c r="DUF79" s="876"/>
      <c r="DUG79" s="876"/>
      <c r="DUH79" s="876"/>
      <c r="DUI79" s="876"/>
      <c r="DUJ79" s="876"/>
      <c r="DUK79" s="876"/>
      <c r="DUL79" s="876"/>
      <c r="DUM79" s="876"/>
      <c r="DUN79" s="876"/>
      <c r="DUO79" s="876"/>
      <c r="DUP79" s="876"/>
      <c r="DUQ79" s="876"/>
      <c r="DUR79" s="876"/>
      <c r="DUS79" s="876"/>
      <c r="DUT79" s="876"/>
      <c r="DUU79" s="876"/>
      <c r="DUV79" s="876"/>
      <c r="DUW79" s="876"/>
      <c r="DUX79" s="876"/>
      <c r="DUY79" s="876"/>
      <c r="DUZ79" s="876"/>
      <c r="DVA79" s="876"/>
      <c r="DVB79" s="876"/>
      <c r="DVC79" s="876"/>
      <c r="DVD79" s="876"/>
      <c r="DVE79" s="876"/>
      <c r="DVF79" s="876"/>
      <c r="DVG79" s="876"/>
      <c r="DVH79" s="876"/>
      <c r="DVI79" s="876"/>
      <c r="DVJ79" s="876"/>
      <c r="DVK79" s="876"/>
      <c r="DVL79" s="876"/>
      <c r="DVM79" s="876"/>
      <c r="DVN79" s="876"/>
      <c r="DVO79" s="876"/>
      <c r="DVP79" s="876"/>
      <c r="DVQ79" s="876"/>
      <c r="DVR79" s="876"/>
      <c r="DVS79" s="876"/>
      <c r="DVT79" s="876"/>
      <c r="DVU79" s="876"/>
      <c r="DVV79" s="876"/>
      <c r="DVW79" s="876"/>
      <c r="DVX79" s="876"/>
      <c r="DVY79" s="876"/>
      <c r="DVZ79" s="876"/>
      <c r="DWA79" s="876"/>
      <c r="DWB79" s="876"/>
      <c r="DWC79" s="876"/>
      <c r="DWD79" s="876"/>
      <c r="DWE79" s="876"/>
      <c r="DWF79" s="876"/>
      <c r="DWG79" s="876"/>
      <c r="DWH79" s="876"/>
      <c r="DWI79" s="876"/>
      <c r="DWJ79" s="876"/>
      <c r="DWK79" s="876"/>
      <c r="DWL79" s="876"/>
      <c r="DWM79" s="876"/>
      <c r="DWN79" s="876"/>
      <c r="DWO79" s="876"/>
      <c r="DWP79" s="876"/>
      <c r="DWQ79" s="876"/>
      <c r="DWR79" s="876"/>
      <c r="DWS79" s="876"/>
      <c r="DWT79" s="876"/>
      <c r="DWU79" s="876"/>
      <c r="DWV79" s="876"/>
      <c r="DWW79" s="876"/>
      <c r="DWX79" s="876"/>
      <c r="DWY79" s="876"/>
      <c r="DWZ79" s="876"/>
      <c r="DXA79" s="876"/>
      <c r="DXB79" s="876"/>
      <c r="DXC79" s="876"/>
      <c r="DXD79" s="876"/>
      <c r="DXE79" s="876"/>
      <c r="DXF79" s="876"/>
      <c r="DXG79" s="876"/>
      <c r="DXH79" s="876"/>
      <c r="DXI79" s="876"/>
      <c r="DXJ79" s="876"/>
      <c r="DXK79" s="876"/>
      <c r="DXL79" s="876"/>
      <c r="DXM79" s="876"/>
      <c r="DXN79" s="876"/>
      <c r="DXO79" s="876"/>
      <c r="DXP79" s="876"/>
      <c r="DXQ79" s="876"/>
      <c r="DXR79" s="876"/>
      <c r="DXS79" s="876"/>
      <c r="DXT79" s="876"/>
      <c r="DXU79" s="876"/>
      <c r="DXV79" s="876"/>
      <c r="DXW79" s="876"/>
      <c r="DXX79" s="876"/>
      <c r="DXY79" s="876"/>
      <c r="DXZ79" s="876"/>
      <c r="DYA79" s="876"/>
      <c r="DYB79" s="876"/>
      <c r="DYC79" s="876"/>
      <c r="DYD79" s="876"/>
      <c r="DYE79" s="876"/>
      <c r="DYF79" s="876"/>
      <c r="DYG79" s="876"/>
      <c r="DYH79" s="876"/>
      <c r="DYI79" s="876"/>
      <c r="DYJ79" s="876"/>
      <c r="DYK79" s="876"/>
      <c r="DYL79" s="876"/>
      <c r="DYM79" s="876"/>
      <c r="DYN79" s="876"/>
      <c r="DYO79" s="876"/>
      <c r="DYP79" s="876"/>
      <c r="DYQ79" s="876"/>
      <c r="DYR79" s="876"/>
      <c r="DYS79" s="876"/>
      <c r="DYT79" s="876"/>
      <c r="DYU79" s="876"/>
      <c r="DYV79" s="876"/>
      <c r="DYW79" s="876"/>
      <c r="DYX79" s="876"/>
      <c r="DYY79" s="876"/>
      <c r="DYZ79" s="876"/>
      <c r="DZA79" s="876"/>
      <c r="DZB79" s="876"/>
      <c r="DZC79" s="876"/>
      <c r="DZD79" s="876"/>
      <c r="DZE79" s="876"/>
      <c r="DZF79" s="876"/>
      <c r="DZG79" s="876"/>
      <c r="DZH79" s="876"/>
      <c r="DZI79" s="876"/>
      <c r="DZJ79" s="876"/>
      <c r="DZK79" s="876"/>
      <c r="DZL79" s="876"/>
      <c r="DZM79" s="876"/>
      <c r="DZN79" s="876"/>
      <c r="DZO79" s="876"/>
      <c r="DZP79" s="876"/>
      <c r="DZQ79" s="876"/>
      <c r="DZR79" s="876"/>
      <c r="DZS79" s="876"/>
      <c r="DZT79" s="876"/>
      <c r="DZU79" s="876"/>
      <c r="DZV79" s="876"/>
      <c r="DZW79" s="876"/>
      <c r="DZX79" s="876"/>
      <c r="DZY79" s="876"/>
      <c r="DZZ79" s="876"/>
      <c r="EAA79" s="876"/>
      <c r="EAB79" s="876"/>
      <c r="EAC79" s="876"/>
      <c r="EAD79" s="876"/>
      <c r="EAE79" s="876"/>
      <c r="EAF79" s="876"/>
      <c r="EAG79" s="876"/>
      <c r="EAH79" s="876"/>
      <c r="EAI79" s="876"/>
      <c r="EAJ79" s="876"/>
      <c r="EAK79" s="876"/>
      <c r="EAL79" s="876"/>
      <c r="EAM79" s="876"/>
      <c r="EAN79" s="876"/>
      <c r="EAO79" s="876"/>
      <c r="EAP79" s="876"/>
      <c r="EAQ79" s="876"/>
      <c r="EAR79" s="876"/>
      <c r="EAS79" s="876"/>
      <c r="EAT79" s="876"/>
      <c r="EAU79" s="876"/>
      <c r="EAV79" s="876"/>
      <c r="EAW79" s="876"/>
      <c r="EAX79" s="876"/>
      <c r="EAY79" s="876"/>
      <c r="EAZ79" s="876"/>
      <c r="EBA79" s="876"/>
      <c r="EBB79" s="876"/>
      <c r="EBC79" s="876"/>
      <c r="EBD79" s="876"/>
      <c r="EBE79" s="876"/>
      <c r="EBF79" s="876"/>
      <c r="EBG79" s="876"/>
      <c r="EBH79" s="876"/>
      <c r="EBI79" s="876"/>
      <c r="EBJ79" s="876"/>
      <c r="EBK79" s="876"/>
      <c r="EBL79" s="876"/>
      <c r="EBM79" s="876"/>
      <c r="EBN79" s="876"/>
      <c r="EBO79" s="876"/>
      <c r="EBP79" s="876"/>
      <c r="EBQ79" s="876"/>
      <c r="EBR79" s="876"/>
      <c r="EBS79" s="876"/>
      <c r="EBT79" s="876"/>
      <c r="EBU79" s="876"/>
      <c r="EBV79" s="876"/>
      <c r="EBW79" s="876"/>
      <c r="EBX79" s="876"/>
      <c r="EBY79" s="876"/>
      <c r="EBZ79" s="876"/>
      <c r="ECA79" s="876"/>
      <c r="ECB79" s="876"/>
      <c r="ECC79" s="876"/>
      <c r="ECD79" s="876"/>
      <c r="ECE79" s="876"/>
      <c r="ECF79" s="876"/>
      <c r="ECG79" s="876"/>
      <c r="ECH79" s="876"/>
      <c r="ECI79" s="876"/>
      <c r="ECJ79" s="876"/>
      <c r="ECK79" s="876"/>
      <c r="ECL79" s="876"/>
      <c r="ECM79" s="876"/>
      <c r="ECN79" s="876"/>
      <c r="ECO79" s="876"/>
      <c r="ECP79" s="876"/>
      <c r="ECQ79" s="876"/>
      <c r="ECR79" s="876"/>
      <c r="ECS79" s="876"/>
      <c r="ECT79" s="876"/>
      <c r="ECU79" s="876"/>
      <c r="ECV79" s="876"/>
      <c r="ECW79" s="876"/>
      <c r="ECX79" s="876"/>
      <c r="ECY79" s="876"/>
      <c r="ECZ79" s="876"/>
      <c r="EDA79" s="876"/>
      <c r="EDB79" s="876"/>
      <c r="EDC79" s="876"/>
      <c r="EDD79" s="876"/>
      <c r="EDE79" s="876"/>
      <c r="EDF79" s="876"/>
      <c r="EDG79" s="876"/>
      <c r="EDH79" s="876"/>
      <c r="EDI79" s="876"/>
      <c r="EDJ79" s="876"/>
      <c r="EDK79" s="876"/>
      <c r="EDL79" s="876"/>
      <c r="EDM79" s="876"/>
      <c r="EDN79" s="876"/>
      <c r="EDO79" s="876"/>
      <c r="EDP79" s="876"/>
      <c r="EDQ79" s="876"/>
      <c r="EDR79" s="876"/>
      <c r="EDS79" s="876"/>
      <c r="EDT79" s="876"/>
      <c r="EDU79" s="876"/>
      <c r="EDV79" s="876"/>
      <c r="EDW79" s="876"/>
      <c r="EDX79" s="876"/>
      <c r="EDY79" s="876"/>
      <c r="EDZ79" s="876"/>
      <c r="EEA79" s="876"/>
      <c r="EEB79" s="876"/>
      <c r="EEC79" s="876"/>
      <c r="EED79" s="876"/>
      <c r="EEE79" s="876"/>
      <c r="EEF79" s="876"/>
      <c r="EEG79" s="876"/>
      <c r="EEH79" s="876"/>
      <c r="EEI79" s="876"/>
      <c r="EEJ79" s="876"/>
      <c r="EEK79" s="876"/>
      <c r="EEL79" s="876"/>
      <c r="EEM79" s="876"/>
      <c r="EEN79" s="876"/>
      <c r="EEO79" s="876"/>
      <c r="EEP79" s="876"/>
      <c r="EEQ79" s="876"/>
      <c r="EER79" s="876"/>
      <c r="EES79" s="876"/>
      <c r="EET79" s="876"/>
      <c r="EEU79" s="876"/>
      <c r="EEV79" s="876"/>
      <c r="EEW79" s="876"/>
      <c r="EEX79" s="876"/>
      <c r="EEY79" s="876"/>
      <c r="EEZ79" s="876"/>
      <c r="EFA79" s="876"/>
      <c r="EFB79" s="876"/>
      <c r="EFC79" s="876"/>
      <c r="EFD79" s="876"/>
      <c r="EFE79" s="876"/>
      <c r="EFF79" s="876"/>
      <c r="EFG79" s="876"/>
      <c r="EFH79" s="876"/>
      <c r="EFI79" s="876"/>
      <c r="EFJ79" s="876"/>
      <c r="EFK79" s="876"/>
      <c r="EFL79" s="876"/>
      <c r="EFM79" s="876"/>
      <c r="EFN79" s="876"/>
      <c r="EFO79" s="876"/>
      <c r="EFP79" s="876"/>
      <c r="EFQ79" s="876"/>
      <c r="EFR79" s="876"/>
      <c r="EFS79" s="876"/>
      <c r="EFT79" s="876"/>
      <c r="EFU79" s="876"/>
      <c r="EFV79" s="876"/>
      <c r="EFW79" s="876"/>
      <c r="EFX79" s="876"/>
      <c r="EFY79" s="876"/>
      <c r="EFZ79" s="876"/>
      <c r="EGA79" s="876"/>
      <c r="EGB79" s="876"/>
      <c r="EGC79" s="876"/>
      <c r="EGD79" s="876"/>
      <c r="EGE79" s="876"/>
      <c r="EGF79" s="876"/>
      <c r="EGG79" s="876"/>
      <c r="EGH79" s="876"/>
      <c r="EGI79" s="876"/>
      <c r="EGJ79" s="876"/>
      <c r="EGK79" s="876"/>
      <c r="EGL79" s="876"/>
      <c r="EGM79" s="876"/>
      <c r="EGN79" s="876"/>
      <c r="EGO79" s="876"/>
      <c r="EGP79" s="876"/>
      <c r="EGQ79" s="876"/>
      <c r="EGR79" s="876"/>
      <c r="EGS79" s="876"/>
      <c r="EGT79" s="876"/>
      <c r="EGU79" s="876"/>
      <c r="EGV79" s="876"/>
      <c r="EGW79" s="876"/>
      <c r="EGX79" s="876"/>
      <c r="EGY79" s="876"/>
      <c r="EGZ79" s="876"/>
      <c r="EHA79" s="876"/>
      <c r="EHB79" s="876"/>
      <c r="EHC79" s="876"/>
      <c r="EHD79" s="876"/>
      <c r="EHE79" s="876"/>
      <c r="EHF79" s="876"/>
      <c r="EHG79" s="876"/>
      <c r="EHH79" s="876"/>
      <c r="EHI79" s="876"/>
      <c r="EHJ79" s="876"/>
      <c r="EHK79" s="876"/>
      <c r="EHL79" s="876"/>
      <c r="EHM79" s="876"/>
      <c r="EHN79" s="876"/>
      <c r="EHO79" s="876"/>
      <c r="EHP79" s="876"/>
      <c r="EHQ79" s="876"/>
      <c r="EHR79" s="876"/>
      <c r="EHS79" s="876"/>
      <c r="EHT79" s="876"/>
      <c r="EHU79" s="876"/>
      <c r="EHV79" s="876"/>
      <c r="EHW79" s="876"/>
      <c r="EHX79" s="876"/>
      <c r="EHY79" s="876"/>
      <c r="EHZ79" s="876"/>
      <c r="EIA79" s="876"/>
      <c r="EIB79" s="876"/>
      <c r="EIC79" s="876"/>
      <c r="EID79" s="876"/>
      <c r="EIE79" s="876"/>
      <c r="EIF79" s="876"/>
      <c r="EIG79" s="876"/>
      <c r="EIH79" s="876"/>
      <c r="EII79" s="876"/>
      <c r="EIJ79" s="876"/>
      <c r="EIK79" s="876"/>
      <c r="EIL79" s="876"/>
      <c r="EIM79" s="876"/>
      <c r="EIN79" s="876"/>
      <c r="EIO79" s="876"/>
      <c r="EIP79" s="876"/>
      <c r="EIQ79" s="876"/>
      <c r="EIR79" s="876"/>
      <c r="EIS79" s="876"/>
      <c r="EIT79" s="876"/>
      <c r="EIU79" s="876"/>
      <c r="EIV79" s="876"/>
      <c r="EIW79" s="876"/>
      <c r="EIX79" s="876"/>
      <c r="EIY79" s="876"/>
      <c r="EIZ79" s="876"/>
      <c r="EJA79" s="876"/>
      <c r="EJB79" s="876"/>
      <c r="EJC79" s="876"/>
      <c r="EJD79" s="876"/>
      <c r="EJE79" s="876"/>
      <c r="EJF79" s="876"/>
      <c r="EJG79" s="876"/>
      <c r="EJH79" s="876"/>
      <c r="EJI79" s="876"/>
      <c r="EJJ79" s="876"/>
      <c r="EJK79" s="876"/>
      <c r="EJL79" s="876"/>
      <c r="EJM79" s="876"/>
      <c r="EJN79" s="876"/>
      <c r="EJO79" s="876"/>
      <c r="EJP79" s="876"/>
      <c r="EJQ79" s="876"/>
      <c r="EJR79" s="876"/>
      <c r="EJS79" s="876"/>
      <c r="EJT79" s="876"/>
      <c r="EJU79" s="876"/>
      <c r="EJV79" s="876"/>
      <c r="EJW79" s="876"/>
      <c r="EJX79" s="876"/>
      <c r="EJY79" s="876"/>
      <c r="EJZ79" s="876"/>
      <c r="EKA79" s="876"/>
      <c r="EKB79" s="876"/>
      <c r="EKC79" s="876"/>
      <c r="EKD79" s="876"/>
      <c r="EKE79" s="876"/>
      <c r="EKF79" s="876"/>
      <c r="EKG79" s="876"/>
      <c r="EKH79" s="876"/>
      <c r="EKI79" s="876"/>
      <c r="EKJ79" s="876"/>
      <c r="EKK79" s="876"/>
      <c r="EKL79" s="876"/>
      <c r="EKM79" s="876"/>
      <c r="EKN79" s="876"/>
      <c r="EKO79" s="876"/>
      <c r="EKP79" s="876"/>
      <c r="EKQ79" s="876"/>
      <c r="EKR79" s="876"/>
      <c r="EKS79" s="876"/>
      <c r="EKT79" s="876"/>
      <c r="EKU79" s="876"/>
      <c r="EKV79" s="876"/>
      <c r="EKW79" s="876"/>
      <c r="EKX79" s="876"/>
      <c r="EKY79" s="876"/>
      <c r="EKZ79" s="876"/>
      <c r="ELA79" s="876"/>
      <c r="ELB79" s="876"/>
      <c r="ELC79" s="876"/>
      <c r="ELD79" s="876"/>
      <c r="ELE79" s="876"/>
      <c r="ELF79" s="876"/>
      <c r="ELG79" s="876"/>
      <c r="ELH79" s="876"/>
      <c r="ELI79" s="876"/>
      <c r="ELJ79" s="876"/>
      <c r="ELK79" s="876"/>
      <c r="ELL79" s="876"/>
      <c r="ELM79" s="876"/>
      <c r="ELN79" s="876"/>
      <c r="ELO79" s="876"/>
      <c r="ELP79" s="876"/>
      <c r="ELQ79" s="876"/>
      <c r="ELR79" s="876"/>
      <c r="ELS79" s="876"/>
      <c r="ELT79" s="876"/>
      <c r="ELU79" s="876"/>
      <c r="ELV79" s="876"/>
      <c r="ELW79" s="876"/>
      <c r="ELX79" s="876"/>
      <c r="ELY79" s="876"/>
      <c r="ELZ79" s="876"/>
      <c r="EMA79" s="876"/>
      <c r="EMB79" s="876"/>
      <c r="EMC79" s="876"/>
      <c r="EMD79" s="876"/>
      <c r="EME79" s="876"/>
      <c r="EMF79" s="876"/>
      <c r="EMG79" s="876"/>
      <c r="EMH79" s="876"/>
      <c r="EMI79" s="876"/>
      <c r="EMJ79" s="876"/>
      <c r="EMK79" s="876"/>
      <c r="EML79" s="876"/>
      <c r="EMM79" s="876"/>
      <c r="EMN79" s="876"/>
      <c r="EMO79" s="876"/>
      <c r="EMP79" s="876"/>
      <c r="EMQ79" s="876"/>
      <c r="EMR79" s="876"/>
      <c r="EMS79" s="876"/>
      <c r="EMT79" s="876"/>
      <c r="EMU79" s="876"/>
      <c r="EMV79" s="876"/>
      <c r="EMW79" s="876"/>
      <c r="EMX79" s="876"/>
      <c r="EMY79" s="876"/>
      <c r="EMZ79" s="876"/>
      <c r="ENA79" s="876"/>
      <c r="ENB79" s="876"/>
      <c r="ENC79" s="876"/>
      <c r="END79" s="876"/>
      <c r="ENE79" s="876"/>
      <c r="ENF79" s="876"/>
      <c r="ENG79" s="876"/>
      <c r="ENH79" s="876"/>
      <c r="ENI79" s="876"/>
      <c r="ENJ79" s="876"/>
      <c r="ENK79" s="876"/>
      <c r="ENL79" s="876"/>
      <c r="ENM79" s="876"/>
      <c r="ENN79" s="876"/>
      <c r="ENO79" s="876"/>
      <c r="ENP79" s="876"/>
      <c r="ENQ79" s="876"/>
      <c r="ENR79" s="876"/>
      <c r="ENS79" s="876"/>
      <c r="ENT79" s="876"/>
      <c r="ENU79" s="876"/>
      <c r="ENV79" s="876"/>
      <c r="ENW79" s="876"/>
      <c r="ENX79" s="876"/>
      <c r="ENY79" s="876"/>
      <c r="ENZ79" s="876"/>
      <c r="EOA79" s="876"/>
      <c r="EOB79" s="876"/>
      <c r="EOC79" s="876"/>
      <c r="EOD79" s="876"/>
      <c r="EOE79" s="876"/>
      <c r="EOF79" s="876"/>
      <c r="EOG79" s="876"/>
      <c r="EOH79" s="876"/>
      <c r="EOI79" s="876"/>
      <c r="EOJ79" s="876"/>
      <c r="EOK79" s="876"/>
      <c r="EOL79" s="876"/>
      <c r="EOM79" s="876"/>
      <c r="EON79" s="876"/>
      <c r="EOO79" s="876"/>
      <c r="EOP79" s="876"/>
      <c r="EOQ79" s="876"/>
      <c r="EOR79" s="876"/>
      <c r="EOS79" s="876"/>
      <c r="EOT79" s="876"/>
      <c r="EOU79" s="876"/>
      <c r="EOV79" s="876"/>
      <c r="EOW79" s="876"/>
      <c r="EOX79" s="876"/>
      <c r="EOY79" s="876"/>
      <c r="EOZ79" s="876"/>
      <c r="EPA79" s="876"/>
      <c r="EPB79" s="876"/>
      <c r="EPC79" s="876"/>
      <c r="EPD79" s="876"/>
      <c r="EPE79" s="876"/>
      <c r="EPF79" s="876"/>
      <c r="EPG79" s="876"/>
      <c r="EPH79" s="876"/>
      <c r="EPI79" s="876"/>
      <c r="EPJ79" s="876"/>
      <c r="EPK79" s="876"/>
      <c r="EPL79" s="876"/>
      <c r="EPM79" s="876"/>
      <c r="EPN79" s="876"/>
      <c r="EPO79" s="876"/>
      <c r="EPP79" s="876"/>
      <c r="EPQ79" s="876"/>
      <c r="EPR79" s="876"/>
      <c r="EPS79" s="876"/>
      <c r="EPT79" s="876"/>
      <c r="EPU79" s="876"/>
      <c r="EPV79" s="876"/>
      <c r="EPW79" s="876"/>
      <c r="EPX79" s="876"/>
      <c r="EPY79" s="876"/>
      <c r="EPZ79" s="876"/>
      <c r="EQA79" s="876"/>
      <c r="EQB79" s="876"/>
      <c r="EQC79" s="876"/>
      <c r="EQD79" s="876"/>
      <c r="EQE79" s="876"/>
      <c r="EQF79" s="876"/>
      <c r="EQG79" s="876"/>
      <c r="EQH79" s="876"/>
      <c r="EQI79" s="876"/>
      <c r="EQJ79" s="876"/>
      <c r="EQK79" s="876"/>
      <c r="EQL79" s="876"/>
      <c r="EQM79" s="876"/>
      <c r="EQN79" s="876"/>
      <c r="EQO79" s="876"/>
      <c r="EQP79" s="876"/>
      <c r="EQQ79" s="876"/>
      <c r="EQR79" s="876"/>
      <c r="EQS79" s="876"/>
      <c r="EQT79" s="876"/>
      <c r="EQU79" s="876"/>
      <c r="EQV79" s="876"/>
      <c r="EQW79" s="876"/>
      <c r="EQX79" s="876"/>
      <c r="EQY79" s="876"/>
      <c r="EQZ79" s="876"/>
      <c r="ERA79" s="876"/>
      <c r="ERB79" s="876"/>
      <c r="ERC79" s="876"/>
      <c r="ERD79" s="876"/>
      <c r="ERE79" s="876"/>
      <c r="ERF79" s="876"/>
      <c r="ERG79" s="876"/>
      <c r="ERH79" s="876"/>
      <c r="ERI79" s="876"/>
      <c r="ERJ79" s="876"/>
      <c r="ERK79" s="876"/>
      <c r="ERL79" s="876"/>
      <c r="ERM79" s="876"/>
      <c r="ERN79" s="876"/>
      <c r="ERO79" s="876"/>
      <c r="ERP79" s="876"/>
      <c r="ERQ79" s="876"/>
      <c r="ERR79" s="876"/>
      <c r="ERS79" s="876"/>
      <c r="ERT79" s="876"/>
      <c r="ERU79" s="876"/>
      <c r="ERV79" s="876"/>
      <c r="ERW79" s="876"/>
      <c r="ERX79" s="876"/>
      <c r="ERY79" s="876"/>
      <c r="ERZ79" s="876"/>
      <c r="ESA79" s="876"/>
      <c r="ESB79" s="876"/>
      <c r="ESC79" s="876"/>
      <c r="ESD79" s="876"/>
      <c r="ESE79" s="876"/>
      <c r="ESF79" s="876"/>
      <c r="ESG79" s="876"/>
      <c r="ESH79" s="876"/>
      <c r="ESI79" s="876"/>
      <c r="ESJ79" s="876"/>
      <c r="ESK79" s="876"/>
      <c r="ESL79" s="876"/>
      <c r="ESM79" s="876"/>
      <c r="ESN79" s="876"/>
      <c r="ESO79" s="876"/>
      <c r="ESP79" s="876"/>
      <c r="ESQ79" s="876"/>
      <c r="ESR79" s="876"/>
      <c r="ESS79" s="876"/>
      <c r="EST79" s="876"/>
      <c r="ESU79" s="876"/>
      <c r="ESV79" s="876"/>
      <c r="ESW79" s="876"/>
      <c r="ESX79" s="876"/>
      <c r="ESY79" s="876"/>
      <c r="ESZ79" s="876"/>
      <c r="ETA79" s="876"/>
      <c r="ETB79" s="876"/>
      <c r="ETC79" s="876"/>
      <c r="ETD79" s="876"/>
      <c r="ETE79" s="876"/>
      <c r="ETF79" s="876"/>
      <c r="ETG79" s="876"/>
      <c r="ETH79" s="876"/>
      <c r="ETI79" s="876"/>
      <c r="ETJ79" s="876"/>
      <c r="ETK79" s="876"/>
      <c r="ETL79" s="876"/>
      <c r="ETM79" s="876"/>
      <c r="ETN79" s="876"/>
      <c r="ETO79" s="876"/>
      <c r="ETP79" s="876"/>
      <c r="ETQ79" s="876"/>
      <c r="ETR79" s="876"/>
      <c r="ETS79" s="876"/>
      <c r="ETT79" s="876"/>
      <c r="ETU79" s="876"/>
      <c r="ETV79" s="876"/>
      <c r="ETW79" s="876"/>
      <c r="ETX79" s="876"/>
      <c r="ETY79" s="876"/>
      <c r="ETZ79" s="876"/>
      <c r="EUA79" s="876"/>
      <c r="EUB79" s="876"/>
      <c r="EUC79" s="876"/>
      <c r="EUD79" s="876"/>
      <c r="EUE79" s="876"/>
      <c r="EUF79" s="876"/>
      <c r="EUG79" s="876"/>
      <c r="EUH79" s="876"/>
      <c r="EUI79" s="876"/>
      <c r="EUJ79" s="876"/>
      <c r="EUK79" s="876"/>
      <c r="EUL79" s="876"/>
      <c r="EUM79" s="876"/>
      <c r="EUN79" s="876"/>
      <c r="EUO79" s="876"/>
      <c r="EUP79" s="876"/>
      <c r="EUQ79" s="876"/>
      <c r="EUR79" s="876"/>
      <c r="EUS79" s="876"/>
      <c r="EUT79" s="876"/>
      <c r="EUU79" s="876"/>
      <c r="EUV79" s="876"/>
      <c r="EUW79" s="876"/>
      <c r="EUX79" s="876"/>
      <c r="EUY79" s="876"/>
      <c r="EUZ79" s="876"/>
      <c r="EVA79" s="876"/>
      <c r="EVB79" s="876"/>
      <c r="EVC79" s="876"/>
      <c r="EVD79" s="876"/>
      <c r="EVE79" s="876"/>
      <c r="EVF79" s="876"/>
      <c r="EVG79" s="876"/>
      <c r="EVH79" s="876"/>
      <c r="EVI79" s="876"/>
      <c r="EVJ79" s="876"/>
      <c r="EVK79" s="876"/>
      <c r="EVL79" s="876"/>
      <c r="EVM79" s="876"/>
      <c r="EVN79" s="876"/>
      <c r="EVO79" s="876"/>
      <c r="EVP79" s="876"/>
      <c r="EVQ79" s="876"/>
      <c r="EVR79" s="876"/>
      <c r="EVS79" s="876"/>
      <c r="EVT79" s="876"/>
      <c r="EVU79" s="876"/>
      <c r="EVV79" s="876"/>
      <c r="EVW79" s="876"/>
      <c r="EVX79" s="876"/>
      <c r="EVY79" s="876"/>
      <c r="EVZ79" s="876"/>
      <c r="EWA79" s="876"/>
      <c r="EWB79" s="876"/>
      <c r="EWC79" s="876"/>
      <c r="EWD79" s="876"/>
      <c r="EWE79" s="876"/>
      <c r="EWF79" s="876"/>
      <c r="EWG79" s="876"/>
      <c r="EWH79" s="876"/>
      <c r="EWI79" s="876"/>
      <c r="EWJ79" s="876"/>
      <c r="EWK79" s="876"/>
      <c r="EWL79" s="876"/>
      <c r="EWM79" s="876"/>
      <c r="EWN79" s="876"/>
      <c r="EWO79" s="876"/>
      <c r="EWP79" s="876"/>
      <c r="EWQ79" s="876"/>
      <c r="EWR79" s="876"/>
      <c r="EWS79" s="876"/>
      <c r="EWT79" s="876"/>
      <c r="EWU79" s="876"/>
      <c r="EWV79" s="876"/>
      <c r="EWW79" s="876"/>
      <c r="EWX79" s="876"/>
      <c r="EWY79" s="876"/>
      <c r="EWZ79" s="876"/>
      <c r="EXA79" s="876"/>
      <c r="EXB79" s="876"/>
      <c r="EXC79" s="876"/>
      <c r="EXD79" s="876"/>
      <c r="EXE79" s="876"/>
      <c r="EXF79" s="876"/>
      <c r="EXG79" s="876"/>
      <c r="EXH79" s="876"/>
      <c r="EXI79" s="876"/>
      <c r="EXJ79" s="876"/>
      <c r="EXK79" s="876"/>
      <c r="EXL79" s="876"/>
      <c r="EXM79" s="876"/>
      <c r="EXN79" s="876"/>
      <c r="EXO79" s="876"/>
      <c r="EXP79" s="876"/>
      <c r="EXQ79" s="876"/>
      <c r="EXR79" s="876"/>
      <c r="EXS79" s="876"/>
      <c r="EXT79" s="876"/>
      <c r="EXU79" s="876"/>
      <c r="EXV79" s="876"/>
      <c r="EXW79" s="876"/>
      <c r="EXX79" s="876"/>
      <c r="EXY79" s="876"/>
      <c r="EXZ79" s="876"/>
      <c r="EYA79" s="876"/>
      <c r="EYB79" s="876"/>
      <c r="EYC79" s="876"/>
      <c r="EYD79" s="876"/>
      <c r="EYE79" s="876"/>
      <c r="EYF79" s="876"/>
      <c r="EYG79" s="876"/>
      <c r="EYH79" s="876"/>
      <c r="EYI79" s="876"/>
      <c r="EYJ79" s="876"/>
      <c r="EYK79" s="876"/>
      <c r="EYL79" s="876"/>
      <c r="EYM79" s="876"/>
      <c r="EYN79" s="876"/>
      <c r="EYO79" s="876"/>
      <c r="EYP79" s="876"/>
      <c r="EYQ79" s="876"/>
      <c r="EYR79" s="876"/>
      <c r="EYS79" s="876"/>
      <c r="EYT79" s="876"/>
      <c r="EYU79" s="876"/>
      <c r="EYV79" s="876"/>
      <c r="EYW79" s="876"/>
      <c r="EYX79" s="876"/>
      <c r="EYY79" s="876"/>
      <c r="EYZ79" s="876"/>
      <c r="EZA79" s="876"/>
      <c r="EZB79" s="876"/>
      <c r="EZC79" s="876"/>
      <c r="EZD79" s="876"/>
      <c r="EZE79" s="876"/>
      <c r="EZF79" s="876"/>
      <c r="EZG79" s="876"/>
      <c r="EZH79" s="876"/>
      <c r="EZI79" s="876"/>
      <c r="EZJ79" s="876"/>
      <c r="EZK79" s="876"/>
      <c r="EZL79" s="876"/>
      <c r="EZM79" s="876"/>
      <c r="EZN79" s="876"/>
      <c r="EZO79" s="876"/>
      <c r="EZP79" s="876"/>
      <c r="EZQ79" s="876"/>
      <c r="EZR79" s="876"/>
      <c r="EZS79" s="876"/>
      <c r="EZT79" s="876"/>
      <c r="EZU79" s="876"/>
      <c r="EZV79" s="876"/>
      <c r="EZW79" s="876"/>
      <c r="EZX79" s="876"/>
      <c r="EZY79" s="876"/>
      <c r="EZZ79" s="876"/>
      <c r="FAA79" s="876"/>
      <c r="FAB79" s="876"/>
      <c r="FAC79" s="876"/>
      <c r="FAD79" s="876"/>
      <c r="FAE79" s="876"/>
      <c r="FAF79" s="876"/>
      <c r="FAG79" s="876"/>
      <c r="FAH79" s="876"/>
      <c r="FAI79" s="876"/>
      <c r="FAJ79" s="876"/>
      <c r="FAK79" s="876"/>
      <c r="FAL79" s="876"/>
      <c r="FAM79" s="876"/>
      <c r="FAN79" s="876"/>
      <c r="FAO79" s="876"/>
      <c r="FAP79" s="876"/>
      <c r="FAQ79" s="876"/>
      <c r="FAR79" s="876"/>
      <c r="FAS79" s="876"/>
      <c r="FAT79" s="876"/>
      <c r="FAU79" s="876"/>
      <c r="FAV79" s="876"/>
      <c r="FAW79" s="876"/>
      <c r="FAX79" s="876"/>
      <c r="FAY79" s="876"/>
      <c r="FAZ79" s="876"/>
      <c r="FBA79" s="876"/>
      <c r="FBB79" s="876"/>
      <c r="FBC79" s="876"/>
      <c r="FBD79" s="876"/>
      <c r="FBE79" s="876"/>
      <c r="FBF79" s="876"/>
      <c r="FBG79" s="876"/>
      <c r="FBH79" s="876"/>
      <c r="FBI79" s="876"/>
      <c r="FBJ79" s="876"/>
      <c r="FBK79" s="876"/>
      <c r="FBL79" s="876"/>
      <c r="FBM79" s="876"/>
      <c r="FBN79" s="876"/>
      <c r="FBO79" s="876"/>
      <c r="FBP79" s="876"/>
      <c r="FBQ79" s="876"/>
      <c r="FBR79" s="876"/>
      <c r="FBS79" s="876"/>
      <c r="FBT79" s="876"/>
      <c r="FBU79" s="876"/>
      <c r="FBV79" s="876"/>
      <c r="FBW79" s="876"/>
      <c r="FBX79" s="876"/>
      <c r="FBY79" s="876"/>
      <c r="FBZ79" s="876"/>
      <c r="FCA79" s="876"/>
      <c r="FCB79" s="876"/>
      <c r="FCC79" s="876"/>
      <c r="FCD79" s="876"/>
      <c r="FCE79" s="876"/>
      <c r="FCF79" s="876"/>
      <c r="FCG79" s="876"/>
      <c r="FCH79" s="876"/>
      <c r="FCI79" s="876"/>
      <c r="FCJ79" s="876"/>
      <c r="FCK79" s="876"/>
      <c r="FCL79" s="876"/>
      <c r="FCM79" s="876"/>
      <c r="FCN79" s="876"/>
      <c r="FCO79" s="876"/>
      <c r="FCP79" s="876"/>
      <c r="FCQ79" s="876"/>
      <c r="FCR79" s="876"/>
      <c r="FCS79" s="876"/>
      <c r="FCT79" s="876"/>
      <c r="FCU79" s="876"/>
      <c r="FCV79" s="876"/>
      <c r="FCW79" s="876"/>
      <c r="FCX79" s="876"/>
      <c r="FCY79" s="876"/>
      <c r="FCZ79" s="876"/>
      <c r="FDA79" s="876"/>
      <c r="FDB79" s="876"/>
      <c r="FDC79" s="876"/>
      <c r="FDD79" s="876"/>
      <c r="FDE79" s="876"/>
      <c r="FDF79" s="876"/>
      <c r="FDG79" s="876"/>
      <c r="FDH79" s="876"/>
      <c r="FDI79" s="876"/>
      <c r="FDJ79" s="876"/>
      <c r="FDK79" s="876"/>
      <c r="FDL79" s="876"/>
      <c r="FDM79" s="876"/>
      <c r="FDN79" s="876"/>
      <c r="FDO79" s="876"/>
      <c r="FDP79" s="876"/>
      <c r="FDQ79" s="876"/>
      <c r="FDR79" s="876"/>
      <c r="FDS79" s="876"/>
      <c r="FDT79" s="876"/>
      <c r="FDU79" s="876"/>
      <c r="FDV79" s="876"/>
      <c r="FDW79" s="876"/>
      <c r="FDX79" s="876"/>
      <c r="FDY79" s="876"/>
      <c r="FDZ79" s="876"/>
      <c r="FEA79" s="876"/>
      <c r="FEB79" s="876"/>
      <c r="FEC79" s="876"/>
      <c r="FED79" s="876"/>
      <c r="FEE79" s="876"/>
      <c r="FEF79" s="876"/>
      <c r="FEG79" s="876"/>
      <c r="FEH79" s="876"/>
      <c r="FEI79" s="876"/>
      <c r="FEJ79" s="876"/>
      <c r="FEK79" s="876"/>
      <c r="FEL79" s="876"/>
      <c r="FEM79" s="876"/>
      <c r="FEN79" s="876"/>
      <c r="FEO79" s="876"/>
      <c r="FEP79" s="876"/>
      <c r="FEQ79" s="876"/>
      <c r="FER79" s="876"/>
      <c r="FES79" s="876"/>
      <c r="FET79" s="876"/>
      <c r="FEU79" s="876"/>
      <c r="FEV79" s="876"/>
      <c r="FEW79" s="876"/>
      <c r="FEX79" s="876"/>
      <c r="FEY79" s="876"/>
      <c r="FEZ79" s="876"/>
      <c r="FFA79" s="876"/>
      <c r="FFB79" s="876"/>
      <c r="FFC79" s="876"/>
      <c r="FFD79" s="876"/>
      <c r="FFE79" s="876"/>
      <c r="FFF79" s="876"/>
      <c r="FFG79" s="876"/>
      <c r="FFH79" s="876"/>
      <c r="FFI79" s="876"/>
      <c r="FFJ79" s="876"/>
      <c r="FFK79" s="876"/>
      <c r="FFL79" s="876"/>
      <c r="FFM79" s="876"/>
      <c r="FFN79" s="876"/>
      <c r="FFO79" s="876"/>
      <c r="FFP79" s="876"/>
      <c r="FFQ79" s="876"/>
      <c r="FFR79" s="876"/>
      <c r="FFS79" s="876"/>
      <c r="FFT79" s="876"/>
      <c r="FFU79" s="876"/>
      <c r="FFV79" s="876"/>
      <c r="FFW79" s="876"/>
      <c r="FFX79" s="876"/>
      <c r="FFY79" s="876"/>
      <c r="FFZ79" s="876"/>
      <c r="FGA79" s="876"/>
      <c r="FGB79" s="876"/>
      <c r="FGC79" s="876"/>
      <c r="FGD79" s="876"/>
      <c r="FGE79" s="876"/>
      <c r="FGF79" s="876"/>
      <c r="FGG79" s="876"/>
      <c r="FGH79" s="876"/>
      <c r="FGI79" s="876"/>
      <c r="FGJ79" s="876"/>
      <c r="FGK79" s="876"/>
      <c r="FGL79" s="876"/>
      <c r="FGM79" s="876"/>
      <c r="FGN79" s="876"/>
      <c r="FGO79" s="876"/>
      <c r="FGP79" s="876"/>
      <c r="FGQ79" s="876"/>
      <c r="FGR79" s="876"/>
      <c r="FGS79" s="876"/>
      <c r="FGT79" s="876"/>
      <c r="FGU79" s="876"/>
      <c r="FGV79" s="876"/>
      <c r="FGW79" s="876"/>
      <c r="FGX79" s="876"/>
      <c r="FGY79" s="876"/>
      <c r="FGZ79" s="876"/>
      <c r="FHA79" s="876"/>
      <c r="FHB79" s="876"/>
      <c r="FHC79" s="876"/>
      <c r="FHD79" s="876"/>
      <c r="FHE79" s="876"/>
      <c r="FHF79" s="876"/>
      <c r="FHG79" s="876"/>
      <c r="FHH79" s="876"/>
      <c r="FHI79" s="876"/>
      <c r="FHJ79" s="876"/>
      <c r="FHK79" s="876"/>
      <c r="FHL79" s="876"/>
      <c r="FHM79" s="876"/>
      <c r="FHN79" s="876"/>
      <c r="FHO79" s="876"/>
      <c r="FHP79" s="876"/>
      <c r="FHQ79" s="876"/>
      <c r="FHR79" s="876"/>
      <c r="FHS79" s="876"/>
      <c r="FHT79" s="876"/>
      <c r="FHU79" s="876"/>
      <c r="FHV79" s="876"/>
      <c r="FHW79" s="876"/>
      <c r="FHX79" s="876"/>
      <c r="FHY79" s="876"/>
      <c r="FHZ79" s="876"/>
      <c r="FIA79" s="876"/>
      <c r="FIB79" s="876"/>
      <c r="FIC79" s="876"/>
      <c r="FID79" s="876"/>
      <c r="FIE79" s="876"/>
      <c r="FIF79" s="876"/>
      <c r="FIG79" s="876"/>
      <c r="FIH79" s="876"/>
      <c r="FII79" s="876"/>
      <c r="FIJ79" s="876"/>
      <c r="FIK79" s="876"/>
      <c r="FIL79" s="876"/>
      <c r="FIM79" s="876"/>
      <c r="FIN79" s="876"/>
      <c r="FIO79" s="876"/>
      <c r="FIP79" s="876"/>
      <c r="FIQ79" s="876"/>
      <c r="FIR79" s="876"/>
      <c r="FIS79" s="876"/>
      <c r="FIT79" s="876"/>
      <c r="FIU79" s="876"/>
      <c r="FIV79" s="876"/>
      <c r="FIW79" s="876"/>
      <c r="FIX79" s="876"/>
      <c r="FIY79" s="876"/>
      <c r="FIZ79" s="876"/>
      <c r="FJA79" s="876"/>
      <c r="FJB79" s="876"/>
      <c r="FJC79" s="876"/>
      <c r="FJD79" s="876"/>
      <c r="FJE79" s="876"/>
      <c r="FJF79" s="876"/>
      <c r="FJG79" s="876"/>
      <c r="FJH79" s="876"/>
      <c r="FJI79" s="876"/>
      <c r="FJJ79" s="876"/>
      <c r="FJK79" s="876"/>
      <c r="FJL79" s="876"/>
      <c r="FJM79" s="876"/>
      <c r="FJN79" s="876"/>
      <c r="FJO79" s="876"/>
      <c r="FJP79" s="876"/>
      <c r="FJQ79" s="876"/>
      <c r="FJR79" s="876"/>
      <c r="FJS79" s="876"/>
      <c r="FJT79" s="876"/>
      <c r="FJU79" s="876"/>
      <c r="FJV79" s="876"/>
      <c r="FJW79" s="876"/>
      <c r="FJX79" s="876"/>
      <c r="FJY79" s="876"/>
      <c r="FJZ79" s="876"/>
      <c r="FKA79" s="876"/>
      <c r="FKB79" s="876"/>
      <c r="FKC79" s="876"/>
      <c r="FKD79" s="876"/>
      <c r="FKE79" s="876"/>
      <c r="FKF79" s="876"/>
      <c r="FKG79" s="876"/>
      <c r="FKH79" s="876"/>
      <c r="FKI79" s="876"/>
      <c r="FKJ79" s="876"/>
      <c r="FKK79" s="876"/>
      <c r="FKL79" s="876"/>
      <c r="FKM79" s="876"/>
      <c r="FKN79" s="876"/>
      <c r="FKO79" s="876"/>
      <c r="FKP79" s="876"/>
      <c r="FKQ79" s="876"/>
      <c r="FKR79" s="876"/>
      <c r="FKS79" s="876"/>
      <c r="FKT79" s="876"/>
      <c r="FKU79" s="876"/>
      <c r="FKV79" s="876"/>
      <c r="FKW79" s="876"/>
      <c r="FKX79" s="876"/>
      <c r="FKY79" s="876"/>
      <c r="FKZ79" s="876"/>
      <c r="FLA79" s="876"/>
      <c r="FLB79" s="876"/>
      <c r="FLC79" s="876"/>
      <c r="FLD79" s="876"/>
      <c r="FLE79" s="876"/>
      <c r="FLF79" s="876"/>
      <c r="FLG79" s="876"/>
      <c r="FLH79" s="876"/>
      <c r="FLI79" s="876"/>
      <c r="FLJ79" s="876"/>
      <c r="FLK79" s="876"/>
      <c r="FLL79" s="876"/>
      <c r="FLM79" s="876"/>
      <c r="FLN79" s="876"/>
      <c r="FLO79" s="876"/>
      <c r="FLP79" s="876"/>
      <c r="FLQ79" s="876"/>
      <c r="FLR79" s="876"/>
      <c r="FLS79" s="876"/>
      <c r="FLT79" s="876"/>
      <c r="FLU79" s="876"/>
      <c r="FLV79" s="876"/>
      <c r="FLW79" s="876"/>
      <c r="FLX79" s="876"/>
      <c r="FLY79" s="876"/>
      <c r="FLZ79" s="876"/>
      <c r="FMA79" s="876"/>
      <c r="FMB79" s="876"/>
      <c r="FMC79" s="876"/>
      <c r="FMD79" s="876"/>
      <c r="FME79" s="876"/>
      <c r="FMF79" s="876"/>
      <c r="FMG79" s="876"/>
      <c r="FMH79" s="876"/>
      <c r="FMI79" s="876"/>
      <c r="FMJ79" s="876"/>
      <c r="FMK79" s="876"/>
      <c r="FML79" s="876"/>
      <c r="FMM79" s="876"/>
      <c r="FMN79" s="876"/>
      <c r="FMO79" s="876"/>
      <c r="FMP79" s="876"/>
      <c r="FMQ79" s="876"/>
      <c r="FMR79" s="876"/>
      <c r="FMS79" s="876"/>
      <c r="FMT79" s="876"/>
      <c r="FMU79" s="876"/>
      <c r="FMV79" s="876"/>
      <c r="FMW79" s="876"/>
      <c r="FMX79" s="876"/>
      <c r="FMY79" s="876"/>
      <c r="FMZ79" s="876"/>
      <c r="FNA79" s="876"/>
      <c r="FNB79" s="876"/>
      <c r="FNC79" s="876"/>
      <c r="FND79" s="876"/>
      <c r="FNE79" s="876"/>
      <c r="FNF79" s="876"/>
      <c r="FNG79" s="876"/>
      <c r="FNH79" s="876"/>
      <c r="FNI79" s="876"/>
      <c r="FNJ79" s="876"/>
      <c r="FNK79" s="876"/>
      <c r="FNL79" s="876"/>
      <c r="FNM79" s="876"/>
      <c r="FNN79" s="876"/>
      <c r="FNO79" s="876"/>
      <c r="FNP79" s="876"/>
      <c r="FNQ79" s="876"/>
      <c r="FNR79" s="876"/>
      <c r="FNS79" s="876"/>
      <c r="FNT79" s="876"/>
      <c r="FNU79" s="876"/>
      <c r="FNV79" s="876"/>
      <c r="FNW79" s="876"/>
      <c r="FNX79" s="876"/>
      <c r="FNY79" s="876"/>
      <c r="FNZ79" s="876"/>
      <c r="FOA79" s="876"/>
      <c r="FOB79" s="876"/>
      <c r="FOC79" s="876"/>
      <c r="FOD79" s="876"/>
      <c r="FOE79" s="876"/>
      <c r="FOF79" s="876"/>
      <c r="FOG79" s="876"/>
      <c r="FOH79" s="876"/>
      <c r="FOI79" s="876"/>
      <c r="FOJ79" s="876"/>
      <c r="FOK79" s="876"/>
      <c r="FOL79" s="876"/>
      <c r="FOM79" s="876"/>
      <c r="FON79" s="876"/>
      <c r="FOO79" s="876"/>
      <c r="FOP79" s="876"/>
      <c r="FOQ79" s="876"/>
      <c r="FOR79" s="876"/>
      <c r="FOS79" s="876"/>
      <c r="FOT79" s="876"/>
      <c r="FOU79" s="876"/>
      <c r="FOV79" s="876"/>
      <c r="FOW79" s="876"/>
      <c r="FOX79" s="876"/>
      <c r="FOY79" s="876"/>
      <c r="FOZ79" s="876"/>
      <c r="FPA79" s="876"/>
      <c r="FPB79" s="876"/>
      <c r="FPC79" s="876"/>
      <c r="FPD79" s="876"/>
      <c r="FPE79" s="876"/>
      <c r="FPF79" s="876"/>
      <c r="FPG79" s="876"/>
      <c r="FPH79" s="876"/>
      <c r="FPI79" s="876"/>
      <c r="FPJ79" s="876"/>
      <c r="FPK79" s="876"/>
      <c r="FPL79" s="876"/>
      <c r="FPM79" s="876"/>
      <c r="FPN79" s="876"/>
      <c r="FPO79" s="876"/>
      <c r="FPP79" s="876"/>
      <c r="FPQ79" s="876"/>
      <c r="FPR79" s="876"/>
      <c r="FPS79" s="876"/>
      <c r="FPT79" s="876"/>
      <c r="FPU79" s="876"/>
      <c r="FPV79" s="876"/>
      <c r="FPW79" s="876"/>
      <c r="FPX79" s="876"/>
      <c r="FPY79" s="876"/>
      <c r="FPZ79" s="876"/>
      <c r="FQA79" s="876"/>
      <c r="FQB79" s="876"/>
      <c r="FQC79" s="876"/>
      <c r="FQD79" s="876"/>
      <c r="FQE79" s="876"/>
      <c r="FQF79" s="876"/>
      <c r="FQG79" s="876"/>
      <c r="FQH79" s="876"/>
      <c r="FQI79" s="876"/>
      <c r="FQJ79" s="876"/>
      <c r="FQK79" s="876"/>
      <c r="FQL79" s="876"/>
      <c r="FQM79" s="876"/>
      <c r="FQN79" s="876"/>
      <c r="FQO79" s="876"/>
      <c r="FQP79" s="876"/>
      <c r="FQQ79" s="876"/>
      <c r="FQR79" s="876"/>
      <c r="FQS79" s="876"/>
      <c r="FQT79" s="876"/>
      <c r="FQU79" s="876"/>
      <c r="FQV79" s="876"/>
      <c r="FQW79" s="876"/>
      <c r="FQX79" s="876"/>
      <c r="FQY79" s="876"/>
      <c r="FQZ79" s="876"/>
      <c r="FRA79" s="876"/>
      <c r="FRB79" s="876"/>
      <c r="FRC79" s="876"/>
      <c r="FRD79" s="876"/>
      <c r="FRE79" s="876"/>
      <c r="FRF79" s="876"/>
      <c r="FRG79" s="876"/>
      <c r="FRH79" s="876"/>
      <c r="FRI79" s="876"/>
      <c r="FRJ79" s="876"/>
      <c r="FRK79" s="876"/>
      <c r="FRL79" s="876"/>
      <c r="FRM79" s="876"/>
      <c r="FRN79" s="876"/>
      <c r="FRO79" s="876"/>
      <c r="FRP79" s="876"/>
      <c r="FRQ79" s="876"/>
      <c r="FRR79" s="876"/>
      <c r="FRS79" s="876"/>
      <c r="FRT79" s="876"/>
      <c r="FRU79" s="876"/>
      <c r="FRV79" s="876"/>
      <c r="FRW79" s="876"/>
      <c r="FRX79" s="876"/>
      <c r="FRY79" s="876"/>
      <c r="FRZ79" s="876"/>
      <c r="FSA79" s="876"/>
      <c r="FSB79" s="876"/>
      <c r="FSC79" s="876"/>
      <c r="FSD79" s="876"/>
      <c r="FSE79" s="876"/>
      <c r="FSF79" s="876"/>
      <c r="FSG79" s="876"/>
      <c r="FSH79" s="876"/>
      <c r="FSI79" s="876"/>
      <c r="FSJ79" s="876"/>
      <c r="FSK79" s="876"/>
      <c r="FSL79" s="876"/>
      <c r="FSM79" s="876"/>
      <c r="FSN79" s="876"/>
      <c r="FSO79" s="876"/>
      <c r="FSP79" s="876"/>
      <c r="FSQ79" s="876"/>
      <c r="FSR79" s="876"/>
      <c r="FSS79" s="876"/>
      <c r="FST79" s="876"/>
      <c r="FSU79" s="876"/>
      <c r="FSV79" s="876"/>
      <c r="FSW79" s="876"/>
      <c r="FSX79" s="876"/>
      <c r="FSY79" s="876"/>
      <c r="FSZ79" s="876"/>
      <c r="FTA79" s="876"/>
      <c r="FTB79" s="876"/>
      <c r="FTC79" s="876"/>
      <c r="FTD79" s="876"/>
      <c r="FTE79" s="876"/>
      <c r="FTF79" s="876"/>
      <c r="FTG79" s="876"/>
      <c r="FTH79" s="876"/>
      <c r="FTI79" s="876"/>
      <c r="FTJ79" s="876"/>
      <c r="FTK79" s="876"/>
      <c r="FTL79" s="876"/>
      <c r="FTM79" s="876"/>
      <c r="FTN79" s="876"/>
      <c r="FTO79" s="876"/>
      <c r="FTP79" s="876"/>
      <c r="FTQ79" s="876"/>
      <c r="FTR79" s="876"/>
      <c r="FTS79" s="876"/>
      <c r="FTT79" s="876"/>
      <c r="FTU79" s="876"/>
      <c r="FTV79" s="876"/>
      <c r="FTW79" s="876"/>
      <c r="FTX79" s="876"/>
      <c r="FTY79" s="876"/>
      <c r="FTZ79" s="876"/>
      <c r="FUA79" s="876"/>
      <c r="FUB79" s="876"/>
      <c r="FUC79" s="876"/>
      <c r="FUD79" s="876"/>
      <c r="FUE79" s="876"/>
      <c r="FUF79" s="876"/>
      <c r="FUG79" s="876"/>
      <c r="FUH79" s="876"/>
      <c r="FUI79" s="876"/>
      <c r="FUJ79" s="876"/>
      <c r="FUK79" s="876"/>
      <c r="FUL79" s="876"/>
      <c r="FUM79" s="876"/>
      <c r="FUN79" s="876"/>
      <c r="FUO79" s="876"/>
      <c r="FUP79" s="876"/>
      <c r="FUQ79" s="876"/>
      <c r="FUR79" s="876"/>
      <c r="FUS79" s="876"/>
      <c r="FUT79" s="876"/>
      <c r="FUU79" s="876"/>
      <c r="FUV79" s="876"/>
      <c r="FUW79" s="876"/>
      <c r="FUX79" s="876"/>
      <c r="FUY79" s="876"/>
      <c r="FUZ79" s="876"/>
      <c r="FVA79" s="876"/>
      <c r="FVB79" s="876"/>
      <c r="FVC79" s="876"/>
      <c r="FVD79" s="876"/>
      <c r="FVE79" s="876"/>
      <c r="FVF79" s="876"/>
      <c r="FVG79" s="876"/>
      <c r="FVH79" s="876"/>
      <c r="FVI79" s="876"/>
      <c r="FVJ79" s="876"/>
      <c r="FVK79" s="876"/>
      <c r="FVL79" s="876"/>
      <c r="FVM79" s="876"/>
      <c r="FVN79" s="876"/>
      <c r="FVO79" s="876"/>
      <c r="FVP79" s="876"/>
      <c r="FVQ79" s="876"/>
      <c r="FVR79" s="876"/>
      <c r="FVS79" s="876"/>
      <c r="FVT79" s="876"/>
      <c r="FVU79" s="876"/>
      <c r="FVV79" s="876"/>
      <c r="FVW79" s="876"/>
      <c r="FVX79" s="876"/>
      <c r="FVY79" s="876"/>
      <c r="FVZ79" s="876"/>
      <c r="FWA79" s="876"/>
      <c r="FWB79" s="876"/>
      <c r="FWC79" s="876"/>
      <c r="FWD79" s="876"/>
      <c r="FWE79" s="876"/>
      <c r="FWF79" s="876"/>
      <c r="FWG79" s="876"/>
      <c r="FWH79" s="876"/>
      <c r="FWI79" s="876"/>
      <c r="FWJ79" s="876"/>
      <c r="FWK79" s="876"/>
      <c r="FWL79" s="876"/>
      <c r="FWM79" s="876"/>
      <c r="FWN79" s="876"/>
      <c r="FWO79" s="876"/>
      <c r="FWP79" s="876"/>
      <c r="FWQ79" s="876"/>
      <c r="FWR79" s="876"/>
      <c r="FWS79" s="876"/>
      <c r="FWT79" s="876"/>
      <c r="FWU79" s="876"/>
      <c r="FWV79" s="876"/>
      <c r="FWW79" s="876"/>
      <c r="FWX79" s="876"/>
      <c r="FWY79" s="876"/>
      <c r="FWZ79" s="876"/>
      <c r="FXA79" s="876"/>
      <c r="FXB79" s="876"/>
      <c r="FXC79" s="876"/>
      <c r="FXD79" s="876"/>
      <c r="FXE79" s="876"/>
      <c r="FXF79" s="876"/>
      <c r="FXG79" s="876"/>
      <c r="FXH79" s="876"/>
      <c r="FXI79" s="876"/>
      <c r="FXJ79" s="876"/>
      <c r="FXK79" s="876"/>
      <c r="FXL79" s="876"/>
      <c r="FXM79" s="876"/>
      <c r="FXN79" s="876"/>
      <c r="FXO79" s="876"/>
      <c r="FXP79" s="876"/>
      <c r="FXQ79" s="876"/>
      <c r="FXR79" s="876"/>
      <c r="FXS79" s="876"/>
      <c r="FXT79" s="876"/>
      <c r="FXU79" s="876"/>
      <c r="FXV79" s="876"/>
      <c r="FXW79" s="876"/>
      <c r="FXX79" s="876"/>
      <c r="FXY79" s="876"/>
      <c r="FXZ79" s="876"/>
      <c r="FYA79" s="876"/>
      <c r="FYB79" s="876"/>
      <c r="FYC79" s="876"/>
      <c r="FYD79" s="876"/>
      <c r="FYE79" s="876"/>
      <c r="FYF79" s="876"/>
      <c r="FYG79" s="876"/>
      <c r="FYH79" s="876"/>
      <c r="FYI79" s="876"/>
      <c r="FYJ79" s="876"/>
      <c r="FYK79" s="876"/>
      <c r="FYL79" s="876"/>
      <c r="FYM79" s="876"/>
      <c r="FYN79" s="876"/>
      <c r="FYO79" s="876"/>
      <c r="FYP79" s="876"/>
      <c r="FYQ79" s="876"/>
      <c r="FYR79" s="876"/>
      <c r="FYS79" s="876"/>
      <c r="FYT79" s="876"/>
      <c r="FYU79" s="876"/>
      <c r="FYV79" s="876"/>
      <c r="FYW79" s="876"/>
      <c r="FYX79" s="876"/>
      <c r="FYY79" s="876"/>
      <c r="FYZ79" s="876"/>
      <c r="FZA79" s="876"/>
      <c r="FZB79" s="876"/>
      <c r="FZC79" s="876"/>
      <c r="FZD79" s="876"/>
      <c r="FZE79" s="876"/>
      <c r="FZF79" s="876"/>
      <c r="FZG79" s="876"/>
      <c r="FZH79" s="876"/>
      <c r="FZI79" s="876"/>
      <c r="FZJ79" s="876"/>
      <c r="FZK79" s="876"/>
      <c r="FZL79" s="876"/>
      <c r="FZM79" s="876"/>
      <c r="FZN79" s="876"/>
      <c r="FZO79" s="876"/>
      <c r="FZP79" s="876"/>
      <c r="FZQ79" s="876"/>
      <c r="FZR79" s="876"/>
      <c r="FZS79" s="876"/>
      <c r="FZT79" s="876"/>
      <c r="FZU79" s="876"/>
      <c r="FZV79" s="876"/>
      <c r="FZW79" s="876"/>
      <c r="FZX79" s="876"/>
      <c r="FZY79" s="876"/>
      <c r="FZZ79" s="876"/>
      <c r="GAA79" s="876"/>
      <c r="GAB79" s="876"/>
      <c r="GAC79" s="876"/>
      <c r="GAD79" s="876"/>
      <c r="GAE79" s="876"/>
      <c r="GAF79" s="876"/>
      <c r="GAG79" s="876"/>
      <c r="GAH79" s="876"/>
      <c r="GAI79" s="876"/>
      <c r="GAJ79" s="876"/>
      <c r="GAK79" s="876"/>
      <c r="GAL79" s="876"/>
      <c r="GAM79" s="876"/>
      <c r="GAN79" s="876"/>
      <c r="GAO79" s="876"/>
      <c r="GAP79" s="876"/>
      <c r="GAQ79" s="876"/>
      <c r="GAR79" s="876"/>
      <c r="GAS79" s="876"/>
      <c r="GAT79" s="876"/>
      <c r="GAU79" s="876"/>
      <c r="GAV79" s="876"/>
      <c r="GAW79" s="876"/>
      <c r="GAX79" s="876"/>
      <c r="GAY79" s="876"/>
      <c r="GAZ79" s="876"/>
      <c r="GBA79" s="876"/>
      <c r="GBB79" s="876"/>
      <c r="GBC79" s="876"/>
      <c r="GBD79" s="876"/>
      <c r="GBE79" s="876"/>
      <c r="GBF79" s="876"/>
      <c r="GBG79" s="876"/>
      <c r="GBH79" s="876"/>
      <c r="GBI79" s="876"/>
      <c r="GBJ79" s="876"/>
      <c r="GBK79" s="876"/>
      <c r="GBL79" s="876"/>
      <c r="GBM79" s="876"/>
      <c r="GBN79" s="876"/>
      <c r="GBO79" s="876"/>
      <c r="GBP79" s="876"/>
      <c r="GBQ79" s="876"/>
      <c r="GBR79" s="876"/>
      <c r="GBS79" s="876"/>
      <c r="GBT79" s="876"/>
      <c r="GBU79" s="876"/>
      <c r="GBV79" s="876"/>
      <c r="GBW79" s="876"/>
      <c r="GBX79" s="876"/>
      <c r="GBY79" s="876"/>
      <c r="GBZ79" s="876"/>
      <c r="GCA79" s="876"/>
      <c r="GCB79" s="876"/>
      <c r="GCC79" s="876"/>
      <c r="GCD79" s="876"/>
      <c r="GCE79" s="876"/>
      <c r="GCF79" s="876"/>
      <c r="GCG79" s="876"/>
      <c r="GCH79" s="876"/>
      <c r="GCI79" s="876"/>
      <c r="GCJ79" s="876"/>
      <c r="GCK79" s="876"/>
      <c r="GCL79" s="876"/>
      <c r="GCM79" s="876"/>
      <c r="GCN79" s="876"/>
      <c r="GCO79" s="876"/>
      <c r="GCP79" s="876"/>
      <c r="GCQ79" s="876"/>
      <c r="GCR79" s="876"/>
      <c r="GCS79" s="876"/>
      <c r="GCT79" s="876"/>
      <c r="GCU79" s="876"/>
      <c r="GCV79" s="876"/>
      <c r="GCW79" s="876"/>
      <c r="GCX79" s="876"/>
      <c r="GCY79" s="876"/>
      <c r="GCZ79" s="876"/>
      <c r="GDA79" s="876"/>
      <c r="GDB79" s="876"/>
      <c r="GDC79" s="876"/>
      <c r="GDD79" s="876"/>
      <c r="GDE79" s="876"/>
      <c r="GDF79" s="876"/>
      <c r="GDG79" s="876"/>
      <c r="GDH79" s="876"/>
      <c r="GDI79" s="876"/>
      <c r="GDJ79" s="876"/>
      <c r="GDK79" s="876"/>
      <c r="GDL79" s="876"/>
      <c r="GDM79" s="876"/>
      <c r="GDN79" s="876"/>
      <c r="GDO79" s="876"/>
      <c r="GDP79" s="876"/>
      <c r="GDQ79" s="876"/>
      <c r="GDR79" s="876"/>
      <c r="GDS79" s="876"/>
      <c r="GDT79" s="876"/>
      <c r="GDU79" s="876"/>
      <c r="GDV79" s="876"/>
      <c r="GDW79" s="876"/>
      <c r="GDX79" s="876"/>
      <c r="GDY79" s="876"/>
      <c r="GDZ79" s="876"/>
      <c r="GEA79" s="876"/>
      <c r="GEB79" s="876"/>
      <c r="GEC79" s="876"/>
      <c r="GED79" s="876"/>
      <c r="GEE79" s="876"/>
      <c r="GEF79" s="876"/>
      <c r="GEG79" s="876"/>
      <c r="GEH79" s="876"/>
      <c r="GEI79" s="876"/>
      <c r="GEJ79" s="876"/>
      <c r="GEK79" s="876"/>
      <c r="GEL79" s="876"/>
      <c r="GEM79" s="876"/>
      <c r="GEN79" s="876"/>
      <c r="GEO79" s="876"/>
      <c r="GEP79" s="876"/>
      <c r="GEQ79" s="876"/>
      <c r="GER79" s="876"/>
      <c r="GES79" s="876"/>
      <c r="GET79" s="876"/>
      <c r="GEU79" s="876"/>
      <c r="GEV79" s="876"/>
      <c r="GEW79" s="876"/>
      <c r="GEX79" s="876"/>
      <c r="GEY79" s="876"/>
      <c r="GEZ79" s="876"/>
      <c r="GFA79" s="876"/>
      <c r="GFB79" s="876"/>
      <c r="GFC79" s="876"/>
      <c r="GFD79" s="876"/>
      <c r="GFE79" s="876"/>
      <c r="GFF79" s="876"/>
      <c r="GFG79" s="876"/>
      <c r="GFH79" s="876"/>
      <c r="GFI79" s="876"/>
      <c r="GFJ79" s="876"/>
      <c r="GFK79" s="876"/>
      <c r="GFL79" s="876"/>
      <c r="GFM79" s="876"/>
      <c r="GFN79" s="876"/>
      <c r="GFO79" s="876"/>
      <c r="GFP79" s="876"/>
      <c r="GFQ79" s="876"/>
      <c r="GFR79" s="876"/>
      <c r="GFS79" s="876"/>
      <c r="GFT79" s="876"/>
      <c r="GFU79" s="876"/>
      <c r="GFV79" s="876"/>
      <c r="GFW79" s="876"/>
      <c r="GFX79" s="876"/>
      <c r="GFY79" s="876"/>
      <c r="GFZ79" s="876"/>
      <c r="GGA79" s="876"/>
      <c r="GGB79" s="876"/>
      <c r="GGC79" s="876"/>
      <c r="GGD79" s="876"/>
      <c r="GGE79" s="876"/>
      <c r="GGF79" s="876"/>
      <c r="GGG79" s="876"/>
      <c r="GGH79" s="876"/>
      <c r="GGI79" s="876"/>
      <c r="GGJ79" s="876"/>
      <c r="GGK79" s="876"/>
      <c r="GGL79" s="876"/>
      <c r="GGM79" s="876"/>
      <c r="GGN79" s="876"/>
      <c r="GGO79" s="876"/>
      <c r="GGP79" s="876"/>
      <c r="GGQ79" s="876"/>
      <c r="GGR79" s="876"/>
      <c r="GGS79" s="876"/>
      <c r="GGT79" s="876"/>
      <c r="GGU79" s="876"/>
      <c r="GGV79" s="876"/>
      <c r="GGW79" s="876"/>
      <c r="GGX79" s="876"/>
      <c r="GGY79" s="876"/>
      <c r="GGZ79" s="876"/>
      <c r="GHA79" s="876"/>
      <c r="GHB79" s="876"/>
      <c r="GHC79" s="876"/>
      <c r="GHD79" s="876"/>
      <c r="GHE79" s="876"/>
      <c r="GHF79" s="876"/>
      <c r="GHG79" s="876"/>
      <c r="GHH79" s="876"/>
      <c r="GHI79" s="876"/>
      <c r="GHJ79" s="876"/>
      <c r="GHK79" s="876"/>
      <c r="GHL79" s="876"/>
      <c r="GHM79" s="876"/>
      <c r="GHN79" s="876"/>
      <c r="GHO79" s="876"/>
      <c r="GHP79" s="876"/>
      <c r="GHQ79" s="876"/>
      <c r="GHR79" s="876"/>
      <c r="GHS79" s="876"/>
      <c r="GHT79" s="876"/>
      <c r="GHU79" s="876"/>
      <c r="GHV79" s="876"/>
      <c r="GHW79" s="876"/>
      <c r="GHX79" s="876"/>
      <c r="GHY79" s="876"/>
      <c r="GHZ79" s="876"/>
      <c r="GIA79" s="876"/>
      <c r="GIB79" s="876"/>
      <c r="GIC79" s="876"/>
      <c r="GID79" s="876"/>
      <c r="GIE79" s="876"/>
      <c r="GIF79" s="876"/>
      <c r="GIG79" s="876"/>
      <c r="GIH79" s="876"/>
      <c r="GII79" s="876"/>
      <c r="GIJ79" s="876"/>
      <c r="GIK79" s="876"/>
      <c r="GIL79" s="876"/>
      <c r="GIM79" s="876"/>
      <c r="GIN79" s="876"/>
      <c r="GIO79" s="876"/>
      <c r="GIP79" s="876"/>
      <c r="GIQ79" s="876"/>
      <c r="GIR79" s="876"/>
      <c r="GIS79" s="876"/>
      <c r="GIT79" s="876"/>
      <c r="GIU79" s="876"/>
      <c r="GIV79" s="876"/>
      <c r="GIW79" s="876"/>
      <c r="GIX79" s="876"/>
      <c r="GIY79" s="876"/>
      <c r="GIZ79" s="876"/>
      <c r="GJA79" s="876"/>
      <c r="GJB79" s="876"/>
      <c r="GJC79" s="876"/>
      <c r="GJD79" s="876"/>
      <c r="GJE79" s="876"/>
      <c r="GJF79" s="876"/>
      <c r="GJG79" s="876"/>
      <c r="GJH79" s="876"/>
      <c r="GJI79" s="876"/>
      <c r="GJJ79" s="876"/>
      <c r="GJK79" s="876"/>
      <c r="GJL79" s="876"/>
      <c r="GJM79" s="876"/>
      <c r="GJN79" s="876"/>
      <c r="GJO79" s="876"/>
      <c r="GJP79" s="876"/>
      <c r="GJQ79" s="876"/>
      <c r="GJR79" s="876"/>
      <c r="GJS79" s="876"/>
      <c r="GJT79" s="876"/>
      <c r="GJU79" s="876"/>
      <c r="GJV79" s="876"/>
      <c r="GJW79" s="876"/>
      <c r="GJX79" s="876"/>
      <c r="GJY79" s="876"/>
      <c r="GJZ79" s="876"/>
      <c r="GKA79" s="876"/>
      <c r="GKB79" s="876"/>
      <c r="GKC79" s="876"/>
      <c r="GKD79" s="876"/>
      <c r="GKE79" s="876"/>
      <c r="GKF79" s="876"/>
      <c r="GKG79" s="876"/>
      <c r="GKH79" s="876"/>
      <c r="GKI79" s="876"/>
      <c r="GKJ79" s="876"/>
      <c r="GKK79" s="876"/>
      <c r="GKL79" s="876"/>
      <c r="GKM79" s="876"/>
      <c r="GKN79" s="876"/>
      <c r="GKO79" s="876"/>
      <c r="GKP79" s="876"/>
      <c r="GKQ79" s="876"/>
      <c r="GKR79" s="876"/>
      <c r="GKS79" s="876"/>
      <c r="GKT79" s="876"/>
      <c r="GKU79" s="876"/>
      <c r="GKV79" s="876"/>
      <c r="GKW79" s="876"/>
      <c r="GKX79" s="876"/>
      <c r="GKY79" s="876"/>
      <c r="GKZ79" s="876"/>
      <c r="GLA79" s="876"/>
      <c r="GLB79" s="876"/>
      <c r="GLC79" s="876"/>
      <c r="GLD79" s="876"/>
      <c r="GLE79" s="876"/>
      <c r="GLF79" s="876"/>
      <c r="GLG79" s="876"/>
      <c r="GLH79" s="876"/>
      <c r="GLI79" s="876"/>
      <c r="GLJ79" s="876"/>
      <c r="GLK79" s="876"/>
      <c r="GLL79" s="876"/>
      <c r="GLM79" s="876"/>
      <c r="GLN79" s="876"/>
      <c r="GLO79" s="876"/>
      <c r="GLP79" s="876"/>
      <c r="GLQ79" s="876"/>
      <c r="GLR79" s="876"/>
      <c r="GLS79" s="876"/>
      <c r="GLT79" s="876"/>
      <c r="GLU79" s="876"/>
      <c r="GLV79" s="876"/>
      <c r="GLW79" s="876"/>
      <c r="GLX79" s="876"/>
      <c r="GLY79" s="876"/>
      <c r="GLZ79" s="876"/>
      <c r="GMA79" s="876"/>
      <c r="GMB79" s="876"/>
      <c r="GMC79" s="876"/>
      <c r="GMD79" s="876"/>
      <c r="GME79" s="876"/>
      <c r="GMF79" s="876"/>
      <c r="GMG79" s="876"/>
      <c r="GMH79" s="876"/>
      <c r="GMI79" s="876"/>
      <c r="GMJ79" s="876"/>
      <c r="GMK79" s="876"/>
      <c r="GML79" s="876"/>
      <c r="GMM79" s="876"/>
      <c r="GMN79" s="876"/>
      <c r="GMO79" s="876"/>
      <c r="GMP79" s="876"/>
      <c r="GMQ79" s="876"/>
      <c r="GMR79" s="876"/>
      <c r="GMS79" s="876"/>
      <c r="GMT79" s="876"/>
      <c r="GMU79" s="876"/>
      <c r="GMV79" s="876"/>
      <c r="GMW79" s="876"/>
      <c r="GMX79" s="876"/>
      <c r="GMY79" s="876"/>
      <c r="GMZ79" s="876"/>
      <c r="GNA79" s="876"/>
      <c r="GNB79" s="876"/>
      <c r="GNC79" s="876"/>
      <c r="GND79" s="876"/>
      <c r="GNE79" s="876"/>
      <c r="GNF79" s="876"/>
      <c r="GNG79" s="876"/>
      <c r="GNH79" s="876"/>
      <c r="GNI79" s="876"/>
      <c r="GNJ79" s="876"/>
      <c r="GNK79" s="876"/>
      <c r="GNL79" s="876"/>
      <c r="GNM79" s="876"/>
      <c r="GNN79" s="876"/>
      <c r="GNO79" s="876"/>
      <c r="GNP79" s="876"/>
      <c r="GNQ79" s="876"/>
      <c r="GNR79" s="876"/>
      <c r="GNS79" s="876"/>
      <c r="GNT79" s="876"/>
      <c r="GNU79" s="876"/>
      <c r="GNV79" s="876"/>
      <c r="GNW79" s="876"/>
      <c r="GNX79" s="876"/>
      <c r="GNY79" s="876"/>
      <c r="GNZ79" s="876"/>
      <c r="GOA79" s="876"/>
      <c r="GOB79" s="876"/>
      <c r="GOC79" s="876"/>
      <c r="GOD79" s="876"/>
      <c r="GOE79" s="876"/>
      <c r="GOF79" s="876"/>
      <c r="GOG79" s="876"/>
      <c r="GOH79" s="876"/>
      <c r="GOI79" s="876"/>
      <c r="GOJ79" s="876"/>
      <c r="GOK79" s="876"/>
      <c r="GOL79" s="876"/>
      <c r="GOM79" s="876"/>
      <c r="GON79" s="876"/>
      <c r="GOO79" s="876"/>
      <c r="GOP79" s="876"/>
      <c r="GOQ79" s="876"/>
      <c r="GOR79" s="876"/>
      <c r="GOS79" s="876"/>
      <c r="GOT79" s="876"/>
      <c r="GOU79" s="876"/>
      <c r="GOV79" s="876"/>
      <c r="GOW79" s="876"/>
      <c r="GOX79" s="876"/>
      <c r="GOY79" s="876"/>
      <c r="GOZ79" s="876"/>
      <c r="GPA79" s="876"/>
      <c r="GPB79" s="876"/>
      <c r="GPC79" s="876"/>
      <c r="GPD79" s="876"/>
      <c r="GPE79" s="876"/>
      <c r="GPF79" s="876"/>
      <c r="GPG79" s="876"/>
      <c r="GPH79" s="876"/>
      <c r="GPI79" s="876"/>
      <c r="GPJ79" s="876"/>
      <c r="GPK79" s="876"/>
      <c r="GPL79" s="876"/>
      <c r="GPM79" s="876"/>
      <c r="GPN79" s="876"/>
      <c r="GPO79" s="876"/>
      <c r="GPP79" s="876"/>
      <c r="GPQ79" s="876"/>
      <c r="GPR79" s="876"/>
      <c r="GPS79" s="876"/>
      <c r="GPT79" s="876"/>
      <c r="GPU79" s="876"/>
      <c r="GPV79" s="876"/>
      <c r="GPW79" s="876"/>
      <c r="GPX79" s="876"/>
      <c r="GPY79" s="876"/>
      <c r="GPZ79" s="876"/>
      <c r="GQA79" s="876"/>
      <c r="GQB79" s="876"/>
      <c r="GQC79" s="876"/>
      <c r="GQD79" s="876"/>
      <c r="GQE79" s="876"/>
      <c r="GQF79" s="876"/>
      <c r="GQG79" s="876"/>
      <c r="GQH79" s="876"/>
      <c r="GQI79" s="876"/>
      <c r="GQJ79" s="876"/>
      <c r="GQK79" s="876"/>
      <c r="GQL79" s="876"/>
      <c r="GQM79" s="876"/>
      <c r="GQN79" s="876"/>
      <c r="GQO79" s="876"/>
      <c r="GQP79" s="876"/>
      <c r="GQQ79" s="876"/>
      <c r="GQR79" s="876"/>
      <c r="GQS79" s="876"/>
      <c r="GQT79" s="876"/>
      <c r="GQU79" s="876"/>
      <c r="GQV79" s="876"/>
      <c r="GQW79" s="876"/>
      <c r="GQX79" s="876"/>
      <c r="GQY79" s="876"/>
      <c r="GQZ79" s="876"/>
      <c r="GRA79" s="876"/>
      <c r="GRB79" s="876"/>
      <c r="GRC79" s="876"/>
      <c r="GRD79" s="876"/>
      <c r="GRE79" s="876"/>
      <c r="GRF79" s="876"/>
      <c r="GRG79" s="876"/>
      <c r="GRH79" s="876"/>
      <c r="GRI79" s="876"/>
      <c r="GRJ79" s="876"/>
      <c r="GRK79" s="876"/>
      <c r="GRL79" s="876"/>
      <c r="GRM79" s="876"/>
      <c r="GRN79" s="876"/>
      <c r="GRO79" s="876"/>
      <c r="GRP79" s="876"/>
      <c r="GRQ79" s="876"/>
      <c r="GRR79" s="876"/>
      <c r="GRS79" s="876"/>
      <c r="GRT79" s="876"/>
      <c r="GRU79" s="876"/>
      <c r="GRV79" s="876"/>
      <c r="GRW79" s="876"/>
      <c r="GRX79" s="876"/>
      <c r="GRY79" s="876"/>
      <c r="GRZ79" s="876"/>
      <c r="GSA79" s="876"/>
      <c r="GSB79" s="876"/>
      <c r="GSC79" s="876"/>
      <c r="GSD79" s="876"/>
      <c r="GSE79" s="876"/>
      <c r="GSF79" s="876"/>
      <c r="GSG79" s="876"/>
      <c r="GSH79" s="876"/>
      <c r="GSI79" s="876"/>
      <c r="GSJ79" s="876"/>
      <c r="GSK79" s="876"/>
      <c r="GSL79" s="876"/>
      <c r="GSM79" s="876"/>
      <c r="GSN79" s="876"/>
      <c r="GSO79" s="876"/>
      <c r="GSP79" s="876"/>
      <c r="GSQ79" s="876"/>
      <c r="GSR79" s="876"/>
      <c r="GSS79" s="876"/>
      <c r="GST79" s="876"/>
      <c r="GSU79" s="876"/>
      <c r="GSV79" s="876"/>
      <c r="GSW79" s="876"/>
      <c r="GSX79" s="876"/>
      <c r="GSY79" s="876"/>
      <c r="GSZ79" s="876"/>
      <c r="GTA79" s="876"/>
      <c r="GTB79" s="876"/>
      <c r="GTC79" s="876"/>
      <c r="GTD79" s="876"/>
      <c r="GTE79" s="876"/>
      <c r="GTF79" s="876"/>
      <c r="GTG79" s="876"/>
      <c r="GTH79" s="876"/>
      <c r="GTI79" s="876"/>
      <c r="GTJ79" s="876"/>
      <c r="GTK79" s="876"/>
      <c r="GTL79" s="876"/>
      <c r="GTM79" s="876"/>
      <c r="GTN79" s="876"/>
      <c r="GTO79" s="876"/>
      <c r="GTP79" s="876"/>
      <c r="GTQ79" s="876"/>
      <c r="GTR79" s="876"/>
      <c r="GTS79" s="876"/>
      <c r="GTT79" s="876"/>
      <c r="GTU79" s="876"/>
      <c r="GTV79" s="876"/>
      <c r="GTW79" s="876"/>
      <c r="GTX79" s="876"/>
      <c r="GTY79" s="876"/>
      <c r="GTZ79" s="876"/>
      <c r="GUA79" s="876"/>
      <c r="GUB79" s="876"/>
      <c r="GUC79" s="876"/>
      <c r="GUD79" s="876"/>
      <c r="GUE79" s="876"/>
      <c r="GUF79" s="876"/>
      <c r="GUG79" s="876"/>
      <c r="GUH79" s="876"/>
      <c r="GUI79" s="876"/>
      <c r="GUJ79" s="876"/>
      <c r="GUK79" s="876"/>
      <c r="GUL79" s="876"/>
      <c r="GUM79" s="876"/>
      <c r="GUN79" s="876"/>
      <c r="GUO79" s="876"/>
      <c r="GUP79" s="876"/>
      <c r="GUQ79" s="876"/>
      <c r="GUR79" s="876"/>
      <c r="GUS79" s="876"/>
      <c r="GUT79" s="876"/>
      <c r="GUU79" s="876"/>
      <c r="GUV79" s="876"/>
      <c r="GUW79" s="876"/>
      <c r="GUX79" s="876"/>
      <c r="GUY79" s="876"/>
      <c r="GUZ79" s="876"/>
      <c r="GVA79" s="876"/>
      <c r="GVB79" s="876"/>
      <c r="GVC79" s="876"/>
      <c r="GVD79" s="876"/>
      <c r="GVE79" s="876"/>
      <c r="GVF79" s="876"/>
      <c r="GVG79" s="876"/>
      <c r="GVH79" s="876"/>
      <c r="GVI79" s="876"/>
      <c r="GVJ79" s="876"/>
      <c r="GVK79" s="876"/>
      <c r="GVL79" s="876"/>
      <c r="GVM79" s="876"/>
      <c r="GVN79" s="876"/>
      <c r="GVO79" s="876"/>
      <c r="GVP79" s="876"/>
      <c r="GVQ79" s="876"/>
      <c r="GVR79" s="876"/>
      <c r="GVS79" s="876"/>
      <c r="GVT79" s="876"/>
      <c r="GVU79" s="876"/>
      <c r="GVV79" s="876"/>
      <c r="GVW79" s="876"/>
      <c r="GVX79" s="876"/>
      <c r="GVY79" s="876"/>
      <c r="GVZ79" s="876"/>
      <c r="GWA79" s="876"/>
      <c r="GWB79" s="876"/>
      <c r="GWC79" s="876"/>
      <c r="GWD79" s="876"/>
      <c r="GWE79" s="876"/>
      <c r="GWF79" s="876"/>
      <c r="GWG79" s="876"/>
      <c r="GWH79" s="876"/>
      <c r="GWI79" s="876"/>
      <c r="GWJ79" s="876"/>
      <c r="GWK79" s="876"/>
      <c r="GWL79" s="876"/>
      <c r="GWM79" s="876"/>
      <c r="GWN79" s="876"/>
      <c r="GWO79" s="876"/>
      <c r="GWP79" s="876"/>
      <c r="GWQ79" s="876"/>
      <c r="GWR79" s="876"/>
      <c r="GWS79" s="876"/>
      <c r="GWT79" s="876"/>
      <c r="GWU79" s="876"/>
      <c r="GWV79" s="876"/>
      <c r="GWW79" s="876"/>
      <c r="GWX79" s="876"/>
      <c r="GWY79" s="876"/>
      <c r="GWZ79" s="876"/>
      <c r="GXA79" s="876"/>
      <c r="GXB79" s="876"/>
      <c r="GXC79" s="876"/>
      <c r="GXD79" s="876"/>
      <c r="GXE79" s="876"/>
      <c r="GXF79" s="876"/>
      <c r="GXG79" s="876"/>
      <c r="GXH79" s="876"/>
      <c r="GXI79" s="876"/>
      <c r="GXJ79" s="876"/>
      <c r="GXK79" s="876"/>
      <c r="GXL79" s="876"/>
      <c r="GXM79" s="876"/>
      <c r="GXN79" s="876"/>
      <c r="GXO79" s="876"/>
      <c r="GXP79" s="876"/>
      <c r="GXQ79" s="876"/>
      <c r="GXR79" s="876"/>
      <c r="GXS79" s="876"/>
      <c r="GXT79" s="876"/>
      <c r="GXU79" s="876"/>
      <c r="GXV79" s="876"/>
      <c r="GXW79" s="876"/>
      <c r="GXX79" s="876"/>
      <c r="GXY79" s="876"/>
      <c r="GXZ79" s="876"/>
      <c r="GYA79" s="876"/>
      <c r="GYB79" s="876"/>
      <c r="GYC79" s="876"/>
      <c r="GYD79" s="876"/>
      <c r="GYE79" s="876"/>
      <c r="GYF79" s="876"/>
      <c r="GYG79" s="876"/>
      <c r="GYH79" s="876"/>
      <c r="GYI79" s="876"/>
      <c r="GYJ79" s="876"/>
      <c r="GYK79" s="876"/>
      <c r="GYL79" s="876"/>
      <c r="GYM79" s="876"/>
      <c r="GYN79" s="876"/>
      <c r="GYO79" s="876"/>
      <c r="GYP79" s="876"/>
      <c r="GYQ79" s="876"/>
      <c r="GYR79" s="876"/>
      <c r="GYS79" s="876"/>
      <c r="GYT79" s="876"/>
      <c r="GYU79" s="876"/>
      <c r="GYV79" s="876"/>
      <c r="GYW79" s="876"/>
      <c r="GYX79" s="876"/>
      <c r="GYY79" s="876"/>
      <c r="GYZ79" s="876"/>
      <c r="GZA79" s="876"/>
      <c r="GZB79" s="876"/>
      <c r="GZC79" s="876"/>
      <c r="GZD79" s="876"/>
      <c r="GZE79" s="876"/>
      <c r="GZF79" s="876"/>
      <c r="GZG79" s="876"/>
      <c r="GZH79" s="876"/>
      <c r="GZI79" s="876"/>
      <c r="GZJ79" s="876"/>
      <c r="GZK79" s="876"/>
      <c r="GZL79" s="876"/>
      <c r="GZM79" s="876"/>
      <c r="GZN79" s="876"/>
      <c r="GZO79" s="876"/>
      <c r="GZP79" s="876"/>
      <c r="GZQ79" s="876"/>
      <c r="GZR79" s="876"/>
      <c r="GZS79" s="876"/>
      <c r="GZT79" s="876"/>
      <c r="GZU79" s="876"/>
      <c r="GZV79" s="876"/>
      <c r="GZW79" s="876"/>
      <c r="GZX79" s="876"/>
      <c r="GZY79" s="876"/>
      <c r="GZZ79" s="876"/>
      <c r="HAA79" s="876"/>
      <c r="HAB79" s="876"/>
      <c r="HAC79" s="876"/>
      <c r="HAD79" s="876"/>
      <c r="HAE79" s="876"/>
      <c r="HAF79" s="876"/>
      <c r="HAG79" s="876"/>
      <c r="HAH79" s="876"/>
      <c r="HAI79" s="876"/>
      <c r="HAJ79" s="876"/>
      <c r="HAK79" s="876"/>
      <c r="HAL79" s="876"/>
      <c r="HAM79" s="876"/>
      <c r="HAN79" s="876"/>
      <c r="HAO79" s="876"/>
      <c r="HAP79" s="876"/>
      <c r="HAQ79" s="876"/>
      <c r="HAR79" s="876"/>
      <c r="HAS79" s="876"/>
      <c r="HAT79" s="876"/>
      <c r="HAU79" s="876"/>
      <c r="HAV79" s="876"/>
      <c r="HAW79" s="876"/>
      <c r="HAX79" s="876"/>
      <c r="HAY79" s="876"/>
      <c r="HAZ79" s="876"/>
      <c r="HBA79" s="876"/>
      <c r="HBB79" s="876"/>
      <c r="HBC79" s="876"/>
      <c r="HBD79" s="876"/>
      <c r="HBE79" s="876"/>
      <c r="HBF79" s="876"/>
      <c r="HBG79" s="876"/>
      <c r="HBH79" s="876"/>
      <c r="HBI79" s="876"/>
      <c r="HBJ79" s="876"/>
      <c r="HBK79" s="876"/>
      <c r="HBL79" s="876"/>
      <c r="HBM79" s="876"/>
      <c r="HBN79" s="876"/>
      <c r="HBO79" s="876"/>
      <c r="HBP79" s="876"/>
      <c r="HBQ79" s="876"/>
      <c r="HBR79" s="876"/>
      <c r="HBS79" s="876"/>
      <c r="HBT79" s="876"/>
      <c r="HBU79" s="876"/>
      <c r="HBV79" s="876"/>
      <c r="HBW79" s="876"/>
      <c r="HBX79" s="876"/>
      <c r="HBY79" s="876"/>
      <c r="HBZ79" s="876"/>
      <c r="HCA79" s="876"/>
      <c r="HCB79" s="876"/>
      <c r="HCC79" s="876"/>
      <c r="HCD79" s="876"/>
      <c r="HCE79" s="876"/>
      <c r="HCF79" s="876"/>
      <c r="HCG79" s="876"/>
      <c r="HCH79" s="876"/>
      <c r="HCI79" s="876"/>
      <c r="HCJ79" s="876"/>
      <c r="HCK79" s="876"/>
      <c r="HCL79" s="876"/>
      <c r="HCM79" s="876"/>
      <c r="HCN79" s="876"/>
      <c r="HCO79" s="876"/>
      <c r="HCP79" s="876"/>
      <c r="HCQ79" s="876"/>
      <c r="HCR79" s="876"/>
      <c r="HCS79" s="876"/>
      <c r="HCT79" s="876"/>
      <c r="HCU79" s="876"/>
      <c r="HCV79" s="876"/>
      <c r="HCW79" s="876"/>
      <c r="HCX79" s="876"/>
      <c r="HCY79" s="876"/>
      <c r="HCZ79" s="876"/>
      <c r="HDA79" s="876"/>
      <c r="HDB79" s="876"/>
      <c r="HDC79" s="876"/>
      <c r="HDD79" s="876"/>
      <c r="HDE79" s="876"/>
      <c r="HDF79" s="876"/>
      <c r="HDG79" s="876"/>
      <c r="HDH79" s="876"/>
      <c r="HDI79" s="876"/>
      <c r="HDJ79" s="876"/>
      <c r="HDK79" s="876"/>
      <c r="HDL79" s="876"/>
      <c r="HDM79" s="876"/>
      <c r="HDN79" s="876"/>
      <c r="HDO79" s="876"/>
      <c r="HDP79" s="876"/>
      <c r="HDQ79" s="876"/>
      <c r="HDR79" s="876"/>
      <c r="HDS79" s="876"/>
      <c r="HDT79" s="876"/>
      <c r="HDU79" s="876"/>
      <c r="HDV79" s="876"/>
      <c r="HDW79" s="876"/>
      <c r="HDX79" s="876"/>
      <c r="HDY79" s="876"/>
      <c r="HDZ79" s="876"/>
      <c r="HEA79" s="876"/>
      <c r="HEB79" s="876"/>
      <c r="HEC79" s="876"/>
      <c r="HED79" s="876"/>
      <c r="HEE79" s="876"/>
      <c r="HEF79" s="876"/>
      <c r="HEG79" s="876"/>
      <c r="HEH79" s="876"/>
      <c r="HEI79" s="876"/>
      <c r="HEJ79" s="876"/>
      <c r="HEK79" s="876"/>
      <c r="HEL79" s="876"/>
      <c r="HEM79" s="876"/>
      <c r="HEN79" s="876"/>
      <c r="HEO79" s="876"/>
      <c r="HEP79" s="876"/>
      <c r="HEQ79" s="876"/>
      <c r="HER79" s="876"/>
      <c r="HES79" s="876"/>
      <c r="HET79" s="876"/>
      <c r="HEU79" s="876"/>
      <c r="HEV79" s="876"/>
      <c r="HEW79" s="876"/>
      <c r="HEX79" s="876"/>
      <c r="HEY79" s="876"/>
      <c r="HEZ79" s="876"/>
      <c r="HFA79" s="876"/>
      <c r="HFB79" s="876"/>
      <c r="HFC79" s="876"/>
      <c r="HFD79" s="876"/>
      <c r="HFE79" s="876"/>
      <c r="HFF79" s="876"/>
      <c r="HFG79" s="876"/>
      <c r="HFH79" s="876"/>
      <c r="HFI79" s="876"/>
      <c r="HFJ79" s="876"/>
      <c r="HFK79" s="876"/>
      <c r="HFL79" s="876"/>
      <c r="HFM79" s="876"/>
      <c r="HFN79" s="876"/>
      <c r="HFO79" s="876"/>
      <c r="HFP79" s="876"/>
      <c r="HFQ79" s="876"/>
      <c r="HFR79" s="876"/>
      <c r="HFS79" s="876"/>
      <c r="HFT79" s="876"/>
      <c r="HFU79" s="876"/>
      <c r="HFV79" s="876"/>
      <c r="HFW79" s="876"/>
      <c r="HFX79" s="876"/>
      <c r="HFY79" s="876"/>
      <c r="HFZ79" s="876"/>
      <c r="HGA79" s="876"/>
      <c r="HGB79" s="876"/>
      <c r="HGC79" s="876"/>
      <c r="HGD79" s="876"/>
      <c r="HGE79" s="876"/>
      <c r="HGF79" s="876"/>
      <c r="HGG79" s="876"/>
      <c r="HGH79" s="876"/>
      <c r="HGI79" s="876"/>
      <c r="HGJ79" s="876"/>
      <c r="HGK79" s="876"/>
      <c r="HGL79" s="876"/>
      <c r="HGM79" s="876"/>
      <c r="HGN79" s="876"/>
      <c r="HGO79" s="876"/>
      <c r="HGP79" s="876"/>
      <c r="HGQ79" s="876"/>
      <c r="HGR79" s="876"/>
      <c r="HGS79" s="876"/>
      <c r="HGT79" s="876"/>
      <c r="HGU79" s="876"/>
      <c r="HGV79" s="876"/>
      <c r="HGW79" s="876"/>
      <c r="HGX79" s="876"/>
      <c r="HGY79" s="876"/>
      <c r="HGZ79" s="876"/>
      <c r="HHA79" s="876"/>
      <c r="HHB79" s="876"/>
      <c r="HHC79" s="876"/>
      <c r="HHD79" s="876"/>
      <c r="HHE79" s="876"/>
      <c r="HHF79" s="876"/>
      <c r="HHG79" s="876"/>
      <c r="HHH79" s="876"/>
      <c r="HHI79" s="876"/>
      <c r="HHJ79" s="876"/>
      <c r="HHK79" s="876"/>
      <c r="HHL79" s="876"/>
      <c r="HHM79" s="876"/>
      <c r="HHN79" s="876"/>
      <c r="HHO79" s="876"/>
      <c r="HHP79" s="876"/>
      <c r="HHQ79" s="876"/>
      <c r="HHR79" s="876"/>
      <c r="HHS79" s="876"/>
      <c r="HHT79" s="876"/>
      <c r="HHU79" s="876"/>
      <c r="HHV79" s="876"/>
      <c r="HHW79" s="876"/>
      <c r="HHX79" s="876"/>
      <c r="HHY79" s="876"/>
      <c r="HHZ79" s="876"/>
      <c r="HIA79" s="876"/>
      <c r="HIB79" s="876"/>
      <c r="HIC79" s="876"/>
      <c r="HID79" s="876"/>
      <c r="HIE79" s="876"/>
      <c r="HIF79" s="876"/>
      <c r="HIG79" s="876"/>
      <c r="HIH79" s="876"/>
      <c r="HII79" s="876"/>
      <c r="HIJ79" s="876"/>
      <c r="HIK79" s="876"/>
      <c r="HIL79" s="876"/>
      <c r="HIM79" s="876"/>
      <c r="HIN79" s="876"/>
      <c r="HIO79" s="876"/>
      <c r="HIP79" s="876"/>
      <c r="HIQ79" s="876"/>
      <c r="HIR79" s="876"/>
      <c r="HIS79" s="876"/>
      <c r="HIT79" s="876"/>
      <c r="HIU79" s="876"/>
      <c r="HIV79" s="876"/>
      <c r="HIW79" s="876"/>
      <c r="HIX79" s="876"/>
      <c r="HIY79" s="876"/>
      <c r="HIZ79" s="876"/>
      <c r="HJA79" s="876"/>
      <c r="HJB79" s="876"/>
      <c r="HJC79" s="876"/>
      <c r="HJD79" s="876"/>
      <c r="HJE79" s="876"/>
      <c r="HJF79" s="876"/>
      <c r="HJG79" s="876"/>
      <c r="HJH79" s="876"/>
      <c r="HJI79" s="876"/>
      <c r="HJJ79" s="876"/>
      <c r="HJK79" s="876"/>
      <c r="HJL79" s="876"/>
      <c r="HJM79" s="876"/>
      <c r="HJN79" s="876"/>
      <c r="HJO79" s="876"/>
      <c r="HJP79" s="876"/>
      <c r="HJQ79" s="876"/>
      <c r="HJR79" s="876"/>
      <c r="HJS79" s="876"/>
      <c r="HJT79" s="876"/>
      <c r="HJU79" s="876"/>
      <c r="HJV79" s="876"/>
      <c r="HJW79" s="876"/>
      <c r="HJX79" s="876"/>
      <c r="HJY79" s="876"/>
      <c r="HJZ79" s="876"/>
      <c r="HKA79" s="876"/>
      <c r="HKB79" s="876"/>
      <c r="HKC79" s="876"/>
      <c r="HKD79" s="876"/>
      <c r="HKE79" s="876"/>
      <c r="HKF79" s="876"/>
      <c r="HKG79" s="876"/>
      <c r="HKH79" s="876"/>
      <c r="HKI79" s="876"/>
      <c r="HKJ79" s="876"/>
      <c r="HKK79" s="876"/>
      <c r="HKL79" s="876"/>
      <c r="HKM79" s="876"/>
      <c r="HKN79" s="876"/>
      <c r="HKO79" s="876"/>
      <c r="HKP79" s="876"/>
      <c r="HKQ79" s="876"/>
      <c r="HKR79" s="876"/>
      <c r="HKS79" s="876"/>
      <c r="HKT79" s="876"/>
      <c r="HKU79" s="876"/>
      <c r="HKV79" s="876"/>
      <c r="HKW79" s="876"/>
      <c r="HKX79" s="876"/>
      <c r="HKY79" s="876"/>
      <c r="HKZ79" s="876"/>
      <c r="HLA79" s="876"/>
      <c r="HLB79" s="876"/>
      <c r="HLC79" s="876"/>
      <c r="HLD79" s="876"/>
      <c r="HLE79" s="876"/>
      <c r="HLF79" s="876"/>
      <c r="HLG79" s="876"/>
      <c r="HLH79" s="876"/>
      <c r="HLI79" s="876"/>
      <c r="HLJ79" s="876"/>
      <c r="HLK79" s="876"/>
      <c r="HLL79" s="876"/>
      <c r="HLM79" s="876"/>
      <c r="HLN79" s="876"/>
      <c r="HLO79" s="876"/>
      <c r="HLP79" s="876"/>
      <c r="HLQ79" s="876"/>
      <c r="HLR79" s="876"/>
      <c r="HLS79" s="876"/>
      <c r="HLT79" s="876"/>
      <c r="HLU79" s="876"/>
      <c r="HLV79" s="876"/>
      <c r="HLW79" s="876"/>
      <c r="HLX79" s="876"/>
      <c r="HLY79" s="876"/>
      <c r="HLZ79" s="876"/>
      <c r="HMA79" s="876"/>
      <c r="HMB79" s="876"/>
      <c r="HMC79" s="876"/>
      <c r="HMD79" s="876"/>
      <c r="HME79" s="876"/>
      <c r="HMF79" s="876"/>
      <c r="HMG79" s="876"/>
      <c r="HMH79" s="876"/>
      <c r="HMI79" s="876"/>
      <c r="HMJ79" s="876"/>
      <c r="HMK79" s="876"/>
      <c r="HML79" s="876"/>
      <c r="HMM79" s="876"/>
      <c r="HMN79" s="876"/>
      <c r="HMO79" s="876"/>
      <c r="HMP79" s="876"/>
      <c r="HMQ79" s="876"/>
      <c r="HMR79" s="876"/>
      <c r="HMS79" s="876"/>
      <c r="HMT79" s="876"/>
      <c r="HMU79" s="876"/>
      <c r="HMV79" s="876"/>
      <c r="HMW79" s="876"/>
      <c r="HMX79" s="876"/>
      <c r="HMY79" s="876"/>
      <c r="HMZ79" s="876"/>
      <c r="HNA79" s="876"/>
      <c r="HNB79" s="876"/>
      <c r="HNC79" s="876"/>
      <c r="HND79" s="876"/>
      <c r="HNE79" s="876"/>
      <c r="HNF79" s="876"/>
      <c r="HNG79" s="876"/>
      <c r="HNH79" s="876"/>
      <c r="HNI79" s="876"/>
      <c r="HNJ79" s="876"/>
      <c r="HNK79" s="876"/>
      <c r="HNL79" s="876"/>
      <c r="HNM79" s="876"/>
      <c r="HNN79" s="876"/>
      <c r="HNO79" s="876"/>
      <c r="HNP79" s="876"/>
      <c r="HNQ79" s="876"/>
      <c r="HNR79" s="876"/>
      <c r="HNS79" s="876"/>
      <c r="HNT79" s="876"/>
      <c r="HNU79" s="876"/>
      <c r="HNV79" s="876"/>
      <c r="HNW79" s="876"/>
      <c r="HNX79" s="876"/>
      <c r="HNY79" s="876"/>
      <c r="HNZ79" s="876"/>
      <c r="HOA79" s="876"/>
      <c r="HOB79" s="876"/>
      <c r="HOC79" s="876"/>
      <c r="HOD79" s="876"/>
      <c r="HOE79" s="876"/>
      <c r="HOF79" s="876"/>
      <c r="HOG79" s="876"/>
      <c r="HOH79" s="876"/>
      <c r="HOI79" s="876"/>
      <c r="HOJ79" s="876"/>
      <c r="HOK79" s="876"/>
      <c r="HOL79" s="876"/>
      <c r="HOM79" s="876"/>
      <c r="HON79" s="876"/>
      <c r="HOO79" s="876"/>
      <c r="HOP79" s="876"/>
      <c r="HOQ79" s="876"/>
      <c r="HOR79" s="876"/>
      <c r="HOS79" s="876"/>
      <c r="HOT79" s="876"/>
      <c r="HOU79" s="876"/>
      <c r="HOV79" s="876"/>
      <c r="HOW79" s="876"/>
      <c r="HOX79" s="876"/>
      <c r="HOY79" s="876"/>
      <c r="HOZ79" s="876"/>
      <c r="HPA79" s="876"/>
      <c r="HPB79" s="876"/>
      <c r="HPC79" s="876"/>
      <c r="HPD79" s="876"/>
      <c r="HPE79" s="876"/>
      <c r="HPF79" s="876"/>
      <c r="HPG79" s="876"/>
      <c r="HPH79" s="876"/>
      <c r="HPI79" s="876"/>
      <c r="HPJ79" s="876"/>
      <c r="HPK79" s="876"/>
      <c r="HPL79" s="876"/>
      <c r="HPM79" s="876"/>
      <c r="HPN79" s="876"/>
      <c r="HPO79" s="876"/>
      <c r="HPP79" s="876"/>
      <c r="HPQ79" s="876"/>
      <c r="HPR79" s="876"/>
      <c r="HPS79" s="876"/>
      <c r="HPT79" s="876"/>
      <c r="HPU79" s="876"/>
      <c r="HPV79" s="876"/>
      <c r="HPW79" s="876"/>
      <c r="HPX79" s="876"/>
      <c r="HPY79" s="876"/>
      <c r="HPZ79" s="876"/>
      <c r="HQA79" s="876"/>
      <c r="HQB79" s="876"/>
      <c r="HQC79" s="876"/>
      <c r="HQD79" s="876"/>
      <c r="HQE79" s="876"/>
      <c r="HQF79" s="876"/>
      <c r="HQG79" s="876"/>
      <c r="HQH79" s="876"/>
      <c r="HQI79" s="876"/>
      <c r="HQJ79" s="876"/>
      <c r="HQK79" s="876"/>
      <c r="HQL79" s="876"/>
      <c r="HQM79" s="876"/>
      <c r="HQN79" s="876"/>
      <c r="HQO79" s="876"/>
      <c r="HQP79" s="876"/>
      <c r="HQQ79" s="876"/>
      <c r="HQR79" s="876"/>
      <c r="HQS79" s="876"/>
      <c r="HQT79" s="876"/>
      <c r="HQU79" s="876"/>
      <c r="HQV79" s="876"/>
      <c r="HQW79" s="876"/>
      <c r="HQX79" s="876"/>
      <c r="HQY79" s="876"/>
      <c r="HQZ79" s="876"/>
      <c r="HRA79" s="876"/>
      <c r="HRB79" s="876"/>
      <c r="HRC79" s="876"/>
      <c r="HRD79" s="876"/>
      <c r="HRE79" s="876"/>
      <c r="HRF79" s="876"/>
      <c r="HRG79" s="876"/>
      <c r="HRH79" s="876"/>
      <c r="HRI79" s="876"/>
      <c r="HRJ79" s="876"/>
      <c r="HRK79" s="876"/>
      <c r="HRL79" s="876"/>
      <c r="HRM79" s="876"/>
      <c r="HRN79" s="876"/>
      <c r="HRO79" s="876"/>
      <c r="HRP79" s="876"/>
      <c r="HRQ79" s="876"/>
      <c r="HRR79" s="876"/>
      <c r="HRS79" s="876"/>
      <c r="HRT79" s="876"/>
      <c r="HRU79" s="876"/>
      <c r="HRV79" s="876"/>
      <c r="HRW79" s="876"/>
      <c r="HRX79" s="876"/>
      <c r="HRY79" s="876"/>
      <c r="HRZ79" s="876"/>
      <c r="HSA79" s="876"/>
      <c r="HSB79" s="876"/>
      <c r="HSC79" s="876"/>
      <c r="HSD79" s="876"/>
      <c r="HSE79" s="876"/>
      <c r="HSF79" s="876"/>
      <c r="HSG79" s="876"/>
      <c r="HSH79" s="876"/>
      <c r="HSI79" s="876"/>
      <c r="HSJ79" s="876"/>
      <c r="HSK79" s="876"/>
      <c r="HSL79" s="876"/>
      <c r="HSM79" s="876"/>
      <c r="HSN79" s="876"/>
      <c r="HSO79" s="876"/>
      <c r="HSP79" s="876"/>
      <c r="HSQ79" s="876"/>
      <c r="HSR79" s="876"/>
      <c r="HSS79" s="876"/>
      <c r="HST79" s="876"/>
      <c r="HSU79" s="876"/>
      <c r="HSV79" s="876"/>
      <c r="HSW79" s="876"/>
      <c r="HSX79" s="876"/>
      <c r="HSY79" s="876"/>
      <c r="HSZ79" s="876"/>
      <c r="HTA79" s="876"/>
      <c r="HTB79" s="876"/>
      <c r="HTC79" s="876"/>
      <c r="HTD79" s="876"/>
      <c r="HTE79" s="876"/>
      <c r="HTF79" s="876"/>
      <c r="HTG79" s="876"/>
      <c r="HTH79" s="876"/>
      <c r="HTI79" s="876"/>
      <c r="HTJ79" s="876"/>
      <c r="HTK79" s="876"/>
      <c r="HTL79" s="876"/>
      <c r="HTM79" s="876"/>
      <c r="HTN79" s="876"/>
      <c r="HTO79" s="876"/>
      <c r="HTP79" s="876"/>
      <c r="HTQ79" s="876"/>
      <c r="HTR79" s="876"/>
      <c r="HTS79" s="876"/>
      <c r="HTT79" s="876"/>
      <c r="HTU79" s="876"/>
      <c r="HTV79" s="876"/>
      <c r="HTW79" s="876"/>
      <c r="HTX79" s="876"/>
      <c r="HTY79" s="876"/>
      <c r="HTZ79" s="876"/>
      <c r="HUA79" s="876"/>
      <c r="HUB79" s="876"/>
      <c r="HUC79" s="876"/>
      <c r="HUD79" s="876"/>
      <c r="HUE79" s="876"/>
      <c r="HUF79" s="876"/>
      <c r="HUG79" s="876"/>
      <c r="HUH79" s="876"/>
      <c r="HUI79" s="876"/>
      <c r="HUJ79" s="876"/>
      <c r="HUK79" s="876"/>
      <c r="HUL79" s="876"/>
      <c r="HUM79" s="876"/>
      <c r="HUN79" s="876"/>
      <c r="HUO79" s="876"/>
      <c r="HUP79" s="876"/>
      <c r="HUQ79" s="876"/>
      <c r="HUR79" s="876"/>
      <c r="HUS79" s="876"/>
      <c r="HUT79" s="876"/>
      <c r="HUU79" s="876"/>
      <c r="HUV79" s="876"/>
      <c r="HUW79" s="876"/>
      <c r="HUX79" s="876"/>
      <c r="HUY79" s="876"/>
      <c r="HUZ79" s="876"/>
      <c r="HVA79" s="876"/>
      <c r="HVB79" s="876"/>
      <c r="HVC79" s="876"/>
      <c r="HVD79" s="876"/>
      <c r="HVE79" s="876"/>
      <c r="HVF79" s="876"/>
      <c r="HVG79" s="876"/>
      <c r="HVH79" s="876"/>
      <c r="HVI79" s="876"/>
      <c r="HVJ79" s="876"/>
      <c r="HVK79" s="876"/>
      <c r="HVL79" s="876"/>
      <c r="HVM79" s="876"/>
      <c r="HVN79" s="876"/>
      <c r="HVO79" s="876"/>
      <c r="HVP79" s="876"/>
      <c r="HVQ79" s="876"/>
      <c r="HVR79" s="876"/>
      <c r="HVS79" s="876"/>
      <c r="HVT79" s="876"/>
      <c r="HVU79" s="876"/>
      <c r="HVV79" s="876"/>
      <c r="HVW79" s="876"/>
      <c r="HVX79" s="876"/>
      <c r="HVY79" s="876"/>
      <c r="HVZ79" s="876"/>
      <c r="HWA79" s="876"/>
      <c r="HWB79" s="876"/>
      <c r="HWC79" s="876"/>
      <c r="HWD79" s="876"/>
      <c r="HWE79" s="876"/>
      <c r="HWF79" s="876"/>
      <c r="HWG79" s="876"/>
      <c r="HWH79" s="876"/>
      <c r="HWI79" s="876"/>
      <c r="HWJ79" s="876"/>
      <c r="HWK79" s="876"/>
      <c r="HWL79" s="876"/>
      <c r="HWM79" s="876"/>
      <c r="HWN79" s="876"/>
      <c r="HWO79" s="876"/>
      <c r="HWP79" s="876"/>
      <c r="HWQ79" s="876"/>
      <c r="HWR79" s="876"/>
      <c r="HWS79" s="876"/>
      <c r="HWT79" s="876"/>
      <c r="HWU79" s="876"/>
      <c r="HWV79" s="876"/>
      <c r="HWW79" s="876"/>
      <c r="HWX79" s="876"/>
      <c r="HWY79" s="876"/>
      <c r="HWZ79" s="876"/>
      <c r="HXA79" s="876"/>
      <c r="HXB79" s="876"/>
      <c r="HXC79" s="876"/>
      <c r="HXD79" s="876"/>
      <c r="HXE79" s="876"/>
      <c r="HXF79" s="876"/>
      <c r="HXG79" s="876"/>
      <c r="HXH79" s="876"/>
      <c r="HXI79" s="876"/>
      <c r="HXJ79" s="876"/>
      <c r="HXK79" s="876"/>
      <c r="HXL79" s="876"/>
      <c r="HXM79" s="876"/>
      <c r="HXN79" s="876"/>
      <c r="HXO79" s="876"/>
      <c r="HXP79" s="876"/>
      <c r="HXQ79" s="876"/>
      <c r="HXR79" s="876"/>
      <c r="HXS79" s="876"/>
      <c r="HXT79" s="876"/>
      <c r="HXU79" s="876"/>
      <c r="HXV79" s="876"/>
      <c r="HXW79" s="876"/>
      <c r="HXX79" s="876"/>
      <c r="HXY79" s="876"/>
      <c r="HXZ79" s="876"/>
      <c r="HYA79" s="876"/>
      <c r="HYB79" s="876"/>
      <c r="HYC79" s="876"/>
      <c r="HYD79" s="876"/>
      <c r="HYE79" s="876"/>
      <c r="HYF79" s="876"/>
      <c r="HYG79" s="876"/>
      <c r="HYH79" s="876"/>
      <c r="HYI79" s="876"/>
      <c r="HYJ79" s="876"/>
      <c r="HYK79" s="876"/>
      <c r="HYL79" s="876"/>
      <c r="HYM79" s="876"/>
      <c r="HYN79" s="876"/>
      <c r="HYO79" s="876"/>
      <c r="HYP79" s="876"/>
      <c r="HYQ79" s="876"/>
      <c r="HYR79" s="876"/>
      <c r="HYS79" s="876"/>
      <c r="HYT79" s="876"/>
      <c r="HYU79" s="876"/>
      <c r="HYV79" s="876"/>
      <c r="HYW79" s="876"/>
      <c r="HYX79" s="876"/>
      <c r="HYY79" s="876"/>
      <c r="HYZ79" s="876"/>
      <c r="HZA79" s="876"/>
      <c r="HZB79" s="876"/>
      <c r="HZC79" s="876"/>
      <c r="HZD79" s="876"/>
      <c r="HZE79" s="876"/>
      <c r="HZF79" s="876"/>
      <c r="HZG79" s="876"/>
      <c r="HZH79" s="876"/>
      <c r="HZI79" s="876"/>
      <c r="HZJ79" s="876"/>
      <c r="HZK79" s="876"/>
      <c r="HZL79" s="876"/>
      <c r="HZM79" s="876"/>
      <c r="HZN79" s="876"/>
      <c r="HZO79" s="876"/>
      <c r="HZP79" s="876"/>
      <c r="HZQ79" s="876"/>
      <c r="HZR79" s="876"/>
      <c r="HZS79" s="876"/>
      <c r="HZT79" s="876"/>
      <c r="HZU79" s="876"/>
      <c r="HZV79" s="876"/>
      <c r="HZW79" s="876"/>
      <c r="HZX79" s="876"/>
      <c r="HZY79" s="876"/>
      <c r="HZZ79" s="876"/>
      <c r="IAA79" s="876"/>
      <c r="IAB79" s="876"/>
      <c r="IAC79" s="876"/>
      <c r="IAD79" s="876"/>
      <c r="IAE79" s="876"/>
      <c r="IAF79" s="876"/>
      <c r="IAG79" s="876"/>
      <c r="IAH79" s="876"/>
      <c r="IAI79" s="876"/>
      <c r="IAJ79" s="876"/>
      <c r="IAK79" s="876"/>
      <c r="IAL79" s="876"/>
      <c r="IAM79" s="876"/>
      <c r="IAN79" s="876"/>
      <c r="IAO79" s="876"/>
      <c r="IAP79" s="876"/>
      <c r="IAQ79" s="876"/>
      <c r="IAR79" s="876"/>
      <c r="IAS79" s="876"/>
      <c r="IAT79" s="876"/>
      <c r="IAU79" s="876"/>
      <c r="IAV79" s="876"/>
      <c r="IAW79" s="876"/>
      <c r="IAX79" s="876"/>
      <c r="IAY79" s="876"/>
      <c r="IAZ79" s="876"/>
      <c r="IBA79" s="876"/>
      <c r="IBB79" s="876"/>
      <c r="IBC79" s="876"/>
      <c r="IBD79" s="876"/>
      <c r="IBE79" s="876"/>
      <c r="IBF79" s="876"/>
      <c r="IBG79" s="876"/>
      <c r="IBH79" s="876"/>
      <c r="IBI79" s="876"/>
      <c r="IBJ79" s="876"/>
      <c r="IBK79" s="876"/>
      <c r="IBL79" s="876"/>
      <c r="IBM79" s="876"/>
      <c r="IBN79" s="876"/>
      <c r="IBO79" s="876"/>
      <c r="IBP79" s="876"/>
      <c r="IBQ79" s="876"/>
      <c r="IBR79" s="876"/>
      <c r="IBS79" s="876"/>
      <c r="IBT79" s="876"/>
      <c r="IBU79" s="876"/>
      <c r="IBV79" s="876"/>
      <c r="IBW79" s="876"/>
      <c r="IBX79" s="876"/>
      <c r="IBY79" s="876"/>
      <c r="IBZ79" s="876"/>
      <c r="ICA79" s="876"/>
      <c r="ICB79" s="876"/>
      <c r="ICC79" s="876"/>
      <c r="ICD79" s="876"/>
      <c r="ICE79" s="876"/>
      <c r="ICF79" s="876"/>
      <c r="ICG79" s="876"/>
      <c r="ICH79" s="876"/>
      <c r="ICI79" s="876"/>
      <c r="ICJ79" s="876"/>
      <c r="ICK79" s="876"/>
      <c r="ICL79" s="876"/>
      <c r="ICM79" s="876"/>
      <c r="ICN79" s="876"/>
      <c r="ICO79" s="876"/>
      <c r="ICP79" s="876"/>
      <c r="ICQ79" s="876"/>
      <c r="ICR79" s="876"/>
      <c r="ICS79" s="876"/>
      <c r="ICT79" s="876"/>
      <c r="ICU79" s="876"/>
      <c r="ICV79" s="876"/>
      <c r="ICW79" s="876"/>
      <c r="ICX79" s="876"/>
      <c r="ICY79" s="876"/>
      <c r="ICZ79" s="876"/>
      <c r="IDA79" s="876"/>
      <c r="IDB79" s="876"/>
      <c r="IDC79" s="876"/>
      <c r="IDD79" s="876"/>
      <c r="IDE79" s="876"/>
      <c r="IDF79" s="876"/>
      <c r="IDG79" s="876"/>
      <c r="IDH79" s="876"/>
      <c r="IDI79" s="876"/>
      <c r="IDJ79" s="876"/>
      <c r="IDK79" s="876"/>
      <c r="IDL79" s="876"/>
      <c r="IDM79" s="876"/>
      <c r="IDN79" s="876"/>
      <c r="IDO79" s="876"/>
      <c r="IDP79" s="876"/>
      <c r="IDQ79" s="876"/>
      <c r="IDR79" s="876"/>
      <c r="IDS79" s="876"/>
      <c r="IDT79" s="876"/>
      <c r="IDU79" s="876"/>
      <c r="IDV79" s="876"/>
      <c r="IDW79" s="876"/>
      <c r="IDX79" s="876"/>
      <c r="IDY79" s="876"/>
      <c r="IDZ79" s="876"/>
      <c r="IEA79" s="876"/>
      <c r="IEB79" s="876"/>
      <c r="IEC79" s="876"/>
      <c r="IED79" s="876"/>
      <c r="IEE79" s="876"/>
      <c r="IEF79" s="876"/>
      <c r="IEG79" s="876"/>
      <c r="IEH79" s="876"/>
      <c r="IEI79" s="876"/>
      <c r="IEJ79" s="876"/>
      <c r="IEK79" s="876"/>
      <c r="IEL79" s="876"/>
      <c r="IEM79" s="876"/>
      <c r="IEN79" s="876"/>
      <c r="IEO79" s="876"/>
      <c r="IEP79" s="876"/>
      <c r="IEQ79" s="876"/>
      <c r="IER79" s="876"/>
      <c r="IES79" s="876"/>
      <c r="IET79" s="876"/>
      <c r="IEU79" s="876"/>
      <c r="IEV79" s="876"/>
      <c r="IEW79" s="876"/>
      <c r="IEX79" s="876"/>
      <c r="IEY79" s="876"/>
      <c r="IEZ79" s="876"/>
      <c r="IFA79" s="876"/>
      <c r="IFB79" s="876"/>
      <c r="IFC79" s="876"/>
      <c r="IFD79" s="876"/>
      <c r="IFE79" s="876"/>
      <c r="IFF79" s="876"/>
      <c r="IFG79" s="876"/>
      <c r="IFH79" s="876"/>
      <c r="IFI79" s="876"/>
      <c r="IFJ79" s="876"/>
      <c r="IFK79" s="876"/>
      <c r="IFL79" s="876"/>
      <c r="IFM79" s="876"/>
      <c r="IFN79" s="876"/>
      <c r="IFO79" s="876"/>
      <c r="IFP79" s="876"/>
      <c r="IFQ79" s="876"/>
      <c r="IFR79" s="876"/>
      <c r="IFS79" s="876"/>
      <c r="IFT79" s="876"/>
      <c r="IFU79" s="876"/>
      <c r="IFV79" s="876"/>
      <c r="IFW79" s="876"/>
      <c r="IFX79" s="876"/>
      <c r="IFY79" s="876"/>
      <c r="IFZ79" s="876"/>
      <c r="IGA79" s="876"/>
      <c r="IGB79" s="876"/>
      <c r="IGC79" s="876"/>
      <c r="IGD79" s="876"/>
      <c r="IGE79" s="876"/>
      <c r="IGF79" s="876"/>
      <c r="IGG79" s="876"/>
      <c r="IGH79" s="876"/>
      <c r="IGI79" s="876"/>
      <c r="IGJ79" s="876"/>
      <c r="IGK79" s="876"/>
      <c r="IGL79" s="876"/>
      <c r="IGM79" s="876"/>
      <c r="IGN79" s="876"/>
      <c r="IGO79" s="876"/>
      <c r="IGP79" s="876"/>
      <c r="IGQ79" s="876"/>
      <c r="IGR79" s="876"/>
      <c r="IGS79" s="876"/>
      <c r="IGT79" s="876"/>
      <c r="IGU79" s="876"/>
      <c r="IGV79" s="876"/>
      <c r="IGW79" s="876"/>
      <c r="IGX79" s="876"/>
      <c r="IGY79" s="876"/>
      <c r="IGZ79" s="876"/>
      <c r="IHA79" s="876"/>
      <c r="IHB79" s="876"/>
      <c r="IHC79" s="876"/>
      <c r="IHD79" s="876"/>
      <c r="IHE79" s="876"/>
      <c r="IHF79" s="876"/>
      <c r="IHG79" s="876"/>
      <c r="IHH79" s="876"/>
      <c r="IHI79" s="876"/>
      <c r="IHJ79" s="876"/>
      <c r="IHK79" s="876"/>
      <c r="IHL79" s="876"/>
      <c r="IHM79" s="876"/>
      <c r="IHN79" s="876"/>
      <c r="IHO79" s="876"/>
      <c r="IHP79" s="876"/>
      <c r="IHQ79" s="876"/>
      <c r="IHR79" s="876"/>
      <c r="IHS79" s="876"/>
      <c r="IHT79" s="876"/>
      <c r="IHU79" s="876"/>
      <c r="IHV79" s="876"/>
      <c r="IHW79" s="876"/>
      <c r="IHX79" s="876"/>
      <c r="IHY79" s="876"/>
      <c r="IHZ79" s="876"/>
      <c r="IIA79" s="876"/>
      <c r="IIB79" s="876"/>
      <c r="IIC79" s="876"/>
      <c r="IID79" s="876"/>
      <c r="IIE79" s="876"/>
      <c r="IIF79" s="876"/>
      <c r="IIG79" s="876"/>
      <c r="IIH79" s="876"/>
      <c r="III79" s="876"/>
      <c r="IIJ79" s="876"/>
      <c r="IIK79" s="876"/>
      <c r="IIL79" s="876"/>
      <c r="IIM79" s="876"/>
      <c r="IIN79" s="876"/>
      <c r="IIO79" s="876"/>
      <c r="IIP79" s="876"/>
      <c r="IIQ79" s="876"/>
      <c r="IIR79" s="876"/>
      <c r="IIS79" s="876"/>
      <c r="IIT79" s="876"/>
      <c r="IIU79" s="876"/>
      <c r="IIV79" s="876"/>
      <c r="IIW79" s="876"/>
      <c r="IIX79" s="876"/>
      <c r="IIY79" s="876"/>
      <c r="IIZ79" s="876"/>
      <c r="IJA79" s="876"/>
      <c r="IJB79" s="876"/>
      <c r="IJC79" s="876"/>
      <c r="IJD79" s="876"/>
      <c r="IJE79" s="876"/>
      <c r="IJF79" s="876"/>
      <c r="IJG79" s="876"/>
      <c r="IJH79" s="876"/>
      <c r="IJI79" s="876"/>
      <c r="IJJ79" s="876"/>
      <c r="IJK79" s="876"/>
      <c r="IJL79" s="876"/>
      <c r="IJM79" s="876"/>
      <c r="IJN79" s="876"/>
      <c r="IJO79" s="876"/>
      <c r="IJP79" s="876"/>
      <c r="IJQ79" s="876"/>
      <c r="IJR79" s="876"/>
      <c r="IJS79" s="876"/>
      <c r="IJT79" s="876"/>
      <c r="IJU79" s="876"/>
      <c r="IJV79" s="876"/>
      <c r="IJW79" s="876"/>
      <c r="IJX79" s="876"/>
      <c r="IJY79" s="876"/>
      <c r="IJZ79" s="876"/>
      <c r="IKA79" s="876"/>
      <c r="IKB79" s="876"/>
      <c r="IKC79" s="876"/>
      <c r="IKD79" s="876"/>
      <c r="IKE79" s="876"/>
      <c r="IKF79" s="876"/>
      <c r="IKG79" s="876"/>
      <c r="IKH79" s="876"/>
      <c r="IKI79" s="876"/>
      <c r="IKJ79" s="876"/>
      <c r="IKK79" s="876"/>
      <c r="IKL79" s="876"/>
      <c r="IKM79" s="876"/>
      <c r="IKN79" s="876"/>
      <c r="IKO79" s="876"/>
      <c r="IKP79" s="876"/>
      <c r="IKQ79" s="876"/>
      <c r="IKR79" s="876"/>
      <c r="IKS79" s="876"/>
      <c r="IKT79" s="876"/>
      <c r="IKU79" s="876"/>
      <c r="IKV79" s="876"/>
      <c r="IKW79" s="876"/>
      <c r="IKX79" s="876"/>
      <c r="IKY79" s="876"/>
      <c r="IKZ79" s="876"/>
      <c r="ILA79" s="876"/>
      <c r="ILB79" s="876"/>
      <c r="ILC79" s="876"/>
      <c r="ILD79" s="876"/>
      <c r="ILE79" s="876"/>
      <c r="ILF79" s="876"/>
      <c r="ILG79" s="876"/>
      <c r="ILH79" s="876"/>
      <c r="ILI79" s="876"/>
      <c r="ILJ79" s="876"/>
      <c r="ILK79" s="876"/>
      <c r="ILL79" s="876"/>
      <c r="ILM79" s="876"/>
      <c r="ILN79" s="876"/>
      <c r="ILO79" s="876"/>
      <c r="ILP79" s="876"/>
      <c r="ILQ79" s="876"/>
      <c r="ILR79" s="876"/>
      <c r="ILS79" s="876"/>
      <c r="ILT79" s="876"/>
      <c r="ILU79" s="876"/>
      <c r="ILV79" s="876"/>
      <c r="ILW79" s="876"/>
      <c r="ILX79" s="876"/>
      <c r="ILY79" s="876"/>
      <c r="ILZ79" s="876"/>
      <c r="IMA79" s="876"/>
      <c r="IMB79" s="876"/>
      <c r="IMC79" s="876"/>
      <c r="IMD79" s="876"/>
      <c r="IME79" s="876"/>
      <c r="IMF79" s="876"/>
      <c r="IMG79" s="876"/>
      <c r="IMH79" s="876"/>
      <c r="IMI79" s="876"/>
      <c r="IMJ79" s="876"/>
      <c r="IMK79" s="876"/>
      <c r="IML79" s="876"/>
      <c r="IMM79" s="876"/>
      <c r="IMN79" s="876"/>
      <c r="IMO79" s="876"/>
      <c r="IMP79" s="876"/>
      <c r="IMQ79" s="876"/>
      <c r="IMR79" s="876"/>
      <c r="IMS79" s="876"/>
      <c r="IMT79" s="876"/>
      <c r="IMU79" s="876"/>
      <c r="IMV79" s="876"/>
      <c r="IMW79" s="876"/>
      <c r="IMX79" s="876"/>
      <c r="IMY79" s="876"/>
      <c r="IMZ79" s="876"/>
      <c r="INA79" s="876"/>
      <c r="INB79" s="876"/>
      <c r="INC79" s="876"/>
      <c r="IND79" s="876"/>
      <c r="INE79" s="876"/>
      <c r="INF79" s="876"/>
      <c r="ING79" s="876"/>
      <c r="INH79" s="876"/>
      <c r="INI79" s="876"/>
      <c r="INJ79" s="876"/>
      <c r="INK79" s="876"/>
      <c r="INL79" s="876"/>
      <c r="INM79" s="876"/>
      <c r="INN79" s="876"/>
      <c r="INO79" s="876"/>
      <c r="INP79" s="876"/>
      <c r="INQ79" s="876"/>
      <c r="INR79" s="876"/>
      <c r="INS79" s="876"/>
      <c r="INT79" s="876"/>
      <c r="INU79" s="876"/>
      <c r="INV79" s="876"/>
      <c r="INW79" s="876"/>
      <c r="INX79" s="876"/>
      <c r="INY79" s="876"/>
      <c r="INZ79" s="876"/>
      <c r="IOA79" s="876"/>
      <c r="IOB79" s="876"/>
      <c r="IOC79" s="876"/>
      <c r="IOD79" s="876"/>
      <c r="IOE79" s="876"/>
      <c r="IOF79" s="876"/>
      <c r="IOG79" s="876"/>
      <c r="IOH79" s="876"/>
      <c r="IOI79" s="876"/>
      <c r="IOJ79" s="876"/>
      <c r="IOK79" s="876"/>
      <c r="IOL79" s="876"/>
      <c r="IOM79" s="876"/>
      <c r="ION79" s="876"/>
      <c r="IOO79" s="876"/>
      <c r="IOP79" s="876"/>
      <c r="IOQ79" s="876"/>
      <c r="IOR79" s="876"/>
      <c r="IOS79" s="876"/>
      <c r="IOT79" s="876"/>
      <c r="IOU79" s="876"/>
      <c r="IOV79" s="876"/>
      <c r="IOW79" s="876"/>
      <c r="IOX79" s="876"/>
      <c r="IOY79" s="876"/>
      <c r="IOZ79" s="876"/>
      <c r="IPA79" s="876"/>
      <c r="IPB79" s="876"/>
      <c r="IPC79" s="876"/>
      <c r="IPD79" s="876"/>
      <c r="IPE79" s="876"/>
      <c r="IPF79" s="876"/>
      <c r="IPG79" s="876"/>
      <c r="IPH79" s="876"/>
      <c r="IPI79" s="876"/>
      <c r="IPJ79" s="876"/>
      <c r="IPK79" s="876"/>
      <c r="IPL79" s="876"/>
      <c r="IPM79" s="876"/>
      <c r="IPN79" s="876"/>
      <c r="IPO79" s="876"/>
      <c r="IPP79" s="876"/>
      <c r="IPQ79" s="876"/>
      <c r="IPR79" s="876"/>
      <c r="IPS79" s="876"/>
      <c r="IPT79" s="876"/>
      <c r="IPU79" s="876"/>
      <c r="IPV79" s="876"/>
      <c r="IPW79" s="876"/>
      <c r="IPX79" s="876"/>
      <c r="IPY79" s="876"/>
      <c r="IPZ79" s="876"/>
      <c r="IQA79" s="876"/>
      <c r="IQB79" s="876"/>
      <c r="IQC79" s="876"/>
      <c r="IQD79" s="876"/>
      <c r="IQE79" s="876"/>
      <c r="IQF79" s="876"/>
      <c r="IQG79" s="876"/>
      <c r="IQH79" s="876"/>
      <c r="IQI79" s="876"/>
      <c r="IQJ79" s="876"/>
      <c r="IQK79" s="876"/>
      <c r="IQL79" s="876"/>
      <c r="IQM79" s="876"/>
      <c r="IQN79" s="876"/>
      <c r="IQO79" s="876"/>
      <c r="IQP79" s="876"/>
      <c r="IQQ79" s="876"/>
      <c r="IQR79" s="876"/>
      <c r="IQS79" s="876"/>
      <c r="IQT79" s="876"/>
      <c r="IQU79" s="876"/>
      <c r="IQV79" s="876"/>
      <c r="IQW79" s="876"/>
      <c r="IQX79" s="876"/>
      <c r="IQY79" s="876"/>
      <c r="IQZ79" s="876"/>
      <c r="IRA79" s="876"/>
      <c r="IRB79" s="876"/>
      <c r="IRC79" s="876"/>
      <c r="IRD79" s="876"/>
      <c r="IRE79" s="876"/>
      <c r="IRF79" s="876"/>
      <c r="IRG79" s="876"/>
      <c r="IRH79" s="876"/>
      <c r="IRI79" s="876"/>
      <c r="IRJ79" s="876"/>
      <c r="IRK79" s="876"/>
      <c r="IRL79" s="876"/>
      <c r="IRM79" s="876"/>
      <c r="IRN79" s="876"/>
      <c r="IRO79" s="876"/>
      <c r="IRP79" s="876"/>
      <c r="IRQ79" s="876"/>
      <c r="IRR79" s="876"/>
      <c r="IRS79" s="876"/>
      <c r="IRT79" s="876"/>
      <c r="IRU79" s="876"/>
      <c r="IRV79" s="876"/>
      <c r="IRW79" s="876"/>
      <c r="IRX79" s="876"/>
      <c r="IRY79" s="876"/>
      <c r="IRZ79" s="876"/>
      <c r="ISA79" s="876"/>
      <c r="ISB79" s="876"/>
      <c r="ISC79" s="876"/>
      <c r="ISD79" s="876"/>
      <c r="ISE79" s="876"/>
      <c r="ISF79" s="876"/>
      <c r="ISG79" s="876"/>
      <c r="ISH79" s="876"/>
      <c r="ISI79" s="876"/>
      <c r="ISJ79" s="876"/>
      <c r="ISK79" s="876"/>
      <c r="ISL79" s="876"/>
      <c r="ISM79" s="876"/>
      <c r="ISN79" s="876"/>
      <c r="ISO79" s="876"/>
      <c r="ISP79" s="876"/>
      <c r="ISQ79" s="876"/>
      <c r="ISR79" s="876"/>
      <c r="ISS79" s="876"/>
      <c r="IST79" s="876"/>
      <c r="ISU79" s="876"/>
      <c r="ISV79" s="876"/>
      <c r="ISW79" s="876"/>
      <c r="ISX79" s="876"/>
      <c r="ISY79" s="876"/>
      <c r="ISZ79" s="876"/>
      <c r="ITA79" s="876"/>
      <c r="ITB79" s="876"/>
      <c r="ITC79" s="876"/>
      <c r="ITD79" s="876"/>
      <c r="ITE79" s="876"/>
      <c r="ITF79" s="876"/>
      <c r="ITG79" s="876"/>
      <c r="ITH79" s="876"/>
      <c r="ITI79" s="876"/>
      <c r="ITJ79" s="876"/>
      <c r="ITK79" s="876"/>
      <c r="ITL79" s="876"/>
      <c r="ITM79" s="876"/>
      <c r="ITN79" s="876"/>
      <c r="ITO79" s="876"/>
      <c r="ITP79" s="876"/>
      <c r="ITQ79" s="876"/>
      <c r="ITR79" s="876"/>
      <c r="ITS79" s="876"/>
      <c r="ITT79" s="876"/>
      <c r="ITU79" s="876"/>
      <c r="ITV79" s="876"/>
      <c r="ITW79" s="876"/>
      <c r="ITX79" s="876"/>
      <c r="ITY79" s="876"/>
      <c r="ITZ79" s="876"/>
      <c r="IUA79" s="876"/>
      <c r="IUB79" s="876"/>
      <c r="IUC79" s="876"/>
      <c r="IUD79" s="876"/>
      <c r="IUE79" s="876"/>
      <c r="IUF79" s="876"/>
      <c r="IUG79" s="876"/>
      <c r="IUH79" s="876"/>
      <c r="IUI79" s="876"/>
      <c r="IUJ79" s="876"/>
      <c r="IUK79" s="876"/>
      <c r="IUL79" s="876"/>
      <c r="IUM79" s="876"/>
      <c r="IUN79" s="876"/>
      <c r="IUO79" s="876"/>
      <c r="IUP79" s="876"/>
      <c r="IUQ79" s="876"/>
      <c r="IUR79" s="876"/>
      <c r="IUS79" s="876"/>
      <c r="IUT79" s="876"/>
      <c r="IUU79" s="876"/>
      <c r="IUV79" s="876"/>
      <c r="IUW79" s="876"/>
      <c r="IUX79" s="876"/>
      <c r="IUY79" s="876"/>
      <c r="IUZ79" s="876"/>
      <c r="IVA79" s="876"/>
      <c r="IVB79" s="876"/>
      <c r="IVC79" s="876"/>
      <c r="IVD79" s="876"/>
      <c r="IVE79" s="876"/>
      <c r="IVF79" s="876"/>
      <c r="IVG79" s="876"/>
      <c r="IVH79" s="876"/>
      <c r="IVI79" s="876"/>
      <c r="IVJ79" s="876"/>
      <c r="IVK79" s="876"/>
      <c r="IVL79" s="876"/>
      <c r="IVM79" s="876"/>
      <c r="IVN79" s="876"/>
      <c r="IVO79" s="876"/>
      <c r="IVP79" s="876"/>
      <c r="IVQ79" s="876"/>
      <c r="IVR79" s="876"/>
      <c r="IVS79" s="876"/>
      <c r="IVT79" s="876"/>
      <c r="IVU79" s="876"/>
      <c r="IVV79" s="876"/>
      <c r="IVW79" s="876"/>
      <c r="IVX79" s="876"/>
      <c r="IVY79" s="876"/>
      <c r="IVZ79" s="876"/>
      <c r="IWA79" s="876"/>
      <c r="IWB79" s="876"/>
      <c r="IWC79" s="876"/>
      <c r="IWD79" s="876"/>
      <c r="IWE79" s="876"/>
      <c r="IWF79" s="876"/>
      <c r="IWG79" s="876"/>
      <c r="IWH79" s="876"/>
      <c r="IWI79" s="876"/>
      <c r="IWJ79" s="876"/>
      <c r="IWK79" s="876"/>
      <c r="IWL79" s="876"/>
      <c r="IWM79" s="876"/>
      <c r="IWN79" s="876"/>
      <c r="IWO79" s="876"/>
      <c r="IWP79" s="876"/>
      <c r="IWQ79" s="876"/>
      <c r="IWR79" s="876"/>
      <c r="IWS79" s="876"/>
      <c r="IWT79" s="876"/>
      <c r="IWU79" s="876"/>
      <c r="IWV79" s="876"/>
      <c r="IWW79" s="876"/>
      <c r="IWX79" s="876"/>
      <c r="IWY79" s="876"/>
      <c r="IWZ79" s="876"/>
      <c r="IXA79" s="876"/>
      <c r="IXB79" s="876"/>
      <c r="IXC79" s="876"/>
      <c r="IXD79" s="876"/>
      <c r="IXE79" s="876"/>
      <c r="IXF79" s="876"/>
      <c r="IXG79" s="876"/>
      <c r="IXH79" s="876"/>
      <c r="IXI79" s="876"/>
      <c r="IXJ79" s="876"/>
      <c r="IXK79" s="876"/>
      <c r="IXL79" s="876"/>
      <c r="IXM79" s="876"/>
      <c r="IXN79" s="876"/>
      <c r="IXO79" s="876"/>
      <c r="IXP79" s="876"/>
      <c r="IXQ79" s="876"/>
      <c r="IXR79" s="876"/>
      <c r="IXS79" s="876"/>
      <c r="IXT79" s="876"/>
      <c r="IXU79" s="876"/>
      <c r="IXV79" s="876"/>
      <c r="IXW79" s="876"/>
      <c r="IXX79" s="876"/>
      <c r="IXY79" s="876"/>
      <c r="IXZ79" s="876"/>
      <c r="IYA79" s="876"/>
      <c r="IYB79" s="876"/>
      <c r="IYC79" s="876"/>
      <c r="IYD79" s="876"/>
      <c r="IYE79" s="876"/>
      <c r="IYF79" s="876"/>
      <c r="IYG79" s="876"/>
      <c r="IYH79" s="876"/>
      <c r="IYI79" s="876"/>
      <c r="IYJ79" s="876"/>
      <c r="IYK79" s="876"/>
      <c r="IYL79" s="876"/>
      <c r="IYM79" s="876"/>
      <c r="IYN79" s="876"/>
      <c r="IYO79" s="876"/>
      <c r="IYP79" s="876"/>
      <c r="IYQ79" s="876"/>
      <c r="IYR79" s="876"/>
      <c r="IYS79" s="876"/>
      <c r="IYT79" s="876"/>
      <c r="IYU79" s="876"/>
      <c r="IYV79" s="876"/>
      <c r="IYW79" s="876"/>
      <c r="IYX79" s="876"/>
      <c r="IYY79" s="876"/>
      <c r="IYZ79" s="876"/>
      <c r="IZA79" s="876"/>
      <c r="IZB79" s="876"/>
      <c r="IZC79" s="876"/>
      <c r="IZD79" s="876"/>
      <c r="IZE79" s="876"/>
      <c r="IZF79" s="876"/>
      <c r="IZG79" s="876"/>
      <c r="IZH79" s="876"/>
      <c r="IZI79" s="876"/>
      <c r="IZJ79" s="876"/>
      <c r="IZK79" s="876"/>
      <c r="IZL79" s="876"/>
      <c r="IZM79" s="876"/>
      <c r="IZN79" s="876"/>
      <c r="IZO79" s="876"/>
      <c r="IZP79" s="876"/>
      <c r="IZQ79" s="876"/>
      <c r="IZR79" s="876"/>
      <c r="IZS79" s="876"/>
      <c r="IZT79" s="876"/>
      <c r="IZU79" s="876"/>
      <c r="IZV79" s="876"/>
      <c r="IZW79" s="876"/>
      <c r="IZX79" s="876"/>
      <c r="IZY79" s="876"/>
      <c r="IZZ79" s="876"/>
      <c r="JAA79" s="876"/>
      <c r="JAB79" s="876"/>
      <c r="JAC79" s="876"/>
      <c r="JAD79" s="876"/>
      <c r="JAE79" s="876"/>
      <c r="JAF79" s="876"/>
      <c r="JAG79" s="876"/>
      <c r="JAH79" s="876"/>
      <c r="JAI79" s="876"/>
      <c r="JAJ79" s="876"/>
      <c r="JAK79" s="876"/>
      <c r="JAL79" s="876"/>
      <c r="JAM79" s="876"/>
      <c r="JAN79" s="876"/>
      <c r="JAO79" s="876"/>
      <c r="JAP79" s="876"/>
      <c r="JAQ79" s="876"/>
      <c r="JAR79" s="876"/>
      <c r="JAS79" s="876"/>
      <c r="JAT79" s="876"/>
      <c r="JAU79" s="876"/>
      <c r="JAV79" s="876"/>
      <c r="JAW79" s="876"/>
      <c r="JAX79" s="876"/>
      <c r="JAY79" s="876"/>
      <c r="JAZ79" s="876"/>
      <c r="JBA79" s="876"/>
      <c r="JBB79" s="876"/>
      <c r="JBC79" s="876"/>
      <c r="JBD79" s="876"/>
      <c r="JBE79" s="876"/>
      <c r="JBF79" s="876"/>
      <c r="JBG79" s="876"/>
      <c r="JBH79" s="876"/>
      <c r="JBI79" s="876"/>
      <c r="JBJ79" s="876"/>
      <c r="JBK79" s="876"/>
      <c r="JBL79" s="876"/>
      <c r="JBM79" s="876"/>
      <c r="JBN79" s="876"/>
      <c r="JBO79" s="876"/>
      <c r="JBP79" s="876"/>
      <c r="JBQ79" s="876"/>
      <c r="JBR79" s="876"/>
      <c r="JBS79" s="876"/>
      <c r="JBT79" s="876"/>
      <c r="JBU79" s="876"/>
      <c r="JBV79" s="876"/>
      <c r="JBW79" s="876"/>
      <c r="JBX79" s="876"/>
      <c r="JBY79" s="876"/>
      <c r="JBZ79" s="876"/>
      <c r="JCA79" s="876"/>
      <c r="JCB79" s="876"/>
      <c r="JCC79" s="876"/>
      <c r="JCD79" s="876"/>
      <c r="JCE79" s="876"/>
      <c r="JCF79" s="876"/>
      <c r="JCG79" s="876"/>
      <c r="JCH79" s="876"/>
      <c r="JCI79" s="876"/>
      <c r="JCJ79" s="876"/>
      <c r="JCK79" s="876"/>
      <c r="JCL79" s="876"/>
      <c r="JCM79" s="876"/>
      <c r="JCN79" s="876"/>
      <c r="JCO79" s="876"/>
      <c r="JCP79" s="876"/>
      <c r="JCQ79" s="876"/>
      <c r="JCR79" s="876"/>
      <c r="JCS79" s="876"/>
      <c r="JCT79" s="876"/>
      <c r="JCU79" s="876"/>
      <c r="JCV79" s="876"/>
      <c r="JCW79" s="876"/>
      <c r="JCX79" s="876"/>
      <c r="JCY79" s="876"/>
      <c r="JCZ79" s="876"/>
      <c r="JDA79" s="876"/>
      <c r="JDB79" s="876"/>
      <c r="JDC79" s="876"/>
      <c r="JDD79" s="876"/>
      <c r="JDE79" s="876"/>
      <c r="JDF79" s="876"/>
      <c r="JDG79" s="876"/>
      <c r="JDH79" s="876"/>
      <c r="JDI79" s="876"/>
      <c r="JDJ79" s="876"/>
      <c r="JDK79" s="876"/>
      <c r="JDL79" s="876"/>
      <c r="JDM79" s="876"/>
      <c r="JDN79" s="876"/>
      <c r="JDO79" s="876"/>
      <c r="JDP79" s="876"/>
      <c r="JDQ79" s="876"/>
      <c r="JDR79" s="876"/>
      <c r="JDS79" s="876"/>
      <c r="JDT79" s="876"/>
      <c r="JDU79" s="876"/>
      <c r="JDV79" s="876"/>
      <c r="JDW79" s="876"/>
      <c r="JDX79" s="876"/>
      <c r="JDY79" s="876"/>
      <c r="JDZ79" s="876"/>
      <c r="JEA79" s="876"/>
      <c r="JEB79" s="876"/>
      <c r="JEC79" s="876"/>
      <c r="JED79" s="876"/>
      <c r="JEE79" s="876"/>
      <c r="JEF79" s="876"/>
      <c r="JEG79" s="876"/>
      <c r="JEH79" s="876"/>
      <c r="JEI79" s="876"/>
      <c r="JEJ79" s="876"/>
      <c r="JEK79" s="876"/>
      <c r="JEL79" s="876"/>
      <c r="JEM79" s="876"/>
      <c r="JEN79" s="876"/>
      <c r="JEO79" s="876"/>
      <c r="JEP79" s="876"/>
      <c r="JEQ79" s="876"/>
      <c r="JER79" s="876"/>
      <c r="JES79" s="876"/>
      <c r="JET79" s="876"/>
      <c r="JEU79" s="876"/>
      <c r="JEV79" s="876"/>
      <c r="JEW79" s="876"/>
      <c r="JEX79" s="876"/>
      <c r="JEY79" s="876"/>
      <c r="JEZ79" s="876"/>
      <c r="JFA79" s="876"/>
      <c r="JFB79" s="876"/>
      <c r="JFC79" s="876"/>
      <c r="JFD79" s="876"/>
      <c r="JFE79" s="876"/>
      <c r="JFF79" s="876"/>
      <c r="JFG79" s="876"/>
      <c r="JFH79" s="876"/>
      <c r="JFI79" s="876"/>
      <c r="JFJ79" s="876"/>
      <c r="JFK79" s="876"/>
      <c r="JFL79" s="876"/>
      <c r="JFM79" s="876"/>
      <c r="JFN79" s="876"/>
      <c r="JFO79" s="876"/>
      <c r="JFP79" s="876"/>
      <c r="JFQ79" s="876"/>
      <c r="JFR79" s="876"/>
      <c r="JFS79" s="876"/>
      <c r="JFT79" s="876"/>
      <c r="JFU79" s="876"/>
      <c r="JFV79" s="876"/>
      <c r="JFW79" s="876"/>
      <c r="JFX79" s="876"/>
      <c r="JFY79" s="876"/>
      <c r="JFZ79" s="876"/>
      <c r="JGA79" s="876"/>
      <c r="JGB79" s="876"/>
      <c r="JGC79" s="876"/>
      <c r="JGD79" s="876"/>
      <c r="JGE79" s="876"/>
      <c r="JGF79" s="876"/>
      <c r="JGG79" s="876"/>
      <c r="JGH79" s="876"/>
      <c r="JGI79" s="876"/>
      <c r="JGJ79" s="876"/>
      <c r="JGK79" s="876"/>
      <c r="JGL79" s="876"/>
      <c r="JGM79" s="876"/>
      <c r="JGN79" s="876"/>
      <c r="JGO79" s="876"/>
      <c r="JGP79" s="876"/>
      <c r="JGQ79" s="876"/>
      <c r="JGR79" s="876"/>
      <c r="JGS79" s="876"/>
      <c r="JGT79" s="876"/>
      <c r="JGU79" s="876"/>
      <c r="JGV79" s="876"/>
      <c r="JGW79" s="876"/>
      <c r="JGX79" s="876"/>
      <c r="JGY79" s="876"/>
      <c r="JGZ79" s="876"/>
      <c r="JHA79" s="876"/>
      <c r="JHB79" s="876"/>
      <c r="JHC79" s="876"/>
      <c r="JHD79" s="876"/>
      <c r="JHE79" s="876"/>
      <c r="JHF79" s="876"/>
      <c r="JHG79" s="876"/>
      <c r="JHH79" s="876"/>
      <c r="JHI79" s="876"/>
      <c r="JHJ79" s="876"/>
      <c r="JHK79" s="876"/>
      <c r="JHL79" s="876"/>
      <c r="JHM79" s="876"/>
      <c r="JHN79" s="876"/>
      <c r="JHO79" s="876"/>
      <c r="JHP79" s="876"/>
      <c r="JHQ79" s="876"/>
      <c r="JHR79" s="876"/>
      <c r="JHS79" s="876"/>
      <c r="JHT79" s="876"/>
      <c r="JHU79" s="876"/>
      <c r="JHV79" s="876"/>
      <c r="JHW79" s="876"/>
      <c r="JHX79" s="876"/>
      <c r="JHY79" s="876"/>
      <c r="JHZ79" s="876"/>
      <c r="JIA79" s="876"/>
      <c r="JIB79" s="876"/>
      <c r="JIC79" s="876"/>
      <c r="JID79" s="876"/>
      <c r="JIE79" s="876"/>
      <c r="JIF79" s="876"/>
      <c r="JIG79" s="876"/>
      <c r="JIH79" s="876"/>
      <c r="JII79" s="876"/>
      <c r="JIJ79" s="876"/>
      <c r="JIK79" s="876"/>
      <c r="JIL79" s="876"/>
      <c r="JIM79" s="876"/>
      <c r="JIN79" s="876"/>
      <c r="JIO79" s="876"/>
      <c r="JIP79" s="876"/>
      <c r="JIQ79" s="876"/>
      <c r="JIR79" s="876"/>
      <c r="JIS79" s="876"/>
      <c r="JIT79" s="876"/>
      <c r="JIU79" s="876"/>
      <c r="JIV79" s="876"/>
      <c r="JIW79" s="876"/>
      <c r="JIX79" s="876"/>
      <c r="JIY79" s="876"/>
      <c r="JIZ79" s="876"/>
      <c r="JJA79" s="876"/>
      <c r="JJB79" s="876"/>
      <c r="JJC79" s="876"/>
      <c r="JJD79" s="876"/>
      <c r="JJE79" s="876"/>
      <c r="JJF79" s="876"/>
      <c r="JJG79" s="876"/>
      <c r="JJH79" s="876"/>
      <c r="JJI79" s="876"/>
      <c r="JJJ79" s="876"/>
      <c r="JJK79" s="876"/>
      <c r="JJL79" s="876"/>
      <c r="JJM79" s="876"/>
      <c r="JJN79" s="876"/>
      <c r="JJO79" s="876"/>
      <c r="JJP79" s="876"/>
      <c r="JJQ79" s="876"/>
      <c r="JJR79" s="876"/>
      <c r="JJS79" s="876"/>
      <c r="JJT79" s="876"/>
      <c r="JJU79" s="876"/>
      <c r="JJV79" s="876"/>
      <c r="JJW79" s="876"/>
      <c r="JJX79" s="876"/>
      <c r="JJY79" s="876"/>
      <c r="JJZ79" s="876"/>
      <c r="JKA79" s="876"/>
      <c r="JKB79" s="876"/>
      <c r="JKC79" s="876"/>
      <c r="JKD79" s="876"/>
      <c r="JKE79" s="876"/>
      <c r="JKF79" s="876"/>
      <c r="JKG79" s="876"/>
      <c r="JKH79" s="876"/>
      <c r="JKI79" s="876"/>
      <c r="JKJ79" s="876"/>
      <c r="JKK79" s="876"/>
      <c r="JKL79" s="876"/>
      <c r="JKM79" s="876"/>
      <c r="JKN79" s="876"/>
      <c r="JKO79" s="876"/>
      <c r="JKP79" s="876"/>
      <c r="JKQ79" s="876"/>
      <c r="JKR79" s="876"/>
      <c r="JKS79" s="876"/>
      <c r="JKT79" s="876"/>
      <c r="JKU79" s="876"/>
      <c r="JKV79" s="876"/>
      <c r="JKW79" s="876"/>
      <c r="JKX79" s="876"/>
      <c r="JKY79" s="876"/>
      <c r="JKZ79" s="876"/>
      <c r="JLA79" s="876"/>
      <c r="JLB79" s="876"/>
      <c r="JLC79" s="876"/>
      <c r="JLD79" s="876"/>
      <c r="JLE79" s="876"/>
      <c r="JLF79" s="876"/>
      <c r="JLG79" s="876"/>
      <c r="JLH79" s="876"/>
      <c r="JLI79" s="876"/>
      <c r="JLJ79" s="876"/>
      <c r="JLK79" s="876"/>
      <c r="JLL79" s="876"/>
      <c r="JLM79" s="876"/>
      <c r="JLN79" s="876"/>
      <c r="JLO79" s="876"/>
      <c r="JLP79" s="876"/>
      <c r="JLQ79" s="876"/>
      <c r="JLR79" s="876"/>
      <c r="JLS79" s="876"/>
      <c r="JLT79" s="876"/>
      <c r="JLU79" s="876"/>
      <c r="JLV79" s="876"/>
      <c r="JLW79" s="876"/>
      <c r="JLX79" s="876"/>
      <c r="JLY79" s="876"/>
      <c r="JLZ79" s="876"/>
      <c r="JMA79" s="876"/>
      <c r="JMB79" s="876"/>
      <c r="JMC79" s="876"/>
      <c r="JMD79" s="876"/>
      <c r="JME79" s="876"/>
      <c r="JMF79" s="876"/>
      <c r="JMG79" s="876"/>
      <c r="JMH79" s="876"/>
      <c r="JMI79" s="876"/>
      <c r="JMJ79" s="876"/>
      <c r="JMK79" s="876"/>
      <c r="JML79" s="876"/>
      <c r="JMM79" s="876"/>
      <c r="JMN79" s="876"/>
      <c r="JMO79" s="876"/>
      <c r="JMP79" s="876"/>
      <c r="JMQ79" s="876"/>
      <c r="JMR79" s="876"/>
      <c r="JMS79" s="876"/>
      <c r="JMT79" s="876"/>
      <c r="JMU79" s="876"/>
      <c r="JMV79" s="876"/>
      <c r="JMW79" s="876"/>
      <c r="JMX79" s="876"/>
      <c r="JMY79" s="876"/>
      <c r="JMZ79" s="876"/>
      <c r="JNA79" s="876"/>
      <c r="JNB79" s="876"/>
      <c r="JNC79" s="876"/>
      <c r="JND79" s="876"/>
      <c r="JNE79" s="876"/>
      <c r="JNF79" s="876"/>
      <c r="JNG79" s="876"/>
      <c r="JNH79" s="876"/>
      <c r="JNI79" s="876"/>
      <c r="JNJ79" s="876"/>
      <c r="JNK79" s="876"/>
      <c r="JNL79" s="876"/>
      <c r="JNM79" s="876"/>
      <c r="JNN79" s="876"/>
      <c r="JNO79" s="876"/>
      <c r="JNP79" s="876"/>
      <c r="JNQ79" s="876"/>
      <c r="JNR79" s="876"/>
      <c r="JNS79" s="876"/>
      <c r="JNT79" s="876"/>
      <c r="JNU79" s="876"/>
      <c r="JNV79" s="876"/>
      <c r="JNW79" s="876"/>
      <c r="JNX79" s="876"/>
      <c r="JNY79" s="876"/>
      <c r="JNZ79" s="876"/>
      <c r="JOA79" s="876"/>
      <c r="JOB79" s="876"/>
      <c r="JOC79" s="876"/>
      <c r="JOD79" s="876"/>
      <c r="JOE79" s="876"/>
      <c r="JOF79" s="876"/>
      <c r="JOG79" s="876"/>
      <c r="JOH79" s="876"/>
      <c r="JOI79" s="876"/>
      <c r="JOJ79" s="876"/>
      <c r="JOK79" s="876"/>
      <c r="JOL79" s="876"/>
      <c r="JOM79" s="876"/>
      <c r="JON79" s="876"/>
      <c r="JOO79" s="876"/>
      <c r="JOP79" s="876"/>
      <c r="JOQ79" s="876"/>
      <c r="JOR79" s="876"/>
      <c r="JOS79" s="876"/>
      <c r="JOT79" s="876"/>
      <c r="JOU79" s="876"/>
      <c r="JOV79" s="876"/>
      <c r="JOW79" s="876"/>
      <c r="JOX79" s="876"/>
      <c r="JOY79" s="876"/>
      <c r="JOZ79" s="876"/>
      <c r="JPA79" s="876"/>
      <c r="JPB79" s="876"/>
      <c r="JPC79" s="876"/>
      <c r="JPD79" s="876"/>
      <c r="JPE79" s="876"/>
      <c r="JPF79" s="876"/>
      <c r="JPG79" s="876"/>
      <c r="JPH79" s="876"/>
      <c r="JPI79" s="876"/>
      <c r="JPJ79" s="876"/>
      <c r="JPK79" s="876"/>
      <c r="JPL79" s="876"/>
      <c r="JPM79" s="876"/>
      <c r="JPN79" s="876"/>
      <c r="JPO79" s="876"/>
      <c r="JPP79" s="876"/>
      <c r="JPQ79" s="876"/>
      <c r="JPR79" s="876"/>
      <c r="JPS79" s="876"/>
      <c r="JPT79" s="876"/>
      <c r="JPU79" s="876"/>
      <c r="JPV79" s="876"/>
      <c r="JPW79" s="876"/>
      <c r="JPX79" s="876"/>
      <c r="JPY79" s="876"/>
      <c r="JPZ79" s="876"/>
      <c r="JQA79" s="876"/>
      <c r="JQB79" s="876"/>
      <c r="JQC79" s="876"/>
      <c r="JQD79" s="876"/>
      <c r="JQE79" s="876"/>
      <c r="JQF79" s="876"/>
      <c r="JQG79" s="876"/>
      <c r="JQH79" s="876"/>
      <c r="JQI79" s="876"/>
      <c r="JQJ79" s="876"/>
      <c r="JQK79" s="876"/>
      <c r="JQL79" s="876"/>
      <c r="JQM79" s="876"/>
      <c r="JQN79" s="876"/>
      <c r="JQO79" s="876"/>
      <c r="JQP79" s="876"/>
      <c r="JQQ79" s="876"/>
      <c r="JQR79" s="876"/>
      <c r="JQS79" s="876"/>
      <c r="JQT79" s="876"/>
      <c r="JQU79" s="876"/>
      <c r="JQV79" s="876"/>
      <c r="JQW79" s="876"/>
      <c r="JQX79" s="876"/>
      <c r="JQY79" s="876"/>
      <c r="JQZ79" s="876"/>
      <c r="JRA79" s="876"/>
      <c r="JRB79" s="876"/>
      <c r="JRC79" s="876"/>
      <c r="JRD79" s="876"/>
      <c r="JRE79" s="876"/>
      <c r="JRF79" s="876"/>
      <c r="JRG79" s="876"/>
      <c r="JRH79" s="876"/>
      <c r="JRI79" s="876"/>
      <c r="JRJ79" s="876"/>
      <c r="JRK79" s="876"/>
      <c r="JRL79" s="876"/>
      <c r="JRM79" s="876"/>
      <c r="JRN79" s="876"/>
      <c r="JRO79" s="876"/>
      <c r="JRP79" s="876"/>
      <c r="JRQ79" s="876"/>
      <c r="JRR79" s="876"/>
      <c r="JRS79" s="876"/>
      <c r="JRT79" s="876"/>
      <c r="JRU79" s="876"/>
      <c r="JRV79" s="876"/>
      <c r="JRW79" s="876"/>
      <c r="JRX79" s="876"/>
      <c r="JRY79" s="876"/>
      <c r="JRZ79" s="876"/>
      <c r="JSA79" s="876"/>
      <c r="JSB79" s="876"/>
      <c r="JSC79" s="876"/>
      <c r="JSD79" s="876"/>
      <c r="JSE79" s="876"/>
      <c r="JSF79" s="876"/>
      <c r="JSG79" s="876"/>
      <c r="JSH79" s="876"/>
      <c r="JSI79" s="876"/>
      <c r="JSJ79" s="876"/>
      <c r="JSK79" s="876"/>
      <c r="JSL79" s="876"/>
      <c r="JSM79" s="876"/>
      <c r="JSN79" s="876"/>
      <c r="JSO79" s="876"/>
      <c r="JSP79" s="876"/>
      <c r="JSQ79" s="876"/>
      <c r="JSR79" s="876"/>
      <c r="JSS79" s="876"/>
      <c r="JST79" s="876"/>
      <c r="JSU79" s="876"/>
      <c r="JSV79" s="876"/>
      <c r="JSW79" s="876"/>
      <c r="JSX79" s="876"/>
      <c r="JSY79" s="876"/>
      <c r="JSZ79" s="876"/>
      <c r="JTA79" s="876"/>
      <c r="JTB79" s="876"/>
      <c r="JTC79" s="876"/>
      <c r="JTD79" s="876"/>
      <c r="JTE79" s="876"/>
      <c r="JTF79" s="876"/>
      <c r="JTG79" s="876"/>
      <c r="JTH79" s="876"/>
      <c r="JTI79" s="876"/>
      <c r="JTJ79" s="876"/>
      <c r="JTK79" s="876"/>
      <c r="JTL79" s="876"/>
      <c r="JTM79" s="876"/>
      <c r="JTN79" s="876"/>
      <c r="JTO79" s="876"/>
      <c r="JTP79" s="876"/>
      <c r="JTQ79" s="876"/>
      <c r="JTR79" s="876"/>
      <c r="JTS79" s="876"/>
      <c r="JTT79" s="876"/>
      <c r="JTU79" s="876"/>
      <c r="JTV79" s="876"/>
      <c r="JTW79" s="876"/>
      <c r="JTX79" s="876"/>
      <c r="JTY79" s="876"/>
      <c r="JTZ79" s="876"/>
      <c r="JUA79" s="876"/>
      <c r="JUB79" s="876"/>
      <c r="JUC79" s="876"/>
      <c r="JUD79" s="876"/>
      <c r="JUE79" s="876"/>
      <c r="JUF79" s="876"/>
      <c r="JUG79" s="876"/>
      <c r="JUH79" s="876"/>
      <c r="JUI79" s="876"/>
      <c r="JUJ79" s="876"/>
      <c r="JUK79" s="876"/>
      <c r="JUL79" s="876"/>
      <c r="JUM79" s="876"/>
      <c r="JUN79" s="876"/>
      <c r="JUO79" s="876"/>
      <c r="JUP79" s="876"/>
      <c r="JUQ79" s="876"/>
      <c r="JUR79" s="876"/>
      <c r="JUS79" s="876"/>
      <c r="JUT79" s="876"/>
      <c r="JUU79" s="876"/>
      <c r="JUV79" s="876"/>
      <c r="JUW79" s="876"/>
      <c r="JUX79" s="876"/>
      <c r="JUY79" s="876"/>
      <c r="JUZ79" s="876"/>
      <c r="JVA79" s="876"/>
      <c r="JVB79" s="876"/>
      <c r="JVC79" s="876"/>
      <c r="JVD79" s="876"/>
      <c r="JVE79" s="876"/>
      <c r="JVF79" s="876"/>
      <c r="JVG79" s="876"/>
      <c r="JVH79" s="876"/>
      <c r="JVI79" s="876"/>
      <c r="JVJ79" s="876"/>
      <c r="JVK79" s="876"/>
      <c r="JVL79" s="876"/>
      <c r="JVM79" s="876"/>
      <c r="JVN79" s="876"/>
      <c r="JVO79" s="876"/>
      <c r="JVP79" s="876"/>
      <c r="JVQ79" s="876"/>
      <c r="JVR79" s="876"/>
      <c r="JVS79" s="876"/>
      <c r="JVT79" s="876"/>
      <c r="JVU79" s="876"/>
      <c r="JVV79" s="876"/>
      <c r="JVW79" s="876"/>
      <c r="JVX79" s="876"/>
      <c r="JVY79" s="876"/>
      <c r="JVZ79" s="876"/>
      <c r="JWA79" s="876"/>
      <c r="JWB79" s="876"/>
      <c r="JWC79" s="876"/>
      <c r="JWD79" s="876"/>
      <c r="JWE79" s="876"/>
      <c r="JWF79" s="876"/>
      <c r="JWG79" s="876"/>
      <c r="JWH79" s="876"/>
      <c r="JWI79" s="876"/>
      <c r="JWJ79" s="876"/>
      <c r="JWK79" s="876"/>
      <c r="JWL79" s="876"/>
      <c r="JWM79" s="876"/>
      <c r="JWN79" s="876"/>
      <c r="JWO79" s="876"/>
      <c r="JWP79" s="876"/>
      <c r="JWQ79" s="876"/>
      <c r="JWR79" s="876"/>
      <c r="JWS79" s="876"/>
      <c r="JWT79" s="876"/>
      <c r="JWU79" s="876"/>
      <c r="JWV79" s="876"/>
      <c r="JWW79" s="876"/>
      <c r="JWX79" s="876"/>
      <c r="JWY79" s="876"/>
      <c r="JWZ79" s="876"/>
      <c r="JXA79" s="876"/>
      <c r="JXB79" s="876"/>
      <c r="JXC79" s="876"/>
      <c r="JXD79" s="876"/>
      <c r="JXE79" s="876"/>
      <c r="JXF79" s="876"/>
      <c r="JXG79" s="876"/>
      <c r="JXH79" s="876"/>
      <c r="JXI79" s="876"/>
      <c r="JXJ79" s="876"/>
      <c r="JXK79" s="876"/>
      <c r="JXL79" s="876"/>
      <c r="JXM79" s="876"/>
      <c r="JXN79" s="876"/>
      <c r="JXO79" s="876"/>
      <c r="JXP79" s="876"/>
      <c r="JXQ79" s="876"/>
      <c r="JXR79" s="876"/>
      <c r="JXS79" s="876"/>
      <c r="JXT79" s="876"/>
      <c r="JXU79" s="876"/>
      <c r="JXV79" s="876"/>
      <c r="JXW79" s="876"/>
      <c r="JXX79" s="876"/>
      <c r="JXY79" s="876"/>
      <c r="JXZ79" s="876"/>
      <c r="JYA79" s="876"/>
      <c r="JYB79" s="876"/>
      <c r="JYC79" s="876"/>
      <c r="JYD79" s="876"/>
      <c r="JYE79" s="876"/>
      <c r="JYF79" s="876"/>
      <c r="JYG79" s="876"/>
      <c r="JYH79" s="876"/>
      <c r="JYI79" s="876"/>
      <c r="JYJ79" s="876"/>
      <c r="JYK79" s="876"/>
      <c r="JYL79" s="876"/>
      <c r="JYM79" s="876"/>
      <c r="JYN79" s="876"/>
      <c r="JYO79" s="876"/>
      <c r="JYP79" s="876"/>
      <c r="JYQ79" s="876"/>
      <c r="JYR79" s="876"/>
      <c r="JYS79" s="876"/>
      <c r="JYT79" s="876"/>
      <c r="JYU79" s="876"/>
      <c r="JYV79" s="876"/>
      <c r="JYW79" s="876"/>
      <c r="JYX79" s="876"/>
      <c r="JYY79" s="876"/>
      <c r="JYZ79" s="876"/>
      <c r="JZA79" s="876"/>
      <c r="JZB79" s="876"/>
      <c r="JZC79" s="876"/>
      <c r="JZD79" s="876"/>
      <c r="JZE79" s="876"/>
      <c r="JZF79" s="876"/>
      <c r="JZG79" s="876"/>
      <c r="JZH79" s="876"/>
      <c r="JZI79" s="876"/>
      <c r="JZJ79" s="876"/>
      <c r="JZK79" s="876"/>
      <c r="JZL79" s="876"/>
      <c r="JZM79" s="876"/>
      <c r="JZN79" s="876"/>
      <c r="JZO79" s="876"/>
      <c r="JZP79" s="876"/>
      <c r="JZQ79" s="876"/>
      <c r="JZR79" s="876"/>
      <c r="JZS79" s="876"/>
      <c r="JZT79" s="876"/>
      <c r="JZU79" s="876"/>
      <c r="JZV79" s="876"/>
      <c r="JZW79" s="876"/>
      <c r="JZX79" s="876"/>
      <c r="JZY79" s="876"/>
      <c r="JZZ79" s="876"/>
      <c r="KAA79" s="876"/>
      <c r="KAB79" s="876"/>
      <c r="KAC79" s="876"/>
      <c r="KAD79" s="876"/>
      <c r="KAE79" s="876"/>
      <c r="KAF79" s="876"/>
      <c r="KAG79" s="876"/>
      <c r="KAH79" s="876"/>
      <c r="KAI79" s="876"/>
      <c r="KAJ79" s="876"/>
      <c r="KAK79" s="876"/>
      <c r="KAL79" s="876"/>
      <c r="KAM79" s="876"/>
      <c r="KAN79" s="876"/>
      <c r="KAO79" s="876"/>
      <c r="KAP79" s="876"/>
      <c r="KAQ79" s="876"/>
      <c r="KAR79" s="876"/>
      <c r="KAS79" s="876"/>
      <c r="KAT79" s="876"/>
      <c r="KAU79" s="876"/>
      <c r="KAV79" s="876"/>
      <c r="KAW79" s="876"/>
      <c r="KAX79" s="876"/>
      <c r="KAY79" s="876"/>
      <c r="KAZ79" s="876"/>
      <c r="KBA79" s="876"/>
      <c r="KBB79" s="876"/>
      <c r="KBC79" s="876"/>
      <c r="KBD79" s="876"/>
      <c r="KBE79" s="876"/>
      <c r="KBF79" s="876"/>
      <c r="KBG79" s="876"/>
      <c r="KBH79" s="876"/>
      <c r="KBI79" s="876"/>
      <c r="KBJ79" s="876"/>
      <c r="KBK79" s="876"/>
      <c r="KBL79" s="876"/>
      <c r="KBM79" s="876"/>
      <c r="KBN79" s="876"/>
      <c r="KBO79" s="876"/>
      <c r="KBP79" s="876"/>
      <c r="KBQ79" s="876"/>
      <c r="KBR79" s="876"/>
      <c r="KBS79" s="876"/>
      <c r="KBT79" s="876"/>
      <c r="KBU79" s="876"/>
      <c r="KBV79" s="876"/>
      <c r="KBW79" s="876"/>
      <c r="KBX79" s="876"/>
      <c r="KBY79" s="876"/>
      <c r="KBZ79" s="876"/>
      <c r="KCA79" s="876"/>
      <c r="KCB79" s="876"/>
      <c r="KCC79" s="876"/>
      <c r="KCD79" s="876"/>
      <c r="KCE79" s="876"/>
      <c r="KCF79" s="876"/>
      <c r="KCG79" s="876"/>
      <c r="KCH79" s="876"/>
      <c r="KCI79" s="876"/>
      <c r="KCJ79" s="876"/>
      <c r="KCK79" s="876"/>
      <c r="KCL79" s="876"/>
      <c r="KCM79" s="876"/>
      <c r="KCN79" s="876"/>
      <c r="KCO79" s="876"/>
      <c r="KCP79" s="876"/>
      <c r="KCQ79" s="876"/>
      <c r="KCR79" s="876"/>
      <c r="KCS79" s="876"/>
      <c r="KCT79" s="876"/>
      <c r="KCU79" s="876"/>
      <c r="KCV79" s="876"/>
      <c r="KCW79" s="876"/>
      <c r="KCX79" s="876"/>
      <c r="KCY79" s="876"/>
      <c r="KCZ79" s="876"/>
      <c r="KDA79" s="876"/>
      <c r="KDB79" s="876"/>
      <c r="KDC79" s="876"/>
      <c r="KDD79" s="876"/>
      <c r="KDE79" s="876"/>
      <c r="KDF79" s="876"/>
      <c r="KDG79" s="876"/>
      <c r="KDH79" s="876"/>
      <c r="KDI79" s="876"/>
      <c r="KDJ79" s="876"/>
      <c r="KDK79" s="876"/>
      <c r="KDL79" s="876"/>
      <c r="KDM79" s="876"/>
      <c r="KDN79" s="876"/>
      <c r="KDO79" s="876"/>
      <c r="KDP79" s="876"/>
      <c r="KDQ79" s="876"/>
      <c r="KDR79" s="876"/>
      <c r="KDS79" s="876"/>
      <c r="KDT79" s="876"/>
      <c r="KDU79" s="876"/>
      <c r="KDV79" s="876"/>
      <c r="KDW79" s="876"/>
      <c r="KDX79" s="876"/>
      <c r="KDY79" s="876"/>
      <c r="KDZ79" s="876"/>
      <c r="KEA79" s="876"/>
      <c r="KEB79" s="876"/>
      <c r="KEC79" s="876"/>
      <c r="KED79" s="876"/>
      <c r="KEE79" s="876"/>
      <c r="KEF79" s="876"/>
      <c r="KEG79" s="876"/>
      <c r="KEH79" s="876"/>
      <c r="KEI79" s="876"/>
      <c r="KEJ79" s="876"/>
      <c r="KEK79" s="876"/>
      <c r="KEL79" s="876"/>
      <c r="KEM79" s="876"/>
      <c r="KEN79" s="876"/>
      <c r="KEO79" s="876"/>
      <c r="KEP79" s="876"/>
      <c r="KEQ79" s="876"/>
      <c r="KER79" s="876"/>
      <c r="KES79" s="876"/>
      <c r="KET79" s="876"/>
      <c r="KEU79" s="876"/>
      <c r="KEV79" s="876"/>
      <c r="KEW79" s="876"/>
      <c r="KEX79" s="876"/>
      <c r="KEY79" s="876"/>
      <c r="KEZ79" s="876"/>
      <c r="KFA79" s="876"/>
      <c r="KFB79" s="876"/>
      <c r="KFC79" s="876"/>
      <c r="KFD79" s="876"/>
      <c r="KFE79" s="876"/>
      <c r="KFF79" s="876"/>
      <c r="KFG79" s="876"/>
      <c r="KFH79" s="876"/>
      <c r="KFI79" s="876"/>
      <c r="KFJ79" s="876"/>
      <c r="KFK79" s="876"/>
      <c r="KFL79" s="876"/>
      <c r="KFM79" s="876"/>
      <c r="KFN79" s="876"/>
      <c r="KFO79" s="876"/>
      <c r="KFP79" s="876"/>
      <c r="KFQ79" s="876"/>
      <c r="KFR79" s="876"/>
      <c r="KFS79" s="876"/>
      <c r="KFT79" s="876"/>
      <c r="KFU79" s="876"/>
      <c r="KFV79" s="876"/>
      <c r="KFW79" s="876"/>
      <c r="KFX79" s="876"/>
      <c r="KFY79" s="876"/>
      <c r="KFZ79" s="876"/>
      <c r="KGA79" s="876"/>
      <c r="KGB79" s="876"/>
      <c r="KGC79" s="876"/>
      <c r="KGD79" s="876"/>
      <c r="KGE79" s="876"/>
      <c r="KGF79" s="876"/>
      <c r="KGG79" s="876"/>
      <c r="KGH79" s="876"/>
      <c r="KGI79" s="876"/>
      <c r="KGJ79" s="876"/>
      <c r="KGK79" s="876"/>
      <c r="KGL79" s="876"/>
      <c r="KGM79" s="876"/>
      <c r="KGN79" s="876"/>
      <c r="KGO79" s="876"/>
      <c r="KGP79" s="876"/>
      <c r="KGQ79" s="876"/>
      <c r="KGR79" s="876"/>
      <c r="KGS79" s="876"/>
      <c r="KGT79" s="876"/>
      <c r="KGU79" s="876"/>
      <c r="KGV79" s="876"/>
      <c r="KGW79" s="876"/>
      <c r="KGX79" s="876"/>
      <c r="KGY79" s="876"/>
      <c r="KGZ79" s="876"/>
      <c r="KHA79" s="876"/>
      <c r="KHB79" s="876"/>
      <c r="KHC79" s="876"/>
      <c r="KHD79" s="876"/>
      <c r="KHE79" s="876"/>
      <c r="KHF79" s="876"/>
      <c r="KHG79" s="876"/>
      <c r="KHH79" s="876"/>
      <c r="KHI79" s="876"/>
      <c r="KHJ79" s="876"/>
      <c r="KHK79" s="876"/>
      <c r="KHL79" s="876"/>
      <c r="KHM79" s="876"/>
      <c r="KHN79" s="876"/>
      <c r="KHO79" s="876"/>
      <c r="KHP79" s="876"/>
      <c r="KHQ79" s="876"/>
      <c r="KHR79" s="876"/>
      <c r="KHS79" s="876"/>
      <c r="KHT79" s="876"/>
      <c r="KHU79" s="876"/>
      <c r="KHV79" s="876"/>
      <c r="KHW79" s="876"/>
      <c r="KHX79" s="876"/>
      <c r="KHY79" s="876"/>
      <c r="KHZ79" s="876"/>
      <c r="KIA79" s="876"/>
      <c r="KIB79" s="876"/>
      <c r="KIC79" s="876"/>
      <c r="KID79" s="876"/>
      <c r="KIE79" s="876"/>
      <c r="KIF79" s="876"/>
      <c r="KIG79" s="876"/>
      <c r="KIH79" s="876"/>
      <c r="KII79" s="876"/>
      <c r="KIJ79" s="876"/>
      <c r="KIK79" s="876"/>
      <c r="KIL79" s="876"/>
      <c r="KIM79" s="876"/>
      <c r="KIN79" s="876"/>
      <c r="KIO79" s="876"/>
      <c r="KIP79" s="876"/>
      <c r="KIQ79" s="876"/>
      <c r="KIR79" s="876"/>
      <c r="KIS79" s="876"/>
      <c r="KIT79" s="876"/>
      <c r="KIU79" s="876"/>
      <c r="KIV79" s="876"/>
      <c r="KIW79" s="876"/>
      <c r="KIX79" s="876"/>
      <c r="KIY79" s="876"/>
      <c r="KIZ79" s="876"/>
      <c r="KJA79" s="876"/>
      <c r="KJB79" s="876"/>
      <c r="KJC79" s="876"/>
      <c r="KJD79" s="876"/>
      <c r="KJE79" s="876"/>
      <c r="KJF79" s="876"/>
      <c r="KJG79" s="876"/>
      <c r="KJH79" s="876"/>
      <c r="KJI79" s="876"/>
      <c r="KJJ79" s="876"/>
      <c r="KJK79" s="876"/>
      <c r="KJL79" s="876"/>
      <c r="KJM79" s="876"/>
      <c r="KJN79" s="876"/>
      <c r="KJO79" s="876"/>
      <c r="KJP79" s="876"/>
      <c r="KJQ79" s="876"/>
      <c r="KJR79" s="876"/>
      <c r="KJS79" s="876"/>
      <c r="KJT79" s="876"/>
      <c r="KJU79" s="876"/>
      <c r="KJV79" s="876"/>
      <c r="KJW79" s="876"/>
      <c r="KJX79" s="876"/>
      <c r="KJY79" s="876"/>
      <c r="KJZ79" s="876"/>
      <c r="KKA79" s="876"/>
      <c r="KKB79" s="876"/>
      <c r="KKC79" s="876"/>
      <c r="KKD79" s="876"/>
      <c r="KKE79" s="876"/>
      <c r="KKF79" s="876"/>
      <c r="KKG79" s="876"/>
      <c r="KKH79" s="876"/>
      <c r="KKI79" s="876"/>
      <c r="KKJ79" s="876"/>
      <c r="KKK79" s="876"/>
      <c r="KKL79" s="876"/>
      <c r="KKM79" s="876"/>
      <c r="KKN79" s="876"/>
      <c r="KKO79" s="876"/>
      <c r="KKP79" s="876"/>
      <c r="KKQ79" s="876"/>
      <c r="KKR79" s="876"/>
      <c r="KKS79" s="876"/>
      <c r="KKT79" s="876"/>
      <c r="KKU79" s="876"/>
      <c r="KKV79" s="876"/>
      <c r="KKW79" s="876"/>
      <c r="KKX79" s="876"/>
      <c r="KKY79" s="876"/>
      <c r="KKZ79" s="876"/>
      <c r="KLA79" s="876"/>
      <c r="KLB79" s="876"/>
      <c r="KLC79" s="876"/>
      <c r="KLD79" s="876"/>
      <c r="KLE79" s="876"/>
      <c r="KLF79" s="876"/>
      <c r="KLG79" s="876"/>
      <c r="KLH79" s="876"/>
      <c r="KLI79" s="876"/>
      <c r="KLJ79" s="876"/>
      <c r="KLK79" s="876"/>
      <c r="KLL79" s="876"/>
      <c r="KLM79" s="876"/>
      <c r="KLN79" s="876"/>
      <c r="KLO79" s="876"/>
      <c r="KLP79" s="876"/>
      <c r="KLQ79" s="876"/>
      <c r="KLR79" s="876"/>
      <c r="KLS79" s="876"/>
      <c r="KLT79" s="876"/>
      <c r="KLU79" s="876"/>
      <c r="KLV79" s="876"/>
      <c r="KLW79" s="876"/>
      <c r="KLX79" s="876"/>
      <c r="KLY79" s="876"/>
      <c r="KLZ79" s="876"/>
      <c r="KMA79" s="876"/>
      <c r="KMB79" s="876"/>
      <c r="KMC79" s="876"/>
      <c r="KMD79" s="876"/>
      <c r="KME79" s="876"/>
      <c r="KMF79" s="876"/>
      <c r="KMG79" s="876"/>
      <c r="KMH79" s="876"/>
      <c r="KMI79" s="876"/>
      <c r="KMJ79" s="876"/>
      <c r="KMK79" s="876"/>
      <c r="KML79" s="876"/>
      <c r="KMM79" s="876"/>
      <c r="KMN79" s="876"/>
      <c r="KMO79" s="876"/>
      <c r="KMP79" s="876"/>
      <c r="KMQ79" s="876"/>
      <c r="KMR79" s="876"/>
      <c r="KMS79" s="876"/>
      <c r="KMT79" s="876"/>
      <c r="KMU79" s="876"/>
      <c r="KMV79" s="876"/>
      <c r="KMW79" s="876"/>
      <c r="KMX79" s="876"/>
      <c r="KMY79" s="876"/>
      <c r="KMZ79" s="876"/>
      <c r="KNA79" s="876"/>
      <c r="KNB79" s="876"/>
      <c r="KNC79" s="876"/>
      <c r="KND79" s="876"/>
      <c r="KNE79" s="876"/>
      <c r="KNF79" s="876"/>
      <c r="KNG79" s="876"/>
      <c r="KNH79" s="876"/>
      <c r="KNI79" s="876"/>
      <c r="KNJ79" s="876"/>
      <c r="KNK79" s="876"/>
      <c r="KNL79" s="876"/>
      <c r="KNM79" s="876"/>
      <c r="KNN79" s="876"/>
      <c r="KNO79" s="876"/>
      <c r="KNP79" s="876"/>
      <c r="KNQ79" s="876"/>
      <c r="KNR79" s="876"/>
      <c r="KNS79" s="876"/>
      <c r="KNT79" s="876"/>
      <c r="KNU79" s="876"/>
      <c r="KNV79" s="876"/>
      <c r="KNW79" s="876"/>
      <c r="KNX79" s="876"/>
      <c r="KNY79" s="876"/>
      <c r="KNZ79" s="876"/>
      <c r="KOA79" s="876"/>
      <c r="KOB79" s="876"/>
      <c r="KOC79" s="876"/>
      <c r="KOD79" s="876"/>
      <c r="KOE79" s="876"/>
      <c r="KOF79" s="876"/>
      <c r="KOG79" s="876"/>
      <c r="KOH79" s="876"/>
      <c r="KOI79" s="876"/>
      <c r="KOJ79" s="876"/>
      <c r="KOK79" s="876"/>
      <c r="KOL79" s="876"/>
      <c r="KOM79" s="876"/>
      <c r="KON79" s="876"/>
      <c r="KOO79" s="876"/>
      <c r="KOP79" s="876"/>
      <c r="KOQ79" s="876"/>
      <c r="KOR79" s="876"/>
      <c r="KOS79" s="876"/>
      <c r="KOT79" s="876"/>
      <c r="KOU79" s="876"/>
      <c r="KOV79" s="876"/>
      <c r="KOW79" s="876"/>
      <c r="KOX79" s="876"/>
      <c r="KOY79" s="876"/>
      <c r="KOZ79" s="876"/>
      <c r="KPA79" s="876"/>
      <c r="KPB79" s="876"/>
      <c r="KPC79" s="876"/>
      <c r="KPD79" s="876"/>
      <c r="KPE79" s="876"/>
      <c r="KPF79" s="876"/>
      <c r="KPG79" s="876"/>
      <c r="KPH79" s="876"/>
      <c r="KPI79" s="876"/>
      <c r="KPJ79" s="876"/>
      <c r="KPK79" s="876"/>
      <c r="KPL79" s="876"/>
      <c r="KPM79" s="876"/>
      <c r="KPN79" s="876"/>
      <c r="KPO79" s="876"/>
      <c r="KPP79" s="876"/>
      <c r="KPQ79" s="876"/>
      <c r="KPR79" s="876"/>
      <c r="KPS79" s="876"/>
      <c r="KPT79" s="876"/>
      <c r="KPU79" s="876"/>
      <c r="KPV79" s="876"/>
      <c r="KPW79" s="876"/>
      <c r="KPX79" s="876"/>
      <c r="KPY79" s="876"/>
      <c r="KPZ79" s="876"/>
      <c r="KQA79" s="876"/>
      <c r="KQB79" s="876"/>
      <c r="KQC79" s="876"/>
      <c r="KQD79" s="876"/>
      <c r="KQE79" s="876"/>
      <c r="KQF79" s="876"/>
      <c r="KQG79" s="876"/>
      <c r="KQH79" s="876"/>
      <c r="KQI79" s="876"/>
      <c r="KQJ79" s="876"/>
      <c r="KQK79" s="876"/>
      <c r="KQL79" s="876"/>
      <c r="KQM79" s="876"/>
      <c r="KQN79" s="876"/>
      <c r="KQO79" s="876"/>
      <c r="KQP79" s="876"/>
      <c r="KQQ79" s="876"/>
      <c r="KQR79" s="876"/>
      <c r="KQS79" s="876"/>
      <c r="KQT79" s="876"/>
      <c r="KQU79" s="876"/>
      <c r="KQV79" s="876"/>
      <c r="KQW79" s="876"/>
      <c r="KQX79" s="876"/>
      <c r="KQY79" s="876"/>
      <c r="KQZ79" s="876"/>
      <c r="KRA79" s="876"/>
      <c r="KRB79" s="876"/>
      <c r="KRC79" s="876"/>
      <c r="KRD79" s="876"/>
      <c r="KRE79" s="876"/>
      <c r="KRF79" s="876"/>
      <c r="KRG79" s="876"/>
      <c r="KRH79" s="876"/>
      <c r="KRI79" s="876"/>
      <c r="KRJ79" s="876"/>
      <c r="KRK79" s="876"/>
      <c r="KRL79" s="876"/>
      <c r="KRM79" s="876"/>
      <c r="KRN79" s="876"/>
      <c r="KRO79" s="876"/>
      <c r="KRP79" s="876"/>
      <c r="KRQ79" s="876"/>
      <c r="KRR79" s="876"/>
      <c r="KRS79" s="876"/>
      <c r="KRT79" s="876"/>
      <c r="KRU79" s="876"/>
      <c r="KRV79" s="876"/>
      <c r="KRW79" s="876"/>
      <c r="KRX79" s="876"/>
      <c r="KRY79" s="876"/>
      <c r="KRZ79" s="876"/>
      <c r="KSA79" s="876"/>
      <c r="KSB79" s="876"/>
      <c r="KSC79" s="876"/>
      <c r="KSD79" s="876"/>
      <c r="KSE79" s="876"/>
      <c r="KSF79" s="876"/>
      <c r="KSG79" s="876"/>
      <c r="KSH79" s="876"/>
      <c r="KSI79" s="876"/>
      <c r="KSJ79" s="876"/>
      <c r="KSK79" s="876"/>
      <c r="KSL79" s="876"/>
      <c r="KSM79" s="876"/>
      <c r="KSN79" s="876"/>
      <c r="KSO79" s="876"/>
      <c r="KSP79" s="876"/>
      <c r="KSQ79" s="876"/>
      <c r="KSR79" s="876"/>
      <c r="KSS79" s="876"/>
      <c r="KST79" s="876"/>
      <c r="KSU79" s="876"/>
      <c r="KSV79" s="876"/>
      <c r="KSW79" s="876"/>
      <c r="KSX79" s="876"/>
      <c r="KSY79" s="876"/>
      <c r="KSZ79" s="876"/>
      <c r="KTA79" s="876"/>
      <c r="KTB79" s="876"/>
      <c r="KTC79" s="876"/>
      <c r="KTD79" s="876"/>
      <c r="KTE79" s="876"/>
      <c r="KTF79" s="876"/>
      <c r="KTG79" s="876"/>
      <c r="KTH79" s="876"/>
      <c r="KTI79" s="876"/>
      <c r="KTJ79" s="876"/>
      <c r="KTK79" s="876"/>
      <c r="KTL79" s="876"/>
      <c r="KTM79" s="876"/>
      <c r="KTN79" s="876"/>
      <c r="KTO79" s="876"/>
      <c r="KTP79" s="876"/>
      <c r="KTQ79" s="876"/>
      <c r="KTR79" s="876"/>
      <c r="KTS79" s="876"/>
      <c r="KTT79" s="876"/>
      <c r="KTU79" s="876"/>
      <c r="KTV79" s="876"/>
      <c r="KTW79" s="876"/>
      <c r="KTX79" s="876"/>
      <c r="KTY79" s="876"/>
      <c r="KTZ79" s="876"/>
      <c r="KUA79" s="876"/>
      <c r="KUB79" s="876"/>
      <c r="KUC79" s="876"/>
      <c r="KUD79" s="876"/>
      <c r="KUE79" s="876"/>
      <c r="KUF79" s="876"/>
      <c r="KUG79" s="876"/>
      <c r="KUH79" s="876"/>
      <c r="KUI79" s="876"/>
      <c r="KUJ79" s="876"/>
      <c r="KUK79" s="876"/>
      <c r="KUL79" s="876"/>
      <c r="KUM79" s="876"/>
      <c r="KUN79" s="876"/>
      <c r="KUO79" s="876"/>
      <c r="KUP79" s="876"/>
      <c r="KUQ79" s="876"/>
      <c r="KUR79" s="876"/>
      <c r="KUS79" s="876"/>
      <c r="KUT79" s="876"/>
      <c r="KUU79" s="876"/>
      <c r="KUV79" s="876"/>
      <c r="KUW79" s="876"/>
      <c r="KUX79" s="876"/>
      <c r="KUY79" s="876"/>
      <c r="KUZ79" s="876"/>
      <c r="KVA79" s="876"/>
      <c r="KVB79" s="876"/>
      <c r="KVC79" s="876"/>
      <c r="KVD79" s="876"/>
      <c r="KVE79" s="876"/>
      <c r="KVF79" s="876"/>
      <c r="KVG79" s="876"/>
      <c r="KVH79" s="876"/>
      <c r="KVI79" s="876"/>
      <c r="KVJ79" s="876"/>
      <c r="KVK79" s="876"/>
      <c r="KVL79" s="876"/>
      <c r="KVM79" s="876"/>
      <c r="KVN79" s="876"/>
      <c r="KVO79" s="876"/>
      <c r="KVP79" s="876"/>
      <c r="KVQ79" s="876"/>
      <c r="KVR79" s="876"/>
      <c r="KVS79" s="876"/>
      <c r="KVT79" s="876"/>
      <c r="KVU79" s="876"/>
      <c r="KVV79" s="876"/>
      <c r="KVW79" s="876"/>
      <c r="KVX79" s="876"/>
      <c r="KVY79" s="876"/>
      <c r="KVZ79" s="876"/>
      <c r="KWA79" s="876"/>
      <c r="KWB79" s="876"/>
      <c r="KWC79" s="876"/>
      <c r="KWD79" s="876"/>
      <c r="KWE79" s="876"/>
      <c r="KWF79" s="876"/>
      <c r="KWG79" s="876"/>
      <c r="KWH79" s="876"/>
      <c r="KWI79" s="876"/>
      <c r="KWJ79" s="876"/>
      <c r="KWK79" s="876"/>
      <c r="KWL79" s="876"/>
      <c r="KWM79" s="876"/>
      <c r="KWN79" s="876"/>
      <c r="KWO79" s="876"/>
      <c r="KWP79" s="876"/>
      <c r="KWQ79" s="876"/>
      <c r="KWR79" s="876"/>
      <c r="KWS79" s="876"/>
      <c r="KWT79" s="876"/>
      <c r="KWU79" s="876"/>
      <c r="KWV79" s="876"/>
      <c r="KWW79" s="876"/>
      <c r="KWX79" s="876"/>
      <c r="KWY79" s="876"/>
      <c r="KWZ79" s="876"/>
      <c r="KXA79" s="876"/>
      <c r="KXB79" s="876"/>
      <c r="KXC79" s="876"/>
      <c r="KXD79" s="876"/>
      <c r="KXE79" s="876"/>
      <c r="KXF79" s="876"/>
      <c r="KXG79" s="876"/>
      <c r="KXH79" s="876"/>
      <c r="KXI79" s="876"/>
      <c r="KXJ79" s="876"/>
      <c r="KXK79" s="876"/>
      <c r="KXL79" s="876"/>
      <c r="KXM79" s="876"/>
      <c r="KXN79" s="876"/>
      <c r="KXO79" s="876"/>
      <c r="KXP79" s="876"/>
      <c r="KXQ79" s="876"/>
      <c r="KXR79" s="876"/>
      <c r="KXS79" s="876"/>
      <c r="KXT79" s="876"/>
      <c r="KXU79" s="876"/>
      <c r="KXV79" s="876"/>
      <c r="KXW79" s="876"/>
      <c r="KXX79" s="876"/>
      <c r="KXY79" s="876"/>
      <c r="KXZ79" s="876"/>
      <c r="KYA79" s="876"/>
      <c r="KYB79" s="876"/>
      <c r="KYC79" s="876"/>
      <c r="KYD79" s="876"/>
      <c r="KYE79" s="876"/>
      <c r="KYF79" s="876"/>
      <c r="KYG79" s="876"/>
      <c r="KYH79" s="876"/>
      <c r="KYI79" s="876"/>
      <c r="KYJ79" s="876"/>
      <c r="KYK79" s="876"/>
      <c r="KYL79" s="876"/>
      <c r="KYM79" s="876"/>
      <c r="KYN79" s="876"/>
      <c r="KYO79" s="876"/>
      <c r="KYP79" s="876"/>
      <c r="KYQ79" s="876"/>
      <c r="KYR79" s="876"/>
      <c r="KYS79" s="876"/>
      <c r="KYT79" s="876"/>
      <c r="KYU79" s="876"/>
      <c r="KYV79" s="876"/>
      <c r="KYW79" s="876"/>
      <c r="KYX79" s="876"/>
      <c r="KYY79" s="876"/>
      <c r="KYZ79" s="876"/>
      <c r="KZA79" s="876"/>
      <c r="KZB79" s="876"/>
      <c r="KZC79" s="876"/>
      <c r="KZD79" s="876"/>
      <c r="KZE79" s="876"/>
      <c r="KZF79" s="876"/>
      <c r="KZG79" s="876"/>
      <c r="KZH79" s="876"/>
      <c r="KZI79" s="876"/>
      <c r="KZJ79" s="876"/>
      <c r="KZK79" s="876"/>
      <c r="KZL79" s="876"/>
      <c r="KZM79" s="876"/>
      <c r="KZN79" s="876"/>
      <c r="KZO79" s="876"/>
      <c r="KZP79" s="876"/>
      <c r="KZQ79" s="876"/>
      <c r="KZR79" s="876"/>
      <c r="KZS79" s="876"/>
      <c r="KZT79" s="876"/>
      <c r="KZU79" s="876"/>
      <c r="KZV79" s="876"/>
      <c r="KZW79" s="876"/>
      <c r="KZX79" s="876"/>
      <c r="KZY79" s="876"/>
      <c r="KZZ79" s="876"/>
      <c r="LAA79" s="876"/>
      <c r="LAB79" s="876"/>
      <c r="LAC79" s="876"/>
      <c r="LAD79" s="876"/>
      <c r="LAE79" s="876"/>
      <c r="LAF79" s="876"/>
      <c r="LAG79" s="876"/>
      <c r="LAH79" s="876"/>
      <c r="LAI79" s="876"/>
      <c r="LAJ79" s="876"/>
      <c r="LAK79" s="876"/>
      <c r="LAL79" s="876"/>
      <c r="LAM79" s="876"/>
      <c r="LAN79" s="876"/>
      <c r="LAO79" s="876"/>
      <c r="LAP79" s="876"/>
      <c r="LAQ79" s="876"/>
      <c r="LAR79" s="876"/>
      <c r="LAS79" s="876"/>
      <c r="LAT79" s="876"/>
      <c r="LAU79" s="876"/>
      <c r="LAV79" s="876"/>
      <c r="LAW79" s="876"/>
      <c r="LAX79" s="876"/>
      <c r="LAY79" s="876"/>
      <c r="LAZ79" s="876"/>
      <c r="LBA79" s="876"/>
      <c r="LBB79" s="876"/>
      <c r="LBC79" s="876"/>
      <c r="LBD79" s="876"/>
      <c r="LBE79" s="876"/>
      <c r="LBF79" s="876"/>
      <c r="LBG79" s="876"/>
      <c r="LBH79" s="876"/>
      <c r="LBI79" s="876"/>
      <c r="LBJ79" s="876"/>
      <c r="LBK79" s="876"/>
      <c r="LBL79" s="876"/>
      <c r="LBM79" s="876"/>
      <c r="LBN79" s="876"/>
      <c r="LBO79" s="876"/>
      <c r="LBP79" s="876"/>
      <c r="LBQ79" s="876"/>
      <c r="LBR79" s="876"/>
      <c r="LBS79" s="876"/>
      <c r="LBT79" s="876"/>
      <c r="LBU79" s="876"/>
      <c r="LBV79" s="876"/>
      <c r="LBW79" s="876"/>
      <c r="LBX79" s="876"/>
      <c r="LBY79" s="876"/>
      <c r="LBZ79" s="876"/>
      <c r="LCA79" s="876"/>
      <c r="LCB79" s="876"/>
      <c r="LCC79" s="876"/>
      <c r="LCD79" s="876"/>
      <c r="LCE79" s="876"/>
      <c r="LCF79" s="876"/>
      <c r="LCG79" s="876"/>
      <c r="LCH79" s="876"/>
      <c r="LCI79" s="876"/>
      <c r="LCJ79" s="876"/>
      <c r="LCK79" s="876"/>
      <c r="LCL79" s="876"/>
      <c r="LCM79" s="876"/>
      <c r="LCN79" s="876"/>
      <c r="LCO79" s="876"/>
      <c r="LCP79" s="876"/>
      <c r="LCQ79" s="876"/>
      <c r="LCR79" s="876"/>
      <c r="LCS79" s="876"/>
      <c r="LCT79" s="876"/>
      <c r="LCU79" s="876"/>
      <c r="LCV79" s="876"/>
      <c r="LCW79" s="876"/>
      <c r="LCX79" s="876"/>
      <c r="LCY79" s="876"/>
      <c r="LCZ79" s="876"/>
      <c r="LDA79" s="876"/>
      <c r="LDB79" s="876"/>
      <c r="LDC79" s="876"/>
      <c r="LDD79" s="876"/>
      <c r="LDE79" s="876"/>
      <c r="LDF79" s="876"/>
      <c r="LDG79" s="876"/>
      <c r="LDH79" s="876"/>
      <c r="LDI79" s="876"/>
      <c r="LDJ79" s="876"/>
      <c r="LDK79" s="876"/>
      <c r="LDL79" s="876"/>
      <c r="LDM79" s="876"/>
      <c r="LDN79" s="876"/>
      <c r="LDO79" s="876"/>
      <c r="LDP79" s="876"/>
      <c r="LDQ79" s="876"/>
      <c r="LDR79" s="876"/>
      <c r="LDS79" s="876"/>
      <c r="LDT79" s="876"/>
      <c r="LDU79" s="876"/>
      <c r="LDV79" s="876"/>
      <c r="LDW79" s="876"/>
      <c r="LDX79" s="876"/>
      <c r="LDY79" s="876"/>
      <c r="LDZ79" s="876"/>
      <c r="LEA79" s="876"/>
      <c r="LEB79" s="876"/>
      <c r="LEC79" s="876"/>
      <c r="LED79" s="876"/>
      <c r="LEE79" s="876"/>
      <c r="LEF79" s="876"/>
      <c r="LEG79" s="876"/>
      <c r="LEH79" s="876"/>
      <c r="LEI79" s="876"/>
      <c r="LEJ79" s="876"/>
      <c r="LEK79" s="876"/>
      <c r="LEL79" s="876"/>
      <c r="LEM79" s="876"/>
      <c r="LEN79" s="876"/>
      <c r="LEO79" s="876"/>
      <c r="LEP79" s="876"/>
      <c r="LEQ79" s="876"/>
      <c r="LER79" s="876"/>
      <c r="LES79" s="876"/>
      <c r="LET79" s="876"/>
      <c r="LEU79" s="876"/>
      <c r="LEV79" s="876"/>
      <c r="LEW79" s="876"/>
      <c r="LEX79" s="876"/>
      <c r="LEY79" s="876"/>
      <c r="LEZ79" s="876"/>
      <c r="LFA79" s="876"/>
      <c r="LFB79" s="876"/>
      <c r="LFC79" s="876"/>
      <c r="LFD79" s="876"/>
      <c r="LFE79" s="876"/>
      <c r="LFF79" s="876"/>
      <c r="LFG79" s="876"/>
      <c r="LFH79" s="876"/>
      <c r="LFI79" s="876"/>
      <c r="LFJ79" s="876"/>
      <c r="LFK79" s="876"/>
      <c r="LFL79" s="876"/>
      <c r="LFM79" s="876"/>
      <c r="LFN79" s="876"/>
      <c r="LFO79" s="876"/>
      <c r="LFP79" s="876"/>
      <c r="LFQ79" s="876"/>
      <c r="LFR79" s="876"/>
      <c r="LFS79" s="876"/>
      <c r="LFT79" s="876"/>
      <c r="LFU79" s="876"/>
      <c r="LFV79" s="876"/>
      <c r="LFW79" s="876"/>
      <c r="LFX79" s="876"/>
      <c r="LFY79" s="876"/>
      <c r="LFZ79" s="876"/>
      <c r="LGA79" s="876"/>
      <c r="LGB79" s="876"/>
      <c r="LGC79" s="876"/>
      <c r="LGD79" s="876"/>
      <c r="LGE79" s="876"/>
      <c r="LGF79" s="876"/>
      <c r="LGG79" s="876"/>
      <c r="LGH79" s="876"/>
      <c r="LGI79" s="876"/>
      <c r="LGJ79" s="876"/>
      <c r="LGK79" s="876"/>
      <c r="LGL79" s="876"/>
      <c r="LGM79" s="876"/>
      <c r="LGN79" s="876"/>
      <c r="LGO79" s="876"/>
      <c r="LGP79" s="876"/>
      <c r="LGQ79" s="876"/>
      <c r="LGR79" s="876"/>
      <c r="LGS79" s="876"/>
      <c r="LGT79" s="876"/>
      <c r="LGU79" s="876"/>
      <c r="LGV79" s="876"/>
      <c r="LGW79" s="876"/>
      <c r="LGX79" s="876"/>
      <c r="LGY79" s="876"/>
      <c r="LGZ79" s="876"/>
      <c r="LHA79" s="876"/>
      <c r="LHB79" s="876"/>
      <c r="LHC79" s="876"/>
      <c r="LHD79" s="876"/>
      <c r="LHE79" s="876"/>
      <c r="LHF79" s="876"/>
      <c r="LHG79" s="876"/>
      <c r="LHH79" s="876"/>
      <c r="LHI79" s="876"/>
      <c r="LHJ79" s="876"/>
      <c r="LHK79" s="876"/>
      <c r="LHL79" s="876"/>
      <c r="LHM79" s="876"/>
      <c r="LHN79" s="876"/>
      <c r="LHO79" s="876"/>
      <c r="LHP79" s="876"/>
      <c r="LHQ79" s="876"/>
      <c r="LHR79" s="876"/>
      <c r="LHS79" s="876"/>
      <c r="LHT79" s="876"/>
      <c r="LHU79" s="876"/>
      <c r="LHV79" s="876"/>
      <c r="LHW79" s="876"/>
      <c r="LHX79" s="876"/>
      <c r="LHY79" s="876"/>
      <c r="LHZ79" s="876"/>
      <c r="LIA79" s="876"/>
      <c r="LIB79" s="876"/>
      <c r="LIC79" s="876"/>
      <c r="LID79" s="876"/>
      <c r="LIE79" s="876"/>
      <c r="LIF79" s="876"/>
      <c r="LIG79" s="876"/>
      <c r="LIH79" s="876"/>
      <c r="LII79" s="876"/>
      <c r="LIJ79" s="876"/>
      <c r="LIK79" s="876"/>
      <c r="LIL79" s="876"/>
      <c r="LIM79" s="876"/>
      <c r="LIN79" s="876"/>
      <c r="LIO79" s="876"/>
      <c r="LIP79" s="876"/>
      <c r="LIQ79" s="876"/>
      <c r="LIR79" s="876"/>
      <c r="LIS79" s="876"/>
      <c r="LIT79" s="876"/>
      <c r="LIU79" s="876"/>
      <c r="LIV79" s="876"/>
      <c r="LIW79" s="876"/>
      <c r="LIX79" s="876"/>
      <c r="LIY79" s="876"/>
      <c r="LIZ79" s="876"/>
      <c r="LJA79" s="876"/>
      <c r="LJB79" s="876"/>
      <c r="LJC79" s="876"/>
      <c r="LJD79" s="876"/>
      <c r="LJE79" s="876"/>
      <c r="LJF79" s="876"/>
      <c r="LJG79" s="876"/>
      <c r="LJH79" s="876"/>
      <c r="LJI79" s="876"/>
      <c r="LJJ79" s="876"/>
      <c r="LJK79" s="876"/>
      <c r="LJL79" s="876"/>
      <c r="LJM79" s="876"/>
      <c r="LJN79" s="876"/>
      <c r="LJO79" s="876"/>
      <c r="LJP79" s="876"/>
      <c r="LJQ79" s="876"/>
      <c r="LJR79" s="876"/>
      <c r="LJS79" s="876"/>
      <c r="LJT79" s="876"/>
      <c r="LJU79" s="876"/>
      <c r="LJV79" s="876"/>
      <c r="LJW79" s="876"/>
      <c r="LJX79" s="876"/>
      <c r="LJY79" s="876"/>
      <c r="LJZ79" s="876"/>
      <c r="LKA79" s="876"/>
      <c r="LKB79" s="876"/>
      <c r="LKC79" s="876"/>
      <c r="LKD79" s="876"/>
      <c r="LKE79" s="876"/>
      <c r="LKF79" s="876"/>
      <c r="LKG79" s="876"/>
      <c r="LKH79" s="876"/>
      <c r="LKI79" s="876"/>
      <c r="LKJ79" s="876"/>
      <c r="LKK79" s="876"/>
      <c r="LKL79" s="876"/>
      <c r="LKM79" s="876"/>
      <c r="LKN79" s="876"/>
      <c r="LKO79" s="876"/>
      <c r="LKP79" s="876"/>
      <c r="LKQ79" s="876"/>
      <c r="LKR79" s="876"/>
      <c r="LKS79" s="876"/>
      <c r="LKT79" s="876"/>
      <c r="LKU79" s="876"/>
      <c r="LKV79" s="876"/>
      <c r="LKW79" s="876"/>
      <c r="LKX79" s="876"/>
      <c r="LKY79" s="876"/>
      <c r="LKZ79" s="876"/>
      <c r="LLA79" s="876"/>
      <c r="LLB79" s="876"/>
      <c r="LLC79" s="876"/>
      <c r="LLD79" s="876"/>
      <c r="LLE79" s="876"/>
      <c r="LLF79" s="876"/>
      <c r="LLG79" s="876"/>
      <c r="LLH79" s="876"/>
      <c r="LLI79" s="876"/>
      <c r="LLJ79" s="876"/>
      <c r="LLK79" s="876"/>
      <c r="LLL79" s="876"/>
      <c r="LLM79" s="876"/>
      <c r="LLN79" s="876"/>
      <c r="LLO79" s="876"/>
      <c r="LLP79" s="876"/>
      <c r="LLQ79" s="876"/>
      <c r="LLR79" s="876"/>
      <c r="LLS79" s="876"/>
      <c r="LLT79" s="876"/>
      <c r="LLU79" s="876"/>
      <c r="LLV79" s="876"/>
      <c r="LLW79" s="876"/>
      <c r="LLX79" s="876"/>
      <c r="LLY79" s="876"/>
      <c r="LLZ79" s="876"/>
      <c r="LMA79" s="876"/>
      <c r="LMB79" s="876"/>
      <c r="LMC79" s="876"/>
      <c r="LMD79" s="876"/>
      <c r="LME79" s="876"/>
      <c r="LMF79" s="876"/>
      <c r="LMG79" s="876"/>
      <c r="LMH79" s="876"/>
      <c r="LMI79" s="876"/>
      <c r="LMJ79" s="876"/>
      <c r="LMK79" s="876"/>
      <c r="LML79" s="876"/>
      <c r="LMM79" s="876"/>
      <c r="LMN79" s="876"/>
      <c r="LMO79" s="876"/>
      <c r="LMP79" s="876"/>
      <c r="LMQ79" s="876"/>
      <c r="LMR79" s="876"/>
      <c r="LMS79" s="876"/>
      <c r="LMT79" s="876"/>
      <c r="LMU79" s="876"/>
      <c r="LMV79" s="876"/>
      <c r="LMW79" s="876"/>
      <c r="LMX79" s="876"/>
      <c r="LMY79" s="876"/>
      <c r="LMZ79" s="876"/>
      <c r="LNA79" s="876"/>
      <c r="LNB79" s="876"/>
      <c r="LNC79" s="876"/>
      <c r="LND79" s="876"/>
      <c r="LNE79" s="876"/>
      <c r="LNF79" s="876"/>
      <c r="LNG79" s="876"/>
      <c r="LNH79" s="876"/>
      <c r="LNI79" s="876"/>
      <c r="LNJ79" s="876"/>
      <c r="LNK79" s="876"/>
      <c r="LNL79" s="876"/>
      <c r="LNM79" s="876"/>
      <c r="LNN79" s="876"/>
      <c r="LNO79" s="876"/>
      <c r="LNP79" s="876"/>
      <c r="LNQ79" s="876"/>
      <c r="LNR79" s="876"/>
      <c r="LNS79" s="876"/>
      <c r="LNT79" s="876"/>
      <c r="LNU79" s="876"/>
      <c r="LNV79" s="876"/>
      <c r="LNW79" s="876"/>
      <c r="LNX79" s="876"/>
      <c r="LNY79" s="876"/>
      <c r="LNZ79" s="876"/>
      <c r="LOA79" s="876"/>
      <c r="LOB79" s="876"/>
      <c r="LOC79" s="876"/>
      <c r="LOD79" s="876"/>
      <c r="LOE79" s="876"/>
      <c r="LOF79" s="876"/>
      <c r="LOG79" s="876"/>
      <c r="LOH79" s="876"/>
      <c r="LOI79" s="876"/>
      <c r="LOJ79" s="876"/>
      <c r="LOK79" s="876"/>
      <c r="LOL79" s="876"/>
      <c r="LOM79" s="876"/>
      <c r="LON79" s="876"/>
      <c r="LOO79" s="876"/>
      <c r="LOP79" s="876"/>
      <c r="LOQ79" s="876"/>
      <c r="LOR79" s="876"/>
      <c r="LOS79" s="876"/>
      <c r="LOT79" s="876"/>
      <c r="LOU79" s="876"/>
      <c r="LOV79" s="876"/>
      <c r="LOW79" s="876"/>
      <c r="LOX79" s="876"/>
      <c r="LOY79" s="876"/>
      <c r="LOZ79" s="876"/>
      <c r="LPA79" s="876"/>
      <c r="LPB79" s="876"/>
      <c r="LPC79" s="876"/>
      <c r="LPD79" s="876"/>
      <c r="LPE79" s="876"/>
      <c r="LPF79" s="876"/>
      <c r="LPG79" s="876"/>
      <c r="LPH79" s="876"/>
      <c r="LPI79" s="876"/>
      <c r="LPJ79" s="876"/>
      <c r="LPK79" s="876"/>
      <c r="LPL79" s="876"/>
      <c r="LPM79" s="876"/>
      <c r="LPN79" s="876"/>
      <c r="LPO79" s="876"/>
      <c r="LPP79" s="876"/>
      <c r="LPQ79" s="876"/>
      <c r="LPR79" s="876"/>
      <c r="LPS79" s="876"/>
      <c r="LPT79" s="876"/>
      <c r="LPU79" s="876"/>
      <c r="LPV79" s="876"/>
      <c r="LPW79" s="876"/>
      <c r="LPX79" s="876"/>
      <c r="LPY79" s="876"/>
      <c r="LPZ79" s="876"/>
      <c r="LQA79" s="876"/>
      <c r="LQB79" s="876"/>
      <c r="LQC79" s="876"/>
      <c r="LQD79" s="876"/>
      <c r="LQE79" s="876"/>
      <c r="LQF79" s="876"/>
      <c r="LQG79" s="876"/>
      <c r="LQH79" s="876"/>
      <c r="LQI79" s="876"/>
      <c r="LQJ79" s="876"/>
      <c r="LQK79" s="876"/>
      <c r="LQL79" s="876"/>
      <c r="LQM79" s="876"/>
      <c r="LQN79" s="876"/>
      <c r="LQO79" s="876"/>
      <c r="LQP79" s="876"/>
      <c r="LQQ79" s="876"/>
      <c r="LQR79" s="876"/>
      <c r="LQS79" s="876"/>
      <c r="LQT79" s="876"/>
      <c r="LQU79" s="876"/>
      <c r="LQV79" s="876"/>
      <c r="LQW79" s="876"/>
      <c r="LQX79" s="876"/>
      <c r="LQY79" s="876"/>
      <c r="LQZ79" s="876"/>
      <c r="LRA79" s="876"/>
      <c r="LRB79" s="876"/>
      <c r="LRC79" s="876"/>
      <c r="LRD79" s="876"/>
      <c r="LRE79" s="876"/>
      <c r="LRF79" s="876"/>
      <c r="LRG79" s="876"/>
      <c r="LRH79" s="876"/>
      <c r="LRI79" s="876"/>
      <c r="LRJ79" s="876"/>
      <c r="LRK79" s="876"/>
      <c r="LRL79" s="876"/>
      <c r="LRM79" s="876"/>
      <c r="LRN79" s="876"/>
      <c r="LRO79" s="876"/>
      <c r="LRP79" s="876"/>
      <c r="LRQ79" s="876"/>
      <c r="LRR79" s="876"/>
      <c r="LRS79" s="876"/>
      <c r="LRT79" s="876"/>
      <c r="LRU79" s="876"/>
      <c r="LRV79" s="876"/>
      <c r="LRW79" s="876"/>
      <c r="LRX79" s="876"/>
      <c r="LRY79" s="876"/>
      <c r="LRZ79" s="876"/>
      <c r="LSA79" s="876"/>
      <c r="LSB79" s="876"/>
      <c r="LSC79" s="876"/>
      <c r="LSD79" s="876"/>
      <c r="LSE79" s="876"/>
      <c r="LSF79" s="876"/>
      <c r="LSG79" s="876"/>
      <c r="LSH79" s="876"/>
      <c r="LSI79" s="876"/>
      <c r="LSJ79" s="876"/>
      <c r="LSK79" s="876"/>
      <c r="LSL79" s="876"/>
      <c r="LSM79" s="876"/>
      <c r="LSN79" s="876"/>
      <c r="LSO79" s="876"/>
      <c r="LSP79" s="876"/>
      <c r="LSQ79" s="876"/>
      <c r="LSR79" s="876"/>
      <c r="LSS79" s="876"/>
      <c r="LST79" s="876"/>
      <c r="LSU79" s="876"/>
      <c r="LSV79" s="876"/>
      <c r="LSW79" s="876"/>
      <c r="LSX79" s="876"/>
      <c r="LSY79" s="876"/>
      <c r="LSZ79" s="876"/>
      <c r="LTA79" s="876"/>
      <c r="LTB79" s="876"/>
      <c r="LTC79" s="876"/>
      <c r="LTD79" s="876"/>
      <c r="LTE79" s="876"/>
      <c r="LTF79" s="876"/>
      <c r="LTG79" s="876"/>
      <c r="LTH79" s="876"/>
      <c r="LTI79" s="876"/>
      <c r="LTJ79" s="876"/>
      <c r="LTK79" s="876"/>
      <c r="LTL79" s="876"/>
      <c r="LTM79" s="876"/>
      <c r="LTN79" s="876"/>
      <c r="LTO79" s="876"/>
      <c r="LTP79" s="876"/>
      <c r="LTQ79" s="876"/>
      <c r="LTR79" s="876"/>
      <c r="LTS79" s="876"/>
      <c r="LTT79" s="876"/>
      <c r="LTU79" s="876"/>
      <c r="LTV79" s="876"/>
      <c r="LTW79" s="876"/>
      <c r="LTX79" s="876"/>
      <c r="LTY79" s="876"/>
      <c r="LTZ79" s="876"/>
      <c r="LUA79" s="876"/>
      <c r="LUB79" s="876"/>
      <c r="LUC79" s="876"/>
      <c r="LUD79" s="876"/>
      <c r="LUE79" s="876"/>
      <c r="LUF79" s="876"/>
      <c r="LUG79" s="876"/>
      <c r="LUH79" s="876"/>
      <c r="LUI79" s="876"/>
      <c r="LUJ79" s="876"/>
      <c r="LUK79" s="876"/>
      <c r="LUL79" s="876"/>
      <c r="LUM79" s="876"/>
      <c r="LUN79" s="876"/>
      <c r="LUO79" s="876"/>
      <c r="LUP79" s="876"/>
      <c r="LUQ79" s="876"/>
      <c r="LUR79" s="876"/>
      <c r="LUS79" s="876"/>
      <c r="LUT79" s="876"/>
      <c r="LUU79" s="876"/>
      <c r="LUV79" s="876"/>
      <c r="LUW79" s="876"/>
      <c r="LUX79" s="876"/>
      <c r="LUY79" s="876"/>
      <c r="LUZ79" s="876"/>
      <c r="LVA79" s="876"/>
      <c r="LVB79" s="876"/>
      <c r="LVC79" s="876"/>
      <c r="LVD79" s="876"/>
      <c r="LVE79" s="876"/>
      <c r="LVF79" s="876"/>
      <c r="LVG79" s="876"/>
      <c r="LVH79" s="876"/>
      <c r="LVI79" s="876"/>
      <c r="LVJ79" s="876"/>
      <c r="LVK79" s="876"/>
      <c r="LVL79" s="876"/>
      <c r="LVM79" s="876"/>
      <c r="LVN79" s="876"/>
      <c r="LVO79" s="876"/>
      <c r="LVP79" s="876"/>
      <c r="LVQ79" s="876"/>
      <c r="LVR79" s="876"/>
      <c r="LVS79" s="876"/>
      <c r="LVT79" s="876"/>
      <c r="LVU79" s="876"/>
      <c r="LVV79" s="876"/>
      <c r="LVW79" s="876"/>
      <c r="LVX79" s="876"/>
      <c r="LVY79" s="876"/>
      <c r="LVZ79" s="876"/>
      <c r="LWA79" s="876"/>
      <c r="LWB79" s="876"/>
      <c r="LWC79" s="876"/>
      <c r="LWD79" s="876"/>
      <c r="LWE79" s="876"/>
      <c r="LWF79" s="876"/>
      <c r="LWG79" s="876"/>
      <c r="LWH79" s="876"/>
      <c r="LWI79" s="876"/>
      <c r="LWJ79" s="876"/>
      <c r="LWK79" s="876"/>
      <c r="LWL79" s="876"/>
      <c r="LWM79" s="876"/>
      <c r="LWN79" s="876"/>
      <c r="LWO79" s="876"/>
      <c r="LWP79" s="876"/>
      <c r="LWQ79" s="876"/>
      <c r="LWR79" s="876"/>
      <c r="LWS79" s="876"/>
      <c r="LWT79" s="876"/>
      <c r="LWU79" s="876"/>
      <c r="LWV79" s="876"/>
      <c r="LWW79" s="876"/>
      <c r="LWX79" s="876"/>
      <c r="LWY79" s="876"/>
      <c r="LWZ79" s="876"/>
      <c r="LXA79" s="876"/>
      <c r="LXB79" s="876"/>
      <c r="LXC79" s="876"/>
      <c r="LXD79" s="876"/>
      <c r="LXE79" s="876"/>
      <c r="LXF79" s="876"/>
      <c r="LXG79" s="876"/>
      <c r="LXH79" s="876"/>
      <c r="LXI79" s="876"/>
      <c r="LXJ79" s="876"/>
      <c r="LXK79" s="876"/>
      <c r="LXL79" s="876"/>
      <c r="LXM79" s="876"/>
      <c r="LXN79" s="876"/>
      <c r="LXO79" s="876"/>
      <c r="LXP79" s="876"/>
      <c r="LXQ79" s="876"/>
      <c r="LXR79" s="876"/>
      <c r="LXS79" s="876"/>
      <c r="LXT79" s="876"/>
      <c r="LXU79" s="876"/>
      <c r="LXV79" s="876"/>
      <c r="LXW79" s="876"/>
      <c r="LXX79" s="876"/>
      <c r="LXY79" s="876"/>
      <c r="LXZ79" s="876"/>
      <c r="LYA79" s="876"/>
      <c r="LYB79" s="876"/>
      <c r="LYC79" s="876"/>
      <c r="LYD79" s="876"/>
      <c r="LYE79" s="876"/>
      <c r="LYF79" s="876"/>
      <c r="LYG79" s="876"/>
      <c r="LYH79" s="876"/>
      <c r="LYI79" s="876"/>
      <c r="LYJ79" s="876"/>
      <c r="LYK79" s="876"/>
      <c r="LYL79" s="876"/>
      <c r="LYM79" s="876"/>
      <c r="LYN79" s="876"/>
      <c r="LYO79" s="876"/>
      <c r="LYP79" s="876"/>
      <c r="LYQ79" s="876"/>
      <c r="LYR79" s="876"/>
      <c r="LYS79" s="876"/>
      <c r="LYT79" s="876"/>
      <c r="LYU79" s="876"/>
      <c r="LYV79" s="876"/>
      <c r="LYW79" s="876"/>
      <c r="LYX79" s="876"/>
      <c r="LYY79" s="876"/>
      <c r="LYZ79" s="876"/>
      <c r="LZA79" s="876"/>
      <c r="LZB79" s="876"/>
      <c r="LZC79" s="876"/>
      <c r="LZD79" s="876"/>
      <c r="LZE79" s="876"/>
      <c r="LZF79" s="876"/>
      <c r="LZG79" s="876"/>
      <c r="LZH79" s="876"/>
      <c r="LZI79" s="876"/>
      <c r="LZJ79" s="876"/>
      <c r="LZK79" s="876"/>
      <c r="LZL79" s="876"/>
      <c r="LZM79" s="876"/>
      <c r="LZN79" s="876"/>
      <c r="LZO79" s="876"/>
      <c r="LZP79" s="876"/>
      <c r="LZQ79" s="876"/>
      <c r="LZR79" s="876"/>
      <c r="LZS79" s="876"/>
      <c r="LZT79" s="876"/>
      <c r="LZU79" s="876"/>
      <c r="LZV79" s="876"/>
      <c r="LZW79" s="876"/>
      <c r="LZX79" s="876"/>
      <c r="LZY79" s="876"/>
      <c r="LZZ79" s="876"/>
      <c r="MAA79" s="876"/>
      <c r="MAB79" s="876"/>
      <c r="MAC79" s="876"/>
      <c r="MAD79" s="876"/>
      <c r="MAE79" s="876"/>
      <c r="MAF79" s="876"/>
      <c r="MAG79" s="876"/>
      <c r="MAH79" s="876"/>
      <c r="MAI79" s="876"/>
      <c r="MAJ79" s="876"/>
      <c r="MAK79" s="876"/>
      <c r="MAL79" s="876"/>
      <c r="MAM79" s="876"/>
      <c r="MAN79" s="876"/>
      <c r="MAO79" s="876"/>
      <c r="MAP79" s="876"/>
      <c r="MAQ79" s="876"/>
      <c r="MAR79" s="876"/>
      <c r="MAS79" s="876"/>
      <c r="MAT79" s="876"/>
      <c r="MAU79" s="876"/>
      <c r="MAV79" s="876"/>
      <c r="MAW79" s="876"/>
      <c r="MAX79" s="876"/>
      <c r="MAY79" s="876"/>
      <c r="MAZ79" s="876"/>
      <c r="MBA79" s="876"/>
      <c r="MBB79" s="876"/>
      <c r="MBC79" s="876"/>
      <c r="MBD79" s="876"/>
      <c r="MBE79" s="876"/>
      <c r="MBF79" s="876"/>
      <c r="MBG79" s="876"/>
      <c r="MBH79" s="876"/>
      <c r="MBI79" s="876"/>
      <c r="MBJ79" s="876"/>
      <c r="MBK79" s="876"/>
      <c r="MBL79" s="876"/>
      <c r="MBM79" s="876"/>
      <c r="MBN79" s="876"/>
      <c r="MBO79" s="876"/>
      <c r="MBP79" s="876"/>
      <c r="MBQ79" s="876"/>
      <c r="MBR79" s="876"/>
      <c r="MBS79" s="876"/>
      <c r="MBT79" s="876"/>
      <c r="MBU79" s="876"/>
      <c r="MBV79" s="876"/>
      <c r="MBW79" s="876"/>
      <c r="MBX79" s="876"/>
      <c r="MBY79" s="876"/>
      <c r="MBZ79" s="876"/>
      <c r="MCA79" s="876"/>
      <c r="MCB79" s="876"/>
      <c r="MCC79" s="876"/>
      <c r="MCD79" s="876"/>
      <c r="MCE79" s="876"/>
      <c r="MCF79" s="876"/>
      <c r="MCG79" s="876"/>
      <c r="MCH79" s="876"/>
      <c r="MCI79" s="876"/>
      <c r="MCJ79" s="876"/>
      <c r="MCK79" s="876"/>
      <c r="MCL79" s="876"/>
      <c r="MCM79" s="876"/>
      <c r="MCN79" s="876"/>
      <c r="MCO79" s="876"/>
      <c r="MCP79" s="876"/>
      <c r="MCQ79" s="876"/>
      <c r="MCR79" s="876"/>
      <c r="MCS79" s="876"/>
      <c r="MCT79" s="876"/>
      <c r="MCU79" s="876"/>
      <c r="MCV79" s="876"/>
      <c r="MCW79" s="876"/>
      <c r="MCX79" s="876"/>
      <c r="MCY79" s="876"/>
      <c r="MCZ79" s="876"/>
      <c r="MDA79" s="876"/>
      <c r="MDB79" s="876"/>
      <c r="MDC79" s="876"/>
      <c r="MDD79" s="876"/>
      <c r="MDE79" s="876"/>
      <c r="MDF79" s="876"/>
      <c r="MDG79" s="876"/>
      <c r="MDH79" s="876"/>
      <c r="MDI79" s="876"/>
      <c r="MDJ79" s="876"/>
      <c r="MDK79" s="876"/>
      <c r="MDL79" s="876"/>
      <c r="MDM79" s="876"/>
      <c r="MDN79" s="876"/>
      <c r="MDO79" s="876"/>
      <c r="MDP79" s="876"/>
      <c r="MDQ79" s="876"/>
      <c r="MDR79" s="876"/>
      <c r="MDS79" s="876"/>
      <c r="MDT79" s="876"/>
      <c r="MDU79" s="876"/>
      <c r="MDV79" s="876"/>
      <c r="MDW79" s="876"/>
      <c r="MDX79" s="876"/>
      <c r="MDY79" s="876"/>
      <c r="MDZ79" s="876"/>
      <c r="MEA79" s="876"/>
      <c r="MEB79" s="876"/>
      <c r="MEC79" s="876"/>
      <c r="MED79" s="876"/>
      <c r="MEE79" s="876"/>
      <c r="MEF79" s="876"/>
      <c r="MEG79" s="876"/>
      <c r="MEH79" s="876"/>
      <c r="MEI79" s="876"/>
      <c r="MEJ79" s="876"/>
      <c r="MEK79" s="876"/>
      <c r="MEL79" s="876"/>
      <c r="MEM79" s="876"/>
      <c r="MEN79" s="876"/>
      <c r="MEO79" s="876"/>
      <c r="MEP79" s="876"/>
      <c r="MEQ79" s="876"/>
      <c r="MER79" s="876"/>
      <c r="MES79" s="876"/>
      <c r="MET79" s="876"/>
      <c r="MEU79" s="876"/>
      <c r="MEV79" s="876"/>
      <c r="MEW79" s="876"/>
      <c r="MEX79" s="876"/>
      <c r="MEY79" s="876"/>
      <c r="MEZ79" s="876"/>
      <c r="MFA79" s="876"/>
      <c r="MFB79" s="876"/>
      <c r="MFC79" s="876"/>
      <c r="MFD79" s="876"/>
      <c r="MFE79" s="876"/>
      <c r="MFF79" s="876"/>
      <c r="MFG79" s="876"/>
      <c r="MFH79" s="876"/>
      <c r="MFI79" s="876"/>
      <c r="MFJ79" s="876"/>
      <c r="MFK79" s="876"/>
      <c r="MFL79" s="876"/>
      <c r="MFM79" s="876"/>
      <c r="MFN79" s="876"/>
      <c r="MFO79" s="876"/>
      <c r="MFP79" s="876"/>
      <c r="MFQ79" s="876"/>
      <c r="MFR79" s="876"/>
      <c r="MFS79" s="876"/>
      <c r="MFT79" s="876"/>
      <c r="MFU79" s="876"/>
      <c r="MFV79" s="876"/>
      <c r="MFW79" s="876"/>
      <c r="MFX79" s="876"/>
      <c r="MFY79" s="876"/>
      <c r="MFZ79" s="876"/>
      <c r="MGA79" s="876"/>
      <c r="MGB79" s="876"/>
      <c r="MGC79" s="876"/>
      <c r="MGD79" s="876"/>
      <c r="MGE79" s="876"/>
      <c r="MGF79" s="876"/>
      <c r="MGG79" s="876"/>
      <c r="MGH79" s="876"/>
      <c r="MGI79" s="876"/>
      <c r="MGJ79" s="876"/>
      <c r="MGK79" s="876"/>
      <c r="MGL79" s="876"/>
      <c r="MGM79" s="876"/>
      <c r="MGN79" s="876"/>
      <c r="MGO79" s="876"/>
      <c r="MGP79" s="876"/>
      <c r="MGQ79" s="876"/>
      <c r="MGR79" s="876"/>
      <c r="MGS79" s="876"/>
      <c r="MGT79" s="876"/>
      <c r="MGU79" s="876"/>
      <c r="MGV79" s="876"/>
      <c r="MGW79" s="876"/>
      <c r="MGX79" s="876"/>
      <c r="MGY79" s="876"/>
      <c r="MGZ79" s="876"/>
      <c r="MHA79" s="876"/>
      <c r="MHB79" s="876"/>
      <c r="MHC79" s="876"/>
      <c r="MHD79" s="876"/>
      <c r="MHE79" s="876"/>
      <c r="MHF79" s="876"/>
      <c r="MHG79" s="876"/>
      <c r="MHH79" s="876"/>
      <c r="MHI79" s="876"/>
      <c r="MHJ79" s="876"/>
      <c r="MHK79" s="876"/>
      <c r="MHL79" s="876"/>
      <c r="MHM79" s="876"/>
      <c r="MHN79" s="876"/>
      <c r="MHO79" s="876"/>
      <c r="MHP79" s="876"/>
      <c r="MHQ79" s="876"/>
      <c r="MHR79" s="876"/>
      <c r="MHS79" s="876"/>
      <c r="MHT79" s="876"/>
      <c r="MHU79" s="876"/>
      <c r="MHV79" s="876"/>
      <c r="MHW79" s="876"/>
      <c r="MHX79" s="876"/>
      <c r="MHY79" s="876"/>
      <c r="MHZ79" s="876"/>
      <c r="MIA79" s="876"/>
      <c r="MIB79" s="876"/>
      <c r="MIC79" s="876"/>
      <c r="MID79" s="876"/>
      <c r="MIE79" s="876"/>
      <c r="MIF79" s="876"/>
      <c r="MIG79" s="876"/>
      <c r="MIH79" s="876"/>
      <c r="MII79" s="876"/>
      <c r="MIJ79" s="876"/>
      <c r="MIK79" s="876"/>
      <c r="MIL79" s="876"/>
      <c r="MIM79" s="876"/>
      <c r="MIN79" s="876"/>
      <c r="MIO79" s="876"/>
      <c r="MIP79" s="876"/>
      <c r="MIQ79" s="876"/>
      <c r="MIR79" s="876"/>
      <c r="MIS79" s="876"/>
      <c r="MIT79" s="876"/>
      <c r="MIU79" s="876"/>
      <c r="MIV79" s="876"/>
      <c r="MIW79" s="876"/>
      <c r="MIX79" s="876"/>
      <c r="MIY79" s="876"/>
      <c r="MIZ79" s="876"/>
      <c r="MJA79" s="876"/>
      <c r="MJB79" s="876"/>
      <c r="MJC79" s="876"/>
      <c r="MJD79" s="876"/>
      <c r="MJE79" s="876"/>
      <c r="MJF79" s="876"/>
      <c r="MJG79" s="876"/>
      <c r="MJH79" s="876"/>
      <c r="MJI79" s="876"/>
      <c r="MJJ79" s="876"/>
      <c r="MJK79" s="876"/>
      <c r="MJL79" s="876"/>
      <c r="MJM79" s="876"/>
      <c r="MJN79" s="876"/>
      <c r="MJO79" s="876"/>
      <c r="MJP79" s="876"/>
      <c r="MJQ79" s="876"/>
      <c r="MJR79" s="876"/>
      <c r="MJS79" s="876"/>
      <c r="MJT79" s="876"/>
      <c r="MJU79" s="876"/>
      <c r="MJV79" s="876"/>
      <c r="MJW79" s="876"/>
      <c r="MJX79" s="876"/>
      <c r="MJY79" s="876"/>
      <c r="MJZ79" s="876"/>
      <c r="MKA79" s="876"/>
      <c r="MKB79" s="876"/>
      <c r="MKC79" s="876"/>
      <c r="MKD79" s="876"/>
      <c r="MKE79" s="876"/>
      <c r="MKF79" s="876"/>
      <c r="MKG79" s="876"/>
      <c r="MKH79" s="876"/>
      <c r="MKI79" s="876"/>
      <c r="MKJ79" s="876"/>
      <c r="MKK79" s="876"/>
      <c r="MKL79" s="876"/>
      <c r="MKM79" s="876"/>
      <c r="MKN79" s="876"/>
      <c r="MKO79" s="876"/>
      <c r="MKP79" s="876"/>
      <c r="MKQ79" s="876"/>
      <c r="MKR79" s="876"/>
      <c r="MKS79" s="876"/>
      <c r="MKT79" s="876"/>
      <c r="MKU79" s="876"/>
      <c r="MKV79" s="876"/>
      <c r="MKW79" s="876"/>
      <c r="MKX79" s="876"/>
      <c r="MKY79" s="876"/>
      <c r="MKZ79" s="876"/>
      <c r="MLA79" s="876"/>
      <c r="MLB79" s="876"/>
      <c r="MLC79" s="876"/>
      <c r="MLD79" s="876"/>
      <c r="MLE79" s="876"/>
      <c r="MLF79" s="876"/>
      <c r="MLG79" s="876"/>
      <c r="MLH79" s="876"/>
      <c r="MLI79" s="876"/>
      <c r="MLJ79" s="876"/>
      <c r="MLK79" s="876"/>
      <c r="MLL79" s="876"/>
      <c r="MLM79" s="876"/>
      <c r="MLN79" s="876"/>
      <c r="MLO79" s="876"/>
      <c r="MLP79" s="876"/>
      <c r="MLQ79" s="876"/>
      <c r="MLR79" s="876"/>
      <c r="MLS79" s="876"/>
      <c r="MLT79" s="876"/>
      <c r="MLU79" s="876"/>
      <c r="MLV79" s="876"/>
      <c r="MLW79" s="876"/>
      <c r="MLX79" s="876"/>
      <c r="MLY79" s="876"/>
      <c r="MLZ79" s="876"/>
      <c r="MMA79" s="876"/>
      <c r="MMB79" s="876"/>
      <c r="MMC79" s="876"/>
      <c r="MMD79" s="876"/>
      <c r="MME79" s="876"/>
      <c r="MMF79" s="876"/>
      <c r="MMG79" s="876"/>
      <c r="MMH79" s="876"/>
      <c r="MMI79" s="876"/>
      <c r="MMJ79" s="876"/>
      <c r="MMK79" s="876"/>
      <c r="MML79" s="876"/>
      <c r="MMM79" s="876"/>
      <c r="MMN79" s="876"/>
      <c r="MMO79" s="876"/>
      <c r="MMP79" s="876"/>
      <c r="MMQ79" s="876"/>
      <c r="MMR79" s="876"/>
      <c r="MMS79" s="876"/>
      <c r="MMT79" s="876"/>
      <c r="MMU79" s="876"/>
      <c r="MMV79" s="876"/>
      <c r="MMW79" s="876"/>
      <c r="MMX79" s="876"/>
      <c r="MMY79" s="876"/>
      <c r="MMZ79" s="876"/>
      <c r="MNA79" s="876"/>
      <c r="MNB79" s="876"/>
      <c r="MNC79" s="876"/>
      <c r="MND79" s="876"/>
      <c r="MNE79" s="876"/>
      <c r="MNF79" s="876"/>
      <c r="MNG79" s="876"/>
      <c r="MNH79" s="876"/>
      <c r="MNI79" s="876"/>
      <c r="MNJ79" s="876"/>
      <c r="MNK79" s="876"/>
      <c r="MNL79" s="876"/>
      <c r="MNM79" s="876"/>
      <c r="MNN79" s="876"/>
      <c r="MNO79" s="876"/>
      <c r="MNP79" s="876"/>
      <c r="MNQ79" s="876"/>
      <c r="MNR79" s="876"/>
      <c r="MNS79" s="876"/>
      <c r="MNT79" s="876"/>
      <c r="MNU79" s="876"/>
      <c r="MNV79" s="876"/>
      <c r="MNW79" s="876"/>
      <c r="MNX79" s="876"/>
      <c r="MNY79" s="876"/>
      <c r="MNZ79" s="876"/>
      <c r="MOA79" s="876"/>
      <c r="MOB79" s="876"/>
      <c r="MOC79" s="876"/>
      <c r="MOD79" s="876"/>
      <c r="MOE79" s="876"/>
      <c r="MOF79" s="876"/>
      <c r="MOG79" s="876"/>
      <c r="MOH79" s="876"/>
      <c r="MOI79" s="876"/>
      <c r="MOJ79" s="876"/>
      <c r="MOK79" s="876"/>
      <c r="MOL79" s="876"/>
      <c r="MOM79" s="876"/>
      <c r="MON79" s="876"/>
      <c r="MOO79" s="876"/>
      <c r="MOP79" s="876"/>
      <c r="MOQ79" s="876"/>
      <c r="MOR79" s="876"/>
      <c r="MOS79" s="876"/>
      <c r="MOT79" s="876"/>
      <c r="MOU79" s="876"/>
      <c r="MOV79" s="876"/>
      <c r="MOW79" s="876"/>
      <c r="MOX79" s="876"/>
      <c r="MOY79" s="876"/>
      <c r="MOZ79" s="876"/>
      <c r="MPA79" s="876"/>
      <c r="MPB79" s="876"/>
      <c r="MPC79" s="876"/>
      <c r="MPD79" s="876"/>
      <c r="MPE79" s="876"/>
      <c r="MPF79" s="876"/>
      <c r="MPG79" s="876"/>
      <c r="MPH79" s="876"/>
      <c r="MPI79" s="876"/>
      <c r="MPJ79" s="876"/>
      <c r="MPK79" s="876"/>
      <c r="MPL79" s="876"/>
      <c r="MPM79" s="876"/>
      <c r="MPN79" s="876"/>
      <c r="MPO79" s="876"/>
      <c r="MPP79" s="876"/>
      <c r="MPQ79" s="876"/>
      <c r="MPR79" s="876"/>
      <c r="MPS79" s="876"/>
      <c r="MPT79" s="876"/>
      <c r="MPU79" s="876"/>
      <c r="MPV79" s="876"/>
      <c r="MPW79" s="876"/>
      <c r="MPX79" s="876"/>
      <c r="MPY79" s="876"/>
      <c r="MPZ79" s="876"/>
      <c r="MQA79" s="876"/>
      <c r="MQB79" s="876"/>
      <c r="MQC79" s="876"/>
      <c r="MQD79" s="876"/>
      <c r="MQE79" s="876"/>
      <c r="MQF79" s="876"/>
      <c r="MQG79" s="876"/>
      <c r="MQH79" s="876"/>
      <c r="MQI79" s="876"/>
      <c r="MQJ79" s="876"/>
      <c r="MQK79" s="876"/>
      <c r="MQL79" s="876"/>
      <c r="MQM79" s="876"/>
      <c r="MQN79" s="876"/>
      <c r="MQO79" s="876"/>
      <c r="MQP79" s="876"/>
      <c r="MQQ79" s="876"/>
      <c r="MQR79" s="876"/>
      <c r="MQS79" s="876"/>
      <c r="MQT79" s="876"/>
      <c r="MQU79" s="876"/>
      <c r="MQV79" s="876"/>
      <c r="MQW79" s="876"/>
      <c r="MQX79" s="876"/>
      <c r="MQY79" s="876"/>
      <c r="MQZ79" s="876"/>
      <c r="MRA79" s="876"/>
      <c r="MRB79" s="876"/>
      <c r="MRC79" s="876"/>
      <c r="MRD79" s="876"/>
      <c r="MRE79" s="876"/>
      <c r="MRF79" s="876"/>
      <c r="MRG79" s="876"/>
      <c r="MRH79" s="876"/>
      <c r="MRI79" s="876"/>
      <c r="MRJ79" s="876"/>
      <c r="MRK79" s="876"/>
      <c r="MRL79" s="876"/>
      <c r="MRM79" s="876"/>
      <c r="MRN79" s="876"/>
      <c r="MRO79" s="876"/>
      <c r="MRP79" s="876"/>
      <c r="MRQ79" s="876"/>
      <c r="MRR79" s="876"/>
      <c r="MRS79" s="876"/>
      <c r="MRT79" s="876"/>
      <c r="MRU79" s="876"/>
      <c r="MRV79" s="876"/>
      <c r="MRW79" s="876"/>
      <c r="MRX79" s="876"/>
      <c r="MRY79" s="876"/>
      <c r="MRZ79" s="876"/>
      <c r="MSA79" s="876"/>
      <c r="MSB79" s="876"/>
      <c r="MSC79" s="876"/>
      <c r="MSD79" s="876"/>
      <c r="MSE79" s="876"/>
      <c r="MSF79" s="876"/>
      <c r="MSG79" s="876"/>
      <c r="MSH79" s="876"/>
      <c r="MSI79" s="876"/>
      <c r="MSJ79" s="876"/>
      <c r="MSK79" s="876"/>
      <c r="MSL79" s="876"/>
      <c r="MSM79" s="876"/>
      <c r="MSN79" s="876"/>
      <c r="MSO79" s="876"/>
      <c r="MSP79" s="876"/>
      <c r="MSQ79" s="876"/>
      <c r="MSR79" s="876"/>
      <c r="MSS79" s="876"/>
      <c r="MST79" s="876"/>
      <c r="MSU79" s="876"/>
      <c r="MSV79" s="876"/>
      <c r="MSW79" s="876"/>
      <c r="MSX79" s="876"/>
      <c r="MSY79" s="876"/>
      <c r="MSZ79" s="876"/>
      <c r="MTA79" s="876"/>
      <c r="MTB79" s="876"/>
      <c r="MTC79" s="876"/>
      <c r="MTD79" s="876"/>
      <c r="MTE79" s="876"/>
      <c r="MTF79" s="876"/>
      <c r="MTG79" s="876"/>
      <c r="MTH79" s="876"/>
      <c r="MTI79" s="876"/>
      <c r="MTJ79" s="876"/>
      <c r="MTK79" s="876"/>
      <c r="MTL79" s="876"/>
      <c r="MTM79" s="876"/>
      <c r="MTN79" s="876"/>
      <c r="MTO79" s="876"/>
      <c r="MTP79" s="876"/>
      <c r="MTQ79" s="876"/>
      <c r="MTR79" s="876"/>
      <c r="MTS79" s="876"/>
      <c r="MTT79" s="876"/>
      <c r="MTU79" s="876"/>
      <c r="MTV79" s="876"/>
      <c r="MTW79" s="876"/>
      <c r="MTX79" s="876"/>
      <c r="MTY79" s="876"/>
      <c r="MTZ79" s="876"/>
      <c r="MUA79" s="876"/>
      <c r="MUB79" s="876"/>
      <c r="MUC79" s="876"/>
      <c r="MUD79" s="876"/>
      <c r="MUE79" s="876"/>
      <c r="MUF79" s="876"/>
      <c r="MUG79" s="876"/>
      <c r="MUH79" s="876"/>
      <c r="MUI79" s="876"/>
      <c r="MUJ79" s="876"/>
      <c r="MUK79" s="876"/>
      <c r="MUL79" s="876"/>
      <c r="MUM79" s="876"/>
      <c r="MUN79" s="876"/>
      <c r="MUO79" s="876"/>
      <c r="MUP79" s="876"/>
      <c r="MUQ79" s="876"/>
      <c r="MUR79" s="876"/>
      <c r="MUS79" s="876"/>
      <c r="MUT79" s="876"/>
      <c r="MUU79" s="876"/>
      <c r="MUV79" s="876"/>
      <c r="MUW79" s="876"/>
      <c r="MUX79" s="876"/>
      <c r="MUY79" s="876"/>
      <c r="MUZ79" s="876"/>
      <c r="MVA79" s="876"/>
      <c r="MVB79" s="876"/>
      <c r="MVC79" s="876"/>
      <c r="MVD79" s="876"/>
      <c r="MVE79" s="876"/>
      <c r="MVF79" s="876"/>
      <c r="MVG79" s="876"/>
      <c r="MVH79" s="876"/>
      <c r="MVI79" s="876"/>
      <c r="MVJ79" s="876"/>
      <c r="MVK79" s="876"/>
      <c r="MVL79" s="876"/>
      <c r="MVM79" s="876"/>
      <c r="MVN79" s="876"/>
      <c r="MVO79" s="876"/>
      <c r="MVP79" s="876"/>
      <c r="MVQ79" s="876"/>
      <c r="MVR79" s="876"/>
      <c r="MVS79" s="876"/>
      <c r="MVT79" s="876"/>
      <c r="MVU79" s="876"/>
      <c r="MVV79" s="876"/>
      <c r="MVW79" s="876"/>
      <c r="MVX79" s="876"/>
      <c r="MVY79" s="876"/>
      <c r="MVZ79" s="876"/>
      <c r="MWA79" s="876"/>
      <c r="MWB79" s="876"/>
      <c r="MWC79" s="876"/>
      <c r="MWD79" s="876"/>
      <c r="MWE79" s="876"/>
      <c r="MWF79" s="876"/>
      <c r="MWG79" s="876"/>
      <c r="MWH79" s="876"/>
      <c r="MWI79" s="876"/>
      <c r="MWJ79" s="876"/>
      <c r="MWK79" s="876"/>
      <c r="MWL79" s="876"/>
      <c r="MWM79" s="876"/>
      <c r="MWN79" s="876"/>
      <c r="MWO79" s="876"/>
      <c r="MWP79" s="876"/>
      <c r="MWQ79" s="876"/>
      <c r="MWR79" s="876"/>
      <c r="MWS79" s="876"/>
      <c r="MWT79" s="876"/>
      <c r="MWU79" s="876"/>
      <c r="MWV79" s="876"/>
      <c r="MWW79" s="876"/>
      <c r="MWX79" s="876"/>
      <c r="MWY79" s="876"/>
      <c r="MWZ79" s="876"/>
      <c r="MXA79" s="876"/>
      <c r="MXB79" s="876"/>
      <c r="MXC79" s="876"/>
      <c r="MXD79" s="876"/>
      <c r="MXE79" s="876"/>
      <c r="MXF79" s="876"/>
      <c r="MXG79" s="876"/>
      <c r="MXH79" s="876"/>
      <c r="MXI79" s="876"/>
      <c r="MXJ79" s="876"/>
      <c r="MXK79" s="876"/>
      <c r="MXL79" s="876"/>
      <c r="MXM79" s="876"/>
      <c r="MXN79" s="876"/>
      <c r="MXO79" s="876"/>
      <c r="MXP79" s="876"/>
      <c r="MXQ79" s="876"/>
      <c r="MXR79" s="876"/>
      <c r="MXS79" s="876"/>
      <c r="MXT79" s="876"/>
      <c r="MXU79" s="876"/>
      <c r="MXV79" s="876"/>
      <c r="MXW79" s="876"/>
      <c r="MXX79" s="876"/>
      <c r="MXY79" s="876"/>
      <c r="MXZ79" s="876"/>
      <c r="MYA79" s="876"/>
      <c r="MYB79" s="876"/>
      <c r="MYC79" s="876"/>
      <c r="MYD79" s="876"/>
      <c r="MYE79" s="876"/>
      <c r="MYF79" s="876"/>
      <c r="MYG79" s="876"/>
      <c r="MYH79" s="876"/>
      <c r="MYI79" s="876"/>
      <c r="MYJ79" s="876"/>
      <c r="MYK79" s="876"/>
      <c r="MYL79" s="876"/>
      <c r="MYM79" s="876"/>
      <c r="MYN79" s="876"/>
      <c r="MYO79" s="876"/>
      <c r="MYP79" s="876"/>
      <c r="MYQ79" s="876"/>
      <c r="MYR79" s="876"/>
      <c r="MYS79" s="876"/>
      <c r="MYT79" s="876"/>
      <c r="MYU79" s="876"/>
      <c r="MYV79" s="876"/>
      <c r="MYW79" s="876"/>
      <c r="MYX79" s="876"/>
      <c r="MYY79" s="876"/>
      <c r="MYZ79" s="876"/>
      <c r="MZA79" s="876"/>
      <c r="MZB79" s="876"/>
      <c r="MZC79" s="876"/>
      <c r="MZD79" s="876"/>
      <c r="MZE79" s="876"/>
      <c r="MZF79" s="876"/>
      <c r="MZG79" s="876"/>
      <c r="MZH79" s="876"/>
      <c r="MZI79" s="876"/>
      <c r="MZJ79" s="876"/>
      <c r="MZK79" s="876"/>
      <c r="MZL79" s="876"/>
      <c r="MZM79" s="876"/>
      <c r="MZN79" s="876"/>
      <c r="MZO79" s="876"/>
      <c r="MZP79" s="876"/>
      <c r="MZQ79" s="876"/>
      <c r="MZR79" s="876"/>
      <c r="MZS79" s="876"/>
      <c r="MZT79" s="876"/>
      <c r="MZU79" s="876"/>
      <c r="MZV79" s="876"/>
      <c r="MZW79" s="876"/>
      <c r="MZX79" s="876"/>
      <c r="MZY79" s="876"/>
      <c r="MZZ79" s="876"/>
      <c r="NAA79" s="876"/>
      <c r="NAB79" s="876"/>
      <c r="NAC79" s="876"/>
      <c r="NAD79" s="876"/>
      <c r="NAE79" s="876"/>
      <c r="NAF79" s="876"/>
      <c r="NAG79" s="876"/>
      <c r="NAH79" s="876"/>
      <c r="NAI79" s="876"/>
      <c r="NAJ79" s="876"/>
      <c r="NAK79" s="876"/>
      <c r="NAL79" s="876"/>
      <c r="NAM79" s="876"/>
      <c r="NAN79" s="876"/>
      <c r="NAO79" s="876"/>
      <c r="NAP79" s="876"/>
      <c r="NAQ79" s="876"/>
      <c r="NAR79" s="876"/>
      <c r="NAS79" s="876"/>
      <c r="NAT79" s="876"/>
      <c r="NAU79" s="876"/>
      <c r="NAV79" s="876"/>
      <c r="NAW79" s="876"/>
      <c r="NAX79" s="876"/>
      <c r="NAY79" s="876"/>
      <c r="NAZ79" s="876"/>
      <c r="NBA79" s="876"/>
      <c r="NBB79" s="876"/>
      <c r="NBC79" s="876"/>
      <c r="NBD79" s="876"/>
      <c r="NBE79" s="876"/>
      <c r="NBF79" s="876"/>
      <c r="NBG79" s="876"/>
      <c r="NBH79" s="876"/>
      <c r="NBI79" s="876"/>
      <c r="NBJ79" s="876"/>
      <c r="NBK79" s="876"/>
      <c r="NBL79" s="876"/>
      <c r="NBM79" s="876"/>
      <c r="NBN79" s="876"/>
      <c r="NBO79" s="876"/>
      <c r="NBP79" s="876"/>
      <c r="NBQ79" s="876"/>
      <c r="NBR79" s="876"/>
      <c r="NBS79" s="876"/>
      <c r="NBT79" s="876"/>
      <c r="NBU79" s="876"/>
      <c r="NBV79" s="876"/>
      <c r="NBW79" s="876"/>
      <c r="NBX79" s="876"/>
      <c r="NBY79" s="876"/>
      <c r="NBZ79" s="876"/>
      <c r="NCA79" s="876"/>
      <c r="NCB79" s="876"/>
      <c r="NCC79" s="876"/>
      <c r="NCD79" s="876"/>
      <c r="NCE79" s="876"/>
      <c r="NCF79" s="876"/>
      <c r="NCG79" s="876"/>
      <c r="NCH79" s="876"/>
      <c r="NCI79" s="876"/>
      <c r="NCJ79" s="876"/>
      <c r="NCK79" s="876"/>
      <c r="NCL79" s="876"/>
      <c r="NCM79" s="876"/>
      <c r="NCN79" s="876"/>
      <c r="NCO79" s="876"/>
      <c r="NCP79" s="876"/>
      <c r="NCQ79" s="876"/>
      <c r="NCR79" s="876"/>
      <c r="NCS79" s="876"/>
      <c r="NCT79" s="876"/>
      <c r="NCU79" s="876"/>
      <c r="NCV79" s="876"/>
      <c r="NCW79" s="876"/>
      <c r="NCX79" s="876"/>
      <c r="NCY79" s="876"/>
      <c r="NCZ79" s="876"/>
      <c r="NDA79" s="876"/>
      <c r="NDB79" s="876"/>
      <c r="NDC79" s="876"/>
      <c r="NDD79" s="876"/>
      <c r="NDE79" s="876"/>
      <c r="NDF79" s="876"/>
      <c r="NDG79" s="876"/>
      <c r="NDH79" s="876"/>
      <c r="NDI79" s="876"/>
      <c r="NDJ79" s="876"/>
      <c r="NDK79" s="876"/>
      <c r="NDL79" s="876"/>
      <c r="NDM79" s="876"/>
      <c r="NDN79" s="876"/>
      <c r="NDO79" s="876"/>
      <c r="NDP79" s="876"/>
      <c r="NDQ79" s="876"/>
      <c r="NDR79" s="876"/>
      <c r="NDS79" s="876"/>
      <c r="NDT79" s="876"/>
      <c r="NDU79" s="876"/>
      <c r="NDV79" s="876"/>
      <c r="NDW79" s="876"/>
      <c r="NDX79" s="876"/>
      <c r="NDY79" s="876"/>
      <c r="NDZ79" s="876"/>
      <c r="NEA79" s="876"/>
      <c r="NEB79" s="876"/>
      <c r="NEC79" s="876"/>
      <c r="NED79" s="876"/>
      <c r="NEE79" s="876"/>
      <c r="NEF79" s="876"/>
      <c r="NEG79" s="876"/>
      <c r="NEH79" s="876"/>
      <c r="NEI79" s="876"/>
      <c r="NEJ79" s="876"/>
      <c r="NEK79" s="876"/>
      <c r="NEL79" s="876"/>
      <c r="NEM79" s="876"/>
      <c r="NEN79" s="876"/>
      <c r="NEO79" s="876"/>
      <c r="NEP79" s="876"/>
      <c r="NEQ79" s="876"/>
      <c r="NER79" s="876"/>
      <c r="NES79" s="876"/>
      <c r="NET79" s="876"/>
      <c r="NEU79" s="876"/>
      <c r="NEV79" s="876"/>
      <c r="NEW79" s="876"/>
      <c r="NEX79" s="876"/>
      <c r="NEY79" s="876"/>
      <c r="NEZ79" s="876"/>
      <c r="NFA79" s="876"/>
      <c r="NFB79" s="876"/>
      <c r="NFC79" s="876"/>
      <c r="NFD79" s="876"/>
      <c r="NFE79" s="876"/>
      <c r="NFF79" s="876"/>
      <c r="NFG79" s="876"/>
      <c r="NFH79" s="876"/>
      <c r="NFI79" s="876"/>
      <c r="NFJ79" s="876"/>
      <c r="NFK79" s="876"/>
      <c r="NFL79" s="876"/>
      <c r="NFM79" s="876"/>
      <c r="NFN79" s="876"/>
      <c r="NFO79" s="876"/>
      <c r="NFP79" s="876"/>
      <c r="NFQ79" s="876"/>
      <c r="NFR79" s="876"/>
      <c r="NFS79" s="876"/>
      <c r="NFT79" s="876"/>
      <c r="NFU79" s="876"/>
      <c r="NFV79" s="876"/>
      <c r="NFW79" s="876"/>
      <c r="NFX79" s="876"/>
      <c r="NFY79" s="876"/>
      <c r="NFZ79" s="876"/>
      <c r="NGA79" s="876"/>
      <c r="NGB79" s="876"/>
      <c r="NGC79" s="876"/>
      <c r="NGD79" s="876"/>
      <c r="NGE79" s="876"/>
      <c r="NGF79" s="876"/>
      <c r="NGG79" s="876"/>
      <c r="NGH79" s="876"/>
      <c r="NGI79" s="876"/>
      <c r="NGJ79" s="876"/>
      <c r="NGK79" s="876"/>
      <c r="NGL79" s="876"/>
      <c r="NGM79" s="876"/>
      <c r="NGN79" s="876"/>
      <c r="NGO79" s="876"/>
      <c r="NGP79" s="876"/>
      <c r="NGQ79" s="876"/>
      <c r="NGR79" s="876"/>
      <c r="NGS79" s="876"/>
      <c r="NGT79" s="876"/>
      <c r="NGU79" s="876"/>
      <c r="NGV79" s="876"/>
      <c r="NGW79" s="876"/>
      <c r="NGX79" s="876"/>
      <c r="NGY79" s="876"/>
      <c r="NGZ79" s="876"/>
      <c r="NHA79" s="876"/>
      <c r="NHB79" s="876"/>
      <c r="NHC79" s="876"/>
      <c r="NHD79" s="876"/>
      <c r="NHE79" s="876"/>
      <c r="NHF79" s="876"/>
      <c r="NHG79" s="876"/>
      <c r="NHH79" s="876"/>
      <c r="NHI79" s="876"/>
      <c r="NHJ79" s="876"/>
      <c r="NHK79" s="876"/>
      <c r="NHL79" s="876"/>
      <c r="NHM79" s="876"/>
      <c r="NHN79" s="876"/>
      <c r="NHO79" s="876"/>
      <c r="NHP79" s="876"/>
      <c r="NHQ79" s="876"/>
      <c r="NHR79" s="876"/>
      <c r="NHS79" s="876"/>
      <c r="NHT79" s="876"/>
      <c r="NHU79" s="876"/>
      <c r="NHV79" s="876"/>
      <c r="NHW79" s="876"/>
      <c r="NHX79" s="876"/>
      <c r="NHY79" s="876"/>
      <c r="NHZ79" s="876"/>
      <c r="NIA79" s="876"/>
      <c r="NIB79" s="876"/>
      <c r="NIC79" s="876"/>
      <c r="NID79" s="876"/>
      <c r="NIE79" s="876"/>
      <c r="NIF79" s="876"/>
      <c r="NIG79" s="876"/>
      <c r="NIH79" s="876"/>
      <c r="NII79" s="876"/>
      <c r="NIJ79" s="876"/>
      <c r="NIK79" s="876"/>
      <c r="NIL79" s="876"/>
      <c r="NIM79" s="876"/>
      <c r="NIN79" s="876"/>
      <c r="NIO79" s="876"/>
      <c r="NIP79" s="876"/>
      <c r="NIQ79" s="876"/>
      <c r="NIR79" s="876"/>
      <c r="NIS79" s="876"/>
      <c r="NIT79" s="876"/>
      <c r="NIU79" s="876"/>
      <c r="NIV79" s="876"/>
      <c r="NIW79" s="876"/>
      <c r="NIX79" s="876"/>
      <c r="NIY79" s="876"/>
      <c r="NIZ79" s="876"/>
      <c r="NJA79" s="876"/>
      <c r="NJB79" s="876"/>
      <c r="NJC79" s="876"/>
      <c r="NJD79" s="876"/>
      <c r="NJE79" s="876"/>
      <c r="NJF79" s="876"/>
      <c r="NJG79" s="876"/>
      <c r="NJH79" s="876"/>
      <c r="NJI79" s="876"/>
      <c r="NJJ79" s="876"/>
      <c r="NJK79" s="876"/>
      <c r="NJL79" s="876"/>
      <c r="NJM79" s="876"/>
      <c r="NJN79" s="876"/>
      <c r="NJO79" s="876"/>
      <c r="NJP79" s="876"/>
      <c r="NJQ79" s="876"/>
      <c r="NJR79" s="876"/>
      <c r="NJS79" s="876"/>
      <c r="NJT79" s="876"/>
      <c r="NJU79" s="876"/>
      <c r="NJV79" s="876"/>
      <c r="NJW79" s="876"/>
      <c r="NJX79" s="876"/>
      <c r="NJY79" s="876"/>
      <c r="NJZ79" s="876"/>
      <c r="NKA79" s="876"/>
      <c r="NKB79" s="876"/>
      <c r="NKC79" s="876"/>
      <c r="NKD79" s="876"/>
      <c r="NKE79" s="876"/>
      <c r="NKF79" s="876"/>
      <c r="NKG79" s="876"/>
      <c r="NKH79" s="876"/>
      <c r="NKI79" s="876"/>
      <c r="NKJ79" s="876"/>
      <c r="NKK79" s="876"/>
      <c r="NKL79" s="876"/>
      <c r="NKM79" s="876"/>
      <c r="NKN79" s="876"/>
      <c r="NKO79" s="876"/>
      <c r="NKP79" s="876"/>
      <c r="NKQ79" s="876"/>
      <c r="NKR79" s="876"/>
      <c r="NKS79" s="876"/>
      <c r="NKT79" s="876"/>
      <c r="NKU79" s="876"/>
      <c r="NKV79" s="876"/>
      <c r="NKW79" s="876"/>
      <c r="NKX79" s="876"/>
      <c r="NKY79" s="876"/>
      <c r="NKZ79" s="876"/>
      <c r="NLA79" s="876"/>
      <c r="NLB79" s="876"/>
      <c r="NLC79" s="876"/>
      <c r="NLD79" s="876"/>
      <c r="NLE79" s="876"/>
      <c r="NLF79" s="876"/>
      <c r="NLG79" s="876"/>
      <c r="NLH79" s="876"/>
      <c r="NLI79" s="876"/>
      <c r="NLJ79" s="876"/>
      <c r="NLK79" s="876"/>
      <c r="NLL79" s="876"/>
      <c r="NLM79" s="876"/>
      <c r="NLN79" s="876"/>
      <c r="NLO79" s="876"/>
      <c r="NLP79" s="876"/>
      <c r="NLQ79" s="876"/>
      <c r="NLR79" s="876"/>
      <c r="NLS79" s="876"/>
      <c r="NLT79" s="876"/>
      <c r="NLU79" s="876"/>
      <c r="NLV79" s="876"/>
      <c r="NLW79" s="876"/>
      <c r="NLX79" s="876"/>
      <c r="NLY79" s="876"/>
      <c r="NLZ79" s="876"/>
      <c r="NMA79" s="876"/>
      <c r="NMB79" s="876"/>
      <c r="NMC79" s="876"/>
      <c r="NMD79" s="876"/>
      <c r="NME79" s="876"/>
      <c r="NMF79" s="876"/>
      <c r="NMG79" s="876"/>
      <c r="NMH79" s="876"/>
      <c r="NMI79" s="876"/>
      <c r="NMJ79" s="876"/>
      <c r="NMK79" s="876"/>
      <c r="NML79" s="876"/>
      <c r="NMM79" s="876"/>
      <c r="NMN79" s="876"/>
      <c r="NMO79" s="876"/>
      <c r="NMP79" s="876"/>
      <c r="NMQ79" s="876"/>
      <c r="NMR79" s="876"/>
      <c r="NMS79" s="876"/>
      <c r="NMT79" s="876"/>
      <c r="NMU79" s="876"/>
      <c r="NMV79" s="876"/>
      <c r="NMW79" s="876"/>
      <c r="NMX79" s="876"/>
      <c r="NMY79" s="876"/>
      <c r="NMZ79" s="876"/>
      <c r="NNA79" s="876"/>
      <c r="NNB79" s="876"/>
      <c r="NNC79" s="876"/>
      <c r="NND79" s="876"/>
      <c r="NNE79" s="876"/>
      <c r="NNF79" s="876"/>
      <c r="NNG79" s="876"/>
      <c r="NNH79" s="876"/>
      <c r="NNI79" s="876"/>
      <c r="NNJ79" s="876"/>
      <c r="NNK79" s="876"/>
      <c r="NNL79" s="876"/>
      <c r="NNM79" s="876"/>
      <c r="NNN79" s="876"/>
      <c r="NNO79" s="876"/>
      <c r="NNP79" s="876"/>
      <c r="NNQ79" s="876"/>
      <c r="NNR79" s="876"/>
      <c r="NNS79" s="876"/>
      <c r="NNT79" s="876"/>
      <c r="NNU79" s="876"/>
      <c r="NNV79" s="876"/>
      <c r="NNW79" s="876"/>
      <c r="NNX79" s="876"/>
      <c r="NNY79" s="876"/>
      <c r="NNZ79" s="876"/>
      <c r="NOA79" s="876"/>
      <c r="NOB79" s="876"/>
      <c r="NOC79" s="876"/>
      <c r="NOD79" s="876"/>
      <c r="NOE79" s="876"/>
      <c r="NOF79" s="876"/>
      <c r="NOG79" s="876"/>
      <c r="NOH79" s="876"/>
      <c r="NOI79" s="876"/>
      <c r="NOJ79" s="876"/>
      <c r="NOK79" s="876"/>
      <c r="NOL79" s="876"/>
      <c r="NOM79" s="876"/>
      <c r="NON79" s="876"/>
      <c r="NOO79" s="876"/>
      <c r="NOP79" s="876"/>
      <c r="NOQ79" s="876"/>
      <c r="NOR79" s="876"/>
      <c r="NOS79" s="876"/>
      <c r="NOT79" s="876"/>
      <c r="NOU79" s="876"/>
      <c r="NOV79" s="876"/>
      <c r="NOW79" s="876"/>
      <c r="NOX79" s="876"/>
      <c r="NOY79" s="876"/>
      <c r="NOZ79" s="876"/>
      <c r="NPA79" s="876"/>
      <c r="NPB79" s="876"/>
      <c r="NPC79" s="876"/>
      <c r="NPD79" s="876"/>
      <c r="NPE79" s="876"/>
      <c r="NPF79" s="876"/>
      <c r="NPG79" s="876"/>
      <c r="NPH79" s="876"/>
      <c r="NPI79" s="876"/>
      <c r="NPJ79" s="876"/>
      <c r="NPK79" s="876"/>
      <c r="NPL79" s="876"/>
      <c r="NPM79" s="876"/>
      <c r="NPN79" s="876"/>
      <c r="NPO79" s="876"/>
      <c r="NPP79" s="876"/>
      <c r="NPQ79" s="876"/>
      <c r="NPR79" s="876"/>
      <c r="NPS79" s="876"/>
      <c r="NPT79" s="876"/>
      <c r="NPU79" s="876"/>
      <c r="NPV79" s="876"/>
      <c r="NPW79" s="876"/>
      <c r="NPX79" s="876"/>
      <c r="NPY79" s="876"/>
      <c r="NPZ79" s="876"/>
      <c r="NQA79" s="876"/>
      <c r="NQB79" s="876"/>
      <c r="NQC79" s="876"/>
      <c r="NQD79" s="876"/>
      <c r="NQE79" s="876"/>
      <c r="NQF79" s="876"/>
      <c r="NQG79" s="876"/>
      <c r="NQH79" s="876"/>
      <c r="NQI79" s="876"/>
      <c r="NQJ79" s="876"/>
      <c r="NQK79" s="876"/>
      <c r="NQL79" s="876"/>
      <c r="NQM79" s="876"/>
      <c r="NQN79" s="876"/>
      <c r="NQO79" s="876"/>
      <c r="NQP79" s="876"/>
      <c r="NQQ79" s="876"/>
      <c r="NQR79" s="876"/>
      <c r="NQS79" s="876"/>
      <c r="NQT79" s="876"/>
      <c r="NQU79" s="876"/>
      <c r="NQV79" s="876"/>
      <c r="NQW79" s="876"/>
      <c r="NQX79" s="876"/>
      <c r="NQY79" s="876"/>
      <c r="NQZ79" s="876"/>
      <c r="NRA79" s="876"/>
      <c r="NRB79" s="876"/>
      <c r="NRC79" s="876"/>
      <c r="NRD79" s="876"/>
      <c r="NRE79" s="876"/>
      <c r="NRF79" s="876"/>
      <c r="NRG79" s="876"/>
      <c r="NRH79" s="876"/>
      <c r="NRI79" s="876"/>
      <c r="NRJ79" s="876"/>
      <c r="NRK79" s="876"/>
      <c r="NRL79" s="876"/>
      <c r="NRM79" s="876"/>
      <c r="NRN79" s="876"/>
      <c r="NRO79" s="876"/>
      <c r="NRP79" s="876"/>
      <c r="NRQ79" s="876"/>
      <c r="NRR79" s="876"/>
      <c r="NRS79" s="876"/>
      <c r="NRT79" s="876"/>
      <c r="NRU79" s="876"/>
      <c r="NRV79" s="876"/>
      <c r="NRW79" s="876"/>
      <c r="NRX79" s="876"/>
      <c r="NRY79" s="876"/>
      <c r="NRZ79" s="876"/>
      <c r="NSA79" s="876"/>
      <c r="NSB79" s="876"/>
      <c r="NSC79" s="876"/>
      <c r="NSD79" s="876"/>
      <c r="NSE79" s="876"/>
      <c r="NSF79" s="876"/>
      <c r="NSG79" s="876"/>
      <c r="NSH79" s="876"/>
      <c r="NSI79" s="876"/>
      <c r="NSJ79" s="876"/>
      <c r="NSK79" s="876"/>
      <c r="NSL79" s="876"/>
      <c r="NSM79" s="876"/>
      <c r="NSN79" s="876"/>
      <c r="NSO79" s="876"/>
      <c r="NSP79" s="876"/>
      <c r="NSQ79" s="876"/>
      <c r="NSR79" s="876"/>
      <c r="NSS79" s="876"/>
      <c r="NST79" s="876"/>
      <c r="NSU79" s="876"/>
      <c r="NSV79" s="876"/>
      <c r="NSW79" s="876"/>
      <c r="NSX79" s="876"/>
      <c r="NSY79" s="876"/>
      <c r="NSZ79" s="876"/>
      <c r="NTA79" s="876"/>
      <c r="NTB79" s="876"/>
      <c r="NTC79" s="876"/>
      <c r="NTD79" s="876"/>
      <c r="NTE79" s="876"/>
      <c r="NTF79" s="876"/>
      <c r="NTG79" s="876"/>
      <c r="NTH79" s="876"/>
      <c r="NTI79" s="876"/>
      <c r="NTJ79" s="876"/>
      <c r="NTK79" s="876"/>
      <c r="NTL79" s="876"/>
      <c r="NTM79" s="876"/>
      <c r="NTN79" s="876"/>
      <c r="NTO79" s="876"/>
      <c r="NTP79" s="876"/>
      <c r="NTQ79" s="876"/>
      <c r="NTR79" s="876"/>
      <c r="NTS79" s="876"/>
      <c r="NTT79" s="876"/>
      <c r="NTU79" s="876"/>
      <c r="NTV79" s="876"/>
      <c r="NTW79" s="876"/>
      <c r="NTX79" s="876"/>
      <c r="NTY79" s="876"/>
      <c r="NTZ79" s="876"/>
      <c r="NUA79" s="876"/>
      <c r="NUB79" s="876"/>
      <c r="NUC79" s="876"/>
      <c r="NUD79" s="876"/>
      <c r="NUE79" s="876"/>
      <c r="NUF79" s="876"/>
      <c r="NUG79" s="876"/>
      <c r="NUH79" s="876"/>
      <c r="NUI79" s="876"/>
      <c r="NUJ79" s="876"/>
      <c r="NUK79" s="876"/>
      <c r="NUL79" s="876"/>
      <c r="NUM79" s="876"/>
      <c r="NUN79" s="876"/>
      <c r="NUO79" s="876"/>
      <c r="NUP79" s="876"/>
      <c r="NUQ79" s="876"/>
      <c r="NUR79" s="876"/>
      <c r="NUS79" s="876"/>
      <c r="NUT79" s="876"/>
      <c r="NUU79" s="876"/>
      <c r="NUV79" s="876"/>
      <c r="NUW79" s="876"/>
      <c r="NUX79" s="876"/>
      <c r="NUY79" s="876"/>
      <c r="NUZ79" s="876"/>
      <c r="NVA79" s="876"/>
      <c r="NVB79" s="876"/>
      <c r="NVC79" s="876"/>
      <c r="NVD79" s="876"/>
      <c r="NVE79" s="876"/>
      <c r="NVF79" s="876"/>
      <c r="NVG79" s="876"/>
      <c r="NVH79" s="876"/>
      <c r="NVI79" s="876"/>
      <c r="NVJ79" s="876"/>
      <c r="NVK79" s="876"/>
      <c r="NVL79" s="876"/>
      <c r="NVM79" s="876"/>
      <c r="NVN79" s="876"/>
      <c r="NVO79" s="876"/>
      <c r="NVP79" s="876"/>
      <c r="NVQ79" s="876"/>
      <c r="NVR79" s="876"/>
      <c r="NVS79" s="876"/>
      <c r="NVT79" s="876"/>
      <c r="NVU79" s="876"/>
      <c r="NVV79" s="876"/>
      <c r="NVW79" s="876"/>
      <c r="NVX79" s="876"/>
      <c r="NVY79" s="876"/>
      <c r="NVZ79" s="876"/>
      <c r="NWA79" s="876"/>
      <c r="NWB79" s="876"/>
      <c r="NWC79" s="876"/>
      <c r="NWD79" s="876"/>
      <c r="NWE79" s="876"/>
      <c r="NWF79" s="876"/>
      <c r="NWG79" s="876"/>
      <c r="NWH79" s="876"/>
      <c r="NWI79" s="876"/>
      <c r="NWJ79" s="876"/>
      <c r="NWK79" s="876"/>
      <c r="NWL79" s="876"/>
      <c r="NWM79" s="876"/>
      <c r="NWN79" s="876"/>
      <c r="NWO79" s="876"/>
      <c r="NWP79" s="876"/>
      <c r="NWQ79" s="876"/>
      <c r="NWR79" s="876"/>
      <c r="NWS79" s="876"/>
      <c r="NWT79" s="876"/>
      <c r="NWU79" s="876"/>
      <c r="NWV79" s="876"/>
      <c r="NWW79" s="876"/>
      <c r="NWX79" s="876"/>
      <c r="NWY79" s="876"/>
      <c r="NWZ79" s="876"/>
      <c r="NXA79" s="876"/>
      <c r="NXB79" s="876"/>
      <c r="NXC79" s="876"/>
      <c r="NXD79" s="876"/>
      <c r="NXE79" s="876"/>
      <c r="NXF79" s="876"/>
      <c r="NXG79" s="876"/>
      <c r="NXH79" s="876"/>
      <c r="NXI79" s="876"/>
      <c r="NXJ79" s="876"/>
      <c r="NXK79" s="876"/>
      <c r="NXL79" s="876"/>
      <c r="NXM79" s="876"/>
      <c r="NXN79" s="876"/>
      <c r="NXO79" s="876"/>
      <c r="NXP79" s="876"/>
      <c r="NXQ79" s="876"/>
      <c r="NXR79" s="876"/>
      <c r="NXS79" s="876"/>
      <c r="NXT79" s="876"/>
      <c r="NXU79" s="876"/>
      <c r="NXV79" s="876"/>
      <c r="NXW79" s="876"/>
      <c r="NXX79" s="876"/>
      <c r="NXY79" s="876"/>
      <c r="NXZ79" s="876"/>
      <c r="NYA79" s="876"/>
      <c r="NYB79" s="876"/>
      <c r="NYC79" s="876"/>
      <c r="NYD79" s="876"/>
      <c r="NYE79" s="876"/>
      <c r="NYF79" s="876"/>
      <c r="NYG79" s="876"/>
      <c r="NYH79" s="876"/>
      <c r="NYI79" s="876"/>
      <c r="NYJ79" s="876"/>
      <c r="NYK79" s="876"/>
      <c r="NYL79" s="876"/>
      <c r="NYM79" s="876"/>
      <c r="NYN79" s="876"/>
      <c r="NYO79" s="876"/>
      <c r="NYP79" s="876"/>
      <c r="NYQ79" s="876"/>
      <c r="NYR79" s="876"/>
      <c r="NYS79" s="876"/>
      <c r="NYT79" s="876"/>
      <c r="NYU79" s="876"/>
      <c r="NYV79" s="876"/>
      <c r="NYW79" s="876"/>
      <c r="NYX79" s="876"/>
      <c r="NYY79" s="876"/>
      <c r="NYZ79" s="876"/>
      <c r="NZA79" s="876"/>
      <c r="NZB79" s="876"/>
      <c r="NZC79" s="876"/>
      <c r="NZD79" s="876"/>
      <c r="NZE79" s="876"/>
      <c r="NZF79" s="876"/>
      <c r="NZG79" s="876"/>
      <c r="NZH79" s="876"/>
      <c r="NZI79" s="876"/>
      <c r="NZJ79" s="876"/>
      <c r="NZK79" s="876"/>
      <c r="NZL79" s="876"/>
      <c r="NZM79" s="876"/>
      <c r="NZN79" s="876"/>
      <c r="NZO79" s="876"/>
      <c r="NZP79" s="876"/>
      <c r="NZQ79" s="876"/>
      <c r="NZR79" s="876"/>
      <c r="NZS79" s="876"/>
      <c r="NZT79" s="876"/>
      <c r="NZU79" s="876"/>
      <c r="NZV79" s="876"/>
      <c r="NZW79" s="876"/>
      <c r="NZX79" s="876"/>
      <c r="NZY79" s="876"/>
      <c r="NZZ79" s="876"/>
      <c r="OAA79" s="876"/>
      <c r="OAB79" s="876"/>
      <c r="OAC79" s="876"/>
      <c r="OAD79" s="876"/>
      <c r="OAE79" s="876"/>
      <c r="OAF79" s="876"/>
      <c r="OAG79" s="876"/>
      <c r="OAH79" s="876"/>
      <c r="OAI79" s="876"/>
      <c r="OAJ79" s="876"/>
      <c r="OAK79" s="876"/>
      <c r="OAL79" s="876"/>
      <c r="OAM79" s="876"/>
      <c r="OAN79" s="876"/>
      <c r="OAO79" s="876"/>
      <c r="OAP79" s="876"/>
      <c r="OAQ79" s="876"/>
      <c r="OAR79" s="876"/>
      <c r="OAS79" s="876"/>
      <c r="OAT79" s="876"/>
      <c r="OAU79" s="876"/>
      <c r="OAV79" s="876"/>
      <c r="OAW79" s="876"/>
      <c r="OAX79" s="876"/>
      <c r="OAY79" s="876"/>
      <c r="OAZ79" s="876"/>
      <c r="OBA79" s="876"/>
      <c r="OBB79" s="876"/>
      <c r="OBC79" s="876"/>
      <c r="OBD79" s="876"/>
      <c r="OBE79" s="876"/>
      <c r="OBF79" s="876"/>
      <c r="OBG79" s="876"/>
      <c r="OBH79" s="876"/>
      <c r="OBI79" s="876"/>
      <c r="OBJ79" s="876"/>
      <c r="OBK79" s="876"/>
      <c r="OBL79" s="876"/>
      <c r="OBM79" s="876"/>
      <c r="OBN79" s="876"/>
      <c r="OBO79" s="876"/>
      <c r="OBP79" s="876"/>
      <c r="OBQ79" s="876"/>
      <c r="OBR79" s="876"/>
      <c r="OBS79" s="876"/>
      <c r="OBT79" s="876"/>
      <c r="OBU79" s="876"/>
      <c r="OBV79" s="876"/>
      <c r="OBW79" s="876"/>
      <c r="OBX79" s="876"/>
      <c r="OBY79" s="876"/>
      <c r="OBZ79" s="876"/>
      <c r="OCA79" s="876"/>
      <c r="OCB79" s="876"/>
      <c r="OCC79" s="876"/>
      <c r="OCD79" s="876"/>
      <c r="OCE79" s="876"/>
      <c r="OCF79" s="876"/>
      <c r="OCG79" s="876"/>
      <c r="OCH79" s="876"/>
      <c r="OCI79" s="876"/>
      <c r="OCJ79" s="876"/>
      <c r="OCK79" s="876"/>
      <c r="OCL79" s="876"/>
      <c r="OCM79" s="876"/>
      <c r="OCN79" s="876"/>
      <c r="OCO79" s="876"/>
      <c r="OCP79" s="876"/>
      <c r="OCQ79" s="876"/>
      <c r="OCR79" s="876"/>
      <c r="OCS79" s="876"/>
      <c r="OCT79" s="876"/>
      <c r="OCU79" s="876"/>
      <c r="OCV79" s="876"/>
      <c r="OCW79" s="876"/>
      <c r="OCX79" s="876"/>
      <c r="OCY79" s="876"/>
      <c r="OCZ79" s="876"/>
      <c r="ODA79" s="876"/>
      <c r="ODB79" s="876"/>
      <c r="ODC79" s="876"/>
      <c r="ODD79" s="876"/>
      <c r="ODE79" s="876"/>
      <c r="ODF79" s="876"/>
      <c r="ODG79" s="876"/>
      <c r="ODH79" s="876"/>
      <c r="ODI79" s="876"/>
      <c r="ODJ79" s="876"/>
      <c r="ODK79" s="876"/>
      <c r="ODL79" s="876"/>
      <c r="ODM79" s="876"/>
      <c r="ODN79" s="876"/>
      <c r="ODO79" s="876"/>
      <c r="ODP79" s="876"/>
      <c r="ODQ79" s="876"/>
      <c r="ODR79" s="876"/>
      <c r="ODS79" s="876"/>
      <c r="ODT79" s="876"/>
      <c r="ODU79" s="876"/>
      <c r="ODV79" s="876"/>
      <c r="ODW79" s="876"/>
      <c r="ODX79" s="876"/>
      <c r="ODY79" s="876"/>
      <c r="ODZ79" s="876"/>
      <c r="OEA79" s="876"/>
      <c r="OEB79" s="876"/>
      <c r="OEC79" s="876"/>
      <c r="OED79" s="876"/>
      <c r="OEE79" s="876"/>
      <c r="OEF79" s="876"/>
      <c r="OEG79" s="876"/>
      <c r="OEH79" s="876"/>
      <c r="OEI79" s="876"/>
      <c r="OEJ79" s="876"/>
      <c r="OEK79" s="876"/>
      <c r="OEL79" s="876"/>
      <c r="OEM79" s="876"/>
      <c r="OEN79" s="876"/>
      <c r="OEO79" s="876"/>
      <c r="OEP79" s="876"/>
      <c r="OEQ79" s="876"/>
      <c r="OER79" s="876"/>
      <c r="OES79" s="876"/>
      <c r="OET79" s="876"/>
      <c r="OEU79" s="876"/>
      <c r="OEV79" s="876"/>
      <c r="OEW79" s="876"/>
      <c r="OEX79" s="876"/>
      <c r="OEY79" s="876"/>
      <c r="OEZ79" s="876"/>
      <c r="OFA79" s="876"/>
      <c r="OFB79" s="876"/>
      <c r="OFC79" s="876"/>
      <c r="OFD79" s="876"/>
      <c r="OFE79" s="876"/>
      <c r="OFF79" s="876"/>
      <c r="OFG79" s="876"/>
      <c r="OFH79" s="876"/>
      <c r="OFI79" s="876"/>
      <c r="OFJ79" s="876"/>
      <c r="OFK79" s="876"/>
      <c r="OFL79" s="876"/>
      <c r="OFM79" s="876"/>
      <c r="OFN79" s="876"/>
      <c r="OFO79" s="876"/>
      <c r="OFP79" s="876"/>
      <c r="OFQ79" s="876"/>
      <c r="OFR79" s="876"/>
      <c r="OFS79" s="876"/>
      <c r="OFT79" s="876"/>
      <c r="OFU79" s="876"/>
      <c r="OFV79" s="876"/>
      <c r="OFW79" s="876"/>
      <c r="OFX79" s="876"/>
      <c r="OFY79" s="876"/>
      <c r="OFZ79" s="876"/>
      <c r="OGA79" s="876"/>
      <c r="OGB79" s="876"/>
      <c r="OGC79" s="876"/>
      <c r="OGD79" s="876"/>
      <c r="OGE79" s="876"/>
      <c r="OGF79" s="876"/>
      <c r="OGG79" s="876"/>
      <c r="OGH79" s="876"/>
      <c r="OGI79" s="876"/>
      <c r="OGJ79" s="876"/>
      <c r="OGK79" s="876"/>
      <c r="OGL79" s="876"/>
      <c r="OGM79" s="876"/>
      <c r="OGN79" s="876"/>
      <c r="OGO79" s="876"/>
      <c r="OGP79" s="876"/>
      <c r="OGQ79" s="876"/>
      <c r="OGR79" s="876"/>
      <c r="OGS79" s="876"/>
      <c r="OGT79" s="876"/>
      <c r="OGU79" s="876"/>
      <c r="OGV79" s="876"/>
      <c r="OGW79" s="876"/>
      <c r="OGX79" s="876"/>
      <c r="OGY79" s="876"/>
      <c r="OGZ79" s="876"/>
      <c r="OHA79" s="876"/>
      <c r="OHB79" s="876"/>
      <c r="OHC79" s="876"/>
      <c r="OHD79" s="876"/>
      <c r="OHE79" s="876"/>
      <c r="OHF79" s="876"/>
      <c r="OHG79" s="876"/>
      <c r="OHH79" s="876"/>
      <c r="OHI79" s="876"/>
      <c r="OHJ79" s="876"/>
      <c r="OHK79" s="876"/>
      <c r="OHL79" s="876"/>
      <c r="OHM79" s="876"/>
      <c r="OHN79" s="876"/>
      <c r="OHO79" s="876"/>
      <c r="OHP79" s="876"/>
      <c r="OHQ79" s="876"/>
      <c r="OHR79" s="876"/>
      <c r="OHS79" s="876"/>
      <c r="OHT79" s="876"/>
      <c r="OHU79" s="876"/>
      <c r="OHV79" s="876"/>
      <c r="OHW79" s="876"/>
      <c r="OHX79" s="876"/>
      <c r="OHY79" s="876"/>
      <c r="OHZ79" s="876"/>
      <c r="OIA79" s="876"/>
      <c r="OIB79" s="876"/>
      <c r="OIC79" s="876"/>
      <c r="OID79" s="876"/>
      <c r="OIE79" s="876"/>
      <c r="OIF79" s="876"/>
      <c r="OIG79" s="876"/>
      <c r="OIH79" s="876"/>
      <c r="OII79" s="876"/>
      <c r="OIJ79" s="876"/>
      <c r="OIK79" s="876"/>
      <c r="OIL79" s="876"/>
      <c r="OIM79" s="876"/>
      <c r="OIN79" s="876"/>
      <c r="OIO79" s="876"/>
      <c r="OIP79" s="876"/>
      <c r="OIQ79" s="876"/>
      <c r="OIR79" s="876"/>
      <c r="OIS79" s="876"/>
      <c r="OIT79" s="876"/>
      <c r="OIU79" s="876"/>
      <c r="OIV79" s="876"/>
      <c r="OIW79" s="876"/>
      <c r="OIX79" s="876"/>
      <c r="OIY79" s="876"/>
      <c r="OIZ79" s="876"/>
      <c r="OJA79" s="876"/>
      <c r="OJB79" s="876"/>
      <c r="OJC79" s="876"/>
      <c r="OJD79" s="876"/>
      <c r="OJE79" s="876"/>
      <c r="OJF79" s="876"/>
      <c r="OJG79" s="876"/>
      <c r="OJH79" s="876"/>
      <c r="OJI79" s="876"/>
      <c r="OJJ79" s="876"/>
      <c r="OJK79" s="876"/>
      <c r="OJL79" s="876"/>
      <c r="OJM79" s="876"/>
      <c r="OJN79" s="876"/>
      <c r="OJO79" s="876"/>
      <c r="OJP79" s="876"/>
      <c r="OJQ79" s="876"/>
      <c r="OJR79" s="876"/>
      <c r="OJS79" s="876"/>
      <c r="OJT79" s="876"/>
      <c r="OJU79" s="876"/>
      <c r="OJV79" s="876"/>
      <c r="OJW79" s="876"/>
      <c r="OJX79" s="876"/>
      <c r="OJY79" s="876"/>
      <c r="OJZ79" s="876"/>
      <c r="OKA79" s="876"/>
      <c r="OKB79" s="876"/>
      <c r="OKC79" s="876"/>
      <c r="OKD79" s="876"/>
      <c r="OKE79" s="876"/>
      <c r="OKF79" s="876"/>
      <c r="OKG79" s="876"/>
      <c r="OKH79" s="876"/>
      <c r="OKI79" s="876"/>
      <c r="OKJ79" s="876"/>
      <c r="OKK79" s="876"/>
      <c r="OKL79" s="876"/>
      <c r="OKM79" s="876"/>
      <c r="OKN79" s="876"/>
      <c r="OKO79" s="876"/>
      <c r="OKP79" s="876"/>
      <c r="OKQ79" s="876"/>
      <c r="OKR79" s="876"/>
      <c r="OKS79" s="876"/>
      <c r="OKT79" s="876"/>
      <c r="OKU79" s="876"/>
      <c r="OKV79" s="876"/>
      <c r="OKW79" s="876"/>
      <c r="OKX79" s="876"/>
      <c r="OKY79" s="876"/>
      <c r="OKZ79" s="876"/>
      <c r="OLA79" s="876"/>
      <c r="OLB79" s="876"/>
      <c r="OLC79" s="876"/>
      <c r="OLD79" s="876"/>
      <c r="OLE79" s="876"/>
      <c r="OLF79" s="876"/>
      <c r="OLG79" s="876"/>
      <c r="OLH79" s="876"/>
      <c r="OLI79" s="876"/>
      <c r="OLJ79" s="876"/>
      <c r="OLK79" s="876"/>
      <c r="OLL79" s="876"/>
      <c r="OLM79" s="876"/>
      <c r="OLN79" s="876"/>
      <c r="OLO79" s="876"/>
      <c r="OLP79" s="876"/>
      <c r="OLQ79" s="876"/>
      <c r="OLR79" s="876"/>
      <c r="OLS79" s="876"/>
      <c r="OLT79" s="876"/>
      <c r="OLU79" s="876"/>
      <c r="OLV79" s="876"/>
      <c r="OLW79" s="876"/>
      <c r="OLX79" s="876"/>
      <c r="OLY79" s="876"/>
      <c r="OLZ79" s="876"/>
      <c r="OMA79" s="876"/>
      <c r="OMB79" s="876"/>
      <c r="OMC79" s="876"/>
      <c r="OMD79" s="876"/>
      <c r="OME79" s="876"/>
      <c r="OMF79" s="876"/>
      <c r="OMG79" s="876"/>
      <c r="OMH79" s="876"/>
      <c r="OMI79" s="876"/>
      <c r="OMJ79" s="876"/>
      <c r="OMK79" s="876"/>
      <c r="OML79" s="876"/>
      <c r="OMM79" s="876"/>
      <c r="OMN79" s="876"/>
      <c r="OMO79" s="876"/>
      <c r="OMP79" s="876"/>
      <c r="OMQ79" s="876"/>
      <c r="OMR79" s="876"/>
      <c r="OMS79" s="876"/>
      <c r="OMT79" s="876"/>
      <c r="OMU79" s="876"/>
      <c r="OMV79" s="876"/>
      <c r="OMW79" s="876"/>
      <c r="OMX79" s="876"/>
      <c r="OMY79" s="876"/>
      <c r="OMZ79" s="876"/>
      <c r="ONA79" s="876"/>
      <c r="ONB79" s="876"/>
      <c r="ONC79" s="876"/>
      <c r="OND79" s="876"/>
      <c r="ONE79" s="876"/>
      <c r="ONF79" s="876"/>
      <c r="ONG79" s="876"/>
      <c r="ONH79" s="876"/>
      <c r="ONI79" s="876"/>
      <c r="ONJ79" s="876"/>
      <c r="ONK79" s="876"/>
      <c r="ONL79" s="876"/>
      <c r="ONM79" s="876"/>
      <c r="ONN79" s="876"/>
      <c r="ONO79" s="876"/>
      <c r="ONP79" s="876"/>
      <c r="ONQ79" s="876"/>
      <c r="ONR79" s="876"/>
      <c r="ONS79" s="876"/>
      <c r="ONT79" s="876"/>
      <c r="ONU79" s="876"/>
      <c r="ONV79" s="876"/>
      <c r="ONW79" s="876"/>
      <c r="ONX79" s="876"/>
      <c r="ONY79" s="876"/>
      <c r="ONZ79" s="876"/>
      <c r="OOA79" s="876"/>
      <c r="OOB79" s="876"/>
      <c r="OOC79" s="876"/>
      <c r="OOD79" s="876"/>
      <c r="OOE79" s="876"/>
      <c r="OOF79" s="876"/>
      <c r="OOG79" s="876"/>
      <c r="OOH79" s="876"/>
      <c r="OOI79" s="876"/>
      <c r="OOJ79" s="876"/>
      <c r="OOK79" s="876"/>
      <c r="OOL79" s="876"/>
      <c r="OOM79" s="876"/>
      <c r="OON79" s="876"/>
      <c r="OOO79" s="876"/>
      <c r="OOP79" s="876"/>
      <c r="OOQ79" s="876"/>
      <c r="OOR79" s="876"/>
      <c r="OOS79" s="876"/>
      <c r="OOT79" s="876"/>
      <c r="OOU79" s="876"/>
      <c r="OOV79" s="876"/>
      <c r="OOW79" s="876"/>
      <c r="OOX79" s="876"/>
      <c r="OOY79" s="876"/>
      <c r="OOZ79" s="876"/>
      <c r="OPA79" s="876"/>
      <c r="OPB79" s="876"/>
      <c r="OPC79" s="876"/>
      <c r="OPD79" s="876"/>
      <c r="OPE79" s="876"/>
      <c r="OPF79" s="876"/>
      <c r="OPG79" s="876"/>
      <c r="OPH79" s="876"/>
      <c r="OPI79" s="876"/>
      <c r="OPJ79" s="876"/>
      <c r="OPK79" s="876"/>
      <c r="OPL79" s="876"/>
      <c r="OPM79" s="876"/>
      <c r="OPN79" s="876"/>
      <c r="OPO79" s="876"/>
      <c r="OPP79" s="876"/>
      <c r="OPQ79" s="876"/>
      <c r="OPR79" s="876"/>
      <c r="OPS79" s="876"/>
      <c r="OPT79" s="876"/>
      <c r="OPU79" s="876"/>
      <c r="OPV79" s="876"/>
      <c r="OPW79" s="876"/>
      <c r="OPX79" s="876"/>
      <c r="OPY79" s="876"/>
      <c r="OPZ79" s="876"/>
      <c r="OQA79" s="876"/>
      <c r="OQB79" s="876"/>
      <c r="OQC79" s="876"/>
      <c r="OQD79" s="876"/>
      <c r="OQE79" s="876"/>
      <c r="OQF79" s="876"/>
      <c r="OQG79" s="876"/>
      <c r="OQH79" s="876"/>
      <c r="OQI79" s="876"/>
      <c r="OQJ79" s="876"/>
      <c r="OQK79" s="876"/>
      <c r="OQL79" s="876"/>
      <c r="OQM79" s="876"/>
      <c r="OQN79" s="876"/>
      <c r="OQO79" s="876"/>
      <c r="OQP79" s="876"/>
      <c r="OQQ79" s="876"/>
      <c r="OQR79" s="876"/>
      <c r="OQS79" s="876"/>
      <c r="OQT79" s="876"/>
      <c r="OQU79" s="876"/>
      <c r="OQV79" s="876"/>
      <c r="OQW79" s="876"/>
      <c r="OQX79" s="876"/>
      <c r="OQY79" s="876"/>
      <c r="OQZ79" s="876"/>
      <c r="ORA79" s="876"/>
      <c r="ORB79" s="876"/>
      <c r="ORC79" s="876"/>
      <c r="ORD79" s="876"/>
      <c r="ORE79" s="876"/>
      <c r="ORF79" s="876"/>
      <c r="ORG79" s="876"/>
      <c r="ORH79" s="876"/>
      <c r="ORI79" s="876"/>
      <c r="ORJ79" s="876"/>
      <c r="ORK79" s="876"/>
      <c r="ORL79" s="876"/>
      <c r="ORM79" s="876"/>
      <c r="ORN79" s="876"/>
      <c r="ORO79" s="876"/>
      <c r="ORP79" s="876"/>
      <c r="ORQ79" s="876"/>
      <c r="ORR79" s="876"/>
      <c r="ORS79" s="876"/>
      <c r="ORT79" s="876"/>
      <c r="ORU79" s="876"/>
      <c r="ORV79" s="876"/>
      <c r="ORW79" s="876"/>
      <c r="ORX79" s="876"/>
      <c r="ORY79" s="876"/>
      <c r="ORZ79" s="876"/>
      <c r="OSA79" s="876"/>
      <c r="OSB79" s="876"/>
      <c r="OSC79" s="876"/>
      <c r="OSD79" s="876"/>
      <c r="OSE79" s="876"/>
      <c r="OSF79" s="876"/>
      <c r="OSG79" s="876"/>
      <c r="OSH79" s="876"/>
      <c r="OSI79" s="876"/>
      <c r="OSJ79" s="876"/>
      <c r="OSK79" s="876"/>
      <c r="OSL79" s="876"/>
      <c r="OSM79" s="876"/>
      <c r="OSN79" s="876"/>
      <c r="OSO79" s="876"/>
      <c r="OSP79" s="876"/>
      <c r="OSQ79" s="876"/>
      <c r="OSR79" s="876"/>
      <c r="OSS79" s="876"/>
      <c r="OST79" s="876"/>
      <c r="OSU79" s="876"/>
      <c r="OSV79" s="876"/>
      <c r="OSW79" s="876"/>
      <c r="OSX79" s="876"/>
      <c r="OSY79" s="876"/>
      <c r="OSZ79" s="876"/>
      <c r="OTA79" s="876"/>
      <c r="OTB79" s="876"/>
      <c r="OTC79" s="876"/>
      <c r="OTD79" s="876"/>
      <c r="OTE79" s="876"/>
      <c r="OTF79" s="876"/>
      <c r="OTG79" s="876"/>
      <c r="OTH79" s="876"/>
      <c r="OTI79" s="876"/>
      <c r="OTJ79" s="876"/>
      <c r="OTK79" s="876"/>
      <c r="OTL79" s="876"/>
      <c r="OTM79" s="876"/>
      <c r="OTN79" s="876"/>
      <c r="OTO79" s="876"/>
      <c r="OTP79" s="876"/>
      <c r="OTQ79" s="876"/>
      <c r="OTR79" s="876"/>
      <c r="OTS79" s="876"/>
      <c r="OTT79" s="876"/>
      <c r="OTU79" s="876"/>
      <c r="OTV79" s="876"/>
      <c r="OTW79" s="876"/>
      <c r="OTX79" s="876"/>
      <c r="OTY79" s="876"/>
      <c r="OTZ79" s="876"/>
      <c r="OUA79" s="876"/>
      <c r="OUB79" s="876"/>
      <c r="OUC79" s="876"/>
      <c r="OUD79" s="876"/>
      <c r="OUE79" s="876"/>
      <c r="OUF79" s="876"/>
      <c r="OUG79" s="876"/>
      <c r="OUH79" s="876"/>
      <c r="OUI79" s="876"/>
      <c r="OUJ79" s="876"/>
      <c r="OUK79" s="876"/>
      <c r="OUL79" s="876"/>
      <c r="OUM79" s="876"/>
      <c r="OUN79" s="876"/>
      <c r="OUO79" s="876"/>
      <c r="OUP79" s="876"/>
      <c r="OUQ79" s="876"/>
      <c r="OUR79" s="876"/>
      <c r="OUS79" s="876"/>
      <c r="OUT79" s="876"/>
      <c r="OUU79" s="876"/>
      <c r="OUV79" s="876"/>
      <c r="OUW79" s="876"/>
      <c r="OUX79" s="876"/>
      <c r="OUY79" s="876"/>
      <c r="OUZ79" s="876"/>
      <c r="OVA79" s="876"/>
      <c r="OVB79" s="876"/>
      <c r="OVC79" s="876"/>
      <c r="OVD79" s="876"/>
      <c r="OVE79" s="876"/>
      <c r="OVF79" s="876"/>
      <c r="OVG79" s="876"/>
      <c r="OVH79" s="876"/>
      <c r="OVI79" s="876"/>
      <c r="OVJ79" s="876"/>
      <c r="OVK79" s="876"/>
      <c r="OVL79" s="876"/>
      <c r="OVM79" s="876"/>
      <c r="OVN79" s="876"/>
      <c r="OVO79" s="876"/>
      <c r="OVP79" s="876"/>
      <c r="OVQ79" s="876"/>
      <c r="OVR79" s="876"/>
      <c r="OVS79" s="876"/>
      <c r="OVT79" s="876"/>
      <c r="OVU79" s="876"/>
      <c r="OVV79" s="876"/>
      <c r="OVW79" s="876"/>
      <c r="OVX79" s="876"/>
      <c r="OVY79" s="876"/>
      <c r="OVZ79" s="876"/>
      <c r="OWA79" s="876"/>
      <c r="OWB79" s="876"/>
      <c r="OWC79" s="876"/>
      <c r="OWD79" s="876"/>
      <c r="OWE79" s="876"/>
      <c r="OWF79" s="876"/>
      <c r="OWG79" s="876"/>
      <c r="OWH79" s="876"/>
      <c r="OWI79" s="876"/>
      <c r="OWJ79" s="876"/>
      <c r="OWK79" s="876"/>
      <c r="OWL79" s="876"/>
      <c r="OWM79" s="876"/>
      <c r="OWN79" s="876"/>
      <c r="OWO79" s="876"/>
      <c r="OWP79" s="876"/>
      <c r="OWQ79" s="876"/>
      <c r="OWR79" s="876"/>
      <c r="OWS79" s="876"/>
      <c r="OWT79" s="876"/>
      <c r="OWU79" s="876"/>
      <c r="OWV79" s="876"/>
      <c r="OWW79" s="876"/>
      <c r="OWX79" s="876"/>
      <c r="OWY79" s="876"/>
      <c r="OWZ79" s="876"/>
      <c r="OXA79" s="876"/>
      <c r="OXB79" s="876"/>
      <c r="OXC79" s="876"/>
      <c r="OXD79" s="876"/>
      <c r="OXE79" s="876"/>
      <c r="OXF79" s="876"/>
      <c r="OXG79" s="876"/>
      <c r="OXH79" s="876"/>
      <c r="OXI79" s="876"/>
      <c r="OXJ79" s="876"/>
      <c r="OXK79" s="876"/>
      <c r="OXL79" s="876"/>
      <c r="OXM79" s="876"/>
      <c r="OXN79" s="876"/>
      <c r="OXO79" s="876"/>
      <c r="OXP79" s="876"/>
      <c r="OXQ79" s="876"/>
      <c r="OXR79" s="876"/>
      <c r="OXS79" s="876"/>
      <c r="OXT79" s="876"/>
      <c r="OXU79" s="876"/>
      <c r="OXV79" s="876"/>
      <c r="OXW79" s="876"/>
      <c r="OXX79" s="876"/>
      <c r="OXY79" s="876"/>
      <c r="OXZ79" s="876"/>
      <c r="OYA79" s="876"/>
      <c r="OYB79" s="876"/>
      <c r="OYC79" s="876"/>
      <c r="OYD79" s="876"/>
      <c r="OYE79" s="876"/>
      <c r="OYF79" s="876"/>
      <c r="OYG79" s="876"/>
      <c r="OYH79" s="876"/>
      <c r="OYI79" s="876"/>
      <c r="OYJ79" s="876"/>
      <c r="OYK79" s="876"/>
      <c r="OYL79" s="876"/>
      <c r="OYM79" s="876"/>
      <c r="OYN79" s="876"/>
      <c r="OYO79" s="876"/>
      <c r="OYP79" s="876"/>
      <c r="OYQ79" s="876"/>
      <c r="OYR79" s="876"/>
      <c r="OYS79" s="876"/>
      <c r="OYT79" s="876"/>
      <c r="OYU79" s="876"/>
      <c r="OYV79" s="876"/>
      <c r="OYW79" s="876"/>
      <c r="OYX79" s="876"/>
      <c r="OYY79" s="876"/>
      <c r="OYZ79" s="876"/>
      <c r="OZA79" s="876"/>
      <c r="OZB79" s="876"/>
      <c r="OZC79" s="876"/>
      <c r="OZD79" s="876"/>
      <c r="OZE79" s="876"/>
      <c r="OZF79" s="876"/>
      <c r="OZG79" s="876"/>
      <c r="OZH79" s="876"/>
      <c r="OZI79" s="876"/>
      <c r="OZJ79" s="876"/>
      <c r="OZK79" s="876"/>
      <c r="OZL79" s="876"/>
      <c r="OZM79" s="876"/>
      <c r="OZN79" s="876"/>
      <c r="OZO79" s="876"/>
      <c r="OZP79" s="876"/>
      <c r="OZQ79" s="876"/>
      <c r="OZR79" s="876"/>
      <c r="OZS79" s="876"/>
      <c r="OZT79" s="876"/>
      <c r="OZU79" s="876"/>
      <c r="OZV79" s="876"/>
      <c r="OZW79" s="876"/>
      <c r="OZX79" s="876"/>
      <c r="OZY79" s="876"/>
      <c r="OZZ79" s="876"/>
      <c r="PAA79" s="876"/>
      <c r="PAB79" s="876"/>
      <c r="PAC79" s="876"/>
      <c r="PAD79" s="876"/>
      <c r="PAE79" s="876"/>
      <c r="PAF79" s="876"/>
      <c r="PAG79" s="876"/>
      <c r="PAH79" s="876"/>
      <c r="PAI79" s="876"/>
      <c r="PAJ79" s="876"/>
      <c r="PAK79" s="876"/>
      <c r="PAL79" s="876"/>
      <c r="PAM79" s="876"/>
      <c r="PAN79" s="876"/>
      <c r="PAO79" s="876"/>
      <c r="PAP79" s="876"/>
      <c r="PAQ79" s="876"/>
      <c r="PAR79" s="876"/>
      <c r="PAS79" s="876"/>
      <c r="PAT79" s="876"/>
      <c r="PAU79" s="876"/>
      <c r="PAV79" s="876"/>
      <c r="PAW79" s="876"/>
      <c r="PAX79" s="876"/>
      <c r="PAY79" s="876"/>
      <c r="PAZ79" s="876"/>
      <c r="PBA79" s="876"/>
      <c r="PBB79" s="876"/>
      <c r="PBC79" s="876"/>
      <c r="PBD79" s="876"/>
      <c r="PBE79" s="876"/>
      <c r="PBF79" s="876"/>
      <c r="PBG79" s="876"/>
      <c r="PBH79" s="876"/>
      <c r="PBI79" s="876"/>
      <c r="PBJ79" s="876"/>
      <c r="PBK79" s="876"/>
      <c r="PBL79" s="876"/>
      <c r="PBM79" s="876"/>
      <c r="PBN79" s="876"/>
      <c r="PBO79" s="876"/>
      <c r="PBP79" s="876"/>
      <c r="PBQ79" s="876"/>
      <c r="PBR79" s="876"/>
      <c r="PBS79" s="876"/>
      <c r="PBT79" s="876"/>
      <c r="PBU79" s="876"/>
      <c r="PBV79" s="876"/>
      <c r="PBW79" s="876"/>
      <c r="PBX79" s="876"/>
      <c r="PBY79" s="876"/>
      <c r="PBZ79" s="876"/>
      <c r="PCA79" s="876"/>
      <c r="PCB79" s="876"/>
      <c r="PCC79" s="876"/>
      <c r="PCD79" s="876"/>
      <c r="PCE79" s="876"/>
      <c r="PCF79" s="876"/>
      <c r="PCG79" s="876"/>
      <c r="PCH79" s="876"/>
      <c r="PCI79" s="876"/>
      <c r="PCJ79" s="876"/>
      <c r="PCK79" s="876"/>
      <c r="PCL79" s="876"/>
      <c r="PCM79" s="876"/>
      <c r="PCN79" s="876"/>
      <c r="PCO79" s="876"/>
      <c r="PCP79" s="876"/>
      <c r="PCQ79" s="876"/>
      <c r="PCR79" s="876"/>
      <c r="PCS79" s="876"/>
      <c r="PCT79" s="876"/>
      <c r="PCU79" s="876"/>
      <c r="PCV79" s="876"/>
      <c r="PCW79" s="876"/>
      <c r="PCX79" s="876"/>
      <c r="PCY79" s="876"/>
      <c r="PCZ79" s="876"/>
      <c r="PDA79" s="876"/>
      <c r="PDB79" s="876"/>
      <c r="PDC79" s="876"/>
      <c r="PDD79" s="876"/>
      <c r="PDE79" s="876"/>
      <c r="PDF79" s="876"/>
      <c r="PDG79" s="876"/>
      <c r="PDH79" s="876"/>
      <c r="PDI79" s="876"/>
      <c r="PDJ79" s="876"/>
      <c r="PDK79" s="876"/>
      <c r="PDL79" s="876"/>
      <c r="PDM79" s="876"/>
      <c r="PDN79" s="876"/>
      <c r="PDO79" s="876"/>
      <c r="PDP79" s="876"/>
      <c r="PDQ79" s="876"/>
      <c r="PDR79" s="876"/>
      <c r="PDS79" s="876"/>
      <c r="PDT79" s="876"/>
      <c r="PDU79" s="876"/>
      <c r="PDV79" s="876"/>
      <c r="PDW79" s="876"/>
      <c r="PDX79" s="876"/>
      <c r="PDY79" s="876"/>
      <c r="PDZ79" s="876"/>
      <c r="PEA79" s="876"/>
      <c r="PEB79" s="876"/>
      <c r="PEC79" s="876"/>
      <c r="PED79" s="876"/>
      <c r="PEE79" s="876"/>
      <c r="PEF79" s="876"/>
      <c r="PEG79" s="876"/>
      <c r="PEH79" s="876"/>
      <c r="PEI79" s="876"/>
      <c r="PEJ79" s="876"/>
      <c r="PEK79" s="876"/>
      <c r="PEL79" s="876"/>
      <c r="PEM79" s="876"/>
      <c r="PEN79" s="876"/>
      <c r="PEO79" s="876"/>
      <c r="PEP79" s="876"/>
      <c r="PEQ79" s="876"/>
      <c r="PER79" s="876"/>
      <c r="PES79" s="876"/>
      <c r="PET79" s="876"/>
      <c r="PEU79" s="876"/>
      <c r="PEV79" s="876"/>
      <c r="PEW79" s="876"/>
      <c r="PEX79" s="876"/>
      <c r="PEY79" s="876"/>
      <c r="PEZ79" s="876"/>
      <c r="PFA79" s="876"/>
      <c r="PFB79" s="876"/>
      <c r="PFC79" s="876"/>
      <c r="PFD79" s="876"/>
      <c r="PFE79" s="876"/>
      <c r="PFF79" s="876"/>
      <c r="PFG79" s="876"/>
      <c r="PFH79" s="876"/>
      <c r="PFI79" s="876"/>
      <c r="PFJ79" s="876"/>
      <c r="PFK79" s="876"/>
      <c r="PFL79" s="876"/>
      <c r="PFM79" s="876"/>
      <c r="PFN79" s="876"/>
      <c r="PFO79" s="876"/>
      <c r="PFP79" s="876"/>
      <c r="PFQ79" s="876"/>
      <c r="PFR79" s="876"/>
      <c r="PFS79" s="876"/>
      <c r="PFT79" s="876"/>
      <c r="PFU79" s="876"/>
      <c r="PFV79" s="876"/>
      <c r="PFW79" s="876"/>
      <c r="PFX79" s="876"/>
      <c r="PFY79" s="876"/>
      <c r="PFZ79" s="876"/>
      <c r="PGA79" s="876"/>
      <c r="PGB79" s="876"/>
      <c r="PGC79" s="876"/>
      <c r="PGD79" s="876"/>
      <c r="PGE79" s="876"/>
      <c r="PGF79" s="876"/>
      <c r="PGG79" s="876"/>
      <c r="PGH79" s="876"/>
      <c r="PGI79" s="876"/>
      <c r="PGJ79" s="876"/>
      <c r="PGK79" s="876"/>
      <c r="PGL79" s="876"/>
      <c r="PGM79" s="876"/>
      <c r="PGN79" s="876"/>
      <c r="PGO79" s="876"/>
      <c r="PGP79" s="876"/>
      <c r="PGQ79" s="876"/>
      <c r="PGR79" s="876"/>
      <c r="PGS79" s="876"/>
      <c r="PGT79" s="876"/>
      <c r="PGU79" s="876"/>
      <c r="PGV79" s="876"/>
      <c r="PGW79" s="876"/>
      <c r="PGX79" s="876"/>
      <c r="PGY79" s="876"/>
      <c r="PGZ79" s="876"/>
      <c r="PHA79" s="876"/>
      <c r="PHB79" s="876"/>
      <c r="PHC79" s="876"/>
      <c r="PHD79" s="876"/>
      <c r="PHE79" s="876"/>
      <c r="PHF79" s="876"/>
      <c r="PHG79" s="876"/>
      <c r="PHH79" s="876"/>
      <c r="PHI79" s="876"/>
      <c r="PHJ79" s="876"/>
      <c r="PHK79" s="876"/>
      <c r="PHL79" s="876"/>
      <c r="PHM79" s="876"/>
      <c r="PHN79" s="876"/>
      <c r="PHO79" s="876"/>
      <c r="PHP79" s="876"/>
      <c r="PHQ79" s="876"/>
      <c r="PHR79" s="876"/>
      <c r="PHS79" s="876"/>
      <c r="PHT79" s="876"/>
      <c r="PHU79" s="876"/>
      <c r="PHV79" s="876"/>
      <c r="PHW79" s="876"/>
      <c r="PHX79" s="876"/>
      <c r="PHY79" s="876"/>
      <c r="PHZ79" s="876"/>
      <c r="PIA79" s="876"/>
      <c r="PIB79" s="876"/>
      <c r="PIC79" s="876"/>
      <c r="PID79" s="876"/>
      <c r="PIE79" s="876"/>
      <c r="PIF79" s="876"/>
      <c r="PIG79" s="876"/>
      <c r="PIH79" s="876"/>
      <c r="PII79" s="876"/>
      <c r="PIJ79" s="876"/>
      <c r="PIK79" s="876"/>
      <c r="PIL79" s="876"/>
      <c r="PIM79" s="876"/>
      <c r="PIN79" s="876"/>
      <c r="PIO79" s="876"/>
      <c r="PIP79" s="876"/>
      <c r="PIQ79" s="876"/>
      <c r="PIR79" s="876"/>
      <c r="PIS79" s="876"/>
      <c r="PIT79" s="876"/>
      <c r="PIU79" s="876"/>
      <c r="PIV79" s="876"/>
      <c r="PIW79" s="876"/>
      <c r="PIX79" s="876"/>
      <c r="PIY79" s="876"/>
      <c r="PIZ79" s="876"/>
      <c r="PJA79" s="876"/>
      <c r="PJB79" s="876"/>
      <c r="PJC79" s="876"/>
      <c r="PJD79" s="876"/>
      <c r="PJE79" s="876"/>
      <c r="PJF79" s="876"/>
      <c r="PJG79" s="876"/>
      <c r="PJH79" s="876"/>
      <c r="PJI79" s="876"/>
      <c r="PJJ79" s="876"/>
      <c r="PJK79" s="876"/>
      <c r="PJL79" s="876"/>
      <c r="PJM79" s="876"/>
      <c r="PJN79" s="876"/>
      <c r="PJO79" s="876"/>
      <c r="PJP79" s="876"/>
      <c r="PJQ79" s="876"/>
      <c r="PJR79" s="876"/>
      <c r="PJS79" s="876"/>
      <c r="PJT79" s="876"/>
      <c r="PJU79" s="876"/>
      <c r="PJV79" s="876"/>
      <c r="PJW79" s="876"/>
      <c r="PJX79" s="876"/>
      <c r="PJY79" s="876"/>
      <c r="PJZ79" s="876"/>
      <c r="PKA79" s="876"/>
      <c r="PKB79" s="876"/>
      <c r="PKC79" s="876"/>
      <c r="PKD79" s="876"/>
      <c r="PKE79" s="876"/>
      <c r="PKF79" s="876"/>
      <c r="PKG79" s="876"/>
      <c r="PKH79" s="876"/>
      <c r="PKI79" s="876"/>
      <c r="PKJ79" s="876"/>
      <c r="PKK79" s="876"/>
      <c r="PKL79" s="876"/>
      <c r="PKM79" s="876"/>
      <c r="PKN79" s="876"/>
      <c r="PKO79" s="876"/>
      <c r="PKP79" s="876"/>
      <c r="PKQ79" s="876"/>
      <c r="PKR79" s="876"/>
      <c r="PKS79" s="876"/>
      <c r="PKT79" s="876"/>
      <c r="PKU79" s="876"/>
      <c r="PKV79" s="876"/>
      <c r="PKW79" s="876"/>
      <c r="PKX79" s="876"/>
      <c r="PKY79" s="876"/>
      <c r="PKZ79" s="876"/>
      <c r="PLA79" s="876"/>
      <c r="PLB79" s="876"/>
      <c r="PLC79" s="876"/>
      <c r="PLD79" s="876"/>
      <c r="PLE79" s="876"/>
      <c r="PLF79" s="876"/>
      <c r="PLG79" s="876"/>
      <c r="PLH79" s="876"/>
      <c r="PLI79" s="876"/>
      <c r="PLJ79" s="876"/>
      <c r="PLK79" s="876"/>
      <c r="PLL79" s="876"/>
      <c r="PLM79" s="876"/>
      <c r="PLN79" s="876"/>
      <c r="PLO79" s="876"/>
      <c r="PLP79" s="876"/>
      <c r="PLQ79" s="876"/>
      <c r="PLR79" s="876"/>
      <c r="PLS79" s="876"/>
      <c r="PLT79" s="876"/>
      <c r="PLU79" s="876"/>
      <c r="PLV79" s="876"/>
      <c r="PLW79" s="876"/>
      <c r="PLX79" s="876"/>
      <c r="PLY79" s="876"/>
      <c r="PLZ79" s="876"/>
      <c r="PMA79" s="876"/>
      <c r="PMB79" s="876"/>
      <c r="PMC79" s="876"/>
      <c r="PMD79" s="876"/>
      <c r="PME79" s="876"/>
      <c r="PMF79" s="876"/>
      <c r="PMG79" s="876"/>
      <c r="PMH79" s="876"/>
      <c r="PMI79" s="876"/>
      <c r="PMJ79" s="876"/>
      <c r="PMK79" s="876"/>
      <c r="PML79" s="876"/>
      <c r="PMM79" s="876"/>
      <c r="PMN79" s="876"/>
      <c r="PMO79" s="876"/>
      <c r="PMP79" s="876"/>
      <c r="PMQ79" s="876"/>
      <c r="PMR79" s="876"/>
      <c r="PMS79" s="876"/>
      <c r="PMT79" s="876"/>
      <c r="PMU79" s="876"/>
      <c r="PMV79" s="876"/>
      <c r="PMW79" s="876"/>
      <c r="PMX79" s="876"/>
      <c r="PMY79" s="876"/>
      <c r="PMZ79" s="876"/>
      <c r="PNA79" s="876"/>
      <c r="PNB79" s="876"/>
      <c r="PNC79" s="876"/>
      <c r="PND79" s="876"/>
      <c r="PNE79" s="876"/>
      <c r="PNF79" s="876"/>
      <c r="PNG79" s="876"/>
      <c r="PNH79" s="876"/>
      <c r="PNI79" s="876"/>
      <c r="PNJ79" s="876"/>
      <c r="PNK79" s="876"/>
      <c r="PNL79" s="876"/>
      <c r="PNM79" s="876"/>
      <c r="PNN79" s="876"/>
      <c r="PNO79" s="876"/>
      <c r="PNP79" s="876"/>
      <c r="PNQ79" s="876"/>
      <c r="PNR79" s="876"/>
      <c r="PNS79" s="876"/>
      <c r="PNT79" s="876"/>
      <c r="PNU79" s="876"/>
      <c r="PNV79" s="876"/>
      <c r="PNW79" s="876"/>
      <c r="PNX79" s="876"/>
      <c r="PNY79" s="876"/>
      <c r="PNZ79" s="876"/>
      <c r="POA79" s="876"/>
      <c r="POB79" s="876"/>
      <c r="POC79" s="876"/>
      <c r="POD79" s="876"/>
      <c r="POE79" s="876"/>
      <c r="POF79" s="876"/>
      <c r="POG79" s="876"/>
      <c r="POH79" s="876"/>
      <c r="POI79" s="876"/>
      <c r="POJ79" s="876"/>
      <c r="POK79" s="876"/>
      <c r="POL79" s="876"/>
      <c r="POM79" s="876"/>
      <c r="PON79" s="876"/>
      <c r="POO79" s="876"/>
      <c r="POP79" s="876"/>
      <c r="POQ79" s="876"/>
      <c r="POR79" s="876"/>
      <c r="POS79" s="876"/>
      <c r="POT79" s="876"/>
      <c r="POU79" s="876"/>
      <c r="POV79" s="876"/>
      <c r="POW79" s="876"/>
      <c r="POX79" s="876"/>
      <c r="POY79" s="876"/>
      <c r="POZ79" s="876"/>
      <c r="PPA79" s="876"/>
      <c r="PPB79" s="876"/>
      <c r="PPC79" s="876"/>
      <c r="PPD79" s="876"/>
      <c r="PPE79" s="876"/>
      <c r="PPF79" s="876"/>
      <c r="PPG79" s="876"/>
      <c r="PPH79" s="876"/>
      <c r="PPI79" s="876"/>
      <c r="PPJ79" s="876"/>
      <c r="PPK79" s="876"/>
      <c r="PPL79" s="876"/>
      <c r="PPM79" s="876"/>
      <c r="PPN79" s="876"/>
      <c r="PPO79" s="876"/>
      <c r="PPP79" s="876"/>
      <c r="PPQ79" s="876"/>
      <c r="PPR79" s="876"/>
      <c r="PPS79" s="876"/>
      <c r="PPT79" s="876"/>
      <c r="PPU79" s="876"/>
      <c r="PPV79" s="876"/>
      <c r="PPW79" s="876"/>
      <c r="PPX79" s="876"/>
      <c r="PPY79" s="876"/>
      <c r="PPZ79" s="876"/>
      <c r="PQA79" s="876"/>
      <c r="PQB79" s="876"/>
      <c r="PQC79" s="876"/>
      <c r="PQD79" s="876"/>
      <c r="PQE79" s="876"/>
      <c r="PQF79" s="876"/>
      <c r="PQG79" s="876"/>
      <c r="PQH79" s="876"/>
      <c r="PQI79" s="876"/>
      <c r="PQJ79" s="876"/>
      <c r="PQK79" s="876"/>
      <c r="PQL79" s="876"/>
      <c r="PQM79" s="876"/>
      <c r="PQN79" s="876"/>
      <c r="PQO79" s="876"/>
      <c r="PQP79" s="876"/>
      <c r="PQQ79" s="876"/>
      <c r="PQR79" s="876"/>
      <c r="PQS79" s="876"/>
      <c r="PQT79" s="876"/>
      <c r="PQU79" s="876"/>
      <c r="PQV79" s="876"/>
      <c r="PQW79" s="876"/>
      <c r="PQX79" s="876"/>
      <c r="PQY79" s="876"/>
      <c r="PQZ79" s="876"/>
      <c r="PRA79" s="876"/>
      <c r="PRB79" s="876"/>
      <c r="PRC79" s="876"/>
      <c r="PRD79" s="876"/>
      <c r="PRE79" s="876"/>
      <c r="PRF79" s="876"/>
      <c r="PRG79" s="876"/>
      <c r="PRH79" s="876"/>
      <c r="PRI79" s="876"/>
      <c r="PRJ79" s="876"/>
      <c r="PRK79" s="876"/>
      <c r="PRL79" s="876"/>
      <c r="PRM79" s="876"/>
      <c r="PRN79" s="876"/>
      <c r="PRO79" s="876"/>
      <c r="PRP79" s="876"/>
      <c r="PRQ79" s="876"/>
      <c r="PRR79" s="876"/>
      <c r="PRS79" s="876"/>
      <c r="PRT79" s="876"/>
      <c r="PRU79" s="876"/>
      <c r="PRV79" s="876"/>
      <c r="PRW79" s="876"/>
      <c r="PRX79" s="876"/>
      <c r="PRY79" s="876"/>
      <c r="PRZ79" s="876"/>
      <c r="PSA79" s="876"/>
      <c r="PSB79" s="876"/>
      <c r="PSC79" s="876"/>
      <c r="PSD79" s="876"/>
      <c r="PSE79" s="876"/>
      <c r="PSF79" s="876"/>
      <c r="PSG79" s="876"/>
      <c r="PSH79" s="876"/>
      <c r="PSI79" s="876"/>
      <c r="PSJ79" s="876"/>
      <c r="PSK79" s="876"/>
      <c r="PSL79" s="876"/>
      <c r="PSM79" s="876"/>
      <c r="PSN79" s="876"/>
      <c r="PSO79" s="876"/>
      <c r="PSP79" s="876"/>
      <c r="PSQ79" s="876"/>
      <c r="PSR79" s="876"/>
      <c r="PSS79" s="876"/>
      <c r="PST79" s="876"/>
      <c r="PSU79" s="876"/>
      <c r="PSV79" s="876"/>
      <c r="PSW79" s="876"/>
      <c r="PSX79" s="876"/>
      <c r="PSY79" s="876"/>
      <c r="PSZ79" s="876"/>
      <c r="PTA79" s="876"/>
      <c r="PTB79" s="876"/>
      <c r="PTC79" s="876"/>
      <c r="PTD79" s="876"/>
      <c r="PTE79" s="876"/>
      <c r="PTF79" s="876"/>
      <c r="PTG79" s="876"/>
      <c r="PTH79" s="876"/>
      <c r="PTI79" s="876"/>
      <c r="PTJ79" s="876"/>
      <c r="PTK79" s="876"/>
      <c r="PTL79" s="876"/>
      <c r="PTM79" s="876"/>
      <c r="PTN79" s="876"/>
      <c r="PTO79" s="876"/>
      <c r="PTP79" s="876"/>
      <c r="PTQ79" s="876"/>
      <c r="PTR79" s="876"/>
      <c r="PTS79" s="876"/>
      <c r="PTT79" s="876"/>
      <c r="PTU79" s="876"/>
      <c r="PTV79" s="876"/>
      <c r="PTW79" s="876"/>
      <c r="PTX79" s="876"/>
      <c r="PTY79" s="876"/>
      <c r="PTZ79" s="876"/>
      <c r="PUA79" s="876"/>
      <c r="PUB79" s="876"/>
      <c r="PUC79" s="876"/>
      <c r="PUD79" s="876"/>
      <c r="PUE79" s="876"/>
      <c r="PUF79" s="876"/>
      <c r="PUG79" s="876"/>
      <c r="PUH79" s="876"/>
      <c r="PUI79" s="876"/>
      <c r="PUJ79" s="876"/>
      <c r="PUK79" s="876"/>
      <c r="PUL79" s="876"/>
      <c r="PUM79" s="876"/>
      <c r="PUN79" s="876"/>
      <c r="PUO79" s="876"/>
      <c r="PUP79" s="876"/>
      <c r="PUQ79" s="876"/>
      <c r="PUR79" s="876"/>
      <c r="PUS79" s="876"/>
      <c r="PUT79" s="876"/>
      <c r="PUU79" s="876"/>
      <c r="PUV79" s="876"/>
      <c r="PUW79" s="876"/>
      <c r="PUX79" s="876"/>
      <c r="PUY79" s="876"/>
      <c r="PUZ79" s="876"/>
      <c r="PVA79" s="876"/>
      <c r="PVB79" s="876"/>
      <c r="PVC79" s="876"/>
      <c r="PVD79" s="876"/>
      <c r="PVE79" s="876"/>
      <c r="PVF79" s="876"/>
      <c r="PVG79" s="876"/>
      <c r="PVH79" s="876"/>
      <c r="PVI79" s="876"/>
      <c r="PVJ79" s="876"/>
      <c r="PVK79" s="876"/>
      <c r="PVL79" s="876"/>
      <c r="PVM79" s="876"/>
      <c r="PVN79" s="876"/>
      <c r="PVO79" s="876"/>
      <c r="PVP79" s="876"/>
      <c r="PVQ79" s="876"/>
      <c r="PVR79" s="876"/>
      <c r="PVS79" s="876"/>
      <c r="PVT79" s="876"/>
      <c r="PVU79" s="876"/>
      <c r="PVV79" s="876"/>
      <c r="PVW79" s="876"/>
      <c r="PVX79" s="876"/>
      <c r="PVY79" s="876"/>
      <c r="PVZ79" s="876"/>
      <c r="PWA79" s="876"/>
      <c r="PWB79" s="876"/>
      <c r="PWC79" s="876"/>
      <c r="PWD79" s="876"/>
      <c r="PWE79" s="876"/>
      <c r="PWF79" s="876"/>
      <c r="PWG79" s="876"/>
      <c r="PWH79" s="876"/>
      <c r="PWI79" s="876"/>
      <c r="PWJ79" s="876"/>
      <c r="PWK79" s="876"/>
      <c r="PWL79" s="876"/>
      <c r="PWM79" s="876"/>
      <c r="PWN79" s="876"/>
      <c r="PWO79" s="876"/>
      <c r="PWP79" s="876"/>
      <c r="PWQ79" s="876"/>
      <c r="PWR79" s="876"/>
      <c r="PWS79" s="876"/>
      <c r="PWT79" s="876"/>
      <c r="PWU79" s="876"/>
      <c r="PWV79" s="876"/>
      <c r="PWW79" s="876"/>
      <c r="PWX79" s="876"/>
      <c r="PWY79" s="876"/>
      <c r="PWZ79" s="876"/>
      <c r="PXA79" s="876"/>
      <c r="PXB79" s="876"/>
      <c r="PXC79" s="876"/>
      <c r="PXD79" s="876"/>
      <c r="PXE79" s="876"/>
      <c r="PXF79" s="876"/>
      <c r="PXG79" s="876"/>
      <c r="PXH79" s="876"/>
      <c r="PXI79" s="876"/>
      <c r="PXJ79" s="876"/>
      <c r="PXK79" s="876"/>
      <c r="PXL79" s="876"/>
      <c r="PXM79" s="876"/>
      <c r="PXN79" s="876"/>
      <c r="PXO79" s="876"/>
      <c r="PXP79" s="876"/>
      <c r="PXQ79" s="876"/>
      <c r="PXR79" s="876"/>
      <c r="PXS79" s="876"/>
      <c r="PXT79" s="876"/>
      <c r="PXU79" s="876"/>
      <c r="PXV79" s="876"/>
      <c r="PXW79" s="876"/>
      <c r="PXX79" s="876"/>
      <c r="PXY79" s="876"/>
      <c r="PXZ79" s="876"/>
      <c r="PYA79" s="876"/>
      <c r="PYB79" s="876"/>
      <c r="PYC79" s="876"/>
      <c r="PYD79" s="876"/>
      <c r="PYE79" s="876"/>
      <c r="PYF79" s="876"/>
      <c r="PYG79" s="876"/>
      <c r="PYH79" s="876"/>
      <c r="PYI79" s="876"/>
      <c r="PYJ79" s="876"/>
      <c r="PYK79" s="876"/>
      <c r="PYL79" s="876"/>
      <c r="PYM79" s="876"/>
      <c r="PYN79" s="876"/>
      <c r="PYO79" s="876"/>
      <c r="PYP79" s="876"/>
      <c r="PYQ79" s="876"/>
      <c r="PYR79" s="876"/>
      <c r="PYS79" s="876"/>
      <c r="PYT79" s="876"/>
      <c r="PYU79" s="876"/>
      <c r="PYV79" s="876"/>
      <c r="PYW79" s="876"/>
      <c r="PYX79" s="876"/>
      <c r="PYY79" s="876"/>
      <c r="PYZ79" s="876"/>
      <c r="PZA79" s="876"/>
      <c r="PZB79" s="876"/>
      <c r="PZC79" s="876"/>
      <c r="PZD79" s="876"/>
      <c r="PZE79" s="876"/>
      <c r="PZF79" s="876"/>
      <c r="PZG79" s="876"/>
      <c r="PZH79" s="876"/>
      <c r="PZI79" s="876"/>
      <c r="PZJ79" s="876"/>
      <c r="PZK79" s="876"/>
      <c r="PZL79" s="876"/>
      <c r="PZM79" s="876"/>
      <c r="PZN79" s="876"/>
      <c r="PZO79" s="876"/>
      <c r="PZP79" s="876"/>
      <c r="PZQ79" s="876"/>
      <c r="PZR79" s="876"/>
      <c r="PZS79" s="876"/>
      <c r="PZT79" s="876"/>
      <c r="PZU79" s="876"/>
      <c r="PZV79" s="876"/>
      <c r="PZW79" s="876"/>
      <c r="PZX79" s="876"/>
      <c r="PZY79" s="876"/>
      <c r="PZZ79" s="876"/>
      <c r="QAA79" s="876"/>
      <c r="QAB79" s="876"/>
      <c r="QAC79" s="876"/>
      <c r="QAD79" s="876"/>
      <c r="QAE79" s="876"/>
      <c r="QAF79" s="876"/>
      <c r="QAG79" s="876"/>
      <c r="QAH79" s="876"/>
      <c r="QAI79" s="876"/>
      <c r="QAJ79" s="876"/>
      <c r="QAK79" s="876"/>
      <c r="QAL79" s="876"/>
      <c r="QAM79" s="876"/>
      <c r="QAN79" s="876"/>
      <c r="QAO79" s="876"/>
      <c r="QAP79" s="876"/>
      <c r="QAQ79" s="876"/>
      <c r="QAR79" s="876"/>
      <c r="QAS79" s="876"/>
      <c r="QAT79" s="876"/>
      <c r="QAU79" s="876"/>
      <c r="QAV79" s="876"/>
      <c r="QAW79" s="876"/>
      <c r="QAX79" s="876"/>
      <c r="QAY79" s="876"/>
      <c r="QAZ79" s="876"/>
      <c r="QBA79" s="876"/>
      <c r="QBB79" s="876"/>
      <c r="QBC79" s="876"/>
      <c r="QBD79" s="876"/>
      <c r="QBE79" s="876"/>
      <c r="QBF79" s="876"/>
      <c r="QBG79" s="876"/>
      <c r="QBH79" s="876"/>
      <c r="QBI79" s="876"/>
      <c r="QBJ79" s="876"/>
      <c r="QBK79" s="876"/>
      <c r="QBL79" s="876"/>
      <c r="QBM79" s="876"/>
      <c r="QBN79" s="876"/>
      <c r="QBO79" s="876"/>
      <c r="QBP79" s="876"/>
      <c r="QBQ79" s="876"/>
      <c r="QBR79" s="876"/>
      <c r="QBS79" s="876"/>
      <c r="QBT79" s="876"/>
      <c r="QBU79" s="876"/>
      <c r="QBV79" s="876"/>
      <c r="QBW79" s="876"/>
      <c r="QBX79" s="876"/>
      <c r="QBY79" s="876"/>
      <c r="QBZ79" s="876"/>
      <c r="QCA79" s="876"/>
      <c r="QCB79" s="876"/>
      <c r="QCC79" s="876"/>
      <c r="QCD79" s="876"/>
      <c r="QCE79" s="876"/>
      <c r="QCF79" s="876"/>
      <c r="QCG79" s="876"/>
      <c r="QCH79" s="876"/>
      <c r="QCI79" s="876"/>
      <c r="QCJ79" s="876"/>
      <c r="QCK79" s="876"/>
      <c r="QCL79" s="876"/>
      <c r="QCM79" s="876"/>
      <c r="QCN79" s="876"/>
      <c r="QCO79" s="876"/>
      <c r="QCP79" s="876"/>
      <c r="QCQ79" s="876"/>
      <c r="QCR79" s="876"/>
      <c r="QCS79" s="876"/>
      <c r="QCT79" s="876"/>
      <c r="QCU79" s="876"/>
      <c r="QCV79" s="876"/>
      <c r="QCW79" s="876"/>
      <c r="QCX79" s="876"/>
      <c r="QCY79" s="876"/>
      <c r="QCZ79" s="876"/>
      <c r="QDA79" s="876"/>
      <c r="QDB79" s="876"/>
      <c r="QDC79" s="876"/>
      <c r="QDD79" s="876"/>
      <c r="QDE79" s="876"/>
      <c r="QDF79" s="876"/>
      <c r="QDG79" s="876"/>
      <c r="QDH79" s="876"/>
      <c r="QDI79" s="876"/>
      <c r="QDJ79" s="876"/>
      <c r="QDK79" s="876"/>
      <c r="QDL79" s="876"/>
      <c r="QDM79" s="876"/>
      <c r="QDN79" s="876"/>
      <c r="QDO79" s="876"/>
      <c r="QDP79" s="876"/>
      <c r="QDQ79" s="876"/>
      <c r="QDR79" s="876"/>
      <c r="QDS79" s="876"/>
      <c r="QDT79" s="876"/>
      <c r="QDU79" s="876"/>
      <c r="QDV79" s="876"/>
      <c r="QDW79" s="876"/>
      <c r="QDX79" s="876"/>
      <c r="QDY79" s="876"/>
      <c r="QDZ79" s="876"/>
      <c r="QEA79" s="876"/>
      <c r="QEB79" s="876"/>
      <c r="QEC79" s="876"/>
      <c r="QED79" s="876"/>
      <c r="QEE79" s="876"/>
      <c r="QEF79" s="876"/>
      <c r="QEG79" s="876"/>
      <c r="QEH79" s="876"/>
      <c r="QEI79" s="876"/>
      <c r="QEJ79" s="876"/>
      <c r="QEK79" s="876"/>
      <c r="QEL79" s="876"/>
      <c r="QEM79" s="876"/>
      <c r="QEN79" s="876"/>
      <c r="QEO79" s="876"/>
      <c r="QEP79" s="876"/>
      <c r="QEQ79" s="876"/>
      <c r="QER79" s="876"/>
      <c r="QES79" s="876"/>
      <c r="QET79" s="876"/>
      <c r="QEU79" s="876"/>
      <c r="QEV79" s="876"/>
      <c r="QEW79" s="876"/>
      <c r="QEX79" s="876"/>
      <c r="QEY79" s="876"/>
      <c r="QEZ79" s="876"/>
      <c r="QFA79" s="876"/>
      <c r="QFB79" s="876"/>
      <c r="QFC79" s="876"/>
      <c r="QFD79" s="876"/>
      <c r="QFE79" s="876"/>
      <c r="QFF79" s="876"/>
      <c r="QFG79" s="876"/>
      <c r="QFH79" s="876"/>
      <c r="QFI79" s="876"/>
      <c r="QFJ79" s="876"/>
      <c r="QFK79" s="876"/>
      <c r="QFL79" s="876"/>
      <c r="QFM79" s="876"/>
      <c r="QFN79" s="876"/>
      <c r="QFO79" s="876"/>
      <c r="QFP79" s="876"/>
      <c r="QFQ79" s="876"/>
      <c r="QFR79" s="876"/>
      <c r="QFS79" s="876"/>
      <c r="QFT79" s="876"/>
      <c r="QFU79" s="876"/>
      <c r="QFV79" s="876"/>
      <c r="QFW79" s="876"/>
      <c r="QFX79" s="876"/>
      <c r="QFY79" s="876"/>
      <c r="QFZ79" s="876"/>
      <c r="QGA79" s="876"/>
      <c r="QGB79" s="876"/>
      <c r="QGC79" s="876"/>
      <c r="QGD79" s="876"/>
      <c r="QGE79" s="876"/>
      <c r="QGF79" s="876"/>
      <c r="QGG79" s="876"/>
      <c r="QGH79" s="876"/>
      <c r="QGI79" s="876"/>
      <c r="QGJ79" s="876"/>
      <c r="QGK79" s="876"/>
      <c r="QGL79" s="876"/>
      <c r="QGM79" s="876"/>
      <c r="QGN79" s="876"/>
      <c r="QGO79" s="876"/>
      <c r="QGP79" s="876"/>
      <c r="QGQ79" s="876"/>
      <c r="QGR79" s="876"/>
      <c r="QGS79" s="876"/>
      <c r="QGT79" s="876"/>
      <c r="QGU79" s="876"/>
      <c r="QGV79" s="876"/>
      <c r="QGW79" s="876"/>
      <c r="QGX79" s="876"/>
      <c r="QGY79" s="876"/>
      <c r="QGZ79" s="876"/>
      <c r="QHA79" s="876"/>
      <c r="QHB79" s="876"/>
      <c r="QHC79" s="876"/>
      <c r="QHD79" s="876"/>
      <c r="QHE79" s="876"/>
      <c r="QHF79" s="876"/>
      <c r="QHG79" s="876"/>
      <c r="QHH79" s="876"/>
      <c r="QHI79" s="876"/>
      <c r="QHJ79" s="876"/>
      <c r="QHK79" s="876"/>
      <c r="QHL79" s="876"/>
      <c r="QHM79" s="876"/>
      <c r="QHN79" s="876"/>
      <c r="QHO79" s="876"/>
      <c r="QHP79" s="876"/>
      <c r="QHQ79" s="876"/>
      <c r="QHR79" s="876"/>
      <c r="QHS79" s="876"/>
      <c r="QHT79" s="876"/>
      <c r="QHU79" s="876"/>
      <c r="QHV79" s="876"/>
      <c r="QHW79" s="876"/>
      <c r="QHX79" s="876"/>
      <c r="QHY79" s="876"/>
      <c r="QHZ79" s="876"/>
      <c r="QIA79" s="876"/>
      <c r="QIB79" s="876"/>
      <c r="QIC79" s="876"/>
      <c r="QID79" s="876"/>
      <c r="QIE79" s="876"/>
      <c r="QIF79" s="876"/>
      <c r="QIG79" s="876"/>
      <c r="QIH79" s="876"/>
      <c r="QII79" s="876"/>
      <c r="QIJ79" s="876"/>
      <c r="QIK79" s="876"/>
      <c r="QIL79" s="876"/>
      <c r="QIM79" s="876"/>
      <c r="QIN79" s="876"/>
      <c r="QIO79" s="876"/>
      <c r="QIP79" s="876"/>
      <c r="QIQ79" s="876"/>
      <c r="QIR79" s="876"/>
      <c r="QIS79" s="876"/>
      <c r="QIT79" s="876"/>
      <c r="QIU79" s="876"/>
      <c r="QIV79" s="876"/>
      <c r="QIW79" s="876"/>
      <c r="QIX79" s="876"/>
      <c r="QIY79" s="876"/>
      <c r="QIZ79" s="876"/>
      <c r="QJA79" s="876"/>
      <c r="QJB79" s="876"/>
      <c r="QJC79" s="876"/>
      <c r="QJD79" s="876"/>
      <c r="QJE79" s="876"/>
      <c r="QJF79" s="876"/>
      <c r="QJG79" s="876"/>
      <c r="QJH79" s="876"/>
      <c r="QJI79" s="876"/>
      <c r="QJJ79" s="876"/>
      <c r="QJK79" s="876"/>
      <c r="QJL79" s="876"/>
      <c r="QJM79" s="876"/>
      <c r="QJN79" s="876"/>
      <c r="QJO79" s="876"/>
      <c r="QJP79" s="876"/>
      <c r="QJQ79" s="876"/>
      <c r="QJR79" s="876"/>
      <c r="QJS79" s="876"/>
      <c r="QJT79" s="876"/>
      <c r="QJU79" s="876"/>
      <c r="QJV79" s="876"/>
      <c r="QJW79" s="876"/>
      <c r="QJX79" s="876"/>
      <c r="QJY79" s="876"/>
      <c r="QJZ79" s="876"/>
      <c r="QKA79" s="876"/>
      <c r="QKB79" s="876"/>
      <c r="QKC79" s="876"/>
      <c r="QKD79" s="876"/>
      <c r="QKE79" s="876"/>
      <c r="QKF79" s="876"/>
      <c r="QKG79" s="876"/>
      <c r="QKH79" s="876"/>
      <c r="QKI79" s="876"/>
      <c r="QKJ79" s="876"/>
      <c r="QKK79" s="876"/>
      <c r="QKL79" s="876"/>
      <c r="QKM79" s="876"/>
      <c r="QKN79" s="876"/>
      <c r="QKO79" s="876"/>
      <c r="QKP79" s="876"/>
      <c r="QKQ79" s="876"/>
      <c r="QKR79" s="876"/>
      <c r="QKS79" s="876"/>
      <c r="QKT79" s="876"/>
      <c r="QKU79" s="876"/>
      <c r="QKV79" s="876"/>
      <c r="QKW79" s="876"/>
      <c r="QKX79" s="876"/>
      <c r="QKY79" s="876"/>
      <c r="QKZ79" s="876"/>
      <c r="QLA79" s="876"/>
      <c r="QLB79" s="876"/>
      <c r="QLC79" s="876"/>
      <c r="QLD79" s="876"/>
      <c r="QLE79" s="876"/>
      <c r="QLF79" s="876"/>
      <c r="QLG79" s="876"/>
      <c r="QLH79" s="876"/>
      <c r="QLI79" s="876"/>
      <c r="QLJ79" s="876"/>
      <c r="QLK79" s="876"/>
      <c r="QLL79" s="876"/>
      <c r="QLM79" s="876"/>
      <c r="QLN79" s="876"/>
      <c r="QLO79" s="876"/>
      <c r="QLP79" s="876"/>
      <c r="QLQ79" s="876"/>
      <c r="QLR79" s="876"/>
      <c r="QLS79" s="876"/>
      <c r="QLT79" s="876"/>
      <c r="QLU79" s="876"/>
      <c r="QLV79" s="876"/>
      <c r="QLW79" s="876"/>
      <c r="QLX79" s="876"/>
      <c r="QLY79" s="876"/>
      <c r="QLZ79" s="876"/>
      <c r="QMA79" s="876"/>
      <c r="QMB79" s="876"/>
      <c r="QMC79" s="876"/>
      <c r="QMD79" s="876"/>
      <c r="QME79" s="876"/>
      <c r="QMF79" s="876"/>
      <c r="QMG79" s="876"/>
      <c r="QMH79" s="876"/>
      <c r="QMI79" s="876"/>
      <c r="QMJ79" s="876"/>
      <c r="QMK79" s="876"/>
      <c r="QML79" s="876"/>
      <c r="QMM79" s="876"/>
      <c r="QMN79" s="876"/>
      <c r="QMO79" s="876"/>
      <c r="QMP79" s="876"/>
      <c r="QMQ79" s="876"/>
      <c r="QMR79" s="876"/>
      <c r="QMS79" s="876"/>
      <c r="QMT79" s="876"/>
      <c r="QMU79" s="876"/>
      <c r="QMV79" s="876"/>
      <c r="QMW79" s="876"/>
      <c r="QMX79" s="876"/>
      <c r="QMY79" s="876"/>
      <c r="QMZ79" s="876"/>
      <c r="QNA79" s="876"/>
      <c r="QNB79" s="876"/>
      <c r="QNC79" s="876"/>
      <c r="QND79" s="876"/>
      <c r="QNE79" s="876"/>
      <c r="QNF79" s="876"/>
      <c r="QNG79" s="876"/>
      <c r="QNH79" s="876"/>
      <c r="QNI79" s="876"/>
      <c r="QNJ79" s="876"/>
      <c r="QNK79" s="876"/>
      <c r="QNL79" s="876"/>
      <c r="QNM79" s="876"/>
      <c r="QNN79" s="876"/>
      <c r="QNO79" s="876"/>
      <c r="QNP79" s="876"/>
      <c r="QNQ79" s="876"/>
      <c r="QNR79" s="876"/>
      <c r="QNS79" s="876"/>
      <c r="QNT79" s="876"/>
      <c r="QNU79" s="876"/>
      <c r="QNV79" s="876"/>
      <c r="QNW79" s="876"/>
      <c r="QNX79" s="876"/>
      <c r="QNY79" s="876"/>
      <c r="QNZ79" s="876"/>
      <c r="QOA79" s="876"/>
      <c r="QOB79" s="876"/>
      <c r="QOC79" s="876"/>
      <c r="QOD79" s="876"/>
      <c r="QOE79" s="876"/>
      <c r="QOF79" s="876"/>
      <c r="QOG79" s="876"/>
      <c r="QOH79" s="876"/>
      <c r="QOI79" s="876"/>
      <c r="QOJ79" s="876"/>
      <c r="QOK79" s="876"/>
      <c r="QOL79" s="876"/>
      <c r="QOM79" s="876"/>
      <c r="QON79" s="876"/>
      <c r="QOO79" s="876"/>
      <c r="QOP79" s="876"/>
      <c r="QOQ79" s="876"/>
      <c r="QOR79" s="876"/>
      <c r="QOS79" s="876"/>
      <c r="QOT79" s="876"/>
      <c r="QOU79" s="876"/>
      <c r="QOV79" s="876"/>
      <c r="QOW79" s="876"/>
      <c r="QOX79" s="876"/>
      <c r="QOY79" s="876"/>
      <c r="QOZ79" s="876"/>
      <c r="QPA79" s="876"/>
      <c r="QPB79" s="876"/>
      <c r="QPC79" s="876"/>
      <c r="QPD79" s="876"/>
      <c r="QPE79" s="876"/>
      <c r="QPF79" s="876"/>
      <c r="QPG79" s="876"/>
      <c r="QPH79" s="876"/>
      <c r="QPI79" s="876"/>
      <c r="QPJ79" s="876"/>
      <c r="QPK79" s="876"/>
      <c r="QPL79" s="876"/>
      <c r="QPM79" s="876"/>
      <c r="QPN79" s="876"/>
      <c r="QPO79" s="876"/>
      <c r="QPP79" s="876"/>
      <c r="QPQ79" s="876"/>
      <c r="QPR79" s="876"/>
      <c r="QPS79" s="876"/>
      <c r="QPT79" s="876"/>
      <c r="QPU79" s="876"/>
      <c r="QPV79" s="876"/>
      <c r="QPW79" s="876"/>
      <c r="QPX79" s="876"/>
      <c r="QPY79" s="876"/>
      <c r="QPZ79" s="876"/>
      <c r="QQA79" s="876"/>
      <c r="QQB79" s="876"/>
      <c r="QQC79" s="876"/>
      <c r="QQD79" s="876"/>
      <c r="QQE79" s="876"/>
      <c r="QQF79" s="876"/>
      <c r="QQG79" s="876"/>
      <c r="QQH79" s="876"/>
      <c r="QQI79" s="876"/>
      <c r="QQJ79" s="876"/>
      <c r="QQK79" s="876"/>
      <c r="QQL79" s="876"/>
      <c r="QQM79" s="876"/>
      <c r="QQN79" s="876"/>
      <c r="QQO79" s="876"/>
      <c r="QQP79" s="876"/>
      <c r="QQQ79" s="876"/>
      <c r="QQR79" s="876"/>
      <c r="QQS79" s="876"/>
      <c r="QQT79" s="876"/>
      <c r="QQU79" s="876"/>
      <c r="QQV79" s="876"/>
      <c r="QQW79" s="876"/>
      <c r="QQX79" s="876"/>
      <c r="QQY79" s="876"/>
      <c r="QQZ79" s="876"/>
      <c r="QRA79" s="876"/>
      <c r="QRB79" s="876"/>
      <c r="QRC79" s="876"/>
      <c r="QRD79" s="876"/>
      <c r="QRE79" s="876"/>
      <c r="QRF79" s="876"/>
      <c r="QRG79" s="876"/>
      <c r="QRH79" s="876"/>
      <c r="QRI79" s="876"/>
      <c r="QRJ79" s="876"/>
      <c r="QRK79" s="876"/>
      <c r="QRL79" s="876"/>
      <c r="QRM79" s="876"/>
      <c r="QRN79" s="876"/>
      <c r="QRO79" s="876"/>
      <c r="QRP79" s="876"/>
      <c r="QRQ79" s="876"/>
      <c r="QRR79" s="876"/>
      <c r="QRS79" s="876"/>
      <c r="QRT79" s="876"/>
      <c r="QRU79" s="876"/>
      <c r="QRV79" s="876"/>
      <c r="QRW79" s="876"/>
      <c r="QRX79" s="876"/>
      <c r="QRY79" s="876"/>
      <c r="QRZ79" s="876"/>
      <c r="QSA79" s="876"/>
      <c r="QSB79" s="876"/>
      <c r="QSC79" s="876"/>
      <c r="QSD79" s="876"/>
      <c r="QSE79" s="876"/>
      <c r="QSF79" s="876"/>
      <c r="QSG79" s="876"/>
      <c r="QSH79" s="876"/>
      <c r="QSI79" s="876"/>
      <c r="QSJ79" s="876"/>
      <c r="QSK79" s="876"/>
      <c r="QSL79" s="876"/>
      <c r="QSM79" s="876"/>
      <c r="QSN79" s="876"/>
      <c r="QSO79" s="876"/>
      <c r="QSP79" s="876"/>
      <c r="QSQ79" s="876"/>
      <c r="QSR79" s="876"/>
      <c r="QSS79" s="876"/>
      <c r="QST79" s="876"/>
      <c r="QSU79" s="876"/>
      <c r="QSV79" s="876"/>
      <c r="QSW79" s="876"/>
      <c r="QSX79" s="876"/>
      <c r="QSY79" s="876"/>
      <c r="QSZ79" s="876"/>
      <c r="QTA79" s="876"/>
      <c r="QTB79" s="876"/>
      <c r="QTC79" s="876"/>
      <c r="QTD79" s="876"/>
      <c r="QTE79" s="876"/>
      <c r="QTF79" s="876"/>
      <c r="QTG79" s="876"/>
      <c r="QTH79" s="876"/>
      <c r="QTI79" s="876"/>
      <c r="QTJ79" s="876"/>
      <c r="QTK79" s="876"/>
      <c r="QTL79" s="876"/>
      <c r="QTM79" s="876"/>
      <c r="QTN79" s="876"/>
      <c r="QTO79" s="876"/>
      <c r="QTP79" s="876"/>
      <c r="QTQ79" s="876"/>
      <c r="QTR79" s="876"/>
      <c r="QTS79" s="876"/>
      <c r="QTT79" s="876"/>
      <c r="QTU79" s="876"/>
      <c r="QTV79" s="876"/>
      <c r="QTW79" s="876"/>
      <c r="QTX79" s="876"/>
      <c r="QTY79" s="876"/>
      <c r="QTZ79" s="876"/>
      <c r="QUA79" s="876"/>
      <c r="QUB79" s="876"/>
      <c r="QUC79" s="876"/>
      <c r="QUD79" s="876"/>
      <c r="QUE79" s="876"/>
      <c r="QUF79" s="876"/>
      <c r="QUG79" s="876"/>
      <c r="QUH79" s="876"/>
      <c r="QUI79" s="876"/>
      <c r="QUJ79" s="876"/>
      <c r="QUK79" s="876"/>
      <c r="QUL79" s="876"/>
      <c r="QUM79" s="876"/>
      <c r="QUN79" s="876"/>
      <c r="QUO79" s="876"/>
      <c r="QUP79" s="876"/>
      <c r="QUQ79" s="876"/>
      <c r="QUR79" s="876"/>
      <c r="QUS79" s="876"/>
      <c r="QUT79" s="876"/>
      <c r="QUU79" s="876"/>
      <c r="QUV79" s="876"/>
      <c r="QUW79" s="876"/>
      <c r="QUX79" s="876"/>
      <c r="QUY79" s="876"/>
      <c r="QUZ79" s="876"/>
      <c r="QVA79" s="876"/>
      <c r="QVB79" s="876"/>
      <c r="QVC79" s="876"/>
      <c r="QVD79" s="876"/>
      <c r="QVE79" s="876"/>
      <c r="QVF79" s="876"/>
      <c r="QVG79" s="876"/>
      <c r="QVH79" s="876"/>
      <c r="QVI79" s="876"/>
      <c r="QVJ79" s="876"/>
      <c r="QVK79" s="876"/>
      <c r="QVL79" s="876"/>
      <c r="QVM79" s="876"/>
      <c r="QVN79" s="876"/>
      <c r="QVO79" s="876"/>
      <c r="QVP79" s="876"/>
      <c r="QVQ79" s="876"/>
      <c r="QVR79" s="876"/>
      <c r="QVS79" s="876"/>
      <c r="QVT79" s="876"/>
      <c r="QVU79" s="876"/>
      <c r="QVV79" s="876"/>
      <c r="QVW79" s="876"/>
      <c r="QVX79" s="876"/>
      <c r="QVY79" s="876"/>
      <c r="QVZ79" s="876"/>
      <c r="QWA79" s="876"/>
      <c r="QWB79" s="876"/>
      <c r="QWC79" s="876"/>
      <c r="QWD79" s="876"/>
      <c r="QWE79" s="876"/>
      <c r="QWF79" s="876"/>
      <c r="QWG79" s="876"/>
      <c r="QWH79" s="876"/>
      <c r="QWI79" s="876"/>
      <c r="QWJ79" s="876"/>
      <c r="QWK79" s="876"/>
      <c r="QWL79" s="876"/>
      <c r="QWM79" s="876"/>
      <c r="QWN79" s="876"/>
      <c r="QWO79" s="876"/>
      <c r="QWP79" s="876"/>
      <c r="QWQ79" s="876"/>
      <c r="QWR79" s="876"/>
      <c r="QWS79" s="876"/>
      <c r="QWT79" s="876"/>
      <c r="QWU79" s="876"/>
      <c r="QWV79" s="876"/>
      <c r="QWW79" s="876"/>
      <c r="QWX79" s="876"/>
      <c r="QWY79" s="876"/>
      <c r="QWZ79" s="876"/>
      <c r="QXA79" s="876"/>
      <c r="QXB79" s="876"/>
      <c r="QXC79" s="876"/>
      <c r="QXD79" s="876"/>
      <c r="QXE79" s="876"/>
      <c r="QXF79" s="876"/>
      <c r="QXG79" s="876"/>
      <c r="QXH79" s="876"/>
      <c r="QXI79" s="876"/>
      <c r="QXJ79" s="876"/>
      <c r="QXK79" s="876"/>
      <c r="QXL79" s="876"/>
      <c r="QXM79" s="876"/>
      <c r="QXN79" s="876"/>
      <c r="QXO79" s="876"/>
      <c r="QXP79" s="876"/>
      <c r="QXQ79" s="876"/>
      <c r="QXR79" s="876"/>
      <c r="QXS79" s="876"/>
      <c r="QXT79" s="876"/>
      <c r="QXU79" s="876"/>
      <c r="QXV79" s="876"/>
      <c r="QXW79" s="876"/>
      <c r="QXX79" s="876"/>
      <c r="QXY79" s="876"/>
      <c r="QXZ79" s="876"/>
      <c r="QYA79" s="876"/>
      <c r="QYB79" s="876"/>
      <c r="QYC79" s="876"/>
      <c r="QYD79" s="876"/>
      <c r="QYE79" s="876"/>
      <c r="QYF79" s="876"/>
      <c r="QYG79" s="876"/>
      <c r="QYH79" s="876"/>
      <c r="QYI79" s="876"/>
      <c r="QYJ79" s="876"/>
      <c r="QYK79" s="876"/>
      <c r="QYL79" s="876"/>
      <c r="QYM79" s="876"/>
      <c r="QYN79" s="876"/>
      <c r="QYO79" s="876"/>
      <c r="QYP79" s="876"/>
      <c r="QYQ79" s="876"/>
      <c r="QYR79" s="876"/>
      <c r="QYS79" s="876"/>
      <c r="QYT79" s="876"/>
      <c r="QYU79" s="876"/>
      <c r="QYV79" s="876"/>
      <c r="QYW79" s="876"/>
      <c r="QYX79" s="876"/>
      <c r="QYY79" s="876"/>
      <c r="QYZ79" s="876"/>
      <c r="QZA79" s="876"/>
      <c r="QZB79" s="876"/>
      <c r="QZC79" s="876"/>
      <c r="QZD79" s="876"/>
      <c r="QZE79" s="876"/>
      <c r="QZF79" s="876"/>
      <c r="QZG79" s="876"/>
      <c r="QZH79" s="876"/>
      <c r="QZI79" s="876"/>
      <c r="QZJ79" s="876"/>
      <c r="QZK79" s="876"/>
      <c r="QZL79" s="876"/>
      <c r="QZM79" s="876"/>
      <c r="QZN79" s="876"/>
      <c r="QZO79" s="876"/>
      <c r="QZP79" s="876"/>
      <c r="QZQ79" s="876"/>
      <c r="QZR79" s="876"/>
      <c r="QZS79" s="876"/>
      <c r="QZT79" s="876"/>
      <c r="QZU79" s="876"/>
      <c r="QZV79" s="876"/>
      <c r="QZW79" s="876"/>
      <c r="QZX79" s="876"/>
      <c r="QZY79" s="876"/>
      <c r="QZZ79" s="876"/>
      <c r="RAA79" s="876"/>
      <c r="RAB79" s="876"/>
      <c r="RAC79" s="876"/>
      <c r="RAD79" s="876"/>
      <c r="RAE79" s="876"/>
      <c r="RAF79" s="876"/>
      <c r="RAG79" s="876"/>
      <c r="RAH79" s="876"/>
      <c r="RAI79" s="876"/>
      <c r="RAJ79" s="876"/>
      <c r="RAK79" s="876"/>
      <c r="RAL79" s="876"/>
      <c r="RAM79" s="876"/>
      <c r="RAN79" s="876"/>
      <c r="RAO79" s="876"/>
      <c r="RAP79" s="876"/>
      <c r="RAQ79" s="876"/>
      <c r="RAR79" s="876"/>
      <c r="RAS79" s="876"/>
      <c r="RAT79" s="876"/>
      <c r="RAU79" s="876"/>
      <c r="RAV79" s="876"/>
      <c r="RAW79" s="876"/>
      <c r="RAX79" s="876"/>
      <c r="RAY79" s="876"/>
      <c r="RAZ79" s="876"/>
      <c r="RBA79" s="876"/>
      <c r="RBB79" s="876"/>
      <c r="RBC79" s="876"/>
      <c r="RBD79" s="876"/>
      <c r="RBE79" s="876"/>
      <c r="RBF79" s="876"/>
      <c r="RBG79" s="876"/>
      <c r="RBH79" s="876"/>
      <c r="RBI79" s="876"/>
      <c r="RBJ79" s="876"/>
      <c r="RBK79" s="876"/>
      <c r="RBL79" s="876"/>
      <c r="RBM79" s="876"/>
      <c r="RBN79" s="876"/>
      <c r="RBO79" s="876"/>
      <c r="RBP79" s="876"/>
      <c r="RBQ79" s="876"/>
      <c r="RBR79" s="876"/>
      <c r="RBS79" s="876"/>
      <c r="RBT79" s="876"/>
      <c r="RBU79" s="876"/>
      <c r="RBV79" s="876"/>
      <c r="RBW79" s="876"/>
      <c r="RBX79" s="876"/>
      <c r="RBY79" s="876"/>
      <c r="RBZ79" s="876"/>
      <c r="RCA79" s="876"/>
      <c r="RCB79" s="876"/>
      <c r="RCC79" s="876"/>
      <c r="RCD79" s="876"/>
      <c r="RCE79" s="876"/>
      <c r="RCF79" s="876"/>
      <c r="RCG79" s="876"/>
      <c r="RCH79" s="876"/>
      <c r="RCI79" s="876"/>
      <c r="RCJ79" s="876"/>
      <c r="RCK79" s="876"/>
      <c r="RCL79" s="876"/>
      <c r="RCM79" s="876"/>
      <c r="RCN79" s="876"/>
      <c r="RCO79" s="876"/>
      <c r="RCP79" s="876"/>
      <c r="RCQ79" s="876"/>
      <c r="RCR79" s="876"/>
      <c r="RCS79" s="876"/>
      <c r="RCT79" s="876"/>
      <c r="RCU79" s="876"/>
      <c r="RCV79" s="876"/>
      <c r="RCW79" s="876"/>
      <c r="RCX79" s="876"/>
      <c r="RCY79" s="876"/>
      <c r="RCZ79" s="876"/>
      <c r="RDA79" s="876"/>
      <c r="RDB79" s="876"/>
      <c r="RDC79" s="876"/>
      <c r="RDD79" s="876"/>
      <c r="RDE79" s="876"/>
      <c r="RDF79" s="876"/>
      <c r="RDG79" s="876"/>
      <c r="RDH79" s="876"/>
      <c r="RDI79" s="876"/>
      <c r="RDJ79" s="876"/>
      <c r="RDK79" s="876"/>
      <c r="RDL79" s="876"/>
      <c r="RDM79" s="876"/>
      <c r="RDN79" s="876"/>
      <c r="RDO79" s="876"/>
      <c r="RDP79" s="876"/>
      <c r="RDQ79" s="876"/>
      <c r="RDR79" s="876"/>
      <c r="RDS79" s="876"/>
      <c r="RDT79" s="876"/>
      <c r="RDU79" s="876"/>
      <c r="RDV79" s="876"/>
      <c r="RDW79" s="876"/>
      <c r="RDX79" s="876"/>
      <c r="RDY79" s="876"/>
      <c r="RDZ79" s="876"/>
      <c r="REA79" s="876"/>
      <c r="REB79" s="876"/>
      <c r="REC79" s="876"/>
      <c r="RED79" s="876"/>
      <c r="REE79" s="876"/>
      <c r="REF79" s="876"/>
      <c r="REG79" s="876"/>
      <c r="REH79" s="876"/>
      <c r="REI79" s="876"/>
      <c r="REJ79" s="876"/>
      <c r="REK79" s="876"/>
      <c r="REL79" s="876"/>
      <c r="REM79" s="876"/>
      <c r="REN79" s="876"/>
      <c r="REO79" s="876"/>
      <c r="REP79" s="876"/>
      <c r="REQ79" s="876"/>
      <c r="RER79" s="876"/>
      <c r="RES79" s="876"/>
      <c r="RET79" s="876"/>
      <c r="REU79" s="876"/>
      <c r="REV79" s="876"/>
      <c r="REW79" s="876"/>
      <c r="REX79" s="876"/>
      <c r="REY79" s="876"/>
      <c r="REZ79" s="876"/>
      <c r="RFA79" s="876"/>
      <c r="RFB79" s="876"/>
      <c r="RFC79" s="876"/>
      <c r="RFD79" s="876"/>
      <c r="RFE79" s="876"/>
      <c r="RFF79" s="876"/>
      <c r="RFG79" s="876"/>
      <c r="RFH79" s="876"/>
      <c r="RFI79" s="876"/>
      <c r="RFJ79" s="876"/>
      <c r="RFK79" s="876"/>
      <c r="RFL79" s="876"/>
      <c r="RFM79" s="876"/>
      <c r="RFN79" s="876"/>
      <c r="RFO79" s="876"/>
      <c r="RFP79" s="876"/>
      <c r="RFQ79" s="876"/>
      <c r="RFR79" s="876"/>
      <c r="RFS79" s="876"/>
      <c r="RFT79" s="876"/>
      <c r="RFU79" s="876"/>
      <c r="RFV79" s="876"/>
      <c r="RFW79" s="876"/>
      <c r="RFX79" s="876"/>
      <c r="RFY79" s="876"/>
      <c r="RFZ79" s="876"/>
      <c r="RGA79" s="876"/>
      <c r="RGB79" s="876"/>
      <c r="RGC79" s="876"/>
      <c r="RGD79" s="876"/>
      <c r="RGE79" s="876"/>
      <c r="RGF79" s="876"/>
      <c r="RGG79" s="876"/>
      <c r="RGH79" s="876"/>
      <c r="RGI79" s="876"/>
      <c r="RGJ79" s="876"/>
      <c r="RGK79" s="876"/>
      <c r="RGL79" s="876"/>
      <c r="RGM79" s="876"/>
      <c r="RGN79" s="876"/>
      <c r="RGO79" s="876"/>
      <c r="RGP79" s="876"/>
      <c r="RGQ79" s="876"/>
      <c r="RGR79" s="876"/>
      <c r="RGS79" s="876"/>
      <c r="RGT79" s="876"/>
      <c r="RGU79" s="876"/>
      <c r="RGV79" s="876"/>
      <c r="RGW79" s="876"/>
      <c r="RGX79" s="876"/>
      <c r="RGY79" s="876"/>
      <c r="RGZ79" s="876"/>
      <c r="RHA79" s="876"/>
      <c r="RHB79" s="876"/>
      <c r="RHC79" s="876"/>
      <c r="RHD79" s="876"/>
      <c r="RHE79" s="876"/>
      <c r="RHF79" s="876"/>
      <c r="RHG79" s="876"/>
      <c r="RHH79" s="876"/>
      <c r="RHI79" s="876"/>
      <c r="RHJ79" s="876"/>
      <c r="RHK79" s="876"/>
      <c r="RHL79" s="876"/>
      <c r="RHM79" s="876"/>
      <c r="RHN79" s="876"/>
      <c r="RHO79" s="876"/>
      <c r="RHP79" s="876"/>
      <c r="RHQ79" s="876"/>
      <c r="RHR79" s="876"/>
      <c r="RHS79" s="876"/>
      <c r="RHT79" s="876"/>
      <c r="RHU79" s="876"/>
      <c r="RHV79" s="876"/>
      <c r="RHW79" s="876"/>
      <c r="RHX79" s="876"/>
      <c r="RHY79" s="876"/>
      <c r="RHZ79" s="876"/>
      <c r="RIA79" s="876"/>
      <c r="RIB79" s="876"/>
      <c r="RIC79" s="876"/>
      <c r="RID79" s="876"/>
      <c r="RIE79" s="876"/>
      <c r="RIF79" s="876"/>
      <c r="RIG79" s="876"/>
      <c r="RIH79" s="876"/>
      <c r="RII79" s="876"/>
      <c r="RIJ79" s="876"/>
      <c r="RIK79" s="876"/>
      <c r="RIL79" s="876"/>
      <c r="RIM79" s="876"/>
      <c r="RIN79" s="876"/>
      <c r="RIO79" s="876"/>
      <c r="RIP79" s="876"/>
      <c r="RIQ79" s="876"/>
      <c r="RIR79" s="876"/>
      <c r="RIS79" s="876"/>
      <c r="RIT79" s="876"/>
      <c r="RIU79" s="876"/>
      <c r="RIV79" s="876"/>
      <c r="RIW79" s="876"/>
      <c r="RIX79" s="876"/>
      <c r="RIY79" s="876"/>
      <c r="RIZ79" s="876"/>
      <c r="RJA79" s="876"/>
      <c r="RJB79" s="876"/>
      <c r="RJC79" s="876"/>
      <c r="RJD79" s="876"/>
      <c r="RJE79" s="876"/>
      <c r="RJF79" s="876"/>
      <c r="RJG79" s="876"/>
      <c r="RJH79" s="876"/>
      <c r="RJI79" s="876"/>
      <c r="RJJ79" s="876"/>
      <c r="RJK79" s="876"/>
      <c r="RJL79" s="876"/>
      <c r="RJM79" s="876"/>
      <c r="RJN79" s="876"/>
      <c r="RJO79" s="876"/>
      <c r="RJP79" s="876"/>
      <c r="RJQ79" s="876"/>
      <c r="RJR79" s="876"/>
      <c r="RJS79" s="876"/>
      <c r="RJT79" s="876"/>
      <c r="RJU79" s="876"/>
      <c r="RJV79" s="876"/>
      <c r="RJW79" s="876"/>
      <c r="RJX79" s="876"/>
      <c r="RJY79" s="876"/>
      <c r="RJZ79" s="876"/>
      <c r="RKA79" s="876"/>
      <c r="RKB79" s="876"/>
      <c r="RKC79" s="876"/>
      <c r="RKD79" s="876"/>
      <c r="RKE79" s="876"/>
      <c r="RKF79" s="876"/>
      <c r="RKG79" s="876"/>
      <c r="RKH79" s="876"/>
      <c r="RKI79" s="876"/>
      <c r="RKJ79" s="876"/>
      <c r="RKK79" s="876"/>
      <c r="RKL79" s="876"/>
      <c r="RKM79" s="876"/>
      <c r="RKN79" s="876"/>
      <c r="RKO79" s="876"/>
      <c r="RKP79" s="876"/>
      <c r="RKQ79" s="876"/>
      <c r="RKR79" s="876"/>
      <c r="RKS79" s="876"/>
      <c r="RKT79" s="876"/>
      <c r="RKU79" s="876"/>
      <c r="RKV79" s="876"/>
      <c r="RKW79" s="876"/>
      <c r="RKX79" s="876"/>
      <c r="RKY79" s="876"/>
      <c r="RKZ79" s="876"/>
      <c r="RLA79" s="876"/>
      <c r="RLB79" s="876"/>
      <c r="RLC79" s="876"/>
      <c r="RLD79" s="876"/>
      <c r="RLE79" s="876"/>
      <c r="RLF79" s="876"/>
      <c r="RLG79" s="876"/>
      <c r="RLH79" s="876"/>
      <c r="RLI79" s="876"/>
      <c r="RLJ79" s="876"/>
      <c r="RLK79" s="876"/>
      <c r="RLL79" s="876"/>
      <c r="RLM79" s="876"/>
      <c r="RLN79" s="876"/>
      <c r="RLO79" s="876"/>
      <c r="RLP79" s="876"/>
      <c r="RLQ79" s="876"/>
      <c r="RLR79" s="876"/>
      <c r="RLS79" s="876"/>
      <c r="RLT79" s="876"/>
      <c r="RLU79" s="876"/>
      <c r="RLV79" s="876"/>
      <c r="RLW79" s="876"/>
      <c r="RLX79" s="876"/>
      <c r="RLY79" s="876"/>
      <c r="RLZ79" s="876"/>
      <c r="RMA79" s="876"/>
      <c r="RMB79" s="876"/>
      <c r="RMC79" s="876"/>
      <c r="RMD79" s="876"/>
      <c r="RME79" s="876"/>
      <c r="RMF79" s="876"/>
      <c r="RMG79" s="876"/>
      <c r="RMH79" s="876"/>
      <c r="RMI79" s="876"/>
      <c r="RMJ79" s="876"/>
      <c r="RMK79" s="876"/>
      <c r="RML79" s="876"/>
      <c r="RMM79" s="876"/>
      <c r="RMN79" s="876"/>
      <c r="RMO79" s="876"/>
      <c r="RMP79" s="876"/>
      <c r="RMQ79" s="876"/>
      <c r="RMR79" s="876"/>
      <c r="RMS79" s="876"/>
      <c r="RMT79" s="876"/>
      <c r="RMU79" s="876"/>
      <c r="RMV79" s="876"/>
      <c r="RMW79" s="876"/>
      <c r="RMX79" s="876"/>
      <c r="RMY79" s="876"/>
      <c r="RMZ79" s="876"/>
      <c r="RNA79" s="876"/>
      <c r="RNB79" s="876"/>
      <c r="RNC79" s="876"/>
      <c r="RND79" s="876"/>
      <c r="RNE79" s="876"/>
      <c r="RNF79" s="876"/>
      <c r="RNG79" s="876"/>
      <c r="RNH79" s="876"/>
      <c r="RNI79" s="876"/>
      <c r="RNJ79" s="876"/>
      <c r="RNK79" s="876"/>
      <c r="RNL79" s="876"/>
      <c r="RNM79" s="876"/>
      <c r="RNN79" s="876"/>
      <c r="RNO79" s="876"/>
      <c r="RNP79" s="876"/>
      <c r="RNQ79" s="876"/>
      <c r="RNR79" s="876"/>
      <c r="RNS79" s="876"/>
      <c r="RNT79" s="876"/>
      <c r="RNU79" s="876"/>
      <c r="RNV79" s="876"/>
      <c r="RNW79" s="876"/>
      <c r="RNX79" s="876"/>
      <c r="RNY79" s="876"/>
      <c r="RNZ79" s="876"/>
      <c r="ROA79" s="876"/>
      <c r="ROB79" s="876"/>
      <c r="ROC79" s="876"/>
      <c r="ROD79" s="876"/>
      <c r="ROE79" s="876"/>
      <c r="ROF79" s="876"/>
      <c r="ROG79" s="876"/>
      <c r="ROH79" s="876"/>
      <c r="ROI79" s="876"/>
      <c r="ROJ79" s="876"/>
      <c r="ROK79" s="876"/>
      <c r="ROL79" s="876"/>
      <c r="ROM79" s="876"/>
      <c r="RON79" s="876"/>
      <c r="ROO79" s="876"/>
      <c r="ROP79" s="876"/>
      <c r="ROQ79" s="876"/>
      <c r="ROR79" s="876"/>
      <c r="ROS79" s="876"/>
      <c r="ROT79" s="876"/>
      <c r="ROU79" s="876"/>
      <c r="ROV79" s="876"/>
      <c r="ROW79" s="876"/>
      <c r="ROX79" s="876"/>
      <c r="ROY79" s="876"/>
      <c r="ROZ79" s="876"/>
      <c r="RPA79" s="876"/>
      <c r="RPB79" s="876"/>
      <c r="RPC79" s="876"/>
      <c r="RPD79" s="876"/>
      <c r="RPE79" s="876"/>
      <c r="RPF79" s="876"/>
      <c r="RPG79" s="876"/>
      <c r="RPH79" s="876"/>
      <c r="RPI79" s="876"/>
      <c r="RPJ79" s="876"/>
      <c r="RPK79" s="876"/>
      <c r="RPL79" s="876"/>
      <c r="RPM79" s="876"/>
      <c r="RPN79" s="876"/>
      <c r="RPO79" s="876"/>
      <c r="RPP79" s="876"/>
      <c r="RPQ79" s="876"/>
      <c r="RPR79" s="876"/>
      <c r="RPS79" s="876"/>
      <c r="RPT79" s="876"/>
      <c r="RPU79" s="876"/>
      <c r="RPV79" s="876"/>
      <c r="RPW79" s="876"/>
      <c r="RPX79" s="876"/>
      <c r="RPY79" s="876"/>
      <c r="RPZ79" s="876"/>
      <c r="RQA79" s="876"/>
      <c r="RQB79" s="876"/>
      <c r="RQC79" s="876"/>
      <c r="RQD79" s="876"/>
      <c r="RQE79" s="876"/>
      <c r="RQF79" s="876"/>
      <c r="RQG79" s="876"/>
      <c r="RQH79" s="876"/>
      <c r="RQI79" s="876"/>
      <c r="RQJ79" s="876"/>
      <c r="RQK79" s="876"/>
      <c r="RQL79" s="876"/>
      <c r="RQM79" s="876"/>
      <c r="RQN79" s="876"/>
      <c r="RQO79" s="876"/>
      <c r="RQP79" s="876"/>
      <c r="RQQ79" s="876"/>
      <c r="RQR79" s="876"/>
      <c r="RQS79" s="876"/>
      <c r="RQT79" s="876"/>
      <c r="RQU79" s="876"/>
      <c r="RQV79" s="876"/>
      <c r="RQW79" s="876"/>
      <c r="RQX79" s="876"/>
      <c r="RQY79" s="876"/>
      <c r="RQZ79" s="876"/>
      <c r="RRA79" s="876"/>
      <c r="RRB79" s="876"/>
      <c r="RRC79" s="876"/>
      <c r="RRD79" s="876"/>
      <c r="RRE79" s="876"/>
      <c r="RRF79" s="876"/>
      <c r="RRG79" s="876"/>
      <c r="RRH79" s="876"/>
      <c r="RRI79" s="876"/>
      <c r="RRJ79" s="876"/>
      <c r="RRK79" s="876"/>
      <c r="RRL79" s="876"/>
      <c r="RRM79" s="876"/>
      <c r="RRN79" s="876"/>
      <c r="RRO79" s="876"/>
      <c r="RRP79" s="876"/>
      <c r="RRQ79" s="876"/>
      <c r="RRR79" s="876"/>
      <c r="RRS79" s="876"/>
      <c r="RRT79" s="876"/>
      <c r="RRU79" s="876"/>
      <c r="RRV79" s="876"/>
      <c r="RRW79" s="876"/>
      <c r="RRX79" s="876"/>
      <c r="RRY79" s="876"/>
      <c r="RRZ79" s="876"/>
      <c r="RSA79" s="876"/>
      <c r="RSB79" s="876"/>
      <c r="RSC79" s="876"/>
      <c r="RSD79" s="876"/>
      <c r="RSE79" s="876"/>
      <c r="RSF79" s="876"/>
      <c r="RSG79" s="876"/>
      <c r="RSH79" s="876"/>
      <c r="RSI79" s="876"/>
      <c r="RSJ79" s="876"/>
      <c r="RSK79" s="876"/>
      <c r="RSL79" s="876"/>
      <c r="RSM79" s="876"/>
      <c r="RSN79" s="876"/>
      <c r="RSO79" s="876"/>
      <c r="RSP79" s="876"/>
      <c r="RSQ79" s="876"/>
      <c r="RSR79" s="876"/>
      <c r="RSS79" s="876"/>
      <c r="RST79" s="876"/>
      <c r="RSU79" s="876"/>
      <c r="RSV79" s="876"/>
      <c r="RSW79" s="876"/>
      <c r="RSX79" s="876"/>
      <c r="RSY79" s="876"/>
      <c r="RSZ79" s="876"/>
      <c r="RTA79" s="876"/>
      <c r="RTB79" s="876"/>
      <c r="RTC79" s="876"/>
      <c r="RTD79" s="876"/>
      <c r="RTE79" s="876"/>
      <c r="RTF79" s="876"/>
      <c r="RTG79" s="876"/>
      <c r="RTH79" s="876"/>
      <c r="RTI79" s="876"/>
      <c r="RTJ79" s="876"/>
      <c r="RTK79" s="876"/>
      <c r="RTL79" s="876"/>
      <c r="RTM79" s="876"/>
      <c r="RTN79" s="876"/>
      <c r="RTO79" s="876"/>
      <c r="RTP79" s="876"/>
      <c r="RTQ79" s="876"/>
      <c r="RTR79" s="876"/>
      <c r="RTS79" s="876"/>
      <c r="RTT79" s="876"/>
      <c r="RTU79" s="876"/>
      <c r="RTV79" s="876"/>
      <c r="RTW79" s="876"/>
      <c r="RTX79" s="876"/>
      <c r="RTY79" s="876"/>
      <c r="RTZ79" s="876"/>
      <c r="RUA79" s="876"/>
      <c r="RUB79" s="876"/>
      <c r="RUC79" s="876"/>
      <c r="RUD79" s="876"/>
      <c r="RUE79" s="876"/>
      <c r="RUF79" s="876"/>
      <c r="RUG79" s="876"/>
      <c r="RUH79" s="876"/>
      <c r="RUI79" s="876"/>
      <c r="RUJ79" s="876"/>
      <c r="RUK79" s="876"/>
      <c r="RUL79" s="876"/>
      <c r="RUM79" s="876"/>
      <c r="RUN79" s="876"/>
      <c r="RUO79" s="876"/>
      <c r="RUP79" s="876"/>
      <c r="RUQ79" s="876"/>
      <c r="RUR79" s="876"/>
      <c r="RUS79" s="876"/>
      <c r="RUT79" s="876"/>
      <c r="RUU79" s="876"/>
      <c r="RUV79" s="876"/>
      <c r="RUW79" s="876"/>
      <c r="RUX79" s="876"/>
      <c r="RUY79" s="876"/>
      <c r="RUZ79" s="876"/>
      <c r="RVA79" s="876"/>
      <c r="RVB79" s="876"/>
      <c r="RVC79" s="876"/>
      <c r="RVD79" s="876"/>
      <c r="RVE79" s="876"/>
      <c r="RVF79" s="876"/>
      <c r="RVG79" s="876"/>
      <c r="RVH79" s="876"/>
      <c r="RVI79" s="876"/>
      <c r="RVJ79" s="876"/>
      <c r="RVK79" s="876"/>
      <c r="RVL79" s="876"/>
      <c r="RVM79" s="876"/>
      <c r="RVN79" s="876"/>
      <c r="RVO79" s="876"/>
      <c r="RVP79" s="876"/>
      <c r="RVQ79" s="876"/>
      <c r="RVR79" s="876"/>
      <c r="RVS79" s="876"/>
      <c r="RVT79" s="876"/>
      <c r="RVU79" s="876"/>
      <c r="RVV79" s="876"/>
      <c r="RVW79" s="876"/>
      <c r="RVX79" s="876"/>
      <c r="RVY79" s="876"/>
      <c r="RVZ79" s="876"/>
      <c r="RWA79" s="876"/>
      <c r="RWB79" s="876"/>
      <c r="RWC79" s="876"/>
      <c r="RWD79" s="876"/>
      <c r="RWE79" s="876"/>
      <c r="RWF79" s="876"/>
      <c r="RWG79" s="876"/>
      <c r="RWH79" s="876"/>
      <c r="RWI79" s="876"/>
      <c r="RWJ79" s="876"/>
      <c r="RWK79" s="876"/>
      <c r="RWL79" s="876"/>
      <c r="RWM79" s="876"/>
      <c r="RWN79" s="876"/>
      <c r="RWO79" s="876"/>
      <c r="RWP79" s="876"/>
      <c r="RWQ79" s="876"/>
      <c r="RWR79" s="876"/>
      <c r="RWS79" s="876"/>
      <c r="RWT79" s="876"/>
      <c r="RWU79" s="876"/>
      <c r="RWV79" s="876"/>
      <c r="RWW79" s="876"/>
      <c r="RWX79" s="876"/>
      <c r="RWY79" s="876"/>
      <c r="RWZ79" s="876"/>
      <c r="RXA79" s="876"/>
      <c r="RXB79" s="876"/>
      <c r="RXC79" s="876"/>
      <c r="RXD79" s="876"/>
      <c r="RXE79" s="876"/>
      <c r="RXF79" s="876"/>
      <c r="RXG79" s="876"/>
      <c r="RXH79" s="876"/>
      <c r="RXI79" s="876"/>
      <c r="RXJ79" s="876"/>
      <c r="RXK79" s="876"/>
      <c r="RXL79" s="876"/>
      <c r="RXM79" s="876"/>
      <c r="RXN79" s="876"/>
      <c r="RXO79" s="876"/>
      <c r="RXP79" s="876"/>
      <c r="RXQ79" s="876"/>
      <c r="RXR79" s="876"/>
      <c r="RXS79" s="876"/>
      <c r="RXT79" s="876"/>
      <c r="RXU79" s="876"/>
      <c r="RXV79" s="876"/>
      <c r="RXW79" s="876"/>
      <c r="RXX79" s="876"/>
      <c r="RXY79" s="876"/>
      <c r="RXZ79" s="876"/>
      <c r="RYA79" s="876"/>
      <c r="RYB79" s="876"/>
      <c r="RYC79" s="876"/>
      <c r="RYD79" s="876"/>
      <c r="RYE79" s="876"/>
      <c r="RYF79" s="876"/>
      <c r="RYG79" s="876"/>
      <c r="RYH79" s="876"/>
      <c r="RYI79" s="876"/>
      <c r="RYJ79" s="876"/>
      <c r="RYK79" s="876"/>
      <c r="RYL79" s="876"/>
      <c r="RYM79" s="876"/>
      <c r="RYN79" s="876"/>
      <c r="RYO79" s="876"/>
      <c r="RYP79" s="876"/>
      <c r="RYQ79" s="876"/>
      <c r="RYR79" s="876"/>
      <c r="RYS79" s="876"/>
      <c r="RYT79" s="876"/>
      <c r="RYU79" s="876"/>
      <c r="RYV79" s="876"/>
      <c r="RYW79" s="876"/>
      <c r="RYX79" s="876"/>
      <c r="RYY79" s="876"/>
      <c r="RYZ79" s="876"/>
      <c r="RZA79" s="876"/>
      <c r="RZB79" s="876"/>
      <c r="RZC79" s="876"/>
      <c r="RZD79" s="876"/>
      <c r="RZE79" s="876"/>
      <c r="RZF79" s="876"/>
      <c r="RZG79" s="876"/>
      <c r="RZH79" s="876"/>
      <c r="RZI79" s="876"/>
      <c r="RZJ79" s="876"/>
      <c r="RZK79" s="876"/>
      <c r="RZL79" s="876"/>
      <c r="RZM79" s="876"/>
      <c r="RZN79" s="876"/>
      <c r="RZO79" s="876"/>
      <c r="RZP79" s="876"/>
      <c r="RZQ79" s="876"/>
      <c r="RZR79" s="876"/>
      <c r="RZS79" s="876"/>
      <c r="RZT79" s="876"/>
      <c r="RZU79" s="876"/>
      <c r="RZV79" s="876"/>
      <c r="RZW79" s="876"/>
      <c r="RZX79" s="876"/>
      <c r="RZY79" s="876"/>
      <c r="RZZ79" s="876"/>
      <c r="SAA79" s="876"/>
      <c r="SAB79" s="876"/>
      <c r="SAC79" s="876"/>
      <c r="SAD79" s="876"/>
      <c r="SAE79" s="876"/>
      <c r="SAF79" s="876"/>
      <c r="SAG79" s="876"/>
      <c r="SAH79" s="876"/>
      <c r="SAI79" s="876"/>
      <c r="SAJ79" s="876"/>
      <c r="SAK79" s="876"/>
      <c r="SAL79" s="876"/>
      <c r="SAM79" s="876"/>
      <c r="SAN79" s="876"/>
      <c r="SAO79" s="876"/>
      <c r="SAP79" s="876"/>
      <c r="SAQ79" s="876"/>
      <c r="SAR79" s="876"/>
      <c r="SAS79" s="876"/>
      <c r="SAT79" s="876"/>
      <c r="SAU79" s="876"/>
      <c r="SAV79" s="876"/>
      <c r="SAW79" s="876"/>
      <c r="SAX79" s="876"/>
      <c r="SAY79" s="876"/>
      <c r="SAZ79" s="876"/>
      <c r="SBA79" s="876"/>
      <c r="SBB79" s="876"/>
      <c r="SBC79" s="876"/>
      <c r="SBD79" s="876"/>
      <c r="SBE79" s="876"/>
      <c r="SBF79" s="876"/>
      <c r="SBG79" s="876"/>
      <c r="SBH79" s="876"/>
      <c r="SBI79" s="876"/>
      <c r="SBJ79" s="876"/>
      <c r="SBK79" s="876"/>
      <c r="SBL79" s="876"/>
      <c r="SBM79" s="876"/>
      <c r="SBN79" s="876"/>
      <c r="SBO79" s="876"/>
      <c r="SBP79" s="876"/>
      <c r="SBQ79" s="876"/>
      <c r="SBR79" s="876"/>
      <c r="SBS79" s="876"/>
      <c r="SBT79" s="876"/>
      <c r="SBU79" s="876"/>
      <c r="SBV79" s="876"/>
      <c r="SBW79" s="876"/>
      <c r="SBX79" s="876"/>
      <c r="SBY79" s="876"/>
      <c r="SBZ79" s="876"/>
      <c r="SCA79" s="876"/>
      <c r="SCB79" s="876"/>
      <c r="SCC79" s="876"/>
      <c r="SCD79" s="876"/>
      <c r="SCE79" s="876"/>
      <c r="SCF79" s="876"/>
      <c r="SCG79" s="876"/>
      <c r="SCH79" s="876"/>
      <c r="SCI79" s="876"/>
      <c r="SCJ79" s="876"/>
      <c r="SCK79" s="876"/>
      <c r="SCL79" s="876"/>
      <c r="SCM79" s="876"/>
      <c r="SCN79" s="876"/>
      <c r="SCO79" s="876"/>
      <c r="SCP79" s="876"/>
      <c r="SCQ79" s="876"/>
      <c r="SCR79" s="876"/>
      <c r="SCS79" s="876"/>
      <c r="SCT79" s="876"/>
      <c r="SCU79" s="876"/>
      <c r="SCV79" s="876"/>
      <c r="SCW79" s="876"/>
      <c r="SCX79" s="876"/>
      <c r="SCY79" s="876"/>
      <c r="SCZ79" s="876"/>
      <c r="SDA79" s="876"/>
      <c r="SDB79" s="876"/>
      <c r="SDC79" s="876"/>
      <c r="SDD79" s="876"/>
      <c r="SDE79" s="876"/>
      <c r="SDF79" s="876"/>
      <c r="SDG79" s="876"/>
      <c r="SDH79" s="876"/>
      <c r="SDI79" s="876"/>
      <c r="SDJ79" s="876"/>
      <c r="SDK79" s="876"/>
      <c r="SDL79" s="876"/>
      <c r="SDM79" s="876"/>
      <c r="SDN79" s="876"/>
      <c r="SDO79" s="876"/>
      <c r="SDP79" s="876"/>
      <c r="SDQ79" s="876"/>
      <c r="SDR79" s="876"/>
      <c r="SDS79" s="876"/>
      <c r="SDT79" s="876"/>
      <c r="SDU79" s="876"/>
      <c r="SDV79" s="876"/>
      <c r="SDW79" s="876"/>
      <c r="SDX79" s="876"/>
      <c r="SDY79" s="876"/>
      <c r="SDZ79" s="876"/>
      <c r="SEA79" s="876"/>
      <c r="SEB79" s="876"/>
      <c r="SEC79" s="876"/>
      <c r="SED79" s="876"/>
      <c r="SEE79" s="876"/>
      <c r="SEF79" s="876"/>
      <c r="SEG79" s="876"/>
      <c r="SEH79" s="876"/>
      <c r="SEI79" s="876"/>
      <c r="SEJ79" s="876"/>
      <c r="SEK79" s="876"/>
      <c r="SEL79" s="876"/>
      <c r="SEM79" s="876"/>
      <c r="SEN79" s="876"/>
      <c r="SEO79" s="876"/>
      <c r="SEP79" s="876"/>
      <c r="SEQ79" s="876"/>
      <c r="SER79" s="876"/>
      <c r="SES79" s="876"/>
      <c r="SET79" s="876"/>
      <c r="SEU79" s="876"/>
      <c r="SEV79" s="876"/>
      <c r="SEW79" s="876"/>
      <c r="SEX79" s="876"/>
      <c r="SEY79" s="876"/>
      <c r="SEZ79" s="876"/>
      <c r="SFA79" s="876"/>
      <c r="SFB79" s="876"/>
      <c r="SFC79" s="876"/>
      <c r="SFD79" s="876"/>
      <c r="SFE79" s="876"/>
      <c r="SFF79" s="876"/>
      <c r="SFG79" s="876"/>
      <c r="SFH79" s="876"/>
      <c r="SFI79" s="876"/>
      <c r="SFJ79" s="876"/>
      <c r="SFK79" s="876"/>
      <c r="SFL79" s="876"/>
      <c r="SFM79" s="876"/>
      <c r="SFN79" s="876"/>
      <c r="SFO79" s="876"/>
      <c r="SFP79" s="876"/>
      <c r="SFQ79" s="876"/>
      <c r="SFR79" s="876"/>
      <c r="SFS79" s="876"/>
      <c r="SFT79" s="876"/>
      <c r="SFU79" s="876"/>
      <c r="SFV79" s="876"/>
      <c r="SFW79" s="876"/>
      <c r="SFX79" s="876"/>
      <c r="SFY79" s="876"/>
      <c r="SFZ79" s="876"/>
      <c r="SGA79" s="876"/>
      <c r="SGB79" s="876"/>
      <c r="SGC79" s="876"/>
      <c r="SGD79" s="876"/>
      <c r="SGE79" s="876"/>
      <c r="SGF79" s="876"/>
      <c r="SGG79" s="876"/>
      <c r="SGH79" s="876"/>
      <c r="SGI79" s="876"/>
      <c r="SGJ79" s="876"/>
      <c r="SGK79" s="876"/>
      <c r="SGL79" s="876"/>
      <c r="SGM79" s="876"/>
      <c r="SGN79" s="876"/>
      <c r="SGO79" s="876"/>
      <c r="SGP79" s="876"/>
      <c r="SGQ79" s="876"/>
      <c r="SGR79" s="876"/>
      <c r="SGS79" s="876"/>
      <c r="SGT79" s="876"/>
      <c r="SGU79" s="876"/>
      <c r="SGV79" s="876"/>
      <c r="SGW79" s="876"/>
      <c r="SGX79" s="876"/>
      <c r="SGY79" s="876"/>
      <c r="SGZ79" s="876"/>
      <c r="SHA79" s="876"/>
      <c r="SHB79" s="876"/>
      <c r="SHC79" s="876"/>
      <c r="SHD79" s="876"/>
      <c r="SHE79" s="876"/>
      <c r="SHF79" s="876"/>
      <c r="SHG79" s="876"/>
      <c r="SHH79" s="876"/>
      <c r="SHI79" s="876"/>
      <c r="SHJ79" s="876"/>
      <c r="SHK79" s="876"/>
      <c r="SHL79" s="876"/>
      <c r="SHM79" s="876"/>
      <c r="SHN79" s="876"/>
      <c r="SHO79" s="876"/>
      <c r="SHP79" s="876"/>
      <c r="SHQ79" s="876"/>
      <c r="SHR79" s="876"/>
      <c r="SHS79" s="876"/>
      <c r="SHT79" s="876"/>
      <c r="SHU79" s="876"/>
      <c r="SHV79" s="876"/>
      <c r="SHW79" s="876"/>
      <c r="SHX79" s="876"/>
      <c r="SHY79" s="876"/>
      <c r="SHZ79" s="876"/>
      <c r="SIA79" s="876"/>
      <c r="SIB79" s="876"/>
      <c r="SIC79" s="876"/>
      <c r="SID79" s="876"/>
      <c r="SIE79" s="876"/>
      <c r="SIF79" s="876"/>
      <c r="SIG79" s="876"/>
      <c r="SIH79" s="876"/>
      <c r="SII79" s="876"/>
      <c r="SIJ79" s="876"/>
      <c r="SIK79" s="876"/>
      <c r="SIL79" s="876"/>
      <c r="SIM79" s="876"/>
      <c r="SIN79" s="876"/>
      <c r="SIO79" s="876"/>
      <c r="SIP79" s="876"/>
      <c r="SIQ79" s="876"/>
      <c r="SIR79" s="876"/>
      <c r="SIS79" s="876"/>
      <c r="SIT79" s="876"/>
      <c r="SIU79" s="876"/>
      <c r="SIV79" s="876"/>
      <c r="SIW79" s="876"/>
      <c r="SIX79" s="876"/>
      <c r="SIY79" s="876"/>
      <c r="SIZ79" s="876"/>
      <c r="SJA79" s="876"/>
      <c r="SJB79" s="876"/>
      <c r="SJC79" s="876"/>
      <c r="SJD79" s="876"/>
      <c r="SJE79" s="876"/>
      <c r="SJF79" s="876"/>
      <c r="SJG79" s="876"/>
      <c r="SJH79" s="876"/>
      <c r="SJI79" s="876"/>
      <c r="SJJ79" s="876"/>
      <c r="SJK79" s="876"/>
      <c r="SJL79" s="876"/>
      <c r="SJM79" s="876"/>
      <c r="SJN79" s="876"/>
      <c r="SJO79" s="876"/>
      <c r="SJP79" s="876"/>
      <c r="SJQ79" s="876"/>
      <c r="SJR79" s="876"/>
      <c r="SJS79" s="876"/>
      <c r="SJT79" s="876"/>
      <c r="SJU79" s="876"/>
      <c r="SJV79" s="876"/>
      <c r="SJW79" s="876"/>
      <c r="SJX79" s="876"/>
      <c r="SJY79" s="876"/>
      <c r="SJZ79" s="876"/>
      <c r="SKA79" s="876"/>
      <c r="SKB79" s="876"/>
      <c r="SKC79" s="876"/>
      <c r="SKD79" s="876"/>
      <c r="SKE79" s="876"/>
      <c r="SKF79" s="876"/>
      <c r="SKG79" s="876"/>
      <c r="SKH79" s="876"/>
      <c r="SKI79" s="876"/>
      <c r="SKJ79" s="876"/>
      <c r="SKK79" s="876"/>
      <c r="SKL79" s="876"/>
      <c r="SKM79" s="876"/>
      <c r="SKN79" s="876"/>
      <c r="SKO79" s="876"/>
      <c r="SKP79" s="876"/>
      <c r="SKQ79" s="876"/>
      <c r="SKR79" s="876"/>
      <c r="SKS79" s="876"/>
      <c r="SKT79" s="876"/>
      <c r="SKU79" s="876"/>
      <c r="SKV79" s="876"/>
      <c r="SKW79" s="876"/>
      <c r="SKX79" s="876"/>
      <c r="SKY79" s="876"/>
      <c r="SKZ79" s="876"/>
      <c r="SLA79" s="876"/>
      <c r="SLB79" s="876"/>
      <c r="SLC79" s="876"/>
      <c r="SLD79" s="876"/>
      <c r="SLE79" s="876"/>
      <c r="SLF79" s="876"/>
      <c r="SLG79" s="876"/>
      <c r="SLH79" s="876"/>
      <c r="SLI79" s="876"/>
      <c r="SLJ79" s="876"/>
      <c r="SLK79" s="876"/>
      <c r="SLL79" s="876"/>
      <c r="SLM79" s="876"/>
      <c r="SLN79" s="876"/>
      <c r="SLO79" s="876"/>
      <c r="SLP79" s="876"/>
      <c r="SLQ79" s="876"/>
      <c r="SLR79" s="876"/>
      <c r="SLS79" s="876"/>
      <c r="SLT79" s="876"/>
      <c r="SLU79" s="876"/>
      <c r="SLV79" s="876"/>
      <c r="SLW79" s="876"/>
      <c r="SLX79" s="876"/>
      <c r="SLY79" s="876"/>
      <c r="SLZ79" s="876"/>
      <c r="SMA79" s="876"/>
      <c r="SMB79" s="876"/>
      <c r="SMC79" s="876"/>
      <c r="SMD79" s="876"/>
      <c r="SME79" s="876"/>
      <c r="SMF79" s="876"/>
      <c r="SMG79" s="876"/>
      <c r="SMH79" s="876"/>
      <c r="SMI79" s="876"/>
      <c r="SMJ79" s="876"/>
      <c r="SMK79" s="876"/>
      <c r="SML79" s="876"/>
      <c r="SMM79" s="876"/>
      <c r="SMN79" s="876"/>
      <c r="SMO79" s="876"/>
      <c r="SMP79" s="876"/>
      <c r="SMQ79" s="876"/>
      <c r="SMR79" s="876"/>
      <c r="SMS79" s="876"/>
      <c r="SMT79" s="876"/>
      <c r="SMU79" s="876"/>
      <c r="SMV79" s="876"/>
      <c r="SMW79" s="876"/>
      <c r="SMX79" s="876"/>
      <c r="SMY79" s="876"/>
      <c r="SMZ79" s="876"/>
      <c r="SNA79" s="876"/>
      <c r="SNB79" s="876"/>
      <c r="SNC79" s="876"/>
      <c r="SND79" s="876"/>
      <c r="SNE79" s="876"/>
      <c r="SNF79" s="876"/>
      <c r="SNG79" s="876"/>
      <c r="SNH79" s="876"/>
      <c r="SNI79" s="876"/>
      <c r="SNJ79" s="876"/>
      <c r="SNK79" s="876"/>
      <c r="SNL79" s="876"/>
      <c r="SNM79" s="876"/>
      <c r="SNN79" s="876"/>
      <c r="SNO79" s="876"/>
      <c r="SNP79" s="876"/>
      <c r="SNQ79" s="876"/>
      <c r="SNR79" s="876"/>
      <c r="SNS79" s="876"/>
      <c r="SNT79" s="876"/>
      <c r="SNU79" s="876"/>
      <c r="SNV79" s="876"/>
      <c r="SNW79" s="876"/>
      <c r="SNX79" s="876"/>
      <c r="SNY79" s="876"/>
      <c r="SNZ79" s="876"/>
      <c r="SOA79" s="876"/>
      <c r="SOB79" s="876"/>
      <c r="SOC79" s="876"/>
      <c r="SOD79" s="876"/>
      <c r="SOE79" s="876"/>
      <c r="SOF79" s="876"/>
      <c r="SOG79" s="876"/>
      <c r="SOH79" s="876"/>
      <c r="SOI79" s="876"/>
      <c r="SOJ79" s="876"/>
      <c r="SOK79" s="876"/>
      <c r="SOL79" s="876"/>
      <c r="SOM79" s="876"/>
      <c r="SON79" s="876"/>
      <c r="SOO79" s="876"/>
      <c r="SOP79" s="876"/>
      <c r="SOQ79" s="876"/>
      <c r="SOR79" s="876"/>
      <c r="SOS79" s="876"/>
      <c r="SOT79" s="876"/>
      <c r="SOU79" s="876"/>
      <c r="SOV79" s="876"/>
      <c r="SOW79" s="876"/>
      <c r="SOX79" s="876"/>
      <c r="SOY79" s="876"/>
      <c r="SOZ79" s="876"/>
      <c r="SPA79" s="876"/>
      <c r="SPB79" s="876"/>
      <c r="SPC79" s="876"/>
      <c r="SPD79" s="876"/>
      <c r="SPE79" s="876"/>
      <c r="SPF79" s="876"/>
      <c r="SPG79" s="876"/>
      <c r="SPH79" s="876"/>
      <c r="SPI79" s="876"/>
      <c r="SPJ79" s="876"/>
      <c r="SPK79" s="876"/>
      <c r="SPL79" s="876"/>
      <c r="SPM79" s="876"/>
      <c r="SPN79" s="876"/>
      <c r="SPO79" s="876"/>
      <c r="SPP79" s="876"/>
      <c r="SPQ79" s="876"/>
      <c r="SPR79" s="876"/>
      <c r="SPS79" s="876"/>
      <c r="SPT79" s="876"/>
      <c r="SPU79" s="876"/>
      <c r="SPV79" s="876"/>
      <c r="SPW79" s="876"/>
      <c r="SPX79" s="876"/>
      <c r="SPY79" s="876"/>
      <c r="SPZ79" s="876"/>
      <c r="SQA79" s="876"/>
      <c r="SQB79" s="876"/>
      <c r="SQC79" s="876"/>
      <c r="SQD79" s="876"/>
      <c r="SQE79" s="876"/>
      <c r="SQF79" s="876"/>
      <c r="SQG79" s="876"/>
      <c r="SQH79" s="876"/>
      <c r="SQI79" s="876"/>
      <c r="SQJ79" s="876"/>
      <c r="SQK79" s="876"/>
      <c r="SQL79" s="876"/>
      <c r="SQM79" s="876"/>
      <c r="SQN79" s="876"/>
      <c r="SQO79" s="876"/>
      <c r="SQP79" s="876"/>
      <c r="SQQ79" s="876"/>
      <c r="SQR79" s="876"/>
      <c r="SQS79" s="876"/>
      <c r="SQT79" s="876"/>
      <c r="SQU79" s="876"/>
      <c r="SQV79" s="876"/>
      <c r="SQW79" s="876"/>
      <c r="SQX79" s="876"/>
      <c r="SQY79" s="876"/>
      <c r="SQZ79" s="876"/>
      <c r="SRA79" s="876"/>
      <c r="SRB79" s="876"/>
      <c r="SRC79" s="876"/>
      <c r="SRD79" s="876"/>
      <c r="SRE79" s="876"/>
      <c r="SRF79" s="876"/>
      <c r="SRG79" s="876"/>
      <c r="SRH79" s="876"/>
      <c r="SRI79" s="876"/>
      <c r="SRJ79" s="876"/>
      <c r="SRK79" s="876"/>
      <c r="SRL79" s="876"/>
      <c r="SRM79" s="876"/>
      <c r="SRN79" s="876"/>
      <c r="SRO79" s="876"/>
      <c r="SRP79" s="876"/>
      <c r="SRQ79" s="876"/>
      <c r="SRR79" s="876"/>
      <c r="SRS79" s="876"/>
      <c r="SRT79" s="876"/>
      <c r="SRU79" s="876"/>
      <c r="SRV79" s="876"/>
      <c r="SRW79" s="876"/>
      <c r="SRX79" s="876"/>
      <c r="SRY79" s="876"/>
      <c r="SRZ79" s="876"/>
      <c r="SSA79" s="876"/>
      <c r="SSB79" s="876"/>
      <c r="SSC79" s="876"/>
      <c r="SSD79" s="876"/>
      <c r="SSE79" s="876"/>
      <c r="SSF79" s="876"/>
      <c r="SSG79" s="876"/>
      <c r="SSH79" s="876"/>
      <c r="SSI79" s="876"/>
      <c r="SSJ79" s="876"/>
      <c r="SSK79" s="876"/>
      <c r="SSL79" s="876"/>
      <c r="SSM79" s="876"/>
      <c r="SSN79" s="876"/>
      <c r="SSO79" s="876"/>
      <c r="SSP79" s="876"/>
      <c r="SSQ79" s="876"/>
      <c r="SSR79" s="876"/>
      <c r="SSS79" s="876"/>
      <c r="SST79" s="876"/>
      <c r="SSU79" s="876"/>
      <c r="SSV79" s="876"/>
      <c r="SSW79" s="876"/>
      <c r="SSX79" s="876"/>
      <c r="SSY79" s="876"/>
      <c r="SSZ79" s="876"/>
      <c r="STA79" s="876"/>
      <c r="STB79" s="876"/>
      <c r="STC79" s="876"/>
      <c r="STD79" s="876"/>
      <c r="STE79" s="876"/>
      <c r="STF79" s="876"/>
      <c r="STG79" s="876"/>
      <c r="STH79" s="876"/>
      <c r="STI79" s="876"/>
      <c r="STJ79" s="876"/>
      <c r="STK79" s="876"/>
      <c r="STL79" s="876"/>
      <c r="STM79" s="876"/>
      <c r="STN79" s="876"/>
      <c r="STO79" s="876"/>
      <c r="STP79" s="876"/>
      <c r="STQ79" s="876"/>
      <c r="STR79" s="876"/>
      <c r="STS79" s="876"/>
      <c r="STT79" s="876"/>
      <c r="STU79" s="876"/>
      <c r="STV79" s="876"/>
      <c r="STW79" s="876"/>
      <c r="STX79" s="876"/>
      <c r="STY79" s="876"/>
      <c r="STZ79" s="876"/>
      <c r="SUA79" s="876"/>
      <c r="SUB79" s="876"/>
      <c r="SUC79" s="876"/>
      <c r="SUD79" s="876"/>
      <c r="SUE79" s="876"/>
      <c r="SUF79" s="876"/>
      <c r="SUG79" s="876"/>
      <c r="SUH79" s="876"/>
      <c r="SUI79" s="876"/>
      <c r="SUJ79" s="876"/>
      <c r="SUK79" s="876"/>
      <c r="SUL79" s="876"/>
      <c r="SUM79" s="876"/>
      <c r="SUN79" s="876"/>
      <c r="SUO79" s="876"/>
      <c r="SUP79" s="876"/>
      <c r="SUQ79" s="876"/>
      <c r="SUR79" s="876"/>
      <c r="SUS79" s="876"/>
      <c r="SUT79" s="876"/>
      <c r="SUU79" s="876"/>
      <c r="SUV79" s="876"/>
      <c r="SUW79" s="876"/>
      <c r="SUX79" s="876"/>
      <c r="SUY79" s="876"/>
      <c r="SUZ79" s="876"/>
      <c r="SVA79" s="876"/>
      <c r="SVB79" s="876"/>
      <c r="SVC79" s="876"/>
      <c r="SVD79" s="876"/>
      <c r="SVE79" s="876"/>
      <c r="SVF79" s="876"/>
      <c r="SVG79" s="876"/>
      <c r="SVH79" s="876"/>
      <c r="SVI79" s="876"/>
      <c r="SVJ79" s="876"/>
      <c r="SVK79" s="876"/>
      <c r="SVL79" s="876"/>
      <c r="SVM79" s="876"/>
      <c r="SVN79" s="876"/>
      <c r="SVO79" s="876"/>
      <c r="SVP79" s="876"/>
      <c r="SVQ79" s="876"/>
      <c r="SVR79" s="876"/>
      <c r="SVS79" s="876"/>
      <c r="SVT79" s="876"/>
      <c r="SVU79" s="876"/>
      <c r="SVV79" s="876"/>
      <c r="SVW79" s="876"/>
      <c r="SVX79" s="876"/>
      <c r="SVY79" s="876"/>
      <c r="SVZ79" s="876"/>
      <c r="SWA79" s="876"/>
      <c r="SWB79" s="876"/>
      <c r="SWC79" s="876"/>
      <c r="SWD79" s="876"/>
      <c r="SWE79" s="876"/>
      <c r="SWF79" s="876"/>
      <c r="SWG79" s="876"/>
      <c r="SWH79" s="876"/>
      <c r="SWI79" s="876"/>
      <c r="SWJ79" s="876"/>
      <c r="SWK79" s="876"/>
      <c r="SWL79" s="876"/>
      <c r="SWM79" s="876"/>
      <c r="SWN79" s="876"/>
      <c r="SWO79" s="876"/>
      <c r="SWP79" s="876"/>
      <c r="SWQ79" s="876"/>
      <c r="SWR79" s="876"/>
      <c r="SWS79" s="876"/>
      <c r="SWT79" s="876"/>
      <c r="SWU79" s="876"/>
      <c r="SWV79" s="876"/>
      <c r="SWW79" s="876"/>
      <c r="SWX79" s="876"/>
      <c r="SWY79" s="876"/>
      <c r="SWZ79" s="876"/>
      <c r="SXA79" s="876"/>
      <c r="SXB79" s="876"/>
      <c r="SXC79" s="876"/>
      <c r="SXD79" s="876"/>
      <c r="SXE79" s="876"/>
      <c r="SXF79" s="876"/>
      <c r="SXG79" s="876"/>
      <c r="SXH79" s="876"/>
      <c r="SXI79" s="876"/>
      <c r="SXJ79" s="876"/>
      <c r="SXK79" s="876"/>
      <c r="SXL79" s="876"/>
      <c r="SXM79" s="876"/>
      <c r="SXN79" s="876"/>
      <c r="SXO79" s="876"/>
      <c r="SXP79" s="876"/>
      <c r="SXQ79" s="876"/>
      <c r="SXR79" s="876"/>
      <c r="SXS79" s="876"/>
      <c r="SXT79" s="876"/>
      <c r="SXU79" s="876"/>
      <c r="SXV79" s="876"/>
      <c r="SXW79" s="876"/>
      <c r="SXX79" s="876"/>
      <c r="SXY79" s="876"/>
      <c r="SXZ79" s="876"/>
      <c r="SYA79" s="876"/>
      <c r="SYB79" s="876"/>
      <c r="SYC79" s="876"/>
      <c r="SYD79" s="876"/>
      <c r="SYE79" s="876"/>
      <c r="SYF79" s="876"/>
      <c r="SYG79" s="876"/>
      <c r="SYH79" s="876"/>
      <c r="SYI79" s="876"/>
      <c r="SYJ79" s="876"/>
      <c r="SYK79" s="876"/>
      <c r="SYL79" s="876"/>
      <c r="SYM79" s="876"/>
      <c r="SYN79" s="876"/>
      <c r="SYO79" s="876"/>
      <c r="SYP79" s="876"/>
      <c r="SYQ79" s="876"/>
      <c r="SYR79" s="876"/>
      <c r="SYS79" s="876"/>
      <c r="SYT79" s="876"/>
      <c r="SYU79" s="876"/>
      <c r="SYV79" s="876"/>
      <c r="SYW79" s="876"/>
      <c r="SYX79" s="876"/>
      <c r="SYY79" s="876"/>
      <c r="SYZ79" s="876"/>
      <c r="SZA79" s="876"/>
      <c r="SZB79" s="876"/>
      <c r="SZC79" s="876"/>
      <c r="SZD79" s="876"/>
      <c r="SZE79" s="876"/>
      <c r="SZF79" s="876"/>
      <c r="SZG79" s="876"/>
      <c r="SZH79" s="876"/>
      <c r="SZI79" s="876"/>
      <c r="SZJ79" s="876"/>
      <c r="SZK79" s="876"/>
      <c r="SZL79" s="876"/>
      <c r="SZM79" s="876"/>
      <c r="SZN79" s="876"/>
      <c r="SZO79" s="876"/>
      <c r="SZP79" s="876"/>
      <c r="SZQ79" s="876"/>
      <c r="SZR79" s="876"/>
      <c r="SZS79" s="876"/>
      <c r="SZT79" s="876"/>
      <c r="SZU79" s="876"/>
      <c r="SZV79" s="876"/>
      <c r="SZW79" s="876"/>
      <c r="SZX79" s="876"/>
      <c r="SZY79" s="876"/>
      <c r="SZZ79" s="876"/>
      <c r="TAA79" s="876"/>
      <c r="TAB79" s="876"/>
      <c r="TAC79" s="876"/>
      <c r="TAD79" s="876"/>
      <c r="TAE79" s="876"/>
      <c r="TAF79" s="876"/>
      <c r="TAG79" s="876"/>
      <c r="TAH79" s="876"/>
      <c r="TAI79" s="876"/>
      <c r="TAJ79" s="876"/>
      <c r="TAK79" s="876"/>
      <c r="TAL79" s="876"/>
      <c r="TAM79" s="876"/>
      <c r="TAN79" s="876"/>
      <c r="TAO79" s="876"/>
      <c r="TAP79" s="876"/>
      <c r="TAQ79" s="876"/>
      <c r="TAR79" s="876"/>
      <c r="TAS79" s="876"/>
      <c r="TAT79" s="876"/>
      <c r="TAU79" s="876"/>
      <c r="TAV79" s="876"/>
      <c r="TAW79" s="876"/>
      <c r="TAX79" s="876"/>
      <c r="TAY79" s="876"/>
      <c r="TAZ79" s="876"/>
      <c r="TBA79" s="876"/>
      <c r="TBB79" s="876"/>
      <c r="TBC79" s="876"/>
      <c r="TBD79" s="876"/>
      <c r="TBE79" s="876"/>
      <c r="TBF79" s="876"/>
      <c r="TBG79" s="876"/>
      <c r="TBH79" s="876"/>
      <c r="TBI79" s="876"/>
      <c r="TBJ79" s="876"/>
      <c r="TBK79" s="876"/>
      <c r="TBL79" s="876"/>
      <c r="TBM79" s="876"/>
      <c r="TBN79" s="876"/>
      <c r="TBO79" s="876"/>
      <c r="TBP79" s="876"/>
      <c r="TBQ79" s="876"/>
      <c r="TBR79" s="876"/>
      <c r="TBS79" s="876"/>
      <c r="TBT79" s="876"/>
      <c r="TBU79" s="876"/>
      <c r="TBV79" s="876"/>
      <c r="TBW79" s="876"/>
      <c r="TBX79" s="876"/>
      <c r="TBY79" s="876"/>
      <c r="TBZ79" s="876"/>
      <c r="TCA79" s="876"/>
      <c r="TCB79" s="876"/>
      <c r="TCC79" s="876"/>
      <c r="TCD79" s="876"/>
      <c r="TCE79" s="876"/>
      <c r="TCF79" s="876"/>
      <c r="TCG79" s="876"/>
      <c r="TCH79" s="876"/>
      <c r="TCI79" s="876"/>
      <c r="TCJ79" s="876"/>
      <c r="TCK79" s="876"/>
      <c r="TCL79" s="876"/>
      <c r="TCM79" s="876"/>
      <c r="TCN79" s="876"/>
      <c r="TCO79" s="876"/>
      <c r="TCP79" s="876"/>
      <c r="TCQ79" s="876"/>
      <c r="TCR79" s="876"/>
      <c r="TCS79" s="876"/>
      <c r="TCT79" s="876"/>
      <c r="TCU79" s="876"/>
      <c r="TCV79" s="876"/>
      <c r="TCW79" s="876"/>
      <c r="TCX79" s="876"/>
      <c r="TCY79" s="876"/>
      <c r="TCZ79" s="876"/>
      <c r="TDA79" s="876"/>
      <c r="TDB79" s="876"/>
      <c r="TDC79" s="876"/>
      <c r="TDD79" s="876"/>
      <c r="TDE79" s="876"/>
      <c r="TDF79" s="876"/>
      <c r="TDG79" s="876"/>
      <c r="TDH79" s="876"/>
      <c r="TDI79" s="876"/>
      <c r="TDJ79" s="876"/>
      <c r="TDK79" s="876"/>
      <c r="TDL79" s="876"/>
      <c r="TDM79" s="876"/>
      <c r="TDN79" s="876"/>
      <c r="TDO79" s="876"/>
      <c r="TDP79" s="876"/>
      <c r="TDQ79" s="876"/>
      <c r="TDR79" s="876"/>
      <c r="TDS79" s="876"/>
      <c r="TDT79" s="876"/>
      <c r="TDU79" s="876"/>
      <c r="TDV79" s="876"/>
      <c r="TDW79" s="876"/>
      <c r="TDX79" s="876"/>
      <c r="TDY79" s="876"/>
      <c r="TDZ79" s="876"/>
      <c r="TEA79" s="876"/>
      <c r="TEB79" s="876"/>
      <c r="TEC79" s="876"/>
      <c r="TED79" s="876"/>
      <c r="TEE79" s="876"/>
      <c r="TEF79" s="876"/>
      <c r="TEG79" s="876"/>
      <c r="TEH79" s="876"/>
      <c r="TEI79" s="876"/>
      <c r="TEJ79" s="876"/>
      <c r="TEK79" s="876"/>
      <c r="TEL79" s="876"/>
      <c r="TEM79" s="876"/>
      <c r="TEN79" s="876"/>
      <c r="TEO79" s="876"/>
      <c r="TEP79" s="876"/>
      <c r="TEQ79" s="876"/>
      <c r="TER79" s="876"/>
      <c r="TES79" s="876"/>
      <c r="TET79" s="876"/>
      <c r="TEU79" s="876"/>
      <c r="TEV79" s="876"/>
      <c r="TEW79" s="876"/>
      <c r="TEX79" s="876"/>
      <c r="TEY79" s="876"/>
      <c r="TEZ79" s="876"/>
      <c r="TFA79" s="876"/>
      <c r="TFB79" s="876"/>
      <c r="TFC79" s="876"/>
      <c r="TFD79" s="876"/>
      <c r="TFE79" s="876"/>
      <c r="TFF79" s="876"/>
      <c r="TFG79" s="876"/>
      <c r="TFH79" s="876"/>
      <c r="TFI79" s="876"/>
      <c r="TFJ79" s="876"/>
      <c r="TFK79" s="876"/>
      <c r="TFL79" s="876"/>
      <c r="TFM79" s="876"/>
      <c r="TFN79" s="876"/>
      <c r="TFO79" s="876"/>
      <c r="TFP79" s="876"/>
      <c r="TFQ79" s="876"/>
      <c r="TFR79" s="876"/>
      <c r="TFS79" s="876"/>
      <c r="TFT79" s="876"/>
      <c r="TFU79" s="876"/>
      <c r="TFV79" s="876"/>
      <c r="TFW79" s="876"/>
      <c r="TFX79" s="876"/>
      <c r="TFY79" s="876"/>
      <c r="TFZ79" s="876"/>
      <c r="TGA79" s="876"/>
      <c r="TGB79" s="876"/>
      <c r="TGC79" s="876"/>
      <c r="TGD79" s="876"/>
      <c r="TGE79" s="876"/>
      <c r="TGF79" s="876"/>
      <c r="TGG79" s="876"/>
      <c r="TGH79" s="876"/>
      <c r="TGI79" s="876"/>
      <c r="TGJ79" s="876"/>
      <c r="TGK79" s="876"/>
      <c r="TGL79" s="876"/>
      <c r="TGM79" s="876"/>
      <c r="TGN79" s="876"/>
      <c r="TGO79" s="876"/>
      <c r="TGP79" s="876"/>
      <c r="TGQ79" s="876"/>
      <c r="TGR79" s="876"/>
      <c r="TGS79" s="876"/>
      <c r="TGT79" s="876"/>
      <c r="TGU79" s="876"/>
      <c r="TGV79" s="876"/>
      <c r="TGW79" s="876"/>
      <c r="TGX79" s="876"/>
      <c r="TGY79" s="876"/>
      <c r="TGZ79" s="876"/>
      <c r="THA79" s="876"/>
      <c r="THB79" s="876"/>
      <c r="THC79" s="876"/>
      <c r="THD79" s="876"/>
      <c r="THE79" s="876"/>
      <c r="THF79" s="876"/>
      <c r="THG79" s="876"/>
      <c r="THH79" s="876"/>
      <c r="THI79" s="876"/>
      <c r="THJ79" s="876"/>
      <c r="THK79" s="876"/>
      <c r="THL79" s="876"/>
      <c r="THM79" s="876"/>
      <c r="THN79" s="876"/>
      <c r="THO79" s="876"/>
      <c r="THP79" s="876"/>
      <c r="THQ79" s="876"/>
      <c r="THR79" s="876"/>
      <c r="THS79" s="876"/>
      <c r="THT79" s="876"/>
      <c r="THU79" s="876"/>
      <c r="THV79" s="876"/>
      <c r="THW79" s="876"/>
      <c r="THX79" s="876"/>
      <c r="THY79" s="876"/>
      <c r="THZ79" s="876"/>
      <c r="TIA79" s="876"/>
      <c r="TIB79" s="876"/>
      <c r="TIC79" s="876"/>
      <c r="TID79" s="876"/>
      <c r="TIE79" s="876"/>
      <c r="TIF79" s="876"/>
      <c r="TIG79" s="876"/>
      <c r="TIH79" s="876"/>
      <c r="TII79" s="876"/>
      <c r="TIJ79" s="876"/>
      <c r="TIK79" s="876"/>
      <c r="TIL79" s="876"/>
      <c r="TIM79" s="876"/>
      <c r="TIN79" s="876"/>
      <c r="TIO79" s="876"/>
      <c r="TIP79" s="876"/>
      <c r="TIQ79" s="876"/>
      <c r="TIR79" s="876"/>
      <c r="TIS79" s="876"/>
      <c r="TIT79" s="876"/>
      <c r="TIU79" s="876"/>
      <c r="TIV79" s="876"/>
      <c r="TIW79" s="876"/>
      <c r="TIX79" s="876"/>
      <c r="TIY79" s="876"/>
      <c r="TIZ79" s="876"/>
      <c r="TJA79" s="876"/>
      <c r="TJB79" s="876"/>
      <c r="TJC79" s="876"/>
      <c r="TJD79" s="876"/>
      <c r="TJE79" s="876"/>
      <c r="TJF79" s="876"/>
      <c r="TJG79" s="876"/>
      <c r="TJH79" s="876"/>
      <c r="TJI79" s="876"/>
      <c r="TJJ79" s="876"/>
      <c r="TJK79" s="876"/>
      <c r="TJL79" s="876"/>
      <c r="TJM79" s="876"/>
      <c r="TJN79" s="876"/>
      <c r="TJO79" s="876"/>
      <c r="TJP79" s="876"/>
      <c r="TJQ79" s="876"/>
      <c r="TJR79" s="876"/>
      <c r="TJS79" s="876"/>
      <c r="TJT79" s="876"/>
      <c r="TJU79" s="876"/>
      <c r="TJV79" s="876"/>
      <c r="TJW79" s="876"/>
      <c r="TJX79" s="876"/>
      <c r="TJY79" s="876"/>
      <c r="TJZ79" s="876"/>
      <c r="TKA79" s="876"/>
      <c r="TKB79" s="876"/>
      <c r="TKC79" s="876"/>
      <c r="TKD79" s="876"/>
      <c r="TKE79" s="876"/>
      <c r="TKF79" s="876"/>
      <c r="TKG79" s="876"/>
      <c r="TKH79" s="876"/>
      <c r="TKI79" s="876"/>
      <c r="TKJ79" s="876"/>
      <c r="TKK79" s="876"/>
      <c r="TKL79" s="876"/>
      <c r="TKM79" s="876"/>
      <c r="TKN79" s="876"/>
      <c r="TKO79" s="876"/>
      <c r="TKP79" s="876"/>
      <c r="TKQ79" s="876"/>
      <c r="TKR79" s="876"/>
      <c r="TKS79" s="876"/>
      <c r="TKT79" s="876"/>
      <c r="TKU79" s="876"/>
      <c r="TKV79" s="876"/>
      <c r="TKW79" s="876"/>
      <c r="TKX79" s="876"/>
      <c r="TKY79" s="876"/>
      <c r="TKZ79" s="876"/>
      <c r="TLA79" s="876"/>
      <c r="TLB79" s="876"/>
      <c r="TLC79" s="876"/>
      <c r="TLD79" s="876"/>
      <c r="TLE79" s="876"/>
      <c r="TLF79" s="876"/>
      <c r="TLG79" s="876"/>
      <c r="TLH79" s="876"/>
      <c r="TLI79" s="876"/>
      <c r="TLJ79" s="876"/>
      <c r="TLK79" s="876"/>
      <c r="TLL79" s="876"/>
      <c r="TLM79" s="876"/>
      <c r="TLN79" s="876"/>
      <c r="TLO79" s="876"/>
      <c r="TLP79" s="876"/>
      <c r="TLQ79" s="876"/>
      <c r="TLR79" s="876"/>
      <c r="TLS79" s="876"/>
      <c r="TLT79" s="876"/>
      <c r="TLU79" s="876"/>
      <c r="TLV79" s="876"/>
      <c r="TLW79" s="876"/>
      <c r="TLX79" s="876"/>
      <c r="TLY79" s="876"/>
      <c r="TLZ79" s="876"/>
      <c r="TMA79" s="876"/>
      <c r="TMB79" s="876"/>
      <c r="TMC79" s="876"/>
      <c r="TMD79" s="876"/>
      <c r="TME79" s="876"/>
      <c r="TMF79" s="876"/>
      <c r="TMG79" s="876"/>
      <c r="TMH79" s="876"/>
      <c r="TMI79" s="876"/>
      <c r="TMJ79" s="876"/>
      <c r="TMK79" s="876"/>
      <c r="TML79" s="876"/>
      <c r="TMM79" s="876"/>
      <c r="TMN79" s="876"/>
      <c r="TMO79" s="876"/>
      <c r="TMP79" s="876"/>
      <c r="TMQ79" s="876"/>
      <c r="TMR79" s="876"/>
      <c r="TMS79" s="876"/>
      <c r="TMT79" s="876"/>
      <c r="TMU79" s="876"/>
      <c r="TMV79" s="876"/>
      <c r="TMW79" s="876"/>
      <c r="TMX79" s="876"/>
      <c r="TMY79" s="876"/>
      <c r="TMZ79" s="876"/>
      <c r="TNA79" s="876"/>
      <c r="TNB79" s="876"/>
      <c r="TNC79" s="876"/>
      <c r="TND79" s="876"/>
      <c r="TNE79" s="876"/>
      <c r="TNF79" s="876"/>
      <c r="TNG79" s="876"/>
      <c r="TNH79" s="876"/>
      <c r="TNI79" s="876"/>
      <c r="TNJ79" s="876"/>
      <c r="TNK79" s="876"/>
      <c r="TNL79" s="876"/>
      <c r="TNM79" s="876"/>
      <c r="TNN79" s="876"/>
      <c r="TNO79" s="876"/>
      <c r="TNP79" s="876"/>
      <c r="TNQ79" s="876"/>
      <c r="TNR79" s="876"/>
      <c r="TNS79" s="876"/>
      <c r="TNT79" s="876"/>
      <c r="TNU79" s="876"/>
      <c r="TNV79" s="876"/>
      <c r="TNW79" s="876"/>
      <c r="TNX79" s="876"/>
      <c r="TNY79" s="876"/>
      <c r="TNZ79" s="876"/>
      <c r="TOA79" s="876"/>
      <c r="TOB79" s="876"/>
      <c r="TOC79" s="876"/>
      <c r="TOD79" s="876"/>
      <c r="TOE79" s="876"/>
      <c r="TOF79" s="876"/>
      <c r="TOG79" s="876"/>
      <c r="TOH79" s="876"/>
      <c r="TOI79" s="876"/>
      <c r="TOJ79" s="876"/>
      <c r="TOK79" s="876"/>
      <c r="TOL79" s="876"/>
      <c r="TOM79" s="876"/>
      <c r="TON79" s="876"/>
      <c r="TOO79" s="876"/>
      <c r="TOP79" s="876"/>
      <c r="TOQ79" s="876"/>
      <c r="TOR79" s="876"/>
      <c r="TOS79" s="876"/>
      <c r="TOT79" s="876"/>
      <c r="TOU79" s="876"/>
      <c r="TOV79" s="876"/>
      <c r="TOW79" s="876"/>
      <c r="TOX79" s="876"/>
      <c r="TOY79" s="876"/>
      <c r="TOZ79" s="876"/>
      <c r="TPA79" s="876"/>
      <c r="TPB79" s="876"/>
      <c r="TPC79" s="876"/>
      <c r="TPD79" s="876"/>
      <c r="TPE79" s="876"/>
      <c r="TPF79" s="876"/>
      <c r="TPG79" s="876"/>
      <c r="TPH79" s="876"/>
      <c r="TPI79" s="876"/>
      <c r="TPJ79" s="876"/>
      <c r="TPK79" s="876"/>
      <c r="TPL79" s="876"/>
      <c r="TPM79" s="876"/>
      <c r="TPN79" s="876"/>
      <c r="TPO79" s="876"/>
      <c r="TPP79" s="876"/>
      <c r="TPQ79" s="876"/>
      <c r="TPR79" s="876"/>
      <c r="TPS79" s="876"/>
      <c r="TPT79" s="876"/>
      <c r="TPU79" s="876"/>
      <c r="TPV79" s="876"/>
      <c r="TPW79" s="876"/>
      <c r="TPX79" s="876"/>
      <c r="TPY79" s="876"/>
      <c r="TPZ79" s="876"/>
      <c r="TQA79" s="876"/>
      <c r="TQB79" s="876"/>
      <c r="TQC79" s="876"/>
      <c r="TQD79" s="876"/>
      <c r="TQE79" s="876"/>
      <c r="TQF79" s="876"/>
      <c r="TQG79" s="876"/>
      <c r="TQH79" s="876"/>
      <c r="TQI79" s="876"/>
      <c r="TQJ79" s="876"/>
      <c r="TQK79" s="876"/>
      <c r="TQL79" s="876"/>
      <c r="TQM79" s="876"/>
      <c r="TQN79" s="876"/>
      <c r="TQO79" s="876"/>
      <c r="TQP79" s="876"/>
      <c r="TQQ79" s="876"/>
      <c r="TQR79" s="876"/>
      <c r="TQS79" s="876"/>
      <c r="TQT79" s="876"/>
      <c r="TQU79" s="876"/>
      <c r="TQV79" s="876"/>
      <c r="TQW79" s="876"/>
      <c r="TQX79" s="876"/>
      <c r="TQY79" s="876"/>
      <c r="TQZ79" s="876"/>
      <c r="TRA79" s="876"/>
      <c r="TRB79" s="876"/>
      <c r="TRC79" s="876"/>
      <c r="TRD79" s="876"/>
      <c r="TRE79" s="876"/>
      <c r="TRF79" s="876"/>
      <c r="TRG79" s="876"/>
      <c r="TRH79" s="876"/>
      <c r="TRI79" s="876"/>
      <c r="TRJ79" s="876"/>
      <c r="TRK79" s="876"/>
      <c r="TRL79" s="876"/>
      <c r="TRM79" s="876"/>
      <c r="TRN79" s="876"/>
      <c r="TRO79" s="876"/>
      <c r="TRP79" s="876"/>
      <c r="TRQ79" s="876"/>
      <c r="TRR79" s="876"/>
      <c r="TRS79" s="876"/>
      <c r="TRT79" s="876"/>
      <c r="TRU79" s="876"/>
      <c r="TRV79" s="876"/>
      <c r="TRW79" s="876"/>
      <c r="TRX79" s="876"/>
      <c r="TRY79" s="876"/>
      <c r="TRZ79" s="876"/>
      <c r="TSA79" s="876"/>
      <c r="TSB79" s="876"/>
      <c r="TSC79" s="876"/>
      <c r="TSD79" s="876"/>
      <c r="TSE79" s="876"/>
      <c r="TSF79" s="876"/>
      <c r="TSG79" s="876"/>
      <c r="TSH79" s="876"/>
      <c r="TSI79" s="876"/>
      <c r="TSJ79" s="876"/>
      <c r="TSK79" s="876"/>
      <c r="TSL79" s="876"/>
      <c r="TSM79" s="876"/>
      <c r="TSN79" s="876"/>
      <c r="TSO79" s="876"/>
      <c r="TSP79" s="876"/>
      <c r="TSQ79" s="876"/>
      <c r="TSR79" s="876"/>
      <c r="TSS79" s="876"/>
      <c r="TST79" s="876"/>
      <c r="TSU79" s="876"/>
      <c r="TSV79" s="876"/>
      <c r="TSW79" s="876"/>
      <c r="TSX79" s="876"/>
      <c r="TSY79" s="876"/>
      <c r="TSZ79" s="876"/>
      <c r="TTA79" s="876"/>
      <c r="TTB79" s="876"/>
      <c r="TTC79" s="876"/>
      <c r="TTD79" s="876"/>
      <c r="TTE79" s="876"/>
      <c r="TTF79" s="876"/>
      <c r="TTG79" s="876"/>
      <c r="TTH79" s="876"/>
      <c r="TTI79" s="876"/>
      <c r="TTJ79" s="876"/>
      <c r="TTK79" s="876"/>
      <c r="TTL79" s="876"/>
      <c r="TTM79" s="876"/>
      <c r="TTN79" s="876"/>
      <c r="TTO79" s="876"/>
      <c r="TTP79" s="876"/>
      <c r="TTQ79" s="876"/>
      <c r="TTR79" s="876"/>
      <c r="TTS79" s="876"/>
      <c r="TTT79" s="876"/>
      <c r="TTU79" s="876"/>
      <c r="TTV79" s="876"/>
      <c r="TTW79" s="876"/>
      <c r="TTX79" s="876"/>
      <c r="TTY79" s="876"/>
      <c r="TTZ79" s="876"/>
      <c r="TUA79" s="876"/>
      <c r="TUB79" s="876"/>
      <c r="TUC79" s="876"/>
      <c r="TUD79" s="876"/>
      <c r="TUE79" s="876"/>
      <c r="TUF79" s="876"/>
      <c r="TUG79" s="876"/>
      <c r="TUH79" s="876"/>
      <c r="TUI79" s="876"/>
      <c r="TUJ79" s="876"/>
      <c r="TUK79" s="876"/>
      <c r="TUL79" s="876"/>
      <c r="TUM79" s="876"/>
      <c r="TUN79" s="876"/>
      <c r="TUO79" s="876"/>
      <c r="TUP79" s="876"/>
      <c r="TUQ79" s="876"/>
      <c r="TUR79" s="876"/>
      <c r="TUS79" s="876"/>
      <c r="TUT79" s="876"/>
      <c r="TUU79" s="876"/>
      <c r="TUV79" s="876"/>
      <c r="TUW79" s="876"/>
      <c r="TUX79" s="876"/>
      <c r="TUY79" s="876"/>
      <c r="TUZ79" s="876"/>
      <c r="TVA79" s="876"/>
      <c r="TVB79" s="876"/>
      <c r="TVC79" s="876"/>
      <c r="TVD79" s="876"/>
      <c r="TVE79" s="876"/>
      <c r="TVF79" s="876"/>
      <c r="TVG79" s="876"/>
      <c r="TVH79" s="876"/>
      <c r="TVI79" s="876"/>
      <c r="TVJ79" s="876"/>
      <c r="TVK79" s="876"/>
      <c r="TVL79" s="876"/>
      <c r="TVM79" s="876"/>
      <c r="TVN79" s="876"/>
      <c r="TVO79" s="876"/>
      <c r="TVP79" s="876"/>
      <c r="TVQ79" s="876"/>
      <c r="TVR79" s="876"/>
      <c r="TVS79" s="876"/>
      <c r="TVT79" s="876"/>
      <c r="TVU79" s="876"/>
      <c r="TVV79" s="876"/>
      <c r="TVW79" s="876"/>
      <c r="TVX79" s="876"/>
      <c r="TVY79" s="876"/>
      <c r="TVZ79" s="876"/>
      <c r="TWA79" s="876"/>
      <c r="TWB79" s="876"/>
      <c r="TWC79" s="876"/>
      <c r="TWD79" s="876"/>
      <c r="TWE79" s="876"/>
      <c r="TWF79" s="876"/>
      <c r="TWG79" s="876"/>
      <c r="TWH79" s="876"/>
      <c r="TWI79" s="876"/>
      <c r="TWJ79" s="876"/>
      <c r="TWK79" s="876"/>
      <c r="TWL79" s="876"/>
      <c r="TWM79" s="876"/>
      <c r="TWN79" s="876"/>
      <c r="TWO79" s="876"/>
      <c r="TWP79" s="876"/>
      <c r="TWQ79" s="876"/>
      <c r="TWR79" s="876"/>
      <c r="TWS79" s="876"/>
      <c r="TWT79" s="876"/>
      <c r="TWU79" s="876"/>
      <c r="TWV79" s="876"/>
      <c r="TWW79" s="876"/>
      <c r="TWX79" s="876"/>
      <c r="TWY79" s="876"/>
      <c r="TWZ79" s="876"/>
      <c r="TXA79" s="876"/>
      <c r="TXB79" s="876"/>
      <c r="TXC79" s="876"/>
      <c r="TXD79" s="876"/>
      <c r="TXE79" s="876"/>
      <c r="TXF79" s="876"/>
      <c r="TXG79" s="876"/>
      <c r="TXH79" s="876"/>
      <c r="TXI79" s="876"/>
      <c r="TXJ79" s="876"/>
      <c r="TXK79" s="876"/>
      <c r="TXL79" s="876"/>
      <c r="TXM79" s="876"/>
      <c r="TXN79" s="876"/>
      <c r="TXO79" s="876"/>
      <c r="TXP79" s="876"/>
      <c r="TXQ79" s="876"/>
      <c r="TXR79" s="876"/>
      <c r="TXS79" s="876"/>
      <c r="TXT79" s="876"/>
      <c r="TXU79" s="876"/>
      <c r="TXV79" s="876"/>
      <c r="TXW79" s="876"/>
      <c r="TXX79" s="876"/>
      <c r="TXY79" s="876"/>
      <c r="TXZ79" s="876"/>
      <c r="TYA79" s="876"/>
      <c r="TYB79" s="876"/>
      <c r="TYC79" s="876"/>
      <c r="TYD79" s="876"/>
      <c r="TYE79" s="876"/>
      <c r="TYF79" s="876"/>
      <c r="TYG79" s="876"/>
      <c r="TYH79" s="876"/>
      <c r="TYI79" s="876"/>
      <c r="TYJ79" s="876"/>
      <c r="TYK79" s="876"/>
      <c r="TYL79" s="876"/>
      <c r="TYM79" s="876"/>
      <c r="TYN79" s="876"/>
      <c r="TYO79" s="876"/>
      <c r="TYP79" s="876"/>
      <c r="TYQ79" s="876"/>
      <c r="TYR79" s="876"/>
      <c r="TYS79" s="876"/>
      <c r="TYT79" s="876"/>
      <c r="TYU79" s="876"/>
      <c r="TYV79" s="876"/>
      <c r="TYW79" s="876"/>
      <c r="TYX79" s="876"/>
      <c r="TYY79" s="876"/>
      <c r="TYZ79" s="876"/>
      <c r="TZA79" s="876"/>
      <c r="TZB79" s="876"/>
      <c r="TZC79" s="876"/>
      <c r="TZD79" s="876"/>
      <c r="TZE79" s="876"/>
      <c r="TZF79" s="876"/>
      <c r="TZG79" s="876"/>
      <c r="TZH79" s="876"/>
      <c r="TZI79" s="876"/>
      <c r="TZJ79" s="876"/>
      <c r="TZK79" s="876"/>
      <c r="TZL79" s="876"/>
      <c r="TZM79" s="876"/>
      <c r="TZN79" s="876"/>
      <c r="TZO79" s="876"/>
      <c r="TZP79" s="876"/>
      <c r="TZQ79" s="876"/>
      <c r="TZR79" s="876"/>
      <c r="TZS79" s="876"/>
      <c r="TZT79" s="876"/>
      <c r="TZU79" s="876"/>
      <c r="TZV79" s="876"/>
      <c r="TZW79" s="876"/>
      <c r="TZX79" s="876"/>
      <c r="TZY79" s="876"/>
      <c r="TZZ79" s="876"/>
      <c r="UAA79" s="876"/>
      <c r="UAB79" s="876"/>
      <c r="UAC79" s="876"/>
      <c r="UAD79" s="876"/>
      <c r="UAE79" s="876"/>
      <c r="UAF79" s="876"/>
      <c r="UAG79" s="876"/>
      <c r="UAH79" s="876"/>
      <c r="UAI79" s="876"/>
      <c r="UAJ79" s="876"/>
      <c r="UAK79" s="876"/>
      <c r="UAL79" s="876"/>
      <c r="UAM79" s="876"/>
      <c r="UAN79" s="876"/>
      <c r="UAO79" s="876"/>
      <c r="UAP79" s="876"/>
      <c r="UAQ79" s="876"/>
      <c r="UAR79" s="876"/>
      <c r="UAS79" s="876"/>
      <c r="UAT79" s="876"/>
      <c r="UAU79" s="876"/>
      <c r="UAV79" s="876"/>
      <c r="UAW79" s="876"/>
      <c r="UAX79" s="876"/>
      <c r="UAY79" s="876"/>
      <c r="UAZ79" s="876"/>
      <c r="UBA79" s="876"/>
      <c r="UBB79" s="876"/>
      <c r="UBC79" s="876"/>
      <c r="UBD79" s="876"/>
      <c r="UBE79" s="876"/>
      <c r="UBF79" s="876"/>
      <c r="UBG79" s="876"/>
      <c r="UBH79" s="876"/>
      <c r="UBI79" s="876"/>
      <c r="UBJ79" s="876"/>
      <c r="UBK79" s="876"/>
      <c r="UBL79" s="876"/>
      <c r="UBM79" s="876"/>
      <c r="UBN79" s="876"/>
      <c r="UBO79" s="876"/>
      <c r="UBP79" s="876"/>
      <c r="UBQ79" s="876"/>
      <c r="UBR79" s="876"/>
      <c r="UBS79" s="876"/>
      <c r="UBT79" s="876"/>
      <c r="UBU79" s="876"/>
      <c r="UBV79" s="876"/>
      <c r="UBW79" s="876"/>
      <c r="UBX79" s="876"/>
      <c r="UBY79" s="876"/>
      <c r="UBZ79" s="876"/>
      <c r="UCA79" s="876"/>
      <c r="UCB79" s="876"/>
      <c r="UCC79" s="876"/>
      <c r="UCD79" s="876"/>
      <c r="UCE79" s="876"/>
      <c r="UCF79" s="876"/>
      <c r="UCG79" s="876"/>
      <c r="UCH79" s="876"/>
      <c r="UCI79" s="876"/>
      <c r="UCJ79" s="876"/>
      <c r="UCK79" s="876"/>
      <c r="UCL79" s="876"/>
      <c r="UCM79" s="876"/>
      <c r="UCN79" s="876"/>
      <c r="UCO79" s="876"/>
      <c r="UCP79" s="876"/>
      <c r="UCQ79" s="876"/>
      <c r="UCR79" s="876"/>
      <c r="UCS79" s="876"/>
      <c r="UCT79" s="876"/>
      <c r="UCU79" s="876"/>
      <c r="UCV79" s="876"/>
      <c r="UCW79" s="876"/>
      <c r="UCX79" s="876"/>
      <c r="UCY79" s="876"/>
      <c r="UCZ79" s="876"/>
      <c r="UDA79" s="876"/>
      <c r="UDB79" s="876"/>
      <c r="UDC79" s="876"/>
      <c r="UDD79" s="876"/>
      <c r="UDE79" s="876"/>
      <c r="UDF79" s="876"/>
      <c r="UDG79" s="876"/>
      <c r="UDH79" s="876"/>
      <c r="UDI79" s="876"/>
      <c r="UDJ79" s="876"/>
      <c r="UDK79" s="876"/>
      <c r="UDL79" s="876"/>
      <c r="UDM79" s="876"/>
      <c r="UDN79" s="876"/>
      <c r="UDO79" s="876"/>
      <c r="UDP79" s="876"/>
      <c r="UDQ79" s="876"/>
      <c r="UDR79" s="876"/>
      <c r="UDS79" s="876"/>
      <c r="UDT79" s="876"/>
      <c r="UDU79" s="876"/>
      <c r="UDV79" s="876"/>
      <c r="UDW79" s="876"/>
      <c r="UDX79" s="876"/>
      <c r="UDY79" s="876"/>
      <c r="UDZ79" s="876"/>
      <c r="UEA79" s="876"/>
      <c r="UEB79" s="876"/>
      <c r="UEC79" s="876"/>
      <c r="UED79" s="876"/>
      <c r="UEE79" s="876"/>
      <c r="UEF79" s="876"/>
      <c r="UEG79" s="876"/>
      <c r="UEH79" s="876"/>
      <c r="UEI79" s="876"/>
      <c r="UEJ79" s="876"/>
      <c r="UEK79" s="876"/>
      <c r="UEL79" s="876"/>
      <c r="UEM79" s="876"/>
      <c r="UEN79" s="876"/>
      <c r="UEO79" s="876"/>
      <c r="UEP79" s="876"/>
      <c r="UEQ79" s="876"/>
      <c r="UER79" s="876"/>
      <c r="UES79" s="876"/>
      <c r="UET79" s="876"/>
      <c r="UEU79" s="876"/>
      <c r="UEV79" s="876"/>
      <c r="UEW79" s="876"/>
      <c r="UEX79" s="876"/>
      <c r="UEY79" s="876"/>
      <c r="UEZ79" s="876"/>
      <c r="UFA79" s="876"/>
      <c r="UFB79" s="876"/>
      <c r="UFC79" s="876"/>
      <c r="UFD79" s="876"/>
      <c r="UFE79" s="876"/>
      <c r="UFF79" s="876"/>
      <c r="UFG79" s="876"/>
      <c r="UFH79" s="876"/>
      <c r="UFI79" s="876"/>
      <c r="UFJ79" s="876"/>
      <c r="UFK79" s="876"/>
      <c r="UFL79" s="876"/>
      <c r="UFM79" s="876"/>
      <c r="UFN79" s="876"/>
      <c r="UFO79" s="876"/>
      <c r="UFP79" s="876"/>
      <c r="UFQ79" s="876"/>
      <c r="UFR79" s="876"/>
      <c r="UFS79" s="876"/>
      <c r="UFT79" s="876"/>
      <c r="UFU79" s="876"/>
      <c r="UFV79" s="876"/>
      <c r="UFW79" s="876"/>
      <c r="UFX79" s="876"/>
      <c r="UFY79" s="876"/>
      <c r="UFZ79" s="876"/>
      <c r="UGA79" s="876"/>
      <c r="UGB79" s="876"/>
      <c r="UGC79" s="876"/>
      <c r="UGD79" s="876"/>
      <c r="UGE79" s="876"/>
      <c r="UGF79" s="876"/>
      <c r="UGG79" s="876"/>
      <c r="UGH79" s="876"/>
      <c r="UGI79" s="876"/>
      <c r="UGJ79" s="876"/>
      <c r="UGK79" s="876"/>
      <c r="UGL79" s="876"/>
      <c r="UGM79" s="876"/>
      <c r="UGN79" s="876"/>
      <c r="UGO79" s="876"/>
      <c r="UGP79" s="876"/>
      <c r="UGQ79" s="876"/>
      <c r="UGR79" s="876"/>
      <c r="UGS79" s="876"/>
      <c r="UGT79" s="876"/>
      <c r="UGU79" s="876"/>
      <c r="UGV79" s="876"/>
      <c r="UGW79" s="876"/>
      <c r="UGX79" s="876"/>
      <c r="UGY79" s="876"/>
      <c r="UGZ79" s="876"/>
      <c r="UHA79" s="876"/>
      <c r="UHB79" s="876"/>
      <c r="UHC79" s="876"/>
      <c r="UHD79" s="876"/>
      <c r="UHE79" s="876"/>
      <c r="UHF79" s="876"/>
      <c r="UHG79" s="876"/>
      <c r="UHH79" s="876"/>
      <c r="UHI79" s="876"/>
      <c r="UHJ79" s="876"/>
      <c r="UHK79" s="876"/>
      <c r="UHL79" s="876"/>
      <c r="UHM79" s="876"/>
      <c r="UHN79" s="876"/>
      <c r="UHO79" s="876"/>
      <c r="UHP79" s="876"/>
      <c r="UHQ79" s="876"/>
      <c r="UHR79" s="876"/>
      <c r="UHS79" s="876"/>
      <c r="UHT79" s="876"/>
      <c r="UHU79" s="876"/>
      <c r="UHV79" s="876"/>
      <c r="UHW79" s="876"/>
      <c r="UHX79" s="876"/>
      <c r="UHY79" s="876"/>
      <c r="UHZ79" s="876"/>
      <c r="UIA79" s="876"/>
      <c r="UIB79" s="876"/>
      <c r="UIC79" s="876"/>
      <c r="UID79" s="876"/>
      <c r="UIE79" s="876"/>
      <c r="UIF79" s="876"/>
      <c r="UIG79" s="876"/>
      <c r="UIH79" s="876"/>
      <c r="UII79" s="876"/>
      <c r="UIJ79" s="876"/>
      <c r="UIK79" s="876"/>
      <c r="UIL79" s="876"/>
      <c r="UIM79" s="876"/>
      <c r="UIN79" s="876"/>
      <c r="UIO79" s="876"/>
      <c r="UIP79" s="876"/>
      <c r="UIQ79" s="876"/>
      <c r="UIR79" s="876"/>
      <c r="UIS79" s="876"/>
      <c r="UIT79" s="876"/>
      <c r="UIU79" s="876"/>
      <c r="UIV79" s="876"/>
      <c r="UIW79" s="876"/>
      <c r="UIX79" s="876"/>
      <c r="UIY79" s="876"/>
      <c r="UIZ79" s="876"/>
      <c r="UJA79" s="876"/>
      <c r="UJB79" s="876"/>
      <c r="UJC79" s="876"/>
      <c r="UJD79" s="876"/>
      <c r="UJE79" s="876"/>
      <c r="UJF79" s="876"/>
      <c r="UJG79" s="876"/>
      <c r="UJH79" s="876"/>
      <c r="UJI79" s="876"/>
      <c r="UJJ79" s="876"/>
      <c r="UJK79" s="876"/>
      <c r="UJL79" s="876"/>
      <c r="UJM79" s="876"/>
      <c r="UJN79" s="876"/>
      <c r="UJO79" s="876"/>
      <c r="UJP79" s="876"/>
      <c r="UJQ79" s="876"/>
      <c r="UJR79" s="876"/>
      <c r="UJS79" s="876"/>
      <c r="UJT79" s="876"/>
      <c r="UJU79" s="876"/>
      <c r="UJV79" s="876"/>
      <c r="UJW79" s="876"/>
      <c r="UJX79" s="876"/>
      <c r="UJY79" s="876"/>
      <c r="UJZ79" s="876"/>
      <c r="UKA79" s="876"/>
      <c r="UKB79" s="876"/>
      <c r="UKC79" s="876"/>
      <c r="UKD79" s="876"/>
      <c r="UKE79" s="876"/>
      <c r="UKF79" s="876"/>
      <c r="UKG79" s="876"/>
      <c r="UKH79" s="876"/>
      <c r="UKI79" s="876"/>
      <c r="UKJ79" s="876"/>
      <c r="UKK79" s="876"/>
      <c r="UKL79" s="876"/>
      <c r="UKM79" s="876"/>
      <c r="UKN79" s="876"/>
      <c r="UKO79" s="876"/>
      <c r="UKP79" s="876"/>
      <c r="UKQ79" s="876"/>
      <c r="UKR79" s="876"/>
      <c r="UKS79" s="876"/>
      <c r="UKT79" s="876"/>
      <c r="UKU79" s="876"/>
      <c r="UKV79" s="876"/>
      <c r="UKW79" s="876"/>
      <c r="UKX79" s="876"/>
      <c r="UKY79" s="876"/>
      <c r="UKZ79" s="876"/>
      <c r="ULA79" s="876"/>
      <c r="ULB79" s="876"/>
      <c r="ULC79" s="876"/>
      <c r="ULD79" s="876"/>
      <c r="ULE79" s="876"/>
      <c r="ULF79" s="876"/>
      <c r="ULG79" s="876"/>
      <c r="ULH79" s="876"/>
      <c r="ULI79" s="876"/>
      <c r="ULJ79" s="876"/>
      <c r="ULK79" s="876"/>
      <c r="ULL79" s="876"/>
      <c r="ULM79" s="876"/>
      <c r="ULN79" s="876"/>
      <c r="ULO79" s="876"/>
      <c r="ULP79" s="876"/>
      <c r="ULQ79" s="876"/>
      <c r="ULR79" s="876"/>
      <c r="ULS79" s="876"/>
      <c r="ULT79" s="876"/>
      <c r="ULU79" s="876"/>
      <c r="ULV79" s="876"/>
      <c r="ULW79" s="876"/>
      <c r="ULX79" s="876"/>
      <c r="ULY79" s="876"/>
      <c r="ULZ79" s="876"/>
      <c r="UMA79" s="876"/>
      <c r="UMB79" s="876"/>
      <c r="UMC79" s="876"/>
      <c r="UMD79" s="876"/>
      <c r="UME79" s="876"/>
      <c r="UMF79" s="876"/>
      <c r="UMG79" s="876"/>
      <c r="UMH79" s="876"/>
      <c r="UMI79" s="876"/>
      <c r="UMJ79" s="876"/>
      <c r="UMK79" s="876"/>
      <c r="UML79" s="876"/>
      <c r="UMM79" s="876"/>
      <c r="UMN79" s="876"/>
      <c r="UMO79" s="876"/>
      <c r="UMP79" s="876"/>
      <c r="UMQ79" s="876"/>
      <c r="UMR79" s="876"/>
      <c r="UMS79" s="876"/>
      <c r="UMT79" s="876"/>
      <c r="UMU79" s="876"/>
      <c r="UMV79" s="876"/>
      <c r="UMW79" s="876"/>
      <c r="UMX79" s="876"/>
      <c r="UMY79" s="876"/>
      <c r="UMZ79" s="876"/>
      <c r="UNA79" s="876"/>
      <c r="UNB79" s="876"/>
      <c r="UNC79" s="876"/>
      <c r="UND79" s="876"/>
      <c r="UNE79" s="876"/>
      <c r="UNF79" s="876"/>
      <c r="UNG79" s="876"/>
      <c r="UNH79" s="876"/>
      <c r="UNI79" s="876"/>
      <c r="UNJ79" s="876"/>
      <c r="UNK79" s="876"/>
      <c r="UNL79" s="876"/>
      <c r="UNM79" s="876"/>
      <c r="UNN79" s="876"/>
      <c r="UNO79" s="876"/>
      <c r="UNP79" s="876"/>
      <c r="UNQ79" s="876"/>
      <c r="UNR79" s="876"/>
      <c r="UNS79" s="876"/>
      <c r="UNT79" s="876"/>
      <c r="UNU79" s="876"/>
      <c r="UNV79" s="876"/>
      <c r="UNW79" s="876"/>
      <c r="UNX79" s="876"/>
      <c r="UNY79" s="876"/>
      <c r="UNZ79" s="876"/>
      <c r="UOA79" s="876"/>
      <c r="UOB79" s="876"/>
      <c r="UOC79" s="876"/>
      <c r="UOD79" s="876"/>
      <c r="UOE79" s="876"/>
      <c r="UOF79" s="876"/>
      <c r="UOG79" s="876"/>
      <c r="UOH79" s="876"/>
      <c r="UOI79" s="876"/>
      <c r="UOJ79" s="876"/>
      <c r="UOK79" s="876"/>
      <c r="UOL79" s="876"/>
      <c r="UOM79" s="876"/>
      <c r="UON79" s="876"/>
      <c r="UOO79" s="876"/>
      <c r="UOP79" s="876"/>
      <c r="UOQ79" s="876"/>
      <c r="UOR79" s="876"/>
      <c r="UOS79" s="876"/>
      <c r="UOT79" s="876"/>
      <c r="UOU79" s="876"/>
      <c r="UOV79" s="876"/>
      <c r="UOW79" s="876"/>
      <c r="UOX79" s="876"/>
      <c r="UOY79" s="876"/>
      <c r="UOZ79" s="876"/>
      <c r="UPA79" s="876"/>
      <c r="UPB79" s="876"/>
      <c r="UPC79" s="876"/>
      <c r="UPD79" s="876"/>
      <c r="UPE79" s="876"/>
      <c r="UPF79" s="876"/>
      <c r="UPG79" s="876"/>
      <c r="UPH79" s="876"/>
      <c r="UPI79" s="876"/>
      <c r="UPJ79" s="876"/>
      <c r="UPK79" s="876"/>
      <c r="UPL79" s="876"/>
      <c r="UPM79" s="876"/>
      <c r="UPN79" s="876"/>
      <c r="UPO79" s="876"/>
      <c r="UPP79" s="876"/>
      <c r="UPQ79" s="876"/>
      <c r="UPR79" s="876"/>
      <c r="UPS79" s="876"/>
      <c r="UPT79" s="876"/>
      <c r="UPU79" s="876"/>
      <c r="UPV79" s="876"/>
      <c r="UPW79" s="876"/>
      <c r="UPX79" s="876"/>
      <c r="UPY79" s="876"/>
      <c r="UPZ79" s="876"/>
      <c r="UQA79" s="876"/>
      <c r="UQB79" s="876"/>
      <c r="UQC79" s="876"/>
      <c r="UQD79" s="876"/>
      <c r="UQE79" s="876"/>
      <c r="UQF79" s="876"/>
      <c r="UQG79" s="876"/>
      <c r="UQH79" s="876"/>
      <c r="UQI79" s="876"/>
      <c r="UQJ79" s="876"/>
      <c r="UQK79" s="876"/>
      <c r="UQL79" s="876"/>
      <c r="UQM79" s="876"/>
      <c r="UQN79" s="876"/>
      <c r="UQO79" s="876"/>
      <c r="UQP79" s="876"/>
      <c r="UQQ79" s="876"/>
      <c r="UQR79" s="876"/>
      <c r="UQS79" s="876"/>
      <c r="UQT79" s="876"/>
      <c r="UQU79" s="876"/>
      <c r="UQV79" s="876"/>
      <c r="UQW79" s="876"/>
      <c r="UQX79" s="876"/>
      <c r="UQY79" s="876"/>
      <c r="UQZ79" s="876"/>
      <c r="URA79" s="876"/>
      <c r="URB79" s="876"/>
      <c r="URC79" s="876"/>
      <c r="URD79" s="876"/>
      <c r="URE79" s="876"/>
      <c r="URF79" s="876"/>
      <c r="URG79" s="876"/>
      <c r="URH79" s="876"/>
      <c r="URI79" s="876"/>
      <c r="URJ79" s="876"/>
      <c r="URK79" s="876"/>
      <c r="URL79" s="876"/>
      <c r="URM79" s="876"/>
      <c r="URN79" s="876"/>
      <c r="URO79" s="876"/>
      <c r="URP79" s="876"/>
      <c r="URQ79" s="876"/>
      <c r="URR79" s="876"/>
      <c r="URS79" s="876"/>
      <c r="URT79" s="876"/>
      <c r="URU79" s="876"/>
      <c r="URV79" s="876"/>
      <c r="URW79" s="876"/>
      <c r="URX79" s="876"/>
      <c r="URY79" s="876"/>
      <c r="URZ79" s="876"/>
      <c r="USA79" s="876"/>
      <c r="USB79" s="876"/>
      <c r="USC79" s="876"/>
      <c r="USD79" s="876"/>
      <c r="USE79" s="876"/>
      <c r="USF79" s="876"/>
      <c r="USG79" s="876"/>
      <c r="USH79" s="876"/>
      <c r="USI79" s="876"/>
      <c r="USJ79" s="876"/>
      <c r="USK79" s="876"/>
      <c r="USL79" s="876"/>
      <c r="USM79" s="876"/>
      <c r="USN79" s="876"/>
      <c r="USO79" s="876"/>
      <c r="USP79" s="876"/>
      <c r="USQ79" s="876"/>
      <c r="USR79" s="876"/>
      <c r="USS79" s="876"/>
      <c r="UST79" s="876"/>
      <c r="USU79" s="876"/>
      <c r="USV79" s="876"/>
      <c r="USW79" s="876"/>
      <c r="USX79" s="876"/>
      <c r="USY79" s="876"/>
      <c r="USZ79" s="876"/>
      <c r="UTA79" s="876"/>
      <c r="UTB79" s="876"/>
      <c r="UTC79" s="876"/>
      <c r="UTD79" s="876"/>
      <c r="UTE79" s="876"/>
      <c r="UTF79" s="876"/>
      <c r="UTG79" s="876"/>
      <c r="UTH79" s="876"/>
      <c r="UTI79" s="876"/>
      <c r="UTJ79" s="876"/>
      <c r="UTK79" s="876"/>
      <c r="UTL79" s="876"/>
      <c r="UTM79" s="876"/>
      <c r="UTN79" s="876"/>
      <c r="UTO79" s="876"/>
      <c r="UTP79" s="876"/>
      <c r="UTQ79" s="876"/>
      <c r="UTR79" s="876"/>
      <c r="UTS79" s="876"/>
      <c r="UTT79" s="876"/>
      <c r="UTU79" s="876"/>
      <c r="UTV79" s="876"/>
      <c r="UTW79" s="876"/>
      <c r="UTX79" s="876"/>
      <c r="UTY79" s="876"/>
      <c r="UTZ79" s="876"/>
      <c r="UUA79" s="876"/>
      <c r="UUB79" s="876"/>
      <c r="UUC79" s="876"/>
      <c r="UUD79" s="876"/>
      <c r="UUE79" s="876"/>
      <c r="UUF79" s="876"/>
      <c r="UUG79" s="876"/>
      <c r="UUH79" s="876"/>
      <c r="UUI79" s="876"/>
      <c r="UUJ79" s="876"/>
      <c r="UUK79" s="876"/>
      <c r="UUL79" s="876"/>
      <c r="UUM79" s="876"/>
      <c r="UUN79" s="876"/>
      <c r="UUO79" s="876"/>
      <c r="UUP79" s="876"/>
      <c r="UUQ79" s="876"/>
      <c r="UUR79" s="876"/>
      <c r="UUS79" s="876"/>
      <c r="UUT79" s="876"/>
      <c r="UUU79" s="876"/>
      <c r="UUV79" s="876"/>
      <c r="UUW79" s="876"/>
      <c r="UUX79" s="876"/>
      <c r="UUY79" s="876"/>
      <c r="UUZ79" s="876"/>
      <c r="UVA79" s="876"/>
      <c r="UVB79" s="876"/>
      <c r="UVC79" s="876"/>
      <c r="UVD79" s="876"/>
      <c r="UVE79" s="876"/>
      <c r="UVF79" s="876"/>
      <c r="UVG79" s="876"/>
      <c r="UVH79" s="876"/>
      <c r="UVI79" s="876"/>
      <c r="UVJ79" s="876"/>
      <c r="UVK79" s="876"/>
      <c r="UVL79" s="876"/>
      <c r="UVM79" s="876"/>
      <c r="UVN79" s="876"/>
      <c r="UVO79" s="876"/>
      <c r="UVP79" s="876"/>
      <c r="UVQ79" s="876"/>
      <c r="UVR79" s="876"/>
      <c r="UVS79" s="876"/>
      <c r="UVT79" s="876"/>
      <c r="UVU79" s="876"/>
      <c r="UVV79" s="876"/>
      <c r="UVW79" s="876"/>
      <c r="UVX79" s="876"/>
      <c r="UVY79" s="876"/>
      <c r="UVZ79" s="876"/>
      <c r="UWA79" s="876"/>
      <c r="UWB79" s="876"/>
      <c r="UWC79" s="876"/>
      <c r="UWD79" s="876"/>
      <c r="UWE79" s="876"/>
      <c r="UWF79" s="876"/>
      <c r="UWG79" s="876"/>
      <c r="UWH79" s="876"/>
      <c r="UWI79" s="876"/>
      <c r="UWJ79" s="876"/>
      <c r="UWK79" s="876"/>
      <c r="UWL79" s="876"/>
      <c r="UWM79" s="876"/>
      <c r="UWN79" s="876"/>
      <c r="UWO79" s="876"/>
      <c r="UWP79" s="876"/>
      <c r="UWQ79" s="876"/>
      <c r="UWR79" s="876"/>
      <c r="UWS79" s="876"/>
      <c r="UWT79" s="876"/>
      <c r="UWU79" s="876"/>
      <c r="UWV79" s="876"/>
      <c r="UWW79" s="876"/>
      <c r="UWX79" s="876"/>
      <c r="UWY79" s="876"/>
      <c r="UWZ79" s="876"/>
      <c r="UXA79" s="876"/>
      <c r="UXB79" s="876"/>
      <c r="UXC79" s="876"/>
      <c r="UXD79" s="876"/>
      <c r="UXE79" s="876"/>
      <c r="UXF79" s="876"/>
      <c r="UXG79" s="876"/>
      <c r="UXH79" s="876"/>
      <c r="UXI79" s="876"/>
      <c r="UXJ79" s="876"/>
      <c r="UXK79" s="876"/>
      <c r="UXL79" s="876"/>
      <c r="UXM79" s="876"/>
      <c r="UXN79" s="876"/>
      <c r="UXO79" s="876"/>
      <c r="UXP79" s="876"/>
      <c r="UXQ79" s="876"/>
      <c r="UXR79" s="876"/>
      <c r="UXS79" s="876"/>
      <c r="UXT79" s="876"/>
      <c r="UXU79" s="876"/>
      <c r="UXV79" s="876"/>
      <c r="UXW79" s="876"/>
      <c r="UXX79" s="876"/>
      <c r="UXY79" s="876"/>
      <c r="UXZ79" s="876"/>
      <c r="UYA79" s="876"/>
      <c r="UYB79" s="876"/>
      <c r="UYC79" s="876"/>
      <c r="UYD79" s="876"/>
      <c r="UYE79" s="876"/>
      <c r="UYF79" s="876"/>
      <c r="UYG79" s="876"/>
      <c r="UYH79" s="876"/>
      <c r="UYI79" s="876"/>
      <c r="UYJ79" s="876"/>
      <c r="UYK79" s="876"/>
      <c r="UYL79" s="876"/>
      <c r="UYM79" s="876"/>
      <c r="UYN79" s="876"/>
      <c r="UYO79" s="876"/>
      <c r="UYP79" s="876"/>
      <c r="UYQ79" s="876"/>
      <c r="UYR79" s="876"/>
      <c r="UYS79" s="876"/>
      <c r="UYT79" s="876"/>
      <c r="UYU79" s="876"/>
      <c r="UYV79" s="876"/>
      <c r="UYW79" s="876"/>
      <c r="UYX79" s="876"/>
      <c r="UYY79" s="876"/>
      <c r="UYZ79" s="876"/>
      <c r="UZA79" s="876"/>
      <c r="UZB79" s="876"/>
      <c r="UZC79" s="876"/>
      <c r="UZD79" s="876"/>
      <c r="UZE79" s="876"/>
      <c r="UZF79" s="876"/>
      <c r="UZG79" s="876"/>
      <c r="UZH79" s="876"/>
      <c r="UZI79" s="876"/>
      <c r="UZJ79" s="876"/>
      <c r="UZK79" s="876"/>
      <c r="UZL79" s="876"/>
      <c r="UZM79" s="876"/>
      <c r="UZN79" s="876"/>
      <c r="UZO79" s="876"/>
      <c r="UZP79" s="876"/>
      <c r="UZQ79" s="876"/>
      <c r="UZR79" s="876"/>
      <c r="UZS79" s="876"/>
      <c r="UZT79" s="876"/>
      <c r="UZU79" s="876"/>
      <c r="UZV79" s="876"/>
      <c r="UZW79" s="876"/>
      <c r="UZX79" s="876"/>
      <c r="UZY79" s="876"/>
      <c r="UZZ79" s="876"/>
      <c r="VAA79" s="876"/>
      <c r="VAB79" s="876"/>
      <c r="VAC79" s="876"/>
      <c r="VAD79" s="876"/>
      <c r="VAE79" s="876"/>
      <c r="VAF79" s="876"/>
      <c r="VAG79" s="876"/>
      <c r="VAH79" s="876"/>
      <c r="VAI79" s="876"/>
      <c r="VAJ79" s="876"/>
      <c r="VAK79" s="876"/>
      <c r="VAL79" s="876"/>
      <c r="VAM79" s="876"/>
      <c r="VAN79" s="876"/>
      <c r="VAO79" s="876"/>
      <c r="VAP79" s="876"/>
      <c r="VAQ79" s="876"/>
      <c r="VAR79" s="876"/>
      <c r="VAS79" s="876"/>
      <c r="VAT79" s="876"/>
      <c r="VAU79" s="876"/>
      <c r="VAV79" s="876"/>
      <c r="VAW79" s="876"/>
      <c r="VAX79" s="876"/>
      <c r="VAY79" s="876"/>
      <c r="VAZ79" s="876"/>
      <c r="VBA79" s="876"/>
      <c r="VBB79" s="876"/>
      <c r="VBC79" s="876"/>
      <c r="VBD79" s="876"/>
      <c r="VBE79" s="876"/>
      <c r="VBF79" s="876"/>
      <c r="VBG79" s="876"/>
      <c r="VBH79" s="876"/>
      <c r="VBI79" s="876"/>
      <c r="VBJ79" s="876"/>
      <c r="VBK79" s="876"/>
      <c r="VBL79" s="876"/>
      <c r="VBM79" s="876"/>
      <c r="VBN79" s="876"/>
      <c r="VBO79" s="876"/>
      <c r="VBP79" s="876"/>
      <c r="VBQ79" s="876"/>
      <c r="VBR79" s="876"/>
      <c r="VBS79" s="876"/>
      <c r="VBT79" s="876"/>
      <c r="VBU79" s="876"/>
      <c r="VBV79" s="876"/>
      <c r="VBW79" s="876"/>
      <c r="VBX79" s="876"/>
      <c r="VBY79" s="876"/>
      <c r="VBZ79" s="876"/>
      <c r="VCA79" s="876"/>
      <c r="VCB79" s="876"/>
      <c r="VCC79" s="876"/>
      <c r="VCD79" s="876"/>
      <c r="VCE79" s="876"/>
      <c r="VCF79" s="876"/>
      <c r="VCG79" s="876"/>
      <c r="VCH79" s="876"/>
      <c r="VCI79" s="876"/>
      <c r="VCJ79" s="876"/>
      <c r="VCK79" s="876"/>
      <c r="VCL79" s="876"/>
      <c r="VCM79" s="876"/>
      <c r="VCN79" s="876"/>
      <c r="VCO79" s="876"/>
      <c r="VCP79" s="876"/>
      <c r="VCQ79" s="876"/>
      <c r="VCR79" s="876"/>
      <c r="VCS79" s="876"/>
      <c r="VCT79" s="876"/>
      <c r="VCU79" s="876"/>
      <c r="VCV79" s="876"/>
      <c r="VCW79" s="876"/>
      <c r="VCX79" s="876"/>
      <c r="VCY79" s="876"/>
      <c r="VCZ79" s="876"/>
      <c r="VDA79" s="876"/>
      <c r="VDB79" s="876"/>
      <c r="VDC79" s="876"/>
      <c r="VDD79" s="876"/>
      <c r="VDE79" s="876"/>
      <c r="VDF79" s="876"/>
      <c r="VDG79" s="876"/>
      <c r="VDH79" s="876"/>
      <c r="VDI79" s="876"/>
      <c r="VDJ79" s="876"/>
      <c r="VDK79" s="876"/>
      <c r="VDL79" s="876"/>
      <c r="VDM79" s="876"/>
      <c r="VDN79" s="876"/>
      <c r="VDO79" s="876"/>
      <c r="VDP79" s="876"/>
      <c r="VDQ79" s="876"/>
      <c r="VDR79" s="876"/>
      <c r="VDS79" s="876"/>
      <c r="VDT79" s="876"/>
      <c r="VDU79" s="876"/>
      <c r="VDV79" s="876"/>
      <c r="VDW79" s="876"/>
      <c r="VDX79" s="876"/>
      <c r="VDY79" s="876"/>
      <c r="VDZ79" s="876"/>
      <c r="VEA79" s="876"/>
      <c r="VEB79" s="876"/>
      <c r="VEC79" s="876"/>
      <c r="VED79" s="876"/>
      <c r="VEE79" s="876"/>
      <c r="VEF79" s="876"/>
      <c r="VEG79" s="876"/>
      <c r="VEH79" s="876"/>
      <c r="VEI79" s="876"/>
      <c r="VEJ79" s="876"/>
      <c r="VEK79" s="876"/>
      <c r="VEL79" s="876"/>
      <c r="VEM79" s="876"/>
      <c r="VEN79" s="876"/>
      <c r="VEO79" s="876"/>
      <c r="VEP79" s="876"/>
      <c r="VEQ79" s="876"/>
      <c r="VER79" s="876"/>
      <c r="VES79" s="876"/>
      <c r="VET79" s="876"/>
      <c r="VEU79" s="876"/>
      <c r="VEV79" s="876"/>
      <c r="VEW79" s="876"/>
      <c r="VEX79" s="876"/>
      <c r="VEY79" s="876"/>
      <c r="VEZ79" s="876"/>
      <c r="VFA79" s="876"/>
      <c r="VFB79" s="876"/>
      <c r="VFC79" s="876"/>
      <c r="VFD79" s="876"/>
      <c r="VFE79" s="876"/>
      <c r="VFF79" s="876"/>
      <c r="VFG79" s="876"/>
      <c r="VFH79" s="876"/>
      <c r="VFI79" s="876"/>
      <c r="VFJ79" s="876"/>
      <c r="VFK79" s="876"/>
      <c r="VFL79" s="876"/>
      <c r="VFM79" s="876"/>
      <c r="VFN79" s="876"/>
      <c r="VFO79" s="876"/>
      <c r="VFP79" s="876"/>
      <c r="VFQ79" s="876"/>
      <c r="VFR79" s="876"/>
      <c r="VFS79" s="876"/>
      <c r="VFT79" s="876"/>
      <c r="VFU79" s="876"/>
      <c r="VFV79" s="876"/>
      <c r="VFW79" s="876"/>
      <c r="VFX79" s="876"/>
      <c r="VFY79" s="876"/>
      <c r="VFZ79" s="876"/>
      <c r="VGA79" s="876"/>
      <c r="VGB79" s="876"/>
      <c r="VGC79" s="876"/>
      <c r="VGD79" s="876"/>
      <c r="VGE79" s="876"/>
      <c r="VGF79" s="876"/>
      <c r="VGG79" s="876"/>
      <c r="VGH79" s="876"/>
      <c r="VGI79" s="876"/>
      <c r="VGJ79" s="876"/>
      <c r="VGK79" s="876"/>
      <c r="VGL79" s="876"/>
      <c r="VGM79" s="876"/>
      <c r="VGN79" s="876"/>
      <c r="VGO79" s="876"/>
      <c r="VGP79" s="876"/>
      <c r="VGQ79" s="876"/>
      <c r="VGR79" s="876"/>
      <c r="VGS79" s="876"/>
      <c r="VGT79" s="876"/>
      <c r="VGU79" s="876"/>
      <c r="VGV79" s="876"/>
      <c r="VGW79" s="876"/>
      <c r="VGX79" s="876"/>
      <c r="VGY79" s="876"/>
      <c r="VGZ79" s="876"/>
      <c r="VHA79" s="876"/>
      <c r="VHB79" s="876"/>
      <c r="VHC79" s="876"/>
      <c r="VHD79" s="876"/>
      <c r="VHE79" s="876"/>
      <c r="VHF79" s="876"/>
      <c r="VHG79" s="876"/>
      <c r="VHH79" s="876"/>
      <c r="VHI79" s="876"/>
      <c r="VHJ79" s="876"/>
      <c r="VHK79" s="876"/>
      <c r="VHL79" s="876"/>
      <c r="VHM79" s="876"/>
      <c r="VHN79" s="876"/>
      <c r="VHO79" s="876"/>
      <c r="VHP79" s="876"/>
      <c r="VHQ79" s="876"/>
      <c r="VHR79" s="876"/>
      <c r="VHS79" s="876"/>
      <c r="VHT79" s="876"/>
      <c r="VHU79" s="876"/>
      <c r="VHV79" s="876"/>
      <c r="VHW79" s="876"/>
      <c r="VHX79" s="876"/>
      <c r="VHY79" s="876"/>
      <c r="VHZ79" s="876"/>
      <c r="VIA79" s="876"/>
      <c r="VIB79" s="876"/>
      <c r="VIC79" s="876"/>
      <c r="VID79" s="876"/>
      <c r="VIE79" s="876"/>
      <c r="VIF79" s="876"/>
      <c r="VIG79" s="876"/>
      <c r="VIH79" s="876"/>
      <c r="VII79" s="876"/>
      <c r="VIJ79" s="876"/>
      <c r="VIK79" s="876"/>
      <c r="VIL79" s="876"/>
      <c r="VIM79" s="876"/>
      <c r="VIN79" s="876"/>
      <c r="VIO79" s="876"/>
      <c r="VIP79" s="876"/>
      <c r="VIQ79" s="876"/>
      <c r="VIR79" s="876"/>
      <c r="VIS79" s="876"/>
      <c r="VIT79" s="876"/>
      <c r="VIU79" s="876"/>
      <c r="VIV79" s="876"/>
      <c r="VIW79" s="876"/>
      <c r="VIX79" s="876"/>
      <c r="VIY79" s="876"/>
      <c r="VIZ79" s="876"/>
      <c r="VJA79" s="876"/>
      <c r="VJB79" s="876"/>
      <c r="VJC79" s="876"/>
      <c r="VJD79" s="876"/>
      <c r="VJE79" s="876"/>
      <c r="VJF79" s="876"/>
      <c r="VJG79" s="876"/>
      <c r="VJH79" s="876"/>
      <c r="VJI79" s="876"/>
      <c r="VJJ79" s="876"/>
      <c r="VJK79" s="876"/>
      <c r="VJL79" s="876"/>
      <c r="VJM79" s="876"/>
      <c r="VJN79" s="876"/>
      <c r="VJO79" s="876"/>
      <c r="VJP79" s="876"/>
      <c r="VJQ79" s="876"/>
      <c r="VJR79" s="876"/>
      <c r="VJS79" s="876"/>
      <c r="VJT79" s="876"/>
      <c r="VJU79" s="876"/>
      <c r="VJV79" s="876"/>
      <c r="VJW79" s="876"/>
      <c r="VJX79" s="876"/>
      <c r="VJY79" s="876"/>
      <c r="VJZ79" s="876"/>
      <c r="VKA79" s="876"/>
      <c r="VKB79" s="876"/>
      <c r="VKC79" s="876"/>
      <c r="VKD79" s="876"/>
      <c r="VKE79" s="876"/>
      <c r="VKF79" s="876"/>
      <c r="VKG79" s="876"/>
      <c r="VKH79" s="876"/>
      <c r="VKI79" s="876"/>
      <c r="VKJ79" s="876"/>
      <c r="VKK79" s="876"/>
      <c r="VKL79" s="876"/>
      <c r="VKM79" s="876"/>
      <c r="VKN79" s="876"/>
      <c r="VKO79" s="876"/>
      <c r="VKP79" s="876"/>
      <c r="VKQ79" s="876"/>
      <c r="VKR79" s="876"/>
      <c r="VKS79" s="876"/>
      <c r="VKT79" s="876"/>
      <c r="VKU79" s="876"/>
      <c r="VKV79" s="876"/>
      <c r="VKW79" s="876"/>
      <c r="VKX79" s="876"/>
      <c r="VKY79" s="876"/>
      <c r="VKZ79" s="876"/>
      <c r="VLA79" s="876"/>
      <c r="VLB79" s="876"/>
      <c r="VLC79" s="876"/>
      <c r="VLD79" s="876"/>
      <c r="VLE79" s="876"/>
      <c r="VLF79" s="876"/>
      <c r="VLG79" s="876"/>
      <c r="VLH79" s="876"/>
      <c r="VLI79" s="876"/>
      <c r="VLJ79" s="876"/>
      <c r="VLK79" s="876"/>
      <c r="VLL79" s="876"/>
      <c r="VLM79" s="876"/>
      <c r="VLN79" s="876"/>
      <c r="VLO79" s="876"/>
      <c r="VLP79" s="876"/>
      <c r="VLQ79" s="876"/>
      <c r="VLR79" s="876"/>
      <c r="VLS79" s="876"/>
      <c r="VLT79" s="876"/>
      <c r="VLU79" s="876"/>
      <c r="VLV79" s="876"/>
      <c r="VLW79" s="876"/>
      <c r="VLX79" s="876"/>
      <c r="VLY79" s="876"/>
      <c r="VLZ79" s="876"/>
      <c r="VMA79" s="876"/>
      <c r="VMB79" s="876"/>
      <c r="VMC79" s="876"/>
      <c r="VMD79" s="876"/>
      <c r="VME79" s="876"/>
      <c r="VMF79" s="876"/>
      <c r="VMG79" s="876"/>
      <c r="VMH79" s="876"/>
      <c r="VMI79" s="876"/>
      <c r="VMJ79" s="876"/>
      <c r="VMK79" s="876"/>
      <c r="VML79" s="876"/>
      <c r="VMM79" s="876"/>
      <c r="VMN79" s="876"/>
      <c r="VMO79" s="876"/>
      <c r="VMP79" s="876"/>
      <c r="VMQ79" s="876"/>
      <c r="VMR79" s="876"/>
      <c r="VMS79" s="876"/>
      <c r="VMT79" s="876"/>
      <c r="VMU79" s="876"/>
      <c r="VMV79" s="876"/>
      <c r="VMW79" s="876"/>
      <c r="VMX79" s="876"/>
      <c r="VMY79" s="876"/>
      <c r="VMZ79" s="876"/>
      <c r="VNA79" s="876"/>
      <c r="VNB79" s="876"/>
      <c r="VNC79" s="876"/>
      <c r="VND79" s="876"/>
      <c r="VNE79" s="876"/>
      <c r="VNF79" s="876"/>
      <c r="VNG79" s="876"/>
      <c r="VNH79" s="876"/>
      <c r="VNI79" s="876"/>
      <c r="VNJ79" s="876"/>
      <c r="VNK79" s="876"/>
      <c r="VNL79" s="876"/>
      <c r="VNM79" s="876"/>
      <c r="VNN79" s="876"/>
      <c r="VNO79" s="876"/>
      <c r="VNP79" s="876"/>
      <c r="VNQ79" s="876"/>
      <c r="VNR79" s="876"/>
      <c r="VNS79" s="876"/>
      <c r="VNT79" s="876"/>
      <c r="VNU79" s="876"/>
      <c r="VNV79" s="876"/>
      <c r="VNW79" s="876"/>
      <c r="VNX79" s="876"/>
      <c r="VNY79" s="876"/>
      <c r="VNZ79" s="876"/>
      <c r="VOA79" s="876"/>
      <c r="VOB79" s="876"/>
      <c r="VOC79" s="876"/>
      <c r="VOD79" s="876"/>
      <c r="VOE79" s="876"/>
      <c r="VOF79" s="876"/>
      <c r="VOG79" s="876"/>
      <c r="VOH79" s="876"/>
      <c r="VOI79" s="876"/>
      <c r="VOJ79" s="876"/>
      <c r="VOK79" s="876"/>
      <c r="VOL79" s="876"/>
      <c r="VOM79" s="876"/>
      <c r="VON79" s="876"/>
      <c r="VOO79" s="876"/>
      <c r="VOP79" s="876"/>
      <c r="VOQ79" s="876"/>
      <c r="VOR79" s="876"/>
      <c r="VOS79" s="876"/>
      <c r="VOT79" s="876"/>
      <c r="VOU79" s="876"/>
      <c r="VOV79" s="876"/>
      <c r="VOW79" s="876"/>
      <c r="VOX79" s="876"/>
      <c r="VOY79" s="876"/>
      <c r="VOZ79" s="876"/>
      <c r="VPA79" s="876"/>
      <c r="VPB79" s="876"/>
      <c r="VPC79" s="876"/>
      <c r="VPD79" s="876"/>
      <c r="VPE79" s="876"/>
      <c r="VPF79" s="876"/>
      <c r="VPG79" s="876"/>
      <c r="VPH79" s="876"/>
      <c r="VPI79" s="876"/>
      <c r="VPJ79" s="876"/>
      <c r="VPK79" s="876"/>
      <c r="VPL79" s="876"/>
      <c r="VPM79" s="876"/>
      <c r="VPN79" s="876"/>
      <c r="VPO79" s="876"/>
      <c r="VPP79" s="876"/>
      <c r="VPQ79" s="876"/>
      <c r="VPR79" s="876"/>
      <c r="VPS79" s="876"/>
      <c r="VPT79" s="876"/>
      <c r="VPU79" s="876"/>
      <c r="VPV79" s="876"/>
      <c r="VPW79" s="876"/>
      <c r="VPX79" s="876"/>
      <c r="VPY79" s="876"/>
      <c r="VPZ79" s="876"/>
      <c r="VQA79" s="876"/>
      <c r="VQB79" s="876"/>
      <c r="VQC79" s="876"/>
      <c r="VQD79" s="876"/>
      <c r="VQE79" s="876"/>
      <c r="VQF79" s="876"/>
      <c r="VQG79" s="876"/>
      <c r="VQH79" s="876"/>
      <c r="VQI79" s="876"/>
      <c r="VQJ79" s="876"/>
      <c r="VQK79" s="876"/>
      <c r="VQL79" s="876"/>
      <c r="VQM79" s="876"/>
      <c r="VQN79" s="876"/>
      <c r="VQO79" s="876"/>
      <c r="VQP79" s="876"/>
      <c r="VQQ79" s="876"/>
      <c r="VQR79" s="876"/>
      <c r="VQS79" s="876"/>
      <c r="VQT79" s="876"/>
      <c r="VQU79" s="876"/>
      <c r="VQV79" s="876"/>
      <c r="VQW79" s="876"/>
      <c r="VQX79" s="876"/>
      <c r="VQY79" s="876"/>
      <c r="VQZ79" s="876"/>
      <c r="VRA79" s="876"/>
      <c r="VRB79" s="876"/>
      <c r="VRC79" s="876"/>
      <c r="VRD79" s="876"/>
      <c r="VRE79" s="876"/>
      <c r="VRF79" s="876"/>
      <c r="VRG79" s="876"/>
      <c r="VRH79" s="876"/>
      <c r="VRI79" s="876"/>
      <c r="VRJ79" s="876"/>
      <c r="VRK79" s="876"/>
      <c r="VRL79" s="876"/>
      <c r="VRM79" s="876"/>
      <c r="VRN79" s="876"/>
      <c r="VRO79" s="876"/>
      <c r="VRP79" s="876"/>
      <c r="VRQ79" s="876"/>
      <c r="VRR79" s="876"/>
      <c r="VRS79" s="876"/>
      <c r="VRT79" s="876"/>
      <c r="VRU79" s="876"/>
      <c r="VRV79" s="876"/>
      <c r="VRW79" s="876"/>
      <c r="VRX79" s="876"/>
      <c r="VRY79" s="876"/>
      <c r="VRZ79" s="876"/>
      <c r="VSA79" s="876"/>
      <c r="VSB79" s="876"/>
      <c r="VSC79" s="876"/>
      <c r="VSD79" s="876"/>
      <c r="VSE79" s="876"/>
      <c r="VSF79" s="876"/>
      <c r="VSG79" s="876"/>
      <c r="VSH79" s="876"/>
      <c r="VSI79" s="876"/>
      <c r="VSJ79" s="876"/>
      <c r="VSK79" s="876"/>
      <c r="VSL79" s="876"/>
      <c r="VSM79" s="876"/>
      <c r="VSN79" s="876"/>
      <c r="VSO79" s="876"/>
      <c r="VSP79" s="876"/>
      <c r="VSQ79" s="876"/>
      <c r="VSR79" s="876"/>
      <c r="VSS79" s="876"/>
      <c r="VST79" s="876"/>
      <c r="VSU79" s="876"/>
      <c r="VSV79" s="876"/>
      <c r="VSW79" s="876"/>
      <c r="VSX79" s="876"/>
      <c r="VSY79" s="876"/>
      <c r="VSZ79" s="876"/>
      <c r="VTA79" s="876"/>
      <c r="VTB79" s="876"/>
      <c r="VTC79" s="876"/>
      <c r="VTD79" s="876"/>
      <c r="VTE79" s="876"/>
      <c r="VTF79" s="876"/>
      <c r="VTG79" s="876"/>
      <c r="VTH79" s="876"/>
      <c r="VTI79" s="876"/>
      <c r="VTJ79" s="876"/>
      <c r="VTK79" s="876"/>
      <c r="VTL79" s="876"/>
      <c r="VTM79" s="876"/>
      <c r="VTN79" s="876"/>
      <c r="VTO79" s="876"/>
      <c r="VTP79" s="876"/>
      <c r="VTQ79" s="876"/>
      <c r="VTR79" s="876"/>
      <c r="VTS79" s="876"/>
      <c r="VTT79" s="876"/>
      <c r="VTU79" s="876"/>
      <c r="VTV79" s="876"/>
      <c r="VTW79" s="876"/>
      <c r="VTX79" s="876"/>
      <c r="VTY79" s="876"/>
      <c r="VTZ79" s="876"/>
      <c r="VUA79" s="876"/>
      <c r="VUB79" s="876"/>
      <c r="VUC79" s="876"/>
      <c r="VUD79" s="876"/>
      <c r="VUE79" s="876"/>
      <c r="VUF79" s="876"/>
      <c r="VUG79" s="876"/>
      <c r="VUH79" s="876"/>
      <c r="VUI79" s="876"/>
      <c r="VUJ79" s="876"/>
      <c r="VUK79" s="876"/>
      <c r="VUL79" s="876"/>
      <c r="VUM79" s="876"/>
      <c r="VUN79" s="876"/>
      <c r="VUO79" s="876"/>
      <c r="VUP79" s="876"/>
      <c r="VUQ79" s="876"/>
      <c r="VUR79" s="876"/>
      <c r="VUS79" s="876"/>
      <c r="VUT79" s="876"/>
      <c r="VUU79" s="876"/>
      <c r="VUV79" s="876"/>
      <c r="VUW79" s="876"/>
      <c r="VUX79" s="876"/>
      <c r="VUY79" s="876"/>
      <c r="VUZ79" s="876"/>
      <c r="VVA79" s="876"/>
      <c r="VVB79" s="876"/>
      <c r="VVC79" s="876"/>
      <c r="VVD79" s="876"/>
      <c r="VVE79" s="876"/>
      <c r="VVF79" s="876"/>
      <c r="VVG79" s="876"/>
      <c r="VVH79" s="876"/>
      <c r="VVI79" s="876"/>
      <c r="VVJ79" s="876"/>
      <c r="VVK79" s="876"/>
      <c r="VVL79" s="876"/>
      <c r="VVM79" s="876"/>
      <c r="VVN79" s="876"/>
      <c r="VVO79" s="876"/>
      <c r="VVP79" s="876"/>
      <c r="VVQ79" s="876"/>
      <c r="VVR79" s="876"/>
      <c r="VVS79" s="876"/>
      <c r="VVT79" s="876"/>
      <c r="VVU79" s="876"/>
      <c r="VVV79" s="876"/>
      <c r="VVW79" s="876"/>
      <c r="VVX79" s="876"/>
      <c r="VVY79" s="876"/>
      <c r="VVZ79" s="876"/>
      <c r="VWA79" s="876"/>
      <c r="VWB79" s="876"/>
      <c r="VWC79" s="876"/>
      <c r="VWD79" s="876"/>
      <c r="VWE79" s="876"/>
      <c r="VWF79" s="876"/>
      <c r="VWG79" s="876"/>
      <c r="VWH79" s="876"/>
      <c r="VWI79" s="876"/>
      <c r="VWJ79" s="876"/>
      <c r="VWK79" s="876"/>
      <c r="VWL79" s="876"/>
      <c r="VWM79" s="876"/>
      <c r="VWN79" s="876"/>
      <c r="VWO79" s="876"/>
      <c r="VWP79" s="876"/>
      <c r="VWQ79" s="876"/>
      <c r="VWR79" s="876"/>
      <c r="VWS79" s="876"/>
      <c r="VWT79" s="876"/>
      <c r="VWU79" s="876"/>
      <c r="VWV79" s="876"/>
      <c r="VWW79" s="876"/>
      <c r="VWX79" s="876"/>
      <c r="VWY79" s="876"/>
      <c r="VWZ79" s="876"/>
      <c r="VXA79" s="876"/>
      <c r="VXB79" s="876"/>
      <c r="VXC79" s="876"/>
      <c r="VXD79" s="876"/>
      <c r="VXE79" s="876"/>
      <c r="VXF79" s="876"/>
      <c r="VXG79" s="876"/>
      <c r="VXH79" s="876"/>
      <c r="VXI79" s="876"/>
      <c r="VXJ79" s="876"/>
      <c r="VXK79" s="876"/>
      <c r="VXL79" s="876"/>
      <c r="VXM79" s="876"/>
      <c r="VXN79" s="876"/>
      <c r="VXO79" s="876"/>
      <c r="VXP79" s="876"/>
      <c r="VXQ79" s="876"/>
      <c r="VXR79" s="876"/>
      <c r="VXS79" s="876"/>
      <c r="VXT79" s="876"/>
      <c r="VXU79" s="876"/>
      <c r="VXV79" s="876"/>
      <c r="VXW79" s="876"/>
      <c r="VXX79" s="876"/>
      <c r="VXY79" s="876"/>
      <c r="VXZ79" s="876"/>
      <c r="VYA79" s="876"/>
      <c r="VYB79" s="876"/>
      <c r="VYC79" s="876"/>
      <c r="VYD79" s="876"/>
      <c r="VYE79" s="876"/>
      <c r="VYF79" s="876"/>
      <c r="VYG79" s="876"/>
      <c r="VYH79" s="876"/>
      <c r="VYI79" s="876"/>
      <c r="VYJ79" s="876"/>
      <c r="VYK79" s="876"/>
      <c r="VYL79" s="876"/>
      <c r="VYM79" s="876"/>
      <c r="VYN79" s="876"/>
      <c r="VYO79" s="876"/>
      <c r="VYP79" s="876"/>
      <c r="VYQ79" s="876"/>
      <c r="VYR79" s="876"/>
      <c r="VYS79" s="876"/>
      <c r="VYT79" s="876"/>
      <c r="VYU79" s="876"/>
      <c r="VYV79" s="876"/>
      <c r="VYW79" s="876"/>
      <c r="VYX79" s="876"/>
      <c r="VYY79" s="876"/>
      <c r="VYZ79" s="876"/>
      <c r="VZA79" s="876"/>
      <c r="VZB79" s="876"/>
      <c r="VZC79" s="876"/>
      <c r="VZD79" s="876"/>
      <c r="VZE79" s="876"/>
      <c r="VZF79" s="876"/>
      <c r="VZG79" s="876"/>
      <c r="VZH79" s="876"/>
      <c r="VZI79" s="876"/>
      <c r="VZJ79" s="876"/>
      <c r="VZK79" s="876"/>
      <c r="VZL79" s="876"/>
      <c r="VZM79" s="876"/>
      <c r="VZN79" s="876"/>
      <c r="VZO79" s="876"/>
      <c r="VZP79" s="876"/>
      <c r="VZQ79" s="876"/>
      <c r="VZR79" s="876"/>
      <c r="VZS79" s="876"/>
      <c r="VZT79" s="876"/>
      <c r="VZU79" s="876"/>
      <c r="VZV79" s="876"/>
      <c r="VZW79" s="876"/>
      <c r="VZX79" s="876"/>
      <c r="VZY79" s="876"/>
      <c r="VZZ79" s="876"/>
      <c r="WAA79" s="876"/>
      <c r="WAB79" s="876"/>
      <c r="WAC79" s="876"/>
      <c r="WAD79" s="876"/>
      <c r="WAE79" s="876"/>
      <c r="WAF79" s="876"/>
      <c r="WAG79" s="876"/>
      <c r="WAH79" s="876"/>
      <c r="WAI79" s="876"/>
      <c r="WAJ79" s="876"/>
      <c r="WAK79" s="876"/>
      <c r="WAL79" s="876"/>
      <c r="WAM79" s="876"/>
      <c r="WAN79" s="876"/>
      <c r="WAO79" s="876"/>
      <c r="WAP79" s="876"/>
      <c r="WAQ79" s="876"/>
      <c r="WAR79" s="876"/>
      <c r="WAS79" s="876"/>
      <c r="WAT79" s="876"/>
      <c r="WAU79" s="876"/>
      <c r="WAV79" s="876"/>
      <c r="WAW79" s="876"/>
      <c r="WAX79" s="876"/>
      <c r="WAY79" s="876"/>
      <c r="WAZ79" s="876"/>
      <c r="WBA79" s="876"/>
      <c r="WBB79" s="876"/>
      <c r="WBC79" s="876"/>
      <c r="WBD79" s="876"/>
      <c r="WBE79" s="876"/>
      <c r="WBF79" s="876"/>
      <c r="WBG79" s="876"/>
      <c r="WBH79" s="876"/>
      <c r="WBI79" s="876"/>
      <c r="WBJ79" s="876"/>
      <c r="WBK79" s="876"/>
      <c r="WBL79" s="876"/>
      <c r="WBM79" s="876"/>
      <c r="WBN79" s="876"/>
      <c r="WBO79" s="876"/>
      <c r="WBP79" s="876"/>
      <c r="WBQ79" s="876"/>
      <c r="WBR79" s="876"/>
      <c r="WBS79" s="876"/>
      <c r="WBT79" s="876"/>
      <c r="WBU79" s="876"/>
      <c r="WBV79" s="876"/>
      <c r="WBW79" s="876"/>
      <c r="WBX79" s="876"/>
      <c r="WBY79" s="876"/>
      <c r="WBZ79" s="876"/>
      <c r="WCA79" s="876"/>
      <c r="WCB79" s="876"/>
      <c r="WCC79" s="876"/>
      <c r="WCD79" s="876"/>
      <c r="WCE79" s="876"/>
      <c r="WCF79" s="876"/>
      <c r="WCG79" s="876"/>
      <c r="WCH79" s="876"/>
      <c r="WCI79" s="876"/>
      <c r="WCJ79" s="876"/>
      <c r="WCK79" s="876"/>
      <c r="WCL79" s="876"/>
      <c r="WCM79" s="876"/>
      <c r="WCN79" s="876"/>
      <c r="WCO79" s="876"/>
      <c r="WCP79" s="876"/>
      <c r="WCQ79" s="876"/>
      <c r="WCR79" s="876"/>
      <c r="WCS79" s="876"/>
      <c r="WCT79" s="876"/>
      <c r="WCU79" s="876"/>
      <c r="WCV79" s="876"/>
      <c r="WCW79" s="876"/>
      <c r="WCX79" s="876"/>
      <c r="WCY79" s="876"/>
      <c r="WCZ79" s="876"/>
      <c r="WDA79" s="876"/>
      <c r="WDB79" s="876"/>
      <c r="WDC79" s="876"/>
      <c r="WDD79" s="876"/>
      <c r="WDE79" s="876"/>
      <c r="WDF79" s="876"/>
      <c r="WDG79" s="876"/>
      <c r="WDH79" s="876"/>
      <c r="WDI79" s="876"/>
      <c r="WDJ79" s="876"/>
      <c r="WDK79" s="876"/>
      <c r="WDL79" s="876"/>
      <c r="WDM79" s="876"/>
      <c r="WDN79" s="876"/>
      <c r="WDO79" s="876"/>
      <c r="WDP79" s="876"/>
      <c r="WDQ79" s="876"/>
      <c r="WDR79" s="876"/>
      <c r="WDS79" s="876"/>
      <c r="WDT79" s="876"/>
      <c r="WDU79" s="876"/>
      <c r="WDV79" s="876"/>
      <c r="WDW79" s="876"/>
      <c r="WDX79" s="876"/>
      <c r="WDY79" s="876"/>
      <c r="WDZ79" s="876"/>
      <c r="WEA79" s="876"/>
      <c r="WEB79" s="876"/>
      <c r="WEC79" s="876"/>
      <c r="WED79" s="876"/>
      <c r="WEE79" s="876"/>
      <c r="WEF79" s="876"/>
      <c r="WEG79" s="876"/>
      <c r="WEH79" s="876"/>
      <c r="WEI79" s="876"/>
      <c r="WEJ79" s="876"/>
      <c r="WEK79" s="876"/>
      <c r="WEL79" s="876"/>
      <c r="WEM79" s="876"/>
      <c r="WEN79" s="876"/>
      <c r="WEO79" s="876"/>
      <c r="WEP79" s="876"/>
      <c r="WEQ79" s="876"/>
      <c r="WER79" s="876"/>
      <c r="WES79" s="876"/>
      <c r="WET79" s="876"/>
      <c r="WEU79" s="876"/>
      <c r="WEV79" s="876"/>
      <c r="WEW79" s="876"/>
      <c r="WEX79" s="876"/>
      <c r="WEY79" s="876"/>
      <c r="WEZ79" s="876"/>
      <c r="WFA79" s="876"/>
      <c r="WFB79" s="876"/>
      <c r="WFC79" s="876"/>
      <c r="WFD79" s="876"/>
      <c r="WFE79" s="876"/>
      <c r="WFF79" s="876"/>
      <c r="WFG79" s="876"/>
      <c r="WFH79" s="876"/>
      <c r="WFI79" s="876"/>
      <c r="WFJ79" s="876"/>
      <c r="WFK79" s="876"/>
      <c r="WFL79" s="876"/>
      <c r="WFM79" s="876"/>
      <c r="WFN79" s="876"/>
      <c r="WFO79" s="876"/>
      <c r="WFP79" s="876"/>
      <c r="WFQ79" s="876"/>
      <c r="WFR79" s="876"/>
      <c r="WFS79" s="876"/>
      <c r="WFT79" s="876"/>
      <c r="WFU79" s="876"/>
      <c r="WFV79" s="876"/>
      <c r="WFW79" s="876"/>
      <c r="WFX79" s="876"/>
      <c r="WFY79" s="876"/>
      <c r="WFZ79" s="876"/>
      <c r="WGA79" s="876"/>
      <c r="WGB79" s="876"/>
      <c r="WGC79" s="876"/>
      <c r="WGD79" s="876"/>
      <c r="WGE79" s="876"/>
      <c r="WGF79" s="876"/>
      <c r="WGG79" s="876"/>
      <c r="WGH79" s="876"/>
      <c r="WGI79" s="876"/>
      <c r="WGJ79" s="876"/>
      <c r="WGK79" s="876"/>
      <c r="WGL79" s="876"/>
      <c r="WGM79" s="876"/>
      <c r="WGN79" s="876"/>
      <c r="WGO79" s="876"/>
      <c r="WGP79" s="876"/>
      <c r="WGQ79" s="876"/>
      <c r="WGR79" s="876"/>
      <c r="WGS79" s="876"/>
      <c r="WGT79" s="876"/>
      <c r="WGU79" s="876"/>
      <c r="WGV79" s="876"/>
      <c r="WGW79" s="876"/>
      <c r="WGX79" s="876"/>
      <c r="WGY79" s="876"/>
      <c r="WGZ79" s="876"/>
      <c r="WHA79" s="876"/>
      <c r="WHB79" s="876"/>
      <c r="WHC79" s="876"/>
      <c r="WHD79" s="876"/>
      <c r="WHE79" s="876"/>
      <c r="WHF79" s="876"/>
      <c r="WHG79" s="876"/>
      <c r="WHH79" s="876"/>
      <c r="WHI79" s="876"/>
      <c r="WHJ79" s="876"/>
      <c r="WHK79" s="876"/>
      <c r="WHL79" s="876"/>
      <c r="WHM79" s="876"/>
      <c r="WHN79" s="876"/>
      <c r="WHO79" s="876"/>
      <c r="WHP79" s="876"/>
      <c r="WHQ79" s="876"/>
      <c r="WHR79" s="876"/>
      <c r="WHS79" s="876"/>
      <c r="WHT79" s="876"/>
      <c r="WHU79" s="876"/>
      <c r="WHV79" s="876"/>
      <c r="WHW79" s="876"/>
      <c r="WHX79" s="876"/>
      <c r="WHY79" s="876"/>
      <c r="WHZ79" s="876"/>
      <c r="WIA79" s="876"/>
      <c r="WIB79" s="876"/>
      <c r="WIC79" s="876"/>
      <c r="WID79" s="876"/>
      <c r="WIE79" s="876"/>
      <c r="WIF79" s="876"/>
      <c r="WIG79" s="876"/>
      <c r="WIH79" s="876"/>
      <c r="WII79" s="876"/>
      <c r="WIJ79" s="876"/>
      <c r="WIK79" s="876"/>
      <c r="WIL79" s="876"/>
      <c r="WIM79" s="876"/>
      <c r="WIN79" s="876"/>
      <c r="WIO79" s="876"/>
      <c r="WIP79" s="876"/>
      <c r="WIQ79" s="876"/>
      <c r="WIR79" s="876"/>
      <c r="WIS79" s="876"/>
      <c r="WIT79" s="876"/>
      <c r="WIU79" s="876"/>
      <c r="WIV79" s="876"/>
      <c r="WIW79" s="876"/>
      <c r="WIX79" s="876"/>
      <c r="WIY79" s="876"/>
      <c r="WIZ79" s="876"/>
      <c r="WJA79" s="876"/>
      <c r="WJB79" s="876"/>
      <c r="WJC79" s="876"/>
      <c r="WJD79" s="876"/>
      <c r="WJE79" s="876"/>
      <c r="WJF79" s="876"/>
      <c r="WJG79" s="876"/>
      <c r="WJH79" s="876"/>
      <c r="WJI79" s="876"/>
      <c r="WJJ79" s="876"/>
      <c r="WJK79" s="876"/>
      <c r="WJL79" s="876"/>
      <c r="WJM79" s="876"/>
      <c r="WJN79" s="876"/>
      <c r="WJO79" s="876"/>
      <c r="WJP79" s="876"/>
      <c r="WJQ79" s="876"/>
      <c r="WJR79" s="876"/>
      <c r="WJS79" s="876"/>
      <c r="WJT79" s="876"/>
      <c r="WJU79" s="876"/>
      <c r="WJV79" s="876"/>
      <c r="WJW79" s="876"/>
      <c r="WJX79" s="876"/>
      <c r="WJY79" s="876"/>
      <c r="WJZ79" s="876"/>
      <c r="WKA79" s="876"/>
      <c r="WKB79" s="876"/>
      <c r="WKC79" s="876"/>
      <c r="WKD79" s="876"/>
      <c r="WKE79" s="876"/>
      <c r="WKF79" s="876"/>
      <c r="WKG79" s="876"/>
      <c r="WKH79" s="876"/>
      <c r="WKI79" s="876"/>
      <c r="WKJ79" s="876"/>
      <c r="WKK79" s="876"/>
      <c r="WKL79" s="876"/>
      <c r="WKM79" s="876"/>
      <c r="WKN79" s="876"/>
      <c r="WKO79" s="876"/>
      <c r="WKP79" s="876"/>
      <c r="WKQ79" s="876"/>
      <c r="WKR79" s="876"/>
      <c r="WKS79" s="876"/>
      <c r="WKT79" s="876"/>
      <c r="WKU79" s="876"/>
      <c r="WKV79" s="876"/>
      <c r="WKW79" s="876"/>
      <c r="WKX79" s="876"/>
      <c r="WKY79" s="876"/>
      <c r="WKZ79" s="876"/>
      <c r="WLA79" s="876"/>
      <c r="WLB79" s="876"/>
      <c r="WLC79" s="876"/>
      <c r="WLD79" s="876"/>
      <c r="WLE79" s="876"/>
      <c r="WLF79" s="876"/>
      <c r="WLG79" s="876"/>
      <c r="WLH79" s="876"/>
      <c r="WLI79" s="876"/>
      <c r="WLJ79" s="876"/>
      <c r="WLK79" s="876"/>
      <c r="WLL79" s="876"/>
      <c r="WLM79" s="876"/>
      <c r="WLN79" s="876"/>
      <c r="WLO79" s="876"/>
      <c r="WLP79" s="876"/>
      <c r="WLQ79" s="876"/>
      <c r="WLR79" s="876"/>
      <c r="WLS79" s="876"/>
      <c r="WLT79" s="876"/>
      <c r="WLU79" s="876"/>
      <c r="WLV79" s="876"/>
      <c r="WLW79" s="876"/>
      <c r="WLX79" s="876"/>
      <c r="WLY79" s="876"/>
      <c r="WLZ79" s="876"/>
      <c r="WMA79" s="876"/>
      <c r="WMB79" s="876"/>
      <c r="WMC79" s="876"/>
      <c r="WMD79" s="876"/>
      <c r="WME79" s="876"/>
      <c r="WMF79" s="876"/>
      <c r="WMG79" s="876"/>
      <c r="WMH79" s="876"/>
      <c r="WMI79" s="876"/>
      <c r="WMJ79" s="876"/>
      <c r="WMK79" s="876"/>
      <c r="WML79" s="876"/>
      <c r="WMM79" s="876"/>
      <c r="WMN79" s="876"/>
      <c r="WMO79" s="876"/>
      <c r="WMP79" s="876"/>
      <c r="WMQ79" s="876"/>
      <c r="WMR79" s="876"/>
      <c r="WMS79" s="876"/>
      <c r="WMT79" s="876"/>
      <c r="WMU79" s="876"/>
      <c r="WMV79" s="876"/>
      <c r="WMW79" s="876"/>
      <c r="WMX79" s="876"/>
      <c r="WMY79" s="876"/>
      <c r="WMZ79" s="876"/>
      <c r="WNA79" s="876"/>
      <c r="WNB79" s="876"/>
      <c r="WNC79" s="876"/>
      <c r="WND79" s="876"/>
      <c r="WNE79" s="876"/>
      <c r="WNF79" s="876"/>
      <c r="WNG79" s="876"/>
      <c r="WNH79" s="876"/>
      <c r="WNI79" s="876"/>
      <c r="WNJ79" s="876"/>
      <c r="WNK79" s="876"/>
      <c r="WNL79" s="876"/>
      <c r="WNM79" s="876"/>
      <c r="WNN79" s="876"/>
      <c r="WNO79" s="876"/>
      <c r="WNP79" s="876"/>
      <c r="WNQ79" s="876"/>
      <c r="WNR79" s="876"/>
      <c r="WNS79" s="876"/>
      <c r="WNT79" s="876"/>
      <c r="WNU79" s="876"/>
      <c r="WNV79" s="876"/>
      <c r="WNW79" s="876"/>
      <c r="WNX79" s="876"/>
      <c r="WNY79" s="876"/>
      <c r="WNZ79" s="876"/>
      <c r="WOA79" s="876"/>
      <c r="WOB79" s="876"/>
      <c r="WOC79" s="876"/>
      <c r="WOD79" s="876"/>
      <c r="WOE79" s="876"/>
      <c r="WOF79" s="876"/>
      <c r="WOG79" s="876"/>
      <c r="WOH79" s="876"/>
      <c r="WOI79" s="876"/>
      <c r="WOJ79" s="876"/>
      <c r="WOK79" s="876"/>
      <c r="WOL79" s="876"/>
      <c r="WOM79" s="876"/>
      <c r="WON79" s="876"/>
      <c r="WOO79" s="876"/>
      <c r="WOP79" s="876"/>
      <c r="WOQ79" s="876"/>
      <c r="WOR79" s="876"/>
      <c r="WOS79" s="876"/>
      <c r="WOT79" s="876"/>
      <c r="WOU79" s="876"/>
      <c r="WOV79" s="876"/>
      <c r="WOW79" s="876"/>
      <c r="WOX79" s="876"/>
      <c r="WOY79" s="876"/>
      <c r="WOZ79" s="876"/>
      <c r="WPA79" s="876"/>
      <c r="WPB79" s="876"/>
      <c r="WPC79" s="876"/>
      <c r="WPD79" s="876"/>
      <c r="WPE79" s="876"/>
      <c r="WPF79" s="876"/>
      <c r="WPG79" s="876"/>
      <c r="WPH79" s="876"/>
      <c r="WPI79" s="876"/>
      <c r="WPJ79" s="876"/>
      <c r="WPK79" s="876"/>
      <c r="WPL79" s="876"/>
      <c r="WPM79" s="876"/>
      <c r="WPN79" s="876"/>
      <c r="WPO79" s="876"/>
      <c r="WPP79" s="876"/>
      <c r="WPQ79" s="876"/>
      <c r="WPR79" s="876"/>
      <c r="WPS79" s="876"/>
      <c r="WPT79" s="876"/>
      <c r="WPU79" s="876"/>
      <c r="WPV79" s="876"/>
      <c r="WPW79" s="876"/>
      <c r="WPX79" s="876"/>
      <c r="WPY79" s="876"/>
      <c r="WPZ79" s="876"/>
      <c r="WQA79" s="876"/>
      <c r="WQB79" s="876"/>
      <c r="WQC79" s="876"/>
      <c r="WQD79" s="876"/>
      <c r="WQE79" s="876"/>
      <c r="WQF79" s="876"/>
      <c r="WQG79" s="876"/>
      <c r="WQH79" s="876"/>
      <c r="WQI79" s="876"/>
      <c r="WQJ79" s="876"/>
      <c r="WQK79" s="876"/>
      <c r="WQL79" s="876"/>
      <c r="WQM79" s="876"/>
      <c r="WQN79" s="876"/>
      <c r="WQO79" s="876"/>
      <c r="WQP79" s="876"/>
      <c r="WQQ79" s="876"/>
      <c r="WQR79" s="876"/>
      <c r="WQS79" s="876"/>
      <c r="WQT79" s="876"/>
      <c r="WQU79" s="876"/>
      <c r="WQV79" s="876"/>
      <c r="WQW79" s="876"/>
      <c r="WQX79" s="876"/>
      <c r="WQY79" s="876"/>
      <c r="WQZ79" s="876"/>
      <c r="WRA79" s="876"/>
      <c r="WRB79" s="876"/>
      <c r="WRC79" s="876"/>
      <c r="WRD79" s="876"/>
      <c r="WRE79" s="876"/>
      <c r="WRF79" s="876"/>
      <c r="WRG79" s="876"/>
      <c r="WRH79" s="876"/>
      <c r="WRI79" s="876"/>
      <c r="WRJ79" s="876"/>
      <c r="WRK79" s="876"/>
      <c r="WRL79" s="876"/>
      <c r="WRM79" s="876"/>
      <c r="WRN79" s="876"/>
      <c r="WRO79" s="876"/>
      <c r="WRP79" s="876"/>
      <c r="WRQ79" s="876"/>
      <c r="WRR79" s="876"/>
      <c r="WRS79" s="876"/>
      <c r="WRT79" s="876"/>
      <c r="WRU79" s="876"/>
      <c r="WRV79" s="876"/>
      <c r="WRW79" s="876"/>
      <c r="WRX79" s="876"/>
      <c r="WRY79" s="876"/>
      <c r="WRZ79" s="876"/>
      <c r="WSA79" s="876"/>
      <c r="WSB79" s="876"/>
      <c r="WSC79" s="876"/>
      <c r="WSD79" s="876"/>
      <c r="WSE79" s="876"/>
      <c r="WSF79" s="876"/>
      <c r="WSG79" s="876"/>
      <c r="WSH79" s="876"/>
      <c r="WSI79" s="876"/>
      <c r="WSJ79" s="876"/>
      <c r="WSK79" s="876"/>
      <c r="WSL79" s="876"/>
      <c r="WSM79" s="876"/>
      <c r="WSN79" s="876"/>
      <c r="WSO79" s="876"/>
      <c r="WSP79" s="876"/>
      <c r="WSQ79" s="876"/>
      <c r="WSR79" s="876"/>
      <c r="WSS79" s="876"/>
      <c r="WST79" s="876"/>
      <c r="WSU79" s="876"/>
      <c r="WSV79" s="876"/>
      <c r="WSW79" s="876"/>
      <c r="WSX79" s="876"/>
      <c r="WSY79" s="876"/>
      <c r="WSZ79" s="876"/>
      <c r="WTA79" s="876"/>
      <c r="WTB79" s="876"/>
      <c r="WTC79" s="876"/>
      <c r="WTD79" s="876"/>
      <c r="WTE79" s="876"/>
      <c r="WTF79" s="876"/>
      <c r="WTG79" s="876"/>
      <c r="WTH79" s="876"/>
      <c r="WTI79" s="876"/>
      <c r="WTJ79" s="876"/>
      <c r="WTK79" s="876"/>
      <c r="WTL79" s="876"/>
      <c r="WTM79" s="876"/>
      <c r="WTN79" s="876"/>
      <c r="WTO79" s="876"/>
      <c r="WTP79" s="876"/>
      <c r="WTQ79" s="876"/>
      <c r="WTR79" s="876"/>
      <c r="WTS79" s="876"/>
      <c r="WTT79" s="876"/>
      <c r="WTU79" s="876"/>
      <c r="WTV79" s="876"/>
      <c r="WTW79" s="876"/>
      <c r="WTX79" s="876"/>
      <c r="WTY79" s="876"/>
      <c r="WTZ79" s="876"/>
      <c r="WUA79" s="876"/>
      <c r="WUB79" s="876"/>
      <c r="WUC79" s="876"/>
      <c r="WUD79" s="876"/>
      <c r="WUE79" s="876"/>
      <c r="WUF79" s="876"/>
      <c r="WUG79" s="876"/>
      <c r="WUH79" s="876"/>
      <c r="WUI79" s="876"/>
      <c r="WUJ79" s="876"/>
      <c r="WUK79" s="876"/>
      <c r="WUL79" s="876"/>
      <c r="WUM79" s="876"/>
      <c r="WUN79" s="876"/>
      <c r="WUO79" s="876"/>
      <c r="WUP79" s="876"/>
      <c r="WUQ79" s="876"/>
      <c r="WUR79" s="876"/>
      <c r="WUS79" s="876"/>
      <c r="WUT79" s="876"/>
      <c r="WUU79" s="876"/>
      <c r="WUV79" s="876"/>
      <c r="WUW79" s="876"/>
      <c r="WUX79" s="876"/>
      <c r="WUY79" s="876"/>
      <c r="WUZ79" s="876"/>
      <c r="WVA79" s="876"/>
      <c r="WVB79" s="876"/>
      <c r="WVC79" s="876"/>
      <c r="WVD79" s="876"/>
      <c r="WVE79" s="876"/>
      <c r="WVF79" s="876"/>
      <c r="WVG79" s="876"/>
      <c r="WVH79" s="876"/>
      <c r="WVI79" s="876"/>
      <c r="WVJ79" s="876"/>
      <c r="WVK79" s="876"/>
      <c r="WVL79" s="876"/>
      <c r="WVM79" s="876"/>
      <c r="WVN79" s="876"/>
      <c r="WVO79" s="876"/>
      <c r="WVP79" s="876"/>
      <c r="WVQ79" s="876"/>
      <c r="WVR79" s="876"/>
      <c r="WVS79" s="876"/>
      <c r="WVT79" s="876"/>
      <c r="WVU79" s="876"/>
      <c r="WVV79" s="876"/>
      <c r="WVW79" s="876"/>
      <c r="WVX79" s="876"/>
      <c r="WVY79" s="876"/>
      <c r="WVZ79" s="876"/>
      <c r="WWA79" s="876"/>
      <c r="WWB79" s="876"/>
      <c r="WWC79" s="876"/>
      <c r="WWD79" s="876"/>
      <c r="WWE79" s="876"/>
      <c r="WWF79" s="876"/>
      <c r="WWG79" s="876"/>
      <c r="WWH79" s="876"/>
      <c r="WWI79" s="876"/>
      <c r="WWJ79" s="876"/>
      <c r="WWK79" s="876"/>
      <c r="WWL79" s="876"/>
      <c r="WWM79" s="876"/>
      <c r="WWN79" s="876"/>
      <c r="WWO79" s="876"/>
      <c r="WWP79" s="876"/>
      <c r="WWQ79" s="876"/>
      <c r="WWR79" s="876"/>
      <c r="WWS79" s="876"/>
      <c r="WWT79" s="876"/>
      <c r="WWU79" s="876"/>
      <c r="WWV79" s="876"/>
      <c r="WWW79" s="876"/>
      <c r="WWX79" s="876"/>
      <c r="WWY79" s="876"/>
      <c r="WWZ79" s="876"/>
      <c r="WXA79" s="876"/>
      <c r="WXB79" s="876"/>
      <c r="WXC79" s="876"/>
      <c r="WXD79" s="876"/>
      <c r="WXE79" s="876"/>
      <c r="WXF79" s="876"/>
      <c r="WXG79" s="876"/>
      <c r="WXH79" s="876"/>
      <c r="WXI79" s="876"/>
      <c r="WXJ79" s="876"/>
      <c r="WXK79" s="876"/>
      <c r="WXL79" s="876"/>
      <c r="WXM79" s="876"/>
      <c r="WXN79" s="876"/>
      <c r="WXO79" s="876"/>
      <c r="WXP79" s="876"/>
      <c r="WXQ79" s="876"/>
      <c r="WXR79" s="876"/>
      <c r="WXS79" s="876"/>
      <c r="WXT79" s="876"/>
      <c r="WXU79" s="876"/>
      <c r="WXV79" s="876"/>
      <c r="WXW79" s="876"/>
      <c r="WXX79" s="876"/>
      <c r="WXY79" s="876"/>
      <c r="WXZ79" s="876"/>
      <c r="WYA79" s="876"/>
      <c r="WYB79" s="876"/>
      <c r="WYC79" s="876"/>
      <c r="WYD79" s="876"/>
      <c r="WYE79" s="876"/>
      <c r="WYF79" s="876"/>
      <c r="WYG79" s="876"/>
      <c r="WYH79" s="876"/>
      <c r="WYI79" s="876"/>
      <c r="WYJ79" s="876"/>
      <c r="WYK79" s="876"/>
      <c r="WYL79" s="876"/>
      <c r="WYM79" s="876"/>
      <c r="WYN79" s="876"/>
      <c r="WYO79" s="876"/>
      <c r="WYP79" s="876"/>
      <c r="WYQ79" s="876"/>
      <c r="WYR79" s="876"/>
      <c r="WYS79" s="876"/>
      <c r="WYT79" s="876"/>
      <c r="WYU79" s="876"/>
      <c r="WYV79" s="876"/>
      <c r="WYW79" s="876"/>
      <c r="WYX79" s="876"/>
      <c r="WYY79" s="876"/>
      <c r="WYZ79" s="876"/>
      <c r="WZA79" s="876"/>
      <c r="WZB79" s="876"/>
      <c r="WZC79" s="876"/>
      <c r="WZD79" s="876"/>
      <c r="WZE79" s="876"/>
      <c r="WZF79" s="876"/>
      <c r="WZG79" s="876"/>
      <c r="WZH79" s="876"/>
      <c r="WZI79" s="876"/>
      <c r="WZJ79" s="876"/>
      <c r="WZK79" s="876"/>
      <c r="WZL79" s="876"/>
      <c r="WZM79" s="876"/>
      <c r="WZN79" s="876"/>
      <c r="WZO79" s="876"/>
      <c r="WZP79" s="876"/>
      <c r="WZQ79" s="876"/>
      <c r="WZR79" s="876"/>
      <c r="WZS79" s="876"/>
      <c r="WZT79" s="876"/>
      <c r="WZU79" s="876"/>
      <c r="WZV79" s="876"/>
      <c r="WZW79" s="876"/>
      <c r="WZX79" s="876"/>
      <c r="WZY79" s="876"/>
      <c r="WZZ79" s="876"/>
      <c r="XAA79" s="876"/>
      <c r="XAB79" s="876"/>
      <c r="XAC79" s="876"/>
      <c r="XAD79" s="876"/>
      <c r="XAE79" s="876"/>
      <c r="XAF79" s="876"/>
      <c r="XAG79" s="876"/>
      <c r="XAH79" s="876"/>
      <c r="XAI79" s="876"/>
      <c r="XAJ79" s="876"/>
      <c r="XAK79" s="876"/>
      <c r="XAL79" s="876"/>
      <c r="XAM79" s="876"/>
      <c r="XAN79" s="876"/>
      <c r="XAO79" s="876"/>
      <c r="XAP79" s="876"/>
      <c r="XAQ79" s="876"/>
      <c r="XAR79" s="876"/>
      <c r="XAS79" s="876"/>
      <c r="XAT79" s="876"/>
      <c r="XAU79" s="876"/>
      <c r="XAV79" s="876"/>
      <c r="XAW79" s="876"/>
      <c r="XAX79" s="876"/>
      <c r="XAY79" s="876"/>
      <c r="XAZ79" s="876"/>
      <c r="XBA79" s="876"/>
      <c r="XBB79" s="876"/>
      <c r="XBC79" s="876"/>
      <c r="XBD79" s="876"/>
      <c r="XBE79" s="876"/>
      <c r="XBF79" s="876"/>
      <c r="XBG79" s="876"/>
      <c r="XBH79" s="876"/>
      <c r="XBI79" s="876"/>
      <c r="XBJ79" s="876"/>
      <c r="XBK79" s="876"/>
      <c r="XBL79" s="876"/>
      <c r="XBM79" s="876"/>
      <c r="XBN79" s="876"/>
      <c r="XBO79" s="876"/>
      <c r="XBP79" s="876"/>
      <c r="XBQ79" s="876"/>
      <c r="XBR79" s="876"/>
      <c r="XBS79" s="876"/>
      <c r="XBT79" s="876"/>
      <c r="XBU79" s="876"/>
      <c r="XBV79" s="876"/>
      <c r="XBW79" s="876"/>
      <c r="XBX79" s="876"/>
      <c r="XBY79" s="876"/>
      <c r="XBZ79" s="876"/>
      <c r="XCA79" s="876"/>
      <c r="XCB79" s="876"/>
      <c r="XCC79" s="876"/>
      <c r="XCD79" s="876"/>
      <c r="XCE79" s="876"/>
      <c r="XCF79" s="876"/>
      <c r="XCG79" s="876"/>
      <c r="XCH79" s="876"/>
      <c r="XCI79" s="876"/>
      <c r="XCJ79" s="876"/>
      <c r="XCK79" s="876"/>
      <c r="XCL79" s="876"/>
      <c r="XCM79" s="876"/>
      <c r="XCN79" s="876"/>
      <c r="XCO79" s="876"/>
      <c r="XCP79" s="876"/>
      <c r="XCQ79" s="876"/>
      <c r="XCR79" s="876"/>
      <c r="XCS79" s="876"/>
      <c r="XCT79" s="876"/>
      <c r="XCU79" s="876"/>
      <c r="XCV79" s="876"/>
      <c r="XCW79" s="876"/>
      <c r="XCX79" s="876"/>
      <c r="XCY79" s="876"/>
      <c r="XCZ79" s="876"/>
      <c r="XDA79" s="876"/>
      <c r="XDB79" s="876"/>
      <c r="XDC79" s="876"/>
      <c r="XDD79" s="876"/>
      <c r="XDE79" s="876"/>
      <c r="XDF79" s="876"/>
      <c r="XDG79" s="876"/>
      <c r="XDH79" s="876"/>
      <c r="XDI79" s="876"/>
      <c r="XDJ79" s="876"/>
      <c r="XDK79" s="876"/>
      <c r="XDL79" s="876"/>
      <c r="XDM79" s="876"/>
      <c r="XDN79" s="876"/>
      <c r="XDO79" s="876"/>
      <c r="XDP79" s="876"/>
      <c r="XDQ79" s="876"/>
      <c r="XDR79" s="876"/>
      <c r="XDS79" s="876"/>
      <c r="XDT79" s="876"/>
      <c r="XDU79" s="876"/>
      <c r="XDV79" s="876"/>
      <c r="XDW79" s="876"/>
      <c r="XDX79" s="876"/>
      <c r="XDY79" s="876"/>
      <c r="XDZ79" s="876"/>
      <c r="XEA79" s="876"/>
      <c r="XEB79" s="876"/>
      <c r="XEC79" s="876"/>
      <c r="XED79" s="876"/>
      <c r="XEE79" s="876"/>
      <c r="XEF79" s="876"/>
      <c r="XEG79" s="876"/>
      <c r="XEH79" s="876"/>
      <c r="XEI79" s="876"/>
      <c r="XEJ79" s="876"/>
      <c r="XEK79" s="876"/>
      <c r="XEL79" s="876"/>
      <c r="XEM79" s="876"/>
      <c r="XEN79" s="876"/>
      <c r="XEO79" s="876"/>
      <c r="XEP79" s="876"/>
      <c r="XEQ79" s="876"/>
      <c r="XER79" s="876"/>
      <c r="XES79" s="876"/>
      <c r="XET79" s="876"/>
      <c r="XEU79" s="876"/>
      <c r="XEV79" s="876"/>
      <c r="XEW79" s="876"/>
      <c r="XEX79" s="876"/>
      <c r="XEY79" s="876"/>
      <c r="XEZ79" s="876"/>
      <c r="XFA79" s="876"/>
      <c r="XFB79" s="876"/>
      <c r="XFC79" s="876"/>
      <c r="XFD79" s="876"/>
    </row>
    <row r="80" spans="1:16384" s="876" customFormat="1" ht="18" customHeight="1">
      <c r="D80" s="885"/>
      <c r="J80" s="885"/>
      <c r="K80" s="888"/>
      <c r="L80" s="888"/>
      <c r="M80" s="888"/>
    </row>
    <row r="81" spans="4:16384" s="876" customFormat="1" ht="18" customHeight="1">
      <c r="D81" s="885"/>
      <c r="J81" s="885"/>
      <c r="K81" s="888"/>
      <c r="L81" s="888"/>
      <c r="M81" s="888"/>
    </row>
    <row r="82" spans="4:16384" s="876" customFormat="1" ht="18" customHeight="1">
      <c r="D82" s="885"/>
      <c r="J82" s="885"/>
      <c r="K82" s="888"/>
      <c r="L82" s="888"/>
      <c r="M82" s="888"/>
    </row>
    <row r="83" spans="4:16384" s="876" customFormat="1" ht="18" customHeight="1">
      <c r="D83" s="885"/>
      <c r="J83" s="885"/>
      <c r="K83" s="888"/>
      <c r="L83" s="888"/>
      <c r="M83" s="888"/>
    </row>
    <row r="84" spans="4:16384" s="876" customFormat="1" ht="18" customHeight="1">
      <c r="D84" s="885"/>
      <c r="J84" s="885"/>
      <c r="K84" s="888"/>
      <c r="L84" s="888"/>
      <c r="M84" s="888"/>
    </row>
    <row r="85" spans="4:16384" s="876" customFormat="1" ht="18" customHeight="1">
      <c r="D85" s="885"/>
      <c r="J85" s="885"/>
      <c r="K85" s="888"/>
      <c r="L85" s="888"/>
      <c r="M85" s="888"/>
    </row>
    <row r="86" spans="4:16384" s="876" customFormat="1" ht="18" customHeight="1">
      <c r="D86" s="885"/>
      <c r="J86" s="885"/>
      <c r="K86" s="888"/>
      <c r="L86" s="888"/>
      <c r="M86" s="888"/>
    </row>
    <row r="87" spans="4:16384" s="876" customFormat="1" ht="7.5" customHeight="1">
      <c r="D87" s="885"/>
      <c r="J87" s="885"/>
      <c r="K87" s="888"/>
      <c r="L87" s="888"/>
      <c r="M87" s="888"/>
      <c r="N87" s="888"/>
      <c r="O87" s="888"/>
      <c r="P87" s="888"/>
      <c r="Q87" s="888"/>
      <c r="R87" s="888"/>
      <c r="S87" s="888"/>
      <c r="T87" s="888"/>
      <c r="U87" s="888"/>
      <c r="V87" s="888"/>
      <c r="W87" s="888"/>
      <c r="X87" s="888"/>
      <c r="Y87" s="888"/>
      <c r="Z87" s="888"/>
      <c r="AA87" s="888"/>
      <c r="AB87" s="888"/>
      <c r="AC87" s="888"/>
      <c r="AD87" s="888"/>
      <c r="AE87" s="888"/>
      <c r="AF87" s="888"/>
      <c r="AG87" s="888"/>
      <c r="AH87" s="888"/>
      <c r="AI87" s="888"/>
      <c r="AJ87" s="888"/>
      <c r="AK87" s="888"/>
      <c r="AL87" s="888"/>
      <c r="AM87" s="888"/>
      <c r="AN87" s="888"/>
      <c r="AO87" s="888"/>
      <c r="AP87" s="888"/>
      <c r="AQ87" s="888"/>
      <c r="AR87" s="888"/>
      <c r="AS87" s="888"/>
      <c r="AT87" s="888"/>
      <c r="AU87" s="888"/>
      <c r="AV87" s="888"/>
      <c r="AW87" s="888"/>
      <c r="AX87" s="888"/>
      <c r="AY87" s="888"/>
      <c r="AZ87" s="888"/>
      <c r="BA87" s="888"/>
      <c r="BB87" s="888"/>
      <c r="BC87" s="888"/>
      <c r="BD87" s="888"/>
      <c r="BE87" s="888"/>
      <c r="BF87" s="888"/>
      <c r="BG87" s="888"/>
      <c r="BH87" s="888"/>
      <c r="BI87" s="888"/>
      <c r="BJ87" s="888"/>
      <c r="BK87" s="888"/>
      <c r="BL87" s="888"/>
      <c r="BM87" s="888"/>
      <c r="BN87" s="888"/>
      <c r="BO87" s="888"/>
      <c r="BP87" s="888"/>
      <c r="BQ87" s="888"/>
      <c r="BR87" s="888"/>
      <c r="BS87" s="888"/>
      <c r="BT87" s="888"/>
      <c r="BU87" s="888"/>
      <c r="BV87" s="888"/>
      <c r="BW87" s="888"/>
      <c r="BX87" s="888"/>
      <c r="BY87" s="888"/>
      <c r="BZ87" s="888"/>
      <c r="CA87" s="888"/>
      <c r="CB87" s="888"/>
      <c r="CC87" s="888"/>
      <c r="CD87" s="888"/>
      <c r="CE87" s="888"/>
      <c r="CF87" s="888"/>
      <c r="CG87" s="888"/>
      <c r="CH87" s="888"/>
      <c r="CI87" s="888"/>
      <c r="CJ87" s="888"/>
      <c r="CK87" s="888"/>
      <c r="CL87" s="888"/>
      <c r="CM87" s="888"/>
      <c r="CN87" s="888"/>
      <c r="CO87" s="888"/>
      <c r="CP87" s="888"/>
      <c r="CQ87" s="888"/>
      <c r="CR87" s="888"/>
      <c r="CS87" s="888"/>
      <c r="CT87" s="888"/>
      <c r="CU87" s="888"/>
      <c r="CV87" s="888"/>
      <c r="CW87" s="888"/>
      <c r="CX87" s="888"/>
      <c r="CY87" s="888"/>
      <c r="CZ87" s="888"/>
      <c r="DA87" s="888"/>
      <c r="DB87" s="888"/>
      <c r="DC87" s="888"/>
      <c r="DD87" s="888"/>
      <c r="DE87" s="888"/>
      <c r="DF87" s="888"/>
      <c r="DG87" s="888"/>
      <c r="DH87" s="888"/>
      <c r="DI87" s="888"/>
      <c r="DJ87" s="888"/>
      <c r="DK87" s="888"/>
      <c r="DL87" s="888"/>
      <c r="DM87" s="888"/>
      <c r="DN87" s="888"/>
      <c r="DO87" s="888"/>
      <c r="DP87" s="888"/>
      <c r="DQ87" s="888"/>
      <c r="DR87" s="888"/>
      <c r="DS87" s="888"/>
      <c r="DT87" s="888"/>
      <c r="DU87" s="888"/>
      <c r="DV87" s="888"/>
      <c r="DW87" s="888"/>
      <c r="DX87" s="888"/>
      <c r="DY87" s="888"/>
      <c r="DZ87" s="888"/>
      <c r="EA87" s="888"/>
      <c r="EB87" s="888"/>
      <c r="EC87" s="888"/>
      <c r="ED87" s="888"/>
      <c r="EE87" s="888"/>
      <c r="EF87" s="888"/>
      <c r="EG87" s="888"/>
      <c r="EH87" s="888"/>
      <c r="EI87" s="888"/>
      <c r="EJ87" s="888"/>
      <c r="EK87" s="888"/>
      <c r="EL87" s="888"/>
      <c r="EM87" s="888"/>
      <c r="EN87" s="888"/>
      <c r="EO87" s="888"/>
      <c r="EP87" s="888"/>
      <c r="EQ87" s="888"/>
      <c r="ER87" s="888"/>
      <c r="ES87" s="888"/>
      <c r="ET87" s="888"/>
      <c r="EU87" s="888"/>
      <c r="EV87" s="888"/>
      <c r="EW87" s="888"/>
      <c r="EX87" s="888"/>
      <c r="EY87" s="888"/>
      <c r="EZ87" s="888"/>
      <c r="FA87" s="888"/>
      <c r="FB87" s="888"/>
      <c r="FC87" s="888"/>
      <c r="FD87" s="888"/>
      <c r="FE87" s="888"/>
      <c r="FF87" s="888"/>
      <c r="FG87" s="888"/>
      <c r="FH87" s="888"/>
      <c r="FI87" s="888"/>
      <c r="FJ87" s="888"/>
      <c r="FK87" s="888"/>
      <c r="FL87" s="888"/>
      <c r="FM87" s="888"/>
      <c r="FN87" s="888"/>
      <c r="FO87" s="888"/>
      <c r="FP87" s="888"/>
      <c r="FQ87" s="888"/>
      <c r="FR87" s="888"/>
      <c r="FS87" s="888"/>
      <c r="FT87" s="888"/>
      <c r="FU87" s="888"/>
      <c r="FV87" s="888"/>
      <c r="FW87" s="888"/>
      <c r="FX87" s="888"/>
      <c r="FY87" s="888"/>
      <c r="FZ87" s="888"/>
      <c r="GA87" s="888"/>
      <c r="GB87" s="888"/>
      <c r="GC87" s="888"/>
      <c r="GD87" s="888"/>
      <c r="GE87" s="888"/>
      <c r="GF87" s="888"/>
      <c r="GG87" s="888"/>
      <c r="GH87" s="888"/>
      <c r="GI87" s="888"/>
      <c r="GJ87" s="888"/>
      <c r="GK87" s="888"/>
      <c r="GL87" s="888"/>
      <c r="GM87" s="888"/>
      <c r="GN87" s="888"/>
      <c r="GO87" s="888"/>
      <c r="GP87" s="888"/>
      <c r="GQ87" s="888"/>
      <c r="GR87" s="888"/>
      <c r="GS87" s="888"/>
      <c r="GT87" s="888"/>
      <c r="GU87" s="888"/>
      <c r="GV87" s="888"/>
      <c r="GW87" s="888"/>
      <c r="GX87" s="888"/>
      <c r="GY87" s="888"/>
      <c r="GZ87" s="888"/>
      <c r="HA87" s="888"/>
      <c r="HB87" s="888"/>
      <c r="HC87" s="888"/>
      <c r="HD87" s="888"/>
      <c r="HE87" s="888"/>
      <c r="HF87" s="888"/>
      <c r="HG87" s="888"/>
      <c r="HH87" s="888"/>
      <c r="HI87" s="888"/>
      <c r="HJ87" s="888"/>
      <c r="HK87" s="888"/>
      <c r="HL87" s="888"/>
      <c r="HM87" s="888"/>
      <c r="HN87" s="888"/>
      <c r="HO87" s="888"/>
      <c r="HP87" s="888"/>
      <c r="HQ87" s="888"/>
      <c r="HR87" s="888"/>
      <c r="HS87" s="888"/>
      <c r="HT87" s="888"/>
      <c r="HU87" s="888"/>
      <c r="HV87" s="888"/>
      <c r="HW87" s="888"/>
      <c r="HX87" s="888"/>
      <c r="HY87" s="888"/>
      <c r="HZ87" s="888"/>
      <c r="IA87" s="888"/>
      <c r="IB87" s="888"/>
      <c r="IC87" s="888"/>
      <c r="ID87" s="888"/>
      <c r="IE87" s="888"/>
      <c r="IF87" s="888"/>
      <c r="IG87" s="888"/>
      <c r="IH87" s="888"/>
      <c r="II87" s="888"/>
      <c r="IJ87" s="888"/>
      <c r="IK87" s="888"/>
      <c r="IL87" s="888"/>
      <c r="IM87" s="888"/>
      <c r="IN87" s="888"/>
      <c r="IO87" s="888"/>
      <c r="IP87" s="888"/>
      <c r="IQ87" s="888"/>
      <c r="IR87" s="888"/>
      <c r="IS87" s="888"/>
      <c r="IT87" s="888"/>
      <c r="IU87" s="888"/>
      <c r="IV87" s="888"/>
      <c r="IW87" s="888"/>
      <c r="IX87" s="888"/>
      <c r="IY87" s="888"/>
      <c r="IZ87" s="888"/>
      <c r="JA87" s="888"/>
      <c r="JB87" s="888"/>
      <c r="JC87" s="888"/>
      <c r="JD87" s="888"/>
      <c r="JE87" s="888"/>
      <c r="JF87" s="888"/>
      <c r="JG87" s="888"/>
      <c r="JH87" s="888"/>
      <c r="JI87" s="888"/>
      <c r="JJ87" s="888"/>
      <c r="JK87" s="888"/>
      <c r="JL87" s="888"/>
      <c r="JM87" s="888"/>
      <c r="JN87" s="888"/>
      <c r="JO87" s="888"/>
      <c r="JP87" s="888"/>
      <c r="JQ87" s="888"/>
      <c r="JR87" s="888"/>
      <c r="JS87" s="888"/>
      <c r="JT87" s="888"/>
      <c r="JU87" s="888"/>
      <c r="JV87" s="888"/>
      <c r="JW87" s="888"/>
      <c r="JX87" s="888"/>
      <c r="JY87" s="888"/>
      <c r="JZ87" s="888"/>
      <c r="KA87" s="888"/>
      <c r="KB87" s="888"/>
      <c r="KC87" s="888"/>
      <c r="KD87" s="888"/>
      <c r="KE87" s="888"/>
      <c r="KF87" s="888"/>
      <c r="KG87" s="888"/>
      <c r="KH87" s="888"/>
      <c r="KI87" s="888"/>
      <c r="KJ87" s="888"/>
      <c r="KK87" s="888"/>
      <c r="KL87" s="888"/>
      <c r="KM87" s="888"/>
      <c r="KN87" s="888"/>
      <c r="KO87" s="888"/>
      <c r="KP87" s="888"/>
      <c r="KQ87" s="888"/>
      <c r="KR87" s="888"/>
      <c r="KS87" s="888"/>
      <c r="KT87" s="888"/>
      <c r="KU87" s="888"/>
      <c r="KV87" s="888"/>
      <c r="KW87" s="888"/>
      <c r="KX87" s="888"/>
      <c r="KY87" s="888"/>
      <c r="KZ87" s="888"/>
      <c r="LA87" s="888"/>
      <c r="LB87" s="888"/>
      <c r="LC87" s="888"/>
      <c r="LD87" s="888"/>
      <c r="LE87" s="888"/>
      <c r="LF87" s="888"/>
      <c r="LG87" s="888"/>
      <c r="LH87" s="888"/>
      <c r="LI87" s="888"/>
      <c r="LJ87" s="888"/>
      <c r="LK87" s="888"/>
      <c r="LL87" s="888"/>
      <c r="LM87" s="888"/>
      <c r="LN87" s="888"/>
      <c r="LO87" s="888"/>
      <c r="LP87" s="888"/>
      <c r="LQ87" s="888"/>
      <c r="LR87" s="888"/>
      <c r="LS87" s="888"/>
      <c r="LT87" s="888"/>
      <c r="LU87" s="888"/>
      <c r="LV87" s="888"/>
      <c r="LW87" s="888"/>
      <c r="LX87" s="888"/>
      <c r="LY87" s="888"/>
      <c r="LZ87" s="888"/>
      <c r="MA87" s="888"/>
      <c r="MB87" s="888"/>
      <c r="MC87" s="888"/>
      <c r="MD87" s="888"/>
      <c r="ME87" s="888"/>
      <c r="MF87" s="888"/>
      <c r="MG87" s="888"/>
      <c r="MH87" s="888"/>
      <c r="MI87" s="888"/>
      <c r="MJ87" s="888"/>
      <c r="MK87" s="888"/>
      <c r="ML87" s="888"/>
      <c r="MM87" s="888"/>
      <c r="MN87" s="888"/>
      <c r="MO87" s="888"/>
      <c r="MP87" s="888"/>
      <c r="MQ87" s="888"/>
      <c r="MR87" s="888"/>
      <c r="MS87" s="888"/>
      <c r="MT87" s="888"/>
      <c r="MU87" s="888"/>
      <c r="MV87" s="888"/>
      <c r="MW87" s="888"/>
      <c r="MX87" s="888"/>
      <c r="MY87" s="888"/>
      <c r="MZ87" s="888"/>
      <c r="NA87" s="888"/>
      <c r="NB87" s="888"/>
      <c r="NC87" s="888"/>
      <c r="ND87" s="888"/>
      <c r="NE87" s="888"/>
      <c r="NF87" s="888"/>
      <c r="NG87" s="888"/>
      <c r="NH87" s="888"/>
      <c r="NI87" s="888"/>
      <c r="NJ87" s="888"/>
      <c r="NK87" s="888"/>
      <c r="NL87" s="888"/>
      <c r="NM87" s="888"/>
      <c r="NN87" s="888"/>
      <c r="NO87" s="888"/>
      <c r="NP87" s="888"/>
      <c r="NQ87" s="888"/>
      <c r="NR87" s="888"/>
      <c r="NS87" s="888"/>
      <c r="NT87" s="888"/>
      <c r="NU87" s="888"/>
      <c r="NV87" s="888"/>
      <c r="NW87" s="888"/>
      <c r="NX87" s="888"/>
      <c r="NY87" s="888"/>
      <c r="NZ87" s="888"/>
      <c r="OA87" s="888"/>
      <c r="OB87" s="888"/>
      <c r="OC87" s="888"/>
      <c r="OD87" s="888"/>
      <c r="OE87" s="888"/>
      <c r="OF87" s="888"/>
      <c r="OG87" s="888"/>
      <c r="OH87" s="888"/>
      <c r="OI87" s="888"/>
      <c r="OJ87" s="888"/>
      <c r="OK87" s="888"/>
      <c r="OL87" s="888"/>
      <c r="OM87" s="888"/>
      <c r="ON87" s="888"/>
      <c r="OO87" s="888"/>
      <c r="OP87" s="888"/>
      <c r="OQ87" s="888"/>
      <c r="OR87" s="888"/>
      <c r="OS87" s="888"/>
      <c r="OT87" s="888"/>
      <c r="OU87" s="888"/>
      <c r="OV87" s="888"/>
      <c r="OW87" s="888"/>
      <c r="OX87" s="888"/>
      <c r="OY87" s="888"/>
      <c r="OZ87" s="888"/>
      <c r="PA87" s="888"/>
      <c r="PB87" s="888"/>
      <c r="PC87" s="888"/>
      <c r="PD87" s="888"/>
      <c r="PE87" s="888"/>
      <c r="PF87" s="888"/>
      <c r="PG87" s="888"/>
      <c r="PH87" s="888"/>
      <c r="PI87" s="888"/>
      <c r="PJ87" s="888"/>
      <c r="PK87" s="888"/>
      <c r="PL87" s="888"/>
      <c r="PM87" s="888"/>
      <c r="PN87" s="888"/>
      <c r="PO87" s="888"/>
      <c r="PP87" s="888"/>
      <c r="PQ87" s="888"/>
      <c r="PR87" s="888"/>
      <c r="PS87" s="888"/>
      <c r="PT87" s="888"/>
      <c r="PU87" s="888"/>
      <c r="PV87" s="888"/>
      <c r="PW87" s="888"/>
      <c r="PX87" s="888"/>
      <c r="PY87" s="888"/>
      <c r="PZ87" s="888"/>
      <c r="QA87" s="888"/>
      <c r="QB87" s="888"/>
      <c r="QC87" s="888"/>
      <c r="QD87" s="888"/>
      <c r="QE87" s="888"/>
      <c r="QF87" s="888"/>
      <c r="QG87" s="888"/>
      <c r="QH87" s="888"/>
      <c r="QI87" s="888"/>
      <c r="QJ87" s="888"/>
      <c r="QK87" s="888"/>
      <c r="QL87" s="888"/>
      <c r="QM87" s="888"/>
      <c r="QN87" s="888"/>
      <c r="QO87" s="888"/>
      <c r="QP87" s="888"/>
      <c r="QQ87" s="888"/>
      <c r="QR87" s="888"/>
      <c r="QS87" s="888"/>
      <c r="QT87" s="888"/>
      <c r="QU87" s="888"/>
      <c r="QV87" s="888"/>
      <c r="QW87" s="888"/>
      <c r="QX87" s="888"/>
      <c r="QY87" s="888"/>
      <c r="QZ87" s="888"/>
      <c r="RA87" s="888"/>
      <c r="RB87" s="888"/>
      <c r="RC87" s="888"/>
      <c r="RD87" s="888"/>
      <c r="RE87" s="888"/>
      <c r="RF87" s="888"/>
      <c r="RG87" s="888"/>
      <c r="RH87" s="888"/>
      <c r="RI87" s="888"/>
      <c r="RJ87" s="888"/>
      <c r="RK87" s="888"/>
      <c r="RL87" s="888"/>
      <c r="RM87" s="888"/>
      <c r="RN87" s="888"/>
      <c r="RO87" s="888"/>
      <c r="RP87" s="888"/>
      <c r="RQ87" s="888"/>
      <c r="RR87" s="888"/>
      <c r="RS87" s="888"/>
      <c r="RT87" s="888"/>
      <c r="RU87" s="888"/>
      <c r="RV87" s="888"/>
      <c r="RW87" s="888"/>
      <c r="RX87" s="888"/>
      <c r="RY87" s="888"/>
      <c r="RZ87" s="888"/>
      <c r="SA87" s="888"/>
      <c r="SB87" s="888"/>
      <c r="SC87" s="888"/>
      <c r="SD87" s="888"/>
      <c r="SE87" s="888"/>
      <c r="SF87" s="888"/>
      <c r="SG87" s="888"/>
      <c r="SH87" s="888"/>
      <c r="SI87" s="888"/>
      <c r="SJ87" s="888"/>
      <c r="SK87" s="888"/>
      <c r="SL87" s="888"/>
      <c r="SM87" s="888"/>
      <c r="SN87" s="888"/>
      <c r="SO87" s="888"/>
      <c r="SP87" s="888"/>
      <c r="SQ87" s="888"/>
      <c r="SR87" s="888"/>
      <c r="SS87" s="888"/>
      <c r="ST87" s="888"/>
      <c r="SU87" s="888"/>
      <c r="SV87" s="888"/>
      <c r="SW87" s="888"/>
      <c r="SX87" s="888"/>
      <c r="SY87" s="888"/>
      <c r="SZ87" s="888"/>
      <c r="TA87" s="888"/>
      <c r="TB87" s="888"/>
      <c r="TC87" s="888"/>
      <c r="TD87" s="888"/>
      <c r="TE87" s="888"/>
      <c r="TF87" s="888"/>
      <c r="TG87" s="888"/>
      <c r="TH87" s="888"/>
      <c r="TI87" s="888"/>
      <c r="TJ87" s="888"/>
      <c r="TK87" s="888"/>
      <c r="TL87" s="888"/>
      <c r="TM87" s="888"/>
      <c r="TN87" s="888"/>
      <c r="TO87" s="888"/>
      <c r="TP87" s="888"/>
      <c r="TQ87" s="888"/>
      <c r="TR87" s="888"/>
      <c r="TS87" s="888"/>
      <c r="TT87" s="888"/>
      <c r="TU87" s="888"/>
      <c r="TV87" s="888"/>
      <c r="TW87" s="888"/>
      <c r="TX87" s="888"/>
      <c r="TY87" s="888"/>
      <c r="TZ87" s="888"/>
      <c r="UA87" s="888"/>
      <c r="UB87" s="888"/>
      <c r="UC87" s="888"/>
      <c r="UD87" s="888"/>
      <c r="UE87" s="888"/>
      <c r="UF87" s="888"/>
      <c r="UG87" s="888"/>
      <c r="UH87" s="888"/>
      <c r="UI87" s="888"/>
      <c r="UJ87" s="888"/>
      <c r="UK87" s="888"/>
      <c r="UL87" s="888"/>
      <c r="UM87" s="888"/>
      <c r="UN87" s="888"/>
      <c r="UO87" s="888"/>
      <c r="UP87" s="888"/>
      <c r="UQ87" s="888"/>
      <c r="UR87" s="888"/>
      <c r="US87" s="888"/>
      <c r="UT87" s="888"/>
      <c r="UU87" s="888"/>
      <c r="UV87" s="888"/>
      <c r="UW87" s="888"/>
      <c r="UX87" s="888"/>
      <c r="UY87" s="888"/>
      <c r="UZ87" s="888"/>
      <c r="VA87" s="888"/>
      <c r="VB87" s="888"/>
      <c r="VC87" s="888"/>
      <c r="VD87" s="888"/>
      <c r="VE87" s="888"/>
      <c r="VF87" s="888"/>
      <c r="VG87" s="888"/>
      <c r="VH87" s="888"/>
      <c r="VI87" s="888"/>
      <c r="VJ87" s="888"/>
      <c r="VK87" s="888"/>
      <c r="VL87" s="888"/>
      <c r="VM87" s="888"/>
      <c r="VN87" s="888"/>
      <c r="VO87" s="888"/>
      <c r="VP87" s="888"/>
      <c r="VQ87" s="888"/>
      <c r="VR87" s="888"/>
      <c r="VS87" s="888"/>
      <c r="VT87" s="888"/>
      <c r="VU87" s="888"/>
      <c r="VV87" s="888"/>
      <c r="VW87" s="888"/>
      <c r="VX87" s="888"/>
      <c r="VY87" s="888"/>
      <c r="VZ87" s="888"/>
      <c r="WA87" s="888"/>
      <c r="WB87" s="888"/>
      <c r="WC87" s="888"/>
      <c r="WD87" s="888"/>
      <c r="WE87" s="888"/>
      <c r="WF87" s="888"/>
      <c r="WG87" s="888"/>
      <c r="WH87" s="888"/>
      <c r="WI87" s="888"/>
      <c r="WJ87" s="888"/>
      <c r="WK87" s="888"/>
      <c r="WL87" s="888"/>
      <c r="WM87" s="888"/>
      <c r="WN87" s="888"/>
      <c r="WO87" s="888"/>
      <c r="WP87" s="888"/>
      <c r="WQ87" s="888"/>
      <c r="WR87" s="888"/>
      <c r="WS87" s="888"/>
      <c r="WT87" s="888"/>
      <c r="WU87" s="888"/>
      <c r="WV87" s="888"/>
      <c r="WW87" s="888"/>
      <c r="WX87" s="888"/>
      <c r="WY87" s="888"/>
      <c r="WZ87" s="888"/>
      <c r="XA87" s="888"/>
      <c r="XB87" s="888"/>
      <c r="XC87" s="888"/>
      <c r="XD87" s="888"/>
      <c r="XE87" s="888"/>
      <c r="XF87" s="888"/>
      <c r="XG87" s="888"/>
      <c r="XH87" s="888"/>
      <c r="XI87" s="888"/>
      <c r="XJ87" s="888"/>
      <c r="XK87" s="888"/>
      <c r="XL87" s="888"/>
      <c r="XM87" s="888"/>
      <c r="XN87" s="888"/>
      <c r="XO87" s="888"/>
      <c r="XP87" s="888"/>
      <c r="XQ87" s="888"/>
      <c r="XR87" s="888"/>
      <c r="XS87" s="888"/>
      <c r="XT87" s="888"/>
      <c r="XU87" s="888"/>
      <c r="XV87" s="888"/>
      <c r="XW87" s="888"/>
      <c r="XX87" s="888"/>
      <c r="XY87" s="888"/>
      <c r="XZ87" s="888"/>
      <c r="YA87" s="888"/>
      <c r="YB87" s="888"/>
      <c r="YC87" s="888"/>
      <c r="YD87" s="888"/>
      <c r="YE87" s="888"/>
      <c r="YF87" s="888"/>
      <c r="YG87" s="888"/>
      <c r="YH87" s="888"/>
      <c r="YI87" s="888"/>
      <c r="YJ87" s="888"/>
      <c r="YK87" s="888"/>
      <c r="YL87" s="888"/>
      <c r="YM87" s="888"/>
      <c r="YN87" s="888"/>
      <c r="YO87" s="888"/>
      <c r="YP87" s="888"/>
      <c r="YQ87" s="888"/>
      <c r="YR87" s="888"/>
      <c r="YS87" s="888"/>
      <c r="YT87" s="888"/>
      <c r="YU87" s="888"/>
      <c r="YV87" s="888"/>
      <c r="YW87" s="888"/>
      <c r="YX87" s="888"/>
      <c r="YY87" s="888"/>
      <c r="YZ87" s="888"/>
      <c r="ZA87" s="888"/>
      <c r="ZB87" s="888"/>
      <c r="ZC87" s="888"/>
      <c r="ZD87" s="888"/>
      <c r="ZE87" s="888"/>
      <c r="ZF87" s="888"/>
      <c r="ZG87" s="888"/>
      <c r="ZH87" s="888"/>
      <c r="ZI87" s="888"/>
      <c r="ZJ87" s="888"/>
      <c r="ZK87" s="888"/>
      <c r="ZL87" s="888"/>
      <c r="ZM87" s="888"/>
      <c r="ZN87" s="888"/>
      <c r="ZO87" s="888"/>
      <c r="ZP87" s="888"/>
      <c r="ZQ87" s="888"/>
      <c r="ZR87" s="888"/>
      <c r="ZS87" s="888"/>
      <c r="ZT87" s="888"/>
      <c r="ZU87" s="888"/>
      <c r="ZV87" s="888"/>
      <c r="ZW87" s="888"/>
      <c r="ZX87" s="888"/>
      <c r="ZY87" s="888"/>
      <c r="ZZ87" s="888"/>
      <c r="AAA87" s="888"/>
      <c r="AAB87" s="888"/>
      <c r="AAC87" s="888"/>
      <c r="AAD87" s="888"/>
      <c r="AAE87" s="888"/>
      <c r="AAF87" s="888"/>
      <c r="AAG87" s="888"/>
      <c r="AAH87" s="888"/>
      <c r="AAI87" s="888"/>
      <c r="AAJ87" s="888"/>
      <c r="AAK87" s="888"/>
      <c r="AAL87" s="888"/>
      <c r="AAM87" s="888"/>
      <c r="AAN87" s="888"/>
      <c r="AAO87" s="888"/>
      <c r="AAP87" s="888"/>
      <c r="AAQ87" s="888"/>
      <c r="AAR87" s="888"/>
      <c r="AAS87" s="888"/>
      <c r="AAT87" s="888"/>
      <c r="AAU87" s="888"/>
      <c r="AAV87" s="888"/>
      <c r="AAW87" s="888"/>
      <c r="AAX87" s="888"/>
      <c r="AAY87" s="888"/>
      <c r="AAZ87" s="888"/>
      <c r="ABA87" s="888"/>
      <c r="ABB87" s="888"/>
      <c r="ABC87" s="888"/>
      <c r="ABD87" s="888"/>
      <c r="ABE87" s="888"/>
      <c r="ABF87" s="888"/>
      <c r="ABG87" s="888"/>
      <c r="ABH87" s="888"/>
      <c r="ABI87" s="888"/>
      <c r="ABJ87" s="888"/>
      <c r="ABK87" s="888"/>
      <c r="ABL87" s="888"/>
      <c r="ABM87" s="888"/>
      <c r="ABN87" s="888"/>
      <c r="ABO87" s="888"/>
      <c r="ABP87" s="888"/>
      <c r="ABQ87" s="888"/>
      <c r="ABR87" s="888"/>
      <c r="ABS87" s="888"/>
      <c r="ABT87" s="888"/>
      <c r="ABU87" s="888"/>
      <c r="ABV87" s="888"/>
      <c r="ABW87" s="888"/>
      <c r="ABX87" s="888"/>
      <c r="ABY87" s="888"/>
      <c r="ABZ87" s="888"/>
      <c r="ACA87" s="888"/>
      <c r="ACB87" s="888"/>
      <c r="ACC87" s="888"/>
      <c r="ACD87" s="888"/>
      <c r="ACE87" s="888"/>
      <c r="ACF87" s="888"/>
      <c r="ACG87" s="888"/>
      <c r="ACH87" s="888"/>
      <c r="ACI87" s="888"/>
      <c r="ACJ87" s="888"/>
      <c r="ACK87" s="888"/>
      <c r="ACL87" s="888"/>
      <c r="ACM87" s="888"/>
      <c r="ACN87" s="888"/>
      <c r="ACO87" s="888"/>
      <c r="ACP87" s="888"/>
      <c r="ACQ87" s="888"/>
      <c r="ACR87" s="888"/>
      <c r="ACS87" s="888"/>
      <c r="ACT87" s="888"/>
      <c r="ACU87" s="888"/>
      <c r="ACV87" s="888"/>
      <c r="ACW87" s="888"/>
      <c r="ACX87" s="888"/>
      <c r="ACY87" s="888"/>
      <c r="ACZ87" s="888"/>
      <c r="ADA87" s="888"/>
      <c r="ADB87" s="888"/>
      <c r="ADC87" s="888"/>
      <c r="ADD87" s="888"/>
      <c r="ADE87" s="888"/>
      <c r="ADF87" s="888"/>
      <c r="ADG87" s="888"/>
      <c r="ADH87" s="888"/>
      <c r="ADI87" s="888"/>
      <c r="ADJ87" s="888"/>
      <c r="ADK87" s="888"/>
      <c r="ADL87" s="888"/>
      <c r="ADM87" s="888"/>
      <c r="ADN87" s="888"/>
      <c r="ADO87" s="888"/>
      <c r="ADP87" s="888"/>
      <c r="ADQ87" s="888"/>
      <c r="ADR87" s="888"/>
      <c r="ADS87" s="888"/>
      <c r="ADT87" s="888"/>
      <c r="ADU87" s="888"/>
      <c r="ADV87" s="888"/>
      <c r="ADW87" s="888"/>
      <c r="ADX87" s="888"/>
      <c r="ADY87" s="888"/>
      <c r="ADZ87" s="888"/>
      <c r="AEA87" s="888"/>
      <c r="AEB87" s="888"/>
      <c r="AEC87" s="888"/>
      <c r="AED87" s="888"/>
      <c r="AEE87" s="888"/>
      <c r="AEF87" s="888"/>
      <c r="AEG87" s="888"/>
      <c r="AEH87" s="888"/>
      <c r="AEI87" s="888"/>
      <c r="AEJ87" s="888"/>
      <c r="AEK87" s="888"/>
      <c r="AEL87" s="888"/>
      <c r="AEM87" s="888"/>
      <c r="AEN87" s="888"/>
      <c r="AEO87" s="888"/>
      <c r="AEP87" s="888"/>
      <c r="AEQ87" s="888"/>
      <c r="AER87" s="888"/>
      <c r="AES87" s="888"/>
      <c r="AET87" s="888"/>
      <c r="AEU87" s="888"/>
      <c r="AEV87" s="888"/>
      <c r="AEW87" s="888"/>
      <c r="AEX87" s="888"/>
      <c r="AEY87" s="888"/>
      <c r="AEZ87" s="888"/>
      <c r="AFA87" s="888"/>
      <c r="AFB87" s="888"/>
      <c r="AFC87" s="888"/>
      <c r="AFD87" s="888"/>
      <c r="AFE87" s="888"/>
      <c r="AFF87" s="888"/>
      <c r="AFG87" s="888"/>
      <c r="AFH87" s="888"/>
      <c r="AFI87" s="888"/>
      <c r="AFJ87" s="888"/>
      <c r="AFK87" s="888"/>
      <c r="AFL87" s="888"/>
      <c r="AFM87" s="888"/>
      <c r="AFN87" s="888"/>
      <c r="AFO87" s="888"/>
      <c r="AFP87" s="888"/>
      <c r="AFQ87" s="888"/>
      <c r="AFR87" s="888"/>
      <c r="AFS87" s="888"/>
      <c r="AFT87" s="888"/>
      <c r="AFU87" s="888"/>
      <c r="AFV87" s="888"/>
      <c r="AFW87" s="888"/>
      <c r="AFX87" s="888"/>
      <c r="AFY87" s="888"/>
      <c r="AFZ87" s="888"/>
      <c r="AGA87" s="888"/>
      <c r="AGB87" s="888"/>
      <c r="AGC87" s="888"/>
      <c r="AGD87" s="888"/>
      <c r="AGE87" s="888"/>
      <c r="AGF87" s="888"/>
      <c r="AGG87" s="888"/>
      <c r="AGH87" s="888"/>
      <c r="AGI87" s="888"/>
      <c r="AGJ87" s="888"/>
      <c r="AGK87" s="888"/>
      <c r="AGL87" s="888"/>
      <c r="AGM87" s="888"/>
      <c r="AGN87" s="888"/>
      <c r="AGO87" s="888"/>
      <c r="AGP87" s="888"/>
      <c r="AGQ87" s="888"/>
      <c r="AGR87" s="888"/>
      <c r="AGS87" s="888"/>
      <c r="AGT87" s="888"/>
      <c r="AGU87" s="888"/>
      <c r="AGV87" s="888"/>
      <c r="AGW87" s="888"/>
      <c r="AGX87" s="888"/>
      <c r="AGY87" s="888"/>
      <c r="AGZ87" s="888"/>
      <c r="AHA87" s="888"/>
      <c r="AHB87" s="888"/>
      <c r="AHC87" s="888"/>
      <c r="AHD87" s="888"/>
      <c r="AHE87" s="888"/>
      <c r="AHF87" s="888"/>
      <c r="AHG87" s="888"/>
      <c r="AHH87" s="888"/>
      <c r="AHI87" s="888"/>
      <c r="AHJ87" s="888"/>
      <c r="AHK87" s="888"/>
      <c r="AHL87" s="888"/>
      <c r="AHM87" s="888"/>
      <c r="AHN87" s="888"/>
      <c r="AHO87" s="888"/>
      <c r="AHP87" s="888"/>
      <c r="AHQ87" s="888"/>
      <c r="AHR87" s="888"/>
      <c r="AHS87" s="888"/>
      <c r="AHT87" s="888"/>
      <c r="AHU87" s="888"/>
      <c r="AHV87" s="888"/>
      <c r="AHW87" s="888"/>
      <c r="AHX87" s="888"/>
      <c r="AHY87" s="888"/>
      <c r="AHZ87" s="888"/>
      <c r="AIA87" s="888"/>
      <c r="AIB87" s="888"/>
      <c r="AIC87" s="888"/>
      <c r="AID87" s="888"/>
      <c r="AIE87" s="888"/>
      <c r="AIF87" s="888"/>
      <c r="AIG87" s="888"/>
      <c r="AIH87" s="888"/>
      <c r="AII87" s="888"/>
      <c r="AIJ87" s="888"/>
      <c r="AIK87" s="888"/>
      <c r="AIL87" s="888"/>
      <c r="AIM87" s="888"/>
      <c r="AIN87" s="888"/>
      <c r="AIO87" s="888"/>
      <c r="AIP87" s="888"/>
      <c r="AIQ87" s="888"/>
      <c r="AIR87" s="888"/>
      <c r="AIS87" s="888"/>
      <c r="AIT87" s="888"/>
      <c r="AIU87" s="888"/>
      <c r="AIV87" s="888"/>
      <c r="AIW87" s="888"/>
      <c r="AIX87" s="888"/>
      <c r="AIY87" s="888"/>
      <c r="AIZ87" s="888"/>
      <c r="AJA87" s="888"/>
      <c r="AJB87" s="888"/>
      <c r="AJC87" s="888"/>
      <c r="AJD87" s="888"/>
      <c r="AJE87" s="888"/>
      <c r="AJF87" s="888"/>
      <c r="AJG87" s="888"/>
      <c r="AJH87" s="888"/>
      <c r="AJI87" s="888"/>
      <c r="AJJ87" s="888"/>
      <c r="AJK87" s="888"/>
      <c r="AJL87" s="888"/>
      <c r="AJM87" s="888"/>
      <c r="AJN87" s="888"/>
      <c r="AJO87" s="888"/>
      <c r="AJP87" s="888"/>
      <c r="AJQ87" s="888"/>
      <c r="AJR87" s="888"/>
      <c r="AJS87" s="888"/>
      <c r="AJT87" s="888"/>
      <c r="AJU87" s="888"/>
      <c r="AJV87" s="888"/>
      <c r="AJW87" s="888"/>
      <c r="AJX87" s="888"/>
      <c r="AJY87" s="888"/>
      <c r="AJZ87" s="888"/>
      <c r="AKA87" s="888"/>
      <c r="AKB87" s="888"/>
      <c r="AKC87" s="888"/>
      <c r="AKD87" s="888"/>
      <c r="AKE87" s="888"/>
      <c r="AKF87" s="888"/>
      <c r="AKG87" s="888"/>
      <c r="AKH87" s="888"/>
      <c r="AKI87" s="888"/>
      <c r="AKJ87" s="888"/>
      <c r="AKK87" s="888"/>
      <c r="AKL87" s="888"/>
      <c r="AKM87" s="888"/>
      <c r="AKN87" s="888"/>
      <c r="AKO87" s="888"/>
      <c r="AKP87" s="888"/>
      <c r="AKQ87" s="888"/>
      <c r="AKR87" s="888"/>
      <c r="AKS87" s="888"/>
      <c r="AKT87" s="888"/>
      <c r="AKU87" s="888"/>
      <c r="AKV87" s="888"/>
      <c r="AKW87" s="888"/>
      <c r="AKX87" s="888"/>
      <c r="AKY87" s="888"/>
      <c r="AKZ87" s="888"/>
      <c r="ALA87" s="888"/>
      <c r="ALB87" s="888"/>
      <c r="ALC87" s="888"/>
      <c r="ALD87" s="888"/>
      <c r="ALE87" s="888"/>
      <c r="ALF87" s="888"/>
      <c r="ALG87" s="888"/>
      <c r="ALH87" s="888"/>
      <c r="ALI87" s="888"/>
      <c r="ALJ87" s="888"/>
      <c r="ALK87" s="888"/>
      <c r="ALL87" s="888"/>
      <c r="ALM87" s="888"/>
      <c r="ALN87" s="888"/>
      <c r="ALO87" s="888"/>
      <c r="ALP87" s="888"/>
      <c r="ALQ87" s="888"/>
      <c r="ALR87" s="888"/>
      <c r="ALS87" s="888"/>
      <c r="ALT87" s="888"/>
      <c r="ALU87" s="888"/>
      <c r="ALV87" s="888"/>
      <c r="ALW87" s="888"/>
      <c r="ALX87" s="888"/>
      <c r="ALY87" s="888"/>
      <c r="ALZ87" s="888"/>
      <c r="AMA87" s="888"/>
      <c r="AMB87" s="888"/>
      <c r="AMC87" s="888"/>
      <c r="AMD87" s="888"/>
      <c r="AME87" s="888"/>
      <c r="AMF87" s="888"/>
      <c r="AMG87" s="888"/>
      <c r="AMH87" s="888"/>
      <c r="AMI87" s="888"/>
      <c r="AMJ87" s="888"/>
      <c r="AMK87" s="888"/>
      <c r="AML87" s="888"/>
      <c r="AMM87" s="888"/>
      <c r="AMN87" s="888"/>
      <c r="AMO87" s="888"/>
      <c r="AMP87" s="888"/>
      <c r="AMQ87" s="888"/>
      <c r="AMR87" s="888"/>
      <c r="AMS87" s="888"/>
      <c r="AMT87" s="888"/>
      <c r="AMU87" s="888"/>
      <c r="AMV87" s="888"/>
      <c r="AMW87" s="888"/>
      <c r="AMX87" s="888"/>
      <c r="AMY87" s="888"/>
      <c r="AMZ87" s="888"/>
      <c r="ANA87" s="888"/>
      <c r="ANB87" s="888"/>
      <c r="ANC87" s="888"/>
      <c r="AND87" s="888"/>
      <c r="ANE87" s="888"/>
      <c r="ANF87" s="888"/>
      <c r="ANG87" s="888"/>
      <c r="ANH87" s="888"/>
      <c r="ANI87" s="888"/>
      <c r="ANJ87" s="888"/>
      <c r="ANK87" s="888"/>
      <c r="ANL87" s="888"/>
      <c r="ANM87" s="888"/>
      <c r="ANN87" s="888"/>
      <c r="ANO87" s="888"/>
      <c r="ANP87" s="888"/>
      <c r="ANQ87" s="888"/>
      <c r="ANR87" s="888"/>
      <c r="ANS87" s="888"/>
      <c r="ANT87" s="888"/>
      <c r="ANU87" s="888"/>
      <c r="ANV87" s="888"/>
      <c r="ANW87" s="888"/>
      <c r="ANX87" s="888"/>
      <c r="ANY87" s="888"/>
      <c r="ANZ87" s="888"/>
      <c r="AOA87" s="888"/>
      <c r="AOB87" s="888"/>
      <c r="AOC87" s="888"/>
      <c r="AOD87" s="888"/>
      <c r="AOE87" s="888"/>
      <c r="AOF87" s="888"/>
      <c r="AOG87" s="888"/>
      <c r="AOH87" s="888"/>
      <c r="AOI87" s="888"/>
      <c r="AOJ87" s="888"/>
      <c r="AOK87" s="888"/>
      <c r="AOL87" s="888"/>
      <c r="AOM87" s="888"/>
      <c r="AON87" s="888"/>
      <c r="AOO87" s="888"/>
      <c r="AOP87" s="888"/>
      <c r="AOQ87" s="888"/>
      <c r="AOR87" s="888"/>
      <c r="AOS87" s="888"/>
      <c r="AOT87" s="888"/>
      <c r="AOU87" s="888"/>
      <c r="AOV87" s="888"/>
      <c r="AOW87" s="888"/>
      <c r="AOX87" s="888"/>
      <c r="AOY87" s="888"/>
      <c r="AOZ87" s="888"/>
      <c r="APA87" s="888"/>
      <c r="APB87" s="888"/>
      <c r="APC87" s="888"/>
      <c r="APD87" s="888"/>
      <c r="APE87" s="888"/>
      <c r="APF87" s="888"/>
      <c r="APG87" s="888"/>
      <c r="APH87" s="888"/>
      <c r="API87" s="888"/>
      <c r="APJ87" s="888"/>
      <c r="APK87" s="888"/>
      <c r="APL87" s="888"/>
      <c r="APM87" s="888"/>
      <c r="APN87" s="888"/>
      <c r="APO87" s="888"/>
      <c r="APP87" s="888"/>
      <c r="APQ87" s="888"/>
      <c r="APR87" s="888"/>
      <c r="APS87" s="888"/>
      <c r="APT87" s="888"/>
      <c r="APU87" s="888"/>
      <c r="APV87" s="888"/>
      <c r="APW87" s="888"/>
      <c r="APX87" s="888"/>
      <c r="APY87" s="888"/>
      <c r="APZ87" s="888"/>
      <c r="AQA87" s="888"/>
      <c r="AQB87" s="888"/>
      <c r="AQC87" s="888"/>
      <c r="AQD87" s="888"/>
      <c r="AQE87" s="888"/>
      <c r="AQF87" s="888"/>
      <c r="AQG87" s="888"/>
      <c r="AQH87" s="888"/>
      <c r="AQI87" s="888"/>
      <c r="AQJ87" s="888"/>
      <c r="AQK87" s="888"/>
      <c r="AQL87" s="888"/>
      <c r="AQM87" s="888"/>
      <c r="AQN87" s="888"/>
      <c r="AQO87" s="888"/>
      <c r="AQP87" s="888"/>
      <c r="AQQ87" s="888"/>
      <c r="AQR87" s="888"/>
      <c r="AQS87" s="888"/>
      <c r="AQT87" s="888"/>
      <c r="AQU87" s="888"/>
      <c r="AQV87" s="888"/>
      <c r="AQW87" s="888"/>
      <c r="AQX87" s="888"/>
      <c r="AQY87" s="888"/>
      <c r="AQZ87" s="888"/>
      <c r="ARA87" s="888"/>
      <c r="ARB87" s="888"/>
      <c r="ARC87" s="888"/>
      <c r="ARD87" s="888"/>
      <c r="ARE87" s="888"/>
      <c r="ARF87" s="888"/>
      <c r="ARG87" s="888"/>
      <c r="ARH87" s="888"/>
      <c r="ARI87" s="888"/>
      <c r="ARJ87" s="888"/>
      <c r="ARK87" s="888"/>
      <c r="ARL87" s="888"/>
      <c r="ARM87" s="888"/>
      <c r="ARN87" s="888"/>
      <c r="ARO87" s="888"/>
      <c r="ARP87" s="888"/>
      <c r="ARQ87" s="888"/>
      <c r="ARR87" s="888"/>
      <c r="ARS87" s="888"/>
      <c r="ART87" s="888"/>
      <c r="ARU87" s="888"/>
      <c r="ARV87" s="888"/>
      <c r="ARW87" s="888"/>
      <c r="ARX87" s="888"/>
      <c r="ARY87" s="888"/>
      <c r="ARZ87" s="888"/>
      <c r="ASA87" s="888"/>
      <c r="ASB87" s="888"/>
      <c r="ASC87" s="888"/>
      <c r="ASD87" s="888"/>
      <c r="ASE87" s="888"/>
      <c r="ASF87" s="888"/>
      <c r="ASG87" s="888"/>
      <c r="ASH87" s="888"/>
      <c r="ASI87" s="888"/>
      <c r="ASJ87" s="888"/>
      <c r="ASK87" s="888"/>
      <c r="ASL87" s="888"/>
      <c r="ASM87" s="888"/>
      <c r="ASN87" s="888"/>
      <c r="ASO87" s="888"/>
      <c r="ASP87" s="888"/>
      <c r="ASQ87" s="888"/>
      <c r="ASR87" s="888"/>
      <c r="ASS87" s="888"/>
      <c r="AST87" s="888"/>
      <c r="ASU87" s="888"/>
      <c r="ASV87" s="888"/>
      <c r="ASW87" s="888"/>
      <c r="ASX87" s="888"/>
      <c r="ASY87" s="888"/>
      <c r="ASZ87" s="888"/>
      <c r="ATA87" s="888"/>
      <c r="ATB87" s="888"/>
      <c r="ATC87" s="888"/>
      <c r="ATD87" s="888"/>
      <c r="ATE87" s="888"/>
      <c r="ATF87" s="888"/>
      <c r="ATG87" s="888"/>
      <c r="ATH87" s="888"/>
      <c r="ATI87" s="888"/>
      <c r="ATJ87" s="888"/>
      <c r="ATK87" s="888"/>
      <c r="ATL87" s="888"/>
      <c r="ATM87" s="888"/>
      <c r="ATN87" s="888"/>
      <c r="ATO87" s="888"/>
      <c r="ATP87" s="888"/>
      <c r="ATQ87" s="888"/>
      <c r="ATR87" s="888"/>
      <c r="ATS87" s="888"/>
      <c r="ATT87" s="888"/>
      <c r="ATU87" s="888"/>
      <c r="ATV87" s="888"/>
      <c r="ATW87" s="888"/>
      <c r="ATX87" s="888"/>
      <c r="ATY87" s="888"/>
      <c r="ATZ87" s="888"/>
      <c r="AUA87" s="888"/>
      <c r="AUB87" s="888"/>
      <c r="AUC87" s="888"/>
      <c r="AUD87" s="888"/>
      <c r="AUE87" s="888"/>
      <c r="AUF87" s="888"/>
      <c r="AUG87" s="888"/>
      <c r="AUH87" s="888"/>
      <c r="AUI87" s="888"/>
      <c r="AUJ87" s="888"/>
      <c r="AUK87" s="888"/>
      <c r="AUL87" s="888"/>
      <c r="AUM87" s="888"/>
      <c r="AUN87" s="888"/>
      <c r="AUO87" s="888"/>
      <c r="AUP87" s="888"/>
      <c r="AUQ87" s="888"/>
      <c r="AUR87" s="888"/>
      <c r="AUS87" s="888"/>
      <c r="AUT87" s="888"/>
      <c r="AUU87" s="888"/>
      <c r="AUV87" s="888"/>
      <c r="AUW87" s="888"/>
      <c r="AUX87" s="888"/>
      <c r="AUY87" s="888"/>
      <c r="AUZ87" s="888"/>
      <c r="AVA87" s="888"/>
      <c r="AVB87" s="888"/>
      <c r="AVC87" s="888"/>
      <c r="AVD87" s="888"/>
      <c r="AVE87" s="888"/>
      <c r="AVF87" s="888"/>
      <c r="AVG87" s="888"/>
      <c r="AVH87" s="888"/>
      <c r="AVI87" s="888"/>
      <c r="AVJ87" s="888"/>
      <c r="AVK87" s="888"/>
      <c r="AVL87" s="888"/>
      <c r="AVM87" s="888"/>
      <c r="AVN87" s="888"/>
      <c r="AVO87" s="888"/>
      <c r="AVP87" s="888"/>
      <c r="AVQ87" s="888"/>
      <c r="AVR87" s="888"/>
      <c r="AVS87" s="888"/>
      <c r="AVT87" s="888"/>
      <c r="AVU87" s="888"/>
      <c r="AVV87" s="888"/>
      <c r="AVW87" s="888"/>
      <c r="AVX87" s="888"/>
      <c r="AVY87" s="888"/>
      <c r="AVZ87" s="888"/>
      <c r="AWA87" s="888"/>
      <c r="AWB87" s="888"/>
      <c r="AWC87" s="888"/>
      <c r="AWD87" s="888"/>
      <c r="AWE87" s="888"/>
      <c r="AWF87" s="888"/>
      <c r="AWG87" s="888"/>
      <c r="AWH87" s="888"/>
      <c r="AWI87" s="888"/>
      <c r="AWJ87" s="888"/>
      <c r="AWK87" s="888"/>
      <c r="AWL87" s="888"/>
      <c r="AWM87" s="888"/>
      <c r="AWN87" s="888"/>
      <c r="AWO87" s="888"/>
      <c r="AWP87" s="888"/>
      <c r="AWQ87" s="888"/>
      <c r="AWR87" s="888"/>
      <c r="AWS87" s="888"/>
      <c r="AWT87" s="888"/>
      <c r="AWU87" s="888"/>
      <c r="AWV87" s="888"/>
      <c r="AWW87" s="888"/>
      <c r="AWX87" s="888"/>
      <c r="AWY87" s="888"/>
      <c r="AWZ87" s="888"/>
      <c r="AXA87" s="888"/>
      <c r="AXB87" s="888"/>
      <c r="AXC87" s="888"/>
      <c r="AXD87" s="888"/>
      <c r="AXE87" s="888"/>
      <c r="AXF87" s="888"/>
      <c r="AXG87" s="888"/>
      <c r="AXH87" s="888"/>
      <c r="AXI87" s="888"/>
      <c r="AXJ87" s="888"/>
      <c r="AXK87" s="888"/>
      <c r="AXL87" s="888"/>
      <c r="AXM87" s="888"/>
      <c r="AXN87" s="888"/>
      <c r="AXO87" s="888"/>
      <c r="AXP87" s="888"/>
      <c r="AXQ87" s="888"/>
      <c r="AXR87" s="888"/>
      <c r="AXS87" s="888"/>
      <c r="AXT87" s="888"/>
      <c r="AXU87" s="888"/>
      <c r="AXV87" s="888"/>
      <c r="AXW87" s="888"/>
      <c r="AXX87" s="888"/>
      <c r="AXY87" s="888"/>
      <c r="AXZ87" s="888"/>
      <c r="AYA87" s="888"/>
      <c r="AYB87" s="888"/>
      <c r="AYC87" s="888"/>
      <c r="AYD87" s="888"/>
      <c r="AYE87" s="888"/>
      <c r="AYF87" s="888"/>
      <c r="AYG87" s="888"/>
      <c r="AYH87" s="888"/>
      <c r="AYI87" s="888"/>
      <c r="AYJ87" s="888"/>
      <c r="AYK87" s="888"/>
      <c r="AYL87" s="888"/>
      <c r="AYM87" s="888"/>
      <c r="AYN87" s="888"/>
      <c r="AYO87" s="888"/>
      <c r="AYP87" s="888"/>
      <c r="AYQ87" s="888"/>
      <c r="AYR87" s="888"/>
      <c r="AYS87" s="888"/>
      <c r="AYT87" s="888"/>
      <c r="AYU87" s="888"/>
      <c r="AYV87" s="888"/>
      <c r="AYW87" s="888"/>
      <c r="AYX87" s="888"/>
      <c r="AYY87" s="888"/>
      <c r="AYZ87" s="888"/>
      <c r="AZA87" s="888"/>
      <c r="AZB87" s="888"/>
      <c r="AZC87" s="888"/>
      <c r="AZD87" s="888"/>
      <c r="AZE87" s="888"/>
      <c r="AZF87" s="888"/>
      <c r="AZG87" s="888"/>
      <c r="AZH87" s="888"/>
      <c r="AZI87" s="888"/>
      <c r="AZJ87" s="888"/>
      <c r="AZK87" s="888"/>
      <c r="AZL87" s="888"/>
      <c r="AZM87" s="888"/>
      <c r="AZN87" s="888"/>
      <c r="AZO87" s="888"/>
      <c r="AZP87" s="888"/>
      <c r="AZQ87" s="888"/>
      <c r="AZR87" s="888"/>
      <c r="AZS87" s="888"/>
      <c r="AZT87" s="888"/>
      <c r="AZU87" s="888"/>
      <c r="AZV87" s="888"/>
      <c r="AZW87" s="888"/>
      <c r="AZX87" s="888"/>
      <c r="AZY87" s="888"/>
      <c r="AZZ87" s="888"/>
      <c r="BAA87" s="888"/>
      <c r="BAB87" s="888"/>
      <c r="BAC87" s="888"/>
      <c r="BAD87" s="888"/>
      <c r="BAE87" s="888"/>
      <c r="BAF87" s="888"/>
      <c r="BAG87" s="888"/>
      <c r="BAH87" s="888"/>
      <c r="BAI87" s="888"/>
      <c r="BAJ87" s="888"/>
      <c r="BAK87" s="888"/>
      <c r="BAL87" s="888"/>
      <c r="BAM87" s="888"/>
      <c r="BAN87" s="888"/>
      <c r="BAO87" s="888"/>
      <c r="BAP87" s="888"/>
      <c r="BAQ87" s="888"/>
      <c r="BAR87" s="888"/>
      <c r="BAS87" s="888"/>
      <c r="BAT87" s="888"/>
      <c r="BAU87" s="888"/>
      <c r="BAV87" s="888"/>
      <c r="BAW87" s="888"/>
      <c r="BAX87" s="888"/>
      <c r="BAY87" s="888"/>
      <c r="BAZ87" s="888"/>
      <c r="BBA87" s="888"/>
      <c r="BBB87" s="888"/>
      <c r="BBC87" s="888"/>
      <c r="BBD87" s="888"/>
      <c r="BBE87" s="888"/>
      <c r="BBF87" s="888"/>
      <c r="BBG87" s="888"/>
      <c r="BBH87" s="888"/>
      <c r="BBI87" s="888"/>
      <c r="BBJ87" s="888"/>
      <c r="BBK87" s="888"/>
      <c r="BBL87" s="888"/>
      <c r="BBM87" s="888"/>
      <c r="BBN87" s="888"/>
      <c r="BBO87" s="888"/>
      <c r="BBP87" s="888"/>
      <c r="BBQ87" s="888"/>
      <c r="BBR87" s="888"/>
      <c r="BBS87" s="888"/>
      <c r="BBT87" s="888"/>
      <c r="BBU87" s="888"/>
      <c r="BBV87" s="888"/>
      <c r="BBW87" s="888"/>
      <c r="BBX87" s="888"/>
      <c r="BBY87" s="888"/>
      <c r="BBZ87" s="888"/>
      <c r="BCA87" s="888"/>
      <c r="BCB87" s="888"/>
      <c r="BCC87" s="888"/>
      <c r="BCD87" s="888"/>
      <c r="BCE87" s="888"/>
      <c r="BCF87" s="888"/>
      <c r="BCG87" s="888"/>
      <c r="BCH87" s="888"/>
      <c r="BCI87" s="888"/>
      <c r="BCJ87" s="888"/>
      <c r="BCK87" s="888"/>
      <c r="BCL87" s="888"/>
      <c r="BCM87" s="888"/>
      <c r="BCN87" s="888"/>
      <c r="BCO87" s="888"/>
      <c r="BCP87" s="888"/>
      <c r="BCQ87" s="888"/>
      <c r="BCR87" s="888"/>
      <c r="BCS87" s="888"/>
      <c r="BCT87" s="888"/>
      <c r="BCU87" s="888"/>
      <c r="BCV87" s="888"/>
      <c r="BCW87" s="888"/>
      <c r="BCX87" s="888"/>
      <c r="BCY87" s="888"/>
      <c r="BCZ87" s="888"/>
      <c r="BDA87" s="888"/>
      <c r="BDB87" s="888"/>
      <c r="BDC87" s="888"/>
      <c r="BDD87" s="888"/>
      <c r="BDE87" s="888"/>
      <c r="BDF87" s="888"/>
      <c r="BDG87" s="888"/>
      <c r="BDH87" s="888"/>
      <c r="BDI87" s="888"/>
      <c r="BDJ87" s="888"/>
      <c r="BDK87" s="888"/>
      <c r="BDL87" s="888"/>
      <c r="BDM87" s="888"/>
      <c r="BDN87" s="888"/>
      <c r="BDO87" s="888"/>
      <c r="BDP87" s="888"/>
      <c r="BDQ87" s="888"/>
      <c r="BDR87" s="888"/>
      <c r="BDS87" s="888"/>
      <c r="BDT87" s="888"/>
      <c r="BDU87" s="888"/>
      <c r="BDV87" s="888"/>
      <c r="BDW87" s="888"/>
      <c r="BDX87" s="888"/>
      <c r="BDY87" s="888"/>
      <c r="BDZ87" s="888"/>
      <c r="BEA87" s="888"/>
      <c r="BEB87" s="888"/>
      <c r="BEC87" s="888"/>
      <c r="BED87" s="888"/>
      <c r="BEE87" s="888"/>
      <c r="BEF87" s="888"/>
      <c r="BEG87" s="888"/>
      <c r="BEH87" s="888"/>
      <c r="BEI87" s="888"/>
      <c r="BEJ87" s="888"/>
      <c r="BEK87" s="888"/>
      <c r="BEL87" s="888"/>
      <c r="BEM87" s="888"/>
      <c r="BEN87" s="888"/>
      <c r="BEO87" s="888"/>
      <c r="BEP87" s="888"/>
      <c r="BEQ87" s="888"/>
      <c r="BER87" s="888"/>
      <c r="BES87" s="888"/>
      <c r="BET87" s="888"/>
      <c r="BEU87" s="888"/>
      <c r="BEV87" s="888"/>
      <c r="BEW87" s="888"/>
      <c r="BEX87" s="888"/>
      <c r="BEY87" s="888"/>
      <c r="BEZ87" s="888"/>
      <c r="BFA87" s="888"/>
      <c r="BFB87" s="888"/>
      <c r="BFC87" s="888"/>
      <c r="BFD87" s="888"/>
      <c r="BFE87" s="888"/>
      <c r="BFF87" s="888"/>
      <c r="BFG87" s="888"/>
      <c r="BFH87" s="888"/>
      <c r="BFI87" s="888"/>
      <c r="BFJ87" s="888"/>
      <c r="BFK87" s="888"/>
      <c r="BFL87" s="888"/>
      <c r="BFM87" s="888"/>
      <c r="BFN87" s="888"/>
      <c r="BFO87" s="888"/>
      <c r="BFP87" s="888"/>
      <c r="BFQ87" s="888"/>
      <c r="BFR87" s="888"/>
      <c r="BFS87" s="888"/>
      <c r="BFT87" s="888"/>
      <c r="BFU87" s="888"/>
      <c r="BFV87" s="888"/>
      <c r="BFW87" s="888"/>
      <c r="BFX87" s="888"/>
      <c r="BFY87" s="888"/>
      <c r="BFZ87" s="888"/>
      <c r="BGA87" s="888"/>
      <c r="BGB87" s="888"/>
      <c r="BGC87" s="888"/>
      <c r="BGD87" s="888"/>
      <c r="BGE87" s="888"/>
      <c r="BGF87" s="888"/>
      <c r="BGG87" s="888"/>
      <c r="BGH87" s="888"/>
      <c r="BGI87" s="888"/>
      <c r="BGJ87" s="888"/>
      <c r="BGK87" s="888"/>
      <c r="BGL87" s="888"/>
      <c r="BGM87" s="888"/>
      <c r="BGN87" s="888"/>
      <c r="BGO87" s="888"/>
      <c r="BGP87" s="888"/>
      <c r="BGQ87" s="888"/>
      <c r="BGR87" s="888"/>
      <c r="BGS87" s="888"/>
      <c r="BGT87" s="888"/>
      <c r="BGU87" s="888"/>
      <c r="BGV87" s="888"/>
      <c r="BGW87" s="888"/>
      <c r="BGX87" s="888"/>
      <c r="BGY87" s="888"/>
      <c r="BGZ87" s="888"/>
      <c r="BHA87" s="888"/>
      <c r="BHB87" s="888"/>
      <c r="BHC87" s="888"/>
      <c r="BHD87" s="888"/>
      <c r="BHE87" s="888"/>
      <c r="BHF87" s="888"/>
      <c r="BHG87" s="888"/>
      <c r="BHH87" s="888"/>
      <c r="BHI87" s="888"/>
      <c r="BHJ87" s="888"/>
      <c r="BHK87" s="888"/>
      <c r="BHL87" s="888"/>
      <c r="BHM87" s="888"/>
      <c r="BHN87" s="888"/>
      <c r="BHO87" s="888"/>
      <c r="BHP87" s="888"/>
      <c r="BHQ87" s="888"/>
      <c r="BHR87" s="888"/>
      <c r="BHS87" s="888"/>
      <c r="BHT87" s="888"/>
      <c r="BHU87" s="888"/>
      <c r="BHV87" s="888"/>
      <c r="BHW87" s="888"/>
      <c r="BHX87" s="888"/>
      <c r="BHY87" s="888"/>
      <c r="BHZ87" s="888"/>
      <c r="BIA87" s="888"/>
      <c r="BIB87" s="888"/>
      <c r="BIC87" s="888"/>
      <c r="BID87" s="888"/>
      <c r="BIE87" s="888"/>
      <c r="BIF87" s="888"/>
      <c r="BIG87" s="888"/>
      <c r="BIH87" s="888"/>
      <c r="BII87" s="888"/>
      <c r="BIJ87" s="888"/>
      <c r="BIK87" s="888"/>
      <c r="BIL87" s="888"/>
      <c r="BIM87" s="888"/>
      <c r="BIN87" s="888"/>
      <c r="BIO87" s="888"/>
      <c r="BIP87" s="888"/>
      <c r="BIQ87" s="888"/>
      <c r="BIR87" s="888"/>
      <c r="BIS87" s="888"/>
      <c r="BIT87" s="888"/>
      <c r="BIU87" s="888"/>
      <c r="BIV87" s="888"/>
      <c r="BIW87" s="888"/>
      <c r="BIX87" s="888"/>
      <c r="BIY87" s="888"/>
      <c r="BIZ87" s="888"/>
      <c r="BJA87" s="888"/>
      <c r="BJB87" s="888"/>
      <c r="BJC87" s="888"/>
      <c r="BJD87" s="888"/>
      <c r="BJE87" s="888"/>
      <c r="BJF87" s="888"/>
      <c r="BJG87" s="888"/>
      <c r="BJH87" s="888"/>
      <c r="BJI87" s="888"/>
      <c r="BJJ87" s="888"/>
      <c r="BJK87" s="888"/>
      <c r="BJL87" s="888"/>
      <c r="BJM87" s="888"/>
      <c r="BJN87" s="888"/>
      <c r="BJO87" s="888"/>
      <c r="BJP87" s="888"/>
      <c r="BJQ87" s="888"/>
      <c r="BJR87" s="888"/>
      <c r="BJS87" s="888"/>
      <c r="BJT87" s="888"/>
      <c r="BJU87" s="888"/>
      <c r="BJV87" s="888"/>
      <c r="BJW87" s="888"/>
      <c r="BJX87" s="888"/>
      <c r="BJY87" s="888"/>
      <c r="BJZ87" s="888"/>
      <c r="BKA87" s="888"/>
      <c r="BKB87" s="888"/>
      <c r="BKC87" s="888"/>
      <c r="BKD87" s="888"/>
      <c r="BKE87" s="888"/>
      <c r="BKF87" s="888"/>
      <c r="BKG87" s="888"/>
      <c r="BKH87" s="888"/>
      <c r="BKI87" s="888"/>
      <c r="BKJ87" s="888"/>
      <c r="BKK87" s="888"/>
      <c r="BKL87" s="888"/>
      <c r="BKM87" s="888"/>
      <c r="BKN87" s="888"/>
      <c r="BKO87" s="888"/>
      <c r="BKP87" s="888"/>
      <c r="BKQ87" s="888"/>
      <c r="BKR87" s="888"/>
      <c r="BKS87" s="888"/>
      <c r="BKT87" s="888"/>
      <c r="BKU87" s="888"/>
      <c r="BKV87" s="888"/>
      <c r="BKW87" s="888"/>
      <c r="BKX87" s="888"/>
      <c r="BKY87" s="888"/>
      <c r="BKZ87" s="888"/>
      <c r="BLA87" s="888"/>
      <c r="BLB87" s="888"/>
      <c r="BLC87" s="888"/>
      <c r="BLD87" s="888"/>
      <c r="BLE87" s="888"/>
      <c r="BLF87" s="888"/>
      <c r="BLG87" s="888"/>
      <c r="BLH87" s="888"/>
      <c r="BLI87" s="888"/>
      <c r="BLJ87" s="888"/>
      <c r="BLK87" s="888"/>
      <c r="BLL87" s="888"/>
      <c r="BLM87" s="888"/>
      <c r="BLN87" s="888"/>
      <c r="BLO87" s="888"/>
      <c r="BLP87" s="888"/>
      <c r="BLQ87" s="888"/>
      <c r="BLR87" s="888"/>
      <c r="BLS87" s="888"/>
      <c r="BLT87" s="888"/>
      <c r="BLU87" s="888"/>
      <c r="BLV87" s="888"/>
      <c r="BLW87" s="888"/>
      <c r="BLX87" s="888"/>
      <c r="BLY87" s="888"/>
      <c r="BLZ87" s="888"/>
      <c r="BMA87" s="888"/>
      <c r="BMB87" s="888"/>
      <c r="BMC87" s="888"/>
      <c r="BMD87" s="888"/>
      <c r="BME87" s="888"/>
      <c r="BMF87" s="888"/>
      <c r="BMG87" s="888"/>
      <c r="BMH87" s="888"/>
      <c r="BMI87" s="888"/>
      <c r="BMJ87" s="888"/>
      <c r="BMK87" s="888"/>
      <c r="BML87" s="888"/>
      <c r="BMM87" s="888"/>
      <c r="BMN87" s="888"/>
      <c r="BMO87" s="888"/>
      <c r="BMP87" s="888"/>
      <c r="BMQ87" s="888"/>
      <c r="BMR87" s="888"/>
      <c r="BMS87" s="888"/>
      <c r="BMT87" s="888"/>
      <c r="BMU87" s="888"/>
      <c r="BMV87" s="888"/>
      <c r="BMW87" s="888"/>
      <c r="BMX87" s="888"/>
      <c r="BMY87" s="888"/>
      <c r="BMZ87" s="888"/>
      <c r="BNA87" s="888"/>
      <c r="BNB87" s="888"/>
      <c r="BNC87" s="888"/>
      <c r="BND87" s="888"/>
      <c r="BNE87" s="888"/>
      <c r="BNF87" s="888"/>
      <c r="BNG87" s="888"/>
      <c r="BNH87" s="888"/>
      <c r="BNI87" s="888"/>
      <c r="BNJ87" s="888"/>
      <c r="BNK87" s="888"/>
      <c r="BNL87" s="888"/>
      <c r="BNM87" s="888"/>
      <c r="BNN87" s="888"/>
      <c r="BNO87" s="888"/>
      <c r="BNP87" s="888"/>
      <c r="BNQ87" s="888"/>
      <c r="BNR87" s="888"/>
      <c r="BNS87" s="888"/>
      <c r="BNT87" s="888"/>
      <c r="BNU87" s="888"/>
      <c r="BNV87" s="888"/>
      <c r="BNW87" s="888"/>
      <c r="BNX87" s="888"/>
      <c r="BNY87" s="888"/>
      <c r="BNZ87" s="888"/>
      <c r="BOA87" s="888"/>
      <c r="BOB87" s="888"/>
      <c r="BOC87" s="888"/>
      <c r="BOD87" s="888"/>
      <c r="BOE87" s="888"/>
      <c r="BOF87" s="888"/>
      <c r="BOG87" s="888"/>
      <c r="BOH87" s="888"/>
      <c r="BOI87" s="888"/>
      <c r="BOJ87" s="888"/>
      <c r="BOK87" s="888"/>
      <c r="BOL87" s="888"/>
      <c r="BOM87" s="888"/>
      <c r="BON87" s="888"/>
      <c r="BOO87" s="888"/>
      <c r="BOP87" s="888"/>
      <c r="BOQ87" s="888"/>
      <c r="BOR87" s="888"/>
      <c r="BOS87" s="888"/>
      <c r="BOT87" s="888"/>
      <c r="BOU87" s="888"/>
      <c r="BOV87" s="888"/>
      <c r="BOW87" s="888"/>
      <c r="BOX87" s="888"/>
      <c r="BOY87" s="888"/>
      <c r="BOZ87" s="888"/>
      <c r="BPA87" s="888"/>
      <c r="BPB87" s="888"/>
      <c r="BPC87" s="888"/>
      <c r="BPD87" s="888"/>
      <c r="BPE87" s="888"/>
      <c r="BPF87" s="888"/>
      <c r="BPG87" s="888"/>
      <c r="BPH87" s="888"/>
      <c r="BPI87" s="888"/>
      <c r="BPJ87" s="888"/>
      <c r="BPK87" s="888"/>
      <c r="BPL87" s="888"/>
      <c r="BPM87" s="888"/>
      <c r="BPN87" s="888"/>
      <c r="BPO87" s="888"/>
      <c r="BPP87" s="888"/>
      <c r="BPQ87" s="888"/>
      <c r="BPR87" s="888"/>
      <c r="BPS87" s="888"/>
      <c r="BPT87" s="888"/>
      <c r="BPU87" s="888"/>
      <c r="BPV87" s="888"/>
      <c r="BPW87" s="888"/>
      <c r="BPX87" s="888"/>
      <c r="BPY87" s="888"/>
      <c r="BPZ87" s="888"/>
      <c r="BQA87" s="888"/>
      <c r="BQB87" s="888"/>
      <c r="BQC87" s="888"/>
      <c r="BQD87" s="888"/>
      <c r="BQE87" s="888"/>
      <c r="BQF87" s="888"/>
      <c r="BQG87" s="888"/>
      <c r="BQH87" s="888"/>
      <c r="BQI87" s="888"/>
      <c r="BQJ87" s="888"/>
      <c r="BQK87" s="888"/>
      <c r="BQL87" s="888"/>
      <c r="BQM87" s="888"/>
      <c r="BQN87" s="888"/>
      <c r="BQO87" s="888"/>
      <c r="BQP87" s="888"/>
      <c r="BQQ87" s="888"/>
      <c r="BQR87" s="888"/>
      <c r="BQS87" s="888"/>
      <c r="BQT87" s="888"/>
      <c r="BQU87" s="888"/>
      <c r="BQV87" s="888"/>
      <c r="BQW87" s="888"/>
      <c r="BQX87" s="888"/>
      <c r="BQY87" s="888"/>
      <c r="BQZ87" s="888"/>
      <c r="BRA87" s="888"/>
      <c r="BRB87" s="888"/>
      <c r="BRC87" s="888"/>
      <c r="BRD87" s="888"/>
      <c r="BRE87" s="888"/>
      <c r="BRF87" s="888"/>
      <c r="BRG87" s="888"/>
      <c r="BRH87" s="888"/>
      <c r="BRI87" s="888"/>
      <c r="BRJ87" s="888"/>
      <c r="BRK87" s="888"/>
      <c r="BRL87" s="888"/>
      <c r="BRM87" s="888"/>
      <c r="BRN87" s="888"/>
      <c r="BRO87" s="888"/>
      <c r="BRP87" s="888"/>
      <c r="BRQ87" s="888"/>
      <c r="BRR87" s="888"/>
      <c r="BRS87" s="888"/>
      <c r="BRT87" s="888"/>
      <c r="BRU87" s="888"/>
      <c r="BRV87" s="888"/>
      <c r="BRW87" s="888"/>
      <c r="BRX87" s="888"/>
      <c r="BRY87" s="888"/>
      <c r="BRZ87" s="888"/>
      <c r="BSA87" s="888"/>
      <c r="BSB87" s="888"/>
      <c r="BSC87" s="888"/>
      <c r="BSD87" s="888"/>
      <c r="BSE87" s="888"/>
      <c r="BSF87" s="888"/>
      <c r="BSG87" s="888"/>
      <c r="BSH87" s="888"/>
      <c r="BSI87" s="888"/>
      <c r="BSJ87" s="888"/>
      <c r="BSK87" s="888"/>
      <c r="BSL87" s="888"/>
      <c r="BSM87" s="888"/>
      <c r="BSN87" s="888"/>
      <c r="BSO87" s="888"/>
      <c r="BSP87" s="888"/>
      <c r="BSQ87" s="888"/>
      <c r="BSR87" s="888"/>
      <c r="BSS87" s="888"/>
      <c r="BST87" s="888"/>
      <c r="BSU87" s="888"/>
      <c r="BSV87" s="888"/>
      <c r="BSW87" s="888"/>
      <c r="BSX87" s="888"/>
      <c r="BSY87" s="888"/>
      <c r="BSZ87" s="888"/>
      <c r="BTA87" s="888"/>
      <c r="BTB87" s="888"/>
      <c r="BTC87" s="888"/>
      <c r="BTD87" s="888"/>
      <c r="BTE87" s="888"/>
      <c r="BTF87" s="888"/>
      <c r="BTG87" s="888"/>
      <c r="BTH87" s="888"/>
      <c r="BTI87" s="888"/>
      <c r="BTJ87" s="888"/>
      <c r="BTK87" s="888"/>
      <c r="BTL87" s="888"/>
      <c r="BTM87" s="888"/>
      <c r="BTN87" s="888"/>
      <c r="BTO87" s="888"/>
      <c r="BTP87" s="888"/>
      <c r="BTQ87" s="888"/>
      <c r="BTR87" s="888"/>
      <c r="BTS87" s="888"/>
      <c r="BTT87" s="888"/>
      <c r="BTU87" s="888"/>
      <c r="BTV87" s="888"/>
      <c r="BTW87" s="888"/>
      <c r="BTX87" s="888"/>
      <c r="BTY87" s="888"/>
      <c r="BTZ87" s="888"/>
      <c r="BUA87" s="888"/>
      <c r="BUB87" s="888"/>
      <c r="BUC87" s="888"/>
      <c r="BUD87" s="888"/>
      <c r="BUE87" s="888"/>
      <c r="BUF87" s="888"/>
      <c r="BUG87" s="888"/>
      <c r="BUH87" s="888"/>
      <c r="BUI87" s="888"/>
      <c r="BUJ87" s="888"/>
      <c r="BUK87" s="888"/>
      <c r="BUL87" s="888"/>
      <c r="BUM87" s="888"/>
      <c r="BUN87" s="888"/>
      <c r="BUO87" s="888"/>
      <c r="BUP87" s="888"/>
      <c r="BUQ87" s="888"/>
      <c r="BUR87" s="888"/>
      <c r="BUS87" s="888"/>
      <c r="BUT87" s="888"/>
      <c r="BUU87" s="888"/>
      <c r="BUV87" s="888"/>
      <c r="BUW87" s="888"/>
      <c r="BUX87" s="888"/>
      <c r="BUY87" s="888"/>
      <c r="BUZ87" s="888"/>
      <c r="BVA87" s="888"/>
      <c r="BVB87" s="888"/>
      <c r="BVC87" s="888"/>
      <c r="BVD87" s="888"/>
      <c r="BVE87" s="888"/>
      <c r="BVF87" s="888"/>
      <c r="BVG87" s="888"/>
      <c r="BVH87" s="888"/>
      <c r="BVI87" s="888"/>
      <c r="BVJ87" s="888"/>
      <c r="BVK87" s="888"/>
      <c r="BVL87" s="888"/>
      <c r="BVM87" s="888"/>
      <c r="BVN87" s="888"/>
      <c r="BVO87" s="888"/>
      <c r="BVP87" s="888"/>
      <c r="BVQ87" s="888"/>
      <c r="BVR87" s="888"/>
      <c r="BVS87" s="888"/>
      <c r="BVT87" s="888"/>
      <c r="BVU87" s="888"/>
      <c r="BVV87" s="888"/>
      <c r="BVW87" s="888"/>
      <c r="BVX87" s="888"/>
      <c r="BVY87" s="888"/>
      <c r="BVZ87" s="888"/>
      <c r="BWA87" s="888"/>
      <c r="BWB87" s="888"/>
      <c r="BWC87" s="888"/>
      <c r="BWD87" s="888"/>
      <c r="BWE87" s="888"/>
      <c r="BWF87" s="888"/>
      <c r="BWG87" s="888"/>
      <c r="BWH87" s="888"/>
      <c r="BWI87" s="888"/>
      <c r="BWJ87" s="888"/>
      <c r="BWK87" s="888"/>
      <c r="BWL87" s="888"/>
      <c r="BWM87" s="888"/>
      <c r="BWN87" s="888"/>
      <c r="BWO87" s="888"/>
      <c r="BWP87" s="888"/>
      <c r="BWQ87" s="888"/>
      <c r="BWR87" s="888"/>
      <c r="BWS87" s="888"/>
      <c r="BWT87" s="888"/>
      <c r="BWU87" s="888"/>
      <c r="BWV87" s="888"/>
      <c r="BWW87" s="888"/>
      <c r="BWX87" s="888"/>
      <c r="BWY87" s="888"/>
      <c r="BWZ87" s="888"/>
      <c r="BXA87" s="888"/>
      <c r="BXB87" s="888"/>
      <c r="BXC87" s="888"/>
      <c r="BXD87" s="888"/>
      <c r="BXE87" s="888"/>
      <c r="BXF87" s="888"/>
      <c r="BXG87" s="888"/>
      <c r="BXH87" s="888"/>
      <c r="BXI87" s="888"/>
      <c r="BXJ87" s="888"/>
      <c r="BXK87" s="888"/>
      <c r="BXL87" s="888"/>
      <c r="BXM87" s="888"/>
      <c r="BXN87" s="888"/>
      <c r="BXO87" s="888"/>
      <c r="BXP87" s="888"/>
      <c r="BXQ87" s="888"/>
      <c r="BXR87" s="888"/>
      <c r="BXS87" s="888"/>
      <c r="BXT87" s="888"/>
      <c r="BXU87" s="888"/>
      <c r="BXV87" s="888"/>
      <c r="BXW87" s="888"/>
      <c r="BXX87" s="888"/>
      <c r="BXY87" s="888"/>
      <c r="BXZ87" s="888"/>
      <c r="BYA87" s="888"/>
      <c r="BYB87" s="888"/>
      <c r="BYC87" s="888"/>
      <c r="BYD87" s="888"/>
      <c r="BYE87" s="888"/>
      <c r="BYF87" s="888"/>
      <c r="BYG87" s="888"/>
      <c r="BYH87" s="888"/>
      <c r="BYI87" s="888"/>
      <c r="BYJ87" s="888"/>
      <c r="BYK87" s="888"/>
      <c r="BYL87" s="888"/>
      <c r="BYM87" s="888"/>
      <c r="BYN87" s="888"/>
      <c r="BYO87" s="888"/>
      <c r="BYP87" s="888"/>
      <c r="BYQ87" s="888"/>
      <c r="BYR87" s="888"/>
      <c r="BYS87" s="888"/>
      <c r="BYT87" s="888"/>
      <c r="BYU87" s="888"/>
      <c r="BYV87" s="888"/>
      <c r="BYW87" s="888"/>
      <c r="BYX87" s="888"/>
      <c r="BYY87" s="888"/>
      <c r="BYZ87" s="888"/>
      <c r="BZA87" s="888"/>
      <c r="BZB87" s="888"/>
      <c r="BZC87" s="888"/>
      <c r="BZD87" s="888"/>
      <c r="BZE87" s="888"/>
      <c r="BZF87" s="888"/>
      <c r="BZG87" s="888"/>
      <c r="BZH87" s="888"/>
      <c r="BZI87" s="888"/>
      <c r="BZJ87" s="888"/>
      <c r="BZK87" s="888"/>
      <c r="BZL87" s="888"/>
      <c r="BZM87" s="888"/>
      <c r="BZN87" s="888"/>
      <c r="BZO87" s="888"/>
      <c r="BZP87" s="888"/>
      <c r="BZQ87" s="888"/>
      <c r="BZR87" s="888"/>
      <c r="BZS87" s="888"/>
      <c r="BZT87" s="888"/>
      <c r="BZU87" s="888"/>
      <c r="BZV87" s="888"/>
      <c r="BZW87" s="888"/>
      <c r="BZX87" s="888"/>
      <c r="BZY87" s="888"/>
      <c r="BZZ87" s="888"/>
      <c r="CAA87" s="888"/>
      <c r="CAB87" s="888"/>
      <c r="CAC87" s="888"/>
      <c r="CAD87" s="888"/>
      <c r="CAE87" s="888"/>
      <c r="CAF87" s="888"/>
      <c r="CAG87" s="888"/>
      <c r="CAH87" s="888"/>
      <c r="CAI87" s="888"/>
      <c r="CAJ87" s="888"/>
      <c r="CAK87" s="888"/>
      <c r="CAL87" s="888"/>
      <c r="CAM87" s="888"/>
      <c r="CAN87" s="888"/>
      <c r="CAO87" s="888"/>
      <c r="CAP87" s="888"/>
      <c r="CAQ87" s="888"/>
      <c r="CAR87" s="888"/>
      <c r="CAS87" s="888"/>
      <c r="CAT87" s="888"/>
      <c r="CAU87" s="888"/>
      <c r="CAV87" s="888"/>
      <c r="CAW87" s="888"/>
      <c r="CAX87" s="888"/>
      <c r="CAY87" s="888"/>
      <c r="CAZ87" s="888"/>
      <c r="CBA87" s="888"/>
      <c r="CBB87" s="888"/>
      <c r="CBC87" s="888"/>
      <c r="CBD87" s="888"/>
      <c r="CBE87" s="888"/>
      <c r="CBF87" s="888"/>
      <c r="CBG87" s="888"/>
      <c r="CBH87" s="888"/>
      <c r="CBI87" s="888"/>
      <c r="CBJ87" s="888"/>
      <c r="CBK87" s="888"/>
      <c r="CBL87" s="888"/>
      <c r="CBM87" s="888"/>
      <c r="CBN87" s="888"/>
      <c r="CBO87" s="888"/>
      <c r="CBP87" s="888"/>
      <c r="CBQ87" s="888"/>
      <c r="CBR87" s="888"/>
      <c r="CBS87" s="888"/>
      <c r="CBT87" s="888"/>
      <c r="CBU87" s="888"/>
      <c r="CBV87" s="888"/>
      <c r="CBW87" s="888"/>
      <c r="CBX87" s="888"/>
      <c r="CBY87" s="888"/>
      <c r="CBZ87" s="888"/>
      <c r="CCA87" s="888"/>
      <c r="CCB87" s="888"/>
      <c r="CCC87" s="888"/>
      <c r="CCD87" s="888"/>
      <c r="CCE87" s="888"/>
      <c r="CCF87" s="888"/>
      <c r="CCG87" s="888"/>
      <c r="CCH87" s="888"/>
      <c r="CCI87" s="888"/>
      <c r="CCJ87" s="888"/>
      <c r="CCK87" s="888"/>
      <c r="CCL87" s="888"/>
      <c r="CCM87" s="888"/>
      <c r="CCN87" s="888"/>
      <c r="CCO87" s="888"/>
      <c r="CCP87" s="888"/>
      <c r="CCQ87" s="888"/>
      <c r="CCR87" s="888"/>
      <c r="CCS87" s="888"/>
      <c r="CCT87" s="888"/>
      <c r="CCU87" s="888"/>
      <c r="CCV87" s="888"/>
      <c r="CCW87" s="888"/>
      <c r="CCX87" s="888"/>
      <c r="CCY87" s="888"/>
      <c r="CCZ87" s="888"/>
      <c r="CDA87" s="888"/>
      <c r="CDB87" s="888"/>
      <c r="CDC87" s="888"/>
      <c r="CDD87" s="888"/>
      <c r="CDE87" s="888"/>
      <c r="CDF87" s="888"/>
      <c r="CDG87" s="888"/>
      <c r="CDH87" s="888"/>
      <c r="CDI87" s="888"/>
      <c r="CDJ87" s="888"/>
      <c r="CDK87" s="888"/>
      <c r="CDL87" s="888"/>
      <c r="CDM87" s="888"/>
      <c r="CDN87" s="888"/>
      <c r="CDO87" s="888"/>
      <c r="CDP87" s="888"/>
      <c r="CDQ87" s="888"/>
      <c r="CDR87" s="888"/>
      <c r="CDS87" s="888"/>
      <c r="CDT87" s="888"/>
      <c r="CDU87" s="888"/>
      <c r="CDV87" s="888"/>
      <c r="CDW87" s="888"/>
      <c r="CDX87" s="888"/>
      <c r="CDY87" s="888"/>
      <c r="CDZ87" s="888"/>
      <c r="CEA87" s="888"/>
      <c r="CEB87" s="888"/>
      <c r="CEC87" s="888"/>
      <c r="CED87" s="888"/>
      <c r="CEE87" s="888"/>
      <c r="CEF87" s="888"/>
      <c r="CEG87" s="888"/>
      <c r="CEH87" s="888"/>
      <c r="CEI87" s="888"/>
      <c r="CEJ87" s="888"/>
      <c r="CEK87" s="888"/>
      <c r="CEL87" s="888"/>
      <c r="CEM87" s="888"/>
      <c r="CEN87" s="888"/>
      <c r="CEO87" s="888"/>
      <c r="CEP87" s="888"/>
      <c r="CEQ87" s="888"/>
      <c r="CER87" s="888"/>
      <c r="CES87" s="888"/>
      <c r="CET87" s="888"/>
      <c r="CEU87" s="888"/>
      <c r="CEV87" s="888"/>
      <c r="CEW87" s="888"/>
      <c r="CEX87" s="888"/>
      <c r="CEY87" s="888"/>
      <c r="CEZ87" s="888"/>
      <c r="CFA87" s="888"/>
      <c r="CFB87" s="888"/>
      <c r="CFC87" s="888"/>
      <c r="CFD87" s="888"/>
      <c r="CFE87" s="888"/>
      <c r="CFF87" s="888"/>
      <c r="CFG87" s="888"/>
      <c r="CFH87" s="888"/>
      <c r="CFI87" s="888"/>
      <c r="CFJ87" s="888"/>
      <c r="CFK87" s="888"/>
      <c r="CFL87" s="888"/>
      <c r="CFM87" s="888"/>
      <c r="CFN87" s="888"/>
      <c r="CFO87" s="888"/>
      <c r="CFP87" s="888"/>
      <c r="CFQ87" s="888"/>
      <c r="CFR87" s="888"/>
      <c r="CFS87" s="888"/>
      <c r="CFT87" s="888"/>
      <c r="CFU87" s="888"/>
      <c r="CFV87" s="888"/>
      <c r="CFW87" s="888"/>
      <c r="CFX87" s="888"/>
      <c r="CFY87" s="888"/>
      <c r="CFZ87" s="888"/>
      <c r="CGA87" s="888"/>
      <c r="CGB87" s="888"/>
      <c r="CGC87" s="888"/>
      <c r="CGD87" s="888"/>
      <c r="CGE87" s="888"/>
      <c r="CGF87" s="888"/>
      <c r="CGG87" s="888"/>
      <c r="CGH87" s="888"/>
      <c r="CGI87" s="888"/>
      <c r="CGJ87" s="888"/>
      <c r="CGK87" s="888"/>
      <c r="CGL87" s="888"/>
      <c r="CGM87" s="888"/>
      <c r="CGN87" s="888"/>
      <c r="CGO87" s="888"/>
      <c r="CGP87" s="888"/>
      <c r="CGQ87" s="888"/>
      <c r="CGR87" s="888"/>
      <c r="CGS87" s="888"/>
      <c r="CGT87" s="888"/>
      <c r="CGU87" s="888"/>
      <c r="CGV87" s="888"/>
      <c r="CGW87" s="888"/>
      <c r="CGX87" s="888"/>
      <c r="CGY87" s="888"/>
      <c r="CGZ87" s="888"/>
      <c r="CHA87" s="888"/>
      <c r="CHB87" s="888"/>
      <c r="CHC87" s="888"/>
      <c r="CHD87" s="888"/>
      <c r="CHE87" s="888"/>
      <c r="CHF87" s="888"/>
      <c r="CHG87" s="888"/>
      <c r="CHH87" s="888"/>
      <c r="CHI87" s="888"/>
      <c r="CHJ87" s="888"/>
      <c r="CHK87" s="888"/>
      <c r="CHL87" s="888"/>
      <c r="CHM87" s="888"/>
      <c r="CHN87" s="888"/>
      <c r="CHO87" s="888"/>
      <c r="CHP87" s="888"/>
      <c r="CHQ87" s="888"/>
      <c r="CHR87" s="888"/>
      <c r="CHS87" s="888"/>
      <c r="CHT87" s="888"/>
      <c r="CHU87" s="888"/>
      <c r="CHV87" s="888"/>
      <c r="CHW87" s="888"/>
      <c r="CHX87" s="888"/>
      <c r="CHY87" s="888"/>
      <c r="CHZ87" s="888"/>
      <c r="CIA87" s="888"/>
      <c r="CIB87" s="888"/>
      <c r="CIC87" s="888"/>
      <c r="CID87" s="888"/>
      <c r="CIE87" s="888"/>
      <c r="CIF87" s="888"/>
      <c r="CIG87" s="888"/>
      <c r="CIH87" s="888"/>
      <c r="CII87" s="888"/>
      <c r="CIJ87" s="888"/>
      <c r="CIK87" s="888"/>
      <c r="CIL87" s="888"/>
      <c r="CIM87" s="888"/>
      <c r="CIN87" s="888"/>
      <c r="CIO87" s="888"/>
      <c r="CIP87" s="888"/>
      <c r="CIQ87" s="888"/>
      <c r="CIR87" s="888"/>
      <c r="CIS87" s="888"/>
      <c r="CIT87" s="888"/>
      <c r="CIU87" s="888"/>
      <c r="CIV87" s="888"/>
      <c r="CIW87" s="888"/>
      <c r="CIX87" s="888"/>
      <c r="CIY87" s="888"/>
      <c r="CIZ87" s="888"/>
      <c r="CJA87" s="888"/>
      <c r="CJB87" s="888"/>
      <c r="CJC87" s="888"/>
      <c r="CJD87" s="888"/>
      <c r="CJE87" s="888"/>
      <c r="CJF87" s="888"/>
      <c r="CJG87" s="888"/>
      <c r="CJH87" s="888"/>
      <c r="CJI87" s="888"/>
      <c r="CJJ87" s="888"/>
      <c r="CJK87" s="888"/>
      <c r="CJL87" s="888"/>
      <c r="CJM87" s="888"/>
      <c r="CJN87" s="888"/>
      <c r="CJO87" s="888"/>
      <c r="CJP87" s="888"/>
      <c r="CJQ87" s="888"/>
      <c r="CJR87" s="888"/>
      <c r="CJS87" s="888"/>
      <c r="CJT87" s="888"/>
      <c r="CJU87" s="888"/>
      <c r="CJV87" s="888"/>
      <c r="CJW87" s="888"/>
      <c r="CJX87" s="888"/>
      <c r="CJY87" s="888"/>
      <c r="CJZ87" s="888"/>
      <c r="CKA87" s="888"/>
      <c r="CKB87" s="888"/>
      <c r="CKC87" s="888"/>
      <c r="CKD87" s="888"/>
      <c r="CKE87" s="888"/>
      <c r="CKF87" s="888"/>
      <c r="CKG87" s="888"/>
      <c r="CKH87" s="888"/>
      <c r="CKI87" s="888"/>
      <c r="CKJ87" s="888"/>
      <c r="CKK87" s="888"/>
      <c r="CKL87" s="888"/>
      <c r="CKM87" s="888"/>
      <c r="CKN87" s="888"/>
      <c r="CKO87" s="888"/>
      <c r="CKP87" s="888"/>
      <c r="CKQ87" s="888"/>
      <c r="CKR87" s="888"/>
      <c r="CKS87" s="888"/>
      <c r="CKT87" s="888"/>
      <c r="CKU87" s="888"/>
      <c r="CKV87" s="888"/>
      <c r="CKW87" s="888"/>
      <c r="CKX87" s="888"/>
      <c r="CKY87" s="888"/>
      <c r="CKZ87" s="888"/>
      <c r="CLA87" s="888"/>
      <c r="CLB87" s="888"/>
      <c r="CLC87" s="888"/>
      <c r="CLD87" s="888"/>
      <c r="CLE87" s="888"/>
      <c r="CLF87" s="888"/>
      <c r="CLG87" s="888"/>
      <c r="CLH87" s="888"/>
      <c r="CLI87" s="888"/>
      <c r="CLJ87" s="888"/>
      <c r="CLK87" s="888"/>
      <c r="CLL87" s="888"/>
      <c r="CLM87" s="888"/>
      <c r="CLN87" s="888"/>
      <c r="CLO87" s="888"/>
      <c r="CLP87" s="888"/>
      <c r="CLQ87" s="888"/>
      <c r="CLR87" s="888"/>
      <c r="CLS87" s="888"/>
      <c r="CLT87" s="888"/>
      <c r="CLU87" s="888"/>
      <c r="CLV87" s="888"/>
      <c r="CLW87" s="888"/>
      <c r="CLX87" s="888"/>
      <c r="CLY87" s="888"/>
      <c r="CLZ87" s="888"/>
      <c r="CMA87" s="888"/>
      <c r="CMB87" s="888"/>
      <c r="CMC87" s="888"/>
      <c r="CMD87" s="888"/>
      <c r="CME87" s="888"/>
      <c r="CMF87" s="888"/>
      <c r="CMG87" s="888"/>
      <c r="CMH87" s="888"/>
      <c r="CMI87" s="888"/>
      <c r="CMJ87" s="888"/>
      <c r="CMK87" s="888"/>
      <c r="CML87" s="888"/>
      <c r="CMM87" s="888"/>
      <c r="CMN87" s="888"/>
      <c r="CMO87" s="888"/>
      <c r="CMP87" s="888"/>
      <c r="CMQ87" s="888"/>
      <c r="CMR87" s="888"/>
      <c r="CMS87" s="888"/>
      <c r="CMT87" s="888"/>
      <c r="CMU87" s="888"/>
      <c r="CMV87" s="888"/>
      <c r="CMW87" s="888"/>
      <c r="CMX87" s="888"/>
      <c r="CMY87" s="888"/>
      <c r="CMZ87" s="888"/>
      <c r="CNA87" s="888"/>
      <c r="CNB87" s="888"/>
      <c r="CNC87" s="888"/>
      <c r="CND87" s="888"/>
      <c r="CNE87" s="888"/>
      <c r="CNF87" s="888"/>
      <c r="CNG87" s="888"/>
      <c r="CNH87" s="888"/>
      <c r="CNI87" s="888"/>
      <c r="CNJ87" s="888"/>
      <c r="CNK87" s="888"/>
      <c r="CNL87" s="888"/>
      <c r="CNM87" s="888"/>
      <c r="CNN87" s="888"/>
      <c r="CNO87" s="888"/>
      <c r="CNP87" s="888"/>
      <c r="CNQ87" s="888"/>
      <c r="CNR87" s="888"/>
      <c r="CNS87" s="888"/>
      <c r="CNT87" s="888"/>
      <c r="CNU87" s="888"/>
      <c r="CNV87" s="888"/>
      <c r="CNW87" s="888"/>
      <c r="CNX87" s="888"/>
      <c r="CNY87" s="888"/>
      <c r="CNZ87" s="888"/>
      <c r="COA87" s="888"/>
      <c r="COB87" s="888"/>
      <c r="COC87" s="888"/>
      <c r="COD87" s="888"/>
      <c r="COE87" s="888"/>
      <c r="COF87" s="888"/>
      <c r="COG87" s="888"/>
      <c r="COH87" s="888"/>
      <c r="COI87" s="888"/>
      <c r="COJ87" s="888"/>
      <c r="COK87" s="888"/>
      <c r="COL87" s="888"/>
      <c r="COM87" s="888"/>
      <c r="CON87" s="888"/>
      <c r="COO87" s="888"/>
      <c r="COP87" s="888"/>
      <c r="COQ87" s="888"/>
      <c r="COR87" s="888"/>
      <c r="COS87" s="888"/>
      <c r="COT87" s="888"/>
      <c r="COU87" s="888"/>
      <c r="COV87" s="888"/>
      <c r="COW87" s="888"/>
      <c r="COX87" s="888"/>
      <c r="COY87" s="888"/>
      <c r="COZ87" s="888"/>
      <c r="CPA87" s="888"/>
      <c r="CPB87" s="888"/>
      <c r="CPC87" s="888"/>
      <c r="CPD87" s="888"/>
      <c r="CPE87" s="888"/>
      <c r="CPF87" s="888"/>
      <c r="CPG87" s="888"/>
      <c r="CPH87" s="888"/>
      <c r="CPI87" s="888"/>
      <c r="CPJ87" s="888"/>
      <c r="CPK87" s="888"/>
      <c r="CPL87" s="888"/>
      <c r="CPM87" s="888"/>
      <c r="CPN87" s="888"/>
      <c r="CPO87" s="888"/>
      <c r="CPP87" s="888"/>
      <c r="CPQ87" s="888"/>
      <c r="CPR87" s="888"/>
      <c r="CPS87" s="888"/>
      <c r="CPT87" s="888"/>
      <c r="CPU87" s="888"/>
      <c r="CPV87" s="888"/>
      <c r="CPW87" s="888"/>
      <c r="CPX87" s="888"/>
      <c r="CPY87" s="888"/>
      <c r="CPZ87" s="888"/>
      <c r="CQA87" s="888"/>
      <c r="CQB87" s="888"/>
      <c r="CQC87" s="888"/>
      <c r="CQD87" s="888"/>
      <c r="CQE87" s="888"/>
      <c r="CQF87" s="888"/>
      <c r="CQG87" s="888"/>
      <c r="CQH87" s="888"/>
      <c r="CQI87" s="888"/>
      <c r="CQJ87" s="888"/>
      <c r="CQK87" s="888"/>
      <c r="CQL87" s="888"/>
      <c r="CQM87" s="888"/>
      <c r="CQN87" s="888"/>
      <c r="CQO87" s="888"/>
      <c r="CQP87" s="888"/>
      <c r="CQQ87" s="888"/>
      <c r="CQR87" s="888"/>
      <c r="CQS87" s="888"/>
      <c r="CQT87" s="888"/>
      <c r="CQU87" s="888"/>
      <c r="CQV87" s="888"/>
      <c r="CQW87" s="888"/>
      <c r="CQX87" s="888"/>
      <c r="CQY87" s="888"/>
      <c r="CQZ87" s="888"/>
      <c r="CRA87" s="888"/>
      <c r="CRB87" s="888"/>
      <c r="CRC87" s="888"/>
      <c r="CRD87" s="888"/>
      <c r="CRE87" s="888"/>
      <c r="CRF87" s="888"/>
      <c r="CRG87" s="888"/>
      <c r="CRH87" s="888"/>
      <c r="CRI87" s="888"/>
      <c r="CRJ87" s="888"/>
      <c r="CRK87" s="888"/>
      <c r="CRL87" s="888"/>
      <c r="CRM87" s="888"/>
      <c r="CRN87" s="888"/>
      <c r="CRO87" s="888"/>
      <c r="CRP87" s="888"/>
      <c r="CRQ87" s="888"/>
      <c r="CRR87" s="888"/>
      <c r="CRS87" s="888"/>
      <c r="CRT87" s="888"/>
      <c r="CRU87" s="888"/>
      <c r="CRV87" s="888"/>
      <c r="CRW87" s="888"/>
      <c r="CRX87" s="888"/>
      <c r="CRY87" s="888"/>
      <c r="CRZ87" s="888"/>
      <c r="CSA87" s="888"/>
      <c r="CSB87" s="888"/>
      <c r="CSC87" s="888"/>
      <c r="CSD87" s="888"/>
      <c r="CSE87" s="888"/>
      <c r="CSF87" s="888"/>
      <c r="CSG87" s="888"/>
      <c r="CSH87" s="888"/>
      <c r="CSI87" s="888"/>
      <c r="CSJ87" s="888"/>
      <c r="CSK87" s="888"/>
      <c r="CSL87" s="888"/>
      <c r="CSM87" s="888"/>
      <c r="CSN87" s="888"/>
      <c r="CSO87" s="888"/>
      <c r="CSP87" s="888"/>
      <c r="CSQ87" s="888"/>
      <c r="CSR87" s="888"/>
      <c r="CSS87" s="888"/>
      <c r="CST87" s="888"/>
      <c r="CSU87" s="888"/>
      <c r="CSV87" s="888"/>
      <c r="CSW87" s="888"/>
      <c r="CSX87" s="888"/>
      <c r="CSY87" s="888"/>
      <c r="CSZ87" s="888"/>
      <c r="CTA87" s="888"/>
      <c r="CTB87" s="888"/>
      <c r="CTC87" s="888"/>
      <c r="CTD87" s="888"/>
      <c r="CTE87" s="888"/>
      <c r="CTF87" s="888"/>
      <c r="CTG87" s="888"/>
      <c r="CTH87" s="888"/>
      <c r="CTI87" s="888"/>
      <c r="CTJ87" s="888"/>
      <c r="CTK87" s="888"/>
      <c r="CTL87" s="888"/>
      <c r="CTM87" s="888"/>
      <c r="CTN87" s="888"/>
      <c r="CTO87" s="888"/>
      <c r="CTP87" s="888"/>
      <c r="CTQ87" s="888"/>
      <c r="CTR87" s="888"/>
      <c r="CTS87" s="888"/>
      <c r="CTT87" s="888"/>
      <c r="CTU87" s="888"/>
      <c r="CTV87" s="888"/>
      <c r="CTW87" s="888"/>
      <c r="CTX87" s="888"/>
      <c r="CTY87" s="888"/>
      <c r="CTZ87" s="888"/>
      <c r="CUA87" s="888"/>
      <c r="CUB87" s="888"/>
      <c r="CUC87" s="888"/>
      <c r="CUD87" s="888"/>
      <c r="CUE87" s="888"/>
      <c r="CUF87" s="888"/>
      <c r="CUG87" s="888"/>
      <c r="CUH87" s="888"/>
      <c r="CUI87" s="888"/>
      <c r="CUJ87" s="888"/>
      <c r="CUK87" s="888"/>
      <c r="CUL87" s="888"/>
      <c r="CUM87" s="888"/>
      <c r="CUN87" s="888"/>
      <c r="CUO87" s="888"/>
      <c r="CUP87" s="888"/>
      <c r="CUQ87" s="888"/>
      <c r="CUR87" s="888"/>
      <c r="CUS87" s="888"/>
      <c r="CUT87" s="888"/>
      <c r="CUU87" s="888"/>
      <c r="CUV87" s="888"/>
      <c r="CUW87" s="888"/>
      <c r="CUX87" s="888"/>
      <c r="CUY87" s="888"/>
      <c r="CUZ87" s="888"/>
      <c r="CVA87" s="888"/>
      <c r="CVB87" s="888"/>
      <c r="CVC87" s="888"/>
      <c r="CVD87" s="888"/>
      <c r="CVE87" s="888"/>
      <c r="CVF87" s="888"/>
      <c r="CVG87" s="888"/>
      <c r="CVH87" s="888"/>
      <c r="CVI87" s="888"/>
      <c r="CVJ87" s="888"/>
      <c r="CVK87" s="888"/>
      <c r="CVL87" s="888"/>
      <c r="CVM87" s="888"/>
      <c r="CVN87" s="888"/>
      <c r="CVO87" s="888"/>
      <c r="CVP87" s="888"/>
      <c r="CVQ87" s="888"/>
      <c r="CVR87" s="888"/>
      <c r="CVS87" s="888"/>
      <c r="CVT87" s="888"/>
      <c r="CVU87" s="888"/>
      <c r="CVV87" s="888"/>
      <c r="CVW87" s="888"/>
      <c r="CVX87" s="888"/>
      <c r="CVY87" s="888"/>
      <c r="CVZ87" s="888"/>
      <c r="CWA87" s="888"/>
      <c r="CWB87" s="888"/>
      <c r="CWC87" s="888"/>
      <c r="CWD87" s="888"/>
      <c r="CWE87" s="888"/>
      <c r="CWF87" s="888"/>
      <c r="CWG87" s="888"/>
      <c r="CWH87" s="888"/>
      <c r="CWI87" s="888"/>
      <c r="CWJ87" s="888"/>
      <c r="CWK87" s="888"/>
      <c r="CWL87" s="888"/>
      <c r="CWM87" s="888"/>
      <c r="CWN87" s="888"/>
      <c r="CWO87" s="888"/>
      <c r="CWP87" s="888"/>
      <c r="CWQ87" s="888"/>
      <c r="CWR87" s="888"/>
      <c r="CWS87" s="888"/>
      <c r="CWT87" s="888"/>
      <c r="CWU87" s="888"/>
      <c r="CWV87" s="888"/>
      <c r="CWW87" s="888"/>
      <c r="CWX87" s="888"/>
      <c r="CWY87" s="888"/>
      <c r="CWZ87" s="888"/>
      <c r="CXA87" s="888"/>
      <c r="CXB87" s="888"/>
      <c r="CXC87" s="888"/>
      <c r="CXD87" s="888"/>
      <c r="CXE87" s="888"/>
      <c r="CXF87" s="888"/>
      <c r="CXG87" s="888"/>
      <c r="CXH87" s="888"/>
      <c r="CXI87" s="888"/>
      <c r="CXJ87" s="888"/>
      <c r="CXK87" s="888"/>
      <c r="CXL87" s="888"/>
      <c r="CXM87" s="888"/>
      <c r="CXN87" s="888"/>
      <c r="CXO87" s="888"/>
      <c r="CXP87" s="888"/>
      <c r="CXQ87" s="888"/>
      <c r="CXR87" s="888"/>
      <c r="CXS87" s="888"/>
      <c r="CXT87" s="888"/>
      <c r="CXU87" s="888"/>
      <c r="CXV87" s="888"/>
      <c r="CXW87" s="888"/>
      <c r="CXX87" s="888"/>
      <c r="CXY87" s="888"/>
      <c r="CXZ87" s="888"/>
      <c r="CYA87" s="888"/>
      <c r="CYB87" s="888"/>
      <c r="CYC87" s="888"/>
      <c r="CYD87" s="888"/>
      <c r="CYE87" s="888"/>
      <c r="CYF87" s="888"/>
      <c r="CYG87" s="888"/>
      <c r="CYH87" s="888"/>
      <c r="CYI87" s="888"/>
      <c r="CYJ87" s="888"/>
      <c r="CYK87" s="888"/>
      <c r="CYL87" s="888"/>
      <c r="CYM87" s="888"/>
      <c r="CYN87" s="888"/>
      <c r="CYO87" s="888"/>
      <c r="CYP87" s="888"/>
      <c r="CYQ87" s="888"/>
      <c r="CYR87" s="888"/>
      <c r="CYS87" s="888"/>
      <c r="CYT87" s="888"/>
      <c r="CYU87" s="888"/>
      <c r="CYV87" s="888"/>
      <c r="CYW87" s="888"/>
      <c r="CYX87" s="888"/>
      <c r="CYY87" s="888"/>
      <c r="CYZ87" s="888"/>
      <c r="CZA87" s="888"/>
      <c r="CZB87" s="888"/>
      <c r="CZC87" s="888"/>
      <c r="CZD87" s="888"/>
      <c r="CZE87" s="888"/>
      <c r="CZF87" s="888"/>
      <c r="CZG87" s="888"/>
      <c r="CZH87" s="888"/>
      <c r="CZI87" s="888"/>
      <c r="CZJ87" s="888"/>
      <c r="CZK87" s="888"/>
      <c r="CZL87" s="888"/>
      <c r="CZM87" s="888"/>
      <c r="CZN87" s="888"/>
      <c r="CZO87" s="888"/>
      <c r="CZP87" s="888"/>
      <c r="CZQ87" s="888"/>
      <c r="CZR87" s="888"/>
      <c r="CZS87" s="888"/>
      <c r="CZT87" s="888"/>
      <c r="CZU87" s="888"/>
      <c r="CZV87" s="888"/>
      <c r="CZW87" s="888"/>
      <c r="CZX87" s="888"/>
      <c r="CZY87" s="888"/>
      <c r="CZZ87" s="888"/>
      <c r="DAA87" s="888"/>
      <c r="DAB87" s="888"/>
      <c r="DAC87" s="888"/>
      <c r="DAD87" s="888"/>
      <c r="DAE87" s="888"/>
      <c r="DAF87" s="888"/>
      <c r="DAG87" s="888"/>
      <c r="DAH87" s="888"/>
      <c r="DAI87" s="888"/>
      <c r="DAJ87" s="888"/>
      <c r="DAK87" s="888"/>
      <c r="DAL87" s="888"/>
      <c r="DAM87" s="888"/>
      <c r="DAN87" s="888"/>
      <c r="DAO87" s="888"/>
      <c r="DAP87" s="888"/>
      <c r="DAQ87" s="888"/>
      <c r="DAR87" s="888"/>
      <c r="DAS87" s="888"/>
      <c r="DAT87" s="888"/>
      <c r="DAU87" s="888"/>
      <c r="DAV87" s="888"/>
      <c r="DAW87" s="888"/>
      <c r="DAX87" s="888"/>
      <c r="DAY87" s="888"/>
      <c r="DAZ87" s="888"/>
      <c r="DBA87" s="888"/>
      <c r="DBB87" s="888"/>
      <c r="DBC87" s="888"/>
      <c r="DBD87" s="888"/>
      <c r="DBE87" s="888"/>
      <c r="DBF87" s="888"/>
      <c r="DBG87" s="888"/>
      <c r="DBH87" s="888"/>
      <c r="DBI87" s="888"/>
      <c r="DBJ87" s="888"/>
      <c r="DBK87" s="888"/>
      <c r="DBL87" s="888"/>
      <c r="DBM87" s="888"/>
      <c r="DBN87" s="888"/>
      <c r="DBO87" s="888"/>
      <c r="DBP87" s="888"/>
      <c r="DBQ87" s="888"/>
      <c r="DBR87" s="888"/>
      <c r="DBS87" s="888"/>
      <c r="DBT87" s="888"/>
      <c r="DBU87" s="888"/>
      <c r="DBV87" s="888"/>
      <c r="DBW87" s="888"/>
      <c r="DBX87" s="888"/>
      <c r="DBY87" s="888"/>
      <c r="DBZ87" s="888"/>
      <c r="DCA87" s="888"/>
      <c r="DCB87" s="888"/>
      <c r="DCC87" s="888"/>
      <c r="DCD87" s="888"/>
      <c r="DCE87" s="888"/>
      <c r="DCF87" s="888"/>
      <c r="DCG87" s="888"/>
      <c r="DCH87" s="888"/>
      <c r="DCI87" s="888"/>
      <c r="DCJ87" s="888"/>
      <c r="DCK87" s="888"/>
      <c r="DCL87" s="888"/>
      <c r="DCM87" s="888"/>
      <c r="DCN87" s="888"/>
      <c r="DCO87" s="888"/>
      <c r="DCP87" s="888"/>
      <c r="DCQ87" s="888"/>
      <c r="DCR87" s="888"/>
      <c r="DCS87" s="888"/>
      <c r="DCT87" s="888"/>
      <c r="DCU87" s="888"/>
      <c r="DCV87" s="888"/>
      <c r="DCW87" s="888"/>
      <c r="DCX87" s="888"/>
      <c r="DCY87" s="888"/>
      <c r="DCZ87" s="888"/>
      <c r="DDA87" s="888"/>
      <c r="DDB87" s="888"/>
      <c r="DDC87" s="888"/>
      <c r="DDD87" s="888"/>
      <c r="DDE87" s="888"/>
      <c r="DDF87" s="888"/>
      <c r="DDG87" s="888"/>
      <c r="DDH87" s="888"/>
      <c r="DDI87" s="888"/>
      <c r="DDJ87" s="888"/>
      <c r="DDK87" s="888"/>
      <c r="DDL87" s="888"/>
      <c r="DDM87" s="888"/>
      <c r="DDN87" s="888"/>
      <c r="DDO87" s="888"/>
      <c r="DDP87" s="888"/>
      <c r="DDQ87" s="888"/>
      <c r="DDR87" s="888"/>
      <c r="DDS87" s="888"/>
      <c r="DDT87" s="888"/>
      <c r="DDU87" s="888"/>
      <c r="DDV87" s="888"/>
      <c r="DDW87" s="888"/>
      <c r="DDX87" s="888"/>
      <c r="DDY87" s="888"/>
      <c r="DDZ87" s="888"/>
      <c r="DEA87" s="888"/>
      <c r="DEB87" s="888"/>
      <c r="DEC87" s="888"/>
      <c r="DED87" s="888"/>
      <c r="DEE87" s="888"/>
      <c r="DEF87" s="888"/>
      <c r="DEG87" s="888"/>
      <c r="DEH87" s="888"/>
      <c r="DEI87" s="888"/>
      <c r="DEJ87" s="888"/>
      <c r="DEK87" s="888"/>
      <c r="DEL87" s="888"/>
      <c r="DEM87" s="888"/>
      <c r="DEN87" s="888"/>
      <c r="DEO87" s="888"/>
      <c r="DEP87" s="888"/>
      <c r="DEQ87" s="888"/>
      <c r="DER87" s="888"/>
      <c r="DES87" s="888"/>
      <c r="DET87" s="888"/>
      <c r="DEU87" s="888"/>
      <c r="DEV87" s="888"/>
      <c r="DEW87" s="888"/>
      <c r="DEX87" s="888"/>
      <c r="DEY87" s="888"/>
      <c r="DEZ87" s="888"/>
      <c r="DFA87" s="888"/>
      <c r="DFB87" s="888"/>
      <c r="DFC87" s="888"/>
      <c r="DFD87" s="888"/>
      <c r="DFE87" s="888"/>
      <c r="DFF87" s="888"/>
      <c r="DFG87" s="888"/>
      <c r="DFH87" s="888"/>
      <c r="DFI87" s="888"/>
      <c r="DFJ87" s="888"/>
      <c r="DFK87" s="888"/>
      <c r="DFL87" s="888"/>
      <c r="DFM87" s="888"/>
      <c r="DFN87" s="888"/>
      <c r="DFO87" s="888"/>
      <c r="DFP87" s="888"/>
      <c r="DFQ87" s="888"/>
      <c r="DFR87" s="888"/>
      <c r="DFS87" s="888"/>
      <c r="DFT87" s="888"/>
      <c r="DFU87" s="888"/>
      <c r="DFV87" s="888"/>
      <c r="DFW87" s="888"/>
      <c r="DFX87" s="888"/>
      <c r="DFY87" s="888"/>
      <c r="DFZ87" s="888"/>
      <c r="DGA87" s="888"/>
      <c r="DGB87" s="888"/>
      <c r="DGC87" s="888"/>
      <c r="DGD87" s="888"/>
      <c r="DGE87" s="888"/>
      <c r="DGF87" s="888"/>
      <c r="DGG87" s="888"/>
      <c r="DGH87" s="888"/>
      <c r="DGI87" s="888"/>
      <c r="DGJ87" s="888"/>
      <c r="DGK87" s="888"/>
      <c r="DGL87" s="888"/>
      <c r="DGM87" s="888"/>
      <c r="DGN87" s="888"/>
      <c r="DGO87" s="888"/>
      <c r="DGP87" s="888"/>
      <c r="DGQ87" s="888"/>
      <c r="DGR87" s="888"/>
      <c r="DGS87" s="888"/>
      <c r="DGT87" s="888"/>
      <c r="DGU87" s="888"/>
      <c r="DGV87" s="888"/>
      <c r="DGW87" s="888"/>
      <c r="DGX87" s="888"/>
      <c r="DGY87" s="888"/>
      <c r="DGZ87" s="888"/>
      <c r="DHA87" s="888"/>
      <c r="DHB87" s="888"/>
      <c r="DHC87" s="888"/>
      <c r="DHD87" s="888"/>
      <c r="DHE87" s="888"/>
      <c r="DHF87" s="888"/>
      <c r="DHG87" s="888"/>
      <c r="DHH87" s="888"/>
      <c r="DHI87" s="888"/>
      <c r="DHJ87" s="888"/>
      <c r="DHK87" s="888"/>
      <c r="DHL87" s="888"/>
      <c r="DHM87" s="888"/>
      <c r="DHN87" s="888"/>
      <c r="DHO87" s="888"/>
      <c r="DHP87" s="888"/>
      <c r="DHQ87" s="888"/>
      <c r="DHR87" s="888"/>
      <c r="DHS87" s="888"/>
      <c r="DHT87" s="888"/>
      <c r="DHU87" s="888"/>
      <c r="DHV87" s="888"/>
      <c r="DHW87" s="888"/>
      <c r="DHX87" s="888"/>
      <c r="DHY87" s="888"/>
      <c r="DHZ87" s="888"/>
      <c r="DIA87" s="888"/>
      <c r="DIB87" s="888"/>
      <c r="DIC87" s="888"/>
      <c r="DID87" s="888"/>
      <c r="DIE87" s="888"/>
      <c r="DIF87" s="888"/>
      <c r="DIG87" s="888"/>
      <c r="DIH87" s="888"/>
      <c r="DII87" s="888"/>
      <c r="DIJ87" s="888"/>
      <c r="DIK87" s="888"/>
      <c r="DIL87" s="888"/>
      <c r="DIM87" s="888"/>
      <c r="DIN87" s="888"/>
      <c r="DIO87" s="888"/>
      <c r="DIP87" s="888"/>
      <c r="DIQ87" s="888"/>
      <c r="DIR87" s="888"/>
      <c r="DIS87" s="888"/>
      <c r="DIT87" s="888"/>
      <c r="DIU87" s="888"/>
      <c r="DIV87" s="888"/>
      <c r="DIW87" s="888"/>
      <c r="DIX87" s="888"/>
      <c r="DIY87" s="888"/>
      <c r="DIZ87" s="888"/>
      <c r="DJA87" s="888"/>
      <c r="DJB87" s="888"/>
      <c r="DJC87" s="888"/>
      <c r="DJD87" s="888"/>
      <c r="DJE87" s="888"/>
      <c r="DJF87" s="888"/>
      <c r="DJG87" s="888"/>
      <c r="DJH87" s="888"/>
      <c r="DJI87" s="888"/>
      <c r="DJJ87" s="888"/>
      <c r="DJK87" s="888"/>
      <c r="DJL87" s="888"/>
      <c r="DJM87" s="888"/>
      <c r="DJN87" s="888"/>
      <c r="DJO87" s="888"/>
      <c r="DJP87" s="888"/>
      <c r="DJQ87" s="888"/>
      <c r="DJR87" s="888"/>
      <c r="DJS87" s="888"/>
      <c r="DJT87" s="888"/>
      <c r="DJU87" s="888"/>
      <c r="DJV87" s="888"/>
      <c r="DJW87" s="888"/>
      <c r="DJX87" s="888"/>
      <c r="DJY87" s="888"/>
      <c r="DJZ87" s="888"/>
      <c r="DKA87" s="888"/>
      <c r="DKB87" s="888"/>
      <c r="DKC87" s="888"/>
      <c r="DKD87" s="888"/>
      <c r="DKE87" s="888"/>
      <c r="DKF87" s="888"/>
      <c r="DKG87" s="888"/>
      <c r="DKH87" s="888"/>
      <c r="DKI87" s="888"/>
      <c r="DKJ87" s="888"/>
      <c r="DKK87" s="888"/>
      <c r="DKL87" s="888"/>
      <c r="DKM87" s="888"/>
      <c r="DKN87" s="888"/>
      <c r="DKO87" s="888"/>
      <c r="DKP87" s="888"/>
      <c r="DKQ87" s="888"/>
      <c r="DKR87" s="888"/>
      <c r="DKS87" s="888"/>
      <c r="DKT87" s="888"/>
      <c r="DKU87" s="888"/>
      <c r="DKV87" s="888"/>
      <c r="DKW87" s="888"/>
      <c r="DKX87" s="888"/>
      <c r="DKY87" s="888"/>
      <c r="DKZ87" s="888"/>
      <c r="DLA87" s="888"/>
      <c r="DLB87" s="888"/>
      <c r="DLC87" s="888"/>
      <c r="DLD87" s="888"/>
      <c r="DLE87" s="888"/>
      <c r="DLF87" s="888"/>
      <c r="DLG87" s="888"/>
      <c r="DLH87" s="888"/>
      <c r="DLI87" s="888"/>
      <c r="DLJ87" s="888"/>
      <c r="DLK87" s="888"/>
      <c r="DLL87" s="888"/>
      <c r="DLM87" s="888"/>
      <c r="DLN87" s="888"/>
      <c r="DLO87" s="888"/>
      <c r="DLP87" s="888"/>
      <c r="DLQ87" s="888"/>
      <c r="DLR87" s="888"/>
      <c r="DLS87" s="888"/>
      <c r="DLT87" s="888"/>
      <c r="DLU87" s="888"/>
      <c r="DLV87" s="888"/>
      <c r="DLW87" s="888"/>
      <c r="DLX87" s="888"/>
      <c r="DLY87" s="888"/>
      <c r="DLZ87" s="888"/>
      <c r="DMA87" s="888"/>
      <c r="DMB87" s="888"/>
      <c r="DMC87" s="888"/>
      <c r="DMD87" s="888"/>
      <c r="DME87" s="888"/>
      <c r="DMF87" s="888"/>
      <c r="DMG87" s="888"/>
      <c r="DMH87" s="888"/>
      <c r="DMI87" s="888"/>
      <c r="DMJ87" s="888"/>
      <c r="DMK87" s="888"/>
      <c r="DML87" s="888"/>
      <c r="DMM87" s="888"/>
      <c r="DMN87" s="888"/>
      <c r="DMO87" s="888"/>
      <c r="DMP87" s="888"/>
      <c r="DMQ87" s="888"/>
      <c r="DMR87" s="888"/>
      <c r="DMS87" s="888"/>
      <c r="DMT87" s="888"/>
      <c r="DMU87" s="888"/>
      <c r="DMV87" s="888"/>
      <c r="DMW87" s="888"/>
      <c r="DMX87" s="888"/>
      <c r="DMY87" s="888"/>
      <c r="DMZ87" s="888"/>
      <c r="DNA87" s="888"/>
      <c r="DNB87" s="888"/>
      <c r="DNC87" s="888"/>
      <c r="DND87" s="888"/>
      <c r="DNE87" s="888"/>
      <c r="DNF87" s="888"/>
      <c r="DNG87" s="888"/>
      <c r="DNH87" s="888"/>
      <c r="DNI87" s="888"/>
      <c r="DNJ87" s="888"/>
      <c r="DNK87" s="888"/>
      <c r="DNL87" s="888"/>
      <c r="DNM87" s="888"/>
      <c r="DNN87" s="888"/>
      <c r="DNO87" s="888"/>
      <c r="DNP87" s="888"/>
      <c r="DNQ87" s="888"/>
      <c r="DNR87" s="888"/>
      <c r="DNS87" s="888"/>
      <c r="DNT87" s="888"/>
      <c r="DNU87" s="888"/>
      <c r="DNV87" s="888"/>
      <c r="DNW87" s="888"/>
      <c r="DNX87" s="888"/>
      <c r="DNY87" s="888"/>
      <c r="DNZ87" s="888"/>
      <c r="DOA87" s="888"/>
      <c r="DOB87" s="888"/>
      <c r="DOC87" s="888"/>
      <c r="DOD87" s="888"/>
      <c r="DOE87" s="888"/>
      <c r="DOF87" s="888"/>
      <c r="DOG87" s="888"/>
      <c r="DOH87" s="888"/>
      <c r="DOI87" s="888"/>
      <c r="DOJ87" s="888"/>
      <c r="DOK87" s="888"/>
      <c r="DOL87" s="888"/>
      <c r="DOM87" s="888"/>
      <c r="DON87" s="888"/>
      <c r="DOO87" s="888"/>
      <c r="DOP87" s="888"/>
      <c r="DOQ87" s="888"/>
      <c r="DOR87" s="888"/>
      <c r="DOS87" s="888"/>
      <c r="DOT87" s="888"/>
      <c r="DOU87" s="888"/>
      <c r="DOV87" s="888"/>
      <c r="DOW87" s="888"/>
      <c r="DOX87" s="888"/>
      <c r="DOY87" s="888"/>
      <c r="DOZ87" s="888"/>
      <c r="DPA87" s="888"/>
      <c r="DPB87" s="888"/>
      <c r="DPC87" s="888"/>
      <c r="DPD87" s="888"/>
      <c r="DPE87" s="888"/>
      <c r="DPF87" s="888"/>
      <c r="DPG87" s="888"/>
      <c r="DPH87" s="888"/>
      <c r="DPI87" s="888"/>
      <c r="DPJ87" s="888"/>
      <c r="DPK87" s="888"/>
      <c r="DPL87" s="888"/>
      <c r="DPM87" s="888"/>
      <c r="DPN87" s="888"/>
      <c r="DPO87" s="888"/>
      <c r="DPP87" s="888"/>
      <c r="DPQ87" s="888"/>
      <c r="DPR87" s="888"/>
      <c r="DPS87" s="888"/>
      <c r="DPT87" s="888"/>
      <c r="DPU87" s="888"/>
      <c r="DPV87" s="888"/>
      <c r="DPW87" s="888"/>
      <c r="DPX87" s="888"/>
      <c r="DPY87" s="888"/>
      <c r="DPZ87" s="888"/>
      <c r="DQA87" s="888"/>
      <c r="DQB87" s="888"/>
      <c r="DQC87" s="888"/>
      <c r="DQD87" s="888"/>
      <c r="DQE87" s="888"/>
      <c r="DQF87" s="888"/>
      <c r="DQG87" s="888"/>
      <c r="DQH87" s="888"/>
      <c r="DQI87" s="888"/>
      <c r="DQJ87" s="888"/>
      <c r="DQK87" s="888"/>
      <c r="DQL87" s="888"/>
      <c r="DQM87" s="888"/>
      <c r="DQN87" s="888"/>
      <c r="DQO87" s="888"/>
      <c r="DQP87" s="888"/>
      <c r="DQQ87" s="888"/>
      <c r="DQR87" s="888"/>
      <c r="DQS87" s="888"/>
      <c r="DQT87" s="888"/>
      <c r="DQU87" s="888"/>
      <c r="DQV87" s="888"/>
      <c r="DQW87" s="888"/>
      <c r="DQX87" s="888"/>
      <c r="DQY87" s="888"/>
      <c r="DQZ87" s="888"/>
      <c r="DRA87" s="888"/>
      <c r="DRB87" s="888"/>
      <c r="DRC87" s="888"/>
      <c r="DRD87" s="888"/>
      <c r="DRE87" s="888"/>
      <c r="DRF87" s="888"/>
      <c r="DRG87" s="888"/>
      <c r="DRH87" s="888"/>
      <c r="DRI87" s="888"/>
      <c r="DRJ87" s="888"/>
      <c r="DRK87" s="888"/>
      <c r="DRL87" s="888"/>
      <c r="DRM87" s="888"/>
      <c r="DRN87" s="888"/>
      <c r="DRO87" s="888"/>
      <c r="DRP87" s="888"/>
      <c r="DRQ87" s="888"/>
      <c r="DRR87" s="888"/>
      <c r="DRS87" s="888"/>
      <c r="DRT87" s="888"/>
      <c r="DRU87" s="888"/>
      <c r="DRV87" s="888"/>
      <c r="DRW87" s="888"/>
      <c r="DRX87" s="888"/>
      <c r="DRY87" s="888"/>
      <c r="DRZ87" s="888"/>
      <c r="DSA87" s="888"/>
      <c r="DSB87" s="888"/>
      <c r="DSC87" s="888"/>
      <c r="DSD87" s="888"/>
      <c r="DSE87" s="888"/>
      <c r="DSF87" s="888"/>
      <c r="DSG87" s="888"/>
      <c r="DSH87" s="888"/>
      <c r="DSI87" s="888"/>
      <c r="DSJ87" s="888"/>
      <c r="DSK87" s="888"/>
      <c r="DSL87" s="888"/>
      <c r="DSM87" s="888"/>
      <c r="DSN87" s="888"/>
      <c r="DSO87" s="888"/>
      <c r="DSP87" s="888"/>
      <c r="DSQ87" s="888"/>
      <c r="DSR87" s="888"/>
      <c r="DSS87" s="888"/>
      <c r="DST87" s="888"/>
      <c r="DSU87" s="888"/>
      <c r="DSV87" s="888"/>
      <c r="DSW87" s="888"/>
      <c r="DSX87" s="888"/>
      <c r="DSY87" s="888"/>
      <c r="DSZ87" s="888"/>
      <c r="DTA87" s="888"/>
      <c r="DTB87" s="888"/>
      <c r="DTC87" s="888"/>
      <c r="DTD87" s="888"/>
      <c r="DTE87" s="888"/>
      <c r="DTF87" s="888"/>
      <c r="DTG87" s="888"/>
      <c r="DTH87" s="888"/>
      <c r="DTI87" s="888"/>
      <c r="DTJ87" s="888"/>
      <c r="DTK87" s="888"/>
      <c r="DTL87" s="888"/>
      <c r="DTM87" s="888"/>
      <c r="DTN87" s="888"/>
      <c r="DTO87" s="888"/>
      <c r="DTP87" s="888"/>
      <c r="DTQ87" s="888"/>
      <c r="DTR87" s="888"/>
      <c r="DTS87" s="888"/>
      <c r="DTT87" s="888"/>
      <c r="DTU87" s="888"/>
      <c r="DTV87" s="888"/>
      <c r="DTW87" s="888"/>
      <c r="DTX87" s="888"/>
      <c r="DTY87" s="888"/>
      <c r="DTZ87" s="888"/>
      <c r="DUA87" s="888"/>
      <c r="DUB87" s="888"/>
      <c r="DUC87" s="888"/>
      <c r="DUD87" s="888"/>
      <c r="DUE87" s="888"/>
      <c r="DUF87" s="888"/>
      <c r="DUG87" s="888"/>
      <c r="DUH87" s="888"/>
      <c r="DUI87" s="888"/>
      <c r="DUJ87" s="888"/>
      <c r="DUK87" s="888"/>
      <c r="DUL87" s="888"/>
      <c r="DUM87" s="888"/>
      <c r="DUN87" s="888"/>
      <c r="DUO87" s="888"/>
      <c r="DUP87" s="888"/>
      <c r="DUQ87" s="888"/>
      <c r="DUR87" s="888"/>
      <c r="DUS87" s="888"/>
      <c r="DUT87" s="888"/>
      <c r="DUU87" s="888"/>
      <c r="DUV87" s="888"/>
      <c r="DUW87" s="888"/>
      <c r="DUX87" s="888"/>
      <c r="DUY87" s="888"/>
      <c r="DUZ87" s="888"/>
      <c r="DVA87" s="888"/>
      <c r="DVB87" s="888"/>
      <c r="DVC87" s="888"/>
      <c r="DVD87" s="888"/>
      <c r="DVE87" s="888"/>
      <c r="DVF87" s="888"/>
      <c r="DVG87" s="888"/>
      <c r="DVH87" s="888"/>
      <c r="DVI87" s="888"/>
      <c r="DVJ87" s="888"/>
      <c r="DVK87" s="888"/>
      <c r="DVL87" s="888"/>
      <c r="DVM87" s="888"/>
      <c r="DVN87" s="888"/>
      <c r="DVO87" s="888"/>
      <c r="DVP87" s="888"/>
      <c r="DVQ87" s="888"/>
      <c r="DVR87" s="888"/>
      <c r="DVS87" s="888"/>
      <c r="DVT87" s="888"/>
      <c r="DVU87" s="888"/>
      <c r="DVV87" s="888"/>
      <c r="DVW87" s="888"/>
      <c r="DVX87" s="888"/>
      <c r="DVY87" s="888"/>
      <c r="DVZ87" s="888"/>
      <c r="DWA87" s="888"/>
      <c r="DWB87" s="888"/>
      <c r="DWC87" s="888"/>
      <c r="DWD87" s="888"/>
      <c r="DWE87" s="888"/>
      <c r="DWF87" s="888"/>
      <c r="DWG87" s="888"/>
      <c r="DWH87" s="888"/>
      <c r="DWI87" s="888"/>
      <c r="DWJ87" s="888"/>
      <c r="DWK87" s="888"/>
      <c r="DWL87" s="888"/>
      <c r="DWM87" s="888"/>
      <c r="DWN87" s="888"/>
      <c r="DWO87" s="888"/>
      <c r="DWP87" s="888"/>
      <c r="DWQ87" s="888"/>
      <c r="DWR87" s="888"/>
      <c r="DWS87" s="888"/>
      <c r="DWT87" s="888"/>
      <c r="DWU87" s="888"/>
      <c r="DWV87" s="888"/>
      <c r="DWW87" s="888"/>
      <c r="DWX87" s="888"/>
      <c r="DWY87" s="888"/>
      <c r="DWZ87" s="888"/>
      <c r="DXA87" s="888"/>
      <c r="DXB87" s="888"/>
      <c r="DXC87" s="888"/>
      <c r="DXD87" s="888"/>
      <c r="DXE87" s="888"/>
      <c r="DXF87" s="888"/>
      <c r="DXG87" s="888"/>
      <c r="DXH87" s="888"/>
      <c r="DXI87" s="888"/>
      <c r="DXJ87" s="888"/>
      <c r="DXK87" s="888"/>
      <c r="DXL87" s="888"/>
      <c r="DXM87" s="888"/>
      <c r="DXN87" s="888"/>
      <c r="DXO87" s="888"/>
      <c r="DXP87" s="888"/>
      <c r="DXQ87" s="888"/>
      <c r="DXR87" s="888"/>
      <c r="DXS87" s="888"/>
      <c r="DXT87" s="888"/>
      <c r="DXU87" s="888"/>
      <c r="DXV87" s="888"/>
      <c r="DXW87" s="888"/>
      <c r="DXX87" s="888"/>
      <c r="DXY87" s="888"/>
      <c r="DXZ87" s="888"/>
      <c r="DYA87" s="888"/>
      <c r="DYB87" s="888"/>
      <c r="DYC87" s="888"/>
      <c r="DYD87" s="888"/>
      <c r="DYE87" s="888"/>
      <c r="DYF87" s="888"/>
      <c r="DYG87" s="888"/>
      <c r="DYH87" s="888"/>
      <c r="DYI87" s="888"/>
      <c r="DYJ87" s="888"/>
      <c r="DYK87" s="888"/>
      <c r="DYL87" s="888"/>
      <c r="DYM87" s="888"/>
      <c r="DYN87" s="888"/>
      <c r="DYO87" s="888"/>
      <c r="DYP87" s="888"/>
      <c r="DYQ87" s="888"/>
      <c r="DYR87" s="888"/>
      <c r="DYS87" s="888"/>
      <c r="DYT87" s="888"/>
      <c r="DYU87" s="888"/>
      <c r="DYV87" s="888"/>
      <c r="DYW87" s="888"/>
      <c r="DYX87" s="888"/>
      <c r="DYY87" s="888"/>
      <c r="DYZ87" s="888"/>
      <c r="DZA87" s="888"/>
      <c r="DZB87" s="888"/>
      <c r="DZC87" s="888"/>
      <c r="DZD87" s="888"/>
      <c r="DZE87" s="888"/>
      <c r="DZF87" s="888"/>
      <c r="DZG87" s="888"/>
      <c r="DZH87" s="888"/>
      <c r="DZI87" s="888"/>
      <c r="DZJ87" s="888"/>
      <c r="DZK87" s="888"/>
      <c r="DZL87" s="888"/>
      <c r="DZM87" s="888"/>
      <c r="DZN87" s="888"/>
      <c r="DZO87" s="888"/>
      <c r="DZP87" s="888"/>
      <c r="DZQ87" s="888"/>
      <c r="DZR87" s="888"/>
      <c r="DZS87" s="888"/>
      <c r="DZT87" s="888"/>
      <c r="DZU87" s="888"/>
      <c r="DZV87" s="888"/>
      <c r="DZW87" s="888"/>
      <c r="DZX87" s="888"/>
      <c r="DZY87" s="888"/>
      <c r="DZZ87" s="888"/>
      <c r="EAA87" s="888"/>
      <c r="EAB87" s="888"/>
      <c r="EAC87" s="888"/>
      <c r="EAD87" s="888"/>
      <c r="EAE87" s="888"/>
      <c r="EAF87" s="888"/>
      <c r="EAG87" s="888"/>
      <c r="EAH87" s="888"/>
      <c r="EAI87" s="888"/>
      <c r="EAJ87" s="888"/>
      <c r="EAK87" s="888"/>
      <c r="EAL87" s="888"/>
      <c r="EAM87" s="888"/>
      <c r="EAN87" s="888"/>
      <c r="EAO87" s="888"/>
      <c r="EAP87" s="888"/>
      <c r="EAQ87" s="888"/>
      <c r="EAR87" s="888"/>
      <c r="EAS87" s="888"/>
      <c r="EAT87" s="888"/>
      <c r="EAU87" s="888"/>
      <c r="EAV87" s="888"/>
      <c r="EAW87" s="888"/>
      <c r="EAX87" s="888"/>
      <c r="EAY87" s="888"/>
      <c r="EAZ87" s="888"/>
      <c r="EBA87" s="888"/>
      <c r="EBB87" s="888"/>
      <c r="EBC87" s="888"/>
      <c r="EBD87" s="888"/>
      <c r="EBE87" s="888"/>
      <c r="EBF87" s="888"/>
      <c r="EBG87" s="888"/>
      <c r="EBH87" s="888"/>
      <c r="EBI87" s="888"/>
      <c r="EBJ87" s="888"/>
      <c r="EBK87" s="888"/>
      <c r="EBL87" s="888"/>
      <c r="EBM87" s="888"/>
      <c r="EBN87" s="888"/>
      <c r="EBO87" s="888"/>
      <c r="EBP87" s="888"/>
      <c r="EBQ87" s="888"/>
      <c r="EBR87" s="888"/>
      <c r="EBS87" s="888"/>
      <c r="EBT87" s="888"/>
      <c r="EBU87" s="888"/>
      <c r="EBV87" s="888"/>
      <c r="EBW87" s="888"/>
      <c r="EBX87" s="888"/>
      <c r="EBY87" s="888"/>
      <c r="EBZ87" s="888"/>
      <c r="ECA87" s="888"/>
      <c r="ECB87" s="888"/>
      <c r="ECC87" s="888"/>
      <c r="ECD87" s="888"/>
      <c r="ECE87" s="888"/>
      <c r="ECF87" s="888"/>
      <c r="ECG87" s="888"/>
      <c r="ECH87" s="888"/>
      <c r="ECI87" s="888"/>
      <c r="ECJ87" s="888"/>
      <c r="ECK87" s="888"/>
      <c r="ECL87" s="888"/>
      <c r="ECM87" s="888"/>
      <c r="ECN87" s="888"/>
      <c r="ECO87" s="888"/>
      <c r="ECP87" s="888"/>
      <c r="ECQ87" s="888"/>
      <c r="ECR87" s="888"/>
      <c r="ECS87" s="888"/>
      <c r="ECT87" s="888"/>
      <c r="ECU87" s="888"/>
      <c r="ECV87" s="888"/>
      <c r="ECW87" s="888"/>
      <c r="ECX87" s="888"/>
      <c r="ECY87" s="888"/>
      <c r="ECZ87" s="888"/>
      <c r="EDA87" s="888"/>
      <c r="EDB87" s="888"/>
      <c r="EDC87" s="888"/>
      <c r="EDD87" s="888"/>
      <c r="EDE87" s="888"/>
      <c r="EDF87" s="888"/>
      <c r="EDG87" s="888"/>
      <c r="EDH87" s="888"/>
      <c r="EDI87" s="888"/>
      <c r="EDJ87" s="888"/>
      <c r="EDK87" s="888"/>
      <c r="EDL87" s="888"/>
      <c r="EDM87" s="888"/>
      <c r="EDN87" s="888"/>
      <c r="EDO87" s="888"/>
      <c r="EDP87" s="888"/>
      <c r="EDQ87" s="888"/>
      <c r="EDR87" s="888"/>
      <c r="EDS87" s="888"/>
      <c r="EDT87" s="888"/>
      <c r="EDU87" s="888"/>
      <c r="EDV87" s="888"/>
      <c r="EDW87" s="888"/>
      <c r="EDX87" s="888"/>
      <c r="EDY87" s="888"/>
      <c r="EDZ87" s="888"/>
      <c r="EEA87" s="888"/>
      <c r="EEB87" s="888"/>
      <c r="EEC87" s="888"/>
      <c r="EED87" s="888"/>
      <c r="EEE87" s="888"/>
      <c r="EEF87" s="888"/>
      <c r="EEG87" s="888"/>
      <c r="EEH87" s="888"/>
      <c r="EEI87" s="888"/>
      <c r="EEJ87" s="888"/>
      <c r="EEK87" s="888"/>
      <c r="EEL87" s="888"/>
      <c r="EEM87" s="888"/>
      <c r="EEN87" s="888"/>
      <c r="EEO87" s="888"/>
      <c r="EEP87" s="888"/>
      <c r="EEQ87" s="888"/>
      <c r="EER87" s="888"/>
      <c r="EES87" s="888"/>
      <c r="EET87" s="888"/>
      <c r="EEU87" s="888"/>
      <c r="EEV87" s="888"/>
      <c r="EEW87" s="888"/>
      <c r="EEX87" s="888"/>
      <c r="EEY87" s="888"/>
      <c r="EEZ87" s="888"/>
      <c r="EFA87" s="888"/>
      <c r="EFB87" s="888"/>
      <c r="EFC87" s="888"/>
      <c r="EFD87" s="888"/>
      <c r="EFE87" s="888"/>
      <c r="EFF87" s="888"/>
      <c r="EFG87" s="888"/>
      <c r="EFH87" s="888"/>
      <c r="EFI87" s="888"/>
      <c r="EFJ87" s="888"/>
      <c r="EFK87" s="888"/>
      <c r="EFL87" s="888"/>
      <c r="EFM87" s="888"/>
      <c r="EFN87" s="888"/>
      <c r="EFO87" s="888"/>
      <c r="EFP87" s="888"/>
      <c r="EFQ87" s="888"/>
      <c r="EFR87" s="888"/>
      <c r="EFS87" s="888"/>
      <c r="EFT87" s="888"/>
      <c r="EFU87" s="888"/>
      <c r="EFV87" s="888"/>
      <c r="EFW87" s="888"/>
      <c r="EFX87" s="888"/>
      <c r="EFY87" s="888"/>
      <c r="EFZ87" s="888"/>
      <c r="EGA87" s="888"/>
      <c r="EGB87" s="888"/>
      <c r="EGC87" s="888"/>
      <c r="EGD87" s="888"/>
      <c r="EGE87" s="888"/>
      <c r="EGF87" s="888"/>
      <c r="EGG87" s="888"/>
      <c r="EGH87" s="888"/>
      <c r="EGI87" s="888"/>
      <c r="EGJ87" s="888"/>
      <c r="EGK87" s="888"/>
      <c r="EGL87" s="888"/>
      <c r="EGM87" s="888"/>
      <c r="EGN87" s="888"/>
      <c r="EGO87" s="888"/>
      <c r="EGP87" s="888"/>
      <c r="EGQ87" s="888"/>
      <c r="EGR87" s="888"/>
      <c r="EGS87" s="888"/>
      <c r="EGT87" s="888"/>
      <c r="EGU87" s="888"/>
      <c r="EGV87" s="888"/>
      <c r="EGW87" s="888"/>
      <c r="EGX87" s="888"/>
      <c r="EGY87" s="888"/>
      <c r="EGZ87" s="888"/>
      <c r="EHA87" s="888"/>
      <c r="EHB87" s="888"/>
      <c r="EHC87" s="888"/>
      <c r="EHD87" s="888"/>
      <c r="EHE87" s="888"/>
      <c r="EHF87" s="888"/>
      <c r="EHG87" s="888"/>
      <c r="EHH87" s="888"/>
      <c r="EHI87" s="888"/>
      <c r="EHJ87" s="888"/>
      <c r="EHK87" s="888"/>
      <c r="EHL87" s="888"/>
      <c r="EHM87" s="888"/>
      <c r="EHN87" s="888"/>
      <c r="EHO87" s="888"/>
      <c r="EHP87" s="888"/>
      <c r="EHQ87" s="888"/>
      <c r="EHR87" s="888"/>
      <c r="EHS87" s="888"/>
      <c r="EHT87" s="888"/>
      <c r="EHU87" s="888"/>
      <c r="EHV87" s="888"/>
      <c r="EHW87" s="888"/>
      <c r="EHX87" s="888"/>
      <c r="EHY87" s="888"/>
      <c r="EHZ87" s="888"/>
      <c r="EIA87" s="888"/>
      <c r="EIB87" s="888"/>
      <c r="EIC87" s="888"/>
      <c r="EID87" s="888"/>
      <c r="EIE87" s="888"/>
      <c r="EIF87" s="888"/>
      <c r="EIG87" s="888"/>
      <c r="EIH87" s="888"/>
      <c r="EII87" s="888"/>
      <c r="EIJ87" s="888"/>
      <c r="EIK87" s="888"/>
      <c r="EIL87" s="888"/>
      <c r="EIM87" s="888"/>
      <c r="EIN87" s="888"/>
      <c r="EIO87" s="888"/>
      <c r="EIP87" s="888"/>
      <c r="EIQ87" s="888"/>
      <c r="EIR87" s="888"/>
      <c r="EIS87" s="888"/>
      <c r="EIT87" s="888"/>
      <c r="EIU87" s="888"/>
      <c r="EIV87" s="888"/>
      <c r="EIW87" s="888"/>
      <c r="EIX87" s="888"/>
      <c r="EIY87" s="888"/>
      <c r="EIZ87" s="888"/>
      <c r="EJA87" s="888"/>
      <c r="EJB87" s="888"/>
      <c r="EJC87" s="888"/>
      <c r="EJD87" s="888"/>
      <c r="EJE87" s="888"/>
      <c r="EJF87" s="888"/>
      <c r="EJG87" s="888"/>
      <c r="EJH87" s="888"/>
      <c r="EJI87" s="888"/>
      <c r="EJJ87" s="888"/>
      <c r="EJK87" s="888"/>
      <c r="EJL87" s="888"/>
      <c r="EJM87" s="888"/>
      <c r="EJN87" s="888"/>
      <c r="EJO87" s="888"/>
      <c r="EJP87" s="888"/>
      <c r="EJQ87" s="888"/>
      <c r="EJR87" s="888"/>
      <c r="EJS87" s="888"/>
      <c r="EJT87" s="888"/>
      <c r="EJU87" s="888"/>
      <c r="EJV87" s="888"/>
      <c r="EJW87" s="888"/>
      <c r="EJX87" s="888"/>
      <c r="EJY87" s="888"/>
      <c r="EJZ87" s="888"/>
      <c r="EKA87" s="888"/>
      <c r="EKB87" s="888"/>
      <c r="EKC87" s="888"/>
      <c r="EKD87" s="888"/>
      <c r="EKE87" s="888"/>
      <c r="EKF87" s="888"/>
      <c r="EKG87" s="888"/>
      <c r="EKH87" s="888"/>
      <c r="EKI87" s="888"/>
      <c r="EKJ87" s="888"/>
      <c r="EKK87" s="888"/>
      <c r="EKL87" s="888"/>
      <c r="EKM87" s="888"/>
      <c r="EKN87" s="888"/>
      <c r="EKO87" s="888"/>
      <c r="EKP87" s="888"/>
      <c r="EKQ87" s="888"/>
      <c r="EKR87" s="888"/>
      <c r="EKS87" s="888"/>
      <c r="EKT87" s="888"/>
      <c r="EKU87" s="888"/>
      <c r="EKV87" s="888"/>
      <c r="EKW87" s="888"/>
      <c r="EKX87" s="888"/>
      <c r="EKY87" s="888"/>
      <c r="EKZ87" s="888"/>
      <c r="ELA87" s="888"/>
      <c r="ELB87" s="888"/>
      <c r="ELC87" s="888"/>
      <c r="ELD87" s="888"/>
      <c r="ELE87" s="888"/>
      <c r="ELF87" s="888"/>
      <c r="ELG87" s="888"/>
      <c r="ELH87" s="888"/>
      <c r="ELI87" s="888"/>
      <c r="ELJ87" s="888"/>
      <c r="ELK87" s="888"/>
      <c r="ELL87" s="888"/>
      <c r="ELM87" s="888"/>
      <c r="ELN87" s="888"/>
      <c r="ELO87" s="888"/>
      <c r="ELP87" s="888"/>
      <c r="ELQ87" s="888"/>
      <c r="ELR87" s="888"/>
      <c r="ELS87" s="888"/>
      <c r="ELT87" s="888"/>
      <c r="ELU87" s="888"/>
      <c r="ELV87" s="888"/>
      <c r="ELW87" s="888"/>
      <c r="ELX87" s="888"/>
      <c r="ELY87" s="888"/>
      <c r="ELZ87" s="888"/>
      <c r="EMA87" s="888"/>
      <c r="EMB87" s="888"/>
      <c r="EMC87" s="888"/>
      <c r="EMD87" s="888"/>
      <c r="EME87" s="888"/>
      <c r="EMF87" s="888"/>
      <c r="EMG87" s="888"/>
      <c r="EMH87" s="888"/>
      <c r="EMI87" s="888"/>
      <c r="EMJ87" s="888"/>
      <c r="EMK87" s="888"/>
      <c r="EML87" s="888"/>
      <c r="EMM87" s="888"/>
      <c r="EMN87" s="888"/>
      <c r="EMO87" s="888"/>
      <c r="EMP87" s="888"/>
      <c r="EMQ87" s="888"/>
      <c r="EMR87" s="888"/>
      <c r="EMS87" s="888"/>
      <c r="EMT87" s="888"/>
      <c r="EMU87" s="888"/>
      <c r="EMV87" s="888"/>
      <c r="EMW87" s="888"/>
      <c r="EMX87" s="888"/>
      <c r="EMY87" s="888"/>
      <c r="EMZ87" s="888"/>
      <c r="ENA87" s="888"/>
      <c r="ENB87" s="888"/>
      <c r="ENC87" s="888"/>
      <c r="END87" s="888"/>
      <c r="ENE87" s="888"/>
      <c r="ENF87" s="888"/>
      <c r="ENG87" s="888"/>
      <c r="ENH87" s="888"/>
      <c r="ENI87" s="888"/>
      <c r="ENJ87" s="888"/>
      <c r="ENK87" s="888"/>
      <c r="ENL87" s="888"/>
      <c r="ENM87" s="888"/>
      <c r="ENN87" s="888"/>
      <c r="ENO87" s="888"/>
      <c r="ENP87" s="888"/>
      <c r="ENQ87" s="888"/>
      <c r="ENR87" s="888"/>
      <c r="ENS87" s="888"/>
      <c r="ENT87" s="888"/>
      <c r="ENU87" s="888"/>
      <c r="ENV87" s="888"/>
      <c r="ENW87" s="888"/>
      <c r="ENX87" s="888"/>
      <c r="ENY87" s="888"/>
      <c r="ENZ87" s="888"/>
      <c r="EOA87" s="888"/>
      <c r="EOB87" s="888"/>
      <c r="EOC87" s="888"/>
      <c r="EOD87" s="888"/>
      <c r="EOE87" s="888"/>
      <c r="EOF87" s="888"/>
      <c r="EOG87" s="888"/>
      <c r="EOH87" s="888"/>
      <c r="EOI87" s="888"/>
      <c r="EOJ87" s="888"/>
      <c r="EOK87" s="888"/>
      <c r="EOL87" s="888"/>
      <c r="EOM87" s="888"/>
      <c r="EON87" s="888"/>
      <c r="EOO87" s="888"/>
      <c r="EOP87" s="888"/>
      <c r="EOQ87" s="888"/>
      <c r="EOR87" s="888"/>
      <c r="EOS87" s="888"/>
      <c r="EOT87" s="888"/>
      <c r="EOU87" s="888"/>
      <c r="EOV87" s="888"/>
      <c r="EOW87" s="888"/>
      <c r="EOX87" s="888"/>
      <c r="EOY87" s="888"/>
      <c r="EOZ87" s="888"/>
      <c r="EPA87" s="888"/>
      <c r="EPB87" s="888"/>
      <c r="EPC87" s="888"/>
      <c r="EPD87" s="888"/>
      <c r="EPE87" s="888"/>
      <c r="EPF87" s="888"/>
      <c r="EPG87" s="888"/>
      <c r="EPH87" s="888"/>
      <c r="EPI87" s="888"/>
      <c r="EPJ87" s="888"/>
      <c r="EPK87" s="888"/>
      <c r="EPL87" s="888"/>
      <c r="EPM87" s="888"/>
      <c r="EPN87" s="888"/>
      <c r="EPO87" s="888"/>
      <c r="EPP87" s="888"/>
      <c r="EPQ87" s="888"/>
      <c r="EPR87" s="888"/>
      <c r="EPS87" s="888"/>
      <c r="EPT87" s="888"/>
      <c r="EPU87" s="888"/>
      <c r="EPV87" s="888"/>
      <c r="EPW87" s="888"/>
      <c r="EPX87" s="888"/>
      <c r="EPY87" s="888"/>
      <c r="EPZ87" s="888"/>
      <c r="EQA87" s="888"/>
      <c r="EQB87" s="888"/>
      <c r="EQC87" s="888"/>
      <c r="EQD87" s="888"/>
      <c r="EQE87" s="888"/>
      <c r="EQF87" s="888"/>
      <c r="EQG87" s="888"/>
      <c r="EQH87" s="888"/>
      <c r="EQI87" s="888"/>
      <c r="EQJ87" s="888"/>
      <c r="EQK87" s="888"/>
      <c r="EQL87" s="888"/>
      <c r="EQM87" s="888"/>
      <c r="EQN87" s="888"/>
      <c r="EQO87" s="888"/>
      <c r="EQP87" s="888"/>
      <c r="EQQ87" s="888"/>
      <c r="EQR87" s="888"/>
      <c r="EQS87" s="888"/>
      <c r="EQT87" s="888"/>
      <c r="EQU87" s="888"/>
      <c r="EQV87" s="888"/>
      <c r="EQW87" s="888"/>
      <c r="EQX87" s="888"/>
      <c r="EQY87" s="888"/>
      <c r="EQZ87" s="888"/>
      <c r="ERA87" s="888"/>
      <c r="ERB87" s="888"/>
      <c r="ERC87" s="888"/>
      <c r="ERD87" s="888"/>
      <c r="ERE87" s="888"/>
      <c r="ERF87" s="888"/>
      <c r="ERG87" s="888"/>
      <c r="ERH87" s="888"/>
      <c r="ERI87" s="888"/>
      <c r="ERJ87" s="888"/>
      <c r="ERK87" s="888"/>
      <c r="ERL87" s="888"/>
      <c r="ERM87" s="888"/>
      <c r="ERN87" s="888"/>
      <c r="ERO87" s="888"/>
      <c r="ERP87" s="888"/>
      <c r="ERQ87" s="888"/>
      <c r="ERR87" s="888"/>
      <c r="ERS87" s="888"/>
      <c r="ERT87" s="888"/>
      <c r="ERU87" s="888"/>
      <c r="ERV87" s="888"/>
      <c r="ERW87" s="888"/>
      <c r="ERX87" s="888"/>
      <c r="ERY87" s="888"/>
      <c r="ERZ87" s="888"/>
      <c r="ESA87" s="888"/>
      <c r="ESB87" s="888"/>
      <c r="ESC87" s="888"/>
      <c r="ESD87" s="888"/>
      <c r="ESE87" s="888"/>
      <c r="ESF87" s="888"/>
      <c r="ESG87" s="888"/>
      <c r="ESH87" s="888"/>
      <c r="ESI87" s="888"/>
      <c r="ESJ87" s="888"/>
      <c r="ESK87" s="888"/>
      <c r="ESL87" s="888"/>
      <c r="ESM87" s="888"/>
      <c r="ESN87" s="888"/>
      <c r="ESO87" s="888"/>
      <c r="ESP87" s="888"/>
      <c r="ESQ87" s="888"/>
      <c r="ESR87" s="888"/>
      <c r="ESS87" s="888"/>
      <c r="EST87" s="888"/>
      <c r="ESU87" s="888"/>
      <c r="ESV87" s="888"/>
      <c r="ESW87" s="888"/>
      <c r="ESX87" s="888"/>
      <c r="ESY87" s="888"/>
      <c r="ESZ87" s="888"/>
      <c r="ETA87" s="888"/>
      <c r="ETB87" s="888"/>
      <c r="ETC87" s="888"/>
      <c r="ETD87" s="888"/>
      <c r="ETE87" s="888"/>
      <c r="ETF87" s="888"/>
      <c r="ETG87" s="888"/>
      <c r="ETH87" s="888"/>
      <c r="ETI87" s="888"/>
      <c r="ETJ87" s="888"/>
      <c r="ETK87" s="888"/>
      <c r="ETL87" s="888"/>
      <c r="ETM87" s="888"/>
      <c r="ETN87" s="888"/>
      <c r="ETO87" s="888"/>
      <c r="ETP87" s="888"/>
      <c r="ETQ87" s="888"/>
      <c r="ETR87" s="888"/>
      <c r="ETS87" s="888"/>
      <c r="ETT87" s="888"/>
      <c r="ETU87" s="888"/>
      <c r="ETV87" s="888"/>
      <c r="ETW87" s="888"/>
      <c r="ETX87" s="888"/>
      <c r="ETY87" s="888"/>
      <c r="ETZ87" s="888"/>
      <c r="EUA87" s="888"/>
      <c r="EUB87" s="888"/>
      <c r="EUC87" s="888"/>
      <c r="EUD87" s="888"/>
      <c r="EUE87" s="888"/>
      <c r="EUF87" s="888"/>
      <c r="EUG87" s="888"/>
      <c r="EUH87" s="888"/>
      <c r="EUI87" s="888"/>
      <c r="EUJ87" s="888"/>
      <c r="EUK87" s="888"/>
      <c r="EUL87" s="888"/>
      <c r="EUM87" s="888"/>
      <c r="EUN87" s="888"/>
      <c r="EUO87" s="888"/>
      <c r="EUP87" s="888"/>
      <c r="EUQ87" s="888"/>
      <c r="EUR87" s="888"/>
      <c r="EUS87" s="888"/>
      <c r="EUT87" s="888"/>
      <c r="EUU87" s="888"/>
      <c r="EUV87" s="888"/>
      <c r="EUW87" s="888"/>
      <c r="EUX87" s="888"/>
      <c r="EUY87" s="888"/>
      <c r="EUZ87" s="888"/>
      <c r="EVA87" s="888"/>
      <c r="EVB87" s="888"/>
      <c r="EVC87" s="888"/>
      <c r="EVD87" s="888"/>
      <c r="EVE87" s="888"/>
      <c r="EVF87" s="888"/>
      <c r="EVG87" s="888"/>
      <c r="EVH87" s="888"/>
      <c r="EVI87" s="888"/>
      <c r="EVJ87" s="888"/>
      <c r="EVK87" s="888"/>
      <c r="EVL87" s="888"/>
      <c r="EVM87" s="888"/>
      <c r="EVN87" s="888"/>
      <c r="EVO87" s="888"/>
      <c r="EVP87" s="888"/>
      <c r="EVQ87" s="888"/>
      <c r="EVR87" s="888"/>
      <c r="EVS87" s="888"/>
      <c r="EVT87" s="888"/>
      <c r="EVU87" s="888"/>
      <c r="EVV87" s="888"/>
      <c r="EVW87" s="888"/>
      <c r="EVX87" s="888"/>
      <c r="EVY87" s="888"/>
      <c r="EVZ87" s="888"/>
      <c r="EWA87" s="888"/>
      <c r="EWB87" s="888"/>
      <c r="EWC87" s="888"/>
      <c r="EWD87" s="888"/>
      <c r="EWE87" s="888"/>
      <c r="EWF87" s="888"/>
      <c r="EWG87" s="888"/>
      <c r="EWH87" s="888"/>
      <c r="EWI87" s="888"/>
      <c r="EWJ87" s="888"/>
      <c r="EWK87" s="888"/>
      <c r="EWL87" s="888"/>
      <c r="EWM87" s="888"/>
      <c r="EWN87" s="888"/>
      <c r="EWO87" s="888"/>
      <c r="EWP87" s="888"/>
      <c r="EWQ87" s="888"/>
      <c r="EWR87" s="888"/>
      <c r="EWS87" s="888"/>
      <c r="EWT87" s="888"/>
      <c r="EWU87" s="888"/>
      <c r="EWV87" s="888"/>
      <c r="EWW87" s="888"/>
      <c r="EWX87" s="888"/>
      <c r="EWY87" s="888"/>
      <c r="EWZ87" s="888"/>
      <c r="EXA87" s="888"/>
      <c r="EXB87" s="888"/>
      <c r="EXC87" s="888"/>
      <c r="EXD87" s="888"/>
      <c r="EXE87" s="888"/>
      <c r="EXF87" s="888"/>
      <c r="EXG87" s="888"/>
      <c r="EXH87" s="888"/>
      <c r="EXI87" s="888"/>
      <c r="EXJ87" s="888"/>
      <c r="EXK87" s="888"/>
      <c r="EXL87" s="888"/>
      <c r="EXM87" s="888"/>
      <c r="EXN87" s="888"/>
      <c r="EXO87" s="888"/>
      <c r="EXP87" s="888"/>
      <c r="EXQ87" s="888"/>
      <c r="EXR87" s="888"/>
      <c r="EXS87" s="888"/>
      <c r="EXT87" s="888"/>
      <c r="EXU87" s="888"/>
      <c r="EXV87" s="888"/>
      <c r="EXW87" s="888"/>
      <c r="EXX87" s="888"/>
      <c r="EXY87" s="888"/>
      <c r="EXZ87" s="888"/>
      <c r="EYA87" s="888"/>
      <c r="EYB87" s="888"/>
      <c r="EYC87" s="888"/>
      <c r="EYD87" s="888"/>
      <c r="EYE87" s="888"/>
      <c r="EYF87" s="888"/>
      <c r="EYG87" s="888"/>
      <c r="EYH87" s="888"/>
      <c r="EYI87" s="888"/>
      <c r="EYJ87" s="888"/>
      <c r="EYK87" s="888"/>
      <c r="EYL87" s="888"/>
      <c r="EYM87" s="888"/>
      <c r="EYN87" s="888"/>
      <c r="EYO87" s="888"/>
      <c r="EYP87" s="888"/>
      <c r="EYQ87" s="888"/>
      <c r="EYR87" s="888"/>
      <c r="EYS87" s="888"/>
      <c r="EYT87" s="888"/>
      <c r="EYU87" s="888"/>
      <c r="EYV87" s="888"/>
      <c r="EYW87" s="888"/>
      <c r="EYX87" s="888"/>
      <c r="EYY87" s="888"/>
      <c r="EYZ87" s="888"/>
      <c r="EZA87" s="888"/>
      <c r="EZB87" s="888"/>
      <c r="EZC87" s="888"/>
      <c r="EZD87" s="888"/>
      <c r="EZE87" s="888"/>
      <c r="EZF87" s="888"/>
      <c r="EZG87" s="888"/>
      <c r="EZH87" s="888"/>
      <c r="EZI87" s="888"/>
      <c r="EZJ87" s="888"/>
      <c r="EZK87" s="888"/>
      <c r="EZL87" s="888"/>
      <c r="EZM87" s="888"/>
      <c r="EZN87" s="888"/>
      <c r="EZO87" s="888"/>
      <c r="EZP87" s="888"/>
      <c r="EZQ87" s="888"/>
      <c r="EZR87" s="888"/>
      <c r="EZS87" s="888"/>
      <c r="EZT87" s="888"/>
      <c r="EZU87" s="888"/>
      <c r="EZV87" s="888"/>
      <c r="EZW87" s="888"/>
      <c r="EZX87" s="888"/>
      <c r="EZY87" s="888"/>
      <c r="EZZ87" s="888"/>
      <c r="FAA87" s="888"/>
      <c r="FAB87" s="888"/>
      <c r="FAC87" s="888"/>
      <c r="FAD87" s="888"/>
      <c r="FAE87" s="888"/>
      <c r="FAF87" s="888"/>
      <c r="FAG87" s="888"/>
      <c r="FAH87" s="888"/>
      <c r="FAI87" s="888"/>
      <c r="FAJ87" s="888"/>
      <c r="FAK87" s="888"/>
      <c r="FAL87" s="888"/>
      <c r="FAM87" s="888"/>
      <c r="FAN87" s="888"/>
      <c r="FAO87" s="888"/>
      <c r="FAP87" s="888"/>
      <c r="FAQ87" s="888"/>
      <c r="FAR87" s="888"/>
      <c r="FAS87" s="888"/>
      <c r="FAT87" s="888"/>
      <c r="FAU87" s="888"/>
      <c r="FAV87" s="888"/>
      <c r="FAW87" s="888"/>
      <c r="FAX87" s="888"/>
      <c r="FAY87" s="888"/>
      <c r="FAZ87" s="888"/>
      <c r="FBA87" s="888"/>
      <c r="FBB87" s="888"/>
      <c r="FBC87" s="888"/>
      <c r="FBD87" s="888"/>
      <c r="FBE87" s="888"/>
      <c r="FBF87" s="888"/>
      <c r="FBG87" s="888"/>
      <c r="FBH87" s="888"/>
      <c r="FBI87" s="888"/>
      <c r="FBJ87" s="888"/>
      <c r="FBK87" s="888"/>
      <c r="FBL87" s="888"/>
      <c r="FBM87" s="888"/>
      <c r="FBN87" s="888"/>
      <c r="FBO87" s="888"/>
      <c r="FBP87" s="888"/>
      <c r="FBQ87" s="888"/>
      <c r="FBR87" s="888"/>
      <c r="FBS87" s="888"/>
      <c r="FBT87" s="888"/>
      <c r="FBU87" s="888"/>
      <c r="FBV87" s="888"/>
      <c r="FBW87" s="888"/>
      <c r="FBX87" s="888"/>
      <c r="FBY87" s="888"/>
      <c r="FBZ87" s="888"/>
      <c r="FCA87" s="888"/>
      <c r="FCB87" s="888"/>
      <c r="FCC87" s="888"/>
      <c r="FCD87" s="888"/>
      <c r="FCE87" s="888"/>
      <c r="FCF87" s="888"/>
      <c r="FCG87" s="888"/>
      <c r="FCH87" s="888"/>
      <c r="FCI87" s="888"/>
      <c r="FCJ87" s="888"/>
      <c r="FCK87" s="888"/>
      <c r="FCL87" s="888"/>
      <c r="FCM87" s="888"/>
      <c r="FCN87" s="888"/>
      <c r="FCO87" s="888"/>
      <c r="FCP87" s="888"/>
      <c r="FCQ87" s="888"/>
      <c r="FCR87" s="888"/>
      <c r="FCS87" s="888"/>
      <c r="FCT87" s="888"/>
      <c r="FCU87" s="888"/>
      <c r="FCV87" s="888"/>
      <c r="FCW87" s="888"/>
      <c r="FCX87" s="888"/>
      <c r="FCY87" s="888"/>
      <c r="FCZ87" s="888"/>
      <c r="FDA87" s="888"/>
      <c r="FDB87" s="888"/>
      <c r="FDC87" s="888"/>
      <c r="FDD87" s="888"/>
      <c r="FDE87" s="888"/>
      <c r="FDF87" s="888"/>
      <c r="FDG87" s="888"/>
      <c r="FDH87" s="888"/>
      <c r="FDI87" s="888"/>
      <c r="FDJ87" s="888"/>
      <c r="FDK87" s="888"/>
      <c r="FDL87" s="888"/>
      <c r="FDM87" s="888"/>
      <c r="FDN87" s="888"/>
      <c r="FDO87" s="888"/>
      <c r="FDP87" s="888"/>
      <c r="FDQ87" s="888"/>
      <c r="FDR87" s="888"/>
      <c r="FDS87" s="888"/>
      <c r="FDT87" s="888"/>
      <c r="FDU87" s="888"/>
      <c r="FDV87" s="888"/>
      <c r="FDW87" s="888"/>
      <c r="FDX87" s="888"/>
      <c r="FDY87" s="888"/>
      <c r="FDZ87" s="888"/>
      <c r="FEA87" s="888"/>
      <c r="FEB87" s="888"/>
      <c r="FEC87" s="888"/>
      <c r="FED87" s="888"/>
      <c r="FEE87" s="888"/>
      <c r="FEF87" s="888"/>
      <c r="FEG87" s="888"/>
      <c r="FEH87" s="888"/>
      <c r="FEI87" s="888"/>
      <c r="FEJ87" s="888"/>
      <c r="FEK87" s="888"/>
      <c r="FEL87" s="888"/>
      <c r="FEM87" s="888"/>
      <c r="FEN87" s="888"/>
      <c r="FEO87" s="888"/>
      <c r="FEP87" s="888"/>
      <c r="FEQ87" s="888"/>
      <c r="FER87" s="888"/>
      <c r="FES87" s="888"/>
      <c r="FET87" s="888"/>
      <c r="FEU87" s="888"/>
      <c r="FEV87" s="888"/>
      <c r="FEW87" s="888"/>
      <c r="FEX87" s="888"/>
      <c r="FEY87" s="888"/>
      <c r="FEZ87" s="888"/>
      <c r="FFA87" s="888"/>
      <c r="FFB87" s="888"/>
      <c r="FFC87" s="888"/>
      <c r="FFD87" s="888"/>
      <c r="FFE87" s="888"/>
      <c r="FFF87" s="888"/>
      <c r="FFG87" s="888"/>
      <c r="FFH87" s="888"/>
      <c r="FFI87" s="888"/>
      <c r="FFJ87" s="888"/>
      <c r="FFK87" s="888"/>
      <c r="FFL87" s="888"/>
      <c r="FFM87" s="888"/>
      <c r="FFN87" s="888"/>
      <c r="FFO87" s="888"/>
      <c r="FFP87" s="888"/>
      <c r="FFQ87" s="888"/>
      <c r="FFR87" s="888"/>
      <c r="FFS87" s="888"/>
      <c r="FFT87" s="888"/>
      <c r="FFU87" s="888"/>
      <c r="FFV87" s="888"/>
      <c r="FFW87" s="888"/>
      <c r="FFX87" s="888"/>
      <c r="FFY87" s="888"/>
      <c r="FFZ87" s="888"/>
      <c r="FGA87" s="888"/>
      <c r="FGB87" s="888"/>
      <c r="FGC87" s="888"/>
      <c r="FGD87" s="888"/>
      <c r="FGE87" s="888"/>
      <c r="FGF87" s="888"/>
      <c r="FGG87" s="888"/>
      <c r="FGH87" s="888"/>
      <c r="FGI87" s="888"/>
      <c r="FGJ87" s="888"/>
      <c r="FGK87" s="888"/>
      <c r="FGL87" s="888"/>
      <c r="FGM87" s="888"/>
      <c r="FGN87" s="888"/>
      <c r="FGO87" s="888"/>
      <c r="FGP87" s="888"/>
      <c r="FGQ87" s="888"/>
      <c r="FGR87" s="888"/>
      <c r="FGS87" s="888"/>
      <c r="FGT87" s="888"/>
      <c r="FGU87" s="888"/>
      <c r="FGV87" s="888"/>
      <c r="FGW87" s="888"/>
      <c r="FGX87" s="888"/>
      <c r="FGY87" s="888"/>
      <c r="FGZ87" s="888"/>
      <c r="FHA87" s="888"/>
      <c r="FHB87" s="888"/>
      <c r="FHC87" s="888"/>
      <c r="FHD87" s="888"/>
      <c r="FHE87" s="888"/>
      <c r="FHF87" s="888"/>
      <c r="FHG87" s="888"/>
      <c r="FHH87" s="888"/>
      <c r="FHI87" s="888"/>
      <c r="FHJ87" s="888"/>
      <c r="FHK87" s="888"/>
      <c r="FHL87" s="888"/>
      <c r="FHM87" s="888"/>
      <c r="FHN87" s="888"/>
      <c r="FHO87" s="888"/>
      <c r="FHP87" s="888"/>
      <c r="FHQ87" s="888"/>
      <c r="FHR87" s="888"/>
      <c r="FHS87" s="888"/>
      <c r="FHT87" s="888"/>
      <c r="FHU87" s="888"/>
      <c r="FHV87" s="888"/>
      <c r="FHW87" s="888"/>
      <c r="FHX87" s="888"/>
      <c r="FHY87" s="888"/>
      <c r="FHZ87" s="888"/>
      <c r="FIA87" s="888"/>
      <c r="FIB87" s="888"/>
      <c r="FIC87" s="888"/>
      <c r="FID87" s="888"/>
      <c r="FIE87" s="888"/>
      <c r="FIF87" s="888"/>
      <c r="FIG87" s="888"/>
      <c r="FIH87" s="888"/>
      <c r="FII87" s="888"/>
      <c r="FIJ87" s="888"/>
      <c r="FIK87" s="888"/>
      <c r="FIL87" s="888"/>
      <c r="FIM87" s="888"/>
      <c r="FIN87" s="888"/>
      <c r="FIO87" s="888"/>
      <c r="FIP87" s="888"/>
      <c r="FIQ87" s="888"/>
      <c r="FIR87" s="888"/>
      <c r="FIS87" s="888"/>
      <c r="FIT87" s="888"/>
      <c r="FIU87" s="888"/>
      <c r="FIV87" s="888"/>
      <c r="FIW87" s="888"/>
      <c r="FIX87" s="888"/>
      <c r="FIY87" s="888"/>
      <c r="FIZ87" s="888"/>
      <c r="FJA87" s="888"/>
      <c r="FJB87" s="888"/>
      <c r="FJC87" s="888"/>
      <c r="FJD87" s="888"/>
      <c r="FJE87" s="888"/>
      <c r="FJF87" s="888"/>
      <c r="FJG87" s="888"/>
      <c r="FJH87" s="888"/>
      <c r="FJI87" s="888"/>
      <c r="FJJ87" s="888"/>
      <c r="FJK87" s="888"/>
      <c r="FJL87" s="888"/>
      <c r="FJM87" s="888"/>
      <c r="FJN87" s="888"/>
      <c r="FJO87" s="888"/>
      <c r="FJP87" s="888"/>
      <c r="FJQ87" s="888"/>
      <c r="FJR87" s="888"/>
      <c r="FJS87" s="888"/>
      <c r="FJT87" s="888"/>
      <c r="FJU87" s="888"/>
      <c r="FJV87" s="888"/>
      <c r="FJW87" s="888"/>
      <c r="FJX87" s="888"/>
      <c r="FJY87" s="888"/>
      <c r="FJZ87" s="888"/>
      <c r="FKA87" s="888"/>
      <c r="FKB87" s="888"/>
      <c r="FKC87" s="888"/>
      <c r="FKD87" s="888"/>
      <c r="FKE87" s="888"/>
      <c r="FKF87" s="888"/>
      <c r="FKG87" s="888"/>
      <c r="FKH87" s="888"/>
      <c r="FKI87" s="888"/>
      <c r="FKJ87" s="888"/>
      <c r="FKK87" s="888"/>
      <c r="FKL87" s="888"/>
      <c r="FKM87" s="888"/>
      <c r="FKN87" s="888"/>
      <c r="FKO87" s="888"/>
      <c r="FKP87" s="888"/>
      <c r="FKQ87" s="888"/>
      <c r="FKR87" s="888"/>
      <c r="FKS87" s="888"/>
      <c r="FKT87" s="888"/>
      <c r="FKU87" s="888"/>
      <c r="FKV87" s="888"/>
      <c r="FKW87" s="888"/>
      <c r="FKX87" s="888"/>
      <c r="FKY87" s="888"/>
      <c r="FKZ87" s="888"/>
      <c r="FLA87" s="888"/>
      <c r="FLB87" s="888"/>
      <c r="FLC87" s="888"/>
      <c r="FLD87" s="888"/>
      <c r="FLE87" s="888"/>
      <c r="FLF87" s="888"/>
      <c r="FLG87" s="888"/>
      <c r="FLH87" s="888"/>
      <c r="FLI87" s="888"/>
      <c r="FLJ87" s="888"/>
      <c r="FLK87" s="888"/>
      <c r="FLL87" s="888"/>
      <c r="FLM87" s="888"/>
      <c r="FLN87" s="888"/>
      <c r="FLO87" s="888"/>
      <c r="FLP87" s="888"/>
      <c r="FLQ87" s="888"/>
      <c r="FLR87" s="888"/>
      <c r="FLS87" s="888"/>
      <c r="FLT87" s="888"/>
      <c r="FLU87" s="888"/>
      <c r="FLV87" s="888"/>
      <c r="FLW87" s="888"/>
      <c r="FLX87" s="888"/>
      <c r="FLY87" s="888"/>
      <c r="FLZ87" s="888"/>
      <c r="FMA87" s="888"/>
      <c r="FMB87" s="888"/>
      <c r="FMC87" s="888"/>
      <c r="FMD87" s="888"/>
      <c r="FME87" s="888"/>
      <c r="FMF87" s="888"/>
      <c r="FMG87" s="888"/>
      <c r="FMH87" s="888"/>
      <c r="FMI87" s="888"/>
      <c r="FMJ87" s="888"/>
      <c r="FMK87" s="888"/>
      <c r="FML87" s="888"/>
      <c r="FMM87" s="888"/>
      <c r="FMN87" s="888"/>
      <c r="FMO87" s="888"/>
      <c r="FMP87" s="888"/>
      <c r="FMQ87" s="888"/>
      <c r="FMR87" s="888"/>
      <c r="FMS87" s="888"/>
      <c r="FMT87" s="888"/>
      <c r="FMU87" s="888"/>
      <c r="FMV87" s="888"/>
      <c r="FMW87" s="888"/>
      <c r="FMX87" s="888"/>
      <c r="FMY87" s="888"/>
      <c r="FMZ87" s="888"/>
      <c r="FNA87" s="888"/>
      <c r="FNB87" s="888"/>
      <c r="FNC87" s="888"/>
      <c r="FND87" s="888"/>
      <c r="FNE87" s="888"/>
      <c r="FNF87" s="888"/>
      <c r="FNG87" s="888"/>
      <c r="FNH87" s="888"/>
      <c r="FNI87" s="888"/>
      <c r="FNJ87" s="888"/>
      <c r="FNK87" s="888"/>
      <c r="FNL87" s="888"/>
      <c r="FNM87" s="888"/>
      <c r="FNN87" s="888"/>
      <c r="FNO87" s="888"/>
      <c r="FNP87" s="888"/>
      <c r="FNQ87" s="888"/>
      <c r="FNR87" s="888"/>
      <c r="FNS87" s="888"/>
      <c r="FNT87" s="888"/>
      <c r="FNU87" s="888"/>
      <c r="FNV87" s="888"/>
      <c r="FNW87" s="888"/>
      <c r="FNX87" s="888"/>
      <c r="FNY87" s="888"/>
      <c r="FNZ87" s="888"/>
      <c r="FOA87" s="888"/>
      <c r="FOB87" s="888"/>
      <c r="FOC87" s="888"/>
      <c r="FOD87" s="888"/>
      <c r="FOE87" s="888"/>
      <c r="FOF87" s="888"/>
      <c r="FOG87" s="888"/>
      <c r="FOH87" s="888"/>
      <c r="FOI87" s="888"/>
      <c r="FOJ87" s="888"/>
      <c r="FOK87" s="888"/>
      <c r="FOL87" s="888"/>
      <c r="FOM87" s="888"/>
      <c r="FON87" s="888"/>
      <c r="FOO87" s="888"/>
      <c r="FOP87" s="888"/>
      <c r="FOQ87" s="888"/>
      <c r="FOR87" s="888"/>
      <c r="FOS87" s="888"/>
      <c r="FOT87" s="888"/>
      <c r="FOU87" s="888"/>
      <c r="FOV87" s="888"/>
      <c r="FOW87" s="888"/>
      <c r="FOX87" s="888"/>
      <c r="FOY87" s="888"/>
      <c r="FOZ87" s="888"/>
      <c r="FPA87" s="888"/>
      <c r="FPB87" s="888"/>
      <c r="FPC87" s="888"/>
      <c r="FPD87" s="888"/>
      <c r="FPE87" s="888"/>
      <c r="FPF87" s="888"/>
      <c r="FPG87" s="888"/>
      <c r="FPH87" s="888"/>
      <c r="FPI87" s="888"/>
      <c r="FPJ87" s="888"/>
      <c r="FPK87" s="888"/>
      <c r="FPL87" s="888"/>
      <c r="FPM87" s="888"/>
      <c r="FPN87" s="888"/>
      <c r="FPO87" s="888"/>
      <c r="FPP87" s="888"/>
      <c r="FPQ87" s="888"/>
      <c r="FPR87" s="888"/>
      <c r="FPS87" s="888"/>
      <c r="FPT87" s="888"/>
      <c r="FPU87" s="888"/>
      <c r="FPV87" s="888"/>
      <c r="FPW87" s="888"/>
      <c r="FPX87" s="888"/>
      <c r="FPY87" s="888"/>
      <c r="FPZ87" s="888"/>
      <c r="FQA87" s="888"/>
      <c r="FQB87" s="888"/>
      <c r="FQC87" s="888"/>
      <c r="FQD87" s="888"/>
      <c r="FQE87" s="888"/>
      <c r="FQF87" s="888"/>
      <c r="FQG87" s="888"/>
      <c r="FQH87" s="888"/>
      <c r="FQI87" s="888"/>
      <c r="FQJ87" s="888"/>
      <c r="FQK87" s="888"/>
      <c r="FQL87" s="888"/>
      <c r="FQM87" s="888"/>
      <c r="FQN87" s="888"/>
      <c r="FQO87" s="888"/>
      <c r="FQP87" s="888"/>
      <c r="FQQ87" s="888"/>
      <c r="FQR87" s="888"/>
      <c r="FQS87" s="888"/>
      <c r="FQT87" s="888"/>
      <c r="FQU87" s="888"/>
      <c r="FQV87" s="888"/>
      <c r="FQW87" s="888"/>
      <c r="FQX87" s="888"/>
      <c r="FQY87" s="888"/>
      <c r="FQZ87" s="888"/>
      <c r="FRA87" s="888"/>
      <c r="FRB87" s="888"/>
      <c r="FRC87" s="888"/>
      <c r="FRD87" s="888"/>
      <c r="FRE87" s="888"/>
      <c r="FRF87" s="888"/>
      <c r="FRG87" s="888"/>
      <c r="FRH87" s="888"/>
      <c r="FRI87" s="888"/>
      <c r="FRJ87" s="888"/>
      <c r="FRK87" s="888"/>
      <c r="FRL87" s="888"/>
      <c r="FRM87" s="888"/>
      <c r="FRN87" s="888"/>
      <c r="FRO87" s="888"/>
      <c r="FRP87" s="888"/>
      <c r="FRQ87" s="888"/>
      <c r="FRR87" s="888"/>
      <c r="FRS87" s="888"/>
      <c r="FRT87" s="888"/>
      <c r="FRU87" s="888"/>
      <c r="FRV87" s="888"/>
      <c r="FRW87" s="888"/>
      <c r="FRX87" s="888"/>
      <c r="FRY87" s="888"/>
      <c r="FRZ87" s="888"/>
      <c r="FSA87" s="888"/>
      <c r="FSB87" s="888"/>
      <c r="FSC87" s="888"/>
      <c r="FSD87" s="888"/>
      <c r="FSE87" s="888"/>
      <c r="FSF87" s="888"/>
      <c r="FSG87" s="888"/>
      <c r="FSH87" s="888"/>
      <c r="FSI87" s="888"/>
      <c r="FSJ87" s="888"/>
      <c r="FSK87" s="888"/>
      <c r="FSL87" s="888"/>
      <c r="FSM87" s="888"/>
      <c r="FSN87" s="888"/>
      <c r="FSO87" s="888"/>
      <c r="FSP87" s="888"/>
      <c r="FSQ87" s="888"/>
      <c r="FSR87" s="888"/>
      <c r="FSS87" s="888"/>
      <c r="FST87" s="888"/>
      <c r="FSU87" s="888"/>
      <c r="FSV87" s="888"/>
      <c r="FSW87" s="888"/>
      <c r="FSX87" s="888"/>
      <c r="FSY87" s="888"/>
      <c r="FSZ87" s="888"/>
      <c r="FTA87" s="888"/>
      <c r="FTB87" s="888"/>
      <c r="FTC87" s="888"/>
      <c r="FTD87" s="888"/>
      <c r="FTE87" s="888"/>
      <c r="FTF87" s="888"/>
      <c r="FTG87" s="888"/>
      <c r="FTH87" s="888"/>
      <c r="FTI87" s="888"/>
      <c r="FTJ87" s="888"/>
      <c r="FTK87" s="888"/>
      <c r="FTL87" s="888"/>
      <c r="FTM87" s="888"/>
      <c r="FTN87" s="888"/>
      <c r="FTO87" s="888"/>
      <c r="FTP87" s="888"/>
      <c r="FTQ87" s="888"/>
      <c r="FTR87" s="888"/>
      <c r="FTS87" s="888"/>
      <c r="FTT87" s="888"/>
      <c r="FTU87" s="888"/>
      <c r="FTV87" s="888"/>
      <c r="FTW87" s="888"/>
      <c r="FTX87" s="888"/>
      <c r="FTY87" s="888"/>
      <c r="FTZ87" s="888"/>
      <c r="FUA87" s="888"/>
      <c r="FUB87" s="888"/>
      <c r="FUC87" s="888"/>
      <c r="FUD87" s="888"/>
      <c r="FUE87" s="888"/>
      <c r="FUF87" s="888"/>
      <c r="FUG87" s="888"/>
      <c r="FUH87" s="888"/>
      <c r="FUI87" s="888"/>
      <c r="FUJ87" s="888"/>
      <c r="FUK87" s="888"/>
      <c r="FUL87" s="888"/>
      <c r="FUM87" s="888"/>
      <c r="FUN87" s="888"/>
      <c r="FUO87" s="888"/>
      <c r="FUP87" s="888"/>
      <c r="FUQ87" s="888"/>
      <c r="FUR87" s="888"/>
      <c r="FUS87" s="888"/>
      <c r="FUT87" s="888"/>
      <c r="FUU87" s="888"/>
      <c r="FUV87" s="888"/>
      <c r="FUW87" s="888"/>
      <c r="FUX87" s="888"/>
      <c r="FUY87" s="888"/>
      <c r="FUZ87" s="888"/>
      <c r="FVA87" s="888"/>
      <c r="FVB87" s="888"/>
      <c r="FVC87" s="888"/>
      <c r="FVD87" s="888"/>
      <c r="FVE87" s="888"/>
      <c r="FVF87" s="888"/>
      <c r="FVG87" s="888"/>
      <c r="FVH87" s="888"/>
      <c r="FVI87" s="888"/>
      <c r="FVJ87" s="888"/>
      <c r="FVK87" s="888"/>
      <c r="FVL87" s="888"/>
      <c r="FVM87" s="888"/>
      <c r="FVN87" s="888"/>
      <c r="FVO87" s="888"/>
      <c r="FVP87" s="888"/>
      <c r="FVQ87" s="888"/>
      <c r="FVR87" s="888"/>
      <c r="FVS87" s="888"/>
      <c r="FVT87" s="888"/>
      <c r="FVU87" s="888"/>
      <c r="FVV87" s="888"/>
      <c r="FVW87" s="888"/>
      <c r="FVX87" s="888"/>
      <c r="FVY87" s="888"/>
      <c r="FVZ87" s="888"/>
      <c r="FWA87" s="888"/>
      <c r="FWB87" s="888"/>
      <c r="FWC87" s="888"/>
      <c r="FWD87" s="888"/>
      <c r="FWE87" s="888"/>
      <c r="FWF87" s="888"/>
      <c r="FWG87" s="888"/>
      <c r="FWH87" s="888"/>
      <c r="FWI87" s="888"/>
      <c r="FWJ87" s="888"/>
      <c r="FWK87" s="888"/>
      <c r="FWL87" s="888"/>
      <c r="FWM87" s="888"/>
      <c r="FWN87" s="888"/>
      <c r="FWO87" s="888"/>
      <c r="FWP87" s="888"/>
      <c r="FWQ87" s="888"/>
      <c r="FWR87" s="888"/>
      <c r="FWS87" s="888"/>
      <c r="FWT87" s="888"/>
      <c r="FWU87" s="888"/>
      <c r="FWV87" s="888"/>
      <c r="FWW87" s="888"/>
      <c r="FWX87" s="888"/>
      <c r="FWY87" s="888"/>
      <c r="FWZ87" s="888"/>
      <c r="FXA87" s="888"/>
      <c r="FXB87" s="888"/>
      <c r="FXC87" s="888"/>
      <c r="FXD87" s="888"/>
      <c r="FXE87" s="888"/>
      <c r="FXF87" s="888"/>
      <c r="FXG87" s="888"/>
      <c r="FXH87" s="888"/>
      <c r="FXI87" s="888"/>
      <c r="FXJ87" s="888"/>
      <c r="FXK87" s="888"/>
      <c r="FXL87" s="888"/>
      <c r="FXM87" s="888"/>
      <c r="FXN87" s="888"/>
      <c r="FXO87" s="888"/>
      <c r="FXP87" s="888"/>
      <c r="FXQ87" s="888"/>
      <c r="FXR87" s="888"/>
      <c r="FXS87" s="888"/>
      <c r="FXT87" s="888"/>
      <c r="FXU87" s="888"/>
      <c r="FXV87" s="888"/>
      <c r="FXW87" s="888"/>
      <c r="FXX87" s="888"/>
      <c r="FXY87" s="888"/>
      <c r="FXZ87" s="888"/>
      <c r="FYA87" s="888"/>
      <c r="FYB87" s="888"/>
      <c r="FYC87" s="888"/>
      <c r="FYD87" s="888"/>
      <c r="FYE87" s="888"/>
      <c r="FYF87" s="888"/>
      <c r="FYG87" s="888"/>
      <c r="FYH87" s="888"/>
      <c r="FYI87" s="888"/>
      <c r="FYJ87" s="888"/>
      <c r="FYK87" s="888"/>
      <c r="FYL87" s="888"/>
      <c r="FYM87" s="888"/>
      <c r="FYN87" s="888"/>
      <c r="FYO87" s="888"/>
      <c r="FYP87" s="888"/>
      <c r="FYQ87" s="888"/>
      <c r="FYR87" s="888"/>
      <c r="FYS87" s="888"/>
      <c r="FYT87" s="888"/>
      <c r="FYU87" s="888"/>
      <c r="FYV87" s="888"/>
      <c r="FYW87" s="888"/>
      <c r="FYX87" s="888"/>
      <c r="FYY87" s="888"/>
      <c r="FYZ87" s="888"/>
      <c r="FZA87" s="888"/>
      <c r="FZB87" s="888"/>
      <c r="FZC87" s="888"/>
      <c r="FZD87" s="888"/>
      <c r="FZE87" s="888"/>
      <c r="FZF87" s="888"/>
      <c r="FZG87" s="888"/>
      <c r="FZH87" s="888"/>
      <c r="FZI87" s="888"/>
      <c r="FZJ87" s="888"/>
      <c r="FZK87" s="888"/>
      <c r="FZL87" s="888"/>
      <c r="FZM87" s="888"/>
      <c r="FZN87" s="888"/>
      <c r="FZO87" s="888"/>
      <c r="FZP87" s="888"/>
      <c r="FZQ87" s="888"/>
      <c r="FZR87" s="888"/>
      <c r="FZS87" s="888"/>
      <c r="FZT87" s="888"/>
      <c r="FZU87" s="888"/>
      <c r="FZV87" s="888"/>
      <c r="FZW87" s="888"/>
      <c r="FZX87" s="888"/>
      <c r="FZY87" s="888"/>
      <c r="FZZ87" s="888"/>
      <c r="GAA87" s="888"/>
      <c r="GAB87" s="888"/>
      <c r="GAC87" s="888"/>
      <c r="GAD87" s="888"/>
      <c r="GAE87" s="888"/>
      <c r="GAF87" s="888"/>
      <c r="GAG87" s="888"/>
      <c r="GAH87" s="888"/>
      <c r="GAI87" s="888"/>
      <c r="GAJ87" s="888"/>
      <c r="GAK87" s="888"/>
      <c r="GAL87" s="888"/>
      <c r="GAM87" s="888"/>
      <c r="GAN87" s="888"/>
      <c r="GAO87" s="888"/>
      <c r="GAP87" s="888"/>
      <c r="GAQ87" s="888"/>
      <c r="GAR87" s="888"/>
      <c r="GAS87" s="888"/>
      <c r="GAT87" s="888"/>
      <c r="GAU87" s="888"/>
      <c r="GAV87" s="888"/>
      <c r="GAW87" s="888"/>
      <c r="GAX87" s="888"/>
      <c r="GAY87" s="888"/>
      <c r="GAZ87" s="888"/>
      <c r="GBA87" s="888"/>
      <c r="GBB87" s="888"/>
      <c r="GBC87" s="888"/>
      <c r="GBD87" s="888"/>
      <c r="GBE87" s="888"/>
      <c r="GBF87" s="888"/>
      <c r="GBG87" s="888"/>
      <c r="GBH87" s="888"/>
      <c r="GBI87" s="888"/>
      <c r="GBJ87" s="888"/>
      <c r="GBK87" s="888"/>
      <c r="GBL87" s="888"/>
      <c r="GBM87" s="888"/>
      <c r="GBN87" s="888"/>
      <c r="GBO87" s="888"/>
      <c r="GBP87" s="888"/>
      <c r="GBQ87" s="888"/>
      <c r="GBR87" s="888"/>
      <c r="GBS87" s="888"/>
      <c r="GBT87" s="888"/>
      <c r="GBU87" s="888"/>
      <c r="GBV87" s="888"/>
      <c r="GBW87" s="888"/>
      <c r="GBX87" s="888"/>
      <c r="GBY87" s="888"/>
      <c r="GBZ87" s="888"/>
      <c r="GCA87" s="888"/>
      <c r="GCB87" s="888"/>
      <c r="GCC87" s="888"/>
      <c r="GCD87" s="888"/>
      <c r="GCE87" s="888"/>
      <c r="GCF87" s="888"/>
      <c r="GCG87" s="888"/>
      <c r="GCH87" s="888"/>
      <c r="GCI87" s="888"/>
      <c r="GCJ87" s="888"/>
      <c r="GCK87" s="888"/>
      <c r="GCL87" s="888"/>
      <c r="GCM87" s="888"/>
      <c r="GCN87" s="888"/>
      <c r="GCO87" s="888"/>
      <c r="GCP87" s="888"/>
      <c r="GCQ87" s="888"/>
      <c r="GCR87" s="888"/>
      <c r="GCS87" s="888"/>
      <c r="GCT87" s="888"/>
      <c r="GCU87" s="888"/>
      <c r="GCV87" s="888"/>
      <c r="GCW87" s="888"/>
      <c r="GCX87" s="888"/>
      <c r="GCY87" s="888"/>
      <c r="GCZ87" s="888"/>
      <c r="GDA87" s="888"/>
      <c r="GDB87" s="888"/>
      <c r="GDC87" s="888"/>
      <c r="GDD87" s="888"/>
      <c r="GDE87" s="888"/>
      <c r="GDF87" s="888"/>
      <c r="GDG87" s="888"/>
      <c r="GDH87" s="888"/>
      <c r="GDI87" s="888"/>
      <c r="GDJ87" s="888"/>
      <c r="GDK87" s="888"/>
      <c r="GDL87" s="888"/>
      <c r="GDM87" s="888"/>
      <c r="GDN87" s="888"/>
      <c r="GDO87" s="888"/>
      <c r="GDP87" s="888"/>
      <c r="GDQ87" s="888"/>
      <c r="GDR87" s="888"/>
      <c r="GDS87" s="888"/>
      <c r="GDT87" s="888"/>
      <c r="GDU87" s="888"/>
      <c r="GDV87" s="888"/>
      <c r="GDW87" s="888"/>
      <c r="GDX87" s="888"/>
      <c r="GDY87" s="888"/>
      <c r="GDZ87" s="888"/>
      <c r="GEA87" s="888"/>
      <c r="GEB87" s="888"/>
      <c r="GEC87" s="888"/>
      <c r="GED87" s="888"/>
      <c r="GEE87" s="888"/>
      <c r="GEF87" s="888"/>
      <c r="GEG87" s="888"/>
      <c r="GEH87" s="888"/>
      <c r="GEI87" s="888"/>
      <c r="GEJ87" s="888"/>
      <c r="GEK87" s="888"/>
      <c r="GEL87" s="888"/>
      <c r="GEM87" s="888"/>
      <c r="GEN87" s="888"/>
      <c r="GEO87" s="888"/>
      <c r="GEP87" s="888"/>
      <c r="GEQ87" s="888"/>
      <c r="GER87" s="888"/>
      <c r="GES87" s="888"/>
      <c r="GET87" s="888"/>
      <c r="GEU87" s="888"/>
      <c r="GEV87" s="888"/>
      <c r="GEW87" s="888"/>
      <c r="GEX87" s="888"/>
      <c r="GEY87" s="888"/>
      <c r="GEZ87" s="888"/>
      <c r="GFA87" s="888"/>
      <c r="GFB87" s="888"/>
      <c r="GFC87" s="888"/>
      <c r="GFD87" s="888"/>
      <c r="GFE87" s="888"/>
      <c r="GFF87" s="888"/>
      <c r="GFG87" s="888"/>
      <c r="GFH87" s="888"/>
      <c r="GFI87" s="888"/>
      <c r="GFJ87" s="888"/>
      <c r="GFK87" s="888"/>
      <c r="GFL87" s="888"/>
      <c r="GFM87" s="888"/>
      <c r="GFN87" s="888"/>
      <c r="GFO87" s="888"/>
      <c r="GFP87" s="888"/>
      <c r="GFQ87" s="888"/>
      <c r="GFR87" s="888"/>
      <c r="GFS87" s="888"/>
      <c r="GFT87" s="888"/>
      <c r="GFU87" s="888"/>
      <c r="GFV87" s="888"/>
      <c r="GFW87" s="888"/>
      <c r="GFX87" s="888"/>
      <c r="GFY87" s="888"/>
      <c r="GFZ87" s="888"/>
      <c r="GGA87" s="888"/>
      <c r="GGB87" s="888"/>
      <c r="GGC87" s="888"/>
      <c r="GGD87" s="888"/>
      <c r="GGE87" s="888"/>
      <c r="GGF87" s="888"/>
      <c r="GGG87" s="888"/>
      <c r="GGH87" s="888"/>
      <c r="GGI87" s="888"/>
      <c r="GGJ87" s="888"/>
      <c r="GGK87" s="888"/>
      <c r="GGL87" s="888"/>
      <c r="GGM87" s="888"/>
      <c r="GGN87" s="888"/>
      <c r="GGO87" s="888"/>
      <c r="GGP87" s="888"/>
      <c r="GGQ87" s="888"/>
      <c r="GGR87" s="888"/>
      <c r="GGS87" s="888"/>
      <c r="GGT87" s="888"/>
      <c r="GGU87" s="888"/>
      <c r="GGV87" s="888"/>
      <c r="GGW87" s="888"/>
      <c r="GGX87" s="888"/>
      <c r="GGY87" s="888"/>
      <c r="GGZ87" s="888"/>
      <c r="GHA87" s="888"/>
      <c r="GHB87" s="888"/>
      <c r="GHC87" s="888"/>
      <c r="GHD87" s="888"/>
      <c r="GHE87" s="888"/>
      <c r="GHF87" s="888"/>
      <c r="GHG87" s="888"/>
      <c r="GHH87" s="888"/>
      <c r="GHI87" s="888"/>
      <c r="GHJ87" s="888"/>
      <c r="GHK87" s="888"/>
      <c r="GHL87" s="888"/>
      <c r="GHM87" s="888"/>
      <c r="GHN87" s="888"/>
      <c r="GHO87" s="888"/>
      <c r="GHP87" s="888"/>
      <c r="GHQ87" s="888"/>
      <c r="GHR87" s="888"/>
      <c r="GHS87" s="888"/>
      <c r="GHT87" s="888"/>
      <c r="GHU87" s="888"/>
      <c r="GHV87" s="888"/>
      <c r="GHW87" s="888"/>
      <c r="GHX87" s="888"/>
      <c r="GHY87" s="888"/>
      <c r="GHZ87" s="888"/>
      <c r="GIA87" s="888"/>
      <c r="GIB87" s="888"/>
      <c r="GIC87" s="888"/>
      <c r="GID87" s="888"/>
      <c r="GIE87" s="888"/>
      <c r="GIF87" s="888"/>
      <c r="GIG87" s="888"/>
      <c r="GIH87" s="888"/>
      <c r="GII87" s="888"/>
      <c r="GIJ87" s="888"/>
      <c r="GIK87" s="888"/>
      <c r="GIL87" s="888"/>
      <c r="GIM87" s="888"/>
      <c r="GIN87" s="888"/>
      <c r="GIO87" s="888"/>
      <c r="GIP87" s="888"/>
      <c r="GIQ87" s="888"/>
      <c r="GIR87" s="888"/>
      <c r="GIS87" s="888"/>
      <c r="GIT87" s="888"/>
      <c r="GIU87" s="888"/>
      <c r="GIV87" s="888"/>
      <c r="GIW87" s="888"/>
      <c r="GIX87" s="888"/>
      <c r="GIY87" s="888"/>
      <c r="GIZ87" s="888"/>
      <c r="GJA87" s="888"/>
      <c r="GJB87" s="888"/>
      <c r="GJC87" s="888"/>
      <c r="GJD87" s="888"/>
      <c r="GJE87" s="888"/>
      <c r="GJF87" s="888"/>
      <c r="GJG87" s="888"/>
      <c r="GJH87" s="888"/>
      <c r="GJI87" s="888"/>
      <c r="GJJ87" s="888"/>
      <c r="GJK87" s="888"/>
      <c r="GJL87" s="888"/>
      <c r="GJM87" s="888"/>
      <c r="GJN87" s="888"/>
      <c r="GJO87" s="888"/>
      <c r="GJP87" s="888"/>
      <c r="GJQ87" s="888"/>
      <c r="GJR87" s="888"/>
      <c r="GJS87" s="888"/>
      <c r="GJT87" s="888"/>
      <c r="GJU87" s="888"/>
      <c r="GJV87" s="888"/>
      <c r="GJW87" s="888"/>
      <c r="GJX87" s="888"/>
      <c r="GJY87" s="888"/>
      <c r="GJZ87" s="888"/>
      <c r="GKA87" s="888"/>
      <c r="GKB87" s="888"/>
      <c r="GKC87" s="888"/>
      <c r="GKD87" s="888"/>
      <c r="GKE87" s="888"/>
      <c r="GKF87" s="888"/>
      <c r="GKG87" s="888"/>
      <c r="GKH87" s="888"/>
      <c r="GKI87" s="888"/>
      <c r="GKJ87" s="888"/>
      <c r="GKK87" s="888"/>
      <c r="GKL87" s="888"/>
      <c r="GKM87" s="888"/>
      <c r="GKN87" s="888"/>
      <c r="GKO87" s="888"/>
      <c r="GKP87" s="888"/>
      <c r="GKQ87" s="888"/>
      <c r="GKR87" s="888"/>
      <c r="GKS87" s="888"/>
      <c r="GKT87" s="888"/>
      <c r="GKU87" s="888"/>
      <c r="GKV87" s="888"/>
      <c r="GKW87" s="888"/>
      <c r="GKX87" s="888"/>
      <c r="GKY87" s="888"/>
      <c r="GKZ87" s="888"/>
      <c r="GLA87" s="888"/>
      <c r="GLB87" s="888"/>
      <c r="GLC87" s="888"/>
      <c r="GLD87" s="888"/>
      <c r="GLE87" s="888"/>
      <c r="GLF87" s="888"/>
      <c r="GLG87" s="888"/>
      <c r="GLH87" s="888"/>
      <c r="GLI87" s="888"/>
      <c r="GLJ87" s="888"/>
      <c r="GLK87" s="888"/>
      <c r="GLL87" s="888"/>
      <c r="GLM87" s="888"/>
      <c r="GLN87" s="888"/>
      <c r="GLO87" s="888"/>
      <c r="GLP87" s="888"/>
      <c r="GLQ87" s="888"/>
      <c r="GLR87" s="888"/>
      <c r="GLS87" s="888"/>
      <c r="GLT87" s="888"/>
      <c r="GLU87" s="888"/>
      <c r="GLV87" s="888"/>
      <c r="GLW87" s="888"/>
      <c r="GLX87" s="888"/>
      <c r="GLY87" s="888"/>
      <c r="GLZ87" s="888"/>
      <c r="GMA87" s="888"/>
      <c r="GMB87" s="888"/>
      <c r="GMC87" s="888"/>
      <c r="GMD87" s="888"/>
      <c r="GME87" s="888"/>
      <c r="GMF87" s="888"/>
      <c r="GMG87" s="888"/>
      <c r="GMH87" s="888"/>
      <c r="GMI87" s="888"/>
      <c r="GMJ87" s="888"/>
      <c r="GMK87" s="888"/>
      <c r="GML87" s="888"/>
      <c r="GMM87" s="888"/>
      <c r="GMN87" s="888"/>
      <c r="GMO87" s="888"/>
      <c r="GMP87" s="888"/>
      <c r="GMQ87" s="888"/>
      <c r="GMR87" s="888"/>
      <c r="GMS87" s="888"/>
      <c r="GMT87" s="888"/>
      <c r="GMU87" s="888"/>
      <c r="GMV87" s="888"/>
      <c r="GMW87" s="888"/>
      <c r="GMX87" s="888"/>
      <c r="GMY87" s="888"/>
      <c r="GMZ87" s="888"/>
      <c r="GNA87" s="888"/>
      <c r="GNB87" s="888"/>
      <c r="GNC87" s="888"/>
      <c r="GND87" s="888"/>
      <c r="GNE87" s="888"/>
      <c r="GNF87" s="888"/>
      <c r="GNG87" s="888"/>
      <c r="GNH87" s="888"/>
      <c r="GNI87" s="888"/>
      <c r="GNJ87" s="888"/>
      <c r="GNK87" s="888"/>
      <c r="GNL87" s="888"/>
      <c r="GNM87" s="888"/>
      <c r="GNN87" s="888"/>
      <c r="GNO87" s="888"/>
      <c r="GNP87" s="888"/>
      <c r="GNQ87" s="888"/>
      <c r="GNR87" s="888"/>
      <c r="GNS87" s="888"/>
      <c r="GNT87" s="888"/>
      <c r="GNU87" s="888"/>
      <c r="GNV87" s="888"/>
      <c r="GNW87" s="888"/>
      <c r="GNX87" s="888"/>
      <c r="GNY87" s="888"/>
      <c r="GNZ87" s="888"/>
      <c r="GOA87" s="888"/>
      <c r="GOB87" s="888"/>
      <c r="GOC87" s="888"/>
      <c r="GOD87" s="888"/>
      <c r="GOE87" s="888"/>
      <c r="GOF87" s="888"/>
      <c r="GOG87" s="888"/>
      <c r="GOH87" s="888"/>
      <c r="GOI87" s="888"/>
      <c r="GOJ87" s="888"/>
      <c r="GOK87" s="888"/>
      <c r="GOL87" s="888"/>
      <c r="GOM87" s="888"/>
      <c r="GON87" s="888"/>
      <c r="GOO87" s="888"/>
      <c r="GOP87" s="888"/>
      <c r="GOQ87" s="888"/>
      <c r="GOR87" s="888"/>
      <c r="GOS87" s="888"/>
      <c r="GOT87" s="888"/>
      <c r="GOU87" s="888"/>
      <c r="GOV87" s="888"/>
      <c r="GOW87" s="888"/>
      <c r="GOX87" s="888"/>
      <c r="GOY87" s="888"/>
      <c r="GOZ87" s="888"/>
      <c r="GPA87" s="888"/>
      <c r="GPB87" s="888"/>
      <c r="GPC87" s="888"/>
      <c r="GPD87" s="888"/>
      <c r="GPE87" s="888"/>
      <c r="GPF87" s="888"/>
      <c r="GPG87" s="888"/>
      <c r="GPH87" s="888"/>
      <c r="GPI87" s="888"/>
      <c r="GPJ87" s="888"/>
      <c r="GPK87" s="888"/>
      <c r="GPL87" s="888"/>
      <c r="GPM87" s="888"/>
      <c r="GPN87" s="888"/>
      <c r="GPO87" s="888"/>
      <c r="GPP87" s="888"/>
      <c r="GPQ87" s="888"/>
      <c r="GPR87" s="888"/>
      <c r="GPS87" s="888"/>
      <c r="GPT87" s="888"/>
      <c r="GPU87" s="888"/>
      <c r="GPV87" s="888"/>
      <c r="GPW87" s="888"/>
      <c r="GPX87" s="888"/>
      <c r="GPY87" s="888"/>
      <c r="GPZ87" s="888"/>
      <c r="GQA87" s="888"/>
      <c r="GQB87" s="888"/>
      <c r="GQC87" s="888"/>
      <c r="GQD87" s="888"/>
      <c r="GQE87" s="888"/>
      <c r="GQF87" s="888"/>
      <c r="GQG87" s="888"/>
      <c r="GQH87" s="888"/>
      <c r="GQI87" s="888"/>
      <c r="GQJ87" s="888"/>
      <c r="GQK87" s="888"/>
      <c r="GQL87" s="888"/>
      <c r="GQM87" s="888"/>
      <c r="GQN87" s="888"/>
      <c r="GQO87" s="888"/>
      <c r="GQP87" s="888"/>
      <c r="GQQ87" s="888"/>
      <c r="GQR87" s="888"/>
      <c r="GQS87" s="888"/>
      <c r="GQT87" s="888"/>
      <c r="GQU87" s="888"/>
      <c r="GQV87" s="888"/>
      <c r="GQW87" s="888"/>
      <c r="GQX87" s="888"/>
      <c r="GQY87" s="888"/>
      <c r="GQZ87" s="888"/>
      <c r="GRA87" s="888"/>
      <c r="GRB87" s="888"/>
      <c r="GRC87" s="888"/>
      <c r="GRD87" s="888"/>
      <c r="GRE87" s="888"/>
      <c r="GRF87" s="888"/>
      <c r="GRG87" s="888"/>
      <c r="GRH87" s="888"/>
      <c r="GRI87" s="888"/>
      <c r="GRJ87" s="888"/>
      <c r="GRK87" s="888"/>
      <c r="GRL87" s="888"/>
      <c r="GRM87" s="888"/>
      <c r="GRN87" s="888"/>
      <c r="GRO87" s="888"/>
      <c r="GRP87" s="888"/>
      <c r="GRQ87" s="888"/>
      <c r="GRR87" s="888"/>
      <c r="GRS87" s="888"/>
      <c r="GRT87" s="888"/>
      <c r="GRU87" s="888"/>
      <c r="GRV87" s="888"/>
      <c r="GRW87" s="888"/>
      <c r="GRX87" s="888"/>
      <c r="GRY87" s="888"/>
      <c r="GRZ87" s="888"/>
      <c r="GSA87" s="888"/>
      <c r="GSB87" s="888"/>
      <c r="GSC87" s="888"/>
      <c r="GSD87" s="888"/>
      <c r="GSE87" s="888"/>
      <c r="GSF87" s="888"/>
      <c r="GSG87" s="888"/>
      <c r="GSH87" s="888"/>
      <c r="GSI87" s="888"/>
      <c r="GSJ87" s="888"/>
      <c r="GSK87" s="888"/>
      <c r="GSL87" s="888"/>
      <c r="GSM87" s="888"/>
      <c r="GSN87" s="888"/>
      <c r="GSO87" s="888"/>
      <c r="GSP87" s="888"/>
      <c r="GSQ87" s="888"/>
      <c r="GSR87" s="888"/>
      <c r="GSS87" s="888"/>
      <c r="GST87" s="888"/>
      <c r="GSU87" s="888"/>
      <c r="GSV87" s="888"/>
      <c r="GSW87" s="888"/>
      <c r="GSX87" s="888"/>
      <c r="GSY87" s="888"/>
      <c r="GSZ87" s="888"/>
      <c r="GTA87" s="888"/>
      <c r="GTB87" s="888"/>
      <c r="GTC87" s="888"/>
      <c r="GTD87" s="888"/>
      <c r="GTE87" s="888"/>
      <c r="GTF87" s="888"/>
      <c r="GTG87" s="888"/>
      <c r="GTH87" s="888"/>
      <c r="GTI87" s="888"/>
      <c r="GTJ87" s="888"/>
      <c r="GTK87" s="888"/>
      <c r="GTL87" s="888"/>
      <c r="GTM87" s="888"/>
      <c r="GTN87" s="888"/>
      <c r="GTO87" s="888"/>
      <c r="GTP87" s="888"/>
      <c r="GTQ87" s="888"/>
      <c r="GTR87" s="888"/>
      <c r="GTS87" s="888"/>
      <c r="GTT87" s="888"/>
      <c r="GTU87" s="888"/>
      <c r="GTV87" s="888"/>
      <c r="GTW87" s="888"/>
      <c r="GTX87" s="888"/>
      <c r="GTY87" s="888"/>
      <c r="GTZ87" s="888"/>
      <c r="GUA87" s="888"/>
      <c r="GUB87" s="888"/>
      <c r="GUC87" s="888"/>
      <c r="GUD87" s="888"/>
      <c r="GUE87" s="888"/>
      <c r="GUF87" s="888"/>
      <c r="GUG87" s="888"/>
      <c r="GUH87" s="888"/>
      <c r="GUI87" s="888"/>
      <c r="GUJ87" s="888"/>
      <c r="GUK87" s="888"/>
      <c r="GUL87" s="888"/>
      <c r="GUM87" s="888"/>
      <c r="GUN87" s="888"/>
      <c r="GUO87" s="888"/>
      <c r="GUP87" s="888"/>
      <c r="GUQ87" s="888"/>
      <c r="GUR87" s="888"/>
      <c r="GUS87" s="888"/>
      <c r="GUT87" s="888"/>
      <c r="GUU87" s="888"/>
      <c r="GUV87" s="888"/>
      <c r="GUW87" s="888"/>
      <c r="GUX87" s="888"/>
      <c r="GUY87" s="888"/>
      <c r="GUZ87" s="888"/>
      <c r="GVA87" s="888"/>
      <c r="GVB87" s="888"/>
      <c r="GVC87" s="888"/>
      <c r="GVD87" s="888"/>
      <c r="GVE87" s="888"/>
      <c r="GVF87" s="888"/>
      <c r="GVG87" s="888"/>
      <c r="GVH87" s="888"/>
      <c r="GVI87" s="888"/>
      <c r="GVJ87" s="888"/>
      <c r="GVK87" s="888"/>
      <c r="GVL87" s="888"/>
      <c r="GVM87" s="888"/>
      <c r="GVN87" s="888"/>
      <c r="GVO87" s="888"/>
      <c r="GVP87" s="888"/>
      <c r="GVQ87" s="888"/>
      <c r="GVR87" s="888"/>
      <c r="GVS87" s="888"/>
      <c r="GVT87" s="888"/>
      <c r="GVU87" s="888"/>
      <c r="GVV87" s="888"/>
      <c r="GVW87" s="888"/>
      <c r="GVX87" s="888"/>
      <c r="GVY87" s="888"/>
      <c r="GVZ87" s="888"/>
      <c r="GWA87" s="888"/>
      <c r="GWB87" s="888"/>
      <c r="GWC87" s="888"/>
      <c r="GWD87" s="888"/>
      <c r="GWE87" s="888"/>
      <c r="GWF87" s="888"/>
      <c r="GWG87" s="888"/>
      <c r="GWH87" s="888"/>
      <c r="GWI87" s="888"/>
      <c r="GWJ87" s="888"/>
      <c r="GWK87" s="888"/>
      <c r="GWL87" s="888"/>
      <c r="GWM87" s="888"/>
      <c r="GWN87" s="888"/>
      <c r="GWO87" s="888"/>
      <c r="GWP87" s="888"/>
      <c r="GWQ87" s="888"/>
      <c r="GWR87" s="888"/>
      <c r="GWS87" s="888"/>
      <c r="GWT87" s="888"/>
      <c r="GWU87" s="888"/>
      <c r="GWV87" s="888"/>
      <c r="GWW87" s="888"/>
      <c r="GWX87" s="888"/>
      <c r="GWY87" s="888"/>
      <c r="GWZ87" s="888"/>
      <c r="GXA87" s="888"/>
      <c r="GXB87" s="888"/>
      <c r="GXC87" s="888"/>
      <c r="GXD87" s="888"/>
      <c r="GXE87" s="888"/>
      <c r="GXF87" s="888"/>
      <c r="GXG87" s="888"/>
      <c r="GXH87" s="888"/>
      <c r="GXI87" s="888"/>
      <c r="GXJ87" s="888"/>
      <c r="GXK87" s="888"/>
      <c r="GXL87" s="888"/>
      <c r="GXM87" s="888"/>
      <c r="GXN87" s="888"/>
      <c r="GXO87" s="888"/>
      <c r="GXP87" s="888"/>
      <c r="GXQ87" s="888"/>
      <c r="GXR87" s="888"/>
      <c r="GXS87" s="888"/>
      <c r="GXT87" s="888"/>
      <c r="GXU87" s="888"/>
      <c r="GXV87" s="888"/>
      <c r="GXW87" s="888"/>
      <c r="GXX87" s="888"/>
      <c r="GXY87" s="888"/>
      <c r="GXZ87" s="888"/>
      <c r="GYA87" s="888"/>
      <c r="GYB87" s="888"/>
      <c r="GYC87" s="888"/>
      <c r="GYD87" s="888"/>
      <c r="GYE87" s="888"/>
      <c r="GYF87" s="888"/>
      <c r="GYG87" s="888"/>
      <c r="GYH87" s="888"/>
      <c r="GYI87" s="888"/>
      <c r="GYJ87" s="888"/>
      <c r="GYK87" s="888"/>
      <c r="GYL87" s="888"/>
      <c r="GYM87" s="888"/>
      <c r="GYN87" s="888"/>
      <c r="GYO87" s="888"/>
      <c r="GYP87" s="888"/>
      <c r="GYQ87" s="888"/>
      <c r="GYR87" s="888"/>
      <c r="GYS87" s="888"/>
      <c r="GYT87" s="888"/>
      <c r="GYU87" s="888"/>
      <c r="GYV87" s="888"/>
      <c r="GYW87" s="888"/>
      <c r="GYX87" s="888"/>
      <c r="GYY87" s="888"/>
      <c r="GYZ87" s="888"/>
      <c r="GZA87" s="888"/>
      <c r="GZB87" s="888"/>
      <c r="GZC87" s="888"/>
      <c r="GZD87" s="888"/>
      <c r="GZE87" s="888"/>
      <c r="GZF87" s="888"/>
      <c r="GZG87" s="888"/>
      <c r="GZH87" s="888"/>
      <c r="GZI87" s="888"/>
      <c r="GZJ87" s="888"/>
      <c r="GZK87" s="888"/>
      <c r="GZL87" s="888"/>
      <c r="GZM87" s="888"/>
      <c r="GZN87" s="888"/>
      <c r="GZO87" s="888"/>
      <c r="GZP87" s="888"/>
      <c r="GZQ87" s="888"/>
      <c r="GZR87" s="888"/>
      <c r="GZS87" s="888"/>
      <c r="GZT87" s="888"/>
      <c r="GZU87" s="888"/>
      <c r="GZV87" s="888"/>
      <c r="GZW87" s="888"/>
      <c r="GZX87" s="888"/>
      <c r="GZY87" s="888"/>
      <c r="GZZ87" s="888"/>
      <c r="HAA87" s="888"/>
      <c r="HAB87" s="888"/>
      <c r="HAC87" s="888"/>
      <c r="HAD87" s="888"/>
      <c r="HAE87" s="888"/>
      <c r="HAF87" s="888"/>
      <c r="HAG87" s="888"/>
      <c r="HAH87" s="888"/>
      <c r="HAI87" s="888"/>
      <c r="HAJ87" s="888"/>
      <c r="HAK87" s="888"/>
      <c r="HAL87" s="888"/>
      <c r="HAM87" s="888"/>
      <c r="HAN87" s="888"/>
      <c r="HAO87" s="888"/>
      <c r="HAP87" s="888"/>
      <c r="HAQ87" s="888"/>
      <c r="HAR87" s="888"/>
      <c r="HAS87" s="888"/>
      <c r="HAT87" s="888"/>
      <c r="HAU87" s="888"/>
      <c r="HAV87" s="888"/>
      <c r="HAW87" s="888"/>
      <c r="HAX87" s="888"/>
      <c r="HAY87" s="888"/>
      <c r="HAZ87" s="888"/>
      <c r="HBA87" s="888"/>
      <c r="HBB87" s="888"/>
      <c r="HBC87" s="888"/>
      <c r="HBD87" s="888"/>
      <c r="HBE87" s="888"/>
      <c r="HBF87" s="888"/>
      <c r="HBG87" s="888"/>
      <c r="HBH87" s="888"/>
      <c r="HBI87" s="888"/>
      <c r="HBJ87" s="888"/>
      <c r="HBK87" s="888"/>
      <c r="HBL87" s="888"/>
      <c r="HBM87" s="888"/>
      <c r="HBN87" s="888"/>
      <c r="HBO87" s="888"/>
      <c r="HBP87" s="888"/>
      <c r="HBQ87" s="888"/>
      <c r="HBR87" s="888"/>
      <c r="HBS87" s="888"/>
      <c r="HBT87" s="888"/>
      <c r="HBU87" s="888"/>
      <c r="HBV87" s="888"/>
      <c r="HBW87" s="888"/>
      <c r="HBX87" s="888"/>
      <c r="HBY87" s="888"/>
      <c r="HBZ87" s="888"/>
      <c r="HCA87" s="888"/>
      <c r="HCB87" s="888"/>
      <c r="HCC87" s="888"/>
      <c r="HCD87" s="888"/>
      <c r="HCE87" s="888"/>
      <c r="HCF87" s="888"/>
      <c r="HCG87" s="888"/>
      <c r="HCH87" s="888"/>
      <c r="HCI87" s="888"/>
      <c r="HCJ87" s="888"/>
      <c r="HCK87" s="888"/>
      <c r="HCL87" s="888"/>
      <c r="HCM87" s="888"/>
      <c r="HCN87" s="888"/>
      <c r="HCO87" s="888"/>
      <c r="HCP87" s="888"/>
      <c r="HCQ87" s="888"/>
      <c r="HCR87" s="888"/>
      <c r="HCS87" s="888"/>
      <c r="HCT87" s="888"/>
      <c r="HCU87" s="888"/>
      <c r="HCV87" s="888"/>
      <c r="HCW87" s="888"/>
      <c r="HCX87" s="888"/>
      <c r="HCY87" s="888"/>
      <c r="HCZ87" s="888"/>
      <c r="HDA87" s="888"/>
      <c r="HDB87" s="888"/>
      <c r="HDC87" s="888"/>
      <c r="HDD87" s="888"/>
      <c r="HDE87" s="888"/>
      <c r="HDF87" s="888"/>
      <c r="HDG87" s="888"/>
      <c r="HDH87" s="888"/>
      <c r="HDI87" s="888"/>
      <c r="HDJ87" s="888"/>
      <c r="HDK87" s="888"/>
      <c r="HDL87" s="888"/>
      <c r="HDM87" s="888"/>
      <c r="HDN87" s="888"/>
      <c r="HDO87" s="888"/>
      <c r="HDP87" s="888"/>
      <c r="HDQ87" s="888"/>
      <c r="HDR87" s="888"/>
      <c r="HDS87" s="888"/>
      <c r="HDT87" s="888"/>
      <c r="HDU87" s="888"/>
      <c r="HDV87" s="888"/>
      <c r="HDW87" s="888"/>
      <c r="HDX87" s="888"/>
      <c r="HDY87" s="888"/>
      <c r="HDZ87" s="888"/>
      <c r="HEA87" s="888"/>
      <c r="HEB87" s="888"/>
      <c r="HEC87" s="888"/>
      <c r="HED87" s="888"/>
      <c r="HEE87" s="888"/>
      <c r="HEF87" s="888"/>
      <c r="HEG87" s="888"/>
      <c r="HEH87" s="888"/>
      <c r="HEI87" s="888"/>
      <c r="HEJ87" s="888"/>
      <c r="HEK87" s="888"/>
      <c r="HEL87" s="888"/>
      <c r="HEM87" s="888"/>
      <c r="HEN87" s="888"/>
      <c r="HEO87" s="888"/>
      <c r="HEP87" s="888"/>
      <c r="HEQ87" s="888"/>
      <c r="HER87" s="888"/>
      <c r="HES87" s="888"/>
      <c r="HET87" s="888"/>
      <c r="HEU87" s="888"/>
      <c r="HEV87" s="888"/>
      <c r="HEW87" s="888"/>
      <c r="HEX87" s="888"/>
      <c r="HEY87" s="888"/>
      <c r="HEZ87" s="888"/>
      <c r="HFA87" s="888"/>
      <c r="HFB87" s="888"/>
      <c r="HFC87" s="888"/>
      <c r="HFD87" s="888"/>
      <c r="HFE87" s="888"/>
      <c r="HFF87" s="888"/>
      <c r="HFG87" s="888"/>
      <c r="HFH87" s="888"/>
      <c r="HFI87" s="888"/>
      <c r="HFJ87" s="888"/>
      <c r="HFK87" s="888"/>
      <c r="HFL87" s="888"/>
      <c r="HFM87" s="888"/>
      <c r="HFN87" s="888"/>
      <c r="HFO87" s="888"/>
      <c r="HFP87" s="888"/>
      <c r="HFQ87" s="888"/>
      <c r="HFR87" s="888"/>
      <c r="HFS87" s="888"/>
      <c r="HFT87" s="888"/>
      <c r="HFU87" s="888"/>
      <c r="HFV87" s="888"/>
      <c r="HFW87" s="888"/>
      <c r="HFX87" s="888"/>
      <c r="HFY87" s="888"/>
      <c r="HFZ87" s="888"/>
      <c r="HGA87" s="888"/>
      <c r="HGB87" s="888"/>
      <c r="HGC87" s="888"/>
      <c r="HGD87" s="888"/>
      <c r="HGE87" s="888"/>
      <c r="HGF87" s="888"/>
      <c r="HGG87" s="888"/>
      <c r="HGH87" s="888"/>
      <c r="HGI87" s="888"/>
      <c r="HGJ87" s="888"/>
      <c r="HGK87" s="888"/>
      <c r="HGL87" s="888"/>
      <c r="HGM87" s="888"/>
      <c r="HGN87" s="888"/>
      <c r="HGO87" s="888"/>
      <c r="HGP87" s="888"/>
      <c r="HGQ87" s="888"/>
      <c r="HGR87" s="888"/>
      <c r="HGS87" s="888"/>
      <c r="HGT87" s="888"/>
      <c r="HGU87" s="888"/>
      <c r="HGV87" s="888"/>
      <c r="HGW87" s="888"/>
      <c r="HGX87" s="888"/>
      <c r="HGY87" s="888"/>
      <c r="HGZ87" s="888"/>
      <c r="HHA87" s="888"/>
      <c r="HHB87" s="888"/>
      <c r="HHC87" s="888"/>
      <c r="HHD87" s="888"/>
      <c r="HHE87" s="888"/>
      <c r="HHF87" s="888"/>
      <c r="HHG87" s="888"/>
      <c r="HHH87" s="888"/>
      <c r="HHI87" s="888"/>
      <c r="HHJ87" s="888"/>
      <c r="HHK87" s="888"/>
      <c r="HHL87" s="888"/>
      <c r="HHM87" s="888"/>
      <c r="HHN87" s="888"/>
      <c r="HHO87" s="888"/>
      <c r="HHP87" s="888"/>
      <c r="HHQ87" s="888"/>
      <c r="HHR87" s="888"/>
      <c r="HHS87" s="888"/>
      <c r="HHT87" s="888"/>
      <c r="HHU87" s="888"/>
      <c r="HHV87" s="888"/>
      <c r="HHW87" s="888"/>
      <c r="HHX87" s="888"/>
      <c r="HHY87" s="888"/>
      <c r="HHZ87" s="888"/>
      <c r="HIA87" s="888"/>
      <c r="HIB87" s="888"/>
      <c r="HIC87" s="888"/>
      <c r="HID87" s="888"/>
      <c r="HIE87" s="888"/>
      <c r="HIF87" s="888"/>
      <c r="HIG87" s="888"/>
      <c r="HIH87" s="888"/>
      <c r="HII87" s="888"/>
      <c r="HIJ87" s="888"/>
      <c r="HIK87" s="888"/>
      <c r="HIL87" s="888"/>
      <c r="HIM87" s="888"/>
      <c r="HIN87" s="888"/>
      <c r="HIO87" s="888"/>
      <c r="HIP87" s="888"/>
      <c r="HIQ87" s="888"/>
      <c r="HIR87" s="888"/>
      <c r="HIS87" s="888"/>
      <c r="HIT87" s="888"/>
      <c r="HIU87" s="888"/>
      <c r="HIV87" s="888"/>
      <c r="HIW87" s="888"/>
      <c r="HIX87" s="888"/>
      <c r="HIY87" s="888"/>
      <c r="HIZ87" s="888"/>
      <c r="HJA87" s="888"/>
      <c r="HJB87" s="888"/>
      <c r="HJC87" s="888"/>
      <c r="HJD87" s="888"/>
      <c r="HJE87" s="888"/>
      <c r="HJF87" s="888"/>
      <c r="HJG87" s="888"/>
      <c r="HJH87" s="888"/>
      <c r="HJI87" s="888"/>
      <c r="HJJ87" s="888"/>
      <c r="HJK87" s="888"/>
      <c r="HJL87" s="888"/>
      <c r="HJM87" s="888"/>
      <c r="HJN87" s="888"/>
      <c r="HJO87" s="888"/>
      <c r="HJP87" s="888"/>
      <c r="HJQ87" s="888"/>
      <c r="HJR87" s="888"/>
      <c r="HJS87" s="888"/>
      <c r="HJT87" s="888"/>
      <c r="HJU87" s="888"/>
      <c r="HJV87" s="888"/>
      <c r="HJW87" s="888"/>
      <c r="HJX87" s="888"/>
      <c r="HJY87" s="888"/>
      <c r="HJZ87" s="888"/>
      <c r="HKA87" s="888"/>
      <c r="HKB87" s="888"/>
      <c r="HKC87" s="888"/>
      <c r="HKD87" s="888"/>
      <c r="HKE87" s="888"/>
      <c r="HKF87" s="888"/>
      <c r="HKG87" s="888"/>
      <c r="HKH87" s="888"/>
      <c r="HKI87" s="888"/>
      <c r="HKJ87" s="888"/>
      <c r="HKK87" s="888"/>
      <c r="HKL87" s="888"/>
      <c r="HKM87" s="888"/>
      <c r="HKN87" s="888"/>
      <c r="HKO87" s="888"/>
      <c r="HKP87" s="888"/>
      <c r="HKQ87" s="888"/>
      <c r="HKR87" s="888"/>
      <c r="HKS87" s="888"/>
      <c r="HKT87" s="888"/>
      <c r="HKU87" s="888"/>
      <c r="HKV87" s="888"/>
      <c r="HKW87" s="888"/>
      <c r="HKX87" s="888"/>
      <c r="HKY87" s="888"/>
      <c r="HKZ87" s="888"/>
      <c r="HLA87" s="888"/>
      <c r="HLB87" s="888"/>
      <c r="HLC87" s="888"/>
      <c r="HLD87" s="888"/>
      <c r="HLE87" s="888"/>
      <c r="HLF87" s="888"/>
      <c r="HLG87" s="888"/>
      <c r="HLH87" s="888"/>
      <c r="HLI87" s="888"/>
      <c r="HLJ87" s="888"/>
      <c r="HLK87" s="888"/>
      <c r="HLL87" s="888"/>
      <c r="HLM87" s="888"/>
      <c r="HLN87" s="888"/>
      <c r="HLO87" s="888"/>
      <c r="HLP87" s="888"/>
      <c r="HLQ87" s="888"/>
      <c r="HLR87" s="888"/>
      <c r="HLS87" s="888"/>
      <c r="HLT87" s="888"/>
      <c r="HLU87" s="888"/>
      <c r="HLV87" s="888"/>
      <c r="HLW87" s="888"/>
      <c r="HLX87" s="888"/>
      <c r="HLY87" s="888"/>
      <c r="HLZ87" s="888"/>
      <c r="HMA87" s="888"/>
      <c r="HMB87" s="888"/>
      <c r="HMC87" s="888"/>
      <c r="HMD87" s="888"/>
      <c r="HME87" s="888"/>
      <c r="HMF87" s="888"/>
      <c r="HMG87" s="888"/>
      <c r="HMH87" s="888"/>
      <c r="HMI87" s="888"/>
      <c r="HMJ87" s="888"/>
      <c r="HMK87" s="888"/>
      <c r="HML87" s="888"/>
      <c r="HMM87" s="888"/>
      <c r="HMN87" s="888"/>
      <c r="HMO87" s="888"/>
      <c r="HMP87" s="888"/>
      <c r="HMQ87" s="888"/>
      <c r="HMR87" s="888"/>
      <c r="HMS87" s="888"/>
      <c r="HMT87" s="888"/>
      <c r="HMU87" s="888"/>
      <c r="HMV87" s="888"/>
      <c r="HMW87" s="888"/>
      <c r="HMX87" s="888"/>
      <c r="HMY87" s="888"/>
      <c r="HMZ87" s="888"/>
      <c r="HNA87" s="888"/>
      <c r="HNB87" s="888"/>
      <c r="HNC87" s="888"/>
      <c r="HND87" s="888"/>
      <c r="HNE87" s="888"/>
      <c r="HNF87" s="888"/>
      <c r="HNG87" s="888"/>
      <c r="HNH87" s="888"/>
      <c r="HNI87" s="888"/>
      <c r="HNJ87" s="888"/>
      <c r="HNK87" s="888"/>
      <c r="HNL87" s="888"/>
      <c r="HNM87" s="888"/>
      <c r="HNN87" s="888"/>
      <c r="HNO87" s="888"/>
      <c r="HNP87" s="888"/>
      <c r="HNQ87" s="888"/>
      <c r="HNR87" s="888"/>
      <c r="HNS87" s="888"/>
      <c r="HNT87" s="888"/>
      <c r="HNU87" s="888"/>
      <c r="HNV87" s="888"/>
      <c r="HNW87" s="888"/>
      <c r="HNX87" s="888"/>
      <c r="HNY87" s="888"/>
      <c r="HNZ87" s="888"/>
      <c r="HOA87" s="888"/>
      <c r="HOB87" s="888"/>
      <c r="HOC87" s="888"/>
      <c r="HOD87" s="888"/>
      <c r="HOE87" s="888"/>
      <c r="HOF87" s="888"/>
      <c r="HOG87" s="888"/>
      <c r="HOH87" s="888"/>
      <c r="HOI87" s="888"/>
      <c r="HOJ87" s="888"/>
      <c r="HOK87" s="888"/>
      <c r="HOL87" s="888"/>
      <c r="HOM87" s="888"/>
      <c r="HON87" s="888"/>
      <c r="HOO87" s="888"/>
      <c r="HOP87" s="888"/>
      <c r="HOQ87" s="888"/>
      <c r="HOR87" s="888"/>
      <c r="HOS87" s="888"/>
      <c r="HOT87" s="888"/>
      <c r="HOU87" s="888"/>
      <c r="HOV87" s="888"/>
      <c r="HOW87" s="888"/>
      <c r="HOX87" s="888"/>
      <c r="HOY87" s="888"/>
      <c r="HOZ87" s="888"/>
      <c r="HPA87" s="888"/>
      <c r="HPB87" s="888"/>
      <c r="HPC87" s="888"/>
      <c r="HPD87" s="888"/>
      <c r="HPE87" s="888"/>
      <c r="HPF87" s="888"/>
      <c r="HPG87" s="888"/>
      <c r="HPH87" s="888"/>
      <c r="HPI87" s="888"/>
      <c r="HPJ87" s="888"/>
      <c r="HPK87" s="888"/>
      <c r="HPL87" s="888"/>
      <c r="HPM87" s="888"/>
      <c r="HPN87" s="888"/>
      <c r="HPO87" s="888"/>
      <c r="HPP87" s="888"/>
      <c r="HPQ87" s="888"/>
      <c r="HPR87" s="888"/>
      <c r="HPS87" s="888"/>
      <c r="HPT87" s="888"/>
      <c r="HPU87" s="888"/>
      <c r="HPV87" s="888"/>
      <c r="HPW87" s="888"/>
      <c r="HPX87" s="888"/>
      <c r="HPY87" s="888"/>
      <c r="HPZ87" s="888"/>
      <c r="HQA87" s="888"/>
      <c r="HQB87" s="888"/>
      <c r="HQC87" s="888"/>
      <c r="HQD87" s="888"/>
      <c r="HQE87" s="888"/>
      <c r="HQF87" s="888"/>
      <c r="HQG87" s="888"/>
      <c r="HQH87" s="888"/>
      <c r="HQI87" s="888"/>
      <c r="HQJ87" s="888"/>
      <c r="HQK87" s="888"/>
      <c r="HQL87" s="888"/>
      <c r="HQM87" s="888"/>
      <c r="HQN87" s="888"/>
      <c r="HQO87" s="888"/>
      <c r="HQP87" s="888"/>
      <c r="HQQ87" s="888"/>
      <c r="HQR87" s="888"/>
      <c r="HQS87" s="888"/>
      <c r="HQT87" s="888"/>
      <c r="HQU87" s="888"/>
      <c r="HQV87" s="888"/>
      <c r="HQW87" s="888"/>
      <c r="HQX87" s="888"/>
      <c r="HQY87" s="888"/>
      <c r="HQZ87" s="888"/>
      <c r="HRA87" s="888"/>
      <c r="HRB87" s="888"/>
      <c r="HRC87" s="888"/>
      <c r="HRD87" s="888"/>
      <c r="HRE87" s="888"/>
      <c r="HRF87" s="888"/>
      <c r="HRG87" s="888"/>
      <c r="HRH87" s="888"/>
      <c r="HRI87" s="888"/>
      <c r="HRJ87" s="888"/>
      <c r="HRK87" s="888"/>
      <c r="HRL87" s="888"/>
      <c r="HRM87" s="888"/>
      <c r="HRN87" s="888"/>
      <c r="HRO87" s="888"/>
      <c r="HRP87" s="888"/>
      <c r="HRQ87" s="888"/>
      <c r="HRR87" s="888"/>
      <c r="HRS87" s="888"/>
      <c r="HRT87" s="888"/>
      <c r="HRU87" s="888"/>
      <c r="HRV87" s="888"/>
      <c r="HRW87" s="888"/>
      <c r="HRX87" s="888"/>
      <c r="HRY87" s="888"/>
      <c r="HRZ87" s="888"/>
      <c r="HSA87" s="888"/>
      <c r="HSB87" s="888"/>
      <c r="HSC87" s="888"/>
      <c r="HSD87" s="888"/>
      <c r="HSE87" s="888"/>
      <c r="HSF87" s="888"/>
      <c r="HSG87" s="888"/>
      <c r="HSH87" s="888"/>
      <c r="HSI87" s="888"/>
      <c r="HSJ87" s="888"/>
      <c r="HSK87" s="888"/>
      <c r="HSL87" s="888"/>
      <c r="HSM87" s="888"/>
      <c r="HSN87" s="888"/>
      <c r="HSO87" s="888"/>
      <c r="HSP87" s="888"/>
      <c r="HSQ87" s="888"/>
      <c r="HSR87" s="888"/>
      <c r="HSS87" s="888"/>
      <c r="HST87" s="888"/>
      <c r="HSU87" s="888"/>
      <c r="HSV87" s="888"/>
      <c r="HSW87" s="888"/>
      <c r="HSX87" s="888"/>
      <c r="HSY87" s="888"/>
      <c r="HSZ87" s="888"/>
      <c r="HTA87" s="888"/>
      <c r="HTB87" s="888"/>
      <c r="HTC87" s="888"/>
      <c r="HTD87" s="888"/>
      <c r="HTE87" s="888"/>
      <c r="HTF87" s="888"/>
      <c r="HTG87" s="888"/>
      <c r="HTH87" s="888"/>
      <c r="HTI87" s="888"/>
      <c r="HTJ87" s="888"/>
      <c r="HTK87" s="888"/>
      <c r="HTL87" s="888"/>
      <c r="HTM87" s="888"/>
      <c r="HTN87" s="888"/>
      <c r="HTO87" s="888"/>
      <c r="HTP87" s="888"/>
      <c r="HTQ87" s="888"/>
      <c r="HTR87" s="888"/>
      <c r="HTS87" s="888"/>
      <c r="HTT87" s="888"/>
      <c r="HTU87" s="888"/>
      <c r="HTV87" s="888"/>
      <c r="HTW87" s="888"/>
      <c r="HTX87" s="888"/>
      <c r="HTY87" s="888"/>
      <c r="HTZ87" s="888"/>
      <c r="HUA87" s="888"/>
      <c r="HUB87" s="888"/>
      <c r="HUC87" s="888"/>
      <c r="HUD87" s="888"/>
      <c r="HUE87" s="888"/>
      <c r="HUF87" s="888"/>
      <c r="HUG87" s="888"/>
      <c r="HUH87" s="888"/>
      <c r="HUI87" s="888"/>
      <c r="HUJ87" s="888"/>
      <c r="HUK87" s="888"/>
      <c r="HUL87" s="888"/>
      <c r="HUM87" s="888"/>
      <c r="HUN87" s="888"/>
      <c r="HUO87" s="888"/>
      <c r="HUP87" s="888"/>
      <c r="HUQ87" s="888"/>
      <c r="HUR87" s="888"/>
      <c r="HUS87" s="888"/>
      <c r="HUT87" s="888"/>
      <c r="HUU87" s="888"/>
      <c r="HUV87" s="888"/>
      <c r="HUW87" s="888"/>
      <c r="HUX87" s="888"/>
      <c r="HUY87" s="888"/>
      <c r="HUZ87" s="888"/>
      <c r="HVA87" s="888"/>
      <c r="HVB87" s="888"/>
      <c r="HVC87" s="888"/>
      <c r="HVD87" s="888"/>
      <c r="HVE87" s="888"/>
      <c r="HVF87" s="888"/>
      <c r="HVG87" s="888"/>
      <c r="HVH87" s="888"/>
      <c r="HVI87" s="888"/>
      <c r="HVJ87" s="888"/>
      <c r="HVK87" s="888"/>
      <c r="HVL87" s="888"/>
      <c r="HVM87" s="888"/>
      <c r="HVN87" s="888"/>
      <c r="HVO87" s="888"/>
      <c r="HVP87" s="888"/>
      <c r="HVQ87" s="888"/>
      <c r="HVR87" s="888"/>
      <c r="HVS87" s="888"/>
      <c r="HVT87" s="888"/>
      <c r="HVU87" s="888"/>
      <c r="HVV87" s="888"/>
      <c r="HVW87" s="888"/>
      <c r="HVX87" s="888"/>
      <c r="HVY87" s="888"/>
      <c r="HVZ87" s="888"/>
      <c r="HWA87" s="888"/>
      <c r="HWB87" s="888"/>
      <c r="HWC87" s="888"/>
      <c r="HWD87" s="888"/>
      <c r="HWE87" s="888"/>
      <c r="HWF87" s="888"/>
      <c r="HWG87" s="888"/>
      <c r="HWH87" s="888"/>
      <c r="HWI87" s="888"/>
      <c r="HWJ87" s="888"/>
      <c r="HWK87" s="888"/>
      <c r="HWL87" s="888"/>
      <c r="HWM87" s="888"/>
      <c r="HWN87" s="888"/>
      <c r="HWO87" s="888"/>
      <c r="HWP87" s="888"/>
      <c r="HWQ87" s="888"/>
      <c r="HWR87" s="888"/>
      <c r="HWS87" s="888"/>
      <c r="HWT87" s="888"/>
      <c r="HWU87" s="888"/>
      <c r="HWV87" s="888"/>
      <c r="HWW87" s="888"/>
      <c r="HWX87" s="888"/>
      <c r="HWY87" s="888"/>
      <c r="HWZ87" s="888"/>
      <c r="HXA87" s="888"/>
      <c r="HXB87" s="888"/>
      <c r="HXC87" s="888"/>
      <c r="HXD87" s="888"/>
      <c r="HXE87" s="888"/>
      <c r="HXF87" s="888"/>
      <c r="HXG87" s="888"/>
      <c r="HXH87" s="888"/>
      <c r="HXI87" s="888"/>
      <c r="HXJ87" s="888"/>
      <c r="HXK87" s="888"/>
      <c r="HXL87" s="888"/>
      <c r="HXM87" s="888"/>
      <c r="HXN87" s="888"/>
      <c r="HXO87" s="888"/>
      <c r="HXP87" s="888"/>
      <c r="HXQ87" s="888"/>
      <c r="HXR87" s="888"/>
      <c r="HXS87" s="888"/>
      <c r="HXT87" s="888"/>
      <c r="HXU87" s="888"/>
      <c r="HXV87" s="888"/>
      <c r="HXW87" s="888"/>
      <c r="HXX87" s="888"/>
      <c r="HXY87" s="888"/>
      <c r="HXZ87" s="888"/>
      <c r="HYA87" s="888"/>
      <c r="HYB87" s="888"/>
      <c r="HYC87" s="888"/>
      <c r="HYD87" s="888"/>
      <c r="HYE87" s="888"/>
      <c r="HYF87" s="888"/>
      <c r="HYG87" s="888"/>
      <c r="HYH87" s="888"/>
      <c r="HYI87" s="888"/>
      <c r="HYJ87" s="888"/>
      <c r="HYK87" s="888"/>
      <c r="HYL87" s="888"/>
      <c r="HYM87" s="888"/>
      <c r="HYN87" s="888"/>
      <c r="HYO87" s="888"/>
      <c r="HYP87" s="888"/>
      <c r="HYQ87" s="888"/>
      <c r="HYR87" s="888"/>
      <c r="HYS87" s="888"/>
      <c r="HYT87" s="888"/>
      <c r="HYU87" s="888"/>
      <c r="HYV87" s="888"/>
      <c r="HYW87" s="888"/>
      <c r="HYX87" s="888"/>
      <c r="HYY87" s="888"/>
      <c r="HYZ87" s="888"/>
      <c r="HZA87" s="888"/>
      <c r="HZB87" s="888"/>
      <c r="HZC87" s="888"/>
      <c r="HZD87" s="888"/>
      <c r="HZE87" s="888"/>
      <c r="HZF87" s="888"/>
      <c r="HZG87" s="888"/>
      <c r="HZH87" s="888"/>
      <c r="HZI87" s="888"/>
      <c r="HZJ87" s="888"/>
      <c r="HZK87" s="888"/>
      <c r="HZL87" s="888"/>
      <c r="HZM87" s="888"/>
      <c r="HZN87" s="888"/>
      <c r="HZO87" s="888"/>
      <c r="HZP87" s="888"/>
      <c r="HZQ87" s="888"/>
      <c r="HZR87" s="888"/>
      <c r="HZS87" s="888"/>
      <c r="HZT87" s="888"/>
      <c r="HZU87" s="888"/>
      <c r="HZV87" s="888"/>
      <c r="HZW87" s="888"/>
      <c r="HZX87" s="888"/>
      <c r="HZY87" s="888"/>
      <c r="HZZ87" s="888"/>
      <c r="IAA87" s="888"/>
      <c r="IAB87" s="888"/>
      <c r="IAC87" s="888"/>
      <c r="IAD87" s="888"/>
      <c r="IAE87" s="888"/>
      <c r="IAF87" s="888"/>
      <c r="IAG87" s="888"/>
      <c r="IAH87" s="888"/>
      <c r="IAI87" s="888"/>
      <c r="IAJ87" s="888"/>
      <c r="IAK87" s="888"/>
      <c r="IAL87" s="888"/>
      <c r="IAM87" s="888"/>
      <c r="IAN87" s="888"/>
      <c r="IAO87" s="888"/>
      <c r="IAP87" s="888"/>
      <c r="IAQ87" s="888"/>
      <c r="IAR87" s="888"/>
      <c r="IAS87" s="888"/>
      <c r="IAT87" s="888"/>
      <c r="IAU87" s="888"/>
      <c r="IAV87" s="888"/>
      <c r="IAW87" s="888"/>
      <c r="IAX87" s="888"/>
      <c r="IAY87" s="888"/>
      <c r="IAZ87" s="888"/>
      <c r="IBA87" s="888"/>
      <c r="IBB87" s="888"/>
      <c r="IBC87" s="888"/>
      <c r="IBD87" s="888"/>
      <c r="IBE87" s="888"/>
      <c r="IBF87" s="888"/>
      <c r="IBG87" s="888"/>
      <c r="IBH87" s="888"/>
      <c r="IBI87" s="888"/>
      <c r="IBJ87" s="888"/>
      <c r="IBK87" s="888"/>
      <c r="IBL87" s="888"/>
      <c r="IBM87" s="888"/>
      <c r="IBN87" s="888"/>
      <c r="IBO87" s="888"/>
      <c r="IBP87" s="888"/>
      <c r="IBQ87" s="888"/>
      <c r="IBR87" s="888"/>
      <c r="IBS87" s="888"/>
      <c r="IBT87" s="888"/>
      <c r="IBU87" s="888"/>
      <c r="IBV87" s="888"/>
      <c r="IBW87" s="888"/>
      <c r="IBX87" s="888"/>
      <c r="IBY87" s="888"/>
      <c r="IBZ87" s="888"/>
      <c r="ICA87" s="888"/>
      <c r="ICB87" s="888"/>
      <c r="ICC87" s="888"/>
      <c r="ICD87" s="888"/>
      <c r="ICE87" s="888"/>
      <c r="ICF87" s="888"/>
      <c r="ICG87" s="888"/>
      <c r="ICH87" s="888"/>
      <c r="ICI87" s="888"/>
      <c r="ICJ87" s="888"/>
      <c r="ICK87" s="888"/>
      <c r="ICL87" s="888"/>
      <c r="ICM87" s="888"/>
      <c r="ICN87" s="888"/>
      <c r="ICO87" s="888"/>
      <c r="ICP87" s="888"/>
      <c r="ICQ87" s="888"/>
      <c r="ICR87" s="888"/>
      <c r="ICS87" s="888"/>
      <c r="ICT87" s="888"/>
      <c r="ICU87" s="888"/>
      <c r="ICV87" s="888"/>
      <c r="ICW87" s="888"/>
      <c r="ICX87" s="888"/>
      <c r="ICY87" s="888"/>
      <c r="ICZ87" s="888"/>
      <c r="IDA87" s="888"/>
      <c r="IDB87" s="888"/>
      <c r="IDC87" s="888"/>
      <c r="IDD87" s="888"/>
      <c r="IDE87" s="888"/>
      <c r="IDF87" s="888"/>
      <c r="IDG87" s="888"/>
      <c r="IDH87" s="888"/>
      <c r="IDI87" s="888"/>
      <c r="IDJ87" s="888"/>
      <c r="IDK87" s="888"/>
      <c r="IDL87" s="888"/>
      <c r="IDM87" s="888"/>
      <c r="IDN87" s="888"/>
      <c r="IDO87" s="888"/>
      <c r="IDP87" s="888"/>
      <c r="IDQ87" s="888"/>
      <c r="IDR87" s="888"/>
      <c r="IDS87" s="888"/>
      <c r="IDT87" s="888"/>
      <c r="IDU87" s="888"/>
      <c r="IDV87" s="888"/>
      <c r="IDW87" s="888"/>
      <c r="IDX87" s="888"/>
      <c r="IDY87" s="888"/>
      <c r="IDZ87" s="888"/>
      <c r="IEA87" s="888"/>
      <c r="IEB87" s="888"/>
      <c r="IEC87" s="888"/>
      <c r="IED87" s="888"/>
      <c r="IEE87" s="888"/>
      <c r="IEF87" s="888"/>
      <c r="IEG87" s="888"/>
      <c r="IEH87" s="888"/>
      <c r="IEI87" s="888"/>
      <c r="IEJ87" s="888"/>
      <c r="IEK87" s="888"/>
      <c r="IEL87" s="888"/>
      <c r="IEM87" s="888"/>
      <c r="IEN87" s="888"/>
      <c r="IEO87" s="888"/>
      <c r="IEP87" s="888"/>
      <c r="IEQ87" s="888"/>
      <c r="IER87" s="888"/>
      <c r="IES87" s="888"/>
      <c r="IET87" s="888"/>
      <c r="IEU87" s="888"/>
      <c r="IEV87" s="888"/>
      <c r="IEW87" s="888"/>
      <c r="IEX87" s="888"/>
      <c r="IEY87" s="888"/>
      <c r="IEZ87" s="888"/>
      <c r="IFA87" s="888"/>
      <c r="IFB87" s="888"/>
      <c r="IFC87" s="888"/>
      <c r="IFD87" s="888"/>
      <c r="IFE87" s="888"/>
      <c r="IFF87" s="888"/>
      <c r="IFG87" s="888"/>
      <c r="IFH87" s="888"/>
      <c r="IFI87" s="888"/>
      <c r="IFJ87" s="888"/>
      <c r="IFK87" s="888"/>
      <c r="IFL87" s="888"/>
      <c r="IFM87" s="888"/>
      <c r="IFN87" s="888"/>
      <c r="IFO87" s="888"/>
      <c r="IFP87" s="888"/>
      <c r="IFQ87" s="888"/>
      <c r="IFR87" s="888"/>
      <c r="IFS87" s="888"/>
      <c r="IFT87" s="888"/>
      <c r="IFU87" s="888"/>
      <c r="IFV87" s="888"/>
      <c r="IFW87" s="888"/>
      <c r="IFX87" s="888"/>
      <c r="IFY87" s="888"/>
      <c r="IFZ87" s="888"/>
      <c r="IGA87" s="888"/>
      <c r="IGB87" s="888"/>
      <c r="IGC87" s="888"/>
      <c r="IGD87" s="888"/>
      <c r="IGE87" s="888"/>
      <c r="IGF87" s="888"/>
      <c r="IGG87" s="888"/>
      <c r="IGH87" s="888"/>
      <c r="IGI87" s="888"/>
      <c r="IGJ87" s="888"/>
      <c r="IGK87" s="888"/>
      <c r="IGL87" s="888"/>
      <c r="IGM87" s="888"/>
      <c r="IGN87" s="888"/>
      <c r="IGO87" s="888"/>
      <c r="IGP87" s="888"/>
      <c r="IGQ87" s="888"/>
      <c r="IGR87" s="888"/>
      <c r="IGS87" s="888"/>
      <c r="IGT87" s="888"/>
      <c r="IGU87" s="888"/>
      <c r="IGV87" s="888"/>
      <c r="IGW87" s="888"/>
      <c r="IGX87" s="888"/>
      <c r="IGY87" s="888"/>
      <c r="IGZ87" s="888"/>
      <c r="IHA87" s="888"/>
      <c r="IHB87" s="888"/>
      <c r="IHC87" s="888"/>
      <c r="IHD87" s="888"/>
      <c r="IHE87" s="888"/>
      <c r="IHF87" s="888"/>
      <c r="IHG87" s="888"/>
      <c r="IHH87" s="888"/>
      <c r="IHI87" s="888"/>
      <c r="IHJ87" s="888"/>
      <c r="IHK87" s="888"/>
      <c r="IHL87" s="888"/>
      <c r="IHM87" s="888"/>
      <c r="IHN87" s="888"/>
      <c r="IHO87" s="888"/>
      <c r="IHP87" s="888"/>
      <c r="IHQ87" s="888"/>
      <c r="IHR87" s="888"/>
      <c r="IHS87" s="888"/>
      <c r="IHT87" s="888"/>
      <c r="IHU87" s="888"/>
      <c r="IHV87" s="888"/>
      <c r="IHW87" s="888"/>
      <c r="IHX87" s="888"/>
      <c r="IHY87" s="888"/>
      <c r="IHZ87" s="888"/>
      <c r="IIA87" s="888"/>
      <c r="IIB87" s="888"/>
      <c r="IIC87" s="888"/>
      <c r="IID87" s="888"/>
      <c r="IIE87" s="888"/>
      <c r="IIF87" s="888"/>
      <c r="IIG87" s="888"/>
      <c r="IIH87" s="888"/>
      <c r="III87" s="888"/>
      <c r="IIJ87" s="888"/>
      <c r="IIK87" s="888"/>
      <c r="IIL87" s="888"/>
      <c r="IIM87" s="888"/>
      <c r="IIN87" s="888"/>
      <c r="IIO87" s="888"/>
      <c r="IIP87" s="888"/>
      <c r="IIQ87" s="888"/>
      <c r="IIR87" s="888"/>
      <c r="IIS87" s="888"/>
      <c r="IIT87" s="888"/>
      <c r="IIU87" s="888"/>
      <c r="IIV87" s="888"/>
      <c r="IIW87" s="888"/>
      <c r="IIX87" s="888"/>
      <c r="IIY87" s="888"/>
      <c r="IIZ87" s="888"/>
      <c r="IJA87" s="888"/>
      <c r="IJB87" s="888"/>
      <c r="IJC87" s="888"/>
      <c r="IJD87" s="888"/>
      <c r="IJE87" s="888"/>
      <c r="IJF87" s="888"/>
      <c r="IJG87" s="888"/>
      <c r="IJH87" s="888"/>
      <c r="IJI87" s="888"/>
      <c r="IJJ87" s="888"/>
      <c r="IJK87" s="888"/>
      <c r="IJL87" s="888"/>
      <c r="IJM87" s="888"/>
      <c r="IJN87" s="888"/>
      <c r="IJO87" s="888"/>
      <c r="IJP87" s="888"/>
      <c r="IJQ87" s="888"/>
      <c r="IJR87" s="888"/>
      <c r="IJS87" s="888"/>
      <c r="IJT87" s="888"/>
      <c r="IJU87" s="888"/>
      <c r="IJV87" s="888"/>
      <c r="IJW87" s="888"/>
      <c r="IJX87" s="888"/>
      <c r="IJY87" s="888"/>
      <c r="IJZ87" s="888"/>
      <c r="IKA87" s="888"/>
      <c r="IKB87" s="888"/>
      <c r="IKC87" s="888"/>
      <c r="IKD87" s="888"/>
      <c r="IKE87" s="888"/>
      <c r="IKF87" s="888"/>
      <c r="IKG87" s="888"/>
      <c r="IKH87" s="888"/>
      <c r="IKI87" s="888"/>
      <c r="IKJ87" s="888"/>
      <c r="IKK87" s="888"/>
      <c r="IKL87" s="888"/>
      <c r="IKM87" s="888"/>
      <c r="IKN87" s="888"/>
      <c r="IKO87" s="888"/>
      <c r="IKP87" s="888"/>
      <c r="IKQ87" s="888"/>
      <c r="IKR87" s="888"/>
      <c r="IKS87" s="888"/>
      <c r="IKT87" s="888"/>
      <c r="IKU87" s="888"/>
      <c r="IKV87" s="888"/>
      <c r="IKW87" s="888"/>
      <c r="IKX87" s="888"/>
      <c r="IKY87" s="888"/>
      <c r="IKZ87" s="888"/>
      <c r="ILA87" s="888"/>
      <c r="ILB87" s="888"/>
      <c r="ILC87" s="888"/>
      <c r="ILD87" s="888"/>
      <c r="ILE87" s="888"/>
      <c r="ILF87" s="888"/>
      <c r="ILG87" s="888"/>
      <c r="ILH87" s="888"/>
      <c r="ILI87" s="888"/>
      <c r="ILJ87" s="888"/>
      <c r="ILK87" s="888"/>
      <c r="ILL87" s="888"/>
      <c r="ILM87" s="888"/>
      <c r="ILN87" s="888"/>
      <c r="ILO87" s="888"/>
      <c r="ILP87" s="888"/>
      <c r="ILQ87" s="888"/>
      <c r="ILR87" s="888"/>
      <c r="ILS87" s="888"/>
      <c r="ILT87" s="888"/>
      <c r="ILU87" s="888"/>
      <c r="ILV87" s="888"/>
      <c r="ILW87" s="888"/>
      <c r="ILX87" s="888"/>
      <c r="ILY87" s="888"/>
      <c r="ILZ87" s="888"/>
      <c r="IMA87" s="888"/>
      <c r="IMB87" s="888"/>
      <c r="IMC87" s="888"/>
      <c r="IMD87" s="888"/>
      <c r="IME87" s="888"/>
      <c r="IMF87" s="888"/>
      <c r="IMG87" s="888"/>
      <c r="IMH87" s="888"/>
      <c r="IMI87" s="888"/>
      <c r="IMJ87" s="888"/>
      <c r="IMK87" s="888"/>
      <c r="IML87" s="888"/>
      <c r="IMM87" s="888"/>
      <c r="IMN87" s="888"/>
      <c r="IMO87" s="888"/>
      <c r="IMP87" s="888"/>
      <c r="IMQ87" s="888"/>
      <c r="IMR87" s="888"/>
      <c r="IMS87" s="888"/>
      <c r="IMT87" s="888"/>
      <c r="IMU87" s="888"/>
      <c r="IMV87" s="888"/>
      <c r="IMW87" s="888"/>
      <c r="IMX87" s="888"/>
      <c r="IMY87" s="888"/>
      <c r="IMZ87" s="888"/>
      <c r="INA87" s="888"/>
      <c r="INB87" s="888"/>
      <c r="INC87" s="888"/>
      <c r="IND87" s="888"/>
      <c r="INE87" s="888"/>
      <c r="INF87" s="888"/>
      <c r="ING87" s="888"/>
      <c r="INH87" s="888"/>
      <c r="INI87" s="888"/>
      <c r="INJ87" s="888"/>
      <c r="INK87" s="888"/>
      <c r="INL87" s="888"/>
      <c r="INM87" s="888"/>
      <c r="INN87" s="888"/>
      <c r="INO87" s="888"/>
      <c r="INP87" s="888"/>
      <c r="INQ87" s="888"/>
      <c r="INR87" s="888"/>
      <c r="INS87" s="888"/>
      <c r="INT87" s="888"/>
      <c r="INU87" s="888"/>
      <c r="INV87" s="888"/>
      <c r="INW87" s="888"/>
      <c r="INX87" s="888"/>
      <c r="INY87" s="888"/>
      <c r="INZ87" s="888"/>
      <c r="IOA87" s="888"/>
      <c r="IOB87" s="888"/>
      <c r="IOC87" s="888"/>
      <c r="IOD87" s="888"/>
      <c r="IOE87" s="888"/>
      <c r="IOF87" s="888"/>
      <c r="IOG87" s="888"/>
      <c r="IOH87" s="888"/>
      <c r="IOI87" s="888"/>
      <c r="IOJ87" s="888"/>
      <c r="IOK87" s="888"/>
      <c r="IOL87" s="888"/>
      <c r="IOM87" s="888"/>
      <c r="ION87" s="888"/>
      <c r="IOO87" s="888"/>
      <c r="IOP87" s="888"/>
      <c r="IOQ87" s="888"/>
      <c r="IOR87" s="888"/>
      <c r="IOS87" s="888"/>
      <c r="IOT87" s="888"/>
      <c r="IOU87" s="888"/>
      <c r="IOV87" s="888"/>
      <c r="IOW87" s="888"/>
      <c r="IOX87" s="888"/>
      <c r="IOY87" s="888"/>
      <c r="IOZ87" s="888"/>
      <c r="IPA87" s="888"/>
      <c r="IPB87" s="888"/>
      <c r="IPC87" s="888"/>
      <c r="IPD87" s="888"/>
      <c r="IPE87" s="888"/>
      <c r="IPF87" s="888"/>
      <c r="IPG87" s="888"/>
      <c r="IPH87" s="888"/>
      <c r="IPI87" s="888"/>
      <c r="IPJ87" s="888"/>
      <c r="IPK87" s="888"/>
      <c r="IPL87" s="888"/>
      <c r="IPM87" s="888"/>
      <c r="IPN87" s="888"/>
      <c r="IPO87" s="888"/>
      <c r="IPP87" s="888"/>
      <c r="IPQ87" s="888"/>
      <c r="IPR87" s="888"/>
      <c r="IPS87" s="888"/>
      <c r="IPT87" s="888"/>
      <c r="IPU87" s="888"/>
      <c r="IPV87" s="888"/>
      <c r="IPW87" s="888"/>
      <c r="IPX87" s="888"/>
      <c r="IPY87" s="888"/>
      <c r="IPZ87" s="888"/>
      <c r="IQA87" s="888"/>
      <c r="IQB87" s="888"/>
      <c r="IQC87" s="888"/>
      <c r="IQD87" s="888"/>
      <c r="IQE87" s="888"/>
      <c r="IQF87" s="888"/>
      <c r="IQG87" s="888"/>
      <c r="IQH87" s="888"/>
      <c r="IQI87" s="888"/>
      <c r="IQJ87" s="888"/>
      <c r="IQK87" s="888"/>
      <c r="IQL87" s="888"/>
      <c r="IQM87" s="888"/>
      <c r="IQN87" s="888"/>
      <c r="IQO87" s="888"/>
      <c r="IQP87" s="888"/>
      <c r="IQQ87" s="888"/>
      <c r="IQR87" s="888"/>
      <c r="IQS87" s="888"/>
      <c r="IQT87" s="888"/>
      <c r="IQU87" s="888"/>
      <c r="IQV87" s="888"/>
      <c r="IQW87" s="888"/>
      <c r="IQX87" s="888"/>
      <c r="IQY87" s="888"/>
      <c r="IQZ87" s="888"/>
      <c r="IRA87" s="888"/>
      <c r="IRB87" s="888"/>
      <c r="IRC87" s="888"/>
      <c r="IRD87" s="888"/>
      <c r="IRE87" s="888"/>
      <c r="IRF87" s="888"/>
      <c r="IRG87" s="888"/>
      <c r="IRH87" s="888"/>
      <c r="IRI87" s="888"/>
      <c r="IRJ87" s="888"/>
      <c r="IRK87" s="888"/>
      <c r="IRL87" s="888"/>
      <c r="IRM87" s="888"/>
      <c r="IRN87" s="888"/>
      <c r="IRO87" s="888"/>
      <c r="IRP87" s="888"/>
      <c r="IRQ87" s="888"/>
      <c r="IRR87" s="888"/>
      <c r="IRS87" s="888"/>
      <c r="IRT87" s="888"/>
      <c r="IRU87" s="888"/>
      <c r="IRV87" s="888"/>
      <c r="IRW87" s="888"/>
      <c r="IRX87" s="888"/>
      <c r="IRY87" s="888"/>
      <c r="IRZ87" s="888"/>
      <c r="ISA87" s="888"/>
      <c r="ISB87" s="888"/>
      <c r="ISC87" s="888"/>
      <c r="ISD87" s="888"/>
      <c r="ISE87" s="888"/>
      <c r="ISF87" s="888"/>
      <c r="ISG87" s="888"/>
      <c r="ISH87" s="888"/>
      <c r="ISI87" s="888"/>
      <c r="ISJ87" s="888"/>
      <c r="ISK87" s="888"/>
      <c r="ISL87" s="888"/>
      <c r="ISM87" s="888"/>
      <c r="ISN87" s="888"/>
      <c r="ISO87" s="888"/>
      <c r="ISP87" s="888"/>
      <c r="ISQ87" s="888"/>
      <c r="ISR87" s="888"/>
      <c r="ISS87" s="888"/>
      <c r="IST87" s="888"/>
      <c r="ISU87" s="888"/>
      <c r="ISV87" s="888"/>
      <c r="ISW87" s="888"/>
      <c r="ISX87" s="888"/>
      <c r="ISY87" s="888"/>
      <c r="ISZ87" s="888"/>
      <c r="ITA87" s="888"/>
      <c r="ITB87" s="888"/>
      <c r="ITC87" s="888"/>
      <c r="ITD87" s="888"/>
      <c r="ITE87" s="888"/>
      <c r="ITF87" s="888"/>
      <c r="ITG87" s="888"/>
      <c r="ITH87" s="888"/>
      <c r="ITI87" s="888"/>
      <c r="ITJ87" s="888"/>
      <c r="ITK87" s="888"/>
      <c r="ITL87" s="888"/>
      <c r="ITM87" s="888"/>
      <c r="ITN87" s="888"/>
      <c r="ITO87" s="888"/>
      <c r="ITP87" s="888"/>
      <c r="ITQ87" s="888"/>
      <c r="ITR87" s="888"/>
      <c r="ITS87" s="888"/>
      <c r="ITT87" s="888"/>
      <c r="ITU87" s="888"/>
      <c r="ITV87" s="888"/>
      <c r="ITW87" s="888"/>
      <c r="ITX87" s="888"/>
      <c r="ITY87" s="888"/>
      <c r="ITZ87" s="888"/>
      <c r="IUA87" s="888"/>
      <c r="IUB87" s="888"/>
      <c r="IUC87" s="888"/>
      <c r="IUD87" s="888"/>
      <c r="IUE87" s="888"/>
      <c r="IUF87" s="888"/>
      <c r="IUG87" s="888"/>
      <c r="IUH87" s="888"/>
      <c r="IUI87" s="888"/>
      <c r="IUJ87" s="888"/>
      <c r="IUK87" s="888"/>
      <c r="IUL87" s="888"/>
      <c r="IUM87" s="888"/>
      <c r="IUN87" s="888"/>
      <c r="IUO87" s="888"/>
      <c r="IUP87" s="888"/>
      <c r="IUQ87" s="888"/>
      <c r="IUR87" s="888"/>
      <c r="IUS87" s="888"/>
      <c r="IUT87" s="888"/>
      <c r="IUU87" s="888"/>
      <c r="IUV87" s="888"/>
      <c r="IUW87" s="888"/>
      <c r="IUX87" s="888"/>
      <c r="IUY87" s="888"/>
      <c r="IUZ87" s="888"/>
      <c r="IVA87" s="888"/>
      <c r="IVB87" s="888"/>
      <c r="IVC87" s="888"/>
      <c r="IVD87" s="888"/>
      <c r="IVE87" s="888"/>
      <c r="IVF87" s="888"/>
      <c r="IVG87" s="888"/>
      <c r="IVH87" s="888"/>
      <c r="IVI87" s="888"/>
      <c r="IVJ87" s="888"/>
      <c r="IVK87" s="888"/>
      <c r="IVL87" s="888"/>
      <c r="IVM87" s="888"/>
      <c r="IVN87" s="888"/>
      <c r="IVO87" s="888"/>
      <c r="IVP87" s="888"/>
      <c r="IVQ87" s="888"/>
      <c r="IVR87" s="888"/>
      <c r="IVS87" s="888"/>
      <c r="IVT87" s="888"/>
      <c r="IVU87" s="888"/>
      <c r="IVV87" s="888"/>
      <c r="IVW87" s="888"/>
      <c r="IVX87" s="888"/>
      <c r="IVY87" s="888"/>
      <c r="IVZ87" s="888"/>
      <c r="IWA87" s="888"/>
      <c r="IWB87" s="888"/>
      <c r="IWC87" s="888"/>
      <c r="IWD87" s="888"/>
      <c r="IWE87" s="888"/>
      <c r="IWF87" s="888"/>
      <c r="IWG87" s="888"/>
      <c r="IWH87" s="888"/>
      <c r="IWI87" s="888"/>
      <c r="IWJ87" s="888"/>
      <c r="IWK87" s="888"/>
      <c r="IWL87" s="888"/>
      <c r="IWM87" s="888"/>
      <c r="IWN87" s="888"/>
      <c r="IWO87" s="888"/>
      <c r="IWP87" s="888"/>
      <c r="IWQ87" s="888"/>
      <c r="IWR87" s="888"/>
      <c r="IWS87" s="888"/>
      <c r="IWT87" s="888"/>
      <c r="IWU87" s="888"/>
      <c r="IWV87" s="888"/>
      <c r="IWW87" s="888"/>
      <c r="IWX87" s="888"/>
      <c r="IWY87" s="888"/>
      <c r="IWZ87" s="888"/>
      <c r="IXA87" s="888"/>
      <c r="IXB87" s="888"/>
      <c r="IXC87" s="888"/>
      <c r="IXD87" s="888"/>
      <c r="IXE87" s="888"/>
      <c r="IXF87" s="888"/>
      <c r="IXG87" s="888"/>
      <c r="IXH87" s="888"/>
      <c r="IXI87" s="888"/>
      <c r="IXJ87" s="888"/>
      <c r="IXK87" s="888"/>
      <c r="IXL87" s="888"/>
      <c r="IXM87" s="888"/>
      <c r="IXN87" s="888"/>
      <c r="IXO87" s="888"/>
      <c r="IXP87" s="888"/>
      <c r="IXQ87" s="888"/>
      <c r="IXR87" s="888"/>
      <c r="IXS87" s="888"/>
      <c r="IXT87" s="888"/>
      <c r="IXU87" s="888"/>
      <c r="IXV87" s="888"/>
      <c r="IXW87" s="888"/>
      <c r="IXX87" s="888"/>
      <c r="IXY87" s="888"/>
      <c r="IXZ87" s="888"/>
      <c r="IYA87" s="888"/>
      <c r="IYB87" s="888"/>
      <c r="IYC87" s="888"/>
      <c r="IYD87" s="888"/>
      <c r="IYE87" s="888"/>
      <c r="IYF87" s="888"/>
      <c r="IYG87" s="888"/>
      <c r="IYH87" s="888"/>
      <c r="IYI87" s="888"/>
      <c r="IYJ87" s="888"/>
      <c r="IYK87" s="888"/>
      <c r="IYL87" s="888"/>
      <c r="IYM87" s="888"/>
      <c r="IYN87" s="888"/>
      <c r="IYO87" s="888"/>
      <c r="IYP87" s="888"/>
      <c r="IYQ87" s="888"/>
      <c r="IYR87" s="888"/>
      <c r="IYS87" s="888"/>
      <c r="IYT87" s="888"/>
      <c r="IYU87" s="888"/>
      <c r="IYV87" s="888"/>
      <c r="IYW87" s="888"/>
      <c r="IYX87" s="888"/>
      <c r="IYY87" s="888"/>
      <c r="IYZ87" s="888"/>
      <c r="IZA87" s="888"/>
      <c r="IZB87" s="888"/>
      <c r="IZC87" s="888"/>
      <c r="IZD87" s="888"/>
      <c r="IZE87" s="888"/>
      <c r="IZF87" s="888"/>
      <c r="IZG87" s="888"/>
      <c r="IZH87" s="888"/>
      <c r="IZI87" s="888"/>
      <c r="IZJ87" s="888"/>
      <c r="IZK87" s="888"/>
      <c r="IZL87" s="888"/>
      <c r="IZM87" s="888"/>
      <c r="IZN87" s="888"/>
      <c r="IZO87" s="888"/>
      <c r="IZP87" s="888"/>
      <c r="IZQ87" s="888"/>
      <c r="IZR87" s="888"/>
      <c r="IZS87" s="888"/>
      <c r="IZT87" s="888"/>
      <c r="IZU87" s="888"/>
      <c r="IZV87" s="888"/>
      <c r="IZW87" s="888"/>
      <c r="IZX87" s="888"/>
      <c r="IZY87" s="888"/>
      <c r="IZZ87" s="888"/>
      <c r="JAA87" s="888"/>
      <c r="JAB87" s="888"/>
      <c r="JAC87" s="888"/>
      <c r="JAD87" s="888"/>
      <c r="JAE87" s="888"/>
      <c r="JAF87" s="888"/>
      <c r="JAG87" s="888"/>
      <c r="JAH87" s="888"/>
      <c r="JAI87" s="888"/>
      <c r="JAJ87" s="888"/>
      <c r="JAK87" s="888"/>
      <c r="JAL87" s="888"/>
      <c r="JAM87" s="888"/>
      <c r="JAN87" s="888"/>
      <c r="JAO87" s="888"/>
      <c r="JAP87" s="888"/>
      <c r="JAQ87" s="888"/>
      <c r="JAR87" s="888"/>
      <c r="JAS87" s="888"/>
      <c r="JAT87" s="888"/>
      <c r="JAU87" s="888"/>
      <c r="JAV87" s="888"/>
      <c r="JAW87" s="888"/>
      <c r="JAX87" s="888"/>
      <c r="JAY87" s="888"/>
      <c r="JAZ87" s="888"/>
      <c r="JBA87" s="888"/>
      <c r="JBB87" s="888"/>
      <c r="JBC87" s="888"/>
      <c r="JBD87" s="888"/>
      <c r="JBE87" s="888"/>
      <c r="JBF87" s="888"/>
      <c r="JBG87" s="888"/>
      <c r="JBH87" s="888"/>
      <c r="JBI87" s="888"/>
      <c r="JBJ87" s="888"/>
      <c r="JBK87" s="888"/>
      <c r="JBL87" s="888"/>
      <c r="JBM87" s="888"/>
      <c r="JBN87" s="888"/>
      <c r="JBO87" s="888"/>
      <c r="JBP87" s="888"/>
      <c r="JBQ87" s="888"/>
      <c r="JBR87" s="888"/>
      <c r="JBS87" s="888"/>
      <c r="JBT87" s="888"/>
      <c r="JBU87" s="888"/>
      <c r="JBV87" s="888"/>
      <c r="JBW87" s="888"/>
      <c r="JBX87" s="888"/>
      <c r="JBY87" s="888"/>
      <c r="JBZ87" s="888"/>
      <c r="JCA87" s="888"/>
      <c r="JCB87" s="888"/>
      <c r="JCC87" s="888"/>
      <c r="JCD87" s="888"/>
      <c r="JCE87" s="888"/>
      <c r="JCF87" s="888"/>
      <c r="JCG87" s="888"/>
      <c r="JCH87" s="888"/>
      <c r="JCI87" s="888"/>
      <c r="JCJ87" s="888"/>
      <c r="JCK87" s="888"/>
      <c r="JCL87" s="888"/>
      <c r="JCM87" s="888"/>
      <c r="JCN87" s="888"/>
      <c r="JCO87" s="888"/>
      <c r="JCP87" s="888"/>
      <c r="JCQ87" s="888"/>
      <c r="JCR87" s="888"/>
      <c r="JCS87" s="888"/>
      <c r="JCT87" s="888"/>
      <c r="JCU87" s="888"/>
      <c r="JCV87" s="888"/>
      <c r="JCW87" s="888"/>
      <c r="JCX87" s="888"/>
      <c r="JCY87" s="888"/>
      <c r="JCZ87" s="888"/>
      <c r="JDA87" s="888"/>
      <c r="JDB87" s="888"/>
      <c r="JDC87" s="888"/>
      <c r="JDD87" s="888"/>
      <c r="JDE87" s="888"/>
      <c r="JDF87" s="888"/>
      <c r="JDG87" s="888"/>
      <c r="JDH87" s="888"/>
      <c r="JDI87" s="888"/>
      <c r="JDJ87" s="888"/>
      <c r="JDK87" s="888"/>
      <c r="JDL87" s="888"/>
      <c r="JDM87" s="888"/>
      <c r="JDN87" s="888"/>
      <c r="JDO87" s="888"/>
      <c r="JDP87" s="888"/>
      <c r="JDQ87" s="888"/>
      <c r="JDR87" s="888"/>
      <c r="JDS87" s="888"/>
      <c r="JDT87" s="888"/>
      <c r="JDU87" s="888"/>
      <c r="JDV87" s="888"/>
      <c r="JDW87" s="888"/>
      <c r="JDX87" s="888"/>
      <c r="JDY87" s="888"/>
      <c r="JDZ87" s="888"/>
      <c r="JEA87" s="888"/>
      <c r="JEB87" s="888"/>
      <c r="JEC87" s="888"/>
      <c r="JED87" s="888"/>
      <c r="JEE87" s="888"/>
      <c r="JEF87" s="888"/>
      <c r="JEG87" s="888"/>
      <c r="JEH87" s="888"/>
      <c r="JEI87" s="888"/>
      <c r="JEJ87" s="888"/>
      <c r="JEK87" s="888"/>
      <c r="JEL87" s="888"/>
      <c r="JEM87" s="888"/>
      <c r="JEN87" s="888"/>
      <c r="JEO87" s="888"/>
      <c r="JEP87" s="888"/>
      <c r="JEQ87" s="888"/>
      <c r="JER87" s="888"/>
      <c r="JES87" s="888"/>
      <c r="JET87" s="888"/>
      <c r="JEU87" s="888"/>
      <c r="JEV87" s="888"/>
      <c r="JEW87" s="888"/>
      <c r="JEX87" s="888"/>
      <c r="JEY87" s="888"/>
      <c r="JEZ87" s="888"/>
      <c r="JFA87" s="888"/>
      <c r="JFB87" s="888"/>
      <c r="JFC87" s="888"/>
      <c r="JFD87" s="888"/>
      <c r="JFE87" s="888"/>
      <c r="JFF87" s="888"/>
      <c r="JFG87" s="888"/>
      <c r="JFH87" s="888"/>
      <c r="JFI87" s="888"/>
      <c r="JFJ87" s="888"/>
      <c r="JFK87" s="888"/>
      <c r="JFL87" s="888"/>
      <c r="JFM87" s="888"/>
      <c r="JFN87" s="888"/>
      <c r="JFO87" s="888"/>
      <c r="JFP87" s="888"/>
      <c r="JFQ87" s="888"/>
      <c r="JFR87" s="888"/>
      <c r="JFS87" s="888"/>
      <c r="JFT87" s="888"/>
      <c r="JFU87" s="888"/>
      <c r="JFV87" s="888"/>
      <c r="JFW87" s="888"/>
      <c r="JFX87" s="888"/>
      <c r="JFY87" s="888"/>
      <c r="JFZ87" s="888"/>
      <c r="JGA87" s="888"/>
      <c r="JGB87" s="888"/>
      <c r="JGC87" s="888"/>
      <c r="JGD87" s="888"/>
      <c r="JGE87" s="888"/>
      <c r="JGF87" s="888"/>
      <c r="JGG87" s="888"/>
      <c r="JGH87" s="888"/>
      <c r="JGI87" s="888"/>
      <c r="JGJ87" s="888"/>
      <c r="JGK87" s="888"/>
      <c r="JGL87" s="888"/>
      <c r="JGM87" s="888"/>
      <c r="JGN87" s="888"/>
      <c r="JGO87" s="888"/>
      <c r="JGP87" s="888"/>
      <c r="JGQ87" s="888"/>
      <c r="JGR87" s="888"/>
      <c r="JGS87" s="888"/>
      <c r="JGT87" s="888"/>
      <c r="JGU87" s="888"/>
      <c r="JGV87" s="888"/>
      <c r="JGW87" s="888"/>
      <c r="JGX87" s="888"/>
      <c r="JGY87" s="888"/>
      <c r="JGZ87" s="888"/>
      <c r="JHA87" s="888"/>
      <c r="JHB87" s="888"/>
      <c r="JHC87" s="888"/>
      <c r="JHD87" s="888"/>
      <c r="JHE87" s="888"/>
      <c r="JHF87" s="888"/>
      <c r="JHG87" s="888"/>
      <c r="JHH87" s="888"/>
      <c r="JHI87" s="888"/>
      <c r="JHJ87" s="888"/>
      <c r="JHK87" s="888"/>
      <c r="JHL87" s="888"/>
      <c r="JHM87" s="888"/>
      <c r="JHN87" s="888"/>
      <c r="JHO87" s="888"/>
      <c r="JHP87" s="888"/>
      <c r="JHQ87" s="888"/>
      <c r="JHR87" s="888"/>
      <c r="JHS87" s="888"/>
      <c r="JHT87" s="888"/>
      <c r="JHU87" s="888"/>
      <c r="JHV87" s="888"/>
      <c r="JHW87" s="888"/>
      <c r="JHX87" s="888"/>
      <c r="JHY87" s="888"/>
      <c r="JHZ87" s="888"/>
      <c r="JIA87" s="888"/>
      <c r="JIB87" s="888"/>
      <c r="JIC87" s="888"/>
      <c r="JID87" s="888"/>
      <c r="JIE87" s="888"/>
      <c r="JIF87" s="888"/>
      <c r="JIG87" s="888"/>
      <c r="JIH87" s="888"/>
      <c r="JII87" s="888"/>
      <c r="JIJ87" s="888"/>
      <c r="JIK87" s="888"/>
      <c r="JIL87" s="888"/>
      <c r="JIM87" s="888"/>
      <c r="JIN87" s="888"/>
      <c r="JIO87" s="888"/>
      <c r="JIP87" s="888"/>
      <c r="JIQ87" s="888"/>
      <c r="JIR87" s="888"/>
      <c r="JIS87" s="888"/>
      <c r="JIT87" s="888"/>
      <c r="JIU87" s="888"/>
      <c r="JIV87" s="888"/>
      <c r="JIW87" s="888"/>
      <c r="JIX87" s="888"/>
      <c r="JIY87" s="888"/>
      <c r="JIZ87" s="888"/>
      <c r="JJA87" s="888"/>
      <c r="JJB87" s="888"/>
      <c r="JJC87" s="888"/>
      <c r="JJD87" s="888"/>
      <c r="JJE87" s="888"/>
      <c r="JJF87" s="888"/>
      <c r="JJG87" s="888"/>
      <c r="JJH87" s="888"/>
      <c r="JJI87" s="888"/>
      <c r="JJJ87" s="888"/>
      <c r="JJK87" s="888"/>
      <c r="JJL87" s="888"/>
      <c r="JJM87" s="888"/>
      <c r="JJN87" s="888"/>
      <c r="JJO87" s="888"/>
      <c r="JJP87" s="888"/>
      <c r="JJQ87" s="888"/>
      <c r="JJR87" s="888"/>
      <c r="JJS87" s="888"/>
      <c r="JJT87" s="888"/>
      <c r="JJU87" s="888"/>
      <c r="JJV87" s="888"/>
      <c r="JJW87" s="888"/>
      <c r="JJX87" s="888"/>
      <c r="JJY87" s="888"/>
      <c r="JJZ87" s="888"/>
      <c r="JKA87" s="888"/>
      <c r="JKB87" s="888"/>
      <c r="JKC87" s="888"/>
      <c r="JKD87" s="888"/>
      <c r="JKE87" s="888"/>
      <c r="JKF87" s="888"/>
      <c r="JKG87" s="888"/>
      <c r="JKH87" s="888"/>
      <c r="JKI87" s="888"/>
      <c r="JKJ87" s="888"/>
      <c r="JKK87" s="888"/>
      <c r="JKL87" s="888"/>
      <c r="JKM87" s="888"/>
      <c r="JKN87" s="888"/>
      <c r="JKO87" s="888"/>
      <c r="JKP87" s="888"/>
      <c r="JKQ87" s="888"/>
      <c r="JKR87" s="888"/>
      <c r="JKS87" s="888"/>
      <c r="JKT87" s="888"/>
      <c r="JKU87" s="888"/>
      <c r="JKV87" s="888"/>
      <c r="JKW87" s="888"/>
      <c r="JKX87" s="888"/>
      <c r="JKY87" s="888"/>
      <c r="JKZ87" s="888"/>
      <c r="JLA87" s="888"/>
      <c r="JLB87" s="888"/>
      <c r="JLC87" s="888"/>
      <c r="JLD87" s="888"/>
      <c r="JLE87" s="888"/>
      <c r="JLF87" s="888"/>
      <c r="JLG87" s="888"/>
      <c r="JLH87" s="888"/>
      <c r="JLI87" s="888"/>
      <c r="JLJ87" s="888"/>
      <c r="JLK87" s="888"/>
      <c r="JLL87" s="888"/>
      <c r="JLM87" s="888"/>
      <c r="JLN87" s="888"/>
      <c r="JLO87" s="888"/>
      <c r="JLP87" s="888"/>
      <c r="JLQ87" s="888"/>
      <c r="JLR87" s="888"/>
      <c r="JLS87" s="888"/>
      <c r="JLT87" s="888"/>
      <c r="JLU87" s="888"/>
      <c r="JLV87" s="888"/>
      <c r="JLW87" s="888"/>
      <c r="JLX87" s="888"/>
      <c r="JLY87" s="888"/>
      <c r="JLZ87" s="888"/>
      <c r="JMA87" s="888"/>
      <c r="JMB87" s="888"/>
      <c r="JMC87" s="888"/>
      <c r="JMD87" s="888"/>
      <c r="JME87" s="888"/>
      <c r="JMF87" s="888"/>
      <c r="JMG87" s="888"/>
      <c r="JMH87" s="888"/>
      <c r="JMI87" s="888"/>
      <c r="JMJ87" s="888"/>
      <c r="JMK87" s="888"/>
      <c r="JML87" s="888"/>
      <c r="JMM87" s="888"/>
      <c r="JMN87" s="888"/>
      <c r="JMO87" s="888"/>
      <c r="JMP87" s="888"/>
      <c r="JMQ87" s="888"/>
      <c r="JMR87" s="888"/>
      <c r="JMS87" s="888"/>
      <c r="JMT87" s="888"/>
      <c r="JMU87" s="888"/>
      <c r="JMV87" s="888"/>
      <c r="JMW87" s="888"/>
      <c r="JMX87" s="888"/>
      <c r="JMY87" s="888"/>
      <c r="JMZ87" s="888"/>
      <c r="JNA87" s="888"/>
      <c r="JNB87" s="888"/>
      <c r="JNC87" s="888"/>
      <c r="JND87" s="888"/>
      <c r="JNE87" s="888"/>
      <c r="JNF87" s="888"/>
      <c r="JNG87" s="888"/>
      <c r="JNH87" s="888"/>
      <c r="JNI87" s="888"/>
      <c r="JNJ87" s="888"/>
      <c r="JNK87" s="888"/>
      <c r="JNL87" s="888"/>
      <c r="JNM87" s="888"/>
      <c r="JNN87" s="888"/>
      <c r="JNO87" s="888"/>
      <c r="JNP87" s="888"/>
      <c r="JNQ87" s="888"/>
      <c r="JNR87" s="888"/>
      <c r="JNS87" s="888"/>
      <c r="JNT87" s="888"/>
      <c r="JNU87" s="888"/>
      <c r="JNV87" s="888"/>
      <c r="JNW87" s="888"/>
      <c r="JNX87" s="888"/>
      <c r="JNY87" s="888"/>
      <c r="JNZ87" s="888"/>
      <c r="JOA87" s="888"/>
      <c r="JOB87" s="888"/>
      <c r="JOC87" s="888"/>
      <c r="JOD87" s="888"/>
      <c r="JOE87" s="888"/>
      <c r="JOF87" s="888"/>
      <c r="JOG87" s="888"/>
      <c r="JOH87" s="888"/>
      <c r="JOI87" s="888"/>
      <c r="JOJ87" s="888"/>
      <c r="JOK87" s="888"/>
      <c r="JOL87" s="888"/>
      <c r="JOM87" s="888"/>
      <c r="JON87" s="888"/>
      <c r="JOO87" s="888"/>
      <c r="JOP87" s="888"/>
      <c r="JOQ87" s="888"/>
      <c r="JOR87" s="888"/>
      <c r="JOS87" s="888"/>
      <c r="JOT87" s="888"/>
      <c r="JOU87" s="888"/>
      <c r="JOV87" s="888"/>
      <c r="JOW87" s="888"/>
      <c r="JOX87" s="888"/>
      <c r="JOY87" s="888"/>
      <c r="JOZ87" s="888"/>
      <c r="JPA87" s="888"/>
      <c r="JPB87" s="888"/>
      <c r="JPC87" s="888"/>
      <c r="JPD87" s="888"/>
      <c r="JPE87" s="888"/>
      <c r="JPF87" s="888"/>
      <c r="JPG87" s="888"/>
      <c r="JPH87" s="888"/>
      <c r="JPI87" s="888"/>
      <c r="JPJ87" s="888"/>
      <c r="JPK87" s="888"/>
      <c r="JPL87" s="888"/>
      <c r="JPM87" s="888"/>
      <c r="JPN87" s="888"/>
      <c r="JPO87" s="888"/>
      <c r="JPP87" s="888"/>
      <c r="JPQ87" s="888"/>
      <c r="JPR87" s="888"/>
      <c r="JPS87" s="888"/>
      <c r="JPT87" s="888"/>
      <c r="JPU87" s="888"/>
      <c r="JPV87" s="888"/>
      <c r="JPW87" s="888"/>
      <c r="JPX87" s="888"/>
      <c r="JPY87" s="888"/>
      <c r="JPZ87" s="888"/>
      <c r="JQA87" s="888"/>
      <c r="JQB87" s="888"/>
      <c r="JQC87" s="888"/>
      <c r="JQD87" s="888"/>
      <c r="JQE87" s="888"/>
      <c r="JQF87" s="888"/>
      <c r="JQG87" s="888"/>
      <c r="JQH87" s="888"/>
      <c r="JQI87" s="888"/>
      <c r="JQJ87" s="888"/>
      <c r="JQK87" s="888"/>
      <c r="JQL87" s="888"/>
      <c r="JQM87" s="888"/>
      <c r="JQN87" s="888"/>
      <c r="JQO87" s="888"/>
      <c r="JQP87" s="888"/>
      <c r="JQQ87" s="888"/>
      <c r="JQR87" s="888"/>
      <c r="JQS87" s="888"/>
      <c r="JQT87" s="888"/>
      <c r="JQU87" s="888"/>
      <c r="JQV87" s="888"/>
      <c r="JQW87" s="888"/>
      <c r="JQX87" s="888"/>
      <c r="JQY87" s="888"/>
      <c r="JQZ87" s="888"/>
      <c r="JRA87" s="888"/>
      <c r="JRB87" s="888"/>
      <c r="JRC87" s="888"/>
      <c r="JRD87" s="888"/>
      <c r="JRE87" s="888"/>
      <c r="JRF87" s="888"/>
      <c r="JRG87" s="888"/>
      <c r="JRH87" s="888"/>
      <c r="JRI87" s="888"/>
      <c r="JRJ87" s="888"/>
      <c r="JRK87" s="888"/>
      <c r="JRL87" s="888"/>
      <c r="JRM87" s="888"/>
      <c r="JRN87" s="888"/>
      <c r="JRO87" s="888"/>
      <c r="JRP87" s="888"/>
      <c r="JRQ87" s="888"/>
      <c r="JRR87" s="888"/>
      <c r="JRS87" s="888"/>
      <c r="JRT87" s="888"/>
      <c r="JRU87" s="888"/>
      <c r="JRV87" s="888"/>
      <c r="JRW87" s="888"/>
      <c r="JRX87" s="888"/>
      <c r="JRY87" s="888"/>
      <c r="JRZ87" s="888"/>
      <c r="JSA87" s="888"/>
      <c r="JSB87" s="888"/>
      <c r="JSC87" s="888"/>
      <c r="JSD87" s="888"/>
      <c r="JSE87" s="888"/>
      <c r="JSF87" s="888"/>
      <c r="JSG87" s="888"/>
      <c r="JSH87" s="888"/>
      <c r="JSI87" s="888"/>
      <c r="JSJ87" s="888"/>
      <c r="JSK87" s="888"/>
      <c r="JSL87" s="888"/>
      <c r="JSM87" s="888"/>
      <c r="JSN87" s="888"/>
      <c r="JSO87" s="888"/>
      <c r="JSP87" s="888"/>
      <c r="JSQ87" s="888"/>
      <c r="JSR87" s="888"/>
      <c r="JSS87" s="888"/>
      <c r="JST87" s="888"/>
      <c r="JSU87" s="888"/>
      <c r="JSV87" s="888"/>
      <c r="JSW87" s="888"/>
      <c r="JSX87" s="888"/>
      <c r="JSY87" s="888"/>
      <c r="JSZ87" s="888"/>
      <c r="JTA87" s="888"/>
      <c r="JTB87" s="888"/>
      <c r="JTC87" s="888"/>
      <c r="JTD87" s="888"/>
      <c r="JTE87" s="888"/>
      <c r="JTF87" s="888"/>
      <c r="JTG87" s="888"/>
      <c r="JTH87" s="888"/>
      <c r="JTI87" s="888"/>
      <c r="JTJ87" s="888"/>
      <c r="JTK87" s="888"/>
      <c r="JTL87" s="888"/>
      <c r="JTM87" s="888"/>
      <c r="JTN87" s="888"/>
      <c r="JTO87" s="888"/>
      <c r="JTP87" s="888"/>
      <c r="JTQ87" s="888"/>
      <c r="JTR87" s="888"/>
      <c r="JTS87" s="888"/>
      <c r="JTT87" s="888"/>
      <c r="JTU87" s="888"/>
      <c r="JTV87" s="888"/>
      <c r="JTW87" s="888"/>
      <c r="JTX87" s="888"/>
      <c r="JTY87" s="888"/>
      <c r="JTZ87" s="888"/>
      <c r="JUA87" s="888"/>
      <c r="JUB87" s="888"/>
      <c r="JUC87" s="888"/>
      <c r="JUD87" s="888"/>
      <c r="JUE87" s="888"/>
      <c r="JUF87" s="888"/>
      <c r="JUG87" s="888"/>
      <c r="JUH87" s="888"/>
      <c r="JUI87" s="888"/>
      <c r="JUJ87" s="888"/>
      <c r="JUK87" s="888"/>
      <c r="JUL87" s="888"/>
      <c r="JUM87" s="888"/>
      <c r="JUN87" s="888"/>
      <c r="JUO87" s="888"/>
      <c r="JUP87" s="888"/>
      <c r="JUQ87" s="888"/>
      <c r="JUR87" s="888"/>
      <c r="JUS87" s="888"/>
      <c r="JUT87" s="888"/>
      <c r="JUU87" s="888"/>
      <c r="JUV87" s="888"/>
      <c r="JUW87" s="888"/>
      <c r="JUX87" s="888"/>
      <c r="JUY87" s="888"/>
      <c r="JUZ87" s="888"/>
      <c r="JVA87" s="888"/>
      <c r="JVB87" s="888"/>
      <c r="JVC87" s="888"/>
      <c r="JVD87" s="888"/>
      <c r="JVE87" s="888"/>
      <c r="JVF87" s="888"/>
      <c r="JVG87" s="888"/>
      <c r="JVH87" s="888"/>
      <c r="JVI87" s="888"/>
      <c r="JVJ87" s="888"/>
      <c r="JVK87" s="888"/>
      <c r="JVL87" s="888"/>
      <c r="JVM87" s="888"/>
      <c r="JVN87" s="888"/>
      <c r="JVO87" s="888"/>
      <c r="JVP87" s="888"/>
      <c r="JVQ87" s="888"/>
      <c r="JVR87" s="888"/>
      <c r="JVS87" s="888"/>
      <c r="JVT87" s="888"/>
      <c r="JVU87" s="888"/>
      <c r="JVV87" s="888"/>
      <c r="JVW87" s="888"/>
      <c r="JVX87" s="888"/>
      <c r="JVY87" s="888"/>
      <c r="JVZ87" s="888"/>
      <c r="JWA87" s="888"/>
      <c r="JWB87" s="888"/>
      <c r="JWC87" s="888"/>
      <c r="JWD87" s="888"/>
      <c r="JWE87" s="888"/>
      <c r="JWF87" s="888"/>
      <c r="JWG87" s="888"/>
      <c r="JWH87" s="888"/>
      <c r="JWI87" s="888"/>
      <c r="JWJ87" s="888"/>
      <c r="JWK87" s="888"/>
      <c r="JWL87" s="888"/>
      <c r="JWM87" s="888"/>
      <c r="JWN87" s="888"/>
      <c r="JWO87" s="888"/>
      <c r="JWP87" s="888"/>
      <c r="JWQ87" s="888"/>
      <c r="JWR87" s="888"/>
      <c r="JWS87" s="888"/>
      <c r="JWT87" s="888"/>
      <c r="JWU87" s="888"/>
      <c r="JWV87" s="888"/>
      <c r="JWW87" s="888"/>
      <c r="JWX87" s="888"/>
      <c r="JWY87" s="888"/>
      <c r="JWZ87" s="888"/>
      <c r="JXA87" s="888"/>
      <c r="JXB87" s="888"/>
      <c r="JXC87" s="888"/>
      <c r="JXD87" s="888"/>
      <c r="JXE87" s="888"/>
      <c r="JXF87" s="888"/>
      <c r="JXG87" s="888"/>
      <c r="JXH87" s="888"/>
      <c r="JXI87" s="888"/>
      <c r="JXJ87" s="888"/>
      <c r="JXK87" s="888"/>
      <c r="JXL87" s="888"/>
      <c r="JXM87" s="888"/>
      <c r="JXN87" s="888"/>
      <c r="JXO87" s="888"/>
      <c r="JXP87" s="888"/>
      <c r="JXQ87" s="888"/>
      <c r="JXR87" s="888"/>
      <c r="JXS87" s="888"/>
      <c r="JXT87" s="888"/>
      <c r="JXU87" s="888"/>
      <c r="JXV87" s="888"/>
      <c r="JXW87" s="888"/>
      <c r="JXX87" s="888"/>
      <c r="JXY87" s="888"/>
      <c r="JXZ87" s="888"/>
      <c r="JYA87" s="888"/>
      <c r="JYB87" s="888"/>
      <c r="JYC87" s="888"/>
      <c r="JYD87" s="888"/>
      <c r="JYE87" s="888"/>
      <c r="JYF87" s="888"/>
      <c r="JYG87" s="888"/>
      <c r="JYH87" s="888"/>
      <c r="JYI87" s="888"/>
      <c r="JYJ87" s="888"/>
      <c r="JYK87" s="888"/>
      <c r="JYL87" s="888"/>
      <c r="JYM87" s="888"/>
      <c r="JYN87" s="888"/>
      <c r="JYO87" s="888"/>
      <c r="JYP87" s="888"/>
      <c r="JYQ87" s="888"/>
      <c r="JYR87" s="888"/>
      <c r="JYS87" s="888"/>
      <c r="JYT87" s="888"/>
      <c r="JYU87" s="888"/>
      <c r="JYV87" s="888"/>
      <c r="JYW87" s="888"/>
      <c r="JYX87" s="888"/>
      <c r="JYY87" s="888"/>
      <c r="JYZ87" s="888"/>
      <c r="JZA87" s="888"/>
      <c r="JZB87" s="888"/>
      <c r="JZC87" s="888"/>
      <c r="JZD87" s="888"/>
      <c r="JZE87" s="888"/>
      <c r="JZF87" s="888"/>
      <c r="JZG87" s="888"/>
      <c r="JZH87" s="888"/>
      <c r="JZI87" s="888"/>
      <c r="JZJ87" s="888"/>
      <c r="JZK87" s="888"/>
      <c r="JZL87" s="888"/>
      <c r="JZM87" s="888"/>
      <c r="JZN87" s="888"/>
      <c r="JZO87" s="888"/>
      <c r="JZP87" s="888"/>
      <c r="JZQ87" s="888"/>
      <c r="JZR87" s="888"/>
      <c r="JZS87" s="888"/>
      <c r="JZT87" s="888"/>
      <c r="JZU87" s="888"/>
      <c r="JZV87" s="888"/>
      <c r="JZW87" s="888"/>
      <c r="JZX87" s="888"/>
      <c r="JZY87" s="888"/>
      <c r="JZZ87" s="888"/>
      <c r="KAA87" s="888"/>
      <c r="KAB87" s="888"/>
      <c r="KAC87" s="888"/>
      <c r="KAD87" s="888"/>
      <c r="KAE87" s="888"/>
      <c r="KAF87" s="888"/>
      <c r="KAG87" s="888"/>
      <c r="KAH87" s="888"/>
      <c r="KAI87" s="888"/>
      <c r="KAJ87" s="888"/>
      <c r="KAK87" s="888"/>
      <c r="KAL87" s="888"/>
      <c r="KAM87" s="888"/>
      <c r="KAN87" s="888"/>
      <c r="KAO87" s="888"/>
      <c r="KAP87" s="888"/>
      <c r="KAQ87" s="888"/>
      <c r="KAR87" s="888"/>
      <c r="KAS87" s="888"/>
      <c r="KAT87" s="888"/>
      <c r="KAU87" s="888"/>
      <c r="KAV87" s="888"/>
      <c r="KAW87" s="888"/>
      <c r="KAX87" s="888"/>
      <c r="KAY87" s="888"/>
      <c r="KAZ87" s="888"/>
      <c r="KBA87" s="888"/>
      <c r="KBB87" s="888"/>
      <c r="KBC87" s="888"/>
      <c r="KBD87" s="888"/>
      <c r="KBE87" s="888"/>
      <c r="KBF87" s="888"/>
      <c r="KBG87" s="888"/>
      <c r="KBH87" s="888"/>
      <c r="KBI87" s="888"/>
      <c r="KBJ87" s="888"/>
      <c r="KBK87" s="888"/>
      <c r="KBL87" s="888"/>
      <c r="KBM87" s="888"/>
      <c r="KBN87" s="888"/>
      <c r="KBO87" s="888"/>
      <c r="KBP87" s="888"/>
      <c r="KBQ87" s="888"/>
      <c r="KBR87" s="888"/>
      <c r="KBS87" s="888"/>
      <c r="KBT87" s="888"/>
      <c r="KBU87" s="888"/>
      <c r="KBV87" s="888"/>
      <c r="KBW87" s="888"/>
      <c r="KBX87" s="888"/>
      <c r="KBY87" s="888"/>
      <c r="KBZ87" s="888"/>
      <c r="KCA87" s="888"/>
      <c r="KCB87" s="888"/>
      <c r="KCC87" s="888"/>
      <c r="KCD87" s="888"/>
      <c r="KCE87" s="888"/>
      <c r="KCF87" s="888"/>
      <c r="KCG87" s="888"/>
      <c r="KCH87" s="888"/>
      <c r="KCI87" s="888"/>
      <c r="KCJ87" s="888"/>
      <c r="KCK87" s="888"/>
      <c r="KCL87" s="888"/>
      <c r="KCM87" s="888"/>
      <c r="KCN87" s="888"/>
      <c r="KCO87" s="888"/>
      <c r="KCP87" s="888"/>
      <c r="KCQ87" s="888"/>
      <c r="KCR87" s="888"/>
      <c r="KCS87" s="888"/>
      <c r="KCT87" s="888"/>
      <c r="KCU87" s="888"/>
      <c r="KCV87" s="888"/>
      <c r="KCW87" s="888"/>
      <c r="KCX87" s="888"/>
      <c r="KCY87" s="888"/>
      <c r="KCZ87" s="888"/>
      <c r="KDA87" s="888"/>
      <c r="KDB87" s="888"/>
      <c r="KDC87" s="888"/>
      <c r="KDD87" s="888"/>
      <c r="KDE87" s="888"/>
      <c r="KDF87" s="888"/>
      <c r="KDG87" s="888"/>
      <c r="KDH87" s="888"/>
      <c r="KDI87" s="888"/>
      <c r="KDJ87" s="888"/>
      <c r="KDK87" s="888"/>
      <c r="KDL87" s="888"/>
      <c r="KDM87" s="888"/>
      <c r="KDN87" s="888"/>
      <c r="KDO87" s="888"/>
      <c r="KDP87" s="888"/>
      <c r="KDQ87" s="888"/>
      <c r="KDR87" s="888"/>
      <c r="KDS87" s="888"/>
      <c r="KDT87" s="888"/>
      <c r="KDU87" s="888"/>
      <c r="KDV87" s="888"/>
      <c r="KDW87" s="888"/>
      <c r="KDX87" s="888"/>
      <c r="KDY87" s="888"/>
      <c r="KDZ87" s="888"/>
      <c r="KEA87" s="888"/>
      <c r="KEB87" s="888"/>
      <c r="KEC87" s="888"/>
      <c r="KED87" s="888"/>
      <c r="KEE87" s="888"/>
      <c r="KEF87" s="888"/>
      <c r="KEG87" s="888"/>
      <c r="KEH87" s="888"/>
      <c r="KEI87" s="888"/>
      <c r="KEJ87" s="888"/>
      <c r="KEK87" s="888"/>
      <c r="KEL87" s="888"/>
      <c r="KEM87" s="888"/>
      <c r="KEN87" s="888"/>
      <c r="KEO87" s="888"/>
      <c r="KEP87" s="888"/>
      <c r="KEQ87" s="888"/>
      <c r="KER87" s="888"/>
      <c r="KES87" s="888"/>
      <c r="KET87" s="888"/>
      <c r="KEU87" s="888"/>
      <c r="KEV87" s="888"/>
      <c r="KEW87" s="888"/>
      <c r="KEX87" s="888"/>
      <c r="KEY87" s="888"/>
      <c r="KEZ87" s="888"/>
      <c r="KFA87" s="888"/>
      <c r="KFB87" s="888"/>
      <c r="KFC87" s="888"/>
      <c r="KFD87" s="888"/>
      <c r="KFE87" s="888"/>
      <c r="KFF87" s="888"/>
      <c r="KFG87" s="888"/>
      <c r="KFH87" s="888"/>
      <c r="KFI87" s="888"/>
      <c r="KFJ87" s="888"/>
      <c r="KFK87" s="888"/>
      <c r="KFL87" s="888"/>
      <c r="KFM87" s="888"/>
      <c r="KFN87" s="888"/>
      <c r="KFO87" s="888"/>
      <c r="KFP87" s="888"/>
      <c r="KFQ87" s="888"/>
      <c r="KFR87" s="888"/>
      <c r="KFS87" s="888"/>
      <c r="KFT87" s="888"/>
      <c r="KFU87" s="888"/>
      <c r="KFV87" s="888"/>
      <c r="KFW87" s="888"/>
      <c r="KFX87" s="888"/>
      <c r="KFY87" s="888"/>
      <c r="KFZ87" s="888"/>
      <c r="KGA87" s="888"/>
      <c r="KGB87" s="888"/>
      <c r="KGC87" s="888"/>
      <c r="KGD87" s="888"/>
      <c r="KGE87" s="888"/>
      <c r="KGF87" s="888"/>
      <c r="KGG87" s="888"/>
      <c r="KGH87" s="888"/>
      <c r="KGI87" s="888"/>
      <c r="KGJ87" s="888"/>
      <c r="KGK87" s="888"/>
      <c r="KGL87" s="888"/>
      <c r="KGM87" s="888"/>
      <c r="KGN87" s="888"/>
      <c r="KGO87" s="888"/>
      <c r="KGP87" s="888"/>
      <c r="KGQ87" s="888"/>
      <c r="KGR87" s="888"/>
      <c r="KGS87" s="888"/>
      <c r="KGT87" s="888"/>
      <c r="KGU87" s="888"/>
      <c r="KGV87" s="888"/>
      <c r="KGW87" s="888"/>
      <c r="KGX87" s="888"/>
      <c r="KGY87" s="888"/>
      <c r="KGZ87" s="888"/>
      <c r="KHA87" s="888"/>
      <c r="KHB87" s="888"/>
      <c r="KHC87" s="888"/>
      <c r="KHD87" s="888"/>
      <c r="KHE87" s="888"/>
      <c r="KHF87" s="888"/>
      <c r="KHG87" s="888"/>
      <c r="KHH87" s="888"/>
      <c r="KHI87" s="888"/>
      <c r="KHJ87" s="888"/>
      <c r="KHK87" s="888"/>
      <c r="KHL87" s="888"/>
      <c r="KHM87" s="888"/>
      <c r="KHN87" s="888"/>
      <c r="KHO87" s="888"/>
      <c r="KHP87" s="888"/>
      <c r="KHQ87" s="888"/>
      <c r="KHR87" s="888"/>
      <c r="KHS87" s="888"/>
      <c r="KHT87" s="888"/>
      <c r="KHU87" s="888"/>
      <c r="KHV87" s="888"/>
      <c r="KHW87" s="888"/>
      <c r="KHX87" s="888"/>
      <c r="KHY87" s="888"/>
      <c r="KHZ87" s="888"/>
      <c r="KIA87" s="888"/>
      <c r="KIB87" s="888"/>
      <c r="KIC87" s="888"/>
      <c r="KID87" s="888"/>
      <c r="KIE87" s="888"/>
      <c r="KIF87" s="888"/>
      <c r="KIG87" s="888"/>
      <c r="KIH87" s="888"/>
      <c r="KII87" s="888"/>
      <c r="KIJ87" s="888"/>
      <c r="KIK87" s="888"/>
      <c r="KIL87" s="888"/>
      <c r="KIM87" s="888"/>
      <c r="KIN87" s="888"/>
      <c r="KIO87" s="888"/>
      <c r="KIP87" s="888"/>
      <c r="KIQ87" s="888"/>
      <c r="KIR87" s="888"/>
      <c r="KIS87" s="888"/>
      <c r="KIT87" s="888"/>
      <c r="KIU87" s="888"/>
      <c r="KIV87" s="888"/>
      <c r="KIW87" s="888"/>
      <c r="KIX87" s="888"/>
      <c r="KIY87" s="888"/>
      <c r="KIZ87" s="888"/>
      <c r="KJA87" s="888"/>
      <c r="KJB87" s="888"/>
      <c r="KJC87" s="888"/>
      <c r="KJD87" s="888"/>
      <c r="KJE87" s="888"/>
      <c r="KJF87" s="888"/>
      <c r="KJG87" s="888"/>
      <c r="KJH87" s="888"/>
      <c r="KJI87" s="888"/>
      <c r="KJJ87" s="888"/>
      <c r="KJK87" s="888"/>
      <c r="KJL87" s="888"/>
      <c r="KJM87" s="888"/>
      <c r="KJN87" s="888"/>
      <c r="KJO87" s="888"/>
      <c r="KJP87" s="888"/>
      <c r="KJQ87" s="888"/>
      <c r="KJR87" s="888"/>
      <c r="KJS87" s="888"/>
      <c r="KJT87" s="888"/>
      <c r="KJU87" s="888"/>
      <c r="KJV87" s="888"/>
      <c r="KJW87" s="888"/>
      <c r="KJX87" s="888"/>
      <c r="KJY87" s="888"/>
      <c r="KJZ87" s="888"/>
      <c r="KKA87" s="888"/>
      <c r="KKB87" s="888"/>
      <c r="KKC87" s="888"/>
      <c r="KKD87" s="888"/>
      <c r="KKE87" s="888"/>
      <c r="KKF87" s="888"/>
      <c r="KKG87" s="888"/>
      <c r="KKH87" s="888"/>
      <c r="KKI87" s="888"/>
      <c r="KKJ87" s="888"/>
      <c r="KKK87" s="888"/>
      <c r="KKL87" s="888"/>
      <c r="KKM87" s="888"/>
      <c r="KKN87" s="888"/>
      <c r="KKO87" s="888"/>
      <c r="KKP87" s="888"/>
      <c r="KKQ87" s="888"/>
      <c r="KKR87" s="888"/>
      <c r="KKS87" s="888"/>
      <c r="KKT87" s="888"/>
      <c r="KKU87" s="888"/>
      <c r="KKV87" s="888"/>
      <c r="KKW87" s="888"/>
      <c r="KKX87" s="888"/>
      <c r="KKY87" s="888"/>
      <c r="KKZ87" s="888"/>
      <c r="KLA87" s="888"/>
      <c r="KLB87" s="888"/>
      <c r="KLC87" s="888"/>
      <c r="KLD87" s="888"/>
      <c r="KLE87" s="888"/>
      <c r="KLF87" s="888"/>
      <c r="KLG87" s="888"/>
      <c r="KLH87" s="888"/>
      <c r="KLI87" s="888"/>
      <c r="KLJ87" s="888"/>
      <c r="KLK87" s="888"/>
      <c r="KLL87" s="888"/>
      <c r="KLM87" s="888"/>
      <c r="KLN87" s="888"/>
      <c r="KLO87" s="888"/>
      <c r="KLP87" s="888"/>
      <c r="KLQ87" s="888"/>
      <c r="KLR87" s="888"/>
      <c r="KLS87" s="888"/>
      <c r="KLT87" s="888"/>
      <c r="KLU87" s="888"/>
      <c r="KLV87" s="888"/>
      <c r="KLW87" s="888"/>
      <c r="KLX87" s="888"/>
      <c r="KLY87" s="888"/>
      <c r="KLZ87" s="888"/>
      <c r="KMA87" s="888"/>
      <c r="KMB87" s="888"/>
      <c r="KMC87" s="888"/>
      <c r="KMD87" s="888"/>
      <c r="KME87" s="888"/>
      <c r="KMF87" s="888"/>
      <c r="KMG87" s="888"/>
      <c r="KMH87" s="888"/>
      <c r="KMI87" s="888"/>
      <c r="KMJ87" s="888"/>
      <c r="KMK87" s="888"/>
      <c r="KML87" s="888"/>
      <c r="KMM87" s="888"/>
      <c r="KMN87" s="888"/>
      <c r="KMO87" s="888"/>
      <c r="KMP87" s="888"/>
      <c r="KMQ87" s="888"/>
      <c r="KMR87" s="888"/>
      <c r="KMS87" s="888"/>
      <c r="KMT87" s="888"/>
      <c r="KMU87" s="888"/>
      <c r="KMV87" s="888"/>
      <c r="KMW87" s="888"/>
      <c r="KMX87" s="888"/>
      <c r="KMY87" s="888"/>
      <c r="KMZ87" s="888"/>
      <c r="KNA87" s="888"/>
      <c r="KNB87" s="888"/>
      <c r="KNC87" s="888"/>
      <c r="KND87" s="888"/>
      <c r="KNE87" s="888"/>
      <c r="KNF87" s="888"/>
      <c r="KNG87" s="888"/>
      <c r="KNH87" s="888"/>
      <c r="KNI87" s="888"/>
      <c r="KNJ87" s="888"/>
      <c r="KNK87" s="888"/>
      <c r="KNL87" s="888"/>
      <c r="KNM87" s="888"/>
      <c r="KNN87" s="888"/>
      <c r="KNO87" s="888"/>
      <c r="KNP87" s="888"/>
      <c r="KNQ87" s="888"/>
      <c r="KNR87" s="888"/>
      <c r="KNS87" s="888"/>
      <c r="KNT87" s="888"/>
      <c r="KNU87" s="888"/>
      <c r="KNV87" s="888"/>
      <c r="KNW87" s="888"/>
      <c r="KNX87" s="888"/>
      <c r="KNY87" s="888"/>
      <c r="KNZ87" s="888"/>
      <c r="KOA87" s="888"/>
      <c r="KOB87" s="888"/>
      <c r="KOC87" s="888"/>
      <c r="KOD87" s="888"/>
      <c r="KOE87" s="888"/>
      <c r="KOF87" s="888"/>
      <c r="KOG87" s="888"/>
      <c r="KOH87" s="888"/>
      <c r="KOI87" s="888"/>
      <c r="KOJ87" s="888"/>
      <c r="KOK87" s="888"/>
      <c r="KOL87" s="888"/>
      <c r="KOM87" s="888"/>
      <c r="KON87" s="888"/>
      <c r="KOO87" s="888"/>
      <c r="KOP87" s="888"/>
      <c r="KOQ87" s="888"/>
      <c r="KOR87" s="888"/>
      <c r="KOS87" s="888"/>
      <c r="KOT87" s="888"/>
      <c r="KOU87" s="888"/>
      <c r="KOV87" s="888"/>
      <c r="KOW87" s="888"/>
      <c r="KOX87" s="888"/>
      <c r="KOY87" s="888"/>
      <c r="KOZ87" s="888"/>
      <c r="KPA87" s="888"/>
      <c r="KPB87" s="888"/>
      <c r="KPC87" s="888"/>
      <c r="KPD87" s="888"/>
      <c r="KPE87" s="888"/>
      <c r="KPF87" s="888"/>
      <c r="KPG87" s="888"/>
      <c r="KPH87" s="888"/>
      <c r="KPI87" s="888"/>
      <c r="KPJ87" s="888"/>
      <c r="KPK87" s="888"/>
      <c r="KPL87" s="888"/>
      <c r="KPM87" s="888"/>
      <c r="KPN87" s="888"/>
      <c r="KPO87" s="888"/>
      <c r="KPP87" s="888"/>
      <c r="KPQ87" s="888"/>
      <c r="KPR87" s="888"/>
      <c r="KPS87" s="888"/>
      <c r="KPT87" s="888"/>
      <c r="KPU87" s="888"/>
      <c r="KPV87" s="888"/>
      <c r="KPW87" s="888"/>
      <c r="KPX87" s="888"/>
      <c r="KPY87" s="888"/>
      <c r="KPZ87" s="888"/>
      <c r="KQA87" s="888"/>
      <c r="KQB87" s="888"/>
      <c r="KQC87" s="888"/>
      <c r="KQD87" s="888"/>
      <c r="KQE87" s="888"/>
      <c r="KQF87" s="888"/>
      <c r="KQG87" s="888"/>
      <c r="KQH87" s="888"/>
      <c r="KQI87" s="888"/>
      <c r="KQJ87" s="888"/>
      <c r="KQK87" s="888"/>
      <c r="KQL87" s="888"/>
      <c r="KQM87" s="888"/>
      <c r="KQN87" s="888"/>
      <c r="KQO87" s="888"/>
      <c r="KQP87" s="888"/>
      <c r="KQQ87" s="888"/>
      <c r="KQR87" s="888"/>
      <c r="KQS87" s="888"/>
      <c r="KQT87" s="888"/>
      <c r="KQU87" s="888"/>
      <c r="KQV87" s="888"/>
      <c r="KQW87" s="888"/>
      <c r="KQX87" s="888"/>
      <c r="KQY87" s="888"/>
      <c r="KQZ87" s="888"/>
      <c r="KRA87" s="888"/>
      <c r="KRB87" s="888"/>
      <c r="KRC87" s="888"/>
      <c r="KRD87" s="888"/>
      <c r="KRE87" s="888"/>
      <c r="KRF87" s="888"/>
      <c r="KRG87" s="888"/>
      <c r="KRH87" s="888"/>
      <c r="KRI87" s="888"/>
      <c r="KRJ87" s="888"/>
      <c r="KRK87" s="888"/>
      <c r="KRL87" s="888"/>
      <c r="KRM87" s="888"/>
      <c r="KRN87" s="888"/>
      <c r="KRO87" s="888"/>
      <c r="KRP87" s="888"/>
      <c r="KRQ87" s="888"/>
      <c r="KRR87" s="888"/>
      <c r="KRS87" s="888"/>
      <c r="KRT87" s="888"/>
      <c r="KRU87" s="888"/>
      <c r="KRV87" s="888"/>
      <c r="KRW87" s="888"/>
      <c r="KRX87" s="888"/>
      <c r="KRY87" s="888"/>
      <c r="KRZ87" s="888"/>
      <c r="KSA87" s="888"/>
      <c r="KSB87" s="888"/>
      <c r="KSC87" s="888"/>
      <c r="KSD87" s="888"/>
      <c r="KSE87" s="888"/>
      <c r="KSF87" s="888"/>
      <c r="KSG87" s="888"/>
      <c r="KSH87" s="888"/>
      <c r="KSI87" s="888"/>
      <c r="KSJ87" s="888"/>
      <c r="KSK87" s="888"/>
      <c r="KSL87" s="888"/>
      <c r="KSM87" s="888"/>
      <c r="KSN87" s="888"/>
      <c r="KSO87" s="888"/>
      <c r="KSP87" s="888"/>
      <c r="KSQ87" s="888"/>
      <c r="KSR87" s="888"/>
      <c r="KSS87" s="888"/>
      <c r="KST87" s="888"/>
      <c r="KSU87" s="888"/>
      <c r="KSV87" s="888"/>
      <c r="KSW87" s="888"/>
      <c r="KSX87" s="888"/>
      <c r="KSY87" s="888"/>
      <c r="KSZ87" s="888"/>
      <c r="KTA87" s="888"/>
      <c r="KTB87" s="888"/>
      <c r="KTC87" s="888"/>
      <c r="KTD87" s="888"/>
      <c r="KTE87" s="888"/>
      <c r="KTF87" s="888"/>
      <c r="KTG87" s="888"/>
      <c r="KTH87" s="888"/>
      <c r="KTI87" s="888"/>
      <c r="KTJ87" s="888"/>
      <c r="KTK87" s="888"/>
      <c r="KTL87" s="888"/>
      <c r="KTM87" s="888"/>
      <c r="KTN87" s="888"/>
      <c r="KTO87" s="888"/>
      <c r="KTP87" s="888"/>
      <c r="KTQ87" s="888"/>
      <c r="KTR87" s="888"/>
      <c r="KTS87" s="888"/>
      <c r="KTT87" s="888"/>
      <c r="KTU87" s="888"/>
      <c r="KTV87" s="888"/>
      <c r="KTW87" s="888"/>
      <c r="KTX87" s="888"/>
      <c r="KTY87" s="888"/>
      <c r="KTZ87" s="888"/>
      <c r="KUA87" s="888"/>
      <c r="KUB87" s="888"/>
      <c r="KUC87" s="888"/>
      <c r="KUD87" s="888"/>
      <c r="KUE87" s="888"/>
      <c r="KUF87" s="888"/>
      <c r="KUG87" s="888"/>
      <c r="KUH87" s="888"/>
      <c r="KUI87" s="888"/>
      <c r="KUJ87" s="888"/>
      <c r="KUK87" s="888"/>
      <c r="KUL87" s="888"/>
      <c r="KUM87" s="888"/>
      <c r="KUN87" s="888"/>
      <c r="KUO87" s="888"/>
      <c r="KUP87" s="888"/>
      <c r="KUQ87" s="888"/>
      <c r="KUR87" s="888"/>
      <c r="KUS87" s="888"/>
      <c r="KUT87" s="888"/>
      <c r="KUU87" s="888"/>
      <c r="KUV87" s="888"/>
      <c r="KUW87" s="888"/>
      <c r="KUX87" s="888"/>
      <c r="KUY87" s="888"/>
      <c r="KUZ87" s="888"/>
      <c r="KVA87" s="888"/>
      <c r="KVB87" s="888"/>
      <c r="KVC87" s="888"/>
      <c r="KVD87" s="888"/>
      <c r="KVE87" s="888"/>
      <c r="KVF87" s="888"/>
      <c r="KVG87" s="888"/>
      <c r="KVH87" s="888"/>
      <c r="KVI87" s="888"/>
      <c r="KVJ87" s="888"/>
      <c r="KVK87" s="888"/>
      <c r="KVL87" s="888"/>
      <c r="KVM87" s="888"/>
      <c r="KVN87" s="888"/>
      <c r="KVO87" s="888"/>
      <c r="KVP87" s="888"/>
      <c r="KVQ87" s="888"/>
      <c r="KVR87" s="888"/>
      <c r="KVS87" s="888"/>
      <c r="KVT87" s="888"/>
      <c r="KVU87" s="888"/>
      <c r="KVV87" s="888"/>
      <c r="KVW87" s="888"/>
      <c r="KVX87" s="888"/>
      <c r="KVY87" s="888"/>
      <c r="KVZ87" s="888"/>
      <c r="KWA87" s="888"/>
      <c r="KWB87" s="888"/>
      <c r="KWC87" s="888"/>
      <c r="KWD87" s="888"/>
      <c r="KWE87" s="888"/>
      <c r="KWF87" s="888"/>
      <c r="KWG87" s="888"/>
      <c r="KWH87" s="888"/>
      <c r="KWI87" s="888"/>
      <c r="KWJ87" s="888"/>
      <c r="KWK87" s="888"/>
      <c r="KWL87" s="888"/>
      <c r="KWM87" s="888"/>
      <c r="KWN87" s="888"/>
      <c r="KWO87" s="888"/>
      <c r="KWP87" s="888"/>
      <c r="KWQ87" s="888"/>
      <c r="KWR87" s="888"/>
      <c r="KWS87" s="888"/>
      <c r="KWT87" s="888"/>
      <c r="KWU87" s="888"/>
      <c r="KWV87" s="888"/>
      <c r="KWW87" s="888"/>
      <c r="KWX87" s="888"/>
      <c r="KWY87" s="888"/>
      <c r="KWZ87" s="888"/>
      <c r="KXA87" s="888"/>
      <c r="KXB87" s="888"/>
      <c r="KXC87" s="888"/>
      <c r="KXD87" s="888"/>
      <c r="KXE87" s="888"/>
      <c r="KXF87" s="888"/>
      <c r="KXG87" s="888"/>
      <c r="KXH87" s="888"/>
      <c r="KXI87" s="888"/>
      <c r="KXJ87" s="888"/>
      <c r="KXK87" s="888"/>
      <c r="KXL87" s="888"/>
      <c r="KXM87" s="888"/>
      <c r="KXN87" s="888"/>
      <c r="KXO87" s="888"/>
      <c r="KXP87" s="888"/>
      <c r="KXQ87" s="888"/>
      <c r="KXR87" s="888"/>
      <c r="KXS87" s="888"/>
      <c r="KXT87" s="888"/>
      <c r="KXU87" s="888"/>
      <c r="KXV87" s="888"/>
      <c r="KXW87" s="888"/>
      <c r="KXX87" s="888"/>
      <c r="KXY87" s="888"/>
      <c r="KXZ87" s="888"/>
      <c r="KYA87" s="888"/>
      <c r="KYB87" s="888"/>
      <c r="KYC87" s="888"/>
      <c r="KYD87" s="888"/>
      <c r="KYE87" s="888"/>
      <c r="KYF87" s="888"/>
      <c r="KYG87" s="888"/>
      <c r="KYH87" s="888"/>
      <c r="KYI87" s="888"/>
      <c r="KYJ87" s="888"/>
      <c r="KYK87" s="888"/>
      <c r="KYL87" s="888"/>
      <c r="KYM87" s="888"/>
      <c r="KYN87" s="888"/>
      <c r="KYO87" s="888"/>
      <c r="KYP87" s="888"/>
      <c r="KYQ87" s="888"/>
      <c r="KYR87" s="888"/>
      <c r="KYS87" s="888"/>
      <c r="KYT87" s="888"/>
      <c r="KYU87" s="888"/>
      <c r="KYV87" s="888"/>
      <c r="KYW87" s="888"/>
      <c r="KYX87" s="888"/>
      <c r="KYY87" s="888"/>
      <c r="KYZ87" s="888"/>
      <c r="KZA87" s="888"/>
      <c r="KZB87" s="888"/>
      <c r="KZC87" s="888"/>
      <c r="KZD87" s="888"/>
      <c r="KZE87" s="888"/>
      <c r="KZF87" s="888"/>
      <c r="KZG87" s="888"/>
      <c r="KZH87" s="888"/>
      <c r="KZI87" s="888"/>
      <c r="KZJ87" s="888"/>
      <c r="KZK87" s="888"/>
      <c r="KZL87" s="888"/>
      <c r="KZM87" s="888"/>
      <c r="KZN87" s="888"/>
      <c r="KZO87" s="888"/>
      <c r="KZP87" s="888"/>
      <c r="KZQ87" s="888"/>
      <c r="KZR87" s="888"/>
      <c r="KZS87" s="888"/>
      <c r="KZT87" s="888"/>
      <c r="KZU87" s="888"/>
      <c r="KZV87" s="888"/>
      <c r="KZW87" s="888"/>
      <c r="KZX87" s="888"/>
      <c r="KZY87" s="888"/>
      <c r="KZZ87" s="888"/>
      <c r="LAA87" s="888"/>
      <c r="LAB87" s="888"/>
      <c r="LAC87" s="888"/>
      <c r="LAD87" s="888"/>
      <c r="LAE87" s="888"/>
      <c r="LAF87" s="888"/>
      <c r="LAG87" s="888"/>
      <c r="LAH87" s="888"/>
      <c r="LAI87" s="888"/>
      <c r="LAJ87" s="888"/>
      <c r="LAK87" s="888"/>
      <c r="LAL87" s="888"/>
      <c r="LAM87" s="888"/>
      <c r="LAN87" s="888"/>
      <c r="LAO87" s="888"/>
      <c r="LAP87" s="888"/>
      <c r="LAQ87" s="888"/>
      <c r="LAR87" s="888"/>
      <c r="LAS87" s="888"/>
      <c r="LAT87" s="888"/>
      <c r="LAU87" s="888"/>
      <c r="LAV87" s="888"/>
      <c r="LAW87" s="888"/>
      <c r="LAX87" s="888"/>
      <c r="LAY87" s="888"/>
      <c r="LAZ87" s="888"/>
      <c r="LBA87" s="888"/>
      <c r="LBB87" s="888"/>
      <c r="LBC87" s="888"/>
      <c r="LBD87" s="888"/>
      <c r="LBE87" s="888"/>
      <c r="LBF87" s="888"/>
      <c r="LBG87" s="888"/>
      <c r="LBH87" s="888"/>
      <c r="LBI87" s="888"/>
      <c r="LBJ87" s="888"/>
      <c r="LBK87" s="888"/>
      <c r="LBL87" s="888"/>
      <c r="LBM87" s="888"/>
      <c r="LBN87" s="888"/>
      <c r="LBO87" s="888"/>
      <c r="LBP87" s="888"/>
      <c r="LBQ87" s="888"/>
      <c r="LBR87" s="888"/>
      <c r="LBS87" s="888"/>
      <c r="LBT87" s="888"/>
      <c r="LBU87" s="888"/>
      <c r="LBV87" s="888"/>
      <c r="LBW87" s="888"/>
      <c r="LBX87" s="888"/>
      <c r="LBY87" s="888"/>
      <c r="LBZ87" s="888"/>
      <c r="LCA87" s="888"/>
      <c r="LCB87" s="888"/>
      <c r="LCC87" s="888"/>
      <c r="LCD87" s="888"/>
      <c r="LCE87" s="888"/>
      <c r="LCF87" s="888"/>
      <c r="LCG87" s="888"/>
      <c r="LCH87" s="888"/>
      <c r="LCI87" s="888"/>
      <c r="LCJ87" s="888"/>
      <c r="LCK87" s="888"/>
      <c r="LCL87" s="888"/>
      <c r="LCM87" s="888"/>
      <c r="LCN87" s="888"/>
      <c r="LCO87" s="888"/>
      <c r="LCP87" s="888"/>
      <c r="LCQ87" s="888"/>
      <c r="LCR87" s="888"/>
      <c r="LCS87" s="888"/>
      <c r="LCT87" s="888"/>
      <c r="LCU87" s="888"/>
      <c r="LCV87" s="888"/>
      <c r="LCW87" s="888"/>
      <c r="LCX87" s="888"/>
      <c r="LCY87" s="888"/>
      <c r="LCZ87" s="888"/>
      <c r="LDA87" s="888"/>
      <c r="LDB87" s="888"/>
      <c r="LDC87" s="888"/>
      <c r="LDD87" s="888"/>
      <c r="LDE87" s="888"/>
      <c r="LDF87" s="888"/>
      <c r="LDG87" s="888"/>
      <c r="LDH87" s="888"/>
      <c r="LDI87" s="888"/>
      <c r="LDJ87" s="888"/>
      <c r="LDK87" s="888"/>
      <c r="LDL87" s="888"/>
      <c r="LDM87" s="888"/>
      <c r="LDN87" s="888"/>
      <c r="LDO87" s="888"/>
      <c r="LDP87" s="888"/>
      <c r="LDQ87" s="888"/>
      <c r="LDR87" s="888"/>
      <c r="LDS87" s="888"/>
      <c r="LDT87" s="888"/>
      <c r="LDU87" s="888"/>
      <c r="LDV87" s="888"/>
      <c r="LDW87" s="888"/>
      <c r="LDX87" s="888"/>
      <c r="LDY87" s="888"/>
      <c r="LDZ87" s="888"/>
      <c r="LEA87" s="888"/>
      <c r="LEB87" s="888"/>
      <c r="LEC87" s="888"/>
      <c r="LED87" s="888"/>
      <c r="LEE87" s="888"/>
      <c r="LEF87" s="888"/>
      <c r="LEG87" s="888"/>
      <c r="LEH87" s="888"/>
      <c r="LEI87" s="888"/>
      <c r="LEJ87" s="888"/>
      <c r="LEK87" s="888"/>
      <c r="LEL87" s="888"/>
      <c r="LEM87" s="888"/>
      <c r="LEN87" s="888"/>
      <c r="LEO87" s="888"/>
      <c r="LEP87" s="888"/>
      <c r="LEQ87" s="888"/>
      <c r="LER87" s="888"/>
      <c r="LES87" s="888"/>
      <c r="LET87" s="888"/>
      <c r="LEU87" s="888"/>
      <c r="LEV87" s="888"/>
      <c r="LEW87" s="888"/>
      <c r="LEX87" s="888"/>
      <c r="LEY87" s="888"/>
      <c r="LEZ87" s="888"/>
      <c r="LFA87" s="888"/>
      <c r="LFB87" s="888"/>
      <c r="LFC87" s="888"/>
      <c r="LFD87" s="888"/>
      <c r="LFE87" s="888"/>
      <c r="LFF87" s="888"/>
      <c r="LFG87" s="888"/>
      <c r="LFH87" s="888"/>
      <c r="LFI87" s="888"/>
      <c r="LFJ87" s="888"/>
      <c r="LFK87" s="888"/>
      <c r="LFL87" s="888"/>
      <c r="LFM87" s="888"/>
      <c r="LFN87" s="888"/>
      <c r="LFO87" s="888"/>
      <c r="LFP87" s="888"/>
      <c r="LFQ87" s="888"/>
      <c r="LFR87" s="888"/>
      <c r="LFS87" s="888"/>
      <c r="LFT87" s="888"/>
      <c r="LFU87" s="888"/>
      <c r="LFV87" s="888"/>
      <c r="LFW87" s="888"/>
      <c r="LFX87" s="888"/>
      <c r="LFY87" s="888"/>
      <c r="LFZ87" s="888"/>
      <c r="LGA87" s="888"/>
      <c r="LGB87" s="888"/>
      <c r="LGC87" s="888"/>
      <c r="LGD87" s="888"/>
      <c r="LGE87" s="888"/>
      <c r="LGF87" s="888"/>
      <c r="LGG87" s="888"/>
      <c r="LGH87" s="888"/>
      <c r="LGI87" s="888"/>
      <c r="LGJ87" s="888"/>
      <c r="LGK87" s="888"/>
      <c r="LGL87" s="888"/>
      <c r="LGM87" s="888"/>
      <c r="LGN87" s="888"/>
      <c r="LGO87" s="888"/>
      <c r="LGP87" s="888"/>
      <c r="LGQ87" s="888"/>
      <c r="LGR87" s="888"/>
      <c r="LGS87" s="888"/>
      <c r="LGT87" s="888"/>
      <c r="LGU87" s="888"/>
      <c r="LGV87" s="888"/>
      <c r="LGW87" s="888"/>
      <c r="LGX87" s="888"/>
      <c r="LGY87" s="888"/>
      <c r="LGZ87" s="888"/>
      <c r="LHA87" s="888"/>
      <c r="LHB87" s="888"/>
      <c r="LHC87" s="888"/>
      <c r="LHD87" s="888"/>
      <c r="LHE87" s="888"/>
      <c r="LHF87" s="888"/>
      <c r="LHG87" s="888"/>
      <c r="LHH87" s="888"/>
      <c r="LHI87" s="888"/>
      <c r="LHJ87" s="888"/>
      <c r="LHK87" s="888"/>
      <c r="LHL87" s="888"/>
      <c r="LHM87" s="888"/>
      <c r="LHN87" s="888"/>
      <c r="LHO87" s="888"/>
      <c r="LHP87" s="888"/>
      <c r="LHQ87" s="888"/>
      <c r="LHR87" s="888"/>
      <c r="LHS87" s="888"/>
      <c r="LHT87" s="888"/>
      <c r="LHU87" s="888"/>
      <c r="LHV87" s="888"/>
      <c r="LHW87" s="888"/>
      <c r="LHX87" s="888"/>
      <c r="LHY87" s="888"/>
      <c r="LHZ87" s="888"/>
      <c r="LIA87" s="888"/>
      <c r="LIB87" s="888"/>
      <c r="LIC87" s="888"/>
      <c r="LID87" s="888"/>
      <c r="LIE87" s="888"/>
      <c r="LIF87" s="888"/>
      <c r="LIG87" s="888"/>
      <c r="LIH87" s="888"/>
      <c r="LII87" s="888"/>
      <c r="LIJ87" s="888"/>
      <c r="LIK87" s="888"/>
      <c r="LIL87" s="888"/>
      <c r="LIM87" s="888"/>
      <c r="LIN87" s="888"/>
      <c r="LIO87" s="888"/>
      <c r="LIP87" s="888"/>
      <c r="LIQ87" s="888"/>
      <c r="LIR87" s="888"/>
      <c r="LIS87" s="888"/>
      <c r="LIT87" s="888"/>
      <c r="LIU87" s="888"/>
      <c r="LIV87" s="888"/>
      <c r="LIW87" s="888"/>
      <c r="LIX87" s="888"/>
      <c r="LIY87" s="888"/>
      <c r="LIZ87" s="888"/>
      <c r="LJA87" s="888"/>
      <c r="LJB87" s="888"/>
      <c r="LJC87" s="888"/>
      <c r="LJD87" s="888"/>
      <c r="LJE87" s="888"/>
      <c r="LJF87" s="888"/>
      <c r="LJG87" s="888"/>
      <c r="LJH87" s="888"/>
      <c r="LJI87" s="888"/>
      <c r="LJJ87" s="888"/>
      <c r="LJK87" s="888"/>
      <c r="LJL87" s="888"/>
      <c r="LJM87" s="888"/>
      <c r="LJN87" s="888"/>
      <c r="LJO87" s="888"/>
      <c r="LJP87" s="888"/>
      <c r="LJQ87" s="888"/>
      <c r="LJR87" s="888"/>
      <c r="LJS87" s="888"/>
      <c r="LJT87" s="888"/>
      <c r="LJU87" s="888"/>
      <c r="LJV87" s="888"/>
      <c r="LJW87" s="888"/>
      <c r="LJX87" s="888"/>
      <c r="LJY87" s="888"/>
      <c r="LJZ87" s="888"/>
      <c r="LKA87" s="888"/>
      <c r="LKB87" s="888"/>
      <c r="LKC87" s="888"/>
      <c r="LKD87" s="888"/>
      <c r="LKE87" s="888"/>
      <c r="LKF87" s="888"/>
      <c r="LKG87" s="888"/>
      <c r="LKH87" s="888"/>
      <c r="LKI87" s="888"/>
      <c r="LKJ87" s="888"/>
      <c r="LKK87" s="888"/>
      <c r="LKL87" s="888"/>
      <c r="LKM87" s="888"/>
      <c r="LKN87" s="888"/>
      <c r="LKO87" s="888"/>
      <c r="LKP87" s="888"/>
      <c r="LKQ87" s="888"/>
      <c r="LKR87" s="888"/>
      <c r="LKS87" s="888"/>
      <c r="LKT87" s="888"/>
      <c r="LKU87" s="888"/>
      <c r="LKV87" s="888"/>
      <c r="LKW87" s="888"/>
      <c r="LKX87" s="888"/>
      <c r="LKY87" s="888"/>
      <c r="LKZ87" s="888"/>
      <c r="LLA87" s="888"/>
      <c r="LLB87" s="888"/>
      <c r="LLC87" s="888"/>
      <c r="LLD87" s="888"/>
      <c r="LLE87" s="888"/>
      <c r="LLF87" s="888"/>
      <c r="LLG87" s="888"/>
      <c r="LLH87" s="888"/>
      <c r="LLI87" s="888"/>
      <c r="LLJ87" s="888"/>
      <c r="LLK87" s="888"/>
      <c r="LLL87" s="888"/>
      <c r="LLM87" s="888"/>
      <c r="LLN87" s="888"/>
      <c r="LLO87" s="888"/>
      <c r="LLP87" s="888"/>
      <c r="LLQ87" s="888"/>
      <c r="LLR87" s="888"/>
      <c r="LLS87" s="888"/>
      <c r="LLT87" s="888"/>
      <c r="LLU87" s="888"/>
      <c r="LLV87" s="888"/>
      <c r="LLW87" s="888"/>
      <c r="LLX87" s="888"/>
      <c r="LLY87" s="888"/>
      <c r="LLZ87" s="888"/>
      <c r="LMA87" s="888"/>
      <c r="LMB87" s="888"/>
      <c r="LMC87" s="888"/>
      <c r="LMD87" s="888"/>
      <c r="LME87" s="888"/>
      <c r="LMF87" s="888"/>
      <c r="LMG87" s="888"/>
      <c r="LMH87" s="888"/>
      <c r="LMI87" s="888"/>
      <c r="LMJ87" s="888"/>
      <c r="LMK87" s="888"/>
      <c r="LML87" s="888"/>
      <c r="LMM87" s="888"/>
      <c r="LMN87" s="888"/>
      <c r="LMO87" s="888"/>
      <c r="LMP87" s="888"/>
      <c r="LMQ87" s="888"/>
      <c r="LMR87" s="888"/>
      <c r="LMS87" s="888"/>
      <c r="LMT87" s="888"/>
      <c r="LMU87" s="888"/>
      <c r="LMV87" s="888"/>
      <c r="LMW87" s="888"/>
      <c r="LMX87" s="888"/>
      <c r="LMY87" s="888"/>
      <c r="LMZ87" s="888"/>
      <c r="LNA87" s="888"/>
      <c r="LNB87" s="888"/>
      <c r="LNC87" s="888"/>
      <c r="LND87" s="888"/>
      <c r="LNE87" s="888"/>
      <c r="LNF87" s="888"/>
      <c r="LNG87" s="888"/>
      <c r="LNH87" s="888"/>
      <c r="LNI87" s="888"/>
      <c r="LNJ87" s="888"/>
      <c r="LNK87" s="888"/>
      <c r="LNL87" s="888"/>
      <c r="LNM87" s="888"/>
      <c r="LNN87" s="888"/>
      <c r="LNO87" s="888"/>
      <c r="LNP87" s="888"/>
      <c r="LNQ87" s="888"/>
      <c r="LNR87" s="888"/>
      <c r="LNS87" s="888"/>
      <c r="LNT87" s="888"/>
      <c r="LNU87" s="888"/>
      <c r="LNV87" s="888"/>
      <c r="LNW87" s="888"/>
      <c r="LNX87" s="888"/>
      <c r="LNY87" s="888"/>
      <c r="LNZ87" s="888"/>
      <c r="LOA87" s="888"/>
      <c r="LOB87" s="888"/>
      <c r="LOC87" s="888"/>
      <c r="LOD87" s="888"/>
      <c r="LOE87" s="888"/>
      <c r="LOF87" s="888"/>
      <c r="LOG87" s="888"/>
      <c r="LOH87" s="888"/>
      <c r="LOI87" s="888"/>
      <c r="LOJ87" s="888"/>
      <c r="LOK87" s="888"/>
      <c r="LOL87" s="888"/>
      <c r="LOM87" s="888"/>
      <c r="LON87" s="888"/>
      <c r="LOO87" s="888"/>
      <c r="LOP87" s="888"/>
      <c r="LOQ87" s="888"/>
      <c r="LOR87" s="888"/>
      <c r="LOS87" s="888"/>
      <c r="LOT87" s="888"/>
      <c r="LOU87" s="888"/>
      <c r="LOV87" s="888"/>
      <c r="LOW87" s="888"/>
      <c r="LOX87" s="888"/>
      <c r="LOY87" s="888"/>
      <c r="LOZ87" s="888"/>
      <c r="LPA87" s="888"/>
      <c r="LPB87" s="888"/>
      <c r="LPC87" s="888"/>
      <c r="LPD87" s="888"/>
      <c r="LPE87" s="888"/>
      <c r="LPF87" s="888"/>
      <c r="LPG87" s="888"/>
      <c r="LPH87" s="888"/>
      <c r="LPI87" s="888"/>
      <c r="LPJ87" s="888"/>
      <c r="LPK87" s="888"/>
      <c r="LPL87" s="888"/>
      <c r="LPM87" s="888"/>
      <c r="LPN87" s="888"/>
      <c r="LPO87" s="888"/>
      <c r="LPP87" s="888"/>
      <c r="LPQ87" s="888"/>
      <c r="LPR87" s="888"/>
      <c r="LPS87" s="888"/>
      <c r="LPT87" s="888"/>
      <c r="LPU87" s="888"/>
      <c r="LPV87" s="888"/>
      <c r="LPW87" s="888"/>
      <c r="LPX87" s="888"/>
      <c r="LPY87" s="888"/>
      <c r="LPZ87" s="888"/>
      <c r="LQA87" s="888"/>
      <c r="LQB87" s="888"/>
      <c r="LQC87" s="888"/>
      <c r="LQD87" s="888"/>
      <c r="LQE87" s="888"/>
      <c r="LQF87" s="888"/>
      <c r="LQG87" s="888"/>
      <c r="LQH87" s="888"/>
      <c r="LQI87" s="888"/>
      <c r="LQJ87" s="888"/>
      <c r="LQK87" s="888"/>
      <c r="LQL87" s="888"/>
      <c r="LQM87" s="888"/>
      <c r="LQN87" s="888"/>
      <c r="LQO87" s="888"/>
      <c r="LQP87" s="888"/>
      <c r="LQQ87" s="888"/>
      <c r="LQR87" s="888"/>
      <c r="LQS87" s="888"/>
      <c r="LQT87" s="888"/>
      <c r="LQU87" s="888"/>
      <c r="LQV87" s="888"/>
      <c r="LQW87" s="888"/>
      <c r="LQX87" s="888"/>
      <c r="LQY87" s="888"/>
      <c r="LQZ87" s="888"/>
      <c r="LRA87" s="888"/>
      <c r="LRB87" s="888"/>
      <c r="LRC87" s="888"/>
      <c r="LRD87" s="888"/>
      <c r="LRE87" s="888"/>
      <c r="LRF87" s="888"/>
      <c r="LRG87" s="888"/>
      <c r="LRH87" s="888"/>
      <c r="LRI87" s="888"/>
      <c r="LRJ87" s="888"/>
      <c r="LRK87" s="888"/>
      <c r="LRL87" s="888"/>
      <c r="LRM87" s="888"/>
      <c r="LRN87" s="888"/>
      <c r="LRO87" s="888"/>
      <c r="LRP87" s="888"/>
      <c r="LRQ87" s="888"/>
      <c r="LRR87" s="888"/>
      <c r="LRS87" s="888"/>
      <c r="LRT87" s="888"/>
      <c r="LRU87" s="888"/>
      <c r="LRV87" s="888"/>
      <c r="LRW87" s="888"/>
      <c r="LRX87" s="888"/>
      <c r="LRY87" s="888"/>
      <c r="LRZ87" s="888"/>
      <c r="LSA87" s="888"/>
      <c r="LSB87" s="888"/>
      <c r="LSC87" s="888"/>
      <c r="LSD87" s="888"/>
      <c r="LSE87" s="888"/>
      <c r="LSF87" s="888"/>
      <c r="LSG87" s="888"/>
      <c r="LSH87" s="888"/>
      <c r="LSI87" s="888"/>
      <c r="LSJ87" s="888"/>
      <c r="LSK87" s="888"/>
      <c r="LSL87" s="888"/>
      <c r="LSM87" s="888"/>
      <c r="LSN87" s="888"/>
      <c r="LSO87" s="888"/>
      <c r="LSP87" s="888"/>
      <c r="LSQ87" s="888"/>
      <c r="LSR87" s="888"/>
      <c r="LSS87" s="888"/>
      <c r="LST87" s="888"/>
      <c r="LSU87" s="888"/>
      <c r="LSV87" s="888"/>
      <c r="LSW87" s="888"/>
      <c r="LSX87" s="888"/>
      <c r="LSY87" s="888"/>
      <c r="LSZ87" s="888"/>
      <c r="LTA87" s="888"/>
      <c r="LTB87" s="888"/>
      <c r="LTC87" s="888"/>
      <c r="LTD87" s="888"/>
      <c r="LTE87" s="888"/>
      <c r="LTF87" s="888"/>
      <c r="LTG87" s="888"/>
      <c r="LTH87" s="888"/>
      <c r="LTI87" s="888"/>
      <c r="LTJ87" s="888"/>
      <c r="LTK87" s="888"/>
      <c r="LTL87" s="888"/>
      <c r="LTM87" s="888"/>
      <c r="LTN87" s="888"/>
      <c r="LTO87" s="888"/>
      <c r="LTP87" s="888"/>
      <c r="LTQ87" s="888"/>
      <c r="LTR87" s="888"/>
      <c r="LTS87" s="888"/>
      <c r="LTT87" s="888"/>
      <c r="LTU87" s="888"/>
      <c r="LTV87" s="888"/>
      <c r="LTW87" s="888"/>
      <c r="LTX87" s="888"/>
      <c r="LTY87" s="888"/>
      <c r="LTZ87" s="888"/>
      <c r="LUA87" s="888"/>
      <c r="LUB87" s="888"/>
      <c r="LUC87" s="888"/>
      <c r="LUD87" s="888"/>
      <c r="LUE87" s="888"/>
      <c r="LUF87" s="888"/>
      <c r="LUG87" s="888"/>
      <c r="LUH87" s="888"/>
      <c r="LUI87" s="888"/>
      <c r="LUJ87" s="888"/>
      <c r="LUK87" s="888"/>
      <c r="LUL87" s="888"/>
      <c r="LUM87" s="888"/>
      <c r="LUN87" s="888"/>
      <c r="LUO87" s="888"/>
      <c r="LUP87" s="888"/>
      <c r="LUQ87" s="888"/>
      <c r="LUR87" s="888"/>
      <c r="LUS87" s="888"/>
      <c r="LUT87" s="888"/>
      <c r="LUU87" s="888"/>
      <c r="LUV87" s="888"/>
      <c r="LUW87" s="888"/>
      <c r="LUX87" s="888"/>
      <c r="LUY87" s="888"/>
      <c r="LUZ87" s="888"/>
      <c r="LVA87" s="888"/>
      <c r="LVB87" s="888"/>
      <c r="LVC87" s="888"/>
      <c r="LVD87" s="888"/>
      <c r="LVE87" s="888"/>
      <c r="LVF87" s="888"/>
      <c r="LVG87" s="888"/>
      <c r="LVH87" s="888"/>
      <c r="LVI87" s="888"/>
      <c r="LVJ87" s="888"/>
      <c r="LVK87" s="888"/>
      <c r="LVL87" s="888"/>
      <c r="LVM87" s="888"/>
      <c r="LVN87" s="888"/>
      <c r="LVO87" s="888"/>
      <c r="LVP87" s="888"/>
      <c r="LVQ87" s="888"/>
      <c r="LVR87" s="888"/>
      <c r="LVS87" s="888"/>
      <c r="LVT87" s="888"/>
      <c r="LVU87" s="888"/>
      <c r="LVV87" s="888"/>
      <c r="LVW87" s="888"/>
      <c r="LVX87" s="888"/>
      <c r="LVY87" s="888"/>
      <c r="LVZ87" s="888"/>
      <c r="LWA87" s="888"/>
      <c r="LWB87" s="888"/>
      <c r="LWC87" s="888"/>
      <c r="LWD87" s="888"/>
      <c r="LWE87" s="888"/>
      <c r="LWF87" s="888"/>
      <c r="LWG87" s="888"/>
      <c r="LWH87" s="888"/>
      <c r="LWI87" s="888"/>
      <c r="LWJ87" s="888"/>
      <c r="LWK87" s="888"/>
      <c r="LWL87" s="888"/>
      <c r="LWM87" s="888"/>
      <c r="LWN87" s="888"/>
      <c r="LWO87" s="888"/>
      <c r="LWP87" s="888"/>
      <c r="LWQ87" s="888"/>
      <c r="LWR87" s="888"/>
      <c r="LWS87" s="888"/>
      <c r="LWT87" s="888"/>
      <c r="LWU87" s="888"/>
      <c r="LWV87" s="888"/>
      <c r="LWW87" s="888"/>
      <c r="LWX87" s="888"/>
      <c r="LWY87" s="888"/>
      <c r="LWZ87" s="888"/>
      <c r="LXA87" s="888"/>
      <c r="LXB87" s="888"/>
      <c r="LXC87" s="888"/>
      <c r="LXD87" s="888"/>
      <c r="LXE87" s="888"/>
      <c r="LXF87" s="888"/>
      <c r="LXG87" s="888"/>
      <c r="LXH87" s="888"/>
      <c r="LXI87" s="888"/>
      <c r="LXJ87" s="888"/>
      <c r="LXK87" s="888"/>
      <c r="LXL87" s="888"/>
      <c r="LXM87" s="888"/>
      <c r="LXN87" s="888"/>
      <c r="LXO87" s="888"/>
      <c r="LXP87" s="888"/>
      <c r="LXQ87" s="888"/>
      <c r="LXR87" s="888"/>
      <c r="LXS87" s="888"/>
      <c r="LXT87" s="888"/>
      <c r="LXU87" s="888"/>
      <c r="LXV87" s="888"/>
      <c r="LXW87" s="888"/>
      <c r="LXX87" s="888"/>
      <c r="LXY87" s="888"/>
      <c r="LXZ87" s="888"/>
      <c r="LYA87" s="888"/>
      <c r="LYB87" s="888"/>
      <c r="LYC87" s="888"/>
      <c r="LYD87" s="888"/>
      <c r="LYE87" s="888"/>
      <c r="LYF87" s="888"/>
      <c r="LYG87" s="888"/>
      <c r="LYH87" s="888"/>
      <c r="LYI87" s="888"/>
      <c r="LYJ87" s="888"/>
      <c r="LYK87" s="888"/>
      <c r="LYL87" s="888"/>
      <c r="LYM87" s="888"/>
      <c r="LYN87" s="888"/>
      <c r="LYO87" s="888"/>
      <c r="LYP87" s="888"/>
      <c r="LYQ87" s="888"/>
      <c r="LYR87" s="888"/>
      <c r="LYS87" s="888"/>
      <c r="LYT87" s="888"/>
      <c r="LYU87" s="888"/>
      <c r="LYV87" s="888"/>
      <c r="LYW87" s="888"/>
      <c r="LYX87" s="888"/>
      <c r="LYY87" s="888"/>
      <c r="LYZ87" s="888"/>
      <c r="LZA87" s="888"/>
      <c r="LZB87" s="888"/>
      <c r="LZC87" s="888"/>
      <c r="LZD87" s="888"/>
      <c r="LZE87" s="888"/>
      <c r="LZF87" s="888"/>
      <c r="LZG87" s="888"/>
      <c r="LZH87" s="888"/>
      <c r="LZI87" s="888"/>
      <c r="LZJ87" s="888"/>
      <c r="LZK87" s="888"/>
      <c r="LZL87" s="888"/>
      <c r="LZM87" s="888"/>
      <c r="LZN87" s="888"/>
      <c r="LZO87" s="888"/>
      <c r="LZP87" s="888"/>
      <c r="LZQ87" s="888"/>
      <c r="LZR87" s="888"/>
      <c r="LZS87" s="888"/>
      <c r="LZT87" s="888"/>
      <c r="LZU87" s="888"/>
      <c r="LZV87" s="888"/>
      <c r="LZW87" s="888"/>
      <c r="LZX87" s="888"/>
      <c r="LZY87" s="888"/>
      <c r="LZZ87" s="888"/>
      <c r="MAA87" s="888"/>
      <c r="MAB87" s="888"/>
      <c r="MAC87" s="888"/>
      <c r="MAD87" s="888"/>
      <c r="MAE87" s="888"/>
      <c r="MAF87" s="888"/>
      <c r="MAG87" s="888"/>
      <c r="MAH87" s="888"/>
      <c r="MAI87" s="888"/>
      <c r="MAJ87" s="888"/>
      <c r="MAK87" s="888"/>
      <c r="MAL87" s="888"/>
      <c r="MAM87" s="888"/>
      <c r="MAN87" s="888"/>
      <c r="MAO87" s="888"/>
      <c r="MAP87" s="888"/>
      <c r="MAQ87" s="888"/>
      <c r="MAR87" s="888"/>
      <c r="MAS87" s="888"/>
      <c r="MAT87" s="888"/>
      <c r="MAU87" s="888"/>
      <c r="MAV87" s="888"/>
      <c r="MAW87" s="888"/>
      <c r="MAX87" s="888"/>
      <c r="MAY87" s="888"/>
      <c r="MAZ87" s="888"/>
      <c r="MBA87" s="888"/>
      <c r="MBB87" s="888"/>
      <c r="MBC87" s="888"/>
      <c r="MBD87" s="888"/>
      <c r="MBE87" s="888"/>
      <c r="MBF87" s="888"/>
      <c r="MBG87" s="888"/>
      <c r="MBH87" s="888"/>
      <c r="MBI87" s="888"/>
      <c r="MBJ87" s="888"/>
      <c r="MBK87" s="888"/>
      <c r="MBL87" s="888"/>
      <c r="MBM87" s="888"/>
      <c r="MBN87" s="888"/>
      <c r="MBO87" s="888"/>
      <c r="MBP87" s="888"/>
      <c r="MBQ87" s="888"/>
      <c r="MBR87" s="888"/>
      <c r="MBS87" s="888"/>
      <c r="MBT87" s="888"/>
      <c r="MBU87" s="888"/>
      <c r="MBV87" s="888"/>
      <c r="MBW87" s="888"/>
      <c r="MBX87" s="888"/>
      <c r="MBY87" s="888"/>
      <c r="MBZ87" s="888"/>
      <c r="MCA87" s="888"/>
      <c r="MCB87" s="888"/>
      <c r="MCC87" s="888"/>
      <c r="MCD87" s="888"/>
      <c r="MCE87" s="888"/>
      <c r="MCF87" s="888"/>
      <c r="MCG87" s="888"/>
      <c r="MCH87" s="888"/>
      <c r="MCI87" s="888"/>
      <c r="MCJ87" s="888"/>
      <c r="MCK87" s="888"/>
      <c r="MCL87" s="888"/>
      <c r="MCM87" s="888"/>
      <c r="MCN87" s="888"/>
      <c r="MCO87" s="888"/>
      <c r="MCP87" s="888"/>
      <c r="MCQ87" s="888"/>
      <c r="MCR87" s="888"/>
      <c r="MCS87" s="888"/>
      <c r="MCT87" s="888"/>
      <c r="MCU87" s="888"/>
      <c r="MCV87" s="888"/>
      <c r="MCW87" s="888"/>
      <c r="MCX87" s="888"/>
      <c r="MCY87" s="888"/>
      <c r="MCZ87" s="888"/>
      <c r="MDA87" s="888"/>
      <c r="MDB87" s="888"/>
      <c r="MDC87" s="888"/>
      <c r="MDD87" s="888"/>
      <c r="MDE87" s="888"/>
      <c r="MDF87" s="888"/>
      <c r="MDG87" s="888"/>
      <c r="MDH87" s="888"/>
      <c r="MDI87" s="888"/>
      <c r="MDJ87" s="888"/>
      <c r="MDK87" s="888"/>
      <c r="MDL87" s="888"/>
      <c r="MDM87" s="888"/>
      <c r="MDN87" s="888"/>
      <c r="MDO87" s="888"/>
      <c r="MDP87" s="888"/>
      <c r="MDQ87" s="888"/>
      <c r="MDR87" s="888"/>
      <c r="MDS87" s="888"/>
      <c r="MDT87" s="888"/>
      <c r="MDU87" s="888"/>
      <c r="MDV87" s="888"/>
      <c r="MDW87" s="888"/>
      <c r="MDX87" s="888"/>
      <c r="MDY87" s="888"/>
      <c r="MDZ87" s="888"/>
      <c r="MEA87" s="888"/>
      <c r="MEB87" s="888"/>
      <c r="MEC87" s="888"/>
      <c r="MED87" s="888"/>
      <c r="MEE87" s="888"/>
      <c r="MEF87" s="888"/>
      <c r="MEG87" s="888"/>
      <c r="MEH87" s="888"/>
      <c r="MEI87" s="888"/>
      <c r="MEJ87" s="888"/>
      <c r="MEK87" s="888"/>
      <c r="MEL87" s="888"/>
      <c r="MEM87" s="888"/>
      <c r="MEN87" s="888"/>
      <c r="MEO87" s="888"/>
      <c r="MEP87" s="888"/>
      <c r="MEQ87" s="888"/>
      <c r="MER87" s="888"/>
      <c r="MES87" s="888"/>
      <c r="MET87" s="888"/>
      <c r="MEU87" s="888"/>
      <c r="MEV87" s="888"/>
      <c r="MEW87" s="888"/>
      <c r="MEX87" s="888"/>
      <c r="MEY87" s="888"/>
      <c r="MEZ87" s="888"/>
      <c r="MFA87" s="888"/>
      <c r="MFB87" s="888"/>
      <c r="MFC87" s="888"/>
      <c r="MFD87" s="888"/>
      <c r="MFE87" s="888"/>
      <c r="MFF87" s="888"/>
      <c r="MFG87" s="888"/>
      <c r="MFH87" s="888"/>
      <c r="MFI87" s="888"/>
      <c r="MFJ87" s="888"/>
      <c r="MFK87" s="888"/>
      <c r="MFL87" s="888"/>
      <c r="MFM87" s="888"/>
      <c r="MFN87" s="888"/>
      <c r="MFO87" s="888"/>
      <c r="MFP87" s="888"/>
      <c r="MFQ87" s="888"/>
      <c r="MFR87" s="888"/>
      <c r="MFS87" s="888"/>
      <c r="MFT87" s="888"/>
      <c r="MFU87" s="888"/>
      <c r="MFV87" s="888"/>
      <c r="MFW87" s="888"/>
      <c r="MFX87" s="888"/>
      <c r="MFY87" s="888"/>
      <c r="MFZ87" s="888"/>
      <c r="MGA87" s="888"/>
      <c r="MGB87" s="888"/>
      <c r="MGC87" s="888"/>
      <c r="MGD87" s="888"/>
      <c r="MGE87" s="888"/>
      <c r="MGF87" s="888"/>
      <c r="MGG87" s="888"/>
      <c r="MGH87" s="888"/>
      <c r="MGI87" s="888"/>
      <c r="MGJ87" s="888"/>
      <c r="MGK87" s="888"/>
      <c r="MGL87" s="888"/>
      <c r="MGM87" s="888"/>
      <c r="MGN87" s="888"/>
      <c r="MGO87" s="888"/>
      <c r="MGP87" s="888"/>
      <c r="MGQ87" s="888"/>
      <c r="MGR87" s="888"/>
      <c r="MGS87" s="888"/>
      <c r="MGT87" s="888"/>
      <c r="MGU87" s="888"/>
      <c r="MGV87" s="888"/>
      <c r="MGW87" s="888"/>
      <c r="MGX87" s="888"/>
      <c r="MGY87" s="888"/>
      <c r="MGZ87" s="888"/>
      <c r="MHA87" s="888"/>
      <c r="MHB87" s="888"/>
      <c r="MHC87" s="888"/>
      <c r="MHD87" s="888"/>
      <c r="MHE87" s="888"/>
      <c r="MHF87" s="888"/>
      <c r="MHG87" s="888"/>
      <c r="MHH87" s="888"/>
      <c r="MHI87" s="888"/>
      <c r="MHJ87" s="888"/>
      <c r="MHK87" s="888"/>
      <c r="MHL87" s="888"/>
      <c r="MHM87" s="888"/>
      <c r="MHN87" s="888"/>
      <c r="MHO87" s="888"/>
      <c r="MHP87" s="888"/>
      <c r="MHQ87" s="888"/>
      <c r="MHR87" s="888"/>
      <c r="MHS87" s="888"/>
      <c r="MHT87" s="888"/>
      <c r="MHU87" s="888"/>
      <c r="MHV87" s="888"/>
      <c r="MHW87" s="888"/>
      <c r="MHX87" s="888"/>
      <c r="MHY87" s="888"/>
      <c r="MHZ87" s="888"/>
      <c r="MIA87" s="888"/>
      <c r="MIB87" s="888"/>
      <c r="MIC87" s="888"/>
      <c r="MID87" s="888"/>
      <c r="MIE87" s="888"/>
      <c r="MIF87" s="888"/>
      <c r="MIG87" s="888"/>
      <c r="MIH87" s="888"/>
      <c r="MII87" s="888"/>
      <c r="MIJ87" s="888"/>
      <c r="MIK87" s="888"/>
      <c r="MIL87" s="888"/>
      <c r="MIM87" s="888"/>
      <c r="MIN87" s="888"/>
      <c r="MIO87" s="888"/>
      <c r="MIP87" s="888"/>
      <c r="MIQ87" s="888"/>
      <c r="MIR87" s="888"/>
      <c r="MIS87" s="888"/>
      <c r="MIT87" s="888"/>
      <c r="MIU87" s="888"/>
      <c r="MIV87" s="888"/>
      <c r="MIW87" s="888"/>
      <c r="MIX87" s="888"/>
      <c r="MIY87" s="888"/>
      <c r="MIZ87" s="888"/>
      <c r="MJA87" s="888"/>
      <c r="MJB87" s="888"/>
      <c r="MJC87" s="888"/>
      <c r="MJD87" s="888"/>
      <c r="MJE87" s="888"/>
      <c r="MJF87" s="888"/>
      <c r="MJG87" s="888"/>
      <c r="MJH87" s="888"/>
      <c r="MJI87" s="888"/>
      <c r="MJJ87" s="888"/>
      <c r="MJK87" s="888"/>
      <c r="MJL87" s="888"/>
      <c r="MJM87" s="888"/>
      <c r="MJN87" s="888"/>
      <c r="MJO87" s="888"/>
      <c r="MJP87" s="888"/>
      <c r="MJQ87" s="888"/>
      <c r="MJR87" s="888"/>
      <c r="MJS87" s="888"/>
      <c r="MJT87" s="888"/>
      <c r="MJU87" s="888"/>
      <c r="MJV87" s="888"/>
      <c r="MJW87" s="888"/>
      <c r="MJX87" s="888"/>
      <c r="MJY87" s="888"/>
      <c r="MJZ87" s="888"/>
      <c r="MKA87" s="888"/>
      <c r="MKB87" s="888"/>
      <c r="MKC87" s="888"/>
      <c r="MKD87" s="888"/>
      <c r="MKE87" s="888"/>
      <c r="MKF87" s="888"/>
      <c r="MKG87" s="888"/>
      <c r="MKH87" s="888"/>
      <c r="MKI87" s="888"/>
      <c r="MKJ87" s="888"/>
      <c r="MKK87" s="888"/>
      <c r="MKL87" s="888"/>
      <c r="MKM87" s="888"/>
      <c r="MKN87" s="888"/>
      <c r="MKO87" s="888"/>
      <c r="MKP87" s="888"/>
      <c r="MKQ87" s="888"/>
      <c r="MKR87" s="888"/>
      <c r="MKS87" s="888"/>
      <c r="MKT87" s="888"/>
      <c r="MKU87" s="888"/>
      <c r="MKV87" s="888"/>
      <c r="MKW87" s="888"/>
      <c r="MKX87" s="888"/>
      <c r="MKY87" s="888"/>
      <c r="MKZ87" s="888"/>
      <c r="MLA87" s="888"/>
      <c r="MLB87" s="888"/>
      <c r="MLC87" s="888"/>
      <c r="MLD87" s="888"/>
      <c r="MLE87" s="888"/>
      <c r="MLF87" s="888"/>
      <c r="MLG87" s="888"/>
      <c r="MLH87" s="888"/>
      <c r="MLI87" s="888"/>
      <c r="MLJ87" s="888"/>
      <c r="MLK87" s="888"/>
      <c r="MLL87" s="888"/>
      <c r="MLM87" s="888"/>
      <c r="MLN87" s="888"/>
      <c r="MLO87" s="888"/>
      <c r="MLP87" s="888"/>
      <c r="MLQ87" s="888"/>
      <c r="MLR87" s="888"/>
      <c r="MLS87" s="888"/>
      <c r="MLT87" s="888"/>
      <c r="MLU87" s="888"/>
      <c r="MLV87" s="888"/>
      <c r="MLW87" s="888"/>
      <c r="MLX87" s="888"/>
      <c r="MLY87" s="888"/>
      <c r="MLZ87" s="888"/>
      <c r="MMA87" s="888"/>
      <c r="MMB87" s="888"/>
      <c r="MMC87" s="888"/>
      <c r="MMD87" s="888"/>
      <c r="MME87" s="888"/>
      <c r="MMF87" s="888"/>
      <c r="MMG87" s="888"/>
      <c r="MMH87" s="888"/>
      <c r="MMI87" s="888"/>
      <c r="MMJ87" s="888"/>
      <c r="MMK87" s="888"/>
      <c r="MML87" s="888"/>
      <c r="MMM87" s="888"/>
      <c r="MMN87" s="888"/>
      <c r="MMO87" s="888"/>
      <c r="MMP87" s="888"/>
      <c r="MMQ87" s="888"/>
      <c r="MMR87" s="888"/>
      <c r="MMS87" s="888"/>
      <c r="MMT87" s="888"/>
      <c r="MMU87" s="888"/>
      <c r="MMV87" s="888"/>
      <c r="MMW87" s="888"/>
      <c r="MMX87" s="888"/>
      <c r="MMY87" s="888"/>
      <c r="MMZ87" s="888"/>
      <c r="MNA87" s="888"/>
      <c r="MNB87" s="888"/>
      <c r="MNC87" s="888"/>
      <c r="MND87" s="888"/>
      <c r="MNE87" s="888"/>
      <c r="MNF87" s="888"/>
      <c r="MNG87" s="888"/>
      <c r="MNH87" s="888"/>
      <c r="MNI87" s="888"/>
      <c r="MNJ87" s="888"/>
      <c r="MNK87" s="888"/>
      <c r="MNL87" s="888"/>
      <c r="MNM87" s="888"/>
      <c r="MNN87" s="888"/>
      <c r="MNO87" s="888"/>
      <c r="MNP87" s="888"/>
      <c r="MNQ87" s="888"/>
      <c r="MNR87" s="888"/>
      <c r="MNS87" s="888"/>
      <c r="MNT87" s="888"/>
      <c r="MNU87" s="888"/>
      <c r="MNV87" s="888"/>
      <c r="MNW87" s="888"/>
      <c r="MNX87" s="888"/>
      <c r="MNY87" s="888"/>
      <c r="MNZ87" s="888"/>
      <c r="MOA87" s="888"/>
      <c r="MOB87" s="888"/>
      <c r="MOC87" s="888"/>
      <c r="MOD87" s="888"/>
      <c r="MOE87" s="888"/>
      <c r="MOF87" s="888"/>
      <c r="MOG87" s="888"/>
      <c r="MOH87" s="888"/>
      <c r="MOI87" s="888"/>
      <c r="MOJ87" s="888"/>
      <c r="MOK87" s="888"/>
      <c r="MOL87" s="888"/>
      <c r="MOM87" s="888"/>
      <c r="MON87" s="888"/>
      <c r="MOO87" s="888"/>
      <c r="MOP87" s="888"/>
      <c r="MOQ87" s="888"/>
      <c r="MOR87" s="888"/>
      <c r="MOS87" s="888"/>
      <c r="MOT87" s="888"/>
      <c r="MOU87" s="888"/>
      <c r="MOV87" s="888"/>
      <c r="MOW87" s="888"/>
      <c r="MOX87" s="888"/>
      <c r="MOY87" s="888"/>
      <c r="MOZ87" s="888"/>
      <c r="MPA87" s="888"/>
      <c r="MPB87" s="888"/>
      <c r="MPC87" s="888"/>
      <c r="MPD87" s="888"/>
      <c r="MPE87" s="888"/>
      <c r="MPF87" s="888"/>
      <c r="MPG87" s="888"/>
      <c r="MPH87" s="888"/>
      <c r="MPI87" s="888"/>
      <c r="MPJ87" s="888"/>
      <c r="MPK87" s="888"/>
      <c r="MPL87" s="888"/>
      <c r="MPM87" s="888"/>
      <c r="MPN87" s="888"/>
      <c r="MPO87" s="888"/>
      <c r="MPP87" s="888"/>
      <c r="MPQ87" s="888"/>
      <c r="MPR87" s="888"/>
      <c r="MPS87" s="888"/>
      <c r="MPT87" s="888"/>
      <c r="MPU87" s="888"/>
      <c r="MPV87" s="888"/>
      <c r="MPW87" s="888"/>
      <c r="MPX87" s="888"/>
      <c r="MPY87" s="888"/>
      <c r="MPZ87" s="888"/>
      <c r="MQA87" s="888"/>
      <c r="MQB87" s="888"/>
      <c r="MQC87" s="888"/>
      <c r="MQD87" s="888"/>
      <c r="MQE87" s="888"/>
      <c r="MQF87" s="888"/>
      <c r="MQG87" s="888"/>
      <c r="MQH87" s="888"/>
      <c r="MQI87" s="888"/>
      <c r="MQJ87" s="888"/>
      <c r="MQK87" s="888"/>
      <c r="MQL87" s="888"/>
      <c r="MQM87" s="888"/>
      <c r="MQN87" s="888"/>
      <c r="MQO87" s="888"/>
      <c r="MQP87" s="888"/>
      <c r="MQQ87" s="888"/>
      <c r="MQR87" s="888"/>
      <c r="MQS87" s="888"/>
      <c r="MQT87" s="888"/>
      <c r="MQU87" s="888"/>
      <c r="MQV87" s="888"/>
      <c r="MQW87" s="888"/>
      <c r="MQX87" s="888"/>
      <c r="MQY87" s="888"/>
      <c r="MQZ87" s="888"/>
      <c r="MRA87" s="888"/>
      <c r="MRB87" s="888"/>
      <c r="MRC87" s="888"/>
      <c r="MRD87" s="888"/>
      <c r="MRE87" s="888"/>
      <c r="MRF87" s="888"/>
      <c r="MRG87" s="888"/>
      <c r="MRH87" s="888"/>
      <c r="MRI87" s="888"/>
      <c r="MRJ87" s="888"/>
      <c r="MRK87" s="888"/>
      <c r="MRL87" s="888"/>
      <c r="MRM87" s="888"/>
      <c r="MRN87" s="888"/>
      <c r="MRO87" s="888"/>
      <c r="MRP87" s="888"/>
      <c r="MRQ87" s="888"/>
      <c r="MRR87" s="888"/>
      <c r="MRS87" s="888"/>
      <c r="MRT87" s="888"/>
      <c r="MRU87" s="888"/>
      <c r="MRV87" s="888"/>
      <c r="MRW87" s="888"/>
      <c r="MRX87" s="888"/>
      <c r="MRY87" s="888"/>
      <c r="MRZ87" s="888"/>
      <c r="MSA87" s="888"/>
      <c r="MSB87" s="888"/>
      <c r="MSC87" s="888"/>
      <c r="MSD87" s="888"/>
      <c r="MSE87" s="888"/>
      <c r="MSF87" s="888"/>
      <c r="MSG87" s="888"/>
      <c r="MSH87" s="888"/>
      <c r="MSI87" s="888"/>
      <c r="MSJ87" s="888"/>
      <c r="MSK87" s="888"/>
      <c r="MSL87" s="888"/>
      <c r="MSM87" s="888"/>
      <c r="MSN87" s="888"/>
      <c r="MSO87" s="888"/>
      <c r="MSP87" s="888"/>
      <c r="MSQ87" s="888"/>
      <c r="MSR87" s="888"/>
      <c r="MSS87" s="888"/>
      <c r="MST87" s="888"/>
      <c r="MSU87" s="888"/>
      <c r="MSV87" s="888"/>
      <c r="MSW87" s="888"/>
      <c r="MSX87" s="888"/>
      <c r="MSY87" s="888"/>
      <c r="MSZ87" s="888"/>
      <c r="MTA87" s="888"/>
      <c r="MTB87" s="888"/>
      <c r="MTC87" s="888"/>
      <c r="MTD87" s="888"/>
      <c r="MTE87" s="888"/>
      <c r="MTF87" s="888"/>
      <c r="MTG87" s="888"/>
      <c r="MTH87" s="888"/>
      <c r="MTI87" s="888"/>
      <c r="MTJ87" s="888"/>
      <c r="MTK87" s="888"/>
      <c r="MTL87" s="888"/>
      <c r="MTM87" s="888"/>
      <c r="MTN87" s="888"/>
      <c r="MTO87" s="888"/>
      <c r="MTP87" s="888"/>
      <c r="MTQ87" s="888"/>
      <c r="MTR87" s="888"/>
      <c r="MTS87" s="888"/>
      <c r="MTT87" s="888"/>
      <c r="MTU87" s="888"/>
      <c r="MTV87" s="888"/>
      <c r="MTW87" s="888"/>
      <c r="MTX87" s="888"/>
      <c r="MTY87" s="888"/>
      <c r="MTZ87" s="888"/>
      <c r="MUA87" s="888"/>
      <c r="MUB87" s="888"/>
      <c r="MUC87" s="888"/>
      <c r="MUD87" s="888"/>
      <c r="MUE87" s="888"/>
      <c r="MUF87" s="888"/>
      <c r="MUG87" s="888"/>
      <c r="MUH87" s="888"/>
      <c r="MUI87" s="888"/>
      <c r="MUJ87" s="888"/>
      <c r="MUK87" s="888"/>
      <c r="MUL87" s="888"/>
      <c r="MUM87" s="888"/>
      <c r="MUN87" s="888"/>
      <c r="MUO87" s="888"/>
      <c r="MUP87" s="888"/>
      <c r="MUQ87" s="888"/>
      <c r="MUR87" s="888"/>
      <c r="MUS87" s="888"/>
      <c r="MUT87" s="888"/>
      <c r="MUU87" s="888"/>
      <c r="MUV87" s="888"/>
      <c r="MUW87" s="888"/>
      <c r="MUX87" s="888"/>
      <c r="MUY87" s="888"/>
      <c r="MUZ87" s="888"/>
      <c r="MVA87" s="888"/>
      <c r="MVB87" s="888"/>
      <c r="MVC87" s="888"/>
      <c r="MVD87" s="888"/>
      <c r="MVE87" s="888"/>
      <c r="MVF87" s="888"/>
      <c r="MVG87" s="888"/>
      <c r="MVH87" s="888"/>
      <c r="MVI87" s="888"/>
      <c r="MVJ87" s="888"/>
      <c r="MVK87" s="888"/>
      <c r="MVL87" s="888"/>
      <c r="MVM87" s="888"/>
      <c r="MVN87" s="888"/>
      <c r="MVO87" s="888"/>
      <c r="MVP87" s="888"/>
      <c r="MVQ87" s="888"/>
      <c r="MVR87" s="888"/>
      <c r="MVS87" s="888"/>
      <c r="MVT87" s="888"/>
      <c r="MVU87" s="888"/>
      <c r="MVV87" s="888"/>
      <c r="MVW87" s="888"/>
      <c r="MVX87" s="888"/>
      <c r="MVY87" s="888"/>
      <c r="MVZ87" s="888"/>
      <c r="MWA87" s="888"/>
      <c r="MWB87" s="888"/>
      <c r="MWC87" s="888"/>
      <c r="MWD87" s="888"/>
      <c r="MWE87" s="888"/>
      <c r="MWF87" s="888"/>
      <c r="MWG87" s="888"/>
      <c r="MWH87" s="888"/>
      <c r="MWI87" s="888"/>
      <c r="MWJ87" s="888"/>
      <c r="MWK87" s="888"/>
      <c r="MWL87" s="888"/>
      <c r="MWM87" s="888"/>
      <c r="MWN87" s="888"/>
      <c r="MWO87" s="888"/>
      <c r="MWP87" s="888"/>
      <c r="MWQ87" s="888"/>
      <c r="MWR87" s="888"/>
      <c r="MWS87" s="888"/>
      <c r="MWT87" s="888"/>
      <c r="MWU87" s="888"/>
      <c r="MWV87" s="888"/>
      <c r="MWW87" s="888"/>
      <c r="MWX87" s="888"/>
      <c r="MWY87" s="888"/>
      <c r="MWZ87" s="888"/>
      <c r="MXA87" s="888"/>
      <c r="MXB87" s="888"/>
      <c r="MXC87" s="888"/>
      <c r="MXD87" s="888"/>
      <c r="MXE87" s="888"/>
      <c r="MXF87" s="888"/>
      <c r="MXG87" s="888"/>
      <c r="MXH87" s="888"/>
      <c r="MXI87" s="888"/>
      <c r="MXJ87" s="888"/>
      <c r="MXK87" s="888"/>
      <c r="MXL87" s="888"/>
      <c r="MXM87" s="888"/>
      <c r="MXN87" s="888"/>
      <c r="MXO87" s="888"/>
      <c r="MXP87" s="888"/>
      <c r="MXQ87" s="888"/>
      <c r="MXR87" s="888"/>
      <c r="MXS87" s="888"/>
      <c r="MXT87" s="888"/>
      <c r="MXU87" s="888"/>
      <c r="MXV87" s="888"/>
      <c r="MXW87" s="888"/>
      <c r="MXX87" s="888"/>
      <c r="MXY87" s="888"/>
      <c r="MXZ87" s="888"/>
      <c r="MYA87" s="888"/>
      <c r="MYB87" s="888"/>
      <c r="MYC87" s="888"/>
      <c r="MYD87" s="888"/>
      <c r="MYE87" s="888"/>
      <c r="MYF87" s="888"/>
      <c r="MYG87" s="888"/>
      <c r="MYH87" s="888"/>
      <c r="MYI87" s="888"/>
      <c r="MYJ87" s="888"/>
      <c r="MYK87" s="888"/>
      <c r="MYL87" s="888"/>
      <c r="MYM87" s="888"/>
      <c r="MYN87" s="888"/>
      <c r="MYO87" s="888"/>
      <c r="MYP87" s="888"/>
      <c r="MYQ87" s="888"/>
      <c r="MYR87" s="888"/>
      <c r="MYS87" s="888"/>
      <c r="MYT87" s="888"/>
      <c r="MYU87" s="888"/>
      <c r="MYV87" s="888"/>
      <c r="MYW87" s="888"/>
      <c r="MYX87" s="888"/>
      <c r="MYY87" s="888"/>
      <c r="MYZ87" s="888"/>
      <c r="MZA87" s="888"/>
      <c r="MZB87" s="888"/>
      <c r="MZC87" s="888"/>
      <c r="MZD87" s="888"/>
      <c r="MZE87" s="888"/>
      <c r="MZF87" s="888"/>
      <c r="MZG87" s="888"/>
      <c r="MZH87" s="888"/>
      <c r="MZI87" s="888"/>
      <c r="MZJ87" s="888"/>
      <c r="MZK87" s="888"/>
      <c r="MZL87" s="888"/>
      <c r="MZM87" s="888"/>
      <c r="MZN87" s="888"/>
      <c r="MZO87" s="888"/>
      <c r="MZP87" s="888"/>
      <c r="MZQ87" s="888"/>
      <c r="MZR87" s="888"/>
      <c r="MZS87" s="888"/>
      <c r="MZT87" s="888"/>
      <c r="MZU87" s="888"/>
      <c r="MZV87" s="888"/>
      <c r="MZW87" s="888"/>
      <c r="MZX87" s="888"/>
      <c r="MZY87" s="888"/>
      <c r="MZZ87" s="888"/>
      <c r="NAA87" s="888"/>
      <c r="NAB87" s="888"/>
      <c r="NAC87" s="888"/>
      <c r="NAD87" s="888"/>
      <c r="NAE87" s="888"/>
      <c r="NAF87" s="888"/>
      <c r="NAG87" s="888"/>
      <c r="NAH87" s="888"/>
      <c r="NAI87" s="888"/>
      <c r="NAJ87" s="888"/>
      <c r="NAK87" s="888"/>
      <c r="NAL87" s="888"/>
      <c r="NAM87" s="888"/>
      <c r="NAN87" s="888"/>
      <c r="NAO87" s="888"/>
      <c r="NAP87" s="888"/>
      <c r="NAQ87" s="888"/>
      <c r="NAR87" s="888"/>
      <c r="NAS87" s="888"/>
      <c r="NAT87" s="888"/>
      <c r="NAU87" s="888"/>
      <c r="NAV87" s="888"/>
      <c r="NAW87" s="888"/>
      <c r="NAX87" s="888"/>
      <c r="NAY87" s="888"/>
      <c r="NAZ87" s="888"/>
      <c r="NBA87" s="888"/>
      <c r="NBB87" s="888"/>
      <c r="NBC87" s="888"/>
      <c r="NBD87" s="888"/>
      <c r="NBE87" s="888"/>
      <c r="NBF87" s="888"/>
      <c r="NBG87" s="888"/>
      <c r="NBH87" s="888"/>
      <c r="NBI87" s="888"/>
      <c r="NBJ87" s="888"/>
      <c r="NBK87" s="888"/>
      <c r="NBL87" s="888"/>
      <c r="NBM87" s="888"/>
      <c r="NBN87" s="888"/>
      <c r="NBO87" s="888"/>
      <c r="NBP87" s="888"/>
      <c r="NBQ87" s="888"/>
      <c r="NBR87" s="888"/>
      <c r="NBS87" s="888"/>
      <c r="NBT87" s="888"/>
      <c r="NBU87" s="888"/>
      <c r="NBV87" s="888"/>
      <c r="NBW87" s="888"/>
      <c r="NBX87" s="888"/>
      <c r="NBY87" s="888"/>
      <c r="NBZ87" s="888"/>
      <c r="NCA87" s="888"/>
      <c r="NCB87" s="888"/>
      <c r="NCC87" s="888"/>
      <c r="NCD87" s="888"/>
      <c r="NCE87" s="888"/>
      <c r="NCF87" s="888"/>
      <c r="NCG87" s="888"/>
      <c r="NCH87" s="888"/>
      <c r="NCI87" s="888"/>
      <c r="NCJ87" s="888"/>
      <c r="NCK87" s="888"/>
      <c r="NCL87" s="888"/>
      <c r="NCM87" s="888"/>
      <c r="NCN87" s="888"/>
      <c r="NCO87" s="888"/>
      <c r="NCP87" s="888"/>
      <c r="NCQ87" s="888"/>
      <c r="NCR87" s="888"/>
      <c r="NCS87" s="888"/>
      <c r="NCT87" s="888"/>
      <c r="NCU87" s="888"/>
      <c r="NCV87" s="888"/>
      <c r="NCW87" s="888"/>
      <c r="NCX87" s="888"/>
      <c r="NCY87" s="888"/>
      <c r="NCZ87" s="888"/>
      <c r="NDA87" s="888"/>
      <c r="NDB87" s="888"/>
      <c r="NDC87" s="888"/>
      <c r="NDD87" s="888"/>
      <c r="NDE87" s="888"/>
      <c r="NDF87" s="888"/>
      <c r="NDG87" s="888"/>
      <c r="NDH87" s="888"/>
      <c r="NDI87" s="888"/>
      <c r="NDJ87" s="888"/>
      <c r="NDK87" s="888"/>
      <c r="NDL87" s="888"/>
      <c r="NDM87" s="888"/>
      <c r="NDN87" s="888"/>
      <c r="NDO87" s="888"/>
      <c r="NDP87" s="888"/>
      <c r="NDQ87" s="888"/>
      <c r="NDR87" s="888"/>
      <c r="NDS87" s="888"/>
      <c r="NDT87" s="888"/>
      <c r="NDU87" s="888"/>
      <c r="NDV87" s="888"/>
      <c r="NDW87" s="888"/>
      <c r="NDX87" s="888"/>
      <c r="NDY87" s="888"/>
      <c r="NDZ87" s="888"/>
      <c r="NEA87" s="888"/>
      <c r="NEB87" s="888"/>
      <c r="NEC87" s="888"/>
      <c r="NED87" s="888"/>
      <c r="NEE87" s="888"/>
      <c r="NEF87" s="888"/>
      <c r="NEG87" s="888"/>
      <c r="NEH87" s="888"/>
      <c r="NEI87" s="888"/>
      <c r="NEJ87" s="888"/>
      <c r="NEK87" s="888"/>
      <c r="NEL87" s="888"/>
      <c r="NEM87" s="888"/>
      <c r="NEN87" s="888"/>
      <c r="NEO87" s="888"/>
      <c r="NEP87" s="888"/>
      <c r="NEQ87" s="888"/>
      <c r="NER87" s="888"/>
      <c r="NES87" s="888"/>
      <c r="NET87" s="888"/>
      <c r="NEU87" s="888"/>
      <c r="NEV87" s="888"/>
      <c r="NEW87" s="888"/>
      <c r="NEX87" s="888"/>
      <c r="NEY87" s="888"/>
      <c r="NEZ87" s="888"/>
      <c r="NFA87" s="888"/>
      <c r="NFB87" s="888"/>
      <c r="NFC87" s="888"/>
      <c r="NFD87" s="888"/>
      <c r="NFE87" s="888"/>
      <c r="NFF87" s="888"/>
      <c r="NFG87" s="888"/>
      <c r="NFH87" s="888"/>
      <c r="NFI87" s="888"/>
      <c r="NFJ87" s="888"/>
      <c r="NFK87" s="888"/>
      <c r="NFL87" s="888"/>
      <c r="NFM87" s="888"/>
      <c r="NFN87" s="888"/>
      <c r="NFO87" s="888"/>
      <c r="NFP87" s="888"/>
      <c r="NFQ87" s="888"/>
      <c r="NFR87" s="888"/>
      <c r="NFS87" s="888"/>
      <c r="NFT87" s="888"/>
      <c r="NFU87" s="888"/>
      <c r="NFV87" s="888"/>
      <c r="NFW87" s="888"/>
      <c r="NFX87" s="888"/>
      <c r="NFY87" s="888"/>
      <c r="NFZ87" s="888"/>
      <c r="NGA87" s="888"/>
      <c r="NGB87" s="888"/>
      <c r="NGC87" s="888"/>
      <c r="NGD87" s="888"/>
      <c r="NGE87" s="888"/>
      <c r="NGF87" s="888"/>
      <c r="NGG87" s="888"/>
      <c r="NGH87" s="888"/>
      <c r="NGI87" s="888"/>
      <c r="NGJ87" s="888"/>
      <c r="NGK87" s="888"/>
      <c r="NGL87" s="888"/>
      <c r="NGM87" s="888"/>
      <c r="NGN87" s="888"/>
      <c r="NGO87" s="888"/>
      <c r="NGP87" s="888"/>
      <c r="NGQ87" s="888"/>
      <c r="NGR87" s="888"/>
      <c r="NGS87" s="888"/>
      <c r="NGT87" s="888"/>
      <c r="NGU87" s="888"/>
      <c r="NGV87" s="888"/>
      <c r="NGW87" s="888"/>
      <c r="NGX87" s="888"/>
      <c r="NGY87" s="888"/>
      <c r="NGZ87" s="888"/>
      <c r="NHA87" s="888"/>
      <c r="NHB87" s="888"/>
      <c r="NHC87" s="888"/>
      <c r="NHD87" s="888"/>
      <c r="NHE87" s="888"/>
      <c r="NHF87" s="888"/>
      <c r="NHG87" s="888"/>
      <c r="NHH87" s="888"/>
      <c r="NHI87" s="888"/>
      <c r="NHJ87" s="888"/>
      <c r="NHK87" s="888"/>
      <c r="NHL87" s="888"/>
      <c r="NHM87" s="888"/>
      <c r="NHN87" s="888"/>
      <c r="NHO87" s="888"/>
      <c r="NHP87" s="888"/>
      <c r="NHQ87" s="888"/>
      <c r="NHR87" s="888"/>
      <c r="NHS87" s="888"/>
      <c r="NHT87" s="888"/>
      <c r="NHU87" s="888"/>
      <c r="NHV87" s="888"/>
      <c r="NHW87" s="888"/>
      <c r="NHX87" s="888"/>
      <c r="NHY87" s="888"/>
      <c r="NHZ87" s="888"/>
      <c r="NIA87" s="888"/>
      <c r="NIB87" s="888"/>
      <c r="NIC87" s="888"/>
      <c r="NID87" s="888"/>
      <c r="NIE87" s="888"/>
      <c r="NIF87" s="888"/>
      <c r="NIG87" s="888"/>
      <c r="NIH87" s="888"/>
      <c r="NII87" s="888"/>
      <c r="NIJ87" s="888"/>
      <c r="NIK87" s="888"/>
      <c r="NIL87" s="888"/>
      <c r="NIM87" s="888"/>
      <c r="NIN87" s="888"/>
      <c r="NIO87" s="888"/>
      <c r="NIP87" s="888"/>
      <c r="NIQ87" s="888"/>
      <c r="NIR87" s="888"/>
      <c r="NIS87" s="888"/>
      <c r="NIT87" s="888"/>
      <c r="NIU87" s="888"/>
      <c r="NIV87" s="888"/>
      <c r="NIW87" s="888"/>
      <c r="NIX87" s="888"/>
      <c r="NIY87" s="888"/>
      <c r="NIZ87" s="888"/>
      <c r="NJA87" s="888"/>
      <c r="NJB87" s="888"/>
      <c r="NJC87" s="888"/>
      <c r="NJD87" s="888"/>
      <c r="NJE87" s="888"/>
      <c r="NJF87" s="888"/>
      <c r="NJG87" s="888"/>
      <c r="NJH87" s="888"/>
      <c r="NJI87" s="888"/>
      <c r="NJJ87" s="888"/>
      <c r="NJK87" s="888"/>
      <c r="NJL87" s="888"/>
      <c r="NJM87" s="888"/>
      <c r="NJN87" s="888"/>
      <c r="NJO87" s="888"/>
      <c r="NJP87" s="888"/>
      <c r="NJQ87" s="888"/>
      <c r="NJR87" s="888"/>
      <c r="NJS87" s="888"/>
      <c r="NJT87" s="888"/>
      <c r="NJU87" s="888"/>
      <c r="NJV87" s="888"/>
      <c r="NJW87" s="888"/>
      <c r="NJX87" s="888"/>
      <c r="NJY87" s="888"/>
      <c r="NJZ87" s="888"/>
      <c r="NKA87" s="888"/>
      <c r="NKB87" s="888"/>
      <c r="NKC87" s="888"/>
      <c r="NKD87" s="888"/>
      <c r="NKE87" s="888"/>
      <c r="NKF87" s="888"/>
      <c r="NKG87" s="888"/>
      <c r="NKH87" s="888"/>
      <c r="NKI87" s="888"/>
      <c r="NKJ87" s="888"/>
      <c r="NKK87" s="888"/>
      <c r="NKL87" s="888"/>
      <c r="NKM87" s="888"/>
      <c r="NKN87" s="888"/>
      <c r="NKO87" s="888"/>
      <c r="NKP87" s="888"/>
      <c r="NKQ87" s="888"/>
      <c r="NKR87" s="888"/>
      <c r="NKS87" s="888"/>
      <c r="NKT87" s="888"/>
      <c r="NKU87" s="888"/>
      <c r="NKV87" s="888"/>
      <c r="NKW87" s="888"/>
      <c r="NKX87" s="888"/>
      <c r="NKY87" s="888"/>
      <c r="NKZ87" s="888"/>
      <c r="NLA87" s="888"/>
      <c r="NLB87" s="888"/>
      <c r="NLC87" s="888"/>
      <c r="NLD87" s="888"/>
      <c r="NLE87" s="888"/>
      <c r="NLF87" s="888"/>
      <c r="NLG87" s="888"/>
      <c r="NLH87" s="888"/>
      <c r="NLI87" s="888"/>
      <c r="NLJ87" s="888"/>
      <c r="NLK87" s="888"/>
      <c r="NLL87" s="888"/>
      <c r="NLM87" s="888"/>
      <c r="NLN87" s="888"/>
      <c r="NLO87" s="888"/>
      <c r="NLP87" s="888"/>
      <c r="NLQ87" s="888"/>
      <c r="NLR87" s="888"/>
      <c r="NLS87" s="888"/>
      <c r="NLT87" s="888"/>
      <c r="NLU87" s="888"/>
      <c r="NLV87" s="888"/>
      <c r="NLW87" s="888"/>
      <c r="NLX87" s="888"/>
      <c r="NLY87" s="888"/>
      <c r="NLZ87" s="888"/>
      <c r="NMA87" s="888"/>
      <c r="NMB87" s="888"/>
      <c r="NMC87" s="888"/>
      <c r="NMD87" s="888"/>
      <c r="NME87" s="888"/>
      <c r="NMF87" s="888"/>
      <c r="NMG87" s="888"/>
      <c r="NMH87" s="888"/>
      <c r="NMI87" s="888"/>
      <c r="NMJ87" s="888"/>
      <c r="NMK87" s="888"/>
      <c r="NML87" s="888"/>
      <c r="NMM87" s="888"/>
      <c r="NMN87" s="888"/>
      <c r="NMO87" s="888"/>
      <c r="NMP87" s="888"/>
      <c r="NMQ87" s="888"/>
      <c r="NMR87" s="888"/>
      <c r="NMS87" s="888"/>
      <c r="NMT87" s="888"/>
      <c r="NMU87" s="888"/>
      <c r="NMV87" s="888"/>
      <c r="NMW87" s="888"/>
      <c r="NMX87" s="888"/>
      <c r="NMY87" s="888"/>
      <c r="NMZ87" s="888"/>
      <c r="NNA87" s="888"/>
      <c r="NNB87" s="888"/>
      <c r="NNC87" s="888"/>
      <c r="NND87" s="888"/>
      <c r="NNE87" s="888"/>
      <c r="NNF87" s="888"/>
      <c r="NNG87" s="888"/>
      <c r="NNH87" s="888"/>
      <c r="NNI87" s="888"/>
      <c r="NNJ87" s="888"/>
      <c r="NNK87" s="888"/>
      <c r="NNL87" s="888"/>
      <c r="NNM87" s="888"/>
      <c r="NNN87" s="888"/>
      <c r="NNO87" s="888"/>
      <c r="NNP87" s="888"/>
      <c r="NNQ87" s="888"/>
      <c r="NNR87" s="888"/>
      <c r="NNS87" s="888"/>
      <c r="NNT87" s="888"/>
      <c r="NNU87" s="888"/>
      <c r="NNV87" s="888"/>
      <c r="NNW87" s="888"/>
      <c r="NNX87" s="888"/>
      <c r="NNY87" s="888"/>
      <c r="NNZ87" s="888"/>
      <c r="NOA87" s="888"/>
      <c r="NOB87" s="888"/>
      <c r="NOC87" s="888"/>
      <c r="NOD87" s="888"/>
      <c r="NOE87" s="888"/>
      <c r="NOF87" s="888"/>
      <c r="NOG87" s="888"/>
      <c r="NOH87" s="888"/>
      <c r="NOI87" s="888"/>
      <c r="NOJ87" s="888"/>
      <c r="NOK87" s="888"/>
      <c r="NOL87" s="888"/>
      <c r="NOM87" s="888"/>
      <c r="NON87" s="888"/>
      <c r="NOO87" s="888"/>
      <c r="NOP87" s="888"/>
      <c r="NOQ87" s="888"/>
      <c r="NOR87" s="888"/>
      <c r="NOS87" s="888"/>
      <c r="NOT87" s="888"/>
      <c r="NOU87" s="888"/>
      <c r="NOV87" s="888"/>
      <c r="NOW87" s="888"/>
      <c r="NOX87" s="888"/>
      <c r="NOY87" s="888"/>
      <c r="NOZ87" s="888"/>
      <c r="NPA87" s="888"/>
      <c r="NPB87" s="888"/>
      <c r="NPC87" s="888"/>
      <c r="NPD87" s="888"/>
      <c r="NPE87" s="888"/>
      <c r="NPF87" s="888"/>
      <c r="NPG87" s="888"/>
      <c r="NPH87" s="888"/>
      <c r="NPI87" s="888"/>
      <c r="NPJ87" s="888"/>
      <c r="NPK87" s="888"/>
      <c r="NPL87" s="888"/>
      <c r="NPM87" s="888"/>
      <c r="NPN87" s="888"/>
      <c r="NPO87" s="888"/>
      <c r="NPP87" s="888"/>
      <c r="NPQ87" s="888"/>
      <c r="NPR87" s="888"/>
      <c r="NPS87" s="888"/>
      <c r="NPT87" s="888"/>
      <c r="NPU87" s="888"/>
      <c r="NPV87" s="888"/>
      <c r="NPW87" s="888"/>
      <c r="NPX87" s="888"/>
      <c r="NPY87" s="888"/>
      <c r="NPZ87" s="888"/>
      <c r="NQA87" s="888"/>
      <c r="NQB87" s="888"/>
      <c r="NQC87" s="888"/>
      <c r="NQD87" s="888"/>
      <c r="NQE87" s="888"/>
      <c r="NQF87" s="888"/>
      <c r="NQG87" s="888"/>
      <c r="NQH87" s="888"/>
      <c r="NQI87" s="888"/>
      <c r="NQJ87" s="888"/>
      <c r="NQK87" s="888"/>
      <c r="NQL87" s="888"/>
      <c r="NQM87" s="888"/>
      <c r="NQN87" s="888"/>
      <c r="NQO87" s="888"/>
      <c r="NQP87" s="888"/>
      <c r="NQQ87" s="888"/>
      <c r="NQR87" s="888"/>
      <c r="NQS87" s="888"/>
      <c r="NQT87" s="888"/>
      <c r="NQU87" s="888"/>
      <c r="NQV87" s="888"/>
      <c r="NQW87" s="888"/>
      <c r="NQX87" s="888"/>
      <c r="NQY87" s="888"/>
      <c r="NQZ87" s="888"/>
      <c r="NRA87" s="888"/>
      <c r="NRB87" s="888"/>
      <c r="NRC87" s="888"/>
      <c r="NRD87" s="888"/>
      <c r="NRE87" s="888"/>
      <c r="NRF87" s="888"/>
      <c r="NRG87" s="888"/>
      <c r="NRH87" s="888"/>
      <c r="NRI87" s="888"/>
      <c r="NRJ87" s="888"/>
      <c r="NRK87" s="888"/>
      <c r="NRL87" s="888"/>
      <c r="NRM87" s="888"/>
      <c r="NRN87" s="888"/>
      <c r="NRO87" s="888"/>
      <c r="NRP87" s="888"/>
      <c r="NRQ87" s="888"/>
      <c r="NRR87" s="888"/>
      <c r="NRS87" s="888"/>
      <c r="NRT87" s="888"/>
      <c r="NRU87" s="888"/>
      <c r="NRV87" s="888"/>
      <c r="NRW87" s="888"/>
      <c r="NRX87" s="888"/>
      <c r="NRY87" s="888"/>
      <c r="NRZ87" s="888"/>
      <c r="NSA87" s="888"/>
      <c r="NSB87" s="888"/>
      <c r="NSC87" s="888"/>
      <c r="NSD87" s="888"/>
      <c r="NSE87" s="888"/>
      <c r="NSF87" s="888"/>
      <c r="NSG87" s="888"/>
      <c r="NSH87" s="888"/>
      <c r="NSI87" s="888"/>
      <c r="NSJ87" s="888"/>
      <c r="NSK87" s="888"/>
      <c r="NSL87" s="888"/>
      <c r="NSM87" s="888"/>
      <c r="NSN87" s="888"/>
      <c r="NSO87" s="888"/>
      <c r="NSP87" s="888"/>
      <c r="NSQ87" s="888"/>
      <c r="NSR87" s="888"/>
      <c r="NSS87" s="888"/>
      <c r="NST87" s="888"/>
      <c r="NSU87" s="888"/>
      <c r="NSV87" s="888"/>
      <c r="NSW87" s="888"/>
      <c r="NSX87" s="888"/>
      <c r="NSY87" s="888"/>
      <c r="NSZ87" s="888"/>
      <c r="NTA87" s="888"/>
      <c r="NTB87" s="888"/>
      <c r="NTC87" s="888"/>
      <c r="NTD87" s="888"/>
      <c r="NTE87" s="888"/>
      <c r="NTF87" s="888"/>
      <c r="NTG87" s="888"/>
      <c r="NTH87" s="888"/>
      <c r="NTI87" s="888"/>
      <c r="NTJ87" s="888"/>
      <c r="NTK87" s="888"/>
      <c r="NTL87" s="888"/>
      <c r="NTM87" s="888"/>
      <c r="NTN87" s="888"/>
      <c r="NTO87" s="888"/>
      <c r="NTP87" s="888"/>
      <c r="NTQ87" s="888"/>
      <c r="NTR87" s="888"/>
      <c r="NTS87" s="888"/>
      <c r="NTT87" s="888"/>
      <c r="NTU87" s="888"/>
      <c r="NTV87" s="888"/>
      <c r="NTW87" s="888"/>
      <c r="NTX87" s="888"/>
      <c r="NTY87" s="888"/>
      <c r="NTZ87" s="888"/>
      <c r="NUA87" s="888"/>
      <c r="NUB87" s="888"/>
      <c r="NUC87" s="888"/>
      <c r="NUD87" s="888"/>
      <c r="NUE87" s="888"/>
      <c r="NUF87" s="888"/>
      <c r="NUG87" s="888"/>
      <c r="NUH87" s="888"/>
      <c r="NUI87" s="888"/>
      <c r="NUJ87" s="888"/>
      <c r="NUK87" s="888"/>
      <c r="NUL87" s="888"/>
      <c r="NUM87" s="888"/>
      <c r="NUN87" s="888"/>
      <c r="NUO87" s="888"/>
      <c r="NUP87" s="888"/>
      <c r="NUQ87" s="888"/>
      <c r="NUR87" s="888"/>
      <c r="NUS87" s="888"/>
      <c r="NUT87" s="888"/>
      <c r="NUU87" s="888"/>
      <c r="NUV87" s="888"/>
      <c r="NUW87" s="888"/>
      <c r="NUX87" s="888"/>
      <c r="NUY87" s="888"/>
      <c r="NUZ87" s="888"/>
      <c r="NVA87" s="888"/>
      <c r="NVB87" s="888"/>
      <c r="NVC87" s="888"/>
      <c r="NVD87" s="888"/>
      <c r="NVE87" s="888"/>
      <c r="NVF87" s="888"/>
      <c r="NVG87" s="888"/>
      <c r="NVH87" s="888"/>
      <c r="NVI87" s="888"/>
      <c r="NVJ87" s="888"/>
      <c r="NVK87" s="888"/>
      <c r="NVL87" s="888"/>
      <c r="NVM87" s="888"/>
      <c r="NVN87" s="888"/>
      <c r="NVO87" s="888"/>
      <c r="NVP87" s="888"/>
      <c r="NVQ87" s="888"/>
      <c r="NVR87" s="888"/>
      <c r="NVS87" s="888"/>
      <c r="NVT87" s="888"/>
      <c r="NVU87" s="888"/>
      <c r="NVV87" s="888"/>
      <c r="NVW87" s="888"/>
      <c r="NVX87" s="888"/>
      <c r="NVY87" s="888"/>
      <c r="NVZ87" s="888"/>
      <c r="NWA87" s="888"/>
      <c r="NWB87" s="888"/>
      <c r="NWC87" s="888"/>
      <c r="NWD87" s="888"/>
      <c r="NWE87" s="888"/>
      <c r="NWF87" s="888"/>
      <c r="NWG87" s="888"/>
      <c r="NWH87" s="888"/>
      <c r="NWI87" s="888"/>
      <c r="NWJ87" s="888"/>
      <c r="NWK87" s="888"/>
      <c r="NWL87" s="888"/>
      <c r="NWM87" s="888"/>
      <c r="NWN87" s="888"/>
      <c r="NWO87" s="888"/>
      <c r="NWP87" s="888"/>
      <c r="NWQ87" s="888"/>
      <c r="NWR87" s="888"/>
      <c r="NWS87" s="888"/>
      <c r="NWT87" s="888"/>
      <c r="NWU87" s="888"/>
      <c r="NWV87" s="888"/>
      <c r="NWW87" s="888"/>
      <c r="NWX87" s="888"/>
      <c r="NWY87" s="888"/>
      <c r="NWZ87" s="888"/>
      <c r="NXA87" s="888"/>
      <c r="NXB87" s="888"/>
      <c r="NXC87" s="888"/>
      <c r="NXD87" s="888"/>
      <c r="NXE87" s="888"/>
      <c r="NXF87" s="888"/>
      <c r="NXG87" s="888"/>
      <c r="NXH87" s="888"/>
      <c r="NXI87" s="888"/>
      <c r="NXJ87" s="888"/>
      <c r="NXK87" s="888"/>
      <c r="NXL87" s="888"/>
      <c r="NXM87" s="888"/>
      <c r="NXN87" s="888"/>
      <c r="NXO87" s="888"/>
      <c r="NXP87" s="888"/>
      <c r="NXQ87" s="888"/>
      <c r="NXR87" s="888"/>
      <c r="NXS87" s="888"/>
      <c r="NXT87" s="888"/>
      <c r="NXU87" s="888"/>
      <c r="NXV87" s="888"/>
      <c r="NXW87" s="888"/>
      <c r="NXX87" s="888"/>
      <c r="NXY87" s="888"/>
      <c r="NXZ87" s="888"/>
      <c r="NYA87" s="888"/>
      <c r="NYB87" s="888"/>
      <c r="NYC87" s="888"/>
      <c r="NYD87" s="888"/>
      <c r="NYE87" s="888"/>
      <c r="NYF87" s="888"/>
      <c r="NYG87" s="888"/>
      <c r="NYH87" s="888"/>
      <c r="NYI87" s="888"/>
      <c r="NYJ87" s="888"/>
      <c r="NYK87" s="888"/>
      <c r="NYL87" s="888"/>
      <c r="NYM87" s="888"/>
      <c r="NYN87" s="888"/>
      <c r="NYO87" s="888"/>
      <c r="NYP87" s="888"/>
      <c r="NYQ87" s="888"/>
      <c r="NYR87" s="888"/>
      <c r="NYS87" s="888"/>
      <c r="NYT87" s="888"/>
      <c r="NYU87" s="888"/>
      <c r="NYV87" s="888"/>
      <c r="NYW87" s="888"/>
      <c r="NYX87" s="888"/>
      <c r="NYY87" s="888"/>
      <c r="NYZ87" s="888"/>
      <c r="NZA87" s="888"/>
      <c r="NZB87" s="888"/>
      <c r="NZC87" s="888"/>
      <c r="NZD87" s="888"/>
      <c r="NZE87" s="888"/>
      <c r="NZF87" s="888"/>
      <c r="NZG87" s="888"/>
      <c r="NZH87" s="888"/>
      <c r="NZI87" s="888"/>
      <c r="NZJ87" s="888"/>
      <c r="NZK87" s="888"/>
      <c r="NZL87" s="888"/>
      <c r="NZM87" s="888"/>
      <c r="NZN87" s="888"/>
      <c r="NZO87" s="888"/>
      <c r="NZP87" s="888"/>
      <c r="NZQ87" s="888"/>
      <c r="NZR87" s="888"/>
      <c r="NZS87" s="888"/>
      <c r="NZT87" s="888"/>
      <c r="NZU87" s="888"/>
      <c r="NZV87" s="888"/>
      <c r="NZW87" s="888"/>
      <c r="NZX87" s="888"/>
      <c r="NZY87" s="888"/>
      <c r="NZZ87" s="888"/>
      <c r="OAA87" s="888"/>
      <c r="OAB87" s="888"/>
      <c r="OAC87" s="888"/>
      <c r="OAD87" s="888"/>
      <c r="OAE87" s="888"/>
      <c r="OAF87" s="888"/>
      <c r="OAG87" s="888"/>
      <c r="OAH87" s="888"/>
      <c r="OAI87" s="888"/>
      <c r="OAJ87" s="888"/>
      <c r="OAK87" s="888"/>
      <c r="OAL87" s="888"/>
      <c r="OAM87" s="888"/>
      <c r="OAN87" s="888"/>
      <c r="OAO87" s="888"/>
      <c r="OAP87" s="888"/>
      <c r="OAQ87" s="888"/>
      <c r="OAR87" s="888"/>
      <c r="OAS87" s="888"/>
      <c r="OAT87" s="888"/>
      <c r="OAU87" s="888"/>
      <c r="OAV87" s="888"/>
      <c r="OAW87" s="888"/>
      <c r="OAX87" s="888"/>
      <c r="OAY87" s="888"/>
      <c r="OAZ87" s="888"/>
      <c r="OBA87" s="888"/>
      <c r="OBB87" s="888"/>
      <c r="OBC87" s="888"/>
      <c r="OBD87" s="888"/>
      <c r="OBE87" s="888"/>
      <c r="OBF87" s="888"/>
      <c r="OBG87" s="888"/>
      <c r="OBH87" s="888"/>
      <c r="OBI87" s="888"/>
      <c r="OBJ87" s="888"/>
      <c r="OBK87" s="888"/>
      <c r="OBL87" s="888"/>
      <c r="OBM87" s="888"/>
      <c r="OBN87" s="888"/>
      <c r="OBO87" s="888"/>
      <c r="OBP87" s="888"/>
      <c r="OBQ87" s="888"/>
      <c r="OBR87" s="888"/>
      <c r="OBS87" s="888"/>
      <c r="OBT87" s="888"/>
      <c r="OBU87" s="888"/>
      <c r="OBV87" s="888"/>
      <c r="OBW87" s="888"/>
      <c r="OBX87" s="888"/>
      <c r="OBY87" s="888"/>
      <c r="OBZ87" s="888"/>
      <c r="OCA87" s="888"/>
      <c r="OCB87" s="888"/>
      <c r="OCC87" s="888"/>
      <c r="OCD87" s="888"/>
      <c r="OCE87" s="888"/>
      <c r="OCF87" s="888"/>
      <c r="OCG87" s="888"/>
      <c r="OCH87" s="888"/>
      <c r="OCI87" s="888"/>
      <c r="OCJ87" s="888"/>
      <c r="OCK87" s="888"/>
      <c r="OCL87" s="888"/>
      <c r="OCM87" s="888"/>
      <c r="OCN87" s="888"/>
      <c r="OCO87" s="888"/>
      <c r="OCP87" s="888"/>
      <c r="OCQ87" s="888"/>
      <c r="OCR87" s="888"/>
      <c r="OCS87" s="888"/>
      <c r="OCT87" s="888"/>
      <c r="OCU87" s="888"/>
      <c r="OCV87" s="888"/>
      <c r="OCW87" s="888"/>
      <c r="OCX87" s="888"/>
      <c r="OCY87" s="888"/>
      <c r="OCZ87" s="888"/>
      <c r="ODA87" s="888"/>
      <c r="ODB87" s="888"/>
      <c r="ODC87" s="888"/>
      <c r="ODD87" s="888"/>
      <c r="ODE87" s="888"/>
      <c r="ODF87" s="888"/>
      <c r="ODG87" s="888"/>
      <c r="ODH87" s="888"/>
      <c r="ODI87" s="888"/>
      <c r="ODJ87" s="888"/>
      <c r="ODK87" s="888"/>
      <c r="ODL87" s="888"/>
      <c r="ODM87" s="888"/>
      <c r="ODN87" s="888"/>
      <c r="ODO87" s="888"/>
      <c r="ODP87" s="888"/>
      <c r="ODQ87" s="888"/>
      <c r="ODR87" s="888"/>
      <c r="ODS87" s="888"/>
      <c r="ODT87" s="888"/>
      <c r="ODU87" s="888"/>
      <c r="ODV87" s="888"/>
      <c r="ODW87" s="888"/>
      <c r="ODX87" s="888"/>
      <c r="ODY87" s="888"/>
      <c r="ODZ87" s="888"/>
      <c r="OEA87" s="888"/>
      <c r="OEB87" s="888"/>
      <c r="OEC87" s="888"/>
      <c r="OED87" s="888"/>
      <c r="OEE87" s="888"/>
      <c r="OEF87" s="888"/>
      <c r="OEG87" s="888"/>
      <c r="OEH87" s="888"/>
      <c r="OEI87" s="888"/>
      <c r="OEJ87" s="888"/>
      <c r="OEK87" s="888"/>
      <c r="OEL87" s="888"/>
      <c r="OEM87" s="888"/>
      <c r="OEN87" s="888"/>
      <c r="OEO87" s="888"/>
      <c r="OEP87" s="888"/>
      <c r="OEQ87" s="888"/>
      <c r="OER87" s="888"/>
      <c r="OES87" s="888"/>
      <c r="OET87" s="888"/>
      <c r="OEU87" s="888"/>
      <c r="OEV87" s="888"/>
      <c r="OEW87" s="888"/>
      <c r="OEX87" s="888"/>
      <c r="OEY87" s="888"/>
      <c r="OEZ87" s="888"/>
      <c r="OFA87" s="888"/>
      <c r="OFB87" s="888"/>
      <c r="OFC87" s="888"/>
      <c r="OFD87" s="888"/>
      <c r="OFE87" s="888"/>
      <c r="OFF87" s="888"/>
      <c r="OFG87" s="888"/>
      <c r="OFH87" s="888"/>
      <c r="OFI87" s="888"/>
      <c r="OFJ87" s="888"/>
      <c r="OFK87" s="888"/>
      <c r="OFL87" s="888"/>
      <c r="OFM87" s="888"/>
      <c r="OFN87" s="888"/>
      <c r="OFO87" s="888"/>
      <c r="OFP87" s="888"/>
      <c r="OFQ87" s="888"/>
      <c r="OFR87" s="888"/>
      <c r="OFS87" s="888"/>
      <c r="OFT87" s="888"/>
      <c r="OFU87" s="888"/>
      <c r="OFV87" s="888"/>
      <c r="OFW87" s="888"/>
      <c r="OFX87" s="888"/>
      <c r="OFY87" s="888"/>
      <c r="OFZ87" s="888"/>
      <c r="OGA87" s="888"/>
      <c r="OGB87" s="888"/>
      <c r="OGC87" s="888"/>
      <c r="OGD87" s="888"/>
      <c r="OGE87" s="888"/>
      <c r="OGF87" s="888"/>
      <c r="OGG87" s="888"/>
      <c r="OGH87" s="888"/>
      <c r="OGI87" s="888"/>
      <c r="OGJ87" s="888"/>
      <c r="OGK87" s="888"/>
      <c r="OGL87" s="888"/>
      <c r="OGM87" s="888"/>
      <c r="OGN87" s="888"/>
      <c r="OGO87" s="888"/>
      <c r="OGP87" s="888"/>
      <c r="OGQ87" s="888"/>
      <c r="OGR87" s="888"/>
      <c r="OGS87" s="888"/>
      <c r="OGT87" s="888"/>
      <c r="OGU87" s="888"/>
      <c r="OGV87" s="888"/>
      <c r="OGW87" s="888"/>
      <c r="OGX87" s="888"/>
      <c r="OGY87" s="888"/>
      <c r="OGZ87" s="888"/>
      <c r="OHA87" s="888"/>
      <c r="OHB87" s="888"/>
      <c r="OHC87" s="888"/>
      <c r="OHD87" s="888"/>
      <c r="OHE87" s="888"/>
      <c r="OHF87" s="888"/>
      <c r="OHG87" s="888"/>
      <c r="OHH87" s="888"/>
      <c r="OHI87" s="888"/>
      <c r="OHJ87" s="888"/>
      <c r="OHK87" s="888"/>
      <c r="OHL87" s="888"/>
      <c r="OHM87" s="888"/>
      <c r="OHN87" s="888"/>
      <c r="OHO87" s="888"/>
      <c r="OHP87" s="888"/>
      <c r="OHQ87" s="888"/>
      <c r="OHR87" s="888"/>
      <c r="OHS87" s="888"/>
      <c r="OHT87" s="888"/>
      <c r="OHU87" s="888"/>
      <c r="OHV87" s="888"/>
      <c r="OHW87" s="888"/>
      <c r="OHX87" s="888"/>
      <c r="OHY87" s="888"/>
      <c r="OHZ87" s="888"/>
      <c r="OIA87" s="888"/>
      <c r="OIB87" s="888"/>
      <c r="OIC87" s="888"/>
      <c r="OID87" s="888"/>
      <c r="OIE87" s="888"/>
      <c r="OIF87" s="888"/>
      <c r="OIG87" s="888"/>
      <c r="OIH87" s="888"/>
      <c r="OII87" s="888"/>
      <c r="OIJ87" s="888"/>
      <c r="OIK87" s="888"/>
      <c r="OIL87" s="888"/>
      <c r="OIM87" s="888"/>
      <c r="OIN87" s="888"/>
      <c r="OIO87" s="888"/>
      <c r="OIP87" s="888"/>
      <c r="OIQ87" s="888"/>
      <c r="OIR87" s="888"/>
      <c r="OIS87" s="888"/>
      <c r="OIT87" s="888"/>
      <c r="OIU87" s="888"/>
      <c r="OIV87" s="888"/>
      <c r="OIW87" s="888"/>
      <c r="OIX87" s="888"/>
      <c r="OIY87" s="888"/>
      <c r="OIZ87" s="888"/>
      <c r="OJA87" s="888"/>
      <c r="OJB87" s="888"/>
      <c r="OJC87" s="888"/>
      <c r="OJD87" s="888"/>
      <c r="OJE87" s="888"/>
      <c r="OJF87" s="888"/>
      <c r="OJG87" s="888"/>
      <c r="OJH87" s="888"/>
      <c r="OJI87" s="888"/>
      <c r="OJJ87" s="888"/>
      <c r="OJK87" s="888"/>
      <c r="OJL87" s="888"/>
      <c r="OJM87" s="888"/>
      <c r="OJN87" s="888"/>
      <c r="OJO87" s="888"/>
      <c r="OJP87" s="888"/>
      <c r="OJQ87" s="888"/>
      <c r="OJR87" s="888"/>
      <c r="OJS87" s="888"/>
      <c r="OJT87" s="888"/>
      <c r="OJU87" s="888"/>
      <c r="OJV87" s="888"/>
      <c r="OJW87" s="888"/>
      <c r="OJX87" s="888"/>
      <c r="OJY87" s="888"/>
      <c r="OJZ87" s="888"/>
      <c r="OKA87" s="888"/>
      <c r="OKB87" s="888"/>
      <c r="OKC87" s="888"/>
      <c r="OKD87" s="888"/>
      <c r="OKE87" s="888"/>
      <c r="OKF87" s="888"/>
      <c r="OKG87" s="888"/>
      <c r="OKH87" s="888"/>
      <c r="OKI87" s="888"/>
      <c r="OKJ87" s="888"/>
      <c r="OKK87" s="888"/>
      <c r="OKL87" s="888"/>
      <c r="OKM87" s="888"/>
      <c r="OKN87" s="888"/>
      <c r="OKO87" s="888"/>
      <c r="OKP87" s="888"/>
      <c r="OKQ87" s="888"/>
      <c r="OKR87" s="888"/>
      <c r="OKS87" s="888"/>
      <c r="OKT87" s="888"/>
      <c r="OKU87" s="888"/>
      <c r="OKV87" s="888"/>
      <c r="OKW87" s="888"/>
      <c r="OKX87" s="888"/>
      <c r="OKY87" s="888"/>
      <c r="OKZ87" s="888"/>
      <c r="OLA87" s="888"/>
      <c r="OLB87" s="888"/>
      <c r="OLC87" s="888"/>
      <c r="OLD87" s="888"/>
      <c r="OLE87" s="888"/>
      <c r="OLF87" s="888"/>
      <c r="OLG87" s="888"/>
      <c r="OLH87" s="888"/>
      <c r="OLI87" s="888"/>
      <c r="OLJ87" s="888"/>
      <c r="OLK87" s="888"/>
      <c r="OLL87" s="888"/>
      <c r="OLM87" s="888"/>
      <c r="OLN87" s="888"/>
      <c r="OLO87" s="888"/>
      <c r="OLP87" s="888"/>
      <c r="OLQ87" s="888"/>
      <c r="OLR87" s="888"/>
      <c r="OLS87" s="888"/>
      <c r="OLT87" s="888"/>
      <c r="OLU87" s="888"/>
      <c r="OLV87" s="888"/>
      <c r="OLW87" s="888"/>
      <c r="OLX87" s="888"/>
      <c r="OLY87" s="888"/>
      <c r="OLZ87" s="888"/>
      <c r="OMA87" s="888"/>
      <c r="OMB87" s="888"/>
      <c r="OMC87" s="888"/>
      <c r="OMD87" s="888"/>
      <c r="OME87" s="888"/>
      <c r="OMF87" s="888"/>
      <c r="OMG87" s="888"/>
      <c r="OMH87" s="888"/>
      <c r="OMI87" s="888"/>
      <c r="OMJ87" s="888"/>
      <c r="OMK87" s="888"/>
      <c r="OML87" s="888"/>
      <c r="OMM87" s="888"/>
      <c r="OMN87" s="888"/>
      <c r="OMO87" s="888"/>
      <c r="OMP87" s="888"/>
      <c r="OMQ87" s="888"/>
      <c r="OMR87" s="888"/>
      <c r="OMS87" s="888"/>
      <c r="OMT87" s="888"/>
      <c r="OMU87" s="888"/>
      <c r="OMV87" s="888"/>
      <c r="OMW87" s="888"/>
      <c r="OMX87" s="888"/>
      <c r="OMY87" s="888"/>
      <c r="OMZ87" s="888"/>
      <c r="ONA87" s="888"/>
      <c r="ONB87" s="888"/>
      <c r="ONC87" s="888"/>
      <c r="OND87" s="888"/>
      <c r="ONE87" s="888"/>
      <c r="ONF87" s="888"/>
      <c r="ONG87" s="888"/>
      <c r="ONH87" s="888"/>
      <c r="ONI87" s="888"/>
      <c r="ONJ87" s="888"/>
      <c r="ONK87" s="888"/>
      <c r="ONL87" s="888"/>
      <c r="ONM87" s="888"/>
      <c r="ONN87" s="888"/>
      <c r="ONO87" s="888"/>
      <c r="ONP87" s="888"/>
      <c r="ONQ87" s="888"/>
      <c r="ONR87" s="888"/>
      <c r="ONS87" s="888"/>
      <c r="ONT87" s="888"/>
      <c r="ONU87" s="888"/>
      <c r="ONV87" s="888"/>
      <c r="ONW87" s="888"/>
      <c r="ONX87" s="888"/>
      <c r="ONY87" s="888"/>
      <c r="ONZ87" s="888"/>
      <c r="OOA87" s="888"/>
      <c r="OOB87" s="888"/>
      <c r="OOC87" s="888"/>
      <c r="OOD87" s="888"/>
      <c r="OOE87" s="888"/>
      <c r="OOF87" s="888"/>
      <c r="OOG87" s="888"/>
      <c r="OOH87" s="888"/>
      <c r="OOI87" s="888"/>
      <c r="OOJ87" s="888"/>
      <c r="OOK87" s="888"/>
      <c r="OOL87" s="888"/>
      <c r="OOM87" s="888"/>
      <c r="OON87" s="888"/>
      <c r="OOO87" s="888"/>
      <c r="OOP87" s="888"/>
      <c r="OOQ87" s="888"/>
      <c r="OOR87" s="888"/>
      <c r="OOS87" s="888"/>
      <c r="OOT87" s="888"/>
      <c r="OOU87" s="888"/>
      <c r="OOV87" s="888"/>
      <c r="OOW87" s="888"/>
      <c r="OOX87" s="888"/>
      <c r="OOY87" s="888"/>
      <c r="OOZ87" s="888"/>
      <c r="OPA87" s="888"/>
      <c r="OPB87" s="888"/>
      <c r="OPC87" s="888"/>
      <c r="OPD87" s="888"/>
      <c r="OPE87" s="888"/>
      <c r="OPF87" s="888"/>
      <c r="OPG87" s="888"/>
      <c r="OPH87" s="888"/>
      <c r="OPI87" s="888"/>
      <c r="OPJ87" s="888"/>
      <c r="OPK87" s="888"/>
      <c r="OPL87" s="888"/>
      <c r="OPM87" s="888"/>
      <c r="OPN87" s="888"/>
      <c r="OPO87" s="888"/>
      <c r="OPP87" s="888"/>
      <c r="OPQ87" s="888"/>
      <c r="OPR87" s="888"/>
      <c r="OPS87" s="888"/>
      <c r="OPT87" s="888"/>
      <c r="OPU87" s="888"/>
      <c r="OPV87" s="888"/>
      <c r="OPW87" s="888"/>
      <c r="OPX87" s="888"/>
      <c r="OPY87" s="888"/>
      <c r="OPZ87" s="888"/>
      <c r="OQA87" s="888"/>
      <c r="OQB87" s="888"/>
      <c r="OQC87" s="888"/>
      <c r="OQD87" s="888"/>
      <c r="OQE87" s="888"/>
      <c r="OQF87" s="888"/>
      <c r="OQG87" s="888"/>
      <c r="OQH87" s="888"/>
      <c r="OQI87" s="888"/>
      <c r="OQJ87" s="888"/>
      <c r="OQK87" s="888"/>
      <c r="OQL87" s="888"/>
      <c r="OQM87" s="888"/>
      <c r="OQN87" s="888"/>
      <c r="OQO87" s="888"/>
      <c r="OQP87" s="888"/>
      <c r="OQQ87" s="888"/>
      <c r="OQR87" s="888"/>
      <c r="OQS87" s="888"/>
      <c r="OQT87" s="888"/>
      <c r="OQU87" s="888"/>
      <c r="OQV87" s="888"/>
      <c r="OQW87" s="888"/>
      <c r="OQX87" s="888"/>
      <c r="OQY87" s="888"/>
      <c r="OQZ87" s="888"/>
      <c r="ORA87" s="888"/>
      <c r="ORB87" s="888"/>
      <c r="ORC87" s="888"/>
      <c r="ORD87" s="888"/>
      <c r="ORE87" s="888"/>
      <c r="ORF87" s="888"/>
      <c r="ORG87" s="888"/>
      <c r="ORH87" s="888"/>
      <c r="ORI87" s="888"/>
      <c r="ORJ87" s="888"/>
      <c r="ORK87" s="888"/>
      <c r="ORL87" s="888"/>
      <c r="ORM87" s="888"/>
      <c r="ORN87" s="888"/>
      <c r="ORO87" s="888"/>
      <c r="ORP87" s="888"/>
      <c r="ORQ87" s="888"/>
      <c r="ORR87" s="888"/>
      <c r="ORS87" s="888"/>
      <c r="ORT87" s="888"/>
      <c r="ORU87" s="888"/>
      <c r="ORV87" s="888"/>
      <c r="ORW87" s="888"/>
      <c r="ORX87" s="888"/>
      <c r="ORY87" s="888"/>
      <c r="ORZ87" s="888"/>
      <c r="OSA87" s="888"/>
      <c r="OSB87" s="888"/>
      <c r="OSC87" s="888"/>
      <c r="OSD87" s="888"/>
      <c r="OSE87" s="888"/>
      <c r="OSF87" s="888"/>
      <c r="OSG87" s="888"/>
      <c r="OSH87" s="888"/>
      <c r="OSI87" s="888"/>
      <c r="OSJ87" s="888"/>
      <c r="OSK87" s="888"/>
      <c r="OSL87" s="888"/>
      <c r="OSM87" s="888"/>
      <c r="OSN87" s="888"/>
      <c r="OSO87" s="888"/>
      <c r="OSP87" s="888"/>
      <c r="OSQ87" s="888"/>
      <c r="OSR87" s="888"/>
      <c r="OSS87" s="888"/>
      <c r="OST87" s="888"/>
      <c r="OSU87" s="888"/>
      <c r="OSV87" s="888"/>
      <c r="OSW87" s="888"/>
      <c r="OSX87" s="888"/>
      <c r="OSY87" s="888"/>
      <c r="OSZ87" s="888"/>
      <c r="OTA87" s="888"/>
      <c r="OTB87" s="888"/>
      <c r="OTC87" s="888"/>
      <c r="OTD87" s="888"/>
      <c r="OTE87" s="888"/>
      <c r="OTF87" s="888"/>
      <c r="OTG87" s="888"/>
      <c r="OTH87" s="888"/>
      <c r="OTI87" s="888"/>
      <c r="OTJ87" s="888"/>
      <c r="OTK87" s="888"/>
      <c r="OTL87" s="888"/>
      <c r="OTM87" s="888"/>
      <c r="OTN87" s="888"/>
      <c r="OTO87" s="888"/>
      <c r="OTP87" s="888"/>
      <c r="OTQ87" s="888"/>
      <c r="OTR87" s="888"/>
      <c r="OTS87" s="888"/>
      <c r="OTT87" s="888"/>
      <c r="OTU87" s="888"/>
      <c r="OTV87" s="888"/>
      <c r="OTW87" s="888"/>
      <c r="OTX87" s="888"/>
      <c r="OTY87" s="888"/>
      <c r="OTZ87" s="888"/>
      <c r="OUA87" s="888"/>
      <c r="OUB87" s="888"/>
      <c r="OUC87" s="888"/>
      <c r="OUD87" s="888"/>
      <c r="OUE87" s="888"/>
      <c r="OUF87" s="888"/>
      <c r="OUG87" s="888"/>
      <c r="OUH87" s="888"/>
      <c r="OUI87" s="888"/>
      <c r="OUJ87" s="888"/>
      <c r="OUK87" s="888"/>
      <c r="OUL87" s="888"/>
      <c r="OUM87" s="888"/>
      <c r="OUN87" s="888"/>
      <c r="OUO87" s="888"/>
      <c r="OUP87" s="888"/>
      <c r="OUQ87" s="888"/>
      <c r="OUR87" s="888"/>
      <c r="OUS87" s="888"/>
      <c r="OUT87" s="888"/>
      <c r="OUU87" s="888"/>
      <c r="OUV87" s="888"/>
      <c r="OUW87" s="888"/>
      <c r="OUX87" s="888"/>
      <c r="OUY87" s="888"/>
      <c r="OUZ87" s="888"/>
      <c r="OVA87" s="888"/>
      <c r="OVB87" s="888"/>
      <c r="OVC87" s="888"/>
      <c r="OVD87" s="888"/>
      <c r="OVE87" s="888"/>
      <c r="OVF87" s="888"/>
      <c r="OVG87" s="888"/>
      <c r="OVH87" s="888"/>
      <c r="OVI87" s="888"/>
      <c r="OVJ87" s="888"/>
      <c r="OVK87" s="888"/>
      <c r="OVL87" s="888"/>
      <c r="OVM87" s="888"/>
      <c r="OVN87" s="888"/>
      <c r="OVO87" s="888"/>
      <c r="OVP87" s="888"/>
      <c r="OVQ87" s="888"/>
      <c r="OVR87" s="888"/>
      <c r="OVS87" s="888"/>
      <c r="OVT87" s="888"/>
      <c r="OVU87" s="888"/>
      <c r="OVV87" s="888"/>
      <c r="OVW87" s="888"/>
      <c r="OVX87" s="888"/>
      <c r="OVY87" s="888"/>
      <c r="OVZ87" s="888"/>
      <c r="OWA87" s="888"/>
      <c r="OWB87" s="888"/>
      <c r="OWC87" s="888"/>
      <c r="OWD87" s="888"/>
      <c r="OWE87" s="888"/>
      <c r="OWF87" s="888"/>
      <c r="OWG87" s="888"/>
      <c r="OWH87" s="888"/>
      <c r="OWI87" s="888"/>
      <c r="OWJ87" s="888"/>
      <c r="OWK87" s="888"/>
      <c r="OWL87" s="888"/>
      <c r="OWM87" s="888"/>
      <c r="OWN87" s="888"/>
      <c r="OWO87" s="888"/>
      <c r="OWP87" s="888"/>
      <c r="OWQ87" s="888"/>
      <c r="OWR87" s="888"/>
      <c r="OWS87" s="888"/>
      <c r="OWT87" s="888"/>
      <c r="OWU87" s="888"/>
      <c r="OWV87" s="888"/>
      <c r="OWW87" s="888"/>
      <c r="OWX87" s="888"/>
      <c r="OWY87" s="888"/>
      <c r="OWZ87" s="888"/>
      <c r="OXA87" s="888"/>
      <c r="OXB87" s="888"/>
      <c r="OXC87" s="888"/>
      <c r="OXD87" s="888"/>
      <c r="OXE87" s="888"/>
      <c r="OXF87" s="888"/>
      <c r="OXG87" s="888"/>
      <c r="OXH87" s="888"/>
      <c r="OXI87" s="888"/>
      <c r="OXJ87" s="888"/>
      <c r="OXK87" s="888"/>
      <c r="OXL87" s="888"/>
      <c r="OXM87" s="888"/>
      <c r="OXN87" s="888"/>
      <c r="OXO87" s="888"/>
      <c r="OXP87" s="888"/>
      <c r="OXQ87" s="888"/>
      <c r="OXR87" s="888"/>
      <c r="OXS87" s="888"/>
      <c r="OXT87" s="888"/>
      <c r="OXU87" s="888"/>
      <c r="OXV87" s="888"/>
      <c r="OXW87" s="888"/>
      <c r="OXX87" s="888"/>
      <c r="OXY87" s="888"/>
      <c r="OXZ87" s="888"/>
      <c r="OYA87" s="888"/>
      <c r="OYB87" s="888"/>
      <c r="OYC87" s="888"/>
      <c r="OYD87" s="888"/>
      <c r="OYE87" s="888"/>
      <c r="OYF87" s="888"/>
      <c r="OYG87" s="888"/>
      <c r="OYH87" s="888"/>
      <c r="OYI87" s="888"/>
      <c r="OYJ87" s="888"/>
      <c r="OYK87" s="888"/>
      <c r="OYL87" s="888"/>
      <c r="OYM87" s="888"/>
      <c r="OYN87" s="888"/>
      <c r="OYO87" s="888"/>
      <c r="OYP87" s="888"/>
      <c r="OYQ87" s="888"/>
      <c r="OYR87" s="888"/>
      <c r="OYS87" s="888"/>
      <c r="OYT87" s="888"/>
      <c r="OYU87" s="888"/>
      <c r="OYV87" s="888"/>
      <c r="OYW87" s="888"/>
      <c r="OYX87" s="888"/>
      <c r="OYY87" s="888"/>
      <c r="OYZ87" s="888"/>
      <c r="OZA87" s="888"/>
      <c r="OZB87" s="888"/>
      <c r="OZC87" s="888"/>
      <c r="OZD87" s="888"/>
      <c r="OZE87" s="888"/>
      <c r="OZF87" s="888"/>
      <c r="OZG87" s="888"/>
      <c r="OZH87" s="888"/>
      <c r="OZI87" s="888"/>
      <c r="OZJ87" s="888"/>
      <c r="OZK87" s="888"/>
      <c r="OZL87" s="888"/>
      <c r="OZM87" s="888"/>
      <c r="OZN87" s="888"/>
      <c r="OZO87" s="888"/>
      <c r="OZP87" s="888"/>
      <c r="OZQ87" s="888"/>
      <c r="OZR87" s="888"/>
      <c r="OZS87" s="888"/>
      <c r="OZT87" s="888"/>
      <c r="OZU87" s="888"/>
      <c r="OZV87" s="888"/>
      <c r="OZW87" s="888"/>
      <c r="OZX87" s="888"/>
      <c r="OZY87" s="888"/>
      <c r="OZZ87" s="888"/>
      <c r="PAA87" s="888"/>
      <c r="PAB87" s="888"/>
      <c r="PAC87" s="888"/>
      <c r="PAD87" s="888"/>
      <c r="PAE87" s="888"/>
      <c r="PAF87" s="888"/>
      <c r="PAG87" s="888"/>
      <c r="PAH87" s="888"/>
      <c r="PAI87" s="888"/>
      <c r="PAJ87" s="888"/>
      <c r="PAK87" s="888"/>
      <c r="PAL87" s="888"/>
      <c r="PAM87" s="888"/>
      <c r="PAN87" s="888"/>
      <c r="PAO87" s="888"/>
      <c r="PAP87" s="888"/>
      <c r="PAQ87" s="888"/>
      <c r="PAR87" s="888"/>
      <c r="PAS87" s="888"/>
      <c r="PAT87" s="888"/>
      <c r="PAU87" s="888"/>
      <c r="PAV87" s="888"/>
      <c r="PAW87" s="888"/>
      <c r="PAX87" s="888"/>
      <c r="PAY87" s="888"/>
      <c r="PAZ87" s="888"/>
      <c r="PBA87" s="888"/>
      <c r="PBB87" s="888"/>
      <c r="PBC87" s="888"/>
      <c r="PBD87" s="888"/>
      <c r="PBE87" s="888"/>
      <c r="PBF87" s="888"/>
      <c r="PBG87" s="888"/>
      <c r="PBH87" s="888"/>
      <c r="PBI87" s="888"/>
      <c r="PBJ87" s="888"/>
      <c r="PBK87" s="888"/>
      <c r="PBL87" s="888"/>
      <c r="PBM87" s="888"/>
      <c r="PBN87" s="888"/>
      <c r="PBO87" s="888"/>
      <c r="PBP87" s="888"/>
      <c r="PBQ87" s="888"/>
      <c r="PBR87" s="888"/>
      <c r="PBS87" s="888"/>
      <c r="PBT87" s="888"/>
      <c r="PBU87" s="888"/>
      <c r="PBV87" s="888"/>
      <c r="PBW87" s="888"/>
      <c r="PBX87" s="888"/>
      <c r="PBY87" s="888"/>
      <c r="PBZ87" s="888"/>
      <c r="PCA87" s="888"/>
      <c r="PCB87" s="888"/>
      <c r="PCC87" s="888"/>
      <c r="PCD87" s="888"/>
      <c r="PCE87" s="888"/>
      <c r="PCF87" s="888"/>
      <c r="PCG87" s="888"/>
      <c r="PCH87" s="888"/>
      <c r="PCI87" s="888"/>
      <c r="PCJ87" s="888"/>
      <c r="PCK87" s="888"/>
      <c r="PCL87" s="888"/>
      <c r="PCM87" s="888"/>
      <c r="PCN87" s="888"/>
      <c r="PCO87" s="888"/>
      <c r="PCP87" s="888"/>
      <c r="PCQ87" s="888"/>
      <c r="PCR87" s="888"/>
      <c r="PCS87" s="888"/>
      <c r="PCT87" s="888"/>
      <c r="PCU87" s="888"/>
      <c r="PCV87" s="888"/>
      <c r="PCW87" s="888"/>
      <c r="PCX87" s="888"/>
      <c r="PCY87" s="888"/>
      <c r="PCZ87" s="888"/>
      <c r="PDA87" s="888"/>
      <c r="PDB87" s="888"/>
      <c r="PDC87" s="888"/>
      <c r="PDD87" s="888"/>
      <c r="PDE87" s="888"/>
      <c r="PDF87" s="888"/>
      <c r="PDG87" s="888"/>
      <c r="PDH87" s="888"/>
      <c r="PDI87" s="888"/>
      <c r="PDJ87" s="888"/>
      <c r="PDK87" s="888"/>
      <c r="PDL87" s="888"/>
      <c r="PDM87" s="888"/>
      <c r="PDN87" s="888"/>
      <c r="PDO87" s="888"/>
      <c r="PDP87" s="888"/>
      <c r="PDQ87" s="888"/>
      <c r="PDR87" s="888"/>
      <c r="PDS87" s="888"/>
      <c r="PDT87" s="888"/>
      <c r="PDU87" s="888"/>
      <c r="PDV87" s="888"/>
      <c r="PDW87" s="888"/>
      <c r="PDX87" s="888"/>
      <c r="PDY87" s="888"/>
      <c r="PDZ87" s="888"/>
      <c r="PEA87" s="888"/>
      <c r="PEB87" s="888"/>
      <c r="PEC87" s="888"/>
      <c r="PED87" s="888"/>
      <c r="PEE87" s="888"/>
      <c r="PEF87" s="888"/>
      <c r="PEG87" s="888"/>
      <c r="PEH87" s="888"/>
      <c r="PEI87" s="888"/>
      <c r="PEJ87" s="888"/>
      <c r="PEK87" s="888"/>
      <c r="PEL87" s="888"/>
      <c r="PEM87" s="888"/>
      <c r="PEN87" s="888"/>
      <c r="PEO87" s="888"/>
      <c r="PEP87" s="888"/>
      <c r="PEQ87" s="888"/>
      <c r="PER87" s="888"/>
      <c r="PES87" s="888"/>
      <c r="PET87" s="888"/>
      <c r="PEU87" s="888"/>
      <c r="PEV87" s="888"/>
      <c r="PEW87" s="888"/>
      <c r="PEX87" s="888"/>
      <c r="PEY87" s="888"/>
      <c r="PEZ87" s="888"/>
      <c r="PFA87" s="888"/>
      <c r="PFB87" s="888"/>
      <c r="PFC87" s="888"/>
      <c r="PFD87" s="888"/>
      <c r="PFE87" s="888"/>
      <c r="PFF87" s="888"/>
      <c r="PFG87" s="888"/>
      <c r="PFH87" s="888"/>
      <c r="PFI87" s="888"/>
      <c r="PFJ87" s="888"/>
      <c r="PFK87" s="888"/>
      <c r="PFL87" s="888"/>
      <c r="PFM87" s="888"/>
      <c r="PFN87" s="888"/>
      <c r="PFO87" s="888"/>
      <c r="PFP87" s="888"/>
      <c r="PFQ87" s="888"/>
      <c r="PFR87" s="888"/>
      <c r="PFS87" s="888"/>
      <c r="PFT87" s="888"/>
      <c r="PFU87" s="888"/>
      <c r="PFV87" s="888"/>
      <c r="PFW87" s="888"/>
      <c r="PFX87" s="888"/>
      <c r="PFY87" s="888"/>
      <c r="PFZ87" s="888"/>
      <c r="PGA87" s="888"/>
      <c r="PGB87" s="888"/>
      <c r="PGC87" s="888"/>
      <c r="PGD87" s="888"/>
      <c r="PGE87" s="888"/>
      <c r="PGF87" s="888"/>
      <c r="PGG87" s="888"/>
      <c r="PGH87" s="888"/>
      <c r="PGI87" s="888"/>
      <c r="PGJ87" s="888"/>
      <c r="PGK87" s="888"/>
      <c r="PGL87" s="888"/>
      <c r="PGM87" s="888"/>
      <c r="PGN87" s="888"/>
      <c r="PGO87" s="888"/>
      <c r="PGP87" s="888"/>
      <c r="PGQ87" s="888"/>
      <c r="PGR87" s="888"/>
      <c r="PGS87" s="888"/>
      <c r="PGT87" s="888"/>
      <c r="PGU87" s="888"/>
      <c r="PGV87" s="888"/>
      <c r="PGW87" s="888"/>
      <c r="PGX87" s="888"/>
      <c r="PGY87" s="888"/>
      <c r="PGZ87" s="888"/>
      <c r="PHA87" s="888"/>
      <c r="PHB87" s="888"/>
      <c r="PHC87" s="888"/>
      <c r="PHD87" s="888"/>
      <c r="PHE87" s="888"/>
      <c r="PHF87" s="888"/>
      <c r="PHG87" s="888"/>
      <c r="PHH87" s="888"/>
      <c r="PHI87" s="888"/>
      <c r="PHJ87" s="888"/>
      <c r="PHK87" s="888"/>
      <c r="PHL87" s="888"/>
      <c r="PHM87" s="888"/>
      <c r="PHN87" s="888"/>
      <c r="PHO87" s="888"/>
      <c r="PHP87" s="888"/>
      <c r="PHQ87" s="888"/>
      <c r="PHR87" s="888"/>
      <c r="PHS87" s="888"/>
      <c r="PHT87" s="888"/>
      <c r="PHU87" s="888"/>
      <c r="PHV87" s="888"/>
      <c r="PHW87" s="888"/>
      <c r="PHX87" s="888"/>
      <c r="PHY87" s="888"/>
      <c r="PHZ87" s="888"/>
      <c r="PIA87" s="888"/>
      <c r="PIB87" s="888"/>
      <c r="PIC87" s="888"/>
      <c r="PID87" s="888"/>
      <c r="PIE87" s="888"/>
      <c r="PIF87" s="888"/>
      <c r="PIG87" s="888"/>
      <c r="PIH87" s="888"/>
      <c r="PII87" s="888"/>
      <c r="PIJ87" s="888"/>
      <c r="PIK87" s="888"/>
      <c r="PIL87" s="888"/>
      <c r="PIM87" s="888"/>
      <c r="PIN87" s="888"/>
      <c r="PIO87" s="888"/>
      <c r="PIP87" s="888"/>
      <c r="PIQ87" s="888"/>
      <c r="PIR87" s="888"/>
      <c r="PIS87" s="888"/>
      <c r="PIT87" s="888"/>
      <c r="PIU87" s="888"/>
      <c r="PIV87" s="888"/>
      <c r="PIW87" s="888"/>
      <c r="PIX87" s="888"/>
      <c r="PIY87" s="888"/>
      <c r="PIZ87" s="888"/>
      <c r="PJA87" s="888"/>
      <c r="PJB87" s="888"/>
      <c r="PJC87" s="888"/>
      <c r="PJD87" s="888"/>
      <c r="PJE87" s="888"/>
      <c r="PJF87" s="888"/>
      <c r="PJG87" s="888"/>
      <c r="PJH87" s="888"/>
      <c r="PJI87" s="888"/>
      <c r="PJJ87" s="888"/>
      <c r="PJK87" s="888"/>
      <c r="PJL87" s="888"/>
      <c r="PJM87" s="888"/>
      <c r="PJN87" s="888"/>
      <c r="PJO87" s="888"/>
      <c r="PJP87" s="888"/>
      <c r="PJQ87" s="888"/>
      <c r="PJR87" s="888"/>
      <c r="PJS87" s="888"/>
      <c r="PJT87" s="888"/>
      <c r="PJU87" s="888"/>
      <c r="PJV87" s="888"/>
      <c r="PJW87" s="888"/>
      <c r="PJX87" s="888"/>
      <c r="PJY87" s="888"/>
      <c r="PJZ87" s="888"/>
      <c r="PKA87" s="888"/>
      <c r="PKB87" s="888"/>
      <c r="PKC87" s="888"/>
      <c r="PKD87" s="888"/>
      <c r="PKE87" s="888"/>
      <c r="PKF87" s="888"/>
      <c r="PKG87" s="888"/>
      <c r="PKH87" s="888"/>
      <c r="PKI87" s="888"/>
      <c r="PKJ87" s="888"/>
      <c r="PKK87" s="888"/>
      <c r="PKL87" s="888"/>
      <c r="PKM87" s="888"/>
      <c r="PKN87" s="888"/>
      <c r="PKO87" s="888"/>
      <c r="PKP87" s="888"/>
      <c r="PKQ87" s="888"/>
      <c r="PKR87" s="888"/>
      <c r="PKS87" s="888"/>
      <c r="PKT87" s="888"/>
      <c r="PKU87" s="888"/>
      <c r="PKV87" s="888"/>
      <c r="PKW87" s="888"/>
      <c r="PKX87" s="888"/>
      <c r="PKY87" s="888"/>
      <c r="PKZ87" s="888"/>
      <c r="PLA87" s="888"/>
      <c r="PLB87" s="888"/>
      <c r="PLC87" s="888"/>
      <c r="PLD87" s="888"/>
      <c r="PLE87" s="888"/>
      <c r="PLF87" s="888"/>
      <c r="PLG87" s="888"/>
      <c r="PLH87" s="888"/>
      <c r="PLI87" s="888"/>
      <c r="PLJ87" s="888"/>
      <c r="PLK87" s="888"/>
      <c r="PLL87" s="888"/>
      <c r="PLM87" s="888"/>
      <c r="PLN87" s="888"/>
      <c r="PLO87" s="888"/>
      <c r="PLP87" s="888"/>
      <c r="PLQ87" s="888"/>
      <c r="PLR87" s="888"/>
      <c r="PLS87" s="888"/>
      <c r="PLT87" s="888"/>
      <c r="PLU87" s="888"/>
      <c r="PLV87" s="888"/>
      <c r="PLW87" s="888"/>
      <c r="PLX87" s="888"/>
      <c r="PLY87" s="888"/>
      <c r="PLZ87" s="888"/>
      <c r="PMA87" s="888"/>
      <c r="PMB87" s="888"/>
      <c r="PMC87" s="888"/>
      <c r="PMD87" s="888"/>
      <c r="PME87" s="888"/>
      <c r="PMF87" s="888"/>
      <c r="PMG87" s="888"/>
      <c r="PMH87" s="888"/>
      <c r="PMI87" s="888"/>
      <c r="PMJ87" s="888"/>
      <c r="PMK87" s="888"/>
      <c r="PML87" s="888"/>
      <c r="PMM87" s="888"/>
      <c r="PMN87" s="888"/>
      <c r="PMO87" s="888"/>
      <c r="PMP87" s="888"/>
      <c r="PMQ87" s="888"/>
      <c r="PMR87" s="888"/>
      <c r="PMS87" s="888"/>
      <c r="PMT87" s="888"/>
      <c r="PMU87" s="888"/>
      <c r="PMV87" s="888"/>
      <c r="PMW87" s="888"/>
      <c r="PMX87" s="888"/>
      <c r="PMY87" s="888"/>
      <c r="PMZ87" s="888"/>
      <c r="PNA87" s="888"/>
      <c r="PNB87" s="888"/>
      <c r="PNC87" s="888"/>
      <c r="PND87" s="888"/>
      <c r="PNE87" s="888"/>
      <c r="PNF87" s="888"/>
      <c r="PNG87" s="888"/>
      <c r="PNH87" s="888"/>
      <c r="PNI87" s="888"/>
      <c r="PNJ87" s="888"/>
      <c r="PNK87" s="888"/>
      <c r="PNL87" s="888"/>
      <c r="PNM87" s="888"/>
      <c r="PNN87" s="888"/>
      <c r="PNO87" s="888"/>
      <c r="PNP87" s="888"/>
      <c r="PNQ87" s="888"/>
      <c r="PNR87" s="888"/>
      <c r="PNS87" s="888"/>
      <c r="PNT87" s="888"/>
      <c r="PNU87" s="888"/>
      <c r="PNV87" s="888"/>
      <c r="PNW87" s="888"/>
      <c r="PNX87" s="888"/>
      <c r="PNY87" s="888"/>
      <c r="PNZ87" s="888"/>
      <c r="POA87" s="888"/>
      <c r="POB87" s="888"/>
      <c r="POC87" s="888"/>
      <c r="POD87" s="888"/>
      <c r="POE87" s="888"/>
      <c r="POF87" s="888"/>
      <c r="POG87" s="888"/>
      <c r="POH87" s="888"/>
      <c r="POI87" s="888"/>
      <c r="POJ87" s="888"/>
      <c r="POK87" s="888"/>
      <c r="POL87" s="888"/>
      <c r="POM87" s="888"/>
      <c r="PON87" s="888"/>
      <c r="POO87" s="888"/>
      <c r="POP87" s="888"/>
      <c r="POQ87" s="888"/>
      <c r="POR87" s="888"/>
      <c r="POS87" s="888"/>
      <c r="POT87" s="888"/>
      <c r="POU87" s="888"/>
      <c r="POV87" s="888"/>
      <c r="POW87" s="888"/>
      <c r="POX87" s="888"/>
      <c r="POY87" s="888"/>
      <c r="POZ87" s="888"/>
      <c r="PPA87" s="888"/>
      <c r="PPB87" s="888"/>
      <c r="PPC87" s="888"/>
      <c r="PPD87" s="888"/>
      <c r="PPE87" s="888"/>
      <c r="PPF87" s="888"/>
      <c r="PPG87" s="888"/>
      <c r="PPH87" s="888"/>
      <c r="PPI87" s="888"/>
      <c r="PPJ87" s="888"/>
      <c r="PPK87" s="888"/>
      <c r="PPL87" s="888"/>
      <c r="PPM87" s="888"/>
      <c r="PPN87" s="888"/>
      <c r="PPO87" s="888"/>
      <c r="PPP87" s="888"/>
      <c r="PPQ87" s="888"/>
      <c r="PPR87" s="888"/>
      <c r="PPS87" s="888"/>
      <c r="PPT87" s="888"/>
      <c r="PPU87" s="888"/>
      <c r="PPV87" s="888"/>
      <c r="PPW87" s="888"/>
      <c r="PPX87" s="888"/>
      <c r="PPY87" s="888"/>
      <c r="PPZ87" s="888"/>
      <c r="PQA87" s="888"/>
      <c r="PQB87" s="888"/>
      <c r="PQC87" s="888"/>
      <c r="PQD87" s="888"/>
      <c r="PQE87" s="888"/>
      <c r="PQF87" s="888"/>
      <c r="PQG87" s="888"/>
      <c r="PQH87" s="888"/>
      <c r="PQI87" s="888"/>
      <c r="PQJ87" s="888"/>
      <c r="PQK87" s="888"/>
      <c r="PQL87" s="888"/>
      <c r="PQM87" s="888"/>
      <c r="PQN87" s="888"/>
      <c r="PQO87" s="888"/>
      <c r="PQP87" s="888"/>
      <c r="PQQ87" s="888"/>
      <c r="PQR87" s="888"/>
      <c r="PQS87" s="888"/>
      <c r="PQT87" s="888"/>
      <c r="PQU87" s="888"/>
      <c r="PQV87" s="888"/>
      <c r="PQW87" s="888"/>
      <c r="PQX87" s="888"/>
      <c r="PQY87" s="888"/>
      <c r="PQZ87" s="888"/>
      <c r="PRA87" s="888"/>
      <c r="PRB87" s="888"/>
      <c r="PRC87" s="888"/>
      <c r="PRD87" s="888"/>
      <c r="PRE87" s="888"/>
      <c r="PRF87" s="888"/>
      <c r="PRG87" s="888"/>
      <c r="PRH87" s="888"/>
      <c r="PRI87" s="888"/>
      <c r="PRJ87" s="888"/>
      <c r="PRK87" s="888"/>
      <c r="PRL87" s="888"/>
      <c r="PRM87" s="888"/>
      <c r="PRN87" s="888"/>
      <c r="PRO87" s="888"/>
      <c r="PRP87" s="888"/>
      <c r="PRQ87" s="888"/>
      <c r="PRR87" s="888"/>
      <c r="PRS87" s="888"/>
      <c r="PRT87" s="888"/>
      <c r="PRU87" s="888"/>
      <c r="PRV87" s="888"/>
      <c r="PRW87" s="888"/>
      <c r="PRX87" s="888"/>
      <c r="PRY87" s="888"/>
      <c r="PRZ87" s="888"/>
      <c r="PSA87" s="888"/>
      <c r="PSB87" s="888"/>
      <c r="PSC87" s="888"/>
      <c r="PSD87" s="888"/>
      <c r="PSE87" s="888"/>
      <c r="PSF87" s="888"/>
      <c r="PSG87" s="888"/>
      <c r="PSH87" s="888"/>
      <c r="PSI87" s="888"/>
      <c r="PSJ87" s="888"/>
      <c r="PSK87" s="888"/>
      <c r="PSL87" s="888"/>
      <c r="PSM87" s="888"/>
      <c r="PSN87" s="888"/>
      <c r="PSO87" s="888"/>
      <c r="PSP87" s="888"/>
      <c r="PSQ87" s="888"/>
      <c r="PSR87" s="888"/>
      <c r="PSS87" s="888"/>
      <c r="PST87" s="888"/>
      <c r="PSU87" s="888"/>
      <c r="PSV87" s="888"/>
      <c r="PSW87" s="888"/>
      <c r="PSX87" s="888"/>
      <c r="PSY87" s="888"/>
      <c r="PSZ87" s="888"/>
      <c r="PTA87" s="888"/>
      <c r="PTB87" s="888"/>
      <c r="PTC87" s="888"/>
      <c r="PTD87" s="888"/>
      <c r="PTE87" s="888"/>
      <c r="PTF87" s="888"/>
      <c r="PTG87" s="888"/>
      <c r="PTH87" s="888"/>
      <c r="PTI87" s="888"/>
      <c r="PTJ87" s="888"/>
      <c r="PTK87" s="888"/>
      <c r="PTL87" s="888"/>
      <c r="PTM87" s="888"/>
      <c r="PTN87" s="888"/>
      <c r="PTO87" s="888"/>
      <c r="PTP87" s="888"/>
      <c r="PTQ87" s="888"/>
      <c r="PTR87" s="888"/>
      <c r="PTS87" s="888"/>
      <c r="PTT87" s="888"/>
      <c r="PTU87" s="888"/>
      <c r="PTV87" s="888"/>
      <c r="PTW87" s="888"/>
      <c r="PTX87" s="888"/>
      <c r="PTY87" s="888"/>
      <c r="PTZ87" s="888"/>
      <c r="PUA87" s="888"/>
      <c r="PUB87" s="888"/>
      <c r="PUC87" s="888"/>
      <c r="PUD87" s="888"/>
      <c r="PUE87" s="888"/>
      <c r="PUF87" s="888"/>
      <c r="PUG87" s="888"/>
      <c r="PUH87" s="888"/>
      <c r="PUI87" s="888"/>
      <c r="PUJ87" s="888"/>
      <c r="PUK87" s="888"/>
      <c r="PUL87" s="888"/>
      <c r="PUM87" s="888"/>
      <c r="PUN87" s="888"/>
      <c r="PUO87" s="888"/>
      <c r="PUP87" s="888"/>
      <c r="PUQ87" s="888"/>
      <c r="PUR87" s="888"/>
      <c r="PUS87" s="888"/>
      <c r="PUT87" s="888"/>
      <c r="PUU87" s="888"/>
      <c r="PUV87" s="888"/>
      <c r="PUW87" s="888"/>
      <c r="PUX87" s="888"/>
      <c r="PUY87" s="888"/>
      <c r="PUZ87" s="888"/>
      <c r="PVA87" s="888"/>
      <c r="PVB87" s="888"/>
      <c r="PVC87" s="888"/>
      <c r="PVD87" s="888"/>
      <c r="PVE87" s="888"/>
      <c r="PVF87" s="888"/>
      <c r="PVG87" s="888"/>
      <c r="PVH87" s="888"/>
      <c r="PVI87" s="888"/>
      <c r="PVJ87" s="888"/>
      <c r="PVK87" s="888"/>
      <c r="PVL87" s="888"/>
      <c r="PVM87" s="888"/>
      <c r="PVN87" s="888"/>
      <c r="PVO87" s="888"/>
      <c r="PVP87" s="888"/>
      <c r="PVQ87" s="888"/>
      <c r="PVR87" s="888"/>
      <c r="PVS87" s="888"/>
      <c r="PVT87" s="888"/>
      <c r="PVU87" s="888"/>
      <c r="PVV87" s="888"/>
      <c r="PVW87" s="888"/>
      <c r="PVX87" s="888"/>
      <c r="PVY87" s="888"/>
      <c r="PVZ87" s="888"/>
      <c r="PWA87" s="888"/>
      <c r="PWB87" s="888"/>
      <c r="PWC87" s="888"/>
      <c r="PWD87" s="888"/>
      <c r="PWE87" s="888"/>
      <c r="PWF87" s="888"/>
      <c r="PWG87" s="888"/>
      <c r="PWH87" s="888"/>
      <c r="PWI87" s="888"/>
      <c r="PWJ87" s="888"/>
      <c r="PWK87" s="888"/>
      <c r="PWL87" s="888"/>
      <c r="PWM87" s="888"/>
      <c r="PWN87" s="888"/>
      <c r="PWO87" s="888"/>
      <c r="PWP87" s="888"/>
      <c r="PWQ87" s="888"/>
      <c r="PWR87" s="888"/>
      <c r="PWS87" s="888"/>
      <c r="PWT87" s="888"/>
      <c r="PWU87" s="888"/>
      <c r="PWV87" s="888"/>
      <c r="PWW87" s="888"/>
      <c r="PWX87" s="888"/>
      <c r="PWY87" s="888"/>
      <c r="PWZ87" s="888"/>
      <c r="PXA87" s="888"/>
      <c r="PXB87" s="888"/>
      <c r="PXC87" s="888"/>
      <c r="PXD87" s="888"/>
      <c r="PXE87" s="888"/>
      <c r="PXF87" s="888"/>
      <c r="PXG87" s="888"/>
      <c r="PXH87" s="888"/>
      <c r="PXI87" s="888"/>
      <c r="PXJ87" s="888"/>
      <c r="PXK87" s="888"/>
      <c r="PXL87" s="888"/>
      <c r="PXM87" s="888"/>
      <c r="PXN87" s="888"/>
      <c r="PXO87" s="888"/>
      <c r="PXP87" s="888"/>
      <c r="PXQ87" s="888"/>
      <c r="PXR87" s="888"/>
      <c r="PXS87" s="888"/>
      <c r="PXT87" s="888"/>
      <c r="PXU87" s="888"/>
      <c r="PXV87" s="888"/>
      <c r="PXW87" s="888"/>
      <c r="PXX87" s="888"/>
      <c r="PXY87" s="888"/>
      <c r="PXZ87" s="888"/>
      <c r="PYA87" s="888"/>
      <c r="PYB87" s="888"/>
      <c r="PYC87" s="888"/>
      <c r="PYD87" s="888"/>
      <c r="PYE87" s="888"/>
      <c r="PYF87" s="888"/>
      <c r="PYG87" s="888"/>
      <c r="PYH87" s="888"/>
      <c r="PYI87" s="888"/>
      <c r="PYJ87" s="888"/>
      <c r="PYK87" s="888"/>
      <c r="PYL87" s="888"/>
      <c r="PYM87" s="888"/>
      <c r="PYN87" s="888"/>
      <c r="PYO87" s="888"/>
      <c r="PYP87" s="888"/>
      <c r="PYQ87" s="888"/>
      <c r="PYR87" s="888"/>
      <c r="PYS87" s="888"/>
      <c r="PYT87" s="888"/>
      <c r="PYU87" s="888"/>
      <c r="PYV87" s="888"/>
      <c r="PYW87" s="888"/>
      <c r="PYX87" s="888"/>
      <c r="PYY87" s="888"/>
      <c r="PYZ87" s="888"/>
      <c r="PZA87" s="888"/>
      <c r="PZB87" s="888"/>
      <c r="PZC87" s="888"/>
      <c r="PZD87" s="888"/>
      <c r="PZE87" s="888"/>
      <c r="PZF87" s="888"/>
      <c r="PZG87" s="888"/>
      <c r="PZH87" s="888"/>
      <c r="PZI87" s="888"/>
      <c r="PZJ87" s="888"/>
      <c r="PZK87" s="888"/>
      <c r="PZL87" s="888"/>
      <c r="PZM87" s="888"/>
      <c r="PZN87" s="888"/>
      <c r="PZO87" s="888"/>
      <c r="PZP87" s="888"/>
      <c r="PZQ87" s="888"/>
      <c r="PZR87" s="888"/>
      <c r="PZS87" s="888"/>
      <c r="PZT87" s="888"/>
      <c r="PZU87" s="888"/>
      <c r="PZV87" s="888"/>
      <c r="PZW87" s="888"/>
      <c r="PZX87" s="888"/>
      <c r="PZY87" s="888"/>
      <c r="PZZ87" s="888"/>
      <c r="QAA87" s="888"/>
      <c r="QAB87" s="888"/>
      <c r="QAC87" s="888"/>
      <c r="QAD87" s="888"/>
      <c r="QAE87" s="888"/>
      <c r="QAF87" s="888"/>
      <c r="QAG87" s="888"/>
      <c r="QAH87" s="888"/>
      <c r="QAI87" s="888"/>
      <c r="QAJ87" s="888"/>
      <c r="QAK87" s="888"/>
      <c r="QAL87" s="888"/>
      <c r="QAM87" s="888"/>
      <c r="QAN87" s="888"/>
      <c r="QAO87" s="888"/>
      <c r="QAP87" s="888"/>
      <c r="QAQ87" s="888"/>
      <c r="QAR87" s="888"/>
      <c r="QAS87" s="888"/>
      <c r="QAT87" s="888"/>
      <c r="QAU87" s="888"/>
      <c r="QAV87" s="888"/>
      <c r="QAW87" s="888"/>
      <c r="QAX87" s="888"/>
      <c r="QAY87" s="888"/>
      <c r="QAZ87" s="888"/>
      <c r="QBA87" s="888"/>
      <c r="QBB87" s="888"/>
      <c r="QBC87" s="888"/>
      <c r="QBD87" s="888"/>
      <c r="QBE87" s="888"/>
      <c r="QBF87" s="888"/>
      <c r="QBG87" s="888"/>
      <c r="QBH87" s="888"/>
      <c r="QBI87" s="888"/>
      <c r="QBJ87" s="888"/>
      <c r="QBK87" s="888"/>
      <c r="QBL87" s="888"/>
      <c r="QBM87" s="888"/>
      <c r="QBN87" s="888"/>
      <c r="QBO87" s="888"/>
      <c r="QBP87" s="888"/>
      <c r="QBQ87" s="888"/>
      <c r="QBR87" s="888"/>
      <c r="QBS87" s="888"/>
      <c r="QBT87" s="888"/>
      <c r="QBU87" s="888"/>
      <c r="QBV87" s="888"/>
      <c r="QBW87" s="888"/>
      <c r="QBX87" s="888"/>
      <c r="QBY87" s="888"/>
      <c r="QBZ87" s="888"/>
      <c r="QCA87" s="888"/>
      <c r="QCB87" s="888"/>
      <c r="QCC87" s="888"/>
      <c r="QCD87" s="888"/>
      <c r="QCE87" s="888"/>
      <c r="QCF87" s="888"/>
      <c r="QCG87" s="888"/>
      <c r="QCH87" s="888"/>
      <c r="QCI87" s="888"/>
      <c r="QCJ87" s="888"/>
      <c r="QCK87" s="888"/>
      <c r="QCL87" s="888"/>
      <c r="QCM87" s="888"/>
      <c r="QCN87" s="888"/>
      <c r="QCO87" s="888"/>
      <c r="QCP87" s="888"/>
      <c r="QCQ87" s="888"/>
      <c r="QCR87" s="888"/>
      <c r="QCS87" s="888"/>
      <c r="QCT87" s="888"/>
      <c r="QCU87" s="888"/>
      <c r="QCV87" s="888"/>
      <c r="QCW87" s="888"/>
      <c r="QCX87" s="888"/>
      <c r="QCY87" s="888"/>
      <c r="QCZ87" s="888"/>
      <c r="QDA87" s="888"/>
      <c r="QDB87" s="888"/>
      <c r="QDC87" s="888"/>
      <c r="QDD87" s="888"/>
      <c r="QDE87" s="888"/>
      <c r="QDF87" s="888"/>
      <c r="QDG87" s="888"/>
      <c r="QDH87" s="888"/>
      <c r="QDI87" s="888"/>
      <c r="QDJ87" s="888"/>
      <c r="QDK87" s="888"/>
      <c r="QDL87" s="888"/>
      <c r="QDM87" s="888"/>
      <c r="QDN87" s="888"/>
      <c r="QDO87" s="888"/>
      <c r="QDP87" s="888"/>
      <c r="QDQ87" s="888"/>
      <c r="QDR87" s="888"/>
      <c r="QDS87" s="888"/>
      <c r="QDT87" s="888"/>
      <c r="QDU87" s="888"/>
      <c r="QDV87" s="888"/>
      <c r="QDW87" s="888"/>
      <c r="QDX87" s="888"/>
      <c r="QDY87" s="888"/>
      <c r="QDZ87" s="888"/>
      <c r="QEA87" s="888"/>
      <c r="QEB87" s="888"/>
      <c r="QEC87" s="888"/>
      <c r="QED87" s="888"/>
      <c r="QEE87" s="888"/>
      <c r="QEF87" s="888"/>
      <c r="QEG87" s="888"/>
      <c r="QEH87" s="888"/>
      <c r="QEI87" s="888"/>
      <c r="QEJ87" s="888"/>
      <c r="QEK87" s="888"/>
      <c r="QEL87" s="888"/>
      <c r="QEM87" s="888"/>
      <c r="QEN87" s="888"/>
      <c r="QEO87" s="888"/>
      <c r="QEP87" s="888"/>
      <c r="QEQ87" s="888"/>
      <c r="QER87" s="888"/>
      <c r="QES87" s="888"/>
      <c r="QET87" s="888"/>
      <c r="QEU87" s="888"/>
      <c r="QEV87" s="888"/>
      <c r="QEW87" s="888"/>
      <c r="QEX87" s="888"/>
      <c r="QEY87" s="888"/>
      <c r="QEZ87" s="888"/>
      <c r="QFA87" s="888"/>
      <c r="QFB87" s="888"/>
      <c r="QFC87" s="888"/>
      <c r="QFD87" s="888"/>
      <c r="QFE87" s="888"/>
      <c r="QFF87" s="888"/>
      <c r="QFG87" s="888"/>
      <c r="QFH87" s="888"/>
      <c r="QFI87" s="888"/>
      <c r="QFJ87" s="888"/>
      <c r="QFK87" s="888"/>
      <c r="QFL87" s="888"/>
      <c r="QFM87" s="888"/>
      <c r="QFN87" s="888"/>
      <c r="QFO87" s="888"/>
      <c r="QFP87" s="888"/>
      <c r="QFQ87" s="888"/>
      <c r="QFR87" s="888"/>
      <c r="QFS87" s="888"/>
      <c r="QFT87" s="888"/>
      <c r="QFU87" s="888"/>
      <c r="QFV87" s="888"/>
      <c r="QFW87" s="888"/>
      <c r="QFX87" s="888"/>
      <c r="QFY87" s="888"/>
      <c r="QFZ87" s="888"/>
      <c r="QGA87" s="888"/>
      <c r="QGB87" s="888"/>
      <c r="QGC87" s="888"/>
      <c r="QGD87" s="888"/>
      <c r="QGE87" s="888"/>
      <c r="QGF87" s="888"/>
      <c r="QGG87" s="888"/>
      <c r="QGH87" s="888"/>
      <c r="QGI87" s="888"/>
      <c r="QGJ87" s="888"/>
      <c r="QGK87" s="888"/>
      <c r="QGL87" s="888"/>
      <c r="QGM87" s="888"/>
      <c r="QGN87" s="888"/>
      <c r="QGO87" s="888"/>
      <c r="QGP87" s="888"/>
      <c r="QGQ87" s="888"/>
      <c r="QGR87" s="888"/>
      <c r="QGS87" s="888"/>
      <c r="QGT87" s="888"/>
      <c r="QGU87" s="888"/>
      <c r="QGV87" s="888"/>
      <c r="QGW87" s="888"/>
      <c r="QGX87" s="888"/>
      <c r="QGY87" s="888"/>
      <c r="QGZ87" s="888"/>
      <c r="QHA87" s="888"/>
      <c r="QHB87" s="888"/>
      <c r="QHC87" s="888"/>
      <c r="QHD87" s="888"/>
      <c r="QHE87" s="888"/>
      <c r="QHF87" s="888"/>
      <c r="QHG87" s="888"/>
      <c r="QHH87" s="888"/>
      <c r="QHI87" s="888"/>
      <c r="QHJ87" s="888"/>
      <c r="QHK87" s="888"/>
      <c r="QHL87" s="888"/>
      <c r="QHM87" s="888"/>
      <c r="QHN87" s="888"/>
      <c r="QHO87" s="888"/>
      <c r="QHP87" s="888"/>
      <c r="QHQ87" s="888"/>
      <c r="QHR87" s="888"/>
      <c r="QHS87" s="888"/>
      <c r="QHT87" s="888"/>
      <c r="QHU87" s="888"/>
      <c r="QHV87" s="888"/>
      <c r="QHW87" s="888"/>
      <c r="QHX87" s="888"/>
      <c r="QHY87" s="888"/>
      <c r="QHZ87" s="888"/>
      <c r="QIA87" s="888"/>
      <c r="QIB87" s="888"/>
      <c r="QIC87" s="888"/>
      <c r="QID87" s="888"/>
      <c r="QIE87" s="888"/>
      <c r="QIF87" s="888"/>
      <c r="QIG87" s="888"/>
      <c r="QIH87" s="888"/>
      <c r="QII87" s="888"/>
      <c r="QIJ87" s="888"/>
      <c r="QIK87" s="888"/>
      <c r="QIL87" s="888"/>
      <c r="QIM87" s="888"/>
      <c r="QIN87" s="888"/>
      <c r="QIO87" s="888"/>
      <c r="QIP87" s="888"/>
      <c r="QIQ87" s="888"/>
      <c r="QIR87" s="888"/>
      <c r="QIS87" s="888"/>
      <c r="QIT87" s="888"/>
      <c r="QIU87" s="888"/>
      <c r="QIV87" s="888"/>
      <c r="QIW87" s="888"/>
      <c r="QIX87" s="888"/>
      <c r="QIY87" s="888"/>
      <c r="QIZ87" s="888"/>
      <c r="QJA87" s="888"/>
      <c r="QJB87" s="888"/>
      <c r="QJC87" s="888"/>
      <c r="QJD87" s="888"/>
      <c r="QJE87" s="888"/>
      <c r="QJF87" s="888"/>
      <c r="QJG87" s="888"/>
      <c r="QJH87" s="888"/>
      <c r="QJI87" s="888"/>
      <c r="QJJ87" s="888"/>
      <c r="QJK87" s="888"/>
      <c r="QJL87" s="888"/>
      <c r="QJM87" s="888"/>
      <c r="QJN87" s="888"/>
      <c r="QJO87" s="888"/>
      <c r="QJP87" s="888"/>
      <c r="QJQ87" s="888"/>
      <c r="QJR87" s="888"/>
      <c r="QJS87" s="888"/>
      <c r="QJT87" s="888"/>
      <c r="QJU87" s="888"/>
      <c r="QJV87" s="888"/>
      <c r="QJW87" s="888"/>
      <c r="QJX87" s="888"/>
      <c r="QJY87" s="888"/>
      <c r="QJZ87" s="888"/>
      <c r="QKA87" s="888"/>
      <c r="QKB87" s="888"/>
      <c r="QKC87" s="888"/>
      <c r="QKD87" s="888"/>
      <c r="QKE87" s="888"/>
      <c r="QKF87" s="888"/>
      <c r="QKG87" s="888"/>
      <c r="QKH87" s="888"/>
      <c r="QKI87" s="888"/>
      <c r="QKJ87" s="888"/>
      <c r="QKK87" s="888"/>
      <c r="QKL87" s="888"/>
      <c r="QKM87" s="888"/>
      <c r="QKN87" s="888"/>
      <c r="QKO87" s="888"/>
      <c r="QKP87" s="888"/>
      <c r="QKQ87" s="888"/>
      <c r="QKR87" s="888"/>
      <c r="QKS87" s="888"/>
      <c r="QKT87" s="888"/>
      <c r="QKU87" s="888"/>
      <c r="QKV87" s="888"/>
      <c r="QKW87" s="888"/>
      <c r="QKX87" s="888"/>
      <c r="QKY87" s="888"/>
      <c r="QKZ87" s="888"/>
      <c r="QLA87" s="888"/>
      <c r="QLB87" s="888"/>
      <c r="QLC87" s="888"/>
      <c r="QLD87" s="888"/>
      <c r="QLE87" s="888"/>
      <c r="QLF87" s="888"/>
      <c r="QLG87" s="888"/>
      <c r="QLH87" s="888"/>
      <c r="QLI87" s="888"/>
      <c r="QLJ87" s="888"/>
      <c r="QLK87" s="888"/>
      <c r="QLL87" s="888"/>
      <c r="QLM87" s="888"/>
      <c r="QLN87" s="888"/>
      <c r="QLO87" s="888"/>
      <c r="QLP87" s="888"/>
      <c r="QLQ87" s="888"/>
      <c r="QLR87" s="888"/>
      <c r="QLS87" s="888"/>
      <c r="QLT87" s="888"/>
      <c r="QLU87" s="888"/>
      <c r="QLV87" s="888"/>
      <c r="QLW87" s="888"/>
      <c r="QLX87" s="888"/>
      <c r="QLY87" s="888"/>
      <c r="QLZ87" s="888"/>
      <c r="QMA87" s="888"/>
      <c r="QMB87" s="888"/>
      <c r="QMC87" s="888"/>
      <c r="QMD87" s="888"/>
      <c r="QME87" s="888"/>
      <c r="QMF87" s="888"/>
      <c r="QMG87" s="888"/>
      <c r="QMH87" s="888"/>
      <c r="QMI87" s="888"/>
      <c r="QMJ87" s="888"/>
      <c r="QMK87" s="888"/>
      <c r="QML87" s="888"/>
      <c r="QMM87" s="888"/>
      <c r="QMN87" s="888"/>
      <c r="QMO87" s="888"/>
      <c r="QMP87" s="888"/>
      <c r="QMQ87" s="888"/>
      <c r="QMR87" s="888"/>
      <c r="QMS87" s="888"/>
      <c r="QMT87" s="888"/>
      <c r="QMU87" s="888"/>
      <c r="QMV87" s="888"/>
      <c r="QMW87" s="888"/>
      <c r="QMX87" s="888"/>
      <c r="QMY87" s="888"/>
      <c r="QMZ87" s="888"/>
      <c r="QNA87" s="888"/>
      <c r="QNB87" s="888"/>
      <c r="QNC87" s="888"/>
      <c r="QND87" s="888"/>
      <c r="QNE87" s="888"/>
      <c r="QNF87" s="888"/>
      <c r="QNG87" s="888"/>
      <c r="QNH87" s="888"/>
      <c r="QNI87" s="888"/>
      <c r="QNJ87" s="888"/>
      <c r="QNK87" s="888"/>
      <c r="QNL87" s="888"/>
      <c r="QNM87" s="888"/>
      <c r="QNN87" s="888"/>
      <c r="QNO87" s="888"/>
      <c r="QNP87" s="888"/>
      <c r="QNQ87" s="888"/>
      <c r="QNR87" s="888"/>
      <c r="QNS87" s="888"/>
      <c r="QNT87" s="888"/>
      <c r="QNU87" s="888"/>
      <c r="QNV87" s="888"/>
      <c r="QNW87" s="888"/>
      <c r="QNX87" s="888"/>
      <c r="QNY87" s="888"/>
      <c r="QNZ87" s="888"/>
      <c r="QOA87" s="888"/>
      <c r="QOB87" s="888"/>
      <c r="QOC87" s="888"/>
      <c r="QOD87" s="888"/>
      <c r="QOE87" s="888"/>
      <c r="QOF87" s="888"/>
      <c r="QOG87" s="888"/>
      <c r="QOH87" s="888"/>
      <c r="QOI87" s="888"/>
      <c r="QOJ87" s="888"/>
      <c r="QOK87" s="888"/>
      <c r="QOL87" s="888"/>
      <c r="QOM87" s="888"/>
      <c r="QON87" s="888"/>
      <c r="QOO87" s="888"/>
      <c r="QOP87" s="888"/>
      <c r="QOQ87" s="888"/>
      <c r="QOR87" s="888"/>
      <c r="QOS87" s="888"/>
      <c r="QOT87" s="888"/>
      <c r="QOU87" s="888"/>
      <c r="QOV87" s="888"/>
      <c r="QOW87" s="888"/>
      <c r="QOX87" s="888"/>
      <c r="QOY87" s="888"/>
      <c r="QOZ87" s="888"/>
      <c r="QPA87" s="888"/>
      <c r="QPB87" s="888"/>
      <c r="QPC87" s="888"/>
      <c r="QPD87" s="888"/>
      <c r="QPE87" s="888"/>
      <c r="QPF87" s="888"/>
      <c r="QPG87" s="888"/>
      <c r="QPH87" s="888"/>
      <c r="QPI87" s="888"/>
      <c r="QPJ87" s="888"/>
      <c r="QPK87" s="888"/>
      <c r="QPL87" s="888"/>
      <c r="QPM87" s="888"/>
      <c r="QPN87" s="888"/>
      <c r="QPO87" s="888"/>
      <c r="QPP87" s="888"/>
      <c r="QPQ87" s="888"/>
      <c r="QPR87" s="888"/>
      <c r="QPS87" s="888"/>
      <c r="QPT87" s="888"/>
      <c r="QPU87" s="888"/>
      <c r="QPV87" s="888"/>
      <c r="QPW87" s="888"/>
      <c r="QPX87" s="888"/>
      <c r="QPY87" s="888"/>
      <c r="QPZ87" s="888"/>
      <c r="QQA87" s="888"/>
      <c r="QQB87" s="888"/>
      <c r="QQC87" s="888"/>
      <c r="QQD87" s="888"/>
      <c r="QQE87" s="888"/>
      <c r="QQF87" s="888"/>
      <c r="QQG87" s="888"/>
      <c r="QQH87" s="888"/>
      <c r="QQI87" s="888"/>
      <c r="QQJ87" s="888"/>
      <c r="QQK87" s="888"/>
      <c r="QQL87" s="888"/>
      <c r="QQM87" s="888"/>
      <c r="QQN87" s="888"/>
      <c r="QQO87" s="888"/>
      <c r="QQP87" s="888"/>
      <c r="QQQ87" s="888"/>
      <c r="QQR87" s="888"/>
      <c r="QQS87" s="888"/>
      <c r="QQT87" s="888"/>
      <c r="QQU87" s="888"/>
      <c r="QQV87" s="888"/>
      <c r="QQW87" s="888"/>
      <c r="QQX87" s="888"/>
      <c r="QQY87" s="888"/>
      <c r="QQZ87" s="888"/>
      <c r="QRA87" s="888"/>
      <c r="QRB87" s="888"/>
      <c r="QRC87" s="888"/>
      <c r="QRD87" s="888"/>
      <c r="QRE87" s="888"/>
      <c r="QRF87" s="888"/>
      <c r="QRG87" s="888"/>
      <c r="QRH87" s="888"/>
      <c r="QRI87" s="888"/>
      <c r="QRJ87" s="888"/>
      <c r="QRK87" s="888"/>
      <c r="QRL87" s="888"/>
      <c r="QRM87" s="888"/>
      <c r="QRN87" s="888"/>
      <c r="QRO87" s="888"/>
      <c r="QRP87" s="888"/>
      <c r="QRQ87" s="888"/>
      <c r="QRR87" s="888"/>
      <c r="QRS87" s="888"/>
      <c r="QRT87" s="888"/>
      <c r="QRU87" s="888"/>
      <c r="QRV87" s="888"/>
      <c r="QRW87" s="888"/>
      <c r="QRX87" s="888"/>
      <c r="QRY87" s="888"/>
      <c r="QRZ87" s="888"/>
      <c r="QSA87" s="888"/>
      <c r="QSB87" s="888"/>
      <c r="QSC87" s="888"/>
      <c r="QSD87" s="888"/>
      <c r="QSE87" s="888"/>
      <c r="QSF87" s="888"/>
      <c r="QSG87" s="888"/>
      <c r="QSH87" s="888"/>
      <c r="QSI87" s="888"/>
      <c r="QSJ87" s="888"/>
      <c r="QSK87" s="888"/>
      <c r="QSL87" s="888"/>
      <c r="QSM87" s="888"/>
      <c r="QSN87" s="888"/>
      <c r="QSO87" s="888"/>
      <c r="QSP87" s="888"/>
      <c r="QSQ87" s="888"/>
      <c r="QSR87" s="888"/>
      <c r="QSS87" s="888"/>
      <c r="QST87" s="888"/>
      <c r="QSU87" s="888"/>
      <c r="QSV87" s="888"/>
      <c r="QSW87" s="888"/>
      <c r="QSX87" s="888"/>
      <c r="QSY87" s="888"/>
      <c r="QSZ87" s="888"/>
      <c r="QTA87" s="888"/>
      <c r="QTB87" s="888"/>
      <c r="QTC87" s="888"/>
      <c r="QTD87" s="888"/>
      <c r="QTE87" s="888"/>
      <c r="QTF87" s="888"/>
      <c r="QTG87" s="888"/>
      <c r="QTH87" s="888"/>
      <c r="QTI87" s="888"/>
      <c r="QTJ87" s="888"/>
      <c r="QTK87" s="888"/>
      <c r="QTL87" s="888"/>
      <c r="QTM87" s="888"/>
      <c r="QTN87" s="888"/>
      <c r="QTO87" s="888"/>
      <c r="QTP87" s="888"/>
      <c r="QTQ87" s="888"/>
      <c r="QTR87" s="888"/>
      <c r="QTS87" s="888"/>
      <c r="QTT87" s="888"/>
      <c r="QTU87" s="888"/>
      <c r="QTV87" s="888"/>
      <c r="QTW87" s="888"/>
      <c r="QTX87" s="888"/>
      <c r="QTY87" s="888"/>
      <c r="QTZ87" s="888"/>
      <c r="QUA87" s="888"/>
      <c r="QUB87" s="888"/>
      <c r="QUC87" s="888"/>
      <c r="QUD87" s="888"/>
      <c r="QUE87" s="888"/>
      <c r="QUF87" s="888"/>
      <c r="QUG87" s="888"/>
      <c r="QUH87" s="888"/>
      <c r="QUI87" s="888"/>
      <c r="QUJ87" s="888"/>
      <c r="QUK87" s="888"/>
      <c r="QUL87" s="888"/>
      <c r="QUM87" s="888"/>
      <c r="QUN87" s="888"/>
      <c r="QUO87" s="888"/>
      <c r="QUP87" s="888"/>
      <c r="QUQ87" s="888"/>
      <c r="QUR87" s="888"/>
      <c r="QUS87" s="888"/>
      <c r="QUT87" s="888"/>
      <c r="QUU87" s="888"/>
      <c r="QUV87" s="888"/>
      <c r="QUW87" s="888"/>
      <c r="QUX87" s="888"/>
      <c r="QUY87" s="888"/>
      <c r="QUZ87" s="888"/>
      <c r="QVA87" s="888"/>
      <c r="QVB87" s="888"/>
      <c r="QVC87" s="888"/>
      <c r="QVD87" s="888"/>
      <c r="QVE87" s="888"/>
      <c r="QVF87" s="888"/>
      <c r="QVG87" s="888"/>
      <c r="QVH87" s="888"/>
      <c r="QVI87" s="888"/>
      <c r="QVJ87" s="888"/>
      <c r="QVK87" s="888"/>
      <c r="QVL87" s="888"/>
      <c r="QVM87" s="888"/>
      <c r="QVN87" s="888"/>
      <c r="QVO87" s="888"/>
      <c r="QVP87" s="888"/>
      <c r="QVQ87" s="888"/>
      <c r="QVR87" s="888"/>
      <c r="QVS87" s="888"/>
      <c r="QVT87" s="888"/>
      <c r="QVU87" s="888"/>
      <c r="QVV87" s="888"/>
      <c r="QVW87" s="888"/>
      <c r="QVX87" s="888"/>
      <c r="QVY87" s="888"/>
      <c r="QVZ87" s="888"/>
      <c r="QWA87" s="888"/>
      <c r="QWB87" s="888"/>
      <c r="QWC87" s="888"/>
      <c r="QWD87" s="888"/>
      <c r="QWE87" s="888"/>
      <c r="QWF87" s="888"/>
      <c r="QWG87" s="888"/>
      <c r="QWH87" s="888"/>
      <c r="QWI87" s="888"/>
      <c r="QWJ87" s="888"/>
      <c r="QWK87" s="888"/>
      <c r="QWL87" s="888"/>
      <c r="QWM87" s="888"/>
      <c r="QWN87" s="888"/>
      <c r="QWO87" s="888"/>
      <c r="QWP87" s="888"/>
      <c r="QWQ87" s="888"/>
      <c r="QWR87" s="888"/>
      <c r="QWS87" s="888"/>
      <c r="QWT87" s="888"/>
      <c r="QWU87" s="888"/>
      <c r="QWV87" s="888"/>
      <c r="QWW87" s="888"/>
      <c r="QWX87" s="888"/>
      <c r="QWY87" s="888"/>
      <c r="QWZ87" s="888"/>
      <c r="QXA87" s="888"/>
      <c r="QXB87" s="888"/>
      <c r="QXC87" s="888"/>
      <c r="QXD87" s="888"/>
      <c r="QXE87" s="888"/>
      <c r="QXF87" s="888"/>
      <c r="QXG87" s="888"/>
      <c r="QXH87" s="888"/>
      <c r="QXI87" s="888"/>
      <c r="QXJ87" s="888"/>
      <c r="QXK87" s="888"/>
      <c r="QXL87" s="888"/>
      <c r="QXM87" s="888"/>
      <c r="QXN87" s="888"/>
      <c r="QXO87" s="888"/>
      <c r="QXP87" s="888"/>
      <c r="QXQ87" s="888"/>
      <c r="QXR87" s="888"/>
      <c r="QXS87" s="888"/>
      <c r="QXT87" s="888"/>
      <c r="QXU87" s="888"/>
      <c r="QXV87" s="888"/>
      <c r="QXW87" s="888"/>
      <c r="QXX87" s="888"/>
      <c r="QXY87" s="888"/>
      <c r="QXZ87" s="888"/>
      <c r="QYA87" s="888"/>
      <c r="QYB87" s="888"/>
      <c r="QYC87" s="888"/>
      <c r="QYD87" s="888"/>
      <c r="QYE87" s="888"/>
      <c r="QYF87" s="888"/>
      <c r="QYG87" s="888"/>
      <c r="QYH87" s="888"/>
      <c r="QYI87" s="888"/>
      <c r="QYJ87" s="888"/>
      <c r="QYK87" s="888"/>
      <c r="QYL87" s="888"/>
      <c r="QYM87" s="888"/>
      <c r="QYN87" s="888"/>
      <c r="QYO87" s="888"/>
      <c r="QYP87" s="888"/>
      <c r="QYQ87" s="888"/>
      <c r="QYR87" s="888"/>
      <c r="QYS87" s="888"/>
      <c r="QYT87" s="888"/>
      <c r="QYU87" s="888"/>
      <c r="QYV87" s="888"/>
      <c r="QYW87" s="888"/>
      <c r="QYX87" s="888"/>
      <c r="QYY87" s="888"/>
      <c r="QYZ87" s="888"/>
      <c r="QZA87" s="888"/>
      <c r="QZB87" s="888"/>
      <c r="QZC87" s="888"/>
      <c r="QZD87" s="888"/>
      <c r="QZE87" s="888"/>
      <c r="QZF87" s="888"/>
      <c r="QZG87" s="888"/>
      <c r="QZH87" s="888"/>
      <c r="QZI87" s="888"/>
      <c r="QZJ87" s="888"/>
      <c r="QZK87" s="888"/>
      <c r="QZL87" s="888"/>
      <c r="QZM87" s="888"/>
      <c r="QZN87" s="888"/>
      <c r="QZO87" s="888"/>
      <c r="QZP87" s="888"/>
      <c r="QZQ87" s="888"/>
      <c r="QZR87" s="888"/>
      <c r="QZS87" s="888"/>
      <c r="QZT87" s="888"/>
      <c r="QZU87" s="888"/>
      <c r="QZV87" s="888"/>
      <c r="QZW87" s="888"/>
      <c r="QZX87" s="888"/>
      <c r="QZY87" s="888"/>
      <c r="QZZ87" s="888"/>
      <c r="RAA87" s="888"/>
      <c r="RAB87" s="888"/>
      <c r="RAC87" s="888"/>
      <c r="RAD87" s="888"/>
      <c r="RAE87" s="888"/>
      <c r="RAF87" s="888"/>
      <c r="RAG87" s="888"/>
      <c r="RAH87" s="888"/>
      <c r="RAI87" s="888"/>
      <c r="RAJ87" s="888"/>
      <c r="RAK87" s="888"/>
      <c r="RAL87" s="888"/>
      <c r="RAM87" s="888"/>
      <c r="RAN87" s="888"/>
      <c r="RAO87" s="888"/>
      <c r="RAP87" s="888"/>
      <c r="RAQ87" s="888"/>
      <c r="RAR87" s="888"/>
      <c r="RAS87" s="888"/>
      <c r="RAT87" s="888"/>
      <c r="RAU87" s="888"/>
      <c r="RAV87" s="888"/>
      <c r="RAW87" s="888"/>
      <c r="RAX87" s="888"/>
      <c r="RAY87" s="888"/>
      <c r="RAZ87" s="888"/>
      <c r="RBA87" s="888"/>
      <c r="RBB87" s="888"/>
      <c r="RBC87" s="888"/>
      <c r="RBD87" s="888"/>
      <c r="RBE87" s="888"/>
      <c r="RBF87" s="888"/>
      <c r="RBG87" s="888"/>
      <c r="RBH87" s="888"/>
      <c r="RBI87" s="888"/>
      <c r="RBJ87" s="888"/>
      <c r="RBK87" s="888"/>
      <c r="RBL87" s="888"/>
      <c r="RBM87" s="888"/>
      <c r="RBN87" s="888"/>
      <c r="RBO87" s="888"/>
      <c r="RBP87" s="888"/>
      <c r="RBQ87" s="888"/>
      <c r="RBR87" s="888"/>
      <c r="RBS87" s="888"/>
      <c r="RBT87" s="888"/>
      <c r="RBU87" s="888"/>
      <c r="RBV87" s="888"/>
      <c r="RBW87" s="888"/>
      <c r="RBX87" s="888"/>
      <c r="RBY87" s="888"/>
      <c r="RBZ87" s="888"/>
      <c r="RCA87" s="888"/>
      <c r="RCB87" s="888"/>
      <c r="RCC87" s="888"/>
      <c r="RCD87" s="888"/>
      <c r="RCE87" s="888"/>
      <c r="RCF87" s="888"/>
      <c r="RCG87" s="888"/>
      <c r="RCH87" s="888"/>
      <c r="RCI87" s="888"/>
      <c r="RCJ87" s="888"/>
      <c r="RCK87" s="888"/>
      <c r="RCL87" s="888"/>
      <c r="RCM87" s="888"/>
      <c r="RCN87" s="888"/>
      <c r="RCO87" s="888"/>
      <c r="RCP87" s="888"/>
      <c r="RCQ87" s="888"/>
      <c r="RCR87" s="888"/>
      <c r="RCS87" s="888"/>
      <c r="RCT87" s="888"/>
      <c r="RCU87" s="888"/>
      <c r="RCV87" s="888"/>
      <c r="RCW87" s="888"/>
      <c r="RCX87" s="888"/>
      <c r="RCY87" s="888"/>
      <c r="RCZ87" s="888"/>
      <c r="RDA87" s="888"/>
      <c r="RDB87" s="888"/>
      <c r="RDC87" s="888"/>
      <c r="RDD87" s="888"/>
      <c r="RDE87" s="888"/>
      <c r="RDF87" s="888"/>
      <c r="RDG87" s="888"/>
      <c r="RDH87" s="888"/>
      <c r="RDI87" s="888"/>
      <c r="RDJ87" s="888"/>
      <c r="RDK87" s="888"/>
      <c r="RDL87" s="888"/>
      <c r="RDM87" s="888"/>
      <c r="RDN87" s="888"/>
      <c r="RDO87" s="888"/>
      <c r="RDP87" s="888"/>
      <c r="RDQ87" s="888"/>
      <c r="RDR87" s="888"/>
      <c r="RDS87" s="888"/>
      <c r="RDT87" s="888"/>
      <c r="RDU87" s="888"/>
      <c r="RDV87" s="888"/>
      <c r="RDW87" s="888"/>
      <c r="RDX87" s="888"/>
      <c r="RDY87" s="888"/>
      <c r="RDZ87" s="888"/>
      <c r="REA87" s="888"/>
      <c r="REB87" s="888"/>
      <c r="REC87" s="888"/>
      <c r="RED87" s="888"/>
      <c r="REE87" s="888"/>
      <c r="REF87" s="888"/>
      <c r="REG87" s="888"/>
      <c r="REH87" s="888"/>
      <c r="REI87" s="888"/>
      <c r="REJ87" s="888"/>
      <c r="REK87" s="888"/>
      <c r="REL87" s="888"/>
      <c r="REM87" s="888"/>
      <c r="REN87" s="888"/>
      <c r="REO87" s="888"/>
      <c r="REP87" s="888"/>
      <c r="REQ87" s="888"/>
      <c r="RER87" s="888"/>
      <c r="RES87" s="888"/>
      <c r="RET87" s="888"/>
      <c r="REU87" s="888"/>
      <c r="REV87" s="888"/>
      <c r="REW87" s="888"/>
      <c r="REX87" s="888"/>
      <c r="REY87" s="888"/>
      <c r="REZ87" s="888"/>
      <c r="RFA87" s="888"/>
      <c r="RFB87" s="888"/>
      <c r="RFC87" s="888"/>
      <c r="RFD87" s="888"/>
      <c r="RFE87" s="888"/>
      <c r="RFF87" s="888"/>
      <c r="RFG87" s="888"/>
      <c r="RFH87" s="888"/>
      <c r="RFI87" s="888"/>
      <c r="RFJ87" s="888"/>
      <c r="RFK87" s="888"/>
      <c r="RFL87" s="888"/>
      <c r="RFM87" s="888"/>
      <c r="RFN87" s="888"/>
      <c r="RFO87" s="888"/>
      <c r="RFP87" s="888"/>
      <c r="RFQ87" s="888"/>
      <c r="RFR87" s="888"/>
      <c r="RFS87" s="888"/>
      <c r="RFT87" s="888"/>
      <c r="RFU87" s="888"/>
      <c r="RFV87" s="888"/>
      <c r="RFW87" s="888"/>
      <c r="RFX87" s="888"/>
      <c r="RFY87" s="888"/>
      <c r="RFZ87" s="888"/>
      <c r="RGA87" s="888"/>
      <c r="RGB87" s="888"/>
      <c r="RGC87" s="888"/>
      <c r="RGD87" s="888"/>
      <c r="RGE87" s="888"/>
      <c r="RGF87" s="888"/>
      <c r="RGG87" s="888"/>
      <c r="RGH87" s="888"/>
      <c r="RGI87" s="888"/>
      <c r="RGJ87" s="888"/>
      <c r="RGK87" s="888"/>
      <c r="RGL87" s="888"/>
      <c r="RGM87" s="888"/>
      <c r="RGN87" s="888"/>
      <c r="RGO87" s="888"/>
      <c r="RGP87" s="888"/>
      <c r="RGQ87" s="888"/>
      <c r="RGR87" s="888"/>
      <c r="RGS87" s="888"/>
      <c r="RGT87" s="888"/>
      <c r="RGU87" s="888"/>
      <c r="RGV87" s="888"/>
      <c r="RGW87" s="888"/>
      <c r="RGX87" s="888"/>
      <c r="RGY87" s="888"/>
      <c r="RGZ87" s="888"/>
      <c r="RHA87" s="888"/>
      <c r="RHB87" s="888"/>
      <c r="RHC87" s="888"/>
      <c r="RHD87" s="888"/>
      <c r="RHE87" s="888"/>
      <c r="RHF87" s="888"/>
      <c r="RHG87" s="888"/>
      <c r="RHH87" s="888"/>
      <c r="RHI87" s="888"/>
      <c r="RHJ87" s="888"/>
      <c r="RHK87" s="888"/>
      <c r="RHL87" s="888"/>
      <c r="RHM87" s="888"/>
      <c r="RHN87" s="888"/>
      <c r="RHO87" s="888"/>
      <c r="RHP87" s="888"/>
      <c r="RHQ87" s="888"/>
      <c r="RHR87" s="888"/>
      <c r="RHS87" s="888"/>
      <c r="RHT87" s="888"/>
      <c r="RHU87" s="888"/>
      <c r="RHV87" s="888"/>
      <c r="RHW87" s="888"/>
      <c r="RHX87" s="888"/>
      <c r="RHY87" s="888"/>
      <c r="RHZ87" s="888"/>
      <c r="RIA87" s="888"/>
      <c r="RIB87" s="888"/>
      <c r="RIC87" s="888"/>
      <c r="RID87" s="888"/>
      <c r="RIE87" s="888"/>
      <c r="RIF87" s="888"/>
      <c r="RIG87" s="888"/>
      <c r="RIH87" s="888"/>
      <c r="RII87" s="888"/>
      <c r="RIJ87" s="888"/>
      <c r="RIK87" s="888"/>
      <c r="RIL87" s="888"/>
      <c r="RIM87" s="888"/>
      <c r="RIN87" s="888"/>
      <c r="RIO87" s="888"/>
      <c r="RIP87" s="888"/>
      <c r="RIQ87" s="888"/>
      <c r="RIR87" s="888"/>
      <c r="RIS87" s="888"/>
      <c r="RIT87" s="888"/>
      <c r="RIU87" s="888"/>
      <c r="RIV87" s="888"/>
      <c r="RIW87" s="888"/>
      <c r="RIX87" s="888"/>
      <c r="RIY87" s="888"/>
      <c r="RIZ87" s="888"/>
      <c r="RJA87" s="888"/>
      <c r="RJB87" s="888"/>
      <c r="RJC87" s="888"/>
      <c r="RJD87" s="888"/>
      <c r="RJE87" s="888"/>
      <c r="RJF87" s="888"/>
      <c r="RJG87" s="888"/>
      <c r="RJH87" s="888"/>
      <c r="RJI87" s="888"/>
      <c r="RJJ87" s="888"/>
      <c r="RJK87" s="888"/>
      <c r="RJL87" s="888"/>
      <c r="RJM87" s="888"/>
      <c r="RJN87" s="888"/>
      <c r="RJO87" s="888"/>
      <c r="RJP87" s="888"/>
      <c r="RJQ87" s="888"/>
      <c r="RJR87" s="888"/>
      <c r="RJS87" s="888"/>
      <c r="RJT87" s="888"/>
      <c r="RJU87" s="888"/>
      <c r="RJV87" s="888"/>
      <c r="RJW87" s="888"/>
      <c r="RJX87" s="888"/>
      <c r="RJY87" s="888"/>
      <c r="RJZ87" s="888"/>
      <c r="RKA87" s="888"/>
      <c r="RKB87" s="888"/>
      <c r="RKC87" s="888"/>
      <c r="RKD87" s="888"/>
      <c r="RKE87" s="888"/>
      <c r="RKF87" s="888"/>
      <c r="RKG87" s="888"/>
      <c r="RKH87" s="888"/>
      <c r="RKI87" s="888"/>
      <c r="RKJ87" s="888"/>
      <c r="RKK87" s="888"/>
      <c r="RKL87" s="888"/>
      <c r="RKM87" s="888"/>
      <c r="RKN87" s="888"/>
      <c r="RKO87" s="888"/>
      <c r="RKP87" s="888"/>
      <c r="RKQ87" s="888"/>
      <c r="RKR87" s="888"/>
      <c r="RKS87" s="888"/>
      <c r="RKT87" s="888"/>
      <c r="RKU87" s="888"/>
      <c r="RKV87" s="888"/>
      <c r="RKW87" s="888"/>
      <c r="RKX87" s="888"/>
      <c r="RKY87" s="888"/>
      <c r="RKZ87" s="888"/>
      <c r="RLA87" s="888"/>
      <c r="RLB87" s="888"/>
      <c r="RLC87" s="888"/>
      <c r="RLD87" s="888"/>
      <c r="RLE87" s="888"/>
      <c r="RLF87" s="888"/>
      <c r="RLG87" s="888"/>
      <c r="RLH87" s="888"/>
      <c r="RLI87" s="888"/>
      <c r="RLJ87" s="888"/>
      <c r="RLK87" s="888"/>
      <c r="RLL87" s="888"/>
      <c r="RLM87" s="888"/>
      <c r="RLN87" s="888"/>
      <c r="RLO87" s="888"/>
      <c r="RLP87" s="888"/>
      <c r="RLQ87" s="888"/>
      <c r="RLR87" s="888"/>
      <c r="RLS87" s="888"/>
      <c r="RLT87" s="888"/>
      <c r="RLU87" s="888"/>
      <c r="RLV87" s="888"/>
      <c r="RLW87" s="888"/>
      <c r="RLX87" s="888"/>
      <c r="RLY87" s="888"/>
      <c r="RLZ87" s="888"/>
      <c r="RMA87" s="888"/>
      <c r="RMB87" s="888"/>
      <c r="RMC87" s="888"/>
      <c r="RMD87" s="888"/>
      <c r="RME87" s="888"/>
      <c r="RMF87" s="888"/>
      <c r="RMG87" s="888"/>
      <c r="RMH87" s="888"/>
      <c r="RMI87" s="888"/>
      <c r="RMJ87" s="888"/>
      <c r="RMK87" s="888"/>
      <c r="RML87" s="888"/>
      <c r="RMM87" s="888"/>
      <c r="RMN87" s="888"/>
      <c r="RMO87" s="888"/>
      <c r="RMP87" s="888"/>
      <c r="RMQ87" s="888"/>
      <c r="RMR87" s="888"/>
      <c r="RMS87" s="888"/>
      <c r="RMT87" s="888"/>
      <c r="RMU87" s="888"/>
      <c r="RMV87" s="888"/>
      <c r="RMW87" s="888"/>
      <c r="RMX87" s="888"/>
      <c r="RMY87" s="888"/>
      <c r="RMZ87" s="888"/>
      <c r="RNA87" s="888"/>
      <c r="RNB87" s="888"/>
      <c r="RNC87" s="888"/>
      <c r="RND87" s="888"/>
      <c r="RNE87" s="888"/>
      <c r="RNF87" s="888"/>
      <c r="RNG87" s="888"/>
      <c r="RNH87" s="888"/>
      <c r="RNI87" s="888"/>
      <c r="RNJ87" s="888"/>
      <c r="RNK87" s="888"/>
      <c r="RNL87" s="888"/>
      <c r="RNM87" s="888"/>
      <c r="RNN87" s="888"/>
      <c r="RNO87" s="888"/>
      <c r="RNP87" s="888"/>
      <c r="RNQ87" s="888"/>
      <c r="RNR87" s="888"/>
      <c r="RNS87" s="888"/>
      <c r="RNT87" s="888"/>
      <c r="RNU87" s="888"/>
      <c r="RNV87" s="888"/>
      <c r="RNW87" s="888"/>
      <c r="RNX87" s="888"/>
      <c r="RNY87" s="888"/>
      <c r="RNZ87" s="888"/>
      <c r="ROA87" s="888"/>
      <c r="ROB87" s="888"/>
      <c r="ROC87" s="888"/>
      <c r="ROD87" s="888"/>
      <c r="ROE87" s="888"/>
      <c r="ROF87" s="888"/>
      <c r="ROG87" s="888"/>
      <c r="ROH87" s="888"/>
      <c r="ROI87" s="888"/>
      <c r="ROJ87" s="888"/>
      <c r="ROK87" s="888"/>
      <c r="ROL87" s="888"/>
      <c r="ROM87" s="888"/>
      <c r="RON87" s="888"/>
      <c r="ROO87" s="888"/>
      <c r="ROP87" s="888"/>
      <c r="ROQ87" s="888"/>
      <c r="ROR87" s="888"/>
      <c r="ROS87" s="888"/>
      <c r="ROT87" s="888"/>
      <c r="ROU87" s="888"/>
      <c r="ROV87" s="888"/>
      <c r="ROW87" s="888"/>
      <c r="ROX87" s="888"/>
      <c r="ROY87" s="888"/>
      <c r="ROZ87" s="888"/>
      <c r="RPA87" s="888"/>
      <c r="RPB87" s="888"/>
      <c r="RPC87" s="888"/>
      <c r="RPD87" s="888"/>
      <c r="RPE87" s="888"/>
      <c r="RPF87" s="888"/>
      <c r="RPG87" s="888"/>
      <c r="RPH87" s="888"/>
      <c r="RPI87" s="888"/>
      <c r="RPJ87" s="888"/>
      <c r="RPK87" s="888"/>
      <c r="RPL87" s="888"/>
      <c r="RPM87" s="888"/>
      <c r="RPN87" s="888"/>
      <c r="RPO87" s="888"/>
      <c r="RPP87" s="888"/>
      <c r="RPQ87" s="888"/>
      <c r="RPR87" s="888"/>
      <c r="RPS87" s="888"/>
      <c r="RPT87" s="888"/>
      <c r="RPU87" s="888"/>
      <c r="RPV87" s="888"/>
      <c r="RPW87" s="888"/>
      <c r="RPX87" s="888"/>
      <c r="RPY87" s="888"/>
      <c r="RPZ87" s="888"/>
      <c r="RQA87" s="888"/>
      <c r="RQB87" s="888"/>
      <c r="RQC87" s="888"/>
      <c r="RQD87" s="888"/>
      <c r="RQE87" s="888"/>
      <c r="RQF87" s="888"/>
      <c r="RQG87" s="888"/>
      <c r="RQH87" s="888"/>
      <c r="RQI87" s="888"/>
      <c r="RQJ87" s="888"/>
      <c r="RQK87" s="888"/>
      <c r="RQL87" s="888"/>
      <c r="RQM87" s="888"/>
      <c r="RQN87" s="888"/>
      <c r="RQO87" s="888"/>
      <c r="RQP87" s="888"/>
      <c r="RQQ87" s="888"/>
      <c r="RQR87" s="888"/>
      <c r="RQS87" s="888"/>
      <c r="RQT87" s="888"/>
      <c r="RQU87" s="888"/>
      <c r="RQV87" s="888"/>
      <c r="RQW87" s="888"/>
      <c r="RQX87" s="888"/>
      <c r="RQY87" s="888"/>
      <c r="RQZ87" s="888"/>
      <c r="RRA87" s="888"/>
      <c r="RRB87" s="888"/>
      <c r="RRC87" s="888"/>
      <c r="RRD87" s="888"/>
      <c r="RRE87" s="888"/>
      <c r="RRF87" s="888"/>
      <c r="RRG87" s="888"/>
      <c r="RRH87" s="888"/>
      <c r="RRI87" s="888"/>
      <c r="RRJ87" s="888"/>
      <c r="RRK87" s="888"/>
      <c r="RRL87" s="888"/>
      <c r="RRM87" s="888"/>
      <c r="RRN87" s="888"/>
      <c r="RRO87" s="888"/>
      <c r="RRP87" s="888"/>
      <c r="RRQ87" s="888"/>
      <c r="RRR87" s="888"/>
      <c r="RRS87" s="888"/>
      <c r="RRT87" s="888"/>
      <c r="RRU87" s="888"/>
      <c r="RRV87" s="888"/>
      <c r="RRW87" s="888"/>
      <c r="RRX87" s="888"/>
      <c r="RRY87" s="888"/>
      <c r="RRZ87" s="888"/>
      <c r="RSA87" s="888"/>
      <c r="RSB87" s="888"/>
      <c r="RSC87" s="888"/>
      <c r="RSD87" s="888"/>
      <c r="RSE87" s="888"/>
      <c r="RSF87" s="888"/>
      <c r="RSG87" s="888"/>
      <c r="RSH87" s="888"/>
      <c r="RSI87" s="888"/>
      <c r="RSJ87" s="888"/>
      <c r="RSK87" s="888"/>
      <c r="RSL87" s="888"/>
      <c r="RSM87" s="888"/>
      <c r="RSN87" s="888"/>
      <c r="RSO87" s="888"/>
      <c r="RSP87" s="888"/>
      <c r="RSQ87" s="888"/>
      <c r="RSR87" s="888"/>
      <c r="RSS87" s="888"/>
      <c r="RST87" s="888"/>
      <c r="RSU87" s="888"/>
      <c r="RSV87" s="888"/>
      <c r="RSW87" s="888"/>
      <c r="RSX87" s="888"/>
      <c r="RSY87" s="888"/>
      <c r="RSZ87" s="888"/>
      <c r="RTA87" s="888"/>
      <c r="RTB87" s="888"/>
      <c r="RTC87" s="888"/>
      <c r="RTD87" s="888"/>
      <c r="RTE87" s="888"/>
      <c r="RTF87" s="888"/>
      <c r="RTG87" s="888"/>
      <c r="RTH87" s="888"/>
      <c r="RTI87" s="888"/>
      <c r="RTJ87" s="888"/>
      <c r="RTK87" s="888"/>
      <c r="RTL87" s="888"/>
      <c r="RTM87" s="888"/>
      <c r="RTN87" s="888"/>
      <c r="RTO87" s="888"/>
      <c r="RTP87" s="888"/>
      <c r="RTQ87" s="888"/>
      <c r="RTR87" s="888"/>
      <c r="RTS87" s="888"/>
      <c r="RTT87" s="888"/>
      <c r="RTU87" s="888"/>
      <c r="RTV87" s="888"/>
      <c r="RTW87" s="888"/>
      <c r="RTX87" s="888"/>
      <c r="RTY87" s="888"/>
      <c r="RTZ87" s="888"/>
      <c r="RUA87" s="888"/>
      <c r="RUB87" s="888"/>
      <c r="RUC87" s="888"/>
      <c r="RUD87" s="888"/>
      <c r="RUE87" s="888"/>
      <c r="RUF87" s="888"/>
      <c r="RUG87" s="888"/>
      <c r="RUH87" s="888"/>
      <c r="RUI87" s="888"/>
      <c r="RUJ87" s="888"/>
      <c r="RUK87" s="888"/>
      <c r="RUL87" s="888"/>
      <c r="RUM87" s="888"/>
      <c r="RUN87" s="888"/>
      <c r="RUO87" s="888"/>
      <c r="RUP87" s="888"/>
      <c r="RUQ87" s="888"/>
      <c r="RUR87" s="888"/>
      <c r="RUS87" s="888"/>
      <c r="RUT87" s="888"/>
      <c r="RUU87" s="888"/>
      <c r="RUV87" s="888"/>
      <c r="RUW87" s="888"/>
      <c r="RUX87" s="888"/>
      <c r="RUY87" s="888"/>
      <c r="RUZ87" s="888"/>
      <c r="RVA87" s="888"/>
      <c r="RVB87" s="888"/>
      <c r="RVC87" s="888"/>
      <c r="RVD87" s="888"/>
      <c r="RVE87" s="888"/>
      <c r="RVF87" s="888"/>
      <c r="RVG87" s="888"/>
      <c r="RVH87" s="888"/>
      <c r="RVI87" s="888"/>
      <c r="RVJ87" s="888"/>
      <c r="RVK87" s="888"/>
      <c r="RVL87" s="888"/>
      <c r="RVM87" s="888"/>
      <c r="RVN87" s="888"/>
      <c r="RVO87" s="888"/>
      <c r="RVP87" s="888"/>
      <c r="RVQ87" s="888"/>
      <c r="RVR87" s="888"/>
      <c r="RVS87" s="888"/>
      <c r="RVT87" s="888"/>
      <c r="RVU87" s="888"/>
      <c r="RVV87" s="888"/>
      <c r="RVW87" s="888"/>
      <c r="RVX87" s="888"/>
      <c r="RVY87" s="888"/>
      <c r="RVZ87" s="888"/>
      <c r="RWA87" s="888"/>
      <c r="RWB87" s="888"/>
      <c r="RWC87" s="888"/>
      <c r="RWD87" s="888"/>
      <c r="RWE87" s="888"/>
      <c r="RWF87" s="888"/>
      <c r="RWG87" s="888"/>
      <c r="RWH87" s="888"/>
      <c r="RWI87" s="888"/>
      <c r="RWJ87" s="888"/>
      <c r="RWK87" s="888"/>
      <c r="RWL87" s="888"/>
      <c r="RWM87" s="888"/>
      <c r="RWN87" s="888"/>
      <c r="RWO87" s="888"/>
      <c r="RWP87" s="888"/>
      <c r="RWQ87" s="888"/>
      <c r="RWR87" s="888"/>
      <c r="RWS87" s="888"/>
      <c r="RWT87" s="888"/>
      <c r="RWU87" s="888"/>
      <c r="RWV87" s="888"/>
      <c r="RWW87" s="888"/>
      <c r="RWX87" s="888"/>
      <c r="RWY87" s="888"/>
      <c r="RWZ87" s="888"/>
      <c r="RXA87" s="888"/>
      <c r="RXB87" s="888"/>
      <c r="RXC87" s="888"/>
      <c r="RXD87" s="888"/>
      <c r="RXE87" s="888"/>
      <c r="RXF87" s="888"/>
      <c r="RXG87" s="888"/>
      <c r="RXH87" s="888"/>
      <c r="RXI87" s="888"/>
      <c r="RXJ87" s="888"/>
      <c r="RXK87" s="888"/>
      <c r="RXL87" s="888"/>
      <c r="RXM87" s="888"/>
      <c r="RXN87" s="888"/>
      <c r="RXO87" s="888"/>
      <c r="RXP87" s="888"/>
      <c r="RXQ87" s="888"/>
      <c r="RXR87" s="888"/>
      <c r="RXS87" s="888"/>
      <c r="RXT87" s="888"/>
      <c r="RXU87" s="888"/>
      <c r="RXV87" s="888"/>
      <c r="RXW87" s="888"/>
      <c r="RXX87" s="888"/>
      <c r="RXY87" s="888"/>
      <c r="RXZ87" s="888"/>
      <c r="RYA87" s="888"/>
      <c r="RYB87" s="888"/>
      <c r="RYC87" s="888"/>
      <c r="RYD87" s="888"/>
      <c r="RYE87" s="888"/>
      <c r="RYF87" s="888"/>
      <c r="RYG87" s="888"/>
      <c r="RYH87" s="888"/>
      <c r="RYI87" s="888"/>
      <c r="RYJ87" s="888"/>
      <c r="RYK87" s="888"/>
      <c r="RYL87" s="888"/>
      <c r="RYM87" s="888"/>
      <c r="RYN87" s="888"/>
      <c r="RYO87" s="888"/>
      <c r="RYP87" s="888"/>
      <c r="RYQ87" s="888"/>
      <c r="RYR87" s="888"/>
      <c r="RYS87" s="888"/>
      <c r="RYT87" s="888"/>
      <c r="RYU87" s="888"/>
      <c r="RYV87" s="888"/>
      <c r="RYW87" s="888"/>
      <c r="RYX87" s="888"/>
      <c r="RYY87" s="888"/>
      <c r="RYZ87" s="888"/>
      <c r="RZA87" s="888"/>
      <c r="RZB87" s="888"/>
      <c r="RZC87" s="888"/>
      <c r="RZD87" s="888"/>
      <c r="RZE87" s="888"/>
      <c r="RZF87" s="888"/>
      <c r="RZG87" s="888"/>
      <c r="RZH87" s="888"/>
      <c r="RZI87" s="888"/>
      <c r="RZJ87" s="888"/>
      <c r="RZK87" s="888"/>
      <c r="RZL87" s="888"/>
      <c r="RZM87" s="888"/>
      <c r="RZN87" s="888"/>
      <c r="RZO87" s="888"/>
      <c r="RZP87" s="888"/>
      <c r="RZQ87" s="888"/>
      <c r="RZR87" s="888"/>
      <c r="RZS87" s="888"/>
      <c r="RZT87" s="888"/>
      <c r="RZU87" s="888"/>
      <c r="RZV87" s="888"/>
      <c r="RZW87" s="888"/>
      <c r="RZX87" s="888"/>
      <c r="RZY87" s="888"/>
      <c r="RZZ87" s="888"/>
      <c r="SAA87" s="888"/>
      <c r="SAB87" s="888"/>
      <c r="SAC87" s="888"/>
      <c r="SAD87" s="888"/>
      <c r="SAE87" s="888"/>
      <c r="SAF87" s="888"/>
      <c r="SAG87" s="888"/>
      <c r="SAH87" s="888"/>
      <c r="SAI87" s="888"/>
      <c r="SAJ87" s="888"/>
      <c r="SAK87" s="888"/>
      <c r="SAL87" s="888"/>
      <c r="SAM87" s="888"/>
      <c r="SAN87" s="888"/>
      <c r="SAO87" s="888"/>
      <c r="SAP87" s="888"/>
      <c r="SAQ87" s="888"/>
      <c r="SAR87" s="888"/>
      <c r="SAS87" s="888"/>
      <c r="SAT87" s="888"/>
      <c r="SAU87" s="888"/>
      <c r="SAV87" s="888"/>
      <c r="SAW87" s="888"/>
      <c r="SAX87" s="888"/>
      <c r="SAY87" s="888"/>
      <c r="SAZ87" s="888"/>
      <c r="SBA87" s="888"/>
      <c r="SBB87" s="888"/>
      <c r="SBC87" s="888"/>
      <c r="SBD87" s="888"/>
      <c r="SBE87" s="888"/>
      <c r="SBF87" s="888"/>
      <c r="SBG87" s="888"/>
      <c r="SBH87" s="888"/>
      <c r="SBI87" s="888"/>
      <c r="SBJ87" s="888"/>
      <c r="SBK87" s="888"/>
      <c r="SBL87" s="888"/>
      <c r="SBM87" s="888"/>
      <c r="SBN87" s="888"/>
      <c r="SBO87" s="888"/>
      <c r="SBP87" s="888"/>
      <c r="SBQ87" s="888"/>
      <c r="SBR87" s="888"/>
      <c r="SBS87" s="888"/>
      <c r="SBT87" s="888"/>
      <c r="SBU87" s="888"/>
      <c r="SBV87" s="888"/>
      <c r="SBW87" s="888"/>
      <c r="SBX87" s="888"/>
      <c r="SBY87" s="888"/>
      <c r="SBZ87" s="888"/>
      <c r="SCA87" s="888"/>
      <c r="SCB87" s="888"/>
      <c r="SCC87" s="888"/>
      <c r="SCD87" s="888"/>
      <c r="SCE87" s="888"/>
      <c r="SCF87" s="888"/>
      <c r="SCG87" s="888"/>
      <c r="SCH87" s="888"/>
      <c r="SCI87" s="888"/>
      <c r="SCJ87" s="888"/>
      <c r="SCK87" s="888"/>
      <c r="SCL87" s="888"/>
      <c r="SCM87" s="888"/>
      <c r="SCN87" s="888"/>
      <c r="SCO87" s="888"/>
      <c r="SCP87" s="888"/>
      <c r="SCQ87" s="888"/>
      <c r="SCR87" s="888"/>
      <c r="SCS87" s="888"/>
      <c r="SCT87" s="888"/>
      <c r="SCU87" s="888"/>
      <c r="SCV87" s="888"/>
      <c r="SCW87" s="888"/>
      <c r="SCX87" s="888"/>
      <c r="SCY87" s="888"/>
      <c r="SCZ87" s="888"/>
      <c r="SDA87" s="888"/>
      <c r="SDB87" s="888"/>
      <c r="SDC87" s="888"/>
      <c r="SDD87" s="888"/>
      <c r="SDE87" s="888"/>
      <c r="SDF87" s="888"/>
      <c r="SDG87" s="888"/>
      <c r="SDH87" s="888"/>
      <c r="SDI87" s="888"/>
      <c r="SDJ87" s="888"/>
      <c r="SDK87" s="888"/>
      <c r="SDL87" s="888"/>
      <c r="SDM87" s="888"/>
      <c r="SDN87" s="888"/>
      <c r="SDO87" s="888"/>
      <c r="SDP87" s="888"/>
      <c r="SDQ87" s="888"/>
      <c r="SDR87" s="888"/>
      <c r="SDS87" s="888"/>
      <c r="SDT87" s="888"/>
      <c r="SDU87" s="888"/>
      <c r="SDV87" s="888"/>
      <c r="SDW87" s="888"/>
      <c r="SDX87" s="888"/>
      <c r="SDY87" s="888"/>
      <c r="SDZ87" s="888"/>
      <c r="SEA87" s="888"/>
      <c r="SEB87" s="888"/>
      <c r="SEC87" s="888"/>
      <c r="SED87" s="888"/>
      <c r="SEE87" s="888"/>
      <c r="SEF87" s="888"/>
      <c r="SEG87" s="888"/>
      <c r="SEH87" s="888"/>
      <c r="SEI87" s="888"/>
      <c r="SEJ87" s="888"/>
      <c r="SEK87" s="888"/>
      <c r="SEL87" s="888"/>
      <c r="SEM87" s="888"/>
      <c r="SEN87" s="888"/>
      <c r="SEO87" s="888"/>
      <c r="SEP87" s="888"/>
      <c r="SEQ87" s="888"/>
      <c r="SER87" s="888"/>
      <c r="SES87" s="888"/>
      <c r="SET87" s="888"/>
      <c r="SEU87" s="888"/>
      <c r="SEV87" s="888"/>
      <c r="SEW87" s="888"/>
      <c r="SEX87" s="888"/>
      <c r="SEY87" s="888"/>
      <c r="SEZ87" s="888"/>
      <c r="SFA87" s="888"/>
      <c r="SFB87" s="888"/>
      <c r="SFC87" s="888"/>
      <c r="SFD87" s="888"/>
      <c r="SFE87" s="888"/>
      <c r="SFF87" s="888"/>
      <c r="SFG87" s="888"/>
      <c r="SFH87" s="888"/>
      <c r="SFI87" s="888"/>
      <c r="SFJ87" s="888"/>
      <c r="SFK87" s="888"/>
      <c r="SFL87" s="888"/>
      <c r="SFM87" s="888"/>
      <c r="SFN87" s="888"/>
      <c r="SFO87" s="888"/>
      <c r="SFP87" s="888"/>
      <c r="SFQ87" s="888"/>
      <c r="SFR87" s="888"/>
      <c r="SFS87" s="888"/>
      <c r="SFT87" s="888"/>
      <c r="SFU87" s="888"/>
      <c r="SFV87" s="888"/>
      <c r="SFW87" s="888"/>
      <c r="SFX87" s="888"/>
      <c r="SFY87" s="888"/>
      <c r="SFZ87" s="888"/>
      <c r="SGA87" s="888"/>
      <c r="SGB87" s="888"/>
      <c r="SGC87" s="888"/>
      <c r="SGD87" s="888"/>
      <c r="SGE87" s="888"/>
      <c r="SGF87" s="888"/>
      <c r="SGG87" s="888"/>
      <c r="SGH87" s="888"/>
      <c r="SGI87" s="888"/>
      <c r="SGJ87" s="888"/>
      <c r="SGK87" s="888"/>
      <c r="SGL87" s="888"/>
      <c r="SGM87" s="888"/>
      <c r="SGN87" s="888"/>
      <c r="SGO87" s="888"/>
      <c r="SGP87" s="888"/>
      <c r="SGQ87" s="888"/>
      <c r="SGR87" s="888"/>
      <c r="SGS87" s="888"/>
      <c r="SGT87" s="888"/>
      <c r="SGU87" s="888"/>
      <c r="SGV87" s="888"/>
      <c r="SGW87" s="888"/>
      <c r="SGX87" s="888"/>
      <c r="SGY87" s="888"/>
      <c r="SGZ87" s="888"/>
      <c r="SHA87" s="888"/>
      <c r="SHB87" s="888"/>
      <c r="SHC87" s="888"/>
      <c r="SHD87" s="888"/>
      <c r="SHE87" s="888"/>
      <c r="SHF87" s="888"/>
      <c r="SHG87" s="888"/>
      <c r="SHH87" s="888"/>
      <c r="SHI87" s="888"/>
      <c r="SHJ87" s="888"/>
      <c r="SHK87" s="888"/>
      <c r="SHL87" s="888"/>
      <c r="SHM87" s="888"/>
      <c r="SHN87" s="888"/>
      <c r="SHO87" s="888"/>
      <c r="SHP87" s="888"/>
      <c r="SHQ87" s="888"/>
      <c r="SHR87" s="888"/>
      <c r="SHS87" s="888"/>
      <c r="SHT87" s="888"/>
      <c r="SHU87" s="888"/>
      <c r="SHV87" s="888"/>
      <c r="SHW87" s="888"/>
      <c r="SHX87" s="888"/>
      <c r="SHY87" s="888"/>
      <c r="SHZ87" s="888"/>
      <c r="SIA87" s="888"/>
      <c r="SIB87" s="888"/>
      <c r="SIC87" s="888"/>
      <c r="SID87" s="888"/>
      <c r="SIE87" s="888"/>
      <c r="SIF87" s="888"/>
      <c r="SIG87" s="888"/>
      <c r="SIH87" s="888"/>
      <c r="SII87" s="888"/>
      <c r="SIJ87" s="888"/>
      <c r="SIK87" s="888"/>
      <c r="SIL87" s="888"/>
      <c r="SIM87" s="888"/>
      <c r="SIN87" s="888"/>
      <c r="SIO87" s="888"/>
      <c r="SIP87" s="888"/>
      <c r="SIQ87" s="888"/>
      <c r="SIR87" s="888"/>
      <c r="SIS87" s="888"/>
      <c r="SIT87" s="888"/>
      <c r="SIU87" s="888"/>
      <c r="SIV87" s="888"/>
      <c r="SIW87" s="888"/>
      <c r="SIX87" s="888"/>
      <c r="SIY87" s="888"/>
      <c r="SIZ87" s="888"/>
      <c r="SJA87" s="888"/>
      <c r="SJB87" s="888"/>
      <c r="SJC87" s="888"/>
      <c r="SJD87" s="888"/>
      <c r="SJE87" s="888"/>
      <c r="SJF87" s="888"/>
      <c r="SJG87" s="888"/>
      <c r="SJH87" s="888"/>
      <c r="SJI87" s="888"/>
      <c r="SJJ87" s="888"/>
      <c r="SJK87" s="888"/>
      <c r="SJL87" s="888"/>
      <c r="SJM87" s="888"/>
      <c r="SJN87" s="888"/>
      <c r="SJO87" s="888"/>
      <c r="SJP87" s="888"/>
      <c r="SJQ87" s="888"/>
      <c r="SJR87" s="888"/>
      <c r="SJS87" s="888"/>
      <c r="SJT87" s="888"/>
      <c r="SJU87" s="888"/>
      <c r="SJV87" s="888"/>
      <c r="SJW87" s="888"/>
      <c r="SJX87" s="888"/>
      <c r="SJY87" s="888"/>
      <c r="SJZ87" s="888"/>
      <c r="SKA87" s="888"/>
      <c r="SKB87" s="888"/>
      <c r="SKC87" s="888"/>
      <c r="SKD87" s="888"/>
      <c r="SKE87" s="888"/>
      <c r="SKF87" s="888"/>
      <c r="SKG87" s="888"/>
      <c r="SKH87" s="888"/>
      <c r="SKI87" s="888"/>
      <c r="SKJ87" s="888"/>
      <c r="SKK87" s="888"/>
      <c r="SKL87" s="888"/>
      <c r="SKM87" s="888"/>
      <c r="SKN87" s="888"/>
      <c r="SKO87" s="888"/>
      <c r="SKP87" s="888"/>
      <c r="SKQ87" s="888"/>
      <c r="SKR87" s="888"/>
      <c r="SKS87" s="888"/>
      <c r="SKT87" s="888"/>
      <c r="SKU87" s="888"/>
      <c r="SKV87" s="888"/>
      <c r="SKW87" s="888"/>
      <c r="SKX87" s="888"/>
      <c r="SKY87" s="888"/>
      <c r="SKZ87" s="888"/>
      <c r="SLA87" s="888"/>
      <c r="SLB87" s="888"/>
      <c r="SLC87" s="888"/>
      <c r="SLD87" s="888"/>
      <c r="SLE87" s="888"/>
      <c r="SLF87" s="888"/>
      <c r="SLG87" s="888"/>
      <c r="SLH87" s="888"/>
      <c r="SLI87" s="888"/>
      <c r="SLJ87" s="888"/>
      <c r="SLK87" s="888"/>
      <c r="SLL87" s="888"/>
      <c r="SLM87" s="888"/>
      <c r="SLN87" s="888"/>
      <c r="SLO87" s="888"/>
      <c r="SLP87" s="888"/>
      <c r="SLQ87" s="888"/>
      <c r="SLR87" s="888"/>
      <c r="SLS87" s="888"/>
      <c r="SLT87" s="888"/>
      <c r="SLU87" s="888"/>
      <c r="SLV87" s="888"/>
      <c r="SLW87" s="888"/>
      <c r="SLX87" s="888"/>
      <c r="SLY87" s="888"/>
      <c r="SLZ87" s="888"/>
      <c r="SMA87" s="888"/>
      <c r="SMB87" s="888"/>
      <c r="SMC87" s="888"/>
      <c r="SMD87" s="888"/>
      <c r="SME87" s="888"/>
      <c r="SMF87" s="888"/>
      <c r="SMG87" s="888"/>
      <c r="SMH87" s="888"/>
      <c r="SMI87" s="888"/>
      <c r="SMJ87" s="888"/>
      <c r="SMK87" s="888"/>
      <c r="SML87" s="888"/>
      <c r="SMM87" s="888"/>
      <c r="SMN87" s="888"/>
      <c r="SMO87" s="888"/>
      <c r="SMP87" s="888"/>
      <c r="SMQ87" s="888"/>
      <c r="SMR87" s="888"/>
      <c r="SMS87" s="888"/>
      <c r="SMT87" s="888"/>
      <c r="SMU87" s="888"/>
      <c r="SMV87" s="888"/>
      <c r="SMW87" s="888"/>
      <c r="SMX87" s="888"/>
      <c r="SMY87" s="888"/>
      <c r="SMZ87" s="888"/>
      <c r="SNA87" s="888"/>
      <c r="SNB87" s="888"/>
      <c r="SNC87" s="888"/>
      <c r="SND87" s="888"/>
      <c r="SNE87" s="888"/>
      <c r="SNF87" s="888"/>
      <c r="SNG87" s="888"/>
      <c r="SNH87" s="888"/>
      <c r="SNI87" s="888"/>
      <c r="SNJ87" s="888"/>
      <c r="SNK87" s="888"/>
      <c r="SNL87" s="888"/>
      <c r="SNM87" s="888"/>
      <c r="SNN87" s="888"/>
      <c r="SNO87" s="888"/>
      <c r="SNP87" s="888"/>
      <c r="SNQ87" s="888"/>
      <c r="SNR87" s="888"/>
      <c r="SNS87" s="888"/>
      <c r="SNT87" s="888"/>
      <c r="SNU87" s="888"/>
      <c r="SNV87" s="888"/>
      <c r="SNW87" s="888"/>
      <c r="SNX87" s="888"/>
      <c r="SNY87" s="888"/>
      <c r="SNZ87" s="888"/>
      <c r="SOA87" s="888"/>
      <c r="SOB87" s="888"/>
      <c r="SOC87" s="888"/>
      <c r="SOD87" s="888"/>
      <c r="SOE87" s="888"/>
      <c r="SOF87" s="888"/>
      <c r="SOG87" s="888"/>
      <c r="SOH87" s="888"/>
      <c r="SOI87" s="888"/>
      <c r="SOJ87" s="888"/>
      <c r="SOK87" s="888"/>
      <c r="SOL87" s="888"/>
      <c r="SOM87" s="888"/>
      <c r="SON87" s="888"/>
      <c r="SOO87" s="888"/>
      <c r="SOP87" s="888"/>
      <c r="SOQ87" s="888"/>
      <c r="SOR87" s="888"/>
      <c r="SOS87" s="888"/>
      <c r="SOT87" s="888"/>
      <c r="SOU87" s="888"/>
      <c r="SOV87" s="888"/>
      <c r="SOW87" s="888"/>
      <c r="SOX87" s="888"/>
      <c r="SOY87" s="888"/>
      <c r="SOZ87" s="888"/>
      <c r="SPA87" s="888"/>
      <c r="SPB87" s="888"/>
      <c r="SPC87" s="888"/>
      <c r="SPD87" s="888"/>
      <c r="SPE87" s="888"/>
      <c r="SPF87" s="888"/>
      <c r="SPG87" s="888"/>
      <c r="SPH87" s="888"/>
      <c r="SPI87" s="888"/>
      <c r="SPJ87" s="888"/>
      <c r="SPK87" s="888"/>
      <c r="SPL87" s="888"/>
      <c r="SPM87" s="888"/>
      <c r="SPN87" s="888"/>
      <c r="SPO87" s="888"/>
      <c r="SPP87" s="888"/>
      <c r="SPQ87" s="888"/>
      <c r="SPR87" s="888"/>
      <c r="SPS87" s="888"/>
      <c r="SPT87" s="888"/>
      <c r="SPU87" s="888"/>
      <c r="SPV87" s="888"/>
      <c r="SPW87" s="888"/>
      <c r="SPX87" s="888"/>
      <c r="SPY87" s="888"/>
      <c r="SPZ87" s="888"/>
      <c r="SQA87" s="888"/>
      <c r="SQB87" s="888"/>
      <c r="SQC87" s="888"/>
      <c r="SQD87" s="888"/>
      <c r="SQE87" s="888"/>
      <c r="SQF87" s="888"/>
      <c r="SQG87" s="888"/>
      <c r="SQH87" s="888"/>
      <c r="SQI87" s="888"/>
      <c r="SQJ87" s="888"/>
      <c r="SQK87" s="888"/>
      <c r="SQL87" s="888"/>
      <c r="SQM87" s="888"/>
      <c r="SQN87" s="888"/>
      <c r="SQO87" s="888"/>
      <c r="SQP87" s="888"/>
      <c r="SQQ87" s="888"/>
      <c r="SQR87" s="888"/>
      <c r="SQS87" s="888"/>
      <c r="SQT87" s="888"/>
      <c r="SQU87" s="888"/>
      <c r="SQV87" s="888"/>
      <c r="SQW87" s="888"/>
      <c r="SQX87" s="888"/>
      <c r="SQY87" s="888"/>
      <c r="SQZ87" s="888"/>
      <c r="SRA87" s="888"/>
      <c r="SRB87" s="888"/>
      <c r="SRC87" s="888"/>
      <c r="SRD87" s="888"/>
      <c r="SRE87" s="888"/>
      <c r="SRF87" s="888"/>
      <c r="SRG87" s="888"/>
      <c r="SRH87" s="888"/>
      <c r="SRI87" s="888"/>
      <c r="SRJ87" s="888"/>
      <c r="SRK87" s="888"/>
      <c r="SRL87" s="888"/>
      <c r="SRM87" s="888"/>
      <c r="SRN87" s="888"/>
      <c r="SRO87" s="888"/>
      <c r="SRP87" s="888"/>
      <c r="SRQ87" s="888"/>
      <c r="SRR87" s="888"/>
      <c r="SRS87" s="888"/>
      <c r="SRT87" s="888"/>
      <c r="SRU87" s="888"/>
      <c r="SRV87" s="888"/>
      <c r="SRW87" s="888"/>
      <c r="SRX87" s="888"/>
      <c r="SRY87" s="888"/>
      <c r="SRZ87" s="888"/>
      <c r="SSA87" s="888"/>
      <c r="SSB87" s="888"/>
      <c r="SSC87" s="888"/>
      <c r="SSD87" s="888"/>
      <c r="SSE87" s="888"/>
      <c r="SSF87" s="888"/>
      <c r="SSG87" s="888"/>
      <c r="SSH87" s="888"/>
      <c r="SSI87" s="888"/>
      <c r="SSJ87" s="888"/>
      <c r="SSK87" s="888"/>
      <c r="SSL87" s="888"/>
      <c r="SSM87" s="888"/>
      <c r="SSN87" s="888"/>
      <c r="SSO87" s="888"/>
      <c r="SSP87" s="888"/>
      <c r="SSQ87" s="888"/>
      <c r="SSR87" s="888"/>
      <c r="SSS87" s="888"/>
      <c r="SST87" s="888"/>
      <c r="SSU87" s="888"/>
      <c r="SSV87" s="888"/>
      <c r="SSW87" s="888"/>
      <c r="SSX87" s="888"/>
      <c r="SSY87" s="888"/>
      <c r="SSZ87" s="888"/>
      <c r="STA87" s="888"/>
      <c r="STB87" s="888"/>
      <c r="STC87" s="888"/>
      <c r="STD87" s="888"/>
      <c r="STE87" s="888"/>
      <c r="STF87" s="888"/>
      <c r="STG87" s="888"/>
      <c r="STH87" s="888"/>
      <c r="STI87" s="888"/>
      <c r="STJ87" s="888"/>
      <c r="STK87" s="888"/>
      <c r="STL87" s="888"/>
      <c r="STM87" s="888"/>
      <c r="STN87" s="888"/>
      <c r="STO87" s="888"/>
      <c r="STP87" s="888"/>
      <c r="STQ87" s="888"/>
      <c r="STR87" s="888"/>
      <c r="STS87" s="888"/>
      <c r="STT87" s="888"/>
      <c r="STU87" s="888"/>
      <c r="STV87" s="888"/>
      <c r="STW87" s="888"/>
      <c r="STX87" s="888"/>
      <c r="STY87" s="888"/>
      <c r="STZ87" s="888"/>
      <c r="SUA87" s="888"/>
      <c r="SUB87" s="888"/>
      <c r="SUC87" s="888"/>
      <c r="SUD87" s="888"/>
      <c r="SUE87" s="888"/>
      <c r="SUF87" s="888"/>
      <c r="SUG87" s="888"/>
      <c r="SUH87" s="888"/>
      <c r="SUI87" s="888"/>
      <c r="SUJ87" s="888"/>
      <c r="SUK87" s="888"/>
      <c r="SUL87" s="888"/>
      <c r="SUM87" s="888"/>
      <c r="SUN87" s="888"/>
      <c r="SUO87" s="888"/>
      <c r="SUP87" s="888"/>
      <c r="SUQ87" s="888"/>
      <c r="SUR87" s="888"/>
      <c r="SUS87" s="888"/>
      <c r="SUT87" s="888"/>
      <c r="SUU87" s="888"/>
      <c r="SUV87" s="888"/>
      <c r="SUW87" s="888"/>
      <c r="SUX87" s="888"/>
      <c r="SUY87" s="888"/>
      <c r="SUZ87" s="888"/>
      <c r="SVA87" s="888"/>
      <c r="SVB87" s="888"/>
      <c r="SVC87" s="888"/>
      <c r="SVD87" s="888"/>
      <c r="SVE87" s="888"/>
      <c r="SVF87" s="888"/>
      <c r="SVG87" s="888"/>
      <c r="SVH87" s="888"/>
      <c r="SVI87" s="888"/>
      <c r="SVJ87" s="888"/>
      <c r="SVK87" s="888"/>
      <c r="SVL87" s="888"/>
      <c r="SVM87" s="888"/>
      <c r="SVN87" s="888"/>
      <c r="SVO87" s="888"/>
      <c r="SVP87" s="888"/>
      <c r="SVQ87" s="888"/>
      <c r="SVR87" s="888"/>
      <c r="SVS87" s="888"/>
      <c r="SVT87" s="888"/>
      <c r="SVU87" s="888"/>
      <c r="SVV87" s="888"/>
      <c r="SVW87" s="888"/>
      <c r="SVX87" s="888"/>
      <c r="SVY87" s="888"/>
      <c r="SVZ87" s="888"/>
      <c r="SWA87" s="888"/>
      <c r="SWB87" s="888"/>
      <c r="SWC87" s="888"/>
      <c r="SWD87" s="888"/>
      <c r="SWE87" s="888"/>
      <c r="SWF87" s="888"/>
      <c r="SWG87" s="888"/>
      <c r="SWH87" s="888"/>
      <c r="SWI87" s="888"/>
      <c r="SWJ87" s="888"/>
      <c r="SWK87" s="888"/>
      <c r="SWL87" s="888"/>
      <c r="SWM87" s="888"/>
      <c r="SWN87" s="888"/>
      <c r="SWO87" s="888"/>
      <c r="SWP87" s="888"/>
      <c r="SWQ87" s="888"/>
      <c r="SWR87" s="888"/>
      <c r="SWS87" s="888"/>
      <c r="SWT87" s="888"/>
      <c r="SWU87" s="888"/>
      <c r="SWV87" s="888"/>
      <c r="SWW87" s="888"/>
      <c r="SWX87" s="888"/>
      <c r="SWY87" s="888"/>
      <c r="SWZ87" s="888"/>
      <c r="SXA87" s="888"/>
      <c r="SXB87" s="888"/>
      <c r="SXC87" s="888"/>
      <c r="SXD87" s="888"/>
      <c r="SXE87" s="888"/>
      <c r="SXF87" s="888"/>
      <c r="SXG87" s="888"/>
      <c r="SXH87" s="888"/>
      <c r="SXI87" s="888"/>
      <c r="SXJ87" s="888"/>
      <c r="SXK87" s="888"/>
      <c r="SXL87" s="888"/>
      <c r="SXM87" s="888"/>
      <c r="SXN87" s="888"/>
      <c r="SXO87" s="888"/>
      <c r="SXP87" s="888"/>
      <c r="SXQ87" s="888"/>
      <c r="SXR87" s="888"/>
      <c r="SXS87" s="888"/>
      <c r="SXT87" s="888"/>
      <c r="SXU87" s="888"/>
      <c r="SXV87" s="888"/>
      <c r="SXW87" s="888"/>
      <c r="SXX87" s="888"/>
      <c r="SXY87" s="888"/>
      <c r="SXZ87" s="888"/>
      <c r="SYA87" s="888"/>
      <c r="SYB87" s="888"/>
      <c r="SYC87" s="888"/>
      <c r="SYD87" s="888"/>
      <c r="SYE87" s="888"/>
      <c r="SYF87" s="888"/>
      <c r="SYG87" s="888"/>
      <c r="SYH87" s="888"/>
      <c r="SYI87" s="888"/>
      <c r="SYJ87" s="888"/>
      <c r="SYK87" s="888"/>
      <c r="SYL87" s="888"/>
      <c r="SYM87" s="888"/>
      <c r="SYN87" s="888"/>
      <c r="SYO87" s="888"/>
      <c r="SYP87" s="888"/>
      <c r="SYQ87" s="888"/>
      <c r="SYR87" s="888"/>
      <c r="SYS87" s="888"/>
      <c r="SYT87" s="888"/>
      <c r="SYU87" s="888"/>
      <c r="SYV87" s="888"/>
      <c r="SYW87" s="888"/>
      <c r="SYX87" s="888"/>
      <c r="SYY87" s="888"/>
      <c r="SYZ87" s="888"/>
      <c r="SZA87" s="888"/>
      <c r="SZB87" s="888"/>
      <c r="SZC87" s="888"/>
      <c r="SZD87" s="888"/>
      <c r="SZE87" s="888"/>
      <c r="SZF87" s="888"/>
      <c r="SZG87" s="888"/>
      <c r="SZH87" s="888"/>
      <c r="SZI87" s="888"/>
      <c r="SZJ87" s="888"/>
      <c r="SZK87" s="888"/>
      <c r="SZL87" s="888"/>
      <c r="SZM87" s="888"/>
      <c r="SZN87" s="888"/>
      <c r="SZO87" s="888"/>
      <c r="SZP87" s="888"/>
      <c r="SZQ87" s="888"/>
      <c r="SZR87" s="888"/>
      <c r="SZS87" s="888"/>
      <c r="SZT87" s="888"/>
      <c r="SZU87" s="888"/>
      <c r="SZV87" s="888"/>
      <c r="SZW87" s="888"/>
      <c r="SZX87" s="888"/>
      <c r="SZY87" s="888"/>
      <c r="SZZ87" s="888"/>
      <c r="TAA87" s="888"/>
      <c r="TAB87" s="888"/>
      <c r="TAC87" s="888"/>
      <c r="TAD87" s="888"/>
      <c r="TAE87" s="888"/>
      <c r="TAF87" s="888"/>
      <c r="TAG87" s="888"/>
      <c r="TAH87" s="888"/>
      <c r="TAI87" s="888"/>
      <c r="TAJ87" s="888"/>
      <c r="TAK87" s="888"/>
      <c r="TAL87" s="888"/>
      <c r="TAM87" s="888"/>
      <c r="TAN87" s="888"/>
      <c r="TAO87" s="888"/>
      <c r="TAP87" s="888"/>
      <c r="TAQ87" s="888"/>
      <c r="TAR87" s="888"/>
      <c r="TAS87" s="888"/>
      <c r="TAT87" s="888"/>
      <c r="TAU87" s="888"/>
      <c r="TAV87" s="888"/>
      <c r="TAW87" s="888"/>
      <c r="TAX87" s="888"/>
      <c r="TAY87" s="888"/>
      <c r="TAZ87" s="888"/>
      <c r="TBA87" s="888"/>
      <c r="TBB87" s="888"/>
      <c r="TBC87" s="888"/>
      <c r="TBD87" s="888"/>
      <c r="TBE87" s="888"/>
      <c r="TBF87" s="888"/>
      <c r="TBG87" s="888"/>
      <c r="TBH87" s="888"/>
      <c r="TBI87" s="888"/>
      <c r="TBJ87" s="888"/>
      <c r="TBK87" s="888"/>
      <c r="TBL87" s="888"/>
      <c r="TBM87" s="888"/>
      <c r="TBN87" s="888"/>
      <c r="TBO87" s="888"/>
      <c r="TBP87" s="888"/>
      <c r="TBQ87" s="888"/>
      <c r="TBR87" s="888"/>
      <c r="TBS87" s="888"/>
      <c r="TBT87" s="888"/>
      <c r="TBU87" s="888"/>
      <c r="TBV87" s="888"/>
      <c r="TBW87" s="888"/>
      <c r="TBX87" s="888"/>
      <c r="TBY87" s="888"/>
      <c r="TBZ87" s="888"/>
      <c r="TCA87" s="888"/>
      <c r="TCB87" s="888"/>
      <c r="TCC87" s="888"/>
      <c r="TCD87" s="888"/>
      <c r="TCE87" s="888"/>
      <c r="TCF87" s="888"/>
      <c r="TCG87" s="888"/>
      <c r="TCH87" s="888"/>
      <c r="TCI87" s="888"/>
      <c r="TCJ87" s="888"/>
      <c r="TCK87" s="888"/>
      <c r="TCL87" s="888"/>
      <c r="TCM87" s="888"/>
      <c r="TCN87" s="888"/>
      <c r="TCO87" s="888"/>
      <c r="TCP87" s="888"/>
      <c r="TCQ87" s="888"/>
      <c r="TCR87" s="888"/>
      <c r="TCS87" s="888"/>
      <c r="TCT87" s="888"/>
      <c r="TCU87" s="888"/>
      <c r="TCV87" s="888"/>
      <c r="TCW87" s="888"/>
      <c r="TCX87" s="888"/>
      <c r="TCY87" s="888"/>
      <c r="TCZ87" s="888"/>
      <c r="TDA87" s="888"/>
      <c r="TDB87" s="888"/>
      <c r="TDC87" s="888"/>
      <c r="TDD87" s="888"/>
      <c r="TDE87" s="888"/>
      <c r="TDF87" s="888"/>
      <c r="TDG87" s="888"/>
      <c r="TDH87" s="888"/>
      <c r="TDI87" s="888"/>
      <c r="TDJ87" s="888"/>
      <c r="TDK87" s="888"/>
      <c r="TDL87" s="888"/>
      <c r="TDM87" s="888"/>
      <c r="TDN87" s="888"/>
      <c r="TDO87" s="888"/>
      <c r="TDP87" s="888"/>
      <c r="TDQ87" s="888"/>
      <c r="TDR87" s="888"/>
      <c r="TDS87" s="888"/>
      <c r="TDT87" s="888"/>
      <c r="TDU87" s="888"/>
      <c r="TDV87" s="888"/>
      <c r="TDW87" s="888"/>
      <c r="TDX87" s="888"/>
      <c r="TDY87" s="888"/>
      <c r="TDZ87" s="888"/>
      <c r="TEA87" s="888"/>
      <c r="TEB87" s="888"/>
      <c r="TEC87" s="888"/>
      <c r="TED87" s="888"/>
      <c r="TEE87" s="888"/>
      <c r="TEF87" s="888"/>
      <c r="TEG87" s="888"/>
      <c r="TEH87" s="888"/>
      <c r="TEI87" s="888"/>
      <c r="TEJ87" s="888"/>
      <c r="TEK87" s="888"/>
      <c r="TEL87" s="888"/>
      <c r="TEM87" s="888"/>
      <c r="TEN87" s="888"/>
      <c r="TEO87" s="888"/>
      <c r="TEP87" s="888"/>
      <c r="TEQ87" s="888"/>
      <c r="TER87" s="888"/>
      <c r="TES87" s="888"/>
      <c r="TET87" s="888"/>
      <c r="TEU87" s="888"/>
      <c r="TEV87" s="888"/>
      <c r="TEW87" s="888"/>
      <c r="TEX87" s="888"/>
      <c r="TEY87" s="888"/>
      <c r="TEZ87" s="888"/>
      <c r="TFA87" s="888"/>
      <c r="TFB87" s="888"/>
      <c r="TFC87" s="888"/>
      <c r="TFD87" s="888"/>
      <c r="TFE87" s="888"/>
      <c r="TFF87" s="888"/>
      <c r="TFG87" s="888"/>
      <c r="TFH87" s="888"/>
      <c r="TFI87" s="888"/>
      <c r="TFJ87" s="888"/>
      <c r="TFK87" s="888"/>
      <c r="TFL87" s="888"/>
      <c r="TFM87" s="888"/>
      <c r="TFN87" s="888"/>
      <c r="TFO87" s="888"/>
      <c r="TFP87" s="888"/>
      <c r="TFQ87" s="888"/>
      <c r="TFR87" s="888"/>
      <c r="TFS87" s="888"/>
      <c r="TFT87" s="888"/>
      <c r="TFU87" s="888"/>
      <c r="TFV87" s="888"/>
      <c r="TFW87" s="888"/>
      <c r="TFX87" s="888"/>
      <c r="TFY87" s="888"/>
      <c r="TFZ87" s="888"/>
      <c r="TGA87" s="888"/>
      <c r="TGB87" s="888"/>
      <c r="TGC87" s="888"/>
      <c r="TGD87" s="888"/>
      <c r="TGE87" s="888"/>
      <c r="TGF87" s="888"/>
      <c r="TGG87" s="888"/>
      <c r="TGH87" s="888"/>
      <c r="TGI87" s="888"/>
      <c r="TGJ87" s="888"/>
      <c r="TGK87" s="888"/>
      <c r="TGL87" s="888"/>
      <c r="TGM87" s="888"/>
      <c r="TGN87" s="888"/>
      <c r="TGO87" s="888"/>
      <c r="TGP87" s="888"/>
      <c r="TGQ87" s="888"/>
      <c r="TGR87" s="888"/>
      <c r="TGS87" s="888"/>
      <c r="TGT87" s="888"/>
      <c r="TGU87" s="888"/>
      <c r="TGV87" s="888"/>
      <c r="TGW87" s="888"/>
      <c r="TGX87" s="888"/>
      <c r="TGY87" s="888"/>
      <c r="TGZ87" s="888"/>
      <c r="THA87" s="888"/>
      <c r="THB87" s="888"/>
      <c r="THC87" s="888"/>
      <c r="THD87" s="888"/>
      <c r="THE87" s="888"/>
      <c r="THF87" s="888"/>
      <c r="THG87" s="888"/>
      <c r="THH87" s="888"/>
      <c r="THI87" s="888"/>
      <c r="THJ87" s="888"/>
      <c r="THK87" s="888"/>
      <c r="THL87" s="888"/>
      <c r="THM87" s="888"/>
      <c r="THN87" s="888"/>
      <c r="THO87" s="888"/>
      <c r="THP87" s="888"/>
      <c r="THQ87" s="888"/>
      <c r="THR87" s="888"/>
      <c r="THS87" s="888"/>
      <c r="THT87" s="888"/>
      <c r="THU87" s="888"/>
      <c r="THV87" s="888"/>
      <c r="THW87" s="888"/>
      <c r="THX87" s="888"/>
      <c r="THY87" s="888"/>
      <c r="THZ87" s="888"/>
      <c r="TIA87" s="888"/>
      <c r="TIB87" s="888"/>
      <c r="TIC87" s="888"/>
      <c r="TID87" s="888"/>
      <c r="TIE87" s="888"/>
      <c r="TIF87" s="888"/>
      <c r="TIG87" s="888"/>
      <c r="TIH87" s="888"/>
      <c r="TII87" s="888"/>
      <c r="TIJ87" s="888"/>
      <c r="TIK87" s="888"/>
      <c r="TIL87" s="888"/>
      <c r="TIM87" s="888"/>
      <c r="TIN87" s="888"/>
      <c r="TIO87" s="888"/>
      <c r="TIP87" s="888"/>
      <c r="TIQ87" s="888"/>
      <c r="TIR87" s="888"/>
      <c r="TIS87" s="888"/>
      <c r="TIT87" s="888"/>
      <c r="TIU87" s="888"/>
      <c r="TIV87" s="888"/>
      <c r="TIW87" s="888"/>
      <c r="TIX87" s="888"/>
      <c r="TIY87" s="888"/>
      <c r="TIZ87" s="888"/>
      <c r="TJA87" s="888"/>
      <c r="TJB87" s="888"/>
      <c r="TJC87" s="888"/>
      <c r="TJD87" s="888"/>
      <c r="TJE87" s="888"/>
      <c r="TJF87" s="888"/>
      <c r="TJG87" s="888"/>
      <c r="TJH87" s="888"/>
      <c r="TJI87" s="888"/>
      <c r="TJJ87" s="888"/>
      <c r="TJK87" s="888"/>
      <c r="TJL87" s="888"/>
      <c r="TJM87" s="888"/>
      <c r="TJN87" s="888"/>
      <c r="TJO87" s="888"/>
      <c r="TJP87" s="888"/>
      <c r="TJQ87" s="888"/>
      <c r="TJR87" s="888"/>
      <c r="TJS87" s="888"/>
      <c r="TJT87" s="888"/>
      <c r="TJU87" s="888"/>
      <c r="TJV87" s="888"/>
      <c r="TJW87" s="888"/>
      <c r="TJX87" s="888"/>
      <c r="TJY87" s="888"/>
      <c r="TJZ87" s="888"/>
      <c r="TKA87" s="888"/>
      <c r="TKB87" s="888"/>
      <c r="TKC87" s="888"/>
      <c r="TKD87" s="888"/>
      <c r="TKE87" s="888"/>
      <c r="TKF87" s="888"/>
      <c r="TKG87" s="888"/>
      <c r="TKH87" s="888"/>
      <c r="TKI87" s="888"/>
      <c r="TKJ87" s="888"/>
      <c r="TKK87" s="888"/>
      <c r="TKL87" s="888"/>
      <c r="TKM87" s="888"/>
      <c r="TKN87" s="888"/>
      <c r="TKO87" s="888"/>
      <c r="TKP87" s="888"/>
      <c r="TKQ87" s="888"/>
      <c r="TKR87" s="888"/>
      <c r="TKS87" s="888"/>
      <c r="TKT87" s="888"/>
      <c r="TKU87" s="888"/>
      <c r="TKV87" s="888"/>
      <c r="TKW87" s="888"/>
      <c r="TKX87" s="888"/>
      <c r="TKY87" s="888"/>
      <c r="TKZ87" s="888"/>
      <c r="TLA87" s="888"/>
      <c r="TLB87" s="888"/>
      <c r="TLC87" s="888"/>
      <c r="TLD87" s="888"/>
      <c r="TLE87" s="888"/>
      <c r="TLF87" s="888"/>
      <c r="TLG87" s="888"/>
      <c r="TLH87" s="888"/>
      <c r="TLI87" s="888"/>
      <c r="TLJ87" s="888"/>
      <c r="TLK87" s="888"/>
      <c r="TLL87" s="888"/>
      <c r="TLM87" s="888"/>
      <c r="TLN87" s="888"/>
      <c r="TLO87" s="888"/>
      <c r="TLP87" s="888"/>
      <c r="TLQ87" s="888"/>
      <c r="TLR87" s="888"/>
      <c r="TLS87" s="888"/>
      <c r="TLT87" s="888"/>
      <c r="TLU87" s="888"/>
      <c r="TLV87" s="888"/>
      <c r="TLW87" s="888"/>
      <c r="TLX87" s="888"/>
      <c r="TLY87" s="888"/>
      <c r="TLZ87" s="888"/>
      <c r="TMA87" s="888"/>
      <c r="TMB87" s="888"/>
      <c r="TMC87" s="888"/>
      <c r="TMD87" s="888"/>
      <c r="TME87" s="888"/>
      <c r="TMF87" s="888"/>
      <c r="TMG87" s="888"/>
      <c r="TMH87" s="888"/>
      <c r="TMI87" s="888"/>
      <c r="TMJ87" s="888"/>
      <c r="TMK87" s="888"/>
      <c r="TML87" s="888"/>
      <c r="TMM87" s="888"/>
      <c r="TMN87" s="888"/>
      <c r="TMO87" s="888"/>
      <c r="TMP87" s="888"/>
      <c r="TMQ87" s="888"/>
      <c r="TMR87" s="888"/>
      <c r="TMS87" s="888"/>
      <c r="TMT87" s="888"/>
      <c r="TMU87" s="888"/>
      <c r="TMV87" s="888"/>
      <c r="TMW87" s="888"/>
      <c r="TMX87" s="888"/>
      <c r="TMY87" s="888"/>
      <c r="TMZ87" s="888"/>
      <c r="TNA87" s="888"/>
      <c r="TNB87" s="888"/>
      <c r="TNC87" s="888"/>
      <c r="TND87" s="888"/>
      <c r="TNE87" s="888"/>
      <c r="TNF87" s="888"/>
      <c r="TNG87" s="888"/>
      <c r="TNH87" s="888"/>
      <c r="TNI87" s="888"/>
      <c r="TNJ87" s="888"/>
      <c r="TNK87" s="888"/>
      <c r="TNL87" s="888"/>
      <c r="TNM87" s="888"/>
      <c r="TNN87" s="888"/>
      <c r="TNO87" s="888"/>
      <c r="TNP87" s="888"/>
      <c r="TNQ87" s="888"/>
      <c r="TNR87" s="888"/>
      <c r="TNS87" s="888"/>
      <c r="TNT87" s="888"/>
      <c r="TNU87" s="888"/>
      <c r="TNV87" s="888"/>
      <c r="TNW87" s="888"/>
      <c r="TNX87" s="888"/>
      <c r="TNY87" s="888"/>
      <c r="TNZ87" s="888"/>
      <c r="TOA87" s="888"/>
      <c r="TOB87" s="888"/>
      <c r="TOC87" s="888"/>
      <c r="TOD87" s="888"/>
      <c r="TOE87" s="888"/>
      <c r="TOF87" s="888"/>
      <c r="TOG87" s="888"/>
      <c r="TOH87" s="888"/>
      <c r="TOI87" s="888"/>
      <c r="TOJ87" s="888"/>
      <c r="TOK87" s="888"/>
      <c r="TOL87" s="888"/>
      <c r="TOM87" s="888"/>
      <c r="TON87" s="888"/>
      <c r="TOO87" s="888"/>
      <c r="TOP87" s="888"/>
      <c r="TOQ87" s="888"/>
      <c r="TOR87" s="888"/>
      <c r="TOS87" s="888"/>
      <c r="TOT87" s="888"/>
      <c r="TOU87" s="888"/>
      <c r="TOV87" s="888"/>
      <c r="TOW87" s="888"/>
      <c r="TOX87" s="888"/>
      <c r="TOY87" s="888"/>
      <c r="TOZ87" s="888"/>
      <c r="TPA87" s="888"/>
      <c r="TPB87" s="888"/>
      <c r="TPC87" s="888"/>
      <c r="TPD87" s="888"/>
      <c r="TPE87" s="888"/>
      <c r="TPF87" s="888"/>
      <c r="TPG87" s="888"/>
      <c r="TPH87" s="888"/>
      <c r="TPI87" s="888"/>
      <c r="TPJ87" s="888"/>
      <c r="TPK87" s="888"/>
      <c r="TPL87" s="888"/>
      <c r="TPM87" s="888"/>
      <c r="TPN87" s="888"/>
      <c r="TPO87" s="888"/>
      <c r="TPP87" s="888"/>
      <c r="TPQ87" s="888"/>
      <c r="TPR87" s="888"/>
      <c r="TPS87" s="888"/>
      <c r="TPT87" s="888"/>
      <c r="TPU87" s="888"/>
      <c r="TPV87" s="888"/>
      <c r="TPW87" s="888"/>
      <c r="TPX87" s="888"/>
      <c r="TPY87" s="888"/>
      <c r="TPZ87" s="888"/>
      <c r="TQA87" s="888"/>
      <c r="TQB87" s="888"/>
      <c r="TQC87" s="888"/>
      <c r="TQD87" s="888"/>
      <c r="TQE87" s="888"/>
      <c r="TQF87" s="888"/>
      <c r="TQG87" s="888"/>
      <c r="TQH87" s="888"/>
      <c r="TQI87" s="888"/>
      <c r="TQJ87" s="888"/>
      <c r="TQK87" s="888"/>
      <c r="TQL87" s="888"/>
      <c r="TQM87" s="888"/>
      <c r="TQN87" s="888"/>
      <c r="TQO87" s="888"/>
      <c r="TQP87" s="888"/>
      <c r="TQQ87" s="888"/>
      <c r="TQR87" s="888"/>
      <c r="TQS87" s="888"/>
      <c r="TQT87" s="888"/>
      <c r="TQU87" s="888"/>
      <c r="TQV87" s="888"/>
      <c r="TQW87" s="888"/>
      <c r="TQX87" s="888"/>
      <c r="TQY87" s="888"/>
      <c r="TQZ87" s="888"/>
      <c r="TRA87" s="888"/>
      <c r="TRB87" s="888"/>
      <c r="TRC87" s="888"/>
      <c r="TRD87" s="888"/>
      <c r="TRE87" s="888"/>
      <c r="TRF87" s="888"/>
      <c r="TRG87" s="888"/>
      <c r="TRH87" s="888"/>
      <c r="TRI87" s="888"/>
      <c r="TRJ87" s="888"/>
      <c r="TRK87" s="888"/>
      <c r="TRL87" s="888"/>
      <c r="TRM87" s="888"/>
      <c r="TRN87" s="888"/>
      <c r="TRO87" s="888"/>
      <c r="TRP87" s="888"/>
      <c r="TRQ87" s="888"/>
      <c r="TRR87" s="888"/>
      <c r="TRS87" s="888"/>
      <c r="TRT87" s="888"/>
      <c r="TRU87" s="888"/>
      <c r="TRV87" s="888"/>
      <c r="TRW87" s="888"/>
      <c r="TRX87" s="888"/>
      <c r="TRY87" s="888"/>
      <c r="TRZ87" s="888"/>
      <c r="TSA87" s="888"/>
      <c r="TSB87" s="888"/>
      <c r="TSC87" s="888"/>
      <c r="TSD87" s="888"/>
      <c r="TSE87" s="888"/>
      <c r="TSF87" s="888"/>
      <c r="TSG87" s="888"/>
      <c r="TSH87" s="888"/>
      <c r="TSI87" s="888"/>
      <c r="TSJ87" s="888"/>
      <c r="TSK87" s="888"/>
      <c r="TSL87" s="888"/>
      <c r="TSM87" s="888"/>
      <c r="TSN87" s="888"/>
      <c r="TSO87" s="888"/>
      <c r="TSP87" s="888"/>
      <c r="TSQ87" s="888"/>
      <c r="TSR87" s="888"/>
      <c r="TSS87" s="888"/>
      <c r="TST87" s="888"/>
      <c r="TSU87" s="888"/>
      <c r="TSV87" s="888"/>
      <c r="TSW87" s="888"/>
      <c r="TSX87" s="888"/>
      <c r="TSY87" s="888"/>
      <c r="TSZ87" s="888"/>
      <c r="TTA87" s="888"/>
      <c r="TTB87" s="888"/>
      <c r="TTC87" s="888"/>
      <c r="TTD87" s="888"/>
      <c r="TTE87" s="888"/>
      <c r="TTF87" s="888"/>
      <c r="TTG87" s="888"/>
      <c r="TTH87" s="888"/>
      <c r="TTI87" s="888"/>
      <c r="TTJ87" s="888"/>
      <c r="TTK87" s="888"/>
      <c r="TTL87" s="888"/>
      <c r="TTM87" s="888"/>
      <c r="TTN87" s="888"/>
      <c r="TTO87" s="888"/>
      <c r="TTP87" s="888"/>
      <c r="TTQ87" s="888"/>
      <c r="TTR87" s="888"/>
      <c r="TTS87" s="888"/>
      <c r="TTT87" s="888"/>
      <c r="TTU87" s="888"/>
      <c r="TTV87" s="888"/>
      <c r="TTW87" s="888"/>
      <c r="TTX87" s="888"/>
      <c r="TTY87" s="888"/>
      <c r="TTZ87" s="888"/>
      <c r="TUA87" s="888"/>
      <c r="TUB87" s="888"/>
      <c r="TUC87" s="888"/>
      <c r="TUD87" s="888"/>
      <c r="TUE87" s="888"/>
      <c r="TUF87" s="888"/>
      <c r="TUG87" s="888"/>
      <c r="TUH87" s="888"/>
      <c r="TUI87" s="888"/>
      <c r="TUJ87" s="888"/>
      <c r="TUK87" s="888"/>
      <c r="TUL87" s="888"/>
      <c r="TUM87" s="888"/>
      <c r="TUN87" s="888"/>
      <c r="TUO87" s="888"/>
      <c r="TUP87" s="888"/>
      <c r="TUQ87" s="888"/>
      <c r="TUR87" s="888"/>
      <c r="TUS87" s="888"/>
      <c r="TUT87" s="888"/>
      <c r="TUU87" s="888"/>
      <c r="TUV87" s="888"/>
      <c r="TUW87" s="888"/>
      <c r="TUX87" s="888"/>
      <c r="TUY87" s="888"/>
      <c r="TUZ87" s="888"/>
      <c r="TVA87" s="888"/>
      <c r="TVB87" s="888"/>
      <c r="TVC87" s="888"/>
      <c r="TVD87" s="888"/>
      <c r="TVE87" s="888"/>
      <c r="TVF87" s="888"/>
      <c r="TVG87" s="888"/>
      <c r="TVH87" s="888"/>
      <c r="TVI87" s="888"/>
      <c r="TVJ87" s="888"/>
      <c r="TVK87" s="888"/>
      <c r="TVL87" s="888"/>
      <c r="TVM87" s="888"/>
      <c r="TVN87" s="888"/>
      <c r="TVO87" s="888"/>
      <c r="TVP87" s="888"/>
      <c r="TVQ87" s="888"/>
      <c r="TVR87" s="888"/>
      <c r="TVS87" s="888"/>
      <c r="TVT87" s="888"/>
      <c r="TVU87" s="888"/>
      <c r="TVV87" s="888"/>
      <c r="TVW87" s="888"/>
      <c r="TVX87" s="888"/>
      <c r="TVY87" s="888"/>
      <c r="TVZ87" s="888"/>
      <c r="TWA87" s="888"/>
      <c r="TWB87" s="888"/>
      <c r="TWC87" s="888"/>
      <c r="TWD87" s="888"/>
      <c r="TWE87" s="888"/>
      <c r="TWF87" s="888"/>
      <c r="TWG87" s="888"/>
      <c r="TWH87" s="888"/>
      <c r="TWI87" s="888"/>
      <c r="TWJ87" s="888"/>
      <c r="TWK87" s="888"/>
      <c r="TWL87" s="888"/>
      <c r="TWM87" s="888"/>
      <c r="TWN87" s="888"/>
      <c r="TWO87" s="888"/>
      <c r="TWP87" s="888"/>
      <c r="TWQ87" s="888"/>
      <c r="TWR87" s="888"/>
      <c r="TWS87" s="888"/>
      <c r="TWT87" s="888"/>
      <c r="TWU87" s="888"/>
      <c r="TWV87" s="888"/>
      <c r="TWW87" s="888"/>
      <c r="TWX87" s="888"/>
      <c r="TWY87" s="888"/>
      <c r="TWZ87" s="888"/>
      <c r="TXA87" s="888"/>
      <c r="TXB87" s="888"/>
      <c r="TXC87" s="888"/>
      <c r="TXD87" s="888"/>
      <c r="TXE87" s="888"/>
      <c r="TXF87" s="888"/>
      <c r="TXG87" s="888"/>
      <c r="TXH87" s="888"/>
      <c r="TXI87" s="888"/>
      <c r="TXJ87" s="888"/>
      <c r="TXK87" s="888"/>
      <c r="TXL87" s="888"/>
      <c r="TXM87" s="888"/>
      <c r="TXN87" s="888"/>
      <c r="TXO87" s="888"/>
      <c r="TXP87" s="888"/>
      <c r="TXQ87" s="888"/>
      <c r="TXR87" s="888"/>
      <c r="TXS87" s="888"/>
      <c r="TXT87" s="888"/>
      <c r="TXU87" s="888"/>
      <c r="TXV87" s="888"/>
      <c r="TXW87" s="888"/>
      <c r="TXX87" s="888"/>
      <c r="TXY87" s="888"/>
      <c r="TXZ87" s="888"/>
      <c r="TYA87" s="888"/>
      <c r="TYB87" s="888"/>
      <c r="TYC87" s="888"/>
      <c r="TYD87" s="888"/>
      <c r="TYE87" s="888"/>
      <c r="TYF87" s="888"/>
      <c r="TYG87" s="888"/>
      <c r="TYH87" s="888"/>
      <c r="TYI87" s="888"/>
      <c r="TYJ87" s="888"/>
      <c r="TYK87" s="888"/>
      <c r="TYL87" s="888"/>
      <c r="TYM87" s="888"/>
      <c r="TYN87" s="888"/>
      <c r="TYO87" s="888"/>
      <c r="TYP87" s="888"/>
      <c r="TYQ87" s="888"/>
      <c r="TYR87" s="888"/>
      <c r="TYS87" s="888"/>
      <c r="TYT87" s="888"/>
      <c r="TYU87" s="888"/>
      <c r="TYV87" s="888"/>
      <c r="TYW87" s="888"/>
      <c r="TYX87" s="888"/>
      <c r="TYY87" s="888"/>
      <c r="TYZ87" s="888"/>
      <c r="TZA87" s="888"/>
      <c r="TZB87" s="888"/>
      <c r="TZC87" s="888"/>
      <c r="TZD87" s="888"/>
      <c r="TZE87" s="888"/>
      <c r="TZF87" s="888"/>
      <c r="TZG87" s="888"/>
      <c r="TZH87" s="888"/>
      <c r="TZI87" s="888"/>
      <c r="TZJ87" s="888"/>
      <c r="TZK87" s="888"/>
      <c r="TZL87" s="888"/>
      <c r="TZM87" s="888"/>
      <c r="TZN87" s="888"/>
      <c r="TZO87" s="888"/>
      <c r="TZP87" s="888"/>
      <c r="TZQ87" s="888"/>
      <c r="TZR87" s="888"/>
      <c r="TZS87" s="888"/>
      <c r="TZT87" s="888"/>
      <c r="TZU87" s="888"/>
      <c r="TZV87" s="888"/>
      <c r="TZW87" s="888"/>
      <c r="TZX87" s="888"/>
      <c r="TZY87" s="888"/>
      <c r="TZZ87" s="888"/>
      <c r="UAA87" s="888"/>
      <c r="UAB87" s="888"/>
      <c r="UAC87" s="888"/>
      <c r="UAD87" s="888"/>
      <c r="UAE87" s="888"/>
      <c r="UAF87" s="888"/>
      <c r="UAG87" s="888"/>
      <c r="UAH87" s="888"/>
      <c r="UAI87" s="888"/>
      <c r="UAJ87" s="888"/>
      <c r="UAK87" s="888"/>
      <c r="UAL87" s="888"/>
      <c r="UAM87" s="888"/>
      <c r="UAN87" s="888"/>
      <c r="UAO87" s="888"/>
      <c r="UAP87" s="888"/>
      <c r="UAQ87" s="888"/>
      <c r="UAR87" s="888"/>
      <c r="UAS87" s="888"/>
      <c r="UAT87" s="888"/>
      <c r="UAU87" s="888"/>
      <c r="UAV87" s="888"/>
      <c r="UAW87" s="888"/>
      <c r="UAX87" s="888"/>
      <c r="UAY87" s="888"/>
      <c r="UAZ87" s="888"/>
      <c r="UBA87" s="888"/>
      <c r="UBB87" s="888"/>
      <c r="UBC87" s="888"/>
      <c r="UBD87" s="888"/>
      <c r="UBE87" s="888"/>
      <c r="UBF87" s="888"/>
      <c r="UBG87" s="888"/>
      <c r="UBH87" s="888"/>
      <c r="UBI87" s="888"/>
      <c r="UBJ87" s="888"/>
      <c r="UBK87" s="888"/>
      <c r="UBL87" s="888"/>
      <c r="UBM87" s="888"/>
      <c r="UBN87" s="888"/>
      <c r="UBO87" s="888"/>
      <c r="UBP87" s="888"/>
      <c r="UBQ87" s="888"/>
      <c r="UBR87" s="888"/>
      <c r="UBS87" s="888"/>
      <c r="UBT87" s="888"/>
      <c r="UBU87" s="888"/>
      <c r="UBV87" s="888"/>
      <c r="UBW87" s="888"/>
      <c r="UBX87" s="888"/>
      <c r="UBY87" s="888"/>
      <c r="UBZ87" s="888"/>
      <c r="UCA87" s="888"/>
      <c r="UCB87" s="888"/>
      <c r="UCC87" s="888"/>
      <c r="UCD87" s="888"/>
      <c r="UCE87" s="888"/>
      <c r="UCF87" s="888"/>
      <c r="UCG87" s="888"/>
      <c r="UCH87" s="888"/>
      <c r="UCI87" s="888"/>
      <c r="UCJ87" s="888"/>
      <c r="UCK87" s="888"/>
      <c r="UCL87" s="888"/>
      <c r="UCM87" s="888"/>
      <c r="UCN87" s="888"/>
      <c r="UCO87" s="888"/>
      <c r="UCP87" s="888"/>
      <c r="UCQ87" s="888"/>
      <c r="UCR87" s="888"/>
      <c r="UCS87" s="888"/>
      <c r="UCT87" s="888"/>
      <c r="UCU87" s="888"/>
      <c r="UCV87" s="888"/>
      <c r="UCW87" s="888"/>
      <c r="UCX87" s="888"/>
      <c r="UCY87" s="888"/>
      <c r="UCZ87" s="888"/>
      <c r="UDA87" s="888"/>
      <c r="UDB87" s="888"/>
      <c r="UDC87" s="888"/>
      <c r="UDD87" s="888"/>
      <c r="UDE87" s="888"/>
      <c r="UDF87" s="888"/>
      <c r="UDG87" s="888"/>
      <c r="UDH87" s="888"/>
      <c r="UDI87" s="888"/>
      <c r="UDJ87" s="888"/>
      <c r="UDK87" s="888"/>
      <c r="UDL87" s="888"/>
      <c r="UDM87" s="888"/>
      <c r="UDN87" s="888"/>
      <c r="UDO87" s="888"/>
      <c r="UDP87" s="888"/>
      <c r="UDQ87" s="888"/>
      <c r="UDR87" s="888"/>
      <c r="UDS87" s="888"/>
      <c r="UDT87" s="888"/>
      <c r="UDU87" s="888"/>
      <c r="UDV87" s="888"/>
      <c r="UDW87" s="888"/>
      <c r="UDX87" s="888"/>
      <c r="UDY87" s="888"/>
      <c r="UDZ87" s="888"/>
      <c r="UEA87" s="888"/>
      <c r="UEB87" s="888"/>
      <c r="UEC87" s="888"/>
      <c r="UED87" s="888"/>
      <c r="UEE87" s="888"/>
      <c r="UEF87" s="888"/>
      <c r="UEG87" s="888"/>
      <c r="UEH87" s="888"/>
      <c r="UEI87" s="888"/>
      <c r="UEJ87" s="888"/>
      <c r="UEK87" s="888"/>
      <c r="UEL87" s="888"/>
      <c r="UEM87" s="888"/>
      <c r="UEN87" s="888"/>
      <c r="UEO87" s="888"/>
      <c r="UEP87" s="888"/>
      <c r="UEQ87" s="888"/>
      <c r="UER87" s="888"/>
      <c r="UES87" s="888"/>
      <c r="UET87" s="888"/>
      <c r="UEU87" s="888"/>
      <c r="UEV87" s="888"/>
      <c r="UEW87" s="888"/>
      <c r="UEX87" s="888"/>
      <c r="UEY87" s="888"/>
      <c r="UEZ87" s="888"/>
      <c r="UFA87" s="888"/>
      <c r="UFB87" s="888"/>
      <c r="UFC87" s="888"/>
      <c r="UFD87" s="888"/>
      <c r="UFE87" s="888"/>
      <c r="UFF87" s="888"/>
      <c r="UFG87" s="888"/>
      <c r="UFH87" s="888"/>
      <c r="UFI87" s="888"/>
      <c r="UFJ87" s="888"/>
      <c r="UFK87" s="888"/>
      <c r="UFL87" s="888"/>
      <c r="UFM87" s="888"/>
      <c r="UFN87" s="888"/>
      <c r="UFO87" s="888"/>
      <c r="UFP87" s="888"/>
      <c r="UFQ87" s="888"/>
      <c r="UFR87" s="888"/>
      <c r="UFS87" s="888"/>
      <c r="UFT87" s="888"/>
      <c r="UFU87" s="888"/>
      <c r="UFV87" s="888"/>
      <c r="UFW87" s="888"/>
      <c r="UFX87" s="888"/>
      <c r="UFY87" s="888"/>
      <c r="UFZ87" s="888"/>
      <c r="UGA87" s="888"/>
      <c r="UGB87" s="888"/>
      <c r="UGC87" s="888"/>
      <c r="UGD87" s="888"/>
      <c r="UGE87" s="888"/>
      <c r="UGF87" s="888"/>
      <c r="UGG87" s="888"/>
      <c r="UGH87" s="888"/>
      <c r="UGI87" s="888"/>
      <c r="UGJ87" s="888"/>
      <c r="UGK87" s="888"/>
      <c r="UGL87" s="888"/>
      <c r="UGM87" s="888"/>
      <c r="UGN87" s="888"/>
      <c r="UGO87" s="888"/>
      <c r="UGP87" s="888"/>
      <c r="UGQ87" s="888"/>
      <c r="UGR87" s="888"/>
      <c r="UGS87" s="888"/>
      <c r="UGT87" s="888"/>
      <c r="UGU87" s="888"/>
      <c r="UGV87" s="888"/>
      <c r="UGW87" s="888"/>
      <c r="UGX87" s="888"/>
      <c r="UGY87" s="888"/>
      <c r="UGZ87" s="888"/>
      <c r="UHA87" s="888"/>
      <c r="UHB87" s="888"/>
      <c r="UHC87" s="888"/>
      <c r="UHD87" s="888"/>
      <c r="UHE87" s="888"/>
      <c r="UHF87" s="888"/>
      <c r="UHG87" s="888"/>
      <c r="UHH87" s="888"/>
      <c r="UHI87" s="888"/>
      <c r="UHJ87" s="888"/>
      <c r="UHK87" s="888"/>
      <c r="UHL87" s="888"/>
      <c r="UHM87" s="888"/>
      <c r="UHN87" s="888"/>
      <c r="UHO87" s="888"/>
      <c r="UHP87" s="888"/>
      <c r="UHQ87" s="888"/>
      <c r="UHR87" s="888"/>
      <c r="UHS87" s="888"/>
      <c r="UHT87" s="888"/>
      <c r="UHU87" s="888"/>
      <c r="UHV87" s="888"/>
      <c r="UHW87" s="888"/>
      <c r="UHX87" s="888"/>
      <c r="UHY87" s="888"/>
      <c r="UHZ87" s="888"/>
      <c r="UIA87" s="888"/>
      <c r="UIB87" s="888"/>
      <c r="UIC87" s="888"/>
      <c r="UID87" s="888"/>
      <c r="UIE87" s="888"/>
      <c r="UIF87" s="888"/>
      <c r="UIG87" s="888"/>
      <c r="UIH87" s="888"/>
      <c r="UII87" s="888"/>
      <c r="UIJ87" s="888"/>
      <c r="UIK87" s="888"/>
      <c r="UIL87" s="888"/>
      <c r="UIM87" s="888"/>
      <c r="UIN87" s="888"/>
      <c r="UIO87" s="888"/>
      <c r="UIP87" s="888"/>
      <c r="UIQ87" s="888"/>
      <c r="UIR87" s="888"/>
      <c r="UIS87" s="888"/>
      <c r="UIT87" s="888"/>
      <c r="UIU87" s="888"/>
      <c r="UIV87" s="888"/>
      <c r="UIW87" s="888"/>
      <c r="UIX87" s="888"/>
      <c r="UIY87" s="888"/>
      <c r="UIZ87" s="888"/>
      <c r="UJA87" s="888"/>
      <c r="UJB87" s="888"/>
      <c r="UJC87" s="888"/>
      <c r="UJD87" s="888"/>
      <c r="UJE87" s="888"/>
      <c r="UJF87" s="888"/>
      <c r="UJG87" s="888"/>
      <c r="UJH87" s="888"/>
      <c r="UJI87" s="888"/>
      <c r="UJJ87" s="888"/>
      <c r="UJK87" s="888"/>
      <c r="UJL87" s="888"/>
      <c r="UJM87" s="888"/>
      <c r="UJN87" s="888"/>
      <c r="UJO87" s="888"/>
      <c r="UJP87" s="888"/>
      <c r="UJQ87" s="888"/>
      <c r="UJR87" s="888"/>
      <c r="UJS87" s="888"/>
      <c r="UJT87" s="888"/>
      <c r="UJU87" s="888"/>
      <c r="UJV87" s="888"/>
      <c r="UJW87" s="888"/>
      <c r="UJX87" s="888"/>
      <c r="UJY87" s="888"/>
      <c r="UJZ87" s="888"/>
      <c r="UKA87" s="888"/>
      <c r="UKB87" s="888"/>
      <c r="UKC87" s="888"/>
      <c r="UKD87" s="888"/>
      <c r="UKE87" s="888"/>
      <c r="UKF87" s="888"/>
      <c r="UKG87" s="888"/>
      <c r="UKH87" s="888"/>
      <c r="UKI87" s="888"/>
      <c r="UKJ87" s="888"/>
      <c r="UKK87" s="888"/>
      <c r="UKL87" s="888"/>
      <c r="UKM87" s="888"/>
      <c r="UKN87" s="888"/>
      <c r="UKO87" s="888"/>
      <c r="UKP87" s="888"/>
      <c r="UKQ87" s="888"/>
      <c r="UKR87" s="888"/>
      <c r="UKS87" s="888"/>
      <c r="UKT87" s="888"/>
      <c r="UKU87" s="888"/>
      <c r="UKV87" s="888"/>
      <c r="UKW87" s="888"/>
      <c r="UKX87" s="888"/>
      <c r="UKY87" s="888"/>
      <c r="UKZ87" s="888"/>
      <c r="ULA87" s="888"/>
      <c r="ULB87" s="888"/>
      <c r="ULC87" s="888"/>
      <c r="ULD87" s="888"/>
      <c r="ULE87" s="888"/>
      <c r="ULF87" s="888"/>
      <c r="ULG87" s="888"/>
      <c r="ULH87" s="888"/>
      <c r="ULI87" s="888"/>
      <c r="ULJ87" s="888"/>
      <c r="ULK87" s="888"/>
      <c r="ULL87" s="888"/>
      <c r="ULM87" s="888"/>
      <c r="ULN87" s="888"/>
      <c r="ULO87" s="888"/>
      <c r="ULP87" s="888"/>
      <c r="ULQ87" s="888"/>
      <c r="ULR87" s="888"/>
      <c r="ULS87" s="888"/>
      <c r="ULT87" s="888"/>
      <c r="ULU87" s="888"/>
      <c r="ULV87" s="888"/>
      <c r="ULW87" s="888"/>
      <c r="ULX87" s="888"/>
      <c r="ULY87" s="888"/>
      <c r="ULZ87" s="888"/>
      <c r="UMA87" s="888"/>
      <c r="UMB87" s="888"/>
      <c r="UMC87" s="888"/>
      <c r="UMD87" s="888"/>
      <c r="UME87" s="888"/>
      <c r="UMF87" s="888"/>
      <c r="UMG87" s="888"/>
      <c r="UMH87" s="888"/>
      <c r="UMI87" s="888"/>
      <c r="UMJ87" s="888"/>
      <c r="UMK87" s="888"/>
      <c r="UML87" s="888"/>
      <c r="UMM87" s="888"/>
      <c r="UMN87" s="888"/>
      <c r="UMO87" s="888"/>
      <c r="UMP87" s="888"/>
      <c r="UMQ87" s="888"/>
      <c r="UMR87" s="888"/>
      <c r="UMS87" s="888"/>
      <c r="UMT87" s="888"/>
      <c r="UMU87" s="888"/>
      <c r="UMV87" s="888"/>
      <c r="UMW87" s="888"/>
      <c r="UMX87" s="888"/>
      <c r="UMY87" s="888"/>
      <c r="UMZ87" s="888"/>
      <c r="UNA87" s="888"/>
      <c r="UNB87" s="888"/>
      <c r="UNC87" s="888"/>
      <c r="UND87" s="888"/>
      <c r="UNE87" s="888"/>
      <c r="UNF87" s="888"/>
      <c r="UNG87" s="888"/>
      <c r="UNH87" s="888"/>
      <c r="UNI87" s="888"/>
      <c r="UNJ87" s="888"/>
      <c r="UNK87" s="888"/>
      <c r="UNL87" s="888"/>
      <c r="UNM87" s="888"/>
      <c r="UNN87" s="888"/>
      <c r="UNO87" s="888"/>
      <c r="UNP87" s="888"/>
      <c r="UNQ87" s="888"/>
      <c r="UNR87" s="888"/>
      <c r="UNS87" s="888"/>
      <c r="UNT87" s="888"/>
      <c r="UNU87" s="888"/>
      <c r="UNV87" s="888"/>
      <c r="UNW87" s="888"/>
      <c r="UNX87" s="888"/>
      <c r="UNY87" s="888"/>
      <c r="UNZ87" s="888"/>
      <c r="UOA87" s="888"/>
      <c r="UOB87" s="888"/>
      <c r="UOC87" s="888"/>
      <c r="UOD87" s="888"/>
      <c r="UOE87" s="888"/>
      <c r="UOF87" s="888"/>
      <c r="UOG87" s="888"/>
      <c r="UOH87" s="888"/>
      <c r="UOI87" s="888"/>
      <c r="UOJ87" s="888"/>
      <c r="UOK87" s="888"/>
      <c r="UOL87" s="888"/>
      <c r="UOM87" s="888"/>
      <c r="UON87" s="888"/>
      <c r="UOO87" s="888"/>
      <c r="UOP87" s="888"/>
      <c r="UOQ87" s="888"/>
      <c r="UOR87" s="888"/>
      <c r="UOS87" s="888"/>
      <c r="UOT87" s="888"/>
      <c r="UOU87" s="888"/>
      <c r="UOV87" s="888"/>
      <c r="UOW87" s="888"/>
      <c r="UOX87" s="888"/>
      <c r="UOY87" s="888"/>
      <c r="UOZ87" s="888"/>
      <c r="UPA87" s="888"/>
      <c r="UPB87" s="888"/>
      <c r="UPC87" s="888"/>
      <c r="UPD87" s="888"/>
      <c r="UPE87" s="888"/>
      <c r="UPF87" s="888"/>
      <c r="UPG87" s="888"/>
      <c r="UPH87" s="888"/>
      <c r="UPI87" s="888"/>
      <c r="UPJ87" s="888"/>
      <c r="UPK87" s="888"/>
      <c r="UPL87" s="888"/>
      <c r="UPM87" s="888"/>
      <c r="UPN87" s="888"/>
      <c r="UPO87" s="888"/>
      <c r="UPP87" s="888"/>
      <c r="UPQ87" s="888"/>
      <c r="UPR87" s="888"/>
      <c r="UPS87" s="888"/>
      <c r="UPT87" s="888"/>
      <c r="UPU87" s="888"/>
      <c r="UPV87" s="888"/>
      <c r="UPW87" s="888"/>
      <c r="UPX87" s="888"/>
      <c r="UPY87" s="888"/>
      <c r="UPZ87" s="888"/>
      <c r="UQA87" s="888"/>
      <c r="UQB87" s="888"/>
      <c r="UQC87" s="888"/>
      <c r="UQD87" s="888"/>
      <c r="UQE87" s="888"/>
      <c r="UQF87" s="888"/>
      <c r="UQG87" s="888"/>
      <c r="UQH87" s="888"/>
      <c r="UQI87" s="888"/>
      <c r="UQJ87" s="888"/>
      <c r="UQK87" s="888"/>
      <c r="UQL87" s="888"/>
      <c r="UQM87" s="888"/>
      <c r="UQN87" s="888"/>
      <c r="UQO87" s="888"/>
      <c r="UQP87" s="888"/>
      <c r="UQQ87" s="888"/>
      <c r="UQR87" s="888"/>
      <c r="UQS87" s="888"/>
      <c r="UQT87" s="888"/>
      <c r="UQU87" s="888"/>
      <c r="UQV87" s="888"/>
      <c r="UQW87" s="888"/>
      <c r="UQX87" s="888"/>
      <c r="UQY87" s="888"/>
      <c r="UQZ87" s="888"/>
      <c r="URA87" s="888"/>
      <c r="URB87" s="888"/>
      <c r="URC87" s="888"/>
      <c r="URD87" s="888"/>
      <c r="URE87" s="888"/>
      <c r="URF87" s="888"/>
      <c r="URG87" s="888"/>
      <c r="URH87" s="888"/>
      <c r="URI87" s="888"/>
      <c r="URJ87" s="888"/>
      <c r="URK87" s="888"/>
      <c r="URL87" s="888"/>
      <c r="URM87" s="888"/>
      <c r="URN87" s="888"/>
      <c r="URO87" s="888"/>
      <c r="URP87" s="888"/>
      <c r="URQ87" s="888"/>
      <c r="URR87" s="888"/>
      <c r="URS87" s="888"/>
      <c r="URT87" s="888"/>
      <c r="URU87" s="888"/>
      <c r="URV87" s="888"/>
      <c r="URW87" s="888"/>
      <c r="URX87" s="888"/>
      <c r="URY87" s="888"/>
      <c r="URZ87" s="888"/>
      <c r="USA87" s="888"/>
      <c r="USB87" s="888"/>
      <c r="USC87" s="888"/>
      <c r="USD87" s="888"/>
      <c r="USE87" s="888"/>
      <c r="USF87" s="888"/>
      <c r="USG87" s="888"/>
      <c r="USH87" s="888"/>
      <c r="USI87" s="888"/>
      <c r="USJ87" s="888"/>
      <c r="USK87" s="888"/>
      <c r="USL87" s="888"/>
      <c r="USM87" s="888"/>
      <c r="USN87" s="888"/>
      <c r="USO87" s="888"/>
      <c r="USP87" s="888"/>
      <c r="USQ87" s="888"/>
      <c r="USR87" s="888"/>
      <c r="USS87" s="888"/>
      <c r="UST87" s="888"/>
      <c r="USU87" s="888"/>
      <c r="USV87" s="888"/>
      <c r="USW87" s="888"/>
      <c r="USX87" s="888"/>
      <c r="USY87" s="888"/>
      <c r="USZ87" s="888"/>
      <c r="UTA87" s="888"/>
      <c r="UTB87" s="888"/>
      <c r="UTC87" s="888"/>
      <c r="UTD87" s="888"/>
      <c r="UTE87" s="888"/>
      <c r="UTF87" s="888"/>
      <c r="UTG87" s="888"/>
      <c r="UTH87" s="888"/>
      <c r="UTI87" s="888"/>
      <c r="UTJ87" s="888"/>
      <c r="UTK87" s="888"/>
      <c r="UTL87" s="888"/>
      <c r="UTM87" s="888"/>
      <c r="UTN87" s="888"/>
      <c r="UTO87" s="888"/>
      <c r="UTP87" s="888"/>
      <c r="UTQ87" s="888"/>
      <c r="UTR87" s="888"/>
      <c r="UTS87" s="888"/>
      <c r="UTT87" s="888"/>
      <c r="UTU87" s="888"/>
      <c r="UTV87" s="888"/>
      <c r="UTW87" s="888"/>
      <c r="UTX87" s="888"/>
      <c r="UTY87" s="888"/>
      <c r="UTZ87" s="888"/>
      <c r="UUA87" s="888"/>
      <c r="UUB87" s="888"/>
      <c r="UUC87" s="888"/>
      <c r="UUD87" s="888"/>
      <c r="UUE87" s="888"/>
      <c r="UUF87" s="888"/>
      <c r="UUG87" s="888"/>
      <c r="UUH87" s="888"/>
      <c r="UUI87" s="888"/>
      <c r="UUJ87" s="888"/>
      <c r="UUK87" s="888"/>
      <c r="UUL87" s="888"/>
      <c r="UUM87" s="888"/>
      <c r="UUN87" s="888"/>
      <c r="UUO87" s="888"/>
      <c r="UUP87" s="888"/>
      <c r="UUQ87" s="888"/>
      <c r="UUR87" s="888"/>
      <c r="UUS87" s="888"/>
      <c r="UUT87" s="888"/>
      <c r="UUU87" s="888"/>
      <c r="UUV87" s="888"/>
      <c r="UUW87" s="888"/>
      <c r="UUX87" s="888"/>
      <c r="UUY87" s="888"/>
      <c r="UUZ87" s="888"/>
      <c r="UVA87" s="888"/>
      <c r="UVB87" s="888"/>
      <c r="UVC87" s="888"/>
      <c r="UVD87" s="888"/>
      <c r="UVE87" s="888"/>
      <c r="UVF87" s="888"/>
      <c r="UVG87" s="888"/>
      <c r="UVH87" s="888"/>
      <c r="UVI87" s="888"/>
      <c r="UVJ87" s="888"/>
      <c r="UVK87" s="888"/>
      <c r="UVL87" s="888"/>
      <c r="UVM87" s="888"/>
      <c r="UVN87" s="888"/>
      <c r="UVO87" s="888"/>
      <c r="UVP87" s="888"/>
      <c r="UVQ87" s="888"/>
      <c r="UVR87" s="888"/>
      <c r="UVS87" s="888"/>
      <c r="UVT87" s="888"/>
      <c r="UVU87" s="888"/>
      <c r="UVV87" s="888"/>
      <c r="UVW87" s="888"/>
      <c r="UVX87" s="888"/>
      <c r="UVY87" s="888"/>
      <c r="UVZ87" s="888"/>
      <c r="UWA87" s="888"/>
      <c r="UWB87" s="888"/>
      <c r="UWC87" s="888"/>
      <c r="UWD87" s="888"/>
      <c r="UWE87" s="888"/>
      <c r="UWF87" s="888"/>
      <c r="UWG87" s="888"/>
      <c r="UWH87" s="888"/>
      <c r="UWI87" s="888"/>
      <c r="UWJ87" s="888"/>
      <c r="UWK87" s="888"/>
      <c r="UWL87" s="888"/>
      <c r="UWM87" s="888"/>
      <c r="UWN87" s="888"/>
      <c r="UWO87" s="888"/>
      <c r="UWP87" s="888"/>
      <c r="UWQ87" s="888"/>
      <c r="UWR87" s="888"/>
      <c r="UWS87" s="888"/>
      <c r="UWT87" s="888"/>
      <c r="UWU87" s="888"/>
      <c r="UWV87" s="888"/>
      <c r="UWW87" s="888"/>
      <c r="UWX87" s="888"/>
      <c r="UWY87" s="888"/>
      <c r="UWZ87" s="888"/>
      <c r="UXA87" s="888"/>
      <c r="UXB87" s="888"/>
      <c r="UXC87" s="888"/>
      <c r="UXD87" s="888"/>
      <c r="UXE87" s="888"/>
      <c r="UXF87" s="888"/>
      <c r="UXG87" s="888"/>
      <c r="UXH87" s="888"/>
      <c r="UXI87" s="888"/>
      <c r="UXJ87" s="888"/>
      <c r="UXK87" s="888"/>
      <c r="UXL87" s="888"/>
      <c r="UXM87" s="888"/>
      <c r="UXN87" s="888"/>
      <c r="UXO87" s="888"/>
      <c r="UXP87" s="888"/>
      <c r="UXQ87" s="888"/>
      <c r="UXR87" s="888"/>
      <c r="UXS87" s="888"/>
      <c r="UXT87" s="888"/>
      <c r="UXU87" s="888"/>
      <c r="UXV87" s="888"/>
      <c r="UXW87" s="888"/>
      <c r="UXX87" s="888"/>
      <c r="UXY87" s="888"/>
      <c r="UXZ87" s="888"/>
      <c r="UYA87" s="888"/>
      <c r="UYB87" s="888"/>
      <c r="UYC87" s="888"/>
      <c r="UYD87" s="888"/>
      <c r="UYE87" s="888"/>
      <c r="UYF87" s="888"/>
      <c r="UYG87" s="888"/>
      <c r="UYH87" s="888"/>
      <c r="UYI87" s="888"/>
      <c r="UYJ87" s="888"/>
      <c r="UYK87" s="888"/>
      <c r="UYL87" s="888"/>
      <c r="UYM87" s="888"/>
      <c r="UYN87" s="888"/>
      <c r="UYO87" s="888"/>
      <c r="UYP87" s="888"/>
      <c r="UYQ87" s="888"/>
      <c r="UYR87" s="888"/>
      <c r="UYS87" s="888"/>
      <c r="UYT87" s="888"/>
      <c r="UYU87" s="888"/>
      <c r="UYV87" s="888"/>
      <c r="UYW87" s="888"/>
      <c r="UYX87" s="888"/>
      <c r="UYY87" s="888"/>
      <c r="UYZ87" s="888"/>
      <c r="UZA87" s="888"/>
      <c r="UZB87" s="888"/>
      <c r="UZC87" s="888"/>
      <c r="UZD87" s="888"/>
      <c r="UZE87" s="888"/>
      <c r="UZF87" s="888"/>
      <c r="UZG87" s="888"/>
      <c r="UZH87" s="888"/>
      <c r="UZI87" s="888"/>
      <c r="UZJ87" s="888"/>
      <c r="UZK87" s="888"/>
      <c r="UZL87" s="888"/>
      <c r="UZM87" s="888"/>
      <c r="UZN87" s="888"/>
      <c r="UZO87" s="888"/>
      <c r="UZP87" s="888"/>
      <c r="UZQ87" s="888"/>
      <c r="UZR87" s="888"/>
      <c r="UZS87" s="888"/>
      <c r="UZT87" s="888"/>
      <c r="UZU87" s="888"/>
      <c r="UZV87" s="888"/>
      <c r="UZW87" s="888"/>
      <c r="UZX87" s="888"/>
      <c r="UZY87" s="888"/>
      <c r="UZZ87" s="888"/>
      <c r="VAA87" s="888"/>
      <c r="VAB87" s="888"/>
      <c r="VAC87" s="888"/>
      <c r="VAD87" s="888"/>
      <c r="VAE87" s="888"/>
      <c r="VAF87" s="888"/>
      <c r="VAG87" s="888"/>
      <c r="VAH87" s="888"/>
      <c r="VAI87" s="888"/>
      <c r="VAJ87" s="888"/>
      <c r="VAK87" s="888"/>
      <c r="VAL87" s="888"/>
      <c r="VAM87" s="888"/>
      <c r="VAN87" s="888"/>
      <c r="VAO87" s="888"/>
      <c r="VAP87" s="888"/>
      <c r="VAQ87" s="888"/>
      <c r="VAR87" s="888"/>
      <c r="VAS87" s="888"/>
      <c r="VAT87" s="888"/>
      <c r="VAU87" s="888"/>
      <c r="VAV87" s="888"/>
      <c r="VAW87" s="888"/>
      <c r="VAX87" s="888"/>
      <c r="VAY87" s="888"/>
      <c r="VAZ87" s="888"/>
      <c r="VBA87" s="888"/>
      <c r="VBB87" s="888"/>
      <c r="VBC87" s="888"/>
      <c r="VBD87" s="888"/>
      <c r="VBE87" s="888"/>
      <c r="VBF87" s="888"/>
      <c r="VBG87" s="888"/>
      <c r="VBH87" s="888"/>
      <c r="VBI87" s="888"/>
      <c r="VBJ87" s="888"/>
      <c r="VBK87" s="888"/>
      <c r="VBL87" s="888"/>
      <c r="VBM87" s="888"/>
      <c r="VBN87" s="888"/>
      <c r="VBO87" s="888"/>
      <c r="VBP87" s="888"/>
      <c r="VBQ87" s="888"/>
      <c r="VBR87" s="888"/>
      <c r="VBS87" s="888"/>
      <c r="VBT87" s="888"/>
      <c r="VBU87" s="888"/>
      <c r="VBV87" s="888"/>
      <c r="VBW87" s="888"/>
      <c r="VBX87" s="888"/>
      <c r="VBY87" s="888"/>
      <c r="VBZ87" s="888"/>
      <c r="VCA87" s="888"/>
      <c r="VCB87" s="888"/>
      <c r="VCC87" s="888"/>
      <c r="VCD87" s="888"/>
      <c r="VCE87" s="888"/>
      <c r="VCF87" s="888"/>
      <c r="VCG87" s="888"/>
      <c r="VCH87" s="888"/>
      <c r="VCI87" s="888"/>
      <c r="VCJ87" s="888"/>
      <c r="VCK87" s="888"/>
      <c r="VCL87" s="888"/>
      <c r="VCM87" s="888"/>
      <c r="VCN87" s="888"/>
      <c r="VCO87" s="888"/>
      <c r="VCP87" s="888"/>
      <c r="VCQ87" s="888"/>
      <c r="VCR87" s="888"/>
      <c r="VCS87" s="888"/>
      <c r="VCT87" s="888"/>
      <c r="VCU87" s="888"/>
      <c r="VCV87" s="888"/>
      <c r="VCW87" s="888"/>
      <c r="VCX87" s="888"/>
      <c r="VCY87" s="888"/>
      <c r="VCZ87" s="888"/>
      <c r="VDA87" s="888"/>
      <c r="VDB87" s="888"/>
      <c r="VDC87" s="888"/>
      <c r="VDD87" s="888"/>
      <c r="VDE87" s="888"/>
      <c r="VDF87" s="888"/>
      <c r="VDG87" s="888"/>
      <c r="VDH87" s="888"/>
      <c r="VDI87" s="888"/>
      <c r="VDJ87" s="888"/>
      <c r="VDK87" s="888"/>
      <c r="VDL87" s="888"/>
      <c r="VDM87" s="888"/>
      <c r="VDN87" s="888"/>
      <c r="VDO87" s="888"/>
      <c r="VDP87" s="888"/>
      <c r="VDQ87" s="888"/>
      <c r="VDR87" s="888"/>
      <c r="VDS87" s="888"/>
      <c r="VDT87" s="888"/>
      <c r="VDU87" s="888"/>
      <c r="VDV87" s="888"/>
      <c r="VDW87" s="888"/>
      <c r="VDX87" s="888"/>
      <c r="VDY87" s="888"/>
      <c r="VDZ87" s="888"/>
      <c r="VEA87" s="888"/>
      <c r="VEB87" s="888"/>
      <c r="VEC87" s="888"/>
      <c r="VED87" s="888"/>
      <c r="VEE87" s="888"/>
      <c r="VEF87" s="888"/>
      <c r="VEG87" s="888"/>
      <c r="VEH87" s="888"/>
      <c r="VEI87" s="888"/>
      <c r="VEJ87" s="888"/>
      <c r="VEK87" s="888"/>
      <c r="VEL87" s="888"/>
      <c r="VEM87" s="888"/>
      <c r="VEN87" s="888"/>
      <c r="VEO87" s="888"/>
      <c r="VEP87" s="888"/>
      <c r="VEQ87" s="888"/>
      <c r="VER87" s="888"/>
      <c r="VES87" s="888"/>
      <c r="VET87" s="888"/>
      <c r="VEU87" s="888"/>
      <c r="VEV87" s="888"/>
      <c r="VEW87" s="888"/>
      <c r="VEX87" s="888"/>
      <c r="VEY87" s="888"/>
      <c r="VEZ87" s="888"/>
      <c r="VFA87" s="888"/>
      <c r="VFB87" s="888"/>
      <c r="VFC87" s="888"/>
      <c r="VFD87" s="888"/>
      <c r="VFE87" s="888"/>
      <c r="VFF87" s="888"/>
      <c r="VFG87" s="888"/>
      <c r="VFH87" s="888"/>
      <c r="VFI87" s="888"/>
      <c r="VFJ87" s="888"/>
      <c r="VFK87" s="888"/>
      <c r="VFL87" s="888"/>
      <c r="VFM87" s="888"/>
      <c r="VFN87" s="888"/>
      <c r="VFO87" s="888"/>
      <c r="VFP87" s="888"/>
      <c r="VFQ87" s="888"/>
      <c r="VFR87" s="888"/>
      <c r="VFS87" s="888"/>
      <c r="VFT87" s="888"/>
      <c r="VFU87" s="888"/>
      <c r="VFV87" s="888"/>
      <c r="VFW87" s="888"/>
      <c r="VFX87" s="888"/>
      <c r="VFY87" s="888"/>
      <c r="VFZ87" s="888"/>
      <c r="VGA87" s="888"/>
      <c r="VGB87" s="888"/>
      <c r="VGC87" s="888"/>
      <c r="VGD87" s="888"/>
      <c r="VGE87" s="888"/>
      <c r="VGF87" s="888"/>
      <c r="VGG87" s="888"/>
      <c r="VGH87" s="888"/>
      <c r="VGI87" s="888"/>
      <c r="VGJ87" s="888"/>
      <c r="VGK87" s="888"/>
      <c r="VGL87" s="888"/>
      <c r="VGM87" s="888"/>
      <c r="VGN87" s="888"/>
      <c r="VGO87" s="888"/>
      <c r="VGP87" s="888"/>
      <c r="VGQ87" s="888"/>
      <c r="VGR87" s="888"/>
      <c r="VGS87" s="888"/>
      <c r="VGT87" s="888"/>
      <c r="VGU87" s="888"/>
      <c r="VGV87" s="888"/>
      <c r="VGW87" s="888"/>
      <c r="VGX87" s="888"/>
      <c r="VGY87" s="888"/>
      <c r="VGZ87" s="888"/>
      <c r="VHA87" s="888"/>
      <c r="VHB87" s="888"/>
      <c r="VHC87" s="888"/>
      <c r="VHD87" s="888"/>
      <c r="VHE87" s="888"/>
      <c r="VHF87" s="888"/>
      <c r="VHG87" s="888"/>
      <c r="VHH87" s="888"/>
      <c r="VHI87" s="888"/>
      <c r="VHJ87" s="888"/>
      <c r="VHK87" s="888"/>
      <c r="VHL87" s="888"/>
      <c r="VHM87" s="888"/>
      <c r="VHN87" s="888"/>
      <c r="VHO87" s="888"/>
      <c r="VHP87" s="888"/>
      <c r="VHQ87" s="888"/>
      <c r="VHR87" s="888"/>
      <c r="VHS87" s="888"/>
      <c r="VHT87" s="888"/>
      <c r="VHU87" s="888"/>
      <c r="VHV87" s="888"/>
      <c r="VHW87" s="888"/>
      <c r="VHX87" s="888"/>
      <c r="VHY87" s="888"/>
      <c r="VHZ87" s="888"/>
      <c r="VIA87" s="888"/>
      <c r="VIB87" s="888"/>
      <c r="VIC87" s="888"/>
      <c r="VID87" s="888"/>
      <c r="VIE87" s="888"/>
      <c r="VIF87" s="888"/>
      <c r="VIG87" s="888"/>
      <c r="VIH87" s="888"/>
      <c r="VII87" s="888"/>
      <c r="VIJ87" s="888"/>
      <c r="VIK87" s="888"/>
      <c r="VIL87" s="888"/>
      <c r="VIM87" s="888"/>
      <c r="VIN87" s="888"/>
      <c r="VIO87" s="888"/>
      <c r="VIP87" s="888"/>
      <c r="VIQ87" s="888"/>
      <c r="VIR87" s="888"/>
      <c r="VIS87" s="888"/>
      <c r="VIT87" s="888"/>
      <c r="VIU87" s="888"/>
      <c r="VIV87" s="888"/>
      <c r="VIW87" s="888"/>
      <c r="VIX87" s="888"/>
      <c r="VIY87" s="888"/>
      <c r="VIZ87" s="888"/>
      <c r="VJA87" s="888"/>
      <c r="VJB87" s="888"/>
      <c r="VJC87" s="888"/>
      <c r="VJD87" s="888"/>
      <c r="VJE87" s="888"/>
      <c r="VJF87" s="888"/>
      <c r="VJG87" s="888"/>
      <c r="VJH87" s="888"/>
      <c r="VJI87" s="888"/>
      <c r="VJJ87" s="888"/>
      <c r="VJK87" s="888"/>
      <c r="VJL87" s="888"/>
      <c r="VJM87" s="888"/>
      <c r="VJN87" s="888"/>
      <c r="VJO87" s="888"/>
      <c r="VJP87" s="888"/>
      <c r="VJQ87" s="888"/>
      <c r="VJR87" s="888"/>
      <c r="VJS87" s="888"/>
      <c r="VJT87" s="888"/>
      <c r="VJU87" s="888"/>
      <c r="VJV87" s="888"/>
      <c r="VJW87" s="888"/>
      <c r="VJX87" s="888"/>
      <c r="VJY87" s="888"/>
      <c r="VJZ87" s="888"/>
      <c r="VKA87" s="888"/>
      <c r="VKB87" s="888"/>
      <c r="VKC87" s="888"/>
      <c r="VKD87" s="888"/>
      <c r="VKE87" s="888"/>
      <c r="VKF87" s="888"/>
      <c r="VKG87" s="888"/>
      <c r="VKH87" s="888"/>
      <c r="VKI87" s="888"/>
      <c r="VKJ87" s="888"/>
      <c r="VKK87" s="888"/>
      <c r="VKL87" s="888"/>
      <c r="VKM87" s="888"/>
      <c r="VKN87" s="888"/>
      <c r="VKO87" s="888"/>
      <c r="VKP87" s="888"/>
      <c r="VKQ87" s="888"/>
      <c r="VKR87" s="888"/>
      <c r="VKS87" s="888"/>
      <c r="VKT87" s="888"/>
      <c r="VKU87" s="888"/>
      <c r="VKV87" s="888"/>
      <c r="VKW87" s="888"/>
      <c r="VKX87" s="888"/>
      <c r="VKY87" s="888"/>
      <c r="VKZ87" s="888"/>
      <c r="VLA87" s="888"/>
      <c r="VLB87" s="888"/>
      <c r="VLC87" s="888"/>
      <c r="VLD87" s="888"/>
      <c r="VLE87" s="888"/>
      <c r="VLF87" s="888"/>
      <c r="VLG87" s="888"/>
      <c r="VLH87" s="888"/>
      <c r="VLI87" s="888"/>
      <c r="VLJ87" s="888"/>
      <c r="VLK87" s="888"/>
      <c r="VLL87" s="888"/>
      <c r="VLM87" s="888"/>
      <c r="VLN87" s="888"/>
      <c r="VLO87" s="888"/>
      <c r="VLP87" s="888"/>
      <c r="VLQ87" s="888"/>
      <c r="VLR87" s="888"/>
      <c r="VLS87" s="888"/>
      <c r="VLT87" s="888"/>
      <c r="VLU87" s="888"/>
      <c r="VLV87" s="888"/>
      <c r="VLW87" s="888"/>
      <c r="VLX87" s="888"/>
      <c r="VLY87" s="888"/>
      <c r="VLZ87" s="888"/>
      <c r="VMA87" s="888"/>
      <c r="VMB87" s="888"/>
      <c r="VMC87" s="888"/>
      <c r="VMD87" s="888"/>
      <c r="VME87" s="888"/>
      <c r="VMF87" s="888"/>
      <c r="VMG87" s="888"/>
      <c r="VMH87" s="888"/>
      <c r="VMI87" s="888"/>
      <c r="VMJ87" s="888"/>
      <c r="VMK87" s="888"/>
      <c r="VML87" s="888"/>
      <c r="VMM87" s="888"/>
      <c r="VMN87" s="888"/>
      <c r="VMO87" s="888"/>
      <c r="VMP87" s="888"/>
      <c r="VMQ87" s="888"/>
      <c r="VMR87" s="888"/>
      <c r="VMS87" s="888"/>
      <c r="VMT87" s="888"/>
      <c r="VMU87" s="888"/>
      <c r="VMV87" s="888"/>
      <c r="VMW87" s="888"/>
      <c r="VMX87" s="888"/>
      <c r="VMY87" s="888"/>
      <c r="VMZ87" s="888"/>
      <c r="VNA87" s="888"/>
      <c r="VNB87" s="888"/>
      <c r="VNC87" s="888"/>
      <c r="VND87" s="888"/>
      <c r="VNE87" s="888"/>
      <c r="VNF87" s="888"/>
      <c r="VNG87" s="888"/>
      <c r="VNH87" s="888"/>
      <c r="VNI87" s="888"/>
      <c r="VNJ87" s="888"/>
      <c r="VNK87" s="888"/>
      <c r="VNL87" s="888"/>
      <c r="VNM87" s="888"/>
      <c r="VNN87" s="888"/>
      <c r="VNO87" s="888"/>
      <c r="VNP87" s="888"/>
      <c r="VNQ87" s="888"/>
      <c r="VNR87" s="888"/>
      <c r="VNS87" s="888"/>
      <c r="VNT87" s="888"/>
      <c r="VNU87" s="888"/>
      <c r="VNV87" s="888"/>
      <c r="VNW87" s="888"/>
      <c r="VNX87" s="888"/>
      <c r="VNY87" s="888"/>
      <c r="VNZ87" s="888"/>
      <c r="VOA87" s="888"/>
      <c r="VOB87" s="888"/>
      <c r="VOC87" s="888"/>
      <c r="VOD87" s="888"/>
      <c r="VOE87" s="888"/>
      <c r="VOF87" s="888"/>
      <c r="VOG87" s="888"/>
      <c r="VOH87" s="888"/>
      <c r="VOI87" s="888"/>
      <c r="VOJ87" s="888"/>
      <c r="VOK87" s="888"/>
      <c r="VOL87" s="888"/>
      <c r="VOM87" s="888"/>
      <c r="VON87" s="888"/>
      <c r="VOO87" s="888"/>
      <c r="VOP87" s="888"/>
      <c r="VOQ87" s="888"/>
      <c r="VOR87" s="888"/>
      <c r="VOS87" s="888"/>
      <c r="VOT87" s="888"/>
      <c r="VOU87" s="888"/>
      <c r="VOV87" s="888"/>
      <c r="VOW87" s="888"/>
      <c r="VOX87" s="888"/>
      <c r="VOY87" s="888"/>
      <c r="VOZ87" s="888"/>
      <c r="VPA87" s="888"/>
      <c r="VPB87" s="888"/>
      <c r="VPC87" s="888"/>
      <c r="VPD87" s="888"/>
      <c r="VPE87" s="888"/>
      <c r="VPF87" s="888"/>
      <c r="VPG87" s="888"/>
      <c r="VPH87" s="888"/>
      <c r="VPI87" s="888"/>
      <c r="VPJ87" s="888"/>
      <c r="VPK87" s="888"/>
      <c r="VPL87" s="888"/>
      <c r="VPM87" s="888"/>
      <c r="VPN87" s="888"/>
      <c r="VPO87" s="888"/>
      <c r="VPP87" s="888"/>
      <c r="VPQ87" s="888"/>
      <c r="VPR87" s="888"/>
      <c r="VPS87" s="888"/>
      <c r="VPT87" s="888"/>
      <c r="VPU87" s="888"/>
      <c r="VPV87" s="888"/>
      <c r="VPW87" s="888"/>
      <c r="VPX87" s="888"/>
      <c r="VPY87" s="888"/>
      <c r="VPZ87" s="888"/>
      <c r="VQA87" s="888"/>
      <c r="VQB87" s="888"/>
      <c r="VQC87" s="888"/>
      <c r="VQD87" s="888"/>
      <c r="VQE87" s="888"/>
      <c r="VQF87" s="888"/>
      <c r="VQG87" s="888"/>
      <c r="VQH87" s="888"/>
      <c r="VQI87" s="888"/>
      <c r="VQJ87" s="888"/>
      <c r="VQK87" s="888"/>
      <c r="VQL87" s="888"/>
      <c r="VQM87" s="888"/>
      <c r="VQN87" s="888"/>
      <c r="VQO87" s="888"/>
      <c r="VQP87" s="888"/>
      <c r="VQQ87" s="888"/>
      <c r="VQR87" s="888"/>
      <c r="VQS87" s="888"/>
      <c r="VQT87" s="888"/>
      <c r="VQU87" s="888"/>
      <c r="VQV87" s="888"/>
      <c r="VQW87" s="888"/>
      <c r="VQX87" s="888"/>
      <c r="VQY87" s="888"/>
      <c r="VQZ87" s="888"/>
      <c r="VRA87" s="888"/>
      <c r="VRB87" s="888"/>
      <c r="VRC87" s="888"/>
      <c r="VRD87" s="888"/>
      <c r="VRE87" s="888"/>
      <c r="VRF87" s="888"/>
      <c r="VRG87" s="888"/>
      <c r="VRH87" s="888"/>
      <c r="VRI87" s="888"/>
      <c r="VRJ87" s="888"/>
      <c r="VRK87" s="888"/>
      <c r="VRL87" s="888"/>
      <c r="VRM87" s="888"/>
      <c r="VRN87" s="888"/>
      <c r="VRO87" s="888"/>
      <c r="VRP87" s="888"/>
      <c r="VRQ87" s="888"/>
      <c r="VRR87" s="888"/>
      <c r="VRS87" s="888"/>
      <c r="VRT87" s="888"/>
      <c r="VRU87" s="888"/>
      <c r="VRV87" s="888"/>
      <c r="VRW87" s="888"/>
      <c r="VRX87" s="888"/>
      <c r="VRY87" s="888"/>
      <c r="VRZ87" s="888"/>
      <c r="VSA87" s="888"/>
      <c r="VSB87" s="888"/>
      <c r="VSC87" s="888"/>
      <c r="VSD87" s="888"/>
      <c r="VSE87" s="888"/>
      <c r="VSF87" s="888"/>
      <c r="VSG87" s="888"/>
      <c r="VSH87" s="888"/>
      <c r="VSI87" s="888"/>
      <c r="VSJ87" s="888"/>
      <c r="VSK87" s="888"/>
      <c r="VSL87" s="888"/>
      <c r="VSM87" s="888"/>
      <c r="VSN87" s="888"/>
      <c r="VSO87" s="888"/>
      <c r="VSP87" s="888"/>
      <c r="VSQ87" s="888"/>
      <c r="VSR87" s="888"/>
      <c r="VSS87" s="888"/>
      <c r="VST87" s="888"/>
      <c r="VSU87" s="888"/>
      <c r="VSV87" s="888"/>
      <c r="VSW87" s="888"/>
      <c r="VSX87" s="888"/>
      <c r="VSY87" s="888"/>
      <c r="VSZ87" s="888"/>
      <c r="VTA87" s="888"/>
      <c r="VTB87" s="888"/>
      <c r="VTC87" s="888"/>
      <c r="VTD87" s="888"/>
      <c r="VTE87" s="888"/>
      <c r="VTF87" s="888"/>
      <c r="VTG87" s="888"/>
      <c r="VTH87" s="888"/>
      <c r="VTI87" s="888"/>
      <c r="VTJ87" s="888"/>
      <c r="VTK87" s="888"/>
      <c r="VTL87" s="888"/>
      <c r="VTM87" s="888"/>
      <c r="VTN87" s="888"/>
      <c r="VTO87" s="888"/>
      <c r="VTP87" s="888"/>
      <c r="VTQ87" s="888"/>
      <c r="VTR87" s="888"/>
      <c r="VTS87" s="888"/>
      <c r="VTT87" s="888"/>
      <c r="VTU87" s="888"/>
      <c r="VTV87" s="888"/>
      <c r="VTW87" s="888"/>
      <c r="VTX87" s="888"/>
      <c r="VTY87" s="888"/>
      <c r="VTZ87" s="888"/>
      <c r="VUA87" s="888"/>
      <c r="VUB87" s="888"/>
      <c r="VUC87" s="888"/>
      <c r="VUD87" s="888"/>
      <c r="VUE87" s="888"/>
      <c r="VUF87" s="888"/>
      <c r="VUG87" s="888"/>
      <c r="VUH87" s="888"/>
      <c r="VUI87" s="888"/>
      <c r="VUJ87" s="888"/>
      <c r="VUK87" s="888"/>
      <c r="VUL87" s="888"/>
      <c r="VUM87" s="888"/>
      <c r="VUN87" s="888"/>
      <c r="VUO87" s="888"/>
      <c r="VUP87" s="888"/>
      <c r="VUQ87" s="888"/>
      <c r="VUR87" s="888"/>
      <c r="VUS87" s="888"/>
      <c r="VUT87" s="888"/>
      <c r="VUU87" s="888"/>
      <c r="VUV87" s="888"/>
      <c r="VUW87" s="888"/>
      <c r="VUX87" s="888"/>
      <c r="VUY87" s="888"/>
      <c r="VUZ87" s="888"/>
      <c r="VVA87" s="888"/>
      <c r="VVB87" s="888"/>
      <c r="VVC87" s="888"/>
      <c r="VVD87" s="888"/>
      <c r="VVE87" s="888"/>
      <c r="VVF87" s="888"/>
      <c r="VVG87" s="888"/>
      <c r="VVH87" s="888"/>
      <c r="VVI87" s="888"/>
      <c r="VVJ87" s="888"/>
      <c r="VVK87" s="888"/>
      <c r="VVL87" s="888"/>
      <c r="VVM87" s="888"/>
      <c r="VVN87" s="888"/>
      <c r="VVO87" s="888"/>
      <c r="VVP87" s="888"/>
      <c r="VVQ87" s="888"/>
      <c r="VVR87" s="888"/>
      <c r="VVS87" s="888"/>
      <c r="VVT87" s="888"/>
      <c r="VVU87" s="888"/>
      <c r="VVV87" s="888"/>
      <c r="VVW87" s="888"/>
      <c r="VVX87" s="888"/>
      <c r="VVY87" s="888"/>
      <c r="VVZ87" s="888"/>
      <c r="VWA87" s="888"/>
      <c r="VWB87" s="888"/>
      <c r="VWC87" s="888"/>
      <c r="VWD87" s="888"/>
      <c r="VWE87" s="888"/>
      <c r="VWF87" s="888"/>
      <c r="VWG87" s="888"/>
      <c r="VWH87" s="888"/>
      <c r="VWI87" s="888"/>
      <c r="VWJ87" s="888"/>
      <c r="VWK87" s="888"/>
      <c r="VWL87" s="888"/>
      <c r="VWM87" s="888"/>
      <c r="VWN87" s="888"/>
      <c r="VWO87" s="888"/>
      <c r="VWP87" s="888"/>
      <c r="VWQ87" s="888"/>
      <c r="VWR87" s="888"/>
      <c r="VWS87" s="888"/>
      <c r="VWT87" s="888"/>
      <c r="VWU87" s="888"/>
      <c r="VWV87" s="888"/>
      <c r="VWW87" s="888"/>
      <c r="VWX87" s="888"/>
      <c r="VWY87" s="888"/>
      <c r="VWZ87" s="888"/>
      <c r="VXA87" s="888"/>
      <c r="VXB87" s="888"/>
      <c r="VXC87" s="888"/>
      <c r="VXD87" s="888"/>
      <c r="VXE87" s="888"/>
      <c r="VXF87" s="888"/>
      <c r="VXG87" s="888"/>
      <c r="VXH87" s="888"/>
      <c r="VXI87" s="888"/>
      <c r="VXJ87" s="888"/>
      <c r="VXK87" s="888"/>
      <c r="VXL87" s="888"/>
      <c r="VXM87" s="888"/>
      <c r="VXN87" s="888"/>
      <c r="VXO87" s="888"/>
      <c r="VXP87" s="888"/>
      <c r="VXQ87" s="888"/>
      <c r="VXR87" s="888"/>
      <c r="VXS87" s="888"/>
      <c r="VXT87" s="888"/>
      <c r="VXU87" s="888"/>
      <c r="VXV87" s="888"/>
      <c r="VXW87" s="888"/>
      <c r="VXX87" s="888"/>
      <c r="VXY87" s="888"/>
      <c r="VXZ87" s="888"/>
      <c r="VYA87" s="888"/>
      <c r="VYB87" s="888"/>
      <c r="VYC87" s="888"/>
      <c r="VYD87" s="888"/>
      <c r="VYE87" s="888"/>
      <c r="VYF87" s="888"/>
      <c r="VYG87" s="888"/>
      <c r="VYH87" s="888"/>
      <c r="VYI87" s="888"/>
      <c r="VYJ87" s="888"/>
      <c r="VYK87" s="888"/>
      <c r="VYL87" s="888"/>
      <c r="VYM87" s="888"/>
      <c r="VYN87" s="888"/>
      <c r="VYO87" s="888"/>
      <c r="VYP87" s="888"/>
      <c r="VYQ87" s="888"/>
      <c r="VYR87" s="888"/>
      <c r="VYS87" s="888"/>
      <c r="VYT87" s="888"/>
      <c r="VYU87" s="888"/>
      <c r="VYV87" s="888"/>
      <c r="VYW87" s="888"/>
      <c r="VYX87" s="888"/>
      <c r="VYY87" s="888"/>
      <c r="VYZ87" s="888"/>
      <c r="VZA87" s="888"/>
      <c r="VZB87" s="888"/>
      <c r="VZC87" s="888"/>
      <c r="VZD87" s="888"/>
      <c r="VZE87" s="888"/>
      <c r="VZF87" s="888"/>
      <c r="VZG87" s="888"/>
      <c r="VZH87" s="888"/>
      <c r="VZI87" s="888"/>
      <c r="VZJ87" s="888"/>
      <c r="VZK87" s="888"/>
      <c r="VZL87" s="888"/>
      <c r="VZM87" s="888"/>
      <c r="VZN87" s="888"/>
      <c r="VZO87" s="888"/>
      <c r="VZP87" s="888"/>
      <c r="VZQ87" s="888"/>
      <c r="VZR87" s="888"/>
      <c r="VZS87" s="888"/>
      <c r="VZT87" s="888"/>
      <c r="VZU87" s="888"/>
      <c r="VZV87" s="888"/>
      <c r="VZW87" s="888"/>
      <c r="VZX87" s="888"/>
      <c r="VZY87" s="888"/>
      <c r="VZZ87" s="888"/>
      <c r="WAA87" s="888"/>
      <c r="WAB87" s="888"/>
      <c r="WAC87" s="888"/>
      <c r="WAD87" s="888"/>
      <c r="WAE87" s="888"/>
      <c r="WAF87" s="888"/>
      <c r="WAG87" s="888"/>
      <c r="WAH87" s="888"/>
      <c r="WAI87" s="888"/>
      <c r="WAJ87" s="888"/>
      <c r="WAK87" s="888"/>
      <c r="WAL87" s="888"/>
      <c r="WAM87" s="888"/>
      <c r="WAN87" s="888"/>
      <c r="WAO87" s="888"/>
      <c r="WAP87" s="888"/>
      <c r="WAQ87" s="888"/>
      <c r="WAR87" s="888"/>
      <c r="WAS87" s="888"/>
      <c r="WAT87" s="888"/>
      <c r="WAU87" s="888"/>
      <c r="WAV87" s="888"/>
      <c r="WAW87" s="888"/>
      <c r="WAX87" s="888"/>
      <c r="WAY87" s="888"/>
      <c r="WAZ87" s="888"/>
      <c r="WBA87" s="888"/>
      <c r="WBB87" s="888"/>
      <c r="WBC87" s="888"/>
      <c r="WBD87" s="888"/>
      <c r="WBE87" s="888"/>
      <c r="WBF87" s="888"/>
      <c r="WBG87" s="888"/>
      <c r="WBH87" s="888"/>
      <c r="WBI87" s="888"/>
      <c r="WBJ87" s="888"/>
      <c r="WBK87" s="888"/>
      <c r="WBL87" s="888"/>
      <c r="WBM87" s="888"/>
      <c r="WBN87" s="888"/>
      <c r="WBO87" s="888"/>
      <c r="WBP87" s="888"/>
      <c r="WBQ87" s="888"/>
      <c r="WBR87" s="888"/>
      <c r="WBS87" s="888"/>
      <c r="WBT87" s="888"/>
      <c r="WBU87" s="888"/>
      <c r="WBV87" s="888"/>
      <c r="WBW87" s="888"/>
      <c r="WBX87" s="888"/>
      <c r="WBY87" s="888"/>
      <c r="WBZ87" s="888"/>
      <c r="WCA87" s="888"/>
      <c r="WCB87" s="888"/>
      <c r="WCC87" s="888"/>
      <c r="WCD87" s="888"/>
      <c r="WCE87" s="888"/>
      <c r="WCF87" s="888"/>
      <c r="WCG87" s="888"/>
      <c r="WCH87" s="888"/>
      <c r="WCI87" s="888"/>
      <c r="WCJ87" s="888"/>
      <c r="WCK87" s="888"/>
      <c r="WCL87" s="888"/>
      <c r="WCM87" s="888"/>
      <c r="WCN87" s="888"/>
      <c r="WCO87" s="888"/>
      <c r="WCP87" s="888"/>
      <c r="WCQ87" s="888"/>
      <c r="WCR87" s="888"/>
      <c r="WCS87" s="888"/>
      <c r="WCT87" s="888"/>
      <c r="WCU87" s="888"/>
      <c r="WCV87" s="888"/>
      <c r="WCW87" s="888"/>
      <c r="WCX87" s="888"/>
      <c r="WCY87" s="888"/>
      <c r="WCZ87" s="888"/>
      <c r="WDA87" s="888"/>
      <c r="WDB87" s="888"/>
      <c r="WDC87" s="888"/>
      <c r="WDD87" s="888"/>
      <c r="WDE87" s="888"/>
      <c r="WDF87" s="888"/>
      <c r="WDG87" s="888"/>
      <c r="WDH87" s="888"/>
      <c r="WDI87" s="888"/>
      <c r="WDJ87" s="888"/>
      <c r="WDK87" s="888"/>
      <c r="WDL87" s="888"/>
      <c r="WDM87" s="888"/>
      <c r="WDN87" s="888"/>
      <c r="WDO87" s="888"/>
      <c r="WDP87" s="888"/>
      <c r="WDQ87" s="888"/>
      <c r="WDR87" s="888"/>
      <c r="WDS87" s="888"/>
      <c r="WDT87" s="888"/>
      <c r="WDU87" s="888"/>
      <c r="WDV87" s="888"/>
      <c r="WDW87" s="888"/>
      <c r="WDX87" s="888"/>
      <c r="WDY87" s="888"/>
      <c r="WDZ87" s="888"/>
      <c r="WEA87" s="888"/>
      <c r="WEB87" s="888"/>
      <c r="WEC87" s="888"/>
      <c r="WED87" s="888"/>
      <c r="WEE87" s="888"/>
      <c r="WEF87" s="888"/>
      <c r="WEG87" s="888"/>
      <c r="WEH87" s="888"/>
      <c r="WEI87" s="888"/>
      <c r="WEJ87" s="888"/>
      <c r="WEK87" s="888"/>
      <c r="WEL87" s="888"/>
      <c r="WEM87" s="888"/>
      <c r="WEN87" s="888"/>
      <c r="WEO87" s="888"/>
      <c r="WEP87" s="888"/>
      <c r="WEQ87" s="888"/>
      <c r="WER87" s="888"/>
      <c r="WES87" s="888"/>
      <c r="WET87" s="888"/>
      <c r="WEU87" s="888"/>
      <c r="WEV87" s="888"/>
      <c r="WEW87" s="888"/>
      <c r="WEX87" s="888"/>
      <c r="WEY87" s="888"/>
      <c r="WEZ87" s="888"/>
      <c r="WFA87" s="888"/>
      <c r="WFB87" s="888"/>
      <c r="WFC87" s="888"/>
      <c r="WFD87" s="888"/>
      <c r="WFE87" s="888"/>
      <c r="WFF87" s="888"/>
      <c r="WFG87" s="888"/>
      <c r="WFH87" s="888"/>
      <c r="WFI87" s="888"/>
      <c r="WFJ87" s="888"/>
      <c r="WFK87" s="888"/>
      <c r="WFL87" s="888"/>
      <c r="WFM87" s="888"/>
      <c r="WFN87" s="888"/>
      <c r="WFO87" s="888"/>
      <c r="WFP87" s="888"/>
      <c r="WFQ87" s="888"/>
      <c r="WFR87" s="888"/>
      <c r="WFS87" s="888"/>
      <c r="WFT87" s="888"/>
      <c r="WFU87" s="888"/>
      <c r="WFV87" s="888"/>
      <c r="WFW87" s="888"/>
      <c r="WFX87" s="888"/>
      <c r="WFY87" s="888"/>
      <c r="WFZ87" s="888"/>
      <c r="WGA87" s="888"/>
      <c r="WGB87" s="888"/>
      <c r="WGC87" s="888"/>
      <c r="WGD87" s="888"/>
      <c r="WGE87" s="888"/>
      <c r="WGF87" s="888"/>
      <c r="WGG87" s="888"/>
      <c r="WGH87" s="888"/>
      <c r="WGI87" s="888"/>
      <c r="WGJ87" s="888"/>
      <c r="WGK87" s="888"/>
      <c r="WGL87" s="888"/>
      <c r="WGM87" s="888"/>
      <c r="WGN87" s="888"/>
      <c r="WGO87" s="888"/>
      <c r="WGP87" s="888"/>
      <c r="WGQ87" s="888"/>
      <c r="WGR87" s="888"/>
      <c r="WGS87" s="888"/>
      <c r="WGT87" s="888"/>
      <c r="WGU87" s="888"/>
      <c r="WGV87" s="888"/>
      <c r="WGW87" s="888"/>
      <c r="WGX87" s="888"/>
      <c r="WGY87" s="888"/>
      <c r="WGZ87" s="888"/>
      <c r="WHA87" s="888"/>
      <c r="WHB87" s="888"/>
      <c r="WHC87" s="888"/>
      <c r="WHD87" s="888"/>
      <c r="WHE87" s="888"/>
      <c r="WHF87" s="888"/>
      <c r="WHG87" s="888"/>
      <c r="WHH87" s="888"/>
      <c r="WHI87" s="888"/>
      <c r="WHJ87" s="888"/>
      <c r="WHK87" s="888"/>
      <c r="WHL87" s="888"/>
      <c r="WHM87" s="888"/>
      <c r="WHN87" s="888"/>
      <c r="WHO87" s="888"/>
      <c r="WHP87" s="888"/>
      <c r="WHQ87" s="888"/>
      <c r="WHR87" s="888"/>
      <c r="WHS87" s="888"/>
      <c r="WHT87" s="888"/>
      <c r="WHU87" s="888"/>
      <c r="WHV87" s="888"/>
      <c r="WHW87" s="888"/>
      <c r="WHX87" s="888"/>
      <c r="WHY87" s="888"/>
      <c r="WHZ87" s="888"/>
      <c r="WIA87" s="888"/>
      <c r="WIB87" s="888"/>
      <c r="WIC87" s="888"/>
      <c r="WID87" s="888"/>
      <c r="WIE87" s="888"/>
      <c r="WIF87" s="888"/>
      <c r="WIG87" s="888"/>
      <c r="WIH87" s="888"/>
      <c r="WII87" s="888"/>
      <c r="WIJ87" s="888"/>
      <c r="WIK87" s="888"/>
      <c r="WIL87" s="888"/>
      <c r="WIM87" s="888"/>
      <c r="WIN87" s="888"/>
      <c r="WIO87" s="888"/>
      <c r="WIP87" s="888"/>
      <c r="WIQ87" s="888"/>
      <c r="WIR87" s="888"/>
      <c r="WIS87" s="888"/>
      <c r="WIT87" s="888"/>
      <c r="WIU87" s="888"/>
      <c r="WIV87" s="888"/>
      <c r="WIW87" s="888"/>
      <c r="WIX87" s="888"/>
      <c r="WIY87" s="888"/>
      <c r="WIZ87" s="888"/>
      <c r="WJA87" s="888"/>
      <c r="WJB87" s="888"/>
      <c r="WJC87" s="888"/>
      <c r="WJD87" s="888"/>
      <c r="WJE87" s="888"/>
      <c r="WJF87" s="888"/>
      <c r="WJG87" s="888"/>
      <c r="WJH87" s="888"/>
      <c r="WJI87" s="888"/>
      <c r="WJJ87" s="888"/>
      <c r="WJK87" s="888"/>
      <c r="WJL87" s="888"/>
      <c r="WJM87" s="888"/>
      <c r="WJN87" s="888"/>
      <c r="WJO87" s="888"/>
      <c r="WJP87" s="888"/>
      <c r="WJQ87" s="888"/>
      <c r="WJR87" s="888"/>
      <c r="WJS87" s="888"/>
      <c r="WJT87" s="888"/>
      <c r="WJU87" s="888"/>
      <c r="WJV87" s="888"/>
      <c r="WJW87" s="888"/>
      <c r="WJX87" s="888"/>
      <c r="WJY87" s="888"/>
      <c r="WJZ87" s="888"/>
      <c r="WKA87" s="888"/>
      <c r="WKB87" s="888"/>
      <c r="WKC87" s="888"/>
      <c r="WKD87" s="888"/>
      <c r="WKE87" s="888"/>
      <c r="WKF87" s="888"/>
      <c r="WKG87" s="888"/>
      <c r="WKH87" s="888"/>
      <c r="WKI87" s="888"/>
      <c r="WKJ87" s="888"/>
      <c r="WKK87" s="888"/>
      <c r="WKL87" s="888"/>
      <c r="WKM87" s="888"/>
      <c r="WKN87" s="888"/>
      <c r="WKO87" s="888"/>
      <c r="WKP87" s="888"/>
      <c r="WKQ87" s="888"/>
      <c r="WKR87" s="888"/>
      <c r="WKS87" s="888"/>
      <c r="WKT87" s="888"/>
      <c r="WKU87" s="888"/>
      <c r="WKV87" s="888"/>
      <c r="WKW87" s="888"/>
      <c r="WKX87" s="888"/>
      <c r="WKY87" s="888"/>
      <c r="WKZ87" s="888"/>
      <c r="WLA87" s="888"/>
      <c r="WLB87" s="888"/>
      <c r="WLC87" s="888"/>
      <c r="WLD87" s="888"/>
      <c r="WLE87" s="888"/>
      <c r="WLF87" s="888"/>
      <c r="WLG87" s="888"/>
      <c r="WLH87" s="888"/>
      <c r="WLI87" s="888"/>
      <c r="WLJ87" s="888"/>
      <c r="WLK87" s="888"/>
      <c r="WLL87" s="888"/>
      <c r="WLM87" s="888"/>
      <c r="WLN87" s="888"/>
      <c r="WLO87" s="888"/>
      <c r="WLP87" s="888"/>
      <c r="WLQ87" s="888"/>
      <c r="WLR87" s="888"/>
      <c r="WLS87" s="888"/>
      <c r="WLT87" s="888"/>
      <c r="WLU87" s="888"/>
      <c r="WLV87" s="888"/>
      <c r="WLW87" s="888"/>
      <c r="WLX87" s="888"/>
      <c r="WLY87" s="888"/>
      <c r="WLZ87" s="888"/>
      <c r="WMA87" s="888"/>
      <c r="WMB87" s="888"/>
      <c r="WMC87" s="888"/>
      <c r="WMD87" s="888"/>
      <c r="WME87" s="888"/>
      <c r="WMF87" s="888"/>
      <c r="WMG87" s="888"/>
      <c r="WMH87" s="888"/>
      <c r="WMI87" s="888"/>
      <c r="WMJ87" s="888"/>
      <c r="WMK87" s="888"/>
      <c r="WML87" s="888"/>
      <c r="WMM87" s="888"/>
      <c r="WMN87" s="888"/>
      <c r="WMO87" s="888"/>
      <c r="WMP87" s="888"/>
      <c r="WMQ87" s="888"/>
      <c r="WMR87" s="888"/>
      <c r="WMS87" s="888"/>
      <c r="WMT87" s="888"/>
      <c r="WMU87" s="888"/>
      <c r="WMV87" s="888"/>
      <c r="WMW87" s="888"/>
      <c r="WMX87" s="888"/>
      <c r="WMY87" s="888"/>
      <c r="WMZ87" s="888"/>
      <c r="WNA87" s="888"/>
      <c r="WNB87" s="888"/>
      <c r="WNC87" s="888"/>
      <c r="WND87" s="888"/>
      <c r="WNE87" s="888"/>
      <c r="WNF87" s="888"/>
      <c r="WNG87" s="888"/>
      <c r="WNH87" s="888"/>
      <c r="WNI87" s="888"/>
      <c r="WNJ87" s="888"/>
      <c r="WNK87" s="888"/>
      <c r="WNL87" s="888"/>
      <c r="WNM87" s="888"/>
      <c r="WNN87" s="888"/>
      <c r="WNO87" s="888"/>
      <c r="WNP87" s="888"/>
      <c r="WNQ87" s="888"/>
      <c r="WNR87" s="888"/>
      <c r="WNS87" s="888"/>
      <c r="WNT87" s="888"/>
      <c r="WNU87" s="888"/>
      <c r="WNV87" s="888"/>
      <c r="WNW87" s="888"/>
      <c r="WNX87" s="888"/>
      <c r="WNY87" s="888"/>
      <c r="WNZ87" s="888"/>
      <c r="WOA87" s="888"/>
      <c r="WOB87" s="888"/>
      <c r="WOC87" s="888"/>
      <c r="WOD87" s="888"/>
      <c r="WOE87" s="888"/>
      <c r="WOF87" s="888"/>
      <c r="WOG87" s="888"/>
      <c r="WOH87" s="888"/>
      <c r="WOI87" s="888"/>
      <c r="WOJ87" s="888"/>
      <c r="WOK87" s="888"/>
      <c r="WOL87" s="888"/>
      <c r="WOM87" s="888"/>
      <c r="WON87" s="888"/>
      <c r="WOO87" s="888"/>
      <c r="WOP87" s="888"/>
      <c r="WOQ87" s="888"/>
      <c r="WOR87" s="888"/>
      <c r="WOS87" s="888"/>
      <c r="WOT87" s="888"/>
      <c r="WOU87" s="888"/>
      <c r="WOV87" s="888"/>
      <c r="WOW87" s="888"/>
      <c r="WOX87" s="888"/>
      <c r="WOY87" s="888"/>
      <c r="WOZ87" s="888"/>
      <c r="WPA87" s="888"/>
      <c r="WPB87" s="888"/>
      <c r="WPC87" s="888"/>
      <c r="WPD87" s="888"/>
      <c r="WPE87" s="888"/>
      <c r="WPF87" s="888"/>
      <c r="WPG87" s="888"/>
      <c r="WPH87" s="888"/>
      <c r="WPI87" s="888"/>
      <c r="WPJ87" s="888"/>
      <c r="WPK87" s="888"/>
      <c r="WPL87" s="888"/>
      <c r="WPM87" s="888"/>
      <c r="WPN87" s="888"/>
      <c r="WPO87" s="888"/>
      <c r="WPP87" s="888"/>
      <c r="WPQ87" s="888"/>
      <c r="WPR87" s="888"/>
      <c r="WPS87" s="888"/>
      <c r="WPT87" s="888"/>
      <c r="WPU87" s="888"/>
      <c r="WPV87" s="888"/>
      <c r="WPW87" s="888"/>
      <c r="WPX87" s="888"/>
      <c r="WPY87" s="888"/>
      <c r="WPZ87" s="888"/>
      <c r="WQA87" s="888"/>
      <c r="WQB87" s="888"/>
      <c r="WQC87" s="888"/>
      <c r="WQD87" s="888"/>
      <c r="WQE87" s="888"/>
      <c r="WQF87" s="888"/>
      <c r="WQG87" s="888"/>
      <c r="WQH87" s="888"/>
      <c r="WQI87" s="888"/>
      <c r="WQJ87" s="888"/>
      <c r="WQK87" s="888"/>
      <c r="WQL87" s="888"/>
      <c r="WQM87" s="888"/>
      <c r="WQN87" s="888"/>
      <c r="WQO87" s="888"/>
      <c r="WQP87" s="888"/>
      <c r="WQQ87" s="888"/>
      <c r="WQR87" s="888"/>
      <c r="WQS87" s="888"/>
      <c r="WQT87" s="888"/>
      <c r="WQU87" s="888"/>
      <c r="WQV87" s="888"/>
      <c r="WQW87" s="888"/>
      <c r="WQX87" s="888"/>
      <c r="WQY87" s="888"/>
      <c r="WQZ87" s="888"/>
      <c r="WRA87" s="888"/>
      <c r="WRB87" s="888"/>
      <c r="WRC87" s="888"/>
      <c r="WRD87" s="888"/>
      <c r="WRE87" s="888"/>
      <c r="WRF87" s="888"/>
      <c r="WRG87" s="888"/>
      <c r="WRH87" s="888"/>
      <c r="WRI87" s="888"/>
      <c r="WRJ87" s="888"/>
      <c r="WRK87" s="888"/>
      <c r="WRL87" s="888"/>
      <c r="WRM87" s="888"/>
      <c r="WRN87" s="888"/>
      <c r="WRO87" s="888"/>
      <c r="WRP87" s="888"/>
      <c r="WRQ87" s="888"/>
      <c r="WRR87" s="888"/>
      <c r="WRS87" s="888"/>
      <c r="WRT87" s="888"/>
      <c r="WRU87" s="888"/>
      <c r="WRV87" s="888"/>
      <c r="WRW87" s="888"/>
      <c r="WRX87" s="888"/>
      <c r="WRY87" s="888"/>
      <c r="WRZ87" s="888"/>
      <c r="WSA87" s="888"/>
      <c r="WSB87" s="888"/>
      <c r="WSC87" s="888"/>
      <c r="WSD87" s="888"/>
      <c r="WSE87" s="888"/>
      <c r="WSF87" s="888"/>
      <c r="WSG87" s="888"/>
      <c r="WSH87" s="888"/>
      <c r="WSI87" s="888"/>
      <c r="WSJ87" s="888"/>
      <c r="WSK87" s="888"/>
      <c r="WSL87" s="888"/>
      <c r="WSM87" s="888"/>
      <c r="WSN87" s="888"/>
      <c r="WSO87" s="888"/>
      <c r="WSP87" s="888"/>
      <c r="WSQ87" s="888"/>
      <c r="WSR87" s="888"/>
      <c r="WSS87" s="888"/>
      <c r="WST87" s="888"/>
      <c r="WSU87" s="888"/>
      <c r="WSV87" s="888"/>
      <c r="WSW87" s="888"/>
      <c r="WSX87" s="888"/>
      <c r="WSY87" s="888"/>
      <c r="WSZ87" s="888"/>
      <c r="WTA87" s="888"/>
      <c r="WTB87" s="888"/>
      <c r="WTC87" s="888"/>
      <c r="WTD87" s="888"/>
      <c r="WTE87" s="888"/>
      <c r="WTF87" s="888"/>
      <c r="WTG87" s="888"/>
      <c r="WTH87" s="888"/>
      <c r="WTI87" s="888"/>
      <c r="WTJ87" s="888"/>
      <c r="WTK87" s="888"/>
      <c r="WTL87" s="888"/>
      <c r="WTM87" s="888"/>
      <c r="WTN87" s="888"/>
      <c r="WTO87" s="888"/>
      <c r="WTP87" s="888"/>
      <c r="WTQ87" s="888"/>
      <c r="WTR87" s="888"/>
      <c r="WTS87" s="888"/>
      <c r="WTT87" s="888"/>
      <c r="WTU87" s="888"/>
      <c r="WTV87" s="888"/>
      <c r="WTW87" s="888"/>
      <c r="WTX87" s="888"/>
      <c r="WTY87" s="888"/>
      <c r="WTZ87" s="888"/>
      <c r="WUA87" s="888"/>
      <c r="WUB87" s="888"/>
      <c r="WUC87" s="888"/>
      <c r="WUD87" s="888"/>
      <c r="WUE87" s="888"/>
      <c r="WUF87" s="888"/>
      <c r="WUG87" s="888"/>
      <c r="WUH87" s="888"/>
      <c r="WUI87" s="888"/>
      <c r="WUJ87" s="888"/>
      <c r="WUK87" s="888"/>
      <c r="WUL87" s="888"/>
      <c r="WUM87" s="888"/>
      <c r="WUN87" s="888"/>
      <c r="WUO87" s="888"/>
      <c r="WUP87" s="888"/>
      <c r="WUQ87" s="888"/>
      <c r="WUR87" s="888"/>
      <c r="WUS87" s="888"/>
      <c r="WUT87" s="888"/>
      <c r="WUU87" s="888"/>
      <c r="WUV87" s="888"/>
      <c r="WUW87" s="888"/>
      <c r="WUX87" s="888"/>
      <c r="WUY87" s="888"/>
      <c r="WUZ87" s="888"/>
      <c r="WVA87" s="888"/>
      <c r="WVB87" s="888"/>
      <c r="WVC87" s="888"/>
      <c r="WVD87" s="888"/>
      <c r="WVE87" s="888"/>
      <c r="WVF87" s="888"/>
      <c r="WVG87" s="888"/>
      <c r="WVH87" s="888"/>
      <c r="WVI87" s="888"/>
      <c r="WVJ87" s="888"/>
      <c r="WVK87" s="888"/>
      <c r="WVL87" s="888"/>
      <c r="WVM87" s="888"/>
      <c r="WVN87" s="888"/>
      <c r="WVO87" s="888"/>
      <c r="WVP87" s="888"/>
      <c r="WVQ87" s="888"/>
      <c r="WVR87" s="888"/>
      <c r="WVS87" s="888"/>
      <c r="WVT87" s="888"/>
      <c r="WVU87" s="888"/>
      <c r="WVV87" s="888"/>
      <c r="WVW87" s="888"/>
      <c r="WVX87" s="888"/>
      <c r="WVY87" s="888"/>
      <c r="WVZ87" s="888"/>
      <c r="WWA87" s="888"/>
      <c r="WWB87" s="888"/>
      <c r="WWC87" s="888"/>
      <c r="WWD87" s="888"/>
      <c r="WWE87" s="888"/>
      <c r="WWF87" s="888"/>
      <c r="WWG87" s="888"/>
      <c r="WWH87" s="888"/>
      <c r="WWI87" s="888"/>
      <c r="WWJ87" s="888"/>
      <c r="WWK87" s="888"/>
      <c r="WWL87" s="888"/>
      <c r="WWM87" s="888"/>
      <c r="WWN87" s="888"/>
      <c r="WWO87" s="888"/>
      <c r="WWP87" s="888"/>
      <c r="WWQ87" s="888"/>
      <c r="WWR87" s="888"/>
      <c r="WWS87" s="888"/>
      <c r="WWT87" s="888"/>
      <c r="WWU87" s="888"/>
      <c r="WWV87" s="888"/>
      <c r="WWW87" s="888"/>
      <c r="WWX87" s="888"/>
      <c r="WWY87" s="888"/>
      <c r="WWZ87" s="888"/>
      <c r="WXA87" s="888"/>
      <c r="WXB87" s="888"/>
      <c r="WXC87" s="888"/>
      <c r="WXD87" s="888"/>
      <c r="WXE87" s="888"/>
      <c r="WXF87" s="888"/>
      <c r="WXG87" s="888"/>
      <c r="WXH87" s="888"/>
      <c r="WXI87" s="888"/>
      <c r="WXJ87" s="888"/>
      <c r="WXK87" s="888"/>
      <c r="WXL87" s="888"/>
      <c r="WXM87" s="888"/>
      <c r="WXN87" s="888"/>
      <c r="WXO87" s="888"/>
      <c r="WXP87" s="888"/>
      <c r="WXQ87" s="888"/>
      <c r="WXR87" s="888"/>
      <c r="WXS87" s="888"/>
      <c r="WXT87" s="888"/>
      <c r="WXU87" s="888"/>
      <c r="WXV87" s="888"/>
      <c r="WXW87" s="888"/>
      <c r="WXX87" s="888"/>
      <c r="WXY87" s="888"/>
      <c r="WXZ87" s="888"/>
      <c r="WYA87" s="888"/>
      <c r="WYB87" s="888"/>
      <c r="WYC87" s="888"/>
      <c r="WYD87" s="888"/>
      <c r="WYE87" s="888"/>
      <c r="WYF87" s="888"/>
      <c r="WYG87" s="888"/>
      <c r="WYH87" s="888"/>
      <c r="WYI87" s="888"/>
      <c r="WYJ87" s="888"/>
      <c r="WYK87" s="888"/>
      <c r="WYL87" s="888"/>
      <c r="WYM87" s="888"/>
      <c r="WYN87" s="888"/>
      <c r="WYO87" s="888"/>
      <c r="WYP87" s="888"/>
      <c r="WYQ87" s="888"/>
      <c r="WYR87" s="888"/>
      <c r="WYS87" s="888"/>
      <c r="WYT87" s="888"/>
      <c r="WYU87" s="888"/>
      <c r="WYV87" s="888"/>
      <c r="WYW87" s="888"/>
      <c r="WYX87" s="888"/>
      <c r="WYY87" s="888"/>
      <c r="WYZ87" s="888"/>
      <c r="WZA87" s="888"/>
      <c r="WZB87" s="888"/>
      <c r="WZC87" s="888"/>
      <c r="WZD87" s="888"/>
      <c r="WZE87" s="888"/>
      <c r="WZF87" s="888"/>
      <c r="WZG87" s="888"/>
      <c r="WZH87" s="888"/>
      <c r="WZI87" s="888"/>
      <c r="WZJ87" s="888"/>
      <c r="WZK87" s="888"/>
      <c r="WZL87" s="888"/>
      <c r="WZM87" s="888"/>
      <c r="WZN87" s="888"/>
      <c r="WZO87" s="888"/>
      <c r="WZP87" s="888"/>
      <c r="WZQ87" s="888"/>
      <c r="WZR87" s="888"/>
      <c r="WZS87" s="888"/>
      <c r="WZT87" s="888"/>
      <c r="WZU87" s="888"/>
      <c r="WZV87" s="888"/>
      <c r="WZW87" s="888"/>
      <c r="WZX87" s="888"/>
      <c r="WZY87" s="888"/>
      <c r="WZZ87" s="888"/>
      <c r="XAA87" s="888"/>
      <c r="XAB87" s="888"/>
      <c r="XAC87" s="888"/>
      <c r="XAD87" s="888"/>
      <c r="XAE87" s="888"/>
      <c r="XAF87" s="888"/>
      <c r="XAG87" s="888"/>
      <c r="XAH87" s="888"/>
      <c r="XAI87" s="888"/>
      <c r="XAJ87" s="888"/>
      <c r="XAK87" s="888"/>
      <c r="XAL87" s="888"/>
      <c r="XAM87" s="888"/>
      <c r="XAN87" s="888"/>
      <c r="XAO87" s="888"/>
      <c r="XAP87" s="888"/>
      <c r="XAQ87" s="888"/>
      <c r="XAR87" s="888"/>
      <c r="XAS87" s="888"/>
      <c r="XAT87" s="888"/>
      <c r="XAU87" s="888"/>
      <c r="XAV87" s="888"/>
      <c r="XAW87" s="888"/>
      <c r="XAX87" s="888"/>
      <c r="XAY87" s="888"/>
      <c r="XAZ87" s="888"/>
      <c r="XBA87" s="888"/>
      <c r="XBB87" s="888"/>
      <c r="XBC87" s="888"/>
      <c r="XBD87" s="888"/>
      <c r="XBE87" s="888"/>
      <c r="XBF87" s="888"/>
      <c r="XBG87" s="888"/>
      <c r="XBH87" s="888"/>
      <c r="XBI87" s="888"/>
      <c r="XBJ87" s="888"/>
      <c r="XBK87" s="888"/>
      <c r="XBL87" s="888"/>
      <c r="XBM87" s="888"/>
      <c r="XBN87" s="888"/>
      <c r="XBO87" s="888"/>
      <c r="XBP87" s="888"/>
      <c r="XBQ87" s="888"/>
      <c r="XBR87" s="888"/>
      <c r="XBS87" s="888"/>
      <c r="XBT87" s="888"/>
      <c r="XBU87" s="888"/>
      <c r="XBV87" s="888"/>
      <c r="XBW87" s="888"/>
      <c r="XBX87" s="888"/>
      <c r="XBY87" s="888"/>
      <c r="XBZ87" s="888"/>
      <c r="XCA87" s="888"/>
      <c r="XCB87" s="888"/>
      <c r="XCC87" s="888"/>
      <c r="XCD87" s="888"/>
      <c r="XCE87" s="888"/>
      <c r="XCF87" s="888"/>
      <c r="XCG87" s="888"/>
      <c r="XCH87" s="888"/>
      <c r="XCI87" s="888"/>
      <c r="XCJ87" s="888"/>
      <c r="XCK87" s="888"/>
      <c r="XCL87" s="888"/>
      <c r="XCM87" s="888"/>
      <c r="XCN87" s="888"/>
      <c r="XCO87" s="888"/>
      <c r="XCP87" s="888"/>
      <c r="XCQ87" s="888"/>
      <c r="XCR87" s="888"/>
      <c r="XCS87" s="888"/>
      <c r="XCT87" s="888"/>
      <c r="XCU87" s="888"/>
      <c r="XCV87" s="888"/>
      <c r="XCW87" s="888"/>
      <c r="XCX87" s="888"/>
      <c r="XCY87" s="888"/>
      <c r="XCZ87" s="888"/>
      <c r="XDA87" s="888"/>
      <c r="XDB87" s="888"/>
      <c r="XDC87" s="888"/>
      <c r="XDD87" s="888"/>
      <c r="XDE87" s="888"/>
      <c r="XDF87" s="888"/>
      <c r="XDG87" s="888"/>
      <c r="XDH87" s="888"/>
      <c r="XDI87" s="888"/>
      <c r="XDJ87" s="888"/>
      <c r="XDK87" s="888"/>
      <c r="XDL87" s="888"/>
      <c r="XDM87" s="888"/>
      <c r="XDN87" s="888"/>
      <c r="XDO87" s="888"/>
      <c r="XDP87" s="888"/>
      <c r="XDQ87" s="888"/>
      <c r="XDR87" s="888"/>
      <c r="XDS87" s="888"/>
      <c r="XDT87" s="888"/>
      <c r="XDU87" s="888"/>
      <c r="XDV87" s="888"/>
      <c r="XDW87" s="888"/>
      <c r="XDX87" s="888"/>
      <c r="XDY87" s="888"/>
      <c r="XDZ87" s="888"/>
      <c r="XEA87" s="888"/>
      <c r="XEB87" s="888"/>
      <c r="XEC87" s="888"/>
      <c r="XED87" s="888"/>
      <c r="XEE87" s="888"/>
      <c r="XEF87" s="888"/>
      <c r="XEG87" s="888"/>
      <c r="XEH87" s="888"/>
      <c r="XEI87" s="888"/>
      <c r="XEJ87" s="888"/>
      <c r="XEK87" s="888"/>
      <c r="XEL87" s="888"/>
      <c r="XEM87" s="888"/>
      <c r="XEN87" s="888"/>
      <c r="XEO87" s="888"/>
      <c r="XEP87" s="888"/>
      <c r="XEQ87" s="888"/>
      <c r="XER87" s="888"/>
      <c r="XES87" s="888"/>
      <c r="XET87" s="888"/>
      <c r="XEU87" s="888"/>
      <c r="XEV87" s="888"/>
      <c r="XEW87" s="888"/>
      <c r="XEX87" s="888"/>
      <c r="XEY87" s="888"/>
      <c r="XEZ87" s="888"/>
      <c r="XFA87" s="888"/>
      <c r="XFB87" s="888"/>
      <c r="XFC87" s="888"/>
      <c r="XFD87" s="888"/>
    </row>
    <row r="88" spans="4:16384" s="876" customFormat="1">
      <c r="D88" s="885"/>
      <c r="J88" s="885"/>
      <c r="K88" s="888"/>
      <c r="L88" s="888"/>
      <c r="M88" s="888"/>
      <c r="N88" s="888"/>
      <c r="O88" s="888"/>
      <c r="P88" s="888"/>
      <c r="Q88" s="888"/>
      <c r="R88" s="888"/>
      <c r="S88" s="888"/>
      <c r="T88" s="888"/>
      <c r="U88" s="888"/>
      <c r="V88" s="888"/>
      <c r="W88" s="888"/>
      <c r="X88" s="888"/>
      <c r="Y88" s="888"/>
      <c r="Z88" s="888"/>
      <c r="AA88" s="888"/>
      <c r="AB88" s="888"/>
      <c r="AC88" s="888"/>
      <c r="AD88" s="888"/>
      <c r="AE88" s="888"/>
      <c r="AF88" s="888"/>
      <c r="AG88" s="888"/>
      <c r="AH88" s="888"/>
      <c r="AI88" s="888"/>
      <c r="AJ88" s="888"/>
      <c r="AK88" s="888"/>
      <c r="AL88" s="888"/>
      <c r="AM88" s="888"/>
      <c r="AN88" s="888"/>
      <c r="AO88" s="888"/>
      <c r="AP88" s="888"/>
      <c r="AQ88" s="888"/>
      <c r="AR88" s="888"/>
      <c r="AS88" s="888"/>
      <c r="AT88" s="888"/>
      <c r="AU88" s="888"/>
      <c r="AV88" s="888"/>
      <c r="AW88" s="888"/>
      <c r="AX88" s="888"/>
      <c r="AY88" s="888"/>
      <c r="AZ88" s="888"/>
      <c r="BA88" s="888"/>
      <c r="BB88" s="888"/>
      <c r="BC88" s="888"/>
      <c r="BD88" s="888"/>
      <c r="BE88" s="888"/>
      <c r="BF88" s="888"/>
      <c r="BG88" s="888"/>
      <c r="BH88" s="888"/>
      <c r="BI88" s="888"/>
      <c r="BJ88" s="888"/>
      <c r="BK88" s="888"/>
      <c r="BL88" s="888"/>
      <c r="BM88" s="888"/>
      <c r="BN88" s="888"/>
      <c r="BO88" s="888"/>
      <c r="BP88" s="888"/>
      <c r="BQ88" s="888"/>
      <c r="BR88" s="888"/>
      <c r="BS88" s="888"/>
      <c r="BT88" s="888"/>
      <c r="BU88" s="888"/>
      <c r="BV88" s="888"/>
      <c r="BW88" s="888"/>
      <c r="BX88" s="888"/>
      <c r="BY88" s="888"/>
      <c r="BZ88" s="888"/>
      <c r="CA88" s="888"/>
      <c r="CB88" s="888"/>
      <c r="CC88" s="888"/>
      <c r="CD88" s="888"/>
      <c r="CE88" s="888"/>
      <c r="CF88" s="888"/>
      <c r="CG88" s="888"/>
      <c r="CH88" s="888"/>
      <c r="CI88" s="888"/>
      <c r="CJ88" s="888"/>
      <c r="CK88" s="888"/>
      <c r="CL88" s="888"/>
      <c r="CM88" s="888"/>
      <c r="CN88" s="888"/>
      <c r="CO88" s="888"/>
      <c r="CP88" s="888"/>
      <c r="CQ88" s="888"/>
      <c r="CR88" s="888"/>
      <c r="CS88" s="888"/>
      <c r="CT88" s="888"/>
      <c r="CU88" s="888"/>
      <c r="CV88" s="888"/>
      <c r="CW88" s="888"/>
      <c r="CX88" s="888"/>
      <c r="CY88" s="888"/>
      <c r="CZ88" s="888"/>
      <c r="DA88" s="888"/>
      <c r="DB88" s="888"/>
      <c r="DC88" s="888"/>
      <c r="DD88" s="888"/>
      <c r="DE88" s="888"/>
      <c r="DF88" s="888"/>
      <c r="DG88" s="888"/>
      <c r="DH88" s="888"/>
      <c r="DI88" s="888"/>
      <c r="DJ88" s="888"/>
      <c r="DK88" s="888"/>
      <c r="DL88" s="888"/>
      <c r="DM88" s="888"/>
      <c r="DN88" s="888"/>
      <c r="DO88" s="888"/>
      <c r="DP88" s="888"/>
      <c r="DQ88" s="888"/>
      <c r="DR88" s="888"/>
      <c r="DS88" s="888"/>
      <c r="DT88" s="888"/>
      <c r="DU88" s="888"/>
      <c r="DV88" s="888"/>
      <c r="DW88" s="888"/>
      <c r="DX88" s="888"/>
      <c r="DY88" s="888"/>
      <c r="DZ88" s="888"/>
      <c r="EA88" s="888"/>
      <c r="EB88" s="888"/>
      <c r="EC88" s="888"/>
      <c r="ED88" s="888"/>
      <c r="EE88" s="888"/>
      <c r="EF88" s="888"/>
      <c r="EG88" s="888"/>
      <c r="EH88" s="888"/>
      <c r="EI88" s="888"/>
      <c r="EJ88" s="888"/>
      <c r="EK88" s="888"/>
      <c r="EL88" s="888"/>
      <c r="EM88" s="888"/>
      <c r="EN88" s="888"/>
      <c r="EO88" s="888"/>
      <c r="EP88" s="888"/>
      <c r="EQ88" s="888"/>
      <c r="ER88" s="888"/>
      <c r="ES88" s="888"/>
      <c r="ET88" s="888"/>
      <c r="EU88" s="888"/>
      <c r="EV88" s="888"/>
      <c r="EW88" s="888"/>
      <c r="EX88" s="888"/>
      <c r="EY88" s="888"/>
      <c r="EZ88" s="888"/>
      <c r="FA88" s="888"/>
      <c r="FB88" s="888"/>
      <c r="FC88" s="888"/>
      <c r="FD88" s="888"/>
      <c r="FE88" s="888"/>
      <c r="FF88" s="888"/>
      <c r="FG88" s="888"/>
      <c r="FH88" s="888"/>
      <c r="FI88" s="888"/>
      <c r="FJ88" s="888"/>
      <c r="FK88" s="888"/>
      <c r="FL88" s="888"/>
      <c r="FM88" s="888"/>
      <c r="FN88" s="888"/>
      <c r="FO88" s="888"/>
      <c r="FP88" s="888"/>
      <c r="FQ88" s="888"/>
      <c r="FR88" s="888"/>
      <c r="FS88" s="888"/>
      <c r="FT88" s="888"/>
      <c r="FU88" s="888"/>
      <c r="FV88" s="888"/>
      <c r="FW88" s="888"/>
      <c r="FX88" s="888"/>
      <c r="FY88" s="888"/>
      <c r="FZ88" s="888"/>
      <c r="GA88" s="888"/>
      <c r="GB88" s="888"/>
      <c r="GC88" s="888"/>
      <c r="GD88" s="888"/>
      <c r="GE88" s="888"/>
      <c r="GF88" s="888"/>
      <c r="GG88" s="888"/>
      <c r="GH88" s="888"/>
      <c r="GI88" s="888"/>
      <c r="GJ88" s="888"/>
      <c r="GK88" s="888"/>
      <c r="GL88" s="888"/>
      <c r="GM88" s="888"/>
      <c r="GN88" s="888"/>
      <c r="GO88" s="888"/>
      <c r="GP88" s="888"/>
      <c r="GQ88" s="888"/>
      <c r="GR88" s="888"/>
      <c r="GS88" s="888"/>
      <c r="GT88" s="888"/>
      <c r="GU88" s="888"/>
      <c r="GV88" s="888"/>
      <c r="GW88" s="888"/>
      <c r="GX88" s="888"/>
      <c r="GY88" s="888"/>
      <c r="GZ88" s="888"/>
      <c r="HA88" s="888"/>
      <c r="HB88" s="888"/>
      <c r="HC88" s="888"/>
      <c r="HD88" s="888"/>
      <c r="HE88" s="888"/>
      <c r="HF88" s="888"/>
      <c r="HG88" s="888"/>
      <c r="HH88" s="888"/>
      <c r="HI88" s="888"/>
      <c r="HJ88" s="888"/>
      <c r="HK88" s="888"/>
      <c r="HL88" s="888"/>
      <c r="HM88" s="888"/>
      <c r="HN88" s="888"/>
      <c r="HO88" s="888"/>
      <c r="HP88" s="888"/>
      <c r="HQ88" s="888"/>
      <c r="HR88" s="888"/>
      <c r="HS88" s="888"/>
      <c r="HT88" s="888"/>
      <c r="HU88" s="888"/>
      <c r="HV88" s="888"/>
      <c r="HW88" s="888"/>
      <c r="HX88" s="888"/>
      <c r="HY88" s="888"/>
      <c r="HZ88" s="888"/>
      <c r="IA88" s="888"/>
      <c r="IB88" s="888"/>
      <c r="IC88" s="888"/>
      <c r="ID88" s="888"/>
      <c r="IE88" s="888"/>
      <c r="IF88" s="888"/>
      <c r="IG88" s="888"/>
      <c r="IH88" s="888"/>
      <c r="II88" s="888"/>
      <c r="IJ88" s="888"/>
      <c r="IK88" s="888"/>
      <c r="IL88" s="888"/>
      <c r="IM88" s="888"/>
      <c r="IN88" s="888"/>
      <c r="IO88" s="888"/>
      <c r="IP88" s="888"/>
      <c r="IQ88" s="888"/>
      <c r="IR88" s="888"/>
      <c r="IS88" s="888"/>
      <c r="IT88" s="888"/>
      <c r="IU88" s="888"/>
      <c r="IV88" s="888"/>
      <c r="IW88" s="888"/>
      <c r="IX88" s="888"/>
      <c r="IY88" s="888"/>
      <c r="IZ88" s="888"/>
      <c r="JA88" s="888"/>
      <c r="JB88" s="888"/>
      <c r="JC88" s="888"/>
      <c r="JD88" s="888"/>
      <c r="JE88" s="888"/>
      <c r="JF88" s="888"/>
      <c r="JG88" s="888"/>
      <c r="JH88" s="888"/>
      <c r="JI88" s="888"/>
      <c r="JJ88" s="888"/>
      <c r="JK88" s="888"/>
      <c r="JL88" s="888"/>
      <c r="JM88" s="888"/>
      <c r="JN88" s="888"/>
      <c r="JO88" s="888"/>
      <c r="JP88" s="888"/>
      <c r="JQ88" s="888"/>
      <c r="JR88" s="888"/>
      <c r="JS88" s="888"/>
      <c r="JT88" s="888"/>
      <c r="JU88" s="888"/>
      <c r="JV88" s="888"/>
      <c r="JW88" s="888"/>
      <c r="JX88" s="888"/>
      <c r="JY88" s="888"/>
      <c r="JZ88" s="888"/>
      <c r="KA88" s="888"/>
      <c r="KB88" s="888"/>
      <c r="KC88" s="888"/>
      <c r="KD88" s="888"/>
      <c r="KE88" s="888"/>
      <c r="KF88" s="888"/>
      <c r="KG88" s="888"/>
      <c r="KH88" s="888"/>
      <c r="KI88" s="888"/>
      <c r="KJ88" s="888"/>
      <c r="KK88" s="888"/>
      <c r="KL88" s="888"/>
      <c r="KM88" s="888"/>
      <c r="KN88" s="888"/>
      <c r="KO88" s="888"/>
      <c r="KP88" s="888"/>
      <c r="KQ88" s="888"/>
      <c r="KR88" s="888"/>
      <c r="KS88" s="888"/>
      <c r="KT88" s="888"/>
      <c r="KU88" s="888"/>
      <c r="KV88" s="888"/>
      <c r="KW88" s="888"/>
      <c r="KX88" s="888"/>
      <c r="KY88" s="888"/>
      <c r="KZ88" s="888"/>
      <c r="LA88" s="888"/>
      <c r="LB88" s="888"/>
      <c r="LC88" s="888"/>
      <c r="LD88" s="888"/>
      <c r="LE88" s="888"/>
      <c r="LF88" s="888"/>
      <c r="LG88" s="888"/>
      <c r="LH88" s="888"/>
      <c r="LI88" s="888"/>
      <c r="LJ88" s="888"/>
      <c r="LK88" s="888"/>
      <c r="LL88" s="888"/>
      <c r="LM88" s="888"/>
      <c r="LN88" s="888"/>
      <c r="LO88" s="888"/>
      <c r="LP88" s="888"/>
      <c r="LQ88" s="888"/>
      <c r="LR88" s="888"/>
      <c r="LS88" s="888"/>
      <c r="LT88" s="888"/>
      <c r="LU88" s="888"/>
      <c r="LV88" s="888"/>
      <c r="LW88" s="888"/>
      <c r="LX88" s="888"/>
      <c r="LY88" s="888"/>
      <c r="LZ88" s="888"/>
      <c r="MA88" s="888"/>
      <c r="MB88" s="888"/>
      <c r="MC88" s="888"/>
      <c r="MD88" s="888"/>
      <c r="ME88" s="888"/>
      <c r="MF88" s="888"/>
      <c r="MG88" s="888"/>
      <c r="MH88" s="888"/>
      <c r="MI88" s="888"/>
      <c r="MJ88" s="888"/>
      <c r="MK88" s="888"/>
      <c r="ML88" s="888"/>
      <c r="MM88" s="888"/>
      <c r="MN88" s="888"/>
      <c r="MO88" s="888"/>
      <c r="MP88" s="888"/>
      <c r="MQ88" s="888"/>
      <c r="MR88" s="888"/>
      <c r="MS88" s="888"/>
      <c r="MT88" s="888"/>
      <c r="MU88" s="888"/>
      <c r="MV88" s="888"/>
      <c r="MW88" s="888"/>
      <c r="MX88" s="888"/>
      <c r="MY88" s="888"/>
      <c r="MZ88" s="888"/>
      <c r="NA88" s="888"/>
      <c r="NB88" s="888"/>
      <c r="NC88" s="888"/>
      <c r="ND88" s="888"/>
      <c r="NE88" s="888"/>
      <c r="NF88" s="888"/>
      <c r="NG88" s="888"/>
      <c r="NH88" s="888"/>
      <c r="NI88" s="888"/>
      <c r="NJ88" s="888"/>
      <c r="NK88" s="888"/>
      <c r="NL88" s="888"/>
      <c r="NM88" s="888"/>
      <c r="NN88" s="888"/>
      <c r="NO88" s="888"/>
      <c r="NP88" s="888"/>
      <c r="NQ88" s="888"/>
      <c r="NR88" s="888"/>
      <c r="NS88" s="888"/>
      <c r="NT88" s="888"/>
      <c r="NU88" s="888"/>
      <c r="NV88" s="888"/>
      <c r="NW88" s="888"/>
      <c r="NX88" s="888"/>
      <c r="NY88" s="888"/>
      <c r="NZ88" s="888"/>
      <c r="OA88" s="888"/>
      <c r="OB88" s="888"/>
      <c r="OC88" s="888"/>
      <c r="OD88" s="888"/>
      <c r="OE88" s="888"/>
      <c r="OF88" s="888"/>
      <c r="OG88" s="888"/>
      <c r="OH88" s="888"/>
      <c r="OI88" s="888"/>
      <c r="OJ88" s="888"/>
      <c r="OK88" s="888"/>
      <c r="OL88" s="888"/>
      <c r="OM88" s="888"/>
      <c r="ON88" s="888"/>
      <c r="OO88" s="888"/>
      <c r="OP88" s="888"/>
      <c r="OQ88" s="888"/>
      <c r="OR88" s="888"/>
      <c r="OS88" s="888"/>
      <c r="OT88" s="888"/>
      <c r="OU88" s="888"/>
      <c r="OV88" s="888"/>
      <c r="OW88" s="888"/>
      <c r="OX88" s="888"/>
      <c r="OY88" s="888"/>
      <c r="OZ88" s="888"/>
      <c r="PA88" s="888"/>
      <c r="PB88" s="888"/>
      <c r="PC88" s="888"/>
      <c r="PD88" s="888"/>
      <c r="PE88" s="888"/>
      <c r="PF88" s="888"/>
      <c r="PG88" s="888"/>
      <c r="PH88" s="888"/>
      <c r="PI88" s="888"/>
      <c r="PJ88" s="888"/>
      <c r="PK88" s="888"/>
      <c r="PL88" s="888"/>
      <c r="PM88" s="888"/>
      <c r="PN88" s="888"/>
      <c r="PO88" s="888"/>
      <c r="PP88" s="888"/>
      <c r="PQ88" s="888"/>
      <c r="PR88" s="888"/>
      <c r="PS88" s="888"/>
      <c r="PT88" s="888"/>
      <c r="PU88" s="888"/>
      <c r="PV88" s="888"/>
      <c r="PW88" s="888"/>
      <c r="PX88" s="888"/>
      <c r="PY88" s="888"/>
      <c r="PZ88" s="888"/>
      <c r="QA88" s="888"/>
      <c r="QB88" s="888"/>
      <c r="QC88" s="888"/>
      <c r="QD88" s="888"/>
      <c r="QE88" s="888"/>
      <c r="QF88" s="888"/>
      <c r="QG88" s="888"/>
      <c r="QH88" s="888"/>
      <c r="QI88" s="888"/>
      <c r="QJ88" s="888"/>
      <c r="QK88" s="888"/>
      <c r="QL88" s="888"/>
      <c r="QM88" s="888"/>
      <c r="QN88" s="888"/>
      <c r="QO88" s="888"/>
      <c r="QP88" s="888"/>
      <c r="QQ88" s="888"/>
      <c r="QR88" s="888"/>
      <c r="QS88" s="888"/>
      <c r="QT88" s="888"/>
      <c r="QU88" s="888"/>
      <c r="QV88" s="888"/>
      <c r="QW88" s="888"/>
      <c r="QX88" s="888"/>
      <c r="QY88" s="888"/>
      <c r="QZ88" s="888"/>
      <c r="RA88" s="888"/>
      <c r="RB88" s="888"/>
      <c r="RC88" s="888"/>
      <c r="RD88" s="888"/>
      <c r="RE88" s="888"/>
      <c r="RF88" s="888"/>
      <c r="RG88" s="888"/>
      <c r="RH88" s="888"/>
      <c r="RI88" s="888"/>
      <c r="RJ88" s="888"/>
      <c r="RK88" s="888"/>
      <c r="RL88" s="888"/>
      <c r="RM88" s="888"/>
      <c r="RN88" s="888"/>
      <c r="RO88" s="888"/>
      <c r="RP88" s="888"/>
      <c r="RQ88" s="888"/>
      <c r="RR88" s="888"/>
      <c r="RS88" s="888"/>
      <c r="RT88" s="888"/>
      <c r="RU88" s="888"/>
      <c r="RV88" s="888"/>
      <c r="RW88" s="888"/>
      <c r="RX88" s="888"/>
      <c r="RY88" s="888"/>
      <c r="RZ88" s="888"/>
      <c r="SA88" s="888"/>
      <c r="SB88" s="888"/>
      <c r="SC88" s="888"/>
      <c r="SD88" s="888"/>
      <c r="SE88" s="888"/>
      <c r="SF88" s="888"/>
      <c r="SG88" s="888"/>
      <c r="SH88" s="888"/>
      <c r="SI88" s="888"/>
      <c r="SJ88" s="888"/>
      <c r="SK88" s="888"/>
      <c r="SL88" s="888"/>
      <c r="SM88" s="888"/>
      <c r="SN88" s="888"/>
      <c r="SO88" s="888"/>
      <c r="SP88" s="888"/>
      <c r="SQ88" s="888"/>
      <c r="SR88" s="888"/>
      <c r="SS88" s="888"/>
      <c r="ST88" s="888"/>
      <c r="SU88" s="888"/>
      <c r="SV88" s="888"/>
      <c r="SW88" s="888"/>
      <c r="SX88" s="888"/>
      <c r="SY88" s="888"/>
      <c r="SZ88" s="888"/>
      <c r="TA88" s="888"/>
      <c r="TB88" s="888"/>
      <c r="TC88" s="888"/>
      <c r="TD88" s="888"/>
      <c r="TE88" s="888"/>
      <c r="TF88" s="888"/>
      <c r="TG88" s="888"/>
      <c r="TH88" s="888"/>
      <c r="TI88" s="888"/>
      <c r="TJ88" s="888"/>
      <c r="TK88" s="888"/>
      <c r="TL88" s="888"/>
      <c r="TM88" s="888"/>
      <c r="TN88" s="888"/>
      <c r="TO88" s="888"/>
      <c r="TP88" s="888"/>
      <c r="TQ88" s="888"/>
      <c r="TR88" s="888"/>
      <c r="TS88" s="888"/>
      <c r="TT88" s="888"/>
      <c r="TU88" s="888"/>
      <c r="TV88" s="888"/>
      <c r="TW88" s="888"/>
      <c r="TX88" s="888"/>
      <c r="TY88" s="888"/>
      <c r="TZ88" s="888"/>
      <c r="UA88" s="888"/>
      <c r="UB88" s="888"/>
      <c r="UC88" s="888"/>
      <c r="UD88" s="888"/>
      <c r="UE88" s="888"/>
      <c r="UF88" s="888"/>
      <c r="UG88" s="888"/>
      <c r="UH88" s="888"/>
      <c r="UI88" s="888"/>
      <c r="UJ88" s="888"/>
      <c r="UK88" s="888"/>
      <c r="UL88" s="888"/>
      <c r="UM88" s="888"/>
      <c r="UN88" s="888"/>
      <c r="UO88" s="888"/>
      <c r="UP88" s="888"/>
      <c r="UQ88" s="888"/>
      <c r="UR88" s="888"/>
      <c r="US88" s="888"/>
      <c r="UT88" s="888"/>
      <c r="UU88" s="888"/>
      <c r="UV88" s="888"/>
      <c r="UW88" s="888"/>
      <c r="UX88" s="888"/>
      <c r="UY88" s="888"/>
      <c r="UZ88" s="888"/>
      <c r="VA88" s="888"/>
      <c r="VB88" s="888"/>
      <c r="VC88" s="888"/>
      <c r="VD88" s="888"/>
      <c r="VE88" s="888"/>
      <c r="VF88" s="888"/>
      <c r="VG88" s="888"/>
      <c r="VH88" s="888"/>
      <c r="VI88" s="888"/>
      <c r="VJ88" s="888"/>
      <c r="VK88" s="888"/>
      <c r="VL88" s="888"/>
      <c r="VM88" s="888"/>
      <c r="VN88" s="888"/>
      <c r="VO88" s="888"/>
      <c r="VP88" s="888"/>
      <c r="VQ88" s="888"/>
      <c r="VR88" s="888"/>
      <c r="VS88" s="888"/>
      <c r="VT88" s="888"/>
      <c r="VU88" s="888"/>
      <c r="VV88" s="888"/>
      <c r="VW88" s="888"/>
      <c r="VX88" s="888"/>
      <c r="VY88" s="888"/>
      <c r="VZ88" s="888"/>
      <c r="WA88" s="888"/>
      <c r="WB88" s="888"/>
      <c r="WC88" s="888"/>
      <c r="WD88" s="888"/>
      <c r="WE88" s="888"/>
      <c r="WF88" s="888"/>
      <c r="WG88" s="888"/>
      <c r="WH88" s="888"/>
      <c r="WI88" s="888"/>
      <c r="WJ88" s="888"/>
      <c r="WK88" s="888"/>
      <c r="WL88" s="888"/>
      <c r="WM88" s="888"/>
      <c r="WN88" s="888"/>
      <c r="WO88" s="888"/>
      <c r="WP88" s="888"/>
      <c r="WQ88" s="888"/>
      <c r="WR88" s="888"/>
      <c r="WS88" s="888"/>
      <c r="WT88" s="888"/>
      <c r="WU88" s="888"/>
      <c r="WV88" s="888"/>
      <c r="WW88" s="888"/>
      <c r="WX88" s="888"/>
      <c r="WY88" s="888"/>
      <c r="WZ88" s="888"/>
      <c r="XA88" s="888"/>
      <c r="XB88" s="888"/>
      <c r="XC88" s="888"/>
      <c r="XD88" s="888"/>
      <c r="XE88" s="888"/>
      <c r="XF88" s="888"/>
      <c r="XG88" s="888"/>
      <c r="XH88" s="888"/>
      <c r="XI88" s="888"/>
      <c r="XJ88" s="888"/>
      <c r="XK88" s="888"/>
      <c r="XL88" s="888"/>
      <c r="XM88" s="888"/>
      <c r="XN88" s="888"/>
      <c r="XO88" s="888"/>
      <c r="XP88" s="888"/>
      <c r="XQ88" s="888"/>
      <c r="XR88" s="888"/>
      <c r="XS88" s="888"/>
      <c r="XT88" s="888"/>
      <c r="XU88" s="888"/>
      <c r="XV88" s="888"/>
      <c r="XW88" s="888"/>
      <c r="XX88" s="888"/>
      <c r="XY88" s="888"/>
      <c r="XZ88" s="888"/>
      <c r="YA88" s="888"/>
      <c r="YB88" s="888"/>
      <c r="YC88" s="888"/>
      <c r="YD88" s="888"/>
      <c r="YE88" s="888"/>
      <c r="YF88" s="888"/>
      <c r="YG88" s="888"/>
      <c r="YH88" s="888"/>
      <c r="YI88" s="888"/>
      <c r="YJ88" s="888"/>
      <c r="YK88" s="888"/>
      <c r="YL88" s="888"/>
      <c r="YM88" s="888"/>
      <c r="YN88" s="888"/>
      <c r="YO88" s="888"/>
      <c r="YP88" s="888"/>
      <c r="YQ88" s="888"/>
      <c r="YR88" s="888"/>
      <c r="YS88" s="888"/>
      <c r="YT88" s="888"/>
      <c r="YU88" s="888"/>
      <c r="YV88" s="888"/>
      <c r="YW88" s="888"/>
      <c r="YX88" s="888"/>
      <c r="YY88" s="888"/>
      <c r="YZ88" s="888"/>
      <c r="ZA88" s="888"/>
      <c r="ZB88" s="888"/>
      <c r="ZC88" s="888"/>
      <c r="ZD88" s="888"/>
      <c r="ZE88" s="888"/>
      <c r="ZF88" s="888"/>
      <c r="ZG88" s="888"/>
      <c r="ZH88" s="888"/>
      <c r="ZI88" s="888"/>
      <c r="ZJ88" s="888"/>
      <c r="ZK88" s="888"/>
      <c r="ZL88" s="888"/>
      <c r="ZM88" s="888"/>
      <c r="ZN88" s="888"/>
      <c r="ZO88" s="888"/>
      <c r="ZP88" s="888"/>
      <c r="ZQ88" s="888"/>
      <c r="ZR88" s="888"/>
      <c r="ZS88" s="888"/>
      <c r="ZT88" s="888"/>
      <c r="ZU88" s="888"/>
      <c r="ZV88" s="888"/>
      <c r="ZW88" s="888"/>
      <c r="ZX88" s="888"/>
      <c r="ZY88" s="888"/>
      <c r="ZZ88" s="888"/>
      <c r="AAA88" s="888"/>
      <c r="AAB88" s="888"/>
      <c r="AAC88" s="888"/>
      <c r="AAD88" s="888"/>
      <c r="AAE88" s="888"/>
      <c r="AAF88" s="888"/>
      <c r="AAG88" s="888"/>
      <c r="AAH88" s="888"/>
      <c r="AAI88" s="888"/>
      <c r="AAJ88" s="888"/>
      <c r="AAK88" s="888"/>
      <c r="AAL88" s="888"/>
      <c r="AAM88" s="888"/>
      <c r="AAN88" s="888"/>
      <c r="AAO88" s="888"/>
      <c r="AAP88" s="888"/>
      <c r="AAQ88" s="888"/>
      <c r="AAR88" s="888"/>
      <c r="AAS88" s="888"/>
      <c r="AAT88" s="888"/>
      <c r="AAU88" s="888"/>
      <c r="AAV88" s="888"/>
      <c r="AAW88" s="888"/>
      <c r="AAX88" s="888"/>
      <c r="AAY88" s="888"/>
      <c r="AAZ88" s="888"/>
      <c r="ABA88" s="888"/>
      <c r="ABB88" s="888"/>
      <c r="ABC88" s="888"/>
      <c r="ABD88" s="888"/>
      <c r="ABE88" s="888"/>
      <c r="ABF88" s="888"/>
      <c r="ABG88" s="888"/>
      <c r="ABH88" s="888"/>
      <c r="ABI88" s="888"/>
      <c r="ABJ88" s="888"/>
      <c r="ABK88" s="888"/>
      <c r="ABL88" s="888"/>
      <c r="ABM88" s="888"/>
      <c r="ABN88" s="888"/>
      <c r="ABO88" s="888"/>
      <c r="ABP88" s="888"/>
      <c r="ABQ88" s="888"/>
      <c r="ABR88" s="888"/>
      <c r="ABS88" s="888"/>
      <c r="ABT88" s="888"/>
      <c r="ABU88" s="888"/>
      <c r="ABV88" s="888"/>
      <c r="ABW88" s="888"/>
      <c r="ABX88" s="888"/>
      <c r="ABY88" s="888"/>
      <c r="ABZ88" s="888"/>
      <c r="ACA88" s="888"/>
      <c r="ACB88" s="888"/>
      <c r="ACC88" s="888"/>
      <c r="ACD88" s="888"/>
      <c r="ACE88" s="888"/>
      <c r="ACF88" s="888"/>
      <c r="ACG88" s="888"/>
      <c r="ACH88" s="888"/>
      <c r="ACI88" s="888"/>
      <c r="ACJ88" s="888"/>
      <c r="ACK88" s="888"/>
      <c r="ACL88" s="888"/>
      <c r="ACM88" s="888"/>
      <c r="ACN88" s="888"/>
      <c r="ACO88" s="888"/>
      <c r="ACP88" s="888"/>
      <c r="ACQ88" s="888"/>
      <c r="ACR88" s="888"/>
      <c r="ACS88" s="888"/>
      <c r="ACT88" s="888"/>
      <c r="ACU88" s="888"/>
      <c r="ACV88" s="888"/>
      <c r="ACW88" s="888"/>
      <c r="ACX88" s="888"/>
      <c r="ACY88" s="888"/>
      <c r="ACZ88" s="888"/>
      <c r="ADA88" s="888"/>
      <c r="ADB88" s="888"/>
      <c r="ADC88" s="888"/>
      <c r="ADD88" s="888"/>
      <c r="ADE88" s="888"/>
      <c r="ADF88" s="888"/>
      <c r="ADG88" s="888"/>
      <c r="ADH88" s="888"/>
      <c r="ADI88" s="888"/>
      <c r="ADJ88" s="888"/>
      <c r="ADK88" s="888"/>
      <c r="ADL88" s="888"/>
      <c r="ADM88" s="888"/>
      <c r="ADN88" s="888"/>
      <c r="ADO88" s="888"/>
      <c r="ADP88" s="888"/>
      <c r="ADQ88" s="888"/>
      <c r="ADR88" s="888"/>
      <c r="ADS88" s="888"/>
      <c r="ADT88" s="888"/>
      <c r="ADU88" s="888"/>
      <c r="ADV88" s="888"/>
      <c r="ADW88" s="888"/>
      <c r="ADX88" s="888"/>
      <c r="ADY88" s="888"/>
      <c r="ADZ88" s="888"/>
      <c r="AEA88" s="888"/>
      <c r="AEB88" s="888"/>
      <c r="AEC88" s="888"/>
      <c r="AED88" s="888"/>
      <c r="AEE88" s="888"/>
      <c r="AEF88" s="888"/>
      <c r="AEG88" s="888"/>
      <c r="AEH88" s="888"/>
      <c r="AEI88" s="888"/>
      <c r="AEJ88" s="888"/>
      <c r="AEK88" s="888"/>
      <c r="AEL88" s="888"/>
      <c r="AEM88" s="888"/>
      <c r="AEN88" s="888"/>
      <c r="AEO88" s="888"/>
      <c r="AEP88" s="888"/>
      <c r="AEQ88" s="888"/>
      <c r="AER88" s="888"/>
      <c r="AES88" s="888"/>
      <c r="AET88" s="888"/>
      <c r="AEU88" s="888"/>
      <c r="AEV88" s="888"/>
      <c r="AEW88" s="888"/>
      <c r="AEX88" s="888"/>
      <c r="AEY88" s="888"/>
      <c r="AEZ88" s="888"/>
      <c r="AFA88" s="888"/>
      <c r="AFB88" s="888"/>
      <c r="AFC88" s="888"/>
      <c r="AFD88" s="888"/>
      <c r="AFE88" s="888"/>
      <c r="AFF88" s="888"/>
      <c r="AFG88" s="888"/>
      <c r="AFH88" s="888"/>
      <c r="AFI88" s="888"/>
      <c r="AFJ88" s="888"/>
      <c r="AFK88" s="888"/>
      <c r="AFL88" s="888"/>
      <c r="AFM88" s="888"/>
      <c r="AFN88" s="888"/>
      <c r="AFO88" s="888"/>
      <c r="AFP88" s="888"/>
      <c r="AFQ88" s="888"/>
      <c r="AFR88" s="888"/>
      <c r="AFS88" s="888"/>
      <c r="AFT88" s="888"/>
      <c r="AFU88" s="888"/>
      <c r="AFV88" s="888"/>
      <c r="AFW88" s="888"/>
      <c r="AFX88" s="888"/>
      <c r="AFY88" s="888"/>
      <c r="AFZ88" s="888"/>
      <c r="AGA88" s="888"/>
      <c r="AGB88" s="888"/>
      <c r="AGC88" s="888"/>
      <c r="AGD88" s="888"/>
      <c r="AGE88" s="888"/>
      <c r="AGF88" s="888"/>
      <c r="AGG88" s="888"/>
      <c r="AGH88" s="888"/>
      <c r="AGI88" s="888"/>
      <c r="AGJ88" s="888"/>
      <c r="AGK88" s="888"/>
      <c r="AGL88" s="888"/>
      <c r="AGM88" s="888"/>
      <c r="AGN88" s="888"/>
      <c r="AGO88" s="888"/>
      <c r="AGP88" s="888"/>
      <c r="AGQ88" s="888"/>
      <c r="AGR88" s="888"/>
      <c r="AGS88" s="888"/>
      <c r="AGT88" s="888"/>
      <c r="AGU88" s="888"/>
      <c r="AGV88" s="888"/>
      <c r="AGW88" s="888"/>
      <c r="AGX88" s="888"/>
      <c r="AGY88" s="888"/>
      <c r="AGZ88" s="888"/>
      <c r="AHA88" s="888"/>
      <c r="AHB88" s="888"/>
      <c r="AHC88" s="888"/>
      <c r="AHD88" s="888"/>
      <c r="AHE88" s="888"/>
      <c r="AHF88" s="888"/>
      <c r="AHG88" s="888"/>
      <c r="AHH88" s="888"/>
      <c r="AHI88" s="888"/>
      <c r="AHJ88" s="888"/>
      <c r="AHK88" s="888"/>
      <c r="AHL88" s="888"/>
      <c r="AHM88" s="888"/>
      <c r="AHN88" s="888"/>
      <c r="AHO88" s="888"/>
      <c r="AHP88" s="888"/>
      <c r="AHQ88" s="888"/>
      <c r="AHR88" s="888"/>
      <c r="AHS88" s="888"/>
      <c r="AHT88" s="888"/>
      <c r="AHU88" s="888"/>
      <c r="AHV88" s="888"/>
      <c r="AHW88" s="888"/>
      <c r="AHX88" s="888"/>
      <c r="AHY88" s="888"/>
      <c r="AHZ88" s="888"/>
      <c r="AIA88" s="888"/>
      <c r="AIB88" s="888"/>
      <c r="AIC88" s="888"/>
      <c r="AID88" s="888"/>
      <c r="AIE88" s="888"/>
      <c r="AIF88" s="888"/>
      <c r="AIG88" s="888"/>
      <c r="AIH88" s="888"/>
      <c r="AII88" s="888"/>
      <c r="AIJ88" s="888"/>
      <c r="AIK88" s="888"/>
      <c r="AIL88" s="888"/>
      <c r="AIM88" s="888"/>
      <c r="AIN88" s="888"/>
      <c r="AIO88" s="888"/>
      <c r="AIP88" s="888"/>
      <c r="AIQ88" s="888"/>
      <c r="AIR88" s="888"/>
      <c r="AIS88" s="888"/>
      <c r="AIT88" s="888"/>
      <c r="AIU88" s="888"/>
      <c r="AIV88" s="888"/>
      <c r="AIW88" s="888"/>
      <c r="AIX88" s="888"/>
      <c r="AIY88" s="888"/>
      <c r="AIZ88" s="888"/>
      <c r="AJA88" s="888"/>
      <c r="AJB88" s="888"/>
      <c r="AJC88" s="888"/>
      <c r="AJD88" s="888"/>
      <c r="AJE88" s="888"/>
      <c r="AJF88" s="888"/>
      <c r="AJG88" s="888"/>
      <c r="AJH88" s="888"/>
      <c r="AJI88" s="888"/>
      <c r="AJJ88" s="888"/>
      <c r="AJK88" s="888"/>
      <c r="AJL88" s="888"/>
      <c r="AJM88" s="888"/>
      <c r="AJN88" s="888"/>
      <c r="AJO88" s="888"/>
      <c r="AJP88" s="888"/>
      <c r="AJQ88" s="888"/>
      <c r="AJR88" s="888"/>
      <c r="AJS88" s="888"/>
      <c r="AJT88" s="888"/>
      <c r="AJU88" s="888"/>
      <c r="AJV88" s="888"/>
      <c r="AJW88" s="888"/>
      <c r="AJX88" s="888"/>
      <c r="AJY88" s="888"/>
      <c r="AJZ88" s="888"/>
      <c r="AKA88" s="888"/>
      <c r="AKB88" s="888"/>
      <c r="AKC88" s="888"/>
      <c r="AKD88" s="888"/>
      <c r="AKE88" s="888"/>
      <c r="AKF88" s="888"/>
      <c r="AKG88" s="888"/>
      <c r="AKH88" s="888"/>
      <c r="AKI88" s="888"/>
      <c r="AKJ88" s="888"/>
      <c r="AKK88" s="888"/>
      <c r="AKL88" s="888"/>
      <c r="AKM88" s="888"/>
      <c r="AKN88" s="888"/>
      <c r="AKO88" s="888"/>
      <c r="AKP88" s="888"/>
      <c r="AKQ88" s="888"/>
      <c r="AKR88" s="888"/>
      <c r="AKS88" s="888"/>
      <c r="AKT88" s="888"/>
      <c r="AKU88" s="888"/>
      <c r="AKV88" s="888"/>
      <c r="AKW88" s="888"/>
      <c r="AKX88" s="888"/>
      <c r="AKY88" s="888"/>
      <c r="AKZ88" s="888"/>
      <c r="ALA88" s="888"/>
      <c r="ALB88" s="888"/>
      <c r="ALC88" s="888"/>
      <c r="ALD88" s="888"/>
      <c r="ALE88" s="888"/>
      <c r="ALF88" s="888"/>
      <c r="ALG88" s="888"/>
      <c r="ALH88" s="888"/>
      <c r="ALI88" s="888"/>
      <c r="ALJ88" s="888"/>
      <c r="ALK88" s="888"/>
      <c r="ALL88" s="888"/>
      <c r="ALM88" s="888"/>
      <c r="ALN88" s="888"/>
      <c r="ALO88" s="888"/>
      <c r="ALP88" s="888"/>
      <c r="ALQ88" s="888"/>
      <c r="ALR88" s="888"/>
      <c r="ALS88" s="888"/>
      <c r="ALT88" s="888"/>
      <c r="ALU88" s="888"/>
      <c r="ALV88" s="888"/>
      <c r="ALW88" s="888"/>
      <c r="ALX88" s="888"/>
      <c r="ALY88" s="888"/>
      <c r="ALZ88" s="888"/>
      <c r="AMA88" s="888"/>
      <c r="AMB88" s="888"/>
      <c r="AMC88" s="888"/>
      <c r="AMD88" s="888"/>
      <c r="AME88" s="888"/>
      <c r="AMF88" s="888"/>
      <c r="AMG88" s="888"/>
      <c r="AMH88" s="888"/>
      <c r="AMI88" s="888"/>
      <c r="AMJ88" s="888"/>
      <c r="AMK88" s="888"/>
      <c r="AML88" s="888"/>
      <c r="AMM88" s="888"/>
      <c r="AMN88" s="888"/>
      <c r="AMO88" s="888"/>
      <c r="AMP88" s="888"/>
      <c r="AMQ88" s="888"/>
      <c r="AMR88" s="888"/>
      <c r="AMS88" s="888"/>
      <c r="AMT88" s="888"/>
      <c r="AMU88" s="888"/>
      <c r="AMV88" s="888"/>
      <c r="AMW88" s="888"/>
      <c r="AMX88" s="888"/>
      <c r="AMY88" s="888"/>
      <c r="AMZ88" s="888"/>
      <c r="ANA88" s="888"/>
      <c r="ANB88" s="888"/>
      <c r="ANC88" s="888"/>
      <c r="AND88" s="888"/>
      <c r="ANE88" s="888"/>
      <c r="ANF88" s="888"/>
      <c r="ANG88" s="888"/>
      <c r="ANH88" s="888"/>
      <c r="ANI88" s="888"/>
      <c r="ANJ88" s="888"/>
      <c r="ANK88" s="888"/>
      <c r="ANL88" s="888"/>
      <c r="ANM88" s="888"/>
      <c r="ANN88" s="888"/>
      <c r="ANO88" s="888"/>
      <c r="ANP88" s="888"/>
      <c r="ANQ88" s="888"/>
      <c r="ANR88" s="888"/>
      <c r="ANS88" s="888"/>
      <c r="ANT88" s="888"/>
      <c r="ANU88" s="888"/>
      <c r="ANV88" s="888"/>
      <c r="ANW88" s="888"/>
      <c r="ANX88" s="888"/>
      <c r="ANY88" s="888"/>
      <c r="ANZ88" s="888"/>
      <c r="AOA88" s="888"/>
      <c r="AOB88" s="888"/>
      <c r="AOC88" s="888"/>
      <c r="AOD88" s="888"/>
      <c r="AOE88" s="888"/>
      <c r="AOF88" s="888"/>
      <c r="AOG88" s="888"/>
      <c r="AOH88" s="888"/>
      <c r="AOI88" s="888"/>
      <c r="AOJ88" s="888"/>
      <c r="AOK88" s="888"/>
      <c r="AOL88" s="888"/>
      <c r="AOM88" s="888"/>
      <c r="AON88" s="888"/>
      <c r="AOO88" s="888"/>
      <c r="AOP88" s="888"/>
      <c r="AOQ88" s="888"/>
      <c r="AOR88" s="888"/>
      <c r="AOS88" s="888"/>
      <c r="AOT88" s="888"/>
      <c r="AOU88" s="888"/>
      <c r="AOV88" s="888"/>
      <c r="AOW88" s="888"/>
      <c r="AOX88" s="888"/>
      <c r="AOY88" s="888"/>
      <c r="AOZ88" s="888"/>
      <c r="APA88" s="888"/>
      <c r="APB88" s="888"/>
      <c r="APC88" s="888"/>
      <c r="APD88" s="888"/>
      <c r="APE88" s="888"/>
      <c r="APF88" s="888"/>
      <c r="APG88" s="888"/>
      <c r="APH88" s="888"/>
      <c r="API88" s="888"/>
      <c r="APJ88" s="888"/>
      <c r="APK88" s="888"/>
      <c r="APL88" s="888"/>
      <c r="APM88" s="888"/>
      <c r="APN88" s="888"/>
      <c r="APO88" s="888"/>
      <c r="APP88" s="888"/>
      <c r="APQ88" s="888"/>
      <c r="APR88" s="888"/>
      <c r="APS88" s="888"/>
      <c r="APT88" s="888"/>
      <c r="APU88" s="888"/>
      <c r="APV88" s="888"/>
      <c r="APW88" s="888"/>
      <c r="APX88" s="888"/>
      <c r="APY88" s="888"/>
      <c r="APZ88" s="888"/>
      <c r="AQA88" s="888"/>
      <c r="AQB88" s="888"/>
      <c r="AQC88" s="888"/>
      <c r="AQD88" s="888"/>
      <c r="AQE88" s="888"/>
      <c r="AQF88" s="888"/>
      <c r="AQG88" s="888"/>
      <c r="AQH88" s="888"/>
      <c r="AQI88" s="888"/>
      <c r="AQJ88" s="888"/>
      <c r="AQK88" s="888"/>
      <c r="AQL88" s="888"/>
      <c r="AQM88" s="888"/>
      <c r="AQN88" s="888"/>
      <c r="AQO88" s="888"/>
      <c r="AQP88" s="888"/>
      <c r="AQQ88" s="888"/>
      <c r="AQR88" s="888"/>
      <c r="AQS88" s="888"/>
      <c r="AQT88" s="888"/>
      <c r="AQU88" s="888"/>
      <c r="AQV88" s="888"/>
      <c r="AQW88" s="888"/>
      <c r="AQX88" s="888"/>
      <c r="AQY88" s="888"/>
      <c r="AQZ88" s="888"/>
      <c r="ARA88" s="888"/>
      <c r="ARB88" s="888"/>
      <c r="ARC88" s="888"/>
      <c r="ARD88" s="888"/>
      <c r="ARE88" s="888"/>
      <c r="ARF88" s="888"/>
      <c r="ARG88" s="888"/>
      <c r="ARH88" s="888"/>
      <c r="ARI88" s="888"/>
      <c r="ARJ88" s="888"/>
      <c r="ARK88" s="888"/>
      <c r="ARL88" s="888"/>
      <c r="ARM88" s="888"/>
      <c r="ARN88" s="888"/>
      <c r="ARO88" s="888"/>
      <c r="ARP88" s="888"/>
      <c r="ARQ88" s="888"/>
      <c r="ARR88" s="888"/>
      <c r="ARS88" s="888"/>
      <c r="ART88" s="888"/>
      <c r="ARU88" s="888"/>
      <c r="ARV88" s="888"/>
      <c r="ARW88" s="888"/>
      <c r="ARX88" s="888"/>
      <c r="ARY88" s="888"/>
      <c r="ARZ88" s="888"/>
      <c r="ASA88" s="888"/>
      <c r="ASB88" s="888"/>
      <c r="ASC88" s="888"/>
      <c r="ASD88" s="888"/>
      <c r="ASE88" s="888"/>
      <c r="ASF88" s="888"/>
      <c r="ASG88" s="888"/>
      <c r="ASH88" s="888"/>
      <c r="ASI88" s="888"/>
      <c r="ASJ88" s="888"/>
      <c r="ASK88" s="888"/>
      <c r="ASL88" s="888"/>
      <c r="ASM88" s="888"/>
      <c r="ASN88" s="888"/>
      <c r="ASO88" s="888"/>
      <c r="ASP88" s="888"/>
      <c r="ASQ88" s="888"/>
      <c r="ASR88" s="888"/>
      <c r="ASS88" s="888"/>
      <c r="AST88" s="888"/>
      <c r="ASU88" s="888"/>
      <c r="ASV88" s="888"/>
      <c r="ASW88" s="888"/>
      <c r="ASX88" s="888"/>
      <c r="ASY88" s="888"/>
      <c r="ASZ88" s="888"/>
      <c r="ATA88" s="888"/>
      <c r="ATB88" s="888"/>
      <c r="ATC88" s="888"/>
      <c r="ATD88" s="888"/>
      <c r="ATE88" s="888"/>
      <c r="ATF88" s="888"/>
      <c r="ATG88" s="888"/>
      <c r="ATH88" s="888"/>
      <c r="ATI88" s="888"/>
      <c r="ATJ88" s="888"/>
      <c r="ATK88" s="888"/>
      <c r="ATL88" s="888"/>
      <c r="ATM88" s="888"/>
      <c r="ATN88" s="888"/>
      <c r="ATO88" s="888"/>
      <c r="ATP88" s="888"/>
      <c r="ATQ88" s="888"/>
      <c r="ATR88" s="888"/>
      <c r="ATS88" s="888"/>
      <c r="ATT88" s="888"/>
      <c r="ATU88" s="888"/>
      <c r="ATV88" s="888"/>
      <c r="ATW88" s="888"/>
      <c r="ATX88" s="888"/>
      <c r="ATY88" s="888"/>
      <c r="ATZ88" s="888"/>
      <c r="AUA88" s="888"/>
      <c r="AUB88" s="888"/>
      <c r="AUC88" s="888"/>
      <c r="AUD88" s="888"/>
      <c r="AUE88" s="888"/>
      <c r="AUF88" s="888"/>
      <c r="AUG88" s="888"/>
      <c r="AUH88" s="888"/>
      <c r="AUI88" s="888"/>
      <c r="AUJ88" s="888"/>
      <c r="AUK88" s="888"/>
      <c r="AUL88" s="888"/>
      <c r="AUM88" s="888"/>
      <c r="AUN88" s="888"/>
      <c r="AUO88" s="888"/>
      <c r="AUP88" s="888"/>
      <c r="AUQ88" s="888"/>
      <c r="AUR88" s="888"/>
      <c r="AUS88" s="888"/>
      <c r="AUT88" s="888"/>
      <c r="AUU88" s="888"/>
      <c r="AUV88" s="888"/>
      <c r="AUW88" s="888"/>
      <c r="AUX88" s="888"/>
      <c r="AUY88" s="888"/>
      <c r="AUZ88" s="888"/>
      <c r="AVA88" s="888"/>
      <c r="AVB88" s="888"/>
      <c r="AVC88" s="888"/>
      <c r="AVD88" s="888"/>
      <c r="AVE88" s="888"/>
      <c r="AVF88" s="888"/>
      <c r="AVG88" s="888"/>
      <c r="AVH88" s="888"/>
      <c r="AVI88" s="888"/>
      <c r="AVJ88" s="888"/>
      <c r="AVK88" s="888"/>
      <c r="AVL88" s="888"/>
      <c r="AVM88" s="888"/>
      <c r="AVN88" s="888"/>
      <c r="AVO88" s="888"/>
      <c r="AVP88" s="888"/>
      <c r="AVQ88" s="888"/>
      <c r="AVR88" s="888"/>
      <c r="AVS88" s="888"/>
      <c r="AVT88" s="888"/>
      <c r="AVU88" s="888"/>
      <c r="AVV88" s="888"/>
      <c r="AVW88" s="888"/>
      <c r="AVX88" s="888"/>
      <c r="AVY88" s="888"/>
      <c r="AVZ88" s="888"/>
      <c r="AWA88" s="888"/>
      <c r="AWB88" s="888"/>
      <c r="AWC88" s="888"/>
      <c r="AWD88" s="888"/>
      <c r="AWE88" s="888"/>
      <c r="AWF88" s="888"/>
      <c r="AWG88" s="888"/>
      <c r="AWH88" s="888"/>
      <c r="AWI88" s="888"/>
      <c r="AWJ88" s="888"/>
      <c r="AWK88" s="888"/>
      <c r="AWL88" s="888"/>
      <c r="AWM88" s="888"/>
      <c r="AWN88" s="888"/>
      <c r="AWO88" s="888"/>
      <c r="AWP88" s="888"/>
      <c r="AWQ88" s="888"/>
      <c r="AWR88" s="888"/>
      <c r="AWS88" s="888"/>
      <c r="AWT88" s="888"/>
      <c r="AWU88" s="888"/>
      <c r="AWV88" s="888"/>
      <c r="AWW88" s="888"/>
      <c r="AWX88" s="888"/>
      <c r="AWY88" s="888"/>
      <c r="AWZ88" s="888"/>
      <c r="AXA88" s="888"/>
      <c r="AXB88" s="888"/>
      <c r="AXC88" s="888"/>
      <c r="AXD88" s="888"/>
      <c r="AXE88" s="888"/>
      <c r="AXF88" s="888"/>
      <c r="AXG88" s="888"/>
      <c r="AXH88" s="888"/>
      <c r="AXI88" s="888"/>
      <c r="AXJ88" s="888"/>
      <c r="AXK88" s="888"/>
      <c r="AXL88" s="888"/>
      <c r="AXM88" s="888"/>
      <c r="AXN88" s="888"/>
      <c r="AXO88" s="888"/>
      <c r="AXP88" s="888"/>
      <c r="AXQ88" s="888"/>
      <c r="AXR88" s="888"/>
      <c r="AXS88" s="888"/>
      <c r="AXT88" s="888"/>
      <c r="AXU88" s="888"/>
      <c r="AXV88" s="888"/>
      <c r="AXW88" s="888"/>
      <c r="AXX88" s="888"/>
      <c r="AXY88" s="888"/>
      <c r="AXZ88" s="888"/>
      <c r="AYA88" s="888"/>
      <c r="AYB88" s="888"/>
      <c r="AYC88" s="888"/>
      <c r="AYD88" s="888"/>
      <c r="AYE88" s="888"/>
      <c r="AYF88" s="888"/>
      <c r="AYG88" s="888"/>
      <c r="AYH88" s="888"/>
      <c r="AYI88" s="888"/>
      <c r="AYJ88" s="888"/>
      <c r="AYK88" s="888"/>
      <c r="AYL88" s="888"/>
      <c r="AYM88" s="888"/>
      <c r="AYN88" s="888"/>
      <c r="AYO88" s="888"/>
      <c r="AYP88" s="888"/>
      <c r="AYQ88" s="888"/>
      <c r="AYR88" s="888"/>
      <c r="AYS88" s="888"/>
      <c r="AYT88" s="888"/>
      <c r="AYU88" s="888"/>
      <c r="AYV88" s="888"/>
      <c r="AYW88" s="888"/>
      <c r="AYX88" s="888"/>
      <c r="AYY88" s="888"/>
      <c r="AYZ88" s="888"/>
      <c r="AZA88" s="888"/>
      <c r="AZB88" s="888"/>
      <c r="AZC88" s="888"/>
      <c r="AZD88" s="888"/>
      <c r="AZE88" s="888"/>
      <c r="AZF88" s="888"/>
      <c r="AZG88" s="888"/>
      <c r="AZH88" s="888"/>
      <c r="AZI88" s="888"/>
      <c r="AZJ88" s="888"/>
      <c r="AZK88" s="888"/>
      <c r="AZL88" s="888"/>
      <c r="AZM88" s="888"/>
      <c r="AZN88" s="888"/>
      <c r="AZO88" s="888"/>
      <c r="AZP88" s="888"/>
      <c r="AZQ88" s="888"/>
      <c r="AZR88" s="888"/>
      <c r="AZS88" s="888"/>
      <c r="AZT88" s="888"/>
      <c r="AZU88" s="888"/>
      <c r="AZV88" s="888"/>
      <c r="AZW88" s="888"/>
      <c r="AZX88" s="888"/>
      <c r="AZY88" s="888"/>
      <c r="AZZ88" s="888"/>
      <c r="BAA88" s="888"/>
      <c r="BAB88" s="888"/>
      <c r="BAC88" s="888"/>
      <c r="BAD88" s="888"/>
      <c r="BAE88" s="888"/>
      <c r="BAF88" s="888"/>
      <c r="BAG88" s="888"/>
      <c r="BAH88" s="888"/>
      <c r="BAI88" s="888"/>
      <c r="BAJ88" s="888"/>
      <c r="BAK88" s="888"/>
      <c r="BAL88" s="888"/>
      <c r="BAM88" s="888"/>
      <c r="BAN88" s="888"/>
      <c r="BAO88" s="888"/>
      <c r="BAP88" s="888"/>
      <c r="BAQ88" s="888"/>
      <c r="BAR88" s="888"/>
      <c r="BAS88" s="888"/>
      <c r="BAT88" s="888"/>
      <c r="BAU88" s="888"/>
      <c r="BAV88" s="888"/>
      <c r="BAW88" s="888"/>
      <c r="BAX88" s="888"/>
      <c r="BAY88" s="888"/>
      <c r="BAZ88" s="888"/>
      <c r="BBA88" s="888"/>
      <c r="BBB88" s="888"/>
      <c r="BBC88" s="888"/>
      <c r="BBD88" s="888"/>
      <c r="BBE88" s="888"/>
      <c r="BBF88" s="888"/>
      <c r="BBG88" s="888"/>
      <c r="BBH88" s="888"/>
      <c r="BBI88" s="888"/>
      <c r="BBJ88" s="888"/>
      <c r="BBK88" s="888"/>
      <c r="BBL88" s="888"/>
      <c r="BBM88" s="888"/>
      <c r="BBN88" s="888"/>
      <c r="BBO88" s="888"/>
      <c r="BBP88" s="888"/>
      <c r="BBQ88" s="888"/>
      <c r="BBR88" s="888"/>
      <c r="BBS88" s="888"/>
      <c r="BBT88" s="888"/>
      <c r="BBU88" s="888"/>
      <c r="BBV88" s="888"/>
      <c r="BBW88" s="888"/>
      <c r="BBX88" s="888"/>
      <c r="BBY88" s="888"/>
      <c r="BBZ88" s="888"/>
      <c r="BCA88" s="888"/>
      <c r="BCB88" s="888"/>
      <c r="BCC88" s="888"/>
      <c r="BCD88" s="888"/>
      <c r="BCE88" s="888"/>
      <c r="BCF88" s="888"/>
      <c r="BCG88" s="888"/>
      <c r="BCH88" s="888"/>
      <c r="BCI88" s="888"/>
      <c r="BCJ88" s="888"/>
      <c r="BCK88" s="888"/>
      <c r="BCL88" s="888"/>
      <c r="BCM88" s="888"/>
      <c r="BCN88" s="888"/>
      <c r="BCO88" s="888"/>
      <c r="BCP88" s="888"/>
      <c r="BCQ88" s="888"/>
      <c r="BCR88" s="888"/>
      <c r="BCS88" s="888"/>
      <c r="BCT88" s="888"/>
      <c r="BCU88" s="888"/>
      <c r="BCV88" s="888"/>
      <c r="BCW88" s="888"/>
      <c r="BCX88" s="888"/>
      <c r="BCY88" s="888"/>
      <c r="BCZ88" s="888"/>
      <c r="BDA88" s="888"/>
      <c r="BDB88" s="888"/>
      <c r="BDC88" s="888"/>
      <c r="BDD88" s="888"/>
      <c r="BDE88" s="888"/>
      <c r="BDF88" s="888"/>
      <c r="BDG88" s="888"/>
      <c r="BDH88" s="888"/>
      <c r="BDI88" s="888"/>
      <c r="BDJ88" s="888"/>
      <c r="BDK88" s="888"/>
      <c r="BDL88" s="888"/>
      <c r="BDM88" s="888"/>
      <c r="BDN88" s="888"/>
      <c r="BDO88" s="888"/>
      <c r="BDP88" s="888"/>
      <c r="BDQ88" s="888"/>
      <c r="BDR88" s="888"/>
      <c r="BDS88" s="888"/>
      <c r="BDT88" s="888"/>
      <c r="BDU88" s="888"/>
      <c r="BDV88" s="888"/>
      <c r="BDW88" s="888"/>
      <c r="BDX88" s="888"/>
      <c r="BDY88" s="888"/>
      <c r="BDZ88" s="888"/>
      <c r="BEA88" s="888"/>
      <c r="BEB88" s="888"/>
      <c r="BEC88" s="888"/>
      <c r="BED88" s="888"/>
      <c r="BEE88" s="888"/>
      <c r="BEF88" s="888"/>
      <c r="BEG88" s="888"/>
      <c r="BEH88" s="888"/>
      <c r="BEI88" s="888"/>
      <c r="BEJ88" s="888"/>
      <c r="BEK88" s="888"/>
      <c r="BEL88" s="888"/>
      <c r="BEM88" s="888"/>
      <c r="BEN88" s="888"/>
      <c r="BEO88" s="888"/>
      <c r="BEP88" s="888"/>
      <c r="BEQ88" s="888"/>
      <c r="BER88" s="888"/>
      <c r="BES88" s="888"/>
      <c r="BET88" s="888"/>
      <c r="BEU88" s="888"/>
      <c r="BEV88" s="888"/>
      <c r="BEW88" s="888"/>
      <c r="BEX88" s="888"/>
      <c r="BEY88" s="888"/>
      <c r="BEZ88" s="888"/>
      <c r="BFA88" s="888"/>
      <c r="BFB88" s="888"/>
      <c r="BFC88" s="888"/>
      <c r="BFD88" s="888"/>
      <c r="BFE88" s="888"/>
      <c r="BFF88" s="888"/>
      <c r="BFG88" s="888"/>
      <c r="BFH88" s="888"/>
      <c r="BFI88" s="888"/>
      <c r="BFJ88" s="888"/>
      <c r="BFK88" s="888"/>
      <c r="BFL88" s="888"/>
      <c r="BFM88" s="888"/>
      <c r="BFN88" s="888"/>
      <c r="BFO88" s="888"/>
      <c r="BFP88" s="888"/>
      <c r="BFQ88" s="888"/>
      <c r="BFR88" s="888"/>
      <c r="BFS88" s="888"/>
      <c r="BFT88" s="888"/>
      <c r="BFU88" s="888"/>
      <c r="BFV88" s="888"/>
      <c r="BFW88" s="888"/>
      <c r="BFX88" s="888"/>
      <c r="BFY88" s="888"/>
      <c r="BFZ88" s="888"/>
      <c r="BGA88" s="888"/>
      <c r="BGB88" s="888"/>
      <c r="BGC88" s="888"/>
      <c r="BGD88" s="888"/>
      <c r="BGE88" s="888"/>
      <c r="BGF88" s="888"/>
      <c r="BGG88" s="888"/>
      <c r="BGH88" s="888"/>
      <c r="BGI88" s="888"/>
      <c r="BGJ88" s="888"/>
      <c r="BGK88" s="888"/>
      <c r="BGL88" s="888"/>
      <c r="BGM88" s="888"/>
      <c r="BGN88" s="888"/>
      <c r="BGO88" s="888"/>
      <c r="BGP88" s="888"/>
      <c r="BGQ88" s="888"/>
      <c r="BGR88" s="888"/>
      <c r="BGS88" s="888"/>
      <c r="BGT88" s="888"/>
      <c r="BGU88" s="888"/>
      <c r="BGV88" s="888"/>
      <c r="BGW88" s="888"/>
      <c r="BGX88" s="888"/>
      <c r="BGY88" s="888"/>
      <c r="BGZ88" s="888"/>
      <c r="BHA88" s="888"/>
      <c r="BHB88" s="888"/>
      <c r="BHC88" s="888"/>
      <c r="BHD88" s="888"/>
      <c r="BHE88" s="888"/>
      <c r="BHF88" s="888"/>
      <c r="BHG88" s="888"/>
      <c r="BHH88" s="888"/>
      <c r="BHI88" s="888"/>
      <c r="BHJ88" s="888"/>
      <c r="BHK88" s="888"/>
      <c r="BHL88" s="888"/>
      <c r="BHM88" s="888"/>
      <c r="BHN88" s="888"/>
      <c r="BHO88" s="888"/>
      <c r="BHP88" s="888"/>
      <c r="BHQ88" s="888"/>
      <c r="BHR88" s="888"/>
      <c r="BHS88" s="888"/>
      <c r="BHT88" s="888"/>
      <c r="BHU88" s="888"/>
      <c r="BHV88" s="888"/>
      <c r="BHW88" s="888"/>
      <c r="BHX88" s="888"/>
      <c r="BHY88" s="888"/>
      <c r="BHZ88" s="888"/>
      <c r="BIA88" s="888"/>
      <c r="BIB88" s="888"/>
      <c r="BIC88" s="888"/>
      <c r="BID88" s="888"/>
      <c r="BIE88" s="888"/>
      <c r="BIF88" s="888"/>
      <c r="BIG88" s="888"/>
      <c r="BIH88" s="888"/>
      <c r="BII88" s="888"/>
      <c r="BIJ88" s="888"/>
      <c r="BIK88" s="888"/>
      <c r="BIL88" s="888"/>
      <c r="BIM88" s="888"/>
      <c r="BIN88" s="888"/>
      <c r="BIO88" s="888"/>
      <c r="BIP88" s="888"/>
      <c r="BIQ88" s="888"/>
      <c r="BIR88" s="888"/>
      <c r="BIS88" s="888"/>
      <c r="BIT88" s="888"/>
      <c r="BIU88" s="888"/>
      <c r="BIV88" s="888"/>
      <c r="BIW88" s="888"/>
      <c r="BIX88" s="888"/>
      <c r="BIY88" s="888"/>
      <c r="BIZ88" s="888"/>
      <c r="BJA88" s="888"/>
      <c r="BJB88" s="888"/>
      <c r="BJC88" s="888"/>
      <c r="BJD88" s="888"/>
      <c r="BJE88" s="888"/>
      <c r="BJF88" s="888"/>
      <c r="BJG88" s="888"/>
      <c r="BJH88" s="888"/>
      <c r="BJI88" s="888"/>
      <c r="BJJ88" s="888"/>
      <c r="BJK88" s="888"/>
      <c r="BJL88" s="888"/>
      <c r="BJM88" s="888"/>
      <c r="BJN88" s="888"/>
      <c r="BJO88" s="888"/>
      <c r="BJP88" s="888"/>
      <c r="BJQ88" s="888"/>
      <c r="BJR88" s="888"/>
      <c r="BJS88" s="888"/>
      <c r="BJT88" s="888"/>
      <c r="BJU88" s="888"/>
      <c r="BJV88" s="888"/>
      <c r="BJW88" s="888"/>
      <c r="BJX88" s="888"/>
      <c r="BJY88" s="888"/>
      <c r="BJZ88" s="888"/>
      <c r="BKA88" s="888"/>
      <c r="BKB88" s="888"/>
      <c r="BKC88" s="888"/>
      <c r="BKD88" s="888"/>
      <c r="BKE88" s="888"/>
      <c r="BKF88" s="888"/>
      <c r="BKG88" s="888"/>
      <c r="BKH88" s="888"/>
      <c r="BKI88" s="888"/>
      <c r="BKJ88" s="888"/>
      <c r="BKK88" s="888"/>
      <c r="BKL88" s="888"/>
      <c r="BKM88" s="888"/>
      <c r="BKN88" s="888"/>
      <c r="BKO88" s="888"/>
      <c r="BKP88" s="888"/>
      <c r="BKQ88" s="888"/>
      <c r="BKR88" s="888"/>
      <c r="BKS88" s="888"/>
      <c r="BKT88" s="888"/>
      <c r="BKU88" s="888"/>
      <c r="BKV88" s="888"/>
      <c r="BKW88" s="888"/>
      <c r="BKX88" s="888"/>
      <c r="BKY88" s="888"/>
      <c r="BKZ88" s="888"/>
      <c r="BLA88" s="888"/>
      <c r="BLB88" s="888"/>
      <c r="BLC88" s="888"/>
      <c r="BLD88" s="888"/>
      <c r="BLE88" s="888"/>
      <c r="BLF88" s="888"/>
      <c r="BLG88" s="888"/>
      <c r="BLH88" s="888"/>
      <c r="BLI88" s="888"/>
      <c r="BLJ88" s="888"/>
      <c r="BLK88" s="888"/>
      <c r="BLL88" s="888"/>
      <c r="BLM88" s="888"/>
      <c r="BLN88" s="888"/>
      <c r="BLO88" s="888"/>
      <c r="BLP88" s="888"/>
      <c r="BLQ88" s="888"/>
      <c r="BLR88" s="888"/>
      <c r="BLS88" s="888"/>
      <c r="BLT88" s="888"/>
      <c r="BLU88" s="888"/>
      <c r="BLV88" s="888"/>
      <c r="BLW88" s="888"/>
      <c r="BLX88" s="888"/>
      <c r="BLY88" s="888"/>
      <c r="BLZ88" s="888"/>
      <c r="BMA88" s="888"/>
      <c r="BMB88" s="888"/>
      <c r="BMC88" s="888"/>
      <c r="BMD88" s="888"/>
      <c r="BME88" s="888"/>
      <c r="BMF88" s="888"/>
      <c r="BMG88" s="888"/>
      <c r="BMH88" s="888"/>
      <c r="BMI88" s="888"/>
      <c r="BMJ88" s="888"/>
      <c r="BMK88" s="888"/>
      <c r="BML88" s="888"/>
      <c r="BMM88" s="888"/>
      <c r="BMN88" s="888"/>
      <c r="BMO88" s="888"/>
      <c r="BMP88" s="888"/>
      <c r="BMQ88" s="888"/>
      <c r="BMR88" s="888"/>
      <c r="BMS88" s="888"/>
      <c r="BMT88" s="888"/>
      <c r="BMU88" s="888"/>
      <c r="BMV88" s="888"/>
      <c r="BMW88" s="888"/>
      <c r="BMX88" s="888"/>
      <c r="BMY88" s="888"/>
      <c r="BMZ88" s="888"/>
      <c r="BNA88" s="888"/>
      <c r="BNB88" s="888"/>
      <c r="BNC88" s="888"/>
      <c r="BND88" s="888"/>
      <c r="BNE88" s="888"/>
      <c r="BNF88" s="888"/>
      <c r="BNG88" s="888"/>
      <c r="BNH88" s="888"/>
      <c r="BNI88" s="888"/>
      <c r="BNJ88" s="888"/>
      <c r="BNK88" s="888"/>
      <c r="BNL88" s="888"/>
      <c r="BNM88" s="888"/>
      <c r="BNN88" s="888"/>
      <c r="BNO88" s="888"/>
      <c r="BNP88" s="888"/>
      <c r="BNQ88" s="888"/>
      <c r="BNR88" s="888"/>
      <c r="BNS88" s="888"/>
      <c r="BNT88" s="888"/>
      <c r="BNU88" s="888"/>
      <c r="BNV88" s="888"/>
      <c r="BNW88" s="888"/>
      <c r="BNX88" s="888"/>
      <c r="BNY88" s="888"/>
      <c r="BNZ88" s="888"/>
      <c r="BOA88" s="888"/>
      <c r="BOB88" s="888"/>
      <c r="BOC88" s="888"/>
      <c r="BOD88" s="888"/>
      <c r="BOE88" s="888"/>
      <c r="BOF88" s="888"/>
      <c r="BOG88" s="888"/>
      <c r="BOH88" s="888"/>
      <c r="BOI88" s="888"/>
      <c r="BOJ88" s="888"/>
      <c r="BOK88" s="888"/>
      <c r="BOL88" s="888"/>
      <c r="BOM88" s="888"/>
      <c r="BON88" s="888"/>
      <c r="BOO88" s="888"/>
      <c r="BOP88" s="888"/>
      <c r="BOQ88" s="888"/>
      <c r="BOR88" s="888"/>
      <c r="BOS88" s="888"/>
      <c r="BOT88" s="888"/>
      <c r="BOU88" s="888"/>
      <c r="BOV88" s="888"/>
      <c r="BOW88" s="888"/>
      <c r="BOX88" s="888"/>
      <c r="BOY88" s="888"/>
      <c r="BOZ88" s="888"/>
      <c r="BPA88" s="888"/>
      <c r="BPB88" s="888"/>
      <c r="BPC88" s="888"/>
      <c r="BPD88" s="888"/>
      <c r="BPE88" s="888"/>
      <c r="BPF88" s="888"/>
      <c r="BPG88" s="888"/>
      <c r="BPH88" s="888"/>
      <c r="BPI88" s="888"/>
      <c r="BPJ88" s="888"/>
      <c r="BPK88" s="888"/>
      <c r="BPL88" s="888"/>
      <c r="BPM88" s="888"/>
      <c r="BPN88" s="888"/>
      <c r="BPO88" s="888"/>
      <c r="BPP88" s="888"/>
      <c r="BPQ88" s="888"/>
      <c r="BPR88" s="888"/>
      <c r="BPS88" s="888"/>
      <c r="BPT88" s="888"/>
      <c r="BPU88" s="888"/>
      <c r="BPV88" s="888"/>
      <c r="BPW88" s="888"/>
      <c r="BPX88" s="888"/>
      <c r="BPY88" s="888"/>
      <c r="BPZ88" s="888"/>
      <c r="BQA88" s="888"/>
      <c r="BQB88" s="888"/>
      <c r="BQC88" s="888"/>
      <c r="BQD88" s="888"/>
      <c r="BQE88" s="888"/>
      <c r="BQF88" s="888"/>
      <c r="BQG88" s="888"/>
      <c r="BQH88" s="888"/>
      <c r="BQI88" s="888"/>
      <c r="BQJ88" s="888"/>
      <c r="BQK88" s="888"/>
      <c r="BQL88" s="888"/>
      <c r="BQM88" s="888"/>
      <c r="BQN88" s="888"/>
      <c r="BQO88" s="888"/>
      <c r="BQP88" s="888"/>
      <c r="BQQ88" s="888"/>
      <c r="BQR88" s="888"/>
      <c r="BQS88" s="888"/>
      <c r="BQT88" s="888"/>
      <c r="BQU88" s="888"/>
      <c r="BQV88" s="888"/>
      <c r="BQW88" s="888"/>
      <c r="BQX88" s="888"/>
      <c r="BQY88" s="888"/>
      <c r="BQZ88" s="888"/>
      <c r="BRA88" s="888"/>
      <c r="BRB88" s="888"/>
      <c r="BRC88" s="888"/>
      <c r="BRD88" s="888"/>
      <c r="BRE88" s="888"/>
      <c r="BRF88" s="888"/>
      <c r="BRG88" s="888"/>
      <c r="BRH88" s="888"/>
      <c r="BRI88" s="888"/>
      <c r="BRJ88" s="888"/>
      <c r="BRK88" s="888"/>
      <c r="BRL88" s="888"/>
      <c r="BRM88" s="888"/>
      <c r="BRN88" s="888"/>
      <c r="BRO88" s="888"/>
      <c r="BRP88" s="888"/>
      <c r="BRQ88" s="888"/>
      <c r="BRR88" s="888"/>
      <c r="BRS88" s="888"/>
      <c r="BRT88" s="888"/>
      <c r="BRU88" s="888"/>
      <c r="BRV88" s="888"/>
      <c r="BRW88" s="888"/>
      <c r="BRX88" s="888"/>
      <c r="BRY88" s="888"/>
      <c r="BRZ88" s="888"/>
      <c r="BSA88" s="888"/>
      <c r="BSB88" s="888"/>
      <c r="BSC88" s="888"/>
      <c r="BSD88" s="888"/>
      <c r="BSE88" s="888"/>
      <c r="BSF88" s="888"/>
      <c r="BSG88" s="888"/>
      <c r="BSH88" s="888"/>
      <c r="BSI88" s="888"/>
      <c r="BSJ88" s="888"/>
      <c r="BSK88" s="888"/>
      <c r="BSL88" s="888"/>
      <c r="BSM88" s="888"/>
      <c r="BSN88" s="888"/>
      <c r="BSO88" s="888"/>
      <c r="BSP88" s="888"/>
      <c r="BSQ88" s="888"/>
      <c r="BSR88" s="888"/>
      <c r="BSS88" s="888"/>
      <c r="BST88" s="888"/>
      <c r="BSU88" s="888"/>
      <c r="BSV88" s="888"/>
      <c r="BSW88" s="888"/>
      <c r="BSX88" s="888"/>
      <c r="BSY88" s="888"/>
      <c r="BSZ88" s="888"/>
      <c r="BTA88" s="888"/>
      <c r="BTB88" s="888"/>
      <c r="BTC88" s="888"/>
      <c r="BTD88" s="888"/>
      <c r="BTE88" s="888"/>
      <c r="BTF88" s="888"/>
      <c r="BTG88" s="888"/>
      <c r="BTH88" s="888"/>
      <c r="BTI88" s="888"/>
      <c r="BTJ88" s="888"/>
      <c r="BTK88" s="888"/>
      <c r="BTL88" s="888"/>
      <c r="BTM88" s="888"/>
      <c r="BTN88" s="888"/>
      <c r="BTO88" s="888"/>
      <c r="BTP88" s="888"/>
      <c r="BTQ88" s="888"/>
      <c r="BTR88" s="888"/>
      <c r="BTS88" s="888"/>
      <c r="BTT88" s="888"/>
      <c r="BTU88" s="888"/>
      <c r="BTV88" s="888"/>
      <c r="BTW88" s="888"/>
      <c r="BTX88" s="888"/>
      <c r="BTY88" s="888"/>
      <c r="BTZ88" s="888"/>
      <c r="BUA88" s="888"/>
      <c r="BUB88" s="888"/>
      <c r="BUC88" s="888"/>
      <c r="BUD88" s="888"/>
      <c r="BUE88" s="888"/>
      <c r="BUF88" s="888"/>
      <c r="BUG88" s="888"/>
      <c r="BUH88" s="888"/>
      <c r="BUI88" s="888"/>
      <c r="BUJ88" s="888"/>
      <c r="BUK88" s="888"/>
      <c r="BUL88" s="888"/>
      <c r="BUM88" s="888"/>
      <c r="BUN88" s="888"/>
      <c r="BUO88" s="888"/>
      <c r="BUP88" s="888"/>
      <c r="BUQ88" s="888"/>
      <c r="BUR88" s="888"/>
      <c r="BUS88" s="888"/>
      <c r="BUT88" s="888"/>
      <c r="BUU88" s="888"/>
      <c r="BUV88" s="888"/>
      <c r="BUW88" s="888"/>
      <c r="BUX88" s="888"/>
      <c r="BUY88" s="888"/>
      <c r="BUZ88" s="888"/>
      <c r="BVA88" s="888"/>
      <c r="BVB88" s="888"/>
      <c r="BVC88" s="888"/>
      <c r="BVD88" s="888"/>
      <c r="BVE88" s="888"/>
      <c r="BVF88" s="888"/>
      <c r="BVG88" s="888"/>
      <c r="BVH88" s="888"/>
      <c r="BVI88" s="888"/>
      <c r="BVJ88" s="888"/>
      <c r="BVK88" s="888"/>
      <c r="BVL88" s="888"/>
      <c r="BVM88" s="888"/>
      <c r="BVN88" s="888"/>
      <c r="BVO88" s="888"/>
      <c r="BVP88" s="888"/>
      <c r="BVQ88" s="888"/>
      <c r="BVR88" s="888"/>
      <c r="BVS88" s="888"/>
      <c r="BVT88" s="888"/>
      <c r="BVU88" s="888"/>
      <c r="BVV88" s="888"/>
      <c r="BVW88" s="888"/>
      <c r="BVX88" s="888"/>
      <c r="BVY88" s="888"/>
      <c r="BVZ88" s="888"/>
      <c r="BWA88" s="888"/>
      <c r="BWB88" s="888"/>
      <c r="BWC88" s="888"/>
      <c r="BWD88" s="888"/>
      <c r="BWE88" s="888"/>
      <c r="BWF88" s="888"/>
      <c r="BWG88" s="888"/>
      <c r="BWH88" s="888"/>
      <c r="BWI88" s="888"/>
      <c r="BWJ88" s="888"/>
      <c r="BWK88" s="888"/>
      <c r="BWL88" s="888"/>
      <c r="BWM88" s="888"/>
      <c r="BWN88" s="888"/>
      <c r="BWO88" s="888"/>
      <c r="BWP88" s="888"/>
      <c r="BWQ88" s="888"/>
      <c r="BWR88" s="888"/>
      <c r="BWS88" s="888"/>
      <c r="BWT88" s="888"/>
      <c r="BWU88" s="888"/>
      <c r="BWV88" s="888"/>
      <c r="BWW88" s="888"/>
      <c r="BWX88" s="888"/>
      <c r="BWY88" s="888"/>
      <c r="BWZ88" s="888"/>
      <c r="BXA88" s="888"/>
      <c r="BXB88" s="888"/>
      <c r="BXC88" s="888"/>
      <c r="BXD88" s="888"/>
      <c r="BXE88" s="888"/>
      <c r="BXF88" s="888"/>
      <c r="BXG88" s="888"/>
      <c r="BXH88" s="888"/>
      <c r="BXI88" s="888"/>
      <c r="BXJ88" s="888"/>
      <c r="BXK88" s="888"/>
      <c r="BXL88" s="888"/>
      <c r="BXM88" s="888"/>
      <c r="BXN88" s="888"/>
      <c r="BXO88" s="888"/>
      <c r="BXP88" s="888"/>
      <c r="BXQ88" s="888"/>
      <c r="BXR88" s="888"/>
      <c r="BXS88" s="888"/>
      <c r="BXT88" s="888"/>
      <c r="BXU88" s="888"/>
      <c r="BXV88" s="888"/>
      <c r="BXW88" s="888"/>
      <c r="BXX88" s="888"/>
      <c r="BXY88" s="888"/>
      <c r="BXZ88" s="888"/>
      <c r="BYA88" s="888"/>
      <c r="BYB88" s="888"/>
      <c r="BYC88" s="888"/>
      <c r="BYD88" s="888"/>
      <c r="BYE88" s="888"/>
      <c r="BYF88" s="888"/>
      <c r="BYG88" s="888"/>
      <c r="BYH88" s="888"/>
      <c r="BYI88" s="888"/>
      <c r="BYJ88" s="888"/>
      <c r="BYK88" s="888"/>
      <c r="BYL88" s="888"/>
      <c r="BYM88" s="888"/>
      <c r="BYN88" s="888"/>
      <c r="BYO88" s="888"/>
      <c r="BYP88" s="888"/>
      <c r="BYQ88" s="888"/>
      <c r="BYR88" s="888"/>
      <c r="BYS88" s="888"/>
      <c r="BYT88" s="888"/>
      <c r="BYU88" s="888"/>
      <c r="BYV88" s="888"/>
      <c r="BYW88" s="888"/>
      <c r="BYX88" s="888"/>
      <c r="BYY88" s="888"/>
      <c r="BYZ88" s="888"/>
      <c r="BZA88" s="888"/>
      <c r="BZB88" s="888"/>
      <c r="BZC88" s="888"/>
      <c r="BZD88" s="888"/>
      <c r="BZE88" s="888"/>
      <c r="BZF88" s="888"/>
      <c r="BZG88" s="888"/>
      <c r="BZH88" s="888"/>
      <c r="BZI88" s="888"/>
      <c r="BZJ88" s="888"/>
      <c r="BZK88" s="888"/>
      <c r="BZL88" s="888"/>
      <c r="BZM88" s="888"/>
      <c r="BZN88" s="888"/>
      <c r="BZO88" s="888"/>
      <c r="BZP88" s="888"/>
      <c r="BZQ88" s="888"/>
      <c r="BZR88" s="888"/>
      <c r="BZS88" s="888"/>
      <c r="BZT88" s="888"/>
      <c r="BZU88" s="888"/>
      <c r="BZV88" s="888"/>
      <c r="BZW88" s="888"/>
      <c r="BZX88" s="888"/>
      <c r="BZY88" s="888"/>
      <c r="BZZ88" s="888"/>
      <c r="CAA88" s="888"/>
      <c r="CAB88" s="888"/>
      <c r="CAC88" s="888"/>
      <c r="CAD88" s="888"/>
      <c r="CAE88" s="888"/>
      <c r="CAF88" s="888"/>
      <c r="CAG88" s="888"/>
      <c r="CAH88" s="888"/>
      <c r="CAI88" s="888"/>
      <c r="CAJ88" s="888"/>
      <c r="CAK88" s="888"/>
      <c r="CAL88" s="888"/>
      <c r="CAM88" s="888"/>
      <c r="CAN88" s="888"/>
      <c r="CAO88" s="888"/>
      <c r="CAP88" s="888"/>
      <c r="CAQ88" s="888"/>
      <c r="CAR88" s="888"/>
      <c r="CAS88" s="888"/>
      <c r="CAT88" s="888"/>
      <c r="CAU88" s="888"/>
      <c r="CAV88" s="888"/>
      <c r="CAW88" s="888"/>
      <c r="CAX88" s="888"/>
      <c r="CAY88" s="888"/>
      <c r="CAZ88" s="888"/>
      <c r="CBA88" s="888"/>
      <c r="CBB88" s="888"/>
      <c r="CBC88" s="888"/>
      <c r="CBD88" s="888"/>
      <c r="CBE88" s="888"/>
      <c r="CBF88" s="888"/>
      <c r="CBG88" s="888"/>
      <c r="CBH88" s="888"/>
      <c r="CBI88" s="888"/>
      <c r="CBJ88" s="888"/>
      <c r="CBK88" s="888"/>
      <c r="CBL88" s="888"/>
      <c r="CBM88" s="888"/>
      <c r="CBN88" s="888"/>
      <c r="CBO88" s="888"/>
      <c r="CBP88" s="888"/>
      <c r="CBQ88" s="888"/>
      <c r="CBR88" s="888"/>
      <c r="CBS88" s="888"/>
      <c r="CBT88" s="888"/>
      <c r="CBU88" s="888"/>
      <c r="CBV88" s="888"/>
      <c r="CBW88" s="888"/>
      <c r="CBX88" s="888"/>
      <c r="CBY88" s="888"/>
      <c r="CBZ88" s="888"/>
      <c r="CCA88" s="888"/>
      <c r="CCB88" s="888"/>
      <c r="CCC88" s="888"/>
      <c r="CCD88" s="888"/>
      <c r="CCE88" s="888"/>
      <c r="CCF88" s="888"/>
      <c r="CCG88" s="888"/>
      <c r="CCH88" s="888"/>
      <c r="CCI88" s="888"/>
      <c r="CCJ88" s="888"/>
      <c r="CCK88" s="888"/>
      <c r="CCL88" s="888"/>
      <c r="CCM88" s="888"/>
      <c r="CCN88" s="888"/>
      <c r="CCO88" s="888"/>
      <c r="CCP88" s="888"/>
      <c r="CCQ88" s="888"/>
      <c r="CCR88" s="888"/>
      <c r="CCS88" s="888"/>
      <c r="CCT88" s="888"/>
      <c r="CCU88" s="888"/>
      <c r="CCV88" s="888"/>
      <c r="CCW88" s="888"/>
      <c r="CCX88" s="888"/>
      <c r="CCY88" s="888"/>
      <c r="CCZ88" s="888"/>
      <c r="CDA88" s="888"/>
      <c r="CDB88" s="888"/>
      <c r="CDC88" s="888"/>
      <c r="CDD88" s="888"/>
      <c r="CDE88" s="888"/>
      <c r="CDF88" s="888"/>
      <c r="CDG88" s="888"/>
      <c r="CDH88" s="888"/>
      <c r="CDI88" s="888"/>
      <c r="CDJ88" s="888"/>
      <c r="CDK88" s="888"/>
      <c r="CDL88" s="888"/>
      <c r="CDM88" s="888"/>
      <c r="CDN88" s="888"/>
      <c r="CDO88" s="888"/>
      <c r="CDP88" s="888"/>
      <c r="CDQ88" s="888"/>
      <c r="CDR88" s="888"/>
      <c r="CDS88" s="888"/>
      <c r="CDT88" s="888"/>
      <c r="CDU88" s="888"/>
      <c r="CDV88" s="888"/>
      <c r="CDW88" s="888"/>
      <c r="CDX88" s="888"/>
      <c r="CDY88" s="888"/>
      <c r="CDZ88" s="888"/>
      <c r="CEA88" s="888"/>
      <c r="CEB88" s="888"/>
      <c r="CEC88" s="888"/>
      <c r="CED88" s="888"/>
      <c r="CEE88" s="888"/>
      <c r="CEF88" s="888"/>
      <c r="CEG88" s="888"/>
      <c r="CEH88" s="888"/>
      <c r="CEI88" s="888"/>
      <c r="CEJ88" s="888"/>
      <c r="CEK88" s="888"/>
      <c r="CEL88" s="888"/>
      <c r="CEM88" s="888"/>
      <c r="CEN88" s="888"/>
      <c r="CEO88" s="888"/>
      <c r="CEP88" s="888"/>
      <c r="CEQ88" s="888"/>
      <c r="CER88" s="888"/>
      <c r="CES88" s="888"/>
      <c r="CET88" s="888"/>
      <c r="CEU88" s="888"/>
      <c r="CEV88" s="888"/>
      <c r="CEW88" s="888"/>
      <c r="CEX88" s="888"/>
      <c r="CEY88" s="888"/>
      <c r="CEZ88" s="888"/>
      <c r="CFA88" s="888"/>
      <c r="CFB88" s="888"/>
      <c r="CFC88" s="888"/>
      <c r="CFD88" s="888"/>
      <c r="CFE88" s="888"/>
      <c r="CFF88" s="888"/>
      <c r="CFG88" s="888"/>
      <c r="CFH88" s="888"/>
      <c r="CFI88" s="888"/>
      <c r="CFJ88" s="888"/>
      <c r="CFK88" s="888"/>
      <c r="CFL88" s="888"/>
      <c r="CFM88" s="888"/>
      <c r="CFN88" s="888"/>
      <c r="CFO88" s="888"/>
      <c r="CFP88" s="888"/>
      <c r="CFQ88" s="888"/>
      <c r="CFR88" s="888"/>
      <c r="CFS88" s="888"/>
      <c r="CFT88" s="888"/>
      <c r="CFU88" s="888"/>
      <c r="CFV88" s="888"/>
      <c r="CFW88" s="888"/>
      <c r="CFX88" s="888"/>
      <c r="CFY88" s="888"/>
      <c r="CFZ88" s="888"/>
      <c r="CGA88" s="888"/>
      <c r="CGB88" s="888"/>
      <c r="CGC88" s="888"/>
      <c r="CGD88" s="888"/>
      <c r="CGE88" s="888"/>
      <c r="CGF88" s="888"/>
      <c r="CGG88" s="888"/>
      <c r="CGH88" s="888"/>
      <c r="CGI88" s="888"/>
      <c r="CGJ88" s="888"/>
      <c r="CGK88" s="888"/>
      <c r="CGL88" s="888"/>
      <c r="CGM88" s="888"/>
      <c r="CGN88" s="888"/>
      <c r="CGO88" s="888"/>
      <c r="CGP88" s="888"/>
      <c r="CGQ88" s="888"/>
      <c r="CGR88" s="888"/>
      <c r="CGS88" s="888"/>
      <c r="CGT88" s="888"/>
      <c r="CGU88" s="888"/>
      <c r="CGV88" s="888"/>
      <c r="CGW88" s="888"/>
      <c r="CGX88" s="888"/>
      <c r="CGY88" s="888"/>
      <c r="CGZ88" s="888"/>
      <c r="CHA88" s="888"/>
      <c r="CHB88" s="888"/>
      <c r="CHC88" s="888"/>
      <c r="CHD88" s="888"/>
      <c r="CHE88" s="888"/>
      <c r="CHF88" s="888"/>
      <c r="CHG88" s="888"/>
      <c r="CHH88" s="888"/>
      <c r="CHI88" s="888"/>
      <c r="CHJ88" s="888"/>
      <c r="CHK88" s="888"/>
      <c r="CHL88" s="888"/>
      <c r="CHM88" s="888"/>
      <c r="CHN88" s="888"/>
      <c r="CHO88" s="888"/>
      <c r="CHP88" s="888"/>
      <c r="CHQ88" s="888"/>
      <c r="CHR88" s="888"/>
      <c r="CHS88" s="888"/>
      <c r="CHT88" s="888"/>
      <c r="CHU88" s="888"/>
      <c r="CHV88" s="888"/>
      <c r="CHW88" s="888"/>
      <c r="CHX88" s="888"/>
      <c r="CHY88" s="888"/>
      <c r="CHZ88" s="888"/>
      <c r="CIA88" s="888"/>
      <c r="CIB88" s="888"/>
      <c r="CIC88" s="888"/>
      <c r="CID88" s="888"/>
      <c r="CIE88" s="888"/>
      <c r="CIF88" s="888"/>
      <c r="CIG88" s="888"/>
      <c r="CIH88" s="888"/>
      <c r="CII88" s="888"/>
      <c r="CIJ88" s="888"/>
      <c r="CIK88" s="888"/>
      <c r="CIL88" s="888"/>
      <c r="CIM88" s="888"/>
      <c r="CIN88" s="888"/>
      <c r="CIO88" s="888"/>
      <c r="CIP88" s="888"/>
      <c r="CIQ88" s="888"/>
      <c r="CIR88" s="888"/>
      <c r="CIS88" s="888"/>
      <c r="CIT88" s="888"/>
      <c r="CIU88" s="888"/>
      <c r="CIV88" s="888"/>
      <c r="CIW88" s="888"/>
      <c r="CIX88" s="888"/>
      <c r="CIY88" s="888"/>
      <c r="CIZ88" s="888"/>
      <c r="CJA88" s="888"/>
      <c r="CJB88" s="888"/>
      <c r="CJC88" s="888"/>
      <c r="CJD88" s="888"/>
      <c r="CJE88" s="888"/>
      <c r="CJF88" s="888"/>
      <c r="CJG88" s="888"/>
      <c r="CJH88" s="888"/>
      <c r="CJI88" s="888"/>
      <c r="CJJ88" s="888"/>
      <c r="CJK88" s="888"/>
      <c r="CJL88" s="888"/>
      <c r="CJM88" s="888"/>
      <c r="CJN88" s="888"/>
      <c r="CJO88" s="888"/>
      <c r="CJP88" s="888"/>
      <c r="CJQ88" s="888"/>
      <c r="CJR88" s="888"/>
      <c r="CJS88" s="888"/>
      <c r="CJT88" s="888"/>
      <c r="CJU88" s="888"/>
      <c r="CJV88" s="888"/>
      <c r="CJW88" s="888"/>
      <c r="CJX88" s="888"/>
      <c r="CJY88" s="888"/>
      <c r="CJZ88" s="888"/>
      <c r="CKA88" s="888"/>
      <c r="CKB88" s="888"/>
      <c r="CKC88" s="888"/>
      <c r="CKD88" s="888"/>
      <c r="CKE88" s="888"/>
      <c r="CKF88" s="888"/>
      <c r="CKG88" s="888"/>
      <c r="CKH88" s="888"/>
      <c r="CKI88" s="888"/>
      <c r="CKJ88" s="888"/>
      <c r="CKK88" s="888"/>
      <c r="CKL88" s="888"/>
      <c r="CKM88" s="888"/>
      <c r="CKN88" s="888"/>
      <c r="CKO88" s="888"/>
      <c r="CKP88" s="888"/>
      <c r="CKQ88" s="888"/>
      <c r="CKR88" s="888"/>
      <c r="CKS88" s="888"/>
      <c r="CKT88" s="888"/>
      <c r="CKU88" s="888"/>
      <c r="CKV88" s="888"/>
      <c r="CKW88" s="888"/>
      <c r="CKX88" s="888"/>
      <c r="CKY88" s="888"/>
      <c r="CKZ88" s="888"/>
      <c r="CLA88" s="888"/>
      <c r="CLB88" s="888"/>
      <c r="CLC88" s="888"/>
      <c r="CLD88" s="888"/>
      <c r="CLE88" s="888"/>
      <c r="CLF88" s="888"/>
      <c r="CLG88" s="888"/>
      <c r="CLH88" s="888"/>
      <c r="CLI88" s="888"/>
      <c r="CLJ88" s="888"/>
      <c r="CLK88" s="888"/>
      <c r="CLL88" s="888"/>
      <c r="CLM88" s="888"/>
      <c r="CLN88" s="888"/>
      <c r="CLO88" s="888"/>
      <c r="CLP88" s="888"/>
      <c r="CLQ88" s="888"/>
      <c r="CLR88" s="888"/>
      <c r="CLS88" s="888"/>
      <c r="CLT88" s="888"/>
      <c r="CLU88" s="888"/>
      <c r="CLV88" s="888"/>
      <c r="CLW88" s="888"/>
      <c r="CLX88" s="888"/>
      <c r="CLY88" s="888"/>
      <c r="CLZ88" s="888"/>
      <c r="CMA88" s="888"/>
      <c r="CMB88" s="888"/>
      <c r="CMC88" s="888"/>
      <c r="CMD88" s="888"/>
      <c r="CME88" s="888"/>
      <c r="CMF88" s="888"/>
      <c r="CMG88" s="888"/>
      <c r="CMH88" s="888"/>
      <c r="CMI88" s="888"/>
      <c r="CMJ88" s="888"/>
      <c r="CMK88" s="888"/>
      <c r="CML88" s="888"/>
      <c r="CMM88" s="888"/>
      <c r="CMN88" s="888"/>
      <c r="CMO88" s="888"/>
      <c r="CMP88" s="888"/>
      <c r="CMQ88" s="888"/>
      <c r="CMR88" s="888"/>
      <c r="CMS88" s="888"/>
      <c r="CMT88" s="888"/>
      <c r="CMU88" s="888"/>
      <c r="CMV88" s="888"/>
      <c r="CMW88" s="888"/>
      <c r="CMX88" s="888"/>
      <c r="CMY88" s="888"/>
      <c r="CMZ88" s="888"/>
      <c r="CNA88" s="888"/>
      <c r="CNB88" s="888"/>
      <c r="CNC88" s="888"/>
      <c r="CND88" s="888"/>
      <c r="CNE88" s="888"/>
      <c r="CNF88" s="888"/>
      <c r="CNG88" s="888"/>
      <c r="CNH88" s="888"/>
      <c r="CNI88" s="888"/>
      <c r="CNJ88" s="888"/>
      <c r="CNK88" s="888"/>
      <c r="CNL88" s="888"/>
      <c r="CNM88" s="888"/>
      <c r="CNN88" s="888"/>
      <c r="CNO88" s="888"/>
      <c r="CNP88" s="888"/>
      <c r="CNQ88" s="888"/>
      <c r="CNR88" s="888"/>
      <c r="CNS88" s="888"/>
      <c r="CNT88" s="888"/>
      <c r="CNU88" s="888"/>
      <c r="CNV88" s="888"/>
      <c r="CNW88" s="888"/>
      <c r="CNX88" s="888"/>
      <c r="CNY88" s="888"/>
      <c r="CNZ88" s="888"/>
      <c r="COA88" s="888"/>
      <c r="COB88" s="888"/>
      <c r="COC88" s="888"/>
      <c r="COD88" s="888"/>
      <c r="COE88" s="888"/>
      <c r="COF88" s="888"/>
      <c r="COG88" s="888"/>
      <c r="COH88" s="888"/>
      <c r="COI88" s="888"/>
      <c r="COJ88" s="888"/>
      <c r="COK88" s="888"/>
      <c r="COL88" s="888"/>
      <c r="COM88" s="888"/>
      <c r="CON88" s="888"/>
      <c r="COO88" s="888"/>
      <c r="COP88" s="888"/>
      <c r="COQ88" s="888"/>
      <c r="COR88" s="888"/>
      <c r="COS88" s="888"/>
      <c r="COT88" s="888"/>
      <c r="COU88" s="888"/>
      <c r="COV88" s="888"/>
      <c r="COW88" s="888"/>
      <c r="COX88" s="888"/>
      <c r="COY88" s="888"/>
      <c r="COZ88" s="888"/>
      <c r="CPA88" s="888"/>
      <c r="CPB88" s="888"/>
      <c r="CPC88" s="888"/>
      <c r="CPD88" s="888"/>
      <c r="CPE88" s="888"/>
      <c r="CPF88" s="888"/>
      <c r="CPG88" s="888"/>
      <c r="CPH88" s="888"/>
      <c r="CPI88" s="888"/>
      <c r="CPJ88" s="888"/>
      <c r="CPK88" s="888"/>
      <c r="CPL88" s="888"/>
      <c r="CPM88" s="888"/>
      <c r="CPN88" s="888"/>
      <c r="CPO88" s="888"/>
      <c r="CPP88" s="888"/>
      <c r="CPQ88" s="888"/>
      <c r="CPR88" s="888"/>
      <c r="CPS88" s="888"/>
      <c r="CPT88" s="888"/>
      <c r="CPU88" s="888"/>
      <c r="CPV88" s="888"/>
      <c r="CPW88" s="888"/>
      <c r="CPX88" s="888"/>
      <c r="CPY88" s="888"/>
      <c r="CPZ88" s="888"/>
      <c r="CQA88" s="888"/>
      <c r="CQB88" s="888"/>
      <c r="CQC88" s="888"/>
      <c r="CQD88" s="888"/>
      <c r="CQE88" s="888"/>
      <c r="CQF88" s="888"/>
      <c r="CQG88" s="888"/>
      <c r="CQH88" s="888"/>
      <c r="CQI88" s="888"/>
      <c r="CQJ88" s="888"/>
      <c r="CQK88" s="888"/>
      <c r="CQL88" s="888"/>
      <c r="CQM88" s="888"/>
      <c r="CQN88" s="888"/>
      <c r="CQO88" s="888"/>
      <c r="CQP88" s="888"/>
      <c r="CQQ88" s="888"/>
      <c r="CQR88" s="888"/>
      <c r="CQS88" s="888"/>
      <c r="CQT88" s="888"/>
      <c r="CQU88" s="888"/>
      <c r="CQV88" s="888"/>
      <c r="CQW88" s="888"/>
      <c r="CQX88" s="888"/>
      <c r="CQY88" s="888"/>
      <c r="CQZ88" s="888"/>
      <c r="CRA88" s="888"/>
      <c r="CRB88" s="888"/>
      <c r="CRC88" s="888"/>
      <c r="CRD88" s="888"/>
      <c r="CRE88" s="888"/>
      <c r="CRF88" s="888"/>
      <c r="CRG88" s="888"/>
      <c r="CRH88" s="888"/>
      <c r="CRI88" s="888"/>
      <c r="CRJ88" s="888"/>
      <c r="CRK88" s="888"/>
      <c r="CRL88" s="888"/>
      <c r="CRM88" s="888"/>
      <c r="CRN88" s="888"/>
      <c r="CRO88" s="888"/>
      <c r="CRP88" s="888"/>
      <c r="CRQ88" s="888"/>
      <c r="CRR88" s="888"/>
      <c r="CRS88" s="888"/>
      <c r="CRT88" s="888"/>
      <c r="CRU88" s="888"/>
      <c r="CRV88" s="888"/>
      <c r="CRW88" s="888"/>
      <c r="CRX88" s="888"/>
      <c r="CRY88" s="888"/>
      <c r="CRZ88" s="888"/>
      <c r="CSA88" s="888"/>
      <c r="CSB88" s="888"/>
      <c r="CSC88" s="888"/>
      <c r="CSD88" s="888"/>
      <c r="CSE88" s="888"/>
      <c r="CSF88" s="888"/>
      <c r="CSG88" s="888"/>
      <c r="CSH88" s="888"/>
      <c r="CSI88" s="888"/>
      <c r="CSJ88" s="888"/>
      <c r="CSK88" s="888"/>
      <c r="CSL88" s="888"/>
      <c r="CSM88" s="888"/>
      <c r="CSN88" s="888"/>
      <c r="CSO88" s="888"/>
      <c r="CSP88" s="888"/>
      <c r="CSQ88" s="888"/>
      <c r="CSR88" s="888"/>
      <c r="CSS88" s="888"/>
      <c r="CST88" s="888"/>
      <c r="CSU88" s="888"/>
      <c r="CSV88" s="888"/>
      <c r="CSW88" s="888"/>
      <c r="CSX88" s="888"/>
      <c r="CSY88" s="888"/>
      <c r="CSZ88" s="888"/>
      <c r="CTA88" s="888"/>
      <c r="CTB88" s="888"/>
      <c r="CTC88" s="888"/>
      <c r="CTD88" s="888"/>
      <c r="CTE88" s="888"/>
      <c r="CTF88" s="888"/>
      <c r="CTG88" s="888"/>
      <c r="CTH88" s="888"/>
      <c r="CTI88" s="888"/>
      <c r="CTJ88" s="888"/>
      <c r="CTK88" s="888"/>
      <c r="CTL88" s="888"/>
      <c r="CTM88" s="888"/>
      <c r="CTN88" s="888"/>
      <c r="CTO88" s="888"/>
      <c r="CTP88" s="888"/>
      <c r="CTQ88" s="888"/>
      <c r="CTR88" s="888"/>
      <c r="CTS88" s="888"/>
      <c r="CTT88" s="888"/>
      <c r="CTU88" s="888"/>
      <c r="CTV88" s="888"/>
      <c r="CTW88" s="888"/>
      <c r="CTX88" s="888"/>
      <c r="CTY88" s="888"/>
      <c r="CTZ88" s="888"/>
      <c r="CUA88" s="888"/>
      <c r="CUB88" s="888"/>
      <c r="CUC88" s="888"/>
      <c r="CUD88" s="888"/>
      <c r="CUE88" s="888"/>
      <c r="CUF88" s="888"/>
      <c r="CUG88" s="888"/>
      <c r="CUH88" s="888"/>
      <c r="CUI88" s="888"/>
      <c r="CUJ88" s="888"/>
      <c r="CUK88" s="888"/>
      <c r="CUL88" s="888"/>
      <c r="CUM88" s="888"/>
      <c r="CUN88" s="888"/>
      <c r="CUO88" s="888"/>
      <c r="CUP88" s="888"/>
      <c r="CUQ88" s="888"/>
      <c r="CUR88" s="888"/>
      <c r="CUS88" s="888"/>
      <c r="CUT88" s="888"/>
      <c r="CUU88" s="888"/>
      <c r="CUV88" s="888"/>
      <c r="CUW88" s="888"/>
      <c r="CUX88" s="888"/>
      <c r="CUY88" s="888"/>
      <c r="CUZ88" s="888"/>
      <c r="CVA88" s="888"/>
      <c r="CVB88" s="888"/>
      <c r="CVC88" s="888"/>
      <c r="CVD88" s="888"/>
      <c r="CVE88" s="888"/>
      <c r="CVF88" s="888"/>
      <c r="CVG88" s="888"/>
      <c r="CVH88" s="888"/>
      <c r="CVI88" s="888"/>
      <c r="CVJ88" s="888"/>
      <c r="CVK88" s="888"/>
      <c r="CVL88" s="888"/>
      <c r="CVM88" s="888"/>
      <c r="CVN88" s="888"/>
      <c r="CVO88" s="888"/>
      <c r="CVP88" s="888"/>
      <c r="CVQ88" s="888"/>
      <c r="CVR88" s="888"/>
      <c r="CVS88" s="888"/>
      <c r="CVT88" s="888"/>
      <c r="CVU88" s="888"/>
      <c r="CVV88" s="888"/>
      <c r="CVW88" s="888"/>
      <c r="CVX88" s="888"/>
      <c r="CVY88" s="888"/>
      <c r="CVZ88" s="888"/>
      <c r="CWA88" s="888"/>
      <c r="CWB88" s="888"/>
      <c r="CWC88" s="888"/>
      <c r="CWD88" s="888"/>
      <c r="CWE88" s="888"/>
      <c r="CWF88" s="888"/>
      <c r="CWG88" s="888"/>
      <c r="CWH88" s="888"/>
      <c r="CWI88" s="888"/>
      <c r="CWJ88" s="888"/>
      <c r="CWK88" s="888"/>
      <c r="CWL88" s="888"/>
      <c r="CWM88" s="888"/>
      <c r="CWN88" s="888"/>
      <c r="CWO88" s="888"/>
      <c r="CWP88" s="888"/>
      <c r="CWQ88" s="888"/>
      <c r="CWR88" s="888"/>
      <c r="CWS88" s="888"/>
      <c r="CWT88" s="888"/>
      <c r="CWU88" s="888"/>
      <c r="CWV88" s="888"/>
      <c r="CWW88" s="888"/>
      <c r="CWX88" s="888"/>
      <c r="CWY88" s="888"/>
      <c r="CWZ88" s="888"/>
      <c r="CXA88" s="888"/>
      <c r="CXB88" s="888"/>
      <c r="CXC88" s="888"/>
      <c r="CXD88" s="888"/>
      <c r="CXE88" s="888"/>
      <c r="CXF88" s="888"/>
      <c r="CXG88" s="888"/>
      <c r="CXH88" s="888"/>
      <c r="CXI88" s="888"/>
      <c r="CXJ88" s="888"/>
      <c r="CXK88" s="888"/>
      <c r="CXL88" s="888"/>
      <c r="CXM88" s="888"/>
      <c r="CXN88" s="888"/>
      <c r="CXO88" s="888"/>
      <c r="CXP88" s="888"/>
      <c r="CXQ88" s="888"/>
      <c r="CXR88" s="888"/>
      <c r="CXS88" s="888"/>
      <c r="CXT88" s="888"/>
      <c r="CXU88" s="888"/>
      <c r="CXV88" s="888"/>
      <c r="CXW88" s="888"/>
      <c r="CXX88" s="888"/>
      <c r="CXY88" s="888"/>
      <c r="CXZ88" s="888"/>
      <c r="CYA88" s="888"/>
      <c r="CYB88" s="888"/>
      <c r="CYC88" s="888"/>
      <c r="CYD88" s="888"/>
      <c r="CYE88" s="888"/>
      <c r="CYF88" s="888"/>
      <c r="CYG88" s="888"/>
      <c r="CYH88" s="888"/>
      <c r="CYI88" s="888"/>
      <c r="CYJ88" s="888"/>
      <c r="CYK88" s="888"/>
      <c r="CYL88" s="888"/>
      <c r="CYM88" s="888"/>
      <c r="CYN88" s="888"/>
      <c r="CYO88" s="888"/>
      <c r="CYP88" s="888"/>
      <c r="CYQ88" s="888"/>
      <c r="CYR88" s="888"/>
      <c r="CYS88" s="888"/>
      <c r="CYT88" s="888"/>
      <c r="CYU88" s="888"/>
      <c r="CYV88" s="888"/>
      <c r="CYW88" s="888"/>
      <c r="CYX88" s="888"/>
      <c r="CYY88" s="888"/>
      <c r="CYZ88" s="888"/>
      <c r="CZA88" s="888"/>
      <c r="CZB88" s="888"/>
      <c r="CZC88" s="888"/>
      <c r="CZD88" s="888"/>
      <c r="CZE88" s="888"/>
      <c r="CZF88" s="888"/>
      <c r="CZG88" s="888"/>
      <c r="CZH88" s="888"/>
      <c r="CZI88" s="888"/>
      <c r="CZJ88" s="888"/>
      <c r="CZK88" s="888"/>
      <c r="CZL88" s="888"/>
      <c r="CZM88" s="888"/>
      <c r="CZN88" s="888"/>
      <c r="CZO88" s="888"/>
      <c r="CZP88" s="888"/>
      <c r="CZQ88" s="888"/>
      <c r="CZR88" s="888"/>
      <c r="CZS88" s="888"/>
      <c r="CZT88" s="888"/>
      <c r="CZU88" s="888"/>
      <c r="CZV88" s="888"/>
      <c r="CZW88" s="888"/>
      <c r="CZX88" s="888"/>
      <c r="CZY88" s="888"/>
      <c r="CZZ88" s="888"/>
      <c r="DAA88" s="888"/>
      <c r="DAB88" s="888"/>
      <c r="DAC88" s="888"/>
      <c r="DAD88" s="888"/>
      <c r="DAE88" s="888"/>
      <c r="DAF88" s="888"/>
      <c r="DAG88" s="888"/>
      <c r="DAH88" s="888"/>
      <c r="DAI88" s="888"/>
      <c r="DAJ88" s="888"/>
      <c r="DAK88" s="888"/>
      <c r="DAL88" s="888"/>
      <c r="DAM88" s="888"/>
      <c r="DAN88" s="888"/>
      <c r="DAO88" s="888"/>
      <c r="DAP88" s="888"/>
      <c r="DAQ88" s="888"/>
      <c r="DAR88" s="888"/>
      <c r="DAS88" s="888"/>
      <c r="DAT88" s="888"/>
      <c r="DAU88" s="888"/>
      <c r="DAV88" s="888"/>
      <c r="DAW88" s="888"/>
      <c r="DAX88" s="888"/>
      <c r="DAY88" s="888"/>
      <c r="DAZ88" s="888"/>
      <c r="DBA88" s="888"/>
      <c r="DBB88" s="888"/>
      <c r="DBC88" s="888"/>
      <c r="DBD88" s="888"/>
      <c r="DBE88" s="888"/>
      <c r="DBF88" s="888"/>
      <c r="DBG88" s="888"/>
      <c r="DBH88" s="888"/>
      <c r="DBI88" s="888"/>
      <c r="DBJ88" s="888"/>
      <c r="DBK88" s="888"/>
      <c r="DBL88" s="888"/>
      <c r="DBM88" s="888"/>
      <c r="DBN88" s="888"/>
      <c r="DBO88" s="888"/>
      <c r="DBP88" s="888"/>
      <c r="DBQ88" s="888"/>
      <c r="DBR88" s="888"/>
      <c r="DBS88" s="888"/>
      <c r="DBT88" s="888"/>
      <c r="DBU88" s="888"/>
      <c r="DBV88" s="888"/>
      <c r="DBW88" s="888"/>
      <c r="DBX88" s="888"/>
      <c r="DBY88" s="888"/>
      <c r="DBZ88" s="888"/>
      <c r="DCA88" s="888"/>
      <c r="DCB88" s="888"/>
      <c r="DCC88" s="888"/>
      <c r="DCD88" s="888"/>
      <c r="DCE88" s="888"/>
      <c r="DCF88" s="888"/>
      <c r="DCG88" s="888"/>
      <c r="DCH88" s="888"/>
      <c r="DCI88" s="888"/>
      <c r="DCJ88" s="888"/>
      <c r="DCK88" s="888"/>
      <c r="DCL88" s="888"/>
      <c r="DCM88" s="888"/>
      <c r="DCN88" s="888"/>
      <c r="DCO88" s="888"/>
      <c r="DCP88" s="888"/>
      <c r="DCQ88" s="888"/>
      <c r="DCR88" s="888"/>
      <c r="DCS88" s="888"/>
      <c r="DCT88" s="888"/>
      <c r="DCU88" s="888"/>
      <c r="DCV88" s="888"/>
      <c r="DCW88" s="888"/>
      <c r="DCX88" s="888"/>
      <c r="DCY88" s="888"/>
      <c r="DCZ88" s="888"/>
      <c r="DDA88" s="888"/>
      <c r="DDB88" s="888"/>
      <c r="DDC88" s="888"/>
      <c r="DDD88" s="888"/>
      <c r="DDE88" s="888"/>
      <c r="DDF88" s="888"/>
      <c r="DDG88" s="888"/>
      <c r="DDH88" s="888"/>
      <c r="DDI88" s="888"/>
      <c r="DDJ88" s="888"/>
      <c r="DDK88" s="888"/>
      <c r="DDL88" s="888"/>
      <c r="DDM88" s="888"/>
      <c r="DDN88" s="888"/>
      <c r="DDO88" s="888"/>
      <c r="DDP88" s="888"/>
      <c r="DDQ88" s="888"/>
      <c r="DDR88" s="888"/>
      <c r="DDS88" s="888"/>
      <c r="DDT88" s="888"/>
      <c r="DDU88" s="888"/>
      <c r="DDV88" s="888"/>
      <c r="DDW88" s="888"/>
      <c r="DDX88" s="888"/>
      <c r="DDY88" s="888"/>
      <c r="DDZ88" s="888"/>
      <c r="DEA88" s="888"/>
      <c r="DEB88" s="888"/>
      <c r="DEC88" s="888"/>
      <c r="DED88" s="888"/>
      <c r="DEE88" s="888"/>
      <c r="DEF88" s="888"/>
      <c r="DEG88" s="888"/>
      <c r="DEH88" s="888"/>
      <c r="DEI88" s="888"/>
      <c r="DEJ88" s="888"/>
      <c r="DEK88" s="888"/>
      <c r="DEL88" s="888"/>
      <c r="DEM88" s="888"/>
      <c r="DEN88" s="888"/>
      <c r="DEO88" s="888"/>
      <c r="DEP88" s="888"/>
      <c r="DEQ88" s="888"/>
      <c r="DER88" s="888"/>
      <c r="DES88" s="888"/>
      <c r="DET88" s="888"/>
      <c r="DEU88" s="888"/>
      <c r="DEV88" s="888"/>
      <c r="DEW88" s="888"/>
      <c r="DEX88" s="888"/>
      <c r="DEY88" s="888"/>
      <c r="DEZ88" s="888"/>
      <c r="DFA88" s="888"/>
      <c r="DFB88" s="888"/>
      <c r="DFC88" s="888"/>
      <c r="DFD88" s="888"/>
      <c r="DFE88" s="888"/>
      <c r="DFF88" s="888"/>
      <c r="DFG88" s="888"/>
      <c r="DFH88" s="888"/>
      <c r="DFI88" s="888"/>
      <c r="DFJ88" s="888"/>
      <c r="DFK88" s="888"/>
      <c r="DFL88" s="888"/>
      <c r="DFM88" s="888"/>
      <c r="DFN88" s="888"/>
      <c r="DFO88" s="888"/>
      <c r="DFP88" s="888"/>
      <c r="DFQ88" s="888"/>
      <c r="DFR88" s="888"/>
      <c r="DFS88" s="888"/>
      <c r="DFT88" s="888"/>
      <c r="DFU88" s="888"/>
      <c r="DFV88" s="888"/>
      <c r="DFW88" s="888"/>
      <c r="DFX88" s="888"/>
      <c r="DFY88" s="888"/>
      <c r="DFZ88" s="888"/>
      <c r="DGA88" s="888"/>
      <c r="DGB88" s="888"/>
      <c r="DGC88" s="888"/>
      <c r="DGD88" s="888"/>
      <c r="DGE88" s="888"/>
      <c r="DGF88" s="888"/>
      <c r="DGG88" s="888"/>
      <c r="DGH88" s="888"/>
      <c r="DGI88" s="888"/>
      <c r="DGJ88" s="888"/>
      <c r="DGK88" s="888"/>
      <c r="DGL88" s="888"/>
      <c r="DGM88" s="888"/>
      <c r="DGN88" s="888"/>
      <c r="DGO88" s="888"/>
      <c r="DGP88" s="888"/>
      <c r="DGQ88" s="888"/>
      <c r="DGR88" s="888"/>
      <c r="DGS88" s="888"/>
      <c r="DGT88" s="888"/>
      <c r="DGU88" s="888"/>
      <c r="DGV88" s="888"/>
      <c r="DGW88" s="888"/>
      <c r="DGX88" s="888"/>
      <c r="DGY88" s="888"/>
      <c r="DGZ88" s="888"/>
      <c r="DHA88" s="888"/>
      <c r="DHB88" s="888"/>
      <c r="DHC88" s="888"/>
      <c r="DHD88" s="888"/>
      <c r="DHE88" s="888"/>
      <c r="DHF88" s="888"/>
      <c r="DHG88" s="888"/>
      <c r="DHH88" s="888"/>
      <c r="DHI88" s="888"/>
      <c r="DHJ88" s="888"/>
      <c r="DHK88" s="888"/>
      <c r="DHL88" s="888"/>
      <c r="DHM88" s="888"/>
      <c r="DHN88" s="888"/>
      <c r="DHO88" s="888"/>
      <c r="DHP88" s="888"/>
      <c r="DHQ88" s="888"/>
      <c r="DHR88" s="888"/>
      <c r="DHS88" s="888"/>
      <c r="DHT88" s="888"/>
      <c r="DHU88" s="888"/>
      <c r="DHV88" s="888"/>
      <c r="DHW88" s="888"/>
      <c r="DHX88" s="888"/>
      <c r="DHY88" s="888"/>
      <c r="DHZ88" s="888"/>
      <c r="DIA88" s="888"/>
      <c r="DIB88" s="888"/>
      <c r="DIC88" s="888"/>
      <c r="DID88" s="888"/>
      <c r="DIE88" s="888"/>
      <c r="DIF88" s="888"/>
      <c r="DIG88" s="888"/>
      <c r="DIH88" s="888"/>
      <c r="DII88" s="888"/>
      <c r="DIJ88" s="888"/>
      <c r="DIK88" s="888"/>
      <c r="DIL88" s="888"/>
      <c r="DIM88" s="888"/>
      <c r="DIN88" s="888"/>
      <c r="DIO88" s="888"/>
      <c r="DIP88" s="888"/>
      <c r="DIQ88" s="888"/>
      <c r="DIR88" s="888"/>
      <c r="DIS88" s="888"/>
      <c r="DIT88" s="888"/>
      <c r="DIU88" s="888"/>
      <c r="DIV88" s="888"/>
      <c r="DIW88" s="888"/>
      <c r="DIX88" s="888"/>
      <c r="DIY88" s="888"/>
      <c r="DIZ88" s="888"/>
      <c r="DJA88" s="888"/>
      <c r="DJB88" s="888"/>
      <c r="DJC88" s="888"/>
      <c r="DJD88" s="888"/>
      <c r="DJE88" s="888"/>
      <c r="DJF88" s="888"/>
      <c r="DJG88" s="888"/>
      <c r="DJH88" s="888"/>
      <c r="DJI88" s="888"/>
      <c r="DJJ88" s="888"/>
      <c r="DJK88" s="888"/>
      <c r="DJL88" s="888"/>
      <c r="DJM88" s="888"/>
      <c r="DJN88" s="888"/>
      <c r="DJO88" s="888"/>
      <c r="DJP88" s="888"/>
      <c r="DJQ88" s="888"/>
      <c r="DJR88" s="888"/>
      <c r="DJS88" s="888"/>
      <c r="DJT88" s="888"/>
      <c r="DJU88" s="888"/>
      <c r="DJV88" s="888"/>
      <c r="DJW88" s="888"/>
      <c r="DJX88" s="888"/>
      <c r="DJY88" s="888"/>
      <c r="DJZ88" s="888"/>
      <c r="DKA88" s="888"/>
      <c r="DKB88" s="888"/>
      <c r="DKC88" s="888"/>
      <c r="DKD88" s="888"/>
      <c r="DKE88" s="888"/>
      <c r="DKF88" s="888"/>
      <c r="DKG88" s="888"/>
      <c r="DKH88" s="888"/>
      <c r="DKI88" s="888"/>
      <c r="DKJ88" s="888"/>
      <c r="DKK88" s="888"/>
      <c r="DKL88" s="888"/>
      <c r="DKM88" s="888"/>
      <c r="DKN88" s="888"/>
      <c r="DKO88" s="888"/>
      <c r="DKP88" s="888"/>
      <c r="DKQ88" s="888"/>
      <c r="DKR88" s="888"/>
      <c r="DKS88" s="888"/>
      <c r="DKT88" s="888"/>
      <c r="DKU88" s="888"/>
      <c r="DKV88" s="888"/>
      <c r="DKW88" s="888"/>
      <c r="DKX88" s="888"/>
      <c r="DKY88" s="888"/>
      <c r="DKZ88" s="888"/>
      <c r="DLA88" s="888"/>
      <c r="DLB88" s="888"/>
      <c r="DLC88" s="888"/>
      <c r="DLD88" s="888"/>
      <c r="DLE88" s="888"/>
      <c r="DLF88" s="888"/>
      <c r="DLG88" s="888"/>
      <c r="DLH88" s="888"/>
      <c r="DLI88" s="888"/>
      <c r="DLJ88" s="888"/>
      <c r="DLK88" s="888"/>
      <c r="DLL88" s="888"/>
      <c r="DLM88" s="888"/>
      <c r="DLN88" s="888"/>
      <c r="DLO88" s="888"/>
      <c r="DLP88" s="888"/>
      <c r="DLQ88" s="888"/>
      <c r="DLR88" s="888"/>
      <c r="DLS88" s="888"/>
      <c r="DLT88" s="888"/>
      <c r="DLU88" s="888"/>
      <c r="DLV88" s="888"/>
      <c r="DLW88" s="888"/>
      <c r="DLX88" s="888"/>
      <c r="DLY88" s="888"/>
      <c r="DLZ88" s="888"/>
      <c r="DMA88" s="888"/>
      <c r="DMB88" s="888"/>
      <c r="DMC88" s="888"/>
      <c r="DMD88" s="888"/>
      <c r="DME88" s="888"/>
      <c r="DMF88" s="888"/>
      <c r="DMG88" s="888"/>
      <c r="DMH88" s="888"/>
      <c r="DMI88" s="888"/>
      <c r="DMJ88" s="888"/>
      <c r="DMK88" s="888"/>
      <c r="DML88" s="888"/>
      <c r="DMM88" s="888"/>
      <c r="DMN88" s="888"/>
      <c r="DMO88" s="888"/>
      <c r="DMP88" s="888"/>
      <c r="DMQ88" s="888"/>
      <c r="DMR88" s="888"/>
      <c r="DMS88" s="888"/>
      <c r="DMT88" s="888"/>
      <c r="DMU88" s="888"/>
      <c r="DMV88" s="888"/>
      <c r="DMW88" s="888"/>
      <c r="DMX88" s="888"/>
      <c r="DMY88" s="888"/>
      <c r="DMZ88" s="888"/>
      <c r="DNA88" s="888"/>
      <c r="DNB88" s="888"/>
      <c r="DNC88" s="888"/>
      <c r="DND88" s="888"/>
      <c r="DNE88" s="888"/>
      <c r="DNF88" s="888"/>
      <c r="DNG88" s="888"/>
      <c r="DNH88" s="888"/>
      <c r="DNI88" s="888"/>
      <c r="DNJ88" s="888"/>
      <c r="DNK88" s="888"/>
      <c r="DNL88" s="888"/>
      <c r="DNM88" s="888"/>
      <c r="DNN88" s="888"/>
      <c r="DNO88" s="888"/>
      <c r="DNP88" s="888"/>
      <c r="DNQ88" s="888"/>
      <c r="DNR88" s="888"/>
      <c r="DNS88" s="888"/>
      <c r="DNT88" s="888"/>
      <c r="DNU88" s="888"/>
      <c r="DNV88" s="888"/>
      <c r="DNW88" s="888"/>
      <c r="DNX88" s="888"/>
      <c r="DNY88" s="888"/>
      <c r="DNZ88" s="888"/>
      <c r="DOA88" s="888"/>
      <c r="DOB88" s="888"/>
      <c r="DOC88" s="888"/>
      <c r="DOD88" s="888"/>
      <c r="DOE88" s="888"/>
      <c r="DOF88" s="888"/>
      <c r="DOG88" s="888"/>
      <c r="DOH88" s="888"/>
      <c r="DOI88" s="888"/>
      <c r="DOJ88" s="888"/>
      <c r="DOK88" s="888"/>
      <c r="DOL88" s="888"/>
      <c r="DOM88" s="888"/>
      <c r="DON88" s="888"/>
      <c r="DOO88" s="888"/>
      <c r="DOP88" s="888"/>
      <c r="DOQ88" s="888"/>
      <c r="DOR88" s="888"/>
      <c r="DOS88" s="888"/>
      <c r="DOT88" s="888"/>
      <c r="DOU88" s="888"/>
      <c r="DOV88" s="888"/>
      <c r="DOW88" s="888"/>
      <c r="DOX88" s="888"/>
      <c r="DOY88" s="888"/>
      <c r="DOZ88" s="888"/>
      <c r="DPA88" s="888"/>
      <c r="DPB88" s="888"/>
      <c r="DPC88" s="888"/>
      <c r="DPD88" s="888"/>
      <c r="DPE88" s="888"/>
      <c r="DPF88" s="888"/>
      <c r="DPG88" s="888"/>
      <c r="DPH88" s="888"/>
      <c r="DPI88" s="888"/>
      <c r="DPJ88" s="888"/>
      <c r="DPK88" s="888"/>
      <c r="DPL88" s="888"/>
      <c r="DPM88" s="888"/>
      <c r="DPN88" s="888"/>
      <c r="DPO88" s="888"/>
      <c r="DPP88" s="888"/>
      <c r="DPQ88" s="888"/>
      <c r="DPR88" s="888"/>
      <c r="DPS88" s="888"/>
      <c r="DPT88" s="888"/>
      <c r="DPU88" s="888"/>
      <c r="DPV88" s="888"/>
      <c r="DPW88" s="888"/>
      <c r="DPX88" s="888"/>
      <c r="DPY88" s="888"/>
      <c r="DPZ88" s="888"/>
      <c r="DQA88" s="888"/>
      <c r="DQB88" s="888"/>
      <c r="DQC88" s="888"/>
      <c r="DQD88" s="888"/>
      <c r="DQE88" s="888"/>
      <c r="DQF88" s="888"/>
      <c r="DQG88" s="888"/>
      <c r="DQH88" s="888"/>
      <c r="DQI88" s="888"/>
      <c r="DQJ88" s="888"/>
      <c r="DQK88" s="888"/>
      <c r="DQL88" s="888"/>
      <c r="DQM88" s="888"/>
      <c r="DQN88" s="888"/>
      <c r="DQO88" s="888"/>
      <c r="DQP88" s="888"/>
      <c r="DQQ88" s="888"/>
      <c r="DQR88" s="888"/>
      <c r="DQS88" s="888"/>
      <c r="DQT88" s="888"/>
      <c r="DQU88" s="888"/>
      <c r="DQV88" s="888"/>
      <c r="DQW88" s="888"/>
      <c r="DQX88" s="888"/>
      <c r="DQY88" s="888"/>
      <c r="DQZ88" s="888"/>
      <c r="DRA88" s="888"/>
      <c r="DRB88" s="888"/>
      <c r="DRC88" s="888"/>
      <c r="DRD88" s="888"/>
      <c r="DRE88" s="888"/>
      <c r="DRF88" s="888"/>
      <c r="DRG88" s="888"/>
      <c r="DRH88" s="888"/>
      <c r="DRI88" s="888"/>
      <c r="DRJ88" s="888"/>
      <c r="DRK88" s="888"/>
      <c r="DRL88" s="888"/>
      <c r="DRM88" s="888"/>
      <c r="DRN88" s="888"/>
      <c r="DRO88" s="888"/>
      <c r="DRP88" s="888"/>
      <c r="DRQ88" s="888"/>
      <c r="DRR88" s="888"/>
      <c r="DRS88" s="888"/>
      <c r="DRT88" s="888"/>
      <c r="DRU88" s="888"/>
      <c r="DRV88" s="888"/>
      <c r="DRW88" s="888"/>
      <c r="DRX88" s="888"/>
      <c r="DRY88" s="888"/>
      <c r="DRZ88" s="888"/>
      <c r="DSA88" s="888"/>
      <c r="DSB88" s="888"/>
      <c r="DSC88" s="888"/>
      <c r="DSD88" s="888"/>
      <c r="DSE88" s="888"/>
      <c r="DSF88" s="888"/>
      <c r="DSG88" s="888"/>
      <c r="DSH88" s="888"/>
      <c r="DSI88" s="888"/>
      <c r="DSJ88" s="888"/>
      <c r="DSK88" s="888"/>
      <c r="DSL88" s="888"/>
      <c r="DSM88" s="888"/>
      <c r="DSN88" s="888"/>
      <c r="DSO88" s="888"/>
      <c r="DSP88" s="888"/>
      <c r="DSQ88" s="888"/>
      <c r="DSR88" s="888"/>
      <c r="DSS88" s="888"/>
      <c r="DST88" s="888"/>
      <c r="DSU88" s="888"/>
      <c r="DSV88" s="888"/>
      <c r="DSW88" s="888"/>
      <c r="DSX88" s="888"/>
      <c r="DSY88" s="888"/>
      <c r="DSZ88" s="888"/>
      <c r="DTA88" s="888"/>
      <c r="DTB88" s="888"/>
      <c r="DTC88" s="888"/>
      <c r="DTD88" s="888"/>
      <c r="DTE88" s="888"/>
      <c r="DTF88" s="888"/>
      <c r="DTG88" s="888"/>
      <c r="DTH88" s="888"/>
      <c r="DTI88" s="888"/>
      <c r="DTJ88" s="888"/>
      <c r="DTK88" s="888"/>
      <c r="DTL88" s="888"/>
      <c r="DTM88" s="888"/>
      <c r="DTN88" s="888"/>
      <c r="DTO88" s="888"/>
      <c r="DTP88" s="888"/>
      <c r="DTQ88" s="888"/>
      <c r="DTR88" s="888"/>
      <c r="DTS88" s="888"/>
      <c r="DTT88" s="888"/>
      <c r="DTU88" s="888"/>
      <c r="DTV88" s="888"/>
      <c r="DTW88" s="888"/>
      <c r="DTX88" s="888"/>
      <c r="DTY88" s="888"/>
      <c r="DTZ88" s="888"/>
      <c r="DUA88" s="888"/>
      <c r="DUB88" s="888"/>
      <c r="DUC88" s="888"/>
      <c r="DUD88" s="888"/>
      <c r="DUE88" s="888"/>
      <c r="DUF88" s="888"/>
      <c r="DUG88" s="888"/>
      <c r="DUH88" s="888"/>
      <c r="DUI88" s="888"/>
      <c r="DUJ88" s="888"/>
      <c r="DUK88" s="888"/>
      <c r="DUL88" s="888"/>
      <c r="DUM88" s="888"/>
      <c r="DUN88" s="888"/>
      <c r="DUO88" s="888"/>
      <c r="DUP88" s="888"/>
      <c r="DUQ88" s="888"/>
      <c r="DUR88" s="888"/>
      <c r="DUS88" s="888"/>
      <c r="DUT88" s="888"/>
      <c r="DUU88" s="888"/>
      <c r="DUV88" s="888"/>
      <c r="DUW88" s="888"/>
      <c r="DUX88" s="888"/>
      <c r="DUY88" s="888"/>
      <c r="DUZ88" s="888"/>
      <c r="DVA88" s="888"/>
      <c r="DVB88" s="888"/>
      <c r="DVC88" s="888"/>
      <c r="DVD88" s="888"/>
      <c r="DVE88" s="888"/>
      <c r="DVF88" s="888"/>
      <c r="DVG88" s="888"/>
      <c r="DVH88" s="888"/>
      <c r="DVI88" s="888"/>
      <c r="DVJ88" s="888"/>
      <c r="DVK88" s="888"/>
      <c r="DVL88" s="888"/>
      <c r="DVM88" s="888"/>
      <c r="DVN88" s="888"/>
      <c r="DVO88" s="888"/>
      <c r="DVP88" s="888"/>
      <c r="DVQ88" s="888"/>
      <c r="DVR88" s="888"/>
      <c r="DVS88" s="888"/>
      <c r="DVT88" s="888"/>
      <c r="DVU88" s="888"/>
      <c r="DVV88" s="888"/>
      <c r="DVW88" s="888"/>
      <c r="DVX88" s="888"/>
      <c r="DVY88" s="888"/>
      <c r="DVZ88" s="888"/>
      <c r="DWA88" s="888"/>
      <c r="DWB88" s="888"/>
      <c r="DWC88" s="888"/>
      <c r="DWD88" s="888"/>
      <c r="DWE88" s="888"/>
      <c r="DWF88" s="888"/>
      <c r="DWG88" s="888"/>
      <c r="DWH88" s="888"/>
      <c r="DWI88" s="888"/>
      <c r="DWJ88" s="888"/>
      <c r="DWK88" s="888"/>
      <c r="DWL88" s="888"/>
      <c r="DWM88" s="888"/>
      <c r="DWN88" s="888"/>
      <c r="DWO88" s="888"/>
      <c r="DWP88" s="888"/>
      <c r="DWQ88" s="888"/>
      <c r="DWR88" s="888"/>
      <c r="DWS88" s="888"/>
      <c r="DWT88" s="888"/>
      <c r="DWU88" s="888"/>
      <c r="DWV88" s="888"/>
      <c r="DWW88" s="888"/>
      <c r="DWX88" s="888"/>
      <c r="DWY88" s="888"/>
      <c r="DWZ88" s="888"/>
      <c r="DXA88" s="888"/>
      <c r="DXB88" s="888"/>
      <c r="DXC88" s="888"/>
      <c r="DXD88" s="888"/>
      <c r="DXE88" s="888"/>
      <c r="DXF88" s="888"/>
      <c r="DXG88" s="888"/>
      <c r="DXH88" s="888"/>
      <c r="DXI88" s="888"/>
      <c r="DXJ88" s="888"/>
      <c r="DXK88" s="888"/>
      <c r="DXL88" s="888"/>
      <c r="DXM88" s="888"/>
      <c r="DXN88" s="888"/>
      <c r="DXO88" s="888"/>
      <c r="DXP88" s="888"/>
      <c r="DXQ88" s="888"/>
      <c r="DXR88" s="888"/>
      <c r="DXS88" s="888"/>
      <c r="DXT88" s="888"/>
      <c r="DXU88" s="888"/>
      <c r="DXV88" s="888"/>
      <c r="DXW88" s="888"/>
      <c r="DXX88" s="888"/>
      <c r="DXY88" s="888"/>
      <c r="DXZ88" s="888"/>
      <c r="DYA88" s="888"/>
      <c r="DYB88" s="888"/>
      <c r="DYC88" s="888"/>
      <c r="DYD88" s="888"/>
      <c r="DYE88" s="888"/>
      <c r="DYF88" s="888"/>
      <c r="DYG88" s="888"/>
      <c r="DYH88" s="888"/>
      <c r="DYI88" s="888"/>
      <c r="DYJ88" s="888"/>
      <c r="DYK88" s="888"/>
      <c r="DYL88" s="888"/>
      <c r="DYM88" s="888"/>
      <c r="DYN88" s="888"/>
      <c r="DYO88" s="888"/>
      <c r="DYP88" s="888"/>
      <c r="DYQ88" s="888"/>
      <c r="DYR88" s="888"/>
      <c r="DYS88" s="888"/>
      <c r="DYT88" s="888"/>
      <c r="DYU88" s="888"/>
      <c r="DYV88" s="888"/>
      <c r="DYW88" s="888"/>
      <c r="DYX88" s="888"/>
      <c r="DYY88" s="888"/>
      <c r="DYZ88" s="888"/>
      <c r="DZA88" s="888"/>
      <c r="DZB88" s="888"/>
      <c r="DZC88" s="888"/>
      <c r="DZD88" s="888"/>
      <c r="DZE88" s="888"/>
      <c r="DZF88" s="888"/>
      <c r="DZG88" s="888"/>
      <c r="DZH88" s="888"/>
      <c r="DZI88" s="888"/>
      <c r="DZJ88" s="888"/>
      <c r="DZK88" s="888"/>
      <c r="DZL88" s="888"/>
      <c r="DZM88" s="888"/>
      <c r="DZN88" s="888"/>
      <c r="DZO88" s="888"/>
      <c r="DZP88" s="888"/>
      <c r="DZQ88" s="888"/>
      <c r="DZR88" s="888"/>
      <c r="DZS88" s="888"/>
      <c r="DZT88" s="888"/>
      <c r="DZU88" s="888"/>
      <c r="DZV88" s="888"/>
      <c r="DZW88" s="888"/>
      <c r="DZX88" s="888"/>
      <c r="DZY88" s="888"/>
      <c r="DZZ88" s="888"/>
      <c r="EAA88" s="888"/>
      <c r="EAB88" s="888"/>
      <c r="EAC88" s="888"/>
      <c r="EAD88" s="888"/>
      <c r="EAE88" s="888"/>
      <c r="EAF88" s="888"/>
      <c r="EAG88" s="888"/>
      <c r="EAH88" s="888"/>
      <c r="EAI88" s="888"/>
      <c r="EAJ88" s="888"/>
      <c r="EAK88" s="888"/>
      <c r="EAL88" s="888"/>
      <c r="EAM88" s="888"/>
      <c r="EAN88" s="888"/>
      <c r="EAO88" s="888"/>
      <c r="EAP88" s="888"/>
      <c r="EAQ88" s="888"/>
      <c r="EAR88" s="888"/>
      <c r="EAS88" s="888"/>
      <c r="EAT88" s="888"/>
      <c r="EAU88" s="888"/>
      <c r="EAV88" s="888"/>
      <c r="EAW88" s="888"/>
      <c r="EAX88" s="888"/>
      <c r="EAY88" s="888"/>
      <c r="EAZ88" s="888"/>
      <c r="EBA88" s="888"/>
      <c r="EBB88" s="888"/>
      <c r="EBC88" s="888"/>
      <c r="EBD88" s="888"/>
      <c r="EBE88" s="888"/>
      <c r="EBF88" s="888"/>
      <c r="EBG88" s="888"/>
      <c r="EBH88" s="888"/>
      <c r="EBI88" s="888"/>
      <c r="EBJ88" s="888"/>
      <c r="EBK88" s="888"/>
      <c r="EBL88" s="888"/>
      <c r="EBM88" s="888"/>
      <c r="EBN88" s="888"/>
      <c r="EBO88" s="888"/>
      <c r="EBP88" s="888"/>
      <c r="EBQ88" s="888"/>
      <c r="EBR88" s="888"/>
      <c r="EBS88" s="888"/>
      <c r="EBT88" s="888"/>
      <c r="EBU88" s="888"/>
      <c r="EBV88" s="888"/>
      <c r="EBW88" s="888"/>
      <c r="EBX88" s="888"/>
      <c r="EBY88" s="888"/>
      <c r="EBZ88" s="888"/>
      <c r="ECA88" s="888"/>
      <c r="ECB88" s="888"/>
      <c r="ECC88" s="888"/>
      <c r="ECD88" s="888"/>
      <c r="ECE88" s="888"/>
      <c r="ECF88" s="888"/>
      <c r="ECG88" s="888"/>
      <c r="ECH88" s="888"/>
      <c r="ECI88" s="888"/>
      <c r="ECJ88" s="888"/>
      <c r="ECK88" s="888"/>
      <c r="ECL88" s="888"/>
      <c r="ECM88" s="888"/>
      <c r="ECN88" s="888"/>
      <c r="ECO88" s="888"/>
      <c r="ECP88" s="888"/>
      <c r="ECQ88" s="888"/>
      <c r="ECR88" s="888"/>
      <c r="ECS88" s="888"/>
      <c r="ECT88" s="888"/>
      <c r="ECU88" s="888"/>
      <c r="ECV88" s="888"/>
      <c r="ECW88" s="888"/>
      <c r="ECX88" s="888"/>
      <c r="ECY88" s="888"/>
      <c r="ECZ88" s="888"/>
      <c r="EDA88" s="888"/>
      <c r="EDB88" s="888"/>
      <c r="EDC88" s="888"/>
      <c r="EDD88" s="888"/>
      <c r="EDE88" s="888"/>
      <c r="EDF88" s="888"/>
      <c r="EDG88" s="888"/>
      <c r="EDH88" s="888"/>
      <c r="EDI88" s="888"/>
      <c r="EDJ88" s="888"/>
      <c r="EDK88" s="888"/>
      <c r="EDL88" s="888"/>
      <c r="EDM88" s="888"/>
      <c r="EDN88" s="888"/>
      <c r="EDO88" s="888"/>
      <c r="EDP88" s="888"/>
      <c r="EDQ88" s="888"/>
      <c r="EDR88" s="888"/>
      <c r="EDS88" s="888"/>
      <c r="EDT88" s="888"/>
      <c r="EDU88" s="888"/>
      <c r="EDV88" s="888"/>
      <c r="EDW88" s="888"/>
      <c r="EDX88" s="888"/>
      <c r="EDY88" s="888"/>
      <c r="EDZ88" s="888"/>
      <c r="EEA88" s="888"/>
      <c r="EEB88" s="888"/>
      <c r="EEC88" s="888"/>
      <c r="EED88" s="888"/>
      <c r="EEE88" s="888"/>
      <c r="EEF88" s="888"/>
      <c r="EEG88" s="888"/>
      <c r="EEH88" s="888"/>
      <c r="EEI88" s="888"/>
      <c r="EEJ88" s="888"/>
      <c r="EEK88" s="888"/>
      <c r="EEL88" s="888"/>
      <c r="EEM88" s="888"/>
      <c r="EEN88" s="888"/>
      <c r="EEO88" s="888"/>
      <c r="EEP88" s="888"/>
      <c r="EEQ88" s="888"/>
      <c r="EER88" s="888"/>
      <c r="EES88" s="888"/>
      <c r="EET88" s="888"/>
      <c r="EEU88" s="888"/>
      <c r="EEV88" s="888"/>
      <c r="EEW88" s="888"/>
      <c r="EEX88" s="888"/>
      <c r="EEY88" s="888"/>
      <c r="EEZ88" s="888"/>
      <c r="EFA88" s="888"/>
      <c r="EFB88" s="888"/>
      <c r="EFC88" s="888"/>
      <c r="EFD88" s="888"/>
      <c r="EFE88" s="888"/>
      <c r="EFF88" s="888"/>
      <c r="EFG88" s="888"/>
      <c r="EFH88" s="888"/>
      <c r="EFI88" s="888"/>
      <c r="EFJ88" s="888"/>
      <c r="EFK88" s="888"/>
      <c r="EFL88" s="888"/>
      <c r="EFM88" s="888"/>
      <c r="EFN88" s="888"/>
      <c r="EFO88" s="888"/>
      <c r="EFP88" s="888"/>
      <c r="EFQ88" s="888"/>
      <c r="EFR88" s="888"/>
      <c r="EFS88" s="888"/>
      <c r="EFT88" s="888"/>
      <c r="EFU88" s="888"/>
      <c r="EFV88" s="888"/>
      <c r="EFW88" s="888"/>
      <c r="EFX88" s="888"/>
      <c r="EFY88" s="888"/>
      <c r="EFZ88" s="888"/>
      <c r="EGA88" s="888"/>
      <c r="EGB88" s="888"/>
      <c r="EGC88" s="888"/>
      <c r="EGD88" s="888"/>
      <c r="EGE88" s="888"/>
      <c r="EGF88" s="888"/>
      <c r="EGG88" s="888"/>
      <c r="EGH88" s="888"/>
      <c r="EGI88" s="888"/>
      <c r="EGJ88" s="888"/>
      <c r="EGK88" s="888"/>
      <c r="EGL88" s="888"/>
      <c r="EGM88" s="888"/>
      <c r="EGN88" s="888"/>
      <c r="EGO88" s="888"/>
      <c r="EGP88" s="888"/>
      <c r="EGQ88" s="888"/>
      <c r="EGR88" s="888"/>
      <c r="EGS88" s="888"/>
      <c r="EGT88" s="888"/>
      <c r="EGU88" s="888"/>
      <c r="EGV88" s="888"/>
      <c r="EGW88" s="888"/>
      <c r="EGX88" s="888"/>
      <c r="EGY88" s="888"/>
      <c r="EGZ88" s="888"/>
      <c r="EHA88" s="888"/>
      <c r="EHB88" s="888"/>
      <c r="EHC88" s="888"/>
      <c r="EHD88" s="888"/>
      <c r="EHE88" s="888"/>
      <c r="EHF88" s="888"/>
      <c r="EHG88" s="888"/>
      <c r="EHH88" s="888"/>
      <c r="EHI88" s="888"/>
      <c r="EHJ88" s="888"/>
      <c r="EHK88" s="888"/>
      <c r="EHL88" s="888"/>
      <c r="EHM88" s="888"/>
      <c r="EHN88" s="888"/>
      <c r="EHO88" s="888"/>
      <c r="EHP88" s="888"/>
      <c r="EHQ88" s="888"/>
      <c r="EHR88" s="888"/>
      <c r="EHS88" s="888"/>
      <c r="EHT88" s="888"/>
      <c r="EHU88" s="888"/>
      <c r="EHV88" s="888"/>
      <c r="EHW88" s="888"/>
      <c r="EHX88" s="888"/>
      <c r="EHY88" s="888"/>
      <c r="EHZ88" s="888"/>
      <c r="EIA88" s="888"/>
      <c r="EIB88" s="888"/>
      <c r="EIC88" s="888"/>
      <c r="EID88" s="888"/>
      <c r="EIE88" s="888"/>
      <c r="EIF88" s="888"/>
      <c r="EIG88" s="888"/>
      <c r="EIH88" s="888"/>
      <c r="EII88" s="888"/>
      <c r="EIJ88" s="888"/>
      <c r="EIK88" s="888"/>
      <c r="EIL88" s="888"/>
      <c r="EIM88" s="888"/>
      <c r="EIN88" s="888"/>
      <c r="EIO88" s="888"/>
      <c r="EIP88" s="888"/>
      <c r="EIQ88" s="888"/>
      <c r="EIR88" s="888"/>
      <c r="EIS88" s="888"/>
      <c r="EIT88" s="888"/>
      <c r="EIU88" s="888"/>
      <c r="EIV88" s="888"/>
      <c r="EIW88" s="888"/>
      <c r="EIX88" s="888"/>
      <c r="EIY88" s="888"/>
      <c r="EIZ88" s="888"/>
      <c r="EJA88" s="888"/>
      <c r="EJB88" s="888"/>
      <c r="EJC88" s="888"/>
      <c r="EJD88" s="888"/>
      <c r="EJE88" s="888"/>
      <c r="EJF88" s="888"/>
      <c r="EJG88" s="888"/>
      <c r="EJH88" s="888"/>
      <c r="EJI88" s="888"/>
      <c r="EJJ88" s="888"/>
      <c r="EJK88" s="888"/>
      <c r="EJL88" s="888"/>
      <c r="EJM88" s="888"/>
      <c r="EJN88" s="888"/>
      <c r="EJO88" s="888"/>
      <c r="EJP88" s="888"/>
      <c r="EJQ88" s="888"/>
      <c r="EJR88" s="888"/>
      <c r="EJS88" s="888"/>
      <c r="EJT88" s="888"/>
      <c r="EJU88" s="888"/>
      <c r="EJV88" s="888"/>
      <c r="EJW88" s="888"/>
      <c r="EJX88" s="888"/>
      <c r="EJY88" s="888"/>
      <c r="EJZ88" s="888"/>
      <c r="EKA88" s="888"/>
      <c r="EKB88" s="888"/>
      <c r="EKC88" s="888"/>
      <c r="EKD88" s="888"/>
      <c r="EKE88" s="888"/>
      <c r="EKF88" s="888"/>
      <c r="EKG88" s="888"/>
      <c r="EKH88" s="888"/>
      <c r="EKI88" s="888"/>
      <c r="EKJ88" s="888"/>
      <c r="EKK88" s="888"/>
      <c r="EKL88" s="888"/>
      <c r="EKM88" s="888"/>
      <c r="EKN88" s="888"/>
      <c r="EKO88" s="888"/>
      <c r="EKP88" s="888"/>
      <c r="EKQ88" s="888"/>
      <c r="EKR88" s="888"/>
      <c r="EKS88" s="888"/>
      <c r="EKT88" s="888"/>
      <c r="EKU88" s="888"/>
      <c r="EKV88" s="888"/>
      <c r="EKW88" s="888"/>
      <c r="EKX88" s="888"/>
      <c r="EKY88" s="888"/>
      <c r="EKZ88" s="888"/>
      <c r="ELA88" s="888"/>
      <c r="ELB88" s="888"/>
      <c r="ELC88" s="888"/>
      <c r="ELD88" s="888"/>
      <c r="ELE88" s="888"/>
      <c r="ELF88" s="888"/>
      <c r="ELG88" s="888"/>
      <c r="ELH88" s="888"/>
      <c r="ELI88" s="888"/>
      <c r="ELJ88" s="888"/>
      <c r="ELK88" s="888"/>
      <c r="ELL88" s="888"/>
      <c r="ELM88" s="888"/>
      <c r="ELN88" s="888"/>
      <c r="ELO88" s="888"/>
      <c r="ELP88" s="888"/>
      <c r="ELQ88" s="888"/>
      <c r="ELR88" s="888"/>
      <c r="ELS88" s="888"/>
      <c r="ELT88" s="888"/>
      <c r="ELU88" s="888"/>
      <c r="ELV88" s="888"/>
      <c r="ELW88" s="888"/>
      <c r="ELX88" s="888"/>
      <c r="ELY88" s="888"/>
      <c r="ELZ88" s="888"/>
      <c r="EMA88" s="888"/>
      <c r="EMB88" s="888"/>
      <c r="EMC88" s="888"/>
      <c r="EMD88" s="888"/>
      <c r="EME88" s="888"/>
      <c r="EMF88" s="888"/>
      <c r="EMG88" s="888"/>
      <c r="EMH88" s="888"/>
      <c r="EMI88" s="888"/>
      <c r="EMJ88" s="888"/>
      <c r="EMK88" s="888"/>
      <c r="EML88" s="888"/>
      <c r="EMM88" s="888"/>
      <c r="EMN88" s="888"/>
      <c r="EMO88" s="888"/>
      <c r="EMP88" s="888"/>
      <c r="EMQ88" s="888"/>
      <c r="EMR88" s="888"/>
      <c r="EMS88" s="888"/>
      <c r="EMT88" s="888"/>
      <c r="EMU88" s="888"/>
      <c r="EMV88" s="888"/>
      <c r="EMW88" s="888"/>
      <c r="EMX88" s="888"/>
      <c r="EMY88" s="888"/>
      <c r="EMZ88" s="888"/>
      <c r="ENA88" s="888"/>
      <c r="ENB88" s="888"/>
      <c r="ENC88" s="888"/>
      <c r="END88" s="888"/>
      <c r="ENE88" s="888"/>
      <c r="ENF88" s="888"/>
      <c r="ENG88" s="888"/>
      <c r="ENH88" s="888"/>
      <c r="ENI88" s="888"/>
      <c r="ENJ88" s="888"/>
      <c r="ENK88" s="888"/>
      <c r="ENL88" s="888"/>
      <c r="ENM88" s="888"/>
      <c r="ENN88" s="888"/>
      <c r="ENO88" s="888"/>
      <c r="ENP88" s="888"/>
      <c r="ENQ88" s="888"/>
      <c r="ENR88" s="888"/>
      <c r="ENS88" s="888"/>
      <c r="ENT88" s="888"/>
      <c r="ENU88" s="888"/>
      <c r="ENV88" s="888"/>
      <c r="ENW88" s="888"/>
      <c r="ENX88" s="888"/>
      <c r="ENY88" s="888"/>
      <c r="ENZ88" s="888"/>
      <c r="EOA88" s="888"/>
      <c r="EOB88" s="888"/>
      <c r="EOC88" s="888"/>
      <c r="EOD88" s="888"/>
      <c r="EOE88" s="888"/>
      <c r="EOF88" s="888"/>
      <c r="EOG88" s="888"/>
      <c r="EOH88" s="888"/>
      <c r="EOI88" s="888"/>
      <c r="EOJ88" s="888"/>
      <c r="EOK88" s="888"/>
      <c r="EOL88" s="888"/>
      <c r="EOM88" s="888"/>
      <c r="EON88" s="888"/>
      <c r="EOO88" s="888"/>
      <c r="EOP88" s="888"/>
      <c r="EOQ88" s="888"/>
      <c r="EOR88" s="888"/>
      <c r="EOS88" s="888"/>
      <c r="EOT88" s="888"/>
      <c r="EOU88" s="888"/>
      <c r="EOV88" s="888"/>
      <c r="EOW88" s="888"/>
      <c r="EOX88" s="888"/>
      <c r="EOY88" s="888"/>
      <c r="EOZ88" s="888"/>
      <c r="EPA88" s="888"/>
      <c r="EPB88" s="888"/>
      <c r="EPC88" s="888"/>
      <c r="EPD88" s="888"/>
      <c r="EPE88" s="888"/>
      <c r="EPF88" s="888"/>
      <c r="EPG88" s="888"/>
      <c r="EPH88" s="888"/>
      <c r="EPI88" s="888"/>
      <c r="EPJ88" s="888"/>
      <c r="EPK88" s="888"/>
      <c r="EPL88" s="888"/>
      <c r="EPM88" s="888"/>
      <c r="EPN88" s="888"/>
      <c r="EPO88" s="888"/>
      <c r="EPP88" s="888"/>
      <c r="EPQ88" s="888"/>
      <c r="EPR88" s="888"/>
      <c r="EPS88" s="888"/>
      <c r="EPT88" s="888"/>
      <c r="EPU88" s="888"/>
      <c r="EPV88" s="888"/>
      <c r="EPW88" s="888"/>
      <c r="EPX88" s="888"/>
      <c r="EPY88" s="888"/>
      <c r="EPZ88" s="888"/>
      <c r="EQA88" s="888"/>
      <c r="EQB88" s="888"/>
      <c r="EQC88" s="888"/>
      <c r="EQD88" s="888"/>
      <c r="EQE88" s="888"/>
      <c r="EQF88" s="888"/>
      <c r="EQG88" s="888"/>
      <c r="EQH88" s="888"/>
      <c r="EQI88" s="888"/>
      <c r="EQJ88" s="888"/>
      <c r="EQK88" s="888"/>
      <c r="EQL88" s="888"/>
      <c r="EQM88" s="888"/>
      <c r="EQN88" s="888"/>
      <c r="EQO88" s="888"/>
      <c r="EQP88" s="888"/>
      <c r="EQQ88" s="888"/>
      <c r="EQR88" s="888"/>
      <c r="EQS88" s="888"/>
      <c r="EQT88" s="888"/>
      <c r="EQU88" s="888"/>
      <c r="EQV88" s="888"/>
      <c r="EQW88" s="888"/>
      <c r="EQX88" s="888"/>
      <c r="EQY88" s="888"/>
      <c r="EQZ88" s="888"/>
      <c r="ERA88" s="888"/>
      <c r="ERB88" s="888"/>
      <c r="ERC88" s="888"/>
      <c r="ERD88" s="888"/>
      <c r="ERE88" s="888"/>
      <c r="ERF88" s="888"/>
      <c r="ERG88" s="888"/>
      <c r="ERH88" s="888"/>
      <c r="ERI88" s="888"/>
      <c r="ERJ88" s="888"/>
      <c r="ERK88" s="888"/>
      <c r="ERL88" s="888"/>
      <c r="ERM88" s="888"/>
      <c r="ERN88" s="888"/>
      <c r="ERO88" s="888"/>
      <c r="ERP88" s="888"/>
      <c r="ERQ88" s="888"/>
      <c r="ERR88" s="888"/>
      <c r="ERS88" s="888"/>
      <c r="ERT88" s="888"/>
      <c r="ERU88" s="888"/>
      <c r="ERV88" s="888"/>
      <c r="ERW88" s="888"/>
      <c r="ERX88" s="888"/>
      <c r="ERY88" s="888"/>
      <c r="ERZ88" s="888"/>
      <c r="ESA88" s="888"/>
      <c r="ESB88" s="888"/>
      <c r="ESC88" s="888"/>
      <c r="ESD88" s="888"/>
      <c r="ESE88" s="888"/>
      <c r="ESF88" s="888"/>
      <c r="ESG88" s="888"/>
      <c r="ESH88" s="888"/>
      <c r="ESI88" s="888"/>
      <c r="ESJ88" s="888"/>
      <c r="ESK88" s="888"/>
      <c r="ESL88" s="888"/>
      <c r="ESM88" s="888"/>
      <c r="ESN88" s="888"/>
      <c r="ESO88" s="888"/>
      <c r="ESP88" s="888"/>
      <c r="ESQ88" s="888"/>
      <c r="ESR88" s="888"/>
      <c r="ESS88" s="888"/>
      <c r="EST88" s="888"/>
      <c r="ESU88" s="888"/>
      <c r="ESV88" s="888"/>
      <c r="ESW88" s="888"/>
      <c r="ESX88" s="888"/>
      <c r="ESY88" s="888"/>
      <c r="ESZ88" s="888"/>
      <c r="ETA88" s="888"/>
      <c r="ETB88" s="888"/>
      <c r="ETC88" s="888"/>
      <c r="ETD88" s="888"/>
      <c r="ETE88" s="888"/>
      <c r="ETF88" s="888"/>
      <c r="ETG88" s="888"/>
      <c r="ETH88" s="888"/>
      <c r="ETI88" s="888"/>
      <c r="ETJ88" s="888"/>
      <c r="ETK88" s="888"/>
      <c r="ETL88" s="888"/>
      <c r="ETM88" s="888"/>
      <c r="ETN88" s="888"/>
      <c r="ETO88" s="888"/>
      <c r="ETP88" s="888"/>
      <c r="ETQ88" s="888"/>
      <c r="ETR88" s="888"/>
      <c r="ETS88" s="888"/>
      <c r="ETT88" s="888"/>
      <c r="ETU88" s="888"/>
      <c r="ETV88" s="888"/>
      <c r="ETW88" s="888"/>
      <c r="ETX88" s="888"/>
      <c r="ETY88" s="888"/>
      <c r="ETZ88" s="888"/>
      <c r="EUA88" s="888"/>
      <c r="EUB88" s="888"/>
      <c r="EUC88" s="888"/>
      <c r="EUD88" s="888"/>
      <c r="EUE88" s="888"/>
      <c r="EUF88" s="888"/>
      <c r="EUG88" s="888"/>
      <c r="EUH88" s="888"/>
      <c r="EUI88" s="888"/>
      <c r="EUJ88" s="888"/>
      <c r="EUK88" s="888"/>
      <c r="EUL88" s="888"/>
      <c r="EUM88" s="888"/>
      <c r="EUN88" s="888"/>
      <c r="EUO88" s="888"/>
      <c r="EUP88" s="888"/>
      <c r="EUQ88" s="888"/>
      <c r="EUR88" s="888"/>
      <c r="EUS88" s="888"/>
      <c r="EUT88" s="888"/>
      <c r="EUU88" s="888"/>
      <c r="EUV88" s="888"/>
      <c r="EUW88" s="888"/>
      <c r="EUX88" s="888"/>
      <c r="EUY88" s="888"/>
      <c r="EUZ88" s="888"/>
      <c r="EVA88" s="888"/>
      <c r="EVB88" s="888"/>
      <c r="EVC88" s="888"/>
      <c r="EVD88" s="888"/>
      <c r="EVE88" s="888"/>
      <c r="EVF88" s="888"/>
      <c r="EVG88" s="888"/>
      <c r="EVH88" s="888"/>
      <c r="EVI88" s="888"/>
      <c r="EVJ88" s="888"/>
      <c r="EVK88" s="888"/>
      <c r="EVL88" s="888"/>
      <c r="EVM88" s="888"/>
      <c r="EVN88" s="888"/>
      <c r="EVO88" s="888"/>
      <c r="EVP88" s="888"/>
      <c r="EVQ88" s="888"/>
      <c r="EVR88" s="888"/>
      <c r="EVS88" s="888"/>
      <c r="EVT88" s="888"/>
      <c r="EVU88" s="888"/>
      <c r="EVV88" s="888"/>
      <c r="EVW88" s="888"/>
      <c r="EVX88" s="888"/>
      <c r="EVY88" s="888"/>
      <c r="EVZ88" s="888"/>
      <c r="EWA88" s="888"/>
      <c r="EWB88" s="888"/>
      <c r="EWC88" s="888"/>
      <c r="EWD88" s="888"/>
      <c r="EWE88" s="888"/>
      <c r="EWF88" s="888"/>
      <c r="EWG88" s="888"/>
      <c r="EWH88" s="888"/>
      <c r="EWI88" s="888"/>
      <c r="EWJ88" s="888"/>
      <c r="EWK88" s="888"/>
      <c r="EWL88" s="888"/>
      <c r="EWM88" s="888"/>
      <c r="EWN88" s="888"/>
      <c r="EWO88" s="888"/>
      <c r="EWP88" s="888"/>
      <c r="EWQ88" s="888"/>
      <c r="EWR88" s="888"/>
      <c r="EWS88" s="888"/>
      <c r="EWT88" s="888"/>
      <c r="EWU88" s="888"/>
      <c r="EWV88" s="888"/>
      <c r="EWW88" s="888"/>
      <c r="EWX88" s="888"/>
      <c r="EWY88" s="888"/>
      <c r="EWZ88" s="888"/>
      <c r="EXA88" s="888"/>
      <c r="EXB88" s="888"/>
      <c r="EXC88" s="888"/>
      <c r="EXD88" s="888"/>
      <c r="EXE88" s="888"/>
      <c r="EXF88" s="888"/>
      <c r="EXG88" s="888"/>
      <c r="EXH88" s="888"/>
      <c r="EXI88" s="888"/>
      <c r="EXJ88" s="888"/>
      <c r="EXK88" s="888"/>
      <c r="EXL88" s="888"/>
      <c r="EXM88" s="888"/>
      <c r="EXN88" s="888"/>
      <c r="EXO88" s="888"/>
      <c r="EXP88" s="888"/>
      <c r="EXQ88" s="888"/>
      <c r="EXR88" s="888"/>
      <c r="EXS88" s="888"/>
      <c r="EXT88" s="888"/>
      <c r="EXU88" s="888"/>
      <c r="EXV88" s="888"/>
      <c r="EXW88" s="888"/>
      <c r="EXX88" s="888"/>
      <c r="EXY88" s="888"/>
      <c r="EXZ88" s="888"/>
      <c r="EYA88" s="888"/>
      <c r="EYB88" s="888"/>
      <c r="EYC88" s="888"/>
      <c r="EYD88" s="888"/>
      <c r="EYE88" s="888"/>
      <c r="EYF88" s="888"/>
      <c r="EYG88" s="888"/>
      <c r="EYH88" s="888"/>
      <c r="EYI88" s="888"/>
      <c r="EYJ88" s="888"/>
      <c r="EYK88" s="888"/>
      <c r="EYL88" s="888"/>
      <c r="EYM88" s="888"/>
      <c r="EYN88" s="888"/>
      <c r="EYO88" s="888"/>
      <c r="EYP88" s="888"/>
      <c r="EYQ88" s="888"/>
      <c r="EYR88" s="888"/>
      <c r="EYS88" s="888"/>
      <c r="EYT88" s="888"/>
      <c r="EYU88" s="888"/>
      <c r="EYV88" s="888"/>
      <c r="EYW88" s="888"/>
      <c r="EYX88" s="888"/>
      <c r="EYY88" s="888"/>
      <c r="EYZ88" s="888"/>
      <c r="EZA88" s="888"/>
      <c r="EZB88" s="888"/>
      <c r="EZC88" s="888"/>
      <c r="EZD88" s="888"/>
      <c r="EZE88" s="888"/>
      <c r="EZF88" s="888"/>
      <c r="EZG88" s="888"/>
      <c r="EZH88" s="888"/>
      <c r="EZI88" s="888"/>
      <c r="EZJ88" s="888"/>
      <c r="EZK88" s="888"/>
      <c r="EZL88" s="888"/>
      <c r="EZM88" s="888"/>
      <c r="EZN88" s="888"/>
      <c r="EZO88" s="888"/>
      <c r="EZP88" s="888"/>
      <c r="EZQ88" s="888"/>
      <c r="EZR88" s="888"/>
      <c r="EZS88" s="888"/>
      <c r="EZT88" s="888"/>
      <c r="EZU88" s="888"/>
      <c r="EZV88" s="888"/>
      <c r="EZW88" s="888"/>
      <c r="EZX88" s="888"/>
      <c r="EZY88" s="888"/>
      <c r="EZZ88" s="888"/>
      <c r="FAA88" s="888"/>
      <c r="FAB88" s="888"/>
      <c r="FAC88" s="888"/>
      <c r="FAD88" s="888"/>
      <c r="FAE88" s="888"/>
      <c r="FAF88" s="888"/>
      <c r="FAG88" s="888"/>
      <c r="FAH88" s="888"/>
      <c r="FAI88" s="888"/>
      <c r="FAJ88" s="888"/>
      <c r="FAK88" s="888"/>
      <c r="FAL88" s="888"/>
      <c r="FAM88" s="888"/>
      <c r="FAN88" s="888"/>
      <c r="FAO88" s="888"/>
      <c r="FAP88" s="888"/>
      <c r="FAQ88" s="888"/>
      <c r="FAR88" s="888"/>
      <c r="FAS88" s="888"/>
      <c r="FAT88" s="888"/>
      <c r="FAU88" s="888"/>
      <c r="FAV88" s="888"/>
      <c r="FAW88" s="888"/>
      <c r="FAX88" s="888"/>
      <c r="FAY88" s="888"/>
      <c r="FAZ88" s="888"/>
      <c r="FBA88" s="888"/>
      <c r="FBB88" s="888"/>
      <c r="FBC88" s="888"/>
      <c r="FBD88" s="888"/>
      <c r="FBE88" s="888"/>
      <c r="FBF88" s="888"/>
      <c r="FBG88" s="888"/>
      <c r="FBH88" s="888"/>
      <c r="FBI88" s="888"/>
      <c r="FBJ88" s="888"/>
      <c r="FBK88" s="888"/>
      <c r="FBL88" s="888"/>
      <c r="FBM88" s="888"/>
      <c r="FBN88" s="888"/>
      <c r="FBO88" s="888"/>
      <c r="FBP88" s="888"/>
      <c r="FBQ88" s="888"/>
      <c r="FBR88" s="888"/>
      <c r="FBS88" s="888"/>
      <c r="FBT88" s="888"/>
      <c r="FBU88" s="888"/>
      <c r="FBV88" s="888"/>
      <c r="FBW88" s="888"/>
      <c r="FBX88" s="888"/>
      <c r="FBY88" s="888"/>
      <c r="FBZ88" s="888"/>
      <c r="FCA88" s="888"/>
      <c r="FCB88" s="888"/>
      <c r="FCC88" s="888"/>
      <c r="FCD88" s="888"/>
      <c r="FCE88" s="888"/>
      <c r="FCF88" s="888"/>
      <c r="FCG88" s="888"/>
      <c r="FCH88" s="888"/>
      <c r="FCI88" s="888"/>
      <c r="FCJ88" s="888"/>
      <c r="FCK88" s="888"/>
      <c r="FCL88" s="888"/>
      <c r="FCM88" s="888"/>
      <c r="FCN88" s="888"/>
      <c r="FCO88" s="888"/>
      <c r="FCP88" s="888"/>
      <c r="FCQ88" s="888"/>
      <c r="FCR88" s="888"/>
      <c r="FCS88" s="888"/>
      <c r="FCT88" s="888"/>
      <c r="FCU88" s="888"/>
      <c r="FCV88" s="888"/>
      <c r="FCW88" s="888"/>
      <c r="FCX88" s="888"/>
      <c r="FCY88" s="888"/>
      <c r="FCZ88" s="888"/>
      <c r="FDA88" s="888"/>
      <c r="FDB88" s="888"/>
      <c r="FDC88" s="888"/>
      <c r="FDD88" s="888"/>
      <c r="FDE88" s="888"/>
      <c r="FDF88" s="888"/>
      <c r="FDG88" s="888"/>
      <c r="FDH88" s="888"/>
      <c r="FDI88" s="888"/>
      <c r="FDJ88" s="888"/>
      <c r="FDK88" s="888"/>
      <c r="FDL88" s="888"/>
      <c r="FDM88" s="888"/>
      <c r="FDN88" s="888"/>
      <c r="FDO88" s="888"/>
      <c r="FDP88" s="888"/>
      <c r="FDQ88" s="888"/>
      <c r="FDR88" s="888"/>
      <c r="FDS88" s="888"/>
      <c r="FDT88" s="888"/>
      <c r="FDU88" s="888"/>
      <c r="FDV88" s="888"/>
      <c r="FDW88" s="888"/>
      <c r="FDX88" s="888"/>
      <c r="FDY88" s="888"/>
      <c r="FDZ88" s="888"/>
      <c r="FEA88" s="888"/>
      <c r="FEB88" s="888"/>
      <c r="FEC88" s="888"/>
      <c r="FED88" s="888"/>
      <c r="FEE88" s="888"/>
      <c r="FEF88" s="888"/>
      <c r="FEG88" s="888"/>
      <c r="FEH88" s="888"/>
      <c r="FEI88" s="888"/>
      <c r="FEJ88" s="888"/>
      <c r="FEK88" s="888"/>
      <c r="FEL88" s="888"/>
      <c r="FEM88" s="888"/>
      <c r="FEN88" s="888"/>
      <c r="FEO88" s="888"/>
      <c r="FEP88" s="888"/>
      <c r="FEQ88" s="888"/>
      <c r="FER88" s="888"/>
      <c r="FES88" s="888"/>
      <c r="FET88" s="888"/>
      <c r="FEU88" s="888"/>
      <c r="FEV88" s="888"/>
      <c r="FEW88" s="888"/>
      <c r="FEX88" s="888"/>
      <c r="FEY88" s="888"/>
      <c r="FEZ88" s="888"/>
      <c r="FFA88" s="888"/>
      <c r="FFB88" s="888"/>
      <c r="FFC88" s="888"/>
      <c r="FFD88" s="888"/>
      <c r="FFE88" s="888"/>
      <c r="FFF88" s="888"/>
      <c r="FFG88" s="888"/>
      <c r="FFH88" s="888"/>
      <c r="FFI88" s="888"/>
      <c r="FFJ88" s="888"/>
      <c r="FFK88" s="888"/>
      <c r="FFL88" s="888"/>
      <c r="FFM88" s="888"/>
      <c r="FFN88" s="888"/>
      <c r="FFO88" s="888"/>
      <c r="FFP88" s="888"/>
      <c r="FFQ88" s="888"/>
      <c r="FFR88" s="888"/>
      <c r="FFS88" s="888"/>
      <c r="FFT88" s="888"/>
      <c r="FFU88" s="888"/>
      <c r="FFV88" s="888"/>
      <c r="FFW88" s="888"/>
      <c r="FFX88" s="888"/>
      <c r="FFY88" s="888"/>
      <c r="FFZ88" s="888"/>
      <c r="FGA88" s="888"/>
      <c r="FGB88" s="888"/>
      <c r="FGC88" s="888"/>
      <c r="FGD88" s="888"/>
      <c r="FGE88" s="888"/>
      <c r="FGF88" s="888"/>
      <c r="FGG88" s="888"/>
      <c r="FGH88" s="888"/>
      <c r="FGI88" s="888"/>
      <c r="FGJ88" s="888"/>
      <c r="FGK88" s="888"/>
      <c r="FGL88" s="888"/>
      <c r="FGM88" s="888"/>
      <c r="FGN88" s="888"/>
      <c r="FGO88" s="888"/>
      <c r="FGP88" s="888"/>
      <c r="FGQ88" s="888"/>
      <c r="FGR88" s="888"/>
      <c r="FGS88" s="888"/>
      <c r="FGT88" s="888"/>
      <c r="FGU88" s="888"/>
      <c r="FGV88" s="888"/>
      <c r="FGW88" s="888"/>
      <c r="FGX88" s="888"/>
      <c r="FGY88" s="888"/>
      <c r="FGZ88" s="888"/>
      <c r="FHA88" s="888"/>
      <c r="FHB88" s="888"/>
      <c r="FHC88" s="888"/>
      <c r="FHD88" s="888"/>
      <c r="FHE88" s="888"/>
      <c r="FHF88" s="888"/>
      <c r="FHG88" s="888"/>
      <c r="FHH88" s="888"/>
      <c r="FHI88" s="888"/>
      <c r="FHJ88" s="888"/>
      <c r="FHK88" s="888"/>
      <c r="FHL88" s="888"/>
      <c r="FHM88" s="888"/>
      <c r="FHN88" s="888"/>
      <c r="FHO88" s="888"/>
      <c r="FHP88" s="888"/>
      <c r="FHQ88" s="888"/>
      <c r="FHR88" s="888"/>
      <c r="FHS88" s="888"/>
      <c r="FHT88" s="888"/>
      <c r="FHU88" s="888"/>
      <c r="FHV88" s="888"/>
      <c r="FHW88" s="888"/>
      <c r="FHX88" s="888"/>
      <c r="FHY88" s="888"/>
      <c r="FHZ88" s="888"/>
      <c r="FIA88" s="888"/>
      <c r="FIB88" s="888"/>
      <c r="FIC88" s="888"/>
      <c r="FID88" s="888"/>
      <c r="FIE88" s="888"/>
      <c r="FIF88" s="888"/>
      <c r="FIG88" s="888"/>
      <c r="FIH88" s="888"/>
      <c r="FII88" s="888"/>
      <c r="FIJ88" s="888"/>
      <c r="FIK88" s="888"/>
      <c r="FIL88" s="888"/>
      <c r="FIM88" s="888"/>
      <c r="FIN88" s="888"/>
      <c r="FIO88" s="888"/>
      <c r="FIP88" s="888"/>
      <c r="FIQ88" s="888"/>
      <c r="FIR88" s="888"/>
      <c r="FIS88" s="888"/>
      <c r="FIT88" s="888"/>
      <c r="FIU88" s="888"/>
      <c r="FIV88" s="888"/>
      <c r="FIW88" s="888"/>
      <c r="FIX88" s="888"/>
      <c r="FIY88" s="888"/>
      <c r="FIZ88" s="888"/>
      <c r="FJA88" s="888"/>
      <c r="FJB88" s="888"/>
      <c r="FJC88" s="888"/>
      <c r="FJD88" s="888"/>
      <c r="FJE88" s="888"/>
      <c r="FJF88" s="888"/>
      <c r="FJG88" s="888"/>
      <c r="FJH88" s="888"/>
      <c r="FJI88" s="888"/>
      <c r="FJJ88" s="888"/>
      <c r="FJK88" s="888"/>
      <c r="FJL88" s="888"/>
      <c r="FJM88" s="888"/>
      <c r="FJN88" s="888"/>
      <c r="FJO88" s="888"/>
      <c r="FJP88" s="888"/>
      <c r="FJQ88" s="888"/>
      <c r="FJR88" s="888"/>
      <c r="FJS88" s="888"/>
      <c r="FJT88" s="888"/>
      <c r="FJU88" s="888"/>
      <c r="FJV88" s="888"/>
      <c r="FJW88" s="888"/>
      <c r="FJX88" s="888"/>
      <c r="FJY88" s="888"/>
      <c r="FJZ88" s="888"/>
      <c r="FKA88" s="888"/>
      <c r="FKB88" s="888"/>
      <c r="FKC88" s="888"/>
      <c r="FKD88" s="888"/>
      <c r="FKE88" s="888"/>
      <c r="FKF88" s="888"/>
      <c r="FKG88" s="888"/>
      <c r="FKH88" s="888"/>
      <c r="FKI88" s="888"/>
      <c r="FKJ88" s="888"/>
      <c r="FKK88" s="888"/>
      <c r="FKL88" s="888"/>
      <c r="FKM88" s="888"/>
      <c r="FKN88" s="888"/>
      <c r="FKO88" s="888"/>
      <c r="FKP88" s="888"/>
      <c r="FKQ88" s="888"/>
      <c r="FKR88" s="888"/>
      <c r="FKS88" s="888"/>
      <c r="FKT88" s="888"/>
      <c r="FKU88" s="888"/>
      <c r="FKV88" s="888"/>
      <c r="FKW88" s="888"/>
      <c r="FKX88" s="888"/>
      <c r="FKY88" s="888"/>
      <c r="FKZ88" s="888"/>
      <c r="FLA88" s="888"/>
      <c r="FLB88" s="888"/>
      <c r="FLC88" s="888"/>
      <c r="FLD88" s="888"/>
      <c r="FLE88" s="888"/>
      <c r="FLF88" s="888"/>
      <c r="FLG88" s="888"/>
      <c r="FLH88" s="888"/>
      <c r="FLI88" s="888"/>
      <c r="FLJ88" s="888"/>
      <c r="FLK88" s="888"/>
      <c r="FLL88" s="888"/>
      <c r="FLM88" s="888"/>
      <c r="FLN88" s="888"/>
      <c r="FLO88" s="888"/>
      <c r="FLP88" s="888"/>
      <c r="FLQ88" s="888"/>
      <c r="FLR88" s="888"/>
      <c r="FLS88" s="888"/>
      <c r="FLT88" s="888"/>
      <c r="FLU88" s="888"/>
      <c r="FLV88" s="888"/>
      <c r="FLW88" s="888"/>
      <c r="FLX88" s="888"/>
      <c r="FLY88" s="888"/>
      <c r="FLZ88" s="888"/>
      <c r="FMA88" s="888"/>
      <c r="FMB88" s="888"/>
      <c r="FMC88" s="888"/>
      <c r="FMD88" s="888"/>
      <c r="FME88" s="888"/>
      <c r="FMF88" s="888"/>
      <c r="FMG88" s="888"/>
      <c r="FMH88" s="888"/>
      <c r="FMI88" s="888"/>
      <c r="FMJ88" s="888"/>
      <c r="FMK88" s="888"/>
      <c r="FML88" s="888"/>
      <c r="FMM88" s="888"/>
      <c r="FMN88" s="888"/>
      <c r="FMO88" s="888"/>
      <c r="FMP88" s="888"/>
      <c r="FMQ88" s="888"/>
      <c r="FMR88" s="888"/>
      <c r="FMS88" s="888"/>
      <c r="FMT88" s="888"/>
      <c r="FMU88" s="888"/>
      <c r="FMV88" s="888"/>
      <c r="FMW88" s="888"/>
      <c r="FMX88" s="888"/>
      <c r="FMY88" s="888"/>
      <c r="FMZ88" s="888"/>
      <c r="FNA88" s="888"/>
      <c r="FNB88" s="888"/>
      <c r="FNC88" s="888"/>
      <c r="FND88" s="888"/>
      <c r="FNE88" s="888"/>
      <c r="FNF88" s="888"/>
      <c r="FNG88" s="888"/>
      <c r="FNH88" s="888"/>
      <c r="FNI88" s="888"/>
      <c r="FNJ88" s="888"/>
      <c r="FNK88" s="888"/>
      <c r="FNL88" s="888"/>
      <c r="FNM88" s="888"/>
      <c r="FNN88" s="888"/>
      <c r="FNO88" s="888"/>
      <c r="FNP88" s="888"/>
      <c r="FNQ88" s="888"/>
      <c r="FNR88" s="888"/>
      <c r="FNS88" s="888"/>
      <c r="FNT88" s="888"/>
      <c r="FNU88" s="888"/>
      <c r="FNV88" s="888"/>
      <c r="FNW88" s="888"/>
      <c r="FNX88" s="888"/>
      <c r="FNY88" s="888"/>
      <c r="FNZ88" s="888"/>
      <c r="FOA88" s="888"/>
      <c r="FOB88" s="888"/>
      <c r="FOC88" s="888"/>
      <c r="FOD88" s="888"/>
      <c r="FOE88" s="888"/>
      <c r="FOF88" s="888"/>
      <c r="FOG88" s="888"/>
      <c r="FOH88" s="888"/>
      <c r="FOI88" s="888"/>
      <c r="FOJ88" s="888"/>
      <c r="FOK88" s="888"/>
      <c r="FOL88" s="888"/>
      <c r="FOM88" s="888"/>
      <c r="FON88" s="888"/>
      <c r="FOO88" s="888"/>
      <c r="FOP88" s="888"/>
      <c r="FOQ88" s="888"/>
      <c r="FOR88" s="888"/>
      <c r="FOS88" s="888"/>
      <c r="FOT88" s="888"/>
      <c r="FOU88" s="888"/>
      <c r="FOV88" s="888"/>
      <c r="FOW88" s="888"/>
      <c r="FOX88" s="888"/>
      <c r="FOY88" s="888"/>
      <c r="FOZ88" s="888"/>
      <c r="FPA88" s="888"/>
      <c r="FPB88" s="888"/>
      <c r="FPC88" s="888"/>
      <c r="FPD88" s="888"/>
      <c r="FPE88" s="888"/>
      <c r="FPF88" s="888"/>
      <c r="FPG88" s="888"/>
      <c r="FPH88" s="888"/>
      <c r="FPI88" s="888"/>
      <c r="FPJ88" s="888"/>
      <c r="FPK88" s="888"/>
      <c r="FPL88" s="888"/>
      <c r="FPM88" s="888"/>
      <c r="FPN88" s="888"/>
      <c r="FPO88" s="888"/>
      <c r="FPP88" s="888"/>
      <c r="FPQ88" s="888"/>
      <c r="FPR88" s="888"/>
      <c r="FPS88" s="888"/>
      <c r="FPT88" s="888"/>
      <c r="FPU88" s="888"/>
      <c r="FPV88" s="888"/>
      <c r="FPW88" s="888"/>
      <c r="FPX88" s="888"/>
      <c r="FPY88" s="888"/>
      <c r="FPZ88" s="888"/>
      <c r="FQA88" s="888"/>
      <c r="FQB88" s="888"/>
      <c r="FQC88" s="888"/>
      <c r="FQD88" s="888"/>
      <c r="FQE88" s="888"/>
      <c r="FQF88" s="888"/>
      <c r="FQG88" s="888"/>
      <c r="FQH88" s="888"/>
      <c r="FQI88" s="888"/>
      <c r="FQJ88" s="888"/>
      <c r="FQK88" s="888"/>
      <c r="FQL88" s="888"/>
      <c r="FQM88" s="888"/>
      <c r="FQN88" s="888"/>
      <c r="FQO88" s="888"/>
      <c r="FQP88" s="888"/>
      <c r="FQQ88" s="888"/>
      <c r="FQR88" s="888"/>
      <c r="FQS88" s="888"/>
      <c r="FQT88" s="888"/>
      <c r="FQU88" s="888"/>
      <c r="FQV88" s="888"/>
      <c r="FQW88" s="888"/>
      <c r="FQX88" s="888"/>
      <c r="FQY88" s="888"/>
      <c r="FQZ88" s="888"/>
      <c r="FRA88" s="888"/>
      <c r="FRB88" s="888"/>
      <c r="FRC88" s="888"/>
      <c r="FRD88" s="888"/>
      <c r="FRE88" s="888"/>
      <c r="FRF88" s="888"/>
      <c r="FRG88" s="888"/>
      <c r="FRH88" s="888"/>
      <c r="FRI88" s="888"/>
      <c r="FRJ88" s="888"/>
      <c r="FRK88" s="888"/>
      <c r="FRL88" s="888"/>
      <c r="FRM88" s="888"/>
      <c r="FRN88" s="888"/>
      <c r="FRO88" s="888"/>
      <c r="FRP88" s="888"/>
      <c r="FRQ88" s="888"/>
      <c r="FRR88" s="888"/>
      <c r="FRS88" s="888"/>
      <c r="FRT88" s="888"/>
      <c r="FRU88" s="888"/>
      <c r="FRV88" s="888"/>
      <c r="FRW88" s="888"/>
      <c r="FRX88" s="888"/>
      <c r="FRY88" s="888"/>
      <c r="FRZ88" s="888"/>
      <c r="FSA88" s="888"/>
      <c r="FSB88" s="888"/>
      <c r="FSC88" s="888"/>
      <c r="FSD88" s="888"/>
      <c r="FSE88" s="888"/>
      <c r="FSF88" s="888"/>
      <c r="FSG88" s="888"/>
      <c r="FSH88" s="888"/>
      <c r="FSI88" s="888"/>
      <c r="FSJ88" s="888"/>
      <c r="FSK88" s="888"/>
      <c r="FSL88" s="888"/>
      <c r="FSM88" s="888"/>
      <c r="FSN88" s="888"/>
      <c r="FSO88" s="888"/>
      <c r="FSP88" s="888"/>
      <c r="FSQ88" s="888"/>
      <c r="FSR88" s="888"/>
      <c r="FSS88" s="888"/>
      <c r="FST88" s="888"/>
      <c r="FSU88" s="888"/>
      <c r="FSV88" s="888"/>
      <c r="FSW88" s="888"/>
      <c r="FSX88" s="888"/>
      <c r="FSY88" s="888"/>
      <c r="FSZ88" s="888"/>
      <c r="FTA88" s="888"/>
      <c r="FTB88" s="888"/>
      <c r="FTC88" s="888"/>
      <c r="FTD88" s="888"/>
      <c r="FTE88" s="888"/>
      <c r="FTF88" s="888"/>
      <c r="FTG88" s="888"/>
      <c r="FTH88" s="888"/>
      <c r="FTI88" s="888"/>
      <c r="FTJ88" s="888"/>
      <c r="FTK88" s="888"/>
      <c r="FTL88" s="888"/>
      <c r="FTM88" s="888"/>
      <c r="FTN88" s="888"/>
      <c r="FTO88" s="888"/>
      <c r="FTP88" s="888"/>
      <c r="FTQ88" s="888"/>
      <c r="FTR88" s="888"/>
      <c r="FTS88" s="888"/>
      <c r="FTT88" s="888"/>
      <c r="FTU88" s="888"/>
      <c r="FTV88" s="888"/>
      <c r="FTW88" s="888"/>
      <c r="FTX88" s="888"/>
      <c r="FTY88" s="888"/>
      <c r="FTZ88" s="888"/>
      <c r="FUA88" s="888"/>
      <c r="FUB88" s="888"/>
      <c r="FUC88" s="888"/>
      <c r="FUD88" s="888"/>
      <c r="FUE88" s="888"/>
      <c r="FUF88" s="888"/>
      <c r="FUG88" s="888"/>
      <c r="FUH88" s="888"/>
      <c r="FUI88" s="888"/>
      <c r="FUJ88" s="888"/>
      <c r="FUK88" s="888"/>
      <c r="FUL88" s="888"/>
      <c r="FUM88" s="888"/>
      <c r="FUN88" s="888"/>
      <c r="FUO88" s="888"/>
      <c r="FUP88" s="888"/>
      <c r="FUQ88" s="888"/>
      <c r="FUR88" s="888"/>
      <c r="FUS88" s="888"/>
      <c r="FUT88" s="888"/>
      <c r="FUU88" s="888"/>
      <c r="FUV88" s="888"/>
      <c r="FUW88" s="888"/>
      <c r="FUX88" s="888"/>
      <c r="FUY88" s="888"/>
      <c r="FUZ88" s="888"/>
      <c r="FVA88" s="888"/>
      <c r="FVB88" s="888"/>
      <c r="FVC88" s="888"/>
      <c r="FVD88" s="888"/>
      <c r="FVE88" s="888"/>
      <c r="FVF88" s="888"/>
      <c r="FVG88" s="888"/>
      <c r="FVH88" s="888"/>
      <c r="FVI88" s="888"/>
      <c r="FVJ88" s="888"/>
      <c r="FVK88" s="888"/>
      <c r="FVL88" s="888"/>
      <c r="FVM88" s="888"/>
      <c r="FVN88" s="888"/>
      <c r="FVO88" s="888"/>
      <c r="FVP88" s="888"/>
      <c r="FVQ88" s="888"/>
      <c r="FVR88" s="888"/>
      <c r="FVS88" s="888"/>
      <c r="FVT88" s="888"/>
      <c r="FVU88" s="888"/>
      <c r="FVV88" s="888"/>
      <c r="FVW88" s="888"/>
      <c r="FVX88" s="888"/>
      <c r="FVY88" s="888"/>
      <c r="FVZ88" s="888"/>
      <c r="FWA88" s="888"/>
      <c r="FWB88" s="888"/>
      <c r="FWC88" s="888"/>
      <c r="FWD88" s="888"/>
      <c r="FWE88" s="888"/>
      <c r="FWF88" s="888"/>
      <c r="FWG88" s="888"/>
      <c r="FWH88" s="888"/>
      <c r="FWI88" s="888"/>
      <c r="FWJ88" s="888"/>
      <c r="FWK88" s="888"/>
      <c r="FWL88" s="888"/>
      <c r="FWM88" s="888"/>
      <c r="FWN88" s="888"/>
      <c r="FWO88" s="888"/>
      <c r="FWP88" s="888"/>
      <c r="FWQ88" s="888"/>
      <c r="FWR88" s="888"/>
      <c r="FWS88" s="888"/>
      <c r="FWT88" s="888"/>
      <c r="FWU88" s="888"/>
      <c r="FWV88" s="888"/>
      <c r="FWW88" s="888"/>
      <c r="FWX88" s="888"/>
      <c r="FWY88" s="888"/>
      <c r="FWZ88" s="888"/>
      <c r="FXA88" s="888"/>
      <c r="FXB88" s="888"/>
      <c r="FXC88" s="888"/>
      <c r="FXD88" s="888"/>
      <c r="FXE88" s="888"/>
      <c r="FXF88" s="888"/>
      <c r="FXG88" s="888"/>
      <c r="FXH88" s="888"/>
      <c r="FXI88" s="888"/>
      <c r="FXJ88" s="888"/>
      <c r="FXK88" s="888"/>
      <c r="FXL88" s="888"/>
      <c r="FXM88" s="888"/>
      <c r="FXN88" s="888"/>
      <c r="FXO88" s="888"/>
      <c r="FXP88" s="888"/>
      <c r="FXQ88" s="888"/>
      <c r="FXR88" s="888"/>
      <c r="FXS88" s="888"/>
      <c r="FXT88" s="888"/>
      <c r="FXU88" s="888"/>
      <c r="FXV88" s="888"/>
      <c r="FXW88" s="888"/>
      <c r="FXX88" s="888"/>
      <c r="FXY88" s="888"/>
      <c r="FXZ88" s="888"/>
      <c r="FYA88" s="888"/>
      <c r="FYB88" s="888"/>
      <c r="FYC88" s="888"/>
      <c r="FYD88" s="888"/>
      <c r="FYE88" s="888"/>
      <c r="FYF88" s="888"/>
      <c r="FYG88" s="888"/>
      <c r="FYH88" s="888"/>
      <c r="FYI88" s="888"/>
      <c r="FYJ88" s="888"/>
      <c r="FYK88" s="888"/>
      <c r="FYL88" s="888"/>
      <c r="FYM88" s="888"/>
      <c r="FYN88" s="888"/>
      <c r="FYO88" s="888"/>
      <c r="FYP88" s="888"/>
      <c r="FYQ88" s="888"/>
      <c r="FYR88" s="888"/>
      <c r="FYS88" s="888"/>
      <c r="FYT88" s="888"/>
      <c r="FYU88" s="888"/>
      <c r="FYV88" s="888"/>
      <c r="FYW88" s="888"/>
      <c r="FYX88" s="888"/>
      <c r="FYY88" s="888"/>
      <c r="FYZ88" s="888"/>
      <c r="FZA88" s="888"/>
      <c r="FZB88" s="888"/>
      <c r="FZC88" s="888"/>
      <c r="FZD88" s="888"/>
      <c r="FZE88" s="888"/>
      <c r="FZF88" s="888"/>
      <c r="FZG88" s="888"/>
      <c r="FZH88" s="888"/>
      <c r="FZI88" s="888"/>
      <c r="FZJ88" s="888"/>
      <c r="FZK88" s="888"/>
      <c r="FZL88" s="888"/>
      <c r="FZM88" s="888"/>
      <c r="FZN88" s="888"/>
      <c r="FZO88" s="888"/>
      <c r="FZP88" s="888"/>
      <c r="FZQ88" s="888"/>
      <c r="FZR88" s="888"/>
      <c r="FZS88" s="888"/>
      <c r="FZT88" s="888"/>
      <c r="FZU88" s="888"/>
      <c r="FZV88" s="888"/>
      <c r="FZW88" s="888"/>
      <c r="FZX88" s="888"/>
      <c r="FZY88" s="888"/>
      <c r="FZZ88" s="888"/>
      <c r="GAA88" s="888"/>
      <c r="GAB88" s="888"/>
      <c r="GAC88" s="888"/>
      <c r="GAD88" s="888"/>
      <c r="GAE88" s="888"/>
      <c r="GAF88" s="888"/>
      <c r="GAG88" s="888"/>
      <c r="GAH88" s="888"/>
      <c r="GAI88" s="888"/>
      <c r="GAJ88" s="888"/>
      <c r="GAK88" s="888"/>
      <c r="GAL88" s="888"/>
      <c r="GAM88" s="888"/>
      <c r="GAN88" s="888"/>
      <c r="GAO88" s="888"/>
      <c r="GAP88" s="888"/>
      <c r="GAQ88" s="888"/>
      <c r="GAR88" s="888"/>
      <c r="GAS88" s="888"/>
      <c r="GAT88" s="888"/>
      <c r="GAU88" s="888"/>
      <c r="GAV88" s="888"/>
      <c r="GAW88" s="888"/>
      <c r="GAX88" s="888"/>
      <c r="GAY88" s="888"/>
      <c r="GAZ88" s="888"/>
      <c r="GBA88" s="888"/>
      <c r="GBB88" s="888"/>
      <c r="GBC88" s="888"/>
      <c r="GBD88" s="888"/>
      <c r="GBE88" s="888"/>
      <c r="GBF88" s="888"/>
      <c r="GBG88" s="888"/>
      <c r="GBH88" s="888"/>
      <c r="GBI88" s="888"/>
      <c r="GBJ88" s="888"/>
      <c r="GBK88" s="888"/>
      <c r="GBL88" s="888"/>
      <c r="GBM88" s="888"/>
      <c r="GBN88" s="888"/>
      <c r="GBO88" s="888"/>
      <c r="GBP88" s="888"/>
      <c r="GBQ88" s="888"/>
      <c r="GBR88" s="888"/>
      <c r="GBS88" s="888"/>
      <c r="GBT88" s="888"/>
      <c r="GBU88" s="888"/>
      <c r="GBV88" s="888"/>
      <c r="GBW88" s="888"/>
      <c r="GBX88" s="888"/>
      <c r="GBY88" s="888"/>
      <c r="GBZ88" s="888"/>
      <c r="GCA88" s="888"/>
      <c r="GCB88" s="888"/>
      <c r="GCC88" s="888"/>
      <c r="GCD88" s="888"/>
      <c r="GCE88" s="888"/>
      <c r="GCF88" s="888"/>
      <c r="GCG88" s="888"/>
      <c r="GCH88" s="888"/>
      <c r="GCI88" s="888"/>
      <c r="GCJ88" s="888"/>
      <c r="GCK88" s="888"/>
      <c r="GCL88" s="888"/>
      <c r="GCM88" s="888"/>
      <c r="GCN88" s="888"/>
      <c r="GCO88" s="888"/>
      <c r="GCP88" s="888"/>
      <c r="GCQ88" s="888"/>
      <c r="GCR88" s="888"/>
      <c r="GCS88" s="888"/>
      <c r="GCT88" s="888"/>
      <c r="GCU88" s="888"/>
      <c r="GCV88" s="888"/>
      <c r="GCW88" s="888"/>
      <c r="GCX88" s="888"/>
      <c r="GCY88" s="888"/>
      <c r="GCZ88" s="888"/>
      <c r="GDA88" s="888"/>
      <c r="GDB88" s="888"/>
      <c r="GDC88" s="888"/>
      <c r="GDD88" s="888"/>
      <c r="GDE88" s="888"/>
      <c r="GDF88" s="888"/>
      <c r="GDG88" s="888"/>
      <c r="GDH88" s="888"/>
      <c r="GDI88" s="888"/>
      <c r="GDJ88" s="888"/>
      <c r="GDK88" s="888"/>
      <c r="GDL88" s="888"/>
      <c r="GDM88" s="888"/>
      <c r="GDN88" s="888"/>
      <c r="GDO88" s="888"/>
      <c r="GDP88" s="888"/>
      <c r="GDQ88" s="888"/>
      <c r="GDR88" s="888"/>
      <c r="GDS88" s="888"/>
      <c r="GDT88" s="888"/>
      <c r="GDU88" s="888"/>
      <c r="GDV88" s="888"/>
      <c r="GDW88" s="888"/>
      <c r="GDX88" s="888"/>
      <c r="GDY88" s="888"/>
      <c r="GDZ88" s="888"/>
      <c r="GEA88" s="888"/>
      <c r="GEB88" s="888"/>
      <c r="GEC88" s="888"/>
      <c r="GED88" s="888"/>
      <c r="GEE88" s="888"/>
      <c r="GEF88" s="888"/>
      <c r="GEG88" s="888"/>
      <c r="GEH88" s="888"/>
      <c r="GEI88" s="888"/>
      <c r="GEJ88" s="888"/>
      <c r="GEK88" s="888"/>
      <c r="GEL88" s="888"/>
      <c r="GEM88" s="888"/>
      <c r="GEN88" s="888"/>
      <c r="GEO88" s="888"/>
      <c r="GEP88" s="888"/>
      <c r="GEQ88" s="888"/>
      <c r="GER88" s="888"/>
      <c r="GES88" s="888"/>
      <c r="GET88" s="888"/>
      <c r="GEU88" s="888"/>
      <c r="GEV88" s="888"/>
      <c r="GEW88" s="888"/>
      <c r="GEX88" s="888"/>
      <c r="GEY88" s="888"/>
      <c r="GEZ88" s="888"/>
      <c r="GFA88" s="888"/>
      <c r="GFB88" s="888"/>
      <c r="GFC88" s="888"/>
      <c r="GFD88" s="888"/>
      <c r="GFE88" s="888"/>
      <c r="GFF88" s="888"/>
      <c r="GFG88" s="888"/>
      <c r="GFH88" s="888"/>
      <c r="GFI88" s="888"/>
      <c r="GFJ88" s="888"/>
      <c r="GFK88" s="888"/>
      <c r="GFL88" s="888"/>
      <c r="GFM88" s="888"/>
      <c r="GFN88" s="888"/>
      <c r="GFO88" s="888"/>
      <c r="GFP88" s="888"/>
      <c r="GFQ88" s="888"/>
      <c r="GFR88" s="888"/>
      <c r="GFS88" s="888"/>
      <c r="GFT88" s="888"/>
      <c r="GFU88" s="888"/>
      <c r="GFV88" s="888"/>
      <c r="GFW88" s="888"/>
      <c r="GFX88" s="888"/>
      <c r="GFY88" s="888"/>
      <c r="GFZ88" s="888"/>
      <c r="GGA88" s="888"/>
      <c r="GGB88" s="888"/>
      <c r="GGC88" s="888"/>
      <c r="GGD88" s="888"/>
      <c r="GGE88" s="888"/>
      <c r="GGF88" s="888"/>
      <c r="GGG88" s="888"/>
      <c r="GGH88" s="888"/>
      <c r="GGI88" s="888"/>
      <c r="GGJ88" s="888"/>
      <c r="GGK88" s="888"/>
      <c r="GGL88" s="888"/>
      <c r="GGM88" s="888"/>
      <c r="GGN88" s="888"/>
      <c r="GGO88" s="888"/>
      <c r="GGP88" s="888"/>
      <c r="GGQ88" s="888"/>
      <c r="GGR88" s="888"/>
      <c r="GGS88" s="888"/>
      <c r="GGT88" s="888"/>
      <c r="GGU88" s="888"/>
      <c r="GGV88" s="888"/>
      <c r="GGW88" s="888"/>
      <c r="GGX88" s="888"/>
      <c r="GGY88" s="888"/>
      <c r="GGZ88" s="888"/>
      <c r="GHA88" s="888"/>
      <c r="GHB88" s="888"/>
      <c r="GHC88" s="888"/>
      <c r="GHD88" s="888"/>
      <c r="GHE88" s="888"/>
      <c r="GHF88" s="888"/>
      <c r="GHG88" s="888"/>
      <c r="GHH88" s="888"/>
      <c r="GHI88" s="888"/>
      <c r="GHJ88" s="888"/>
      <c r="GHK88" s="888"/>
      <c r="GHL88" s="888"/>
      <c r="GHM88" s="888"/>
      <c r="GHN88" s="888"/>
      <c r="GHO88" s="888"/>
      <c r="GHP88" s="888"/>
      <c r="GHQ88" s="888"/>
      <c r="GHR88" s="888"/>
      <c r="GHS88" s="888"/>
      <c r="GHT88" s="888"/>
      <c r="GHU88" s="888"/>
      <c r="GHV88" s="888"/>
      <c r="GHW88" s="888"/>
      <c r="GHX88" s="888"/>
      <c r="GHY88" s="888"/>
      <c r="GHZ88" s="888"/>
      <c r="GIA88" s="888"/>
      <c r="GIB88" s="888"/>
      <c r="GIC88" s="888"/>
      <c r="GID88" s="888"/>
      <c r="GIE88" s="888"/>
      <c r="GIF88" s="888"/>
      <c r="GIG88" s="888"/>
      <c r="GIH88" s="888"/>
      <c r="GII88" s="888"/>
      <c r="GIJ88" s="888"/>
      <c r="GIK88" s="888"/>
      <c r="GIL88" s="888"/>
      <c r="GIM88" s="888"/>
      <c r="GIN88" s="888"/>
      <c r="GIO88" s="888"/>
      <c r="GIP88" s="888"/>
      <c r="GIQ88" s="888"/>
      <c r="GIR88" s="888"/>
      <c r="GIS88" s="888"/>
      <c r="GIT88" s="888"/>
      <c r="GIU88" s="888"/>
      <c r="GIV88" s="888"/>
      <c r="GIW88" s="888"/>
      <c r="GIX88" s="888"/>
      <c r="GIY88" s="888"/>
      <c r="GIZ88" s="888"/>
      <c r="GJA88" s="888"/>
      <c r="GJB88" s="888"/>
      <c r="GJC88" s="888"/>
      <c r="GJD88" s="888"/>
      <c r="GJE88" s="888"/>
      <c r="GJF88" s="888"/>
      <c r="GJG88" s="888"/>
      <c r="GJH88" s="888"/>
      <c r="GJI88" s="888"/>
      <c r="GJJ88" s="888"/>
      <c r="GJK88" s="888"/>
      <c r="GJL88" s="888"/>
      <c r="GJM88" s="888"/>
      <c r="GJN88" s="888"/>
      <c r="GJO88" s="888"/>
      <c r="GJP88" s="888"/>
      <c r="GJQ88" s="888"/>
      <c r="GJR88" s="888"/>
      <c r="GJS88" s="888"/>
      <c r="GJT88" s="888"/>
      <c r="GJU88" s="888"/>
      <c r="GJV88" s="888"/>
      <c r="GJW88" s="888"/>
      <c r="GJX88" s="888"/>
      <c r="GJY88" s="888"/>
      <c r="GJZ88" s="888"/>
      <c r="GKA88" s="888"/>
      <c r="GKB88" s="888"/>
      <c r="GKC88" s="888"/>
      <c r="GKD88" s="888"/>
      <c r="GKE88" s="888"/>
      <c r="GKF88" s="888"/>
      <c r="GKG88" s="888"/>
      <c r="GKH88" s="888"/>
      <c r="GKI88" s="888"/>
      <c r="GKJ88" s="888"/>
      <c r="GKK88" s="888"/>
      <c r="GKL88" s="888"/>
      <c r="GKM88" s="888"/>
      <c r="GKN88" s="888"/>
      <c r="GKO88" s="888"/>
      <c r="GKP88" s="888"/>
      <c r="GKQ88" s="888"/>
      <c r="GKR88" s="888"/>
      <c r="GKS88" s="888"/>
      <c r="GKT88" s="888"/>
      <c r="GKU88" s="888"/>
      <c r="GKV88" s="888"/>
      <c r="GKW88" s="888"/>
      <c r="GKX88" s="888"/>
      <c r="GKY88" s="888"/>
      <c r="GKZ88" s="888"/>
      <c r="GLA88" s="888"/>
      <c r="GLB88" s="888"/>
      <c r="GLC88" s="888"/>
      <c r="GLD88" s="888"/>
      <c r="GLE88" s="888"/>
      <c r="GLF88" s="888"/>
      <c r="GLG88" s="888"/>
      <c r="GLH88" s="888"/>
      <c r="GLI88" s="888"/>
      <c r="GLJ88" s="888"/>
      <c r="GLK88" s="888"/>
      <c r="GLL88" s="888"/>
      <c r="GLM88" s="888"/>
      <c r="GLN88" s="888"/>
      <c r="GLO88" s="888"/>
      <c r="GLP88" s="888"/>
      <c r="GLQ88" s="888"/>
      <c r="GLR88" s="888"/>
      <c r="GLS88" s="888"/>
      <c r="GLT88" s="888"/>
      <c r="GLU88" s="888"/>
      <c r="GLV88" s="888"/>
      <c r="GLW88" s="888"/>
      <c r="GLX88" s="888"/>
      <c r="GLY88" s="888"/>
      <c r="GLZ88" s="888"/>
      <c r="GMA88" s="888"/>
      <c r="GMB88" s="888"/>
      <c r="GMC88" s="888"/>
      <c r="GMD88" s="888"/>
      <c r="GME88" s="888"/>
      <c r="GMF88" s="888"/>
      <c r="GMG88" s="888"/>
      <c r="GMH88" s="888"/>
      <c r="GMI88" s="888"/>
      <c r="GMJ88" s="888"/>
      <c r="GMK88" s="888"/>
      <c r="GML88" s="888"/>
      <c r="GMM88" s="888"/>
      <c r="GMN88" s="888"/>
      <c r="GMO88" s="888"/>
      <c r="GMP88" s="888"/>
      <c r="GMQ88" s="888"/>
      <c r="GMR88" s="888"/>
      <c r="GMS88" s="888"/>
      <c r="GMT88" s="888"/>
      <c r="GMU88" s="888"/>
      <c r="GMV88" s="888"/>
      <c r="GMW88" s="888"/>
      <c r="GMX88" s="888"/>
      <c r="GMY88" s="888"/>
      <c r="GMZ88" s="888"/>
      <c r="GNA88" s="888"/>
      <c r="GNB88" s="888"/>
      <c r="GNC88" s="888"/>
      <c r="GND88" s="888"/>
      <c r="GNE88" s="888"/>
      <c r="GNF88" s="888"/>
      <c r="GNG88" s="888"/>
      <c r="GNH88" s="888"/>
      <c r="GNI88" s="888"/>
      <c r="GNJ88" s="888"/>
      <c r="GNK88" s="888"/>
      <c r="GNL88" s="888"/>
      <c r="GNM88" s="888"/>
      <c r="GNN88" s="888"/>
      <c r="GNO88" s="888"/>
      <c r="GNP88" s="888"/>
      <c r="GNQ88" s="888"/>
      <c r="GNR88" s="888"/>
      <c r="GNS88" s="888"/>
      <c r="GNT88" s="888"/>
      <c r="GNU88" s="888"/>
      <c r="GNV88" s="888"/>
      <c r="GNW88" s="888"/>
      <c r="GNX88" s="888"/>
      <c r="GNY88" s="888"/>
      <c r="GNZ88" s="888"/>
      <c r="GOA88" s="888"/>
      <c r="GOB88" s="888"/>
      <c r="GOC88" s="888"/>
      <c r="GOD88" s="888"/>
      <c r="GOE88" s="888"/>
      <c r="GOF88" s="888"/>
      <c r="GOG88" s="888"/>
      <c r="GOH88" s="888"/>
      <c r="GOI88" s="888"/>
      <c r="GOJ88" s="888"/>
      <c r="GOK88" s="888"/>
      <c r="GOL88" s="888"/>
      <c r="GOM88" s="888"/>
      <c r="GON88" s="888"/>
      <c r="GOO88" s="888"/>
      <c r="GOP88" s="888"/>
      <c r="GOQ88" s="888"/>
      <c r="GOR88" s="888"/>
      <c r="GOS88" s="888"/>
      <c r="GOT88" s="888"/>
      <c r="GOU88" s="888"/>
      <c r="GOV88" s="888"/>
      <c r="GOW88" s="888"/>
      <c r="GOX88" s="888"/>
      <c r="GOY88" s="888"/>
      <c r="GOZ88" s="888"/>
      <c r="GPA88" s="888"/>
      <c r="GPB88" s="888"/>
      <c r="GPC88" s="888"/>
      <c r="GPD88" s="888"/>
      <c r="GPE88" s="888"/>
      <c r="GPF88" s="888"/>
      <c r="GPG88" s="888"/>
      <c r="GPH88" s="888"/>
      <c r="GPI88" s="888"/>
      <c r="GPJ88" s="888"/>
      <c r="GPK88" s="888"/>
      <c r="GPL88" s="888"/>
      <c r="GPM88" s="888"/>
      <c r="GPN88" s="888"/>
      <c r="GPO88" s="888"/>
      <c r="GPP88" s="888"/>
      <c r="GPQ88" s="888"/>
      <c r="GPR88" s="888"/>
      <c r="GPS88" s="888"/>
      <c r="GPT88" s="888"/>
      <c r="GPU88" s="888"/>
      <c r="GPV88" s="888"/>
      <c r="GPW88" s="888"/>
      <c r="GPX88" s="888"/>
      <c r="GPY88" s="888"/>
      <c r="GPZ88" s="888"/>
      <c r="GQA88" s="888"/>
      <c r="GQB88" s="888"/>
      <c r="GQC88" s="888"/>
      <c r="GQD88" s="888"/>
      <c r="GQE88" s="888"/>
      <c r="GQF88" s="888"/>
      <c r="GQG88" s="888"/>
      <c r="GQH88" s="888"/>
      <c r="GQI88" s="888"/>
      <c r="GQJ88" s="888"/>
      <c r="GQK88" s="888"/>
      <c r="GQL88" s="888"/>
      <c r="GQM88" s="888"/>
      <c r="GQN88" s="888"/>
      <c r="GQO88" s="888"/>
      <c r="GQP88" s="888"/>
      <c r="GQQ88" s="888"/>
      <c r="GQR88" s="888"/>
      <c r="GQS88" s="888"/>
      <c r="GQT88" s="888"/>
      <c r="GQU88" s="888"/>
      <c r="GQV88" s="888"/>
      <c r="GQW88" s="888"/>
      <c r="GQX88" s="888"/>
      <c r="GQY88" s="888"/>
      <c r="GQZ88" s="888"/>
      <c r="GRA88" s="888"/>
      <c r="GRB88" s="888"/>
      <c r="GRC88" s="888"/>
      <c r="GRD88" s="888"/>
      <c r="GRE88" s="888"/>
      <c r="GRF88" s="888"/>
      <c r="GRG88" s="888"/>
      <c r="GRH88" s="888"/>
      <c r="GRI88" s="888"/>
      <c r="GRJ88" s="888"/>
      <c r="GRK88" s="888"/>
      <c r="GRL88" s="888"/>
      <c r="GRM88" s="888"/>
      <c r="GRN88" s="888"/>
      <c r="GRO88" s="888"/>
      <c r="GRP88" s="888"/>
      <c r="GRQ88" s="888"/>
      <c r="GRR88" s="888"/>
      <c r="GRS88" s="888"/>
      <c r="GRT88" s="888"/>
      <c r="GRU88" s="888"/>
      <c r="GRV88" s="888"/>
      <c r="GRW88" s="888"/>
      <c r="GRX88" s="888"/>
      <c r="GRY88" s="888"/>
      <c r="GRZ88" s="888"/>
      <c r="GSA88" s="888"/>
      <c r="GSB88" s="888"/>
      <c r="GSC88" s="888"/>
      <c r="GSD88" s="888"/>
      <c r="GSE88" s="888"/>
      <c r="GSF88" s="888"/>
      <c r="GSG88" s="888"/>
      <c r="GSH88" s="888"/>
      <c r="GSI88" s="888"/>
      <c r="GSJ88" s="888"/>
      <c r="GSK88" s="888"/>
      <c r="GSL88" s="888"/>
      <c r="GSM88" s="888"/>
      <c r="GSN88" s="888"/>
      <c r="GSO88" s="888"/>
      <c r="GSP88" s="888"/>
      <c r="GSQ88" s="888"/>
      <c r="GSR88" s="888"/>
      <c r="GSS88" s="888"/>
      <c r="GST88" s="888"/>
      <c r="GSU88" s="888"/>
      <c r="GSV88" s="888"/>
      <c r="GSW88" s="888"/>
      <c r="GSX88" s="888"/>
      <c r="GSY88" s="888"/>
      <c r="GSZ88" s="888"/>
      <c r="GTA88" s="888"/>
      <c r="GTB88" s="888"/>
      <c r="GTC88" s="888"/>
      <c r="GTD88" s="888"/>
      <c r="GTE88" s="888"/>
      <c r="GTF88" s="888"/>
      <c r="GTG88" s="888"/>
      <c r="GTH88" s="888"/>
      <c r="GTI88" s="888"/>
      <c r="GTJ88" s="888"/>
      <c r="GTK88" s="888"/>
      <c r="GTL88" s="888"/>
      <c r="GTM88" s="888"/>
      <c r="GTN88" s="888"/>
      <c r="GTO88" s="888"/>
      <c r="GTP88" s="888"/>
      <c r="GTQ88" s="888"/>
      <c r="GTR88" s="888"/>
      <c r="GTS88" s="888"/>
      <c r="GTT88" s="888"/>
      <c r="GTU88" s="888"/>
      <c r="GTV88" s="888"/>
      <c r="GTW88" s="888"/>
      <c r="GTX88" s="888"/>
      <c r="GTY88" s="888"/>
      <c r="GTZ88" s="888"/>
      <c r="GUA88" s="888"/>
      <c r="GUB88" s="888"/>
      <c r="GUC88" s="888"/>
      <c r="GUD88" s="888"/>
      <c r="GUE88" s="888"/>
      <c r="GUF88" s="888"/>
      <c r="GUG88" s="888"/>
      <c r="GUH88" s="888"/>
      <c r="GUI88" s="888"/>
      <c r="GUJ88" s="888"/>
      <c r="GUK88" s="888"/>
      <c r="GUL88" s="888"/>
      <c r="GUM88" s="888"/>
      <c r="GUN88" s="888"/>
      <c r="GUO88" s="888"/>
      <c r="GUP88" s="888"/>
      <c r="GUQ88" s="888"/>
      <c r="GUR88" s="888"/>
      <c r="GUS88" s="888"/>
      <c r="GUT88" s="888"/>
      <c r="GUU88" s="888"/>
      <c r="GUV88" s="888"/>
      <c r="GUW88" s="888"/>
      <c r="GUX88" s="888"/>
      <c r="GUY88" s="888"/>
      <c r="GUZ88" s="888"/>
      <c r="GVA88" s="888"/>
      <c r="GVB88" s="888"/>
      <c r="GVC88" s="888"/>
      <c r="GVD88" s="888"/>
      <c r="GVE88" s="888"/>
      <c r="GVF88" s="888"/>
      <c r="GVG88" s="888"/>
      <c r="GVH88" s="888"/>
      <c r="GVI88" s="888"/>
      <c r="GVJ88" s="888"/>
      <c r="GVK88" s="888"/>
      <c r="GVL88" s="888"/>
      <c r="GVM88" s="888"/>
      <c r="GVN88" s="888"/>
      <c r="GVO88" s="888"/>
      <c r="GVP88" s="888"/>
      <c r="GVQ88" s="888"/>
      <c r="GVR88" s="888"/>
      <c r="GVS88" s="888"/>
      <c r="GVT88" s="888"/>
      <c r="GVU88" s="888"/>
      <c r="GVV88" s="888"/>
      <c r="GVW88" s="888"/>
      <c r="GVX88" s="888"/>
      <c r="GVY88" s="888"/>
      <c r="GVZ88" s="888"/>
      <c r="GWA88" s="888"/>
      <c r="GWB88" s="888"/>
      <c r="GWC88" s="888"/>
      <c r="GWD88" s="888"/>
      <c r="GWE88" s="888"/>
      <c r="GWF88" s="888"/>
      <c r="GWG88" s="888"/>
      <c r="GWH88" s="888"/>
      <c r="GWI88" s="888"/>
      <c r="GWJ88" s="888"/>
      <c r="GWK88" s="888"/>
      <c r="GWL88" s="888"/>
      <c r="GWM88" s="888"/>
      <c r="GWN88" s="888"/>
      <c r="GWO88" s="888"/>
      <c r="GWP88" s="888"/>
      <c r="GWQ88" s="888"/>
      <c r="GWR88" s="888"/>
      <c r="GWS88" s="888"/>
      <c r="GWT88" s="888"/>
      <c r="GWU88" s="888"/>
      <c r="GWV88" s="888"/>
      <c r="GWW88" s="888"/>
      <c r="GWX88" s="888"/>
      <c r="GWY88" s="888"/>
      <c r="GWZ88" s="888"/>
      <c r="GXA88" s="888"/>
      <c r="GXB88" s="888"/>
      <c r="GXC88" s="888"/>
      <c r="GXD88" s="888"/>
      <c r="GXE88" s="888"/>
      <c r="GXF88" s="888"/>
      <c r="GXG88" s="888"/>
      <c r="GXH88" s="888"/>
      <c r="GXI88" s="888"/>
      <c r="GXJ88" s="888"/>
      <c r="GXK88" s="888"/>
      <c r="GXL88" s="888"/>
      <c r="GXM88" s="888"/>
      <c r="GXN88" s="888"/>
      <c r="GXO88" s="888"/>
      <c r="GXP88" s="888"/>
      <c r="GXQ88" s="888"/>
      <c r="GXR88" s="888"/>
      <c r="GXS88" s="888"/>
      <c r="GXT88" s="888"/>
      <c r="GXU88" s="888"/>
      <c r="GXV88" s="888"/>
      <c r="GXW88" s="888"/>
      <c r="GXX88" s="888"/>
      <c r="GXY88" s="888"/>
      <c r="GXZ88" s="888"/>
      <c r="GYA88" s="888"/>
      <c r="GYB88" s="888"/>
      <c r="GYC88" s="888"/>
      <c r="GYD88" s="888"/>
      <c r="GYE88" s="888"/>
      <c r="GYF88" s="888"/>
      <c r="GYG88" s="888"/>
      <c r="GYH88" s="888"/>
      <c r="GYI88" s="888"/>
      <c r="GYJ88" s="888"/>
      <c r="GYK88" s="888"/>
      <c r="GYL88" s="888"/>
      <c r="GYM88" s="888"/>
      <c r="GYN88" s="888"/>
      <c r="GYO88" s="888"/>
      <c r="GYP88" s="888"/>
      <c r="GYQ88" s="888"/>
      <c r="GYR88" s="888"/>
      <c r="GYS88" s="888"/>
      <c r="GYT88" s="888"/>
      <c r="GYU88" s="888"/>
      <c r="GYV88" s="888"/>
      <c r="GYW88" s="888"/>
      <c r="GYX88" s="888"/>
      <c r="GYY88" s="888"/>
      <c r="GYZ88" s="888"/>
      <c r="GZA88" s="888"/>
      <c r="GZB88" s="888"/>
      <c r="GZC88" s="888"/>
      <c r="GZD88" s="888"/>
      <c r="GZE88" s="888"/>
      <c r="GZF88" s="888"/>
      <c r="GZG88" s="888"/>
      <c r="GZH88" s="888"/>
      <c r="GZI88" s="888"/>
      <c r="GZJ88" s="888"/>
      <c r="GZK88" s="888"/>
      <c r="GZL88" s="888"/>
      <c r="GZM88" s="888"/>
      <c r="GZN88" s="888"/>
      <c r="GZO88" s="888"/>
      <c r="GZP88" s="888"/>
      <c r="GZQ88" s="888"/>
      <c r="GZR88" s="888"/>
      <c r="GZS88" s="888"/>
      <c r="GZT88" s="888"/>
      <c r="GZU88" s="888"/>
      <c r="GZV88" s="888"/>
      <c r="GZW88" s="888"/>
      <c r="GZX88" s="888"/>
      <c r="GZY88" s="888"/>
      <c r="GZZ88" s="888"/>
      <c r="HAA88" s="888"/>
      <c r="HAB88" s="888"/>
      <c r="HAC88" s="888"/>
      <c r="HAD88" s="888"/>
      <c r="HAE88" s="888"/>
      <c r="HAF88" s="888"/>
      <c r="HAG88" s="888"/>
      <c r="HAH88" s="888"/>
      <c r="HAI88" s="888"/>
      <c r="HAJ88" s="888"/>
      <c r="HAK88" s="888"/>
      <c r="HAL88" s="888"/>
      <c r="HAM88" s="888"/>
      <c r="HAN88" s="888"/>
      <c r="HAO88" s="888"/>
      <c r="HAP88" s="888"/>
      <c r="HAQ88" s="888"/>
      <c r="HAR88" s="888"/>
      <c r="HAS88" s="888"/>
      <c r="HAT88" s="888"/>
      <c r="HAU88" s="888"/>
      <c r="HAV88" s="888"/>
      <c r="HAW88" s="888"/>
      <c r="HAX88" s="888"/>
      <c r="HAY88" s="888"/>
      <c r="HAZ88" s="888"/>
      <c r="HBA88" s="888"/>
      <c r="HBB88" s="888"/>
      <c r="HBC88" s="888"/>
      <c r="HBD88" s="888"/>
      <c r="HBE88" s="888"/>
      <c r="HBF88" s="888"/>
      <c r="HBG88" s="888"/>
      <c r="HBH88" s="888"/>
      <c r="HBI88" s="888"/>
      <c r="HBJ88" s="888"/>
      <c r="HBK88" s="888"/>
      <c r="HBL88" s="888"/>
      <c r="HBM88" s="888"/>
      <c r="HBN88" s="888"/>
      <c r="HBO88" s="888"/>
      <c r="HBP88" s="888"/>
      <c r="HBQ88" s="888"/>
      <c r="HBR88" s="888"/>
      <c r="HBS88" s="888"/>
      <c r="HBT88" s="888"/>
      <c r="HBU88" s="888"/>
      <c r="HBV88" s="888"/>
      <c r="HBW88" s="888"/>
      <c r="HBX88" s="888"/>
      <c r="HBY88" s="888"/>
      <c r="HBZ88" s="888"/>
      <c r="HCA88" s="888"/>
      <c r="HCB88" s="888"/>
      <c r="HCC88" s="888"/>
      <c r="HCD88" s="888"/>
      <c r="HCE88" s="888"/>
      <c r="HCF88" s="888"/>
      <c r="HCG88" s="888"/>
      <c r="HCH88" s="888"/>
      <c r="HCI88" s="888"/>
      <c r="HCJ88" s="888"/>
      <c r="HCK88" s="888"/>
      <c r="HCL88" s="888"/>
      <c r="HCM88" s="888"/>
      <c r="HCN88" s="888"/>
      <c r="HCO88" s="888"/>
      <c r="HCP88" s="888"/>
      <c r="HCQ88" s="888"/>
      <c r="HCR88" s="888"/>
      <c r="HCS88" s="888"/>
      <c r="HCT88" s="888"/>
      <c r="HCU88" s="888"/>
      <c r="HCV88" s="888"/>
      <c r="HCW88" s="888"/>
      <c r="HCX88" s="888"/>
      <c r="HCY88" s="888"/>
      <c r="HCZ88" s="888"/>
      <c r="HDA88" s="888"/>
      <c r="HDB88" s="888"/>
      <c r="HDC88" s="888"/>
      <c r="HDD88" s="888"/>
      <c r="HDE88" s="888"/>
      <c r="HDF88" s="888"/>
      <c r="HDG88" s="888"/>
      <c r="HDH88" s="888"/>
      <c r="HDI88" s="888"/>
      <c r="HDJ88" s="888"/>
      <c r="HDK88" s="888"/>
      <c r="HDL88" s="888"/>
      <c r="HDM88" s="888"/>
      <c r="HDN88" s="888"/>
      <c r="HDO88" s="888"/>
      <c r="HDP88" s="888"/>
      <c r="HDQ88" s="888"/>
      <c r="HDR88" s="888"/>
      <c r="HDS88" s="888"/>
      <c r="HDT88" s="888"/>
      <c r="HDU88" s="888"/>
      <c r="HDV88" s="888"/>
      <c r="HDW88" s="888"/>
      <c r="HDX88" s="888"/>
      <c r="HDY88" s="888"/>
      <c r="HDZ88" s="888"/>
      <c r="HEA88" s="888"/>
      <c r="HEB88" s="888"/>
      <c r="HEC88" s="888"/>
      <c r="HED88" s="888"/>
      <c r="HEE88" s="888"/>
      <c r="HEF88" s="888"/>
      <c r="HEG88" s="888"/>
      <c r="HEH88" s="888"/>
      <c r="HEI88" s="888"/>
      <c r="HEJ88" s="888"/>
      <c r="HEK88" s="888"/>
      <c r="HEL88" s="888"/>
      <c r="HEM88" s="888"/>
      <c r="HEN88" s="888"/>
      <c r="HEO88" s="888"/>
      <c r="HEP88" s="888"/>
      <c r="HEQ88" s="888"/>
      <c r="HER88" s="888"/>
      <c r="HES88" s="888"/>
      <c r="HET88" s="888"/>
      <c r="HEU88" s="888"/>
      <c r="HEV88" s="888"/>
      <c r="HEW88" s="888"/>
      <c r="HEX88" s="888"/>
      <c r="HEY88" s="888"/>
      <c r="HEZ88" s="888"/>
      <c r="HFA88" s="888"/>
      <c r="HFB88" s="888"/>
      <c r="HFC88" s="888"/>
      <c r="HFD88" s="888"/>
      <c r="HFE88" s="888"/>
      <c r="HFF88" s="888"/>
      <c r="HFG88" s="888"/>
      <c r="HFH88" s="888"/>
      <c r="HFI88" s="888"/>
      <c r="HFJ88" s="888"/>
      <c r="HFK88" s="888"/>
      <c r="HFL88" s="888"/>
      <c r="HFM88" s="888"/>
      <c r="HFN88" s="888"/>
      <c r="HFO88" s="888"/>
      <c r="HFP88" s="888"/>
      <c r="HFQ88" s="888"/>
      <c r="HFR88" s="888"/>
      <c r="HFS88" s="888"/>
      <c r="HFT88" s="888"/>
      <c r="HFU88" s="888"/>
      <c r="HFV88" s="888"/>
      <c r="HFW88" s="888"/>
      <c r="HFX88" s="888"/>
      <c r="HFY88" s="888"/>
      <c r="HFZ88" s="888"/>
      <c r="HGA88" s="888"/>
      <c r="HGB88" s="888"/>
      <c r="HGC88" s="888"/>
      <c r="HGD88" s="888"/>
      <c r="HGE88" s="888"/>
      <c r="HGF88" s="888"/>
      <c r="HGG88" s="888"/>
      <c r="HGH88" s="888"/>
      <c r="HGI88" s="888"/>
      <c r="HGJ88" s="888"/>
      <c r="HGK88" s="888"/>
      <c r="HGL88" s="888"/>
      <c r="HGM88" s="888"/>
      <c r="HGN88" s="888"/>
      <c r="HGO88" s="888"/>
      <c r="HGP88" s="888"/>
      <c r="HGQ88" s="888"/>
      <c r="HGR88" s="888"/>
      <c r="HGS88" s="888"/>
      <c r="HGT88" s="888"/>
      <c r="HGU88" s="888"/>
      <c r="HGV88" s="888"/>
      <c r="HGW88" s="888"/>
      <c r="HGX88" s="888"/>
      <c r="HGY88" s="888"/>
      <c r="HGZ88" s="888"/>
      <c r="HHA88" s="888"/>
      <c r="HHB88" s="888"/>
      <c r="HHC88" s="888"/>
      <c r="HHD88" s="888"/>
      <c r="HHE88" s="888"/>
      <c r="HHF88" s="888"/>
      <c r="HHG88" s="888"/>
      <c r="HHH88" s="888"/>
      <c r="HHI88" s="888"/>
      <c r="HHJ88" s="888"/>
      <c r="HHK88" s="888"/>
      <c r="HHL88" s="888"/>
      <c r="HHM88" s="888"/>
      <c r="HHN88" s="888"/>
      <c r="HHO88" s="888"/>
      <c r="HHP88" s="888"/>
      <c r="HHQ88" s="888"/>
      <c r="HHR88" s="888"/>
      <c r="HHS88" s="888"/>
      <c r="HHT88" s="888"/>
      <c r="HHU88" s="888"/>
      <c r="HHV88" s="888"/>
      <c r="HHW88" s="888"/>
      <c r="HHX88" s="888"/>
      <c r="HHY88" s="888"/>
      <c r="HHZ88" s="888"/>
      <c r="HIA88" s="888"/>
      <c r="HIB88" s="888"/>
      <c r="HIC88" s="888"/>
      <c r="HID88" s="888"/>
      <c r="HIE88" s="888"/>
      <c r="HIF88" s="888"/>
      <c r="HIG88" s="888"/>
      <c r="HIH88" s="888"/>
      <c r="HII88" s="888"/>
      <c r="HIJ88" s="888"/>
      <c r="HIK88" s="888"/>
      <c r="HIL88" s="888"/>
      <c r="HIM88" s="888"/>
      <c r="HIN88" s="888"/>
      <c r="HIO88" s="888"/>
      <c r="HIP88" s="888"/>
      <c r="HIQ88" s="888"/>
      <c r="HIR88" s="888"/>
      <c r="HIS88" s="888"/>
      <c r="HIT88" s="888"/>
      <c r="HIU88" s="888"/>
      <c r="HIV88" s="888"/>
      <c r="HIW88" s="888"/>
      <c r="HIX88" s="888"/>
      <c r="HIY88" s="888"/>
      <c r="HIZ88" s="888"/>
      <c r="HJA88" s="888"/>
      <c r="HJB88" s="888"/>
      <c r="HJC88" s="888"/>
      <c r="HJD88" s="888"/>
      <c r="HJE88" s="888"/>
      <c r="HJF88" s="888"/>
      <c r="HJG88" s="888"/>
      <c r="HJH88" s="888"/>
      <c r="HJI88" s="888"/>
      <c r="HJJ88" s="888"/>
      <c r="HJK88" s="888"/>
      <c r="HJL88" s="888"/>
      <c r="HJM88" s="888"/>
      <c r="HJN88" s="888"/>
      <c r="HJO88" s="888"/>
      <c r="HJP88" s="888"/>
      <c r="HJQ88" s="888"/>
      <c r="HJR88" s="888"/>
      <c r="HJS88" s="888"/>
      <c r="HJT88" s="888"/>
      <c r="HJU88" s="888"/>
      <c r="HJV88" s="888"/>
      <c r="HJW88" s="888"/>
      <c r="HJX88" s="888"/>
      <c r="HJY88" s="888"/>
      <c r="HJZ88" s="888"/>
      <c r="HKA88" s="888"/>
      <c r="HKB88" s="888"/>
      <c r="HKC88" s="888"/>
      <c r="HKD88" s="888"/>
      <c r="HKE88" s="888"/>
      <c r="HKF88" s="888"/>
      <c r="HKG88" s="888"/>
      <c r="HKH88" s="888"/>
      <c r="HKI88" s="888"/>
      <c r="HKJ88" s="888"/>
      <c r="HKK88" s="888"/>
      <c r="HKL88" s="888"/>
      <c r="HKM88" s="888"/>
      <c r="HKN88" s="888"/>
      <c r="HKO88" s="888"/>
      <c r="HKP88" s="888"/>
      <c r="HKQ88" s="888"/>
      <c r="HKR88" s="888"/>
      <c r="HKS88" s="888"/>
      <c r="HKT88" s="888"/>
      <c r="HKU88" s="888"/>
      <c r="HKV88" s="888"/>
      <c r="HKW88" s="888"/>
      <c r="HKX88" s="888"/>
      <c r="HKY88" s="888"/>
      <c r="HKZ88" s="888"/>
      <c r="HLA88" s="888"/>
      <c r="HLB88" s="888"/>
      <c r="HLC88" s="888"/>
      <c r="HLD88" s="888"/>
      <c r="HLE88" s="888"/>
      <c r="HLF88" s="888"/>
      <c r="HLG88" s="888"/>
      <c r="HLH88" s="888"/>
      <c r="HLI88" s="888"/>
      <c r="HLJ88" s="888"/>
      <c r="HLK88" s="888"/>
      <c r="HLL88" s="888"/>
      <c r="HLM88" s="888"/>
      <c r="HLN88" s="888"/>
      <c r="HLO88" s="888"/>
      <c r="HLP88" s="888"/>
      <c r="HLQ88" s="888"/>
      <c r="HLR88" s="888"/>
      <c r="HLS88" s="888"/>
      <c r="HLT88" s="888"/>
      <c r="HLU88" s="888"/>
      <c r="HLV88" s="888"/>
      <c r="HLW88" s="888"/>
      <c r="HLX88" s="888"/>
      <c r="HLY88" s="888"/>
      <c r="HLZ88" s="888"/>
      <c r="HMA88" s="888"/>
      <c r="HMB88" s="888"/>
      <c r="HMC88" s="888"/>
      <c r="HMD88" s="888"/>
      <c r="HME88" s="888"/>
      <c r="HMF88" s="888"/>
      <c r="HMG88" s="888"/>
      <c r="HMH88" s="888"/>
      <c r="HMI88" s="888"/>
      <c r="HMJ88" s="888"/>
      <c r="HMK88" s="888"/>
      <c r="HML88" s="888"/>
      <c r="HMM88" s="888"/>
      <c r="HMN88" s="888"/>
      <c r="HMO88" s="888"/>
      <c r="HMP88" s="888"/>
      <c r="HMQ88" s="888"/>
      <c r="HMR88" s="888"/>
      <c r="HMS88" s="888"/>
      <c r="HMT88" s="888"/>
      <c r="HMU88" s="888"/>
      <c r="HMV88" s="888"/>
      <c r="HMW88" s="888"/>
      <c r="HMX88" s="888"/>
      <c r="HMY88" s="888"/>
      <c r="HMZ88" s="888"/>
      <c r="HNA88" s="888"/>
      <c r="HNB88" s="888"/>
      <c r="HNC88" s="888"/>
      <c r="HND88" s="888"/>
      <c r="HNE88" s="888"/>
      <c r="HNF88" s="888"/>
      <c r="HNG88" s="888"/>
      <c r="HNH88" s="888"/>
      <c r="HNI88" s="888"/>
      <c r="HNJ88" s="888"/>
      <c r="HNK88" s="888"/>
      <c r="HNL88" s="888"/>
      <c r="HNM88" s="888"/>
      <c r="HNN88" s="888"/>
      <c r="HNO88" s="888"/>
      <c r="HNP88" s="888"/>
      <c r="HNQ88" s="888"/>
      <c r="HNR88" s="888"/>
      <c r="HNS88" s="888"/>
      <c r="HNT88" s="888"/>
      <c r="HNU88" s="888"/>
      <c r="HNV88" s="888"/>
      <c r="HNW88" s="888"/>
      <c r="HNX88" s="888"/>
      <c r="HNY88" s="888"/>
      <c r="HNZ88" s="888"/>
      <c r="HOA88" s="888"/>
      <c r="HOB88" s="888"/>
      <c r="HOC88" s="888"/>
      <c r="HOD88" s="888"/>
      <c r="HOE88" s="888"/>
      <c r="HOF88" s="888"/>
      <c r="HOG88" s="888"/>
      <c r="HOH88" s="888"/>
      <c r="HOI88" s="888"/>
      <c r="HOJ88" s="888"/>
      <c r="HOK88" s="888"/>
      <c r="HOL88" s="888"/>
      <c r="HOM88" s="888"/>
      <c r="HON88" s="888"/>
      <c r="HOO88" s="888"/>
      <c r="HOP88" s="888"/>
      <c r="HOQ88" s="888"/>
      <c r="HOR88" s="888"/>
      <c r="HOS88" s="888"/>
      <c r="HOT88" s="888"/>
      <c r="HOU88" s="888"/>
      <c r="HOV88" s="888"/>
      <c r="HOW88" s="888"/>
      <c r="HOX88" s="888"/>
      <c r="HOY88" s="888"/>
      <c r="HOZ88" s="888"/>
      <c r="HPA88" s="888"/>
      <c r="HPB88" s="888"/>
      <c r="HPC88" s="888"/>
      <c r="HPD88" s="888"/>
      <c r="HPE88" s="888"/>
      <c r="HPF88" s="888"/>
      <c r="HPG88" s="888"/>
      <c r="HPH88" s="888"/>
      <c r="HPI88" s="888"/>
      <c r="HPJ88" s="888"/>
      <c r="HPK88" s="888"/>
      <c r="HPL88" s="888"/>
      <c r="HPM88" s="888"/>
      <c r="HPN88" s="888"/>
      <c r="HPO88" s="888"/>
      <c r="HPP88" s="888"/>
      <c r="HPQ88" s="888"/>
      <c r="HPR88" s="888"/>
      <c r="HPS88" s="888"/>
      <c r="HPT88" s="888"/>
      <c r="HPU88" s="888"/>
      <c r="HPV88" s="888"/>
      <c r="HPW88" s="888"/>
      <c r="HPX88" s="888"/>
      <c r="HPY88" s="888"/>
      <c r="HPZ88" s="888"/>
      <c r="HQA88" s="888"/>
      <c r="HQB88" s="888"/>
      <c r="HQC88" s="888"/>
      <c r="HQD88" s="888"/>
      <c r="HQE88" s="888"/>
      <c r="HQF88" s="888"/>
      <c r="HQG88" s="888"/>
      <c r="HQH88" s="888"/>
      <c r="HQI88" s="888"/>
      <c r="HQJ88" s="888"/>
      <c r="HQK88" s="888"/>
      <c r="HQL88" s="888"/>
      <c r="HQM88" s="888"/>
      <c r="HQN88" s="888"/>
      <c r="HQO88" s="888"/>
      <c r="HQP88" s="888"/>
      <c r="HQQ88" s="888"/>
      <c r="HQR88" s="888"/>
      <c r="HQS88" s="888"/>
      <c r="HQT88" s="888"/>
      <c r="HQU88" s="888"/>
      <c r="HQV88" s="888"/>
      <c r="HQW88" s="888"/>
      <c r="HQX88" s="888"/>
      <c r="HQY88" s="888"/>
      <c r="HQZ88" s="888"/>
      <c r="HRA88" s="888"/>
      <c r="HRB88" s="888"/>
      <c r="HRC88" s="888"/>
      <c r="HRD88" s="888"/>
      <c r="HRE88" s="888"/>
      <c r="HRF88" s="888"/>
      <c r="HRG88" s="888"/>
      <c r="HRH88" s="888"/>
      <c r="HRI88" s="888"/>
      <c r="HRJ88" s="888"/>
      <c r="HRK88" s="888"/>
      <c r="HRL88" s="888"/>
      <c r="HRM88" s="888"/>
      <c r="HRN88" s="888"/>
      <c r="HRO88" s="888"/>
      <c r="HRP88" s="888"/>
      <c r="HRQ88" s="888"/>
      <c r="HRR88" s="888"/>
      <c r="HRS88" s="888"/>
      <c r="HRT88" s="888"/>
      <c r="HRU88" s="888"/>
      <c r="HRV88" s="888"/>
      <c r="HRW88" s="888"/>
      <c r="HRX88" s="888"/>
      <c r="HRY88" s="888"/>
      <c r="HRZ88" s="888"/>
      <c r="HSA88" s="888"/>
      <c r="HSB88" s="888"/>
      <c r="HSC88" s="888"/>
      <c r="HSD88" s="888"/>
      <c r="HSE88" s="888"/>
      <c r="HSF88" s="888"/>
      <c r="HSG88" s="888"/>
      <c r="HSH88" s="888"/>
      <c r="HSI88" s="888"/>
      <c r="HSJ88" s="888"/>
      <c r="HSK88" s="888"/>
      <c r="HSL88" s="888"/>
      <c r="HSM88" s="888"/>
      <c r="HSN88" s="888"/>
      <c r="HSO88" s="888"/>
      <c r="HSP88" s="888"/>
      <c r="HSQ88" s="888"/>
      <c r="HSR88" s="888"/>
      <c r="HSS88" s="888"/>
      <c r="HST88" s="888"/>
      <c r="HSU88" s="888"/>
      <c r="HSV88" s="888"/>
      <c r="HSW88" s="888"/>
      <c r="HSX88" s="888"/>
      <c r="HSY88" s="888"/>
      <c r="HSZ88" s="888"/>
      <c r="HTA88" s="888"/>
      <c r="HTB88" s="888"/>
      <c r="HTC88" s="888"/>
      <c r="HTD88" s="888"/>
      <c r="HTE88" s="888"/>
      <c r="HTF88" s="888"/>
      <c r="HTG88" s="888"/>
      <c r="HTH88" s="888"/>
      <c r="HTI88" s="888"/>
      <c r="HTJ88" s="888"/>
      <c r="HTK88" s="888"/>
      <c r="HTL88" s="888"/>
      <c r="HTM88" s="888"/>
      <c r="HTN88" s="888"/>
      <c r="HTO88" s="888"/>
      <c r="HTP88" s="888"/>
      <c r="HTQ88" s="888"/>
      <c r="HTR88" s="888"/>
      <c r="HTS88" s="888"/>
      <c r="HTT88" s="888"/>
      <c r="HTU88" s="888"/>
      <c r="HTV88" s="888"/>
      <c r="HTW88" s="888"/>
      <c r="HTX88" s="888"/>
      <c r="HTY88" s="888"/>
      <c r="HTZ88" s="888"/>
      <c r="HUA88" s="888"/>
      <c r="HUB88" s="888"/>
      <c r="HUC88" s="888"/>
      <c r="HUD88" s="888"/>
      <c r="HUE88" s="888"/>
      <c r="HUF88" s="888"/>
      <c r="HUG88" s="888"/>
      <c r="HUH88" s="888"/>
      <c r="HUI88" s="888"/>
      <c r="HUJ88" s="888"/>
      <c r="HUK88" s="888"/>
      <c r="HUL88" s="888"/>
      <c r="HUM88" s="888"/>
      <c r="HUN88" s="888"/>
      <c r="HUO88" s="888"/>
      <c r="HUP88" s="888"/>
      <c r="HUQ88" s="888"/>
      <c r="HUR88" s="888"/>
      <c r="HUS88" s="888"/>
      <c r="HUT88" s="888"/>
      <c r="HUU88" s="888"/>
      <c r="HUV88" s="888"/>
      <c r="HUW88" s="888"/>
      <c r="HUX88" s="888"/>
      <c r="HUY88" s="888"/>
      <c r="HUZ88" s="888"/>
      <c r="HVA88" s="888"/>
      <c r="HVB88" s="888"/>
      <c r="HVC88" s="888"/>
      <c r="HVD88" s="888"/>
      <c r="HVE88" s="888"/>
      <c r="HVF88" s="888"/>
      <c r="HVG88" s="888"/>
      <c r="HVH88" s="888"/>
      <c r="HVI88" s="888"/>
      <c r="HVJ88" s="888"/>
      <c r="HVK88" s="888"/>
      <c r="HVL88" s="888"/>
      <c r="HVM88" s="888"/>
      <c r="HVN88" s="888"/>
      <c r="HVO88" s="888"/>
      <c r="HVP88" s="888"/>
      <c r="HVQ88" s="888"/>
      <c r="HVR88" s="888"/>
      <c r="HVS88" s="888"/>
      <c r="HVT88" s="888"/>
      <c r="HVU88" s="888"/>
      <c r="HVV88" s="888"/>
      <c r="HVW88" s="888"/>
      <c r="HVX88" s="888"/>
      <c r="HVY88" s="888"/>
      <c r="HVZ88" s="888"/>
      <c r="HWA88" s="888"/>
      <c r="HWB88" s="888"/>
      <c r="HWC88" s="888"/>
      <c r="HWD88" s="888"/>
      <c r="HWE88" s="888"/>
      <c r="HWF88" s="888"/>
      <c r="HWG88" s="888"/>
      <c r="HWH88" s="888"/>
      <c r="HWI88" s="888"/>
      <c r="HWJ88" s="888"/>
      <c r="HWK88" s="888"/>
      <c r="HWL88" s="888"/>
      <c r="HWM88" s="888"/>
      <c r="HWN88" s="888"/>
      <c r="HWO88" s="888"/>
      <c r="HWP88" s="888"/>
      <c r="HWQ88" s="888"/>
      <c r="HWR88" s="888"/>
      <c r="HWS88" s="888"/>
      <c r="HWT88" s="888"/>
      <c r="HWU88" s="888"/>
      <c r="HWV88" s="888"/>
      <c r="HWW88" s="888"/>
      <c r="HWX88" s="888"/>
      <c r="HWY88" s="888"/>
      <c r="HWZ88" s="888"/>
      <c r="HXA88" s="888"/>
      <c r="HXB88" s="888"/>
      <c r="HXC88" s="888"/>
      <c r="HXD88" s="888"/>
      <c r="HXE88" s="888"/>
      <c r="HXF88" s="888"/>
      <c r="HXG88" s="888"/>
      <c r="HXH88" s="888"/>
      <c r="HXI88" s="888"/>
      <c r="HXJ88" s="888"/>
      <c r="HXK88" s="888"/>
      <c r="HXL88" s="888"/>
      <c r="HXM88" s="888"/>
      <c r="HXN88" s="888"/>
      <c r="HXO88" s="888"/>
      <c r="HXP88" s="888"/>
      <c r="HXQ88" s="888"/>
      <c r="HXR88" s="888"/>
      <c r="HXS88" s="888"/>
      <c r="HXT88" s="888"/>
      <c r="HXU88" s="888"/>
      <c r="HXV88" s="888"/>
      <c r="HXW88" s="888"/>
      <c r="HXX88" s="888"/>
      <c r="HXY88" s="888"/>
      <c r="HXZ88" s="888"/>
      <c r="HYA88" s="888"/>
      <c r="HYB88" s="888"/>
      <c r="HYC88" s="888"/>
      <c r="HYD88" s="888"/>
      <c r="HYE88" s="888"/>
      <c r="HYF88" s="888"/>
      <c r="HYG88" s="888"/>
      <c r="HYH88" s="888"/>
      <c r="HYI88" s="888"/>
      <c r="HYJ88" s="888"/>
      <c r="HYK88" s="888"/>
      <c r="HYL88" s="888"/>
      <c r="HYM88" s="888"/>
      <c r="HYN88" s="888"/>
      <c r="HYO88" s="888"/>
      <c r="HYP88" s="888"/>
      <c r="HYQ88" s="888"/>
      <c r="HYR88" s="888"/>
      <c r="HYS88" s="888"/>
      <c r="HYT88" s="888"/>
      <c r="HYU88" s="888"/>
      <c r="HYV88" s="888"/>
      <c r="HYW88" s="888"/>
      <c r="HYX88" s="888"/>
      <c r="HYY88" s="888"/>
      <c r="HYZ88" s="888"/>
      <c r="HZA88" s="888"/>
      <c r="HZB88" s="888"/>
      <c r="HZC88" s="888"/>
      <c r="HZD88" s="888"/>
      <c r="HZE88" s="888"/>
      <c r="HZF88" s="888"/>
      <c r="HZG88" s="888"/>
      <c r="HZH88" s="888"/>
      <c r="HZI88" s="888"/>
      <c r="HZJ88" s="888"/>
      <c r="HZK88" s="888"/>
      <c r="HZL88" s="888"/>
      <c r="HZM88" s="888"/>
      <c r="HZN88" s="888"/>
      <c r="HZO88" s="888"/>
      <c r="HZP88" s="888"/>
      <c r="HZQ88" s="888"/>
      <c r="HZR88" s="888"/>
      <c r="HZS88" s="888"/>
      <c r="HZT88" s="888"/>
      <c r="HZU88" s="888"/>
      <c r="HZV88" s="888"/>
      <c r="HZW88" s="888"/>
      <c r="HZX88" s="888"/>
      <c r="HZY88" s="888"/>
      <c r="HZZ88" s="888"/>
      <c r="IAA88" s="888"/>
      <c r="IAB88" s="888"/>
      <c r="IAC88" s="888"/>
      <c r="IAD88" s="888"/>
      <c r="IAE88" s="888"/>
      <c r="IAF88" s="888"/>
      <c r="IAG88" s="888"/>
      <c r="IAH88" s="888"/>
      <c r="IAI88" s="888"/>
      <c r="IAJ88" s="888"/>
      <c r="IAK88" s="888"/>
      <c r="IAL88" s="888"/>
      <c r="IAM88" s="888"/>
      <c r="IAN88" s="888"/>
      <c r="IAO88" s="888"/>
      <c r="IAP88" s="888"/>
      <c r="IAQ88" s="888"/>
      <c r="IAR88" s="888"/>
      <c r="IAS88" s="888"/>
      <c r="IAT88" s="888"/>
      <c r="IAU88" s="888"/>
      <c r="IAV88" s="888"/>
      <c r="IAW88" s="888"/>
      <c r="IAX88" s="888"/>
      <c r="IAY88" s="888"/>
      <c r="IAZ88" s="888"/>
      <c r="IBA88" s="888"/>
      <c r="IBB88" s="888"/>
      <c r="IBC88" s="888"/>
      <c r="IBD88" s="888"/>
      <c r="IBE88" s="888"/>
      <c r="IBF88" s="888"/>
      <c r="IBG88" s="888"/>
      <c r="IBH88" s="888"/>
      <c r="IBI88" s="888"/>
      <c r="IBJ88" s="888"/>
      <c r="IBK88" s="888"/>
      <c r="IBL88" s="888"/>
      <c r="IBM88" s="888"/>
      <c r="IBN88" s="888"/>
      <c r="IBO88" s="888"/>
      <c r="IBP88" s="888"/>
      <c r="IBQ88" s="888"/>
      <c r="IBR88" s="888"/>
      <c r="IBS88" s="888"/>
      <c r="IBT88" s="888"/>
      <c r="IBU88" s="888"/>
      <c r="IBV88" s="888"/>
      <c r="IBW88" s="888"/>
      <c r="IBX88" s="888"/>
      <c r="IBY88" s="888"/>
      <c r="IBZ88" s="888"/>
      <c r="ICA88" s="888"/>
      <c r="ICB88" s="888"/>
      <c r="ICC88" s="888"/>
      <c r="ICD88" s="888"/>
      <c r="ICE88" s="888"/>
      <c r="ICF88" s="888"/>
      <c r="ICG88" s="888"/>
      <c r="ICH88" s="888"/>
      <c r="ICI88" s="888"/>
      <c r="ICJ88" s="888"/>
      <c r="ICK88" s="888"/>
      <c r="ICL88" s="888"/>
      <c r="ICM88" s="888"/>
      <c r="ICN88" s="888"/>
      <c r="ICO88" s="888"/>
      <c r="ICP88" s="888"/>
      <c r="ICQ88" s="888"/>
      <c r="ICR88" s="888"/>
      <c r="ICS88" s="888"/>
      <c r="ICT88" s="888"/>
      <c r="ICU88" s="888"/>
      <c r="ICV88" s="888"/>
      <c r="ICW88" s="888"/>
      <c r="ICX88" s="888"/>
      <c r="ICY88" s="888"/>
      <c r="ICZ88" s="888"/>
      <c r="IDA88" s="888"/>
      <c r="IDB88" s="888"/>
      <c r="IDC88" s="888"/>
      <c r="IDD88" s="888"/>
      <c r="IDE88" s="888"/>
      <c r="IDF88" s="888"/>
      <c r="IDG88" s="888"/>
      <c r="IDH88" s="888"/>
      <c r="IDI88" s="888"/>
      <c r="IDJ88" s="888"/>
      <c r="IDK88" s="888"/>
      <c r="IDL88" s="888"/>
      <c r="IDM88" s="888"/>
      <c r="IDN88" s="888"/>
      <c r="IDO88" s="888"/>
      <c r="IDP88" s="888"/>
      <c r="IDQ88" s="888"/>
      <c r="IDR88" s="888"/>
      <c r="IDS88" s="888"/>
      <c r="IDT88" s="888"/>
      <c r="IDU88" s="888"/>
      <c r="IDV88" s="888"/>
      <c r="IDW88" s="888"/>
      <c r="IDX88" s="888"/>
      <c r="IDY88" s="888"/>
      <c r="IDZ88" s="888"/>
      <c r="IEA88" s="888"/>
      <c r="IEB88" s="888"/>
      <c r="IEC88" s="888"/>
      <c r="IED88" s="888"/>
      <c r="IEE88" s="888"/>
      <c r="IEF88" s="888"/>
      <c r="IEG88" s="888"/>
      <c r="IEH88" s="888"/>
      <c r="IEI88" s="888"/>
      <c r="IEJ88" s="888"/>
      <c r="IEK88" s="888"/>
      <c r="IEL88" s="888"/>
      <c r="IEM88" s="888"/>
      <c r="IEN88" s="888"/>
      <c r="IEO88" s="888"/>
      <c r="IEP88" s="888"/>
      <c r="IEQ88" s="888"/>
      <c r="IER88" s="888"/>
      <c r="IES88" s="888"/>
      <c r="IET88" s="888"/>
      <c r="IEU88" s="888"/>
      <c r="IEV88" s="888"/>
      <c r="IEW88" s="888"/>
      <c r="IEX88" s="888"/>
      <c r="IEY88" s="888"/>
      <c r="IEZ88" s="888"/>
      <c r="IFA88" s="888"/>
      <c r="IFB88" s="888"/>
      <c r="IFC88" s="888"/>
      <c r="IFD88" s="888"/>
      <c r="IFE88" s="888"/>
      <c r="IFF88" s="888"/>
      <c r="IFG88" s="888"/>
      <c r="IFH88" s="888"/>
      <c r="IFI88" s="888"/>
      <c r="IFJ88" s="888"/>
      <c r="IFK88" s="888"/>
      <c r="IFL88" s="888"/>
      <c r="IFM88" s="888"/>
      <c r="IFN88" s="888"/>
      <c r="IFO88" s="888"/>
      <c r="IFP88" s="888"/>
      <c r="IFQ88" s="888"/>
      <c r="IFR88" s="888"/>
      <c r="IFS88" s="888"/>
      <c r="IFT88" s="888"/>
      <c r="IFU88" s="888"/>
      <c r="IFV88" s="888"/>
      <c r="IFW88" s="888"/>
      <c r="IFX88" s="888"/>
      <c r="IFY88" s="888"/>
      <c r="IFZ88" s="888"/>
      <c r="IGA88" s="888"/>
      <c r="IGB88" s="888"/>
      <c r="IGC88" s="888"/>
      <c r="IGD88" s="888"/>
      <c r="IGE88" s="888"/>
      <c r="IGF88" s="888"/>
      <c r="IGG88" s="888"/>
      <c r="IGH88" s="888"/>
      <c r="IGI88" s="888"/>
      <c r="IGJ88" s="888"/>
      <c r="IGK88" s="888"/>
      <c r="IGL88" s="888"/>
      <c r="IGM88" s="888"/>
      <c r="IGN88" s="888"/>
      <c r="IGO88" s="888"/>
      <c r="IGP88" s="888"/>
      <c r="IGQ88" s="888"/>
      <c r="IGR88" s="888"/>
      <c r="IGS88" s="888"/>
      <c r="IGT88" s="888"/>
      <c r="IGU88" s="888"/>
      <c r="IGV88" s="888"/>
      <c r="IGW88" s="888"/>
      <c r="IGX88" s="888"/>
      <c r="IGY88" s="888"/>
      <c r="IGZ88" s="888"/>
      <c r="IHA88" s="888"/>
      <c r="IHB88" s="888"/>
      <c r="IHC88" s="888"/>
      <c r="IHD88" s="888"/>
      <c r="IHE88" s="888"/>
      <c r="IHF88" s="888"/>
      <c r="IHG88" s="888"/>
      <c r="IHH88" s="888"/>
      <c r="IHI88" s="888"/>
      <c r="IHJ88" s="888"/>
      <c r="IHK88" s="888"/>
      <c r="IHL88" s="888"/>
      <c r="IHM88" s="888"/>
      <c r="IHN88" s="888"/>
      <c r="IHO88" s="888"/>
      <c r="IHP88" s="888"/>
      <c r="IHQ88" s="888"/>
      <c r="IHR88" s="888"/>
      <c r="IHS88" s="888"/>
      <c r="IHT88" s="888"/>
      <c r="IHU88" s="888"/>
      <c r="IHV88" s="888"/>
      <c r="IHW88" s="888"/>
      <c r="IHX88" s="888"/>
      <c r="IHY88" s="888"/>
      <c r="IHZ88" s="888"/>
      <c r="IIA88" s="888"/>
      <c r="IIB88" s="888"/>
      <c r="IIC88" s="888"/>
      <c r="IID88" s="888"/>
      <c r="IIE88" s="888"/>
      <c r="IIF88" s="888"/>
      <c r="IIG88" s="888"/>
      <c r="IIH88" s="888"/>
      <c r="III88" s="888"/>
      <c r="IIJ88" s="888"/>
      <c r="IIK88" s="888"/>
      <c r="IIL88" s="888"/>
      <c r="IIM88" s="888"/>
      <c r="IIN88" s="888"/>
      <c r="IIO88" s="888"/>
      <c r="IIP88" s="888"/>
      <c r="IIQ88" s="888"/>
      <c r="IIR88" s="888"/>
      <c r="IIS88" s="888"/>
      <c r="IIT88" s="888"/>
      <c r="IIU88" s="888"/>
      <c r="IIV88" s="888"/>
      <c r="IIW88" s="888"/>
      <c r="IIX88" s="888"/>
      <c r="IIY88" s="888"/>
      <c r="IIZ88" s="888"/>
      <c r="IJA88" s="888"/>
      <c r="IJB88" s="888"/>
      <c r="IJC88" s="888"/>
      <c r="IJD88" s="888"/>
      <c r="IJE88" s="888"/>
      <c r="IJF88" s="888"/>
      <c r="IJG88" s="888"/>
      <c r="IJH88" s="888"/>
      <c r="IJI88" s="888"/>
      <c r="IJJ88" s="888"/>
      <c r="IJK88" s="888"/>
      <c r="IJL88" s="888"/>
      <c r="IJM88" s="888"/>
      <c r="IJN88" s="888"/>
      <c r="IJO88" s="888"/>
      <c r="IJP88" s="888"/>
      <c r="IJQ88" s="888"/>
      <c r="IJR88" s="888"/>
      <c r="IJS88" s="888"/>
      <c r="IJT88" s="888"/>
      <c r="IJU88" s="888"/>
      <c r="IJV88" s="888"/>
      <c r="IJW88" s="888"/>
      <c r="IJX88" s="888"/>
      <c r="IJY88" s="888"/>
      <c r="IJZ88" s="888"/>
      <c r="IKA88" s="888"/>
      <c r="IKB88" s="888"/>
      <c r="IKC88" s="888"/>
      <c r="IKD88" s="888"/>
      <c r="IKE88" s="888"/>
      <c r="IKF88" s="888"/>
      <c r="IKG88" s="888"/>
      <c r="IKH88" s="888"/>
      <c r="IKI88" s="888"/>
      <c r="IKJ88" s="888"/>
      <c r="IKK88" s="888"/>
      <c r="IKL88" s="888"/>
      <c r="IKM88" s="888"/>
      <c r="IKN88" s="888"/>
      <c r="IKO88" s="888"/>
      <c r="IKP88" s="888"/>
      <c r="IKQ88" s="888"/>
      <c r="IKR88" s="888"/>
      <c r="IKS88" s="888"/>
      <c r="IKT88" s="888"/>
      <c r="IKU88" s="888"/>
      <c r="IKV88" s="888"/>
      <c r="IKW88" s="888"/>
      <c r="IKX88" s="888"/>
      <c r="IKY88" s="888"/>
      <c r="IKZ88" s="888"/>
      <c r="ILA88" s="888"/>
      <c r="ILB88" s="888"/>
      <c r="ILC88" s="888"/>
      <c r="ILD88" s="888"/>
      <c r="ILE88" s="888"/>
      <c r="ILF88" s="888"/>
      <c r="ILG88" s="888"/>
      <c r="ILH88" s="888"/>
      <c r="ILI88" s="888"/>
      <c r="ILJ88" s="888"/>
      <c r="ILK88" s="888"/>
      <c r="ILL88" s="888"/>
      <c r="ILM88" s="888"/>
      <c r="ILN88" s="888"/>
      <c r="ILO88" s="888"/>
      <c r="ILP88" s="888"/>
      <c r="ILQ88" s="888"/>
      <c r="ILR88" s="888"/>
      <c r="ILS88" s="888"/>
      <c r="ILT88" s="888"/>
      <c r="ILU88" s="888"/>
      <c r="ILV88" s="888"/>
      <c r="ILW88" s="888"/>
      <c r="ILX88" s="888"/>
      <c r="ILY88" s="888"/>
      <c r="ILZ88" s="888"/>
      <c r="IMA88" s="888"/>
      <c r="IMB88" s="888"/>
      <c r="IMC88" s="888"/>
      <c r="IMD88" s="888"/>
      <c r="IME88" s="888"/>
      <c r="IMF88" s="888"/>
      <c r="IMG88" s="888"/>
      <c r="IMH88" s="888"/>
      <c r="IMI88" s="888"/>
      <c r="IMJ88" s="888"/>
      <c r="IMK88" s="888"/>
      <c r="IML88" s="888"/>
      <c r="IMM88" s="888"/>
      <c r="IMN88" s="888"/>
      <c r="IMO88" s="888"/>
      <c r="IMP88" s="888"/>
      <c r="IMQ88" s="888"/>
      <c r="IMR88" s="888"/>
      <c r="IMS88" s="888"/>
      <c r="IMT88" s="888"/>
      <c r="IMU88" s="888"/>
      <c r="IMV88" s="888"/>
      <c r="IMW88" s="888"/>
      <c r="IMX88" s="888"/>
      <c r="IMY88" s="888"/>
      <c r="IMZ88" s="888"/>
      <c r="INA88" s="888"/>
      <c r="INB88" s="888"/>
      <c r="INC88" s="888"/>
      <c r="IND88" s="888"/>
      <c r="INE88" s="888"/>
      <c r="INF88" s="888"/>
      <c r="ING88" s="888"/>
      <c r="INH88" s="888"/>
      <c r="INI88" s="888"/>
      <c r="INJ88" s="888"/>
      <c r="INK88" s="888"/>
      <c r="INL88" s="888"/>
      <c r="INM88" s="888"/>
      <c r="INN88" s="888"/>
      <c r="INO88" s="888"/>
      <c r="INP88" s="888"/>
      <c r="INQ88" s="888"/>
      <c r="INR88" s="888"/>
      <c r="INS88" s="888"/>
      <c r="INT88" s="888"/>
      <c r="INU88" s="888"/>
      <c r="INV88" s="888"/>
      <c r="INW88" s="888"/>
      <c r="INX88" s="888"/>
      <c r="INY88" s="888"/>
      <c r="INZ88" s="888"/>
      <c r="IOA88" s="888"/>
      <c r="IOB88" s="888"/>
      <c r="IOC88" s="888"/>
      <c r="IOD88" s="888"/>
      <c r="IOE88" s="888"/>
      <c r="IOF88" s="888"/>
      <c r="IOG88" s="888"/>
      <c r="IOH88" s="888"/>
      <c r="IOI88" s="888"/>
      <c r="IOJ88" s="888"/>
      <c r="IOK88" s="888"/>
      <c r="IOL88" s="888"/>
      <c r="IOM88" s="888"/>
      <c r="ION88" s="888"/>
      <c r="IOO88" s="888"/>
      <c r="IOP88" s="888"/>
      <c r="IOQ88" s="888"/>
      <c r="IOR88" s="888"/>
      <c r="IOS88" s="888"/>
      <c r="IOT88" s="888"/>
      <c r="IOU88" s="888"/>
      <c r="IOV88" s="888"/>
      <c r="IOW88" s="888"/>
      <c r="IOX88" s="888"/>
      <c r="IOY88" s="888"/>
      <c r="IOZ88" s="888"/>
      <c r="IPA88" s="888"/>
      <c r="IPB88" s="888"/>
      <c r="IPC88" s="888"/>
      <c r="IPD88" s="888"/>
      <c r="IPE88" s="888"/>
      <c r="IPF88" s="888"/>
      <c r="IPG88" s="888"/>
      <c r="IPH88" s="888"/>
      <c r="IPI88" s="888"/>
      <c r="IPJ88" s="888"/>
      <c r="IPK88" s="888"/>
      <c r="IPL88" s="888"/>
      <c r="IPM88" s="888"/>
      <c r="IPN88" s="888"/>
      <c r="IPO88" s="888"/>
      <c r="IPP88" s="888"/>
      <c r="IPQ88" s="888"/>
      <c r="IPR88" s="888"/>
      <c r="IPS88" s="888"/>
      <c r="IPT88" s="888"/>
      <c r="IPU88" s="888"/>
      <c r="IPV88" s="888"/>
      <c r="IPW88" s="888"/>
      <c r="IPX88" s="888"/>
      <c r="IPY88" s="888"/>
      <c r="IPZ88" s="888"/>
      <c r="IQA88" s="888"/>
      <c r="IQB88" s="888"/>
      <c r="IQC88" s="888"/>
      <c r="IQD88" s="888"/>
      <c r="IQE88" s="888"/>
      <c r="IQF88" s="888"/>
      <c r="IQG88" s="888"/>
      <c r="IQH88" s="888"/>
      <c r="IQI88" s="888"/>
      <c r="IQJ88" s="888"/>
      <c r="IQK88" s="888"/>
      <c r="IQL88" s="888"/>
      <c r="IQM88" s="888"/>
      <c r="IQN88" s="888"/>
      <c r="IQO88" s="888"/>
      <c r="IQP88" s="888"/>
      <c r="IQQ88" s="888"/>
      <c r="IQR88" s="888"/>
      <c r="IQS88" s="888"/>
      <c r="IQT88" s="888"/>
      <c r="IQU88" s="888"/>
      <c r="IQV88" s="888"/>
      <c r="IQW88" s="888"/>
      <c r="IQX88" s="888"/>
      <c r="IQY88" s="888"/>
      <c r="IQZ88" s="888"/>
      <c r="IRA88" s="888"/>
      <c r="IRB88" s="888"/>
      <c r="IRC88" s="888"/>
      <c r="IRD88" s="888"/>
      <c r="IRE88" s="888"/>
      <c r="IRF88" s="888"/>
      <c r="IRG88" s="888"/>
      <c r="IRH88" s="888"/>
      <c r="IRI88" s="888"/>
      <c r="IRJ88" s="888"/>
      <c r="IRK88" s="888"/>
      <c r="IRL88" s="888"/>
      <c r="IRM88" s="888"/>
      <c r="IRN88" s="888"/>
      <c r="IRO88" s="888"/>
      <c r="IRP88" s="888"/>
      <c r="IRQ88" s="888"/>
      <c r="IRR88" s="888"/>
      <c r="IRS88" s="888"/>
      <c r="IRT88" s="888"/>
      <c r="IRU88" s="888"/>
      <c r="IRV88" s="888"/>
      <c r="IRW88" s="888"/>
      <c r="IRX88" s="888"/>
      <c r="IRY88" s="888"/>
      <c r="IRZ88" s="888"/>
      <c r="ISA88" s="888"/>
      <c r="ISB88" s="888"/>
      <c r="ISC88" s="888"/>
      <c r="ISD88" s="888"/>
      <c r="ISE88" s="888"/>
      <c r="ISF88" s="888"/>
      <c r="ISG88" s="888"/>
      <c r="ISH88" s="888"/>
      <c r="ISI88" s="888"/>
      <c r="ISJ88" s="888"/>
      <c r="ISK88" s="888"/>
      <c r="ISL88" s="888"/>
      <c r="ISM88" s="888"/>
      <c r="ISN88" s="888"/>
      <c r="ISO88" s="888"/>
      <c r="ISP88" s="888"/>
      <c r="ISQ88" s="888"/>
      <c r="ISR88" s="888"/>
      <c r="ISS88" s="888"/>
      <c r="IST88" s="888"/>
      <c r="ISU88" s="888"/>
      <c r="ISV88" s="888"/>
      <c r="ISW88" s="888"/>
      <c r="ISX88" s="888"/>
      <c r="ISY88" s="888"/>
      <c r="ISZ88" s="888"/>
      <c r="ITA88" s="888"/>
      <c r="ITB88" s="888"/>
      <c r="ITC88" s="888"/>
      <c r="ITD88" s="888"/>
      <c r="ITE88" s="888"/>
      <c r="ITF88" s="888"/>
      <c r="ITG88" s="888"/>
      <c r="ITH88" s="888"/>
      <c r="ITI88" s="888"/>
      <c r="ITJ88" s="888"/>
      <c r="ITK88" s="888"/>
      <c r="ITL88" s="888"/>
      <c r="ITM88" s="888"/>
      <c r="ITN88" s="888"/>
      <c r="ITO88" s="888"/>
      <c r="ITP88" s="888"/>
      <c r="ITQ88" s="888"/>
      <c r="ITR88" s="888"/>
      <c r="ITS88" s="888"/>
      <c r="ITT88" s="888"/>
      <c r="ITU88" s="888"/>
      <c r="ITV88" s="888"/>
      <c r="ITW88" s="888"/>
      <c r="ITX88" s="888"/>
      <c r="ITY88" s="888"/>
      <c r="ITZ88" s="888"/>
      <c r="IUA88" s="888"/>
      <c r="IUB88" s="888"/>
      <c r="IUC88" s="888"/>
      <c r="IUD88" s="888"/>
      <c r="IUE88" s="888"/>
      <c r="IUF88" s="888"/>
      <c r="IUG88" s="888"/>
      <c r="IUH88" s="888"/>
      <c r="IUI88" s="888"/>
      <c r="IUJ88" s="888"/>
      <c r="IUK88" s="888"/>
      <c r="IUL88" s="888"/>
      <c r="IUM88" s="888"/>
      <c r="IUN88" s="888"/>
      <c r="IUO88" s="888"/>
      <c r="IUP88" s="888"/>
      <c r="IUQ88" s="888"/>
      <c r="IUR88" s="888"/>
      <c r="IUS88" s="888"/>
      <c r="IUT88" s="888"/>
      <c r="IUU88" s="888"/>
      <c r="IUV88" s="888"/>
      <c r="IUW88" s="888"/>
      <c r="IUX88" s="888"/>
      <c r="IUY88" s="888"/>
      <c r="IUZ88" s="888"/>
      <c r="IVA88" s="888"/>
      <c r="IVB88" s="888"/>
      <c r="IVC88" s="888"/>
      <c r="IVD88" s="888"/>
      <c r="IVE88" s="888"/>
      <c r="IVF88" s="888"/>
      <c r="IVG88" s="888"/>
      <c r="IVH88" s="888"/>
      <c r="IVI88" s="888"/>
      <c r="IVJ88" s="888"/>
      <c r="IVK88" s="888"/>
      <c r="IVL88" s="888"/>
      <c r="IVM88" s="888"/>
      <c r="IVN88" s="888"/>
      <c r="IVO88" s="888"/>
      <c r="IVP88" s="888"/>
      <c r="IVQ88" s="888"/>
      <c r="IVR88" s="888"/>
      <c r="IVS88" s="888"/>
      <c r="IVT88" s="888"/>
      <c r="IVU88" s="888"/>
      <c r="IVV88" s="888"/>
      <c r="IVW88" s="888"/>
      <c r="IVX88" s="888"/>
      <c r="IVY88" s="888"/>
      <c r="IVZ88" s="888"/>
      <c r="IWA88" s="888"/>
      <c r="IWB88" s="888"/>
      <c r="IWC88" s="888"/>
      <c r="IWD88" s="888"/>
      <c r="IWE88" s="888"/>
      <c r="IWF88" s="888"/>
      <c r="IWG88" s="888"/>
      <c r="IWH88" s="888"/>
      <c r="IWI88" s="888"/>
      <c r="IWJ88" s="888"/>
      <c r="IWK88" s="888"/>
      <c r="IWL88" s="888"/>
      <c r="IWM88" s="888"/>
      <c r="IWN88" s="888"/>
      <c r="IWO88" s="888"/>
      <c r="IWP88" s="888"/>
      <c r="IWQ88" s="888"/>
      <c r="IWR88" s="888"/>
      <c r="IWS88" s="888"/>
      <c r="IWT88" s="888"/>
      <c r="IWU88" s="888"/>
      <c r="IWV88" s="888"/>
      <c r="IWW88" s="888"/>
      <c r="IWX88" s="888"/>
      <c r="IWY88" s="888"/>
      <c r="IWZ88" s="888"/>
      <c r="IXA88" s="888"/>
      <c r="IXB88" s="888"/>
      <c r="IXC88" s="888"/>
      <c r="IXD88" s="888"/>
      <c r="IXE88" s="888"/>
      <c r="IXF88" s="888"/>
      <c r="IXG88" s="888"/>
      <c r="IXH88" s="888"/>
      <c r="IXI88" s="888"/>
      <c r="IXJ88" s="888"/>
      <c r="IXK88" s="888"/>
      <c r="IXL88" s="888"/>
      <c r="IXM88" s="888"/>
      <c r="IXN88" s="888"/>
      <c r="IXO88" s="888"/>
      <c r="IXP88" s="888"/>
      <c r="IXQ88" s="888"/>
      <c r="IXR88" s="888"/>
      <c r="IXS88" s="888"/>
      <c r="IXT88" s="888"/>
      <c r="IXU88" s="888"/>
      <c r="IXV88" s="888"/>
      <c r="IXW88" s="888"/>
      <c r="IXX88" s="888"/>
      <c r="IXY88" s="888"/>
      <c r="IXZ88" s="888"/>
      <c r="IYA88" s="888"/>
      <c r="IYB88" s="888"/>
      <c r="IYC88" s="888"/>
      <c r="IYD88" s="888"/>
      <c r="IYE88" s="888"/>
      <c r="IYF88" s="888"/>
      <c r="IYG88" s="888"/>
      <c r="IYH88" s="888"/>
      <c r="IYI88" s="888"/>
      <c r="IYJ88" s="888"/>
      <c r="IYK88" s="888"/>
      <c r="IYL88" s="888"/>
      <c r="IYM88" s="888"/>
      <c r="IYN88" s="888"/>
      <c r="IYO88" s="888"/>
      <c r="IYP88" s="888"/>
      <c r="IYQ88" s="888"/>
      <c r="IYR88" s="888"/>
      <c r="IYS88" s="888"/>
      <c r="IYT88" s="888"/>
      <c r="IYU88" s="888"/>
      <c r="IYV88" s="888"/>
      <c r="IYW88" s="888"/>
      <c r="IYX88" s="888"/>
      <c r="IYY88" s="888"/>
      <c r="IYZ88" s="888"/>
      <c r="IZA88" s="888"/>
      <c r="IZB88" s="888"/>
      <c r="IZC88" s="888"/>
      <c r="IZD88" s="888"/>
      <c r="IZE88" s="888"/>
      <c r="IZF88" s="888"/>
      <c r="IZG88" s="888"/>
      <c r="IZH88" s="888"/>
      <c r="IZI88" s="888"/>
      <c r="IZJ88" s="888"/>
      <c r="IZK88" s="888"/>
      <c r="IZL88" s="888"/>
      <c r="IZM88" s="888"/>
      <c r="IZN88" s="888"/>
      <c r="IZO88" s="888"/>
      <c r="IZP88" s="888"/>
      <c r="IZQ88" s="888"/>
      <c r="IZR88" s="888"/>
      <c r="IZS88" s="888"/>
      <c r="IZT88" s="888"/>
      <c r="IZU88" s="888"/>
      <c r="IZV88" s="888"/>
      <c r="IZW88" s="888"/>
      <c r="IZX88" s="888"/>
      <c r="IZY88" s="888"/>
      <c r="IZZ88" s="888"/>
      <c r="JAA88" s="888"/>
      <c r="JAB88" s="888"/>
      <c r="JAC88" s="888"/>
      <c r="JAD88" s="888"/>
      <c r="JAE88" s="888"/>
      <c r="JAF88" s="888"/>
      <c r="JAG88" s="888"/>
      <c r="JAH88" s="888"/>
      <c r="JAI88" s="888"/>
      <c r="JAJ88" s="888"/>
      <c r="JAK88" s="888"/>
      <c r="JAL88" s="888"/>
      <c r="JAM88" s="888"/>
      <c r="JAN88" s="888"/>
      <c r="JAO88" s="888"/>
      <c r="JAP88" s="888"/>
      <c r="JAQ88" s="888"/>
      <c r="JAR88" s="888"/>
      <c r="JAS88" s="888"/>
      <c r="JAT88" s="888"/>
      <c r="JAU88" s="888"/>
      <c r="JAV88" s="888"/>
      <c r="JAW88" s="888"/>
      <c r="JAX88" s="888"/>
      <c r="JAY88" s="888"/>
      <c r="JAZ88" s="888"/>
      <c r="JBA88" s="888"/>
      <c r="JBB88" s="888"/>
      <c r="JBC88" s="888"/>
      <c r="JBD88" s="888"/>
      <c r="JBE88" s="888"/>
      <c r="JBF88" s="888"/>
      <c r="JBG88" s="888"/>
      <c r="JBH88" s="888"/>
      <c r="JBI88" s="888"/>
      <c r="JBJ88" s="888"/>
      <c r="JBK88" s="888"/>
      <c r="JBL88" s="888"/>
      <c r="JBM88" s="888"/>
      <c r="JBN88" s="888"/>
      <c r="JBO88" s="888"/>
      <c r="JBP88" s="888"/>
      <c r="JBQ88" s="888"/>
      <c r="JBR88" s="888"/>
      <c r="JBS88" s="888"/>
      <c r="JBT88" s="888"/>
      <c r="JBU88" s="888"/>
      <c r="JBV88" s="888"/>
      <c r="JBW88" s="888"/>
      <c r="JBX88" s="888"/>
      <c r="JBY88" s="888"/>
      <c r="JBZ88" s="888"/>
      <c r="JCA88" s="888"/>
      <c r="JCB88" s="888"/>
      <c r="JCC88" s="888"/>
      <c r="JCD88" s="888"/>
      <c r="JCE88" s="888"/>
      <c r="JCF88" s="888"/>
      <c r="JCG88" s="888"/>
      <c r="JCH88" s="888"/>
      <c r="JCI88" s="888"/>
      <c r="JCJ88" s="888"/>
      <c r="JCK88" s="888"/>
      <c r="JCL88" s="888"/>
      <c r="JCM88" s="888"/>
      <c r="JCN88" s="888"/>
      <c r="JCO88" s="888"/>
      <c r="JCP88" s="888"/>
      <c r="JCQ88" s="888"/>
      <c r="JCR88" s="888"/>
      <c r="JCS88" s="888"/>
      <c r="JCT88" s="888"/>
      <c r="JCU88" s="888"/>
      <c r="JCV88" s="888"/>
      <c r="JCW88" s="888"/>
      <c r="JCX88" s="888"/>
      <c r="JCY88" s="888"/>
      <c r="JCZ88" s="888"/>
      <c r="JDA88" s="888"/>
      <c r="JDB88" s="888"/>
      <c r="JDC88" s="888"/>
      <c r="JDD88" s="888"/>
      <c r="JDE88" s="888"/>
      <c r="JDF88" s="888"/>
      <c r="JDG88" s="888"/>
      <c r="JDH88" s="888"/>
      <c r="JDI88" s="888"/>
      <c r="JDJ88" s="888"/>
      <c r="JDK88" s="888"/>
      <c r="JDL88" s="888"/>
      <c r="JDM88" s="888"/>
      <c r="JDN88" s="888"/>
      <c r="JDO88" s="888"/>
      <c r="JDP88" s="888"/>
      <c r="JDQ88" s="888"/>
      <c r="JDR88" s="888"/>
      <c r="JDS88" s="888"/>
      <c r="JDT88" s="888"/>
      <c r="JDU88" s="888"/>
      <c r="JDV88" s="888"/>
      <c r="JDW88" s="888"/>
      <c r="JDX88" s="888"/>
      <c r="JDY88" s="888"/>
      <c r="JDZ88" s="888"/>
      <c r="JEA88" s="888"/>
      <c r="JEB88" s="888"/>
      <c r="JEC88" s="888"/>
      <c r="JED88" s="888"/>
      <c r="JEE88" s="888"/>
      <c r="JEF88" s="888"/>
      <c r="JEG88" s="888"/>
      <c r="JEH88" s="888"/>
      <c r="JEI88" s="888"/>
      <c r="JEJ88" s="888"/>
      <c r="JEK88" s="888"/>
      <c r="JEL88" s="888"/>
      <c r="JEM88" s="888"/>
      <c r="JEN88" s="888"/>
      <c r="JEO88" s="888"/>
      <c r="JEP88" s="888"/>
      <c r="JEQ88" s="888"/>
      <c r="JER88" s="888"/>
      <c r="JES88" s="888"/>
      <c r="JET88" s="888"/>
      <c r="JEU88" s="888"/>
      <c r="JEV88" s="888"/>
      <c r="JEW88" s="888"/>
      <c r="JEX88" s="888"/>
      <c r="JEY88" s="888"/>
      <c r="JEZ88" s="888"/>
      <c r="JFA88" s="888"/>
      <c r="JFB88" s="888"/>
      <c r="JFC88" s="888"/>
      <c r="JFD88" s="888"/>
      <c r="JFE88" s="888"/>
      <c r="JFF88" s="888"/>
      <c r="JFG88" s="888"/>
      <c r="JFH88" s="888"/>
      <c r="JFI88" s="888"/>
      <c r="JFJ88" s="888"/>
      <c r="JFK88" s="888"/>
      <c r="JFL88" s="888"/>
      <c r="JFM88" s="888"/>
      <c r="JFN88" s="888"/>
      <c r="JFO88" s="888"/>
      <c r="JFP88" s="888"/>
      <c r="JFQ88" s="888"/>
      <c r="JFR88" s="888"/>
      <c r="JFS88" s="888"/>
      <c r="JFT88" s="888"/>
      <c r="JFU88" s="888"/>
      <c r="JFV88" s="888"/>
      <c r="JFW88" s="888"/>
      <c r="JFX88" s="888"/>
      <c r="JFY88" s="888"/>
      <c r="JFZ88" s="888"/>
      <c r="JGA88" s="888"/>
      <c r="JGB88" s="888"/>
      <c r="JGC88" s="888"/>
      <c r="JGD88" s="888"/>
      <c r="JGE88" s="888"/>
      <c r="JGF88" s="888"/>
      <c r="JGG88" s="888"/>
      <c r="JGH88" s="888"/>
      <c r="JGI88" s="888"/>
      <c r="JGJ88" s="888"/>
      <c r="JGK88" s="888"/>
      <c r="JGL88" s="888"/>
      <c r="JGM88" s="888"/>
      <c r="JGN88" s="888"/>
      <c r="JGO88" s="888"/>
      <c r="JGP88" s="888"/>
      <c r="JGQ88" s="888"/>
      <c r="JGR88" s="888"/>
      <c r="JGS88" s="888"/>
      <c r="JGT88" s="888"/>
      <c r="JGU88" s="888"/>
      <c r="JGV88" s="888"/>
      <c r="JGW88" s="888"/>
      <c r="JGX88" s="888"/>
      <c r="JGY88" s="888"/>
      <c r="JGZ88" s="888"/>
      <c r="JHA88" s="888"/>
      <c r="JHB88" s="888"/>
      <c r="JHC88" s="888"/>
      <c r="JHD88" s="888"/>
      <c r="JHE88" s="888"/>
      <c r="JHF88" s="888"/>
      <c r="JHG88" s="888"/>
      <c r="JHH88" s="888"/>
      <c r="JHI88" s="888"/>
      <c r="JHJ88" s="888"/>
      <c r="JHK88" s="888"/>
      <c r="JHL88" s="888"/>
      <c r="JHM88" s="888"/>
      <c r="JHN88" s="888"/>
      <c r="JHO88" s="888"/>
      <c r="JHP88" s="888"/>
      <c r="JHQ88" s="888"/>
      <c r="JHR88" s="888"/>
      <c r="JHS88" s="888"/>
      <c r="JHT88" s="888"/>
      <c r="JHU88" s="888"/>
      <c r="JHV88" s="888"/>
      <c r="JHW88" s="888"/>
      <c r="JHX88" s="888"/>
      <c r="JHY88" s="888"/>
      <c r="JHZ88" s="888"/>
      <c r="JIA88" s="888"/>
      <c r="JIB88" s="888"/>
      <c r="JIC88" s="888"/>
      <c r="JID88" s="888"/>
      <c r="JIE88" s="888"/>
      <c r="JIF88" s="888"/>
      <c r="JIG88" s="888"/>
      <c r="JIH88" s="888"/>
      <c r="JII88" s="888"/>
      <c r="JIJ88" s="888"/>
      <c r="JIK88" s="888"/>
      <c r="JIL88" s="888"/>
      <c r="JIM88" s="888"/>
      <c r="JIN88" s="888"/>
      <c r="JIO88" s="888"/>
      <c r="JIP88" s="888"/>
      <c r="JIQ88" s="888"/>
      <c r="JIR88" s="888"/>
      <c r="JIS88" s="888"/>
      <c r="JIT88" s="888"/>
      <c r="JIU88" s="888"/>
      <c r="JIV88" s="888"/>
      <c r="JIW88" s="888"/>
      <c r="JIX88" s="888"/>
      <c r="JIY88" s="888"/>
      <c r="JIZ88" s="888"/>
      <c r="JJA88" s="888"/>
      <c r="JJB88" s="888"/>
      <c r="JJC88" s="888"/>
      <c r="JJD88" s="888"/>
      <c r="JJE88" s="888"/>
      <c r="JJF88" s="888"/>
      <c r="JJG88" s="888"/>
      <c r="JJH88" s="888"/>
      <c r="JJI88" s="888"/>
      <c r="JJJ88" s="888"/>
      <c r="JJK88" s="888"/>
      <c r="JJL88" s="888"/>
      <c r="JJM88" s="888"/>
      <c r="JJN88" s="888"/>
      <c r="JJO88" s="888"/>
      <c r="JJP88" s="888"/>
      <c r="JJQ88" s="888"/>
      <c r="JJR88" s="888"/>
      <c r="JJS88" s="888"/>
      <c r="JJT88" s="888"/>
      <c r="JJU88" s="888"/>
      <c r="JJV88" s="888"/>
      <c r="JJW88" s="888"/>
      <c r="JJX88" s="888"/>
      <c r="JJY88" s="888"/>
      <c r="JJZ88" s="888"/>
      <c r="JKA88" s="888"/>
      <c r="JKB88" s="888"/>
      <c r="JKC88" s="888"/>
      <c r="JKD88" s="888"/>
      <c r="JKE88" s="888"/>
      <c r="JKF88" s="888"/>
      <c r="JKG88" s="888"/>
      <c r="JKH88" s="888"/>
      <c r="JKI88" s="888"/>
      <c r="JKJ88" s="888"/>
      <c r="JKK88" s="888"/>
      <c r="JKL88" s="888"/>
      <c r="JKM88" s="888"/>
      <c r="JKN88" s="888"/>
      <c r="JKO88" s="888"/>
      <c r="JKP88" s="888"/>
      <c r="JKQ88" s="888"/>
      <c r="JKR88" s="888"/>
      <c r="JKS88" s="888"/>
      <c r="JKT88" s="888"/>
      <c r="JKU88" s="888"/>
      <c r="JKV88" s="888"/>
      <c r="JKW88" s="888"/>
      <c r="JKX88" s="888"/>
      <c r="JKY88" s="888"/>
      <c r="JKZ88" s="888"/>
      <c r="JLA88" s="888"/>
      <c r="JLB88" s="888"/>
      <c r="JLC88" s="888"/>
      <c r="JLD88" s="888"/>
      <c r="JLE88" s="888"/>
      <c r="JLF88" s="888"/>
      <c r="JLG88" s="888"/>
      <c r="JLH88" s="888"/>
      <c r="JLI88" s="888"/>
      <c r="JLJ88" s="888"/>
      <c r="JLK88" s="888"/>
      <c r="JLL88" s="888"/>
      <c r="JLM88" s="888"/>
      <c r="JLN88" s="888"/>
      <c r="JLO88" s="888"/>
      <c r="JLP88" s="888"/>
      <c r="JLQ88" s="888"/>
      <c r="JLR88" s="888"/>
      <c r="JLS88" s="888"/>
      <c r="JLT88" s="888"/>
      <c r="JLU88" s="888"/>
      <c r="JLV88" s="888"/>
      <c r="JLW88" s="888"/>
      <c r="JLX88" s="888"/>
      <c r="JLY88" s="888"/>
      <c r="JLZ88" s="888"/>
      <c r="JMA88" s="888"/>
      <c r="JMB88" s="888"/>
      <c r="JMC88" s="888"/>
      <c r="JMD88" s="888"/>
      <c r="JME88" s="888"/>
      <c r="JMF88" s="888"/>
      <c r="JMG88" s="888"/>
      <c r="JMH88" s="888"/>
      <c r="JMI88" s="888"/>
      <c r="JMJ88" s="888"/>
      <c r="JMK88" s="888"/>
      <c r="JML88" s="888"/>
      <c r="JMM88" s="888"/>
      <c r="JMN88" s="888"/>
      <c r="JMO88" s="888"/>
      <c r="JMP88" s="888"/>
      <c r="JMQ88" s="888"/>
      <c r="JMR88" s="888"/>
      <c r="JMS88" s="888"/>
      <c r="JMT88" s="888"/>
      <c r="JMU88" s="888"/>
      <c r="JMV88" s="888"/>
      <c r="JMW88" s="888"/>
      <c r="JMX88" s="888"/>
      <c r="JMY88" s="888"/>
      <c r="JMZ88" s="888"/>
      <c r="JNA88" s="888"/>
      <c r="JNB88" s="888"/>
      <c r="JNC88" s="888"/>
      <c r="JND88" s="888"/>
      <c r="JNE88" s="888"/>
      <c r="JNF88" s="888"/>
      <c r="JNG88" s="888"/>
      <c r="JNH88" s="888"/>
      <c r="JNI88" s="888"/>
      <c r="JNJ88" s="888"/>
      <c r="JNK88" s="888"/>
      <c r="JNL88" s="888"/>
      <c r="JNM88" s="888"/>
      <c r="JNN88" s="888"/>
      <c r="JNO88" s="888"/>
      <c r="JNP88" s="888"/>
      <c r="JNQ88" s="888"/>
      <c r="JNR88" s="888"/>
      <c r="JNS88" s="888"/>
      <c r="JNT88" s="888"/>
      <c r="JNU88" s="888"/>
      <c r="JNV88" s="888"/>
      <c r="JNW88" s="888"/>
      <c r="JNX88" s="888"/>
      <c r="JNY88" s="888"/>
      <c r="JNZ88" s="888"/>
      <c r="JOA88" s="888"/>
      <c r="JOB88" s="888"/>
      <c r="JOC88" s="888"/>
      <c r="JOD88" s="888"/>
      <c r="JOE88" s="888"/>
      <c r="JOF88" s="888"/>
      <c r="JOG88" s="888"/>
      <c r="JOH88" s="888"/>
      <c r="JOI88" s="888"/>
      <c r="JOJ88" s="888"/>
      <c r="JOK88" s="888"/>
      <c r="JOL88" s="888"/>
      <c r="JOM88" s="888"/>
      <c r="JON88" s="888"/>
      <c r="JOO88" s="888"/>
      <c r="JOP88" s="888"/>
      <c r="JOQ88" s="888"/>
      <c r="JOR88" s="888"/>
      <c r="JOS88" s="888"/>
      <c r="JOT88" s="888"/>
      <c r="JOU88" s="888"/>
      <c r="JOV88" s="888"/>
      <c r="JOW88" s="888"/>
      <c r="JOX88" s="888"/>
      <c r="JOY88" s="888"/>
      <c r="JOZ88" s="888"/>
      <c r="JPA88" s="888"/>
      <c r="JPB88" s="888"/>
      <c r="JPC88" s="888"/>
      <c r="JPD88" s="888"/>
      <c r="JPE88" s="888"/>
      <c r="JPF88" s="888"/>
      <c r="JPG88" s="888"/>
      <c r="JPH88" s="888"/>
      <c r="JPI88" s="888"/>
      <c r="JPJ88" s="888"/>
      <c r="JPK88" s="888"/>
      <c r="JPL88" s="888"/>
      <c r="JPM88" s="888"/>
      <c r="JPN88" s="888"/>
      <c r="JPO88" s="888"/>
      <c r="JPP88" s="888"/>
      <c r="JPQ88" s="888"/>
      <c r="JPR88" s="888"/>
      <c r="JPS88" s="888"/>
      <c r="JPT88" s="888"/>
      <c r="JPU88" s="888"/>
      <c r="JPV88" s="888"/>
      <c r="JPW88" s="888"/>
      <c r="JPX88" s="888"/>
      <c r="JPY88" s="888"/>
      <c r="JPZ88" s="888"/>
      <c r="JQA88" s="888"/>
      <c r="JQB88" s="888"/>
      <c r="JQC88" s="888"/>
      <c r="JQD88" s="888"/>
      <c r="JQE88" s="888"/>
      <c r="JQF88" s="888"/>
      <c r="JQG88" s="888"/>
      <c r="JQH88" s="888"/>
      <c r="JQI88" s="888"/>
      <c r="JQJ88" s="888"/>
      <c r="JQK88" s="888"/>
      <c r="JQL88" s="888"/>
      <c r="JQM88" s="888"/>
      <c r="JQN88" s="888"/>
      <c r="JQO88" s="888"/>
      <c r="JQP88" s="888"/>
      <c r="JQQ88" s="888"/>
      <c r="JQR88" s="888"/>
      <c r="JQS88" s="888"/>
      <c r="JQT88" s="888"/>
      <c r="JQU88" s="888"/>
      <c r="JQV88" s="888"/>
      <c r="JQW88" s="888"/>
      <c r="JQX88" s="888"/>
      <c r="JQY88" s="888"/>
      <c r="JQZ88" s="888"/>
      <c r="JRA88" s="888"/>
      <c r="JRB88" s="888"/>
      <c r="JRC88" s="888"/>
      <c r="JRD88" s="888"/>
      <c r="JRE88" s="888"/>
      <c r="JRF88" s="888"/>
      <c r="JRG88" s="888"/>
      <c r="JRH88" s="888"/>
      <c r="JRI88" s="888"/>
      <c r="JRJ88" s="888"/>
      <c r="JRK88" s="888"/>
      <c r="JRL88" s="888"/>
      <c r="JRM88" s="888"/>
      <c r="JRN88" s="888"/>
      <c r="JRO88" s="888"/>
      <c r="JRP88" s="888"/>
      <c r="JRQ88" s="888"/>
      <c r="JRR88" s="888"/>
      <c r="JRS88" s="888"/>
      <c r="JRT88" s="888"/>
      <c r="JRU88" s="888"/>
      <c r="JRV88" s="888"/>
      <c r="JRW88" s="888"/>
      <c r="JRX88" s="888"/>
      <c r="JRY88" s="888"/>
      <c r="JRZ88" s="888"/>
      <c r="JSA88" s="888"/>
      <c r="JSB88" s="888"/>
      <c r="JSC88" s="888"/>
      <c r="JSD88" s="888"/>
      <c r="JSE88" s="888"/>
      <c r="JSF88" s="888"/>
      <c r="JSG88" s="888"/>
      <c r="JSH88" s="888"/>
      <c r="JSI88" s="888"/>
      <c r="JSJ88" s="888"/>
      <c r="JSK88" s="888"/>
      <c r="JSL88" s="888"/>
      <c r="JSM88" s="888"/>
      <c r="JSN88" s="888"/>
      <c r="JSO88" s="888"/>
      <c r="JSP88" s="888"/>
      <c r="JSQ88" s="888"/>
      <c r="JSR88" s="888"/>
      <c r="JSS88" s="888"/>
      <c r="JST88" s="888"/>
      <c r="JSU88" s="888"/>
      <c r="JSV88" s="888"/>
      <c r="JSW88" s="888"/>
      <c r="JSX88" s="888"/>
      <c r="JSY88" s="888"/>
      <c r="JSZ88" s="888"/>
      <c r="JTA88" s="888"/>
      <c r="JTB88" s="888"/>
      <c r="JTC88" s="888"/>
      <c r="JTD88" s="888"/>
      <c r="JTE88" s="888"/>
      <c r="JTF88" s="888"/>
      <c r="JTG88" s="888"/>
      <c r="JTH88" s="888"/>
      <c r="JTI88" s="888"/>
      <c r="JTJ88" s="888"/>
      <c r="JTK88" s="888"/>
      <c r="JTL88" s="888"/>
      <c r="JTM88" s="888"/>
      <c r="JTN88" s="888"/>
      <c r="JTO88" s="888"/>
      <c r="JTP88" s="888"/>
      <c r="JTQ88" s="888"/>
      <c r="JTR88" s="888"/>
      <c r="JTS88" s="888"/>
      <c r="JTT88" s="888"/>
      <c r="JTU88" s="888"/>
      <c r="JTV88" s="888"/>
      <c r="JTW88" s="888"/>
      <c r="JTX88" s="888"/>
      <c r="JTY88" s="888"/>
      <c r="JTZ88" s="888"/>
      <c r="JUA88" s="888"/>
      <c r="JUB88" s="888"/>
      <c r="JUC88" s="888"/>
      <c r="JUD88" s="888"/>
      <c r="JUE88" s="888"/>
      <c r="JUF88" s="888"/>
      <c r="JUG88" s="888"/>
      <c r="JUH88" s="888"/>
      <c r="JUI88" s="888"/>
      <c r="JUJ88" s="888"/>
      <c r="JUK88" s="888"/>
      <c r="JUL88" s="888"/>
      <c r="JUM88" s="888"/>
      <c r="JUN88" s="888"/>
      <c r="JUO88" s="888"/>
      <c r="JUP88" s="888"/>
      <c r="JUQ88" s="888"/>
      <c r="JUR88" s="888"/>
      <c r="JUS88" s="888"/>
      <c r="JUT88" s="888"/>
      <c r="JUU88" s="888"/>
      <c r="JUV88" s="888"/>
      <c r="JUW88" s="888"/>
      <c r="JUX88" s="888"/>
      <c r="JUY88" s="888"/>
      <c r="JUZ88" s="888"/>
      <c r="JVA88" s="888"/>
      <c r="JVB88" s="888"/>
      <c r="JVC88" s="888"/>
      <c r="JVD88" s="888"/>
      <c r="JVE88" s="888"/>
      <c r="JVF88" s="888"/>
      <c r="JVG88" s="888"/>
      <c r="JVH88" s="888"/>
      <c r="JVI88" s="888"/>
      <c r="JVJ88" s="888"/>
      <c r="JVK88" s="888"/>
      <c r="JVL88" s="888"/>
      <c r="JVM88" s="888"/>
      <c r="JVN88" s="888"/>
      <c r="JVO88" s="888"/>
      <c r="JVP88" s="888"/>
      <c r="JVQ88" s="888"/>
      <c r="JVR88" s="888"/>
      <c r="JVS88" s="888"/>
      <c r="JVT88" s="888"/>
      <c r="JVU88" s="888"/>
      <c r="JVV88" s="888"/>
      <c r="JVW88" s="888"/>
      <c r="JVX88" s="888"/>
      <c r="JVY88" s="888"/>
      <c r="JVZ88" s="888"/>
      <c r="JWA88" s="888"/>
      <c r="JWB88" s="888"/>
      <c r="JWC88" s="888"/>
      <c r="JWD88" s="888"/>
      <c r="JWE88" s="888"/>
      <c r="JWF88" s="888"/>
      <c r="JWG88" s="888"/>
      <c r="JWH88" s="888"/>
      <c r="JWI88" s="888"/>
      <c r="JWJ88" s="888"/>
      <c r="JWK88" s="888"/>
      <c r="JWL88" s="888"/>
      <c r="JWM88" s="888"/>
      <c r="JWN88" s="888"/>
      <c r="JWO88" s="888"/>
      <c r="JWP88" s="888"/>
      <c r="JWQ88" s="888"/>
      <c r="JWR88" s="888"/>
      <c r="JWS88" s="888"/>
      <c r="JWT88" s="888"/>
      <c r="JWU88" s="888"/>
      <c r="JWV88" s="888"/>
      <c r="JWW88" s="888"/>
      <c r="JWX88" s="888"/>
      <c r="JWY88" s="888"/>
      <c r="JWZ88" s="888"/>
      <c r="JXA88" s="888"/>
      <c r="JXB88" s="888"/>
      <c r="JXC88" s="888"/>
      <c r="JXD88" s="888"/>
      <c r="JXE88" s="888"/>
      <c r="JXF88" s="888"/>
      <c r="JXG88" s="888"/>
      <c r="JXH88" s="888"/>
      <c r="JXI88" s="888"/>
      <c r="JXJ88" s="888"/>
      <c r="JXK88" s="888"/>
      <c r="JXL88" s="888"/>
      <c r="JXM88" s="888"/>
      <c r="JXN88" s="888"/>
      <c r="JXO88" s="888"/>
      <c r="JXP88" s="888"/>
      <c r="JXQ88" s="888"/>
      <c r="JXR88" s="888"/>
      <c r="JXS88" s="888"/>
      <c r="JXT88" s="888"/>
      <c r="JXU88" s="888"/>
      <c r="JXV88" s="888"/>
      <c r="JXW88" s="888"/>
      <c r="JXX88" s="888"/>
      <c r="JXY88" s="888"/>
      <c r="JXZ88" s="888"/>
      <c r="JYA88" s="888"/>
      <c r="JYB88" s="888"/>
      <c r="JYC88" s="888"/>
      <c r="JYD88" s="888"/>
      <c r="JYE88" s="888"/>
      <c r="JYF88" s="888"/>
      <c r="JYG88" s="888"/>
      <c r="JYH88" s="888"/>
      <c r="JYI88" s="888"/>
      <c r="JYJ88" s="888"/>
      <c r="JYK88" s="888"/>
      <c r="JYL88" s="888"/>
      <c r="JYM88" s="888"/>
      <c r="JYN88" s="888"/>
      <c r="JYO88" s="888"/>
      <c r="JYP88" s="888"/>
      <c r="JYQ88" s="888"/>
      <c r="JYR88" s="888"/>
      <c r="JYS88" s="888"/>
      <c r="JYT88" s="888"/>
      <c r="JYU88" s="888"/>
      <c r="JYV88" s="888"/>
      <c r="JYW88" s="888"/>
      <c r="JYX88" s="888"/>
      <c r="JYY88" s="888"/>
      <c r="JYZ88" s="888"/>
      <c r="JZA88" s="888"/>
      <c r="JZB88" s="888"/>
      <c r="JZC88" s="888"/>
      <c r="JZD88" s="888"/>
      <c r="JZE88" s="888"/>
      <c r="JZF88" s="888"/>
      <c r="JZG88" s="888"/>
      <c r="JZH88" s="888"/>
      <c r="JZI88" s="888"/>
      <c r="JZJ88" s="888"/>
      <c r="JZK88" s="888"/>
      <c r="JZL88" s="888"/>
      <c r="JZM88" s="888"/>
      <c r="JZN88" s="888"/>
      <c r="JZO88" s="888"/>
      <c r="JZP88" s="888"/>
      <c r="JZQ88" s="888"/>
      <c r="JZR88" s="888"/>
      <c r="JZS88" s="888"/>
      <c r="JZT88" s="888"/>
      <c r="JZU88" s="888"/>
      <c r="JZV88" s="888"/>
      <c r="JZW88" s="888"/>
      <c r="JZX88" s="888"/>
      <c r="JZY88" s="888"/>
      <c r="JZZ88" s="888"/>
      <c r="KAA88" s="888"/>
      <c r="KAB88" s="888"/>
      <c r="KAC88" s="888"/>
      <c r="KAD88" s="888"/>
      <c r="KAE88" s="888"/>
      <c r="KAF88" s="888"/>
      <c r="KAG88" s="888"/>
      <c r="KAH88" s="888"/>
      <c r="KAI88" s="888"/>
      <c r="KAJ88" s="888"/>
      <c r="KAK88" s="888"/>
      <c r="KAL88" s="888"/>
      <c r="KAM88" s="888"/>
      <c r="KAN88" s="888"/>
      <c r="KAO88" s="888"/>
      <c r="KAP88" s="888"/>
      <c r="KAQ88" s="888"/>
      <c r="KAR88" s="888"/>
      <c r="KAS88" s="888"/>
      <c r="KAT88" s="888"/>
      <c r="KAU88" s="888"/>
      <c r="KAV88" s="888"/>
      <c r="KAW88" s="888"/>
      <c r="KAX88" s="888"/>
      <c r="KAY88" s="888"/>
      <c r="KAZ88" s="888"/>
      <c r="KBA88" s="888"/>
      <c r="KBB88" s="888"/>
      <c r="KBC88" s="888"/>
      <c r="KBD88" s="888"/>
      <c r="KBE88" s="888"/>
      <c r="KBF88" s="888"/>
      <c r="KBG88" s="888"/>
      <c r="KBH88" s="888"/>
      <c r="KBI88" s="888"/>
      <c r="KBJ88" s="888"/>
      <c r="KBK88" s="888"/>
      <c r="KBL88" s="888"/>
      <c r="KBM88" s="888"/>
      <c r="KBN88" s="888"/>
      <c r="KBO88" s="888"/>
      <c r="KBP88" s="888"/>
      <c r="KBQ88" s="888"/>
      <c r="KBR88" s="888"/>
      <c r="KBS88" s="888"/>
      <c r="KBT88" s="888"/>
      <c r="KBU88" s="888"/>
      <c r="KBV88" s="888"/>
      <c r="KBW88" s="888"/>
      <c r="KBX88" s="888"/>
      <c r="KBY88" s="888"/>
      <c r="KBZ88" s="888"/>
      <c r="KCA88" s="888"/>
      <c r="KCB88" s="888"/>
      <c r="KCC88" s="888"/>
      <c r="KCD88" s="888"/>
      <c r="KCE88" s="888"/>
      <c r="KCF88" s="888"/>
      <c r="KCG88" s="888"/>
      <c r="KCH88" s="888"/>
      <c r="KCI88" s="888"/>
      <c r="KCJ88" s="888"/>
      <c r="KCK88" s="888"/>
      <c r="KCL88" s="888"/>
      <c r="KCM88" s="888"/>
      <c r="KCN88" s="888"/>
      <c r="KCO88" s="888"/>
      <c r="KCP88" s="888"/>
      <c r="KCQ88" s="888"/>
      <c r="KCR88" s="888"/>
      <c r="KCS88" s="888"/>
      <c r="KCT88" s="888"/>
      <c r="KCU88" s="888"/>
      <c r="KCV88" s="888"/>
      <c r="KCW88" s="888"/>
      <c r="KCX88" s="888"/>
      <c r="KCY88" s="888"/>
      <c r="KCZ88" s="888"/>
      <c r="KDA88" s="888"/>
      <c r="KDB88" s="888"/>
      <c r="KDC88" s="888"/>
      <c r="KDD88" s="888"/>
      <c r="KDE88" s="888"/>
      <c r="KDF88" s="888"/>
      <c r="KDG88" s="888"/>
      <c r="KDH88" s="888"/>
      <c r="KDI88" s="888"/>
      <c r="KDJ88" s="888"/>
      <c r="KDK88" s="888"/>
      <c r="KDL88" s="888"/>
      <c r="KDM88" s="888"/>
      <c r="KDN88" s="888"/>
      <c r="KDO88" s="888"/>
      <c r="KDP88" s="888"/>
      <c r="KDQ88" s="888"/>
      <c r="KDR88" s="888"/>
      <c r="KDS88" s="888"/>
      <c r="KDT88" s="888"/>
      <c r="KDU88" s="888"/>
      <c r="KDV88" s="888"/>
      <c r="KDW88" s="888"/>
      <c r="KDX88" s="888"/>
      <c r="KDY88" s="888"/>
      <c r="KDZ88" s="888"/>
      <c r="KEA88" s="888"/>
      <c r="KEB88" s="888"/>
      <c r="KEC88" s="888"/>
      <c r="KED88" s="888"/>
      <c r="KEE88" s="888"/>
      <c r="KEF88" s="888"/>
      <c r="KEG88" s="888"/>
      <c r="KEH88" s="888"/>
      <c r="KEI88" s="888"/>
      <c r="KEJ88" s="888"/>
      <c r="KEK88" s="888"/>
      <c r="KEL88" s="888"/>
      <c r="KEM88" s="888"/>
      <c r="KEN88" s="888"/>
      <c r="KEO88" s="888"/>
      <c r="KEP88" s="888"/>
      <c r="KEQ88" s="888"/>
      <c r="KER88" s="888"/>
      <c r="KES88" s="888"/>
      <c r="KET88" s="888"/>
      <c r="KEU88" s="888"/>
      <c r="KEV88" s="888"/>
      <c r="KEW88" s="888"/>
      <c r="KEX88" s="888"/>
      <c r="KEY88" s="888"/>
      <c r="KEZ88" s="888"/>
      <c r="KFA88" s="888"/>
      <c r="KFB88" s="888"/>
      <c r="KFC88" s="888"/>
      <c r="KFD88" s="888"/>
      <c r="KFE88" s="888"/>
      <c r="KFF88" s="888"/>
      <c r="KFG88" s="888"/>
      <c r="KFH88" s="888"/>
      <c r="KFI88" s="888"/>
      <c r="KFJ88" s="888"/>
      <c r="KFK88" s="888"/>
      <c r="KFL88" s="888"/>
      <c r="KFM88" s="888"/>
      <c r="KFN88" s="888"/>
      <c r="KFO88" s="888"/>
      <c r="KFP88" s="888"/>
      <c r="KFQ88" s="888"/>
      <c r="KFR88" s="888"/>
      <c r="KFS88" s="888"/>
      <c r="KFT88" s="888"/>
      <c r="KFU88" s="888"/>
      <c r="KFV88" s="888"/>
      <c r="KFW88" s="888"/>
      <c r="KFX88" s="888"/>
      <c r="KFY88" s="888"/>
      <c r="KFZ88" s="888"/>
      <c r="KGA88" s="888"/>
      <c r="KGB88" s="888"/>
      <c r="KGC88" s="888"/>
      <c r="KGD88" s="888"/>
      <c r="KGE88" s="888"/>
      <c r="KGF88" s="888"/>
      <c r="KGG88" s="888"/>
      <c r="KGH88" s="888"/>
      <c r="KGI88" s="888"/>
      <c r="KGJ88" s="888"/>
      <c r="KGK88" s="888"/>
      <c r="KGL88" s="888"/>
      <c r="KGM88" s="888"/>
      <c r="KGN88" s="888"/>
      <c r="KGO88" s="888"/>
      <c r="KGP88" s="888"/>
      <c r="KGQ88" s="888"/>
      <c r="KGR88" s="888"/>
      <c r="KGS88" s="888"/>
      <c r="KGT88" s="888"/>
      <c r="KGU88" s="888"/>
      <c r="KGV88" s="888"/>
      <c r="KGW88" s="888"/>
      <c r="KGX88" s="888"/>
      <c r="KGY88" s="888"/>
      <c r="KGZ88" s="888"/>
      <c r="KHA88" s="888"/>
      <c r="KHB88" s="888"/>
      <c r="KHC88" s="888"/>
      <c r="KHD88" s="888"/>
      <c r="KHE88" s="888"/>
      <c r="KHF88" s="888"/>
      <c r="KHG88" s="888"/>
      <c r="KHH88" s="888"/>
      <c r="KHI88" s="888"/>
      <c r="KHJ88" s="888"/>
      <c r="KHK88" s="888"/>
      <c r="KHL88" s="888"/>
      <c r="KHM88" s="888"/>
      <c r="KHN88" s="888"/>
      <c r="KHO88" s="888"/>
      <c r="KHP88" s="888"/>
      <c r="KHQ88" s="888"/>
      <c r="KHR88" s="888"/>
      <c r="KHS88" s="888"/>
      <c r="KHT88" s="888"/>
      <c r="KHU88" s="888"/>
      <c r="KHV88" s="888"/>
      <c r="KHW88" s="888"/>
      <c r="KHX88" s="888"/>
      <c r="KHY88" s="888"/>
      <c r="KHZ88" s="888"/>
      <c r="KIA88" s="888"/>
      <c r="KIB88" s="888"/>
      <c r="KIC88" s="888"/>
      <c r="KID88" s="888"/>
      <c r="KIE88" s="888"/>
      <c r="KIF88" s="888"/>
      <c r="KIG88" s="888"/>
      <c r="KIH88" s="888"/>
      <c r="KII88" s="888"/>
      <c r="KIJ88" s="888"/>
      <c r="KIK88" s="888"/>
      <c r="KIL88" s="888"/>
      <c r="KIM88" s="888"/>
      <c r="KIN88" s="888"/>
      <c r="KIO88" s="888"/>
      <c r="KIP88" s="888"/>
      <c r="KIQ88" s="888"/>
      <c r="KIR88" s="888"/>
      <c r="KIS88" s="888"/>
      <c r="KIT88" s="888"/>
      <c r="KIU88" s="888"/>
      <c r="KIV88" s="888"/>
      <c r="KIW88" s="888"/>
      <c r="KIX88" s="888"/>
      <c r="KIY88" s="888"/>
      <c r="KIZ88" s="888"/>
      <c r="KJA88" s="888"/>
      <c r="KJB88" s="888"/>
      <c r="KJC88" s="888"/>
      <c r="KJD88" s="888"/>
      <c r="KJE88" s="888"/>
      <c r="KJF88" s="888"/>
      <c r="KJG88" s="888"/>
      <c r="KJH88" s="888"/>
      <c r="KJI88" s="888"/>
      <c r="KJJ88" s="888"/>
      <c r="KJK88" s="888"/>
      <c r="KJL88" s="888"/>
      <c r="KJM88" s="888"/>
      <c r="KJN88" s="888"/>
      <c r="KJO88" s="888"/>
      <c r="KJP88" s="888"/>
      <c r="KJQ88" s="888"/>
      <c r="KJR88" s="888"/>
      <c r="KJS88" s="888"/>
      <c r="KJT88" s="888"/>
      <c r="KJU88" s="888"/>
      <c r="KJV88" s="888"/>
      <c r="KJW88" s="888"/>
      <c r="KJX88" s="888"/>
      <c r="KJY88" s="888"/>
      <c r="KJZ88" s="888"/>
      <c r="KKA88" s="888"/>
      <c r="KKB88" s="888"/>
      <c r="KKC88" s="888"/>
      <c r="KKD88" s="888"/>
      <c r="KKE88" s="888"/>
      <c r="KKF88" s="888"/>
      <c r="KKG88" s="888"/>
      <c r="KKH88" s="888"/>
      <c r="KKI88" s="888"/>
      <c r="KKJ88" s="888"/>
      <c r="KKK88" s="888"/>
      <c r="KKL88" s="888"/>
      <c r="KKM88" s="888"/>
      <c r="KKN88" s="888"/>
      <c r="KKO88" s="888"/>
      <c r="KKP88" s="888"/>
      <c r="KKQ88" s="888"/>
      <c r="KKR88" s="888"/>
      <c r="KKS88" s="888"/>
      <c r="KKT88" s="888"/>
      <c r="KKU88" s="888"/>
      <c r="KKV88" s="888"/>
      <c r="KKW88" s="888"/>
      <c r="KKX88" s="888"/>
      <c r="KKY88" s="888"/>
      <c r="KKZ88" s="888"/>
      <c r="KLA88" s="888"/>
      <c r="KLB88" s="888"/>
      <c r="KLC88" s="888"/>
      <c r="KLD88" s="888"/>
      <c r="KLE88" s="888"/>
      <c r="KLF88" s="888"/>
      <c r="KLG88" s="888"/>
      <c r="KLH88" s="888"/>
      <c r="KLI88" s="888"/>
      <c r="KLJ88" s="888"/>
      <c r="KLK88" s="888"/>
      <c r="KLL88" s="888"/>
      <c r="KLM88" s="888"/>
      <c r="KLN88" s="888"/>
      <c r="KLO88" s="888"/>
      <c r="KLP88" s="888"/>
      <c r="KLQ88" s="888"/>
      <c r="KLR88" s="888"/>
      <c r="KLS88" s="888"/>
      <c r="KLT88" s="888"/>
      <c r="KLU88" s="888"/>
      <c r="KLV88" s="888"/>
      <c r="KLW88" s="888"/>
      <c r="KLX88" s="888"/>
      <c r="KLY88" s="888"/>
      <c r="KLZ88" s="888"/>
      <c r="KMA88" s="888"/>
      <c r="KMB88" s="888"/>
      <c r="KMC88" s="888"/>
      <c r="KMD88" s="888"/>
      <c r="KME88" s="888"/>
      <c r="KMF88" s="888"/>
      <c r="KMG88" s="888"/>
      <c r="KMH88" s="888"/>
      <c r="KMI88" s="888"/>
      <c r="KMJ88" s="888"/>
      <c r="KMK88" s="888"/>
      <c r="KML88" s="888"/>
      <c r="KMM88" s="888"/>
      <c r="KMN88" s="888"/>
      <c r="KMO88" s="888"/>
      <c r="KMP88" s="888"/>
      <c r="KMQ88" s="888"/>
      <c r="KMR88" s="888"/>
      <c r="KMS88" s="888"/>
      <c r="KMT88" s="888"/>
      <c r="KMU88" s="888"/>
      <c r="KMV88" s="888"/>
      <c r="KMW88" s="888"/>
      <c r="KMX88" s="888"/>
      <c r="KMY88" s="888"/>
      <c r="KMZ88" s="888"/>
      <c r="KNA88" s="888"/>
      <c r="KNB88" s="888"/>
      <c r="KNC88" s="888"/>
      <c r="KND88" s="888"/>
      <c r="KNE88" s="888"/>
      <c r="KNF88" s="888"/>
      <c r="KNG88" s="888"/>
      <c r="KNH88" s="888"/>
      <c r="KNI88" s="888"/>
      <c r="KNJ88" s="888"/>
      <c r="KNK88" s="888"/>
      <c r="KNL88" s="888"/>
      <c r="KNM88" s="888"/>
      <c r="KNN88" s="888"/>
      <c r="KNO88" s="888"/>
      <c r="KNP88" s="888"/>
      <c r="KNQ88" s="888"/>
      <c r="KNR88" s="888"/>
      <c r="KNS88" s="888"/>
      <c r="KNT88" s="888"/>
      <c r="KNU88" s="888"/>
      <c r="KNV88" s="888"/>
      <c r="KNW88" s="888"/>
      <c r="KNX88" s="888"/>
      <c r="KNY88" s="888"/>
      <c r="KNZ88" s="888"/>
      <c r="KOA88" s="888"/>
      <c r="KOB88" s="888"/>
      <c r="KOC88" s="888"/>
      <c r="KOD88" s="888"/>
      <c r="KOE88" s="888"/>
      <c r="KOF88" s="888"/>
      <c r="KOG88" s="888"/>
      <c r="KOH88" s="888"/>
      <c r="KOI88" s="888"/>
      <c r="KOJ88" s="888"/>
      <c r="KOK88" s="888"/>
      <c r="KOL88" s="888"/>
      <c r="KOM88" s="888"/>
      <c r="KON88" s="888"/>
      <c r="KOO88" s="888"/>
      <c r="KOP88" s="888"/>
      <c r="KOQ88" s="888"/>
      <c r="KOR88" s="888"/>
      <c r="KOS88" s="888"/>
      <c r="KOT88" s="888"/>
      <c r="KOU88" s="888"/>
      <c r="KOV88" s="888"/>
      <c r="KOW88" s="888"/>
      <c r="KOX88" s="888"/>
      <c r="KOY88" s="888"/>
      <c r="KOZ88" s="888"/>
      <c r="KPA88" s="888"/>
      <c r="KPB88" s="888"/>
      <c r="KPC88" s="888"/>
      <c r="KPD88" s="888"/>
      <c r="KPE88" s="888"/>
      <c r="KPF88" s="888"/>
      <c r="KPG88" s="888"/>
      <c r="KPH88" s="888"/>
      <c r="KPI88" s="888"/>
      <c r="KPJ88" s="888"/>
      <c r="KPK88" s="888"/>
      <c r="KPL88" s="888"/>
      <c r="KPM88" s="888"/>
      <c r="KPN88" s="888"/>
      <c r="KPO88" s="888"/>
      <c r="KPP88" s="888"/>
      <c r="KPQ88" s="888"/>
      <c r="KPR88" s="888"/>
      <c r="KPS88" s="888"/>
      <c r="KPT88" s="888"/>
      <c r="KPU88" s="888"/>
      <c r="KPV88" s="888"/>
      <c r="KPW88" s="888"/>
      <c r="KPX88" s="888"/>
      <c r="KPY88" s="888"/>
      <c r="KPZ88" s="888"/>
      <c r="KQA88" s="888"/>
      <c r="KQB88" s="888"/>
      <c r="KQC88" s="888"/>
      <c r="KQD88" s="888"/>
      <c r="KQE88" s="888"/>
      <c r="KQF88" s="888"/>
      <c r="KQG88" s="888"/>
      <c r="KQH88" s="888"/>
      <c r="KQI88" s="888"/>
      <c r="KQJ88" s="888"/>
      <c r="KQK88" s="888"/>
      <c r="KQL88" s="888"/>
      <c r="KQM88" s="888"/>
      <c r="KQN88" s="888"/>
      <c r="KQO88" s="888"/>
      <c r="KQP88" s="888"/>
      <c r="KQQ88" s="888"/>
      <c r="KQR88" s="888"/>
      <c r="KQS88" s="888"/>
      <c r="KQT88" s="888"/>
      <c r="KQU88" s="888"/>
      <c r="KQV88" s="888"/>
      <c r="KQW88" s="888"/>
      <c r="KQX88" s="888"/>
      <c r="KQY88" s="888"/>
      <c r="KQZ88" s="888"/>
      <c r="KRA88" s="888"/>
      <c r="KRB88" s="888"/>
      <c r="KRC88" s="888"/>
      <c r="KRD88" s="888"/>
      <c r="KRE88" s="888"/>
      <c r="KRF88" s="888"/>
      <c r="KRG88" s="888"/>
      <c r="KRH88" s="888"/>
      <c r="KRI88" s="888"/>
      <c r="KRJ88" s="888"/>
      <c r="KRK88" s="888"/>
      <c r="KRL88" s="888"/>
      <c r="KRM88" s="888"/>
      <c r="KRN88" s="888"/>
      <c r="KRO88" s="888"/>
      <c r="KRP88" s="888"/>
      <c r="KRQ88" s="888"/>
      <c r="KRR88" s="888"/>
      <c r="KRS88" s="888"/>
      <c r="KRT88" s="888"/>
      <c r="KRU88" s="888"/>
      <c r="KRV88" s="888"/>
      <c r="KRW88" s="888"/>
      <c r="KRX88" s="888"/>
      <c r="KRY88" s="888"/>
      <c r="KRZ88" s="888"/>
      <c r="KSA88" s="888"/>
      <c r="KSB88" s="888"/>
      <c r="KSC88" s="888"/>
      <c r="KSD88" s="888"/>
      <c r="KSE88" s="888"/>
      <c r="KSF88" s="888"/>
      <c r="KSG88" s="888"/>
      <c r="KSH88" s="888"/>
      <c r="KSI88" s="888"/>
      <c r="KSJ88" s="888"/>
      <c r="KSK88" s="888"/>
      <c r="KSL88" s="888"/>
      <c r="KSM88" s="888"/>
      <c r="KSN88" s="888"/>
      <c r="KSO88" s="888"/>
      <c r="KSP88" s="888"/>
      <c r="KSQ88" s="888"/>
      <c r="KSR88" s="888"/>
      <c r="KSS88" s="888"/>
      <c r="KST88" s="888"/>
      <c r="KSU88" s="888"/>
      <c r="KSV88" s="888"/>
      <c r="KSW88" s="888"/>
      <c r="KSX88" s="888"/>
      <c r="KSY88" s="888"/>
      <c r="KSZ88" s="888"/>
      <c r="KTA88" s="888"/>
      <c r="KTB88" s="888"/>
      <c r="KTC88" s="888"/>
      <c r="KTD88" s="888"/>
      <c r="KTE88" s="888"/>
      <c r="KTF88" s="888"/>
      <c r="KTG88" s="888"/>
      <c r="KTH88" s="888"/>
      <c r="KTI88" s="888"/>
      <c r="KTJ88" s="888"/>
      <c r="KTK88" s="888"/>
      <c r="KTL88" s="888"/>
      <c r="KTM88" s="888"/>
      <c r="KTN88" s="888"/>
      <c r="KTO88" s="888"/>
      <c r="KTP88" s="888"/>
      <c r="KTQ88" s="888"/>
      <c r="KTR88" s="888"/>
      <c r="KTS88" s="888"/>
      <c r="KTT88" s="888"/>
      <c r="KTU88" s="888"/>
      <c r="KTV88" s="888"/>
      <c r="KTW88" s="888"/>
      <c r="KTX88" s="888"/>
      <c r="KTY88" s="888"/>
      <c r="KTZ88" s="888"/>
      <c r="KUA88" s="888"/>
      <c r="KUB88" s="888"/>
      <c r="KUC88" s="888"/>
      <c r="KUD88" s="888"/>
      <c r="KUE88" s="888"/>
      <c r="KUF88" s="888"/>
      <c r="KUG88" s="888"/>
      <c r="KUH88" s="888"/>
      <c r="KUI88" s="888"/>
      <c r="KUJ88" s="888"/>
      <c r="KUK88" s="888"/>
      <c r="KUL88" s="888"/>
      <c r="KUM88" s="888"/>
      <c r="KUN88" s="888"/>
      <c r="KUO88" s="888"/>
      <c r="KUP88" s="888"/>
      <c r="KUQ88" s="888"/>
      <c r="KUR88" s="888"/>
      <c r="KUS88" s="888"/>
      <c r="KUT88" s="888"/>
      <c r="KUU88" s="888"/>
      <c r="KUV88" s="888"/>
      <c r="KUW88" s="888"/>
      <c r="KUX88" s="888"/>
      <c r="KUY88" s="888"/>
      <c r="KUZ88" s="888"/>
      <c r="KVA88" s="888"/>
      <c r="KVB88" s="888"/>
      <c r="KVC88" s="888"/>
      <c r="KVD88" s="888"/>
      <c r="KVE88" s="888"/>
      <c r="KVF88" s="888"/>
      <c r="KVG88" s="888"/>
      <c r="KVH88" s="888"/>
      <c r="KVI88" s="888"/>
      <c r="KVJ88" s="888"/>
      <c r="KVK88" s="888"/>
      <c r="KVL88" s="888"/>
      <c r="KVM88" s="888"/>
      <c r="KVN88" s="888"/>
      <c r="KVO88" s="888"/>
      <c r="KVP88" s="888"/>
      <c r="KVQ88" s="888"/>
      <c r="KVR88" s="888"/>
      <c r="KVS88" s="888"/>
      <c r="KVT88" s="888"/>
      <c r="KVU88" s="888"/>
      <c r="KVV88" s="888"/>
      <c r="KVW88" s="888"/>
      <c r="KVX88" s="888"/>
      <c r="KVY88" s="888"/>
      <c r="KVZ88" s="888"/>
      <c r="KWA88" s="888"/>
      <c r="KWB88" s="888"/>
      <c r="KWC88" s="888"/>
      <c r="KWD88" s="888"/>
      <c r="KWE88" s="888"/>
      <c r="KWF88" s="888"/>
      <c r="KWG88" s="888"/>
      <c r="KWH88" s="888"/>
      <c r="KWI88" s="888"/>
      <c r="KWJ88" s="888"/>
      <c r="KWK88" s="888"/>
      <c r="KWL88" s="888"/>
      <c r="KWM88" s="888"/>
      <c r="KWN88" s="888"/>
      <c r="KWO88" s="888"/>
      <c r="KWP88" s="888"/>
      <c r="KWQ88" s="888"/>
      <c r="KWR88" s="888"/>
      <c r="KWS88" s="888"/>
      <c r="KWT88" s="888"/>
      <c r="KWU88" s="888"/>
      <c r="KWV88" s="888"/>
      <c r="KWW88" s="888"/>
      <c r="KWX88" s="888"/>
      <c r="KWY88" s="888"/>
      <c r="KWZ88" s="888"/>
      <c r="KXA88" s="888"/>
      <c r="KXB88" s="888"/>
      <c r="KXC88" s="888"/>
      <c r="KXD88" s="888"/>
      <c r="KXE88" s="888"/>
      <c r="KXF88" s="888"/>
      <c r="KXG88" s="888"/>
      <c r="KXH88" s="888"/>
      <c r="KXI88" s="888"/>
      <c r="KXJ88" s="888"/>
      <c r="KXK88" s="888"/>
      <c r="KXL88" s="888"/>
      <c r="KXM88" s="888"/>
      <c r="KXN88" s="888"/>
      <c r="KXO88" s="888"/>
      <c r="KXP88" s="888"/>
      <c r="KXQ88" s="888"/>
      <c r="KXR88" s="888"/>
      <c r="KXS88" s="888"/>
      <c r="KXT88" s="888"/>
      <c r="KXU88" s="888"/>
      <c r="KXV88" s="888"/>
      <c r="KXW88" s="888"/>
      <c r="KXX88" s="888"/>
      <c r="KXY88" s="888"/>
      <c r="KXZ88" s="888"/>
      <c r="KYA88" s="888"/>
      <c r="KYB88" s="888"/>
      <c r="KYC88" s="888"/>
      <c r="KYD88" s="888"/>
      <c r="KYE88" s="888"/>
      <c r="KYF88" s="888"/>
      <c r="KYG88" s="888"/>
      <c r="KYH88" s="888"/>
      <c r="KYI88" s="888"/>
      <c r="KYJ88" s="888"/>
      <c r="KYK88" s="888"/>
      <c r="KYL88" s="888"/>
      <c r="KYM88" s="888"/>
      <c r="KYN88" s="888"/>
      <c r="KYO88" s="888"/>
      <c r="KYP88" s="888"/>
      <c r="KYQ88" s="888"/>
      <c r="KYR88" s="888"/>
      <c r="KYS88" s="888"/>
      <c r="KYT88" s="888"/>
      <c r="KYU88" s="888"/>
      <c r="KYV88" s="888"/>
      <c r="KYW88" s="888"/>
      <c r="KYX88" s="888"/>
      <c r="KYY88" s="888"/>
      <c r="KYZ88" s="888"/>
      <c r="KZA88" s="888"/>
      <c r="KZB88" s="888"/>
      <c r="KZC88" s="888"/>
      <c r="KZD88" s="888"/>
      <c r="KZE88" s="888"/>
      <c r="KZF88" s="888"/>
      <c r="KZG88" s="888"/>
      <c r="KZH88" s="888"/>
      <c r="KZI88" s="888"/>
      <c r="KZJ88" s="888"/>
      <c r="KZK88" s="888"/>
      <c r="KZL88" s="888"/>
      <c r="KZM88" s="888"/>
      <c r="KZN88" s="888"/>
      <c r="KZO88" s="888"/>
      <c r="KZP88" s="888"/>
      <c r="KZQ88" s="888"/>
      <c r="KZR88" s="888"/>
      <c r="KZS88" s="888"/>
      <c r="KZT88" s="888"/>
      <c r="KZU88" s="888"/>
      <c r="KZV88" s="888"/>
      <c r="KZW88" s="888"/>
      <c r="KZX88" s="888"/>
      <c r="KZY88" s="888"/>
      <c r="KZZ88" s="888"/>
      <c r="LAA88" s="888"/>
      <c r="LAB88" s="888"/>
      <c r="LAC88" s="888"/>
      <c r="LAD88" s="888"/>
      <c r="LAE88" s="888"/>
      <c r="LAF88" s="888"/>
      <c r="LAG88" s="888"/>
      <c r="LAH88" s="888"/>
      <c r="LAI88" s="888"/>
      <c r="LAJ88" s="888"/>
      <c r="LAK88" s="888"/>
      <c r="LAL88" s="888"/>
      <c r="LAM88" s="888"/>
      <c r="LAN88" s="888"/>
      <c r="LAO88" s="888"/>
      <c r="LAP88" s="888"/>
      <c r="LAQ88" s="888"/>
      <c r="LAR88" s="888"/>
      <c r="LAS88" s="888"/>
      <c r="LAT88" s="888"/>
      <c r="LAU88" s="888"/>
      <c r="LAV88" s="888"/>
      <c r="LAW88" s="888"/>
      <c r="LAX88" s="888"/>
      <c r="LAY88" s="888"/>
      <c r="LAZ88" s="888"/>
      <c r="LBA88" s="888"/>
      <c r="LBB88" s="888"/>
      <c r="LBC88" s="888"/>
      <c r="LBD88" s="888"/>
      <c r="LBE88" s="888"/>
      <c r="LBF88" s="888"/>
      <c r="LBG88" s="888"/>
      <c r="LBH88" s="888"/>
      <c r="LBI88" s="888"/>
      <c r="LBJ88" s="888"/>
      <c r="LBK88" s="888"/>
      <c r="LBL88" s="888"/>
      <c r="LBM88" s="888"/>
      <c r="LBN88" s="888"/>
      <c r="LBO88" s="888"/>
      <c r="LBP88" s="888"/>
      <c r="LBQ88" s="888"/>
      <c r="LBR88" s="888"/>
      <c r="LBS88" s="888"/>
      <c r="LBT88" s="888"/>
      <c r="LBU88" s="888"/>
      <c r="LBV88" s="888"/>
      <c r="LBW88" s="888"/>
      <c r="LBX88" s="888"/>
      <c r="LBY88" s="888"/>
      <c r="LBZ88" s="888"/>
      <c r="LCA88" s="888"/>
      <c r="LCB88" s="888"/>
      <c r="LCC88" s="888"/>
      <c r="LCD88" s="888"/>
      <c r="LCE88" s="888"/>
      <c r="LCF88" s="888"/>
      <c r="LCG88" s="888"/>
      <c r="LCH88" s="888"/>
      <c r="LCI88" s="888"/>
      <c r="LCJ88" s="888"/>
      <c r="LCK88" s="888"/>
      <c r="LCL88" s="888"/>
      <c r="LCM88" s="888"/>
      <c r="LCN88" s="888"/>
      <c r="LCO88" s="888"/>
      <c r="LCP88" s="888"/>
      <c r="LCQ88" s="888"/>
      <c r="LCR88" s="888"/>
      <c r="LCS88" s="888"/>
      <c r="LCT88" s="888"/>
      <c r="LCU88" s="888"/>
      <c r="LCV88" s="888"/>
      <c r="LCW88" s="888"/>
      <c r="LCX88" s="888"/>
      <c r="LCY88" s="888"/>
      <c r="LCZ88" s="888"/>
      <c r="LDA88" s="888"/>
      <c r="LDB88" s="888"/>
      <c r="LDC88" s="888"/>
      <c r="LDD88" s="888"/>
      <c r="LDE88" s="888"/>
      <c r="LDF88" s="888"/>
      <c r="LDG88" s="888"/>
      <c r="LDH88" s="888"/>
      <c r="LDI88" s="888"/>
      <c r="LDJ88" s="888"/>
      <c r="LDK88" s="888"/>
      <c r="LDL88" s="888"/>
      <c r="LDM88" s="888"/>
      <c r="LDN88" s="888"/>
      <c r="LDO88" s="888"/>
      <c r="LDP88" s="888"/>
      <c r="LDQ88" s="888"/>
      <c r="LDR88" s="888"/>
      <c r="LDS88" s="888"/>
      <c r="LDT88" s="888"/>
      <c r="LDU88" s="888"/>
      <c r="LDV88" s="888"/>
      <c r="LDW88" s="888"/>
      <c r="LDX88" s="888"/>
      <c r="LDY88" s="888"/>
      <c r="LDZ88" s="888"/>
      <c r="LEA88" s="888"/>
      <c r="LEB88" s="888"/>
      <c r="LEC88" s="888"/>
      <c r="LED88" s="888"/>
      <c r="LEE88" s="888"/>
      <c r="LEF88" s="888"/>
      <c r="LEG88" s="888"/>
      <c r="LEH88" s="888"/>
      <c r="LEI88" s="888"/>
      <c r="LEJ88" s="888"/>
      <c r="LEK88" s="888"/>
      <c r="LEL88" s="888"/>
      <c r="LEM88" s="888"/>
      <c r="LEN88" s="888"/>
      <c r="LEO88" s="888"/>
      <c r="LEP88" s="888"/>
      <c r="LEQ88" s="888"/>
      <c r="LER88" s="888"/>
      <c r="LES88" s="888"/>
      <c r="LET88" s="888"/>
      <c r="LEU88" s="888"/>
      <c r="LEV88" s="888"/>
      <c r="LEW88" s="888"/>
      <c r="LEX88" s="888"/>
      <c r="LEY88" s="888"/>
      <c r="LEZ88" s="888"/>
      <c r="LFA88" s="888"/>
      <c r="LFB88" s="888"/>
      <c r="LFC88" s="888"/>
      <c r="LFD88" s="888"/>
      <c r="LFE88" s="888"/>
      <c r="LFF88" s="888"/>
      <c r="LFG88" s="888"/>
      <c r="LFH88" s="888"/>
      <c r="LFI88" s="888"/>
      <c r="LFJ88" s="888"/>
      <c r="LFK88" s="888"/>
      <c r="LFL88" s="888"/>
      <c r="LFM88" s="888"/>
      <c r="LFN88" s="888"/>
      <c r="LFO88" s="888"/>
      <c r="LFP88" s="888"/>
      <c r="LFQ88" s="888"/>
      <c r="LFR88" s="888"/>
      <c r="LFS88" s="888"/>
      <c r="LFT88" s="888"/>
      <c r="LFU88" s="888"/>
      <c r="LFV88" s="888"/>
      <c r="LFW88" s="888"/>
      <c r="LFX88" s="888"/>
      <c r="LFY88" s="888"/>
      <c r="LFZ88" s="888"/>
      <c r="LGA88" s="888"/>
      <c r="LGB88" s="888"/>
      <c r="LGC88" s="888"/>
      <c r="LGD88" s="888"/>
      <c r="LGE88" s="888"/>
      <c r="LGF88" s="888"/>
      <c r="LGG88" s="888"/>
      <c r="LGH88" s="888"/>
      <c r="LGI88" s="888"/>
      <c r="LGJ88" s="888"/>
      <c r="LGK88" s="888"/>
      <c r="LGL88" s="888"/>
      <c r="LGM88" s="888"/>
      <c r="LGN88" s="888"/>
      <c r="LGO88" s="888"/>
      <c r="LGP88" s="888"/>
      <c r="LGQ88" s="888"/>
      <c r="LGR88" s="888"/>
      <c r="LGS88" s="888"/>
      <c r="LGT88" s="888"/>
      <c r="LGU88" s="888"/>
      <c r="LGV88" s="888"/>
      <c r="LGW88" s="888"/>
      <c r="LGX88" s="888"/>
      <c r="LGY88" s="888"/>
      <c r="LGZ88" s="888"/>
      <c r="LHA88" s="888"/>
      <c r="LHB88" s="888"/>
      <c r="LHC88" s="888"/>
      <c r="LHD88" s="888"/>
      <c r="LHE88" s="888"/>
      <c r="LHF88" s="888"/>
      <c r="LHG88" s="888"/>
      <c r="LHH88" s="888"/>
      <c r="LHI88" s="888"/>
      <c r="LHJ88" s="888"/>
      <c r="LHK88" s="888"/>
      <c r="LHL88" s="888"/>
      <c r="LHM88" s="888"/>
      <c r="LHN88" s="888"/>
      <c r="LHO88" s="888"/>
      <c r="LHP88" s="888"/>
      <c r="LHQ88" s="888"/>
      <c r="LHR88" s="888"/>
      <c r="LHS88" s="888"/>
      <c r="LHT88" s="888"/>
      <c r="LHU88" s="888"/>
      <c r="LHV88" s="888"/>
      <c r="LHW88" s="888"/>
      <c r="LHX88" s="888"/>
      <c r="LHY88" s="888"/>
      <c r="LHZ88" s="888"/>
      <c r="LIA88" s="888"/>
      <c r="LIB88" s="888"/>
      <c r="LIC88" s="888"/>
      <c r="LID88" s="888"/>
      <c r="LIE88" s="888"/>
      <c r="LIF88" s="888"/>
      <c r="LIG88" s="888"/>
      <c r="LIH88" s="888"/>
      <c r="LII88" s="888"/>
      <c r="LIJ88" s="888"/>
      <c r="LIK88" s="888"/>
      <c r="LIL88" s="888"/>
      <c r="LIM88" s="888"/>
      <c r="LIN88" s="888"/>
      <c r="LIO88" s="888"/>
      <c r="LIP88" s="888"/>
      <c r="LIQ88" s="888"/>
      <c r="LIR88" s="888"/>
      <c r="LIS88" s="888"/>
      <c r="LIT88" s="888"/>
      <c r="LIU88" s="888"/>
      <c r="LIV88" s="888"/>
      <c r="LIW88" s="888"/>
      <c r="LIX88" s="888"/>
      <c r="LIY88" s="888"/>
      <c r="LIZ88" s="888"/>
      <c r="LJA88" s="888"/>
      <c r="LJB88" s="888"/>
      <c r="LJC88" s="888"/>
      <c r="LJD88" s="888"/>
      <c r="LJE88" s="888"/>
      <c r="LJF88" s="888"/>
      <c r="LJG88" s="888"/>
      <c r="LJH88" s="888"/>
      <c r="LJI88" s="888"/>
      <c r="LJJ88" s="888"/>
      <c r="LJK88" s="888"/>
      <c r="LJL88" s="888"/>
      <c r="LJM88" s="888"/>
      <c r="LJN88" s="888"/>
      <c r="LJO88" s="888"/>
      <c r="LJP88" s="888"/>
      <c r="LJQ88" s="888"/>
      <c r="LJR88" s="888"/>
      <c r="LJS88" s="888"/>
      <c r="LJT88" s="888"/>
      <c r="LJU88" s="888"/>
      <c r="LJV88" s="888"/>
      <c r="LJW88" s="888"/>
      <c r="LJX88" s="888"/>
      <c r="LJY88" s="888"/>
      <c r="LJZ88" s="888"/>
      <c r="LKA88" s="888"/>
      <c r="LKB88" s="888"/>
      <c r="LKC88" s="888"/>
      <c r="LKD88" s="888"/>
      <c r="LKE88" s="888"/>
      <c r="LKF88" s="888"/>
      <c r="LKG88" s="888"/>
      <c r="LKH88" s="888"/>
      <c r="LKI88" s="888"/>
      <c r="LKJ88" s="888"/>
      <c r="LKK88" s="888"/>
      <c r="LKL88" s="888"/>
      <c r="LKM88" s="888"/>
      <c r="LKN88" s="888"/>
      <c r="LKO88" s="888"/>
      <c r="LKP88" s="888"/>
      <c r="LKQ88" s="888"/>
      <c r="LKR88" s="888"/>
      <c r="LKS88" s="888"/>
      <c r="LKT88" s="888"/>
      <c r="LKU88" s="888"/>
      <c r="LKV88" s="888"/>
      <c r="LKW88" s="888"/>
      <c r="LKX88" s="888"/>
      <c r="LKY88" s="888"/>
      <c r="LKZ88" s="888"/>
      <c r="LLA88" s="888"/>
      <c r="LLB88" s="888"/>
      <c r="LLC88" s="888"/>
      <c r="LLD88" s="888"/>
      <c r="LLE88" s="888"/>
      <c r="LLF88" s="888"/>
      <c r="LLG88" s="888"/>
      <c r="LLH88" s="888"/>
      <c r="LLI88" s="888"/>
      <c r="LLJ88" s="888"/>
      <c r="LLK88" s="888"/>
      <c r="LLL88" s="888"/>
      <c r="LLM88" s="888"/>
      <c r="LLN88" s="888"/>
      <c r="LLO88" s="888"/>
      <c r="LLP88" s="888"/>
      <c r="LLQ88" s="888"/>
      <c r="LLR88" s="888"/>
      <c r="LLS88" s="888"/>
      <c r="LLT88" s="888"/>
      <c r="LLU88" s="888"/>
      <c r="LLV88" s="888"/>
      <c r="LLW88" s="888"/>
      <c r="LLX88" s="888"/>
      <c r="LLY88" s="888"/>
      <c r="LLZ88" s="888"/>
      <c r="LMA88" s="888"/>
      <c r="LMB88" s="888"/>
      <c r="LMC88" s="888"/>
      <c r="LMD88" s="888"/>
      <c r="LME88" s="888"/>
      <c r="LMF88" s="888"/>
      <c r="LMG88" s="888"/>
      <c r="LMH88" s="888"/>
      <c r="LMI88" s="888"/>
      <c r="LMJ88" s="888"/>
      <c r="LMK88" s="888"/>
      <c r="LML88" s="888"/>
      <c r="LMM88" s="888"/>
      <c r="LMN88" s="888"/>
      <c r="LMO88" s="888"/>
      <c r="LMP88" s="888"/>
      <c r="LMQ88" s="888"/>
      <c r="LMR88" s="888"/>
      <c r="LMS88" s="888"/>
      <c r="LMT88" s="888"/>
      <c r="LMU88" s="888"/>
      <c r="LMV88" s="888"/>
      <c r="LMW88" s="888"/>
      <c r="LMX88" s="888"/>
      <c r="LMY88" s="888"/>
      <c r="LMZ88" s="888"/>
      <c r="LNA88" s="888"/>
      <c r="LNB88" s="888"/>
      <c r="LNC88" s="888"/>
      <c r="LND88" s="888"/>
      <c r="LNE88" s="888"/>
      <c r="LNF88" s="888"/>
      <c r="LNG88" s="888"/>
      <c r="LNH88" s="888"/>
      <c r="LNI88" s="888"/>
      <c r="LNJ88" s="888"/>
      <c r="LNK88" s="888"/>
      <c r="LNL88" s="888"/>
      <c r="LNM88" s="888"/>
      <c r="LNN88" s="888"/>
      <c r="LNO88" s="888"/>
      <c r="LNP88" s="888"/>
      <c r="LNQ88" s="888"/>
      <c r="LNR88" s="888"/>
      <c r="LNS88" s="888"/>
      <c r="LNT88" s="888"/>
      <c r="LNU88" s="888"/>
      <c r="LNV88" s="888"/>
      <c r="LNW88" s="888"/>
      <c r="LNX88" s="888"/>
      <c r="LNY88" s="888"/>
      <c r="LNZ88" s="888"/>
      <c r="LOA88" s="888"/>
      <c r="LOB88" s="888"/>
      <c r="LOC88" s="888"/>
      <c r="LOD88" s="888"/>
      <c r="LOE88" s="888"/>
      <c r="LOF88" s="888"/>
      <c r="LOG88" s="888"/>
      <c r="LOH88" s="888"/>
      <c r="LOI88" s="888"/>
      <c r="LOJ88" s="888"/>
      <c r="LOK88" s="888"/>
      <c r="LOL88" s="888"/>
      <c r="LOM88" s="888"/>
      <c r="LON88" s="888"/>
      <c r="LOO88" s="888"/>
      <c r="LOP88" s="888"/>
      <c r="LOQ88" s="888"/>
      <c r="LOR88" s="888"/>
      <c r="LOS88" s="888"/>
      <c r="LOT88" s="888"/>
      <c r="LOU88" s="888"/>
      <c r="LOV88" s="888"/>
      <c r="LOW88" s="888"/>
      <c r="LOX88" s="888"/>
      <c r="LOY88" s="888"/>
      <c r="LOZ88" s="888"/>
      <c r="LPA88" s="888"/>
      <c r="LPB88" s="888"/>
      <c r="LPC88" s="888"/>
      <c r="LPD88" s="888"/>
      <c r="LPE88" s="888"/>
      <c r="LPF88" s="888"/>
      <c r="LPG88" s="888"/>
      <c r="LPH88" s="888"/>
      <c r="LPI88" s="888"/>
      <c r="LPJ88" s="888"/>
      <c r="LPK88" s="888"/>
      <c r="LPL88" s="888"/>
      <c r="LPM88" s="888"/>
      <c r="LPN88" s="888"/>
      <c r="LPO88" s="888"/>
      <c r="LPP88" s="888"/>
      <c r="LPQ88" s="888"/>
      <c r="LPR88" s="888"/>
      <c r="LPS88" s="888"/>
      <c r="LPT88" s="888"/>
      <c r="LPU88" s="888"/>
      <c r="LPV88" s="888"/>
      <c r="LPW88" s="888"/>
      <c r="LPX88" s="888"/>
      <c r="LPY88" s="888"/>
      <c r="LPZ88" s="888"/>
      <c r="LQA88" s="888"/>
      <c r="LQB88" s="888"/>
      <c r="LQC88" s="888"/>
      <c r="LQD88" s="888"/>
      <c r="LQE88" s="888"/>
      <c r="LQF88" s="888"/>
      <c r="LQG88" s="888"/>
      <c r="LQH88" s="888"/>
      <c r="LQI88" s="888"/>
      <c r="LQJ88" s="888"/>
      <c r="LQK88" s="888"/>
      <c r="LQL88" s="888"/>
      <c r="LQM88" s="888"/>
      <c r="LQN88" s="888"/>
      <c r="LQO88" s="888"/>
      <c r="LQP88" s="888"/>
      <c r="LQQ88" s="888"/>
      <c r="LQR88" s="888"/>
      <c r="LQS88" s="888"/>
      <c r="LQT88" s="888"/>
      <c r="LQU88" s="888"/>
      <c r="LQV88" s="888"/>
      <c r="LQW88" s="888"/>
      <c r="LQX88" s="888"/>
      <c r="LQY88" s="888"/>
      <c r="LQZ88" s="888"/>
      <c r="LRA88" s="888"/>
      <c r="LRB88" s="888"/>
      <c r="LRC88" s="888"/>
      <c r="LRD88" s="888"/>
      <c r="LRE88" s="888"/>
      <c r="LRF88" s="888"/>
      <c r="LRG88" s="888"/>
      <c r="LRH88" s="888"/>
      <c r="LRI88" s="888"/>
      <c r="LRJ88" s="888"/>
      <c r="LRK88" s="888"/>
      <c r="LRL88" s="888"/>
      <c r="LRM88" s="888"/>
      <c r="LRN88" s="888"/>
      <c r="LRO88" s="888"/>
      <c r="LRP88" s="888"/>
      <c r="LRQ88" s="888"/>
      <c r="LRR88" s="888"/>
      <c r="LRS88" s="888"/>
      <c r="LRT88" s="888"/>
      <c r="LRU88" s="888"/>
      <c r="LRV88" s="888"/>
      <c r="LRW88" s="888"/>
      <c r="LRX88" s="888"/>
      <c r="LRY88" s="888"/>
      <c r="LRZ88" s="888"/>
      <c r="LSA88" s="888"/>
      <c r="LSB88" s="888"/>
      <c r="LSC88" s="888"/>
      <c r="LSD88" s="888"/>
      <c r="LSE88" s="888"/>
      <c r="LSF88" s="888"/>
      <c r="LSG88" s="888"/>
      <c r="LSH88" s="888"/>
      <c r="LSI88" s="888"/>
      <c r="LSJ88" s="888"/>
      <c r="LSK88" s="888"/>
      <c r="LSL88" s="888"/>
      <c r="LSM88" s="888"/>
      <c r="LSN88" s="888"/>
      <c r="LSO88" s="888"/>
      <c r="LSP88" s="888"/>
      <c r="LSQ88" s="888"/>
      <c r="LSR88" s="888"/>
      <c r="LSS88" s="888"/>
      <c r="LST88" s="888"/>
      <c r="LSU88" s="888"/>
      <c r="LSV88" s="888"/>
      <c r="LSW88" s="888"/>
      <c r="LSX88" s="888"/>
      <c r="LSY88" s="888"/>
      <c r="LSZ88" s="888"/>
      <c r="LTA88" s="888"/>
      <c r="LTB88" s="888"/>
      <c r="LTC88" s="888"/>
      <c r="LTD88" s="888"/>
      <c r="LTE88" s="888"/>
      <c r="LTF88" s="888"/>
      <c r="LTG88" s="888"/>
      <c r="LTH88" s="888"/>
      <c r="LTI88" s="888"/>
      <c r="LTJ88" s="888"/>
      <c r="LTK88" s="888"/>
      <c r="LTL88" s="888"/>
      <c r="LTM88" s="888"/>
      <c r="LTN88" s="888"/>
      <c r="LTO88" s="888"/>
      <c r="LTP88" s="888"/>
      <c r="LTQ88" s="888"/>
      <c r="LTR88" s="888"/>
      <c r="LTS88" s="888"/>
      <c r="LTT88" s="888"/>
      <c r="LTU88" s="888"/>
      <c r="LTV88" s="888"/>
      <c r="LTW88" s="888"/>
      <c r="LTX88" s="888"/>
      <c r="LTY88" s="888"/>
      <c r="LTZ88" s="888"/>
      <c r="LUA88" s="888"/>
      <c r="LUB88" s="888"/>
      <c r="LUC88" s="888"/>
      <c r="LUD88" s="888"/>
      <c r="LUE88" s="888"/>
      <c r="LUF88" s="888"/>
      <c r="LUG88" s="888"/>
      <c r="LUH88" s="888"/>
      <c r="LUI88" s="888"/>
      <c r="LUJ88" s="888"/>
      <c r="LUK88" s="888"/>
      <c r="LUL88" s="888"/>
      <c r="LUM88" s="888"/>
      <c r="LUN88" s="888"/>
      <c r="LUO88" s="888"/>
      <c r="LUP88" s="888"/>
      <c r="LUQ88" s="888"/>
      <c r="LUR88" s="888"/>
      <c r="LUS88" s="888"/>
      <c r="LUT88" s="888"/>
      <c r="LUU88" s="888"/>
      <c r="LUV88" s="888"/>
      <c r="LUW88" s="888"/>
      <c r="LUX88" s="888"/>
      <c r="LUY88" s="888"/>
      <c r="LUZ88" s="888"/>
      <c r="LVA88" s="888"/>
      <c r="LVB88" s="888"/>
      <c r="LVC88" s="888"/>
      <c r="LVD88" s="888"/>
      <c r="LVE88" s="888"/>
      <c r="LVF88" s="888"/>
      <c r="LVG88" s="888"/>
      <c r="LVH88" s="888"/>
      <c r="LVI88" s="888"/>
      <c r="LVJ88" s="888"/>
      <c r="LVK88" s="888"/>
      <c r="LVL88" s="888"/>
      <c r="LVM88" s="888"/>
      <c r="LVN88" s="888"/>
      <c r="LVO88" s="888"/>
      <c r="LVP88" s="888"/>
      <c r="LVQ88" s="888"/>
      <c r="LVR88" s="888"/>
      <c r="LVS88" s="888"/>
      <c r="LVT88" s="888"/>
      <c r="LVU88" s="888"/>
      <c r="LVV88" s="888"/>
      <c r="LVW88" s="888"/>
      <c r="LVX88" s="888"/>
      <c r="LVY88" s="888"/>
      <c r="LVZ88" s="888"/>
      <c r="LWA88" s="888"/>
      <c r="LWB88" s="888"/>
      <c r="LWC88" s="888"/>
      <c r="LWD88" s="888"/>
      <c r="LWE88" s="888"/>
      <c r="LWF88" s="888"/>
      <c r="LWG88" s="888"/>
      <c r="LWH88" s="888"/>
      <c r="LWI88" s="888"/>
      <c r="LWJ88" s="888"/>
      <c r="LWK88" s="888"/>
      <c r="LWL88" s="888"/>
      <c r="LWM88" s="888"/>
      <c r="LWN88" s="888"/>
      <c r="LWO88" s="888"/>
      <c r="LWP88" s="888"/>
      <c r="LWQ88" s="888"/>
      <c r="LWR88" s="888"/>
      <c r="LWS88" s="888"/>
      <c r="LWT88" s="888"/>
      <c r="LWU88" s="888"/>
      <c r="LWV88" s="888"/>
      <c r="LWW88" s="888"/>
      <c r="LWX88" s="888"/>
      <c r="LWY88" s="888"/>
      <c r="LWZ88" s="888"/>
      <c r="LXA88" s="888"/>
      <c r="LXB88" s="888"/>
      <c r="LXC88" s="888"/>
      <c r="LXD88" s="888"/>
      <c r="LXE88" s="888"/>
      <c r="LXF88" s="888"/>
      <c r="LXG88" s="888"/>
      <c r="LXH88" s="888"/>
      <c r="LXI88" s="888"/>
      <c r="LXJ88" s="888"/>
      <c r="LXK88" s="888"/>
      <c r="LXL88" s="888"/>
      <c r="LXM88" s="888"/>
      <c r="LXN88" s="888"/>
      <c r="LXO88" s="888"/>
      <c r="LXP88" s="888"/>
      <c r="LXQ88" s="888"/>
      <c r="LXR88" s="888"/>
      <c r="LXS88" s="888"/>
      <c r="LXT88" s="888"/>
      <c r="LXU88" s="888"/>
      <c r="LXV88" s="888"/>
      <c r="LXW88" s="888"/>
      <c r="LXX88" s="888"/>
      <c r="LXY88" s="888"/>
      <c r="LXZ88" s="888"/>
      <c r="LYA88" s="888"/>
      <c r="LYB88" s="888"/>
      <c r="LYC88" s="888"/>
      <c r="LYD88" s="888"/>
      <c r="LYE88" s="888"/>
      <c r="LYF88" s="888"/>
      <c r="LYG88" s="888"/>
      <c r="LYH88" s="888"/>
      <c r="LYI88" s="888"/>
      <c r="LYJ88" s="888"/>
      <c r="LYK88" s="888"/>
      <c r="LYL88" s="888"/>
      <c r="LYM88" s="888"/>
      <c r="LYN88" s="888"/>
      <c r="LYO88" s="888"/>
      <c r="LYP88" s="888"/>
      <c r="LYQ88" s="888"/>
      <c r="LYR88" s="888"/>
      <c r="LYS88" s="888"/>
      <c r="LYT88" s="888"/>
      <c r="LYU88" s="888"/>
      <c r="LYV88" s="888"/>
      <c r="LYW88" s="888"/>
      <c r="LYX88" s="888"/>
      <c r="LYY88" s="888"/>
      <c r="LYZ88" s="888"/>
      <c r="LZA88" s="888"/>
      <c r="LZB88" s="888"/>
      <c r="LZC88" s="888"/>
      <c r="LZD88" s="888"/>
      <c r="LZE88" s="888"/>
      <c r="LZF88" s="888"/>
      <c r="LZG88" s="888"/>
      <c r="LZH88" s="888"/>
      <c r="LZI88" s="888"/>
      <c r="LZJ88" s="888"/>
      <c r="LZK88" s="888"/>
      <c r="LZL88" s="888"/>
      <c r="LZM88" s="888"/>
      <c r="LZN88" s="888"/>
      <c r="LZO88" s="888"/>
      <c r="LZP88" s="888"/>
      <c r="LZQ88" s="888"/>
      <c r="LZR88" s="888"/>
      <c r="LZS88" s="888"/>
      <c r="LZT88" s="888"/>
      <c r="LZU88" s="888"/>
      <c r="LZV88" s="888"/>
      <c r="LZW88" s="888"/>
      <c r="LZX88" s="888"/>
      <c r="LZY88" s="888"/>
      <c r="LZZ88" s="888"/>
      <c r="MAA88" s="888"/>
      <c r="MAB88" s="888"/>
      <c r="MAC88" s="888"/>
      <c r="MAD88" s="888"/>
      <c r="MAE88" s="888"/>
      <c r="MAF88" s="888"/>
      <c r="MAG88" s="888"/>
      <c r="MAH88" s="888"/>
      <c r="MAI88" s="888"/>
      <c r="MAJ88" s="888"/>
      <c r="MAK88" s="888"/>
      <c r="MAL88" s="888"/>
      <c r="MAM88" s="888"/>
      <c r="MAN88" s="888"/>
      <c r="MAO88" s="888"/>
      <c r="MAP88" s="888"/>
      <c r="MAQ88" s="888"/>
      <c r="MAR88" s="888"/>
      <c r="MAS88" s="888"/>
      <c r="MAT88" s="888"/>
      <c r="MAU88" s="888"/>
      <c r="MAV88" s="888"/>
      <c r="MAW88" s="888"/>
      <c r="MAX88" s="888"/>
      <c r="MAY88" s="888"/>
      <c r="MAZ88" s="888"/>
      <c r="MBA88" s="888"/>
      <c r="MBB88" s="888"/>
      <c r="MBC88" s="888"/>
      <c r="MBD88" s="888"/>
      <c r="MBE88" s="888"/>
      <c r="MBF88" s="888"/>
      <c r="MBG88" s="888"/>
      <c r="MBH88" s="888"/>
      <c r="MBI88" s="888"/>
      <c r="MBJ88" s="888"/>
      <c r="MBK88" s="888"/>
      <c r="MBL88" s="888"/>
      <c r="MBM88" s="888"/>
      <c r="MBN88" s="888"/>
      <c r="MBO88" s="888"/>
      <c r="MBP88" s="888"/>
      <c r="MBQ88" s="888"/>
      <c r="MBR88" s="888"/>
      <c r="MBS88" s="888"/>
      <c r="MBT88" s="888"/>
      <c r="MBU88" s="888"/>
      <c r="MBV88" s="888"/>
      <c r="MBW88" s="888"/>
      <c r="MBX88" s="888"/>
      <c r="MBY88" s="888"/>
      <c r="MBZ88" s="888"/>
      <c r="MCA88" s="888"/>
      <c r="MCB88" s="888"/>
      <c r="MCC88" s="888"/>
      <c r="MCD88" s="888"/>
      <c r="MCE88" s="888"/>
      <c r="MCF88" s="888"/>
      <c r="MCG88" s="888"/>
      <c r="MCH88" s="888"/>
      <c r="MCI88" s="888"/>
      <c r="MCJ88" s="888"/>
      <c r="MCK88" s="888"/>
      <c r="MCL88" s="888"/>
      <c r="MCM88" s="888"/>
      <c r="MCN88" s="888"/>
      <c r="MCO88" s="888"/>
      <c r="MCP88" s="888"/>
      <c r="MCQ88" s="888"/>
      <c r="MCR88" s="888"/>
      <c r="MCS88" s="888"/>
      <c r="MCT88" s="888"/>
      <c r="MCU88" s="888"/>
      <c r="MCV88" s="888"/>
      <c r="MCW88" s="888"/>
      <c r="MCX88" s="888"/>
      <c r="MCY88" s="888"/>
      <c r="MCZ88" s="888"/>
      <c r="MDA88" s="888"/>
      <c r="MDB88" s="888"/>
      <c r="MDC88" s="888"/>
      <c r="MDD88" s="888"/>
      <c r="MDE88" s="888"/>
      <c r="MDF88" s="888"/>
      <c r="MDG88" s="888"/>
      <c r="MDH88" s="888"/>
      <c r="MDI88" s="888"/>
      <c r="MDJ88" s="888"/>
      <c r="MDK88" s="888"/>
      <c r="MDL88" s="888"/>
      <c r="MDM88" s="888"/>
      <c r="MDN88" s="888"/>
      <c r="MDO88" s="888"/>
      <c r="MDP88" s="888"/>
      <c r="MDQ88" s="888"/>
      <c r="MDR88" s="888"/>
      <c r="MDS88" s="888"/>
      <c r="MDT88" s="888"/>
      <c r="MDU88" s="888"/>
      <c r="MDV88" s="888"/>
      <c r="MDW88" s="888"/>
      <c r="MDX88" s="888"/>
      <c r="MDY88" s="888"/>
      <c r="MDZ88" s="888"/>
      <c r="MEA88" s="888"/>
      <c r="MEB88" s="888"/>
      <c r="MEC88" s="888"/>
      <c r="MED88" s="888"/>
      <c r="MEE88" s="888"/>
      <c r="MEF88" s="888"/>
      <c r="MEG88" s="888"/>
      <c r="MEH88" s="888"/>
      <c r="MEI88" s="888"/>
      <c r="MEJ88" s="888"/>
      <c r="MEK88" s="888"/>
      <c r="MEL88" s="888"/>
      <c r="MEM88" s="888"/>
      <c r="MEN88" s="888"/>
      <c r="MEO88" s="888"/>
      <c r="MEP88" s="888"/>
      <c r="MEQ88" s="888"/>
      <c r="MER88" s="888"/>
      <c r="MES88" s="888"/>
      <c r="MET88" s="888"/>
      <c r="MEU88" s="888"/>
      <c r="MEV88" s="888"/>
      <c r="MEW88" s="888"/>
      <c r="MEX88" s="888"/>
      <c r="MEY88" s="888"/>
      <c r="MEZ88" s="888"/>
      <c r="MFA88" s="888"/>
      <c r="MFB88" s="888"/>
      <c r="MFC88" s="888"/>
      <c r="MFD88" s="888"/>
      <c r="MFE88" s="888"/>
      <c r="MFF88" s="888"/>
      <c r="MFG88" s="888"/>
      <c r="MFH88" s="888"/>
      <c r="MFI88" s="888"/>
      <c r="MFJ88" s="888"/>
      <c r="MFK88" s="888"/>
      <c r="MFL88" s="888"/>
      <c r="MFM88" s="888"/>
      <c r="MFN88" s="888"/>
      <c r="MFO88" s="888"/>
      <c r="MFP88" s="888"/>
      <c r="MFQ88" s="888"/>
      <c r="MFR88" s="888"/>
      <c r="MFS88" s="888"/>
      <c r="MFT88" s="888"/>
      <c r="MFU88" s="888"/>
      <c r="MFV88" s="888"/>
      <c r="MFW88" s="888"/>
      <c r="MFX88" s="888"/>
      <c r="MFY88" s="888"/>
      <c r="MFZ88" s="888"/>
      <c r="MGA88" s="888"/>
      <c r="MGB88" s="888"/>
      <c r="MGC88" s="888"/>
      <c r="MGD88" s="888"/>
      <c r="MGE88" s="888"/>
      <c r="MGF88" s="888"/>
      <c r="MGG88" s="888"/>
      <c r="MGH88" s="888"/>
      <c r="MGI88" s="888"/>
      <c r="MGJ88" s="888"/>
      <c r="MGK88" s="888"/>
      <c r="MGL88" s="888"/>
      <c r="MGM88" s="888"/>
      <c r="MGN88" s="888"/>
      <c r="MGO88" s="888"/>
      <c r="MGP88" s="888"/>
      <c r="MGQ88" s="888"/>
      <c r="MGR88" s="888"/>
      <c r="MGS88" s="888"/>
      <c r="MGT88" s="888"/>
      <c r="MGU88" s="888"/>
      <c r="MGV88" s="888"/>
      <c r="MGW88" s="888"/>
      <c r="MGX88" s="888"/>
      <c r="MGY88" s="888"/>
      <c r="MGZ88" s="888"/>
      <c r="MHA88" s="888"/>
      <c r="MHB88" s="888"/>
      <c r="MHC88" s="888"/>
      <c r="MHD88" s="888"/>
      <c r="MHE88" s="888"/>
      <c r="MHF88" s="888"/>
      <c r="MHG88" s="888"/>
      <c r="MHH88" s="888"/>
      <c r="MHI88" s="888"/>
      <c r="MHJ88" s="888"/>
      <c r="MHK88" s="888"/>
      <c r="MHL88" s="888"/>
      <c r="MHM88" s="888"/>
      <c r="MHN88" s="888"/>
      <c r="MHO88" s="888"/>
      <c r="MHP88" s="888"/>
      <c r="MHQ88" s="888"/>
      <c r="MHR88" s="888"/>
      <c r="MHS88" s="888"/>
      <c r="MHT88" s="888"/>
      <c r="MHU88" s="888"/>
      <c r="MHV88" s="888"/>
      <c r="MHW88" s="888"/>
      <c r="MHX88" s="888"/>
      <c r="MHY88" s="888"/>
      <c r="MHZ88" s="888"/>
      <c r="MIA88" s="888"/>
      <c r="MIB88" s="888"/>
      <c r="MIC88" s="888"/>
      <c r="MID88" s="888"/>
      <c r="MIE88" s="888"/>
      <c r="MIF88" s="888"/>
      <c r="MIG88" s="888"/>
      <c r="MIH88" s="888"/>
      <c r="MII88" s="888"/>
      <c r="MIJ88" s="888"/>
      <c r="MIK88" s="888"/>
      <c r="MIL88" s="888"/>
      <c r="MIM88" s="888"/>
      <c r="MIN88" s="888"/>
      <c r="MIO88" s="888"/>
      <c r="MIP88" s="888"/>
      <c r="MIQ88" s="888"/>
      <c r="MIR88" s="888"/>
      <c r="MIS88" s="888"/>
      <c r="MIT88" s="888"/>
      <c r="MIU88" s="888"/>
      <c r="MIV88" s="888"/>
      <c r="MIW88" s="888"/>
      <c r="MIX88" s="888"/>
      <c r="MIY88" s="888"/>
      <c r="MIZ88" s="888"/>
      <c r="MJA88" s="888"/>
      <c r="MJB88" s="888"/>
      <c r="MJC88" s="888"/>
      <c r="MJD88" s="888"/>
      <c r="MJE88" s="888"/>
      <c r="MJF88" s="888"/>
      <c r="MJG88" s="888"/>
      <c r="MJH88" s="888"/>
      <c r="MJI88" s="888"/>
      <c r="MJJ88" s="888"/>
      <c r="MJK88" s="888"/>
      <c r="MJL88" s="888"/>
      <c r="MJM88" s="888"/>
      <c r="MJN88" s="888"/>
      <c r="MJO88" s="888"/>
      <c r="MJP88" s="888"/>
      <c r="MJQ88" s="888"/>
      <c r="MJR88" s="888"/>
      <c r="MJS88" s="888"/>
      <c r="MJT88" s="888"/>
      <c r="MJU88" s="888"/>
      <c r="MJV88" s="888"/>
      <c r="MJW88" s="888"/>
      <c r="MJX88" s="888"/>
      <c r="MJY88" s="888"/>
      <c r="MJZ88" s="888"/>
      <c r="MKA88" s="888"/>
      <c r="MKB88" s="888"/>
      <c r="MKC88" s="888"/>
      <c r="MKD88" s="888"/>
      <c r="MKE88" s="888"/>
      <c r="MKF88" s="888"/>
      <c r="MKG88" s="888"/>
      <c r="MKH88" s="888"/>
      <c r="MKI88" s="888"/>
      <c r="MKJ88" s="888"/>
      <c r="MKK88" s="888"/>
      <c r="MKL88" s="888"/>
      <c r="MKM88" s="888"/>
      <c r="MKN88" s="888"/>
      <c r="MKO88" s="888"/>
      <c r="MKP88" s="888"/>
      <c r="MKQ88" s="888"/>
      <c r="MKR88" s="888"/>
      <c r="MKS88" s="888"/>
      <c r="MKT88" s="888"/>
      <c r="MKU88" s="888"/>
      <c r="MKV88" s="888"/>
      <c r="MKW88" s="888"/>
      <c r="MKX88" s="888"/>
      <c r="MKY88" s="888"/>
      <c r="MKZ88" s="888"/>
      <c r="MLA88" s="888"/>
      <c r="MLB88" s="888"/>
      <c r="MLC88" s="888"/>
      <c r="MLD88" s="888"/>
      <c r="MLE88" s="888"/>
      <c r="MLF88" s="888"/>
      <c r="MLG88" s="888"/>
      <c r="MLH88" s="888"/>
      <c r="MLI88" s="888"/>
      <c r="MLJ88" s="888"/>
      <c r="MLK88" s="888"/>
      <c r="MLL88" s="888"/>
      <c r="MLM88" s="888"/>
      <c r="MLN88" s="888"/>
      <c r="MLO88" s="888"/>
      <c r="MLP88" s="888"/>
      <c r="MLQ88" s="888"/>
      <c r="MLR88" s="888"/>
      <c r="MLS88" s="888"/>
      <c r="MLT88" s="888"/>
      <c r="MLU88" s="888"/>
      <c r="MLV88" s="888"/>
      <c r="MLW88" s="888"/>
      <c r="MLX88" s="888"/>
      <c r="MLY88" s="888"/>
      <c r="MLZ88" s="888"/>
      <c r="MMA88" s="888"/>
      <c r="MMB88" s="888"/>
      <c r="MMC88" s="888"/>
      <c r="MMD88" s="888"/>
      <c r="MME88" s="888"/>
      <c r="MMF88" s="888"/>
      <c r="MMG88" s="888"/>
      <c r="MMH88" s="888"/>
      <c r="MMI88" s="888"/>
      <c r="MMJ88" s="888"/>
      <c r="MMK88" s="888"/>
      <c r="MML88" s="888"/>
      <c r="MMM88" s="888"/>
      <c r="MMN88" s="888"/>
      <c r="MMO88" s="888"/>
      <c r="MMP88" s="888"/>
      <c r="MMQ88" s="888"/>
      <c r="MMR88" s="888"/>
      <c r="MMS88" s="888"/>
      <c r="MMT88" s="888"/>
      <c r="MMU88" s="888"/>
      <c r="MMV88" s="888"/>
      <c r="MMW88" s="888"/>
      <c r="MMX88" s="888"/>
      <c r="MMY88" s="888"/>
      <c r="MMZ88" s="888"/>
      <c r="MNA88" s="888"/>
      <c r="MNB88" s="888"/>
      <c r="MNC88" s="888"/>
      <c r="MND88" s="888"/>
      <c r="MNE88" s="888"/>
      <c r="MNF88" s="888"/>
      <c r="MNG88" s="888"/>
      <c r="MNH88" s="888"/>
      <c r="MNI88" s="888"/>
      <c r="MNJ88" s="888"/>
      <c r="MNK88" s="888"/>
      <c r="MNL88" s="888"/>
      <c r="MNM88" s="888"/>
      <c r="MNN88" s="888"/>
      <c r="MNO88" s="888"/>
      <c r="MNP88" s="888"/>
      <c r="MNQ88" s="888"/>
      <c r="MNR88" s="888"/>
      <c r="MNS88" s="888"/>
      <c r="MNT88" s="888"/>
      <c r="MNU88" s="888"/>
      <c r="MNV88" s="888"/>
      <c r="MNW88" s="888"/>
      <c r="MNX88" s="888"/>
      <c r="MNY88" s="888"/>
      <c r="MNZ88" s="888"/>
      <c r="MOA88" s="888"/>
      <c r="MOB88" s="888"/>
      <c r="MOC88" s="888"/>
      <c r="MOD88" s="888"/>
      <c r="MOE88" s="888"/>
      <c r="MOF88" s="888"/>
      <c r="MOG88" s="888"/>
      <c r="MOH88" s="888"/>
      <c r="MOI88" s="888"/>
      <c r="MOJ88" s="888"/>
      <c r="MOK88" s="888"/>
      <c r="MOL88" s="888"/>
      <c r="MOM88" s="888"/>
      <c r="MON88" s="888"/>
      <c r="MOO88" s="888"/>
      <c r="MOP88" s="888"/>
      <c r="MOQ88" s="888"/>
      <c r="MOR88" s="888"/>
      <c r="MOS88" s="888"/>
      <c r="MOT88" s="888"/>
      <c r="MOU88" s="888"/>
      <c r="MOV88" s="888"/>
      <c r="MOW88" s="888"/>
      <c r="MOX88" s="888"/>
      <c r="MOY88" s="888"/>
      <c r="MOZ88" s="888"/>
      <c r="MPA88" s="888"/>
      <c r="MPB88" s="888"/>
      <c r="MPC88" s="888"/>
      <c r="MPD88" s="888"/>
      <c r="MPE88" s="888"/>
      <c r="MPF88" s="888"/>
      <c r="MPG88" s="888"/>
      <c r="MPH88" s="888"/>
      <c r="MPI88" s="888"/>
      <c r="MPJ88" s="888"/>
      <c r="MPK88" s="888"/>
      <c r="MPL88" s="888"/>
      <c r="MPM88" s="888"/>
      <c r="MPN88" s="888"/>
      <c r="MPO88" s="888"/>
      <c r="MPP88" s="888"/>
      <c r="MPQ88" s="888"/>
      <c r="MPR88" s="888"/>
      <c r="MPS88" s="888"/>
      <c r="MPT88" s="888"/>
      <c r="MPU88" s="888"/>
      <c r="MPV88" s="888"/>
      <c r="MPW88" s="888"/>
      <c r="MPX88" s="888"/>
      <c r="MPY88" s="888"/>
      <c r="MPZ88" s="888"/>
      <c r="MQA88" s="888"/>
      <c r="MQB88" s="888"/>
      <c r="MQC88" s="888"/>
      <c r="MQD88" s="888"/>
      <c r="MQE88" s="888"/>
      <c r="MQF88" s="888"/>
      <c r="MQG88" s="888"/>
      <c r="MQH88" s="888"/>
      <c r="MQI88" s="888"/>
      <c r="MQJ88" s="888"/>
      <c r="MQK88" s="888"/>
      <c r="MQL88" s="888"/>
      <c r="MQM88" s="888"/>
      <c r="MQN88" s="888"/>
      <c r="MQO88" s="888"/>
      <c r="MQP88" s="888"/>
      <c r="MQQ88" s="888"/>
      <c r="MQR88" s="888"/>
      <c r="MQS88" s="888"/>
      <c r="MQT88" s="888"/>
      <c r="MQU88" s="888"/>
      <c r="MQV88" s="888"/>
      <c r="MQW88" s="888"/>
      <c r="MQX88" s="888"/>
      <c r="MQY88" s="888"/>
      <c r="MQZ88" s="888"/>
      <c r="MRA88" s="888"/>
      <c r="MRB88" s="888"/>
      <c r="MRC88" s="888"/>
      <c r="MRD88" s="888"/>
      <c r="MRE88" s="888"/>
      <c r="MRF88" s="888"/>
      <c r="MRG88" s="888"/>
      <c r="MRH88" s="888"/>
      <c r="MRI88" s="888"/>
      <c r="MRJ88" s="888"/>
      <c r="MRK88" s="888"/>
      <c r="MRL88" s="888"/>
      <c r="MRM88" s="888"/>
      <c r="MRN88" s="888"/>
      <c r="MRO88" s="888"/>
      <c r="MRP88" s="888"/>
      <c r="MRQ88" s="888"/>
      <c r="MRR88" s="888"/>
      <c r="MRS88" s="888"/>
      <c r="MRT88" s="888"/>
      <c r="MRU88" s="888"/>
      <c r="MRV88" s="888"/>
      <c r="MRW88" s="888"/>
      <c r="MRX88" s="888"/>
      <c r="MRY88" s="888"/>
      <c r="MRZ88" s="888"/>
      <c r="MSA88" s="888"/>
      <c r="MSB88" s="888"/>
      <c r="MSC88" s="888"/>
      <c r="MSD88" s="888"/>
      <c r="MSE88" s="888"/>
      <c r="MSF88" s="888"/>
      <c r="MSG88" s="888"/>
      <c r="MSH88" s="888"/>
      <c r="MSI88" s="888"/>
      <c r="MSJ88" s="888"/>
      <c r="MSK88" s="888"/>
      <c r="MSL88" s="888"/>
      <c r="MSM88" s="888"/>
      <c r="MSN88" s="888"/>
      <c r="MSO88" s="888"/>
      <c r="MSP88" s="888"/>
      <c r="MSQ88" s="888"/>
      <c r="MSR88" s="888"/>
      <c r="MSS88" s="888"/>
      <c r="MST88" s="888"/>
      <c r="MSU88" s="888"/>
      <c r="MSV88" s="888"/>
      <c r="MSW88" s="888"/>
      <c r="MSX88" s="888"/>
      <c r="MSY88" s="888"/>
      <c r="MSZ88" s="888"/>
      <c r="MTA88" s="888"/>
      <c r="MTB88" s="888"/>
      <c r="MTC88" s="888"/>
      <c r="MTD88" s="888"/>
      <c r="MTE88" s="888"/>
      <c r="MTF88" s="888"/>
      <c r="MTG88" s="888"/>
      <c r="MTH88" s="888"/>
      <c r="MTI88" s="888"/>
      <c r="MTJ88" s="888"/>
      <c r="MTK88" s="888"/>
      <c r="MTL88" s="888"/>
      <c r="MTM88" s="888"/>
      <c r="MTN88" s="888"/>
      <c r="MTO88" s="888"/>
      <c r="MTP88" s="888"/>
      <c r="MTQ88" s="888"/>
      <c r="MTR88" s="888"/>
      <c r="MTS88" s="888"/>
      <c r="MTT88" s="888"/>
      <c r="MTU88" s="888"/>
      <c r="MTV88" s="888"/>
      <c r="MTW88" s="888"/>
      <c r="MTX88" s="888"/>
      <c r="MTY88" s="888"/>
      <c r="MTZ88" s="888"/>
      <c r="MUA88" s="888"/>
      <c r="MUB88" s="888"/>
      <c r="MUC88" s="888"/>
      <c r="MUD88" s="888"/>
      <c r="MUE88" s="888"/>
      <c r="MUF88" s="888"/>
      <c r="MUG88" s="888"/>
      <c r="MUH88" s="888"/>
      <c r="MUI88" s="888"/>
      <c r="MUJ88" s="888"/>
      <c r="MUK88" s="888"/>
      <c r="MUL88" s="888"/>
      <c r="MUM88" s="888"/>
      <c r="MUN88" s="888"/>
      <c r="MUO88" s="888"/>
      <c r="MUP88" s="888"/>
      <c r="MUQ88" s="888"/>
      <c r="MUR88" s="888"/>
      <c r="MUS88" s="888"/>
      <c r="MUT88" s="888"/>
      <c r="MUU88" s="888"/>
      <c r="MUV88" s="888"/>
      <c r="MUW88" s="888"/>
      <c r="MUX88" s="888"/>
      <c r="MUY88" s="888"/>
      <c r="MUZ88" s="888"/>
      <c r="MVA88" s="888"/>
      <c r="MVB88" s="888"/>
      <c r="MVC88" s="888"/>
      <c r="MVD88" s="888"/>
      <c r="MVE88" s="888"/>
      <c r="MVF88" s="888"/>
      <c r="MVG88" s="888"/>
      <c r="MVH88" s="888"/>
      <c r="MVI88" s="888"/>
      <c r="MVJ88" s="888"/>
      <c r="MVK88" s="888"/>
      <c r="MVL88" s="888"/>
      <c r="MVM88" s="888"/>
      <c r="MVN88" s="888"/>
      <c r="MVO88" s="888"/>
      <c r="MVP88" s="888"/>
      <c r="MVQ88" s="888"/>
      <c r="MVR88" s="888"/>
      <c r="MVS88" s="888"/>
      <c r="MVT88" s="888"/>
      <c r="MVU88" s="888"/>
      <c r="MVV88" s="888"/>
      <c r="MVW88" s="888"/>
      <c r="MVX88" s="888"/>
      <c r="MVY88" s="888"/>
      <c r="MVZ88" s="888"/>
      <c r="MWA88" s="888"/>
      <c r="MWB88" s="888"/>
      <c r="MWC88" s="888"/>
      <c r="MWD88" s="888"/>
      <c r="MWE88" s="888"/>
      <c r="MWF88" s="888"/>
      <c r="MWG88" s="888"/>
      <c r="MWH88" s="888"/>
      <c r="MWI88" s="888"/>
      <c r="MWJ88" s="888"/>
      <c r="MWK88" s="888"/>
      <c r="MWL88" s="888"/>
      <c r="MWM88" s="888"/>
      <c r="MWN88" s="888"/>
      <c r="MWO88" s="888"/>
      <c r="MWP88" s="888"/>
      <c r="MWQ88" s="888"/>
      <c r="MWR88" s="888"/>
      <c r="MWS88" s="888"/>
      <c r="MWT88" s="888"/>
      <c r="MWU88" s="888"/>
      <c r="MWV88" s="888"/>
      <c r="MWW88" s="888"/>
      <c r="MWX88" s="888"/>
      <c r="MWY88" s="888"/>
      <c r="MWZ88" s="888"/>
      <c r="MXA88" s="888"/>
      <c r="MXB88" s="888"/>
      <c r="MXC88" s="888"/>
      <c r="MXD88" s="888"/>
      <c r="MXE88" s="888"/>
      <c r="MXF88" s="888"/>
      <c r="MXG88" s="888"/>
      <c r="MXH88" s="888"/>
      <c r="MXI88" s="888"/>
      <c r="MXJ88" s="888"/>
      <c r="MXK88" s="888"/>
      <c r="MXL88" s="888"/>
      <c r="MXM88" s="888"/>
      <c r="MXN88" s="888"/>
      <c r="MXO88" s="888"/>
      <c r="MXP88" s="888"/>
      <c r="MXQ88" s="888"/>
      <c r="MXR88" s="888"/>
      <c r="MXS88" s="888"/>
      <c r="MXT88" s="888"/>
      <c r="MXU88" s="888"/>
      <c r="MXV88" s="888"/>
      <c r="MXW88" s="888"/>
      <c r="MXX88" s="888"/>
      <c r="MXY88" s="888"/>
      <c r="MXZ88" s="888"/>
      <c r="MYA88" s="888"/>
      <c r="MYB88" s="888"/>
      <c r="MYC88" s="888"/>
      <c r="MYD88" s="888"/>
      <c r="MYE88" s="888"/>
      <c r="MYF88" s="888"/>
      <c r="MYG88" s="888"/>
      <c r="MYH88" s="888"/>
      <c r="MYI88" s="888"/>
      <c r="MYJ88" s="888"/>
      <c r="MYK88" s="888"/>
      <c r="MYL88" s="888"/>
      <c r="MYM88" s="888"/>
      <c r="MYN88" s="888"/>
      <c r="MYO88" s="888"/>
      <c r="MYP88" s="888"/>
      <c r="MYQ88" s="888"/>
      <c r="MYR88" s="888"/>
      <c r="MYS88" s="888"/>
      <c r="MYT88" s="888"/>
      <c r="MYU88" s="888"/>
      <c r="MYV88" s="888"/>
      <c r="MYW88" s="888"/>
      <c r="MYX88" s="888"/>
      <c r="MYY88" s="888"/>
      <c r="MYZ88" s="888"/>
      <c r="MZA88" s="888"/>
      <c r="MZB88" s="888"/>
      <c r="MZC88" s="888"/>
      <c r="MZD88" s="888"/>
      <c r="MZE88" s="888"/>
      <c r="MZF88" s="888"/>
      <c r="MZG88" s="888"/>
      <c r="MZH88" s="888"/>
      <c r="MZI88" s="888"/>
      <c r="MZJ88" s="888"/>
      <c r="MZK88" s="888"/>
      <c r="MZL88" s="888"/>
      <c r="MZM88" s="888"/>
      <c r="MZN88" s="888"/>
      <c r="MZO88" s="888"/>
      <c r="MZP88" s="888"/>
      <c r="MZQ88" s="888"/>
      <c r="MZR88" s="888"/>
      <c r="MZS88" s="888"/>
      <c r="MZT88" s="888"/>
      <c r="MZU88" s="888"/>
      <c r="MZV88" s="888"/>
      <c r="MZW88" s="888"/>
      <c r="MZX88" s="888"/>
      <c r="MZY88" s="888"/>
      <c r="MZZ88" s="888"/>
      <c r="NAA88" s="888"/>
      <c r="NAB88" s="888"/>
      <c r="NAC88" s="888"/>
      <c r="NAD88" s="888"/>
      <c r="NAE88" s="888"/>
      <c r="NAF88" s="888"/>
      <c r="NAG88" s="888"/>
      <c r="NAH88" s="888"/>
      <c r="NAI88" s="888"/>
      <c r="NAJ88" s="888"/>
      <c r="NAK88" s="888"/>
      <c r="NAL88" s="888"/>
      <c r="NAM88" s="888"/>
      <c r="NAN88" s="888"/>
      <c r="NAO88" s="888"/>
      <c r="NAP88" s="888"/>
      <c r="NAQ88" s="888"/>
      <c r="NAR88" s="888"/>
      <c r="NAS88" s="888"/>
      <c r="NAT88" s="888"/>
      <c r="NAU88" s="888"/>
      <c r="NAV88" s="888"/>
      <c r="NAW88" s="888"/>
      <c r="NAX88" s="888"/>
      <c r="NAY88" s="888"/>
      <c r="NAZ88" s="888"/>
      <c r="NBA88" s="888"/>
      <c r="NBB88" s="888"/>
      <c r="NBC88" s="888"/>
      <c r="NBD88" s="888"/>
      <c r="NBE88" s="888"/>
      <c r="NBF88" s="888"/>
      <c r="NBG88" s="888"/>
      <c r="NBH88" s="888"/>
      <c r="NBI88" s="888"/>
      <c r="NBJ88" s="888"/>
      <c r="NBK88" s="888"/>
      <c r="NBL88" s="888"/>
      <c r="NBM88" s="888"/>
      <c r="NBN88" s="888"/>
      <c r="NBO88" s="888"/>
      <c r="NBP88" s="888"/>
      <c r="NBQ88" s="888"/>
      <c r="NBR88" s="888"/>
      <c r="NBS88" s="888"/>
      <c r="NBT88" s="888"/>
      <c r="NBU88" s="888"/>
      <c r="NBV88" s="888"/>
      <c r="NBW88" s="888"/>
      <c r="NBX88" s="888"/>
      <c r="NBY88" s="888"/>
      <c r="NBZ88" s="888"/>
      <c r="NCA88" s="888"/>
      <c r="NCB88" s="888"/>
      <c r="NCC88" s="888"/>
      <c r="NCD88" s="888"/>
      <c r="NCE88" s="888"/>
      <c r="NCF88" s="888"/>
      <c r="NCG88" s="888"/>
      <c r="NCH88" s="888"/>
      <c r="NCI88" s="888"/>
      <c r="NCJ88" s="888"/>
      <c r="NCK88" s="888"/>
      <c r="NCL88" s="888"/>
      <c r="NCM88" s="888"/>
      <c r="NCN88" s="888"/>
      <c r="NCO88" s="888"/>
      <c r="NCP88" s="888"/>
      <c r="NCQ88" s="888"/>
      <c r="NCR88" s="888"/>
      <c r="NCS88" s="888"/>
      <c r="NCT88" s="888"/>
      <c r="NCU88" s="888"/>
      <c r="NCV88" s="888"/>
      <c r="NCW88" s="888"/>
      <c r="NCX88" s="888"/>
      <c r="NCY88" s="888"/>
      <c r="NCZ88" s="888"/>
      <c r="NDA88" s="888"/>
      <c r="NDB88" s="888"/>
      <c r="NDC88" s="888"/>
      <c r="NDD88" s="888"/>
      <c r="NDE88" s="888"/>
      <c r="NDF88" s="888"/>
      <c r="NDG88" s="888"/>
      <c r="NDH88" s="888"/>
      <c r="NDI88" s="888"/>
      <c r="NDJ88" s="888"/>
      <c r="NDK88" s="888"/>
      <c r="NDL88" s="888"/>
      <c r="NDM88" s="888"/>
      <c r="NDN88" s="888"/>
      <c r="NDO88" s="888"/>
      <c r="NDP88" s="888"/>
      <c r="NDQ88" s="888"/>
      <c r="NDR88" s="888"/>
      <c r="NDS88" s="888"/>
      <c r="NDT88" s="888"/>
      <c r="NDU88" s="888"/>
      <c r="NDV88" s="888"/>
      <c r="NDW88" s="888"/>
      <c r="NDX88" s="888"/>
      <c r="NDY88" s="888"/>
      <c r="NDZ88" s="888"/>
      <c r="NEA88" s="888"/>
      <c r="NEB88" s="888"/>
      <c r="NEC88" s="888"/>
      <c r="NED88" s="888"/>
      <c r="NEE88" s="888"/>
      <c r="NEF88" s="888"/>
      <c r="NEG88" s="888"/>
      <c r="NEH88" s="888"/>
      <c r="NEI88" s="888"/>
      <c r="NEJ88" s="888"/>
      <c r="NEK88" s="888"/>
      <c r="NEL88" s="888"/>
      <c r="NEM88" s="888"/>
      <c r="NEN88" s="888"/>
      <c r="NEO88" s="888"/>
      <c r="NEP88" s="888"/>
      <c r="NEQ88" s="888"/>
      <c r="NER88" s="888"/>
      <c r="NES88" s="888"/>
      <c r="NET88" s="888"/>
      <c r="NEU88" s="888"/>
      <c r="NEV88" s="888"/>
      <c r="NEW88" s="888"/>
      <c r="NEX88" s="888"/>
      <c r="NEY88" s="888"/>
      <c r="NEZ88" s="888"/>
      <c r="NFA88" s="888"/>
      <c r="NFB88" s="888"/>
      <c r="NFC88" s="888"/>
      <c r="NFD88" s="888"/>
      <c r="NFE88" s="888"/>
      <c r="NFF88" s="888"/>
      <c r="NFG88" s="888"/>
      <c r="NFH88" s="888"/>
      <c r="NFI88" s="888"/>
      <c r="NFJ88" s="888"/>
      <c r="NFK88" s="888"/>
      <c r="NFL88" s="888"/>
      <c r="NFM88" s="888"/>
      <c r="NFN88" s="888"/>
      <c r="NFO88" s="888"/>
      <c r="NFP88" s="888"/>
      <c r="NFQ88" s="888"/>
      <c r="NFR88" s="888"/>
      <c r="NFS88" s="888"/>
      <c r="NFT88" s="888"/>
      <c r="NFU88" s="888"/>
      <c r="NFV88" s="888"/>
      <c r="NFW88" s="888"/>
      <c r="NFX88" s="888"/>
      <c r="NFY88" s="888"/>
      <c r="NFZ88" s="888"/>
      <c r="NGA88" s="888"/>
      <c r="NGB88" s="888"/>
      <c r="NGC88" s="888"/>
      <c r="NGD88" s="888"/>
      <c r="NGE88" s="888"/>
      <c r="NGF88" s="888"/>
      <c r="NGG88" s="888"/>
      <c r="NGH88" s="888"/>
      <c r="NGI88" s="888"/>
      <c r="NGJ88" s="888"/>
      <c r="NGK88" s="888"/>
      <c r="NGL88" s="888"/>
      <c r="NGM88" s="888"/>
      <c r="NGN88" s="888"/>
      <c r="NGO88" s="888"/>
      <c r="NGP88" s="888"/>
      <c r="NGQ88" s="888"/>
      <c r="NGR88" s="888"/>
      <c r="NGS88" s="888"/>
      <c r="NGT88" s="888"/>
      <c r="NGU88" s="888"/>
      <c r="NGV88" s="888"/>
      <c r="NGW88" s="888"/>
      <c r="NGX88" s="888"/>
      <c r="NGY88" s="888"/>
      <c r="NGZ88" s="888"/>
      <c r="NHA88" s="888"/>
      <c r="NHB88" s="888"/>
      <c r="NHC88" s="888"/>
      <c r="NHD88" s="888"/>
      <c r="NHE88" s="888"/>
      <c r="NHF88" s="888"/>
      <c r="NHG88" s="888"/>
      <c r="NHH88" s="888"/>
      <c r="NHI88" s="888"/>
      <c r="NHJ88" s="888"/>
      <c r="NHK88" s="888"/>
      <c r="NHL88" s="888"/>
      <c r="NHM88" s="888"/>
      <c r="NHN88" s="888"/>
      <c r="NHO88" s="888"/>
      <c r="NHP88" s="888"/>
      <c r="NHQ88" s="888"/>
      <c r="NHR88" s="888"/>
      <c r="NHS88" s="888"/>
      <c r="NHT88" s="888"/>
      <c r="NHU88" s="888"/>
      <c r="NHV88" s="888"/>
      <c r="NHW88" s="888"/>
      <c r="NHX88" s="888"/>
      <c r="NHY88" s="888"/>
      <c r="NHZ88" s="888"/>
      <c r="NIA88" s="888"/>
      <c r="NIB88" s="888"/>
      <c r="NIC88" s="888"/>
      <c r="NID88" s="888"/>
      <c r="NIE88" s="888"/>
      <c r="NIF88" s="888"/>
      <c r="NIG88" s="888"/>
      <c r="NIH88" s="888"/>
      <c r="NII88" s="888"/>
      <c r="NIJ88" s="888"/>
      <c r="NIK88" s="888"/>
      <c r="NIL88" s="888"/>
      <c r="NIM88" s="888"/>
      <c r="NIN88" s="888"/>
      <c r="NIO88" s="888"/>
      <c r="NIP88" s="888"/>
      <c r="NIQ88" s="888"/>
      <c r="NIR88" s="888"/>
      <c r="NIS88" s="888"/>
      <c r="NIT88" s="888"/>
      <c r="NIU88" s="888"/>
      <c r="NIV88" s="888"/>
      <c r="NIW88" s="888"/>
      <c r="NIX88" s="888"/>
      <c r="NIY88" s="888"/>
      <c r="NIZ88" s="888"/>
      <c r="NJA88" s="888"/>
      <c r="NJB88" s="888"/>
      <c r="NJC88" s="888"/>
      <c r="NJD88" s="888"/>
      <c r="NJE88" s="888"/>
      <c r="NJF88" s="888"/>
      <c r="NJG88" s="888"/>
      <c r="NJH88" s="888"/>
      <c r="NJI88" s="888"/>
      <c r="NJJ88" s="888"/>
      <c r="NJK88" s="888"/>
      <c r="NJL88" s="888"/>
      <c r="NJM88" s="888"/>
      <c r="NJN88" s="888"/>
      <c r="NJO88" s="888"/>
      <c r="NJP88" s="888"/>
      <c r="NJQ88" s="888"/>
      <c r="NJR88" s="888"/>
      <c r="NJS88" s="888"/>
      <c r="NJT88" s="888"/>
      <c r="NJU88" s="888"/>
      <c r="NJV88" s="888"/>
      <c r="NJW88" s="888"/>
      <c r="NJX88" s="888"/>
      <c r="NJY88" s="888"/>
      <c r="NJZ88" s="888"/>
      <c r="NKA88" s="888"/>
      <c r="NKB88" s="888"/>
      <c r="NKC88" s="888"/>
      <c r="NKD88" s="888"/>
      <c r="NKE88" s="888"/>
      <c r="NKF88" s="888"/>
      <c r="NKG88" s="888"/>
      <c r="NKH88" s="888"/>
      <c r="NKI88" s="888"/>
      <c r="NKJ88" s="888"/>
      <c r="NKK88" s="888"/>
      <c r="NKL88" s="888"/>
      <c r="NKM88" s="888"/>
      <c r="NKN88" s="888"/>
      <c r="NKO88" s="888"/>
      <c r="NKP88" s="888"/>
      <c r="NKQ88" s="888"/>
      <c r="NKR88" s="888"/>
      <c r="NKS88" s="888"/>
      <c r="NKT88" s="888"/>
      <c r="NKU88" s="888"/>
      <c r="NKV88" s="888"/>
      <c r="NKW88" s="888"/>
      <c r="NKX88" s="888"/>
      <c r="NKY88" s="888"/>
      <c r="NKZ88" s="888"/>
      <c r="NLA88" s="888"/>
      <c r="NLB88" s="888"/>
      <c r="NLC88" s="888"/>
      <c r="NLD88" s="888"/>
      <c r="NLE88" s="888"/>
      <c r="NLF88" s="888"/>
      <c r="NLG88" s="888"/>
      <c r="NLH88" s="888"/>
      <c r="NLI88" s="888"/>
      <c r="NLJ88" s="888"/>
      <c r="NLK88" s="888"/>
      <c r="NLL88" s="888"/>
      <c r="NLM88" s="888"/>
      <c r="NLN88" s="888"/>
      <c r="NLO88" s="888"/>
      <c r="NLP88" s="888"/>
      <c r="NLQ88" s="888"/>
      <c r="NLR88" s="888"/>
      <c r="NLS88" s="888"/>
      <c r="NLT88" s="888"/>
      <c r="NLU88" s="888"/>
      <c r="NLV88" s="888"/>
      <c r="NLW88" s="888"/>
      <c r="NLX88" s="888"/>
      <c r="NLY88" s="888"/>
      <c r="NLZ88" s="888"/>
      <c r="NMA88" s="888"/>
      <c r="NMB88" s="888"/>
      <c r="NMC88" s="888"/>
      <c r="NMD88" s="888"/>
      <c r="NME88" s="888"/>
      <c r="NMF88" s="888"/>
      <c r="NMG88" s="888"/>
      <c r="NMH88" s="888"/>
      <c r="NMI88" s="888"/>
      <c r="NMJ88" s="888"/>
      <c r="NMK88" s="888"/>
      <c r="NML88" s="888"/>
      <c r="NMM88" s="888"/>
      <c r="NMN88" s="888"/>
      <c r="NMO88" s="888"/>
      <c r="NMP88" s="888"/>
      <c r="NMQ88" s="888"/>
      <c r="NMR88" s="888"/>
      <c r="NMS88" s="888"/>
      <c r="NMT88" s="888"/>
      <c r="NMU88" s="888"/>
      <c r="NMV88" s="888"/>
      <c r="NMW88" s="888"/>
      <c r="NMX88" s="888"/>
      <c r="NMY88" s="888"/>
      <c r="NMZ88" s="888"/>
      <c r="NNA88" s="888"/>
      <c r="NNB88" s="888"/>
      <c r="NNC88" s="888"/>
      <c r="NND88" s="888"/>
      <c r="NNE88" s="888"/>
      <c r="NNF88" s="888"/>
      <c r="NNG88" s="888"/>
      <c r="NNH88" s="888"/>
      <c r="NNI88" s="888"/>
      <c r="NNJ88" s="888"/>
      <c r="NNK88" s="888"/>
      <c r="NNL88" s="888"/>
      <c r="NNM88" s="888"/>
      <c r="NNN88" s="888"/>
      <c r="NNO88" s="888"/>
      <c r="NNP88" s="888"/>
      <c r="NNQ88" s="888"/>
      <c r="NNR88" s="888"/>
      <c r="NNS88" s="888"/>
      <c r="NNT88" s="888"/>
      <c r="NNU88" s="888"/>
      <c r="NNV88" s="888"/>
      <c r="NNW88" s="888"/>
      <c r="NNX88" s="888"/>
      <c r="NNY88" s="888"/>
      <c r="NNZ88" s="888"/>
      <c r="NOA88" s="888"/>
      <c r="NOB88" s="888"/>
      <c r="NOC88" s="888"/>
      <c r="NOD88" s="888"/>
      <c r="NOE88" s="888"/>
      <c r="NOF88" s="888"/>
      <c r="NOG88" s="888"/>
      <c r="NOH88" s="888"/>
      <c r="NOI88" s="888"/>
      <c r="NOJ88" s="888"/>
      <c r="NOK88" s="888"/>
      <c r="NOL88" s="888"/>
      <c r="NOM88" s="888"/>
      <c r="NON88" s="888"/>
      <c r="NOO88" s="888"/>
      <c r="NOP88" s="888"/>
      <c r="NOQ88" s="888"/>
      <c r="NOR88" s="888"/>
      <c r="NOS88" s="888"/>
      <c r="NOT88" s="888"/>
      <c r="NOU88" s="888"/>
      <c r="NOV88" s="888"/>
      <c r="NOW88" s="888"/>
      <c r="NOX88" s="888"/>
      <c r="NOY88" s="888"/>
      <c r="NOZ88" s="888"/>
      <c r="NPA88" s="888"/>
      <c r="NPB88" s="888"/>
      <c r="NPC88" s="888"/>
      <c r="NPD88" s="888"/>
      <c r="NPE88" s="888"/>
      <c r="NPF88" s="888"/>
      <c r="NPG88" s="888"/>
      <c r="NPH88" s="888"/>
      <c r="NPI88" s="888"/>
      <c r="NPJ88" s="888"/>
      <c r="NPK88" s="888"/>
      <c r="NPL88" s="888"/>
      <c r="NPM88" s="888"/>
      <c r="NPN88" s="888"/>
      <c r="NPO88" s="888"/>
      <c r="NPP88" s="888"/>
      <c r="NPQ88" s="888"/>
      <c r="NPR88" s="888"/>
      <c r="NPS88" s="888"/>
      <c r="NPT88" s="888"/>
      <c r="NPU88" s="888"/>
      <c r="NPV88" s="888"/>
      <c r="NPW88" s="888"/>
      <c r="NPX88" s="888"/>
      <c r="NPY88" s="888"/>
      <c r="NPZ88" s="888"/>
      <c r="NQA88" s="888"/>
      <c r="NQB88" s="888"/>
      <c r="NQC88" s="888"/>
      <c r="NQD88" s="888"/>
      <c r="NQE88" s="888"/>
      <c r="NQF88" s="888"/>
      <c r="NQG88" s="888"/>
      <c r="NQH88" s="888"/>
      <c r="NQI88" s="888"/>
      <c r="NQJ88" s="888"/>
      <c r="NQK88" s="888"/>
      <c r="NQL88" s="888"/>
      <c r="NQM88" s="888"/>
      <c r="NQN88" s="888"/>
      <c r="NQO88" s="888"/>
      <c r="NQP88" s="888"/>
      <c r="NQQ88" s="888"/>
      <c r="NQR88" s="888"/>
      <c r="NQS88" s="888"/>
      <c r="NQT88" s="888"/>
      <c r="NQU88" s="888"/>
      <c r="NQV88" s="888"/>
      <c r="NQW88" s="888"/>
      <c r="NQX88" s="888"/>
      <c r="NQY88" s="888"/>
      <c r="NQZ88" s="888"/>
      <c r="NRA88" s="888"/>
      <c r="NRB88" s="888"/>
      <c r="NRC88" s="888"/>
      <c r="NRD88" s="888"/>
      <c r="NRE88" s="888"/>
      <c r="NRF88" s="888"/>
      <c r="NRG88" s="888"/>
      <c r="NRH88" s="888"/>
      <c r="NRI88" s="888"/>
      <c r="NRJ88" s="888"/>
      <c r="NRK88" s="888"/>
      <c r="NRL88" s="888"/>
      <c r="NRM88" s="888"/>
      <c r="NRN88" s="888"/>
      <c r="NRO88" s="888"/>
      <c r="NRP88" s="888"/>
      <c r="NRQ88" s="888"/>
      <c r="NRR88" s="888"/>
      <c r="NRS88" s="888"/>
      <c r="NRT88" s="888"/>
      <c r="NRU88" s="888"/>
      <c r="NRV88" s="888"/>
      <c r="NRW88" s="888"/>
      <c r="NRX88" s="888"/>
      <c r="NRY88" s="888"/>
      <c r="NRZ88" s="888"/>
      <c r="NSA88" s="888"/>
      <c r="NSB88" s="888"/>
      <c r="NSC88" s="888"/>
      <c r="NSD88" s="888"/>
      <c r="NSE88" s="888"/>
      <c r="NSF88" s="888"/>
      <c r="NSG88" s="888"/>
      <c r="NSH88" s="888"/>
      <c r="NSI88" s="888"/>
      <c r="NSJ88" s="888"/>
      <c r="NSK88" s="888"/>
      <c r="NSL88" s="888"/>
      <c r="NSM88" s="888"/>
      <c r="NSN88" s="888"/>
      <c r="NSO88" s="888"/>
      <c r="NSP88" s="888"/>
      <c r="NSQ88" s="888"/>
      <c r="NSR88" s="888"/>
      <c r="NSS88" s="888"/>
      <c r="NST88" s="888"/>
      <c r="NSU88" s="888"/>
      <c r="NSV88" s="888"/>
      <c r="NSW88" s="888"/>
      <c r="NSX88" s="888"/>
      <c r="NSY88" s="888"/>
      <c r="NSZ88" s="888"/>
      <c r="NTA88" s="888"/>
      <c r="NTB88" s="888"/>
      <c r="NTC88" s="888"/>
      <c r="NTD88" s="888"/>
      <c r="NTE88" s="888"/>
      <c r="NTF88" s="888"/>
      <c r="NTG88" s="888"/>
      <c r="NTH88" s="888"/>
      <c r="NTI88" s="888"/>
      <c r="NTJ88" s="888"/>
      <c r="NTK88" s="888"/>
      <c r="NTL88" s="888"/>
      <c r="NTM88" s="888"/>
      <c r="NTN88" s="888"/>
      <c r="NTO88" s="888"/>
      <c r="NTP88" s="888"/>
      <c r="NTQ88" s="888"/>
      <c r="NTR88" s="888"/>
      <c r="NTS88" s="888"/>
      <c r="NTT88" s="888"/>
      <c r="NTU88" s="888"/>
      <c r="NTV88" s="888"/>
      <c r="NTW88" s="888"/>
      <c r="NTX88" s="888"/>
      <c r="NTY88" s="888"/>
      <c r="NTZ88" s="888"/>
      <c r="NUA88" s="888"/>
      <c r="NUB88" s="888"/>
      <c r="NUC88" s="888"/>
      <c r="NUD88" s="888"/>
      <c r="NUE88" s="888"/>
      <c r="NUF88" s="888"/>
      <c r="NUG88" s="888"/>
      <c r="NUH88" s="888"/>
      <c r="NUI88" s="888"/>
      <c r="NUJ88" s="888"/>
      <c r="NUK88" s="888"/>
      <c r="NUL88" s="888"/>
      <c r="NUM88" s="888"/>
      <c r="NUN88" s="888"/>
      <c r="NUO88" s="888"/>
      <c r="NUP88" s="888"/>
      <c r="NUQ88" s="888"/>
      <c r="NUR88" s="888"/>
      <c r="NUS88" s="888"/>
      <c r="NUT88" s="888"/>
      <c r="NUU88" s="888"/>
      <c r="NUV88" s="888"/>
      <c r="NUW88" s="888"/>
      <c r="NUX88" s="888"/>
      <c r="NUY88" s="888"/>
      <c r="NUZ88" s="888"/>
      <c r="NVA88" s="888"/>
      <c r="NVB88" s="888"/>
      <c r="NVC88" s="888"/>
      <c r="NVD88" s="888"/>
      <c r="NVE88" s="888"/>
      <c r="NVF88" s="888"/>
      <c r="NVG88" s="888"/>
      <c r="NVH88" s="888"/>
      <c r="NVI88" s="888"/>
      <c r="NVJ88" s="888"/>
      <c r="NVK88" s="888"/>
      <c r="NVL88" s="888"/>
      <c r="NVM88" s="888"/>
      <c r="NVN88" s="888"/>
      <c r="NVO88" s="888"/>
      <c r="NVP88" s="888"/>
      <c r="NVQ88" s="888"/>
      <c r="NVR88" s="888"/>
      <c r="NVS88" s="888"/>
      <c r="NVT88" s="888"/>
      <c r="NVU88" s="888"/>
      <c r="NVV88" s="888"/>
      <c r="NVW88" s="888"/>
      <c r="NVX88" s="888"/>
      <c r="NVY88" s="888"/>
      <c r="NVZ88" s="888"/>
      <c r="NWA88" s="888"/>
      <c r="NWB88" s="888"/>
      <c r="NWC88" s="888"/>
      <c r="NWD88" s="888"/>
      <c r="NWE88" s="888"/>
      <c r="NWF88" s="888"/>
      <c r="NWG88" s="888"/>
      <c r="NWH88" s="888"/>
      <c r="NWI88" s="888"/>
      <c r="NWJ88" s="888"/>
      <c r="NWK88" s="888"/>
      <c r="NWL88" s="888"/>
      <c r="NWM88" s="888"/>
      <c r="NWN88" s="888"/>
      <c r="NWO88" s="888"/>
      <c r="NWP88" s="888"/>
      <c r="NWQ88" s="888"/>
      <c r="NWR88" s="888"/>
      <c r="NWS88" s="888"/>
      <c r="NWT88" s="888"/>
      <c r="NWU88" s="888"/>
      <c r="NWV88" s="888"/>
      <c r="NWW88" s="888"/>
      <c r="NWX88" s="888"/>
      <c r="NWY88" s="888"/>
      <c r="NWZ88" s="888"/>
      <c r="NXA88" s="888"/>
      <c r="NXB88" s="888"/>
      <c r="NXC88" s="888"/>
      <c r="NXD88" s="888"/>
      <c r="NXE88" s="888"/>
      <c r="NXF88" s="888"/>
      <c r="NXG88" s="888"/>
      <c r="NXH88" s="888"/>
      <c r="NXI88" s="888"/>
      <c r="NXJ88" s="888"/>
      <c r="NXK88" s="888"/>
      <c r="NXL88" s="888"/>
      <c r="NXM88" s="888"/>
      <c r="NXN88" s="888"/>
      <c r="NXO88" s="888"/>
      <c r="NXP88" s="888"/>
      <c r="NXQ88" s="888"/>
      <c r="NXR88" s="888"/>
      <c r="NXS88" s="888"/>
      <c r="NXT88" s="888"/>
      <c r="NXU88" s="888"/>
      <c r="NXV88" s="888"/>
      <c r="NXW88" s="888"/>
      <c r="NXX88" s="888"/>
      <c r="NXY88" s="888"/>
      <c r="NXZ88" s="888"/>
      <c r="NYA88" s="888"/>
      <c r="NYB88" s="888"/>
      <c r="NYC88" s="888"/>
      <c r="NYD88" s="888"/>
      <c r="NYE88" s="888"/>
      <c r="NYF88" s="888"/>
      <c r="NYG88" s="888"/>
      <c r="NYH88" s="888"/>
      <c r="NYI88" s="888"/>
      <c r="NYJ88" s="888"/>
      <c r="NYK88" s="888"/>
      <c r="NYL88" s="888"/>
      <c r="NYM88" s="888"/>
      <c r="NYN88" s="888"/>
      <c r="NYO88" s="888"/>
      <c r="NYP88" s="888"/>
      <c r="NYQ88" s="888"/>
      <c r="NYR88" s="888"/>
      <c r="NYS88" s="888"/>
      <c r="NYT88" s="888"/>
      <c r="NYU88" s="888"/>
      <c r="NYV88" s="888"/>
      <c r="NYW88" s="888"/>
      <c r="NYX88" s="888"/>
      <c r="NYY88" s="888"/>
      <c r="NYZ88" s="888"/>
      <c r="NZA88" s="888"/>
      <c r="NZB88" s="888"/>
      <c r="NZC88" s="888"/>
      <c r="NZD88" s="888"/>
      <c r="NZE88" s="888"/>
      <c r="NZF88" s="888"/>
      <c r="NZG88" s="888"/>
      <c r="NZH88" s="888"/>
      <c r="NZI88" s="888"/>
      <c r="NZJ88" s="888"/>
      <c r="NZK88" s="888"/>
      <c r="NZL88" s="888"/>
      <c r="NZM88" s="888"/>
      <c r="NZN88" s="888"/>
      <c r="NZO88" s="888"/>
      <c r="NZP88" s="888"/>
      <c r="NZQ88" s="888"/>
      <c r="NZR88" s="888"/>
      <c r="NZS88" s="888"/>
      <c r="NZT88" s="888"/>
      <c r="NZU88" s="888"/>
      <c r="NZV88" s="888"/>
      <c r="NZW88" s="888"/>
      <c r="NZX88" s="888"/>
      <c r="NZY88" s="888"/>
      <c r="NZZ88" s="888"/>
      <c r="OAA88" s="888"/>
      <c r="OAB88" s="888"/>
      <c r="OAC88" s="888"/>
      <c r="OAD88" s="888"/>
      <c r="OAE88" s="888"/>
      <c r="OAF88" s="888"/>
      <c r="OAG88" s="888"/>
      <c r="OAH88" s="888"/>
      <c r="OAI88" s="888"/>
      <c r="OAJ88" s="888"/>
      <c r="OAK88" s="888"/>
      <c r="OAL88" s="888"/>
      <c r="OAM88" s="888"/>
      <c r="OAN88" s="888"/>
      <c r="OAO88" s="888"/>
      <c r="OAP88" s="888"/>
      <c r="OAQ88" s="888"/>
      <c r="OAR88" s="888"/>
      <c r="OAS88" s="888"/>
      <c r="OAT88" s="888"/>
      <c r="OAU88" s="888"/>
      <c r="OAV88" s="888"/>
      <c r="OAW88" s="888"/>
      <c r="OAX88" s="888"/>
      <c r="OAY88" s="888"/>
      <c r="OAZ88" s="888"/>
      <c r="OBA88" s="888"/>
      <c r="OBB88" s="888"/>
      <c r="OBC88" s="888"/>
      <c r="OBD88" s="888"/>
      <c r="OBE88" s="888"/>
      <c r="OBF88" s="888"/>
      <c r="OBG88" s="888"/>
      <c r="OBH88" s="888"/>
      <c r="OBI88" s="888"/>
      <c r="OBJ88" s="888"/>
      <c r="OBK88" s="888"/>
      <c r="OBL88" s="888"/>
      <c r="OBM88" s="888"/>
      <c r="OBN88" s="888"/>
      <c r="OBO88" s="888"/>
      <c r="OBP88" s="888"/>
      <c r="OBQ88" s="888"/>
      <c r="OBR88" s="888"/>
      <c r="OBS88" s="888"/>
      <c r="OBT88" s="888"/>
      <c r="OBU88" s="888"/>
      <c r="OBV88" s="888"/>
      <c r="OBW88" s="888"/>
      <c r="OBX88" s="888"/>
      <c r="OBY88" s="888"/>
      <c r="OBZ88" s="888"/>
      <c r="OCA88" s="888"/>
      <c r="OCB88" s="888"/>
      <c r="OCC88" s="888"/>
      <c r="OCD88" s="888"/>
      <c r="OCE88" s="888"/>
      <c r="OCF88" s="888"/>
      <c r="OCG88" s="888"/>
      <c r="OCH88" s="888"/>
      <c r="OCI88" s="888"/>
      <c r="OCJ88" s="888"/>
      <c r="OCK88" s="888"/>
      <c r="OCL88" s="888"/>
      <c r="OCM88" s="888"/>
      <c r="OCN88" s="888"/>
      <c r="OCO88" s="888"/>
      <c r="OCP88" s="888"/>
      <c r="OCQ88" s="888"/>
      <c r="OCR88" s="888"/>
      <c r="OCS88" s="888"/>
      <c r="OCT88" s="888"/>
      <c r="OCU88" s="888"/>
      <c r="OCV88" s="888"/>
      <c r="OCW88" s="888"/>
      <c r="OCX88" s="888"/>
      <c r="OCY88" s="888"/>
      <c r="OCZ88" s="888"/>
      <c r="ODA88" s="888"/>
      <c r="ODB88" s="888"/>
      <c r="ODC88" s="888"/>
      <c r="ODD88" s="888"/>
      <c r="ODE88" s="888"/>
      <c r="ODF88" s="888"/>
      <c r="ODG88" s="888"/>
      <c r="ODH88" s="888"/>
      <c r="ODI88" s="888"/>
      <c r="ODJ88" s="888"/>
      <c r="ODK88" s="888"/>
      <c r="ODL88" s="888"/>
      <c r="ODM88" s="888"/>
      <c r="ODN88" s="888"/>
      <c r="ODO88" s="888"/>
      <c r="ODP88" s="888"/>
      <c r="ODQ88" s="888"/>
      <c r="ODR88" s="888"/>
      <c r="ODS88" s="888"/>
      <c r="ODT88" s="888"/>
      <c r="ODU88" s="888"/>
      <c r="ODV88" s="888"/>
      <c r="ODW88" s="888"/>
      <c r="ODX88" s="888"/>
      <c r="ODY88" s="888"/>
      <c r="ODZ88" s="888"/>
      <c r="OEA88" s="888"/>
      <c r="OEB88" s="888"/>
      <c r="OEC88" s="888"/>
      <c r="OED88" s="888"/>
      <c r="OEE88" s="888"/>
      <c r="OEF88" s="888"/>
      <c r="OEG88" s="888"/>
      <c r="OEH88" s="888"/>
      <c r="OEI88" s="888"/>
      <c r="OEJ88" s="888"/>
      <c r="OEK88" s="888"/>
      <c r="OEL88" s="888"/>
      <c r="OEM88" s="888"/>
      <c r="OEN88" s="888"/>
      <c r="OEO88" s="888"/>
      <c r="OEP88" s="888"/>
      <c r="OEQ88" s="888"/>
      <c r="OER88" s="888"/>
      <c r="OES88" s="888"/>
      <c r="OET88" s="888"/>
      <c r="OEU88" s="888"/>
      <c r="OEV88" s="888"/>
      <c r="OEW88" s="888"/>
      <c r="OEX88" s="888"/>
      <c r="OEY88" s="888"/>
      <c r="OEZ88" s="888"/>
      <c r="OFA88" s="888"/>
      <c r="OFB88" s="888"/>
      <c r="OFC88" s="888"/>
      <c r="OFD88" s="888"/>
      <c r="OFE88" s="888"/>
      <c r="OFF88" s="888"/>
      <c r="OFG88" s="888"/>
      <c r="OFH88" s="888"/>
      <c r="OFI88" s="888"/>
      <c r="OFJ88" s="888"/>
      <c r="OFK88" s="888"/>
      <c r="OFL88" s="888"/>
      <c r="OFM88" s="888"/>
      <c r="OFN88" s="888"/>
      <c r="OFO88" s="888"/>
      <c r="OFP88" s="888"/>
      <c r="OFQ88" s="888"/>
      <c r="OFR88" s="888"/>
      <c r="OFS88" s="888"/>
      <c r="OFT88" s="888"/>
      <c r="OFU88" s="888"/>
      <c r="OFV88" s="888"/>
      <c r="OFW88" s="888"/>
      <c r="OFX88" s="888"/>
      <c r="OFY88" s="888"/>
      <c r="OFZ88" s="888"/>
      <c r="OGA88" s="888"/>
      <c r="OGB88" s="888"/>
      <c r="OGC88" s="888"/>
      <c r="OGD88" s="888"/>
      <c r="OGE88" s="888"/>
      <c r="OGF88" s="888"/>
      <c r="OGG88" s="888"/>
      <c r="OGH88" s="888"/>
      <c r="OGI88" s="888"/>
      <c r="OGJ88" s="888"/>
      <c r="OGK88" s="888"/>
      <c r="OGL88" s="888"/>
      <c r="OGM88" s="888"/>
      <c r="OGN88" s="888"/>
      <c r="OGO88" s="888"/>
      <c r="OGP88" s="888"/>
      <c r="OGQ88" s="888"/>
      <c r="OGR88" s="888"/>
      <c r="OGS88" s="888"/>
      <c r="OGT88" s="888"/>
      <c r="OGU88" s="888"/>
      <c r="OGV88" s="888"/>
      <c r="OGW88" s="888"/>
      <c r="OGX88" s="888"/>
      <c r="OGY88" s="888"/>
      <c r="OGZ88" s="888"/>
      <c r="OHA88" s="888"/>
      <c r="OHB88" s="888"/>
      <c r="OHC88" s="888"/>
      <c r="OHD88" s="888"/>
      <c r="OHE88" s="888"/>
      <c r="OHF88" s="888"/>
      <c r="OHG88" s="888"/>
      <c r="OHH88" s="888"/>
      <c r="OHI88" s="888"/>
      <c r="OHJ88" s="888"/>
      <c r="OHK88" s="888"/>
      <c r="OHL88" s="888"/>
      <c r="OHM88" s="888"/>
      <c r="OHN88" s="888"/>
      <c r="OHO88" s="888"/>
      <c r="OHP88" s="888"/>
      <c r="OHQ88" s="888"/>
      <c r="OHR88" s="888"/>
      <c r="OHS88" s="888"/>
      <c r="OHT88" s="888"/>
      <c r="OHU88" s="888"/>
      <c r="OHV88" s="888"/>
      <c r="OHW88" s="888"/>
      <c r="OHX88" s="888"/>
      <c r="OHY88" s="888"/>
      <c r="OHZ88" s="888"/>
      <c r="OIA88" s="888"/>
      <c r="OIB88" s="888"/>
      <c r="OIC88" s="888"/>
      <c r="OID88" s="888"/>
      <c r="OIE88" s="888"/>
      <c r="OIF88" s="888"/>
      <c r="OIG88" s="888"/>
      <c r="OIH88" s="888"/>
      <c r="OII88" s="888"/>
      <c r="OIJ88" s="888"/>
      <c r="OIK88" s="888"/>
      <c r="OIL88" s="888"/>
      <c r="OIM88" s="888"/>
      <c r="OIN88" s="888"/>
      <c r="OIO88" s="888"/>
      <c r="OIP88" s="888"/>
      <c r="OIQ88" s="888"/>
      <c r="OIR88" s="888"/>
      <c r="OIS88" s="888"/>
      <c r="OIT88" s="888"/>
      <c r="OIU88" s="888"/>
      <c r="OIV88" s="888"/>
      <c r="OIW88" s="888"/>
      <c r="OIX88" s="888"/>
      <c r="OIY88" s="888"/>
      <c r="OIZ88" s="888"/>
      <c r="OJA88" s="888"/>
      <c r="OJB88" s="888"/>
      <c r="OJC88" s="888"/>
      <c r="OJD88" s="888"/>
      <c r="OJE88" s="888"/>
      <c r="OJF88" s="888"/>
      <c r="OJG88" s="888"/>
      <c r="OJH88" s="888"/>
      <c r="OJI88" s="888"/>
      <c r="OJJ88" s="888"/>
      <c r="OJK88" s="888"/>
      <c r="OJL88" s="888"/>
      <c r="OJM88" s="888"/>
      <c r="OJN88" s="888"/>
      <c r="OJO88" s="888"/>
      <c r="OJP88" s="888"/>
      <c r="OJQ88" s="888"/>
      <c r="OJR88" s="888"/>
      <c r="OJS88" s="888"/>
      <c r="OJT88" s="888"/>
      <c r="OJU88" s="888"/>
      <c r="OJV88" s="888"/>
      <c r="OJW88" s="888"/>
      <c r="OJX88" s="888"/>
      <c r="OJY88" s="888"/>
      <c r="OJZ88" s="888"/>
      <c r="OKA88" s="888"/>
      <c r="OKB88" s="888"/>
      <c r="OKC88" s="888"/>
      <c r="OKD88" s="888"/>
      <c r="OKE88" s="888"/>
      <c r="OKF88" s="888"/>
      <c r="OKG88" s="888"/>
      <c r="OKH88" s="888"/>
      <c r="OKI88" s="888"/>
      <c r="OKJ88" s="888"/>
      <c r="OKK88" s="888"/>
      <c r="OKL88" s="888"/>
      <c r="OKM88" s="888"/>
      <c r="OKN88" s="888"/>
      <c r="OKO88" s="888"/>
      <c r="OKP88" s="888"/>
      <c r="OKQ88" s="888"/>
      <c r="OKR88" s="888"/>
      <c r="OKS88" s="888"/>
      <c r="OKT88" s="888"/>
      <c r="OKU88" s="888"/>
      <c r="OKV88" s="888"/>
      <c r="OKW88" s="888"/>
      <c r="OKX88" s="888"/>
      <c r="OKY88" s="888"/>
      <c r="OKZ88" s="888"/>
      <c r="OLA88" s="888"/>
      <c r="OLB88" s="888"/>
      <c r="OLC88" s="888"/>
      <c r="OLD88" s="888"/>
      <c r="OLE88" s="888"/>
      <c r="OLF88" s="888"/>
      <c r="OLG88" s="888"/>
      <c r="OLH88" s="888"/>
      <c r="OLI88" s="888"/>
      <c r="OLJ88" s="888"/>
      <c r="OLK88" s="888"/>
      <c r="OLL88" s="888"/>
      <c r="OLM88" s="888"/>
      <c r="OLN88" s="888"/>
      <c r="OLO88" s="888"/>
      <c r="OLP88" s="888"/>
      <c r="OLQ88" s="888"/>
      <c r="OLR88" s="888"/>
      <c r="OLS88" s="888"/>
      <c r="OLT88" s="888"/>
      <c r="OLU88" s="888"/>
      <c r="OLV88" s="888"/>
      <c r="OLW88" s="888"/>
      <c r="OLX88" s="888"/>
      <c r="OLY88" s="888"/>
      <c r="OLZ88" s="888"/>
      <c r="OMA88" s="888"/>
      <c r="OMB88" s="888"/>
      <c r="OMC88" s="888"/>
      <c r="OMD88" s="888"/>
      <c r="OME88" s="888"/>
      <c r="OMF88" s="888"/>
      <c r="OMG88" s="888"/>
      <c r="OMH88" s="888"/>
      <c r="OMI88" s="888"/>
      <c r="OMJ88" s="888"/>
      <c r="OMK88" s="888"/>
      <c r="OML88" s="888"/>
      <c r="OMM88" s="888"/>
      <c r="OMN88" s="888"/>
      <c r="OMO88" s="888"/>
      <c r="OMP88" s="888"/>
      <c r="OMQ88" s="888"/>
      <c r="OMR88" s="888"/>
      <c r="OMS88" s="888"/>
      <c r="OMT88" s="888"/>
      <c r="OMU88" s="888"/>
      <c r="OMV88" s="888"/>
      <c r="OMW88" s="888"/>
      <c r="OMX88" s="888"/>
      <c r="OMY88" s="888"/>
      <c r="OMZ88" s="888"/>
      <c r="ONA88" s="888"/>
      <c r="ONB88" s="888"/>
      <c r="ONC88" s="888"/>
      <c r="OND88" s="888"/>
      <c r="ONE88" s="888"/>
      <c r="ONF88" s="888"/>
      <c r="ONG88" s="888"/>
      <c r="ONH88" s="888"/>
      <c r="ONI88" s="888"/>
      <c r="ONJ88" s="888"/>
      <c r="ONK88" s="888"/>
      <c r="ONL88" s="888"/>
      <c r="ONM88" s="888"/>
      <c r="ONN88" s="888"/>
      <c r="ONO88" s="888"/>
      <c r="ONP88" s="888"/>
      <c r="ONQ88" s="888"/>
      <c r="ONR88" s="888"/>
      <c r="ONS88" s="888"/>
      <c r="ONT88" s="888"/>
      <c r="ONU88" s="888"/>
      <c r="ONV88" s="888"/>
      <c r="ONW88" s="888"/>
      <c r="ONX88" s="888"/>
      <c r="ONY88" s="888"/>
      <c r="ONZ88" s="888"/>
      <c r="OOA88" s="888"/>
      <c r="OOB88" s="888"/>
      <c r="OOC88" s="888"/>
      <c r="OOD88" s="888"/>
      <c r="OOE88" s="888"/>
      <c r="OOF88" s="888"/>
      <c r="OOG88" s="888"/>
      <c r="OOH88" s="888"/>
      <c r="OOI88" s="888"/>
      <c r="OOJ88" s="888"/>
      <c r="OOK88" s="888"/>
      <c r="OOL88" s="888"/>
      <c r="OOM88" s="888"/>
      <c r="OON88" s="888"/>
      <c r="OOO88" s="888"/>
      <c r="OOP88" s="888"/>
      <c r="OOQ88" s="888"/>
      <c r="OOR88" s="888"/>
      <c r="OOS88" s="888"/>
      <c r="OOT88" s="888"/>
      <c r="OOU88" s="888"/>
      <c r="OOV88" s="888"/>
      <c r="OOW88" s="888"/>
      <c r="OOX88" s="888"/>
      <c r="OOY88" s="888"/>
      <c r="OOZ88" s="888"/>
      <c r="OPA88" s="888"/>
      <c r="OPB88" s="888"/>
      <c r="OPC88" s="888"/>
      <c r="OPD88" s="888"/>
      <c r="OPE88" s="888"/>
      <c r="OPF88" s="888"/>
      <c r="OPG88" s="888"/>
      <c r="OPH88" s="888"/>
      <c r="OPI88" s="888"/>
      <c r="OPJ88" s="888"/>
      <c r="OPK88" s="888"/>
      <c r="OPL88" s="888"/>
      <c r="OPM88" s="888"/>
      <c r="OPN88" s="888"/>
      <c r="OPO88" s="888"/>
      <c r="OPP88" s="888"/>
      <c r="OPQ88" s="888"/>
      <c r="OPR88" s="888"/>
      <c r="OPS88" s="888"/>
      <c r="OPT88" s="888"/>
      <c r="OPU88" s="888"/>
      <c r="OPV88" s="888"/>
      <c r="OPW88" s="888"/>
      <c r="OPX88" s="888"/>
      <c r="OPY88" s="888"/>
      <c r="OPZ88" s="888"/>
      <c r="OQA88" s="888"/>
      <c r="OQB88" s="888"/>
      <c r="OQC88" s="888"/>
      <c r="OQD88" s="888"/>
      <c r="OQE88" s="888"/>
      <c r="OQF88" s="888"/>
      <c r="OQG88" s="888"/>
      <c r="OQH88" s="888"/>
      <c r="OQI88" s="888"/>
      <c r="OQJ88" s="888"/>
      <c r="OQK88" s="888"/>
      <c r="OQL88" s="888"/>
      <c r="OQM88" s="888"/>
      <c r="OQN88" s="888"/>
      <c r="OQO88" s="888"/>
      <c r="OQP88" s="888"/>
      <c r="OQQ88" s="888"/>
      <c r="OQR88" s="888"/>
      <c r="OQS88" s="888"/>
      <c r="OQT88" s="888"/>
      <c r="OQU88" s="888"/>
      <c r="OQV88" s="888"/>
      <c r="OQW88" s="888"/>
      <c r="OQX88" s="888"/>
      <c r="OQY88" s="888"/>
      <c r="OQZ88" s="888"/>
      <c r="ORA88" s="888"/>
      <c r="ORB88" s="888"/>
      <c r="ORC88" s="888"/>
      <c r="ORD88" s="888"/>
      <c r="ORE88" s="888"/>
      <c r="ORF88" s="888"/>
      <c r="ORG88" s="888"/>
      <c r="ORH88" s="888"/>
      <c r="ORI88" s="888"/>
      <c r="ORJ88" s="888"/>
      <c r="ORK88" s="888"/>
      <c r="ORL88" s="888"/>
      <c r="ORM88" s="888"/>
      <c r="ORN88" s="888"/>
      <c r="ORO88" s="888"/>
      <c r="ORP88" s="888"/>
      <c r="ORQ88" s="888"/>
      <c r="ORR88" s="888"/>
      <c r="ORS88" s="888"/>
      <c r="ORT88" s="888"/>
      <c r="ORU88" s="888"/>
      <c r="ORV88" s="888"/>
      <c r="ORW88" s="888"/>
      <c r="ORX88" s="888"/>
      <c r="ORY88" s="888"/>
      <c r="ORZ88" s="888"/>
      <c r="OSA88" s="888"/>
      <c r="OSB88" s="888"/>
      <c r="OSC88" s="888"/>
      <c r="OSD88" s="888"/>
      <c r="OSE88" s="888"/>
      <c r="OSF88" s="888"/>
      <c r="OSG88" s="888"/>
      <c r="OSH88" s="888"/>
      <c r="OSI88" s="888"/>
      <c r="OSJ88" s="888"/>
      <c r="OSK88" s="888"/>
      <c r="OSL88" s="888"/>
      <c r="OSM88" s="888"/>
      <c r="OSN88" s="888"/>
      <c r="OSO88" s="888"/>
      <c r="OSP88" s="888"/>
      <c r="OSQ88" s="888"/>
      <c r="OSR88" s="888"/>
      <c r="OSS88" s="888"/>
      <c r="OST88" s="888"/>
      <c r="OSU88" s="888"/>
      <c r="OSV88" s="888"/>
      <c r="OSW88" s="888"/>
      <c r="OSX88" s="888"/>
      <c r="OSY88" s="888"/>
      <c r="OSZ88" s="888"/>
      <c r="OTA88" s="888"/>
      <c r="OTB88" s="888"/>
      <c r="OTC88" s="888"/>
      <c r="OTD88" s="888"/>
      <c r="OTE88" s="888"/>
      <c r="OTF88" s="888"/>
      <c r="OTG88" s="888"/>
      <c r="OTH88" s="888"/>
      <c r="OTI88" s="888"/>
      <c r="OTJ88" s="888"/>
      <c r="OTK88" s="888"/>
      <c r="OTL88" s="888"/>
      <c r="OTM88" s="888"/>
      <c r="OTN88" s="888"/>
      <c r="OTO88" s="888"/>
      <c r="OTP88" s="888"/>
      <c r="OTQ88" s="888"/>
      <c r="OTR88" s="888"/>
      <c r="OTS88" s="888"/>
      <c r="OTT88" s="888"/>
      <c r="OTU88" s="888"/>
      <c r="OTV88" s="888"/>
      <c r="OTW88" s="888"/>
      <c r="OTX88" s="888"/>
      <c r="OTY88" s="888"/>
      <c r="OTZ88" s="888"/>
      <c r="OUA88" s="888"/>
      <c r="OUB88" s="888"/>
      <c r="OUC88" s="888"/>
      <c r="OUD88" s="888"/>
      <c r="OUE88" s="888"/>
      <c r="OUF88" s="888"/>
      <c r="OUG88" s="888"/>
      <c r="OUH88" s="888"/>
      <c r="OUI88" s="888"/>
      <c r="OUJ88" s="888"/>
      <c r="OUK88" s="888"/>
      <c r="OUL88" s="888"/>
      <c r="OUM88" s="888"/>
      <c r="OUN88" s="888"/>
      <c r="OUO88" s="888"/>
      <c r="OUP88" s="888"/>
      <c r="OUQ88" s="888"/>
      <c r="OUR88" s="888"/>
      <c r="OUS88" s="888"/>
      <c r="OUT88" s="888"/>
      <c r="OUU88" s="888"/>
      <c r="OUV88" s="888"/>
      <c r="OUW88" s="888"/>
      <c r="OUX88" s="888"/>
      <c r="OUY88" s="888"/>
      <c r="OUZ88" s="888"/>
      <c r="OVA88" s="888"/>
      <c r="OVB88" s="888"/>
      <c r="OVC88" s="888"/>
      <c r="OVD88" s="888"/>
      <c r="OVE88" s="888"/>
      <c r="OVF88" s="888"/>
      <c r="OVG88" s="888"/>
      <c r="OVH88" s="888"/>
      <c r="OVI88" s="888"/>
      <c r="OVJ88" s="888"/>
      <c r="OVK88" s="888"/>
      <c r="OVL88" s="888"/>
      <c r="OVM88" s="888"/>
      <c r="OVN88" s="888"/>
      <c r="OVO88" s="888"/>
      <c r="OVP88" s="888"/>
      <c r="OVQ88" s="888"/>
      <c r="OVR88" s="888"/>
      <c r="OVS88" s="888"/>
      <c r="OVT88" s="888"/>
      <c r="OVU88" s="888"/>
      <c r="OVV88" s="888"/>
      <c r="OVW88" s="888"/>
      <c r="OVX88" s="888"/>
      <c r="OVY88" s="888"/>
      <c r="OVZ88" s="888"/>
      <c r="OWA88" s="888"/>
      <c r="OWB88" s="888"/>
      <c r="OWC88" s="888"/>
      <c r="OWD88" s="888"/>
      <c r="OWE88" s="888"/>
      <c r="OWF88" s="888"/>
      <c r="OWG88" s="888"/>
      <c r="OWH88" s="888"/>
      <c r="OWI88" s="888"/>
      <c r="OWJ88" s="888"/>
      <c r="OWK88" s="888"/>
      <c r="OWL88" s="888"/>
      <c r="OWM88" s="888"/>
      <c r="OWN88" s="888"/>
      <c r="OWO88" s="888"/>
      <c r="OWP88" s="888"/>
      <c r="OWQ88" s="888"/>
      <c r="OWR88" s="888"/>
      <c r="OWS88" s="888"/>
      <c r="OWT88" s="888"/>
      <c r="OWU88" s="888"/>
      <c r="OWV88" s="888"/>
      <c r="OWW88" s="888"/>
      <c r="OWX88" s="888"/>
      <c r="OWY88" s="888"/>
      <c r="OWZ88" s="888"/>
      <c r="OXA88" s="888"/>
      <c r="OXB88" s="888"/>
      <c r="OXC88" s="888"/>
      <c r="OXD88" s="888"/>
      <c r="OXE88" s="888"/>
      <c r="OXF88" s="888"/>
      <c r="OXG88" s="888"/>
      <c r="OXH88" s="888"/>
      <c r="OXI88" s="888"/>
      <c r="OXJ88" s="888"/>
      <c r="OXK88" s="888"/>
      <c r="OXL88" s="888"/>
      <c r="OXM88" s="888"/>
      <c r="OXN88" s="888"/>
      <c r="OXO88" s="888"/>
      <c r="OXP88" s="888"/>
      <c r="OXQ88" s="888"/>
      <c r="OXR88" s="888"/>
      <c r="OXS88" s="888"/>
      <c r="OXT88" s="888"/>
      <c r="OXU88" s="888"/>
      <c r="OXV88" s="888"/>
      <c r="OXW88" s="888"/>
      <c r="OXX88" s="888"/>
      <c r="OXY88" s="888"/>
      <c r="OXZ88" s="888"/>
      <c r="OYA88" s="888"/>
      <c r="OYB88" s="888"/>
      <c r="OYC88" s="888"/>
      <c r="OYD88" s="888"/>
      <c r="OYE88" s="888"/>
      <c r="OYF88" s="888"/>
      <c r="OYG88" s="888"/>
      <c r="OYH88" s="888"/>
      <c r="OYI88" s="888"/>
      <c r="OYJ88" s="888"/>
      <c r="OYK88" s="888"/>
      <c r="OYL88" s="888"/>
      <c r="OYM88" s="888"/>
      <c r="OYN88" s="888"/>
      <c r="OYO88" s="888"/>
      <c r="OYP88" s="888"/>
      <c r="OYQ88" s="888"/>
      <c r="OYR88" s="888"/>
      <c r="OYS88" s="888"/>
      <c r="OYT88" s="888"/>
      <c r="OYU88" s="888"/>
      <c r="OYV88" s="888"/>
      <c r="OYW88" s="888"/>
      <c r="OYX88" s="888"/>
      <c r="OYY88" s="888"/>
      <c r="OYZ88" s="888"/>
      <c r="OZA88" s="888"/>
      <c r="OZB88" s="888"/>
      <c r="OZC88" s="888"/>
      <c r="OZD88" s="888"/>
      <c r="OZE88" s="888"/>
      <c r="OZF88" s="888"/>
      <c r="OZG88" s="888"/>
      <c r="OZH88" s="888"/>
      <c r="OZI88" s="888"/>
      <c r="OZJ88" s="888"/>
      <c r="OZK88" s="888"/>
      <c r="OZL88" s="888"/>
      <c r="OZM88" s="888"/>
      <c r="OZN88" s="888"/>
      <c r="OZO88" s="888"/>
      <c r="OZP88" s="888"/>
      <c r="OZQ88" s="888"/>
      <c r="OZR88" s="888"/>
      <c r="OZS88" s="888"/>
      <c r="OZT88" s="888"/>
      <c r="OZU88" s="888"/>
      <c r="OZV88" s="888"/>
      <c r="OZW88" s="888"/>
      <c r="OZX88" s="888"/>
      <c r="OZY88" s="888"/>
      <c r="OZZ88" s="888"/>
      <c r="PAA88" s="888"/>
      <c r="PAB88" s="888"/>
      <c r="PAC88" s="888"/>
      <c r="PAD88" s="888"/>
      <c r="PAE88" s="888"/>
      <c r="PAF88" s="888"/>
      <c r="PAG88" s="888"/>
      <c r="PAH88" s="888"/>
      <c r="PAI88" s="888"/>
      <c r="PAJ88" s="888"/>
      <c r="PAK88" s="888"/>
      <c r="PAL88" s="888"/>
      <c r="PAM88" s="888"/>
      <c r="PAN88" s="888"/>
      <c r="PAO88" s="888"/>
      <c r="PAP88" s="888"/>
      <c r="PAQ88" s="888"/>
      <c r="PAR88" s="888"/>
      <c r="PAS88" s="888"/>
      <c r="PAT88" s="888"/>
      <c r="PAU88" s="888"/>
      <c r="PAV88" s="888"/>
      <c r="PAW88" s="888"/>
      <c r="PAX88" s="888"/>
      <c r="PAY88" s="888"/>
      <c r="PAZ88" s="888"/>
      <c r="PBA88" s="888"/>
      <c r="PBB88" s="888"/>
      <c r="PBC88" s="888"/>
      <c r="PBD88" s="888"/>
      <c r="PBE88" s="888"/>
      <c r="PBF88" s="888"/>
      <c r="PBG88" s="888"/>
      <c r="PBH88" s="888"/>
      <c r="PBI88" s="888"/>
      <c r="PBJ88" s="888"/>
      <c r="PBK88" s="888"/>
      <c r="PBL88" s="888"/>
      <c r="PBM88" s="888"/>
      <c r="PBN88" s="888"/>
      <c r="PBO88" s="888"/>
      <c r="PBP88" s="888"/>
      <c r="PBQ88" s="888"/>
      <c r="PBR88" s="888"/>
      <c r="PBS88" s="888"/>
      <c r="PBT88" s="888"/>
      <c r="PBU88" s="888"/>
      <c r="PBV88" s="888"/>
      <c r="PBW88" s="888"/>
      <c r="PBX88" s="888"/>
      <c r="PBY88" s="888"/>
      <c r="PBZ88" s="888"/>
      <c r="PCA88" s="888"/>
      <c r="PCB88" s="888"/>
      <c r="PCC88" s="888"/>
      <c r="PCD88" s="888"/>
      <c r="PCE88" s="888"/>
      <c r="PCF88" s="888"/>
      <c r="PCG88" s="888"/>
      <c r="PCH88" s="888"/>
      <c r="PCI88" s="888"/>
      <c r="PCJ88" s="888"/>
      <c r="PCK88" s="888"/>
      <c r="PCL88" s="888"/>
      <c r="PCM88" s="888"/>
      <c r="PCN88" s="888"/>
      <c r="PCO88" s="888"/>
      <c r="PCP88" s="888"/>
      <c r="PCQ88" s="888"/>
      <c r="PCR88" s="888"/>
      <c r="PCS88" s="888"/>
      <c r="PCT88" s="888"/>
      <c r="PCU88" s="888"/>
      <c r="PCV88" s="888"/>
      <c r="PCW88" s="888"/>
      <c r="PCX88" s="888"/>
      <c r="PCY88" s="888"/>
      <c r="PCZ88" s="888"/>
      <c r="PDA88" s="888"/>
      <c r="PDB88" s="888"/>
      <c r="PDC88" s="888"/>
      <c r="PDD88" s="888"/>
      <c r="PDE88" s="888"/>
      <c r="PDF88" s="888"/>
      <c r="PDG88" s="888"/>
      <c r="PDH88" s="888"/>
      <c r="PDI88" s="888"/>
      <c r="PDJ88" s="888"/>
      <c r="PDK88" s="888"/>
      <c r="PDL88" s="888"/>
      <c r="PDM88" s="888"/>
      <c r="PDN88" s="888"/>
      <c r="PDO88" s="888"/>
      <c r="PDP88" s="888"/>
      <c r="PDQ88" s="888"/>
      <c r="PDR88" s="888"/>
      <c r="PDS88" s="888"/>
      <c r="PDT88" s="888"/>
      <c r="PDU88" s="888"/>
      <c r="PDV88" s="888"/>
      <c r="PDW88" s="888"/>
      <c r="PDX88" s="888"/>
      <c r="PDY88" s="888"/>
      <c r="PDZ88" s="888"/>
      <c r="PEA88" s="888"/>
      <c r="PEB88" s="888"/>
      <c r="PEC88" s="888"/>
      <c r="PED88" s="888"/>
      <c r="PEE88" s="888"/>
      <c r="PEF88" s="888"/>
      <c r="PEG88" s="888"/>
      <c r="PEH88" s="888"/>
      <c r="PEI88" s="888"/>
      <c r="PEJ88" s="888"/>
      <c r="PEK88" s="888"/>
      <c r="PEL88" s="888"/>
      <c r="PEM88" s="888"/>
      <c r="PEN88" s="888"/>
      <c r="PEO88" s="888"/>
      <c r="PEP88" s="888"/>
      <c r="PEQ88" s="888"/>
      <c r="PER88" s="888"/>
      <c r="PES88" s="888"/>
      <c r="PET88" s="888"/>
      <c r="PEU88" s="888"/>
      <c r="PEV88" s="888"/>
      <c r="PEW88" s="888"/>
      <c r="PEX88" s="888"/>
      <c r="PEY88" s="888"/>
      <c r="PEZ88" s="888"/>
      <c r="PFA88" s="888"/>
      <c r="PFB88" s="888"/>
      <c r="PFC88" s="888"/>
      <c r="PFD88" s="888"/>
      <c r="PFE88" s="888"/>
      <c r="PFF88" s="888"/>
      <c r="PFG88" s="888"/>
      <c r="PFH88" s="888"/>
      <c r="PFI88" s="888"/>
      <c r="PFJ88" s="888"/>
      <c r="PFK88" s="888"/>
      <c r="PFL88" s="888"/>
      <c r="PFM88" s="888"/>
      <c r="PFN88" s="888"/>
      <c r="PFO88" s="888"/>
      <c r="PFP88" s="888"/>
      <c r="PFQ88" s="888"/>
      <c r="PFR88" s="888"/>
      <c r="PFS88" s="888"/>
      <c r="PFT88" s="888"/>
      <c r="PFU88" s="888"/>
      <c r="PFV88" s="888"/>
      <c r="PFW88" s="888"/>
      <c r="PFX88" s="888"/>
      <c r="PFY88" s="888"/>
      <c r="PFZ88" s="888"/>
      <c r="PGA88" s="888"/>
      <c r="PGB88" s="888"/>
      <c r="PGC88" s="888"/>
      <c r="PGD88" s="888"/>
      <c r="PGE88" s="888"/>
      <c r="PGF88" s="888"/>
      <c r="PGG88" s="888"/>
      <c r="PGH88" s="888"/>
      <c r="PGI88" s="888"/>
      <c r="PGJ88" s="888"/>
      <c r="PGK88" s="888"/>
      <c r="PGL88" s="888"/>
      <c r="PGM88" s="888"/>
      <c r="PGN88" s="888"/>
      <c r="PGO88" s="888"/>
      <c r="PGP88" s="888"/>
      <c r="PGQ88" s="888"/>
      <c r="PGR88" s="888"/>
      <c r="PGS88" s="888"/>
      <c r="PGT88" s="888"/>
      <c r="PGU88" s="888"/>
      <c r="PGV88" s="888"/>
      <c r="PGW88" s="888"/>
      <c r="PGX88" s="888"/>
      <c r="PGY88" s="888"/>
      <c r="PGZ88" s="888"/>
      <c r="PHA88" s="888"/>
      <c r="PHB88" s="888"/>
      <c r="PHC88" s="888"/>
      <c r="PHD88" s="888"/>
      <c r="PHE88" s="888"/>
      <c r="PHF88" s="888"/>
      <c r="PHG88" s="888"/>
      <c r="PHH88" s="888"/>
      <c r="PHI88" s="888"/>
      <c r="PHJ88" s="888"/>
      <c r="PHK88" s="888"/>
      <c r="PHL88" s="888"/>
      <c r="PHM88" s="888"/>
      <c r="PHN88" s="888"/>
      <c r="PHO88" s="888"/>
      <c r="PHP88" s="888"/>
      <c r="PHQ88" s="888"/>
      <c r="PHR88" s="888"/>
      <c r="PHS88" s="888"/>
      <c r="PHT88" s="888"/>
      <c r="PHU88" s="888"/>
      <c r="PHV88" s="888"/>
      <c r="PHW88" s="888"/>
      <c r="PHX88" s="888"/>
      <c r="PHY88" s="888"/>
      <c r="PHZ88" s="888"/>
      <c r="PIA88" s="888"/>
      <c r="PIB88" s="888"/>
      <c r="PIC88" s="888"/>
      <c r="PID88" s="888"/>
      <c r="PIE88" s="888"/>
      <c r="PIF88" s="888"/>
      <c r="PIG88" s="888"/>
      <c r="PIH88" s="888"/>
      <c r="PII88" s="888"/>
      <c r="PIJ88" s="888"/>
      <c r="PIK88" s="888"/>
      <c r="PIL88" s="888"/>
      <c r="PIM88" s="888"/>
      <c r="PIN88" s="888"/>
      <c r="PIO88" s="888"/>
      <c r="PIP88" s="888"/>
      <c r="PIQ88" s="888"/>
      <c r="PIR88" s="888"/>
      <c r="PIS88" s="888"/>
      <c r="PIT88" s="888"/>
      <c r="PIU88" s="888"/>
      <c r="PIV88" s="888"/>
      <c r="PIW88" s="888"/>
      <c r="PIX88" s="888"/>
      <c r="PIY88" s="888"/>
      <c r="PIZ88" s="888"/>
      <c r="PJA88" s="888"/>
      <c r="PJB88" s="888"/>
      <c r="PJC88" s="888"/>
      <c r="PJD88" s="888"/>
      <c r="PJE88" s="888"/>
      <c r="PJF88" s="888"/>
      <c r="PJG88" s="888"/>
      <c r="PJH88" s="888"/>
      <c r="PJI88" s="888"/>
      <c r="PJJ88" s="888"/>
      <c r="PJK88" s="888"/>
      <c r="PJL88" s="888"/>
      <c r="PJM88" s="888"/>
      <c r="PJN88" s="888"/>
      <c r="PJO88" s="888"/>
      <c r="PJP88" s="888"/>
      <c r="PJQ88" s="888"/>
      <c r="PJR88" s="888"/>
      <c r="PJS88" s="888"/>
      <c r="PJT88" s="888"/>
      <c r="PJU88" s="888"/>
      <c r="PJV88" s="888"/>
      <c r="PJW88" s="888"/>
      <c r="PJX88" s="888"/>
      <c r="PJY88" s="888"/>
      <c r="PJZ88" s="888"/>
      <c r="PKA88" s="888"/>
      <c r="PKB88" s="888"/>
      <c r="PKC88" s="888"/>
      <c r="PKD88" s="888"/>
      <c r="PKE88" s="888"/>
      <c r="PKF88" s="888"/>
      <c r="PKG88" s="888"/>
      <c r="PKH88" s="888"/>
      <c r="PKI88" s="888"/>
      <c r="PKJ88" s="888"/>
      <c r="PKK88" s="888"/>
      <c r="PKL88" s="888"/>
      <c r="PKM88" s="888"/>
      <c r="PKN88" s="888"/>
      <c r="PKO88" s="888"/>
      <c r="PKP88" s="888"/>
      <c r="PKQ88" s="888"/>
      <c r="PKR88" s="888"/>
      <c r="PKS88" s="888"/>
      <c r="PKT88" s="888"/>
      <c r="PKU88" s="888"/>
      <c r="PKV88" s="888"/>
      <c r="PKW88" s="888"/>
      <c r="PKX88" s="888"/>
      <c r="PKY88" s="888"/>
      <c r="PKZ88" s="888"/>
      <c r="PLA88" s="888"/>
      <c r="PLB88" s="888"/>
      <c r="PLC88" s="888"/>
      <c r="PLD88" s="888"/>
      <c r="PLE88" s="888"/>
      <c r="PLF88" s="888"/>
      <c r="PLG88" s="888"/>
      <c r="PLH88" s="888"/>
      <c r="PLI88" s="888"/>
      <c r="PLJ88" s="888"/>
      <c r="PLK88" s="888"/>
      <c r="PLL88" s="888"/>
      <c r="PLM88" s="888"/>
      <c r="PLN88" s="888"/>
      <c r="PLO88" s="888"/>
      <c r="PLP88" s="888"/>
      <c r="PLQ88" s="888"/>
      <c r="PLR88" s="888"/>
      <c r="PLS88" s="888"/>
      <c r="PLT88" s="888"/>
      <c r="PLU88" s="888"/>
      <c r="PLV88" s="888"/>
      <c r="PLW88" s="888"/>
      <c r="PLX88" s="888"/>
      <c r="PLY88" s="888"/>
      <c r="PLZ88" s="888"/>
      <c r="PMA88" s="888"/>
      <c r="PMB88" s="888"/>
      <c r="PMC88" s="888"/>
      <c r="PMD88" s="888"/>
      <c r="PME88" s="888"/>
      <c r="PMF88" s="888"/>
      <c r="PMG88" s="888"/>
      <c r="PMH88" s="888"/>
      <c r="PMI88" s="888"/>
      <c r="PMJ88" s="888"/>
      <c r="PMK88" s="888"/>
      <c r="PML88" s="888"/>
      <c r="PMM88" s="888"/>
      <c r="PMN88" s="888"/>
      <c r="PMO88" s="888"/>
      <c r="PMP88" s="888"/>
      <c r="PMQ88" s="888"/>
      <c r="PMR88" s="888"/>
      <c r="PMS88" s="888"/>
      <c r="PMT88" s="888"/>
      <c r="PMU88" s="888"/>
      <c r="PMV88" s="888"/>
      <c r="PMW88" s="888"/>
      <c r="PMX88" s="888"/>
      <c r="PMY88" s="888"/>
      <c r="PMZ88" s="888"/>
      <c r="PNA88" s="888"/>
      <c r="PNB88" s="888"/>
      <c r="PNC88" s="888"/>
      <c r="PND88" s="888"/>
      <c r="PNE88" s="888"/>
      <c r="PNF88" s="888"/>
      <c r="PNG88" s="888"/>
      <c r="PNH88" s="888"/>
      <c r="PNI88" s="888"/>
      <c r="PNJ88" s="888"/>
      <c r="PNK88" s="888"/>
      <c r="PNL88" s="888"/>
      <c r="PNM88" s="888"/>
      <c r="PNN88" s="888"/>
      <c r="PNO88" s="888"/>
      <c r="PNP88" s="888"/>
      <c r="PNQ88" s="888"/>
      <c r="PNR88" s="888"/>
      <c r="PNS88" s="888"/>
      <c r="PNT88" s="888"/>
      <c r="PNU88" s="888"/>
      <c r="PNV88" s="888"/>
      <c r="PNW88" s="888"/>
      <c r="PNX88" s="888"/>
      <c r="PNY88" s="888"/>
      <c r="PNZ88" s="888"/>
      <c r="POA88" s="888"/>
      <c r="POB88" s="888"/>
      <c r="POC88" s="888"/>
      <c r="POD88" s="888"/>
      <c r="POE88" s="888"/>
      <c r="POF88" s="888"/>
      <c r="POG88" s="888"/>
      <c r="POH88" s="888"/>
      <c r="POI88" s="888"/>
      <c r="POJ88" s="888"/>
      <c r="POK88" s="888"/>
      <c r="POL88" s="888"/>
      <c r="POM88" s="888"/>
      <c r="PON88" s="888"/>
      <c r="POO88" s="888"/>
      <c r="POP88" s="888"/>
      <c r="POQ88" s="888"/>
      <c r="POR88" s="888"/>
      <c r="POS88" s="888"/>
      <c r="POT88" s="888"/>
      <c r="POU88" s="888"/>
      <c r="POV88" s="888"/>
      <c r="POW88" s="888"/>
      <c r="POX88" s="888"/>
      <c r="POY88" s="888"/>
      <c r="POZ88" s="888"/>
      <c r="PPA88" s="888"/>
      <c r="PPB88" s="888"/>
      <c r="PPC88" s="888"/>
      <c r="PPD88" s="888"/>
      <c r="PPE88" s="888"/>
      <c r="PPF88" s="888"/>
      <c r="PPG88" s="888"/>
      <c r="PPH88" s="888"/>
      <c r="PPI88" s="888"/>
      <c r="PPJ88" s="888"/>
      <c r="PPK88" s="888"/>
      <c r="PPL88" s="888"/>
      <c r="PPM88" s="888"/>
      <c r="PPN88" s="888"/>
      <c r="PPO88" s="888"/>
      <c r="PPP88" s="888"/>
      <c r="PPQ88" s="888"/>
      <c r="PPR88" s="888"/>
      <c r="PPS88" s="888"/>
      <c r="PPT88" s="888"/>
      <c r="PPU88" s="888"/>
      <c r="PPV88" s="888"/>
      <c r="PPW88" s="888"/>
      <c r="PPX88" s="888"/>
      <c r="PPY88" s="888"/>
      <c r="PPZ88" s="888"/>
      <c r="PQA88" s="888"/>
      <c r="PQB88" s="888"/>
      <c r="PQC88" s="888"/>
      <c r="PQD88" s="888"/>
      <c r="PQE88" s="888"/>
      <c r="PQF88" s="888"/>
      <c r="PQG88" s="888"/>
      <c r="PQH88" s="888"/>
      <c r="PQI88" s="888"/>
      <c r="PQJ88" s="888"/>
      <c r="PQK88" s="888"/>
      <c r="PQL88" s="888"/>
      <c r="PQM88" s="888"/>
      <c r="PQN88" s="888"/>
      <c r="PQO88" s="888"/>
      <c r="PQP88" s="888"/>
      <c r="PQQ88" s="888"/>
      <c r="PQR88" s="888"/>
      <c r="PQS88" s="888"/>
      <c r="PQT88" s="888"/>
      <c r="PQU88" s="888"/>
      <c r="PQV88" s="888"/>
      <c r="PQW88" s="888"/>
      <c r="PQX88" s="888"/>
      <c r="PQY88" s="888"/>
      <c r="PQZ88" s="888"/>
      <c r="PRA88" s="888"/>
      <c r="PRB88" s="888"/>
      <c r="PRC88" s="888"/>
      <c r="PRD88" s="888"/>
      <c r="PRE88" s="888"/>
      <c r="PRF88" s="888"/>
      <c r="PRG88" s="888"/>
      <c r="PRH88" s="888"/>
      <c r="PRI88" s="888"/>
      <c r="PRJ88" s="888"/>
      <c r="PRK88" s="888"/>
      <c r="PRL88" s="888"/>
      <c r="PRM88" s="888"/>
      <c r="PRN88" s="888"/>
      <c r="PRO88" s="888"/>
      <c r="PRP88" s="888"/>
      <c r="PRQ88" s="888"/>
      <c r="PRR88" s="888"/>
      <c r="PRS88" s="888"/>
      <c r="PRT88" s="888"/>
      <c r="PRU88" s="888"/>
      <c r="PRV88" s="888"/>
      <c r="PRW88" s="888"/>
      <c r="PRX88" s="888"/>
      <c r="PRY88" s="888"/>
      <c r="PRZ88" s="888"/>
      <c r="PSA88" s="888"/>
      <c r="PSB88" s="888"/>
      <c r="PSC88" s="888"/>
      <c r="PSD88" s="888"/>
      <c r="PSE88" s="888"/>
      <c r="PSF88" s="888"/>
      <c r="PSG88" s="888"/>
      <c r="PSH88" s="888"/>
      <c r="PSI88" s="888"/>
      <c r="PSJ88" s="888"/>
      <c r="PSK88" s="888"/>
      <c r="PSL88" s="888"/>
      <c r="PSM88" s="888"/>
      <c r="PSN88" s="888"/>
      <c r="PSO88" s="888"/>
      <c r="PSP88" s="888"/>
      <c r="PSQ88" s="888"/>
      <c r="PSR88" s="888"/>
      <c r="PSS88" s="888"/>
      <c r="PST88" s="888"/>
      <c r="PSU88" s="888"/>
      <c r="PSV88" s="888"/>
      <c r="PSW88" s="888"/>
      <c r="PSX88" s="888"/>
      <c r="PSY88" s="888"/>
      <c r="PSZ88" s="888"/>
      <c r="PTA88" s="888"/>
      <c r="PTB88" s="888"/>
      <c r="PTC88" s="888"/>
      <c r="PTD88" s="888"/>
      <c r="PTE88" s="888"/>
      <c r="PTF88" s="888"/>
      <c r="PTG88" s="888"/>
      <c r="PTH88" s="888"/>
      <c r="PTI88" s="888"/>
      <c r="PTJ88" s="888"/>
      <c r="PTK88" s="888"/>
      <c r="PTL88" s="888"/>
      <c r="PTM88" s="888"/>
      <c r="PTN88" s="888"/>
      <c r="PTO88" s="888"/>
      <c r="PTP88" s="888"/>
      <c r="PTQ88" s="888"/>
      <c r="PTR88" s="888"/>
      <c r="PTS88" s="888"/>
      <c r="PTT88" s="888"/>
      <c r="PTU88" s="888"/>
      <c r="PTV88" s="888"/>
      <c r="PTW88" s="888"/>
      <c r="PTX88" s="888"/>
      <c r="PTY88" s="888"/>
      <c r="PTZ88" s="888"/>
      <c r="PUA88" s="888"/>
      <c r="PUB88" s="888"/>
      <c r="PUC88" s="888"/>
      <c r="PUD88" s="888"/>
      <c r="PUE88" s="888"/>
      <c r="PUF88" s="888"/>
      <c r="PUG88" s="888"/>
      <c r="PUH88" s="888"/>
      <c r="PUI88" s="888"/>
      <c r="PUJ88" s="888"/>
      <c r="PUK88" s="888"/>
      <c r="PUL88" s="888"/>
      <c r="PUM88" s="888"/>
      <c r="PUN88" s="888"/>
      <c r="PUO88" s="888"/>
      <c r="PUP88" s="888"/>
      <c r="PUQ88" s="888"/>
      <c r="PUR88" s="888"/>
      <c r="PUS88" s="888"/>
      <c r="PUT88" s="888"/>
      <c r="PUU88" s="888"/>
      <c r="PUV88" s="888"/>
      <c r="PUW88" s="888"/>
      <c r="PUX88" s="888"/>
      <c r="PUY88" s="888"/>
      <c r="PUZ88" s="888"/>
      <c r="PVA88" s="888"/>
      <c r="PVB88" s="888"/>
      <c r="PVC88" s="888"/>
      <c r="PVD88" s="888"/>
      <c r="PVE88" s="888"/>
      <c r="PVF88" s="888"/>
      <c r="PVG88" s="888"/>
      <c r="PVH88" s="888"/>
      <c r="PVI88" s="888"/>
      <c r="PVJ88" s="888"/>
      <c r="PVK88" s="888"/>
      <c r="PVL88" s="888"/>
      <c r="PVM88" s="888"/>
      <c r="PVN88" s="888"/>
      <c r="PVO88" s="888"/>
      <c r="PVP88" s="888"/>
      <c r="PVQ88" s="888"/>
      <c r="PVR88" s="888"/>
      <c r="PVS88" s="888"/>
      <c r="PVT88" s="888"/>
      <c r="PVU88" s="888"/>
      <c r="PVV88" s="888"/>
      <c r="PVW88" s="888"/>
      <c r="PVX88" s="888"/>
      <c r="PVY88" s="888"/>
      <c r="PVZ88" s="888"/>
      <c r="PWA88" s="888"/>
      <c r="PWB88" s="888"/>
      <c r="PWC88" s="888"/>
      <c r="PWD88" s="888"/>
      <c r="PWE88" s="888"/>
      <c r="PWF88" s="888"/>
      <c r="PWG88" s="888"/>
      <c r="PWH88" s="888"/>
      <c r="PWI88" s="888"/>
      <c r="PWJ88" s="888"/>
      <c r="PWK88" s="888"/>
      <c r="PWL88" s="888"/>
      <c r="PWM88" s="888"/>
      <c r="PWN88" s="888"/>
      <c r="PWO88" s="888"/>
      <c r="PWP88" s="888"/>
      <c r="PWQ88" s="888"/>
      <c r="PWR88" s="888"/>
      <c r="PWS88" s="888"/>
      <c r="PWT88" s="888"/>
      <c r="PWU88" s="888"/>
      <c r="PWV88" s="888"/>
      <c r="PWW88" s="888"/>
      <c r="PWX88" s="888"/>
      <c r="PWY88" s="888"/>
      <c r="PWZ88" s="888"/>
      <c r="PXA88" s="888"/>
      <c r="PXB88" s="888"/>
      <c r="PXC88" s="888"/>
      <c r="PXD88" s="888"/>
      <c r="PXE88" s="888"/>
      <c r="PXF88" s="888"/>
      <c r="PXG88" s="888"/>
      <c r="PXH88" s="888"/>
      <c r="PXI88" s="888"/>
      <c r="PXJ88" s="888"/>
      <c r="PXK88" s="888"/>
      <c r="PXL88" s="888"/>
      <c r="PXM88" s="888"/>
      <c r="PXN88" s="888"/>
      <c r="PXO88" s="888"/>
      <c r="PXP88" s="888"/>
      <c r="PXQ88" s="888"/>
      <c r="PXR88" s="888"/>
      <c r="PXS88" s="888"/>
      <c r="PXT88" s="888"/>
      <c r="PXU88" s="888"/>
      <c r="PXV88" s="888"/>
      <c r="PXW88" s="888"/>
      <c r="PXX88" s="888"/>
      <c r="PXY88" s="888"/>
      <c r="PXZ88" s="888"/>
      <c r="PYA88" s="888"/>
      <c r="PYB88" s="888"/>
      <c r="PYC88" s="888"/>
      <c r="PYD88" s="888"/>
      <c r="PYE88" s="888"/>
      <c r="PYF88" s="888"/>
      <c r="PYG88" s="888"/>
      <c r="PYH88" s="888"/>
      <c r="PYI88" s="888"/>
      <c r="PYJ88" s="888"/>
      <c r="PYK88" s="888"/>
      <c r="PYL88" s="888"/>
      <c r="PYM88" s="888"/>
      <c r="PYN88" s="888"/>
      <c r="PYO88" s="888"/>
      <c r="PYP88" s="888"/>
      <c r="PYQ88" s="888"/>
      <c r="PYR88" s="888"/>
      <c r="PYS88" s="888"/>
      <c r="PYT88" s="888"/>
      <c r="PYU88" s="888"/>
      <c r="PYV88" s="888"/>
      <c r="PYW88" s="888"/>
      <c r="PYX88" s="888"/>
      <c r="PYY88" s="888"/>
      <c r="PYZ88" s="888"/>
      <c r="PZA88" s="888"/>
      <c r="PZB88" s="888"/>
      <c r="PZC88" s="888"/>
      <c r="PZD88" s="888"/>
      <c r="PZE88" s="888"/>
      <c r="PZF88" s="888"/>
      <c r="PZG88" s="888"/>
      <c r="PZH88" s="888"/>
      <c r="PZI88" s="888"/>
      <c r="PZJ88" s="888"/>
      <c r="PZK88" s="888"/>
      <c r="PZL88" s="888"/>
      <c r="PZM88" s="888"/>
      <c r="PZN88" s="888"/>
      <c r="PZO88" s="888"/>
      <c r="PZP88" s="888"/>
      <c r="PZQ88" s="888"/>
      <c r="PZR88" s="888"/>
      <c r="PZS88" s="888"/>
      <c r="PZT88" s="888"/>
      <c r="PZU88" s="888"/>
      <c r="PZV88" s="888"/>
      <c r="PZW88" s="888"/>
      <c r="PZX88" s="888"/>
      <c r="PZY88" s="888"/>
      <c r="PZZ88" s="888"/>
      <c r="QAA88" s="888"/>
      <c r="QAB88" s="888"/>
      <c r="QAC88" s="888"/>
      <c r="QAD88" s="888"/>
      <c r="QAE88" s="888"/>
      <c r="QAF88" s="888"/>
      <c r="QAG88" s="888"/>
      <c r="QAH88" s="888"/>
      <c r="QAI88" s="888"/>
      <c r="QAJ88" s="888"/>
      <c r="QAK88" s="888"/>
      <c r="QAL88" s="888"/>
      <c r="QAM88" s="888"/>
      <c r="QAN88" s="888"/>
      <c r="QAO88" s="888"/>
      <c r="QAP88" s="888"/>
      <c r="QAQ88" s="888"/>
      <c r="QAR88" s="888"/>
      <c r="QAS88" s="888"/>
      <c r="QAT88" s="888"/>
      <c r="QAU88" s="888"/>
      <c r="QAV88" s="888"/>
      <c r="QAW88" s="888"/>
      <c r="QAX88" s="888"/>
      <c r="QAY88" s="888"/>
      <c r="QAZ88" s="888"/>
      <c r="QBA88" s="888"/>
      <c r="QBB88" s="888"/>
      <c r="QBC88" s="888"/>
      <c r="QBD88" s="888"/>
      <c r="QBE88" s="888"/>
      <c r="QBF88" s="888"/>
      <c r="QBG88" s="888"/>
      <c r="QBH88" s="888"/>
      <c r="QBI88" s="888"/>
      <c r="QBJ88" s="888"/>
      <c r="QBK88" s="888"/>
      <c r="QBL88" s="888"/>
      <c r="QBM88" s="888"/>
      <c r="QBN88" s="888"/>
      <c r="QBO88" s="888"/>
      <c r="QBP88" s="888"/>
      <c r="QBQ88" s="888"/>
      <c r="QBR88" s="888"/>
      <c r="QBS88" s="888"/>
      <c r="QBT88" s="888"/>
      <c r="QBU88" s="888"/>
      <c r="QBV88" s="888"/>
      <c r="QBW88" s="888"/>
      <c r="QBX88" s="888"/>
      <c r="QBY88" s="888"/>
      <c r="QBZ88" s="888"/>
      <c r="QCA88" s="888"/>
      <c r="QCB88" s="888"/>
      <c r="QCC88" s="888"/>
      <c r="QCD88" s="888"/>
      <c r="QCE88" s="888"/>
      <c r="QCF88" s="888"/>
      <c r="QCG88" s="888"/>
      <c r="QCH88" s="888"/>
      <c r="QCI88" s="888"/>
      <c r="QCJ88" s="888"/>
      <c r="QCK88" s="888"/>
      <c r="QCL88" s="888"/>
      <c r="QCM88" s="888"/>
      <c r="QCN88" s="888"/>
      <c r="QCO88" s="888"/>
      <c r="QCP88" s="888"/>
      <c r="QCQ88" s="888"/>
      <c r="QCR88" s="888"/>
      <c r="QCS88" s="888"/>
      <c r="QCT88" s="888"/>
      <c r="QCU88" s="888"/>
      <c r="QCV88" s="888"/>
      <c r="QCW88" s="888"/>
      <c r="QCX88" s="888"/>
      <c r="QCY88" s="888"/>
      <c r="QCZ88" s="888"/>
      <c r="QDA88" s="888"/>
      <c r="QDB88" s="888"/>
      <c r="QDC88" s="888"/>
      <c r="QDD88" s="888"/>
      <c r="QDE88" s="888"/>
      <c r="QDF88" s="888"/>
      <c r="QDG88" s="888"/>
      <c r="QDH88" s="888"/>
      <c r="QDI88" s="888"/>
      <c r="QDJ88" s="888"/>
      <c r="QDK88" s="888"/>
      <c r="QDL88" s="888"/>
      <c r="QDM88" s="888"/>
      <c r="QDN88" s="888"/>
      <c r="QDO88" s="888"/>
      <c r="QDP88" s="888"/>
      <c r="QDQ88" s="888"/>
      <c r="QDR88" s="888"/>
      <c r="QDS88" s="888"/>
      <c r="QDT88" s="888"/>
      <c r="QDU88" s="888"/>
      <c r="QDV88" s="888"/>
      <c r="QDW88" s="888"/>
      <c r="QDX88" s="888"/>
      <c r="QDY88" s="888"/>
      <c r="QDZ88" s="888"/>
      <c r="QEA88" s="888"/>
      <c r="QEB88" s="888"/>
      <c r="QEC88" s="888"/>
      <c r="QED88" s="888"/>
      <c r="QEE88" s="888"/>
      <c r="QEF88" s="888"/>
      <c r="QEG88" s="888"/>
      <c r="QEH88" s="888"/>
      <c r="QEI88" s="888"/>
      <c r="QEJ88" s="888"/>
      <c r="QEK88" s="888"/>
      <c r="QEL88" s="888"/>
      <c r="QEM88" s="888"/>
      <c r="QEN88" s="888"/>
      <c r="QEO88" s="888"/>
      <c r="QEP88" s="888"/>
      <c r="QEQ88" s="888"/>
      <c r="QER88" s="888"/>
      <c r="QES88" s="888"/>
      <c r="QET88" s="888"/>
      <c r="QEU88" s="888"/>
      <c r="QEV88" s="888"/>
      <c r="QEW88" s="888"/>
      <c r="QEX88" s="888"/>
      <c r="QEY88" s="888"/>
      <c r="QEZ88" s="888"/>
      <c r="QFA88" s="888"/>
      <c r="QFB88" s="888"/>
      <c r="QFC88" s="888"/>
      <c r="QFD88" s="888"/>
      <c r="QFE88" s="888"/>
      <c r="QFF88" s="888"/>
      <c r="QFG88" s="888"/>
      <c r="QFH88" s="888"/>
      <c r="QFI88" s="888"/>
      <c r="QFJ88" s="888"/>
      <c r="QFK88" s="888"/>
      <c r="QFL88" s="888"/>
      <c r="QFM88" s="888"/>
      <c r="QFN88" s="888"/>
      <c r="QFO88" s="888"/>
      <c r="QFP88" s="888"/>
      <c r="QFQ88" s="888"/>
      <c r="QFR88" s="888"/>
      <c r="QFS88" s="888"/>
      <c r="QFT88" s="888"/>
      <c r="QFU88" s="888"/>
      <c r="QFV88" s="888"/>
      <c r="QFW88" s="888"/>
      <c r="QFX88" s="888"/>
      <c r="QFY88" s="888"/>
      <c r="QFZ88" s="888"/>
      <c r="QGA88" s="888"/>
      <c r="QGB88" s="888"/>
      <c r="QGC88" s="888"/>
      <c r="QGD88" s="888"/>
      <c r="QGE88" s="888"/>
      <c r="QGF88" s="888"/>
      <c r="QGG88" s="888"/>
      <c r="QGH88" s="888"/>
      <c r="QGI88" s="888"/>
      <c r="QGJ88" s="888"/>
      <c r="QGK88" s="888"/>
      <c r="QGL88" s="888"/>
      <c r="QGM88" s="888"/>
      <c r="QGN88" s="888"/>
      <c r="QGO88" s="888"/>
      <c r="QGP88" s="888"/>
      <c r="QGQ88" s="888"/>
      <c r="QGR88" s="888"/>
      <c r="QGS88" s="888"/>
      <c r="QGT88" s="888"/>
      <c r="QGU88" s="888"/>
      <c r="QGV88" s="888"/>
      <c r="QGW88" s="888"/>
      <c r="QGX88" s="888"/>
      <c r="QGY88" s="888"/>
      <c r="QGZ88" s="888"/>
      <c r="QHA88" s="888"/>
      <c r="QHB88" s="888"/>
      <c r="QHC88" s="888"/>
      <c r="QHD88" s="888"/>
      <c r="QHE88" s="888"/>
      <c r="QHF88" s="888"/>
      <c r="QHG88" s="888"/>
      <c r="QHH88" s="888"/>
      <c r="QHI88" s="888"/>
      <c r="QHJ88" s="888"/>
      <c r="QHK88" s="888"/>
      <c r="QHL88" s="888"/>
      <c r="QHM88" s="888"/>
      <c r="QHN88" s="888"/>
      <c r="QHO88" s="888"/>
      <c r="QHP88" s="888"/>
      <c r="QHQ88" s="888"/>
      <c r="QHR88" s="888"/>
      <c r="QHS88" s="888"/>
      <c r="QHT88" s="888"/>
      <c r="QHU88" s="888"/>
      <c r="QHV88" s="888"/>
      <c r="QHW88" s="888"/>
      <c r="QHX88" s="888"/>
      <c r="QHY88" s="888"/>
      <c r="QHZ88" s="888"/>
      <c r="QIA88" s="888"/>
      <c r="QIB88" s="888"/>
      <c r="QIC88" s="888"/>
      <c r="QID88" s="888"/>
      <c r="QIE88" s="888"/>
      <c r="QIF88" s="888"/>
      <c r="QIG88" s="888"/>
      <c r="QIH88" s="888"/>
      <c r="QII88" s="888"/>
      <c r="QIJ88" s="888"/>
      <c r="QIK88" s="888"/>
      <c r="QIL88" s="888"/>
      <c r="QIM88" s="888"/>
      <c r="QIN88" s="888"/>
      <c r="QIO88" s="888"/>
      <c r="QIP88" s="888"/>
      <c r="QIQ88" s="888"/>
      <c r="QIR88" s="888"/>
      <c r="QIS88" s="888"/>
      <c r="QIT88" s="888"/>
      <c r="QIU88" s="888"/>
      <c r="QIV88" s="888"/>
      <c r="QIW88" s="888"/>
      <c r="QIX88" s="888"/>
      <c r="QIY88" s="888"/>
      <c r="QIZ88" s="888"/>
      <c r="QJA88" s="888"/>
      <c r="QJB88" s="888"/>
      <c r="QJC88" s="888"/>
      <c r="QJD88" s="888"/>
      <c r="QJE88" s="888"/>
      <c r="QJF88" s="888"/>
      <c r="QJG88" s="888"/>
      <c r="QJH88" s="888"/>
      <c r="QJI88" s="888"/>
      <c r="QJJ88" s="888"/>
      <c r="QJK88" s="888"/>
      <c r="QJL88" s="888"/>
      <c r="QJM88" s="888"/>
      <c r="QJN88" s="888"/>
      <c r="QJO88" s="888"/>
      <c r="QJP88" s="888"/>
      <c r="QJQ88" s="888"/>
      <c r="QJR88" s="888"/>
      <c r="QJS88" s="888"/>
      <c r="QJT88" s="888"/>
      <c r="QJU88" s="888"/>
      <c r="QJV88" s="888"/>
      <c r="QJW88" s="888"/>
      <c r="QJX88" s="888"/>
      <c r="QJY88" s="888"/>
      <c r="QJZ88" s="888"/>
      <c r="QKA88" s="888"/>
      <c r="QKB88" s="888"/>
      <c r="QKC88" s="888"/>
      <c r="QKD88" s="888"/>
      <c r="QKE88" s="888"/>
      <c r="QKF88" s="888"/>
      <c r="QKG88" s="888"/>
      <c r="QKH88" s="888"/>
      <c r="QKI88" s="888"/>
      <c r="QKJ88" s="888"/>
      <c r="QKK88" s="888"/>
      <c r="QKL88" s="888"/>
      <c r="QKM88" s="888"/>
      <c r="QKN88" s="888"/>
      <c r="QKO88" s="888"/>
      <c r="QKP88" s="888"/>
      <c r="QKQ88" s="888"/>
      <c r="QKR88" s="888"/>
      <c r="QKS88" s="888"/>
      <c r="QKT88" s="888"/>
      <c r="QKU88" s="888"/>
      <c r="QKV88" s="888"/>
      <c r="QKW88" s="888"/>
      <c r="QKX88" s="888"/>
      <c r="QKY88" s="888"/>
      <c r="QKZ88" s="888"/>
      <c r="QLA88" s="888"/>
      <c r="QLB88" s="888"/>
      <c r="QLC88" s="888"/>
      <c r="QLD88" s="888"/>
      <c r="QLE88" s="888"/>
      <c r="QLF88" s="888"/>
      <c r="QLG88" s="888"/>
      <c r="QLH88" s="888"/>
      <c r="QLI88" s="888"/>
      <c r="QLJ88" s="888"/>
      <c r="QLK88" s="888"/>
      <c r="QLL88" s="888"/>
      <c r="QLM88" s="888"/>
      <c r="QLN88" s="888"/>
      <c r="QLO88" s="888"/>
      <c r="QLP88" s="888"/>
      <c r="QLQ88" s="888"/>
      <c r="QLR88" s="888"/>
      <c r="QLS88" s="888"/>
      <c r="QLT88" s="888"/>
      <c r="QLU88" s="888"/>
      <c r="QLV88" s="888"/>
      <c r="QLW88" s="888"/>
      <c r="QLX88" s="888"/>
      <c r="QLY88" s="888"/>
      <c r="QLZ88" s="888"/>
      <c r="QMA88" s="888"/>
      <c r="QMB88" s="888"/>
      <c r="QMC88" s="888"/>
      <c r="QMD88" s="888"/>
      <c r="QME88" s="888"/>
      <c r="QMF88" s="888"/>
      <c r="QMG88" s="888"/>
      <c r="QMH88" s="888"/>
      <c r="QMI88" s="888"/>
      <c r="QMJ88" s="888"/>
      <c r="QMK88" s="888"/>
      <c r="QML88" s="888"/>
      <c r="QMM88" s="888"/>
      <c r="QMN88" s="888"/>
      <c r="QMO88" s="888"/>
      <c r="QMP88" s="888"/>
      <c r="QMQ88" s="888"/>
      <c r="QMR88" s="888"/>
      <c r="QMS88" s="888"/>
      <c r="QMT88" s="888"/>
      <c r="QMU88" s="888"/>
      <c r="QMV88" s="888"/>
      <c r="QMW88" s="888"/>
      <c r="QMX88" s="888"/>
      <c r="QMY88" s="888"/>
      <c r="QMZ88" s="888"/>
      <c r="QNA88" s="888"/>
      <c r="QNB88" s="888"/>
      <c r="QNC88" s="888"/>
      <c r="QND88" s="888"/>
      <c r="QNE88" s="888"/>
      <c r="QNF88" s="888"/>
      <c r="QNG88" s="888"/>
      <c r="QNH88" s="888"/>
      <c r="QNI88" s="888"/>
      <c r="QNJ88" s="888"/>
      <c r="QNK88" s="888"/>
      <c r="QNL88" s="888"/>
      <c r="QNM88" s="888"/>
      <c r="QNN88" s="888"/>
      <c r="QNO88" s="888"/>
      <c r="QNP88" s="888"/>
      <c r="QNQ88" s="888"/>
      <c r="QNR88" s="888"/>
      <c r="QNS88" s="888"/>
      <c r="QNT88" s="888"/>
      <c r="QNU88" s="888"/>
      <c r="QNV88" s="888"/>
      <c r="QNW88" s="888"/>
      <c r="QNX88" s="888"/>
      <c r="QNY88" s="888"/>
      <c r="QNZ88" s="888"/>
      <c r="QOA88" s="888"/>
      <c r="QOB88" s="888"/>
      <c r="QOC88" s="888"/>
      <c r="QOD88" s="888"/>
      <c r="QOE88" s="888"/>
      <c r="QOF88" s="888"/>
      <c r="QOG88" s="888"/>
      <c r="QOH88" s="888"/>
      <c r="QOI88" s="888"/>
      <c r="QOJ88" s="888"/>
      <c r="QOK88" s="888"/>
      <c r="QOL88" s="888"/>
      <c r="QOM88" s="888"/>
      <c r="QON88" s="888"/>
      <c r="QOO88" s="888"/>
      <c r="QOP88" s="888"/>
      <c r="QOQ88" s="888"/>
      <c r="QOR88" s="888"/>
      <c r="QOS88" s="888"/>
      <c r="QOT88" s="888"/>
      <c r="QOU88" s="888"/>
      <c r="QOV88" s="888"/>
      <c r="QOW88" s="888"/>
      <c r="QOX88" s="888"/>
      <c r="QOY88" s="888"/>
      <c r="QOZ88" s="888"/>
      <c r="QPA88" s="888"/>
      <c r="QPB88" s="888"/>
      <c r="QPC88" s="888"/>
      <c r="QPD88" s="888"/>
      <c r="QPE88" s="888"/>
      <c r="QPF88" s="888"/>
      <c r="QPG88" s="888"/>
      <c r="QPH88" s="888"/>
      <c r="QPI88" s="888"/>
      <c r="QPJ88" s="888"/>
      <c r="QPK88" s="888"/>
      <c r="QPL88" s="888"/>
      <c r="QPM88" s="888"/>
      <c r="QPN88" s="888"/>
      <c r="QPO88" s="888"/>
      <c r="QPP88" s="888"/>
      <c r="QPQ88" s="888"/>
      <c r="QPR88" s="888"/>
      <c r="QPS88" s="888"/>
      <c r="QPT88" s="888"/>
      <c r="QPU88" s="888"/>
      <c r="QPV88" s="888"/>
      <c r="QPW88" s="888"/>
      <c r="QPX88" s="888"/>
      <c r="QPY88" s="888"/>
      <c r="QPZ88" s="888"/>
      <c r="QQA88" s="888"/>
      <c r="QQB88" s="888"/>
      <c r="QQC88" s="888"/>
      <c r="QQD88" s="888"/>
      <c r="QQE88" s="888"/>
      <c r="QQF88" s="888"/>
      <c r="QQG88" s="888"/>
      <c r="QQH88" s="888"/>
      <c r="QQI88" s="888"/>
      <c r="QQJ88" s="888"/>
      <c r="QQK88" s="888"/>
      <c r="QQL88" s="888"/>
      <c r="QQM88" s="888"/>
      <c r="QQN88" s="888"/>
      <c r="QQO88" s="888"/>
      <c r="QQP88" s="888"/>
      <c r="QQQ88" s="888"/>
      <c r="QQR88" s="888"/>
      <c r="QQS88" s="888"/>
      <c r="QQT88" s="888"/>
      <c r="QQU88" s="888"/>
      <c r="QQV88" s="888"/>
      <c r="QQW88" s="888"/>
      <c r="QQX88" s="888"/>
      <c r="QQY88" s="888"/>
      <c r="QQZ88" s="888"/>
      <c r="QRA88" s="888"/>
      <c r="QRB88" s="888"/>
      <c r="QRC88" s="888"/>
      <c r="QRD88" s="888"/>
      <c r="QRE88" s="888"/>
      <c r="QRF88" s="888"/>
      <c r="QRG88" s="888"/>
      <c r="QRH88" s="888"/>
      <c r="QRI88" s="888"/>
      <c r="QRJ88" s="888"/>
      <c r="QRK88" s="888"/>
      <c r="QRL88" s="888"/>
      <c r="QRM88" s="888"/>
      <c r="QRN88" s="888"/>
      <c r="QRO88" s="888"/>
      <c r="QRP88" s="888"/>
      <c r="QRQ88" s="888"/>
      <c r="QRR88" s="888"/>
      <c r="QRS88" s="888"/>
      <c r="QRT88" s="888"/>
      <c r="QRU88" s="888"/>
      <c r="QRV88" s="888"/>
      <c r="QRW88" s="888"/>
      <c r="QRX88" s="888"/>
      <c r="QRY88" s="888"/>
      <c r="QRZ88" s="888"/>
      <c r="QSA88" s="888"/>
      <c r="QSB88" s="888"/>
      <c r="QSC88" s="888"/>
      <c r="QSD88" s="888"/>
      <c r="QSE88" s="888"/>
      <c r="QSF88" s="888"/>
      <c r="QSG88" s="888"/>
      <c r="QSH88" s="888"/>
      <c r="QSI88" s="888"/>
      <c r="QSJ88" s="888"/>
      <c r="QSK88" s="888"/>
      <c r="QSL88" s="888"/>
      <c r="QSM88" s="888"/>
      <c r="QSN88" s="888"/>
      <c r="QSO88" s="888"/>
      <c r="QSP88" s="888"/>
      <c r="QSQ88" s="888"/>
      <c r="QSR88" s="888"/>
      <c r="QSS88" s="888"/>
      <c r="QST88" s="888"/>
      <c r="QSU88" s="888"/>
      <c r="QSV88" s="888"/>
      <c r="QSW88" s="888"/>
      <c r="QSX88" s="888"/>
      <c r="QSY88" s="888"/>
      <c r="QSZ88" s="888"/>
      <c r="QTA88" s="888"/>
      <c r="QTB88" s="888"/>
      <c r="QTC88" s="888"/>
      <c r="QTD88" s="888"/>
      <c r="QTE88" s="888"/>
      <c r="QTF88" s="888"/>
      <c r="QTG88" s="888"/>
      <c r="QTH88" s="888"/>
      <c r="QTI88" s="888"/>
      <c r="QTJ88" s="888"/>
      <c r="QTK88" s="888"/>
      <c r="QTL88" s="888"/>
      <c r="QTM88" s="888"/>
      <c r="QTN88" s="888"/>
      <c r="QTO88" s="888"/>
      <c r="QTP88" s="888"/>
      <c r="QTQ88" s="888"/>
      <c r="QTR88" s="888"/>
      <c r="QTS88" s="888"/>
      <c r="QTT88" s="888"/>
      <c r="QTU88" s="888"/>
      <c r="QTV88" s="888"/>
      <c r="QTW88" s="888"/>
      <c r="QTX88" s="888"/>
      <c r="QTY88" s="888"/>
      <c r="QTZ88" s="888"/>
      <c r="QUA88" s="888"/>
      <c r="QUB88" s="888"/>
      <c r="QUC88" s="888"/>
      <c r="QUD88" s="888"/>
      <c r="QUE88" s="888"/>
      <c r="QUF88" s="888"/>
      <c r="QUG88" s="888"/>
      <c r="QUH88" s="888"/>
      <c r="QUI88" s="888"/>
      <c r="QUJ88" s="888"/>
      <c r="QUK88" s="888"/>
      <c r="QUL88" s="888"/>
      <c r="QUM88" s="888"/>
      <c r="QUN88" s="888"/>
      <c r="QUO88" s="888"/>
      <c r="QUP88" s="888"/>
      <c r="QUQ88" s="888"/>
      <c r="QUR88" s="888"/>
      <c r="QUS88" s="888"/>
      <c r="QUT88" s="888"/>
      <c r="QUU88" s="888"/>
      <c r="QUV88" s="888"/>
      <c r="QUW88" s="888"/>
      <c r="QUX88" s="888"/>
      <c r="QUY88" s="888"/>
      <c r="QUZ88" s="888"/>
      <c r="QVA88" s="888"/>
      <c r="QVB88" s="888"/>
      <c r="QVC88" s="888"/>
      <c r="QVD88" s="888"/>
      <c r="QVE88" s="888"/>
      <c r="QVF88" s="888"/>
      <c r="QVG88" s="888"/>
      <c r="QVH88" s="888"/>
      <c r="QVI88" s="888"/>
      <c r="QVJ88" s="888"/>
      <c r="QVK88" s="888"/>
      <c r="QVL88" s="888"/>
      <c r="QVM88" s="888"/>
      <c r="QVN88" s="888"/>
      <c r="QVO88" s="888"/>
      <c r="QVP88" s="888"/>
      <c r="QVQ88" s="888"/>
      <c r="QVR88" s="888"/>
      <c r="QVS88" s="888"/>
      <c r="QVT88" s="888"/>
      <c r="QVU88" s="888"/>
      <c r="QVV88" s="888"/>
      <c r="QVW88" s="888"/>
      <c r="QVX88" s="888"/>
      <c r="QVY88" s="888"/>
      <c r="QVZ88" s="888"/>
      <c r="QWA88" s="888"/>
      <c r="QWB88" s="888"/>
      <c r="QWC88" s="888"/>
      <c r="QWD88" s="888"/>
      <c r="QWE88" s="888"/>
      <c r="QWF88" s="888"/>
      <c r="QWG88" s="888"/>
      <c r="QWH88" s="888"/>
      <c r="QWI88" s="888"/>
      <c r="QWJ88" s="888"/>
      <c r="QWK88" s="888"/>
      <c r="QWL88" s="888"/>
      <c r="QWM88" s="888"/>
      <c r="QWN88" s="888"/>
      <c r="QWO88" s="888"/>
      <c r="QWP88" s="888"/>
      <c r="QWQ88" s="888"/>
      <c r="QWR88" s="888"/>
      <c r="QWS88" s="888"/>
      <c r="QWT88" s="888"/>
      <c r="QWU88" s="888"/>
      <c r="QWV88" s="888"/>
      <c r="QWW88" s="888"/>
      <c r="QWX88" s="888"/>
      <c r="QWY88" s="888"/>
      <c r="QWZ88" s="888"/>
      <c r="QXA88" s="888"/>
      <c r="QXB88" s="888"/>
      <c r="QXC88" s="888"/>
      <c r="QXD88" s="888"/>
      <c r="QXE88" s="888"/>
      <c r="QXF88" s="888"/>
      <c r="QXG88" s="888"/>
      <c r="QXH88" s="888"/>
      <c r="QXI88" s="888"/>
      <c r="QXJ88" s="888"/>
      <c r="QXK88" s="888"/>
      <c r="QXL88" s="888"/>
      <c r="QXM88" s="888"/>
      <c r="QXN88" s="888"/>
      <c r="QXO88" s="888"/>
      <c r="QXP88" s="888"/>
      <c r="QXQ88" s="888"/>
      <c r="QXR88" s="888"/>
      <c r="QXS88" s="888"/>
      <c r="QXT88" s="888"/>
      <c r="QXU88" s="888"/>
      <c r="QXV88" s="888"/>
      <c r="QXW88" s="888"/>
      <c r="QXX88" s="888"/>
      <c r="QXY88" s="888"/>
      <c r="QXZ88" s="888"/>
      <c r="QYA88" s="888"/>
      <c r="QYB88" s="888"/>
      <c r="QYC88" s="888"/>
      <c r="QYD88" s="888"/>
      <c r="QYE88" s="888"/>
      <c r="QYF88" s="888"/>
      <c r="QYG88" s="888"/>
      <c r="QYH88" s="888"/>
      <c r="QYI88" s="888"/>
      <c r="QYJ88" s="888"/>
      <c r="QYK88" s="888"/>
      <c r="QYL88" s="888"/>
      <c r="QYM88" s="888"/>
      <c r="QYN88" s="888"/>
      <c r="QYO88" s="888"/>
      <c r="QYP88" s="888"/>
      <c r="QYQ88" s="888"/>
      <c r="QYR88" s="888"/>
      <c r="QYS88" s="888"/>
      <c r="QYT88" s="888"/>
      <c r="QYU88" s="888"/>
      <c r="QYV88" s="888"/>
      <c r="QYW88" s="888"/>
      <c r="QYX88" s="888"/>
      <c r="QYY88" s="888"/>
      <c r="QYZ88" s="888"/>
      <c r="QZA88" s="888"/>
      <c r="QZB88" s="888"/>
      <c r="QZC88" s="888"/>
      <c r="QZD88" s="888"/>
      <c r="QZE88" s="888"/>
      <c r="QZF88" s="888"/>
      <c r="QZG88" s="888"/>
      <c r="QZH88" s="888"/>
      <c r="QZI88" s="888"/>
      <c r="QZJ88" s="888"/>
      <c r="QZK88" s="888"/>
      <c r="QZL88" s="888"/>
      <c r="QZM88" s="888"/>
      <c r="QZN88" s="888"/>
      <c r="QZO88" s="888"/>
      <c r="QZP88" s="888"/>
      <c r="QZQ88" s="888"/>
      <c r="QZR88" s="888"/>
      <c r="QZS88" s="888"/>
      <c r="QZT88" s="888"/>
      <c r="QZU88" s="888"/>
      <c r="QZV88" s="888"/>
      <c r="QZW88" s="888"/>
      <c r="QZX88" s="888"/>
      <c r="QZY88" s="888"/>
      <c r="QZZ88" s="888"/>
      <c r="RAA88" s="888"/>
      <c r="RAB88" s="888"/>
      <c r="RAC88" s="888"/>
      <c r="RAD88" s="888"/>
      <c r="RAE88" s="888"/>
      <c r="RAF88" s="888"/>
      <c r="RAG88" s="888"/>
      <c r="RAH88" s="888"/>
      <c r="RAI88" s="888"/>
      <c r="RAJ88" s="888"/>
      <c r="RAK88" s="888"/>
      <c r="RAL88" s="888"/>
      <c r="RAM88" s="888"/>
      <c r="RAN88" s="888"/>
      <c r="RAO88" s="888"/>
      <c r="RAP88" s="888"/>
      <c r="RAQ88" s="888"/>
      <c r="RAR88" s="888"/>
      <c r="RAS88" s="888"/>
      <c r="RAT88" s="888"/>
      <c r="RAU88" s="888"/>
      <c r="RAV88" s="888"/>
      <c r="RAW88" s="888"/>
      <c r="RAX88" s="888"/>
      <c r="RAY88" s="888"/>
      <c r="RAZ88" s="888"/>
      <c r="RBA88" s="888"/>
      <c r="RBB88" s="888"/>
      <c r="RBC88" s="888"/>
      <c r="RBD88" s="888"/>
      <c r="RBE88" s="888"/>
      <c r="RBF88" s="888"/>
      <c r="RBG88" s="888"/>
      <c r="RBH88" s="888"/>
      <c r="RBI88" s="888"/>
      <c r="RBJ88" s="888"/>
      <c r="RBK88" s="888"/>
      <c r="RBL88" s="888"/>
      <c r="RBM88" s="888"/>
      <c r="RBN88" s="888"/>
      <c r="RBO88" s="888"/>
      <c r="RBP88" s="888"/>
      <c r="RBQ88" s="888"/>
      <c r="RBR88" s="888"/>
      <c r="RBS88" s="888"/>
      <c r="RBT88" s="888"/>
      <c r="RBU88" s="888"/>
      <c r="RBV88" s="888"/>
      <c r="RBW88" s="888"/>
      <c r="RBX88" s="888"/>
      <c r="RBY88" s="888"/>
      <c r="RBZ88" s="888"/>
      <c r="RCA88" s="888"/>
      <c r="RCB88" s="888"/>
      <c r="RCC88" s="888"/>
      <c r="RCD88" s="888"/>
      <c r="RCE88" s="888"/>
      <c r="RCF88" s="888"/>
      <c r="RCG88" s="888"/>
      <c r="RCH88" s="888"/>
      <c r="RCI88" s="888"/>
      <c r="RCJ88" s="888"/>
      <c r="RCK88" s="888"/>
      <c r="RCL88" s="888"/>
      <c r="RCM88" s="888"/>
      <c r="RCN88" s="888"/>
      <c r="RCO88" s="888"/>
      <c r="RCP88" s="888"/>
      <c r="RCQ88" s="888"/>
      <c r="RCR88" s="888"/>
      <c r="RCS88" s="888"/>
      <c r="RCT88" s="888"/>
      <c r="RCU88" s="888"/>
      <c r="RCV88" s="888"/>
      <c r="RCW88" s="888"/>
      <c r="RCX88" s="888"/>
      <c r="RCY88" s="888"/>
      <c r="RCZ88" s="888"/>
      <c r="RDA88" s="888"/>
      <c r="RDB88" s="888"/>
      <c r="RDC88" s="888"/>
      <c r="RDD88" s="888"/>
      <c r="RDE88" s="888"/>
      <c r="RDF88" s="888"/>
      <c r="RDG88" s="888"/>
      <c r="RDH88" s="888"/>
      <c r="RDI88" s="888"/>
      <c r="RDJ88" s="888"/>
      <c r="RDK88" s="888"/>
      <c r="RDL88" s="888"/>
      <c r="RDM88" s="888"/>
      <c r="RDN88" s="888"/>
      <c r="RDO88" s="888"/>
      <c r="RDP88" s="888"/>
      <c r="RDQ88" s="888"/>
      <c r="RDR88" s="888"/>
      <c r="RDS88" s="888"/>
      <c r="RDT88" s="888"/>
      <c r="RDU88" s="888"/>
      <c r="RDV88" s="888"/>
      <c r="RDW88" s="888"/>
      <c r="RDX88" s="888"/>
      <c r="RDY88" s="888"/>
      <c r="RDZ88" s="888"/>
      <c r="REA88" s="888"/>
      <c r="REB88" s="888"/>
      <c r="REC88" s="888"/>
      <c r="RED88" s="888"/>
      <c r="REE88" s="888"/>
      <c r="REF88" s="888"/>
      <c r="REG88" s="888"/>
      <c r="REH88" s="888"/>
      <c r="REI88" s="888"/>
      <c r="REJ88" s="888"/>
      <c r="REK88" s="888"/>
      <c r="REL88" s="888"/>
      <c r="REM88" s="888"/>
      <c r="REN88" s="888"/>
      <c r="REO88" s="888"/>
      <c r="REP88" s="888"/>
      <c r="REQ88" s="888"/>
      <c r="RER88" s="888"/>
      <c r="RES88" s="888"/>
      <c r="RET88" s="888"/>
      <c r="REU88" s="888"/>
      <c r="REV88" s="888"/>
      <c r="REW88" s="888"/>
      <c r="REX88" s="888"/>
      <c r="REY88" s="888"/>
      <c r="REZ88" s="888"/>
      <c r="RFA88" s="888"/>
      <c r="RFB88" s="888"/>
      <c r="RFC88" s="888"/>
      <c r="RFD88" s="888"/>
      <c r="RFE88" s="888"/>
      <c r="RFF88" s="888"/>
      <c r="RFG88" s="888"/>
      <c r="RFH88" s="888"/>
      <c r="RFI88" s="888"/>
      <c r="RFJ88" s="888"/>
      <c r="RFK88" s="888"/>
      <c r="RFL88" s="888"/>
      <c r="RFM88" s="888"/>
      <c r="RFN88" s="888"/>
      <c r="RFO88" s="888"/>
      <c r="RFP88" s="888"/>
      <c r="RFQ88" s="888"/>
      <c r="RFR88" s="888"/>
      <c r="RFS88" s="888"/>
      <c r="RFT88" s="888"/>
      <c r="RFU88" s="888"/>
      <c r="RFV88" s="888"/>
      <c r="RFW88" s="888"/>
      <c r="RFX88" s="888"/>
      <c r="RFY88" s="888"/>
      <c r="RFZ88" s="888"/>
      <c r="RGA88" s="888"/>
      <c r="RGB88" s="888"/>
      <c r="RGC88" s="888"/>
      <c r="RGD88" s="888"/>
      <c r="RGE88" s="888"/>
      <c r="RGF88" s="888"/>
      <c r="RGG88" s="888"/>
      <c r="RGH88" s="888"/>
      <c r="RGI88" s="888"/>
      <c r="RGJ88" s="888"/>
      <c r="RGK88" s="888"/>
      <c r="RGL88" s="888"/>
      <c r="RGM88" s="888"/>
      <c r="RGN88" s="888"/>
      <c r="RGO88" s="888"/>
      <c r="RGP88" s="888"/>
      <c r="RGQ88" s="888"/>
      <c r="RGR88" s="888"/>
      <c r="RGS88" s="888"/>
      <c r="RGT88" s="888"/>
      <c r="RGU88" s="888"/>
      <c r="RGV88" s="888"/>
      <c r="RGW88" s="888"/>
      <c r="RGX88" s="888"/>
      <c r="RGY88" s="888"/>
      <c r="RGZ88" s="888"/>
      <c r="RHA88" s="888"/>
      <c r="RHB88" s="888"/>
      <c r="RHC88" s="888"/>
      <c r="RHD88" s="888"/>
      <c r="RHE88" s="888"/>
      <c r="RHF88" s="888"/>
      <c r="RHG88" s="888"/>
      <c r="RHH88" s="888"/>
      <c r="RHI88" s="888"/>
      <c r="RHJ88" s="888"/>
      <c r="RHK88" s="888"/>
      <c r="RHL88" s="888"/>
      <c r="RHM88" s="888"/>
      <c r="RHN88" s="888"/>
      <c r="RHO88" s="888"/>
      <c r="RHP88" s="888"/>
      <c r="RHQ88" s="888"/>
      <c r="RHR88" s="888"/>
      <c r="RHS88" s="888"/>
      <c r="RHT88" s="888"/>
      <c r="RHU88" s="888"/>
      <c r="RHV88" s="888"/>
      <c r="RHW88" s="888"/>
      <c r="RHX88" s="888"/>
      <c r="RHY88" s="888"/>
      <c r="RHZ88" s="888"/>
      <c r="RIA88" s="888"/>
      <c r="RIB88" s="888"/>
      <c r="RIC88" s="888"/>
      <c r="RID88" s="888"/>
      <c r="RIE88" s="888"/>
      <c r="RIF88" s="888"/>
      <c r="RIG88" s="888"/>
      <c r="RIH88" s="888"/>
      <c r="RII88" s="888"/>
      <c r="RIJ88" s="888"/>
      <c r="RIK88" s="888"/>
      <c r="RIL88" s="888"/>
      <c r="RIM88" s="888"/>
      <c r="RIN88" s="888"/>
      <c r="RIO88" s="888"/>
      <c r="RIP88" s="888"/>
      <c r="RIQ88" s="888"/>
      <c r="RIR88" s="888"/>
      <c r="RIS88" s="888"/>
      <c r="RIT88" s="888"/>
      <c r="RIU88" s="888"/>
      <c r="RIV88" s="888"/>
      <c r="RIW88" s="888"/>
      <c r="RIX88" s="888"/>
      <c r="RIY88" s="888"/>
      <c r="RIZ88" s="888"/>
      <c r="RJA88" s="888"/>
      <c r="RJB88" s="888"/>
      <c r="RJC88" s="888"/>
      <c r="RJD88" s="888"/>
      <c r="RJE88" s="888"/>
      <c r="RJF88" s="888"/>
      <c r="RJG88" s="888"/>
      <c r="RJH88" s="888"/>
      <c r="RJI88" s="888"/>
      <c r="RJJ88" s="888"/>
      <c r="RJK88" s="888"/>
      <c r="RJL88" s="888"/>
      <c r="RJM88" s="888"/>
      <c r="RJN88" s="888"/>
      <c r="RJO88" s="888"/>
      <c r="RJP88" s="888"/>
      <c r="RJQ88" s="888"/>
      <c r="RJR88" s="888"/>
      <c r="RJS88" s="888"/>
      <c r="RJT88" s="888"/>
      <c r="RJU88" s="888"/>
      <c r="RJV88" s="888"/>
      <c r="RJW88" s="888"/>
      <c r="RJX88" s="888"/>
      <c r="RJY88" s="888"/>
      <c r="RJZ88" s="888"/>
      <c r="RKA88" s="888"/>
      <c r="RKB88" s="888"/>
      <c r="RKC88" s="888"/>
      <c r="RKD88" s="888"/>
      <c r="RKE88" s="888"/>
      <c r="RKF88" s="888"/>
      <c r="RKG88" s="888"/>
      <c r="RKH88" s="888"/>
      <c r="RKI88" s="888"/>
      <c r="RKJ88" s="888"/>
      <c r="RKK88" s="888"/>
      <c r="RKL88" s="888"/>
      <c r="RKM88" s="888"/>
      <c r="RKN88" s="888"/>
      <c r="RKO88" s="888"/>
      <c r="RKP88" s="888"/>
      <c r="RKQ88" s="888"/>
      <c r="RKR88" s="888"/>
      <c r="RKS88" s="888"/>
      <c r="RKT88" s="888"/>
      <c r="RKU88" s="888"/>
      <c r="RKV88" s="888"/>
      <c r="RKW88" s="888"/>
      <c r="RKX88" s="888"/>
      <c r="RKY88" s="888"/>
      <c r="RKZ88" s="888"/>
      <c r="RLA88" s="888"/>
      <c r="RLB88" s="888"/>
      <c r="RLC88" s="888"/>
      <c r="RLD88" s="888"/>
      <c r="RLE88" s="888"/>
      <c r="RLF88" s="888"/>
      <c r="RLG88" s="888"/>
      <c r="RLH88" s="888"/>
      <c r="RLI88" s="888"/>
      <c r="RLJ88" s="888"/>
      <c r="RLK88" s="888"/>
      <c r="RLL88" s="888"/>
      <c r="RLM88" s="888"/>
      <c r="RLN88" s="888"/>
      <c r="RLO88" s="888"/>
      <c r="RLP88" s="888"/>
      <c r="RLQ88" s="888"/>
      <c r="RLR88" s="888"/>
      <c r="RLS88" s="888"/>
      <c r="RLT88" s="888"/>
      <c r="RLU88" s="888"/>
      <c r="RLV88" s="888"/>
      <c r="RLW88" s="888"/>
      <c r="RLX88" s="888"/>
      <c r="RLY88" s="888"/>
      <c r="RLZ88" s="888"/>
      <c r="RMA88" s="888"/>
      <c r="RMB88" s="888"/>
      <c r="RMC88" s="888"/>
      <c r="RMD88" s="888"/>
      <c r="RME88" s="888"/>
      <c r="RMF88" s="888"/>
      <c r="RMG88" s="888"/>
      <c r="RMH88" s="888"/>
      <c r="RMI88" s="888"/>
      <c r="RMJ88" s="888"/>
      <c r="RMK88" s="888"/>
      <c r="RML88" s="888"/>
      <c r="RMM88" s="888"/>
      <c r="RMN88" s="888"/>
      <c r="RMO88" s="888"/>
      <c r="RMP88" s="888"/>
      <c r="RMQ88" s="888"/>
      <c r="RMR88" s="888"/>
      <c r="RMS88" s="888"/>
      <c r="RMT88" s="888"/>
      <c r="RMU88" s="888"/>
      <c r="RMV88" s="888"/>
      <c r="RMW88" s="888"/>
      <c r="RMX88" s="888"/>
      <c r="RMY88" s="888"/>
      <c r="RMZ88" s="888"/>
      <c r="RNA88" s="888"/>
      <c r="RNB88" s="888"/>
      <c r="RNC88" s="888"/>
      <c r="RND88" s="888"/>
      <c r="RNE88" s="888"/>
      <c r="RNF88" s="888"/>
      <c r="RNG88" s="888"/>
      <c r="RNH88" s="888"/>
      <c r="RNI88" s="888"/>
      <c r="RNJ88" s="888"/>
      <c r="RNK88" s="888"/>
      <c r="RNL88" s="888"/>
      <c r="RNM88" s="888"/>
      <c r="RNN88" s="888"/>
      <c r="RNO88" s="888"/>
      <c r="RNP88" s="888"/>
      <c r="RNQ88" s="888"/>
      <c r="RNR88" s="888"/>
      <c r="RNS88" s="888"/>
      <c r="RNT88" s="888"/>
      <c r="RNU88" s="888"/>
      <c r="RNV88" s="888"/>
      <c r="RNW88" s="888"/>
      <c r="RNX88" s="888"/>
      <c r="RNY88" s="888"/>
      <c r="RNZ88" s="888"/>
      <c r="ROA88" s="888"/>
      <c r="ROB88" s="888"/>
      <c r="ROC88" s="888"/>
      <c r="ROD88" s="888"/>
      <c r="ROE88" s="888"/>
      <c r="ROF88" s="888"/>
      <c r="ROG88" s="888"/>
      <c r="ROH88" s="888"/>
      <c r="ROI88" s="888"/>
      <c r="ROJ88" s="888"/>
      <c r="ROK88" s="888"/>
      <c r="ROL88" s="888"/>
      <c r="ROM88" s="888"/>
      <c r="RON88" s="888"/>
      <c r="ROO88" s="888"/>
      <c r="ROP88" s="888"/>
      <c r="ROQ88" s="888"/>
      <c r="ROR88" s="888"/>
      <c r="ROS88" s="888"/>
      <c r="ROT88" s="888"/>
      <c r="ROU88" s="888"/>
      <c r="ROV88" s="888"/>
      <c r="ROW88" s="888"/>
      <c r="ROX88" s="888"/>
      <c r="ROY88" s="888"/>
      <c r="ROZ88" s="888"/>
      <c r="RPA88" s="888"/>
      <c r="RPB88" s="888"/>
      <c r="RPC88" s="888"/>
      <c r="RPD88" s="888"/>
      <c r="RPE88" s="888"/>
      <c r="RPF88" s="888"/>
      <c r="RPG88" s="888"/>
      <c r="RPH88" s="888"/>
      <c r="RPI88" s="888"/>
      <c r="RPJ88" s="888"/>
      <c r="RPK88" s="888"/>
      <c r="RPL88" s="888"/>
      <c r="RPM88" s="888"/>
      <c r="RPN88" s="888"/>
      <c r="RPO88" s="888"/>
      <c r="RPP88" s="888"/>
      <c r="RPQ88" s="888"/>
      <c r="RPR88" s="888"/>
      <c r="RPS88" s="888"/>
      <c r="RPT88" s="888"/>
      <c r="RPU88" s="888"/>
      <c r="RPV88" s="888"/>
      <c r="RPW88" s="888"/>
      <c r="RPX88" s="888"/>
      <c r="RPY88" s="888"/>
      <c r="RPZ88" s="888"/>
      <c r="RQA88" s="888"/>
      <c r="RQB88" s="888"/>
      <c r="RQC88" s="888"/>
      <c r="RQD88" s="888"/>
      <c r="RQE88" s="888"/>
      <c r="RQF88" s="888"/>
      <c r="RQG88" s="888"/>
      <c r="RQH88" s="888"/>
      <c r="RQI88" s="888"/>
      <c r="RQJ88" s="888"/>
      <c r="RQK88" s="888"/>
      <c r="RQL88" s="888"/>
      <c r="RQM88" s="888"/>
      <c r="RQN88" s="888"/>
      <c r="RQO88" s="888"/>
      <c r="RQP88" s="888"/>
      <c r="RQQ88" s="888"/>
      <c r="RQR88" s="888"/>
      <c r="RQS88" s="888"/>
      <c r="RQT88" s="888"/>
      <c r="RQU88" s="888"/>
      <c r="RQV88" s="888"/>
      <c r="RQW88" s="888"/>
      <c r="RQX88" s="888"/>
      <c r="RQY88" s="888"/>
      <c r="RQZ88" s="888"/>
      <c r="RRA88" s="888"/>
      <c r="RRB88" s="888"/>
      <c r="RRC88" s="888"/>
      <c r="RRD88" s="888"/>
      <c r="RRE88" s="888"/>
      <c r="RRF88" s="888"/>
      <c r="RRG88" s="888"/>
      <c r="RRH88" s="888"/>
      <c r="RRI88" s="888"/>
      <c r="RRJ88" s="888"/>
      <c r="RRK88" s="888"/>
      <c r="RRL88" s="888"/>
      <c r="RRM88" s="888"/>
      <c r="RRN88" s="888"/>
      <c r="RRO88" s="888"/>
      <c r="RRP88" s="888"/>
      <c r="RRQ88" s="888"/>
      <c r="RRR88" s="888"/>
      <c r="RRS88" s="888"/>
      <c r="RRT88" s="888"/>
      <c r="RRU88" s="888"/>
      <c r="RRV88" s="888"/>
      <c r="RRW88" s="888"/>
      <c r="RRX88" s="888"/>
      <c r="RRY88" s="888"/>
      <c r="RRZ88" s="888"/>
      <c r="RSA88" s="888"/>
      <c r="RSB88" s="888"/>
      <c r="RSC88" s="888"/>
      <c r="RSD88" s="888"/>
      <c r="RSE88" s="888"/>
      <c r="RSF88" s="888"/>
      <c r="RSG88" s="888"/>
      <c r="RSH88" s="888"/>
      <c r="RSI88" s="888"/>
      <c r="RSJ88" s="888"/>
      <c r="RSK88" s="888"/>
      <c r="RSL88" s="888"/>
      <c r="RSM88" s="888"/>
      <c r="RSN88" s="888"/>
      <c r="RSO88" s="888"/>
      <c r="RSP88" s="888"/>
      <c r="RSQ88" s="888"/>
      <c r="RSR88" s="888"/>
      <c r="RSS88" s="888"/>
      <c r="RST88" s="888"/>
      <c r="RSU88" s="888"/>
      <c r="RSV88" s="888"/>
      <c r="RSW88" s="888"/>
      <c r="RSX88" s="888"/>
      <c r="RSY88" s="888"/>
      <c r="RSZ88" s="888"/>
      <c r="RTA88" s="888"/>
      <c r="RTB88" s="888"/>
      <c r="RTC88" s="888"/>
      <c r="RTD88" s="888"/>
      <c r="RTE88" s="888"/>
      <c r="RTF88" s="888"/>
      <c r="RTG88" s="888"/>
      <c r="RTH88" s="888"/>
      <c r="RTI88" s="888"/>
      <c r="RTJ88" s="888"/>
      <c r="RTK88" s="888"/>
      <c r="RTL88" s="888"/>
      <c r="RTM88" s="888"/>
      <c r="RTN88" s="888"/>
      <c r="RTO88" s="888"/>
      <c r="RTP88" s="888"/>
      <c r="RTQ88" s="888"/>
      <c r="RTR88" s="888"/>
      <c r="RTS88" s="888"/>
      <c r="RTT88" s="888"/>
      <c r="RTU88" s="888"/>
      <c r="RTV88" s="888"/>
      <c r="RTW88" s="888"/>
      <c r="RTX88" s="888"/>
      <c r="RTY88" s="888"/>
      <c r="RTZ88" s="888"/>
      <c r="RUA88" s="888"/>
      <c r="RUB88" s="888"/>
      <c r="RUC88" s="888"/>
      <c r="RUD88" s="888"/>
      <c r="RUE88" s="888"/>
      <c r="RUF88" s="888"/>
      <c r="RUG88" s="888"/>
      <c r="RUH88" s="888"/>
      <c r="RUI88" s="888"/>
      <c r="RUJ88" s="888"/>
      <c r="RUK88" s="888"/>
      <c r="RUL88" s="888"/>
      <c r="RUM88" s="888"/>
      <c r="RUN88" s="888"/>
      <c r="RUO88" s="888"/>
      <c r="RUP88" s="888"/>
      <c r="RUQ88" s="888"/>
      <c r="RUR88" s="888"/>
      <c r="RUS88" s="888"/>
      <c r="RUT88" s="888"/>
      <c r="RUU88" s="888"/>
      <c r="RUV88" s="888"/>
      <c r="RUW88" s="888"/>
      <c r="RUX88" s="888"/>
      <c r="RUY88" s="888"/>
      <c r="RUZ88" s="888"/>
      <c r="RVA88" s="888"/>
      <c r="RVB88" s="888"/>
      <c r="RVC88" s="888"/>
      <c r="RVD88" s="888"/>
      <c r="RVE88" s="888"/>
      <c r="RVF88" s="888"/>
      <c r="RVG88" s="888"/>
      <c r="RVH88" s="888"/>
      <c r="RVI88" s="888"/>
      <c r="RVJ88" s="888"/>
      <c r="RVK88" s="888"/>
      <c r="RVL88" s="888"/>
      <c r="RVM88" s="888"/>
      <c r="RVN88" s="888"/>
      <c r="RVO88" s="888"/>
      <c r="RVP88" s="888"/>
      <c r="RVQ88" s="888"/>
      <c r="RVR88" s="888"/>
      <c r="RVS88" s="888"/>
      <c r="RVT88" s="888"/>
      <c r="RVU88" s="888"/>
      <c r="RVV88" s="888"/>
      <c r="RVW88" s="888"/>
      <c r="RVX88" s="888"/>
      <c r="RVY88" s="888"/>
      <c r="RVZ88" s="888"/>
      <c r="RWA88" s="888"/>
      <c r="RWB88" s="888"/>
      <c r="RWC88" s="888"/>
      <c r="RWD88" s="888"/>
      <c r="RWE88" s="888"/>
      <c r="RWF88" s="888"/>
      <c r="RWG88" s="888"/>
      <c r="RWH88" s="888"/>
      <c r="RWI88" s="888"/>
      <c r="RWJ88" s="888"/>
      <c r="RWK88" s="888"/>
      <c r="RWL88" s="888"/>
      <c r="RWM88" s="888"/>
      <c r="RWN88" s="888"/>
      <c r="RWO88" s="888"/>
      <c r="RWP88" s="888"/>
      <c r="RWQ88" s="888"/>
      <c r="RWR88" s="888"/>
      <c r="RWS88" s="888"/>
      <c r="RWT88" s="888"/>
      <c r="RWU88" s="888"/>
      <c r="RWV88" s="888"/>
      <c r="RWW88" s="888"/>
      <c r="RWX88" s="888"/>
      <c r="RWY88" s="888"/>
      <c r="RWZ88" s="888"/>
      <c r="RXA88" s="888"/>
      <c r="RXB88" s="888"/>
      <c r="RXC88" s="888"/>
      <c r="RXD88" s="888"/>
      <c r="RXE88" s="888"/>
      <c r="RXF88" s="888"/>
      <c r="RXG88" s="888"/>
      <c r="RXH88" s="888"/>
      <c r="RXI88" s="888"/>
      <c r="RXJ88" s="888"/>
      <c r="RXK88" s="888"/>
      <c r="RXL88" s="888"/>
      <c r="RXM88" s="888"/>
      <c r="RXN88" s="888"/>
      <c r="RXO88" s="888"/>
      <c r="RXP88" s="888"/>
      <c r="RXQ88" s="888"/>
      <c r="RXR88" s="888"/>
      <c r="RXS88" s="888"/>
      <c r="RXT88" s="888"/>
      <c r="RXU88" s="888"/>
      <c r="RXV88" s="888"/>
      <c r="RXW88" s="888"/>
      <c r="RXX88" s="888"/>
      <c r="RXY88" s="888"/>
      <c r="RXZ88" s="888"/>
      <c r="RYA88" s="888"/>
      <c r="RYB88" s="888"/>
      <c r="RYC88" s="888"/>
      <c r="RYD88" s="888"/>
      <c r="RYE88" s="888"/>
      <c r="RYF88" s="888"/>
      <c r="RYG88" s="888"/>
      <c r="RYH88" s="888"/>
      <c r="RYI88" s="888"/>
      <c r="RYJ88" s="888"/>
      <c r="RYK88" s="888"/>
      <c r="RYL88" s="888"/>
      <c r="RYM88" s="888"/>
      <c r="RYN88" s="888"/>
      <c r="RYO88" s="888"/>
      <c r="RYP88" s="888"/>
      <c r="RYQ88" s="888"/>
      <c r="RYR88" s="888"/>
      <c r="RYS88" s="888"/>
      <c r="RYT88" s="888"/>
      <c r="RYU88" s="888"/>
      <c r="RYV88" s="888"/>
      <c r="RYW88" s="888"/>
      <c r="RYX88" s="888"/>
      <c r="RYY88" s="888"/>
      <c r="RYZ88" s="888"/>
      <c r="RZA88" s="888"/>
      <c r="RZB88" s="888"/>
      <c r="RZC88" s="888"/>
      <c r="RZD88" s="888"/>
      <c r="RZE88" s="888"/>
      <c r="RZF88" s="888"/>
      <c r="RZG88" s="888"/>
      <c r="RZH88" s="888"/>
      <c r="RZI88" s="888"/>
      <c r="RZJ88" s="888"/>
      <c r="RZK88" s="888"/>
      <c r="RZL88" s="888"/>
      <c r="RZM88" s="888"/>
      <c r="RZN88" s="888"/>
      <c r="RZO88" s="888"/>
      <c r="RZP88" s="888"/>
      <c r="RZQ88" s="888"/>
      <c r="RZR88" s="888"/>
      <c r="RZS88" s="888"/>
      <c r="RZT88" s="888"/>
      <c r="RZU88" s="888"/>
      <c r="RZV88" s="888"/>
      <c r="RZW88" s="888"/>
      <c r="RZX88" s="888"/>
      <c r="RZY88" s="888"/>
      <c r="RZZ88" s="888"/>
      <c r="SAA88" s="888"/>
      <c r="SAB88" s="888"/>
      <c r="SAC88" s="888"/>
      <c r="SAD88" s="888"/>
      <c r="SAE88" s="888"/>
      <c r="SAF88" s="888"/>
      <c r="SAG88" s="888"/>
      <c r="SAH88" s="888"/>
      <c r="SAI88" s="888"/>
      <c r="SAJ88" s="888"/>
      <c r="SAK88" s="888"/>
      <c r="SAL88" s="888"/>
      <c r="SAM88" s="888"/>
      <c r="SAN88" s="888"/>
      <c r="SAO88" s="888"/>
      <c r="SAP88" s="888"/>
      <c r="SAQ88" s="888"/>
      <c r="SAR88" s="888"/>
      <c r="SAS88" s="888"/>
      <c r="SAT88" s="888"/>
      <c r="SAU88" s="888"/>
      <c r="SAV88" s="888"/>
      <c r="SAW88" s="888"/>
      <c r="SAX88" s="888"/>
      <c r="SAY88" s="888"/>
      <c r="SAZ88" s="888"/>
      <c r="SBA88" s="888"/>
      <c r="SBB88" s="888"/>
      <c r="SBC88" s="888"/>
      <c r="SBD88" s="888"/>
      <c r="SBE88" s="888"/>
      <c r="SBF88" s="888"/>
      <c r="SBG88" s="888"/>
      <c r="SBH88" s="888"/>
      <c r="SBI88" s="888"/>
      <c r="SBJ88" s="888"/>
      <c r="SBK88" s="888"/>
      <c r="SBL88" s="888"/>
      <c r="SBM88" s="888"/>
      <c r="SBN88" s="888"/>
      <c r="SBO88" s="888"/>
      <c r="SBP88" s="888"/>
      <c r="SBQ88" s="888"/>
      <c r="SBR88" s="888"/>
      <c r="SBS88" s="888"/>
      <c r="SBT88" s="888"/>
      <c r="SBU88" s="888"/>
      <c r="SBV88" s="888"/>
      <c r="SBW88" s="888"/>
      <c r="SBX88" s="888"/>
      <c r="SBY88" s="888"/>
      <c r="SBZ88" s="888"/>
      <c r="SCA88" s="888"/>
      <c r="SCB88" s="888"/>
      <c r="SCC88" s="888"/>
      <c r="SCD88" s="888"/>
      <c r="SCE88" s="888"/>
      <c r="SCF88" s="888"/>
      <c r="SCG88" s="888"/>
      <c r="SCH88" s="888"/>
      <c r="SCI88" s="888"/>
      <c r="SCJ88" s="888"/>
      <c r="SCK88" s="888"/>
      <c r="SCL88" s="888"/>
      <c r="SCM88" s="888"/>
      <c r="SCN88" s="888"/>
      <c r="SCO88" s="888"/>
      <c r="SCP88" s="888"/>
      <c r="SCQ88" s="888"/>
      <c r="SCR88" s="888"/>
      <c r="SCS88" s="888"/>
      <c r="SCT88" s="888"/>
      <c r="SCU88" s="888"/>
      <c r="SCV88" s="888"/>
      <c r="SCW88" s="888"/>
      <c r="SCX88" s="888"/>
      <c r="SCY88" s="888"/>
      <c r="SCZ88" s="888"/>
      <c r="SDA88" s="888"/>
      <c r="SDB88" s="888"/>
      <c r="SDC88" s="888"/>
      <c r="SDD88" s="888"/>
      <c r="SDE88" s="888"/>
      <c r="SDF88" s="888"/>
      <c r="SDG88" s="888"/>
      <c r="SDH88" s="888"/>
      <c r="SDI88" s="888"/>
      <c r="SDJ88" s="888"/>
      <c r="SDK88" s="888"/>
      <c r="SDL88" s="888"/>
      <c r="SDM88" s="888"/>
      <c r="SDN88" s="888"/>
      <c r="SDO88" s="888"/>
      <c r="SDP88" s="888"/>
      <c r="SDQ88" s="888"/>
      <c r="SDR88" s="888"/>
      <c r="SDS88" s="888"/>
      <c r="SDT88" s="888"/>
      <c r="SDU88" s="888"/>
      <c r="SDV88" s="888"/>
      <c r="SDW88" s="888"/>
      <c r="SDX88" s="888"/>
      <c r="SDY88" s="888"/>
      <c r="SDZ88" s="888"/>
      <c r="SEA88" s="888"/>
      <c r="SEB88" s="888"/>
      <c r="SEC88" s="888"/>
      <c r="SED88" s="888"/>
      <c r="SEE88" s="888"/>
      <c r="SEF88" s="888"/>
      <c r="SEG88" s="888"/>
      <c r="SEH88" s="888"/>
      <c r="SEI88" s="888"/>
      <c r="SEJ88" s="888"/>
      <c r="SEK88" s="888"/>
      <c r="SEL88" s="888"/>
      <c r="SEM88" s="888"/>
      <c r="SEN88" s="888"/>
      <c r="SEO88" s="888"/>
      <c r="SEP88" s="888"/>
      <c r="SEQ88" s="888"/>
      <c r="SER88" s="888"/>
      <c r="SES88" s="888"/>
      <c r="SET88" s="888"/>
      <c r="SEU88" s="888"/>
      <c r="SEV88" s="888"/>
      <c r="SEW88" s="888"/>
      <c r="SEX88" s="888"/>
      <c r="SEY88" s="888"/>
      <c r="SEZ88" s="888"/>
      <c r="SFA88" s="888"/>
      <c r="SFB88" s="888"/>
      <c r="SFC88" s="888"/>
      <c r="SFD88" s="888"/>
      <c r="SFE88" s="888"/>
      <c r="SFF88" s="888"/>
      <c r="SFG88" s="888"/>
      <c r="SFH88" s="888"/>
      <c r="SFI88" s="888"/>
      <c r="SFJ88" s="888"/>
      <c r="SFK88" s="888"/>
      <c r="SFL88" s="888"/>
      <c r="SFM88" s="888"/>
      <c r="SFN88" s="888"/>
      <c r="SFO88" s="888"/>
      <c r="SFP88" s="888"/>
      <c r="SFQ88" s="888"/>
      <c r="SFR88" s="888"/>
      <c r="SFS88" s="888"/>
      <c r="SFT88" s="888"/>
      <c r="SFU88" s="888"/>
      <c r="SFV88" s="888"/>
      <c r="SFW88" s="888"/>
      <c r="SFX88" s="888"/>
      <c r="SFY88" s="888"/>
      <c r="SFZ88" s="888"/>
      <c r="SGA88" s="888"/>
      <c r="SGB88" s="888"/>
      <c r="SGC88" s="888"/>
      <c r="SGD88" s="888"/>
      <c r="SGE88" s="888"/>
      <c r="SGF88" s="888"/>
      <c r="SGG88" s="888"/>
      <c r="SGH88" s="888"/>
      <c r="SGI88" s="888"/>
      <c r="SGJ88" s="888"/>
      <c r="SGK88" s="888"/>
      <c r="SGL88" s="888"/>
      <c r="SGM88" s="888"/>
      <c r="SGN88" s="888"/>
      <c r="SGO88" s="888"/>
      <c r="SGP88" s="888"/>
      <c r="SGQ88" s="888"/>
      <c r="SGR88" s="888"/>
      <c r="SGS88" s="888"/>
      <c r="SGT88" s="888"/>
      <c r="SGU88" s="888"/>
      <c r="SGV88" s="888"/>
      <c r="SGW88" s="888"/>
      <c r="SGX88" s="888"/>
      <c r="SGY88" s="888"/>
      <c r="SGZ88" s="888"/>
      <c r="SHA88" s="888"/>
      <c r="SHB88" s="888"/>
      <c r="SHC88" s="888"/>
      <c r="SHD88" s="888"/>
      <c r="SHE88" s="888"/>
      <c r="SHF88" s="888"/>
      <c r="SHG88" s="888"/>
      <c r="SHH88" s="888"/>
      <c r="SHI88" s="888"/>
      <c r="SHJ88" s="888"/>
      <c r="SHK88" s="888"/>
      <c r="SHL88" s="888"/>
      <c r="SHM88" s="888"/>
      <c r="SHN88" s="888"/>
      <c r="SHO88" s="888"/>
      <c r="SHP88" s="888"/>
      <c r="SHQ88" s="888"/>
      <c r="SHR88" s="888"/>
      <c r="SHS88" s="888"/>
      <c r="SHT88" s="888"/>
      <c r="SHU88" s="888"/>
      <c r="SHV88" s="888"/>
      <c r="SHW88" s="888"/>
      <c r="SHX88" s="888"/>
      <c r="SHY88" s="888"/>
      <c r="SHZ88" s="888"/>
      <c r="SIA88" s="888"/>
      <c r="SIB88" s="888"/>
      <c r="SIC88" s="888"/>
      <c r="SID88" s="888"/>
      <c r="SIE88" s="888"/>
      <c r="SIF88" s="888"/>
      <c r="SIG88" s="888"/>
      <c r="SIH88" s="888"/>
      <c r="SII88" s="888"/>
      <c r="SIJ88" s="888"/>
      <c r="SIK88" s="888"/>
      <c r="SIL88" s="888"/>
      <c r="SIM88" s="888"/>
      <c r="SIN88" s="888"/>
      <c r="SIO88" s="888"/>
      <c r="SIP88" s="888"/>
      <c r="SIQ88" s="888"/>
      <c r="SIR88" s="888"/>
      <c r="SIS88" s="888"/>
      <c r="SIT88" s="888"/>
      <c r="SIU88" s="888"/>
      <c r="SIV88" s="888"/>
      <c r="SIW88" s="888"/>
      <c r="SIX88" s="888"/>
      <c r="SIY88" s="888"/>
      <c r="SIZ88" s="888"/>
      <c r="SJA88" s="888"/>
      <c r="SJB88" s="888"/>
      <c r="SJC88" s="888"/>
      <c r="SJD88" s="888"/>
      <c r="SJE88" s="888"/>
      <c r="SJF88" s="888"/>
      <c r="SJG88" s="888"/>
      <c r="SJH88" s="888"/>
      <c r="SJI88" s="888"/>
      <c r="SJJ88" s="888"/>
      <c r="SJK88" s="888"/>
      <c r="SJL88" s="888"/>
      <c r="SJM88" s="888"/>
      <c r="SJN88" s="888"/>
      <c r="SJO88" s="888"/>
      <c r="SJP88" s="888"/>
      <c r="SJQ88" s="888"/>
      <c r="SJR88" s="888"/>
      <c r="SJS88" s="888"/>
      <c r="SJT88" s="888"/>
      <c r="SJU88" s="888"/>
      <c r="SJV88" s="888"/>
      <c r="SJW88" s="888"/>
      <c r="SJX88" s="888"/>
      <c r="SJY88" s="888"/>
      <c r="SJZ88" s="888"/>
      <c r="SKA88" s="888"/>
      <c r="SKB88" s="888"/>
      <c r="SKC88" s="888"/>
      <c r="SKD88" s="888"/>
      <c r="SKE88" s="888"/>
      <c r="SKF88" s="888"/>
      <c r="SKG88" s="888"/>
      <c r="SKH88" s="888"/>
      <c r="SKI88" s="888"/>
      <c r="SKJ88" s="888"/>
      <c r="SKK88" s="888"/>
      <c r="SKL88" s="888"/>
      <c r="SKM88" s="888"/>
      <c r="SKN88" s="888"/>
      <c r="SKO88" s="888"/>
      <c r="SKP88" s="888"/>
      <c r="SKQ88" s="888"/>
      <c r="SKR88" s="888"/>
      <c r="SKS88" s="888"/>
      <c r="SKT88" s="888"/>
      <c r="SKU88" s="888"/>
      <c r="SKV88" s="888"/>
      <c r="SKW88" s="888"/>
      <c r="SKX88" s="888"/>
      <c r="SKY88" s="888"/>
      <c r="SKZ88" s="888"/>
      <c r="SLA88" s="888"/>
      <c r="SLB88" s="888"/>
      <c r="SLC88" s="888"/>
      <c r="SLD88" s="888"/>
      <c r="SLE88" s="888"/>
      <c r="SLF88" s="888"/>
      <c r="SLG88" s="888"/>
      <c r="SLH88" s="888"/>
      <c r="SLI88" s="888"/>
      <c r="SLJ88" s="888"/>
      <c r="SLK88" s="888"/>
      <c r="SLL88" s="888"/>
      <c r="SLM88" s="888"/>
      <c r="SLN88" s="888"/>
      <c r="SLO88" s="888"/>
      <c r="SLP88" s="888"/>
      <c r="SLQ88" s="888"/>
      <c r="SLR88" s="888"/>
      <c r="SLS88" s="888"/>
      <c r="SLT88" s="888"/>
      <c r="SLU88" s="888"/>
      <c r="SLV88" s="888"/>
      <c r="SLW88" s="888"/>
      <c r="SLX88" s="888"/>
      <c r="SLY88" s="888"/>
      <c r="SLZ88" s="888"/>
      <c r="SMA88" s="888"/>
      <c r="SMB88" s="888"/>
      <c r="SMC88" s="888"/>
      <c r="SMD88" s="888"/>
      <c r="SME88" s="888"/>
      <c r="SMF88" s="888"/>
      <c r="SMG88" s="888"/>
      <c r="SMH88" s="888"/>
      <c r="SMI88" s="888"/>
      <c r="SMJ88" s="888"/>
      <c r="SMK88" s="888"/>
      <c r="SML88" s="888"/>
      <c r="SMM88" s="888"/>
      <c r="SMN88" s="888"/>
      <c r="SMO88" s="888"/>
      <c r="SMP88" s="888"/>
      <c r="SMQ88" s="888"/>
      <c r="SMR88" s="888"/>
      <c r="SMS88" s="888"/>
      <c r="SMT88" s="888"/>
      <c r="SMU88" s="888"/>
      <c r="SMV88" s="888"/>
      <c r="SMW88" s="888"/>
      <c r="SMX88" s="888"/>
      <c r="SMY88" s="888"/>
      <c r="SMZ88" s="888"/>
      <c r="SNA88" s="888"/>
      <c r="SNB88" s="888"/>
      <c r="SNC88" s="888"/>
      <c r="SND88" s="888"/>
      <c r="SNE88" s="888"/>
      <c r="SNF88" s="888"/>
      <c r="SNG88" s="888"/>
      <c r="SNH88" s="888"/>
      <c r="SNI88" s="888"/>
      <c r="SNJ88" s="888"/>
      <c r="SNK88" s="888"/>
      <c r="SNL88" s="888"/>
      <c r="SNM88" s="888"/>
      <c r="SNN88" s="888"/>
      <c r="SNO88" s="888"/>
      <c r="SNP88" s="888"/>
      <c r="SNQ88" s="888"/>
      <c r="SNR88" s="888"/>
      <c r="SNS88" s="888"/>
      <c r="SNT88" s="888"/>
      <c r="SNU88" s="888"/>
      <c r="SNV88" s="888"/>
      <c r="SNW88" s="888"/>
      <c r="SNX88" s="888"/>
      <c r="SNY88" s="888"/>
      <c r="SNZ88" s="888"/>
      <c r="SOA88" s="888"/>
      <c r="SOB88" s="888"/>
      <c r="SOC88" s="888"/>
      <c r="SOD88" s="888"/>
      <c r="SOE88" s="888"/>
      <c r="SOF88" s="888"/>
      <c r="SOG88" s="888"/>
      <c r="SOH88" s="888"/>
      <c r="SOI88" s="888"/>
      <c r="SOJ88" s="888"/>
      <c r="SOK88" s="888"/>
      <c r="SOL88" s="888"/>
      <c r="SOM88" s="888"/>
      <c r="SON88" s="888"/>
      <c r="SOO88" s="888"/>
      <c r="SOP88" s="888"/>
      <c r="SOQ88" s="888"/>
      <c r="SOR88" s="888"/>
      <c r="SOS88" s="888"/>
      <c r="SOT88" s="888"/>
      <c r="SOU88" s="888"/>
      <c r="SOV88" s="888"/>
      <c r="SOW88" s="888"/>
      <c r="SOX88" s="888"/>
      <c r="SOY88" s="888"/>
      <c r="SOZ88" s="888"/>
      <c r="SPA88" s="888"/>
      <c r="SPB88" s="888"/>
      <c r="SPC88" s="888"/>
      <c r="SPD88" s="888"/>
      <c r="SPE88" s="888"/>
      <c r="SPF88" s="888"/>
      <c r="SPG88" s="888"/>
      <c r="SPH88" s="888"/>
      <c r="SPI88" s="888"/>
      <c r="SPJ88" s="888"/>
      <c r="SPK88" s="888"/>
      <c r="SPL88" s="888"/>
      <c r="SPM88" s="888"/>
      <c r="SPN88" s="888"/>
      <c r="SPO88" s="888"/>
      <c r="SPP88" s="888"/>
      <c r="SPQ88" s="888"/>
      <c r="SPR88" s="888"/>
      <c r="SPS88" s="888"/>
      <c r="SPT88" s="888"/>
      <c r="SPU88" s="888"/>
      <c r="SPV88" s="888"/>
      <c r="SPW88" s="888"/>
      <c r="SPX88" s="888"/>
      <c r="SPY88" s="888"/>
      <c r="SPZ88" s="888"/>
      <c r="SQA88" s="888"/>
      <c r="SQB88" s="888"/>
      <c r="SQC88" s="888"/>
      <c r="SQD88" s="888"/>
      <c r="SQE88" s="888"/>
      <c r="SQF88" s="888"/>
      <c r="SQG88" s="888"/>
      <c r="SQH88" s="888"/>
      <c r="SQI88" s="888"/>
      <c r="SQJ88" s="888"/>
      <c r="SQK88" s="888"/>
      <c r="SQL88" s="888"/>
      <c r="SQM88" s="888"/>
      <c r="SQN88" s="888"/>
      <c r="SQO88" s="888"/>
      <c r="SQP88" s="888"/>
      <c r="SQQ88" s="888"/>
      <c r="SQR88" s="888"/>
      <c r="SQS88" s="888"/>
      <c r="SQT88" s="888"/>
      <c r="SQU88" s="888"/>
      <c r="SQV88" s="888"/>
      <c r="SQW88" s="888"/>
      <c r="SQX88" s="888"/>
      <c r="SQY88" s="888"/>
      <c r="SQZ88" s="888"/>
      <c r="SRA88" s="888"/>
      <c r="SRB88" s="888"/>
      <c r="SRC88" s="888"/>
      <c r="SRD88" s="888"/>
      <c r="SRE88" s="888"/>
      <c r="SRF88" s="888"/>
      <c r="SRG88" s="888"/>
      <c r="SRH88" s="888"/>
      <c r="SRI88" s="888"/>
      <c r="SRJ88" s="888"/>
      <c r="SRK88" s="888"/>
      <c r="SRL88" s="888"/>
      <c r="SRM88" s="888"/>
      <c r="SRN88" s="888"/>
      <c r="SRO88" s="888"/>
      <c r="SRP88" s="888"/>
      <c r="SRQ88" s="888"/>
      <c r="SRR88" s="888"/>
      <c r="SRS88" s="888"/>
      <c r="SRT88" s="888"/>
      <c r="SRU88" s="888"/>
      <c r="SRV88" s="888"/>
      <c r="SRW88" s="888"/>
      <c r="SRX88" s="888"/>
      <c r="SRY88" s="888"/>
      <c r="SRZ88" s="888"/>
      <c r="SSA88" s="888"/>
      <c r="SSB88" s="888"/>
      <c r="SSC88" s="888"/>
      <c r="SSD88" s="888"/>
      <c r="SSE88" s="888"/>
      <c r="SSF88" s="888"/>
      <c r="SSG88" s="888"/>
      <c r="SSH88" s="888"/>
      <c r="SSI88" s="888"/>
      <c r="SSJ88" s="888"/>
      <c r="SSK88" s="888"/>
      <c r="SSL88" s="888"/>
      <c r="SSM88" s="888"/>
      <c r="SSN88" s="888"/>
      <c r="SSO88" s="888"/>
      <c r="SSP88" s="888"/>
      <c r="SSQ88" s="888"/>
      <c r="SSR88" s="888"/>
      <c r="SSS88" s="888"/>
      <c r="SST88" s="888"/>
      <c r="SSU88" s="888"/>
      <c r="SSV88" s="888"/>
      <c r="SSW88" s="888"/>
      <c r="SSX88" s="888"/>
      <c r="SSY88" s="888"/>
      <c r="SSZ88" s="888"/>
      <c r="STA88" s="888"/>
      <c r="STB88" s="888"/>
      <c r="STC88" s="888"/>
      <c r="STD88" s="888"/>
      <c r="STE88" s="888"/>
      <c r="STF88" s="888"/>
      <c r="STG88" s="888"/>
      <c r="STH88" s="888"/>
      <c r="STI88" s="888"/>
      <c r="STJ88" s="888"/>
      <c r="STK88" s="888"/>
      <c r="STL88" s="888"/>
      <c r="STM88" s="888"/>
      <c r="STN88" s="888"/>
      <c r="STO88" s="888"/>
      <c r="STP88" s="888"/>
      <c r="STQ88" s="888"/>
      <c r="STR88" s="888"/>
      <c r="STS88" s="888"/>
      <c r="STT88" s="888"/>
      <c r="STU88" s="888"/>
      <c r="STV88" s="888"/>
      <c r="STW88" s="888"/>
      <c r="STX88" s="888"/>
      <c r="STY88" s="888"/>
      <c r="STZ88" s="888"/>
      <c r="SUA88" s="888"/>
      <c r="SUB88" s="888"/>
      <c r="SUC88" s="888"/>
      <c r="SUD88" s="888"/>
      <c r="SUE88" s="888"/>
      <c r="SUF88" s="888"/>
      <c r="SUG88" s="888"/>
      <c r="SUH88" s="888"/>
      <c r="SUI88" s="888"/>
      <c r="SUJ88" s="888"/>
      <c r="SUK88" s="888"/>
      <c r="SUL88" s="888"/>
      <c r="SUM88" s="888"/>
      <c r="SUN88" s="888"/>
      <c r="SUO88" s="888"/>
      <c r="SUP88" s="888"/>
      <c r="SUQ88" s="888"/>
      <c r="SUR88" s="888"/>
      <c r="SUS88" s="888"/>
      <c r="SUT88" s="888"/>
      <c r="SUU88" s="888"/>
      <c r="SUV88" s="888"/>
      <c r="SUW88" s="888"/>
      <c r="SUX88" s="888"/>
      <c r="SUY88" s="888"/>
      <c r="SUZ88" s="888"/>
      <c r="SVA88" s="888"/>
      <c r="SVB88" s="888"/>
      <c r="SVC88" s="888"/>
      <c r="SVD88" s="888"/>
      <c r="SVE88" s="888"/>
      <c r="SVF88" s="888"/>
      <c r="SVG88" s="888"/>
      <c r="SVH88" s="888"/>
      <c r="SVI88" s="888"/>
      <c r="SVJ88" s="888"/>
      <c r="SVK88" s="888"/>
      <c r="SVL88" s="888"/>
      <c r="SVM88" s="888"/>
      <c r="SVN88" s="888"/>
      <c r="SVO88" s="888"/>
      <c r="SVP88" s="888"/>
      <c r="SVQ88" s="888"/>
      <c r="SVR88" s="888"/>
      <c r="SVS88" s="888"/>
      <c r="SVT88" s="888"/>
      <c r="SVU88" s="888"/>
      <c r="SVV88" s="888"/>
      <c r="SVW88" s="888"/>
      <c r="SVX88" s="888"/>
      <c r="SVY88" s="888"/>
      <c r="SVZ88" s="888"/>
      <c r="SWA88" s="888"/>
      <c r="SWB88" s="888"/>
      <c r="SWC88" s="888"/>
      <c r="SWD88" s="888"/>
      <c r="SWE88" s="888"/>
      <c r="SWF88" s="888"/>
      <c r="SWG88" s="888"/>
      <c r="SWH88" s="888"/>
      <c r="SWI88" s="888"/>
      <c r="SWJ88" s="888"/>
      <c r="SWK88" s="888"/>
      <c r="SWL88" s="888"/>
      <c r="SWM88" s="888"/>
      <c r="SWN88" s="888"/>
      <c r="SWO88" s="888"/>
      <c r="SWP88" s="888"/>
      <c r="SWQ88" s="888"/>
      <c r="SWR88" s="888"/>
      <c r="SWS88" s="888"/>
      <c r="SWT88" s="888"/>
      <c r="SWU88" s="888"/>
      <c r="SWV88" s="888"/>
      <c r="SWW88" s="888"/>
      <c r="SWX88" s="888"/>
      <c r="SWY88" s="888"/>
      <c r="SWZ88" s="888"/>
      <c r="SXA88" s="888"/>
      <c r="SXB88" s="888"/>
      <c r="SXC88" s="888"/>
      <c r="SXD88" s="888"/>
      <c r="SXE88" s="888"/>
      <c r="SXF88" s="888"/>
      <c r="SXG88" s="888"/>
      <c r="SXH88" s="888"/>
      <c r="SXI88" s="888"/>
      <c r="SXJ88" s="888"/>
      <c r="SXK88" s="888"/>
      <c r="SXL88" s="888"/>
      <c r="SXM88" s="888"/>
      <c r="SXN88" s="888"/>
      <c r="SXO88" s="888"/>
      <c r="SXP88" s="888"/>
      <c r="SXQ88" s="888"/>
      <c r="SXR88" s="888"/>
      <c r="SXS88" s="888"/>
      <c r="SXT88" s="888"/>
      <c r="SXU88" s="888"/>
      <c r="SXV88" s="888"/>
      <c r="SXW88" s="888"/>
      <c r="SXX88" s="888"/>
      <c r="SXY88" s="888"/>
      <c r="SXZ88" s="888"/>
      <c r="SYA88" s="888"/>
      <c r="SYB88" s="888"/>
      <c r="SYC88" s="888"/>
      <c r="SYD88" s="888"/>
      <c r="SYE88" s="888"/>
      <c r="SYF88" s="888"/>
      <c r="SYG88" s="888"/>
      <c r="SYH88" s="888"/>
      <c r="SYI88" s="888"/>
      <c r="SYJ88" s="888"/>
      <c r="SYK88" s="888"/>
      <c r="SYL88" s="888"/>
      <c r="SYM88" s="888"/>
      <c r="SYN88" s="888"/>
      <c r="SYO88" s="888"/>
      <c r="SYP88" s="888"/>
      <c r="SYQ88" s="888"/>
      <c r="SYR88" s="888"/>
      <c r="SYS88" s="888"/>
      <c r="SYT88" s="888"/>
      <c r="SYU88" s="888"/>
      <c r="SYV88" s="888"/>
      <c r="SYW88" s="888"/>
      <c r="SYX88" s="888"/>
      <c r="SYY88" s="888"/>
      <c r="SYZ88" s="888"/>
      <c r="SZA88" s="888"/>
      <c r="SZB88" s="888"/>
      <c r="SZC88" s="888"/>
      <c r="SZD88" s="888"/>
      <c r="SZE88" s="888"/>
      <c r="SZF88" s="888"/>
      <c r="SZG88" s="888"/>
      <c r="SZH88" s="888"/>
      <c r="SZI88" s="888"/>
      <c r="SZJ88" s="888"/>
      <c r="SZK88" s="888"/>
      <c r="SZL88" s="888"/>
      <c r="SZM88" s="888"/>
      <c r="SZN88" s="888"/>
      <c r="SZO88" s="888"/>
      <c r="SZP88" s="888"/>
      <c r="SZQ88" s="888"/>
      <c r="SZR88" s="888"/>
      <c r="SZS88" s="888"/>
      <c r="SZT88" s="888"/>
      <c r="SZU88" s="888"/>
      <c r="SZV88" s="888"/>
      <c r="SZW88" s="888"/>
      <c r="SZX88" s="888"/>
      <c r="SZY88" s="888"/>
      <c r="SZZ88" s="888"/>
      <c r="TAA88" s="888"/>
      <c r="TAB88" s="888"/>
      <c r="TAC88" s="888"/>
      <c r="TAD88" s="888"/>
      <c r="TAE88" s="888"/>
      <c r="TAF88" s="888"/>
      <c r="TAG88" s="888"/>
      <c r="TAH88" s="888"/>
      <c r="TAI88" s="888"/>
      <c r="TAJ88" s="888"/>
      <c r="TAK88" s="888"/>
      <c r="TAL88" s="888"/>
      <c r="TAM88" s="888"/>
      <c r="TAN88" s="888"/>
      <c r="TAO88" s="888"/>
      <c r="TAP88" s="888"/>
      <c r="TAQ88" s="888"/>
      <c r="TAR88" s="888"/>
      <c r="TAS88" s="888"/>
      <c r="TAT88" s="888"/>
      <c r="TAU88" s="888"/>
      <c r="TAV88" s="888"/>
      <c r="TAW88" s="888"/>
      <c r="TAX88" s="888"/>
      <c r="TAY88" s="888"/>
      <c r="TAZ88" s="888"/>
      <c r="TBA88" s="888"/>
      <c r="TBB88" s="888"/>
      <c r="TBC88" s="888"/>
      <c r="TBD88" s="888"/>
      <c r="TBE88" s="888"/>
      <c r="TBF88" s="888"/>
      <c r="TBG88" s="888"/>
      <c r="TBH88" s="888"/>
      <c r="TBI88" s="888"/>
      <c r="TBJ88" s="888"/>
      <c r="TBK88" s="888"/>
      <c r="TBL88" s="888"/>
      <c r="TBM88" s="888"/>
      <c r="TBN88" s="888"/>
      <c r="TBO88" s="888"/>
      <c r="TBP88" s="888"/>
      <c r="TBQ88" s="888"/>
      <c r="TBR88" s="888"/>
      <c r="TBS88" s="888"/>
      <c r="TBT88" s="888"/>
      <c r="TBU88" s="888"/>
      <c r="TBV88" s="888"/>
      <c r="TBW88" s="888"/>
      <c r="TBX88" s="888"/>
      <c r="TBY88" s="888"/>
      <c r="TBZ88" s="888"/>
      <c r="TCA88" s="888"/>
      <c r="TCB88" s="888"/>
      <c r="TCC88" s="888"/>
      <c r="TCD88" s="888"/>
      <c r="TCE88" s="888"/>
      <c r="TCF88" s="888"/>
      <c r="TCG88" s="888"/>
      <c r="TCH88" s="888"/>
      <c r="TCI88" s="888"/>
      <c r="TCJ88" s="888"/>
      <c r="TCK88" s="888"/>
      <c r="TCL88" s="888"/>
      <c r="TCM88" s="888"/>
      <c r="TCN88" s="888"/>
      <c r="TCO88" s="888"/>
      <c r="TCP88" s="888"/>
      <c r="TCQ88" s="888"/>
      <c r="TCR88" s="888"/>
      <c r="TCS88" s="888"/>
      <c r="TCT88" s="888"/>
      <c r="TCU88" s="888"/>
      <c r="TCV88" s="888"/>
      <c r="TCW88" s="888"/>
      <c r="TCX88" s="888"/>
      <c r="TCY88" s="888"/>
      <c r="TCZ88" s="888"/>
      <c r="TDA88" s="888"/>
      <c r="TDB88" s="888"/>
      <c r="TDC88" s="888"/>
      <c r="TDD88" s="888"/>
      <c r="TDE88" s="888"/>
      <c r="TDF88" s="888"/>
      <c r="TDG88" s="888"/>
      <c r="TDH88" s="888"/>
      <c r="TDI88" s="888"/>
      <c r="TDJ88" s="888"/>
      <c r="TDK88" s="888"/>
      <c r="TDL88" s="888"/>
      <c r="TDM88" s="888"/>
      <c r="TDN88" s="888"/>
      <c r="TDO88" s="888"/>
      <c r="TDP88" s="888"/>
      <c r="TDQ88" s="888"/>
      <c r="TDR88" s="888"/>
      <c r="TDS88" s="888"/>
      <c r="TDT88" s="888"/>
      <c r="TDU88" s="888"/>
      <c r="TDV88" s="888"/>
      <c r="TDW88" s="888"/>
      <c r="TDX88" s="888"/>
      <c r="TDY88" s="888"/>
      <c r="TDZ88" s="888"/>
      <c r="TEA88" s="888"/>
      <c r="TEB88" s="888"/>
      <c r="TEC88" s="888"/>
      <c r="TED88" s="888"/>
      <c r="TEE88" s="888"/>
      <c r="TEF88" s="888"/>
      <c r="TEG88" s="888"/>
      <c r="TEH88" s="888"/>
      <c r="TEI88" s="888"/>
      <c r="TEJ88" s="888"/>
      <c r="TEK88" s="888"/>
      <c r="TEL88" s="888"/>
      <c r="TEM88" s="888"/>
      <c r="TEN88" s="888"/>
      <c r="TEO88" s="888"/>
      <c r="TEP88" s="888"/>
      <c r="TEQ88" s="888"/>
      <c r="TER88" s="888"/>
      <c r="TES88" s="888"/>
      <c r="TET88" s="888"/>
      <c r="TEU88" s="888"/>
      <c r="TEV88" s="888"/>
      <c r="TEW88" s="888"/>
      <c r="TEX88" s="888"/>
      <c r="TEY88" s="888"/>
      <c r="TEZ88" s="888"/>
      <c r="TFA88" s="888"/>
      <c r="TFB88" s="888"/>
      <c r="TFC88" s="888"/>
      <c r="TFD88" s="888"/>
      <c r="TFE88" s="888"/>
      <c r="TFF88" s="888"/>
      <c r="TFG88" s="888"/>
      <c r="TFH88" s="888"/>
      <c r="TFI88" s="888"/>
      <c r="TFJ88" s="888"/>
      <c r="TFK88" s="888"/>
      <c r="TFL88" s="888"/>
      <c r="TFM88" s="888"/>
      <c r="TFN88" s="888"/>
      <c r="TFO88" s="888"/>
      <c r="TFP88" s="888"/>
      <c r="TFQ88" s="888"/>
      <c r="TFR88" s="888"/>
      <c r="TFS88" s="888"/>
      <c r="TFT88" s="888"/>
      <c r="TFU88" s="888"/>
      <c r="TFV88" s="888"/>
      <c r="TFW88" s="888"/>
      <c r="TFX88" s="888"/>
      <c r="TFY88" s="888"/>
      <c r="TFZ88" s="888"/>
      <c r="TGA88" s="888"/>
      <c r="TGB88" s="888"/>
      <c r="TGC88" s="888"/>
      <c r="TGD88" s="888"/>
      <c r="TGE88" s="888"/>
      <c r="TGF88" s="888"/>
      <c r="TGG88" s="888"/>
      <c r="TGH88" s="888"/>
      <c r="TGI88" s="888"/>
      <c r="TGJ88" s="888"/>
      <c r="TGK88" s="888"/>
      <c r="TGL88" s="888"/>
      <c r="TGM88" s="888"/>
      <c r="TGN88" s="888"/>
      <c r="TGO88" s="888"/>
      <c r="TGP88" s="888"/>
      <c r="TGQ88" s="888"/>
      <c r="TGR88" s="888"/>
      <c r="TGS88" s="888"/>
      <c r="TGT88" s="888"/>
      <c r="TGU88" s="888"/>
      <c r="TGV88" s="888"/>
      <c r="TGW88" s="888"/>
      <c r="TGX88" s="888"/>
      <c r="TGY88" s="888"/>
      <c r="TGZ88" s="888"/>
      <c r="THA88" s="888"/>
      <c r="THB88" s="888"/>
      <c r="THC88" s="888"/>
      <c r="THD88" s="888"/>
      <c r="THE88" s="888"/>
      <c r="THF88" s="888"/>
      <c r="THG88" s="888"/>
      <c r="THH88" s="888"/>
      <c r="THI88" s="888"/>
      <c r="THJ88" s="888"/>
      <c r="THK88" s="888"/>
      <c r="THL88" s="888"/>
      <c r="THM88" s="888"/>
      <c r="THN88" s="888"/>
      <c r="THO88" s="888"/>
      <c r="THP88" s="888"/>
      <c r="THQ88" s="888"/>
      <c r="THR88" s="888"/>
      <c r="THS88" s="888"/>
      <c r="THT88" s="888"/>
      <c r="THU88" s="888"/>
      <c r="THV88" s="888"/>
      <c r="THW88" s="888"/>
      <c r="THX88" s="888"/>
      <c r="THY88" s="888"/>
      <c r="THZ88" s="888"/>
      <c r="TIA88" s="888"/>
      <c r="TIB88" s="888"/>
      <c r="TIC88" s="888"/>
      <c r="TID88" s="888"/>
      <c r="TIE88" s="888"/>
      <c r="TIF88" s="888"/>
      <c r="TIG88" s="888"/>
      <c r="TIH88" s="888"/>
      <c r="TII88" s="888"/>
      <c r="TIJ88" s="888"/>
      <c r="TIK88" s="888"/>
      <c r="TIL88" s="888"/>
      <c r="TIM88" s="888"/>
      <c r="TIN88" s="888"/>
      <c r="TIO88" s="888"/>
      <c r="TIP88" s="888"/>
      <c r="TIQ88" s="888"/>
      <c r="TIR88" s="888"/>
      <c r="TIS88" s="888"/>
      <c r="TIT88" s="888"/>
      <c r="TIU88" s="888"/>
      <c r="TIV88" s="888"/>
      <c r="TIW88" s="888"/>
      <c r="TIX88" s="888"/>
      <c r="TIY88" s="888"/>
      <c r="TIZ88" s="888"/>
      <c r="TJA88" s="888"/>
      <c r="TJB88" s="888"/>
      <c r="TJC88" s="888"/>
      <c r="TJD88" s="888"/>
      <c r="TJE88" s="888"/>
      <c r="TJF88" s="888"/>
      <c r="TJG88" s="888"/>
      <c r="TJH88" s="888"/>
      <c r="TJI88" s="888"/>
      <c r="TJJ88" s="888"/>
      <c r="TJK88" s="888"/>
      <c r="TJL88" s="888"/>
      <c r="TJM88" s="888"/>
      <c r="TJN88" s="888"/>
      <c r="TJO88" s="888"/>
      <c r="TJP88" s="888"/>
      <c r="TJQ88" s="888"/>
      <c r="TJR88" s="888"/>
      <c r="TJS88" s="888"/>
      <c r="TJT88" s="888"/>
      <c r="TJU88" s="888"/>
      <c r="TJV88" s="888"/>
      <c r="TJW88" s="888"/>
      <c r="TJX88" s="888"/>
      <c r="TJY88" s="888"/>
      <c r="TJZ88" s="888"/>
      <c r="TKA88" s="888"/>
      <c r="TKB88" s="888"/>
      <c r="TKC88" s="888"/>
      <c r="TKD88" s="888"/>
      <c r="TKE88" s="888"/>
      <c r="TKF88" s="888"/>
      <c r="TKG88" s="888"/>
      <c r="TKH88" s="888"/>
      <c r="TKI88" s="888"/>
      <c r="TKJ88" s="888"/>
      <c r="TKK88" s="888"/>
      <c r="TKL88" s="888"/>
      <c r="TKM88" s="888"/>
      <c r="TKN88" s="888"/>
      <c r="TKO88" s="888"/>
      <c r="TKP88" s="888"/>
      <c r="TKQ88" s="888"/>
      <c r="TKR88" s="888"/>
      <c r="TKS88" s="888"/>
      <c r="TKT88" s="888"/>
      <c r="TKU88" s="888"/>
      <c r="TKV88" s="888"/>
      <c r="TKW88" s="888"/>
      <c r="TKX88" s="888"/>
      <c r="TKY88" s="888"/>
      <c r="TKZ88" s="888"/>
      <c r="TLA88" s="888"/>
      <c r="TLB88" s="888"/>
      <c r="TLC88" s="888"/>
      <c r="TLD88" s="888"/>
      <c r="TLE88" s="888"/>
      <c r="TLF88" s="888"/>
      <c r="TLG88" s="888"/>
      <c r="TLH88" s="888"/>
      <c r="TLI88" s="888"/>
      <c r="TLJ88" s="888"/>
      <c r="TLK88" s="888"/>
      <c r="TLL88" s="888"/>
      <c r="TLM88" s="888"/>
      <c r="TLN88" s="888"/>
      <c r="TLO88" s="888"/>
      <c r="TLP88" s="888"/>
      <c r="TLQ88" s="888"/>
      <c r="TLR88" s="888"/>
      <c r="TLS88" s="888"/>
      <c r="TLT88" s="888"/>
      <c r="TLU88" s="888"/>
      <c r="TLV88" s="888"/>
      <c r="TLW88" s="888"/>
      <c r="TLX88" s="888"/>
      <c r="TLY88" s="888"/>
      <c r="TLZ88" s="888"/>
      <c r="TMA88" s="888"/>
      <c r="TMB88" s="888"/>
      <c r="TMC88" s="888"/>
      <c r="TMD88" s="888"/>
      <c r="TME88" s="888"/>
      <c r="TMF88" s="888"/>
      <c r="TMG88" s="888"/>
      <c r="TMH88" s="888"/>
      <c r="TMI88" s="888"/>
      <c r="TMJ88" s="888"/>
      <c r="TMK88" s="888"/>
      <c r="TML88" s="888"/>
      <c r="TMM88" s="888"/>
      <c r="TMN88" s="888"/>
      <c r="TMO88" s="888"/>
      <c r="TMP88" s="888"/>
      <c r="TMQ88" s="888"/>
      <c r="TMR88" s="888"/>
      <c r="TMS88" s="888"/>
      <c r="TMT88" s="888"/>
      <c r="TMU88" s="888"/>
      <c r="TMV88" s="888"/>
      <c r="TMW88" s="888"/>
      <c r="TMX88" s="888"/>
      <c r="TMY88" s="888"/>
      <c r="TMZ88" s="888"/>
      <c r="TNA88" s="888"/>
      <c r="TNB88" s="888"/>
      <c r="TNC88" s="888"/>
      <c r="TND88" s="888"/>
      <c r="TNE88" s="888"/>
      <c r="TNF88" s="888"/>
      <c r="TNG88" s="888"/>
      <c r="TNH88" s="888"/>
      <c r="TNI88" s="888"/>
      <c r="TNJ88" s="888"/>
      <c r="TNK88" s="888"/>
      <c r="TNL88" s="888"/>
      <c r="TNM88" s="888"/>
      <c r="TNN88" s="888"/>
      <c r="TNO88" s="888"/>
      <c r="TNP88" s="888"/>
      <c r="TNQ88" s="888"/>
      <c r="TNR88" s="888"/>
      <c r="TNS88" s="888"/>
      <c r="TNT88" s="888"/>
      <c r="TNU88" s="888"/>
      <c r="TNV88" s="888"/>
      <c r="TNW88" s="888"/>
      <c r="TNX88" s="888"/>
      <c r="TNY88" s="888"/>
      <c r="TNZ88" s="888"/>
      <c r="TOA88" s="888"/>
      <c r="TOB88" s="888"/>
      <c r="TOC88" s="888"/>
      <c r="TOD88" s="888"/>
      <c r="TOE88" s="888"/>
      <c r="TOF88" s="888"/>
      <c r="TOG88" s="888"/>
      <c r="TOH88" s="888"/>
      <c r="TOI88" s="888"/>
      <c r="TOJ88" s="888"/>
      <c r="TOK88" s="888"/>
      <c r="TOL88" s="888"/>
      <c r="TOM88" s="888"/>
      <c r="TON88" s="888"/>
      <c r="TOO88" s="888"/>
      <c r="TOP88" s="888"/>
      <c r="TOQ88" s="888"/>
      <c r="TOR88" s="888"/>
      <c r="TOS88" s="888"/>
      <c r="TOT88" s="888"/>
      <c r="TOU88" s="888"/>
      <c r="TOV88" s="888"/>
      <c r="TOW88" s="888"/>
      <c r="TOX88" s="888"/>
      <c r="TOY88" s="888"/>
      <c r="TOZ88" s="888"/>
      <c r="TPA88" s="888"/>
      <c r="TPB88" s="888"/>
      <c r="TPC88" s="888"/>
      <c r="TPD88" s="888"/>
      <c r="TPE88" s="888"/>
      <c r="TPF88" s="888"/>
      <c r="TPG88" s="888"/>
      <c r="TPH88" s="888"/>
      <c r="TPI88" s="888"/>
      <c r="TPJ88" s="888"/>
      <c r="TPK88" s="888"/>
      <c r="TPL88" s="888"/>
      <c r="TPM88" s="888"/>
      <c r="TPN88" s="888"/>
      <c r="TPO88" s="888"/>
      <c r="TPP88" s="888"/>
      <c r="TPQ88" s="888"/>
      <c r="TPR88" s="888"/>
      <c r="TPS88" s="888"/>
      <c r="TPT88" s="888"/>
      <c r="TPU88" s="888"/>
      <c r="TPV88" s="888"/>
      <c r="TPW88" s="888"/>
      <c r="TPX88" s="888"/>
      <c r="TPY88" s="888"/>
      <c r="TPZ88" s="888"/>
      <c r="TQA88" s="888"/>
      <c r="TQB88" s="888"/>
      <c r="TQC88" s="888"/>
      <c r="TQD88" s="888"/>
      <c r="TQE88" s="888"/>
      <c r="TQF88" s="888"/>
      <c r="TQG88" s="888"/>
      <c r="TQH88" s="888"/>
      <c r="TQI88" s="888"/>
      <c r="TQJ88" s="888"/>
      <c r="TQK88" s="888"/>
      <c r="TQL88" s="888"/>
      <c r="TQM88" s="888"/>
      <c r="TQN88" s="888"/>
      <c r="TQO88" s="888"/>
      <c r="TQP88" s="888"/>
      <c r="TQQ88" s="888"/>
      <c r="TQR88" s="888"/>
      <c r="TQS88" s="888"/>
      <c r="TQT88" s="888"/>
      <c r="TQU88" s="888"/>
      <c r="TQV88" s="888"/>
      <c r="TQW88" s="888"/>
      <c r="TQX88" s="888"/>
      <c r="TQY88" s="888"/>
      <c r="TQZ88" s="888"/>
      <c r="TRA88" s="888"/>
      <c r="TRB88" s="888"/>
      <c r="TRC88" s="888"/>
      <c r="TRD88" s="888"/>
      <c r="TRE88" s="888"/>
      <c r="TRF88" s="888"/>
      <c r="TRG88" s="888"/>
      <c r="TRH88" s="888"/>
      <c r="TRI88" s="888"/>
      <c r="TRJ88" s="888"/>
      <c r="TRK88" s="888"/>
      <c r="TRL88" s="888"/>
      <c r="TRM88" s="888"/>
      <c r="TRN88" s="888"/>
      <c r="TRO88" s="888"/>
      <c r="TRP88" s="888"/>
      <c r="TRQ88" s="888"/>
      <c r="TRR88" s="888"/>
      <c r="TRS88" s="888"/>
      <c r="TRT88" s="888"/>
      <c r="TRU88" s="888"/>
      <c r="TRV88" s="888"/>
      <c r="TRW88" s="888"/>
      <c r="TRX88" s="888"/>
      <c r="TRY88" s="888"/>
      <c r="TRZ88" s="888"/>
      <c r="TSA88" s="888"/>
      <c r="TSB88" s="888"/>
      <c r="TSC88" s="888"/>
      <c r="TSD88" s="888"/>
      <c r="TSE88" s="888"/>
      <c r="TSF88" s="888"/>
      <c r="TSG88" s="888"/>
      <c r="TSH88" s="888"/>
      <c r="TSI88" s="888"/>
      <c r="TSJ88" s="888"/>
      <c r="TSK88" s="888"/>
      <c r="TSL88" s="888"/>
      <c r="TSM88" s="888"/>
      <c r="TSN88" s="888"/>
      <c r="TSO88" s="888"/>
      <c r="TSP88" s="888"/>
      <c r="TSQ88" s="888"/>
      <c r="TSR88" s="888"/>
      <c r="TSS88" s="888"/>
      <c r="TST88" s="888"/>
      <c r="TSU88" s="888"/>
      <c r="TSV88" s="888"/>
      <c r="TSW88" s="888"/>
      <c r="TSX88" s="888"/>
      <c r="TSY88" s="888"/>
      <c r="TSZ88" s="888"/>
      <c r="TTA88" s="888"/>
      <c r="TTB88" s="888"/>
      <c r="TTC88" s="888"/>
      <c r="TTD88" s="888"/>
      <c r="TTE88" s="888"/>
      <c r="TTF88" s="888"/>
      <c r="TTG88" s="888"/>
      <c r="TTH88" s="888"/>
      <c r="TTI88" s="888"/>
      <c r="TTJ88" s="888"/>
      <c r="TTK88" s="888"/>
      <c r="TTL88" s="888"/>
      <c r="TTM88" s="888"/>
      <c r="TTN88" s="888"/>
      <c r="TTO88" s="888"/>
      <c r="TTP88" s="888"/>
      <c r="TTQ88" s="888"/>
      <c r="TTR88" s="888"/>
      <c r="TTS88" s="888"/>
      <c r="TTT88" s="888"/>
      <c r="TTU88" s="888"/>
      <c r="TTV88" s="888"/>
      <c r="TTW88" s="888"/>
      <c r="TTX88" s="888"/>
      <c r="TTY88" s="888"/>
      <c r="TTZ88" s="888"/>
      <c r="TUA88" s="888"/>
      <c r="TUB88" s="888"/>
      <c r="TUC88" s="888"/>
      <c r="TUD88" s="888"/>
      <c r="TUE88" s="888"/>
      <c r="TUF88" s="888"/>
      <c r="TUG88" s="888"/>
      <c r="TUH88" s="888"/>
      <c r="TUI88" s="888"/>
      <c r="TUJ88" s="888"/>
      <c r="TUK88" s="888"/>
      <c r="TUL88" s="888"/>
      <c r="TUM88" s="888"/>
      <c r="TUN88" s="888"/>
      <c r="TUO88" s="888"/>
      <c r="TUP88" s="888"/>
      <c r="TUQ88" s="888"/>
      <c r="TUR88" s="888"/>
      <c r="TUS88" s="888"/>
      <c r="TUT88" s="888"/>
      <c r="TUU88" s="888"/>
      <c r="TUV88" s="888"/>
      <c r="TUW88" s="888"/>
      <c r="TUX88" s="888"/>
      <c r="TUY88" s="888"/>
      <c r="TUZ88" s="888"/>
      <c r="TVA88" s="888"/>
      <c r="TVB88" s="888"/>
      <c r="TVC88" s="888"/>
      <c r="TVD88" s="888"/>
      <c r="TVE88" s="888"/>
      <c r="TVF88" s="888"/>
      <c r="TVG88" s="888"/>
      <c r="TVH88" s="888"/>
      <c r="TVI88" s="888"/>
      <c r="TVJ88" s="888"/>
      <c r="TVK88" s="888"/>
      <c r="TVL88" s="888"/>
      <c r="TVM88" s="888"/>
      <c r="TVN88" s="888"/>
      <c r="TVO88" s="888"/>
      <c r="TVP88" s="888"/>
      <c r="TVQ88" s="888"/>
      <c r="TVR88" s="888"/>
      <c r="TVS88" s="888"/>
      <c r="TVT88" s="888"/>
      <c r="TVU88" s="888"/>
      <c r="TVV88" s="888"/>
      <c r="TVW88" s="888"/>
      <c r="TVX88" s="888"/>
      <c r="TVY88" s="888"/>
      <c r="TVZ88" s="888"/>
      <c r="TWA88" s="888"/>
      <c r="TWB88" s="888"/>
      <c r="TWC88" s="888"/>
      <c r="TWD88" s="888"/>
      <c r="TWE88" s="888"/>
      <c r="TWF88" s="888"/>
      <c r="TWG88" s="888"/>
      <c r="TWH88" s="888"/>
      <c r="TWI88" s="888"/>
      <c r="TWJ88" s="888"/>
      <c r="TWK88" s="888"/>
      <c r="TWL88" s="888"/>
      <c r="TWM88" s="888"/>
      <c r="TWN88" s="888"/>
      <c r="TWO88" s="888"/>
      <c r="TWP88" s="888"/>
      <c r="TWQ88" s="888"/>
      <c r="TWR88" s="888"/>
      <c r="TWS88" s="888"/>
      <c r="TWT88" s="888"/>
      <c r="TWU88" s="888"/>
      <c r="TWV88" s="888"/>
      <c r="TWW88" s="888"/>
      <c r="TWX88" s="888"/>
      <c r="TWY88" s="888"/>
      <c r="TWZ88" s="888"/>
      <c r="TXA88" s="888"/>
      <c r="TXB88" s="888"/>
      <c r="TXC88" s="888"/>
      <c r="TXD88" s="888"/>
      <c r="TXE88" s="888"/>
      <c r="TXF88" s="888"/>
      <c r="TXG88" s="888"/>
      <c r="TXH88" s="888"/>
      <c r="TXI88" s="888"/>
      <c r="TXJ88" s="888"/>
      <c r="TXK88" s="888"/>
      <c r="TXL88" s="888"/>
      <c r="TXM88" s="888"/>
      <c r="TXN88" s="888"/>
      <c r="TXO88" s="888"/>
      <c r="TXP88" s="888"/>
      <c r="TXQ88" s="888"/>
      <c r="TXR88" s="888"/>
      <c r="TXS88" s="888"/>
      <c r="TXT88" s="888"/>
      <c r="TXU88" s="888"/>
      <c r="TXV88" s="888"/>
      <c r="TXW88" s="888"/>
      <c r="TXX88" s="888"/>
      <c r="TXY88" s="888"/>
      <c r="TXZ88" s="888"/>
      <c r="TYA88" s="888"/>
      <c r="TYB88" s="888"/>
      <c r="TYC88" s="888"/>
      <c r="TYD88" s="888"/>
      <c r="TYE88" s="888"/>
      <c r="TYF88" s="888"/>
      <c r="TYG88" s="888"/>
      <c r="TYH88" s="888"/>
      <c r="TYI88" s="888"/>
      <c r="TYJ88" s="888"/>
      <c r="TYK88" s="888"/>
      <c r="TYL88" s="888"/>
      <c r="TYM88" s="888"/>
      <c r="TYN88" s="888"/>
      <c r="TYO88" s="888"/>
      <c r="TYP88" s="888"/>
      <c r="TYQ88" s="888"/>
      <c r="TYR88" s="888"/>
      <c r="TYS88" s="888"/>
      <c r="TYT88" s="888"/>
      <c r="TYU88" s="888"/>
      <c r="TYV88" s="888"/>
      <c r="TYW88" s="888"/>
      <c r="TYX88" s="888"/>
      <c r="TYY88" s="888"/>
      <c r="TYZ88" s="888"/>
      <c r="TZA88" s="888"/>
      <c r="TZB88" s="888"/>
      <c r="TZC88" s="888"/>
      <c r="TZD88" s="888"/>
      <c r="TZE88" s="888"/>
      <c r="TZF88" s="888"/>
      <c r="TZG88" s="888"/>
      <c r="TZH88" s="888"/>
      <c r="TZI88" s="888"/>
      <c r="TZJ88" s="888"/>
      <c r="TZK88" s="888"/>
      <c r="TZL88" s="888"/>
      <c r="TZM88" s="888"/>
      <c r="TZN88" s="888"/>
      <c r="TZO88" s="888"/>
      <c r="TZP88" s="888"/>
      <c r="TZQ88" s="888"/>
      <c r="TZR88" s="888"/>
      <c r="TZS88" s="888"/>
      <c r="TZT88" s="888"/>
      <c r="TZU88" s="888"/>
      <c r="TZV88" s="888"/>
      <c r="TZW88" s="888"/>
      <c r="TZX88" s="888"/>
      <c r="TZY88" s="888"/>
      <c r="TZZ88" s="888"/>
      <c r="UAA88" s="888"/>
      <c r="UAB88" s="888"/>
      <c r="UAC88" s="888"/>
      <c r="UAD88" s="888"/>
      <c r="UAE88" s="888"/>
      <c r="UAF88" s="888"/>
      <c r="UAG88" s="888"/>
      <c r="UAH88" s="888"/>
      <c r="UAI88" s="888"/>
      <c r="UAJ88" s="888"/>
      <c r="UAK88" s="888"/>
      <c r="UAL88" s="888"/>
      <c r="UAM88" s="888"/>
      <c r="UAN88" s="888"/>
      <c r="UAO88" s="888"/>
      <c r="UAP88" s="888"/>
      <c r="UAQ88" s="888"/>
      <c r="UAR88" s="888"/>
      <c r="UAS88" s="888"/>
      <c r="UAT88" s="888"/>
      <c r="UAU88" s="888"/>
      <c r="UAV88" s="888"/>
      <c r="UAW88" s="888"/>
      <c r="UAX88" s="888"/>
      <c r="UAY88" s="888"/>
      <c r="UAZ88" s="888"/>
      <c r="UBA88" s="888"/>
      <c r="UBB88" s="888"/>
      <c r="UBC88" s="888"/>
      <c r="UBD88" s="888"/>
      <c r="UBE88" s="888"/>
      <c r="UBF88" s="888"/>
      <c r="UBG88" s="888"/>
      <c r="UBH88" s="888"/>
      <c r="UBI88" s="888"/>
      <c r="UBJ88" s="888"/>
      <c r="UBK88" s="888"/>
      <c r="UBL88" s="888"/>
      <c r="UBM88" s="888"/>
      <c r="UBN88" s="888"/>
      <c r="UBO88" s="888"/>
      <c r="UBP88" s="888"/>
      <c r="UBQ88" s="888"/>
      <c r="UBR88" s="888"/>
      <c r="UBS88" s="888"/>
      <c r="UBT88" s="888"/>
      <c r="UBU88" s="888"/>
      <c r="UBV88" s="888"/>
      <c r="UBW88" s="888"/>
      <c r="UBX88" s="888"/>
      <c r="UBY88" s="888"/>
      <c r="UBZ88" s="888"/>
      <c r="UCA88" s="888"/>
      <c r="UCB88" s="888"/>
      <c r="UCC88" s="888"/>
      <c r="UCD88" s="888"/>
      <c r="UCE88" s="888"/>
      <c r="UCF88" s="888"/>
      <c r="UCG88" s="888"/>
      <c r="UCH88" s="888"/>
      <c r="UCI88" s="888"/>
      <c r="UCJ88" s="888"/>
      <c r="UCK88" s="888"/>
      <c r="UCL88" s="888"/>
      <c r="UCM88" s="888"/>
      <c r="UCN88" s="888"/>
      <c r="UCO88" s="888"/>
      <c r="UCP88" s="888"/>
      <c r="UCQ88" s="888"/>
      <c r="UCR88" s="888"/>
      <c r="UCS88" s="888"/>
      <c r="UCT88" s="888"/>
      <c r="UCU88" s="888"/>
      <c r="UCV88" s="888"/>
      <c r="UCW88" s="888"/>
      <c r="UCX88" s="888"/>
      <c r="UCY88" s="888"/>
      <c r="UCZ88" s="888"/>
      <c r="UDA88" s="888"/>
      <c r="UDB88" s="888"/>
      <c r="UDC88" s="888"/>
      <c r="UDD88" s="888"/>
      <c r="UDE88" s="888"/>
      <c r="UDF88" s="888"/>
      <c r="UDG88" s="888"/>
      <c r="UDH88" s="888"/>
      <c r="UDI88" s="888"/>
      <c r="UDJ88" s="888"/>
      <c r="UDK88" s="888"/>
      <c r="UDL88" s="888"/>
      <c r="UDM88" s="888"/>
      <c r="UDN88" s="888"/>
      <c r="UDO88" s="888"/>
      <c r="UDP88" s="888"/>
      <c r="UDQ88" s="888"/>
      <c r="UDR88" s="888"/>
      <c r="UDS88" s="888"/>
      <c r="UDT88" s="888"/>
      <c r="UDU88" s="888"/>
      <c r="UDV88" s="888"/>
      <c r="UDW88" s="888"/>
      <c r="UDX88" s="888"/>
      <c r="UDY88" s="888"/>
      <c r="UDZ88" s="888"/>
      <c r="UEA88" s="888"/>
      <c r="UEB88" s="888"/>
      <c r="UEC88" s="888"/>
      <c r="UED88" s="888"/>
      <c r="UEE88" s="888"/>
      <c r="UEF88" s="888"/>
      <c r="UEG88" s="888"/>
      <c r="UEH88" s="888"/>
      <c r="UEI88" s="888"/>
      <c r="UEJ88" s="888"/>
      <c r="UEK88" s="888"/>
      <c r="UEL88" s="888"/>
      <c r="UEM88" s="888"/>
      <c r="UEN88" s="888"/>
      <c r="UEO88" s="888"/>
      <c r="UEP88" s="888"/>
      <c r="UEQ88" s="888"/>
      <c r="UER88" s="888"/>
      <c r="UES88" s="888"/>
      <c r="UET88" s="888"/>
      <c r="UEU88" s="888"/>
      <c r="UEV88" s="888"/>
      <c r="UEW88" s="888"/>
      <c r="UEX88" s="888"/>
      <c r="UEY88" s="888"/>
      <c r="UEZ88" s="888"/>
      <c r="UFA88" s="888"/>
      <c r="UFB88" s="888"/>
      <c r="UFC88" s="888"/>
      <c r="UFD88" s="888"/>
      <c r="UFE88" s="888"/>
      <c r="UFF88" s="888"/>
      <c r="UFG88" s="888"/>
      <c r="UFH88" s="888"/>
      <c r="UFI88" s="888"/>
      <c r="UFJ88" s="888"/>
      <c r="UFK88" s="888"/>
      <c r="UFL88" s="888"/>
      <c r="UFM88" s="888"/>
      <c r="UFN88" s="888"/>
      <c r="UFO88" s="888"/>
      <c r="UFP88" s="888"/>
      <c r="UFQ88" s="888"/>
      <c r="UFR88" s="888"/>
      <c r="UFS88" s="888"/>
      <c r="UFT88" s="888"/>
      <c r="UFU88" s="888"/>
      <c r="UFV88" s="888"/>
      <c r="UFW88" s="888"/>
      <c r="UFX88" s="888"/>
      <c r="UFY88" s="888"/>
      <c r="UFZ88" s="888"/>
      <c r="UGA88" s="888"/>
      <c r="UGB88" s="888"/>
      <c r="UGC88" s="888"/>
      <c r="UGD88" s="888"/>
      <c r="UGE88" s="888"/>
      <c r="UGF88" s="888"/>
      <c r="UGG88" s="888"/>
      <c r="UGH88" s="888"/>
      <c r="UGI88" s="888"/>
      <c r="UGJ88" s="888"/>
      <c r="UGK88" s="888"/>
      <c r="UGL88" s="888"/>
      <c r="UGM88" s="888"/>
      <c r="UGN88" s="888"/>
      <c r="UGO88" s="888"/>
      <c r="UGP88" s="888"/>
      <c r="UGQ88" s="888"/>
      <c r="UGR88" s="888"/>
      <c r="UGS88" s="888"/>
      <c r="UGT88" s="888"/>
      <c r="UGU88" s="888"/>
      <c r="UGV88" s="888"/>
      <c r="UGW88" s="888"/>
      <c r="UGX88" s="888"/>
      <c r="UGY88" s="888"/>
      <c r="UGZ88" s="888"/>
      <c r="UHA88" s="888"/>
      <c r="UHB88" s="888"/>
      <c r="UHC88" s="888"/>
      <c r="UHD88" s="888"/>
      <c r="UHE88" s="888"/>
      <c r="UHF88" s="888"/>
      <c r="UHG88" s="888"/>
      <c r="UHH88" s="888"/>
      <c r="UHI88" s="888"/>
      <c r="UHJ88" s="888"/>
      <c r="UHK88" s="888"/>
      <c r="UHL88" s="888"/>
      <c r="UHM88" s="888"/>
      <c r="UHN88" s="888"/>
      <c r="UHO88" s="888"/>
      <c r="UHP88" s="888"/>
      <c r="UHQ88" s="888"/>
      <c r="UHR88" s="888"/>
      <c r="UHS88" s="888"/>
      <c r="UHT88" s="888"/>
      <c r="UHU88" s="888"/>
      <c r="UHV88" s="888"/>
      <c r="UHW88" s="888"/>
      <c r="UHX88" s="888"/>
      <c r="UHY88" s="888"/>
      <c r="UHZ88" s="888"/>
      <c r="UIA88" s="888"/>
      <c r="UIB88" s="888"/>
      <c r="UIC88" s="888"/>
      <c r="UID88" s="888"/>
      <c r="UIE88" s="888"/>
      <c r="UIF88" s="888"/>
      <c r="UIG88" s="888"/>
      <c r="UIH88" s="888"/>
      <c r="UII88" s="888"/>
      <c r="UIJ88" s="888"/>
      <c r="UIK88" s="888"/>
      <c r="UIL88" s="888"/>
      <c r="UIM88" s="888"/>
      <c r="UIN88" s="888"/>
      <c r="UIO88" s="888"/>
      <c r="UIP88" s="888"/>
      <c r="UIQ88" s="888"/>
      <c r="UIR88" s="888"/>
      <c r="UIS88" s="888"/>
      <c r="UIT88" s="888"/>
      <c r="UIU88" s="888"/>
      <c r="UIV88" s="888"/>
      <c r="UIW88" s="888"/>
      <c r="UIX88" s="888"/>
      <c r="UIY88" s="888"/>
      <c r="UIZ88" s="888"/>
      <c r="UJA88" s="888"/>
      <c r="UJB88" s="888"/>
      <c r="UJC88" s="888"/>
      <c r="UJD88" s="888"/>
      <c r="UJE88" s="888"/>
      <c r="UJF88" s="888"/>
      <c r="UJG88" s="888"/>
      <c r="UJH88" s="888"/>
      <c r="UJI88" s="888"/>
      <c r="UJJ88" s="888"/>
      <c r="UJK88" s="888"/>
      <c r="UJL88" s="888"/>
      <c r="UJM88" s="888"/>
      <c r="UJN88" s="888"/>
      <c r="UJO88" s="888"/>
      <c r="UJP88" s="888"/>
      <c r="UJQ88" s="888"/>
      <c r="UJR88" s="888"/>
      <c r="UJS88" s="888"/>
      <c r="UJT88" s="888"/>
      <c r="UJU88" s="888"/>
      <c r="UJV88" s="888"/>
      <c r="UJW88" s="888"/>
      <c r="UJX88" s="888"/>
      <c r="UJY88" s="888"/>
      <c r="UJZ88" s="888"/>
      <c r="UKA88" s="888"/>
      <c r="UKB88" s="888"/>
      <c r="UKC88" s="888"/>
      <c r="UKD88" s="888"/>
      <c r="UKE88" s="888"/>
      <c r="UKF88" s="888"/>
      <c r="UKG88" s="888"/>
      <c r="UKH88" s="888"/>
      <c r="UKI88" s="888"/>
      <c r="UKJ88" s="888"/>
      <c r="UKK88" s="888"/>
      <c r="UKL88" s="888"/>
      <c r="UKM88" s="888"/>
      <c r="UKN88" s="888"/>
      <c r="UKO88" s="888"/>
      <c r="UKP88" s="888"/>
      <c r="UKQ88" s="888"/>
      <c r="UKR88" s="888"/>
      <c r="UKS88" s="888"/>
      <c r="UKT88" s="888"/>
      <c r="UKU88" s="888"/>
      <c r="UKV88" s="888"/>
      <c r="UKW88" s="888"/>
      <c r="UKX88" s="888"/>
      <c r="UKY88" s="888"/>
      <c r="UKZ88" s="888"/>
      <c r="ULA88" s="888"/>
      <c r="ULB88" s="888"/>
      <c r="ULC88" s="888"/>
      <c r="ULD88" s="888"/>
      <c r="ULE88" s="888"/>
      <c r="ULF88" s="888"/>
      <c r="ULG88" s="888"/>
      <c r="ULH88" s="888"/>
      <c r="ULI88" s="888"/>
      <c r="ULJ88" s="888"/>
      <c r="ULK88" s="888"/>
      <c r="ULL88" s="888"/>
      <c r="ULM88" s="888"/>
      <c r="ULN88" s="888"/>
      <c r="ULO88" s="888"/>
      <c r="ULP88" s="888"/>
      <c r="ULQ88" s="888"/>
      <c r="ULR88" s="888"/>
      <c r="ULS88" s="888"/>
      <c r="ULT88" s="888"/>
      <c r="ULU88" s="888"/>
      <c r="ULV88" s="888"/>
      <c r="ULW88" s="888"/>
      <c r="ULX88" s="888"/>
      <c r="ULY88" s="888"/>
      <c r="ULZ88" s="888"/>
      <c r="UMA88" s="888"/>
      <c r="UMB88" s="888"/>
      <c r="UMC88" s="888"/>
      <c r="UMD88" s="888"/>
      <c r="UME88" s="888"/>
      <c r="UMF88" s="888"/>
      <c r="UMG88" s="888"/>
      <c r="UMH88" s="888"/>
      <c r="UMI88" s="888"/>
      <c r="UMJ88" s="888"/>
      <c r="UMK88" s="888"/>
      <c r="UML88" s="888"/>
      <c r="UMM88" s="888"/>
      <c r="UMN88" s="888"/>
      <c r="UMO88" s="888"/>
      <c r="UMP88" s="888"/>
      <c r="UMQ88" s="888"/>
      <c r="UMR88" s="888"/>
      <c r="UMS88" s="888"/>
      <c r="UMT88" s="888"/>
      <c r="UMU88" s="888"/>
      <c r="UMV88" s="888"/>
      <c r="UMW88" s="888"/>
      <c r="UMX88" s="888"/>
      <c r="UMY88" s="888"/>
      <c r="UMZ88" s="888"/>
      <c r="UNA88" s="888"/>
      <c r="UNB88" s="888"/>
      <c r="UNC88" s="888"/>
      <c r="UND88" s="888"/>
      <c r="UNE88" s="888"/>
      <c r="UNF88" s="888"/>
      <c r="UNG88" s="888"/>
      <c r="UNH88" s="888"/>
      <c r="UNI88" s="888"/>
      <c r="UNJ88" s="888"/>
      <c r="UNK88" s="888"/>
      <c r="UNL88" s="888"/>
      <c r="UNM88" s="888"/>
      <c r="UNN88" s="888"/>
      <c r="UNO88" s="888"/>
      <c r="UNP88" s="888"/>
      <c r="UNQ88" s="888"/>
      <c r="UNR88" s="888"/>
      <c r="UNS88" s="888"/>
      <c r="UNT88" s="888"/>
      <c r="UNU88" s="888"/>
      <c r="UNV88" s="888"/>
      <c r="UNW88" s="888"/>
      <c r="UNX88" s="888"/>
      <c r="UNY88" s="888"/>
      <c r="UNZ88" s="888"/>
      <c r="UOA88" s="888"/>
      <c r="UOB88" s="888"/>
      <c r="UOC88" s="888"/>
      <c r="UOD88" s="888"/>
      <c r="UOE88" s="888"/>
      <c r="UOF88" s="888"/>
      <c r="UOG88" s="888"/>
      <c r="UOH88" s="888"/>
      <c r="UOI88" s="888"/>
      <c r="UOJ88" s="888"/>
      <c r="UOK88" s="888"/>
      <c r="UOL88" s="888"/>
      <c r="UOM88" s="888"/>
      <c r="UON88" s="888"/>
      <c r="UOO88" s="888"/>
      <c r="UOP88" s="888"/>
      <c r="UOQ88" s="888"/>
      <c r="UOR88" s="888"/>
      <c r="UOS88" s="888"/>
      <c r="UOT88" s="888"/>
      <c r="UOU88" s="888"/>
      <c r="UOV88" s="888"/>
      <c r="UOW88" s="888"/>
      <c r="UOX88" s="888"/>
      <c r="UOY88" s="888"/>
      <c r="UOZ88" s="888"/>
      <c r="UPA88" s="888"/>
      <c r="UPB88" s="888"/>
      <c r="UPC88" s="888"/>
      <c r="UPD88" s="888"/>
      <c r="UPE88" s="888"/>
      <c r="UPF88" s="888"/>
      <c r="UPG88" s="888"/>
      <c r="UPH88" s="888"/>
      <c r="UPI88" s="888"/>
      <c r="UPJ88" s="888"/>
      <c r="UPK88" s="888"/>
      <c r="UPL88" s="888"/>
      <c r="UPM88" s="888"/>
      <c r="UPN88" s="888"/>
      <c r="UPO88" s="888"/>
      <c r="UPP88" s="888"/>
      <c r="UPQ88" s="888"/>
      <c r="UPR88" s="888"/>
      <c r="UPS88" s="888"/>
      <c r="UPT88" s="888"/>
      <c r="UPU88" s="888"/>
      <c r="UPV88" s="888"/>
      <c r="UPW88" s="888"/>
      <c r="UPX88" s="888"/>
      <c r="UPY88" s="888"/>
      <c r="UPZ88" s="888"/>
      <c r="UQA88" s="888"/>
      <c r="UQB88" s="888"/>
      <c r="UQC88" s="888"/>
      <c r="UQD88" s="888"/>
      <c r="UQE88" s="888"/>
      <c r="UQF88" s="888"/>
      <c r="UQG88" s="888"/>
      <c r="UQH88" s="888"/>
      <c r="UQI88" s="888"/>
      <c r="UQJ88" s="888"/>
      <c r="UQK88" s="888"/>
      <c r="UQL88" s="888"/>
      <c r="UQM88" s="888"/>
      <c r="UQN88" s="888"/>
      <c r="UQO88" s="888"/>
      <c r="UQP88" s="888"/>
      <c r="UQQ88" s="888"/>
      <c r="UQR88" s="888"/>
      <c r="UQS88" s="888"/>
      <c r="UQT88" s="888"/>
      <c r="UQU88" s="888"/>
      <c r="UQV88" s="888"/>
      <c r="UQW88" s="888"/>
      <c r="UQX88" s="888"/>
      <c r="UQY88" s="888"/>
      <c r="UQZ88" s="888"/>
      <c r="URA88" s="888"/>
      <c r="URB88" s="888"/>
      <c r="URC88" s="888"/>
      <c r="URD88" s="888"/>
      <c r="URE88" s="888"/>
      <c r="URF88" s="888"/>
      <c r="URG88" s="888"/>
      <c r="URH88" s="888"/>
      <c r="URI88" s="888"/>
      <c r="URJ88" s="888"/>
      <c r="URK88" s="888"/>
      <c r="URL88" s="888"/>
      <c r="URM88" s="888"/>
      <c r="URN88" s="888"/>
      <c r="URO88" s="888"/>
      <c r="URP88" s="888"/>
      <c r="URQ88" s="888"/>
      <c r="URR88" s="888"/>
      <c r="URS88" s="888"/>
      <c r="URT88" s="888"/>
      <c r="URU88" s="888"/>
      <c r="URV88" s="888"/>
      <c r="URW88" s="888"/>
      <c r="URX88" s="888"/>
      <c r="URY88" s="888"/>
      <c r="URZ88" s="888"/>
      <c r="USA88" s="888"/>
      <c r="USB88" s="888"/>
      <c r="USC88" s="888"/>
      <c r="USD88" s="888"/>
      <c r="USE88" s="888"/>
      <c r="USF88" s="888"/>
      <c r="USG88" s="888"/>
      <c r="USH88" s="888"/>
      <c r="USI88" s="888"/>
      <c r="USJ88" s="888"/>
      <c r="USK88" s="888"/>
      <c r="USL88" s="888"/>
      <c r="USM88" s="888"/>
      <c r="USN88" s="888"/>
      <c r="USO88" s="888"/>
      <c r="USP88" s="888"/>
      <c r="USQ88" s="888"/>
      <c r="USR88" s="888"/>
      <c r="USS88" s="888"/>
      <c r="UST88" s="888"/>
      <c r="USU88" s="888"/>
      <c r="USV88" s="888"/>
      <c r="USW88" s="888"/>
      <c r="USX88" s="888"/>
      <c r="USY88" s="888"/>
      <c r="USZ88" s="888"/>
      <c r="UTA88" s="888"/>
      <c r="UTB88" s="888"/>
      <c r="UTC88" s="888"/>
      <c r="UTD88" s="888"/>
      <c r="UTE88" s="888"/>
      <c r="UTF88" s="888"/>
      <c r="UTG88" s="888"/>
      <c r="UTH88" s="888"/>
      <c r="UTI88" s="888"/>
      <c r="UTJ88" s="888"/>
      <c r="UTK88" s="888"/>
      <c r="UTL88" s="888"/>
      <c r="UTM88" s="888"/>
      <c r="UTN88" s="888"/>
      <c r="UTO88" s="888"/>
      <c r="UTP88" s="888"/>
      <c r="UTQ88" s="888"/>
      <c r="UTR88" s="888"/>
      <c r="UTS88" s="888"/>
      <c r="UTT88" s="888"/>
      <c r="UTU88" s="888"/>
      <c r="UTV88" s="888"/>
      <c r="UTW88" s="888"/>
      <c r="UTX88" s="888"/>
      <c r="UTY88" s="888"/>
      <c r="UTZ88" s="888"/>
      <c r="UUA88" s="888"/>
      <c r="UUB88" s="888"/>
      <c r="UUC88" s="888"/>
      <c r="UUD88" s="888"/>
      <c r="UUE88" s="888"/>
      <c r="UUF88" s="888"/>
      <c r="UUG88" s="888"/>
      <c r="UUH88" s="888"/>
      <c r="UUI88" s="888"/>
      <c r="UUJ88" s="888"/>
      <c r="UUK88" s="888"/>
      <c r="UUL88" s="888"/>
      <c r="UUM88" s="888"/>
      <c r="UUN88" s="888"/>
      <c r="UUO88" s="888"/>
      <c r="UUP88" s="888"/>
      <c r="UUQ88" s="888"/>
      <c r="UUR88" s="888"/>
      <c r="UUS88" s="888"/>
      <c r="UUT88" s="888"/>
      <c r="UUU88" s="888"/>
      <c r="UUV88" s="888"/>
      <c r="UUW88" s="888"/>
      <c r="UUX88" s="888"/>
      <c r="UUY88" s="888"/>
      <c r="UUZ88" s="888"/>
      <c r="UVA88" s="888"/>
      <c r="UVB88" s="888"/>
      <c r="UVC88" s="888"/>
      <c r="UVD88" s="888"/>
      <c r="UVE88" s="888"/>
      <c r="UVF88" s="888"/>
      <c r="UVG88" s="888"/>
      <c r="UVH88" s="888"/>
      <c r="UVI88" s="888"/>
      <c r="UVJ88" s="888"/>
      <c r="UVK88" s="888"/>
      <c r="UVL88" s="888"/>
      <c r="UVM88" s="888"/>
      <c r="UVN88" s="888"/>
      <c r="UVO88" s="888"/>
      <c r="UVP88" s="888"/>
      <c r="UVQ88" s="888"/>
      <c r="UVR88" s="888"/>
      <c r="UVS88" s="888"/>
      <c r="UVT88" s="888"/>
      <c r="UVU88" s="888"/>
      <c r="UVV88" s="888"/>
      <c r="UVW88" s="888"/>
      <c r="UVX88" s="888"/>
      <c r="UVY88" s="888"/>
      <c r="UVZ88" s="888"/>
      <c r="UWA88" s="888"/>
      <c r="UWB88" s="888"/>
      <c r="UWC88" s="888"/>
      <c r="UWD88" s="888"/>
      <c r="UWE88" s="888"/>
      <c r="UWF88" s="888"/>
      <c r="UWG88" s="888"/>
      <c r="UWH88" s="888"/>
      <c r="UWI88" s="888"/>
      <c r="UWJ88" s="888"/>
      <c r="UWK88" s="888"/>
      <c r="UWL88" s="888"/>
      <c r="UWM88" s="888"/>
      <c r="UWN88" s="888"/>
      <c r="UWO88" s="888"/>
      <c r="UWP88" s="888"/>
      <c r="UWQ88" s="888"/>
      <c r="UWR88" s="888"/>
      <c r="UWS88" s="888"/>
      <c r="UWT88" s="888"/>
      <c r="UWU88" s="888"/>
      <c r="UWV88" s="888"/>
      <c r="UWW88" s="888"/>
      <c r="UWX88" s="888"/>
      <c r="UWY88" s="888"/>
      <c r="UWZ88" s="888"/>
      <c r="UXA88" s="888"/>
      <c r="UXB88" s="888"/>
      <c r="UXC88" s="888"/>
      <c r="UXD88" s="888"/>
      <c r="UXE88" s="888"/>
      <c r="UXF88" s="888"/>
      <c r="UXG88" s="888"/>
      <c r="UXH88" s="888"/>
      <c r="UXI88" s="888"/>
      <c r="UXJ88" s="888"/>
      <c r="UXK88" s="888"/>
      <c r="UXL88" s="888"/>
      <c r="UXM88" s="888"/>
      <c r="UXN88" s="888"/>
      <c r="UXO88" s="888"/>
      <c r="UXP88" s="888"/>
      <c r="UXQ88" s="888"/>
      <c r="UXR88" s="888"/>
      <c r="UXS88" s="888"/>
      <c r="UXT88" s="888"/>
      <c r="UXU88" s="888"/>
      <c r="UXV88" s="888"/>
      <c r="UXW88" s="888"/>
      <c r="UXX88" s="888"/>
      <c r="UXY88" s="888"/>
      <c r="UXZ88" s="888"/>
      <c r="UYA88" s="888"/>
      <c r="UYB88" s="888"/>
      <c r="UYC88" s="888"/>
      <c r="UYD88" s="888"/>
      <c r="UYE88" s="888"/>
      <c r="UYF88" s="888"/>
      <c r="UYG88" s="888"/>
      <c r="UYH88" s="888"/>
      <c r="UYI88" s="888"/>
      <c r="UYJ88" s="888"/>
      <c r="UYK88" s="888"/>
      <c r="UYL88" s="888"/>
      <c r="UYM88" s="888"/>
      <c r="UYN88" s="888"/>
      <c r="UYO88" s="888"/>
      <c r="UYP88" s="888"/>
      <c r="UYQ88" s="888"/>
      <c r="UYR88" s="888"/>
      <c r="UYS88" s="888"/>
      <c r="UYT88" s="888"/>
      <c r="UYU88" s="888"/>
      <c r="UYV88" s="888"/>
      <c r="UYW88" s="888"/>
      <c r="UYX88" s="888"/>
      <c r="UYY88" s="888"/>
      <c r="UYZ88" s="888"/>
      <c r="UZA88" s="888"/>
      <c r="UZB88" s="888"/>
      <c r="UZC88" s="888"/>
      <c r="UZD88" s="888"/>
      <c r="UZE88" s="888"/>
      <c r="UZF88" s="888"/>
      <c r="UZG88" s="888"/>
      <c r="UZH88" s="888"/>
      <c r="UZI88" s="888"/>
      <c r="UZJ88" s="888"/>
      <c r="UZK88" s="888"/>
      <c r="UZL88" s="888"/>
      <c r="UZM88" s="888"/>
      <c r="UZN88" s="888"/>
      <c r="UZO88" s="888"/>
      <c r="UZP88" s="888"/>
      <c r="UZQ88" s="888"/>
      <c r="UZR88" s="888"/>
      <c r="UZS88" s="888"/>
      <c r="UZT88" s="888"/>
      <c r="UZU88" s="888"/>
      <c r="UZV88" s="888"/>
      <c r="UZW88" s="888"/>
      <c r="UZX88" s="888"/>
      <c r="UZY88" s="888"/>
      <c r="UZZ88" s="888"/>
      <c r="VAA88" s="888"/>
      <c r="VAB88" s="888"/>
      <c r="VAC88" s="888"/>
      <c r="VAD88" s="888"/>
      <c r="VAE88" s="888"/>
      <c r="VAF88" s="888"/>
      <c r="VAG88" s="888"/>
      <c r="VAH88" s="888"/>
      <c r="VAI88" s="888"/>
      <c r="VAJ88" s="888"/>
      <c r="VAK88" s="888"/>
      <c r="VAL88" s="888"/>
      <c r="VAM88" s="888"/>
      <c r="VAN88" s="888"/>
      <c r="VAO88" s="888"/>
      <c r="VAP88" s="888"/>
      <c r="VAQ88" s="888"/>
      <c r="VAR88" s="888"/>
      <c r="VAS88" s="888"/>
      <c r="VAT88" s="888"/>
      <c r="VAU88" s="888"/>
      <c r="VAV88" s="888"/>
      <c r="VAW88" s="888"/>
      <c r="VAX88" s="888"/>
      <c r="VAY88" s="888"/>
      <c r="VAZ88" s="888"/>
      <c r="VBA88" s="888"/>
      <c r="VBB88" s="888"/>
      <c r="VBC88" s="888"/>
      <c r="VBD88" s="888"/>
      <c r="VBE88" s="888"/>
      <c r="VBF88" s="888"/>
      <c r="VBG88" s="888"/>
      <c r="VBH88" s="888"/>
      <c r="VBI88" s="888"/>
      <c r="VBJ88" s="888"/>
      <c r="VBK88" s="888"/>
      <c r="VBL88" s="888"/>
      <c r="VBM88" s="888"/>
      <c r="VBN88" s="888"/>
      <c r="VBO88" s="888"/>
      <c r="VBP88" s="888"/>
      <c r="VBQ88" s="888"/>
      <c r="VBR88" s="888"/>
      <c r="VBS88" s="888"/>
      <c r="VBT88" s="888"/>
      <c r="VBU88" s="888"/>
      <c r="VBV88" s="888"/>
      <c r="VBW88" s="888"/>
      <c r="VBX88" s="888"/>
      <c r="VBY88" s="888"/>
      <c r="VBZ88" s="888"/>
      <c r="VCA88" s="888"/>
      <c r="VCB88" s="888"/>
      <c r="VCC88" s="888"/>
      <c r="VCD88" s="888"/>
      <c r="VCE88" s="888"/>
      <c r="VCF88" s="888"/>
      <c r="VCG88" s="888"/>
      <c r="VCH88" s="888"/>
      <c r="VCI88" s="888"/>
      <c r="VCJ88" s="888"/>
      <c r="VCK88" s="888"/>
      <c r="VCL88" s="888"/>
      <c r="VCM88" s="888"/>
      <c r="VCN88" s="888"/>
      <c r="VCO88" s="888"/>
      <c r="VCP88" s="888"/>
      <c r="VCQ88" s="888"/>
      <c r="VCR88" s="888"/>
      <c r="VCS88" s="888"/>
      <c r="VCT88" s="888"/>
      <c r="VCU88" s="888"/>
      <c r="VCV88" s="888"/>
      <c r="VCW88" s="888"/>
      <c r="VCX88" s="888"/>
      <c r="VCY88" s="888"/>
      <c r="VCZ88" s="888"/>
      <c r="VDA88" s="888"/>
      <c r="VDB88" s="888"/>
      <c r="VDC88" s="888"/>
      <c r="VDD88" s="888"/>
      <c r="VDE88" s="888"/>
      <c r="VDF88" s="888"/>
      <c r="VDG88" s="888"/>
      <c r="VDH88" s="888"/>
      <c r="VDI88" s="888"/>
      <c r="VDJ88" s="888"/>
      <c r="VDK88" s="888"/>
      <c r="VDL88" s="888"/>
      <c r="VDM88" s="888"/>
      <c r="VDN88" s="888"/>
      <c r="VDO88" s="888"/>
      <c r="VDP88" s="888"/>
      <c r="VDQ88" s="888"/>
      <c r="VDR88" s="888"/>
      <c r="VDS88" s="888"/>
      <c r="VDT88" s="888"/>
      <c r="VDU88" s="888"/>
      <c r="VDV88" s="888"/>
      <c r="VDW88" s="888"/>
      <c r="VDX88" s="888"/>
      <c r="VDY88" s="888"/>
      <c r="VDZ88" s="888"/>
      <c r="VEA88" s="888"/>
      <c r="VEB88" s="888"/>
      <c r="VEC88" s="888"/>
      <c r="VED88" s="888"/>
      <c r="VEE88" s="888"/>
      <c r="VEF88" s="888"/>
      <c r="VEG88" s="888"/>
      <c r="VEH88" s="888"/>
      <c r="VEI88" s="888"/>
      <c r="VEJ88" s="888"/>
      <c r="VEK88" s="888"/>
      <c r="VEL88" s="888"/>
      <c r="VEM88" s="888"/>
      <c r="VEN88" s="888"/>
      <c r="VEO88" s="888"/>
      <c r="VEP88" s="888"/>
      <c r="VEQ88" s="888"/>
      <c r="VER88" s="888"/>
      <c r="VES88" s="888"/>
      <c r="VET88" s="888"/>
      <c r="VEU88" s="888"/>
      <c r="VEV88" s="888"/>
      <c r="VEW88" s="888"/>
      <c r="VEX88" s="888"/>
      <c r="VEY88" s="888"/>
      <c r="VEZ88" s="888"/>
      <c r="VFA88" s="888"/>
      <c r="VFB88" s="888"/>
      <c r="VFC88" s="888"/>
      <c r="VFD88" s="888"/>
      <c r="VFE88" s="888"/>
      <c r="VFF88" s="888"/>
      <c r="VFG88" s="888"/>
      <c r="VFH88" s="888"/>
      <c r="VFI88" s="888"/>
      <c r="VFJ88" s="888"/>
      <c r="VFK88" s="888"/>
      <c r="VFL88" s="888"/>
      <c r="VFM88" s="888"/>
      <c r="VFN88" s="888"/>
      <c r="VFO88" s="888"/>
      <c r="VFP88" s="888"/>
      <c r="VFQ88" s="888"/>
      <c r="VFR88" s="888"/>
      <c r="VFS88" s="888"/>
      <c r="VFT88" s="888"/>
      <c r="VFU88" s="888"/>
      <c r="VFV88" s="888"/>
      <c r="VFW88" s="888"/>
      <c r="VFX88" s="888"/>
      <c r="VFY88" s="888"/>
      <c r="VFZ88" s="888"/>
      <c r="VGA88" s="888"/>
      <c r="VGB88" s="888"/>
      <c r="VGC88" s="888"/>
      <c r="VGD88" s="888"/>
      <c r="VGE88" s="888"/>
      <c r="VGF88" s="888"/>
      <c r="VGG88" s="888"/>
      <c r="VGH88" s="888"/>
      <c r="VGI88" s="888"/>
      <c r="VGJ88" s="888"/>
      <c r="VGK88" s="888"/>
      <c r="VGL88" s="888"/>
      <c r="VGM88" s="888"/>
      <c r="VGN88" s="888"/>
      <c r="VGO88" s="888"/>
      <c r="VGP88" s="888"/>
      <c r="VGQ88" s="888"/>
      <c r="VGR88" s="888"/>
      <c r="VGS88" s="888"/>
      <c r="VGT88" s="888"/>
      <c r="VGU88" s="888"/>
      <c r="VGV88" s="888"/>
      <c r="VGW88" s="888"/>
      <c r="VGX88" s="888"/>
      <c r="VGY88" s="888"/>
      <c r="VGZ88" s="888"/>
      <c r="VHA88" s="888"/>
      <c r="VHB88" s="888"/>
      <c r="VHC88" s="888"/>
      <c r="VHD88" s="888"/>
      <c r="VHE88" s="888"/>
      <c r="VHF88" s="888"/>
      <c r="VHG88" s="888"/>
      <c r="VHH88" s="888"/>
      <c r="VHI88" s="888"/>
      <c r="VHJ88" s="888"/>
      <c r="VHK88" s="888"/>
      <c r="VHL88" s="888"/>
      <c r="VHM88" s="888"/>
      <c r="VHN88" s="888"/>
      <c r="VHO88" s="888"/>
      <c r="VHP88" s="888"/>
      <c r="VHQ88" s="888"/>
      <c r="VHR88" s="888"/>
      <c r="VHS88" s="888"/>
      <c r="VHT88" s="888"/>
      <c r="VHU88" s="888"/>
      <c r="VHV88" s="888"/>
      <c r="VHW88" s="888"/>
      <c r="VHX88" s="888"/>
      <c r="VHY88" s="888"/>
      <c r="VHZ88" s="888"/>
      <c r="VIA88" s="888"/>
      <c r="VIB88" s="888"/>
      <c r="VIC88" s="888"/>
      <c r="VID88" s="888"/>
      <c r="VIE88" s="888"/>
      <c r="VIF88" s="888"/>
      <c r="VIG88" s="888"/>
      <c r="VIH88" s="888"/>
      <c r="VII88" s="888"/>
      <c r="VIJ88" s="888"/>
      <c r="VIK88" s="888"/>
      <c r="VIL88" s="888"/>
      <c r="VIM88" s="888"/>
      <c r="VIN88" s="888"/>
      <c r="VIO88" s="888"/>
      <c r="VIP88" s="888"/>
      <c r="VIQ88" s="888"/>
      <c r="VIR88" s="888"/>
      <c r="VIS88" s="888"/>
      <c r="VIT88" s="888"/>
      <c r="VIU88" s="888"/>
      <c r="VIV88" s="888"/>
      <c r="VIW88" s="888"/>
      <c r="VIX88" s="888"/>
      <c r="VIY88" s="888"/>
      <c r="VIZ88" s="888"/>
      <c r="VJA88" s="888"/>
      <c r="VJB88" s="888"/>
      <c r="VJC88" s="888"/>
      <c r="VJD88" s="888"/>
      <c r="VJE88" s="888"/>
      <c r="VJF88" s="888"/>
      <c r="VJG88" s="888"/>
      <c r="VJH88" s="888"/>
      <c r="VJI88" s="888"/>
      <c r="VJJ88" s="888"/>
      <c r="VJK88" s="888"/>
      <c r="VJL88" s="888"/>
      <c r="VJM88" s="888"/>
      <c r="VJN88" s="888"/>
      <c r="VJO88" s="888"/>
      <c r="VJP88" s="888"/>
      <c r="VJQ88" s="888"/>
      <c r="VJR88" s="888"/>
      <c r="VJS88" s="888"/>
      <c r="VJT88" s="888"/>
      <c r="VJU88" s="888"/>
      <c r="VJV88" s="888"/>
      <c r="VJW88" s="888"/>
      <c r="VJX88" s="888"/>
      <c r="VJY88" s="888"/>
      <c r="VJZ88" s="888"/>
      <c r="VKA88" s="888"/>
      <c r="VKB88" s="888"/>
      <c r="VKC88" s="888"/>
      <c r="VKD88" s="888"/>
      <c r="VKE88" s="888"/>
      <c r="VKF88" s="888"/>
      <c r="VKG88" s="888"/>
      <c r="VKH88" s="888"/>
      <c r="VKI88" s="888"/>
      <c r="VKJ88" s="888"/>
      <c r="VKK88" s="888"/>
      <c r="VKL88" s="888"/>
      <c r="VKM88" s="888"/>
      <c r="VKN88" s="888"/>
      <c r="VKO88" s="888"/>
      <c r="VKP88" s="888"/>
      <c r="VKQ88" s="888"/>
      <c r="VKR88" s="888"/>
      <c r="VKS88" s="888"/>
      <c r="VKT88" s="888"/>
      <c r="VKU88" s="888"/>
      <c r="VKV88" s="888"/>
      <c r="VKW88" s="888"/>
      <c r="VKX88" s="888"/>
      <c r="VKY88" s="888"/>
      <c r="VKZ88" s="888"/>
      <c r="VLA88" s="888"/>
      <c r="VLB88" s="888"/>
      <c r="VLC88" s="888"/>
      <c r="VLD88" s="888"/>
      <c r="VLE88" s="888"/>
      <c r="VLF88" s="888"/>
      <c r="VLG88" s="888"/>
      <c r="VLH88" s="888"/>
      <c r="VLI88" s="888"/>
      <c r="VLJ88" s="888"/>
      <c r="VLK88" s="888"/>
      <c r="VLL88" s="888"/>
      <c r="VLM88" s="888"/>
      <c r="VLN88" s="888"/>
      <c r="VLO88" s="888"/>
      <c r="VLP88" s="888"/>
      <c r="VLQ88" s="888"/>
      <c r="VLR88" s="888"/>
      <c r="VLS88" s="888"/>
      <c r="VLT88" s="888"/>
      <c r="VLU88" s="888"/>
      <c r="VLV88" s="888"/>
      <c r="VLW88" s="888"/>
      <c r="VLX88" s="888"/>
      <c r="VLY88" s="888"/>
      <c r="VLZ88" s="888"/>
      <c r="VMA88" s="888"/>
      <c r="VMB88" s="888"/>
      <c r="VMC88" s="888"/>
      <c r="VMD88" s="888"/>
      <c r="VME88" s="888"/>
      <c r="VMF88" s="888"/>
      <c r="VMG88" s="888"/>
      <c r="VMH88" s="888"/>
      <c r="VMI88" s="888"/>
      <c r="VMJ88" s="888"/>
      <c r="VMK88" s="888"/>
      <c r="VML88" s="888"/>
      <c r="VMM88" s="888"/>
      <c r="VMN88" s="888"/>
      <c r="VMO88" s="888"/>
      <c r="VMP88" s="888"/>
      <c r="VMQ88" s="888"/>
      <c r="VMR88" s="888"/>
      <c r="VMS88" s="888"/>
      <c r="VMT88" s="888"/>
      <c r="VMU88" s="888"/>
      <c r="VMV88" s="888"/>
      <c r="VMW88" s="888"/>
      <c r="VMX88" s="888"/>
      <c r="VMY88" s="888"/>
      <c r="VMZ88" s="888"/>
      <c r="VNA88" s="888"/>
      <c r="VNB88" s="888"/>
      <c r="VNC88" s="888"/>
      <c r="VND88" s="888"/>
      <c r="VNE88" s="888"/>
      <c r="VNF88" s="888"/>
      <c r="VNG88" s="888"/>
      <c r="VNH88" s="888"/>
      <c r="VNI88" s="888"/>
      <c r="VNJ88" s="888"/>
      <c r="VNK88" s="888"/>
      <c r="VNL88" s="888"/>
      <c r="VNM88" s="888"/>
      <c r="VNN88" s="888"/>
      <c r="VNO88" s="888"/>
      <c r="VNP88" s="888"/>
      <c r="VNQ88" s="888"/>
      <c r="VNR88" s="888"/>
      <c r="VNS88" s="888"/>
      <c r="VNT88" s="888"/>
      <c r="VNU88" s="888"/>
      <c r="VNV88" s="888"/>
      <c r="VNW88" s="888"/>
      <c r="VNX88" s="888"/>
      <c r="VNY88" s="888"/>
      <c r="VNZ88" s="888"/>
      <c r="VOA88" s="888"/>
      <c r="VOB88" s="888"/>
      <c r="VOC88" s="888"/>
      <c r="VOD88" s="888"/>
      <c r="VOE88" s="888"/>
      <c r="VOF88" s="888"/>
      <c r="VOG88" s="888"/>
      <c r="VOH88" s="888"/>
      <c r="VOI88" s="888"/>
      <c r="VOJ88" s="888"/>
      <c r="VOK88" s="888"/>
      <c r="VOL88" s="888"/>
      <c r="VOM88" s="888"/>
      <c r="VON88" s="888"/>
      <c r="VOO88" s="888"/>
      <c r="VOP88" s="888"/>
      <c r="VOQ88" s="888"/>
      <c r="VOR88" s="888"/>
      <c r="VOS88" s="888"/>
      <c r="VOT88" s="888"/>
      <c r="VOU88" s="888"/>
      <c r="VOV88" s="888"/>
      <c r="VOW88" s="888"/>
      <c r="VOX88" s="888"/>
      <c r="VOY88" s="888"/>
      <c r="VOZ88" s="888"/>
      <c r="VPA88" s="888"/>
      <c r="VPB88" s="888"/>
      <c r="VPC88" s="888"/>
      <c r="VPD88" s="888"/>
      <c r="VPE88" s="888"/>
      <c r="VPF88" s="888"/>
      <c r="VPG88" s="888"/>
      <c r="VPH88" s="888"/>
      <c r="VPI88" s="888"/>
      <c r="VPJ88" s="888"/>
      <c r="VPK88" s="888"/>
      <c r="VPL88" s="888"/>
      <c r="VPM88" s="888"/>
      <c r="VPN88" s="888"/>
      <c r="VPO88" s="888"/>
      <c r="VPP88" s="888"/>
      <c r="VPQ88" s="888"/>
      <c r="VPR88" s="888"/>
      <c r="VPS88" s="888"/>
      <c r="VPT88" s="888"/>
      <c r="VPU88" s="888"/>
      <c r="VPV88" s="888"/>
      <c r="VPW88" s="888"/>
      <c r="VPX88" s="888"/>
      <c r="VPY88" s="888"/>
      <c r="VPZ88" s="888"/>
      <c r="VQA88" s="888"/>
      <c r="VQB88" s="888"/>
      <c r="VQC88" s="888"/>
      <c r="VQD88" s="888"/>
      <c r="VQE88" s="888"/>
      <c r="VQF88" s="888"/>
      <c r="VQG88" s="888"/>
      <c r="VQH88" s="888"/>
      <c r="VQI88" s="888"/>
      <c r="VQJ88" s="888"/>
      <c r="VQK88" s="888"/>
      <c r="VQL88" s="888"/>
      <c r="VQM88" s="888"/>
      <c r="VQN88" s="888"/>
      <c r="VQO88" s="888"/>
      <c r="VQP88" s="888"/>
      <c r="VQQ88" s="888"/>
      <c r="VQR88" s="888"/>
      <c r="VQS88" s="888"/>
      <c r="VQT88" s="888"/>
      <c r="VQU88" s="888"/>
      <c r="VQV88" s="888"/>
      <c r="VQW88" s="888"/>
      <c r="VQX88" s="888"/>
      <c r="VQY88" s="888"/>
      <c r="VQZ88" s="888"/>
      <c r="VRA88" s="888"/>
      <c r="VRB88" s="888"/>
      <c r="VRC88" s="888"/>
      <c r="VRD88" s="888"/>
      <c r="VRE88" s="888"/>
      <c r="VRF88" s="888"/>
      <c r="VRG88" s="888"/>
      <c r="VRH88" s="888"/>
      <c r="VRI88" s="888"/>
      <c r="VRJ88" s="888"/>
      <c r="VRK88" s="888"/>
      <c r="VRL88" s="888"/>
      <c r="VRM88" s="888"/>
      <c r="VRN88" s="888"/>
      <c r="VRO88" s="888"/>
      <c r="VRP88" s="888"/>
      <c r="VRQ88" s="888"/>
      <c r="VRR88" s="888"/>
      <c r="VRS88" s="888"/>
      <c r="VRT88" s="888"/>
      <c r="VRU88" s="888"/>
      <c r="VRV88" s="888"/>
      <c r="VRW88" s="888"/>
      <c r="VRX88" s="888"/>
      <c r="VRY88" s="888"/>
      <c r="VRZ88" s="888"/>
      <c r="VSA88" s="888"/>
      <c r="VSB88" s="888"/>
      <c r="VSC88" s="888"/>
      <c r="VSD88" s="888"/>
      <c r="VSE88" s="888"/>
      <c r="VSF88" s="888"/>
      <c r="VSG88" s="888"/>
      <c r="VSH88" s="888"/>
      <c r="VSI88" s="888"/>
      <c r="VSJ88" s="888"/>
      <c r="VSK88" s="888"/>
      <c r="VSL88" s="888"/>
      <c r="VSM88" s="888"/>
      <c r="VSN88" s="888"/>
      <c r="VSO88" s="888"/>
      <c r="VSP88" s="888"/>
      <c r="VSQ88" s="888"/>
      <c r="VSR88" s="888"/>
      <c r="VSS88" s="888"/>
      <c r="VST88" s="888"/>
      <c r="VSU88" s="888"/>
      <c r="VSV88" s="888"/>
      <c r="VSW88" s="888"/>
      <c r="VSX88" s="888"/>
      <c r="VSY88" s="888"/>
      <c r="VSZ88" s="888"/>
      <c r="VTA88" s="888"/>
      <c r="VTB88" s="888"/>
      <c r="VTC88" s="888"/>
      <c r="VTD88" s="888"/>
      <c r="VTE88" s="888"/>
      <c r="VTF88" s="888"/>
      <c r="VTG88" s="888"/>
      <c r="VTH88" s="888"/>
      <c r="VTI88" s="888"/>
      <c r="VTJ88" s="888"/>
      <c r="VTK88" s="888"/>
      <c r="VTL88" s="888"/>
      <c r="VTM88" s="888"/>
      <c r="VTN88" s="888"/>
      <c r="VTO88" s="888"/>
      <c r="VTP88" s="888"/>
      <c r="VTQ88" s="888"/>
      <c r="VTR88" s="888"/>
      <c r="VTS88" s="888"/>
      <c r="VTT88" s="888"/>
      <c r="VTU88" s="888"/>
      <c r="VTV88" s="888"/>
      <c r="VTW88" s="888"/>
      <c r="VTX88" s="888"/>
      <c r="VTY88" s="888"/>
      <c r="VTZ88" s="888"/>
      <c r="VUA88" s="888"/>
      <c r="VUB88" s="888"/>
      <c r="VUC88" s="888"/>
      <c r="VUD88" s="888"/>
      <c r="VUE88" s="888"/>
      <c r="VUF88" s="888"/>
      <c r="VUG88" s="888"/>
      <c r="VUH88" s="888"/>
      <c r="VUI88" s="888"/>
      <c r="VUJ88" s="888"/>
      <c r="VUK88" s="888"/>
      <c r="VUL88" s="888"/>
      <c r="VUM88" s="888"/>
      <c r="VUN88" s="888"/>
      <c r="VUO88" s="888"/>
      <c r="VUP88" s="888"/>
      <c r="VUQ88" s="888"/>
      <c r="VUR88" s="888"/>
      <c r="VUS88" s="888"/>
      <c r="VUT88" s="888"/>
      <c r="VUU88" s="888"/>
      <c r="VUV88" s="888"/>
      <c r="VUW88" s="888"/>
      <c r="VUX88" s="888"/>
      <c r="VUY88" s="888"/>
      <c r="VUZ88" s="888"/>
      <c r="VVA88" s="888"/>
      <c r="VVB88" s="888"/>
      <c r="VVC88" s="888"/>
      <c r="VVD88" s="888"/>
      <c r="VVE88" s="888"/>
      <c r="VVF88" s="888"/>
      <c r="VVG88" s="888"/>
      <c r="VVH88" s="888"/>
      <c r="VVI88" s="888"/>
      <c r="VVJ88" s="888"/>
      <c r="VVK88" s="888"/>
      <c r="VVL88" s="888"/>
      <c r="VVM88" s="888"/>
      <c r="VVN88" s="888"/>
      <c r="VVO88" s="888"/>
      <c r="VVP88" s="888"/>
      <c r="VVQ88" s="888"/>
      <c r="VVR88" s="888"/>
      <c r="VVS88" s="888"/>
      <c r="VVT88" s="888"/>
      <c r="VVU88" s="888"/>
      <c r="VVV88" s="888"/>
      <c r="VVW88" s="888"/>
      <c r="VVX88" s="888"/>
      <c r="VVY88" s="888"/>
      <c r="VVZ88" s="888"/>
      <c r="VWA88" s="888"/>
      <c r="VWB88" s="888"/>
      <c r="VWC88" s="888"/>
      <c r="VWD88" s="888"/>
      <c r="VWE88" s="888"/>
      <c r="VWF88" s="888"/>
      <c r="VWG88" s="888"/>
      <c r="VWH88" s="888"/>
      <c r="VWI88" s="888"/>
      <c r="VWJ88" s="888"/>
      <c r="VWK88" s="888"/>
      <c r="VWL88" s="888"/>
      <c r="VWM88" s="888"/>
      <c r="VWN88" s="888"/>
      <c r="VWO88" s="888"/>
      <c r="VWP88" s="888"/>
      <c r="VWQ88" s="888"/>
      <c r="VWR88" s="888"/>
      <c r="VWS88" s="888"/>
      <c r="VWT88" s="888"/>
      <c r="VWU88" s="888"/>
      <c r="VWV88" s="888"/>
      <c r="VWW88" s="888"/>
      <c r="VWX88" s="888"/>
      <c r="VWY88" s="888"/>
      <c r="VWZ88" s="888"/>
      <c r="VXA88" s="888"/>
      <c r="VXB88" s="888"/>
      <c r="VXC88" s="888"/>
      <c r="VXD88" s="888"/>
      <c r="VXE88" s="888"/>
      <c r="VXF88" s="888"/>
      <c r="VXG88" s="888"/>
      <c r="VXH88" s="888"/>
      <c r="VXI88" s="888"/>
      <c r="VXJ88" s="888"/>
      <c r="VXK88" s="888"/>
      <c r="VXL88" s="888"/>
      <c r="VXM88" s="888"/>
      <c r="VXN88" s="888"/>
      <c r="VXO88" s="888"/>
      <c r="VXP88" s="888"/>
      <c r="VXQ88" s="888"/>
      <c r="VXR88" s="888"/>
      <c r="VXS88" s="888"/>
      <c r="VXT88" s="888"/>
      <c r="VXU88" s="888"/>
      <c r="VXV88" s="888"/>
      <c r="VXW88" s="888"/>
      <c r="VXX88" s="888"/>
      <c r="VXY88" s="888"/>
      <c r="VXZ88" s="888"/>
      <c r="VYA88" s="888"/>
      <c r="VYB88" s="888"/>
      <c r="VYC88" s="888"/>
      <c r="VYD88" s="888"/>
      <c r="VYE88" s="888"/>
      <c r="VYF88" s="888"/>
      <c r="VYG88" s="888"/>
      <c r="VYH88" s="888"/>
      <c r="VYI88" s="888"/>
      <c r="VYJ88" s="888"/>
      <c r="VYK88" s="888"/>
      <c r="VYL88" s="888"/>
      <c r="VYM88" s="888"/>
      <c r="VYN88" s="888"/>
      <c r="VYO88" s="888"/>
      <c r="VYP88" s="888"/>
      <c r="VYQ88" s="888"/>
      <c r="VYR88" s="888"/>
      <c r="VYS88" s="888"/>
      <c r="VYT88" s="888"/>
      <c r="VYU88" s="888"/>
      <c r="VYV88" s="888"/>
      <c r="VYW88" s="888"/>
      <c r="VYX88" s="888"/>
      <c r="VYY88" s="888"/>
      <c r="VYZ88" s="888"/>
      <c r="VZA88" s="888"/>
      <c r="VZB88" s="888"/>
      <c r="VZC88" s="888"/>
      <c r="VZD88" s="888"/>
      <c r="VZE88" s="888"/>
      <c r="VZF88" s="888"/>
      <c r="VZG88" s="888"/>
      <c r="VZH88" s="888"/>
      <c r="VZI88" s="888"/>
      <c r="VZJ88" s="888"/>
      <c r="VZK88" s="888"/>
      <c r="VZL88" s="888"/>
      <c r="VZM88" s="888"/>
      <c r="VZN88" s="888"/>
      <c r="VZO88" s="888"/>
      <c r="VZP88" s="888"/>
      <c r="VZQ88" s="888"/>
      <c r="VZR88" s="888"/>
      <c r="VZS88" s="888"/>
      <c r="VZT88" s="888"/>
      <c r="VZU88" s="888"/>
      <c r="VZV88" s="888"/>
      <c r="VZW88" s="888"/>
      <c r="VZX88" s="888"/>
      <c r="VZY88" s="888"/>
      <c r="VZZ88" s="888"/>
      <c r="WAA88" s="888"/>
      <c r="WAB88" s="888"/>
      <c r="WAC88" s="888"/>
      <c r="WAD88" s="888"/>
      <c r="WAE88" s="888"/>
      <c r="WAF88" s="888"/>
      <c r="WAG88" s="888"/>
      <c r="WAH88" s="888"/>
      <c r="WAI88" s="888"/>
      <c r="WAJ88" s="888"/>
      <c r="WAK88" s="888"/>
      <c r="WAL88" s="888"/>
      <c r="WAM88" s="888"/>
      <c r="WAN88" s="888"/>
      <c r="WAO88" s="888"/>
      <c r="WAP88" s="888"/>
      <c r="WAQ88" s="888"/>
      <c r="WAR88" s="888"/>
      <c r="WAS88" s="888"/>
      <c r="WAT88" s="888"/>
      <c r="WAU88" s="888"/>
      <c r="WAV88" s="888"/>
      <c r="WAW88" s="888"/>
      <c r="WAX88" s="888"/>
      <c r="WAY88" s="888"/>
      <c r="WAZ88" s="888"/>
      <c r="WBA88" s="888"/>
      <c r="WBB88" s="888"/>
      <c r="WBC88" s="888"/>
      <c r="WBD88" s="888"/>
      <c r="WBE88" s="888"/>
      <c r="WBF88" s="888"/>
      <c r="WBG88" s="888"/>
      <c r="WBH88" s="888"/>
      <c r="WBI88" s="888"/>
      <c r="WBJ88" s="888"/>
      <c r="WBK88" s="888"/>
      <c r="WBL88" s="888"/>
      <c r="WBM88" s="888"/>
      <c r="WBN88" s="888"/>
      <c r="WBO88" s="888"/>
      <c r="WBP88" s="888"/>
      <c r="WBQ88" s="888"/>
      <c r="WBR88" s="888"/>
      <c r="WBS88" s="888"/>
      <c r="WBT88" s="888"/>
      <c r="WBU88" s="888"/>
      <c r="WBV88" s="888"/>
      <c r="WBW88" s="888"/>
      <c r="WBX88" s="888"/>
      <c r="WBY88" s="888"/>
      <c r="WBZ88" s="888"/>
      <c r="WCA88" s="888"/>
      <c r="WCB88" s="888"/>
      <c r="WCC88" s="888"/>
      <c r="WCD88" s="888"/>
      <c r="WCE88" s="888"/>
      <c r="WCF88" s="888"/>
      <c r="WCG88" s="888"/>
      <c r="WCH88" s="888"/>
      <c r="WCI88" s="888"/>
      <c r="WCJ88" s="888"/>
      <c r="WCK88" s="888"/>
      <c r="WCL88" s="888"/>
      <c r="WCM88" s="888"/>
      <c r="WCN88" s="888"/>
      <c r="WCO88" s="888"/>
      <c r="WCP88" s="888"/>
      <c r="WCQ88" s="888"/>
      <c r="WCR88" s="888"/>
      <c r="WCS88" s="888"/>
      <c r="WCT88" s="888"/>
      <c r="WCU88" s="888"/>
      <c r="WCV88" s="888"/>
      <c r="WCW88" s="888"/>
      <c r="WCX88" s="888"/>
      <c r="WCY88" s="888"/>
      <c r="WCZ88" s="888"/>
      <c r="WDA88" s="888"/>
      <c r="WDB88" s="888"/>
      <c r="WDC88" s="888"/>
      <c r="WDD88" s="888"/>
      <c r="WDE88" s="888"/>
      <c r="WDF88" s="888"/>
      <c r="WDG88" s="888"/>
      <c r="WDH88" s="888"/>
      <c r="WDI88" s="888"/>
      <c r="WDJ88" s="888"/>
      <c r="WDK88" s="888"/>
      <c r="WDL88" s="888"/>
      <c r="WDM88" s="888"/>
      <c r="WDN88" s="888"/>
      <c r="WDO88" s="888"/>
      <c r="WDP88" s="888"/>
      <c r="WDQ88" s="888"/>
      <c r="WDR88" s="888"/>
      <c r="WDS88" s="888"/>
      <c r="WDT88" s="888"/>
      <c r="WDU88" s="888"/>
      <c r="WDV88" s="888"/>
      <c r="WDW88" s="888"/>
      <c r="WDX88" s="888"/>
      <c r="WDY88" s="888"/>
      <c r="WDZ88" s="888"/>
      <c r="WEA88" s="888"/>
      <c r="WEB88" s="888"/>
      <c r="WEC88" s="888"/>
      <c r="WED88" s="888"/>
      <c r="WEE88" s="888"/>
      <c r="WEF88" s="888"/>
      <c r="WEG88" s="888"/>
      <c r="WEH88" s="888"/>
      <c r="WEI88" s="888"/>
      <c r="WEJ88" s="888"/>
      <c r="WEK88" s="888"/>
      <c r="WEL88" s="888"/>
      <c r="WEM88" s="888"/>
      <c r="WEN88" s="888"/>
      <c r="WEO88" s="888"/>
      <c r="WEP88" s="888"/>
      <c r="WEQ88" s="888"/>
      <c r="WER88" s="888"/>
      <c r="WES88" s="888"/>
      <c r="WET88" s="888"/>
      <c r="WEU88" s="888"/>
      <c r="WEV88" s="888"/>
      <c r="WEW88" s="888"/>
      <c r="WEX88" s="888"/>
      <c r="WEY88" s="888"/>
      <c r="WEZ88" s="888"/>
      <c r="WFA88" s="888"/>
      <c r="WFB88" s="888"/>
      <c r="WFC88" s="888"/>
      <c r="WFD88" s="888"/>
      <c r="WFE88" s="888"/>
      <c r="WFF88" s="888"/>
      <c r="WFG88" s="888"/>
      <c r="WFH88" s="888"/>
      <c r="WFI88" s="888"/>
      <c r="WFJ88" s="888"/>
      <c r="WFK88" s="888"/>
      <c r="WFL88" s="888"/>
      <c r="WFM88" s="888"/>
      <c r="WFN88" s="888"/>
      <c r="WFO88" s="888"/>
      <c r="WFP88" s="888"/>
      <c r="WFQ88" s="888"/>
      <c r="WFR88" s="888"/>
      <c r="WFS88" s="888"/>
      <c r="WFT88" s="888"/>
      <c r="WFU88" s="888"/>
      <c r="WFV88" s="888"/>
      <c r="WFW88" s="888"/>
      <c r="WFX88" s="888"/>
      <c r="WFY88" s="888"/>
      <c r="WFZ88" s="888"/>
      <c r="WGA88" s="888"/>
      <c r="WGB88" s="888"/>
      <c r="WGC88" s="888"/>
      <c r="WGD88" s="888"/>
      <c r="WGE88" s="888"/>
      <c r="WGF88" s="888"/>
      <c r="WGG88" s="888"/>
      <c r="WGH88" s="888"/>
      <c r="WGI88" s="888"/>
      <c r="WGJ88" s="888"/>
      <c r="WGK88" s="888"/>
      <c r="WGL88" s="888"/>
      <c r="WGM88" s="888"/>
      <c r="WGN88" s="888"/>
      <c r="WGO88" s="888"/>
      <c r="WGP88" s="888"/>
      <c r="WGQ88" s="888"/>
      <c r="WGR88" s="888"/>
      <c r="WGS88" s="888"/>
      <c r="WGT88" s="888"/>
      <c r="WGU88" s="888"/>
      <c r="WGV88" s="888"/>
      <c r="WGW88" s="888"/>
      <c r="WGX88" s="888"/>
      <c r="WGY88" s="888"/>
      <c r="WGZ88" s="888"/>
      <c r="WHA88" s="888"/>
      <c r="WHB88" s="888"/>
      <c r="WHC88" s="888"/>
      <c r="WHD88" s="888"/>
      <c r="WHE88" s="888"/>
      <c r="WHF88" s="888"/>
      <c r="WHG88" s="888"/>
      <c r="WHH88" s="888"/>
      <c r="WHI88" s="888"/>
      <c r="WHJ88" s="888"/>
      <c r="WHK88" s="888"/>
      <c r="WHL88" s="888"/>
      <c r="WHM88" s="888"/>
      <c r="WHN88" s="888"/>
      <c r="WHO88" s="888"/>
      <c r="WHP88" s="888"/>
      <c r="WHQ88" s="888"/>
      <c r="WHR88" s="888"/>
      <c r="WHS88" s="888"/>
      <c r="WHT88" s="888"/>
      <c r="WHU88" s="888"/>
      <c r="WHV88" s="888"/>
      <c r="WHW88" s="888"/>
      <c r="WHX88" s="888"/>
      <c r="WHY88" s="888"/>
      <c r="WHZ88" s="888"/>
      <c r="WIA88" s="888"/>
      <c r="WIB88" s="888"/>
      <c r="WIC88" s="888"/>
      <c r="WID88" s="888"/>
      <c r="WIE88" s="888"/>
      <c r="WIF88" s="888"/>
      <c r="WIG88" s="888"/>
      <c r="WIH88" s="888"/>
      <c r="WII88" s="888"/>
      <c r="WIJ88" s="888"/>
      <c r="WIK88" s="888"/>
      <c r="WIL88" s="888"/>
      <c r="WIM88" s="888"/>
      <c r="WIN88" s="888"/>
      <c r="WIO88" s="888"/>
      <c r="WIP88" s="888"/>
      <c r="WIQ88" s="888"/>
      <c r="WIR88" s="888"/>
      <c r="WIS88" s="888"/>
      <c r="WIT88" s="888"/>
      <c r="WIU88" s="888"/>
      <c r="WIV88" s="888"/>
      <c r="WIW88" s="888"/>
      <c r="WIX88" s="888"/>
      <c r="WIY88" s="888"/>
      <c r="WIZ88" s="888"/>
      <c r="WJA88" s="888"/>
      <c r="WJB88" s="888"/>
      <c r="WJC88" s="888"/>
      <c r="WJD88" s="888"/>
      <c r="WJE88" s="888"/>
      <c r="WJF88" s="888"/>
      <c r="WJG88" s="888"/>
      <c r="WJH88" s="888"/>
      <c r="WJI88" s="888"/>
      <c r="WJJ88" s="888"/>
      <c r="WJK88" s="888"/>
      <c r="WJL88" s="888"/>
      <c r="WJM88" s="888"/>
      <c r="WJN88" s="888"/>
      <c r="WJO88" s="888"/>
      <c r="WJP88" s="888"/>
      <c r="WJQ88" s="888"/>
      <c r="WJR88" s="888"/>
      <c r="WJS88" s="888"/>
      <c r="WJT88" s="888"/>
      <c r="WJU88" s="888"/>
      <c r="WJV88" s="888"/>
      <c r="WJW88" s="888"/>
      <c r="WJX88" s="888"/>
      <c r="WJY88" s="888"/>
      <c r="WJZ88" s="888"/>
      <c r="WKA88" s="888"/>
      <c r="WKB88" s="888"/>
      <c r="WKC88" s="888"/>
      <c r="WKD88" s="888"/>
      <c r="WKE88" s="888"/>
      <c r="WKF88" s="888"/>
      <c r="WKG88" s="888"/>
      <c r="WKH88" s="888"/>
      <c r="WKI88" s="888"/>
      <c r="WKJ88" s="888"/>
      <c r="WKK88" s="888"/>
      <c r="WKL88" s="888"/>
      <c r="WKM88" s="888"/>
      <c r="WKN88" s="888"/>
      <c r="WKO88" s="888"/>
      <c r="WKP88" s="888"/>
      <c r="WKQ88" s="888"/>
      <c r="WKR88" s="888"/>
      <c r="WKS88" s="888"/>
      <c r="WKT88" s="888"/>
      <c r="WKU88" s="888"/>
      <c r="WKV88" s="888"/>
      <c r="WKW88" s="888"/>
      <c r="WKX88" s="888"/>
      <c r="WKY88" s="888"/>
      <c r="WKZ88" s="888"/>
      <c r="WLA88" s="888"/>
      <c r="WLB88" s="888"/>
      <c r="WLC88" s="888"/>
      <c r="WLD88" s="888"/>
      <c r="WLE88" s="888"/>
      <c r="WLF88" s="888"/>
      <c r="WLG88" s="888"/>
      <c r="WLH88" s="888"/>
      <c r="WLI88" s="888"/>
      <c r="WLJ88" s="888"/>
      <c r="WLK88" s="888"/>
      <c r="WLL88" s="888"/>
      <c r="WLM88" s="888"/>
      <c r="WLN88" s="888"/>
      <c r="WLO88" s="888"/>
      <c r="WLP88" s="888"/>
      <c r="WLQ88" s="888"/>
      <c r="WLR88" s="888"/>
      <c r="WLS88" s="888"/>
      <c r="WLT88" s="888"/>
      <c r="WLU88" s="888"/>
      <c r="WLV88" s="888"/>
      <c r="WLW88" s="888"/>
      <c r="WLX88" s="888"/>
      <c r="WLY88" s="888"/>
      <c r="WLZ88" s="888"/>
      <c r="WMA88" s="888"/>
      <c r="WMB88" s="888"/>
      <c r="WMC88" s="888"/>
      <c r="WMD88" s="888"/>
      <c r="WME88" s="888"/>
      <c r="WMF88" s="888"/>
      <c r="WMG88" s="888"/>
      <c r="WMH88" s="888"/>
      <c r="WMI88" s="888"/>
      <c r="WMJ88" s="888"/>
      <c r="WMK88" s="888"/>
      <c r="WML88" s="888"/>
      <c r="WMM88" s="888"/>
      <c r="WMN88" s="888"/>
      <c r="WMO88" s="888"/>
      <c r="WMP88" s="888"/>
      <c r="WMQ88" s="888"/>
      <c r="WMR88" s="888"/>
      <c r="WMS88" s="888"/>
      <c r="WMT88" s="888"/>
      <c r="WMU88" s="888"/>
      <c r="WMV88" s="888"/>
      <c r="WMW88" s="888"/>
      <c r="WMX88" s="888"/>
      <c r="WMY88" s="888"/>
      <c r="WMZ88" s="888"/>
      <c r="WNA88" s="888"/>
      <c r="WNB88" s="888"/>
      <c r="WNC88" s="888"/>
      <c r="WND88" s="888"/>
      <c r="WNE88" s="888"/>
      <c r="WNF88" s="888"/>
      <c r="WNG88" s="888"/>
      <c r="WNH88" s="888"/>
      <c r="WNI88" s="888"/>
      <c r="WNJ88" s="888"/>
      <c r="WNK88" s="888"/>
      <c r="WNL88" s="888"/>
      <c r="WNM88" s="888"/>
      <c r="WNN88" s="888"/>
      <c r="WNO88" s="888"/>
      <c r="WNP88" s="888"/>
      <c r="WNQ88" s="888"/>
      <c r="WNR88" s="888"/>
      <c r="WNS88" s="888"/>
      <c r="WNT88" s="888"/>
      <c r="WNU88" s="888"/>
      <c r="WNV88" s="888"/>
      <c r="WNW88" s="888"/>
      <c r="WNX88" s="888"/>
      <c r="WNY88" s="888"/>
      <c r="WNZ88" s="888"/>
      <c r="WOA88" s="888"/>
      <c r="WOB88" s="888"/>
      <c r="WOC88" s="888"/>
      <c r="WOD88" s="888"/>
      <c r="WOE88" s="888"/>
      <c r="WOF88" s="888"/>
      <c r="WOG88" s="888"/>
      <c r="WOH88" s="888"/>
      <c r="WOI88" s="888"/>
      <c r="WOJ88" s="888"/>
      <c r="WOK88" s="888"/>
      <c r="WOL88" s="888"/>
      <c r="WOM88" s="888"/>
      <c r="WON88" s="888"/>
      <c r="WOO88" s="888"/>
      <c r="WOP88" s="888"/>
      <c r="WOQ88" s="888"/>
      <c r="WOR88" s="888"/>
      <c r="WOS88" s="888"/>
      <c r="WOT88" s="888"/>
      <c r="WOU88" s="888"/>
      <c r="WOV88" s="888"/>
      <c r="WOW88" s="888"/>
      <c r="WOX88" s="888"/>
      <c r="WOY88" s="888"/>
      <c r="WOZ88" s="888"/>
      <c r="WPA88" s="888"/>
      <c r="WPB88" s="888"/>
      <c r="WPC88" s="888"/>
      <c r="WPD88" s="888"/>
      <c r="WPE88" s="888"/>
      <c r="WPF88" s="888"/>
      <c r="WPG88" s="888"/>
      <c r="WPH88" s="888"/>
      <c r="WPI88" s="888"/>
      <c r="WPJ88" s="888"/>
      <c r="WPK88" s="888"/>
      <c r="WPL88" s="888"/>
      <c r="WPM88" s="888"/>
      <c r="WPN88" s="888"/>
      <c r="WPO88" s="888"/>
      <c r="WPP88" s="888"/>
      <c r="WPQ88" s="888"/>
      <c r="WPR88" s="888"/>
      <c r="WPS88" s="888"/>
      <c r="WPT88" s="888"/>
      <c r="WPU88" s="888"/>
      <c r="WPV88" s="888"/>
      <c r="WPW88" s="888"/>
      <c r="WPX88" s="888"/>
      <c r="WPY88" s="888"/>
      <c r="WPZ88" s="888"/>
      <c r="WQA88" s="888"/>
      <c r="WQB88" s="888"/>
      <c r="WQC88" s="888"/>
      <c r="WQD88" s="888"/>
      <c r="WQE88" s="888"/>
      <c r="WQF88" s="888"/>
      <c r="WQG88" s="888"/>
      <c r="WQH88" s="888"/>
      <c r="WQI88" s="888"/>
      <c r="WQJ88" s="888"/>
      <c r="WQK88" s="888"/>
      <c r="WQL88" s="888"/>
      <c r="WQM88" s="888"/>
      <c r="WQN88" s="888"/>
      <c r="WQO88" s="888"/>
      <c r="WQP88" s="888"/>
      <c r="WQQ88" s="888"/>
      <c r="WQR88" s="888"/>
      <c r="WQS88" s="888"/>
      <c r="WQT88" s="888"/>
      <c r="WQU88" s="888"/>
      <c r="WQV88" s="888"/>
      <c r="WQW88" s="888"/>
      <c r="WQX88" s="888"/>
      <c r="WQY88" s="888"/>
      <c r="WQZ88" s="888"/>
      <c r="WRA88" s="888"/>
      <c r="WRB88" s="888"/>
      <c r="WRC88" s="888"/>
      <c r="WRD88" s="888"/>
      <c r="WRE88" s="888"/>
      <c r="WRF88" s="888"/>
      <c r="WRG88" s="888"/>
      <c r="WRH88" s="888"/>
      <c r="WRI88" s="888"/>
      <c r="WRJ88" s="888"/>
      <c r="WRK88" s="888"/>
      <c r="WRL88" s="888"/>
      <c r="WRM88" s="888"/>
      <c r="WRN88" s="888"/>
      <c r="WRO88" s="888"/>
      <c r="WRP88" s="888"/>
      <c r="WRQ88" s="888"/>
      <c r="WRR88" s="888"/>
      <c r="WRS88" s="888"/>
      <c r="WRT88" s="888"/>
      <c r="WRU88" s="888"/>
      <c r="WRV88" s="888"/>
      <c r="WRW88" s="888"/>
      <c r="WRX88" s="888"/>
      <c r="WRY88" s="888"/>
      <c r="WRZ88" s="888"/>
      <c r="WSA88" s="888"/>
      <c r="WSB88" s="888"/>
      <c r="WSC88" s="888"/>
      <c r="WSD88" s="888"/>
      <c r="WSE88" s="888"/>
      <c r="WSF88" s="888"/>
      <c r="WSG88" s="888"/>
      <c r="WSH88" s="888"/>
      <c r="WSI88" s="888"/>
      <c r="WSJ88" s="888"/>
      <c r="WSK88" s="888"/>
      <c r="WSL88" s="888"/>
      <c r="WSM88" s="888"/>
      <c r="WSN88" s="888"/>
      <c r="WSO88" s="888"/>
      <c r="WSP88" s="888"/>
      <c r="WSQ88" s="888"/>
      <c r="WSR88" s="888"/>
      <c r="WSS88" s="888"/>
      <c r="WST88" s="888"/>
      <c r="WSU88" s="888"/>
      <c r="WSV88" s="888"/>
      <c r="WSW88" s="888"/>
      <c r="WSX88" s="888"/>
      <c r="WSY88" s="888"/>
      <c r="WSZ88" s="888"/>
      <c r="WTA88" s="888"/>
      <c r="WTB88" s="888"/>
      <c r="WTC88" s="888"/>
      <c r="WTD88" s="888"/>
      <c r="WTE88" s="888"/>
      <c r="WTF88" s="888"/>
      <c r="WTG88" s="888"/>
      <c r="WTH88" s="888"/>
      <c r="WTI88" s="888"/>
      <c r="WTJ88" s="888"/>
      <c r="WTK88" s="888"/>
      <c r="WTL88" s="888"/>
      <c r="WTM88" s="888"/>
      <c r="WTN88" s="888"/>
      <c r="WTO88" s="888"/>
      <c r="WTP88" s="888"/>
      <c r="WTQ88" s="888"/>
      <c r="WTR88" s="888"/>
      <c r="WTS88" s="888"/>
      <c r="WTT88" s="888"/>
      <c r="WTU88" s="888"/>
      <c r="WTV88" s="888"/>
      <c r="WTW88" s="888"/>
      <c r="WTX88" s="888"/>
      <c r="WTY88" s="888"/>
      <c r="WTZ88" s="888"/>
      <c r="WUA88" s="888"/>
      <c r="WUB88" s="888"/>
      <c r="WUC88" s="888"/>
      <c r="WUD88" s="888"/>
      <c r="WUE88" s="888"/>
      <c r="WUF88" s="888"/>
      <c r="WUG88" s="888"/>
      <c r="WUH88" s="888"/>
      <c r="WUI88" s="888"/>
      <c r="WUJ88" s="888"/>
      <c r="WUK88" s="888"/>
      <c r="WUL88" s="888"/>
      <c r="WUM88" s="888"/>
      <c r="WUN88" s="888"/>
      <c r="WUO88" s="888"/>
      <c r="WUP88" s="888"/>
      <c r="WUQ88" s="888"/>
      <c r="WUR88" s="888"/>
      <c r="WUS88" s="888"/>
      <c r="WUT88" s="888"/>
      <c r="WUU88" s="888"/>
      <c r="WUV88" s="888"/>
      <c r="WUW88" s="888"/>
      <c r="WUX88" s="888"/>
      <c r="WUY88" s="888"/>
      <c r="WUZ88" s="888"/>
      <c r="WVA88" s="888"/>
      <c r="WVB88" s="888"/>
      <c r="WVC88" s="888"/>
      <c r="WVD88" s="888"/>
      <c r="WVE88" s="888"/>
      <c r="WVF88" s="888"/>
      <c r="WVG88" s="888"/>
      <c r="WVH88" s="888"/>
      <c r="WVI88" s="888"/>
      <c r="WVJ88" s="888"/>
      <c r="WVK88" s="888"/>
      <c r="WVL88" s="888"/>
      <c r="WVM88" s="888"/>
      <c r="WVN88" s="888"/>
      <c r="WVO88" s="888"/>
      <c r="WVP88" s="888"/>
      <c r="WVQ88" s="888"/>
      <c r="WVR88" s="888"/>
      <c r="WVS88" s="888"/>
      <c r="WVT88" s="888"/>
      <c r="WVU88" s="888"/>
      <c r="WVV88" s="888"/>
      <c r="WVW88" s="888"/>
      <c r="WVX88" s="888"/>
      <c r="WVY88" s="888"/>
      <c r="WVZ88" s="888"/>
      <c r="WWA88" s="888"/>
      <c r="WWB88" s="888"/>
      <c r="WWC88" s="888"/>
      <c r="WWD88" s="888"/>
      <c r="WWE88" s="888"/>
      <c r="WWF88" s="888"/>
      <c r="WWG88" s="888"/>
      <c r="WWH88" s="888"/>
      <c r="WWI88" s="888"/>
      <c r="WWJ88" s="888"/>
      <c r="WWK88" s="888"/>
      <c r="WWL88" s="888"/>
      <c r="WWM88" s="888"/>
      <c r="WWN88" s="888"/>
      <c r="WWO88" s="888"/>
      <c r="WWP88" s="888"/>
      <c r="WWQ88" s="888"/>
      <c r="WWR88" s="888"/>
      <c r="WWS88" s="888"/>
      <c r="WWT88" s="888"/>
      <c r="WWU88" s="888"/>
      <c r="WWV88" s="888"/>
      <c r="WWW88" s="888"/>
      <c r="WWX88" s="888"/>
      <c r="WWY88" s="888"/>
      <c r="WWZ88" s="888"/>
      <c r="WXA88" s="888"/>
      <c r="WXB88" s="888"/>
      <c r="WXC88" s="888"/>
      <c r="WXD88" s="888"/>
      <c r="WXE88" s="888"/>
      <c r="WXF88" s="888"/>
      <c r="WXG88" s="888"/>
      <c r="WXH88" s="888"/>
      <c r="WXI88" s="888"/>
      <c r="WXJ88" s="888"/>
      <c r="WXK88" s="888"/>
      <c r="WXL88" s="888"/>
      <c r="WXM88" s="888"/>
      <c r="WXN88" s="888"/>
      <c r="WXO88" s="888"/>
      <c r="WXP88" s="888"/>
      <c r="WXQ88" s="888"/>
      <c r="WXR88" s="888"/>
      <c r="WXS88" s="888"/>
      <c r="WXT88" s="888"/>
      <c r="WXU88" s="888"/>
      <c r="WXV88" s="888"/>
      <c r="WXW88" s="888"/>
      <c r="WXX88" s="888"/>
      <c r="WXY88" s="888"/>
      <c r="WXZ88" s="888"/>
      <c r="WYA88" s="888"/>
      <c r="WYB88" s="888"/>
      <c r="WYC88" s="888"/>
      <c r="WYD88" s="888"/>
      <c r="WYE88" s="888"/>
      <c r="WYF88" s="888"/>
      <c r="WYG88" s="888"/>
      <c r="WYH88" s="888"/>
      <c r="WYI88" s="888"/>
      <c r="WYJ88" s="888"/>
      <c r="WYK88" s="888"/>
      <c r="WYL88" s="888"/>
      <c r="WYM88" s="888"/>
      <c r="WYN88" s="888"/>
      <c r="WYO88" s="888"/>
      <c r="WYP88" s="888"/>
      <c r="WYQ88" s="888"/>
      <c r="WYR88" s="888"/>
      <c r="WYS88" s="888"/>
      <c r="WYT88" s="888"/>
      <c r="WYU88" s="888"/>
      <c r="WYV88" s="888"/>
      <c r="WYW88" s="888"/>
      <c r="WYX88" s="888"/>
      <c r="WYY88" s="888"/>
      <c r="WYZ88" s="888"/>
      <c r="WZA88" s="888"/>
      <c r="WZB88" s="888"/>
      <c r="WZC88" s="888"/>
      <c r="WZD88" s="888"/>
      <c r="WZE88" s="888"/>
      <c r="WZF88" s="888"/>
      <c r="WZG88" s="888"/>
      <c r="WZH88" s="888"/>
      <c r="WZI88" s="888"/>
      <c r="WZJ88" s="888"/>
      <c r="WZK88" s="888"/>
      <c r="WZL88" s="888"/>
      <c r="WZM88" s="888"/>
      <c r="WZN88" s="888"/>
      <c r="WZO88" s="888"/>
      <c r="WZP88" s="888"/>
      <c r="WZQ88" s="888"/>
      <c r="WZR88" s="888"/>
      <c r="WZS88" s="888"/>
      <c r="WZT88" s="888"/>
      <c r="WZU88" s="888"/>
      <c r="WZV88" s="888"/>
      <c r="WZW88" s="888"/>
      <c r="WZX88" s="888"/>
      <c r="WZY88" s="888"/>
      <c r="WZZ88" s="888"/>
      <c r="XAA88" s="888"/>
      <c r="XAB88" s="888"/>
      <c r="XAC88" s="888"/>
      <c r="XAD88" s="888"/>
      <c r="XAE88" s="888"/>
      <c r="XAF88" s="888"/>
      <c r="XAG88" s="888"/>
      <c r="XAH88" s="888"/>
      <c r="XAI88" s="888"/>
      <c r="XAJ88" s="888"/>
      <c r="XAK88" s="888"/>
      <c r="XAL88" s="888"/>
      <c r="XAM88" s="888"/>
      <c r="XAN88" s="888"/>
      <c r="XAO88" s="888"/>
      <c r="XAP88" s="888"/>
      <c r="XAQ88" s="888"/>
      <c r="XAR88" s="888"/>
      <c r="XAS88" s="888"/>
      <c r="XAT88" s="888"/>
      <c r="XAU88" s="888"/>
      <c r="XAV88" s="888"/>
      <c r="XAW88" s="888"/>
      <c r="XAX88" s="888"/>
      <c r="XAY88" s="888"/>
      <c r="XAZ88" s="888"/>
      <c r="XBA88" s="888"/>
      <c r="XBB88" s="888"/>
      <c r="XBC88" s="888"/>
      <c r="XBD88" s="888"/>
      <c r="XBE88" s="888"/>
      <c r="XBF88" s="888"/>
      <c r="XBG88" s="888"/>
      <c r="XBH88" s="888"/>
      <c r="XBI88" s="888"/>
      <c r="XBJ88" s="888"/>
      <c r="XBK88" s="888"/>
      <c r="XBL88" s="888"/>
      <c r="XBM88" s="888"/>
      <c r="XBN88" s="888"/>
      <c r="XBO88" s="888"/>
      <c r="XBP88" s="888"/>
      <c r="XBQ88" s="888"/>
      <c r="XBR88" s="888"/>
      <c r="XBS88" s="888"/>
      <c r="XBT88" s="888"/>
      <c r="XBU88" s="888"/>
      <c r="XBV88" s="888"/>
      <c r="XBW88" s="888"/>
      <c r="XBX88" s="888"/>
      <c r="XBY88" s="888"/>
      <c r="XBZ88" s="888"/>
      <c r="XCA88" s="888"/>
      <c r="XCB88" s="888"/>
      <c r="XCC88" s="888"/>
      <c r="XCD88" s="888"/>
      <c r="XCE88" s="888"/>
      <c r="XCF88" s="888"/>
      <c r="XCG88" s="888"/>
      <c r="XCH88" s="888"/>
      <c r="XCI88" s="888"/>
      <c r="XCJ88" s="888"/>
      <c r="XCK88" s="888"/>
      <c r="XCL88" s="888"/>
      <c r="XCM88" s="888"/>
      <c r="XCN88" s="888"/>
      <c r="XCO88" s="888"/>
      <c r="XCP88" s="888"/>
      <c r="XCQ88" s="888"/>
      <c r="XCR88" s="888"/>
      <c r="XCS88" s="888"/>
      <c r="XCT88" s="888"/>
      <c r="XCU88" s="888"/>
      <c r="XCV88" s="888"/>
      <c r="XCW88" s="888"/>
      <c r="XCX88" s="888"/>
      <c r="XCY88" s="888"/>
      <c r="XCZ88" s="888"/>
      <c r="XDA88" s="888"/>
      <c r="XDB88" s="888"/>
      <c r="XDC88" s="888"/>
      <c r="XDD88" s="888"/>
      <c r="XDE88" s="888"/>
      <c r="XDF88" s="888"/>
      <c r="XDG88" s="888"/>
      <c r="XDH88" s="888"/>
      <c r="XDI88" s="888"/>
      <c r="XDJ88" s="888"/>
      <c r="XDK88" s="888"/>
      <c r="XDL88" s="888"/>
      <c r="XDM88" s="888"/>
      <c r="XDN88" s="888"/>
      <c r="XDO88" s="888"/>
      <c r="XDP88" s="888"/>
      <c r="XDQ88" s="888"/>
      <c r="XDR88" s="888"/>
      <c r="XDS88" s="888"/>
      <c r="XDT88" s="888"/>
      <c r="XDU88" s="888"/>
      <c r="XDV88" s="888"/>
      <c r="XDW88" s="888"/>
      <c r="XDX88" s="888"/>
      <c r="XDY88" s="888"/>
      <c r="XDZ88" s="888"/>
      <c r="XEA88" s="888"/>
      <c r="XEB88" s="888"/>
      <c r="XEC88" s="888"/>
      <c r="XED88" s="888"/>
      <c r="XEE88" s="888"/>
      <c r="XEF88" s="888"/>
      <c r="XEG88" s="888"/>
      <c r="XEH88" s="888"/>
      <c r="XEI88" s="888"/>
      <c r="XEJ88" s="888"/>
      <c r="XEK88" s="888"/>
      <c r="XEL88" s="888"/>
      <c r="XEM88" s="888"/>
      <c r="XEN88" s="888"/>
      <c r="XEO88" s="888"/>
      <c r="XEP88" s="888"/>
      <c r="XEQ88" s="888"/>
      <c r="XER88" s="888"/>
      <c r="XES88" s="888"/>
      <c r="XET88" s="888"/>
      <c r="XEU88" s="888"/>
      <c r="XEV88" s="888"/>
      <c r="XEW88" s="888"/>
      <c r="XEX88" s="888"/>
      <c r="XEY88" s="888"/>
      <c r="XEZ88" s="888"/>
      <c r="XFA88" s="888"/>
      <c r="XFB88" s="888"/>
      <c r="XFC88" s="888"/>
      <c r="XFD88" s="888"/>
    </row>
    <row r="89" spans="4:16384" s="876" customFormat="1">
      <c r="D89" s="885"/>
      <c r="J89" s="885"/>
      <c r="K89" s="888"/>
      <c r="L89" s="888"/>
      <c r="M89" s="888"/>
      <c r="N89" s="888"/>
      <c r="O89" s="888"/>
      <c r="P89" s="888"/>
      <c r="Q89" s="888"/>
      <c r="R89" s="888"/>
      <c r="S89" s="888"/>
      <c r="T89" s="888"/>
      <c r="U89" s="888"/>
      <c r="V89" s="888"/>
      <c r="W89" s="888"/>
      <c r="X89" s="888"/>
      <c r="Y89" s="888"/>
      <c r="Z89" s="888"/>
      <c r="AA89" s="888"/>
      <c r="AB89" s="888"/>
      <c r="AC89" s="888"/>
      <c r="AD89" s="888"/>
      <c r="AE89" s="888"/>
      <c r="AF89" s="888"/>
      <c r="AG89" s="888"/>
      <c r="AH89" s="888"/>
      <c r="AI89" s="888"/>
      <c r="AJ89" s="888"/>
      <c r="AK89" s="888"/>
      <c r="AL89" s="888"/>
      <c r="AM89" s="888"/>
      <c r="AN89" s="888"/>
      <c r="AO89" s="888"/>
      <c r="AP89" s="888"/>
      <c r="AQ89" s="888"/>
      <c r="AR89" s="888"/>
      <c r="AS89" s="888"/>
      <c r="AT89" s="888"/>
      <c r="AU89" s="888"/>
      <c r="AV89" s="888"/>
      <c r="AW89" s="888"/>
      <c r="AX89" s="888"/>
      <c r="AY89" s="888"/>
      <c r="AZ89" s="888"/>
      <c r="BA89" s="888"/>
      <c r="BB89" s="888"/>
      <c r="BC89" s="888"/>
      <c r="BD89" s="888"/>
      <c r="BE89" s="888"/>
      <c r="BF89" s="888"/>
      <c r="BG89" s="888"/>
      <c r="BH89" s="888"/>
      <c r="BI89" s="888"/>
      <c r="BJ89" s="888"/>
      <c r="BK89" s="888"/>
      <c r="BL89" s="888"/>
      <c r="BM89" s="888"/>
      <c r="BN89" s="888"/>
      <c r="BO89" s="888"/>
      <c r="BP89" s="888"/>
      <c r="BQ89" s="888"/>
      <c r="BR89" s="888"/>
      <c r="BS89" s="888"/>
      <c r="BT89" s="888"/>
      <c r="BU89" s="888"/>
      <c r="BV89" s="888"/>
      <c r="BW89" s="888"/>
      <c r="BX89" s="888"/>
      <c r="BY89" s="888"/>
      <c r="BZ89" s="888"/>
      <c r="CA89" s="888"/>
      <c r="CB89" s="888"/>
      <c r="CC89" s="888"/>
      <c r="CD89" s="888"/>
      <c r="CE89" s="888"/>
      <c r="CF89" s="888"/>
      <c r="CG89" s="888"/>
      <c r="CH89" s="888"/>
      <c r="CI89" s="888"/>
      <c r="CJ89" s="888"/>
      <c r="CK89" s="888"/>
      <c r="CL89" s="888"/>
      <c r="CM89" s="888"/>
      <c r="CN89" s="888"/>
      <c r="CO89" s="888"/>
      <c r="CP89" s="888"/>
      <c r="CQ89" s="888"/>
      <c r="CR89" s="888"/>
      <c r="CS89" s="888"/>
      <c r="CT89" s="888"/>
      <c r="CU89" s="888"/>
      <c r="CV89" s="888"/>
      <c r="CW89" s="888"/>
      <c r="CX89" s="888"/>
      <c r="CY89" s="888"/>
      <c r="CZ89" s="888"/>
      <c r="DA89" s="888"/>
      <c r="DB89" s="888"/>
      <c r="DC89" s="888"/>
      <c r="DD89" s="888"/>
      <c r="DE89" s="888"/>
      <c r="DF89" s="888"/>
      <c r="DG89" s="888"/>
      <c r="DH89" s="888"/>
      <c r="DI89" s="888"/>
      <c r="DJ89" s="888"/>
      <c r="DK89" s="888"/>
      <c r="DL89" s="888"/>
      <c r="DM89" s="888"/>
      <c r="DN89" s="888"/>
      <c r="DO89" s="888"/>
      <c r="DP89" s="888"/>
      <c r="DQ89" s="888"/>
      <c r="DR89" s="888"/>
      <c r="DS89" s="888"/>
      <c r="DT89" s="888"/>
      <c r="DU89" s="888"/>
      <c r="DV89" s="888"/>
      <c r="DW89" s="888"/>
      <c r="DX89" s="888"/>
      <c r="DY89" s="888"/>
      <c r="DZ89" s="888"/>
      <c r="EA89" s="888"/>
      <c r="EB89" s="888"/>
      <c r="EC89" s="888"/>
      <c r="ED89" s="888"/>
      <c r="EE89" s="888"/>
      <c r="EF89" s="888"/>
      <c r="EG89" s="888"/>
      <c r="EH89" s="888"/>
      <c r="EI89" s="888"/>
      <c r="EJ89" s="888"/>
      <c r="EK89" s="888"/>
      <c r="EL89" s="888"/>
      <c r="EM89" s="888"/>
      <c r="EN89" s="888"/>
      <c r="EO89" s="888"/>
      <c r="EP89" s="888"/>
      <c r="EQ89" s="888"/>
      <c r="ER89" s="888"/>
      <c r="ES89" s="888"/>
      <c r="ET89" s="888"/>
      <c r="EU89" s="888"/>
      <c r="EV89" s="888"/>
      <c r="EW89" s="888"/>
      <c r="EX89" s="888"/>
      <c r="EY89" s="888"/>
      <c r="EZ89" s="888"/>
      <c r="FA89" s="888"/>
      <c r="FB89" s="888"/>
      <c r="FC89" s="888"/>
      <c r="FD89" s="888"/>
      <c r="FE89" s="888"/>
      <c r="FF89" s="888"/>
      <c r="FG89" s="888"/>
      <c r="FH89" s="888"/>
      <c r="FI89" s="888"/>
      <c r="FJ89" s="888"/>
      <c r="FK89" s="888"/>
      <c r="FL89" s="888"/>
      <c r="FM89" s="888"/>
      <c r="FN89" s="888"/>
      <c r="FO89" s="888"/>
      <c r="FP89" s="888"/>
      <c r="FQ89" s="888"/>
      <c r="FR89" s="888"/>
      <c r="FS89" s="888"/>
      <c r="FT89" s="888"/>
      <c r="FU89" s="888"/>
      <c r="FV89" s="888"/>
      <c r="FW89" s="888"/>
      <c r="FX89" s="888"/>
      <c r="FY89" s="888"/>
      <c r="FZ89" s="888"/>
      <c r="GA89" s="888"/>
      <c r="GB89" s="888"/>
      <c r="GC89" s="888"/>
      <c r="GD89" s="888"/>
      <c r="GE89" s="888"/>
      <c r="GF89" s="888"/>
      <c r="GG89" s="888"/>
      <c r="GH89" s="888"/>
      <c r="GI89" s="888"/>
      <c r="GJ89" s="888"/>
      <c r="GK89" s="888"/>
      <c r="GL89" s="888"/>
      <c r="GM89" s="888"/>
      <c r="GN89" s="888"/>
      <c r="GO89" s="888"/>
      <c r="GP89" s="888"/>
      <c r="GQ89" s="888"/>
      <c r="GR89" s="888"/>
      <c r="GS89" s="888"/>
      <c r="GT89" s="888"/>
      <c r="GU89" s="888"/>
      <c r="GV89" s="888"/>
      <c r="GW89" s="888"/>
      <c r="GX89" s="888"/>
      <c r="GY89" s="888"/>
      <c r="GZ89" s="888"/>
      <c r="HA89" s="888"/>
      <c r="HB89" s="888"/>
      <c r="HC89" s="888"/>
      <c r="HD89" s="888"/>
      <c r="HE89" s="888"/>
      <c r="HF89" s="888"/>
      <c r="HG89" s="888"/>
      <c r="HH89" s="888"/>
      <c r="HI89" s="888"/>
      <c r="HJ89" s="888"/>
      <c r="HK89" s="888"/>
      <c r="HL89" s="888"/>
      <c r="HM89" s="888"/>
      <c r="HN89" s="888"/>
      <c r="HO89" s="888"/>
      <c r="HP89" s="888"/>
      <c r="HQ89" s="888"/>
      <c r="HR89" s="888"/>
      <c r="HS89" s="888"/>
      <c r="HT89" s="888"/>
      <c r="HU89" s="888"/>
      <c r="HV89" s="888"/>
      <c r="HW89" s="888"/>
      <c r="HX89" s="888"/>
      <c r="HY89" s="888"/>
      <c r="HZ89" s="888"/>
      <c r="IA89" s="888"/>
      <c r="IB89" s="888"/>
      <c r="IC89" s="888"/>
      <c r="ID89" s="888"/>
      <c r="IE89" s="888"/>
      <c r="IF89" s="888"/>
      <c r="IG89" s="888"/>
      <c r="IH89" s="888"/>
      <c r="II89" s="888"/>
      <c r="IJ89" s="888"/>
      <c r="IK89" s="888"/>
      <c r="IL89" s="888"/>
      <c r="IM89" s="888"/>
      <c r="IN89" s="888"/>
      <c r="IO89" s="888"/>
      <c r="IP89" s="888"/>
      <c r="IQ89" s="888"/>
      <c r="IR89" s="888"/>
      <c r="IS89" s="888"/>
      <c r="IT89" s="888"/>
      <c r="IU89" s="888"/>
      <c r="IV89" s="888"/>
      <c r="IW89" s="888"/>
      <c r="IX89" s="888"/>
      <c r="IY89" s="888"/>
      <c r="IZ89" s="888"/>
      <c r="JA89" s="888"/>
      <c r="JB89" s="888"/>
      <c r="JC89" s="888"/>
      <c r="JD89" s="888"/>
      <c r="JE89" s="888"/>
      <c r="JF89" s="888"/>
      <c r="JG89" s="888"/>
      <c r="JH89" s="888"/>
      <c r="JI89" s="888"/>
      <c r="JJ89" s="888"/>
      <c r="JK89" s="888"/>
      <c r="JL89" s="888"/>
      <c r="JM89" s="888"/>
      <c r="JN89" s="888"/>
      <c r="JO89" s="888"/>
      <c r="JP89" s="888"/>
      <c r="JQ89" s="888"/>
      <c r="JR89" s="888"/>
      <c r="JS89" s="888"/>
      <c r="JT89" s="888"/>
      <c r="JU89" s="888"/>
      <c r="JV89" s="888"/>
      <c r="JW89" s="888"/>
      <c r="JX89" s="888"/>
      <c r="JY89" s="888"/>
      <c r="JZ89" s="888"/>
      <c r="KA89" s="888"/>
      <c r="KB89" s="888"/>
      <c r="KC89" s="888"/>
      <c r="KD89" s="888"/>
      <c r="KE89" s="888"/>
      <c r="KF89" s="888"/>
      <c r="KG89" s="888"/>
      <c r="KH89" s="888"/>
      <c r="KI89" s="888"/>
      <c r="KJ89" s="888"/>
      <c r="KK89" s="888"/>
      <c r="KL89" s="888"/>
      <c r="KM89" s="888"/>
      <c r="KN89" s="888"/>
      <c r="KO89" s="888"/>
      <c r="KP89" s="888"/>
      <c r="KQ89" s="888"/>
      <c r="KR89" s="888"/>
      <c r="KS89" s="888"/>
      <c r="KT89" s="888"/>
      <c r="KU89" s="888"/>
      <c r="KV89" s="888"/>
      <c r="KW89" s="888"/>
      <c r="KX89" s="888"/>
      <c r="KY89" s="888"/>
      <c r="KZ89" s="888"/>
      <c r="LA89" s="888"/>
      <c r="LB89" s="888"/>
      <c r="LC89" s="888"/>
      <c r="LD89" s="888"/>
      <c r="LE89" s="888"/>
      <c r="LF89" s="888"/>
      <c r="LG89" s="888"/>
      <c r="LH89" s="888"/>
      <c r="LI89" s="888"/>
      <c r="LJ89" s="888"/>
      <c r="LK89" s="888"/>
      <c r="LL89" s="888"/>
      <c r="LM89" s="888"/>
      <c r="LN89" s="888"/>
      <c r="LO89" s="888"/>
      <c r="LP89" s="888"/>
      <c r="LQ89" s="888"/>
      <c r="LR89" s="888"/>
      <c r="LS89" s="888"/>
      <c r="LT89" s="888"/>
      <c r="LU89" s="888"/>
      <c r="LV89" s="888"/>
      <c r="LW89" s="888"/>
      <c r="LX89" s="888"/>
      <c r="LY89" s="888"/>
      <c r="LZ89" s="888"/>
      <c r="MA89" s="888"/>
      <c r="MB89" s="888"/>
      <c r="MC89" s="888"/>
      <c r="MD89" s="888"/>
      <c r="ME89" s="888"/>
      <c r="MF89" s="888"/>
      <c r="MG89" s="888"/>
      <c r="MH89" s="888"/>
      <c r="MI89" s="888"/>
      <c r="MJ89" s="888"/>
      <c r="MK89" s="888"/>
      <c r="ML89" s="888"/>
      <c r="MM89" s="888"/>
      <c r="MN89" s="888"/>
      <c r="MO89" s="888"/>
      <c r="MP89" s="888"/>
      <c r="MQ89" s="888"/>
      <c r="MR89" s="888"/>
      <c r="MS89" s="888"/>
      <c r="MT89" s="888"/>
      <c r="MU89" s="888"/>
      <c r="MV89" s="888"/>
      <c r="MW89" s="888"/>
      <c r="MX89" s="888"/>
      <c r="MY89" s="888"/>
      <c r="MZ89" s="888"/>
      <c r="NA89" s="888"/>
      <c r="NB89" s="888"/>
      <c r="NC89" s="888"/>
      <c r="ND89" s="888"/>
      <c r="NE89" s="888"/>
      <c r="NF89" s="888"/>
      <c r="NG89" s="888"/>
      <c r="NH89" s="888"/>
      <c r="NI89" s="888"/>
      <c r="NJ89" s="888"/>
      <c r="NK89" s="888"/>
      <c r="NL89" s="888"/>
      <c r="NM89" s="888"/>
      <c r="NN89" s="888"/>
      <c r="NO89" s="888"/>
      <c r="NP89" s="888"/>
      <c r="NQ89" s="888"/>
      <c r="NR89" s="888"/>
      <c r="NS89" s="888"/>
      <c r="NT89" s="888"/>
      <c r="NU89" s="888"/>
      <c r="NV89" s="888"/>
      <c r="NW89" s="888"/>
      <c r="NX89" s="888"/>
      <c r="NY89" s="888"/>
      <c r="NZ89" s="888"/>
      <c r="OA89" s="888"/>
      <c r="OB89" s="888"/>
      <c r="OC89" s="888"/>
      <c r="OD89" s="888"/>
      <c r="OE89" s="888"/>
      <c r="OF89" s="888"/>
      <c r="OG89" s="888"/>
      <c r="OH89" s="888"/>
      <c r="OI89" s="888"/>
      <c r="OJ89" s="888"/>
      <c r="OK89" s="888"/>
      <c r="OL89" s="888"/>
      <c r="OM89" s="888"/>
      <c r="ON89" s="888"/>
      <c r="OO89" s="888"/>
      <c r="OP89" s="888"/>
      <c r="OQ89" s="888"/>
      <c r="OR89" s="888"/>
      <c r="OS89" s="888"/>
      <c r="OT89" s="888"/>
      <c r="OU89" s="888"/>
      <c r="OV89" s="888"/>
      <c r="OW89" s="888"/>
      <c r="OX89" s="888"/>
      <c r="OY89" s="888"/>
      <c r="OZ89" s="888"/>
      <c r="PA89" s="888"/>
      <c r="PB89" s="888"/>
      <c r="PC89" s="888"/>
      <c r="PD89" s="888"/>
      <c r="PE89" s="888"/>
      <c r="PF89" s="888"/>
      <c r="PG89" s="888"/>
      <c r="PH89" s="888"/>
      <c r="PI89" s="888"/>
      <c r="PJ89" s="888"/>
      <c r="PK89" s="888"/>
      <c r="PL89" s="888"/>
      <c r="PM89" s="888"/>
      <c r="PN89" s="888"/>
      <c r="PO89" s="888"/>
      <c r="PP89" s="888"/>
      <c r="PQ89" s="888"/>
      <c r="PR89" s="888"/>
      <c r="PS89" s="888"/>
      <c r="PT89" s="888"/>
      <c r="PU89" s="888"/>
      <c r="PV89" s="888"/>
      <c r="PW89" s="888"/>
      <c r="PX89" s="888"/>
      <c r="PY89" s="888"/>
      <c r="PZ89" s="888"/>
      <c r="QA89" s="888"/>
      <c r="QB89" s="888"/>
      <c r="QC89" s="888"/>
      <c r="QD89" s="888"/>
      <c r="QE89" s="888"/>
      <c r="QF89" s="888"/>
      <c r="QG89" s="888"/>
      <c r="QH89" s="888"/>
      <c r="QI89" s="888"/>
      <c r="QJ89" s="888"/>
      <c r="QK89" s="888"/>
      <c r="QL89" s="888"/>
      <c r="QM89" s="888"/>
      <c r="QN89" s="888"/>
      <c r="QO89" s="888"/>
      <c r="QP89" s="888"/>
      <c r="QQ89" s="888"/>
      <c r="QR89" s="888"/>
      <c r="QS89" s="888"/>
      <c r="QT89" s="888"/>
      <c r="QU89" s="888"/>
      <c r="QV89" s="888"/>
      <c r="QW89" s="888"/>
      <c r="QX89" s="888"/>
      <c r="QY89" s="888"/>
      <c r="QZ89" s="888"/>
      <c r="RA89" s="888"/>
      <c r="RB89" s="888"/>
      <c r="RC89" s="888"/>
      <c r="RD89" s="888"/>
      <c r="RE89" s="888"/>
      <c r="RF89" s="888"/>
      <c r="RG89" s="888"/>
      <c r="RH89" s="888"/>
      <c r="RI89" s="888"/>
      <c r="RJ89" s="888"/>
      <c r="RK89" s="888"/>
      <c r="RL89" s="888"/>
      <c r="RM89" s="888"/>
      <c r="RN89" s="888"/>
      <c r="RO89" s="888"/>
      <c r="RP89" s="888"/>
      <c r="RQ89" s="888"/>
      <c r="RR89" s="888"/>
      <c r="RS89" s="888"/>
      <c r="RT89" s="888"/>
      <c r="RU89" s="888"/>
      <c r="RV89" s="888"/>
      <c r="RW89" s="888"/>
      <c r="RX89" s="888"/>
      <c r="RY89" s="888"/>
      <c r="RZ89" s="888"/>
      <c r="SA89" s="888"/>
      <c r="SB89" s="888"/>
      <c r="SC89" s="888"/>
      <c r="SD89" s="888"/>
      <c r="SE89" s="888"/>
      <c r="SF89" s="888"/>
      <c r="SG89" s="888"/>
      <c r="SH89" s="888"/>
      <c r="SI89" s="888"/>
      <c r="SJ89" s="888"/>
      <c r="SK89" s="888"/>
      <c r="SL89" s="888"/>
      <c r="SM89" s="888"/>
      <c r="SN89" s="888"/>
      <c r="SO89" s="888"/>
      <c r="SP89" s="888"/>
      <c r="SQ89" s="888"/>
      <c r="SR89" s="888"/>
      <c r="SS89" s="888"/>
      <c r="ST89" s="888"/>
      <c r="SU89" s="888"/>
      <c r="SV89" s="888"/>
      <c r="SW89" s="888"/>
      <c r="SX89" s="888"/>
      <c r="SY89" s="888"/>
      <c r="SZ89" s="888"/>
      <c r="TA89" s="888"/>
      <c r="TB89" s="888"/>
      <c r="TC89" s="888"/>
      <c r="TD89" s="888"/>
      <c r="TE89" s="888"/>
      <c r="TF89" s="888"/>
      <c r="TG89" s="888"/>
      <c r="TH89" s="888"/>
      <c r="TI89" s="888"/>
      <c r="TJ89" s="888"/>
      <c r="TK89" s="888"/>
      <c r="TL89" s="888"/>
      <c r="TM89" s="888"/>
      <c r="TN89" s="888"/>
      <c r="TO89" s="888"/>
      <c r="TP89" s="888"/>
      <c r="TQ89" s="888"/>
      <c r="TR89" s="888"/>
      <c r="TS89" s="888"/>
      <c r="TT89" s="888"/>
      <c r="TU89" s="888"/>
      <c r="TV89" s="888"/>
      <c r="TW89" s="888"/>
      <c r="TX89" s="888"/>
      <c r="TY89" s="888"/>
      <c r="TZ89" s="888"/>
      <c r="UA89" s="888"/>
      <c r="UB89" s="888"/>
      <c r="UC89" s="888"/>
      <c r="UD89" s="888"/>
      <c r="UE89" s="888"/>
      <c r="UF89" s="888"/>
      <c r="UG89" s="888"/>
      <c r="UH89" s="888"/>
      <c r="UI89" s="888"/>
      <c r="UJ89" s="888"/>
      <c r="UK89" s="888"/>
      <c r="UL89" s="888"/>
      <c r="UM89" s="888"/>
      <c r="UN89" s="888"/>
      <c r="UO89" s="888"/>
      <c r="UP89" s="888"/>
      <c r="UQ89" s="888"/>
      <c r="UR89" s="888"/>
      <c r="US89" s="888"/>
      <c r="UT89" s="888"/>
      <c r="UU89" s="888"/>
      <c r="UV89" s="888"/>
      <c r="UW89" s="888"/>
      <c r="UX89" s="888"/>
      <c r="UY89" s="888"/>
      <c r="UZ89" s="888"/>
      <c r="VA89" s="888"/>
      <c r="VB89" s="888"/>
      <c r="VC89" s="888"/>
      <c r="VD89" s="888"/>
      <c r="VE89" s="888"/>
      <c r="VF89" s="888"/>
      <c r="VG89" s="888"/>
      <c r="VH89" s="888"/>
      <c r="VI89" s="888"/>
      <c r="VJ89" s="888"/>
      <c r="VK89" s="888"/>
      <c r="VL89" s="888"/>
      <c r="VM89" s="888"/>
      <c r="VN89" s="888"/>
      <c r="VO89" s="888"/>
      <c r="VP89" s="888"/>
      <c r="VQ89" s="888"/>
      <c r="VR89" s="888"/>
      <c r="VS89" s="888"/>
      <c r="VT89" s="888"/>
      <c r="VU89" s="888"/>
      <c r="VV89" s="888"/>
      <c r="VW89" s="888"/>
      <c r="VX89" s="888"/>
      <c r="VY89" s="888"/>
      <c r="VZ89" s="888"/>
      <c r="WA89" s="888"/>
      <c r="WB89" s="888"/>
      <c r="WC89" s="888"/>
      <c r="WD89" s="888"/>
      <c r="WE89" s="888"/>
      <c r="WF89" s="888"/>
      <c r="WG89" s="888"/>
      <c r="WH89" s="888"/>
      <c r="WI89" s="888"/>
      <c r="WJ89" s="888"/>
      <c r="WK89" s="888"/>
      <c r="WL89" s="888"/>
      <c r="WM89" s="888"/>
      <c r="WN89" s="888"/>
      <c r="WO89" s="888"/>
      <c r="WP89" s="888"/>
      <c r="WQ89" s="888"/>
      <c r="WR89" s="888"/>
      <c r="WS89" s="888"/>
      <c r="WT89" s="888"/>
      <c r="WU89" s="888"/>
      <c r="WV89" s="888"/>
      <c r="WW89" s="888"/>
      <c r="WX89" s="888"/>
      <c r="WY89" s="888"/>
      <c r="WZ89" s="888"/>
      <c r="XA89" s="888"/>
      <c r="XB89" s="888"/>
      <c r="XC89" s="888"/>
      <c r="XD89" s="888"/>
      <c r="XE89" s="888"/>
      <c r="XF89" s="888"/>
      <c r="XG89" s="888"/>
      <c r="XH89" s="888"/>
      <c r="XI89" s="888"/>
      <c r="XJ89" s="888"/>
      <c r="XK89" s="888"/>
      <c r="XL89" s="888"/>
      <c r="XM89" s="888"/>
      <c r="XN89" s="888"/>
      <c r="XO89" s="888"/>
      <c r="XP89" s="888"/>
      <c r="XQ89" s="888"/>
      <c r="XR89" s="888"/>
      <c r="XS89" s="888"/>
      <c r="XT89" s="888"/>
      <c r="XU89" s="888"/>
      <c r="XV89" s="888"/>
      <c r="XW89" s="888"/>
      <c r="XX89" s="888"/>
      <c r="XY89" s="888"/>
      <c r="XZ89" s="888"/>
      <c r="YA89" s="888"/>
      <c r="YB89" s="888"/>
      <c r="YC89" s="888"/>
      <c r="YD89" s="888"/>
      <c r="YE89" s="888"/>
      <c r="YF89" s="888"/>
      <c r="YG89" s="888"/>
      <c r="YH89" s="888"/>
      <c r="YI89" s="888"/>
      <c r="YJ89" s="888"/>
      <c r="YK89" s="888"/>
      <c r="YL89" s="888"/>
      <c r="YM89" s="888"/>
      <c r="YN89" s="888"/>
      <c r="YO89" s="888"/>
      <c r="YP89" s="888"/>
      <c r="YQ89" s="888"/>
      <c r="YR89" s="888"/>
      <c r="YS89" s="888"/>
      <c r="YT89" s="888"/>
      <c r="YU89" s="888"/>
      <c r="YV89" s="888"/>
      <c r="YW89" s="888"/>
      <c r="YX89" s="888"/>
      <c r="YY89" s="888"/>
      <c r="YZ89" s="888"/>
      <c r="ZA89" s="888"/>
      <c r="ZB89" s="888"/>
      <c r="ZC89" s="888"/>
      <c r="ZD89" s="888"/>
      <c r="ZE89" s="888"/>
      <c r="ZF89" s="888"/>
      <c r="ZG89" s="888"/>
      <c r="ZH89" s="888"/>
      <c r="ZI89" s="888"/>
      <c r="ZJ89" s="888"/>
      <c r="ZK89" s="888"/>
      <c r="ZL89" s="888"/>
      <c r="ZM89" s="888"/>
      <c r="ZN89" s="888"/>
      <c r="ZO89" s="888"/>
      <c r="ZP89" s="888"/>
      <c r="ZQ89" s="888"/>
      <c r="ZR89" s="888"/>
      <c r="ZS89" s="888"/>
      <c r="ZT89" s="888"/>
      <c r="ZU89" s="888"/>
      <c r="ZV89" s="888"/>
      <c r="ZW89" s="888"/>
      <c r="ZX89" s="888"/>
      <c r="ZY89" s="888"/>
      <c r="ZZ89" s="888"/>
      <c r="AAA89" s="888"/>
      <c r="AAB89" s="888"/>
      <c r="AAC89" s="888"/>
      <c r="AAD89" s="888"/>
      <c r="AAE89" s="888"/>
      <c r="AAF89" s="888"/>
      <c r="AAG89" s="888"/>
      <c r="AAH89" s="888"/>
      <c r="AAI89" s="888"/>
      <c r="AAJ89" s="888"/>
      <c r="AAK89" s="888"/>
      <c r="AAL89" s="888"/>
      <c r="AAM89" s="888"/>
      <c r="AAN89" s="888"/>
      <c r="AAO89" s="888"/>
      <c r="AAP89" s="888"/>
      <c r="AAQ89" s="888"/>
      <c r="AAR89" s="888"/>
      <c r="AAS89" s="888"/>
      <c r="AAT89" s="888"/>
      <c r="AAU89" s="888"/>
      <c r="AAV89" s="888"/>
      <c r="AAW89" s="888"/>
      <c r="AAX89" s="888"/>
      <c r="AAY89" s="888"/>
      <c r="AAZ89" s="888"/>
      <c r="ABA89" s="888"/>
      <c r="ABB89" s="888"/>
      <c r="ABC89" s="888"/>
      <c r="ABD89" s="888"/>
      <c r="ABE89" s="888"/>
      <c r="ABF89" s="888"/>
      <c r="ABG89" s="888"/>
      <c r="ABH89" s="888"/>
      <c r="ABI89" s="888"/>
      <c r="ABJ89" s="888"/>
      <c r="ABK89" s="888"/>
      <c r="ABL89" s="888"/>
      <c r="ABM89" s="888"/>
      <c r="ABN89" s="888"/>
      <c r="ABO89" s="888"/>
      <c r="ABP89" s="888"/>
      <c r="ABQ89" s="888"/>
      <c r="ABR89" s="888"/>
      <c r="ABS89" s="888"/>
      <c r="ABT89" s="888"/>
      <c r="ABU89" s="888"/>
      <c r="ABV89" s="888"/>
      <c r="ABW89" s="888"/>
      <c r="ABX89" s="888"/>
      <c r="ABY89" s="888"/>
      <c r="ABZ89" s="888"/>
      <c r="ACA89" s="888"/>
      <c r="ACB89" s="888"/>
      <c r="ACC89" s="888"/>
      <c r="ACD89" s="888"/>
      <c r="ACE89" s="888"/>
      <c r="ACF89" s="888"/>
      <c r="ACG89" s="888"/>
      <c r="ACH89" s="888"/>
      <c r="ACI89" s="888"/>
      <c r="ACJ89" s="888"/>
      <c r="ACK89" s="888"/>
      <c r="ACL89" s="888"/>
      <c r="ACM89" s="888"/>
      <c r="ACN89" s="888"/>
      <c r="ACO89" s="888"/>
      <c r="ACP89" s="888"/>
      <c r="ACQ89" s="888"/>
      <c r="ACR89" s="888"/>
      <c r="ACS89" s="888"/>
      <c r="ACT89" s="888"/>
      <c r="ACU89" s="888"/>
      <c r="ACV89" s="888"/>
      <c r="ACW89" s="888"/>
      <c r="ACX89" s="888"/>
      <c r="ACY89" s="888"/>
      <c r="ACZ89" s="888"/>
      <c r="ADA89" s="888"/>
      <c r="ADB89" s="888"/>
      <c r="ADC89" s="888"/>
      <c r="ADD89" s="888"/>
      <c r="ADE89" s="888"/>
      <c r="ADF89" s="888"/>
      <c r="ADG89" s="888"/>
      <c r="ADH89" s="888"/>
      <c r="ADI89" s="888"/>
      <c r="ADJ89" s="888"/>
      <c r="ADK89" s="888"/>
      <c r="ADL89" s="888"/>
      <c r="ADM89" s="888"/>
      <c r="ADN89" s="888"/>
      <c r="ADO89" s="888"/>
      <c r="ADP89" s="888"/>
      <c r="ADQ89" s="888"/>
      <c r="ADR89" s="888"/>
      <c r="ADS89" s="888"/>
      <c r="ADT89" s="888"/>
      <c r="ADU89" s="888"/>
      <c r="ADV89" s="888"/>
      <c r="ADW89" s="888"/>
      <c r="ADX89" s="888"/>
      <c r="ADY89" s="888"/>
      <c r="ADZ89" s="888"/>
      <c r="AEA89" s="888"/>
      <c r="AEB89" s="888"/>
      <c r="AEC89" s="888"/>
      <c r="AED89" s="888"/>
      <c r="AEE89" s="888"/>
      <c r="AEF89" s="888"/>
      <c r="AEG89" s="888"/>
      <c r="AEH89" s="888"/>
      <c r="AEI89" s="888"/>
      <c r="AEJ89" s="888"/>
      <c r="AEK89" s="888"/>
      <c r="AEL89" s="888"/>
      <c r="AEM89" s="888"/>
      <c r="AEN89" s="888"/>
      <c r="AEO89" s="888"/>
      <c r="AEP89" s="888"/>
      <c r="AEQ89" s="888"/>
      <c r="AER89" s="888"/>
      <c r="AES89" s="888"/>
      <c r="AET89" s="888"/>
      <c r="AEU89" s="888"/>
      <c r="AEV89" s="888"/>
      <c r="AEW89" s="888"/>
      <c r="AEX89" s="888"/>
      <c r="AEY89" s="888"/>
      <c r="AEZ89" s="888"/>
      <c r="AFA89" s="888"/>
      <c r="AFB89" s="888"/>
      <c r="AFC89" s="888"/>
      <c r="AFD89" s="888"/>
      <c r="AFE89" s="888"/>
      <c r="AFF89" s="888"/>
      <c r="AFG89" s="888"/>
      <c r="AFH89" s="888"/>
      <c r="AFI89" s="888"/>
      <c r="AFJ89" s="888"/>
      <c r="AFK89" s="888"/>
      <c r="AFL89" s="888"/>
      <c r="AFM89" s="888"/>
      <c r="AFN89" s="888"/>
      <c r="AFO89" s="888"/>
      <c r="AFP89" s="888"/>
      <c r="AFQ89" s="888"/>
      <c r="AFR89" s="888"/>
      <c r="AFS89" s="888"/>
      <c r="AFT89" s="888"/>
      <c r="AFU89" s="888"/>
      <c r="AFV89" s="888"/>
      <c r="AFW89" s="888"/>
      <c r="AFX89" s="888"/>
      <c r="AFY89" s="888"/>
      <c r="AFZ89" s="888"/>
      <c r="AGA89" s="888"/>
      <c r="AGB89" s="888"/>
      <c r="AGC89" s="888"/>
      <c r="AGD89" s="888"/>
      <c r="AGE89" s="888"/>
      <c r="AGF89" s="888"/>
      <c r="AGG89" s="888"/>
      <c r="AGH89" s="888"/>
      <c r="AGI89" s="888"/>
      <c r="AGJ89" s="888"/>
      <c r="AGK89" s="888"/>
      <c r="AGL89" s="888"/>
      <c r="AGM89" s="888"/>
      <c r="AGN89" s="888"/>
      <c r="AGO89" s="888"/>
      <c r="AGP89" s="888"/>
      <c r="AGQ89" s="888"/>
      <c r="AGR89" s="888"/>
      <c r="AGS89" s="888"/>
      <c r="AGT89" s="888"/>
      <c r="AGU89" s="888"/>
      <c r="AGV89" s="888"/>
      <c r="AGW89" s="888"/>
      <c r="AGX89" s="888"/>
      <c r="AGY89" s="888"/>
      <c r="AGZ89" s="888"/>
      <c r="AHA89" s="888"/>
      <c r="AHB89" s="888"/>
      <c r="AHC89" s="888"/>
      <c r="AHD89" s="888"/>
      <c r="AHE89" s="888"/>
      <c r="AHF89" s="888"/>
      <c r="AHG89" s="888"/>
      <c r="AHH89" s="888"/>
      <c r="AHI89" s="888"/>
      <c r="AHJ89" s="888"/>
      <c r="AHK89" s="888"/>
      <c r="AHL89" s="888"/>
      <c r="AHM89" s="888"/>
      <c r="AHN89" s="888"/>
      <c r="AHO89" s="888"/>
      <c r="AHP89" s="888"/>
      <c r="AHQ89" s="888"/>
      <c r="AHR89" s="888"/>
      <c r="AHS89" s="888"/>
      <c r="AHT89" s="888"/>
      <c r="AHU89" s="888"/>
      <c r="AHV89" s="888"/>
      <c r="AHW89" s="888"/>
      <c r="AHX89" s="888"/>
      <c r="AHY89" s="888"/>
      <c r="AHZ89" s="888"/>
      <c r="AIA89" s="888"/>
      <c r="AIB89" s="888"/>
      <c r="AIC89" s="888"/>
      <c r="AID89" s="888"/>
      <c r="AIE89" s="888"/>
      <c r="AIF89" s="888"/>
      <c r="AIG89" s="888"/>
      <c r="AIH89" s="888"/>
      <c r="AII89" s="888"/>
      <c r="AIJ89" s="888"/>
      <c r="AIK89" s="888"/>
      <c r="AIL89" s="888"/>
      <c r="AIM89" s="888"/>
      <c r="AIN89" s="888"/>
      <c r="AIO89" s="888"/>
      <c r="AIP89" s="888"/>
      <c r="AIQ89" s="888"/>
      <c r="AIR89" s="888"/>
      <c r="AIS89" s="888"/>
      <c r="AIT89" s="888"/>
      <c r="AIU89" s="888"/>
      <c r="AIV89" s="888"/>
      <c r="AIW89" s="888"/>
      <c r="AIX89" s="888"/>
      <c r="AIY89" s="888"/>
      <c r="AIZ89" s="888"/>
      <c r="AJA89" s="888"/>
      <c r="AJB89" s="888"/>
      <c r="AJC89" s="888"/>
      <c r="AJD89" s="888"/>
      <c r="AJE89" s="888"/>
      <c r="AJF89" s="888"/>
      <c r="AJG89" s="888"/>
      <c r="AJH89" s="888"/>
      <c r="AJI89" s="888"/>
      <c r="AJJ89" s="888"/>
      <c r="AJK89" s="888"/>
      <c r="AJL89" s="888"/>
      <c r="AJM89" s="888"/>
      <c r="AJN89" s="888"/>
      <c r="AJO89" s="888"/>
      <c r="AJP89" s="888"/>
      <c r="AJQ89" s="888"/>
      <c r="AJR89" s="888"/>
      <c r="AJS89" s="888"/>
      <c r="AJT89" s="888"/>
      <c r="AJU89" s="888"/>
      <c r="AJV89" s="888"/>
      <c r="AJW89" s="888"/>
      <c r="AJX89" s="888"/>
      <c r="AJY89" s="888"/>
      <c r="AJZ89" s="888"/>
      <c r="AKA89" s="888"/>
      <c r="AKB89" s="888"/>
      <c r="AKC89" s="888"/>
      <c r="AKD89" s="888"/>
      <c r="AKE89" s="888"/>
      <c r="AKF89" s="888"/>
      <c r="AKG89" s="888"/>
      <c r="AKH89" s="888"/>
      <c r="AKI89" s="888"/>
      <c r="AKJ89" s="888"/>
      <c r="AKK89" s="888"/>
      <c r="AKL89" s="888"/>
      <c r="AKM89" s="888"/>
      <c r="AKN89" s="888"/>
      <c r="AKO89" s="888"/>
      <c r="AKP89" s="888"/>
      <c r="AKQ89" s="888"/>
      <c r="AKR89" s="888"/>
      <c r="AKS89" s="888"/>
      <c r="AKT89" s="888"/>
      <c r="AKU89" s="888"/>
      <c r="AKV89" s="888"/>
      <c r="AKW89" s="888"/>
      <c r="AKX89" s="888"/>
      <c r="AKY89" s="888"/>
      <c r="AKZ89" s="888"/>
      <c r="ALA89" s="888"/>
      <c r="ALB89" s="888"/>
      <c r="ALC89" s="888"/>
      <c r="ALD89" s="888"/>
      <c r="ALE89" s="888"/>
      <c r="ALF89" s="888"/>
      <c r="ALG89" s="888"/>
      <c r="ALH89" s="888"/>
      <c r="ALI89" s="888"/>
      <c r="ALJ89" s="888"/>
      <c r="ALK89" s="888"/>
      <c r="ALL89" s="888"/>
      <c r="ALM89" s="888"/>
      <c r="ALN89" s="888"/>
      <c r="ALO89" s="888"/>
      <c r="ALP89" s="888"/>
      <c r="ALQ89" s="888"/>
      <c r="ALR89" s="888"/>
      <c r="ALS89" s="888"/>
      <c r="ALT89" s="888"/>
      <c r="ALU89" s="888"/>
      <c r="ALV89" s="888"/>
      <c r="ALW89" s="888"/>
      <c r="ALX89" s="888"/>
      <c r="ALY89" s="888"/>
      <c r="ALZ89" s="888"/>
      <c r="AMA89" s="888"/>
      <c r="AMB89" s="888"/>
      <c r="AMC89" s="888"/>
      <c r="AMD89" s="888"/>
      <c r="AME89" s="888"/>
      <c r="AMF89" s="888"/>
      <c r="AMG89" s="888"/>
      <c r="AMH89" s="888"/>
      <c r="AMI89" s="888"/>
      <c r="AMJ89" s="888"/>
      <c r="AMK89" s="888"/>
      <c r="AML89" s="888"/>
      <c r="AMM89" s="888"/>
      <c r="AMN89" s="888"/>
      <c r="AMO89" s="888"/>
      <c r="AMP89" s="888"/>
      <c r="AMQ89" s="888"/>
      <c r="AMR89" s="888"/>
      <c r="AMS89" s="888"/>
      <c r="AMT89" s="888"/>
      <c r="AMU89" s="888"/>
      <c r="AMV89" s="888"/>
      <c r="AMW89" s="888"/>
      <c r="AMX89" s="888"/>
      <c r="AMY89" s="888"/>
      <c r="AMZ89" s="888"/>
      <c r="ANA89" s="888"/>
      <c r="ANB89" s="888"/>
      <c r="ANC89" s="888"/>
      <c r="AND89" s="888"/>
      <c r="ANE89" s="888"/>
      <c r="ANF89" s="888"/>
      <c r="ANG89" s="888"/>
      <c r="ANH89" s="888"/>
      <c r="ANI89" s="888"/>
      <c r="ANJ89" s="888"/>
      <c r="ANK89" s="888"/>
      <c r="ANL89" s="888"/>
      <c r="ANM89" s="888"/>
      <c r="ANN89" s="888"/>
      <c r="ANO89" s="888"/>
      <c r="ANP89" s="888"/>
      <c r="ANQ89" s="888"/>
      <c r="ANR89" s="888"/>
      <c r="ANS89" s="888"/>
      <c r="ANT89" s="888"/>
      <c r="ANU89" s="888"/>
      <c r="ANV89" s="888"/>
      <c r="ANW89" s="888"/>
      <c r="ANX89" s="888"/>
      <c r="ANY89" s="888"/>
      <c r="ANZ89" s="888"/>
      <c r="AOA89" s="888"/>
      <c r="AOB89" s="888"/>
      <c r="AOC89" s="888"/>
      <c r="AOD89" s="888"/>
      <c r="AOE89" s="888"/>
      <c r="AOF89" s="888"/>
      <c r="AOG89" s="888"/>
      <c r="AOH89" s="888"/>
      <c r="AOI89" s="888"/>
      <c r="AOJ89" s="888"/>
      <c r="AOK89" s="888"/>
      <c r="AOL89" s="888"/>
      <c r="AOM89" s="888"/>
      <c r="AON89" s="888"/>
      <c r="AOO89" s="888"/>
      <c r="AOP89" s="888"/>
      <c r="AOQ89" s="888"/>
      <c r="AOR89" s="888"/>
      <c r="AOS89" s="888"/>
      <c r="AOT89" s="888"/>
      <c r="AOU89" s="888"/>
      <c r="AOV89" s="888"/>
      <c r="AOW89" s="888"/>
      <c r="AOX89" s="888"/>
      <c r="AOY89" s="888"/>
      <c r="AOZ89" s="888"/>
      <c r="APA89" s="888"/>
      <c r="APB89" s="888"/>
      <c r="APC89" s="888"/>
      <c r="APD89" s="888"/>
      <c r="APE89" s="888"/>
      <c r="APF89" s="888"/>
      <c r="APG89" s="888"/>
      <c r="APH89" s="888"/>
      <c r="API89" s="888"/>
      <c r="APJ89" s="888"/>
      <c r="APK89" s="888"/>
      <c r="APL89" s="888"/>
      <c r="APM89" s="888"/>
      <c r="APN89" s="888"/>
      <c r="APO89" s="888"/>
      <c r="APP89" s="888"/>
      <c r="APQ89" s="888"/>
      <c r="APR89" s="888"/>
      <c r="APS89" s="888"/>
      <c r="APT89" s="888"/>
      <c r="APU89" s="888"/>
      <c r="APV89" s="888"/>
      <c r="APW89" s="888"/>
      <c r="APX89" s="888"/>
      <c r="APY89" s="888"/>
      <c r="APZ89" s="888"/>
      <c r="AQA89" s="888"/>
      <c r="AQB89" s="888"/>
      <c r="AQC89" s="888"/>
      <c r="AQD89" s="888"/>
      <c r="AQE89" s="888"/>
      <c r="AQF89" s="888"/>
      <c r="AQG89" s="888"/>
      <c r="AQH89" s="888"/>
      <c r="AQI89" s="888"/>
      <c r="AQJ89" s="888"/>
      <c r="AQK89" s="888"/>
      <c r="AQL89" s="888"/>
      <c r="AQM89" s="888"/>
      <c r="AQN89" s="888"/>
      <c r="AQO89" s="888"/>
      <c r="AQP89" s="888"/>
      <c r="AQQ89" s="888"/>
      <c r="AQR89" s="888"/>
      <c r="AQS89" s="888"/>
      <c r="AQT89" s="888"/>
      <c r="AQU89" s="888"/>
      <c r="AQV89" s="888"/>
      <c r="AQW89" s="888"/>
      <c r="AQX89" s="888"/>
      <c r="AQY89" s="888"/>
      <c r="AQZ89" s="888"/>
      <c r="ARA89" s="888"/>
      <c r="ARB89" s="888"/>
      <c r="ARC89" s="888"/>
      <c r="ARD89" s="888"/>
      <c r="ARE89" s="888"/>
      <c r="ARF89" s="888"/>
      <c r="ARG89" s="888"/>
      <c r="ARH89" s="888"/>
      <c r="ARI89" s="888"/>
      <c r="ARJ89" s="888"/>
      <c r="ARK89" s="888"/>
      <c r="ARL89" s="888"/>
      <c r="ARM89" s="888"/>
      <c r="ARN89" s="888"/>
      <c r="ARO89" s="888"/>
      <c r="ARP89" s="888"/>
      <c r="ARQ89" s="888"/>
      <c r="ARR89" s="888"/>
      <c r="ARS89" s="888"/>
      <c r="ART89" s="888"/>
      <c r="ARU89" s="888"/>
      <c r="ARV89" s="888"/>
      <c r="ARW89" s="888"/>
      <c r="ARX89" s="888"/>
      <c r="ARY89" s="888"/>
      <c r="ARZ89" s="888"/>
      <c r="ASA89" s="888"/>
      <c r="ASB89" s="888"/>
      <c r="ASC89" s="888"/>
      <c r="ASD89" s="888"/>
      <c r="ASE89" s="888"/>
      <c r="ASF89" s="888"/>
      <c r="ASG89" s="888"/>
      <c r="ASH89" s="888"/>
      <c r="ASI89" s="888"/>
      <c r="ASJ89" s="888"/>
      <c r="ASK89" s="888"/>
      <c r="ASL89" s="888"/>
      <c r="ASM89" s="888"/>
      <c r="ASN89" s="888"/>
      <c r="ASO89" s="888"/>
      <c r="ASP89" s="888"/>
      <c r="ASQ89" s="888"/>
      <c r="ASR89" s="888"/>
      <c r="ASS89" s="888"/>
      <c r="AST89" s="888"/>
      <c r="ASU89" s="888"/>
      <c r="ASV89" s="888"/>
      <c r="ASW89" s="888"/>
      <c r="ASX89" s="888"/>
      <c r="ASY89" s="888"/>
      <c r="ASZ89" s="888"/>
      <c r="ATA89" s="888"/>
      <c r="ATB89" s="888"/>
      <c r="ATC89" s="888"/>
      <c r="ATD89" s="888"/>
      <c r="ATE89" s="888"/>
      <c r="ATF89" s="888"/>
      <c r="ATG89" s="888"/>
      <c r="ATH89" s="888"/>
      <c r="ATI89" s="888"/>
      <c r="ATJ89" s="888"/>
      <c r="ATK89" s="888"/>
      <c r="ATL89" s="888"/>
      <c r="ATM89" s="888"/>
      <c r="ATN89" s="888"/>
      <c r="ATO89" s="888"/>
      <c r="ATP89" s="888"/>
      <c r="ATQ89" s="888"/>
      <c r="ATR89" s="888"/>
      <c r="ATS89" s="888"/>
      <c r="ATT89" s="888"/>
      <c r="ATU89" s="888"/>
      <c r="ATV89" s="888"/>
      <c r="ATW89" s="888"/>
      <c r="ATX89" s="888"/>
      <c r="ATY89" s="888"/>
      <c r="ATZ89" s="888"/>
      <c r="AUA89" s="888"/>
      <c r="AUB89" s="888"/>
      <c r="AUC89" s="888"/>
      <c r="AUD89" s="888"/>
      <c r="AUE89" s="888"/>
      <c r="AUF89" s="888"/>
      <c r="AUG89" s="888"/>
      <c r="AUH89" s="888"/>
      <c r="AUI89" s="888"/>
      <c r="AUJ89" s="888"/>
      <c r="AUK89" s="888"/>
      <c r="AUL89" s="888"/>
      <c r="AUM89" s="888"/>
      <c r="AUN89" s="888"/>
      <c r="AUO89" s="888"/>
      <c r="AUP89" s="888"/>
      <c r="AUQ89" s="888"/>
      <c r="AUR89" s="888"/>
      <c r="AUS89" s="888"/>
      <c r="AUT89" s="888"/>
      <c r="AUU89" s="888"/>
      <c r="AUV89" s="888"/>
      <c r="AUW89" s="888"/>
      <c r="AUX89" s="888"/>
      <c r="AUY89" s="888"/>
      <c r="AUZ89" s="888"/>
      <c r="AVA89" s="888"/>
      <c r="AVB89" s="888"/>
      <c r="AVC89" s="888"/>
      <c r="AVD89" s="888"/>
      <c r="AVE89" s="888"/>
      <c r="AVF89" s="888"/>
      <c r="AVG89" s="888"/>
      <c r="AVH89" s="888"/>
      <c r="AVI89" s="888"/>
      <c r="AVJ89" s="888"/>
      <c r="AVK89" s="888"/>
      <c r="AVL89" s="888"/>
      <c r="AVM89" s="888"/>
      <c r="AVN89" s="888"/>
      <c r="AVO89" s="888"/>
      <c r="AVP89" s="888"/>
      <c r="AVQ89" s="888"/>
      <c r="AVR89" s="888"/>
      <c r="AVS89" s="888"/>
      <c r="AVT89" s="888"/>
      <c r="AVU89" s="888"/>
      <c r="AVV89" s="888"/>
      <c r="AVW89" s="888"/>
      <c r="AVX89" s="888"/>
      <c r="AVY89" s="888"/>
      <c r="AVZ89" s="888"/>
      <c r="AWA89" s="888"/>
      <c r="AWB89" s="888"/>
      <c r="AWC89" s="888"/>
      <c r="AWD89" s="888"/>
      <c r="AWE89" s="888"/>
      <c r="AWF89" s="888"/>
      <c r="AWG89" s="888"/>
      <c r="AWH89" s="888"/>
      <c r="AWI89" s="888"/>
      <c r="AWJ89" s="888"/>
      <c r="AWK89" s="888"/>
      <c r="AWL89" s="888"/>
      <c r="AWM89" s="888"/>
      <c r="AWN89" s="888"/>
      <c r="AWO89" s="888"/>
      <c r="AWP89" s="888"/>
      <c r="AWQ89" s="888"/>
      <c r="AWR89" s="888"/>
      <c r="AWS89" s="888"/>
      <c r="AWT89" s="888"/>
      <c r="AWU89" s="888"/>
      <c r="AWV89" s="888"/>
      <c r="AWW89" s="888"/>
      <c r="AWX89" s="888"/>
      <c r="AWY89" s="888"/>
      <c r="AWZ89" s="888"/>
      <c r="AXA89" s="888"/>
      <c r="AXB89" s="888"/>
      <c r="AXC89" s="888"/>
      <c r="AXD89" s="888"/>
      <c r="AXE89" s="888"/>
      <c r="AXF89" s="888"/>
      <c r="AXG89" s="888"/>
      <c r="AXH89" s="888"/>
      <c r="AXI89" s="888"/>
      <c r="AXJ89" s="888"/>
      <c r="AXK89" s="888"/>
      <c r="AXL89" s="888"/>
      <c r="AXM89" s="888"/>
      <c r="AXN89" s="888"/>
      <c r="AXO89" s="888"/>
      <c r="AXP89" s="888"/>
      <c r="AXQ89" s="888"/>
      <c r="AXR89" s="888"/>
      <c r="AXS89" s="888"/>
      <c r="AXT89" s="888"/>
      <c r="AXU89" s="888"/>
      <c r="AXV89" s="888"/>
      <c r="AXW89" s="888"/>
      <c r="AXX89" s="888"/>
      <c r="AXY89" s="888"/>
      <c r="AXZ89" s="888"/>
      <c r="AYA89" s="888"/>
      <c r="AYB89" s="888"/>
      <c r="AYC89" s="888"/>
      <c r="AYD89" s="888"/>
      <c r="AYE89" s="888"/>
      <c r="AYF89" s="888"/>
      <c r="AYG89" s="888"/>
      <c r="AYH89" s="888"/>
      <c r="AYI89" s="888"/>
      <c r="AYJ89" s="888"/>
      <c r="AYK89" s="888"/>
      <c r="AYL89" s="888"/>
      <c r="AYM89" s="888"/>
      <c r="AYN89" s="888"/>
      <c r="AYO89" s="888"/>
      <c r="AYP89" s="888"/>
      <c r="AYQ89" s="888"/>
      <c r="AYR89" s="888"/>
      <c r="AYS89" s="888"/>
      <c r="AYT89" s="888"/>
      <c r="AYU89" s="888"/>
      <c r="AYV89" s="888"/>
      <c r="AYW89" s="888"/>
      <c r="AYX89" s="888"/>
      <c r="AYY89" s="888"/>
      <c r="AYZ89" s="888"/>
      <c r="AZA89" s="888"/>
      <c r="AZB89" s="888"/>
      <c r="AZC89" s="888"/>
      <c r="AZD89" s="888"/>
      <c r="AZE89" s="888"/>
      <c r="AZF89" s="888"/>
      <c r="AZG89" s="888"/>
      <c r="AZH89" s="888"/>
      <c r="AZI89" s="888"/>
      <c r="AZJ89" s="888"/>
      <c r="AZK89" s="888"/>
      <c r="AZL89" s="888"/>
      <c r="AZM89" s="888"/>
      <c r="AZN89" s="888"/>
      <c r="AZO89" s="888"/>
      <c r="AZP89" s="888"/>
      <c r="AZQ89" s="888"/>
      <c r="AZR89" s="888"/>
      <c r="AZS89" s="888"/>
      <c r="AZT89" s="888"/>
      <c r="AZU89" s="888"/>
      <c r="AZV89" s="888"/>
      <c r="AZW89" s="888"/>
      <c r="AZX89" s="888"/>
      <c r="AZY89" s="888"/>
      <c r="AZZ89" s="888"/>
      <c r="BAA89" s="888"/>
      <c r="BAB89" s="888"/>
      <c r="BAC89" s="888"/>
      <c r="BAD89" s="888"/>
      <c r="BAE89" s="888"/>
      <c r="BAF89" s="888"/>
      <c r="BAG89" s="888"/>
      <c r="BAH89" s="888"/>
      <c r="BAI89" s="888"/>
      <c r="BAJ89" s="888"/>
      <c r="BAK89" s="888"/>
      <c r="BAL89" s="888"/>
      <c r="BAM89" s="888"/>
      <c r="BAN89" s="888"/>
      <c r="BAO89" s="888"/>
      <c r="BAP89" s="888"/>
      <c r="BAQ89" s="888"/>
      <c r="BAR89" s="888"/>
      <c r="BAS89" s="888"/>
      <c r="BAT89" s="888"/>
      <c r="BAU89" s="888"/>
      <c r="BAV89" s="888"/>
      <c r="BAW89" s="888"/>
      <c r="BAX89" s="888"/>
      <c r="BAY89" s="888"/>
      <c r="BAZ89" s="888"/>
      <c r="BBA89" s="888"/>
      <c r="BBB89" s="888"/>
      <c r="BBC89" s="888"/>
      <c r="BBD89" s="888"/>
      <c r="BBE89" s="888"/>
      <c r="BBF89" s="888"/>
      <c r="BBG89" s="888"/>
      <c r="BBH89" s="888"/>
      <c r="BBI89" s="888"/>
      <c r="BBJ89" s="888"/>
      <c r="BBK89" s="888"/>
      <c r="BBL89" s="888"/>
      <c r="BBM89" s="888"/>
      <c r="BBN89" s="888"/>
      <c r="BBO89" s="888"/>
      <c r="BBP89" s="888"/>
      <c r="BBQ89" s="888"/>
      <c r="BBR89" s="888"/>
      <c r="BBS89" s="888"/>
      <c r="BBT89" s="888"/>
      <c r="BBU89" s="888"/>
      <c r="BBV89" s="888"/>
      <c r="BBW89" s="888"/>
      <c r="BBX89" s="888"/>
      <c r="BBY89" s="888"/>
      <c r="BBZ89" s="888"/>
      <c r="BCA89" s="888"/>
      <c r="BCB89" s="888"/>
      <c r="BCC89" s="888"/>
      <c r="BCD89" s="888"/>
      <c r="BCE89" s="888"/>
      <c r="BCF89" s="888"/>
      <c r="BCG89" s="888"/>
      <c r="BCH89" s="888"/>
      <c r="BCI89" s="888"/>
      <c r="BCJ89" s="888"/>
      <c r="BCK89" s="888"/>
      <c r="BCL89" s="888"/>
      <c r="BCM89" s="888"/>
      <c r="BCN89" s="888"/>
      <c r="BCO89" s="888"/>
      <c r="BCP89" s="888"/>
      <c r="BCQ89" s="888"/>
      <c r="BCR89" s="888"/>
      <c r="BCS89" s="888"/>
      <c r="BCT89" s="888"/>
      <c r="BCU89" s="888"/>
      <c r="BCV89" s="888"/>
      <c r="BCW89" s="888"/>
      <c r="BCX89" s="888"/>
      <c r="BCY89" s="888"/>
      <c r="BCZ89" s="888"/>
      <c r="BDA89" s="888"/>
      <c r="BDB89" s="888"/>
      <c r="BDC89" s="888"/>
      <c r="BDD89" s="888"/>
      <c r="BDE89" s="888"/>
      <c r="BDF89" s="888"/>
      <c r="BDG89" s="888"/>
      <c r="BDH89" s="888"/>
      <c r="BDI89" s="888"/>
      <c r="BDJ89" s="888"/>
      <c r="BDK89" s="888"/>
      <c r="BDL89" s="888"/>
      <c r="BDM89" s="888"/>
      <c r="BDN89" s="888"/>
      <c r="BDO89" s="888"/>
      <c r="BDP89" s="888"/>
      <c r="BDQ89" s="888"/>
      <c r="BDR89" s="888"/>
      <c r="BDS89" s="888"/>
      <c r="BDT89" s="888"/>
      <c r="BDU89" s="888"/>
      <c r="BDV89" s="888"/>
      <c r="BDW89" s="888"/>
      <c r="BDX89" s="888"/>
      <c r="BDY89" s="888"/>
      <c r="BDZ89" s="888"/>
      <c r="BEA89" s="888"/>
      <c r="BEB89" s="888"/>
      <c r="BEC89" s="888"/>
      <c r="BED89" s="888"/>
      <c r="BEE89" s="888"/>
      <c r="BEF89" s="888"/>
      <c r="BEG89" s="888"/>
      <c r="BEH89" s="888"/>
      <c r="BEI89" s="888"/>
      <c r="BEJ89" s="888"/>
      <c r="BEK89" s="888"/>
      <c r="BEL89" s="888"/>
      <c r="BEM89" s="888"/>
      <c r="BEN89" s="888"/>
      <c r="BEO89" s="888"/>
      <c r="BEP89" s="888"/>
      <c r="BEQ89" s="888"/>
      <c r="BER89" s="888"/>
      <c r="BES89" s="888"/>
      <c r="BET89" s="888"/>
      <c r="BEU89" s="888"/>
      <c r="BEV89" s="888"/>
      <c r="BEW89" s="888"/>
      <c r="BEX89" s="888"/>
      <c r="BEY89" s="888"/>
      <c r="BEZ89" s="888"/>
      <c r="BFA89" s="888"/>
      <c r="BFB89" s="888"/>
      <c r="BFC89" s="888"/>
      <c r="BFD89" s="888"/>
      <c r="BFE89" s="888"/>
      <c r="BFF89" s="888"/>
      <c r="BFG89" s="888"/>
      <c r="BFH89" s="888"/>
      <c r="BFI89" s="888"/>
      <c r="BFJ89" s="888"/>
      <c r="BFK89" s="888"/>
      <c r="BFL89" s="888"/>
      <c r="BFM89" s="888"/>
      <c r="BFN89" s="888"/>
      <c r="BFO89" s="888"/>
      <c r="BFP89" s="888"/>
      <c r="BFQ89" s="888"/>
      <c r="BFR89" s="888"/>
      <c r="BFS89" s="888"/>
      <c r="BFT89" s="888"/>
      <c r="BFU89" s="888"/>
      <c r="BFV89" s="888"/>
      <c r="BFW89" s="888"/>
      <c r="BFX89" s="888"/>
      <c r="BFY89" s="888"/>
      <c r="BFZ89" s="888"/>
      <c r="BGA89" s="888"/>
      <c r="BGB89" s="888"/>
      <c r="BGC89" s="888"/>
      <c r="BGD89" s="888"/>
      <c r="BGE89" s="888"/>
      <c r="BGF89" s="888"/>
      <c r="BGG89" s="888"/>
      <c r="BGH89" s="888"/>
      <c r="BGI89" s="888"/>
      <c r="BGJ89" s="888"/>
      <c r="BGK89" s="888"/>
      <c r="BGL89" s="888"/>
      <c r="BGM89" s="888"/>
      <c r="BGN89" s="888"/>
      <c r="BGO89" s="888"/>
      <c r="BGP89" s="888"/>
      <c r="BGQ89" s="888"/>
      <c r="BGR89" s="888"/>
      <c r="BGS89" s="888"/>
      <c r="BGT89" s="888"/>
      <c r="BGU89" s="888"/>
      <c r="BGV89" s="888"/>
      <c r="BGW89" s="888"/>
      <c r="BGX89" s="888"/>
      <c r="BGY89" s="888"/>
      <c r="BGZ89" s="888"/>
      <c r="BHA89" s="888"/>
      <c r="BHB89" s="888"/>
      <c r="BHC89" s="888"/>
      <c r="BHD89" s="888"/>
      <c r="BHE89" s="888"/>
      <c r="BHF89" s="888"/>
      <c r="BHG89" s="888"/>
      <c r="BHH89" s="888"/>
      <c r="BHI89" s="888"/>
      <c r="BHJ89" s="888"/>
      <c r="BHK89" s="888"/>
      <c r="BHL89" s="888"/>
      <c r="BHM89" s="888"/>
      <c r="BHN89" s="888"/>
      <c r="BHO89" s="888"/>
      <c r="BHP89" s="888"/>
      <c r="BHQ89" s="888"/>
      <c r="BHR89" s="888"/>
      <c r="BHS89" s="888"/>
      <c r="BHT89" s="888"/>
      <c r="BHU89" s="888"/>
      <c r="BHV89" s="888"/>
      <c r="BHW89" s="888"/>
      <c r="BHX89" s="888"/>
      <c r="BHY89" s="888"/>
      <c r="BHZ89" s="888"/>
      <c r="BIA89" s="888"/>
      <c r="BIB89" s="888"/>
      <c r="BIC89" s="888"/>
      <c r="BID89" s="888"/>
      <c r="BIE89" s="888"/>
      <c r="BIF89" s="888"/>
      <c r="BIG89" s="888"/>
      <c r="BIH89" s="888"/>
      <c r="BII89" s="888"/>
      <c r="BIJ89" s="888"/>
      <c r="BIK89" s="888"/>
      <c r="BIL89" s="888"/>
      <c r="BIM89" s="888"/>
      <c r="BIN89" s="888"/>
      <c r="BIO89" s="888"/>
      <c r="BIP89" s="888"/>
      <c r="BIQ89" s="888"/>
      <c r="BIR89" s="888"/>
      <c r="BIS89" s="888"/>
      <c r="BIT89" s="888"/>
      <c r="BIU89" s="888"/>
      <c r="BIV89" s="888"/>
      <c r="BIW89" s="888"/>
      <c r="BIX89" s="888"/>
      <c r="BIY89" s="888"/>
      <c r="BIZ89" s="888"/>
      <c r="BJA89" s="888"/>
      <c r="BJB89" s="888"/>
      <c r="BJC89" s="888"/>
      <c r="BJD89" s="888"/>
      <c r="BJE89" s="888"/>
      <c r="BJF89" s="888"/>
      <c r="BJG89" s="888"/>
      <c r="BJH89" s="888"/>
      <c r="BJI89" s="888"/>
      <c r="BJJ89" s="888"/>
      <c r="BJK89" s="888"/>
      <c r="BJL89" s="888"/>
      <c r="BJM89" s="888"/>
      <c r="BJN89" s="888"/>
      <c r="BJO89" s="888"/>
      <c r="BJP89" s="888"/>
      <c r="BJQ89" s="888"/>
      <c r="BJR89" s="888"/>
      <c r="BJS89" s="888"/>
      <c r="BJT89" s="888"/>
      <c r="BJU89" s="888"/>
      <c r="BJV89" s="888"/>
      <c r="BJW89" s="888"/>
      <c r="BJX89" s="888"/>
      <c r="BJY89" s="888"/>
      <c r="BJZ89" s="888"/>
      <c r="BKA89" s="888"/>
      <c r="BKB89" s="888"/>
      <c r="BKC89" s="888"/>
      <c r="BKD89" s="888"/>
      <c r="BKE89" s="888"/>
      <c r="BKF89" s="888"/>
      <c r="BKG89" s="888"/>
      <c r="BKH89" s="888"/>
      <c r="BKI89" s="888"/>
      <c r="BKJ89" s="888"/>
      <c r="BKK89" s="888"/>
      <c r="BKL89" s="888"/>
      <c r="BKM89" s="888"/>
      <c r="BKN89" s="888"/>
      <c r="BKO89" s="888"/>
      <c r="BKP89" s="888"/>
      <c r="BKQ89" s="888"/>
      <c r="BKR89" s="888"/>
      <c r="BKS89" s="888"/>
      <c r="BKT89" s="888"/>
      <c r="BKU89" s="888"/>
      <c r="BKV89" s="888"/>
      <c r="BKW89" s="888"/>
      <c r="BKX89" s="888"/>
      <c r="BKY89" s="888"/>
      <c r="BKZ89" s="888"/>
      <c r="BLA89" s="888"/>
      <c r="BLB89" s="888"/>
      <c r="BLC89" s="888"/>
      <c r="BLD89" s="888"/>
      <c r="BLE89" s="888"/>
      <c r="BLF89" s="888"/>
      <c r="BLG89" s="888"/>
      <c r="BLH89" s="888"/>
      <c r="BLI89" s="888"/>
      <c r="BLJ89" s="888"/>
      <c r="BLK89" s="888"/>
      <c r="BLL89" s="888"/>
      <c r="BLM89" s="888"/>
      <c r="BLN89" s="888"/>
      <c r="BLO89" s="888"/>
      <c r="BLP89" s="888"/>
      <c r="BLQ89" s="888"/>
      <c r="BLR89" s="888"/>
      <c r="BLS89" s="888"/>
      <c r="BLT89" s="888"/>
      <c r="BLU89" s="888"/>
      <c r="BLV89" s="888"/>
      <c r="BLW89" s="888"/>
      <c r="BLX89" s="888"/>
      <c r="BLY89" s="888"/>
      <c r="BLZ89" s="888"/>
      <c r="BMA89" s="888"/>
      <c r="BMB89" s="888"/>
      <c r="BMC89" s="888"/>
      <c r="BMD89" s="888"/>
      <c r="BME89" s="888"/>
      <c r="BMF89" s="888"/>
      <c r="BMG89" s="888"/>
      <c r="BMH89" s="888"/>
      <c r="BMI89" s="888"/>
      <c r="BMJ89" s="888"/>
      <c r="BMK89" s="888"/>
      <c r="BML89" s="888"/>
      <c r="BMM89" s="888"/>
      <c r="BMN89" s="888"/>
      <c r="BMO89" s="888"/>
      <c r="BMP89" s="888"/>
      <c r="BMQ89" s="888"/>
      <c r="BMR89" s="888"/>
      <c r="BMS89" s="888"/>
      <c r="BMT89" s="888"/>
      <c r="BMU89" s="888"/>
      <c r="BMV89" s="888"/>
      <c r="BMW89" s="888"/>
      <c r="BMX89" s="888"/>
      <c r="BMY89" s="888"/>
      <c r="BMZ89" s="888"/>
      <c r="BNA89" s="888"/>
      <c r="BNB89" s="888"/>
      <c r="BNC89" s="888"/>
      <c r="BND89" s="888"/>
      <c r="BNE89" s="888"/>
      <c r="BNF89" s="888"/>
      <c r="BNG89" s="888"/>
      <c r="BNH89" s="888"/>
      <c r="BNI89" s="888"/>
      <c r="BNJ89" s="888"/>
      <c r="BNK89" s="888"/>
      <c r="BNL89" s="888"/>
      <c r="BNM89" s="888"/>
      <c r="BNN89" s="888"/>
      <c r="BNO89" s="888"/>
      <c r="BNP89" s="888"/>
      <c r="BNQ89" s="888"/>
      <c r="BNR89" s="888"/>
      <c r="BNS89" s="888"/>
      <c r="BNT89" s="888"/>
      <c r="BNU89" s="888"/>
      <c r="BNV89" s="888"/>
      <c r="BNW89" s="888"/>
      <c r="BNX89" s="888"/>
      <c r="BNY89" s="888"/>
      <c r="BNZ89" s="888"/>
      <c r="BOA89" s="888"/>
      <c r="BOB89" s="888"/>
      <c r="BOC89" s="888"/>
      <c r="BOD89" s="888"/>
      <c r="BOE89" s="888"/>
      <c r="BOF89" s="888"/>
      <c r="BOG89" s="888"/>
      <c r="BOH89" s="888"/>
      <c r="BOI89" s="888"/>
      <c r="BOJ89" s="888"/>
      <c r="BOK89" s="888"/>
      <c r="BOL89" s="888"/>
      <c r="BOM89" s="888"/>
      <c r="BON89" s="888"/>
      <c r="BOO89" s="888"/>
      <c r="BOP89" s="888"/>
      <c r="BOQ89" s="888"/>
      <c r="BOR89" s="888"/>
      <c r="BOS89" s="888"/>
      <c r="BOT89" s="888"/>
      <c r="BOU89" s="888"/>
      <c r="BOV89" s="888"/>
      <c r="BOW89" s="888"/>
      <c r="BOX89" s="888"/>
      <c r="BOY89" s="888"/>
      <c r="BOZ89" s="888"/>
      <c r="BPA89" s="888"/>
      <c r="BPB89" s="888"/>
      <c r="BPC89" s="888"/>
      <c r="BPD89" s="888"/>
      <c r="BPE89" s="888"/>
      <c r="BPF89" s="888"/>
      <c r="BPG89" s="888"/>
      <c r="BPH89" s="888"/>
      <c r="BPI89" s="888"/>
      <c r="BPJ89" s="888"/>
      <c r="BPK89" s="888"/>
      <c r="BPL89" s="888"/>
      <c r="BPM89" s="888"/>
      <c r="BPN89" s="888"/>
      <c r="BPO89" s="888"/>
      <c r="BPP89" s="888"/>
      <c r="BPQ89" s="888"/>
      <c r="BPR89" s="888"/>
      <c r="BPS89" s="888"/>
      <c r="BPT89" s="888"/>
      <c r="BPU89" s="888"/>
      <c r="BPV89" s="888"/>
      <c r="BPW89" s="888"/>
      <c r="BPX89" s="888"/>
      <c r="BPY89" s="888"/>
      <c r="BPZ89" s="888"/>
      <c r="BQA89" s="888"/>
      <c r="BQB89" s="888"/>
      <c r="BQC89" s="888"/>
      <c r="BQD89" s="888"/>
      <c r="BQE89" s="888"/>
      <c r="BQF89" s="888"/>
      <c r="BQG89" s="888"/>
      <c r="BQH89" s="888"/>
      <c r="BQI89" s="888"/>
      <c r="BQJ89" s="888"/>
      <c r="BQK89" s="888"/>
      <c r="BQL89" s="888"/>
      <c r="BQM89" s="888"/>
      <c r="BQN89" s="888"/>
      <c r="BQO89" s="888"/>
      <c r="BQP89" s="888"/>
      <c r="BQQ89" s="888"/>
      <c r="BQR89" s="888"/>
      <c r="BQS89" s="888"/>
      <c r="BQT89" s="888"/>
      <c r="BQU89" s="888"/>
      <c r="BQV89" s="888"/>
      <c r="BQW89" s="888"/>
      <c r="BQX89" s="888"/>
      <c r="BQY89" s="888"/>
      <c r="BQZ89" s="888"/>
      <c r="BRA89" s="888"/>
      <c r="BRB89" s="888"/>
      <c r="BRC89" s="888"/>
      <c r="BRD89" s="888"/>
      <c r="BRE89" s="888"/>
      <c r="BRF89" s="888"/>
      <c r="BRG89" s="888"/>
      <c r="BRH89" s="888"/>
      <c r="BRI89" s="888"/>
      <c r="BRJ89" s="888"/>
      <c r="BRK89" s="888"/>
      <c r="BRL89" s="888"/>
      <c r="BRM89" s="888"/>
      <c r="BRN89" s="888"/>
      <c r="BRO89" s="888"/>
      <c r="BRP89" s="888"/>
      <c r="BRQ89" s="888"/>
      <c r="BRR89" s="888"/>
      <c r="BRS89" s="888"/>
      <c r="BRT89" s="888"/>
      <c r="BRU89" s="888"/>
      <c r="BRV89" s="888"/>
      <c r="BRW89" s="888"/>
      <c r="BRX89" s="888"/>
      <c r="BRY89" s="888"/>
      <c r="BRZ89" s="888"/>
      <c r="BSA89" s="888"/>
      <c r="BSB89" s="888"/>
      <c r="BSC89" s="888"/>
      <c r="BSD89" s="888"/>
      <c r="BSE89" s="888"/>
      <c r="BSF89" s="888"/>
      <c r="BSG89" s="888"/>
      <c r="BSH89" s="888"/>
      <c r="BSI89" s="888"/>
      <c r="BSJ89" s="888"/>
      <c r="BSK89" s="888"/>
      <c r="BSL89" s="888"/>
      <c r="BSM89" s="888"/>
      <c r="BSN89" s="888"/>
      <c r="BSO89" s="888"/>
      <c r="BSP89" s="888"/>
      <c r="BSQ89" s="888"/>
      <c r="BSR89" s="888"/>
      <c r="BSS89" s="888"/>
      <c r="BST89" s="888"/>
      <c r="BSU89" s="888"/>
      <c r="BSV89" s="888"/>
      <c r="BSW89" s="888"/>
      <c r="BSX89" s="888"/>
      <c r="BSY89" s="888"/>
      <c r="BSZ89" s="888"/>
      <c r="BTA89" s="888"/>
      <c r="BTB89" s="888"/>
      <c r="BTC89" s="888"/>
      <c r="BTD89" s="888"/>
      <c r="BTE89" s="888"/>
      <c r="BTF89" s="888"/>
      <c r="BTG89" s="888"/>
      <c r="BTH89" s="888"/>
      <c r="BTI89" s="888"/>
      <c r="BTJ89" s="888"/>
      <c r="BTK89" s="888"/>
      <c r="BTL89" s="888"/>
      <c r="BTM89" s="888"/>
      <c r="BTN89" s="888"/>
      <c r="BTO89" s="888"/>
      <c r="BTP89" s="888"/>
      <c r="BTQ89" s="888"/>
      <c r="BTR89" s="888"/>
      <c r="BTS89" s="888"/>
      <c r="BTT89" s="888"/>
      <c r="BTU89" s="888"/>
      <c r="BTV89" s="888"/>
      <c r="BTW89" s="888"/>
      <c r="BTX89" s="888"/>
      <c r="BTY89" s="888"/>
      <c r="BTZ89" s="888"/>
      <c r="BUA89" s="888"/>
      <c r="BUB89" s="888"/>
      <c r="BUC89" s="888"/>
      <c r="BUD89" s="888"/>
      <c r="BUE89" s="888"/>
      <c r="BUF89" s="888"/>
      <c r="BUG89" s="888"/>
      <c r="BUH89" s="888"/>
      <c r="BUI89" s="888"/>
      <c r="BUJ89" s="888"/>
      <c r="BUK89" s="888"/>
      <c r="BUL89" s="888"/>
      <c r="BUM89" s="888"/>
      <c r="BUN89" s="888"/>
      <c r="BUO89" s="888"/>
      <c r="BUP89" s="888"/>
      <c r="BUQ89" s="888"/>
      <c r="BUR89" s="888"/>
      <c r="BUS89" s="888"/>
      <c r="BUT89" s="888"/>
      <c r="BUU89" s="888"/>
      <c r="BUV89" s="888"/>
      <c r="BUW89" s="888"/>
      <c r="BUX89" s="888"/>
      <c r="BUY89" s="888"/>
      <c r="BUZ89" s="888"/>
      <c r="BVA89" s="888"/>
      <c r="BVB89" s="888"/>
      <c r="BVC89" s="888"/>
      <c r="BVD89" s="888"/>
      <c r="BVE89" s="888"/>
      <c r="BVF89" s="888"/>
      <c r="BVG89" s="888"/>
      <c r="BVH89" s="888"/>
      <c r="BVI89" s="888"/>
      <c r="BVJ89" s="888"/>
      <c r="BVK89" s="888"/>
      <c r="BVL89" s="888"/>
      <c r="BVM89" s="888"/>
      <c r="BVN89" s="888"/>
      <c r="BVO89" s="888"/>
      <c r="BVP89" s="888"/>
      <c r="BVQ89" s="888"/>
      <c r="BVR89" s="888"/>
      <c r="BVS89" s="888"/>
      <c r="BVT89" s="888"/>
      <c r="BVU89" s="888"/>
      <c r="BVV89" s="888"/>
      <c r="BVW89" s="888"/>
      <c r="BVX89" s="888"/>
      <c r="BVY89" s="888"/>
      <c r="BVZ89" s="888"/>
      <c r="BWA89" s="888"/>
      <c r="BWB89" s="888"/>
      <c r="BWC89" s="888"/>
      <c r="BWD89" s="888"/>
      <c r="BWE89" s="888"/>
      <c r="BWF89" s="888"/>
      <c r="BWG89" s="888"/>
      <c r="BWH89" s="888"/>
      <c r="BWI89" s="888"/>
      <c r="BWJ89" s="888"/>
      <c r="BWK89" s="888"/>
      <c r="BWL89" s="888"/>
      <c r="BWM89" s="888"/>
      <c r="BWN89" s="888"/>
      <c r="BWO89" s="888"/>
      <c r="BWP89" s="888"/>
      <c r="BWQ89" s="888"/>
      <c r="BWR89" s="888"/>
      <c r="BWS89" s="888"/>
      <c r="BWT89" s="888"/>
      <c r="BWU89" s="888"/>
      <c r="BWV89" s="888"/>
      <c r="BWW89" s="888"/>
      <c r="BWX89" s="888"/>
      <c r="BWY89" s="888"/>
      <c r="BWZ89" s="888"/>
      <c r="BXA89" s="888"/>
      <c r="BXB89" s="888"/>
      <c r="BXC89" s="888"/>
      <c r="BXD89" s="888"/>
      <c r="BXE89" s="888"/>
      <c r="BXF89" s="888"/>
      <c r="BXG89" s="888"/>
      <c r="BXH89" s="888"/>
      <c r="BXI89" s="888"/>
      <c r="BXJ89" s="888"/>
      <c r="BXK89" s="888"/>
      <c r="BXL89" s="888"/>
      <c r="BXM89" s="888"/>
      <c r="BXN89" s="888"/>
      <c r="BXO89" s="888"/>
      <c r="BXP89" s="888"/>
      <c r="BXQ89" s="888"/>
      <c r="BXR89" s="888"/>
      <c r="BXS89" s="888"/>
      <c r="BXT89" s="888"/>
      <c r="BXU89" s="888"/>
      <c r="BXV89" s="888"/>
      <c r="BXW89" s="888"/>
      <c r="BXX89" s="888"/>
      <c r="BXY89" s="888"/>
      <c r="BXZ89" s="888"/>
      <c r="BYA89" s="888"/>
      <c r="BYB89" s="888"/>
      <c r="BYC89" s="888"/>
      <c r="BYD89" s="888"/>
      <c r="BYE89" s="888"/>
      <c r="BYF89" s="888"/>
      <c r="BYG89" s="888"/>
      <c r="BYH89" s="888"/>
      <c r="BYI89" s="888"/>
      <c r="BYJ89" s="888"/>
      <c r="BYK89" s="888"/>
      <c r="BYL89" s="888"/>
      <c r="BYM89" s="888"/>
      <c r="BYN89" s="888"/>
      <c r="BYO89" s="888"/>
      <c r="BYP89" s="888"/>
      <c r="BYQ89" s="888"/>
      <c r="BYR89" s="888"/>
      <c r="BYS89" s="888"/>
      <c r="BYT89" s="888"/>
      <c r="BYU89" s="888"/>
      <c r="BYV89" s="888"/>
      <c r="BYW89" s="888"/>
      <c r="BYX89" s="888"/>
      <c r="BYY89" s="888"/>
      <c r="BYZ89" s="888"/>
      <c r="BZA89" s="888"/>
      <c r="BZB89" s="888"/>
      <c r="BZC89" s="888"/>
      <c r="BZD89" s="888"/>
      <c r="BZE89" s="888"/>
      <c r="BZF89" s="888"/>
      <c r="BZG89" s="888"/>
      <c r="BZH89" s="888"/>
      <c r="BZI89" s="888"/>
      <c r="BZJ89" s="888"/>
      <c r="BZK89" s="888"/>
      <c r="BZL89" s="888"/>
      <c r="BZM89" s="888"/>
      <c r="BZN89" s="888"/>
      <c r="BZO89" s="888"/>
      <c r="BZP89" s="888"/>
      <c r="BZQ89" s="888"/>
      <c r="BZR89" s="888"/>
      <c r="BZS89" s="888"/>
      <c r="BZT89" s="888"/>
      <c r="BZU89" s="888"/>
      <c r="BZV89" s="888"/>
      <c r="BZW89" s="888"/>
      <c r="BZX89" s="888"/>
      <c r="BZY89" s="888"/>
      <c r="BZZ89" s="888"/>
      <c r="CAA89" s="888"/>
      <c r="CAB89" s="888"/>
      <c r="CAC89" s="888"/>
      <c r="CAD89" s="888"/>
      <c r="CAE89" s="888"/>
      <c r="CAF89" s="888"/>
      <c r="CAG89" s="888"/>
      <c r="CAH89" s="888"/>
      <c r="CAI89" s="888"/>
      <c r="CAJ89" s="888"/>
      <c r="CAK89" s="888"/>
      <c r="CAL89" s="888"/>
      <c r="CAM89" s="888"/>
      <c r="CAN89" s="888"/>
      <c r="CAO89" s="888"/>
      <c r="CAP89" s="888"/>
      <c r="CAQ89" s="888"/>
      <c r="CAR89" s="888"/>
      <c r="CAS89" s="888"/>
      <c r="CAT89" s="888"/>
      <c r="CAU89" s="888"/>
      <c r="CAV89" s="888"/>
      <c r="CAW89" s="888"/>
      <c r="CAX89" s="888"/>
      <c r="CAY89" s="888"/>
      <c r="CAZ89" s="888"/>
      <c r="CBA89" s="888"/>
      <c r="CBB89" s="888"/>
      <c r="CBC89" s="888"/>
      <c r="CBD89" s="888"/>
      <c r="CBE89" s="888"/>
      <c r="CBF89" s="888"/>
      <c r="CBG89" s="888"/>
      <c r="CBH89" s="888"/>
      <c r="CBI89" s="888"/>
      <c r="CBJ89" s="888"/>
      <c r="CBK89" s="888"/>
      <c r="CBL89" s="888"/>
      <c r="CBM89" s="888"/>
      <c r="CBN89" s="888"/>
      <c r="CBO89" s="888"/>
      <c r="CBP89" s="888"/>
      <c r="CBQ89" s="888"/>
      <c r="CBR89" s="888"/>
      <c r="CBS89" s="888"/>
      <c r="CBT89" s="888"/>
      <c r="CBU89" s="888"/>
      <c r="CBV89" s="888"/>
      <c r="CBW89" s="888"/>
      <c r="CBX89" s="888"/>
      <c r="CBY89" s="888"/>
      <c r="CBZ89" s="888"/>
      <c r="CCA89" s="888"/>
      <c r="CCB89" s="888"/>
      <c r="CCC89" s="888"/>
      <c r="CCD89" s="888"/>
      <c r="CCE89" s="888"/>
      <c r="CCF89" s="888"/>
      <c r="CCG89" s="888"/>
      <c r="CCH89" s="888"/>
      <c r="CCI89" s="888"/>
      <c r="CCJ89" s="888"/>
      <c r="CCK89" s="888"/>
      <c r="CCL89" s="888"/>
      <c r="CCM89" s="888"/>
      <c r="CCN89" s="888"/>
      <c r="CCO89" s="888"/>
      <c r="CCP89" s="888"/>
      <c r="CCQ89" s="888"/>
      <c r="CCR89" s="888"/>
      <c r="CCS89" s="888"/>
      <c r="CCT89" s="888"/>
      <c r="CCU89" s="888"/>
      <c r="CCV89" s="888"/>
      <c r="CCW89" s="888"/>
      <c r="CCX89" s="888"/>
      <c r="CCY89" s="888"/>
      <c r="CCZ89" s="888"/>
      <c r="CDA89" s="888"/>
      <c r="CDB89" s="888"/>
      <c r="CDC89" s="888"/>
      <c r="CDD89" s="888"/>
      <c r="CDE89" s="888"/>
      <c r="CDF89" s="888"/>
      <c r="CDG89" s="888"/>
      <c r="CDH89" s="888"/>
      <c r="CDI89" s="888"/>
      <c r="CDJ89" s="888"/>
      <c r="CDK89" s="888"/>
      <c r="CDL89" s="888"/>
      <c r="CDM89" s="888"/>
      <c r="CDN89" s="888"/>
      <c r="CDO89" s="888"/>
      <c r="CDP89" s="888"/>
      <c r="CDQ89" s="888"/>
      <c r="CDR89" s="888"/>
      <c r="CDS89" s="888"/>
      <c r="CDT89" s="888"/>
      <c r="CDU89" s="888"/>
      <c r="CDV89" s="888"/>
      <c r="CDW89" s="888"/>
      <c r="CDX89" s="888"/>
      <c r="CDY89" s="888"/>
      <c r="CDZ89" s="888"/>
      <c r="CEA89" s="888"/>
      <c r="CEB89" s="888"/>
      <c r="CEC89" s="888"/>
      <c r="CED89" s="888"/>
      <c r="CEE89" s="888"/>
      <c r="CEF89" s="888"/>
      <c r="CEG89" s="888"/>
      <c r="CEH89" s="888"/>
      <c r="CEI89" s="888"/>
      <c r="CEJ89" s="888"/>
      <c r="CEK89" s="888"/>
      <c r="CEL89" s="888"/>
      <c r="CEM89" s="888"/>
      <c r="CEN89" s="888"/>
      <c r="CEO89" s="888"/>
      <c r="CEP89" s="888"/>
      <c r="CEQ89" s="888"/>
      <c r="CER89" s="888"/>
      <c r="CES89" s="888"/>
      <c r="CET89" s="888"/>
      <c r="CEU89" s="888"/>
      <c r="CEV89" s="888"/>
      <c r="CEW89" s="888"/>
      <c r="CEX89" s="888"/>
      <c r="CEY89" s="888"/>
      <c r="CEZ89" s="888"/>
      <c r="CFA89" s="888"/>
      <c r="CFB89" s="888"/>
      <c r="CFC89" s="888"/>
      <c r="CFD89" s="888"/>
      <c r="CFE89" s="888"/>
      <c r="CFF89" s="888"/>
      <c r="CFG89" s="888"/>
      <c r="CFH89" s="888"/>
      <c r="CFI89" s="888"/>
      <c r="CFJ89" s="888"/>
      <c r="CFK89" s="888"/>
      <c r="CFL89" s="888"/>
      <c r="CFM89" s="888"/>
      <c r="CFN89" s="888"/>
      <c r="CFO89" s="888"/>
      <c r="CFP89" s="888"/>
      <c r="CFQ89" s="888"/>
      <c r="CFR89" s="888"/>
      <c r="CFS89" s="888"/>
      <c r="CFT89" s="888"/>
      <c r="CFU89" s="888"/>
      <c r="CFV89" s="888"/>
      <c r="CFW89" s="888"/>
      <c r="CFX89" s="888"/>
      <c r="CFY89" s="888"/>
      <c r="CFZ89" s="888"/>
      <c r="CGA89" s="888"/>
      <c r="CGB89" s="888"/>
      <c r="CGC89" s="888"/>
      <c r="CGD89" s="888"/>
      <c r="CGE89" s="888"/>
      <c r="CGF89" s="888"/>
      <c r="CGG89" s="888"/>
      <c r="CGH89" s="888"/>
      <c r="CGI89" s="888"/>
      <c r="CGJ89" s="888"/>
      <c r="CGK89" s="888"/>
      <c r="CGL89" s="888"/>
      <c r="CGM89" s="888"/>
      <c r="CGN89" s="888"/>
      <c r="CGO89" s="888"/>
      <c r="CGP89" s="888"/>
      <c r="CGQ89" s="888"/>
      <c r="CGR89" s="888"/>
      <c r="CGS89" s="888"/>
      <c r="CGT89" s="888"/>
      <c r="CGU89" s="888"/>
      <c r="CGV89" s="888"/>
      <c r="CGW89" s="888"/>
      <c r="CGX89" s="888"/>
      <c r="CGY89" s="888"/>
      <c r="CGZ89" s="888"/>
      <c r="CHA89" s="888"/>
      <c r="CHB89" s="888"/>
      <c r="CHC89" s="888"/>
      <c r="CHD89" s="888"/>
      <c r="CHE89" s="888"/>
      <c r="CHF89" s="888"/>
      <c r="CHG89" s="888"/>
      <c r="CHH89" s="888"/>
      <c r="CHI89" s="888"/>
      <c r="CHJ89" s="888"/>
      <c r="CHK89" s="888"/>
      <c r="CHL89" s="888"/>
      <c r="CHM89" s="888"/>
      <c r="CHN89" s="888"/>
      <c r="CHO89" s="888"/>
      <c r="CHP89" s="888"/>
      <c r="CHQ89" s="888"/>
      <c r="CHR89" s="888"/>
      <c r="CHS89" s="888"/>
      <c r="CHT89" s="888"/>
      <c r="CHU89" s="888"/>
      <c r="CHV89" s="888"/>
      <c r="CHW89" s="888"/>
      <c r="CHX89" s="888"/>
      <c r="CHY89" s="888"/>
      <c r="CHZ89" s="888"/>
      <c r="CIA89" s="888"/>
      <c r="CIB89" s="888"/>
      <c r="CIC89" s="888"/>
      <c r="CID89" s="888"/>
      <c r="CIE89" s="888"/>
      <c r="CIF89" s="888"/>
      <c r="CIG89" s="888"/>
      <c r="CIH89" s="888"/>
      <c r="CII89" s="888"/>
      <c r="CIJ89" s="888"/>
      <c r="CIK89" s="888"/>
      <c r="CIL89" s="888"/>
      <c r="CIM89" s="888"/>
      <c r="CIN89" s="888"/>
      <c r="CIO89" s="888"/>
      <c r="CIP89" s="888"/>
      <c r="CIQ89" s="888"/>
      <c r="CIR89" s="888"/>
      <c r="CIS89" s="888"/>
      <c r="CIT89" s="888"/>
      <c r="CIU89" s="888"/>
      <c r="CIV89" s="888"/>
      <c r="CIW89" s="888"/>
      <c r="CIX89" s="888"/>
      <c r="CIY89" s="888"/>
      <c r="CIZ89" s="888"/>
      <c r="CJA89" s="888"/>
      <c r="CJB89" s="888"/>
      <c r="CJC89" s="888"/>
      <c r="CJD89" s="888"/>
      <c r="CJE89" s="888"/>
      <c r="CJF89" s="888"/>
      <c r="CJG89" s="888"/>
      <c r="CJH89" s="888"/>
      <c r="CJI89" s="888"/>
      <c r="CJJ89" s="888"/>
      <c r="CJK89" s="888"/>
      <c r="CJL89" s="888"/>
      <c r="CJM89" s="888"/>
      <c r="CJN89" s="888"/>
      <c r="CJO89" s="888"/>
      <c r="CJP89" s="888"/>
      <c r="CJQ89" s="888"/>
      <c r="CJR89" s="888"/>
      <c r="CJS89" s="888"/>
      <c r="CJT89" s="888"/>
      <c r="CJU89" s="888"/>
      <c r="CJV89" s="888"/>
      <c r="CJW89" s="888"/>
      <c r="CJX89" s="888"/>
      <c r="CJY89" s="888"/>
      <c r="CJZ89" s="888"/>
      <c r="CKA89" s="888"/>
      <c r="CKB89" s="888"/>
      <c r="CKC89" s="888"/>
      <c r="CKD89" s="888"/>
      <c r="CKE89" s="888"/>
      <c r="CKF89" s="888"/>
      <c r="CKG89" s="888"/>
      <c r="CKH89" s="888"/>
      <c r="CKI89" s="888"/>
      <c r="CKJ89" s="888"/>
      <c r="CKK89" s="888"/>
      <c r="CKL89" s="888"/>
      <c r="CKM89" s="888"/>
      <c r="CKN89" s="888"/>
      <c r="CKO89" s="888"/>
      <c r="CKP89" s="888"/>
      <c r="CKQ89" s="888"/>
      <c r="CKR89" s="888"/>
      <c r="CKS89" s="888"/>
      <c r="CKT89" s="888"/>
      <c r="CKU89" s="888"/>
      <c r="CKV89" s="888"/>
      <c r="CKW89" s="888"/>
      <c r="CKX89" s="888"/>
      <c r="CKY89" s="888"/>
      <c r="CKZ89" s="888"/>
      <c r="CLA89" s="888"/>
      <c r="CLB89" s="888"/>
      <c r="CLC89" s="888"/>
      <c r="CLD89" s="888"/>
      <c r="CLE89" s="888"/>
      <c r="CLF89" s="888"/>
      <c r="CLG89" s="888"/>
      <c r="CLH89" s="888"/>
      <c r="CLI89" s="888"/>
      <c r="CLJ89" s="888"/>
      <c r="CLK89" s="888"/>
      <c r="CLL89" s="888"/>
      <c r="CLM89" s="888"/>
      <c r="CLN89" s="888"/>
      <c r="CLO89" s="888"/>
      <c r="CLP89" s="888"/>
      <c r="CLQ89" s="888"/>
      <c r="CLR89" s="888"/>
      <c r="CLS89" s="888"/>
      <c r="CLT89" s="888"/>
      <c r="CLU89" s="888"/>
      <c r="CLV89" s="888"/>
      <c r="CLW89" s="888"/>
      <c r="CLX89" s="888"/>
      <c r="CLY89" s="888"/>
      <c r="CLZ89" s="888"/>
      <c r="CMA89" s="888"/>
      <c r="CMB89" s="888"/>
      <c r="CMC89" s="888"/>
      <c r="CMD89" s="888"/>
      <c r="CME89" s="888"/>
      <c r="CMF89" s="888"/>
      <c r="CMG89" s="888"/>
      <c r="CMH89" s="888"/>
      <c r="CMI89" s="888"/>
      <c r="CMJ89" s="888"/>
      <c r="CMK89" s="888"/>
      <c r="CML89" s="888"/>
      <c r="CMM89" s="888"/>
      <c r="CMN89" s="888"/>
      <c r="CMO89" s="888"/>
      <c r="CMP89" s="888"/>
      <c r="CMQ89" s="888"/>
      <c r="CMR89" s="888"/>
      <c r="CMS89" s="888"/>
      <c r="CMT89" s="888"/>
      <c r="CMU89" s="888"/>
      <c r="CMV89" s="888"/>
      <c r="CMW89" s="888"/>
      <c r="CMX89" s="888"/>
      <c r="CMY89" s="888"/>
      <c r="CMZ89" s="888"/>
      <c r="CNA89" s="888"/>
      <c r="CNB89" s="888"/>
      <c r="CNC89" s="888"/>
      <c r="CND89" s="888"/>
      <c r="CNE89" s="888"/>
      <c r="CNF89" s="888"/>
      <c r="CNG89" s="888"/>
      <c r="CNH89" s="888"/>
      <c r="CNI89" s="888"/>
      <c r="CNJ89" s="888"/>
      <c r="CNK89" s="888"/>
      <c r="CNL89" s="888"/>
      <c r="CNM89" s="888"/>
      <c r="CNN89" s="888"/>
      <c r="CNO89" s="888"/>
      <c r="CNP89" s="888"/>
      <c r="CNQ89" s="888"/>
      <c r="CNR89" s="888"/>
      <c r="CNS89" s="888"/>
      <c r="CNT89" s="888"/>
      <c r="CNU89" s="888"/>
      <c r="CNV89" s="888"/>
      <c r="CNW89" s="888"/>
      <c r="CNX89" s="888"/>
      <c r="CNY89" s="888"/>
      <c r="CNZ89" s="888"/>
      <c r="COA89" s="888"/>
      <c r="COB89" s="888"/>
      <c r="COC89" s="888"/>
      <c r="COD89" s="888"/>
      <c r="COE89" s="888"/>
      <c r="COF89" s="888"/>
      <c r="COG89" s="888"/>
      <c r="COH89" s="888"/>
      <c r="COI89" s="888"/>
      <c r="COJ89" s="888"/>
      <c r="COK89" s="888"/>
      <c r="COL89" s="888"/>
      <c r="COM89" s="888"/>
      <c r="CON89" s="888"/>
      <c r="COO89" s="888"/>
      <c r="COP89" s="888"/>
      <c r="COQ89" s="888"/>
      <c r="COR89" s="888"/>
      <c r="COS89" s="888"/>
      <c r="COT89" s="888"/>
      <c r="COU89" s="888"/>
      <c r="COV89" s="888"/>
      <c r="COW89" s="888"/>
      <c r="COX89" s="888"/>
      <c r="COY89" s="888"/>
      <c r="COZ89" s="888"/>
      <c r="CPA89" s="888"/>
      <c r="CPB89" s="888"/>
      <c r="CPC89" s="888"/>
      <c r="CPD89" s="888"/>
      <c r="CPE89" s="888"/>
      <c r="CPF89" s="888"/>
      <c r="CPG89" s="888"/>
      <c r="CPH89" s="888"/>
      <c r="CPI89" s="888"/>
      <c r="CPJ89" s="888"/>
      <c r="CPK89" s="888"/>
      <c r="CPL89" s="888"/>
      <c r="CPM89" s="888"/>
      <c r="CPN89" s="888"/>
      <c r="CPO89" s="888"/>
      <c r="CPP89" s="888"/>
      <c r="CPQ89" s="888"/>
      <c r="CPR89" s="888"/>
      <c r="CPS89" s="888"/>
      <c r="CPT89" s="888"/>
      <c r="CPU89" s="888"/>
      <c r="CPV89" s="888"/>
      <c r="CPW89" s="888"/>
      <c r="CPX89" s="888"/>
      <c r="CPY89" s="888"/>
      <c r="CPZ89" s="888"/>
      <c r="CQA89" s="888"/>
      <c r="CQB89" s="888"/>
      <c r="CQC89" s="888"/>
      <c r="CQD89" s="888"/>
      <c r="CQE89" s="888"/>
      <c r="CQF89" s="888"/>
      <c r="CQG89" s="888"/>
      <c r="CQH89" s="888"/>
      <c r="CQI89" s="888"/>
      <c r="CQJ89" s="888"/>
      <c r="CQK89" s="888"/>
      <c r="CQL89" s="888"/>
      <c r="CQM89" s="888"/>
      <c r="CQN89" s="888"/>
      <c r="CQO89" s="888"/>
      <c r="CQP89" s="888"/>
      <c r="CQQ89" s="888"/>
      <c r="CQR89" s="888"/>
      <c r="CQS89" s="888"/>
      <c r="CQT89" s="888"/>
      <c r="CQU89" s="888"/>
      <c r="CQV89" s="888"/>
      <c r="CQW89" s="888"/>
      <c r="CQX89" s="888"/>
      <c r="CQY89" s="888"/>
      <c r="CQZ89" s="888"/>
      <c r="CRA89" s="888"/>
      <c r="CRB89" s="888"/>
      <c r="CRC89" s="888"/>
      <c r="CRD89" s="888"/>
      <c r="CRE89" s="888"/>
      <c r="CRF89" s="888"/>
      <c r="CRG89" s="888"/>
      <c r="CRH89" s="888"/>
      <c r="CRI89" s="888"/>
      <c r="CRJ89" s="888"/>
      <c r="CRK89" s="888"/>
      <c r="CRL89" s="888"/>
      <c r="CRM89" s="888"/>
      <c r="CRN89" s="888"/>
      <c r="CRO89" s="888"/>
      <c r="CRP89" s="888"/>
      <c r="CRQ89" s="888"/>
      <c r="CRR89" s="888"/>
      <c r="CRS89" s="888"/>
      <c r="CRT89" s="888"/>
      <c r="CRU89" s="888"/>
      <c r="CRV89" s="888"/>
      <c r="CRW89" s="888"/>
      <c r="CRX89" s="888"/>
      <c r="CRY89" s="888"/>
      <c r="CRZ89" s="888"/>
      <c r="CSA89" s="888"/>
      <c r="CSB89" s="888"/>
      <c r="CSC89" s="888"/>
      <c r="CSD89" s="888"/>
      <c r="CSE89" s="888"/>
      <c r="CSF89" s="888"/>
      <c r="CSG89" s="888"/>
      <c r="CSH89" s="888"/>
      <c r="CSI89" s="888"/>
      <c r="CSJ89" s="888"/>
      <c r="CSK89" s="888"/>
      <c r="CSL89" s="888"/>
      <c r="CSM89" s="888"/>
      <c r="CSN89" s="888"/>
      <c r="CSO89" s="888"/>
      <c r="CSP89" s="888"/>
      <c r="CSQ89" s="888"/>
      <c r="CSR89" s="888"/>
      <c r="CSS89" s="888"/>
      <c r="CST89" s="888"/>
      <c r="CSU89" s="888"/>
      <c r="CSV89" s="888"/>
      <c r="CSW89" s="888"/>
      <c r="CSX89" s="888"/>
      <c r="CSY89" s="888"/>
      <c r="CSZ89" s="888"/>
      <c r="CTA89" s="888"/>
      <c r="CTB89" s="888"/>
      <c r="CTC89" s="888"/>
      <c r="CTD89" s="888"/>
      <c r="CTE89" s="888"/>
      <c r="CTF89" s="888"/>
      <c r="CTG89" s="888"/>
      <c r="CTH89" s="888"/>
      <c r="CTI89" s="888"/>
      <c r="CTJ89" s="888"/>
      <c r="CTK89" s="888"/>
      <c r="CTL89" s="888"/>
      <c r="CTM89" s="888"/>
      <c r="CTN89" s="888"/>
      <c r="CTO89" s="888"/>
      <c r="CTP89" s="888"/>
      <c r="CTQ89" s="888"/>
      <c r="CTR89" s="888"/>
      <c r="CTS89" s="888"/>
      <c r="CTT89" s="888"/>
      <c r="CTU89" s="888"/>
      <c r="CTV89" s="888"/>
      <c r="CTW89" s="888"/>
      <c r="CTX89" s="888"/>
      <c r="CTY89" s="888"/>
      <c r="CTZ89" s="888"/>
      <c r="CUA89" s="888"/>
      <c r="CUB89" s="888"/>
      <c r="CUC89" s="888"/>
      <c r="CUD89" s="888"/>
      <c r="CUE89" s="888"/>
      <c r="CUF89" s="888"/>
      <c r="CUG89" s="888"/>
      <c r="CUH89" s="888"/>
      <c r="CUI89" s="888"/>
      <c r="CUJ89" s="888"/>
      <c r="CUK89" s="888"/>
      <c r="CUL89" s="888"/>
      <c r="CUM89" s="888"/>
      <c r="CUN89" s="888"/>
      <c r="CUO89" s="888"/>
      <c r="CUP89" s="888"/>
      <c r="CUQ89" s="888"/>
      <c r="CUR89" s="888"/>
      <c r="CUS89" s="888"/>
      <c r="CUT89" s="888"/>
      <c r="CUU89" s="888"/>
      <c r="CUV89" s="888"/>
      <c r="CUW89" s="888"/>
      <c r="CUX89" s="888"/>
      <c r="CUY89" s="888"/>
      <c r="CUZ89" s="888"/>
      <c r="CVA89" s="888"/>
      <c r="CVB89" s="888"/>
      <c r="CVC89" s="888"/>
      <c r="CVD89" s="888"/>
      <c r="CVE89" s="888"/>
      <c r="CVF89" s="888"/>
      <c r="CVG89" s="888"/>
      <c r="CVH89" s="888"/>
      <c r="CVI89" s="888"/>
      <c r="CVJ89" s="888"/>
      <c r="CVK89" s="888"/>
      <c r="CVL89" s="888"/>
      <c r="CVM89" s="888"/>
      <c r="CVN89" s="888"/>
      <c r="CVO89" s="888"/>
      <c r="CVP89" s="888"/>
      <c r="CVQ89" s="888"/>
      <c r="CVR89" s="888"/>
      <c r="CVS89" s="888"/>
      <c r="CVT89" s="888"/>
      <c r="CVU89" s="888"/>
      <c r="CVV89" s="888"/>
      <c r="CVW89" s="888"/>
      <c r="CVX89" s="888"/>
      <c r="CVY89" s="888"/>
      <c r="CVZ89" s="888"/>
      <c r="CWA89" s="888"/>
      <c r="CWB89" s="888"/>
      <c r="CWC89" s="888"/>
      <c r="CWD89" s="888"/>
      <c r="CWE89" s="888"/>
      <c r="CWF89" s="888"/>
      <c r="CWG89" s="888"/>
      <c r="CWH89" s="888"/>
      <c r="CWI89" s="888"/>
      <c r="CWJ89" s="888"/>
      <c r="CWK89" s="888"/>
      <c r="CWL89" s="888"/>
      <c r="CWM89" s="888"/>
      <c r="CWN89" s="888"/>
      <c r="CWO89" s="888"/>
      <c r="CWP89" s="888"/>
      <c r="CWQ89" s="888"/>
      <c r="CWR89" s="888"/>
      <c r="CWS89" s="888"/>
      <c r="CWT89" s="888"/>
      <c r="CWU89" s="888"/>
      <c r="CWV89" s="888"/>
      <c r="CWW89" s="888"/>
      <c r="CWX89" s="888"/>
      <c r="CWY89" s="888"/>
      <c r="CWZ89" s="888"/>
      <c r="CXA89" s="888"/>
      <c r="CXB89" s="888"/>
      <c r="CXC89" s="888"/>
      <c r="CXD89" s="888"/>
      <c r="CXE89" s="888"/>
      <c r="CXF89" s="888"/>
      <c r="CXG89" s="888"/>
      <c r="CXH89" s="888"/>
      <c r="CXI89" s="888"/>
      <c r="CXJ89" s="888"/>
      <c r="CXK89" s="888"/>
      <c r="CXL89" s="888"/>
      <c r="CXM89" s="888"/>
      <c r="CXN89" s="888"/>
      <c r="CXO89" s="888"/>
      <c r="CXP89" s="888"/>
      <c r="CXQ89" s="888"/>
      <c r="CXR89" s="888"/>
      <c r="CXS89" s="888"/>
      <c r="CXT89" s="888"/>
      <c r="CXU89" s="888"/>
      <c r="CXV89" s="888"/>
      <c r="CXW89" s="888"/>
      <c r="CXX89" s="888"/>
      <c r="CXY89" s="888"/>
      <c r="CXZ89" s="888"/>
      <c r="CYA89" s="888"/>
      <c r="CYB89" s="888"/>
      <c r="CYC89" s="888"/>
      <c r="CYD89" s="888"/>
      <c r="CYE89" s="888"/>
      <c r="CYF89" s="888"/>
      <c r="CYG89" s="888"/>
      <c r="CYH89" s="888"/>
      <c r="CYI89" s="888"/>
      <c r="CYJ89" s="888"/>
      <c r="CYK89" s="888"/>
      <c r="CYL89" s="888"/>
      <c r="CYM89" s="888"/>
      <c r="CYN89" s="888"/>
      <c r="CYO89" s="888"/>
      <c r="CYP89" s="888"/>
      <c r="CYQ89" s="888"/>
      <c r="CYR89" s="888"/>
      <c r="CYS89" s="888"/>
      <c r="CYT89" s="888"/>
      <c r="CYU89" s="888"/>
      <c r="CYV89" s="888"/>
      <c r="CYW89" s="888"/>
      <c r="CYX89" s="888"/>
      <c r="CYY89" s="888"/>
      <c r="CYZ89" s="888"/>
      <c r="CZA89" s="888"/>
      <c r="CZB89" s="888"/>
      <c r="CZC89" s="888"/>
      <c r="CZD89" s="888"/>
      <c r="CZE89" s="888"/>
      <c r="CZF89" s="888"/>
      <c r="CZG89" s="888"/>
      <c r="CZH89" s="888"/>
      <c r="CZI89" s="888"/>
      <c r="CZJ89" s="888"/>
      <c r="CZK89" s="888"/>
      <c r="CZL89" s="888"/>
      <c r="CZM89" s="888"/>
      <c r="CZN89" s="888"/>
      <c r="CZO89" s="888"/>
      <c r="CZP89" s="888"/>
      <c r="CZQ89" s="888"/>
      <c r="CZR89" s="888"/>
      <c r="CZS89" s="888"/>
      <c r="CZT89" s="888"/>
      <c r="CZU89" s="888"/>
      <c r="CZV89" s="888"/>
      <c r="CZW89" s="888"/>
      <c r="CZX89" s="888"/>
      <c r="CZY89" s="888"/>
      <c r="CZZ89" s="888"/>
      <c r="DAA89" s="888"/>
      <c r="DAB89" s="888"/>
      <c r="DAC89" s="888"/>
      <c r="DAD89" s="888"/>
      <c r="DAE89" s="888"/>
      <c r="DAF89" s="888"/>
      <c r="DAG89" s="888"/>
      <c r="DAH89" s="888"/>
      <c r="DAI89" s="888"/>
      <c r="DAJ89" s="888"/>
      <c r="DAK89" s="888"/>
      <c r="DAL89" s="888"/>
      <c r="DAM89" s="888"/>
      <c r="DAN89" s="888"/>
      <c r="DAO89" s="888"/>
      <c r="DAP89" s="888"/>
      <c r="DAQ89" s="888"/>
      <c r="DAR89" s="888"/>
      <c r="DAS89" s="888"/>
      <c r="DAT89" s="888"/>
      <c r="DAU89" s="888"/>
      <c r="DAV89" s="888"/>
      <c r="DAW89" s="888"/>
      <c r="DAX89" s="888"/>
      <c r="DAY89" s="888"/>
      <c r="DAZ89" s="888"/>
      <c r="DBA89" s="888"/>
      <c r="DBB89" s="888"/>
      <c r="DBC89" s="888"/>
      <c r="DBD89" s="888"/>
      <c r="DBE89" s="888"/>
      <c r="DBF89" s="888"/>
      <c r="DBG89" s="888"/>
      <c r="DBH89" s="888"/>
      <c r="DBI89" s="888"/>
      <c r="DBJ89" s="888"/>
      <c r="DBK89" s="888"/>
      <c r="DBL89" s="888"/>
      <c r="DBM89" s="888"/>
      <c r="DBN89" s="888"/>
      <c r="DBO89" s="888"/>
      <c r="DBP89" s="888"/>
      <c r="DBQ89" s="888"/>
      <c r="DBR89" s="888"/>
      <c r="DBS89" s="888"/>
      <c r="DBT89" s="888"/>
      <c r="DBU89" s="888"/>
      <c r="DBV89" s="888"/>
      <c r="DBW89" s="888"/>
      <c r="DBX89" s="888"/>
      <c r="DBY89" s="888"/>
      <c r="DBZ89" s="888"/>
      <c r="DCA89" s="888"/>
      <c r="DCB89" s="888"/>
      <c r="DCC89" s="888"/>
      <c r="DCD89" s="888"/>
      <c r="DCE89" s="888"/>
      <c r="DCF89" s="888"/>
      <c r="DCG89" s="888"/>
      <c r="DCH89" s="888"/>
      <c r="DCI89" s="888"/>
      <c r="DCJ89" s="888"/>
      <c r="DCK89" s="888"/>
      <c r="DCL89" s="888"/>
      <c r="DCM89" s="888"/>
      <c r="DCN89" s="888"/>
      <c r="DCO89" s="888"/>
      <c r="DCP89" s="888"/>
      <c r="DCQ89" s="888"/>
      <c r="DCR89" s="888"/>
      <c r="DCS89" s="888"/>
      <c r="DCT89" s="888"/>
      <c r="DCU89" s="888"/>
      <c r="DCV89" s="888"/>
      <c r="DCW89" s="888"/>
      <c r="DCX89" s="888"/>
      <c r="DCY89" s="888"/>
      <c r="DCZ89" s="888"/>
      <c r="DDA89" s="888"/>
      <c r="DDB89" s="888"/>
      <c r="DDC89" s="888"/>
      <c r="DDD89" s="888"/>
      <c r="DDE89" s="888"/>
      <c r="DDF89" s="888"/>
      <c r="DDG89" s="888"/>
      <c r="DDH89" s="888"/>
      <c r="DDI89" s="888"/>
      <c r="DDJ89" s="888"/>
      <c r="DDK89" s="888"/>
      <c r="DDL89" s="888"/>
      <c r="DDM89" s="888"/>
      <c r="DDN89" s="888"/>
      <c r="DDO89" s="888"/>
      <c r="DDP89" s="888"/>
      <c r="DDQ89" s="888"/>
      <c r="DDR89" s="888"/>
      <c r="DDS89" s="888"/>
      <c r="DDT89" s="888"/>
      <c r="DDU89" s="888"/>
      <c r="DDV89" s="888"/>
      <c r="DDW89" s="888"/>
      <c r="DDX89" s="888"/>
      <c r="DDY89" s="888"/>
      <c r="DDZ89" s="888"/>
      <c r="DEA89" s="888"/>
      <c r="DEB89" s="888"/>
      <c r="DEC89" s="888"/>
      <c r="DED89" s="888"/>
      <c r="DEE89" s="888"/>
      <c r="DEF89" s="888"/>
      <c r="DEG89" s="888"/>
      <c r="DEH89" s="888"/>
      <c r="DEI89" s="888"/>
      <c r="DEJ89" s="888"/>
      <c r="DEK89" s="888"/>
      <c r="DEL89" s="888"/>
      <c r="DEM89" s="888"/>
      <c r="DEN89" s="888"/>
      <c r="DEO89" s="888"/>
      <c r="DEP89" s="888"/>
      <c r="DEQ89" s="888"/>
      <c r="DER89" s="888"/>
      <c r="DES89" s="888"/>
      <c r="DET89" s="888"/>
      <c r="DEU89" s="888"/>
      <c r="DEV89" s="888"/>
      <c r="DEW89" s="888"/>
      <c r="DEX89" s="888"/>
      <c r="DEY89" s="888"/>
      <c r="DEZ89" s="888"/>
      <c r="DFA89" s="888"/>
      <c r="DFB89" s="888"/>
      <c r="DFC89" s="888"/>
      <c r="DFD89" s="888"/>
      <c r="DFE89" s="888"/>
      <c r="DFF89" s="888"/>
      <c r="DFG89" s="888"/>
      <c r="DFH89" s="888"/>
      <c r="DFI89" s="888"/>
      <c r="DFJ89" s="888"/>
      <c r="DFK89" s="888"/>
      <c r="DFL89" s="888"/>
      <c r="DFM89" s="888"/>
      <c r="DFN89" s="888"/>
      <c r="DFO89" s="888"/>
      <c r="DFP89" s="888"/>
      <c r="DFQ89" s="888"/>
      <c r="DFR89" s="888"/>
      <c r="DFS89" s="888"/>
      <c r="DFT89" s="888"/>
      <c r="DFU89" s="888"/>
      <c r="DFV89" s="888"/>
      <c r="DFW89" s="888"/>
      <c r="DFX89" s="888"/>
      <c r="DFY89" s="888"/>
      <c r="DFZ89" s="888"/>
      <c r="DGA89" s="888"/>
      <c r="DGB89" s="888"/>
      <c r="DGC89" s="888"/>
      <c r="DGD89" s="888"/>
      <c r="DGE89" s="888"/>
      <c r="DGF89" s="888"/>
      <c r="DGG89" s="888"/>
      <c r="DGH89" s="888"/>
      <c r="DGI89" s="888"/>
      <c r="DGJ89" s="888"/>
      <c r="DGK89" s="888"/>
      <c r="DGL89" s="888"/>
      <c r="DGM89" s="888"/>
      <c r="DGN89" s="888"/>
      <c r="DGO89" s="888"/>
      <c r="DGP89" s="888"/>
      <c r="DGQ89" s="888"/>
      <c r="DGR89" s="888"/>
      <c r="DGS89" s="888"/>
      <c r="DGT89" s="888"/>
      <c r="DGU89" s="888"/>
      <c r="DGV89" s="888"/>
      <c r="DGW89" s="888"/>
      <c r="DGX89" s="888"/>
      <c r="DGY89" s="888"/>
      <c r="DGZ89" s="888"/>
      <c r="DHA89" s="888"/>
      <c r="DHB89" s="888"/>
      <c r="DHC89" s="888"/>
      <c r="DHD89" s="888"/>
      <c r="DHE89" s="888"/>
      <c r="DHF89" s="888"/>
      <c r="DHG89" s="888"/>
      <c r="DHH89" s="888"/>
      <c r="DHI89" s="888"/>
      <c r="DHJ89" s="888"/>
      <c r="DHK89" s="888"/>
      <c r="DHL89" s="888"/>
      <c r="DHM89" s="888"/>
      <c r="DHN89" s="888"/>
      <c r="DHO89" s="888"/>
      <c r="DHP89" s="888"/>
      <c r="DHQ89" s="888"/>
      <c r="DHR89" s="888"/>
      <c r="DHS89" s="888"/>
      <c r="DHT89" s="888"/>
      <c r="DHU89" s="888"/>
      <c r="DHV89" s="888"/>
      <c r="DHW89" s="888"/>
      <c r="DHX89" s="888"/>
      <c r="DHY89" s="888"/>
      <c r="DHZ89" s="888"/>
      <c r="DIA89" s="888"/>
      <c r="DIB89" s="888"/>
      <c r="DIC89" s="888"/>
      <c r="DID89" s="888"/>
      <c r="DIE89" s="888"/>
      <c r="DIF89" s="888"/>
      <c r="DIG89" s="888"/>
      <c r="DIH89" s="888"/>
      <c r="DII89" s="888"/>
      <c r="DIJ89" s="888"/>
      <c r="DIK89" s="888"/>
      <c r="DIL89" s="888"/>
      <c r="DIM89" s="888"/>
      <c r="DIN89" s="888"/>
      <c r="DIO89" s="888"/>
      <c r="DIP89" s="888"/>
      <c r="DIQ89" s="888"/>
      <c r="DIR89" s="888"/>
      <c r="DIS89" s="888"/>
      <c r="DIT89" s="888"/>
      <c r="DIU89" s="888"/>
      <c r="DIV89" s="888"/>
      <c r="DIW89" s="888"/>
      <c r="DIX89" s="888"/>
      <c r="DIY89" s="888"/>
      <c r="DIZ89" s="888"/>
      <c r="DJA89" s="888"/>
      <c r="DJB89" s="888"/>
      <c r="DJC89" s="888"/>
      <c r="DJD89" s="888"/>
      <c r="DJE89" s="888"/>
      <c r="DJF89" s="888"/>
      <c r="DJG89" s="888"/>
      <c r="DJH89" s="888"/>
      <c r="DJI89" s="888"/>
      <c r="DJJ89" s="888"/>
      <c r="DJK89" s="888"/>
      <c r="DJL89" s="888"/>
      <c r="DJM89" s="888"/>
      <c r="DJN89" s="888"/>
      <c r="DJO89" s="888"/>
      <c r="DJP89" s="888"/>
      <c r="DJQ89" s="888"/>
      <c r="DJR89" s="888"/>
      <c r="DJS89" s="888"/>
      <c r="DJT89" s="888"/>
      <c r="DJU89" s="888"/>
      <c r="DJV89" s="888"/>
      <c r="DJW89" s="888"/>
      <c r="DJX89" s="888"/>
      <c r="DJY89" s="888"/>
      <c r="DJZ89" s="888"/>
      <c r="DKA89" s="888"/>
      <c r="DKB89" s="888"/>
      <c r="DKC89" s="888"/>
      <c r="DKD89" s="888"/>
      <c r="DKE89" s="888"/>
      <c r="DKF89" s="888"/>
      <c r="DKG89" s="888"/>
      <c r="DKH89" s="888"/>
      <c r="DKI89" s="888"/>
      <c r="DKJ89" s="888"/>
      <c r="DKK89" s="888"/>
      <c r="DKL89" s="888"/>
      <c r="DKM89" s="888"/>
      <c r="DKN89" s="888"/>
      <c r="DKO89" s="888"/>
      <c r="DKP89" s="888"/>
      <c r="DKQ89" s="888"/>
      <c r="DKR89" s="888"/>
      <c r="DKS89" s="888"/>
      <c r="DKT89" s="888"/>
      <c r="DKU89" s="888"/>
      <c r="DKV89" s="888"/>
      <c r="DKW89" s="888"/>
      <c r="DKX89" s="888"/>
      <c r="DKY89" s="888"/>
      <c r="DKZ89" s="888"/>
      <c r="DLA89" s="888"/>
      <c r="DLB89" s="888"/>
      <c r="DLC89" s="888"/>
      <c r="DLD89" s="888"/>
      <c r="DLE89" s="888"/>
      <c r="DLF89" s="888"/>
      <c r="DLG89" s="888"/>
      <c r="DLH89" s="888"/>
      <c r="DLI89" s="888"/>
      <c r="DLJ89" s="888"/>
      <c r="DLK89" s="888"/>
      <c r="DLL89" s="888"/>
      <c r="DLM89" s="888"/>
      <c r="DLN89" s="888"/>
      <c r="DLO89" s="888"/>
      <c r="DLP89" s="888"/>
      <c r="DLQ89" s="888"/>
      <c r="DLR89" s="888"/>
      <c r="DLS89" s="888"/>
      <c r="DLT89" s="888"/>
      <c r="DLU89" s="888"/>
      <c r="DLV89" s="888"/>
      <c r="DLW89" s="888"/>
      <c r="DLX89" s="888"/>
      <c r="DLY89" s="888"/>
      <c r="DLZ89" s="888"/>
      <c r="DMA89" s="888"/>
      <c r="DMB89" s="888"/>
      <c r="DMC89" s="888"/>
      <c r="DMD89" s="888"/>
      <c r="DME89" s="888"/>
      <c r="DMF89" s="888"/>
      <c r="DMG89" s="888"/>
      <c r="DMH89" s="888"/>
      <c r="DMI89" s="888"/>
      <c r="DMJ89" s="888"/>
      <c r="DMK89" s="888"/>
      <c r="DML89" s="888"/>
      <c r="DMM89" s="888"/>
      <c r="DMN89" s="888"/>
      <c r="DMO89" s="888"/>
      <c r="DMP89" s="888"/>
      <c r="DMQ89" s="888"/>
      <c r="DMR89" s="888"/>
      <c r="DMS89" s="888"/>
      <c r="DMT89" s="888"/>
      <c r="DMU89" s="888"/>
      <c r="DMV89" s="888"/>
      <c r="DMW89" s="888"/>
      <c r="DMX89" s="888"/>
      <c r="DMY89" s="888"/>
      <c r="DMZ89" s="888"/>
      <c r="DNA89" s="888"/>
      <c r="DNB89" s="888"/>
      <c r="DNC89" s="888"/>
      <c r="DND89" s="888"/>
      <c r="DNE89" s="888"/>
      <c r="DNF89" s="888"/>
      <c r="DNG89" s="888"/>
      <c r="DNH89" s="888"/>
      <c r="DNI89" s="888"/>
      <c r="DNJ89" s="888"/>
      <c r="DNK89" s="888"/>
      <c r="DNL89" s="888"/>
      <c r="DNM89" s="888"/>
      <c r="DNN89" s="888"/>
      <c r="DNO89" s="888"/>
      <c r="DNP89" s="888"/>
      <c r="DNQ89" s="888"/>
      <c r="DNR89" s="888"/>
      <c r="DNS89" s="888"/>
      <c r="DNT89" s="888"/>
      <c r="DNU89" s="888"/>
      <c r="DNV89" s="888"/>
      <c r="DNW89" s="888"/>
      <c r="DNX89" s="888"/>
      <c r="DNY89" s="888"/>
      <c r="DNZ89" s="888"/>
      <c r="DOA89" s="888"/>
      <c r="DOB89" s="888"/>
      <c r="DOC89" s="888"/>
      <c r="DOD89" s="888"/>
      <c r="DOE89" s="888"/>
      <c r="DOF89" s="888"/>
      <c r="DOG89" s="888"/>
      <c r="DOH89" s="888"/>
      <c r="DOI89" s="888"/>
      <c r="DOJ89" s="888"/>
      <c r="DOK89" s="888"/>
      <c r="DOL89" s="888"/>
      <c r="DOM89" s="888"/>
      <c r="DON89" s="888"/>
      <c r="DOO89" s="888"/>
      <c r="DOP89" s="888"/>
      <c r="DOQ89" s="888"/>
      <c r="DOR89" s="888"/>
      <c r="DOS89" s="888"/>
      <c r="DOT89" s="888"/>
      <c r="DOU89" s="888"/>
      <c r="DOV89" s="888"/>
      <c r="DOW89" s="888"/>
      <c r="DOX89" s="888"/>
      <c r="DOY89" s="888"/>
      <c r="DOZ89" s="888"/>
      <c r="DPA89" s="888"/>
      <c r="DPB89" s="888"/>
      <c r="DPC89" s="888"/>
      <c r="DPD89" s="888"/>
      <c r="DPE89" s="888"/>
      <c r="DPF89" s="888"/>
      <c r="DPG89" s="888"/>
      <c r="DPH89" s="888"/>
      <c r="DPI89" s="888"/>
      <c r="DPJ89" s="888"/>
      <c r="DPK89" s="888"/>
      <c r="DPL89" s="888"/>
      <c r="DPM89" s="888"/>
      <c r="DPN89" s="888"/>
      <c r="DPO89" s="888"/>
      <c r="DPP89" s="888"/>
      <c r="DPQ89" s="888"/>
      <c r="DPR89" s="888"/>
      <c r="DPS89" s="888"/>
      <c r="DPT89" s="888"/>
      <c r="DPU89" s="888"/>
      <c r="DPV89" s="888"/>
      <c r="DPW89" s="888"/>
      <c r="DPX89" s="888"/>
      <c r="DPY89" s="888"/>
      <c r="DPZ89" s="888"/>
      <c r="DQA89" s="888"/>
      <c r="DQB89" s="888"/>
      <c r="DQC89" s="888"/>
      <c r="DQD89" s="888"/>
      <c r="DQE89" s="888"/>
      <c r="DQF89" s="888"/>
      <c r="DQG89" s="888"/>
      <c r="DQH89" s="888"/>
      <c r="DQI89" s="888"/>
      <c r="DQJ89" s="888"/>
      <c r="DQK89" s="888"/>
      <c r="DQL89" s="888"/>
      <c r="DQM89" s="888"/>
      <c r="DQN89" s="888"/>
      <c r="DQO89" s="888"/>
      <c r="DQP89" s="888"/>
      <c r="DQQ89" s="888"/>
      <c r="DQR89" s="888"/>
      <c r="DQS89" s="888"/>
      <c r="DQT89" s="888"/>
      <c r="DQU89" s="888"/>
      <c r="DQV89" s="888"/>
      <c r="DQW89" s="888"/>
      <c r="DQX89" s="888"/>
      <c r="DQY89" s="888"/>
      <c r="DQZ89" s="888"/>
      <c r="DRA89" s="888"/>
      <c r="DRB89" s="888"/>
      <c r="DRC89" s="888"/>
      <c r="DRD89" s="888"/>
      <c r="DRE89" s="888"/>
      <c r="DRF89" s="888"/>
      <c r="DRG89" s="888"/>
      <c r="DRH89" s="888"/>
      <c r="DRI89" s="888"/>
      <c r="DRJ89" s="888"/>
      <c r="DRK89" s="888"/>
      <c r="DRL89" s="888"/>
      <c r="DRM89" s="888"/>
      <c r="DRN89" s="888"/>
      <c r="DRO89" s="888"/>
      <c r="DRP89" s="888"/>
      <c r="DRQ89" s="888"/>
      <c r="DRR89" s="888"/>
      <c r="DRS89" s="888"/>
      <c r="DRT89" s="888"/>
      <c r="DRU89" s="888"/>
      <c r="DRV89" s="888"/>
      <c r="DRW89" s="888"/>
      <c r="DRX89" s="888"/>
      <c r="DRY89" s="888"/>
      <c r="DRZ89" s="888"/>
      <c r="DSA89" s="888"/>
      <c r="DSB89" s="888"/>
      <c r="DSC89" s="888"/>
      <c r="DSD89" s="888"/>
      <c r="DSE89" s="888"/>
      <c r="DSF89" s="888"/>
      <c r="DSG89" s="888"/>
      <c r="DSH89" s="888"/>
      <c r="DSI89" s="888"/>
      <c r="DSJ89" s="888"/>
      <c r="DSK89" s="888"/>
      <c r="DSL89" s="888"/>
      <c r="DSM89" s="888"/>
      <c r="DSN89" s="888"/>
      <c r="DSO89" s="888"/>
      <c r="DSP89" s="888"/>
      <c r="DSQ89" s="888"/>
      <c r="DSR89" s="888"/>
      <c r="DSS89" s="888"/>
      <c r="DST89" s="888"/>
      <c r="DSU89" s="888"/>
      <c r="DSV89" s="888"/>
      <c r="DSW89" s="888"/>
      <c r="DSX89" s="888"/>
      <c r="DSY89" s="888"/>
      <c r="DSZ89" s="888"/>
      <c r="DTA89" s="888"/>
      <c r="DTB89" s="888"/>
      <c r="DTC89" s="888"/>
      <c r="DTD89" s="888"/>
      <c r="DTE89" s="888"/>
      <c r="DTF89" s="888"/>
      <c r="DTG89" s="888"/>
      <c r="DTH89" s="888"/>
      <c r="DTI89" s="888"/>
      <c r="DTJ89" s="888"/>
      <c r="DTK89" s="888"/>
      <c r="DTL89" s="888"/>
      <c r="DTM89" s="888"/>
      <c r="DTN89" s="888"/>
      <c r="DTO89" s="888"/>
      <c r="DTP89" s="888"/>
      <c r="DTQ89" s="888"/>
      <c r="DTR89" s="888"/>
      <c r="DTS89" s="888"/>
      <c r="DTT89" s="888"/>
      <c r="DTU89" s="888"/>
      <c r="DTV89" s="888"/>
      <c r="DTW89" s="888"/>
      <c r="DTX89" s="888"/>
      <c r="DTY89" s="888"/>
      <c r="DTZ89" s="888"/>
      <c r="DUA89" s="888"/>
      <c r="DUB89" s="888"/>
      <c r="DUC89" s="888"/>
      <c r="DUD89" s="888"/>
      <c r="DUE89" s="888"/>
      <c r="DUF89" s="888"/>
      <c r="DUG89" s="888"/>
      <c r="DUH89" s="888"/>
      <c r="DUI89" s="888"/>
      <c r="DUJ89" s="888"/>
      <c r="DUK89" s="888"/>
      <c r="DUL89" s="888"/>
      <c r="DUM89" s="888"/>
      <c r="DUN89" s="888"/>
      <c r="DUO89" s="888"/>
      <c r="DUP89" s="888"/>
      <c r="DUQ89" s="888"/>
      <c r="DUR89" s="888"/>
      <c r="DUS89" s="888"/>
      <c r="DUT89" s="888"/>
      <c r="DUU89" s="888"/>
      <c r="DUV89" s="888"/>
      <c r="DUW89" s="888"/>
      <c r="DUX89" s="888"/>
      <c r="DUY89" s="888"/>
      <c r="DUZ89" s="888"/>
      <c r="DVA89" s="888"/>
      <c r="DVB89" s="888"/>
      <c r="DVC89" s="888"/>
      <c r="DVD89" s="888"/>
      <c r="DVE89" s="888"/>
      <c r="DVF89" s="888"/>
      <c r="DVG89" s="888"/>
      <c r="DVH89" s="888"/>
      <c r="DVI89" s="888"/>
      <c r="DVJ89" s="888"/>
      <c r="DVK89" s="888"/>
      <c r="DVL89" s="888"/>
      <c r="DVM89" s="888"/>
      <c r="DVN89" s="888"/>
      <c r="DVO89" s="888"/>
      <c r="DVP89" s="888"/>
      <c r="DVQ89" s="888"/>
      <c r="DVR89" s="888"/>
      <c r="DVS89" s="888"/>
      <c r="DVT89" s="888"/>
      <c r="DVU89" s="888"/>
      <c r="DVV89" s="888"/>
      <c r="DVW89" s="888"/>
      <c r="DVX89" s="888"/>
      <c r="DVY89" s="888"/>
      <c r="DVZ89" s="888"/>
      <c r="DWA89" s="888"/>
      <c r="DWB89" s="888"/>
      <c r="DWC89" s="888"/>
      <c r="DWD89" s="888"/>
      <c r="DWE89" s="888"/>
      <c r="DWF89" s="888"/>
      <c r="DWG89" s="888"/>
      <c r="DWH89" s="888"/>
      <c r="DWI89" s="888"/>
      <c r="DWJ89" s="888"/>
      <c r="DWK89" s="888"/>
      <c r="DWL89" s="888"/>
      <c r="DWM89" s="888"/>
      <c r="DWN89" s="888"/>
      <c r="DWO89" s="888"/>
      <c r="DWP89" s="888"/>
      <c r="DWQ89" s="888"/>
      <c r="DWR89" s="888"/>
      <c r="DWS89" s="888"/>
      <c r="DWT89" s="888"/>
      <c r="DWU89" s="888"/>
      <c r="DWV89" s="888"/>
      <c r="DWW89" s="888"/>
      <c r="DWX89" s="888"/>
      <c r="DWY89" s="888"/>
      <c r="DWZ89" s="888"/>
      <c r="DXA89" s="888"/>
      <c r="DXB89" s="888"/>
      <c r="DXC89" s="888"/>
      <c r="DXD89" s="888"/>
      <c r="DXE89" s="888"/>
      <c r="DXF89" s="888"/>
      <c r="DXG89" s="888"/>
      <c r="DXH89" s="888"/>
      <c r="DXI89" s="888"/>
      <c r="DXJ89" s="888"/>
      <c r="DXK89" s="888"/>
      <c r="DXL89" s="888"/>
      <c r="DXM89" s="888"/>
      <c r="DXN89" s="888"/>
      <c r="DXO89" s="888"/>
      <c r="DXP89" s="888"/>
      <c r="DXQ89" s="888"/>
      <c r="DXR89" s="888"/>
      <c r="DXS89" s="888"/>
      <c r="DXT89" s="888"/>
      <c r="DXU89" s="888"/>
      <c r="DXV89" s="888"/>
      <c r="DXW89" s="888"/>
      <c r="DXX89" s="888"/>
      <c r="DXY89" s="888"/>
      <c r="DXZ89" s="888"/>
      <c r="DYA89" s="888"/>
      <c r="DYB89" s="888"/>
      <c r="DYC89" s="888"/>
      <c r="DYD89" s="888"/>
      <c r="DYE89" s="888"/>
      <c r="DYF89" s="888"/>
      <c r="DYG89" s="888"/>
      <c r="DYH89" s="888"/>
      <c r="DYI89" s="888"/>
      <c r="DYJ89" s="888"/>
      <c r="DYK89" s="888"/>
      <c r="DYL89" s="888"/>
      <c r="DYM89" s="888"/>
      <c r="DYN89" s="888"/>
      <c r="DYO89" s="888"/>
      <c r="DYP89" s="888"/>
      <c r="DYQ89" s="888"/>
      <c r="DYR89" s="888"/>
      <c r="DYS89" s="888"/>
      <c r="DYT89" s="888"/>
      <c r="DYU89" s="888"/>
      <c r="DYV89" s="888"/>
      <c r="DYW89" s="888"/>
      <c r="DYX89" s="888"/>
      <c r="DYY89" s="888"/>
      <c r="DYZ89" s="888"/>
      <c r="DZA89" s="888"/>
      <c r="DZB89" s="888"/>
      <c r="DZC89" s="888"/>
      <c r="DZD89" s="888"/>
      <c r="DZE89" s="888"/>
      <c r="DZF89" s="888"/>
      <c r="DZG89" s="888"/>
      <c r="DZH89" s="888"/>
      <c r="DZI89" s="888"/>
      <c r="DZJ89" s="888"/>
      <c r="DZK89" s="888"/>
      <c r="DZL89" s="888"/>
      <c r="DZM89" s="888"/>
      <c r="DZN89" s="888"/>
      <c r="DZO89" s="888"/>
      <c r="DZP89" s="888"/>
      <c r="DZQ89" s="888"/>
      <c r="DZR89" s="888"/>
      <c r="DZS89" s="888"/>
      <c r="DZT89" s="888"/>
      <c r="DZU89" s="888"/>
      <c r="DZV89" s="888"/>
      <c r="DZW89" s="888"/>
      <c r="DZX89" s="888"/>
      <c r="DZY89" s="888"/>
      <c r="DZZ89" s="888"/>
      <c r="EAA89" s="888"/>
      <c r="EAB89" s="888"/>
      <c r="EAC89" s="888"/>
      <c r="EAD89" s="888"/>
      <c r="EAE89" s="888"/>
      <c r="EAF89" s="888"/>
      <c r="EAG89" s="888"/>
      <c r="EAH89" s="888"/>
      <c r="EAI89" s="888"/>
      <c r="EAJ89" s="888"/>
      <c r="EAK89" s="888"/>
      <c r="EAL89" s="888"/>
      <c r="EAM89" s="888"/>
      <c r="EAN89" s="888"/>
      <c r="EAO89" s="888"/>
      <c r="EAP89" s="888"/>
      <c r="EAQ89" s="888"/>
      <c r="EAR89" s="888"/>
      <c r="EAS89" s="888"/>
      <c r="EAT89" s="888"/>
      <c r="EAU89" s="888"/>
      <c r="EAV89" s="888"/>
      <c r="EAW89" s="888"/>
      <c r="EAX89" s="888"/>
      <c r="EAY89" s="888"/>
      <c r="EAZ89" s="888"/>
      <c r="EBA89" s="888"/>
      <c r="EBB89" s="888"/>
      <c r="EBC89" s="888"/>
      <c r="EBD89" s="888"/>
      <c r="EBE89" s="888"/>
      <c r="EBF89" s="888"/>
      <c r="EBG89" s="888"/>
      <c r="EBH89" s="888"/>
      <c r="EBI89" s="888"/>
      <c r="EBJ89" s="888"/>
      <c r="EBK89" s="888"/>
      <c r="EBL89" s="888"/>
      <c r="EBM89" s="888"/>
      <c r="EBN89" s="888"/>
      <c r="EBO89" s="888"/>
      <c r="EBP89" s="888"/>
      <c r="EBQ89" s="888"/>
      <c r="EBR89" s="888"/>
      <c r="EBS89" s="888"/>
      <c r="EBT89" s="888"/>
      <c r="EBU89" s="888"/>
      <c r="EBV89" s="888"/>
      <c r="EBW89" s="888"/>
      <c r="EBX89" s="888"/>
      <c r="EBY89" s="888"/>
      <c r="EBZ89" s="888"/>
      <c r="ECA89" s="888"/>
      <c r="ECB89" s="888"/>
      <c r="ECC89" s="888"/>
      <c r="ECD89" s="888"/>
      <c r="ECE89" s="888"/>
      <c r="ECF89" s="888"/>
      <c r="ECG89" s="888"/>
      <c r="ECH89" s="888"/>
      <c r="ECI89" s="888"/>
      <c r="ECJ89" s="888"/>
      <c r="ECK89" s="888"/>
      <c r="ECL89" s="888"/>
      <c r="ECM89" s="888"/>
      <c r="ECN89" s="888"/>
      <c r="ECO89" s="888"/>
      <c r="ECP89" s="888"/>
      <c r="ECQ89" s="888"/>
      <c r="ECR89" s="888"/>
      <c r="ECS89" s="888"/>
      <c r="ECT89" s="888"/>
      <c r="ECU89" s="888"/>
      <c r="ECV89" s="888"/>
      <c r="ECW89" s="888"/>
      <c r="ECX89" s="888"/>
      <c r="ECY89" s="888"/>
      <c r="ECZ89" s="888"/>
      <c r="EDA89" s="888"/>
      <c r="EDB89" s="888"/>
      <c r="EDC89" s="888"/>
      <c r="EDD89" s="888"/>
      <c r="EDE89" s="888"/>
      <c r="EDF89" s="888"/>
      <c r="EDG89" s="888"/>
      <c r="EDH89" s="888"/>
      <c r="EDI89" s="888"/>
      <c r="EDJ89" s="888"/>
      <c r="EDK89" s="888"/>
      <c r="EDL89" s="888"/>
      <c r="EDM89" s="888"/>
      <c r="EDN89" s="888"/>
      <c r="EDO89" s="888"/>
      <c r="EDP89" s="888"/>
      <c r="EDQ89" s="888"/>
      <c r="EDR89" s="888"/>
      <c r="EDS89" s="888"/>
      <c r="EDT89" s="888"/>
      <c r="EDU89" s="888"/>
      <c r="EDV89" s="888"/>
      <c r="EDW89" s="888"/>
      <c r="EDX89" s="888"/>
      <c r="EDY89" s="888"/>
      <c r="EDZ89" s="888"/>
      <c r="EEA89" s="888"/>
      <c r="EEB89" s="888"/>
      <c r="EEC89" s="888"/>
      <c r="EED89" s="888"/>
      <c r="EEE89" s="888"/>
      <c r="EEF89" s="888"/>
      <c r="EEG89" s="888"/>
      <c r="EEH89" s="888"/>
      <c r="EEI89" s="888"/>
      <c r="EEJ89" s="888"/>
      <c r="EEK89" s="888"/>
      <c r="EEL89" s="888"/>
      <c r="EEM89" s="888"/>
      <c r="EEN89" s="888"/>
      <c r="EEO89" s="888"/>
      <c r="EEP89" s="888"/>
      <c r="EEQ89" s="888"/>
      <c r="EER89" s="888"/>
      <c r="EES89" s="888"/>
      <c r="EET89" s="888"/>
      <c r="EEU89" s="888"/>
      <c r="EEV89" s="888"/>
      <c r="EEW89" s="888"/>
      <c r="EEX89" s="888"/>
      <c r="EEY89" s="888"/>
      <c r="EEZ89" s="888"/>
      <c r="EFA89" s="888"/>
      <c r="EFB89" s="888"/>
      <c r="EFC89" s="888"/>
      <c r="EFD89" s="888"/>
      <c r="EFE89" s="888"/>
      <c r="EFF89" s="888"/>
      <c r="EFG89" s="888"/>
      <c r="EFH89" s="888"/>
      <c r="EFI89" s="888"/>
      <c r="EFJ89" s="888"/>
      <c r="EFK89" s="888"/>
      <c r="EFL89" s="888"/>
      <c r="EFM89" s="888"/>
      <c r="EFN89" s="888"/>
      <c r="EFO89" s="888"/>
      <c r="EFP89" s="888"/>
      <c r="EFQ89" s="888"/>
      <c r="EFR89" s="888"/>
      <c r="EFS89" s="888"/>
      <c r="EFT89" s="888"/>
      <c r="EFU89" s="888"/>
      <c r="EFV89" s="888"/>
      <c r="EFW89" s="888"/>
      <c r="EFX89" s="888"/>
      <c r="EFY89" s="888"/>
      <c r="EFZ89" s="888"/>
      <c r="EGA89" s="888"/>
      <c r="EGB89" s="888"/>
      <c r="EGC89" s="888"/>
      <c r="EGD89" s="888"/>
      <c r="EGE89" s="888"/>
      <c r="EGF89" s="888"/>
      <c r="EGG89" s="888"/>
      <c r="EGH89" s="888"/>
      <c r="EGI89" s="888"/>
      <c r="EGJ89" s="888"/>
      <c r="EGK89" s="888"/>
      <c r="EGL89" s="888"/>
      <c r="EGM89" s="888"/>
      <c r="EGN89" s="888"/>
      <c r="EGO89" s="888"/>
      <c r="EGP89" s="888"/>
      <c r="EGQ89" s="888"/>
      <c r="EGR89" s="888"/>
      <c r="EGS89" s="888"/>
      <c r="EGT89" s="888"/>
      <c r="EGU89" s="888"/>
      <c r="EGV89" s="888"/>
      <c r="EGW89" s="888"/>
      <c r="EGX89" s="888"/>
      <c r="EGY89" s="888"/>
      <c r="EGZ89" s="888"/>
      <c r="EHA89" s="888"/>
      <c r="EHB89" s="888"/>
      <c r="EHC89" s="888"/>
      <c r="EHD89" s="888"/>
      <c r="EHE89" s="888"/>
      <c r="EHF89" s="888"/>
      <c r="EHG89" s="888"/>
      <c r="EHH89" s="888"/>
      <c r="EHI89" s="888"/>
      <c r="EHJ89" s="888"/>
      <c r="EHK89" s="888"/>
      <c r="EHL89" s="888"/>
      <c r="EHM89" s="888"/>
      <c r="EHN89" s="888"/>
      <c r="EHO89" s="888"/>
      <c r="EHP89" s="888"/>
      <c r="EHQ89" s="888"/>
      <c r="EHR89" s="888"/>
      <c r="EHS89" s="888"/>
      <c r="EHT89" s="888"/>
      <c r="EHU89" s="888"/>
      <c r="EHV89" s="888"/>
      <c r="EHW89" s="888"/>
      <c r="EHX89" s="888"/>
      <c r="EHY89" s="888"/>
      <c r="EHZ89" s="888"/>
      <c r="EIA89" s="888"/>
      <c r="EIB89" s="888"/>
      <c r="EIC89" s="888"/>
      <c r="EID89" s="888"/>
      <c r="EIE89" s="888"/>
      <c r="EIF89" s="888"/>
      <c r="EIG89" s="888"/>
      <c r="EIH89" s="888"/>
      <c r="EII89" s="888"/>
      <c r="EIJ89" s="888"/>
      <c r="EIK89" s="888"/>
      <c r="EIL89" s="888"/>
      <c r="EIM89" s="888"/>
      <c r="EIN89" s="888"/>
      <c r="EIO89" s="888"/>
      <c r="EIP89" s="888"/>
      <c r="EIQ89" s="888"/>
      <c r="EIR89" s="888"/>
      <c r="EIS89" s="888"/>
      <c r="EIT89" s="888"/>
      <c r="EIU89" s="888"/>
      <c r="EIV89" s="888"/>
      <c r="EIW89" s="888"/>
      <c r="EIX89" s="888"/>
      <c r="EIY89" s="888"/>
      <c r="EIZ89" s="888"/>
      <c r="EJA89" s="888"/>
      <c r="EJB89" s="888"/>
      <c r="EJC89" s="888"/>
      <c r="EJD89" s="888"/>
      <c r="EJE89" s="888"/>
      <c r="EJF89" s="888"/>
      <c r="EJG89" s="888"/>
      <c r="EJH89" s="888"/>
      <c r="EJI89" s="888"/>
      <c r="EJJ89" s="888"/>
      <c r="EJK89" s="888"/>
      <c r="EJL89" s="888"/>
      <c r="EJM89" s="888"/>
      <c r="EJN89" s="888"/>
      <c r="EJO89" s="888"/>
      <c r="EJP89" s="888"/>
      <c r="EJQ89" s="888"/>
      <c r="EJR89" s="888"/>
      <c r="EJS89" s="888"/>
      <c r="EJT89" s="888"/>
      <c r="EJU89" s="888"/>
      <c r="EJV89" s="888"/>
      <c r="EJW89" s="888"/>
      <c r="EJX89" s="888"/>
      <c r="EJY89" s="888"/>
      <c r="EJZ89" s="888"/>
      <c r="EKA89" s="888"/>
      <c r="EKB89" s="888"/>
      <c r="EKC89" s="888"/>
      <c r="EKD89" s="888"/>
      <c r="EKE89" s="888"/>
      <c r="EKF89" s="888"/>
      <c r="EKG89" s="888"/>
      <c r="EKH89" s="888"/>
      <c r="EKI89" s="888"/>
      <c r="EKJ89" s="888"/>
      <c r="EKK89" s="888"/>
      <c r="EKL89" s="888"/>
      <c r="EKM89" s="888"/>
      <c r="EKN89" s="888"/>
      <c r="EKO89" s="888"/>
      <c r="EKP89" s="888"/>
      <c r="EKQ89" s="888"/>
      <c r="EKR89" s="888"/>
      <c r="EKS89" s="888"/>
      <c r="EKT89" s="888"/>
      <c r="EKU89" s="888"/>
      <c r="EKV89" s="888"/>
      <c r="EKW89" s="888"/>
      <c r="EKX89" s="888"/>
      <c r="EKY89" s="888"/>
      <c r="EKZ89" s="888"/>
      <c r="ELA89" s="888"/>
      <c r="ELB89" s="888"/>
      <c r="ELC89" s="888"/>
      <c r="ELD89" s="888"/>
      <c r="ELE89" s="888"/>
      <c r="ELF89" s="888"/>
      <c r="ELG89" s="888"/>
      <c r="ELH89" s="888"/>
      <c r="ELI89" s="888"/>
      <c r="ELJ89" s="888"/>
      <c r="ELK89" s="888"/>
      <c r="ELL89" s="888"/>
      <c r="ELM89" s="888"/>
      <c r="ELN89" s="888"/>
      <c r="ELO89" s="888"/>
      <c r="ELP89" s="888"/>
      <c r="ELQ89" s="888"/>
      <c r="ELR89" s="888"/>
      <c r="ELS89" s="888"/>
      <c r="ELT89" s="888"/>
      <c r="ELU89" s="888"/>
      <c r="ELV89" s="888"/>
      <c r="ELW89" s="888"/>
      <c r="ELX89" s="888"/>
      <c r="ELY89" s="888"/>
      <c r="ELZ89" s="888"/>
      <c r="EMA89" s="888"/>
      <c r="EMB89" s="888"/>
      <c r="EMC89" s="888"/>
      <c r="EMD89" s="888"/>
      <c r="EME89" s="888"/>
      <c r="EMF89" s="888"/>
      <c r="EMG89" s="888"/>
      <c r="EMH89" s="888"/>
      <c r="EMI89" s="888"/>
      <c r="EMJ89" s="888"/>
      <c r="EMK89" s="888"/>
      <c r="EML89" s="888"/>
      <c r="EMM89" s="888"/>
      <c r="EMN89" s="888"/>
      <c r="EMO89" s="888"/>
      <c r="EMP89" s="888"/>
      <c r="EMQ89" s="888"/>
      <c r="EMR89" s="888"/>
      <c r="EMS89" s="888"/>
      <c r="EMT89" s="888"/>
      <c r="EMU89" s="888"/>
      <c r="EMV89" s="888"/>
      <c r="EMW89" s="888"/>
      <c r="EMX89" s="888"/>
      <c r="EMY89" s="888"/>
      <c r="EMZ89" s="888"/>
      <c r="ENA89" s="888"/>
      <c r="ENB89" s="888"/>
      <c r="ENC89" s="888"/>
      <c r="END89" s="888"/>
      <c r="ENE89" s="888"/>
      <c r="ENF89" s="888"/>
      <c r="ENG89" s="888"/>
      <c r="ENH89" s="888"/>
      <c r="ENI89" s="888"/>
      <c r="ENJ89" s="888"/>
      <c r="ENK89" s="888"/>
      <c r="ENL89" s="888"/>
      <c r="ENM89" s="888"/>
      <c r="ENN89" s="888"/>
      <c r="ENO89" s="888"/>
      <c r="ENP89" s="888"/>
      <c r="ENQ89" s="888"/>
      <c r="ENR89" s="888"/>
      <c r="ENS89" s="888"/>
      <c r="ENT89" s="888"/>
      <c r="ENU89" s="888"/>
      <c r="ENV89" s="888"/>
      <c r="ENW89" s="888"/>
      <c r="ENX89" s="888"/>
      <c r="ENY89" s="888"/>
      <c r="ENZ89" s="888"/>
      <c r="EOA89" s="888"/>
      <c r="EOB89" s="888"/>
      <c r="EOC89" s="888"/>
      <c r="EOD89" s="888"/>
      <c r="EOE89" s="888"/>
      <c r="EOF89" s="888"/>
      <c r="EOG89" s="888"/>
      <c r="EOH89" s="888"/>
      <c r="EOI89" s="888"/>
      <c r="EOJ89" s="888"/>
      <c r="EOK89" s="888"/>
      <c r="EOL89" s="888"/>
      <c r="EOM89" s="888"/>
      <c r="EON89" s="888"/>
      <c r="EOO89" s="888"/>
      <c r="EOP89" s="888"/>
      <c r="EOQ89" s="888"/>
      <c r="EOR89" s="888"/>
      <c r="EOS89" s="888"/>
      <c r="EOT89" s="888"/>
      <c r="EOU89" s="888"/>
      <c r="EOV89" s="888"/>
      <c r="EOW89" s="888"/>
      <c r="EOX89" s="888"/>
      <c r="EOY89" s="888"/>
      <c r="EOZ89" s="888"/>
      <c r="EPA89" s="888"/>
      <c r="EPB89" s="888"/>
      <c r="EPC89" s="888"/>
      <c r="EPD89" s="888"/>
      <c r="EPE89" s="888"/>
      <c r="EPF89" s="888"/>
      <c r="EPG89" s="888"/>
      <c r="EPH89" s="888"/>
      <c r="EPI89" s="888"/>
      <c r="EPJ89" s="888"/>
      <c r="EPK89" s="888"/>
      <c r="EPL89" s="888"/>
      <c r="EPM89" s="888"/>
      <c r="EPN89" s="888"/>
      <c r="EPO89" s="888"/>
      <c r="EPP89" s="888"/>
      <c r="EPQ89" s="888"/>
      <c r="EPR89" s="888"/>
      <c r="EPS89" s="888"/>
      <c r="EPT89" s="888"/>
      <c r="EPU89" s="888"/>
      <c r="EPV89" s="888"/>
      <c r="EPW89" s="888"/>
      <c r="EPX89" s="888"/>
      <c r="EPY89" s="888"/>
      <c r="EPZ89" s="888"/>
      <c r="EQA89" s="888"/>
      <c r="EQB89" s="888"/>
      <c r="EQC89" s="888"/>
      <c r="EQD89" s="888"/>
      <c r="EQE89" s="888"/>
      <c r="EQF89" s="888"/>
      <c r="EQG89" s="888"/>
      <c r="EQH89" s="888"/>
      <c r="EQI89" s="888"/>
      <c r="EQJ89" s="888"/>
      <c r="EQK89" s="888"/>
      <c r="EQL89" s="888"/>
      <c r="EQM89" s="888"/>
      <c r="EQN89" s="888"/>
      <c r="EQO89" s="888"/>
      <c r="EQP89" s="888"/>
      <c r="EQQ89" s="888"/>
      <c r="EQR89" s="888"/>
      <c r="EQS89" s="888"/>
      <c r="EQT89" s="888"/>
      <c r="EQU89" s="888"/>
      <c r="EQV89" s="888"/>
      <c r="EQW89" s="888"/>
      <c r="EQX89" s="888"/>
      <c r="EQY89" s="888"/>
      <c r="EQZ89" s="888"/>
      <c r="ERA89" s="888"/>
      <c r="ERB89" s="888"/>
      <c r="ERC89" s="888"/>
      <c r="ERD89" s="888"/>
      <c r="ERE89" s="888"/>
      <c r="ERF89" s="888"/>
      <c r="ERG89" s="888"/>
      <c r="ERH89" s="888"/>
      <c r="ERI89" s="888"/>
      <c r="ERJ89" s="888"/>
      <c r="ERK89" s="888"/>
      <c r="ERL89" s="888"/>
      <c r="ERM89" s="888"/>
      <c r="ERN89" s="888"/>
      <c r="ERO89" s="888"/>
      <c r="ERP89" s="888"/>
      <c r="ERQ89" s="888"/>
      <c r="ERR89" s="888"/>
      <c r="ERS89" s="888"/>
      <c r="ERT89" s="888"/>
      <c r="ERU89" s="888"/>
      <c r="ERV89" s="888"/>
      <c r="ERW89" s="888"/>
      <c r="ERX89" s="888"/>
      <c r="ERY89" s="888"/>
      <c r="ERZ89" s="888"/>
      <c r="ESA89" s="888"/>
      <c r="ESB89" s="888"/>
      <c r="ESC89" s="888"/>
      <c r="ESD89" s="888"/>
      <c r="ESE89" s="888"/>
      <c r="ESF89" s="888"/>
      <c r="ESG89" s="888"/>
      <c r="ESH89" s="888"/>
      <c r="ESI89" s="888"/>
      <c r="ESJ89" s="888"/>
      <c r="ESK89" s="888"/>
      <c r="ESL89" s="888"/>
      <c r="ESM89" s="888"/>
      <c r="ESN89" s="888"/>
      <c r="ESO89" s="888"/>
      <c r="ESP89" s="888"/>
      <c r="ESQ89" s="888"/>
      <c r="ESR89" s="888"/>
      <c r="ESS89" s="888"/>
      <c r="EST89" s="888"/>
      <c r="ESU89" s="888"/>
      <c r="ESV89" s="888"/>
      <c r="ESW89" s="888"/>
      <c r="ESX89" s="888"/>
      <c r="ESY89" s="888"/>
      <c r="ESZ89" s="888"/>
      <c r="ETA89" s="888"/>
      <c r="ETB89" s="888"/>
      <c r="ETC89" s="888"/>
      <c r="ETD89" s="888"/>
      <c r="ETE89" s="888"/>
      <c r="ETF89" s="888"/>
      <c r="ETG89" s="888"/>
      <c r="ETH89" s="888"/>
      <c r="ETI89" s="888"/>
      <c r="ETJ89" s="888"/>
      <c r="ETK89" s="888"/>
      <c r="ETL89" s="888"/>
      <c r="ETM89" s="888"/>
      <c r="ETN89" s="888"/>
      <c r="ETO89" s="888"/>
      <c r="ETP89" s="888"/>
      <c r="ETQ89" s="888"/>
      <c r="ETR89" s="888"/>
      <c r="ETS89" s="888"/>
      <c r="ETT89" s="888"/>
      <c r="ETU89" s="888"/>
      <c r="ETV89" s="888"/>
      <c r="ETW89" s="888"/>
      <c r="ETX89" s="888"/>
      <c r="ETY89" s="888"/>
      <c r="ETZ89" s="888"/>
      <c r="EUA89" s="888"/>
      <c r="EUB89" s="888"/>
      <c r="EUC89" s="888"/>
      <c r="EUD89" s="888"/>
      <c r="EUE89" s="888"/>
      <c r="EUF89" s="888"/>
      <c r="EUG89" s="888"/>
      <c r="EUH89" s="888"/>
      <c r="EUI89" s="888"/>
      <c r="EUJ89" s="888"/>
      <c r="EUK89" s="888"/>
      <c r="EUL89" s="888"/>
      <c r="EUM89" s="888"/>
      <c r="EUN89" s="888"/>
      <c r="EUO89" s="888"/>
      <c r="EUP89" s="888"/>
      <c r="EUQ89" s="888"/>
      <c r="EUR89" s="888"/>
      <c r="EUS89" s="888"/>
      <c r="EUT89" s="888"/>
      <c r="EUU89" s="888"/>
      <c r="EUV89" s="888"/>
      <c r="EUW89" s="888"/>
      <c r="EUX89" s="888"/>
      <c r="EUY89" s="888"/>
      <c r="EUZ89" s="888"/>
      <c r="EVA89" s="888"/>
      <c r="EVB89" s="888"/>
      <c r="EVC89" s="888"/>
      <c r="EVD89" s="888"/>
      <c r="EVE89" s="888"/>
      <c r="EVF89" s="888"/>
      <c r="EVG89" s="888"/>
      <c r="EVH89" s="888"/>
      <c r="EVI89" s="888"/>
      <c r="EVJ89" s="888"/>
      <c r="EVK89" s="888"/>
      <c r="EVL89" s="888"/>
      <c r="EVM89" s="888"/>
      <c r="EVN89" s="888"/>
      <c r="EVO89" s="888"/>
      <c r="EVP89" s="888"/>
      <c r="EVQ89" s="888"/>
      <c r="EVR89" s="888"/>
      <c r="EVS89" s="888"/>
      <c r="EVT89" s="888"/>
      <c r="EVU89" s="888"/>
      <c r="EVV89" s="888"/>
      <c r="EVW89" s="888"/>
      <c r="EVX89" s="888"/>
      <c r="EVY89" s="888"/>
      <c r="EVZ89" s="888"/>
      <c r="EWA89" s="888"/>
      <c r="EWB89" s="888"/>
      <c r="EWC89" s="888"/>
      <c r="EWD89" s="888"/>
      <c r="EWE89" s="888"/>
      <c r="EWF89" s="888"/>
      <c r="EWG89" s="888"/>
      <c r="EWH89" s="888"/>
      <c r="EWI89" s="888"/>
      <c r="EWJ89" s="888"/>
      <c r="EWK89" s="888"/>
      <c r="EWL89" s="888"/>
      <c r="EWM89" s="888"/>
      <c r="EWN89" s="888"/>
      <c r="EWO89" s="888"/>
      <c r="EWP89" s="888"/>
      <c r="EWQ89" s="888"/>
      <c r="EWR89" s="888"/>
      <c r="EWS89" s="888"/>
      <c r="EWT89" s="888"/>
      <c r="EWU89" s="888"/>
      <c r="EWV89" s="888"/>
      <c r="EWW89" s="888"/>
      <c r="EWX89" s="888"/>
      <c r="EWY89" s="888"/>
      <c r="EWZ89" s="888"/>
      <c r="EXA89" s="888"/>
      <c r="EXB89" s="888"/>
      <c r="EXC89" s="888"/>
      <c r="EXD89" s="888"/>
      <c r="EXE89" s="888"/>
      <c r="EXF89" s="888"/>
      <c r="EXG89" s="888"/>
      <c r="EXH89" s="888"/>
      <c r="EXI89" s="888"/>
      <c r="EXJ89" s="888"/>
      <c r="EXK89" s="888"/>
      <c r="EXL89" s="888"/>
      <c r="EXM89" s="888"/>
      <c r="EXN89" s="888"/>
      <c r="EXO89" s="888"/>
      <c r="EXP89" s="888"/>
      <c r="EXQ89" s="888"/>
      <c r="EXR89" s="888"/>
      <c r="EXS89" s="888"/>
      <c r="EXT89" s="888"/>
      <c r="EXU89" s="888"/>
      <c r="EXV89" s="888"/>
      <c r="EXW89" s="888"/>
      <c r="EXX89" s="888"/>
      <c r="EXY89" s="888"/>
      <c r="EXZ89" s="888"/>
      <c r="EYA89" s="888"/>
      <c r="EYB89" s="888"/>
      <c r="EYC89" s="888"/>
      <c r="EYD89" s="888"/>
      <c r="EYE89" s="888"/>
      <c r="EYF89" s="888"/>
      <c r="EYG89" s="888"/>
      <c r="EYH89" s="888"/>
      <c r="EYI89" s="888"/>
      <c r="EYJ89" s="888"/>
      <c r="EYK89" s="888"/>
      <c r="EYL89" s="888"/>
      <c r="EYM89" s="888"/>
      <c r="EYN89" s="888"/>
      <c r="EYO89" s="888"/>
      <c r="EYP89" s="888"/>
      <c r="EYQ89" s="888"/>
      <c r="EYR89" s="888"/>
      <c r="EYS89" s="888"/>
      <c r="EYT89" s="888"/>
      <c r="EYU89" s="888"/>
      <c r="EYV89" s="888"/>
      <c r="EYW89" s="888"/>
      <c r="EYX89" s="888"/>
      <c r="EYY89" s="888"/>
      <c r="EYZ89" s="888"/>
      <c r="EZA89" s="888"/>
      <c r="EZB89" s="888"/>
      <c r="EZC89" s="888"/>
      <c r="EZD89" s="888"/>
      <c r="EZE89" s="888"/>
      <c r="EZF89" s="888"/>
      <c r="EZG89" s="888"/>
      <c r="EZH89" s="888"/>
      <c r="EZI89" s="888"/>
      <c r="EZJ89" s="888"/>
      <c r="EZK89" s="888"/>
      <c r="EZL89" s="888"/>
      <c r="EZM89" s="888"/>
      <c r="EZN89" s="888"/>
      <c r="EZO89" s="888"/>
      <c r="EZP89" s="888"/>
      <c r="EZQ89" s="888"/>
      <c r="EZR89" s="888"/>
      <c r="EZS89" s="888"/>
      <c r="EZT89" s="888"/>
      <c r="EZU89" s="888"/>
      <c r="EZV89" s="888"/>
      <c r="EZW89" s="888"/>
      <c r="EZX89" s="888"/>
      <c r="EZY89" s="888"/>
      <c r="EZZ89" s="888"/>
      <c r="FAA89" s="888"/>
      <c r="FAB89" s="888"/>
      <c r="FAC89" s="888"/>
      <c r="FAD89" s="888"/>
      <c r="FAE89" s="888"/>
      <c r="FAF89" s="888"/>
      <c r="FAG89" s="888"/>
      <c r="FAH89" s="888"/>
      <c r="FAI89" s="888"/>
      <c r="FAJ89" s="888"/>
      <c r="FAK89" s="888"/>
      <c r="FAL89" s="888"/>
      <c r="FAM89" s="888"/>
      <c r="FAN89" s="888"/>
      <c r="FAO89" s="888"/>
      <c r="FAP89" s="888"/>
      <c r="FAQ89" s="888"/>
      <c r="FAR89" s="888"/>
      <c r="FAS89" s="888"/>
      <c r="FAT89" s="888"/>
      <c r="FAU89" s="888"/>
      <c r="FAV89" s="888"/>
      <c r="FAW89" s="888"/>
      <c r="FAX89" s="888"/>
      <c r="FAY89" s="888"/>
      <c r="FAZ89" s="888"/>
      <c r="FBA89" s="888"/>
      <c r="FBB89" s="888"/>
      <c r="FBC89" s="888"/>
      <c r="FBD89" s="888"/>
      <c r="FBE89" s="888"/>
      <c r="FBF89" s="888"/>
      <c r="FBG89" s="888"/>
      <c r="FBH89" s="888"/>
      <c r="FBI89" s="888"/>
      <c r="FBJ89" s="888"/>
      <c r="FBK89" s="888"/>
      <c r="FBL89" s="888"/>
      <c r="FBM89" s="888"/>
      <c r="FBN89" s="888"/>
      <c r="FBO89" s="888"/>
      <c r="FBP89" s="888"/>
      <c r="FBQ89" s="888"/>
      <c r="FBR89" s="888"/>
      <c r="FBS89" s="888"/>
      <c r="FBT89" s="888"/>
      <c r="FBU89" s="888"/>
      <c r="FBV89" s="888"/>
      <c r="FBW89" s="888"/>
      <c r="FBX89" s="888"/>
      <c r="FBY89" s="888"/>
      <c r="FBZ89" s="888"/>
      <c r="FCA89" s="888"/>
      <c r="FCB89" s="888"/>
      <c r="FCC89" s="888"/>
      <c r="FCD89" s="888"/>
      <c r="FCE89" s="888"/>
      <c r="FCF89" s="888"/>
      <c r="FCG89" s="888"/>
      <c r="FCH89" s="888"/>
      <c r="FCI89" s="888"/>
      <c r="FCJ89" s="888"/>
      <c r="FCK89" s="888"/>
      <c r="FCL89" s="888"/>
      <c r="FCM89" s="888"/>
      <c r="FCN89" s="888"/>
      <c r="FCO89" s="888"/>
      <c r="FCP89" s="888"/>
      <c r="FCQ89" s="888"/>
      <c r="FCR89" s="888"/>
      <c r="FCS89" s="888"/>
      <c r="FCT89" s="888"/>
      <c r="FCU89" s="888"/>
      <c r="FCV89" s="888"/>
      <c r="FCW89" s="888"/>
      <c r="FCX89" s="888"/>
      <c r="FCY89" s="888"/>
      <c r="FCZ89" s="888"/>
      <c r="FDA89" s="888"/>
      <c r="FDB89" s="888"/>
      <c r="FDC89" s="888"/>
      <c r="FDD89" s="888"/>
      <c r="FDE89" s="888"/>
      <c r="FDF89" s="888"/>
      <c r="FDG89" s="888"/>
      <c r="FDH89" s="888"/>
      <c r="FDI89" s="888"/>
      <c r="FDJ89" s="888"/>
      <c r="FDK89" s="888"/>
      <c r="FDL89" s="888"/>
      <c r="FDM89" s="888"/>
      <c r="FDN89" s="888"/>
      <c r="FDO89" s="888"/>
      <c r="FDP89" s="888"/>
      <c r="FDQ89" s="888"/>
      <c r="FDR89" s="888"/>
      <c r="FDS89" s="888"/>
      <c r="FDT89" s="888"/>
      <c r="FDU89" s="888"/>
      <c r="FDV89" s="888"/>
      <c r="FDW89" s="888"/>
      <c r="FDX89" s="888"/>
      <c r="FDY89" s="888"/>
      <c r="FDZ89" s="888"/>
      <c r="FEA89" s="888"/>
      <c r="FEB89" s="888"/>
      <c r="FEC89" s="888"/>
      <c r="FED89" s="888"/>
      <c r="FEE89" s="888"/>
      <c r="FEF89" s="888"/>
      <c r="FEG89" s="888"/>
      <c r="FEH89" s="888"/>
      <c r="FEI89" s="888"/>
      <c r="FEJ89" s="888"/>
      <c r="FEK89" s="888"/>
      <c r="FEL89" s="888"/>
      <c r="FEM89" s="888"/>
      <c r="FEN89" s="888"/>
      <c r="FEO89" s="888"/>
      <c r="FEP89" s="888"/>
      <c r="FEQ89" s="888"/>
      <c r="FER89" s="888"/>
      <c r="FES89" s="888"/>
      <c r="FET89" s="888"/>
      <c r="FEU89" s="888"/>
      <c r="FEV89" s="888"/>
      <c r="FEW89" s="888"/>
      <c r="FEX89" s="888"/>
      <c r="FEY89" s="888"/>
      <c r="FEZ89" s="888"/>
      <c r="FFA89" s="888"/>
      <c r="FFB89" s="888"/>
      <c r="FFC89" s="888"/>
      <c r="FFD89" s="888"/>
      <c r="FFE89" s="888"/>
      <c r="FFF89" s="888"/>
      <c r="FFG89" s="888"/>
      <c r="FFH89" s="888"/>
      <c r="FFI89" s="888"/>
      <c r="FFJ89" s="888"/>
      <c r="FFK89" s="888"/>
      <c r="FFL89" s="888"/>
      <c r="FFM89" s="888"/>
      <c r="FFN89" s="888"/>
      <c r="FFO89" s="888"/>
      <c r="FFP89" s="888"/>
      <c r="FFQ89" s="888"/>
      <c r="FFR89" s="888"/>
      <c r="FFS89" s="888"/>
      <c r="FFT89" s="888"/>
      <c r="FFU89" s="888"/>
      <c r="FFV89" s="888"/>
      <c r="FFW89" s="888"/>
      <c r="FFX89" s="888"/>
      <c r="FFY89" s="888"/>
      <c r="FFZ89" s="888"/>
      <c r="FGA89" s="888"/>
      <c r="FGB89" s="888"/>
      <c r="FGC89" s="888"/>
      <c r="FGD89" s="888"/>
      <c r="FGE89" s="888"/>
      <c r="FGF89" s="888"/>
      <c r="FGG89" s="888"/>
      <c r="FGH89" s="888"/>
      <c r="FGI89" s="888"/>
      <c r="FGJ89" s="888"/>
      <c r="FGK89" s="888"/>
      <c r="FGL89" s="888"/>
      <c r="FGM89" s="888"/>
      <c r="FGN89" s="888"/>
      <c r="FGO89" s="888"/>
      <c r="FGP89" s="888"/>
      <c r="FGQ89" s="888"/>
      <c r="FGR89" s="888"/>
      <c r="FGS89" s="888"/>
      <c r="FGT89" s="888"/>
      <c r="FGU89" s="888"/>
      <c r="FGV89" s="888"/>
      <c r="FGW89" s="888"/>
      <c r="FGX89" s="888"/>
      <c r="FGY89" s="888"/>
      <c r="FGZ89" s="888"/>
      <c r="FHA89" s="888"/>
      <c r="FHB89" s="888"/>
      <c r="FHC89" s="888"/>
      <c r="FHD89" s="888"/>
      <c r="FHE89" s="888"/>
      <c r="FHF89" s="888"/>
      <c r="FHG89" s="888"/>
      <c r="FHH89" s="888"/>
      <c r="FHI89" s="888"/>
      <c r="FHJ89" s="888"/>
      <c r="FHK89" s="888"/>
      <c r="FHL89" s="888"/>
      <c r="FHM89" s="888"/>
      <c r="FHN89" s="888"/>
      <c r="FHO89" s="888"/>
      <c r="FHP89" s="888"/>
      <c r="FHQ89" s="888"/>
      <c r="FHR89" s="888"/>
      <c r="FHS89" s="888"/>
      <c r="FHT89" s="888"/>
      <c r="FHU89" s="888"/>
      <c r="FHV89" s="888"/>
      <c r="FHW89" s="888"/>
      <c r="FHX89" s="888"/>
      <c r="FHY89" s="888"/>
      <c r="FHZ89" s="888"/>
      <c r="FIA89" s="888"/>
      <c r="FIB89" s="888"/>
      <c r="FIC89" s="888"/>
      <c r="FID89" s="888"/>
      <c r="FIE89" s="888"/>
      <c r="FIF89" s="888"/>
      <c r="FIG89" s="888"/>
      <c r="FIH89" s="888"/>
      <c r="FII89" s="888"/>
      <c r="FIJ89" s="888"/>
      <c r="FIK89" s="888"/>
      <c r="FIL89" s="888"/>
      <c r="FIM89" s="888"/>
      <c r="FIN89" s="888"/>
      <c r="FIO89" s="888"/>
      <c r="FIP89" s="888"/>
      <c r="FIQ89" s="888"/>
      <c r="FIR89" s="888"/>
      <c r="FIS89" s="888"/>
      <c r="FIT89" s="888"/>
      <c r="FIU89" s="888"/>
      <c r="FIV89" s="888"/>
      <c r="FIW89" s="888"/>
      <c r="FIX89" s="888"/>
      <c r="FIY89" s="888"/>
      <c r="FIZ89" s="888"/>
      <c r="FJA89" s="888"/>
      <c r="FJB89" s="888"/>
      <c r="FJC89" s="888"/>
      <c r="FJD89" s="888"/>
      <c r="FJE89" s="888"/>
      <c r="FJF89" s="888"/>
      <c r="FJG89" s="888"/>
      <c r="FJH89" s="888"/>
      <c r="FJI89" s="888"/>
      <c r="FJJ89" s="888"/>
      <c r="FJK89" s="888"/>
      <c r="FJL89" s="888"/>
      <c r="FJM89" s="888"/>
      <c r="FJN89" s="888"/>
      <c r="FJO89" s="888"/>
      <c r="FJP89" s="888"/>
      <c r="FJQ89" s="888"/>
      <c r="FJR89" s="888"/>
      <c r="FJS89" s="888"/>
      <c r="FJT89" s="888"/>
      <c r="FJU89" s="888"/>
      <c r="FJV89" s="888"/>
      <c r="FJW89" s="888"/>
      <c r="FJX89" s="888"/>
      <c r="FJY89" s="888"/>
      <c r="FJZ89" s="888"/>
      <c r="FKA89" s="888"/>
      <c r="FKB89" s="888"/>
      <c r="FKC89" s="888"/>
      <c r="FKD89" s="888"/>
      <c r="FKE89" s="888"/>
      <c r="FKF89" s="888"/>
      <c r="FKG89" s="888"/>
      <c r="FKH89" s="888"/>
      <c r="FKI89" s="888"/>
      <c r="FKJ89" s="888"/>
      <c r="FKK89" s="888"/>
      <c r="FKL89" s="888"/>
      <c r="FKM89" s="888"/>
      <c r="FKN89" s="888"/>
      <c r="FKO89" s="888"/>
      <c r="FKP89" s="888"/>
      <c r="FKQ89" s="888"/>
      <c r="FKR89" s="888"/>
      <c r="FKS89" s="888"/>
      <c r="FKT89" s="888"/>
      <c r="FKU89" s="888"/>
      <c r="FKV89" s="888"/>
      <c r="FKW89" s="888"/>
      <c r="FKX89" s="888"/>
      <c r="FKY89" s="888"/>
      <c r="FKZ89" s="888"/>
      <c r="FLA89" s="888"/>
      <c r="FLB89" s="888"/>
      <c r="FLC89" s="888"/>
      <c r="FLD89" s="888"/>
      <c r="FLE89" s="888"/>
      <c r="FLF89" s="888"/>
      <c r="FLG89" s="888"/>
      <c r="FLH89" s="888"/>
      <c r="FLI89" s="888"/>
      <c r="FLJ89" s="888"/>
      <c r="FLK89" s="888"/>
      <c r="FLL89" s="888"/>
      <c r="FLM89" s="888"/>
      <c r="FLN89" s="888"/>
      <c r="FLO89" s="888"/>
      <c r="FLP89" s="888"/>
      <c r="FLQ89" s="888"/>
      <c r="FLR89" s="888"/>
      <c r="FLS89" s="888"/>
      <c r="FLT89" s="888"/>
      <c r="FLU89" s="888"/>
      <c r="FLV89" s="888"/>
      <c r="FLW89" s="888"/>
      <c r="FLX89" s="888"/>
      <c r="FLY89" s="888"/>
      <c r="FLZ89" s="888"/>
      <c r="FMA89" s="888"/>
      <c r="FMB89" s="888"/>
      <c r="FMC89" s="888"/>
      <c r="FMD89" s="888"/>
      <c r="FME89" s="888"/>
      <c r="FMF89" s="888"/>
      <c r="FMG89" s="888"/>
      <c r="FMH89" s="888"/>
      <c r="FMI89" s="888"/>
      <c r="FMJ89" s="888"/>
      <c r="FMK89" s="888"/>
      <c r="FML89" s="888"/>
      <c r="FMM89" s="888"/>
      <c r="FMN89" s="888"/>
      <c r="FMO89" s="888"/>
      <c r="FMP89" s="888"/>
      <c r="FMQ89" s="888"/>
      <c r="FMR89" s="888"/>
      <c r="FMS89" s="888"/>
      <c r="FMT89" s="888"/>
      <c r="FMU89" s="888"/>
      <c r="FMV89" s="888"/>
      <c r="FMW89" s="888"/>
      <c r="FMX89" s="888"/>
      <c r="FMY89" s="888"/>
      <c r="FMZ89" s="888"/>
      <c r="FNA89" s="888"/>
      <c r="FNB89" s="888"/>
      <c r="FNC89" s="888"/>
      <c r="FND89" s="888"/>
      <c r="FNE89" s="888"/>
      <c r="FNF89" s="888"/>
      <c r="FNG89" s="888"/>
      <c r="FNH89" s="888"/>
      <c r="FNI89" s="888"/>
      <c r="FNJ89" s="888"/>
      <c r="FNK89" s="888"/>
      <c r="FNL89" s="888"/>
      <c r="FNM89" s="888"/>
      <c r="FNN89" s="888"/>
      <c r="FNO89" s="888"/>
      <c r="FNP89" s="888"/>
      <c r="FNQ89" s="888"/>
      <c r="FNR89" s="888"/>
      <c r="FNS89" s="888"/>
      <c r="FNT89" s="888"/>
      <c r="FNU89" s="888"/>
      <c r="FNV89" s="888"/>
      <c r="FNW89" s="888"/>
      <c r="FNX89" s="888"/>
      <c r="FNY89" s="888"/>
      <c r="FNZ89" s="888"/>
      <c r="FOA89" s="888"/>
      <c r="FOB89" s="888"/>
      <c r="FOC89" s="888"/>
      <c r="FOD89" s="888"/>
      <c r="FOE89" s="888"/>
      <c r="FOF89" s="888"/>
      <c r="FOG89" s="888"/>
      <c r="FOH89" s="888"/>
      <c r="FOI89" s="888"/>
      <c r="FOJ89" s="888"/>
      <c r="FOK89" s="888"/>
      <c r="FOL89" s="888"/>
      <c r="FOM89" s="888"/>
      <c r="FON89" s="888"/>
      <c r="FOO89" s="888"/>
      <c r="FOP89" s="888"/>
      <c r="FOQ89" s="888"/>
      <c r="FOR89" s="888"/>
      <c r="FOS89" s="888"/>
      <c r="FOT89" s="888"/>
      <c r="FOU89" s="888"/>
      <c r="FOV89" s="888"/>
      <c r="FOW89" s="888"/>
      <c r="FOX89" s="888"/>
      <c r="FOY89" s="888"/>
      <c r="FOZ89" s="888"/>
      <c r="FPA89" s="888"/>
      <c r="FPB89" s="888"/>
      <c r="FPC89" s="888"/>
      <c r="FPD89" s="888"/>
      <c r="FPE89" s="888"/>
      <c r="FPF89" s="888"/>
      <c r="FPG89" s="888"/>
      <c r="FPH89" s="888"/>
      <c r="FPI89" s="888"/>
      <c r="FPJ89" s="888"/>
      <c r="FPK89" s="888"/>
      <c r="FPL89" s="888"/>
      <c r="FPM89" s="888"/>
      <c r="FPN89" s="888"/>
      <c r="FPO89" s="888"/>
      <c r="FPP89" s="888"/>
      <c r="FPQ89" s="888"/>
      <c r="FPR89" s="888"/>
      <c r="FPS89" s="888"/>
      <c r="FPT89" s="888"/>
      <c r="FPU89" s="888"/>
      <c r="FPV89" s="888"/>
      <c r="FPW89" s="888"/>
      <c r="FPX89" s="888"/>
      <c r="FPY89" s="888"/>
      <c r="FPZ89" s="888"/>
      <c r="FQA89" s="888"/>
      <c r="FQB89" s="888"/>
      <c r="FQC89" s="888"/>
      <c r="FQD89" s="888"/>
      <c r="FQE89" s="888"/>
      <c r="FQF89" s="888"/>
      <c r="FQG89" s="888"/>
      <c r="FQH89" s="888"/>
      <c r="FQI89" s="888"/>
      <c r="FQJ89" s="888"/>
      <c r="FQK89" s="888"/>
      <c r="FQL89" s="888"/>
      <c r="FQM89" s="888"/>
      <c r="FQN89" s="888"/>
      <c r="FQO89" s="888"/>
      <c r="FQP89" s="888"/>
      <c r="FQQ89" s="888"/>
      <c r="FQR89" s="888"/>
      <c r="FQS89" s="888"/>
      <c r="FQT89" s="888"/>
      <c r="FQU89" s="888"/>
      <c r="FQV89" s="888"/>
      <c r="FQW89" s="888"/>
      <c r="FQX89" s="888"/>
      <c r="FQY89" s="888"/>
      <c r="FQZ89" s="888"/>
      <c r="FRA89" s="888"/>
      <c r="FRB89" s="888"/>
      <c r="FRC89" s="888"/>
      <c r="FRD89" s="888"/>
      <c r="FRE89" s="888"/>
      <c r="FRF89" s="888"/>
      <c r="FRG89" s="888"/>
      <c r="FRH89" s="888"/>
      <c r="FRI89" s="888"/>
      <c r="FRJ89" s="888"/>
      <c r="FRK89" s="888"/>
      <c r="FRL89" s="888"/>
      <c r="FRM89" s="888"/>
      <c r="FRN89" s="888"/>
      <c r="FRO89" s="888"/>
      <c r="FRP89" s="888"/>
      <c r="FRQ89" s="888"/>
      <c r="FRR89" s="888"/>
      <c r="FRS89" s="888"/>
      <c r="FRT89" s="888"/>
      <c r="FRU89" s="888"/>
      <c r="FRV89" s="888"/>
      <c r="FRW89" s="888"/>
      <c r="FRX89" s="888"/>
      <c r="FRY89" s="888"/>
      <c r="FRZ89" s="888"/>
      <c r="FSA89" s="888"/>
      <c r="FSB89" s="888"/>
      <c r="FSC89" s="888"/>
      <c r="FSD89" s="888"/>
      <c r="FSE89" s="888"/>
      <c r="FSF89" s="888"/>
      <c r="FSG89" s="888"/>
      <c r="FSH89" s="888"/>
      <c r="FSI89" s="888"/>
      <c r="FSJ89" s="888"/>
      <c r="FSK89" s="888"/>
      <c r="FSL89" s="888"/>
      <c r="FSM89" s="888"/>
      <c r="FSN89" s="888"/>
      <c r="FSO89" s="888"/>
      <c r="FSP89" s="888"/>
      <c r="FSQ89" s="888"/>
      <c r="FSR89" s="888"/>
      <c r="FSS89" s="888"/>
      <c r="FST89" s="888"/>
      <c r="FSU89" s="888"/>
      <c r="FSV89" s="888"/>
      <c r="FSW89" s="888"/>
      <c r="FSX89" s="888"/>
      <c r="FSY89" s="888"/>
      <c r="FSZ89" s="888"/>
      <c r="FTA89" s="888"/>
      <c r="FTB89" s="888"/>
      <c r="FTC89" s="888"/>
      <c r="FTD89" s="888"/>
      <c r="FTE89" s="888"/>
      <c r="FTF89" s="888"/>
      <c r="FTG89" s="888"/>
      <c r="FTH89" s="888"/>
      <c r="FTI89" s="888"/>
      <c r="FTJ89" s="888"/>
      <c r="FTK89" s="888"/>
      <c r="FTL89" s="888"/>
      <c r="FTM89" s="888"/>
      <c r="FTN89" s="888"/>
      <c r="FTO89" s="888"/>
      <c r="FTP89" s="888"/>
      <c r="FTQ89" s="888"/>
      <c r="FTR89" s="888"/>
      <c r="FTS89" s="888"/>
      <c r="FTT89" s="888"/>
      <c r="FTU89" s="888"/>
      <c r="FTV89" s="888"/>
      <c r="FTW89" s="888"/>
      <c r="FTX89" s="888"/>
      <c r="FTY89" s="888"/>
      <c r="FTZ89" s="888"/>
      <c r="FUA89" s="888"/>
      <c r="FUB89" s="888"/>
      <c r="FUC89" s="888"/>
      <c r="FUD89" s="888"/>
      <c r="FUE89" s="888"/>
      <c r="FUF89" s="888"/>
      <c r="FUG89" s="888"/>
      <c r="FUH89" s="888"/>
      <c r="FUI89" s="888"/>
      <c r="FUJ89" s="888"/>
      <c r="FUK89" s="888"/>
      <c r="FUL89" s="888"/>
      <c r="FUM89" s="888"/>
      <c r="FUN89" s="888"/>
      <c r="FUO89" s="888"/>
      <c r="FUP89" s="888"/>
      <c r="FUQ89" s="888"/>
      <c r="FUR89" s="888"/>
      <c r="FUS89" s="888"/>
      <c r="FUT89" s="888"/>
      <c r="FUU89" s="888"/>
      <c r="FUV89" s="888"/>
      <c r="FUW89" s="888"/>
      <c r="FUX89" s="888"/>
      <c r="FUY89" s="888"/>
      <c r="FUZ89" s="888"/>
      <c r="FVA89" s="888"/>
      <c r="FVB89" s="888"/>
      <c r="FVC89" s="888"/>
      <c r="FVD89" s="888"/>
      <c r="FVE89" s="888"/>
      <c r="FVF89" s="888"/>
      <c r="FVG89" s="888"/>
      <c r="FVH89" s="888"/>
      <c r="FVI89" s="888"/>
      <c r="FVJ89" s="888"/>
      <c r="FVK89" s="888"/>
      <c r="FVL89" s="888"/>
      <c r="FVM89" s="888"/>
      <c r="FVN89" s="888"/>
      <c r="FVO89" s="888"/>
      <c r="FVP89" s="888"/>
      <c r="FVQ89" s="888"/>
      <c r="FVR89" s="888"/>
      <c r="FVS89" s="888"/>
      <c r="FVT89" s="888"/>
      <c r="FVU89" s="888"/>
      <c r="FVV89" s="888"/>
      <c r="FVW89" s="888"/>
      <c r="FVX89" s="888"/>
      <c r="FVY89" s="888"/>
      <c r="FVZ89" s="888"/>
      <c r="FWA89" s="888"/>
      <c r="FWB89" s="888"/>
      <c r="FWC89" s="888"/>
      <c r="FWD89" s="888"/>
      <c r="FWE89" s="888"/>
      <c r="FWF89" s="888"/>
      <c r="FWG89" s="888"/>
      <c r="FWH89" s="888"/>
      <c r="FWI89" s="888"/>
      <c r="FWJ89" s="888"/>
      <c r="FWK89" s="888"/>
      <c r="FWL89" s="888"/>
      <c r="FWM89" s="888"/>
      <c r="FWN89" s="888"/>
      <c r="FWO89" s="888"/>
      <c r="FWP89" s="888"/>
      <c r="FWQ89" s="888"/>
      <c r="FWR89" s="888"/>
      <c r="FWS89" s="888"/>
      <c r="FWT89" s="888"/>
      <c r="FWU89" s="888"/>
      <c r="FWV89" s="888"/>
      <c r="FWW89" s="888"/>
      <c r="FWX89" s="888"/>
      <c r="FWY89" s="888"/>
      <c r="FWZ89" s="888"/>
      <c r="FXA89" s="888"/>
      <c r="FXB89" s="888"/>
      <c r="FXC89" s="888"/>
      <c r="FXD89" s="888"/>
      <c r="FXE89" s="888"/>
      <c r="FXF89" s="888"/>
      <c r="FXG89" s="888"/>
      <c r="FXH89" s="888"/>
      <c r="FXI89" s="888"/>
      <c r="FXJ89" s="888"/>
      <c r="FXK89" s="888"/>
      <c r="FXL89" s="888"/>
      <c r="FXM89" s="888"/>
      <c r="FXN89" s="888"/>
      <c r="FXO89" s="888"/>
      <c r="FXP89" s="888"/>
      <c r="FXQ89" s="888"/>
      <c r="FXR89" s="888"/>
      <c r="FXS89" s="888"/>
      <c r="FXT89" s="888"/>
      <c r="FXU89" s="888"/>
      <c r="FXV89" s="888"/>
      <c r="FXW89" s="888"/>
      <c r="FXX89" s="888"/>
      <c r="FXY89" s="888"/>
      <c r="FXZ89" s="888"/>
      <c r="FYA89" s="888"/>
      <c r="FYB89" s="888"/>
      <c r="FYC89" s="888"/>
      <c r="FYD89" s="888"/>
      <c r="FYE89" s="888"/>
      <c r="FYF89" s="888"/>
      <c r="FYG89" s="888"/>
      <c r="FYH89" s="888"/>
      <c r="FYI89" s="888"/>
      <c r="FYJ89" s="888"/>
      <c r="FYK89" s="888"/>
      <c r="FYL89" s="888"/>
      <c r="FYM89" s="888"/>
      <c r="FYN89" s="888"/>
      <c r="FYO89" s="888"/>
      <c r="FYP89" s="888"/>
      <c r="FYQ89" s="888"/>
      <c r="FYR89" s="888"/>
      <c r="FYS89" s="888"/>
      <c r="FYT89" s="888"/>
      <c r="FYU89" s="888"/>
      <c r="FYV89" s="888"/>
      <c r="FYW89" s="888"/>
      <c r="FYX89" s="888"/>
      <c r="FYY89" s="888"/>
      <c r="FYZ89" s="888"/>
      <c r="FZA89" s="888"/>
      <c r="FZB89" s="888"/>
      <c r="FZC89" s="888"/>
      <c r="FZD89" s="888"/>
      <c r="FZE89" s="888"/>
      <c r="FZF89" s="888"/>
      <c r="FZG89" s="888"/>
      <c r="FZH89" s="888"/>
      <c r="FZI89" s="888"/>
      <c r="FZJ89" s="888"/>
      <c r="FZK89" s="888"/>
      <c r="FZL89" s="888"/>
      <c r="FZM89" s="888"/>
      <c r="FZN89" s="888"/>
      <c r="FZO89" s="888"/>
      <c r="FZP89" s="888"/>
      <c r="FZQ89" s="888"/>
      <c r="FZR89" s="888"/>
      <c r="FZS89" s="888"/>
      <c r="FZT89" s="888"/>
      <c r="FZU89" s="888"/>
      <c r="FZV89" s="888"/>
      <c r="FZW89" s="888"/>
      <c r="FZX89" s="888"/>
      <c r="FZY89" s="888"/>
      <c r="FZZ89" s="888"/>
      <c r="GAA89" s="888"/>
      <c r="GAB89" s="888"/>
      <c r="GAC89" s="888"/>
      <c r="GAD89" s="888"/>
      <c r="GAE89" s="888"/>
      <c r="GAF89" s="888"/>
      <c r="GAG89" s="888"/>
      <c r="GAH89" s="888"/>
      <c r="GAI89" s="888"/>
      <c r="GAJ89" s="888"/>
      <c r="GAK89" s="888"/>
      <c r="GAL89" s="888"/>
      <c r="GAM89" s="888"/>
      <c r="GAN89" s="888"/>
      <c r="GAO89" s="888"/>
      <c r="GAP89" s="888"/>
      <c r="GAQ89" s="888"/>
      <c r="GAR89" s="888"/>
      <c r="GAS89" s="888"/>
      <c r="GAT89" s="888"/>
      <c r="GAU89" s="888"/>
      <c r="GAV89" s="888"/>
      <c r="GAW89" s="888"/>
      <c r="GAX89" s="888"/>
      <c r="GAY89" s="888"/>
      <c r="GAZ89" s="888"/>
      <c r="GBA89" s="888"/>
      <c r="GBB89" s="888"/>
      <c r="GBC89" s="888"/>
      <c r="GBD89" s="888"/>
      <c r="GBE89" s="888"/>
      <c r="GBF89" s="888"/>
      <c r="GBG89" s="888"/>
      <c r="GBH89" s="888"/>
      <c r="GBI89" s="888"/>
      <c r="GBJ89" s="888"/>
      <c r="GBK89" s="888"/>
      <c r="GBL89" s="888"/>
      <c r="GBM89" s="888"/>
      <c r="GBN89" s="888"/>
      <c r="GBO89" s="888"/>
      <c r="GBP89" s="888"/>
      <c r="GBQ89" s="888"/>
      <c r="GBR89" s="888"/>
      <c r="GBS89" s="888"/>
      <c r="GBT89" s="888"/>
      <c r="GBU89" s="888"/>
      <c r="GBV89" s="888"/>
      <c r="GBW89" s="888"/>
      <c r="GBX89" s="888"/>
      <c r="GBY89" s="888"/>
      <c r="GBZ89" s="888"/>
      <c r="GCA89" s="888"/>
      <c r="GCB89" s="888"/>
      <c r="GCC89" s="888"/>
      <c r="GCD89" s="888"/>
      <c r="GCE89" s="888"/>
      <c r="GCF89" s="888"/>
      <c r="GCG89" s="888"/>
      <c r="GCH89" s="888"/>
      <c r="GCI89" s="888"/>
      <c r="GCJ89" s="888"/>
      <c r="GCK89" s="888"/>
      <c r="GCL89" s="888"/>
      <c r="GCM89" s="888"/>
      <c r="GCN89" s="888"/>
      <c r="GCO89" s="888"/>
      <c r="GCP89" s="888"/>
      <c r="GCQ89" s="888"/>
      <c r="GCR89" s="888"/>
      <c r="GCS89" s="888"/>
      <c r="GCT89" s="888"/>
      <c r="GCU89" s="888"/>
      <c r="GCV89" s="888"/>
      <c r="GCW89" s="888"/>
      <c r="GCX89" s="888"/>
      <c r="GCY89" s="888"/>
      <c r="GCZ89" s="888"/>
      <c r="GDA89" s="888"/>
      <c r="GDB89" s="888"/>
      <c r="GDC89" s="888"/>
      <c r="GDD89" s="888"/>
      <c r="GDE89" s="888"/>
      <c r="GDF89" s="888"/>
      <c r="GDG89" s="888"/>
      <c r="GDH89" s="888"/>
      <c r="GDI89" s="888"/>
      <c r="GDJ89" s="888"/>
      <c r="GDK89" s="888"/>
      <c r="GDL89" s="888"/>
      <c r="GDM89" s="888"/>
      <c r="GDN89" s="888"/>
      <c r="GDO89" s="888"/>
      <c r="GDP89" s="888"/>
      <c r="GDQ89" s="888"/>
      <c r="GDR89" s="888"/>
      <c r="GDS89" s="888"/>
      <c r="GDT89" s="888"/>
      <c r="GDU89" s="888"/>
      <c r="GDV89" s="888"/>
      <c r="GDW89" s="888"/>
      <c r="GDX89" s="888"/>
      <c r="GDY89" s="888"/>
      <c r="GDZ89" s="888"/>
      <c r="GEA89" s="888"/>
      <c r="GEB89" s="888"/>
      <c r="GEC89" s="888"/>
      <c r="GED89" s="888"/>
      <c r="GEE89" s="888"/>
      <c r="GEF89" s="888"/>
      <c r="GEG89" s="888"/>
      <c r="GEH89" s="888"/>
      <c r="GEI89" s="888"/>
      <c r="GEJ89" s="888"/>
      <c r="GEK89" s="888"/>
      <c r="GEL89" s="888"/>
      <c r="GEM89" s="888"/>
      <c r="GEN89" s="888"/>
      <c r="GEO89" s="888"/>
      <c r="GEP89" s="888"/>
      <c r="GEQ89" s="888"/>
      <c r="GER89" s="888"/>
      <c r="GES89" s="888"/>
      <c r="GET89" s="888"/>
      <c r="GEU89" s="888"/>
      <c r="GEV89" s="888"/>
      <c r="GEW89" s="888"/>
      <c r="GEX89" s="888"/>
      <c r="GEY89" s="888"/>
      <c r="GEZ89" s="888"/>
      <c r="GFA89" s="888"/>
      <c r="GFB89" s="888"/>
      <c r="GFC89" s="888"/>
      <c r="GFD89" s="888"/>
      <c r="GFE89" s="888"/>
      <c r="GFF89" s="888"/>
      <c r="GFG89" s="888"/>
      <c r="GFH89" s="888"/>
      <c r="GFI89" s="888"/>
      <c r="GFJ89" s="888"/>
      <c r="GFK89" s="888"/>
      <c r="GFL89" s="888"/>
      <c r="GFM89" s="888"/>
      <c r="GFN89" s="888"/>
      <c r="GFO89" s="888"/>
      <c r="GFP89" s="888"/>
      <c r="GFQ89" s="888"/>
      <c r="GFR89" s="888"/>
      <c r="GFS89" s="888"/>
      <c r="GFT89" s="888"/>
      <c r="GFU89" s="888"/>
      <c r="GFV89" s="888"/>
      <c r="GFW89" s="888"/>
      <c r="GFX89" s="888"/>
      <c r="GFY89" s="888"/>
      <c r="GFZ89" s="888"/>
      <c r="GGA89" s="888"/>
      <c r="GGB89" s="888"/>
      <c r="GGC89" s="888"/>
      <c r="GGD89" s="888"/>
      <c r="GGE89" s="888"/>
      <c r="GGF89" s="888"/>
      <c r="GGG89" s="888"/>
      <c r="GGH89" s="888"/>
      <c r="GGI89" s="888"/>
      <c r="GGJ89" s="888"/>
      <c r="GGK89" s="888"/>
      <c r="GGL89" s="888"/>
      <c r="GGM89" s="888"/>
      <c r="GGN89" s="888"/>
      <c r="GGO89" s="888"/>
      <c r="GGP89" s="888"/>
      <c r="GGQ89" s="888"/>
      <c r="GGR89" s="888"/>
      <c r="GGS89" s="888"/>
      <c r="GGT89" s="888"/>
      <c r="GGU89" s="888"/>
      <c r="GGV89" s="888"/>
      <c r="GGW89" s="888"/>
      <c r="GGX89" s="888"/>
      <c r="GGY89" s="888"/>
      <c r="GGZ89" s="888"/>
      <c r="GHA89" s="888"/>
      <c r="GHB89" s="888"/>
      <c r="GHC89" s="888"/>
      <c r="GHD89" s="888"/>
      <c r="GHE89" s="888"/>
      <c r="GHF89" s="888"/>
      <c r="GHG89" s="888"/>
      <c r="GHH89" s="888"/>
      <c r="GHI89" s="888"/>
      <c r="GHJ89" s="888"/>
      <c r="GHK89" s="888"/>
      <c r="GHL89" s="888"/>
      <c r="GHM89" s="888"/>
      <c r="GHN89" s="888"/>
      <c r="GHO89" s="888"/>
      <c r="GHP89" s="888"/>
      <c r="GHQ89" s="888"/>
      <c r="GHR89" s="888"/>
      <c r="GHS89" s="888"/>
      <c r="GHT89" s="888"/>
      <c r="GHU89" s="888"/>
      <c r="GHV89" s="888"/>
      <c r="GHW89" s="888"/>
      <c r="GHX89" s="888"/>
      <c r="GHY89" s="888"/>
      <c r="GHZ89" s="888"/>
      <c r="GIA89" s="888"/>
      <c r="GIB89" s="888"/>
      <c r="GIC89" s="888"/>
      <c r="GID89" s="888"/>
      <c r="GIE89" s="888"/>
      <c r="GIF89" s="888"/>
      <c r="GIG89" s="888"/>
      <c r="GIH89" s="888"/>
      <c r="GII89" s="888"/>
      <c r="GIJ89" s="888"/>
      <c r="GIK89" s="888"/>
      <c r="GIL89" s="888"/>
      <c r="GIM89" s="888"/>
      <c r="GIN89" s="888"/>
      <c r="GIO89" s="888"/>
      <c r="GIP89" s="888"/>
      <c r="GIQ89" s="888"/>
      <c r="GIR89" s="888"/>
      <c r="GIS89" s="888"/>
      <c r="GIT89" s="888"/>
      <c r="GIU89" s="888"/>
      <c r="GIV89" s="888"/>
      <c r="GIW89" s="888"/>
      <c r="GIX89" s="888"/>
      <c r="GIY89" s="888"/>
      <c r="GIZ89" s="888"/>
      <c r="GJA89" s="888"/>
      <c r="GJB89" s="888"/>
      <c r="GJC89" s="888"/>
      <c r="GJD89" s="888"/>
      <c r="GJE89" s="888"/>
      <c r="GJF89" s="888"/>
      <c r="GJG89" s="888"/>
      <c r="GJH89" s="888"/>
      <c r="GJI89" s="888"/>
      <c r="GJJ89" s="888"/>
      <c r="GJK89" s="888"/>
      <c r="GJL89" s="888"/>
      <c r="GJM89" s="888"/>
      <c r="GJN89" s="888"/>
      <c r="GJO89" s="888"/>
      <c r="GJP89" s="888"/>
      <c r="GJQ89" s="888"/>
      <c r="GJR89" s="888"/>
      <c r="GJS89" s="888"/>
      <c r="GJT89" s="888"/>
      <c r="GJU89" s="888"/>
      <c r="GJV89" s="888"/>
      <c r="GJW89" s="888"/>
      <c r="GJX89" s="888"/>
      <c r="GJY89" s="888"/>
      <c r="GJZ89" s="888"/>
      <c r="GKA89" s="888"/>
      <c r="GKB89" s="888"/>
      <c r="GKC89" s="888"/>
      <c r="GKD89" s="888"/>
      <c r="GKE89" s="888"/>
      <c r="GKF89" s="888"/>
      <c r="GKG89" s="888"/>
      <c r="GKH89" s="888"/>
      <c r="GKI89" s="888"/>
      <c r="GKJ89" s="888"/>
      <c r="GKK89" s="888"/>
      <c r="GKL89" s="888"/>
      <c r="GKM89" s="888"/>
      <c r="GKN89" s="888"/>
      <c r="GKO89" s="888"/>
      <c r="GKP89" s="888"/>
      <c r="GKQ89" s="888"/>
      <c r="GKR89" s="888"/>
      <c r="GKS89" s="888"/>
      <c r="GKT89" s="888"/>
      <c r="GKU89" s="888"/>
      <c r="GKV89" s="888"/>
      <c r="GKW89" s="888"/>
      <c r="GKX89" s="888"/>
      <c r="GKY89" s="888"/>
      <c r="GKZ89" s="888"/>
      <c r="GLA89" s="888"/>
      <c r="GLB89" s="888"/>
      <c r="GLC89" s="888"/>
      <c r="GLD89" s="888"/>
      <c r="GLE89" s="888"/>
      <c r="GLF89" s="888"/>
      <c r="GLG89" s="888"/>
      <c r="GLH89" s="888"/>
      <c r="GLI89" s="888"/>
      <c r="GLJ89" s="888"/>
      <c r="GLK89" s="888"/>
      <c r="GLL89" s="888"/>
      <c r="GLM89" s="888"/>
      <c r="GLN89" s="888"/>
      <c r="GLO89" s="888"/>
      <c r="GLP89" s="888"/>
      <c r="GLQ89" s="888"/>
      <c r="GLR89" s="888"/>
      <c r="GLS89" s="888"/>
      <c r="GLT89" s="888"/>
      <c r="GLU89" s="888"/>
      <c r="GLV89" s="888"/>
      <c r="GLW89" s="888"/>
      <c r="GLX89" s="888"/>
      <c r="GLY89" s="888"/>
      <c r="GLZ89" s="888"/>
      <c r="GMA89" s="888"/>
      <c r="GMB89" s="888"/>
      <c r="GMC89" s="888"/>
      <c r="GMD89" s="888"/>
      <c r="GME89" s="888"/>
      <c r="GMF89" s="888"/>
      <c r="GMG89" s="888"/>
      <c r="GMH89" s="888"/>
      <c r="GMI89" s="888"/>
      <c r="GMJ89" s="888"/>
      <c r="GMK89" s="888"/>
      <c r="GML89" s="888"/>
      <c r="GMM89" s="888"/>
      <c r="GMN89" s="888"/>
      <c r="GMO89" s="888"/>
      <c r="GMP89" s="888"/>
      <c r="GMQ89" s="888"/>
      <c r="GMR89" s="888"/>
      <c r="GMS89" s="888"/>
      <c r="GMT89" s="888"/>
      <c r="GMU89" s="888"/>
      <c r="GMV89" s="888"/>
      <c r="GMW89" s="888"/>
      <c r="GMX89" s="888"/>
      <c r="GMY89" s="888"/>
      <c r="GMZ89" s="888"/>
      <c r="GNA89" s="888"/>
      <c r="GNB89" s="888"/>
      <c r="GNC89" s="888"/>
      <c r="GND89" s="888"/>
      <c r="GNE89" s="888"/>
      <c r="GNF89" s="888"/>
      <c r="GNG89" s="888"/>
      <c r="GNH89" s="888"/>
      <c r="GNI89" s="888"/>
      <c r="GNJ89" s="888"/>
      <c r="GNK89" s="888"/>
      <c r="GNL89" s="888"/>
      <c r="GNM89" s="888"/>
      <c r="GNN89" s="888"/>
      <c r="GNO89" s="888"/>
      <c r="GNP89" s="888"/>
      <c r="GNQ89" s="888"/>
      <c r="GNR89" s="888"/>
      <c r="GNS89" s="888"/>
      <c r="GNT89" s="888"/>
      <c r="GNU89" s="888"/>
      <c r="GNV89" s="888"/>
      <c r="GNW89" s="888"/>
      <c r="GNX89" s="888"/>
      <c r="GNY89" s="888"/>
      <c r="GNZ89" s="888"/>
      <c r="GOA89" s="888"/>
      <c r="GOB89" s="888"/>
      <c r="GOC89" s="888"/>
      <c r="GOD89" s="888"/>
      <c r="GOE89" s="888"/>
      <c r="GOF89" s="888"/>
      <c r="GOG89" s="888"/>
      <c r="GOH89" s="888"/>
      <c r="GOI89" s="888"/>
      <c r="GOJ89" s="888"/>
      <c r="GOK89" s="888"/>
      <c r="GOL89" s="888"/>
      <c r="GOM89" s="888"/>
      <c r="GON89" s="888"/>
      <c r="GOO89" s="888"/>
      <c r="GOP89" s="888"/>
      <c r="GOQ89" s="888"/>
      <c r="GOR89" s="888"/>
      <c r="GOS89" s="888"/>
      <c r="GOT89" s="888"/>
      <c r="GOU89" s="888"/>
      <c r="GOV89" s="888"/>
      <c r="GOW89" s="888"/>
      <c r="GOX89" s="888"/>
      <c r="GOY89" s="888"/>
      <c r="GOZ89" s="888"/>
      <c r="GPA89" s="888"/>
      <c r="GPB89" s="888"/>
      <c r="GPC89" s="888"/>
      <c r="GPD89" s="888"/>
      <c r="GPE89" s="888"/>
      <c r="GPF89" s="888"/>
      <c r="GPG89" s="888"/>
      <c r="GPH89" s="888"/>
      <c r="GPI89" s="888"/>
      <c r="GPJ89" s="888"/>
      <c r="GPK89" s="888"/>
      <c r="GPL89" s="888"/>
      <c r="GPM89" s="888"/>
      <c r="GPN89" s="888"/>
      <c r="GPO89" s="888"/>
      <c r="GPP89" s="888"/>
      <c r="GPQ89" s="888"/>
      <c r="GPR89" s="888"/>
      <c r="GPS89" s="888"/>
      <c r="GPT89" s="888"/>
      <c r="GPU89" s="888"/>
      <c r="GPV89" s="888"/>
      <c r="GPW89" s="888"/>
      <c r="GPX89" s="888"/>
      <c r="GPY89" s="888"/>
      <c r="GPZ89" s="888"/>
      <c r="GQA89" s="888"/>
      <c r="GQB89" s="888"/>
      <c r="GQC89" s="888"/>
      <c r="GQD89" s="888"/>
      <c r="GQE89" s="888"/>
      <c r="GQF89" s="888"/>
      <c r="GQG89" s="888"/>
      <c r="GQH89" s="888"/>
      <c r="GQI89" s="888"/>
      <c r="GQJ89" s="888"/>
      <c r="GQK89" s="888"/>
      <c r="GQL89" s="888"/>
      <c r="GQM89" s="888"/>
      <c r="GQN89" s="888"/>
      <c r="GQO89" s="888"/>
      <c r="GQP89" s="888"/>
      <c r="GQQ89" s="888"/>
      <c r="GQR89" s="888"/>
      <c r="GQS89" s="888"/>
      <c r="GQT89" s="888"/>
      <c r="GQU89" s="888"/>
      <c r="GQV89" s="888"/>
      <c r="GQW89" s="888"/>
      <c r="GQX89" s="888"/>
      <c r="GQY89" s="888"/>
      <c r="GQZ89" s="888"/>
      <c r="GRA89" s="888"/>
      <c r="GRB89" s="888"/>
      <c r="GRC89" s="888"/>
      <c r="GRD89" s="888"/>
      <c r="GRE89" s="888"/>
      <c r="GRF89" s="888"/>
      <c r="GRG89" s="888"/>
      <c r="GRH89" s="888"/>
      <c r="GRI89" s="888"/>
      <c r="GRJ89" s="888"/>
      <c r="GRK89" s="888"/>
      <c r="GRL89" s="888"/>
      <c r="GRM89" s="888"/>
      <c r="GRN89" s="888"/>
      <c r="GRO89" s="888"/>
      <c r="GRP89" s="888"/>
      <c r="GRQ89" s="888"/>
      <c r="GRR89" s="888"/>
      <c r="GRS89" s="888"/>
      <c r="GRT89" s="888"/>
      <c r="GRU89" s="888"/>
      <c r="GRV89" s="888"/>
      <c r="GRW89" s="888"/>
      <c r="GRX89" s="888"/>
      <c r="GRY89" s="888"/>
      <c r="GRZ89" s="888"/>
      <c r="GSA89" s="888"/>
      <c r="GSB89" s="888"/>
      <c r="GSC89" s="888"/>
      <c r="GSD89" s="888"/>
      <c r="GSE89" s="888"/>
      <c r="GSF89" s="888"/>
      <c r="GSG89" s="888"/>
      <c r="GSH89" s="888"/>
      <c r="GSI89" s="888"/>
      <c r="GSJ89" s="888"/>
      <c r="GSK89" s="888"/>
      <c r="GSL89" s="888"/>
      <c r="GSM89" s="888"/>
      <c r="GSN89" s="888"/>
      <c r="GSO89" s="888"/>
      <c r="GSP89" s="888"/>
      <c r="GSQ89" s="888"/>
      <c r="GSR89" s="888"/>
      <c r="GSS89" s="888"/>
      <c r="GST89" s="888"/>
      <c r="GSU89" s="888"/>
      <c r="GSV89" s="888"/>
      <c r="GSW89" s="888"/>
      <c r="GSX89" s="888"/>
      <c r="GSY89" s="888"/>
      <c r="GSZ89" s="888"/>
      <c r="GTA89" s="888"/>
      <c r="GTB89" s="888"/>
      <c r="GTC89" s="888"/>
      <c r="GTD89" s="888"/>
      <c r="GTE89" s="888"/>
      <c r="GTF89" s="888"/>
      <c r="GTG89" s="888"/>
      <c r="GTH89" s="888"/>
      <c r="GTI89" s="888"/>
      <c r="GTJ89" s="888"/>
      <c r="GTK89" s="888"/>
      <c r="GTL89" s="888"/>
      <c r="GTM89" s="888"/>
      <c r="GTN89" s="888"/>
      <c r="GTO89" s="888"/>
      <c r="GTP89" s="888"/>
      <c r="GTQ89" s="888"/>
      <c r="GTR89" s="888"/>
      <c r="GTS89" s="888"/>
      <c r="GTT89" s="888"/>
      <c r="GTU89" s="888"/>
      <c r="GTV89" s="888"/>
      <c r="GTW89" s="888"/>
      <c r="GTX89" s="888"/>
      <c r="GTY89" s="888"/>
      <c r="GTZ89" s="888"/>
      <c r="GUA89" s="888"/>
      <c r="GUB89" s="888"/>
      <c r="GUC89" s="888"/>
      <c r="GUD89" s="888"/>
      <c r="GUE89" s="888"/>
      <c r="GUF89" s="888"/>
      <c r="GUG89" s="888"/>
      <c r="GUH89" s="888"/>
      <c r="GUI89" s="888"/>
      <c r="GUJ89" s="888"/>
      <c r="GUK89" s="888"/>
      <c r="GUL89" s="888"/>
      <c r="GUM89" s="888"/>
      <c r="GUN89" s="888"/>
      <c r="GUO89" s="888"/>
      <c r="GUP89" s="888"/>
      <c r="GUQ89" s="888"/>
      <c r="GUR89" s="888"/>
      <c r="GUS89" s="888"/>
      <c r="GUT89" s="888"/>
      <c r="GUU89" s="888"/>
      <c r="GUV89" s="888"/>
      <c r="GUW89" s="888"/>
      <c r="GUX89" s="888"/>
      <c r="GUY89" s="888"/>
      <c r="GUZ89" s="888"/>
      <c r="GVA89" s="888"/>
      <c r="GVB89" s="888"/>
      <c r="GVC89" s="888"/>
      <c r="GVD89" s="888"/>
      <c r="GVE89" s="888"/>
      <c r="GVF89" s="888"/>
      <c r="GVG89" s="888"/>
      <c r="GVH89" s="888"/>
      <c r="GVI89" s="888"/>
      <c r="GVJ89" s="888"/>
      <c r="GVK89" s="888"/>
      <c r="GVL89" s="888"/>
      <c r="GVM89" s="888"/>
      <c r="GVN89" s="888"/>
      <c r="GVO89" s="888"/>
      <c r="GVP89" s="888"/>
      <c r="GVQ89" s="888"/>
      <c r="GVR89" s="888"/>
      <c r="GVS89" s="888"/>
      <c r="GVT89" s="888"/>
      <c r="GVU89" s="888"/>
      <c r="GVV89" s="888"/>
      <c r="GVW89" s="888"/>
      <c r="GVX89" s="888"/>
      <c r="GVY89" s="888"/>
      <c r="GVZ89" s="888"/>
      <c r="GWA89" s="888"/>
      <c r="GWB89" s="888"/>
      <c r="GWC89" s="888"/>
      <c r="GWD89" s="888"/>
      <c r="GWE89" s="888"/>
      <c r="GWF89" s="888"/>
      <c r="GWG89" s="888"/>
      <c r="GWH89" s="888"/>
      <c r="GWI89" s="888"/>
      <c r="GWJ89" s="888"/>
      <c r="GWK89" s="888"/>
      <c r="GWL89" s="888"/>
      <c r="GWM89" s="888"/>
      <c r="GWN89" s="888"/>
      <c r="GWO89" s="888"/>
      <c r="GWP89" s="888"/>
      <c r="GWQ89" s="888"/>
      <c r="GWR89" s="888"/>
      <c r="GWS89" s="888"/>
      <c r="GWT89" s="888"/>
      <c r="GWU89" s="888"/>
      <c r="GWV89" s="888"/>
      <c r="GWW89" s="888"/>
      <c r="GWX89" s="888"/>
      <c r="GWY89" s="888"/>
      <c r="GWZ89" s="888"/>
      <c r="GXA89" s="888"/>
      <c r="GXB89" s="888"/>
      <c r="GXC89" s="888"/>
      <c r="GXD89" s="888"/>
      <c r="GXE89" s="888"/>
      <c r="GXF89" s="888"/>
      <c r="GXG89" s="888"/>
      <c r="GXH89" s="888"/>
      <c r="GXI89" s="888"/>
      <c r="GXJ89" s="888"/>
      <c r="GXK89" s="888"/>
      <c r="GXL89" s="888"/>
      <c r="GXM89" s="888"/>
      <c r="GXN89" s="888"/>
      <c r="GXO89" s="888"/>
      <c r="GXP89" s="888"/>
      <c r="GXQ89" s="888"/>
      <c r="GXR89" s="888"/>
      <c r="GXS89" s="888"/>
      <c r="GXT89" s="888"/>
      <c r="GXU89" s="888"/>
      <c r="GXV89" s="888"/>
      <c r="GXW89" s="888"/>
      <c r="GXX89" s="888"/>
      <c r="GXY89" s="888"/>
      <c r="GXZ89" s="888"/>
      <c r="GYA89" s="888"/>
      <c r="GYB89" s="888"/>
      <c r="GYC89" s="888"/>
      <c r="GYD89" s="888"/>
      <c r="GYE89" s="888"/>
      <c r="GYF89" s="888"/>
      <c r="GYG89" s="888"/>
      <c r="GYH89" s="888"/>
      <c r="GYI89" s="888"/>
      <c r="GYJ89" s="888"/>
      <c r="GYK89" s="888"/>
      <c r="GYL89" s="888"/>
      <c r="GYM89" s="888"/>
      <c r="GYN89" s="888"/>
      <c r="GYO89" s="888"/>
      <c r="GYP89" s="888"/>
      <c r="GYQ89" s="888"/>
      <c r="GYR89" s="888"/>
      <c r="GYS89" s="888"/>
      <c r="GYT89" s="888"/>
      <c r="GYU89" s="888"/>
      <c r="GYV89" s="888"/>
      <c r="GYW89" s="888"/>
      <c r="GYX89" s="888"/>
      <c r="GYY89" s="888"/>
      <c r="GYZ89" s="888"/>
      <c r="GZA89" s="888"/>
      <c r="GZB89" s="888"/>
      <c r="GZC89" s="888"/>
      <c r="GZD89" s="888"/>
      <c r="GZE89" s="888"/>
      <c r="GZF89" s="888"/>
      <c r="GZG89" s="888"/>
      <c r="GZH89" s="888"/>
      <c r="GZI89" s="888"/>
      <c r="GZJ89" s="888"/>
      <c r="GZK89" s="888"/>
      <c r="GZL89" s="888"/>
      <c r="GZM89" s="888"/>
      <c r="GZN89" s="888"/>
      <c r="GZO89" s="888"/>
      <c r="GZP89" s="888"/>
      <c r="GZQ89" s="888"/>
      <c r="GZR89" s="888"/>
      <c r="GZS89" s="888"/>
      <c r="GZT89" s="888"/>
      <c r="GZU89" s="888"/>
      <c r="GZV89" s="888"/>
      <c r="GZW89" s="888"/>
      <c r="GZX89" s="888"/>
      <c r="GZY89" s="888"/>
      <c r="GZZ89" s="888"/>
      <c r="HAA89" s="888"/>
      <c r="HAB89" s="888"/>
      <c r="HAC89" s="888"/>
      <c r="HAD89" s="888"/>
      <c r="HAE89" s="888"/>
      <c r="HAF89" s="888"/>
      <c r="HAG89" s="888"/>
      <c r="HAH89" s="888"/>
      <c r="HAI89" s="888"/>
      <c r="HAJ89" s="888"/>
      <c r="HAK89" s="888"/>
      <c r="HAL89" s="888"/>
      <c r="HAM89" s="888"/>
      <c r="HAN89" s="888"/>
      <c r="HAO89" s="888"/>
      <c r="HAP89" s="888"/>
      <c r="HAQ89" s="888"/>
      <c r="HAR89" s="888"/>
      <c r="HAS89" s="888"/>
      <c r="HAT89" s="888"/>
      <c r="HAU89" s="888"/>
      <c r="HAV89" s="888"/>
      <c r="HAW89" s="888"/>
      <c r="HAX89" s="888"/>
      <c r="HAY89" s="888"/>
      <c r="HAZ89" s="888"/>
      <c r="HBA89" s="888"/>
      <c r="HBB89" s="888"/>
      <c r="HBC89" s="888"/>
      <c r="HBD89" s="888"/>
      <c r="HBE89" s="888"/>
      <c r="HBF89" s="888"/>
      <c r="HBG89" s="888"/>
      <c r="HBH89" s="888"/>
      <c r="HBI89" s="888"/>
      <c r="HBJ89" s="888"/>
      <c r="HBK89" s="888"/>
      <c r="HBL89" s="888"/>
      <c r="HBM89" s="888"/>
      <c r="HBN89" s="888"/>
      <c r="HBO89" s="888"/>
      <c r="HBP89" s="888"/>
      <c r="HBQ89" s="888"/>
      <c r="HBR89" s="888"/>
      <c r="HBS89" s="888"/>
      <c r="HBT89" s="888"/>
      <c r="HBU89" s="888"/>
      <c r="HBV89" s="888"/>
      <c r="HBW89" s="888"/>
      <c r="HBX89" s="888"/>
      <c r="HBY89" s="888"/>
      <c r="HBZ89" s="888"/>
      <c r="HCA89" s="888"/>
      <c r="HCB89" s="888"/>
      <c r="HCC89" s="888"/>
      <c r="HCD89" s="888"/>
      <c r="HCE89" s="888"/>
      <c r="HCF89" s="888"/>
      <c r="HCG89" s="888"/>
      <c r="HCH89" s="888"/>
      <c r="HCI89" s="888"/>
      <c r="HCJ89" s="888"/>
      <c r="HCK89" s="888"/>
      <c r="HCL89" s="888"/>
      <c r="HCM89" s="888"/>
      <c r="HCN89" s="888"/>
      <c r="HCO89" s="888"/>
      <c r="HCP89" s="888"/>
      <c r="HCQ89" s="888"/>
      <c r="HCR89" s="888"/>
      <c r="HCS89" s="888"/>
      <c r="HCT89" s="888"/>
      <c r="HCU89" s="888"/>
      <c r="HCV89" s="888"/>
      <c r="HCW89" s="888"/>
      <c r="HCX89" s="888"/>
      <c r="HCY89" s="888"/>
      <c r="HCZ89" s="888"/>
      <c r="HDA89" s="888"/>
      <c r="HDB89" s="888"/>
      <c r="HDC89" s="888"/>
      <c r="HDD89" s="888"/>
      <c r="HDE89" s="888"/>
      <c r="HDF89" s="888"/>
      <c r="HDG89" s="888"/>
      <c r="HDH89" s="888"/>
      <c r="HDI89" s="888"/>
      <c r="HDJ89" s="888"/>
      <c r="HDK89" s="888"/>
      <c r="HDL89" s="888"/>
      <c r="HDM89" s="888"/>
      <c r="HDN89" s="888"/>
      <c r="HDO89" s="888"/>
      <c r="HDP89" s="888"/>
      <c r="HDQ89" s="888"/>
      <c r="HDR89" s="888"/>
      <c r="HDS89" s="888"/>
      <c r="HDT89" s="888"/>
      <c r="HDU89" s="888"/>
      <c r="HDV89" s="888"/>
      <c r="HDW89" s="888"/>
      <c r="HDX89" s="888"/>
      <c r="HDY89" s="888"/>
      <c r="HDZ89" s="888"/>
      <c r="HEA89" s="888"/>
      <c r="HEB89" s="888"/>
      <c r="HEC89" s="888"/>
      <c r="HED89" s="888"/>
      <c r="HEE89" s="888"/>
      <c r="HEF89" s="888"/>
      <c r="HEG89" s="888"/>
      <c r="HEH89" s="888"/>
      <c r="HEI89" s="888"/>
      <c r="HEJ89" s="888"/>
      <c r="HEK89" s="888"/>
      <c r="HEL89" s="888"/>
      <c r="HEM89" s="888"/>
      <c r="HEN89" s="888"/>
      <c r="HEO89" s="888"/>
      <c r="HEP89" s="888"/>
      <c r="HEQ89" s="888"/>
      <c r="HER89" s="888"/>
      <c r="HES89" s="888"/>
      <c r="HET89" s="888"/>
      <c r="HEU89" s="888"/>
      <c r="HEV89" s="888"/>
      <c r="HEW89" s="888"/>
      <c r="HEX89" s="888"/>
      <c r="HEY89" s="888"/>
      <c r="HEZ89" s="888"/>
      <c r="HFA89" s="888"/>
      <c r="HFB89" s="888"/>
      <c r="HFC89" s="888"/>
      <c r="HFD89" s="888"/>
      <c r="HFE89" s="888"/>
      <c r="HFF89" s="888"/>
      <c r="HFG89" s="888"/>
      <c r="HFH89" s="888"/>
      <c r="HFI89" s="888"/>
      <c r="HFJ89" s="888"/>
      <c r="HFK89" s="888"/>
      <c r="HFL89" s="888"/>
      <c r="HFM89" s="888"/>
      <c r="HFN89" s="888"/>
      <c r="HFO89" s="888"/>
      <c r="HFP89" s="888"/>
      <c r="HFQ89" s="888"/>
      <c r="HFR89" s="888"/>
      <c r="HFS89" s="888"/>
      <c r="HFT89" s="888"/>
      <c r="HFU89" s="888"/>
      <c r="HFV89" s="888"/>
      <c r="HFW89" s="888"/>
      <c r="HFX89" s="888"/>
      <c r="HFY89" s="888"/>
      <c r="HFZ89" s="888"/>
      <c r="HGA89" s="888"/>
      <c r="HGB89" s="888"/>
      <c r="HGC89" s="888"/>
      <c r="HGD89" s="888"/>
      <c r="HGE89" s="888"/>
      <c r="HGF89" s="888"/>
      <c r="HGG89" s="888"/>
      <c r="HGH89" s="888"/>
      <c r="HGI89" s="888"/>
      <c r="HGJ89" s="888"/>
      <c r="HGK89" s="888"/>
      <c r="HGL89" s="888"/>
      <c r="HGM89" s="888"/>
      <c r="HGN89" s="888"/>
      <c r="HGO89" s="888"/>
      <c r="HGP89" s="888"/>
      <c r="HGQ89" s="888"/>
      <c r="HGR89" s="888"/>
      <c r="HGS89" s="888"/>
      <c r="HGT89" s="888"/>
      <c r="HGU89" s="888"/>
      <c r="HGV89" s="888"/>
      <c r="HGW89" s="888"/>
      <c r="HGX89" s="888"/>
      <c r="HGY89" s="888"/>
      <c r="HGZ89" s="888"/>
      <c r="HHA89" s="888"/>
      <c r="HHB89" s="888"/>
      <c r="HHC89" s="888"/>
      <c r="HHD89" s="888"/>
      <c r="HHE89" s="888"/>
      <c r="HHF89" s="888"/>
      <c r="HHG89" s="888"/>
      <c r="HHH89" s="888"/>
      <c r="HHI89" s="888"/>
      <c r="HHJ89" s="888"/>
      <c r="HHK89" s="888"/>
      <c r="HHL89" s="888"/>
      <c r="HHM89" s="888"/>
      <c r="HHN89" s="888"/>
      <c r="HHO89" s="888"/>
      <c r="HHP89" s="888"/>
      <c r="HHQ89" s="888"/>
      <c r="HHR89" s="888"/>
      <c r="HHS89" s="888"/>
      <c r="HHT89" s="888"/>
      <c r="HHU89" s="888"/>
      <c r="HHV89" s="888"/>
      <c r="HHW89" s="888"/>
      <c r="HHX89" s="888"/>
      <c r="HHY89" s="888"/>
      <c r="HHZ89" s="888"/>
      <c r="HIA89" s="888"/>
      <c r="HIB89" s="888"/>
      <c r="HIC89" s="888"/>
      <c r="HID89" s="888"/>
      <c r="HIE89" s="888"/>
      <c r="HIF89" s="888"/>
      <c r="HIG89" s="888"/>
      <c r="HIH89" s="888"/>
      <c r="HII89" s="888"/>
      <c r="HIJ89" s="888"/>
      <c r="HIK89" s="888"/>
      <c r="HIL89" s="888"/>
      <c r="HIM89" s="888"/>
      <c r="HIN89" s="888"/>
      <c r="HIO89" s="888"/>
      <c r="HIP89" s="888"/>
      <c r="HIQ89" s="888"/>
      <c r="HIR89" s="888"/>
      <c r="HIS89" s="888"/>
      <c r="HIT89" s="888"/>
      <c r="HIU89" s="888"/>
      <c r="HIV89" s="888"/>
      <c r="HIW89" s="888"/>
      <c r="HIX89" s="888"/>
      <c r="HIY89" s="888"/>
      <c r="HIZ89" s="888"/>
      <c r="HJA89" s="888"/>
      <c r="HJB89" s="888"/>
      <c r="HJC89" s="888"/>
      <c r="HJD89" s="888"/>
      <c r="HJE89" s="888"/>
      <c r="HJF89" s="888"/>
      <c r="HJG89" s="888"/>
      <c r="HJH89" s="888"/>
      <c r="HJI89" s="888"/>
      <c r="HJJ89" s="888"/>
      <c r="HJK89" s="888"/>
      <c r="HJL89" s="888"/>
      <c r="HJM89" s="888"/>
      <c r="HJN89" s="888"/>
      <c r="HJO89" s="888"/>
      <c r="HJP89" s="888"/>
      <c r="HJQ89" s="888"/>
      <c r="HJR89" s="888"/>
      <c r="HJS89" s="888"/>
      <c r="HJT89" s="888"/>
      <c r="HJU89" s="888"/>
      <c r="HJV89" s="888"/>
      <c r="HJW89" s="888"/>
      <c r="HJX89" s="888"/>
      <c r="HJY89" s="888"/>
      <c r="HJZ89" s="888"/>
      <c r="HKA89" s="888"/>
      <c r="HKB89" s="888"/>
      <c r="HKC89" s="888"/>
      <c r="HKD89" s="888"/>
      <c r="HKE89" s="888"/>
      <c r="HKF89" s="888"/>
      <c r="HKG89" s="888"/>
      <c r="HKH89" s="888"/>
      <c r="HKI89" s="888"/>
      <c r="HKJ89" s="888"/>
      <c r="HKK89" s="888"/>
      <c r="HKL89" s="888"/>
      <c r="HKM89" s="888"/>
      <c r="HKN89" s="888"/>
      <c r="HKO89" s="888"/>
      <c r="HKP89" s="888"/>
      <c r="HKQ89" s="888"/>
      <c r="HKR89" s="888"/>
      <c r="HKS89" s="888"/>
      <c r="HKT89" s="888"/>
      <c r="HKU89" s="888"/>
      <c r="HKV89" s="888"/>
      <c r="HKW89" s="888"/>
      <c r="HKX89" s="888"/>
      <c r="HKY89" s="888"/>
      <c r="HKZ89" s="888"/>
      <c r="HLA89" s="888"/>
      <c r="HLB89" s="888"/>
      <c r="HLC89" s="888"/>
      <c r="HLD89" s="888"/>
      <c r="HLE89" s="888"/>
      <c r="HLF89" s="888"/>
      <c r="HLG89" s="888"/>
      <c r="HLH89" s="888"/>
      <c r="HLI89" s="888"/>
      <c r="HLJ89" s="888"/>
      <c r="HLK89" s="888"/>
      <c r="HLL89" s="888"/>
      <c r="HLM89" s="888"/>
      <c r="HLN89" s="888"/>
      <c r="HLO89" s="888"/>
      <c r="HLP89" s="888"/>
      <c r="HLQ89" s="888"/>
      <c r="HLR89" s="888"/>
      <c r="HLS89" s="888"/>
      <c r="HLT89" s="888"/>
      <c r="HLU89" s="888"/>
      <c r="HLV89" s="888"/>
      <c r="HLW89" s="888"/>
      <c r="HLX89" s="888"/>
      <c r="HLY89" s="888"/>
      <c r="HLZ89" s="888"/>
      <c r="HMA89" s="888"/>
      <c r="HMB89" s="888"/>
      <c r="HMC89" s="888"/>
      <c r="HMD89" s="888"/>
      <c r="HME89" s="888"/>
      <c r="HMF89" s="888"/>
      <c r="HMG89" s="888"/>
      <c r="HMH89" s="888"/>
      <c r="HMI89" s="888"/>
      <c r="HMJ89" s="888"/>
      <c r="HMK89" s="888"/>
      <c r="HML89" s="888"/>
      <c r="HMM89" s="888"/>
      <c r="HMN89" s="888"/>
      <c r="HMO89" s="888"/>
      <c r="HMP89" s="888"/>
      <c r="HMQ89" s="888"/>
      <c r="HMR89" s="888"/>
      <c r="HMS89" s="888"/>
      <c r="HMT89" s="888"/>
      <c r="HMU89" s="888"/>
      <c r="HMV89" s="888"/>
      <c r="HMW89" s="888"/>
      <c r="HMX89" s="888"/>
      <c r="HMY89" s="888"/>
      <c r="HMZ89" s="888"/>
      <c r="HNA89" s="888"/>
      <c r="HNB89" s="888"/>
      <c r="HNC89" s="888"/>
      <c r="HND89" s="888"/>
      <c r="HNE89" s="888"/>
      <c r="HNF89" s="888"/>
      <c r="HNG89" s="888"/>
      <c r="HNH89" s="888"/>
      <c r="HNI89" s="888"/>
      <c r="HNJ89" s="888"/>
      <c r="HNK89" s="888"/>
      <c r="HNL89" s="888"/>
      <c r="HNM89" s="888"/>
      <c r="HNN89" s="888"/>
      <c r="HNO89" s="888"/>
      <c r="HNP89" s="888"/>
      <c r="HNQ89" s="888"/>
      <c r="HNR89" s="888"/>
      <c r="HNS89" s="888"/>
      <c r="HNT89" s="888"/>
      <c r="HNU89" s="888"/>
      <c r="HNV89" s="888"/>
      <c r="HNW89" s="888"/>
      <c r="HNX89" s="888"/>
      <c r="HNY89" s="888"/>
      <c r="HNZ89" s="888"/>
      <c r="HOA89" s="888"/>
      <c r="HOB89" s="888"/>
      <c r="HOC89" s="888"/>
      <c r="HOD89" s="888"/>
      <c r="HOE89" s="888"/>
      <c r="HOF89" s="888"/>
      <c r="HOG89" s="888"/>
      <c r="HOH89" s="888"/>
      <c r="HOI89" s="888"/>
      <c r="HOJ89" s="888"/>
      <c r="HOK89" s="888"/>
      <c r="HOL89" s="888"/>
      <c r="HOM89" s="888"/>
      <c r="HON89" s="888"/>
      <c r="HOO89" s="888"/>
      <c r="HOP89" s="888"/>
      <c r="HOQ89" s="888"/>
      <c r="HOR89" s="888"/>
      <c r="HOS89" s="888"/>
      <c r="HOT89" s="888"/>
      <c r="HOU89" s="888"/>
      <c r="HOV89" s="888"/>
      <c r="HOW89" s="888"/>
      <c r="HOX89" s="888"/>
      <c r="HOY89" s="888"/>
      <c r="HOZ89" s="888"/>
      <c r="HPA89" s="888"/>
      <c r="HPB89" s="888"/>
      <c r="HPC89" s="888"/>
      <c r="HPD89" s="888"/>
      <c r="HPE89" s="888"/>
      <c r="HPF89" s="888"/>
      <c r="HPG89" s="888"/>
      <c r="HPH89" s="888"/>
      <c r="HPI89" s="888"/>
      <c r="HPJ89" s="888"/>
      <c r="HPK89" s="888"/>
      <c r="HPL89" s="888"/>
      <c r="HPM89" s="888"/>
      <c r="HPN89" s="888"/>
      <c r="HPO89" s="888"/>
      <c r="HPP89" s="888"/>
      <c r="HPQ89" s="888"/>
      <c r="HPR89" s="888"/>
      <c r="HPS89" s="888"/>
      <c r="HPT89" s="888"/>
      <c r="HPU89" s="888"/>
      <c r="HPV89" s="888"/>
      <c r="HPW89" s="888"/>
      <c r="HPX89" s="888"/>
      <c r="HPY89" s="888"/>
      <c r="HPZ89" s="888"/>
      <c r="HQA89" s="888"/>
      <c r="HQB89" s="888"/>
      <c r="HQC89" s="888"/>
      <c r="HQD89" s="888"/>
      <c r="HQE89" s="888"/>
      <c r="HQF89" s="888"/>
      <c r="HQG89" s="888"/>
      <c r="HQH89" s="888"/>
      <c r="HQI89" s="888"/>
      <c r="HQJ89" s="888"/>
      <c r="HQK89" s="888"/>
      <c r="HQL89" s="888"/>
      <c r="HQM89" s="888"/>
      <c r="HQN89" s="888"/>
      <c r="HQO89" s="888"/>
      <c r="HQP89" s="888"/>
      <c r="HQQ89" s="888"/>
      <c r="HQR89" s="888"/>
      <c r="HQS89" s="888"/>
      <c r="HQT89" s="888"/>
      <c r="HQU89" s="888"/>
      <c r="HQV89" s="888"/>
      <c r="HQW89" s="888"/>
      <c r="HQX89" s="888"/>
      <c r="HQY89" s="888"/>
      <c r="HQZ89" s="888"/>
      <c r="HRA89" s="888"/>
      <c r="HRB89" s="888"/>
      <c r="HRC89" s="888"/>
      <c r="HRD89" s="888"/>
      <c r="HRE89" s="888"/>
      <c r="HRF89" s="888"/>
      <c r="HRG89" s="888"/>
      <c r="HRH89" s="888"/>
      <c r="HRI89" s="888"/>
      <c r="HRJ89" s="888"/>
      <c r="HRK89" s="888"/>
      <c r="HRL89" s="888"/>
      <c r="HRM89" s="888"/>
      <c r="HRN89" s="888"/>
      <c r="HRO89" s="888"/>
      <c r="HRP89" s="888"/>
      <c r="HRQ89" s="888"/>
      <c r="HRR89" s="888"/>
      <c r="HRS89" s="888"/>
      <c r="HRT89" s="888"/>
      <c r="HRU89" s="888"/>
      <c r="HRV89" s="888"/>
      <c r="HRW89" s="888"/>
      <c r="HRX89" s="888"/>
      <c r="HRY89" s="888"/>
      <c r="HRZ89" s="888"/>
      <c r="HSA89" s="888"/>
      <c r="HSB89" s="888"/>
      <c r="HSC89" s="888"/>
      <c r="HSD89" s="888"/>
      <c r="HSE89" s="888"/>
      <c r="HSF89" s="888"/>
      <c r="HSG89" s="888"/>
      <c r="HSH89" s="888"/>
      <c r="HSI89" s="888"/>
      <c r="HSJ89" s="888"/>
      <c r="HSK89" s="888"/>
      <c r="HSL89" s="888"/>
      <c r="HSM89" s="888"/>
      <c r="HSN89" s="888"/>
      <c r="HSO89" s="888"/>
      <c r="HSP89" s="888"/>
      <c r="HSQ89" s="888"/>
      <c r="HSR89" s="888"/>
      <c r="HSS89" s="888"/>
      <c r="HST89" s="888"/>
      <c r="HSU89" s="888"/>
      <c r="HSV89" s="888"/>
      <c r="HSW89" s="888"/>
      <c r="HSX89" s="888"/>
      <c r="HSY89" s="888"/>
      <c r="HSZ89" s="888"/>
      <c r="HTA89" s="888"/>
      <c r="HTB89" s="888"/>
      <c r="HTC89" s="888"/>
      <c r="HTD89" s="888"/>
      <c r="HTE89" s="888"/>
      <c r="HTF89" s="888"/>
      <c r="HTG89" s="888"/>
      <c r="HTH89" s="888"/>
      <c r="HTI89" s="888"/>
      <c r="HTJ89" s="888"/>
      <c r="HTK89" s="888"/>
      <c r="HTL89" s="888"/>
      <c r="HTM89" s="888"/>
      <c r="HTN89" s="888"/>
      <c r="HTO89" s="888"/>
      <c r="HTP89" s="888"/>
      <c r="HTQ89" s="888"/>
      <c r="HTR89" s="888"/>
      <c r="HTS89" s="888"/>
      <c r="HTT89" s="888"/>
      <c r="HTU89" s="888"/>
      <c r="HTV89" s="888"/>
      <c r="HTW89" s="888"/>
      <c r="HTX89" s="888"/>
      <c r="HTY89" s="888"/>
      <c r="HTZ89" s="888"/>
      <c r="HUA89" s="888"/>
      <c r="HUB89" s="888"/>
      <c r="HUC89" s="888"/>
      <c r="HUD89" s="888"/>
      <c r="HUE89" s="888"/>
      <c r="HUF89" s="888"/>
      <c r="HUG89" s="888"/>
      <c r="HUH89" s="888"/>
      <c r="HUI89" s="888"/>
      <c r="HUJ89" s="888"/>
      <c r="HUK89" s="888"/>
      <c r="HUL89" s="888"/>
      <c r="HUM89" s="888"/>
      <c r="HUN89" s="888"/>
      <c r="HUO89" s="888"/>
      <c r="HUP89" s="888"/>
      <c r="HUQ89" s="888"/>
      <c r="HUR89" s="888"/>
      <c r="HUS89" s="888"/>
      <c r="HUT89" s="888"/>
      <c r="HUU89" s="888"/>
      <c r="HUV89" s="888"/>
      <c r="HUW89" s="888"/>
      <c r="HUX89" s="888"/>
      <c r="HUY89" s="888"/>
      <c r="HUZ89" s="888"/>
      <c r="HVA89" s="888"/>
      <c r="HVB89" s="888"/>
      <c r="HVC89" s="888"/>
      <c r="HVD89" s="888"/>
      <c r="HVE89" s="888"/>
      <c r="HVF89" s="888"/>
      <c r="HVG89" s="888"/>
      <c r="HVH89" s="888"/>
      <c r="HVI89" s="888"/>
      <c r="HVJ89" s="888"/>
      <c r="HVK89" s="888"/>
      <c r="HVL89" s="888"/>
      <c r="HVM89" s="888"/>
      <c r="HVN89" s="888"/>
      <c r="HVO89" s="888"/>
      <c r="HVP89" s="888"/>
      <c r="HVQ89" s="888"/>
      <c r="HVR89" s="888"/>
      <c r="HVS89" s="888"/>
      <c r="HVT89" s="888"/>
      <c r="HVU89" s="888"/>
      <c r="HVV89" s="888"/>
      <c r="HVW89" s="888"/>
      <c r="HVX89" s="888"/>
      <c r="HVY89" s="888"/>
      <c r="HVZ89" s="888"/>
      <c r="HWA89" s="888"/>
      <c r="HWB89" s="888"/>
      <c r="HWC89" s="888"/>
      <c r="HWD89" s="888"/>
      <c r="HWE89" s="888"/>
      <c r="HWF89" s="888"/>
      <c r="HWG89" s="888"/>
      <c r="HWH89" s="888"/>
      <c r="HWI89" s="888"/>
      <c r="HWJ89" s="888"/>
      <c r="HWK89" s="888"/>
      <c r="HWL89" s="888"/>
      <c r="HWM89" s="888"/>
      <c r="HWN89" s="888"/>
      <c r="HWO89" s="888"/>
      <c r="HWP89" s="888"/>
      <c r="HWQ89" s="888"/>
      <c r="HWR89" s="888"/>
      <c r="HWS89" s="888"/>
      <c r="HWT89" s="888"/>
      <c r="HWU89" s="888"/>
      <c r="HWV89" s="888"/>
      <c r="HWW89" s="888"/>
      <c r="HWX89" s="888"/>
      <c r="HWY89" s="888"/>
      <c r="HWZ89" s="888"/>
      <c r="HXA89" s="888"/>
      <c r="HXB89" s="888"/>
      <c r="HXC89" s="888"/>
      <c r="HXD89" s="888"/>
      <c r="HXE89" s="888"/>
      <c r="HXF89" s="888"/>
      <c r="HXG89" s="888"/>
      <c r="HXH89" s="888"/>
      <c r="HXI89" s="888"/>
      <c r="HXJ89" s="888"/>
      <c r="HXK89" s="888"/>
      <c r="HXL89" s="888"/>
      <c r="HXM89" s="888"/>
      <c r="HXN89" s="888"/>
      <c r="HXO89" s="888"/>
      <c r="HXP89" s="888"/>
      <c r="HXQ89" s="888"/>
      <c r="HXR89" s="888"/>
      <c r="HXS89" s="888"/>
      <c r="HXT89" s="888"/>
      <c r="HXU89" s="888"/>
      <c r="HXV89" s="888"/>
      <c r="HXW89" s="888"/>
      <c r="HXX89" s="888"/>
      <c r="HXY89" s="888"/>
      <c r="HXZ89" s="888"/>
      <c r="HYA89" s="888"/>
      <c r="HYB89" s="888"/>
      <c r="HYC89" s="888"/>
      <c r="HYD89" s="888"/>
      <c r="HYE89" s="888"/>
      <c r="HYF89" s="888"/>
      <c r="HYG89" s="888"/>
      <c r="HYH89" s="888"/>
      <c r="HYI89" s="888"/>
      <c r="HYJ89" s="888"/>
      <c r="HYK89" s="888"/>
      <c r="HYL89" s="888"/>
      <c r="HYM89" s="888"/>
      <c r="HYN89" s="888"/>
      <c r="HYO89" s="888"/>
      <c r="HYP89" s="888"/>
      <c r="HYQ89" s="888"/>
      <c r="HYR89" s="888"/>
      <c r="HYS89" s="888"/>
      <c r="HYT89" s="888"/>
      <c r="HYU89" s="888"/>
      <c r="HYV89" s="888"/>
      <c r="HYW89" s="888"/>
      <c r="HYX89" s="888"/>
      <c r="HYY89" s="888"/>
      <c r="HYZ89" s="888"/>
      <c r="HZA89" s="888"/>
      <c r="HZB89" s="888"/>
      <c r="HZC89" s="888"/>
      <c r="HZD89" s="888"/>
      <c r="HZE89" s="888"/>
      <c r="HZF89" s="888"/>
      <c r="HZG89" s="888"/>
      <c r="HZH89" s="888"/>
      <c r="HZI89" s="888"/>
      <c r="HZJ89" s="888"/>
      <c r="HZK89" s="888"/>
      <c r="HZL89" s="888"/>
      <c r="HZM89" s="888"/>
      <c r="HZN89" s="888"/>
      <c r="HZO89" s="888"/>
      <c r="HZP89" s="888"/>
      <c r="HZQ89" s="888"/>
      <c r="HZR89" s="888"/>
      <c r="HZS89" s="888"/>
      <c r="HZT89" s="888"/>
      <c r="HZU89" s="888"/>
      <c r="HZV89" s="888"/>
      <c r="HZW89" s="888"/>
      <c r="HZX89" s="888"/>
      <c r="HZY89" s="888"/>
      <c r="HZZ89" s="888"/>
      <c r="IAA89" s="888"/>
      <c r="IAB89" s="888"/>
      <c r="IAC89" s="888"/>
      <c r="IAD89" s="888"/>
      <c r="IAE89" s="888"/>
      <c r="IAF89" s="888"/>
      <c r="IAG89" s="888"/>
      <c r="IAH89" s="888"/>
      <c r="IAI89" s="888"/>
      <c r="IAJ89" s="888"/>
      <c r="IAK89" s="888"/>
      <c r="IAL89" s="888"/>
      <c r="IAM89" s="888"/>
      <c r="IAN89" s="888"/>
      <c r="IAO89" s="888"/>
      <c r="IAP89" s="888"/>
      <c r="IAQ89" s="888"/>
      <c r="IAR89" s="888"/>
      <c r="IAS89" s="888"/>
      <c r="IAT89" s="888"/>
      <c r="IAU89" s="888"/>
      <c r="IAV89" s="888"/>
      <c r="IAW89" s="888"/>
      <c r="IAX89" s="888"/>
      <c r="IAY89" s="888"/>
      <c r="IAZ89" s="888"/>
      <c r="IBA89" s="888"/>
      <c r="IBB89" s="888"/>
      <c r="IBC89" s="888"/>
      <c r="IBD89" s="888"/>
      <c r="IBE89" s="888"/>
      <c r="IBF89" s="888"/>
      <c r="IBG89" s="888"/>
      <c r="IBH89" s="888"/>
      <c r="IBI89" s="888"/>
      <c r="IBJ89" s="888"/>
      <c r="IBK89" s="888"/>
      <c r="IBL89" s="888"/>
      <c r="IBM89" s="888"/>
      <c r="IBN89" s="888"/>
      <c r="IBO89" s="888"/>
      <c r="IBP89" s="888"/>
      <c r="IBQ89" s="888"/>
      <c r="IBR89" s="888"/>
      <c r="IBS89" s="888"/>
      <c r="IBT89" s="888"/>
      <c r="IBU89" s="888"/>
      <c r="IBV89" s="888"/>
      <c r="IBW89" s="888"/>
      <c r="IBX89" s="888"/>
      <c r="IBY89" s="888"/>
      <c r="IBZ89" s="888"/>
      <c r="ICA89" s="888"/>
      <c r="ICB89" s="888"/>
      <c r="ICC89" s="888"/>
      <c r="ICD89" s="888"/>
      <c r="ICE89" s="888"/>
      <c r="ICF89" s="888"/>
      <c r="ICG89" s="888"/>
      <c r="ICH89" s="888"/>
      <c r="ICI89" s="888"/>
      <c r="ICJ89" s="888"/>
      <c r="ICK89" s="888"/>
      <c r="ICL89" s="888"/>
      <c r="ICM89" s="888"/>
      <c r="ICN89" s="888"/>
      <c r="ICO89" s="888"/>
      <c r="ICP89" s="888"/>
      <c r="ICQ89" s="888"/>
      <c r="ICR89" s="888"/>
      <c r="ICS89" s="888"/>
      <c r="ICT89" s="888"/>
      <c r="ICU89" s="888"/>
      <c r="ICV89" s="888"/>
      <c r="ICW89" s="888"/>
      <c r="ICX89" s="888"/>
      <c r="ICY89" s="888"/>
      <c r="ICZ89" s="888"/>
      <c r="IDA89" s="888"/>
      <c r="IDB89" s="888"/>
      <c r="IDC89" s="888"/>
      <c r="IDD89" s="888"/>
      <c r="IDE89" s="888"/>
      <c r="IDF89" s="888"/>
      <c r="IDG89" s="888"/>
      <c r="IDH89" s="888"/>
      <c r="IDI89" s="888"/>
      <c r="IDJ89" s="888"/>
      <c r="IDK89" s="888"/>
      <c r="IDL89" s="888"/>
      <c r="IDM89" s="888"/>
      <c r="IDN89" s="888"/>
      <c r="IDO89" s="888"/>
      <c r="IDP89" s="888"/>
      <c r="IDQ89" s="888"/>
      <c r="IDR89" s="888"/>
      <c r="IDS89" s="888"/>
      <c r="IDT89" s="888"/>
      <c r="IDU89" s="888"/>
      <c r="IDV89" s="888"/>
      <c r="IDW89" s="888"/>
      <c r="IDX89" s="888"/>
      <c r="IDY89" s="888"/>
      <c r="IDZ89" s="888"/>
      <c r="IEA89" s="888"/>
      <c r="IEB89" s="888"/>
      <c r="IEC89" s="888"/>
      <c r="IED89" s="888"/>
      <c r="IEE89" s="888"/>
      <c r="IEF89" s="888"/>
      <c r="IEG89" s="888"/>
      <c r="IEH89" s="888"/>
      <c r="IEI89" s="888"/>
      <c r="IEJ89" s="888"/>
      <c r="IEK89" s="888"/>
      <c r="IEL89" s="888"/>
      <c r="IEM89" s="888"/>
      <c r="IEN89" s="888"/>
      <c r="IEO89" s="888"/>
      <c r="IEP89" s="888"/>
      <c r="IEQ89" s="888"/>
      <c r="IER89" s="888"/>
      <c r="IES89" s="888"/>
      <c r="IET89" s="888"/>
      <c r="IEU89" s="888"/>
      <c r="IEV89" s="888"/>
      <c r="IEW89" s="888"/>
      <c r="IEX89" s="888"/>
      <c r="IEY89" s="888"/>
      <c r="IEZ89" s="888"/>
      <c r="IFA89" s="888"/>
      <c r="IFB89" s="888"/>
      <c r="IFC89" s="888"/>
      <c r="IFD89" s="888"/>
      <c r="IFE89" s="888"/>
      <c r="IFF89" s="888"/>
      <c r="IFG89" s="888"/>
      <c r="IFH89" s="888"/>
      <c r="IFI89" s="888"/>
      <c r="IFJ89" s="888"/>
      <c r="IFK89" s="888"/>
      <c r="IFL89" s="888"/>
      <c r="IFM89" s="888"/>
      <c r="IFN89" s="888"/>
      <c r="IFO89" s="888"/>
      <c r="IFP89" s="888"/>
      <c r="IFQ89" s="888"/>
      <c r="IFR89" s="888"/>
      <c r="IFS89" s="888"/>
      <c r="IFT89" s="888"/>
      <c r="IFU89" s="888"/>
      <c r="IFV89" s="888"/>
      <c r="IFW89" s="888"/>
      <c r="IFX89" s="888"/>
      <c r="IFY89" s="888"/>
      <c r="IFZ89" s="888"/>
      <c r="IGA89" s="888"/>
      <c r="IGB89" s="888"/>
      <c r="IGC89" s="888"/>
      <c r="IGD89" s="888"/>
      <c r="IGE89" s="888"/>
      <c r="IGF89" s="888"/>
      <c r="IGG89" s="888"/>
      <c r="IGH89" s="888"/>
      <c r="IGI89" s="888"/>
      <c r="IGJ89" s="888"/>
      <c r="IGK89" s="888"/>
      <c r="IGL89" s="888"/>
      <c r="IGM89" s="888"/>
      <c r="IGN89" s="888"/>
      <c r="IGO89" s="888"/>
      <c r="IGP89" s="888"/>
      <c r="IGQ89" s="888"/>
      <c r="IGR89" s="888"/>
      <c r="IGS89" s="888"/>
      <c r="IGT89" s="888"/>
      <c r="IGU89" s="888"/>
      <c r="IGV89" s="888"/>
      <c r="IGW89" s="888"/>
      <c r="IGX89" s="888"/>
      <c r="IGY89" s="888"/>
      <c r="IGZ89" s="888"/>
      <c r="IHA89" s="888"/>
      <c r="IHB89" s="888"/>
      <c r="IHC89" s="888"/>
      <c r="IHD89" s="888"/>
      <c r="IHE89" s="888"/>
      <c r="IHF89" s="888"/>
      <c r="IHG89" s="888"/>
      <c r="IHH89" s="888"/>
      <c r="IHI89" s="888"/>
      <c r="IHJ89" s="888"/>
      <c r="IHK89" s="888"/>
      <c r="IHL89" s="888"/>
      <c r="IHM89" s="888"/>
      <c r="IHN89" s="888"/>
      <c r="IHO89" s="888"/>
      <c r="IHP89" s="888"/>
      <c r="IHQ89" s="888"/>
      <c r="IHR89" s="888"/>
      <c r="IHS89" s="888"/>
      <c r="IHT89" s="888"/>
      <c r="IHU89" s="888"/>
      <c r="IHV89" s="888"/>
      <c r="IHW89" s="888"/>
      <c r="IHX89" s="888"/>
      <c r="IHY89" s="888"/>
      <c r="IHZ89" s="888"/>
      <c r="IIA89" s="888"/>
      <c r="IIB89" s="888"/>
      <c r="IIC89" s="888"/>
      <c r="IID89" s="888"/>
      <c r="IIE89" s="888"/>
      <c r="IIF89" s="888"/>
      <c r="IIG89" s="888"/>
      <c r="IIH89" s="888"/>
      <c r="III89" s="888"/>
      <c r="IIJ89" s="888"/>
      <c r="IIK89" s="888"/>
      <c r="IIL89" s="888"/>
      <c r="IIM89" s="888"/>
      <c r="IIN89" s="888"/>
      <c r="IIO89" s="888"/>
      <c r="IIP89" s="888"/>
      <c r="IIQ89" s="888"/>
      <c r="IIR89" s="888"/>
      <c r="IIS89" s="888"/>
      <c r="IIT89" s="888"/>
      <c r="IIU89" s="888"/>
      <c r="IIV89" s="888"/>
      <c r="IIW89" s="888"/>
      <c r="IIX89" s="888"/>
      <c r="IIY89" s="888"/>
      <c r="IIZ89" s="888"/>
      <c r="IJA89" s="888"/>
      <c r="IJB89" s="888"/>
      <c r="IJC89" s="888"/>
      <c r="IJD89" s="888"/>
      <c r="IJE89" s="888"/>
      <c r="IJF89" s="888"/>
      <c r="IJG89" s="888"/>
      <c r="IJH89" s="888"/>
      <c r="IJI89" s="888"/>
      <c r="IJJ89" s="888"/>
      <c r="IJK89" s="888"/>
      <c r="IJL89" s="888"/>
      <c r="IJM89" s="888"/>
      <c r="IJN89" s="888"/>
      <c r="IJO89" s="888"/>
      <c r="IJP89" s="888"/>
      <c r="IJQ89" s="888"/>
      <c r="IJR89" s="888"/>
      <c r="IJS89" s="888"/>
      <c r="IJT89" s="888"/>
      <c r="IJU89" s="888"/>
      <c r="IJV89" s="888"/>
      <c r="IJW89" s="888"/>
      <c r="IJX89" s="888"/>
      <c r="IJY89" s="888"/>
      <c r="IJZ89" s="888"/>
      <c r="IKA89" s="888"/>
      <c r="IKB89" s="888"/>
      <c r="IKC89" s="888"/>
      <c r="IKD89" s="888"/>
      <c r="IKE89" s="888"/>
      <c r="IKF89" s="888"/>
      <c r="IKG89" s="888"/>
      <c r="IKH89" s="888"/>
      <c r="IKI89" s="888"/>
      <c r="IKJ89" s="888"/>
      <c r="IKK89" s="888"/>
      <c r="IKL89" s="888"/>
      <c r="IKM89" s="888"/>
      <c r="IKN89" s="888"/>
      <c r="IKO89" s="888"/>
      <c r="IKP89" s="888"/>
      <c r="IKQ89" s="888"/>
      <c r="IKR89" s="888"/>
      <c r="IKS89" s="888"/>
      <c r="IKT89" s="888"/>
      <c r="IKU89" s="888"/>
      <c r="IKV89" s="888"/>
      <c r="IKW89" s="888"/>
      <c r="IKX89" s="888"/>
      <c r="IKY89" s="888"/>
      <c r="IKZ89" s="888"/>
      <c r="ILA89" s="888"/>
      <c r="ILB89" s="888"/>
      <c r="ILC89" s="888"/>
      <c r="ILD89" s="888"/>
      <c r="ILE89" s="888"/>
      <c r="ILF89" s="888"/>
      <c r="ILG89" s="888"/>
      <c r="ILH89" s="888"/>
      <c r="ILI89" s="888"/>
      <c r="ILJ89" s="888"/>
      <c r="ILK89" s="888"/>
      <c r="ILL89" s="888"/>
      <c r="ILM89" s="888"/>
      <c r="ILN89" s="888"/>
      <c r="ILO89" s="888"/>
      <c r="ILP89" s="888"/>
      <c r="ILQ89" s="888"/>
      <c r="ILR89" s="888"/>
      <c r="ILS89" s="888"/>
      <c r="ILT89" s="888"/>
      <c r="ILU89" s="888"/>
      <c r="ILV89" s="888"/>
      <c r="ILW89" s="888"/>
      <c r="ILX89" s="888"/>
      <c r="ILY89" s="888"/>
      <c r="ILZ89" s="888"/>
      <c r="IMA89" s="888"/>
      <c r="IMB89" s="888"/>
      <c r="IMC89" s="888"/>
      <c r="IMD89" s="888"/>
      <c r="IME89" s="888"/>
      <c r="IMF89" s="888"/>
      <c r="IMG89" s="888"/>
      <c r="IMH89" s="888"/>
      <c r="IMI89" s="888"/>
      <c r="IMJ89" s="888"/>
      <c r="IMK89" s="888"/>
      <c r="IML89" s="888"/>
      <c r="IMM89" s="888"/>
      <c r="IMN89" s="888"/>
      <c r="IMO89" s="888"/>
      <c r="IMP89" s="888"/>
      <c r="IMQ89" s="888"/>
      <c r="IMR89" s="888"/>
      <c r="IMS89" s="888"/>
      <c r="IMT89" s="888"/>
      <c r="IMU89" s="888"/>
      <c r="IMV89" s="888"/>
      <c r="IMW89" s="888"/>
      <c r="IMX89" s="888"/>
      <c r="IMY89" s="888"/>
      <c r="IMZ89" s="888"/>
      <c r="INA89" s="888"/>
      <c r="INB89" s="888"/>
      <c r="INC89" s="888"/>
      <c r="IND89" s="888"/>
      <c r="INE89" s="888"/>
      <c r="INF89" s="888"/>
      <c r="ING89" s="888"/>
      <c r="INH89" s="888"/>
      <c r="INI89" s="888"/>
      <c r="INJ89" s="888"/>
      <c r="INK89" s="888"/>
      <c r="INL89" s="888"/>
      <c r="INM89" s="888"/>
      <c r="INN89" s="888"/>
      <c r="INO89" s="888"/>
      <c r="INP89" s="888"/>
      <c r="INQ89" s="888"/>
      <c r="INR89" s="888"/>
      <c r="INS89" s="888"/>
      <c r="INT89" s="888"/>
      <c r="INU89" s="888"/>
      <c r="INV89" s="888"/>
      <c r="INW89" s="888"/>
      <c r="INX89" s="888"/>
      <c r="INY89" s="888"/>
      <c r="INZ89" s="888"/>
      <c r="IOA89" s="888"/>
      <c r="IOB89" s="888"/>
      <c r="IOC89" s="888"/>
      <c r="IOD89" s="888"/>
      <c r="IOE89" s="888"/>
      <c r="IOF89" s="888"/>
      <c r="IOG89" s="888"/>
      <c r="IOH89" s="888"/>
      <c r="IOI89" s="888"/>
      <c r="IOJ89" s="888"/>
      <c r="IOK89" s="888"/>
      <c r="IOL89" s="888"/>
      <c r="IOM89" s="888"/>
      <c r="ION89" s="888"/>
      <c r="IOO89" s="888"/>
      <c r="IOP89" s="888"/>
      <c r="IOQ89" s="888"/>
      <c r="IOR89" s="888"/>
      <c r="IOS89" s="888"/>
      <c r="IOT89" s="888"/>
      <c r="IOU89" s="888"/>
      <c r="IOV89" s="888"/>
      <c r="IOW89" s="888"/>
      <c r="IOX89" s="888"/>
      <c r="IOY89" s="888"/>
      <c r="IOZ89" s="888"/>
      <c r="IPA89" s="888"/>
      <c r="IPB89" s="888"/>
      <c r="IPC89" s="888"/>
      <c r="IPD89" s="888"/>
      <c r="IPE89" s="888"/>
      <c r="IPF89" s="888"/>
      <c r="IPG89" s="888"/>
      <c r="IPH89" s="888"/>
      <c r="IPI89" s="888"/>
      <c r="IPJ89" s="888"/>
      <c r="IPK89" s="888"/>
      <c r="IPL89" s="888"/>
      <c r="IPM89" s="888"/>
      <c r="IPN89" s="888"/>
      <c r="IPO89" s="888"/>
      <c r="IPP89" s="888"/>
      <c r="IPQ89" s="888"/>
      <c r="IPR89" s="888"/>
      <c r="IPS89" s="888"/>
      <c r="IPT89" s="888"/>
      <c r="IPU89" s="888"/>
      <c r="IPV89" s="888"/>
      <c r="IPW89" s="888"/>
      <c r="IPX89" s="888"/>
      <c r="IPY89" s="888"/>
      <c r="IPZ89" s="888"/>
      <c r="IQA89" s="888"/>
      <c r="IQB89" s="888"/>
      <c r="IQC89" s="888"/>
      <c r="IQD89" s="888"/>
      <c r="IQE89" s="888"/>
      <c r="IQF89" s="888"/>
      <c r="IQG89" s="888"/>
      <c r="IQH89" s="888"/>
      <c r="IQI89" s="888"/>
      <c r="IQJ89" s="888"/>
      <c r="IQK89" s="888"/>
      <c r="IQL89" s="888"/>
      <c r="IQM89" s="888"/>
      <c r="IQN89" s="888"/>
      <c r="IQO89" s="888"/>
      <c r="IQP89" s="888"/>
      <c r="IQQ89" s="888"/>
      <c r="IQR89" s="888"/>
      <c r="IQS89" s="888"/>
      <c r="IQT89" s="888"/>
      <c r="IQU89" s="888"/>
      <c r="IQV89" s="888"/>
      <c r="IQW89" s="888"/>
      <c r="IQX89" s="888"/>
      <c r="IQY89" s="888"/>
      <c r="IQZ89" s="888"/>
      <c r="IRA89" s="888"/>
      <c r="IRB89" s="888"/>
      <c r="IRC89" s="888"/>
      <c r="IRD89" s="888"/>
      <c r="IRE89" s="888"/>
      <c r="IRF89" s="888"/>
      <c r="IRG89" s="888"/>
      <c r="IRH89" s="888"/>
      <c r="IRI89" s="888"/>
      <c r="IRJ89" s="888"/>
      <c r="IRK89" s="888"/>
      <c r="IRL89" s="888"/>
      <c r="IRM89" s="888"/>
      <c r="IRN89" s="888"/>
      <c r="IRO89" s="888"/>
      <c r="IRP89" s="888"/>
      <c r="IRQ89" s="888"/>
      <c r="IRR89" s="888"/>
      <c r="IRS89" s="888"/>
      <c r="IRT89" s="888"/>
      <c r="IRU89" s="888"/>
      <c r="IRV89" s="888"/>
      <c r="IRW89" s="888"/>
      <c r="IRX89" s="888"/>
      <c r="IRY89" s="888"/>
      <c r="IRZ89" s="888"/>
      <c r="ISA89" s="888"/>
      <c r="ISB89" s="888"/>
      <c r="ISC89" s="888"/>
      <c r="ISD89" s="888"/>
      <c r="ISE89" s="888"/>
      <c r="ISF89" s="888"/>
      <c r="ISG89" s="888"/>
      <c r="ISH89" s="888"/>
      <c r="ISI89" s="888"/>
      <c r="ISJ89" s="888"/>
      <c r="ISK89" s="888"/>
      <c r="ISL89" s="888"/>
      <c r="ISM89" s="888"/>
      <c r="ISN89" s="888"/>
      <c r="ISO89" s="888"/>
      <c r="ISP89" s="888"/>
      <c r="ISQ89" s="888"/>
      <c r="ISR89" s="888"/>
      <c r="ISS89" s="888"/>
      <c r="IST89" s="888"/>
      <c r="ISU89" s="888"/>
      <c r="ISV89" s="888"/>
      <c r="ISW89" s="888"/>
      <c r="ISX89" s="888"/>
      <c r="ISY89" s="888"/>
      <c r="ISZ89" s="888"/>
      <c r="ITA89" s="888"/>
      <c r="ITB89" s="888"/>
      <c r="ITC89" s="888"/>
      <c r="ITD89" s="888"/>
      <c r="ITE89" s="888"/>
      <c r="ITF89" s="888"/>
      <c r="ITG89" s="888"/>
      <c r="ITH89" s="888"/>
      <c r="ITI89" s="888"/>
      <c r="ITJ89" s="888"/>
      <c r="ITK89" s="888"/>
      <c r="ITL89" s="888"/>
      <c r="ITM89" s="888"/>
      <c r="ITN89" s="888"/>
      <c r="ITO89" s="888"/>
      <c r="ITP89" s="888"/>
      <c r="ITQ89" s="888"/>
      <c r="ITR89" s="888"/>
      <c r="ITS89" s="888"/>
      <c r="ITT89" s="888"/>
      <c r="ITU89" s="888"/>
      <c r="ITV89" s="888"/>
      <c r="ITW89" s="888"/>
      <c r="ITX89" s="888"/>
      <c r="ITY89" s="888"/>
      <c r="ITZ89" s="888"/>
      <c r="IUA89" s="888"/>
      <c r="IUB89" s="888"/>
      <c r="IUC89" s="888"/>
      <c r="IUD89" s="888"/>
      <c r="IUE89" s="888"/>
      <c r="IUF89" s="888"/>
      <c r="IUG89" s="888"/>
      <c r="IUH89" s="888"/>
      <c r="IUI89" s="888"/>
      <c r="IUJ89" s="888"/>
      <c r="IUK89" s="888"/>
      <c r="IUL89" s="888"/>
      <c r="IUM89" s="888"/>
      <c r="IUN89" s="888"/>
      <c r="IUO89" s="888"/>
      <c r="IUP89" s="888"/>
      <c r="IUQ89" s="888"/>
      <c r="IUR89" s="888"/>
      <c r="IUS89" s="888"/>
      <c r="IUT89" s="888"/>
      <c r="IUU89" s="888"/>
      <c r="IUV89" s="888"/>
      <c r="IUW89" s="888"/>
      <c r="IUX89" s="888"/>
      <c r="IUY89" s="888"/>
      <c r="IUZ89" s="888"/>
      <c r="IVA89" s="888"/>
      <c r="IVB89" s="888"/>
      <c r="IVC89" s="888"/>
      <c r="IVD89" s="888"/>
      <c r="IVE89" s="888"/>
      <c r="IVF89" s="888"/>
      <c r="IVG89" s="888"/>
      <c r="IVH89" s="888"/>
      <c r="IVI89" s="888"/>
      <c r="IVJ89" s="888"/>
      <c r="IVK89" s="888"/>
      <c r="IVL89" s="888"/>
      <c r="IVM89" s="888"/>
      <c r="IVN89" s="888"/>
      <c r="IVO89" s="888"/>
      <c r="IVP89" s="888"/>
      <c r="IVQ89" s="888"/>
      <c r="IVR89" s="888"/>
      <c r="IVS89" s="888"/>
      <c r="IVT89" s="888"/>
      <c r="IVU89" s="888"/>
      <c r="IVV89" s="888"/>
      <c r="IVW89" s="888"/>
      <c r="IVX89" s="888"/>
      <c r="IVY89" s="888"/>
      <c r="IVZ89" s="888"/>
      <c r="IWA89" s="888"/>
      <c r="IWB89" s="888"/>
      <c r="IWC89" s="888"/>
      <c r="IWD89" s="888"/>
      <c r="IWE89" s="888"/>
      <c r="IWF89" s="888"/>
      <c r="IWG89" s="888"/>
      <c r="IWH89" s="888"/>
      <c r="IWI89" s="888"/>
      <c r="IWJ89" s="888"/>
      <c r="IWK89" s="888"/>
      <c r="IWL89" s="888"/>
      <c r="IWM89" s="888"/>
      <c r="IWN89" s="888"/>
      <c r="IWO89" s="888"/>
      <c r="IWP89" s="888"/>
      <c r="IWQ89" s="888"/>
      <c r="IWR89" s="888"/>
      <c r="IWS89" s="888"/>
      <c r="IWT89" s="888"/>
      <c r="IWU89" s="888"/>
      <c r="IWV89" s="888"/>
      <c r="IWW89" s="888"/>
      <c r="IWX89" s="888"/>
      <c r="IWY89" s="888"/>
      <c r="IWZ89" s="888"/>
      <c r="IXA89" s="888"/>
      <c r="IXB89" s="888"/>
      <c r="IXC89" s="888"/>
      <c r="IXD89" s="888"/>
      <c r="IXE89" s="888"/>
      <c r="IXF89" s="888"/>
      <c r="IXG89" s="888"/>
      <c r="IXH89" s="888"/>
      <c r="IXI89" s="888"/>
      <c r="IXJ89" s="888"/>
      <c r="IXK89" s="888"/>
      <c r="IXL89" s="888"/>
      <c r="IXM89" s="888"/>
      <c r="IXN89" s="888"/>
      <c r="IXO89" s="888"/>
      <c r="IXP89" s="888"/>
      <c r="IXQ89" s="888"/>
      <c r="IXR89" s="888"/>
      <c r="IXS89" s="888"/>
      <c r="IXT89" s="888"/>
      <c r="IXU89" s="888"/>
      <c r="IXV89" s="888"/>
      <c r="IXW89" s="888"/>
      <c r="IXX89" s="888"/>
      <c r="IXY89" s="888"/>
      <c r="IXZ89" s="888"/>
      <c r="IYA89" s="888"/>
      <c r="IYB89" s="888"/>
      <c r="IYC89" s="888"/>
      <c r="IYD89" s="888"/>
      <c r="IYE89" s="888"/>
      <c r="IYF89" s="888"/>
      <c r="IYG89" s="888"/>
      <c r="IYH89" s="888"/>
      <c r="IYI89" s="888"/>
      <c r="IYJ89" s="888"/>
      <c r="IYK89" s="888"/>
      <c r="IYL89" s="888"/>
      <c r="IYM89" s="888"/>
      <c r="IYN89" s="888"/>
      <c r="IYO89" s="888"/>
      <c r="IYP89" s="888"/>
      <c r="IYQ89" s="888"/>
      <c r="IYR89" s="888"/>
      <c r="IYS89" s="888"/>
      <c r="IYT89" s="888"/>
      <c r="IYU89" s="888"/>
      <c r="IYV89" s="888"/>
      <c r="IYW89" s="888"/>
      <c r="IYX89" s="888"/>
      <c r="IYY89" s="888"/>
      <c r="IYZ89" s="888"/>
      <c r="IZA89" s="888"/>
      <c r="IZB89" s="888"/>
      <c r="IZC89" s="888"/>
      <c r="IZD89" s="888"/>
      <c r="IZE89" s="888"/>
      <c r="IZF89" s="888"/>
      <c r="IZG89" s="888"/>
      <c r="IZH89" s="888"/>
      <c r="IZI89" s="888"/>
      <c r="IZJ89" s="888"/>
      <c r="IZK89" s="888"/>
      <c r="IZL89" s="888"/>
      <c r="IZM89" s="888"/>
      <c r="IZN89" s="888"/>
      <c r="IZO89" s="888"/>
      <c r="IZP89" s="888"/>
      <c r="IZQ89" s="888"/>
      <c r="IZR89" s="888"/>
      <c r="IZS89" s="888"/>
      <c r="IZT89" s="888"/>
      <c r="IZU89" s="888"/>
      <c r="IZV89" s="888"/>
      <c r="IZW89" s="888"/>
      <c r="IZX89" s="888"/>
      <c r="IZY89" s="888"/>
      <c r="IZZ89" s="888"/>
      <c r="JAA89" s="888"/>
      <c r="JAB89" s="888"/>
      <c r="JAC89" s="888"/>
      <c r="JAD89" s="888"/>
      <c r="JAE89" s="888"/>
      <c r="JAF89" s="888"/>
      <c r="JAG89" s="888"/>
      <c r="JAH89" s="888"/>
      <c r="JAI89" s="888"/>
      <c r="JAJ89" s="888"/>
      <c r="JAK89" s="888"/>
      <c r="JAL89" s="888"/>
      <c r="JAM89" s="888"/>
      <c r="JAN89" s="888"/>
      <c r="JAO89" s="888"/>
      <c r="JAP89" s="888"/>
      <c r="JAQ89" s="888"/>
      <c r="JAR89" s="888"/>
      <c r="JAS89" s="888"/>
      <c r="JAT89" s="888"/>
      <c r="JAU89" s="888"/>
      <c r="JAV89" s="888"/>
      <c r="JAW89" s="888"/>
      <c r="JAX89" s="888"/>
      <c r="JAY89" s="888"/>
      <c r="JAZ89" s="888"/>
      <c r="JBA89" s="888"/>
      <c r="JBB89" s="888"/>
      <c r="JBC89" s="888"/>
      <c r="JBD89" s="888"/>
      <c r="JBE89" s="888"/>
      <c r="JBF89" s="888"/>
      <c r="JBG89" s="888"/>
      <c r="JBH89" s="888"/>
      <c r="JBI89" s="888"/>
      <c r="JBJ89" s="888"/>
      <c r="JBK89" s="888"/>
      <c r="JBL89" s="888"/>
      <c r="JBM89" s="888"/>
      <c r="JBN89" s="888"/>
      <c r="JBO89" s="888"/>
      <c r="JBP89" s="888"/>
      <c r="JBQ89" s="888"/>
      <c r="JBR89" s="888"/>
      <c r="JBS89" s="888"/>
      <c r="JBT89" s="888"/>
      <c r="JBU89" s="888"/>
      <c r="JBV89" s="888"/>
      <c r="JBW89" s="888"/>
      <c r="JBX89" s="888"/>
      <c r="JBY89" s="888"/>
      <c r="JBZ89" s="888"/>
      <c r="JCA89" s="888"/>
      <c r="JCB89" s="888"/>
      <c r="JCC89" s="888"/>
      <c r="JCD89" s="888"/>
      <c r="JCE89" s="888"/>
      <c r="JCF89" s="888"/>
      <c r="JCG89" s="888"/>
      <c r="JCH89" s="888"/>
      <c r="JCI89" s="888"/>
      <c r="JCJ89" s="888"/>
      <c r="JCK89" s="888"/>
      <c r="JCL89" s="888"/>
      <c r="JCM89" s="888"/>
      <c r="JCN89" s="888"/>
      <c r="JCO89" s="888"/>
      <c r="JCP89" s="888"/>
      <c r="JCQ89" s="888"/>
      <c r="JCR89" s="888"/>
      <c r="JCS89" s="888"/>
      <c r="JCT89" s="888"/>
      <c r="JCU89" s="888"/>
      <c r="JCV89" s="888"/>
      <c r="JCW89" s="888"/>
      <c r="JCX89" s="888"/>
      <c r="JCY89" s="888"/>
      <c r="JCZ89" s="888"/>
      <c r="JDA89" s="888"/>
      <c r="JDB89" s="888"/>
      <c r="JDC89" s="888"/>
      <c r="JDD89" s="888"/>
      <c r="JDE89" s="888"/>
      <c r="JDF89" s="888"/>
      <c r="JDG89" s="888"/>
      <c r="JDH89" s="888"/>
      <c r="JDI89" s="888"/>
      <c r="JDJ89" s="888"/>
      <c r="JDK89" s="888"/>
      <c r="JDL89" s="888"/>
      <c r="JDM89" s="888"/>
      <c r="JDN89" s="888"/>
      <c r="JDO89" s="888"/>
      <c r="JDP89" s="888"/>
      <c r="JDQ89" s="888"/>
      <c r="JDR89" s="888"/>
      <c r="JDS89" s="888"/>
      <c r="JDT89" s="888"/>
      <c r="JDU89" s="888"/>
      <c r="JDV89" s="888"/>
      <c r="JDW89" s="888"/>
      <c r="JDX89" s="888"/>
      <c r="JDY89" s="888"/>
      <c r="JDZ89" s="888"/>
      <c r="JEA89" s="888"/>
      <c r="JEB89" s="888"/>
      <c r="JEC89" s="888"/>
      <c r="JED89" s="888"/>
      <c r="JEE89" s="888"/>
      <c r="JEF89" s="888"/>
      <c r="JEG89" s="888"/>
      <c r="JEH89" s="888"/>
      <c r="JEI89" s="888"/>
      <c r="JEJ89" s="888"/>
      <c r="JEK89" s="888"/>
      <c r="JEL89" s="888"/>
      <c r="JEM89" s="888"/>
      <c r="JEN89" s="888"/>
      <c r="JEO89" s="888"/>
      <c r="JEP89" s="888"/>
      <c r="JEQ89" s="888"/>
      <c r="JER89" s="888"/>
      <c r="JES89" s="888"/>
      <c r="JET89" s="888"/>
      <c r="JEU89" s="888"/>
      <c r="JEV89" s="888"/>
      <c r="JEW89" s="888"/>
      <c r="JEX89" s="888"/>
      <c r="JEY89" s="888"/>
      <c r="JEZ89" s="888"/>
      <c r="JFA89" s="888"/>
      <c r="JFB89" s="888"/>
      <c r="JFC89" s="888"/>
      <c r="JFD89" s="888"/>
      <c r="JFE89" s="888"/>
      <c r="JFF89" s="888"/>
      <c r="JFG89" s="888"/>
      <c r="JFH89" s="888"/>
      <c r="JFI89" s="888"/>
      <c r="JFJ89" s="888"/>
      <c r="JFK89" s="888"/>
      <c r="JFL89" s="888"/>
      <c r="JFM89" s="888"/>
      <c r="JFN89" s="888"/>
      <c r="JFO89" s="888"/>
      <c r="JFP89" s="888"/>
      <c r="JFQ89" s="888"/>
      <c r="JFR89" s="888"/>
      <c r="JFS89" s="888"/>
      <c r="JFT89" s="888"/>
      <c r="JFU89" s="888"/>
      <c r="JFV89" s="888"/>
      <c r="JFW89" s="888"/>
      <c r="JFX89" s="888"/>
      <c r="JFY89" s="888"/>
      <c r="JFZ89" s="888"/>
      <c r="JGA89" s="888"/>
      <c r="JGB89" s="888"/>
      <c r="JGC89" s="888"/>
      <c r="JGD89" s="888"/>
      <c r="JGE89" s="888"/>
      <c r="JGF89" s="888"/>
      <c r="JGG89" s="888"/>
      <c r="JGH89" s="888"/>
      <c r="JGI89" s="888"/>
      <c r="JGJ89" s="888"/>
      <c r="JGK89" s="888"/>
      <c r="JGL89" s="888"/>
      <c r="JGM89" s="888"/>
      <c r="JGN89" s="888"/>
      <c r="JGO89" s="888"/>
      <c r="JGP89" s="888"/>
      <c r="JGQ89" s="888"/>
      <c r="JGR89" s="888"/>
      <c r="JGS89" s="888"/>
      <c r="JGT89" s="888"/>
      <c r="JGU89" s="888"/>
      <c r="JGV89" s="888"/>
      <c r="JGW89" s="888"/>
      <c r="JGX89" s="888"/>
      <c r="JGY89" s="888"/>
      <c r="JGZ89" s="888"/>
      <c r="JHA89" s="888"/>
      <c r="JHB89" s="888"/>
      <c r="JHC89" s="888"/>
      <c r="JHD89" s="888"/>
      <c r="JHE89" s="888"/>
      <c r="JHF89" s="888"/>
      <c r="JHG89" s="888"/>
      <c r="JHH89" s="888"/>
      <c r="JHI89" s="888"/>
      <c r="JHJ89" s="888"/>
      <c r="JHK89" s="888"/>
      <c r="JHL89" s="888"/>
      <c r="JHM89" s="888"/>
      <c r="JHN89" s="888"/>
      <c r="JHO89" s="888"/>
      <c r="JHP89" s="888"/>
      <c r="JHQ89" s="888"/>
      <c r="JHR89" s="888"/>
      <c r="JHS89" s="888"/>
      <c r="JHT89" s="888"/>
      <c r="JHU89" s="888"/>
      <c r="JHV89" s="888"/>
      <c r="JHW89" s="888"/>
      <c r="JHX89" s="888"/>
      <c r="JHY89" s="888"/>
      <c r="JHZ89" s="888"/>
      <c r="JIA89" s="888"/>
      <c r="JIB89" s="888"/>
      <c r="JIC89" s="888"/>
      <c r="JID89" s="888"/>
      <c r="JIE89" s="888"/>
      <c r="JIF89" s="888"/>
      <c r="JIG89" s="888"/>
      <c r="JIH89" s="888"/>
      <c r="JII89" s="888"/>
      <c r="JIJ89" s="888"/>
      <c r="JIK89" s="888"/>
      <c r="JIL89" s="888"/>
      <c r="JIM89" s="888"/>
      <c r="JIN89" s="888"/>
      <c r="JIO89" s="888"/>
      <c r="JIP89" s="888"/>
      <c r="JIQ89" s="888"/>
      <c r="JIR89" s="888"/>
      <c r="JIS89" s="888"/>
      <c r="JIT89" s="888"/>
      <c r="JIU89" s="888"/>
      <c r="JIV89" s="888"/>
      <c r="JIW89" s="888"/>
      <c r="JIX89" s="888"/>
      <c r="JIY89" s="888"/>
      <c r="JIZ89" s="888"/>
      <c r="JJA89" s="888"/>
      <c r="JJB89" s="888"/>
      <c r="JJC89" s="888"/>
      <c r="JJD89" s="888"/>
      <c r="JJE89" s="888"/>
      <c r="JJF89" s="888"/>
      <c r="JJG89" s="888"/>
      <c r="JJH89" s="888"/>
      <c r="JJI89" s="888"/>
      <c r="JJJ89" s="888"/>
      <c r="JJK89" s="888"/>
      <c r="JJL89" s="888"/>
      <c r="JJM89" s="888"/>
      <c r="JJN89" s="888"/>
      <c r="JJO89" s="888"/>
      <c r="JJP89" s="888"/>
      <c r="JJQ89" s="888"/>
      <c r="JJR89" s="888"/>
      <c r="JJS89" s="888"/>
      <c r="JJT89" s="888"/>
      <c r="JJU89" s="888"/>
      <c r="JJV89" s="888"/>
      <c r="JJW89" s="888"/>
      <c r="JJX89" s="888"/>
      <c r="JJY89" s="888"/>
      <c r="JJZ89" s="888"/>
      <c r="JKA89" s="888"/>
      <c r="JKB89" s="888"/>
      <c r="JKC89" s="888"/>
      <c r="JKD89" s="888"/>
      <c r="JKE89" s="888"/>
      <c r="JKF89" s="888"/>
      <c r="JKG89" s="888"/>
      <c r="JKH89" s="888"/>
      <c r="JKI89" s="888"/>
      <c r="JKJ89" s="888"/>
      <c r="JKK89" s="888"/>
      <c r="JKL89" s="888"/>
      <c r="JKM89" s="888"/>
      <c r="JKN89" s="888"/>
      <c r="JKO89" s="888"/>
      <c r="JKP89" s="888"/>
      <c r="JKQ89" s="888"/>
      <c r="JKR89" s="888"/>
      <c r="JKS89" s="888"/>
      <c r="JKT89" s="888"/>
      <c r="JKU89" s="888"/>
      <c r="JKV89" s="888"/>
      <c r="JKW89" s="888"/>
      <c r="JKX89" s="888"/>
      <c r="JKY89" s="888"/>
      <c r="JKZ89" s="888"/>
      <c r="JLA89" s="888"/>
      <c r="JLB89" s="888"/>
      <c r="JLC89" s="888"/>
      <c r="JLD89" s="888"/>
      <c r="JLE89" s="888"/>
      <c r="JLF89" s="888"/>
      <c r="JLG89" s="888"/>
      <c r="JLH89" s="888"/>
      <c r="JLI89" s="888"/>
      <c r="JLJ89" s="888"/>
      <c r="JLK89" s="888"/>
      <c r="JLL89" s="888"/>
      <c r="JLM89" s="888"/>
      <c r="JLN89" s="888"/>
      <c r="JLO89" s="888"/>
      <c r="JLP89" s="888"/>
      <c r="JLQ89" s="888"/>
      <c r="JLR89" s="888"/>
      <c r="JLS89" s="888"/>
      <c r="JLT89" s="888"/>
      <c r="JLU89" s="888"/>
      <c r="JLV89" s="888"/>
      <c r="JLW89" s="888"/>
      <c r="JLX89" s="888"/>
      <c r="JLY89" s="888"/>
      <c r="JLZ89" s="888"/>
      <c r="JMA89" s="888"/>
      <c r="JMB89" s="888"/>
      <c r="JMC89" s="888"/>
      <c r="JMD89" s="888"/>
      <c r="JME89" s="888"/>
      <c r="JMF89" s="888"/>
      <c r="JMG89" s="888"/>
      <c r="JMH89" s="888"/>
      <c r="JMI89" s="888"/>
      <c r="JMJ89" s="888"/>
      <c r="JMK89" s="888"/>
      <c r="JML89" s="888"/>
      <c r="JMM89" s="888"/>
      <c r="JMN89" s="888"/>
      <c r="JMO89" s="888"/>
      <c r="JMP89" s="888"/>
      <c r="JMQ89" s="888"/>
      <c r="JMR89" s="888"/>
      <c r="JMS89" s="888"/>
      <c r="JMT89" s="888"/>
      <c r="JMU89" s="888"/>
      <c r="JMV89" s="888"/>
      <c r="JMW89" s="888"/>
      <c r="JMX89" s="888"/>
      <c r="JMY89" s="888"/>
      <c r="JMZ89" s="888"/>
      <c r="JNA89" s="888"/>
      <c r="JNB89" s="888"/>
      <c r="JNC89" s="888"/>
      <c r="JND89" s="888"/>
      <c r="JNE89" s="888"/>
      <c r="JNF89" s="888"/>
      <c r="JNG89" s="888"/>
      <c r="JNH89" s="888"/>
      <c r="JNI89" s="888"/>
      <c r="JNJ89" s="888"/>
      <c r="JNK89" s="888"/>
      <c r="JNL89" s="888"/>
      <c r="JNM89" s="888"/>
      <c r="JNN89" s="888"/>
      <c r="JNO89" s="888"/>
      <c r="JNP89" s="888"/>
      <c r="JNQ89" s="888"/>
      <c r="JNR89" s="888"/>
      <c r="JNS89" s="888"/>
      <c r="JNT89" s="888"/>
      <c r="JNU89" s="888"/>
      <c r="JNV89" s="888"/>
      <c r="JNW89" s="888"/>
      <c r="JNX89" s="888"/>
      <c r="JNY89" s="888"/>
      <c r="JNZ89" s="888"/>
      <c r="JOA89" s="888"/>
      <c r="JOB89" s="888"/>
      <c r="JOC89" s="888"/>
      <c r="JOD89" s="888"/>
      <c r="JOE89" s="888"/>
      <c r="JOF89" s="888"/>
      <c r="JOG89" s="888"/>
      <c r="JOH89" s="888"/>
      <c r="JOI89" s="888"/>
      <c r="JOJ89" s="888"/>
      <c r="JOK89" s="888"/>
      <c r="JOL89" s="888"/>
      <c r="JOM89" s="888"/>
      <c r="JON89" s="888"/>
      <c r="JOO89" s="888"/>
      <c r="JOP89" s="888"/>
      <c r="JOQ89" s="888"/>
      <c r="JOR89" s="888"/>
      <c r="JOS89" s="888"/>
      <c r="JOT89" s="888"/>
      <c r="JOU89" s="888"/>
      <c r="JOV89" s="888"/>
      <c r="JOW89" s="888"/>
      <c r="JOX89" s="888"/>
      <c r="JOY89" s="888"/>
      <c r="JOZ89" s="888"/>
      <c r="JPA89" s="888"/>
      <c r="JPB89" s="888"/>
      <c r="JPC89" s="888"/>
      <c r="JPD89" s="888"/>
      <c r="JPE89" s="888"/>
      <c r="JPF89" s="888"/>
      <c r="JPG89" s="888"/>
      <c r="JPH89" s="888"/>
      <c r="JPI89" s="888"/>
      <c r="JPJ89" s="888"/>
      <c r="JPK89" s="888"/>
      <c r="JPL89" s="888"/>
      <c r="JPM89" s="888"/>
      <c r="JPN89" s="888"/>
      <c r="JPO89" s="888"/>
      <c r="JPP89" s="888"/>
      <c r="JPQ89" s="888"/>
      <c r="JPR89" s="888"/>
      <c r="JPS89" s="888"/>
      <c r="JPT89" s="888"/>
      <c r="JPU89" s="888"/>
      <c r="JPV89" s="888"/>
      <c r="JPW89" s="888"/>
      <c r="JPX89" s="888"/>
      <c r="JPY89" s="888"/>
      <c r="JPZ89" s="888"/>
      <c r="JQA89" s="888"/>
      <c r="JQB89" s="888"/>
      <c r="JQC89" s="888"/>
      <c r="JQD89" s="888"/>
      <c r="JQE89" s="888"/>
      <c r="JQF89" s="888"/>
      <c r="JQG89" s="888"/>
      <c r="JQH89" s="888"/>
      <c r="JQI89" s="888"/>
      <c r="JQJ89" s="888"/>
      <c r="JQK89" s="888"/>
      <c r="JQL89" s="888"/>
      <c r="JQM89" s="888"/>
      <c r="JQN89" s="888"/>
      <c r="JQO89" s="888"/>
      <c r="JQP89" s="888"/>
      <c r="JQQ89" s="888"/>
      <c r="JQR89" s="888"/>
      <c r="JQS89" s="888"/>
      <c r="JQT89" s="888"/>
      <c r="JQU89" s="888"/>
      <c r="JQV89" s="888"/>
      <c r="JQW89" s="888"/>
      <c r="JQX89" s="888"/>
      <c r="JQY89" s="888"/>
      <c r="JQZ89" s="888"/>
      <c r="JRA89" s="888"/>
      <c r="JRB89" s="888"/>
      <c r="JRC89" s="888"/>
      <c r="JRD89" s="888"/>
      <c r="JRE89" s="888"/>
      <c r="JRF89" s="888"/>
      <c r="JRG89" s="888"/>
      <c r="JRH89" s="888"/>
      <c r="JRI89" s="888"/>
      <c r="JRJ89" s="888"/>
      <c r="JRK89" s="888"/>
      <c r="JRL89" s="888"/>
      <c r="JRM89" s="888"/>
      <c r="JRN89" s="888"/>
      <c r="JRO89" s="888"/>
      <c r="JRP89" s="888"/>
      <c r="JRQ89" s="888"/>
      <c r="JRR89" s="888"/>
      <c r="JRS89" s="888"/>
      <c r="JRT89" s="888"/>
      <c r="JRU89" s="888"/>
      <c r="JRV89" s="888"/>
      <c r="JRW89" s="888"/>
      <c r="JRX89" s="888"/>
      <c r="JRY89" s="888"/>
      <c r="JRZ89" s="888"/>
      <c r="JSA89" s="888"/>
      <c r="JSB89" s="888"/>
      <c r="JSC89" s="888"/>
      <c r="JSD89" s="888"/>
      <c r="JSE89" s="888"/>
      <c r="JSF89" s="888"/>
      <c r="JSG89" s="888"/>
      <c r="JSH89" s="888"/>
      <c r="JSI89" s="888"/>
      <c r="JSJ89" s="888"/>
      <c r="JSK89" s="888"/>
      <c r="JSL89" s="888"/>
      <c r="JSM89" s="888"/>
      <c r="JSN89" s="888"/>
      <c r="JSO89" s="888"/>
      <c r="JSP89" s="888"/>
      <c r="JSQ89" s="888"/>
      <c r="JSR89" s="888"/>
      <c r="JSS89" s="888"/>
      <c r="JST89" s="888"/>
      <c r="JSU89" s="888"/>
      <c r="JSV89" s="888"/>
      <c r="JSW89" s="888"/>
      <c r="JSX89" s="888"/>
      <c r="JSY89" s="888"/>
      <c r="JSZ89" s="888"/>
      <c r="JTA89" s="888"/>
      <c r="JTB89" s="888"/>
      <c r="JTC89" s="888"/>
      <c r="JTD89" s="888"/>
      <c r="JTE89" s="888"/>
      <c r="JTF89" s="888"/>
      <c r="JTG89" s="888"/>
      <c r="JTH89" s="888"/>
      <c r="JTI89" s="888"/>
      <c r="JTJ89" s="888"/>
      <c r="JTK89" s="888"/>
      <c r="JTL89" s="888"/>
      <c r="JTM89" s="888"/>
      <c r="JTN89" s="888"/>
      <c r="JTO89" s="888"/>
      <c r="JTP89" s="888"/>
      <c r="JTQ89" s="888"/>
      <c r="JTR89" s="888"/>
      <c r="JTS89" s="888"/>
      <c r="JTT89" s="888"/>
      <c r="JTU89" s="888"/>
      <c r="JTV89" s="888"/>
      <c r="JTW89" s="888"/>
      <c r="JTX89" s="888"/>
      <c r="JTY89" s="888"/>
      <c r="JTZ89" s="888"/>
      <c r="JUA89" s="888"/>
      <c r="JUB89" s="888"/>
      <c r="JUC89" s="888"/>
      <c r="JUD89" s="888"/>
      <c r="JUE89" s="888"/>
      <c r="JUF89" s="888"/>
      <c r="JUG89" s="888"/>
      <c r="JUH89" s="888"/>
      <c r="JUI89" s="888"/>
      <c r="JUJ89" s="888"/>
      <c r="JUK89" s="888"/>
      <c r="JUL89" s="888"/>
      <c r="JUM89" s="888"/>
      <c r="JUN89" s="888"/>
      <c r="JUO89" s="888"/>
      <c r="JUP89" s="888"/>
      <c r="JUQ89" s="888"/>
      <c r="JUR89" s="888"/>
      <c r="JUS89" s="888"/>
      <c r="JUT89" s="888"/>
      <c r="JUU89" s="888"/>
      <c r="JUV89" s="888"/>
      <c r="JUW89" s="888"/>
      <c r="JUX89" s="888"/>
      <c r="JUY89" s="888"/>
      <c r="JUZ89" s="888"/>
      <c r="JVA89" s="888"/>
      <c r="JVB89" s="888"/>
      <c r="JVC89" s="888"/>
      <c r="JVD89" s="888"/>
      <c r="JVE89" s="888"/>
      <c r="JVF89" s="888"/>
      <c r="JVG89" s="888"/>
      <c r="JVH89" s="888"/>
      <c r="JVI89" s="888"/>
      <c r="JVJ89" s="888"/>
      <c r="JVK89" s="888"/>
      <c r="JVL89" s="888"/>
      <c r="JVM89" s="888"/>
      <c r="JVN89" s="888"/>
      <c r="JVO89" s="888"/>
      <c r="JVP89" s="888"/>
      <c r="JVQ89" s="888"/>
      <c r="JVR89" s="888"/>
      <c r="JVS89" s="888"/>
      <c r="JVT89" s="888"/>
      <c r="JVU89" s="888"/>
      <c r="JVV89" s="888"/>
      <c r="JVW89" s="888"/>
      <c r="JVX89" s="888"/>
      <c r="JVY89" s="888"/>
      <c r="JVZ89" s="888"/>
      <c r="JWA89" s="888"/>
      <c r="JWB89" s="888"/>
      <c r="JWC89" s="888"/>
      <c r="JWD89" s="888"/>
      <c r="JWE89" s="888"/>
      <c r="JWF89" s="888"/>
      <c r="JWG89" s="888"/>
      <c r="JWH89" s="888"/>
      <c r="JWI89" s="888"/>
      <c r="JWJ89" s="888"/>
      <c r="JWK89" s="888"/>
      <c r="JWL89" s="888"/>
      <c r="JWM89" s="888"/>
      <c r="JWN89" s="888"/>
      <c r="JWO89" s="888"/>
      <c r="JWP89" s="888"/>
      <c r="JWQ89" s="888"/>
      <c r="JWR89" s="888"/>
      <c r="JWS89" s="888"/>
      <c r="JWT89" s="888"/>
      <c r="JWU89" s="888"/>
      <c r="JWV89" s="888"/>
      <c r="JWW89" s="888"/>
      <c r="JWX89" s="888"/>
      <c r="JWY89" s="888"/>
      <c r="JWZ89" s="888"/>
      <c r="JXA89" s="888"/>
      <c r="JXB89" s="888"/>
      <c r="JXC89" s="888"/>
      <c r="JXD89" s="888"/>
      <c r="JXE89" s="888"/>
      <c r="JXF89" s="888"/>
      <c r="JXG89" s="888"/>
      <c r="JXH89" s="888"/>
      <c r="JXI89" s="888"/>
      <c r="JXJ89" s="888"/>
      <c r="JXK89" s="888"/>
      <c r="JXL89" s="888"/>
      <c r="JXM89" s="888"/>
      <c r="JXN89" s="888"/>
      <c r="JXO89" s="888"/>
      <c r="JXP89" s="888"/>
      <c r="JXQ89" s="888"/>
      <c r="JXR89" s="888"/>
      <c r="JXS89" s="888"/>
      <c r="JXT89" s="888"/>
      <c r="JXU89" s="888"/>
      <c r="JXV89" s="888"/>
      <c r="JXW89" s="888"/>
      <c r="JXX89" s="888"/>
      <c r="JXY89" s="888"/>
      <c r="JXZ89" s="888"/>
      <c r="JYA89" s="888"/>
      <c r="JYB89" s="888"/>
      <c r="JYC89" s="888"/>
      <c r="JYD89" s="888"/>
      <c r="JYE89" s="888"/>
      <c r="JYF89" s="888"/>
      <c r="JYG89" s="888"/>
      <c r="JYH89" s="888"/>
      <c r="JYI89" s="888"/>
      <c r="JYJ89" s="888"/>
      <c r="JYK89" s="888"/>
      <c r="JYL89" s="888"/>
      <c r="JYM89" s="888"/>
      <c r="JYN89" s="888"/>
      <c r="JYO89" s="888"/>
      <c r="JYP89" s="888"/>
      <c r="JYQ89" s="888"/>
      <c r="JYR89" s="888"/>
      <c r="JYS89" s="888"/>
      <c r="JYT89" s="888"/>
      <c r="JYU89" s="888"/>
      <c r="JYV89" s="888"/>
      <c r="JYW89" s="888"/>
      <c r="JYX89" s="888"/>
      <c r="JYY89" s="888"/>
      <c r="JYZ89" s="888"/>
      <c r="JZA89" s="888"/>
      <c r="JZB89" s="888"/>
      <c r="JZC89" s="888"/>
      <c r="JZD89" s="888"/>
      <c r="JZE89" s="888"/>
      <c r="JZF89" s="888"/>
      <c r="JZG89" s="888"/>
      <c r="JZH89" s="888"/>
      <c r="JZI89" s="888"/>
      <c r="JZJ89" s="888"/>
      <c r="JZK89" s="888"/>
      <c r="JZL89" s="888"/>
      <c r="JZM89" s="888"/>
      <c r="JZN89" s="888"/>
      <c r="JZO89" s="888"/>
      <c r="JZP89" s="888"/>
      <c r="JZQ89" s="888"/>
      <c r="JZR89" s="888"/>
      <c r="JZS89" s="888"/>
      <c r="JZT89" s="888"/>
      <c r="JZU89" s="888"/>
      <c r="JZV89" s="888"/>
      <c r="JZW89" s="888"/>
      <c r="JZX89" s="888"/>
      <c r="JZY89" s="888"/>
      <c r="JZZ89" s="888"/>
      <c r="KAA89" s="888"/>
      <c r="KAB89" s="888"/>
      <c r="KAC89" s="888"/>
      <c r="KAD89" s="888"/>
      <c r="KAE89" s="888"/>
      <c r="KAF89" s="888"/>
      <c r="KAG89" s="888"/>
      <c r="KAH89" s="888"/>
      <c r="KAI89" s="888"/>
      <c r="KAJ89" s="888"/>
      <c r="KAK89" s="888"/>
      <c r="KAL89" s="888"/>
      <c r="KAM89" s="888"/>
      <c r="KAN89" s="888"/>
      <c r="KAO89" s="888"/>
      <c r="KAP89" s="888"/>
      <c r="KAQ89" s="888"/>
      <c r="KAR89" s="888"/>
      <c r="KAS89" s="888"/>
      <c r="KAT89" s="888"/>
      <c r="KAU89" s="888"/>
      <c r="KAV89" s="888"/>
      <c r="KAW89" s="888"/>
      <c r="KAX89" s="888"/>
      <c r="KAY89" s="888"/>
      <c r="KAZ89" s="888"/>
      <c r="KBA89" s="888"/>
      <c r="KBB89" s="888"/>
      <c r="KBC89" s="888"/>
      <c r="KBD89" s="888"/>
      <c r="KBE89" s="888"/>
      <c r="KBF89" s="888"/>
      <c r="KBG89" s="888"/>
      <c r="KBH89" s="888"/>
      <c r="KBI89" s="888"/>
      <c r="KBJ89" s="888"/>
      <c r="KBK89" s="888"/>
      <c r="KBL89" s="888"/>
      <c r="KBM89" s="888"/>
      <c r="KBN89" s="888"/>
      <c r="KBO89" s="888"/>
      <c r="KBP89" s="888"/>
      <c r="KBQ89" s="888"/>
      <c r="KBR89" s="888"/>
      <c r="KBS89" s="888"/>
      <c r="KBT89" s="888"/>
      <c r="KBU89" s="888"/>
      <c r="KBV89" s="888"/>
      <c r="KBW89" s="888"/>
      <c r="KBX89" s="888"/>
      <c r="KBY89" s="888"/>
      <c r="KBZ89" s="888"/>
      <c r="KCA89" s="888"/>
      <c r="KCB89" s="888"/>
      <c r="KCC89" s="888"/>
      <c r="KCD89" s="888"/>
      <c r="KCE89" s="888"/>
      <c r="KCF89" s="888"/>
      <c r="KCG89" s="888"/>
      <c r="KCH89" s="888"/>
      <c r="KCI89" s="888"/>
      <c r="KCJ89" s="888"/>
      <c r="KCK89" s="888"/>
      <c r="KCL89" s="888"/>
      <c r="KCM89" s="888"/>
      <c r="KCN89" s="888"/>
      <c r="KCO89" s="888"/>
      <c r="KCP89" s="888"/>
      <c r="KCQ89" s="888"/>
      <c r="KCR89" s="888"/>
      <c r="KCS89" s="888"/>
      <c r="KCT89" s="888"/>
      <c r="KCU89" s="888"/>
      <c r="KCV89" s="888"/>
      <c r="KCW89" s="888"/>
      <c r="KCX89" s="888"/>
      <c r="KCY89" s="888"/>
      <c r="KCZ89" s="888"/>
      <c r="KDA89" s="888"/>
      <c r="KDB89" s="888"/>
      <c r="KDC89" s="888"/>
      <c r="KDD89" s="888"/>
      <c r="KDE89" s="888"/>
      <c r="KDF89" s="888"/>
      <c r="KDG89" s="888"/>
      <c r="KDH89" s="888"/>
      <c r="KDI89" s="888"/>
      <c r="KDJ89" s="888"/>
      <c r="KDK89" s="888"/>
      <c r="KDL89" s="888"/>
      <c r="KDM89" s="888"/>
      <c r="KDN89" s="888"/>
      <c r="KDO89" s="888"/>
      <c r="KDP89" s="888"/>
      <c r="KDQ89" s="888"/>
      <c r="KDR89" s="888"/>
      <c r="KDS89" s="888"/>
      <c r="KDT89" s="888"/>
      <c r="KDU89" s="888"/>
      <c r="KDV89" s="888"/>
      <c r="KDW89" s="888"/>
      <c r="KDX89" s="888"/>
      <c r="KDY89" s="888"/>
      <c r="KDZ89" s="888"/>
      <c r="KEA89" s="888"/>
      <c r="KEB89" s="888"/>
      <c r="KEC89" s="888"/>
      <c r="KED89" s="888"/>
      <c r="KEE89" s="888"/>
      <c r="KEF89" s="888"/>
      <c r="KEG89" s="888"/>
      <c r="KEH89" s="888"/>
      <c r="KEI89" s="888"/>
      <c r="KEJ89" s="888"/>
      <c r="KEK89" s="888"/>
      <c r="KEL89" s="888"/>
      <c r="KEM89" s="888"/>
      <c r="KEN89" s="888"/>
      <c r="KEO89" s="888"/>
      <c r="KEP89" s="888"/>
      <c r="KEQ89" s="888"/>
      <c r="KER89" s="888"/>
      <c r="KES89" s="888"/>
      <c r="KET89" s="888"/>
      <c r="KEU89" s="888"/>
      <c r="KEV89" s="888"/>
      <c r="KEW89" s="888"/>
      <c r="KEX89" s="888"/>
      <c r="KEY89" s="888"/>
      <c r="KEZ89" s="888"/>
      <c r="KFA89" s="888"/>
      <c r="KFB89" s="888"/>
      <c r="KFC89" s="888"/>
      <c r="KFD89" s="888"/>
      <c r="KFE89" s="888"/>
      <c r="KFF89" s="888"/>
      <c r="KFG89" s="888"/>
      <c r="KFH89" s="888"/>
      <c r="KFI89" s="888"/>
      <c r="KFJ89" s="888"/>
      <c r="KFK89" s="888"/>
      <c r="KFL89" s="888"/>
      <c r="KFM89" s="888"/>
      <c r="KFN89" s="888"/>
      <c r="KFO89" s="888"/>
      <c r="KFP89" s="888"/>
      <c r="KFQ89" s="888"/>
      <c r="KFR89" s="888"/>
      <c r="KFS89" s="888"/>
      <c r="KFT89" s="888"/>
      <c r="KFU89" s="888"/>
      <c r="KFV89" s="888"/>
      <c r="KFW89" s="888"/>
      <c r="KFX89" s="888"/>
      <c r="KFY89" s="888"/>
      <c r="KFZ89" s="888"/>
      <c r="KGA89" s="888"/>
      <c r="KGB89" s="888"/>
      <c r="KGC89" s="888"/>
      <c r="KGD89" s="888"/>
      <c r="KGE89" s="888"/>
      <c r="KGF89" s="888"/>
      <c r="KGG89" s="888"/>
      <c r="KGH89" s="888"/>
      <c r="KGI89" s="888"/>
      <c r="KGJ89" s="888"/>
      <c r="KGK89" s="888"/>
      <c r="KGL89" s="888"/>
      <c r="KGM89" s="888"/>
      <c r="KGN89" s="888"/>
      <c r="KGO89" s="888"/>
      <c r="KGP89" s="888"/>
      <c r="KGQ89" s="888"/>
      <c r="KGR89" s="888"/>
      <c r="KGS89" s="888"/>
      <c r="KGT89" s="888"/>
      <c r="KGU89" s="888"/>
      <c r="KGV89" s="888"/>
      <c r="KGW89" s="888"/>
      <c r="KGX89" s="888"/>
      <c r="KGY89" s="888"/>
      <c r="KGZ89" s="888"/>
      <c r="KHA89" s="888"/>
      <c r="KHB89" s="888"/>
      <c r="KHC89" s="888"/>
      <c r="KHD89" s="888"/>
      <c r="KHE89" s="888"/>
      <c r="KHF89" s="888"/>
      <c r="KHG89" s="888"/>
      <c r="KHH89" s="888"/>
      <c r="KHI89" s="888"/>
      <c r="KHJ89" s="888"/>
      <c r="KHK89" s="888"/>
      <c r="KHL89" s="888"/>
      <c r="KHM89" s="888"/>
      <c r="KHN89" s="888"/>
      <c r="KHO89" s="888"/>
      <c r="KHP89" s="888"/>
      <c r="KHQ89" s="888"/>
      <c r="KHR89" s="888"/>
      <c r="KHS89" s="888"/>
      <c r="KHT89" s="888"/>
      <c r="KHU89" s="888"/>
      <c r="KHV89" s="888"/>
      <c r="KHW89" s="888"/>
      <c r="KHX89" s="888"/>
      <c r="KHY89" s="888"/>
      <c r="KHZ89" s="888"/>
      <c r="KIA89" s="888"/>
      <c r="KIB89" s="888"/>
      <c r="KIC89" s="888"/>
      <c r="KID89" s="888"/>
      <c r="KIE89" s="888"/>
      <c r="KIF89" s="888"/>
      <c r="KIG89" s="888"/>
      <c r="KIH89" s="888"/>
      <c r="KII89" s="888"/>
      <c r="KIJ89" s="888"/>
      <c r="KIK89" s="888"/>
      <c r="KIL89" s="888"/>
      <c r="KIM89" s="888"/>
      <c r="KIN89" s="888"/>
      <c r="KIO89" s="888"/>
      <c r="KIP89" s="888"/>
      <c r="KIQ89" s="888"/>
      <c r="KIR89" s="888"/>
      <c r="KIS89" s="888"/>
      <c r="KIT89" s="888"/>
      <c r="KIU89" s="888"/>
      <c r="KIV89" s="888"/>
      <c r="KIW89" s="888"/>
      <c r="KIX89" s="888"/>
      <c r="KIY89" s="888"/>
      <c r="KIZ89" s="888"/>
      <c r="KJA89" s="888"/>
      <c r="KJB89" s="888"/>
      <c r="KJC89" s="888"/>
      <c r="KJD89" s="888"/>
      <c r="KJE89" s="888"/>
      <c r="KJF89" s="888"/>
      <c r="KJG89" s="888"/>
      <c r="KJH89" s="888"/>
      <c r="KJI89" s="888"/>
      <c r="KJJ89" s="888"/>
      <c r="KJK89" s="888"/>
      <c r="KJL89" s="888"/>
      <c r="KJM89" s="888"/>
      <c r="KJN89" s="888"/>
      <c r="KJO89" s="888"/>
      <c r="KJP89" s="888"/>
      <c r="KJQ89" s="888"/>
      <c r="KJR89" s="888"/>
      <c r="KJS89" s="888"/>
      <c r="KJT89" s="888"/>
      <c r="KJU89" s="888"/>
      <c r="KJV89" s="888"/>
      <c r="KJW89" s="888"/>
      <c r="KJX89" s="888"/>
      <c r="KJY89" s="888"/>
      <c r="KJZ89" s="888"/>
      <c r="KKA89" s="888"/>
      <c r="KKB89" s="888"/>
      <c r="KKC89" s="888"/>
      <c r="KKD89" s="888"/>
      <c r="KKE89" s="888"/>
      <c r="KKF89" s="888"/>
      <c r="KKG89" s="888"/>
      <c r="KKH89" s="888"/>
      <c r="KKI89" s="888"/>
      <c r="KKJ89" s="888"/>
      <c r="KKK89" s="888"/>
      <c r="KKL89" s="888"/>
      <c r="KKM89" s="888"/>
      <c r="KKN89" s="888"/>
      <c r="KKO89" s="888"/>
      <c r="KKP89" s="888"/>
      <c r="KKQ89" s="888"/>
      <c r="KKR89" s="888"/>
      <c r="KKS89" s="888"/>
      <c r="KKT89" s="888"/>
      <c r="KKU89" s="888"/>
      <c r="KKV89" s="888"/>
      <c r="KKW89" s="888"/>
      <c r="KKX89" s="888"/>
      <c r="KKY89" s="888"/>
      <c r="KKZ89" s="888"/>
      <c r="KLA89" s="888"/>
      <c r="KLB89" s="888"/>
      <c r="KLC89" s="888"/>
      <c r="KLD89" s="888"/>
      <c r="KLE89" s="888"/>
      <c r="KLF89" s="888"/>
      <c r="KLG89" s="888"/>
      <c r="KLH89" s="888"/>
      <c r="KLI89" s="888"/>
      <c r="KLJ89" s="888"/>
      <c r="KLK89" s="888"/>
      <c r="KLL89" s="888"/>
      <c r="KLM89" s="888"/>
      <c r="KLN89" s="888"/>
      <c r="KLO89" s="888"/>
      <c r="KLP89" s="888"/>
      <c r="KLQ89" s="888"/>
      <c r="KLR89" s="888"/>
      <c r="KLS89" s="888"/>
      <c r="KLT89" s="888"/>
      <c r="KLU89" s="888"/>
      <c r="KLV89" s="888"/>
      <c r="KLW89" s="888"/>
      <c r="KLX89" s="888"/>
      <c r="KLY89" s="888"/>
      <c r="KLZ89" s="888"/>
      <c r="KMA89" s="888"/>
      <c r="KMB89" s="888"/>
      <c r="KMC89" s="888"/>
      <c r="KMD89" s="888"/>
      <c r="KME89" s="888"/>
      <c r="KMF89" s="888"/>
      <c r="KMG89" s="888"/>
      <c r="KMH89" s="888"/>
      <c r="KMI89" s="888"/>
      <c r="KMJ89" s="888"/>
      <c r="KMK89" s="888"/>
      <c r="KML89" s="888"/>
      <c r="KMM89" s="888"/>
      <c r="KMN89" s="888"/>
      <c r="KMO89" s="888"/>
      <c r="KMP89" s="888"/>
      <c r="KMQ89" s="888"/>
      <c r="KMR89" s="888"/>
      <c r="KMS89" s="888"/>
      <c r="KMT89" s="888"/>
      <c r="KMU89" s="888"/>
      <c r="KMV89" s="888"/>
      <c r="KMW89" s="888"/>
      <c r="KMX89" s="888"/>
      <c r="KMY89" s="888"/>
      <c r="KMZ89" s="888"/>
      <c r="KNA89" s="888"/>
      <c r="KNB89" s="888"/>
      <c r="KNC89" s="888"/>
      <c r="KND89" s="888"/>
      <c r="KNE89" s="888"/>
      <c r="KNF89" s="888"/>
      <c r="KNG89" s="888"/>
      <c r="KNH89" s="888"/>
      <c r="KNI89" s="888"/>
      <c r="KNJ89" s="888"/>
      <c r="KNK89" s="888"/>
      <c r="KNL89" s="888"/>
      <c r="KNM89" s="888"/>
      <c r="KNN89" s="888"/>
      <c r="KNO89" s="888"/>
      <c r="KNP89" s="888"/>
      <c r="KNQ89" s="888"/>
      <c r="KNR89" s="888"/>
      <c r="KNS89" s="888"/>
      <c r="KNT89" s="888"/>
      <c r="KNU89" s="888"/>
      <c r="KNV89" s="888"/>
      <c r="KNW89" s="888"/>
      <c r="KNX89" s="888"/>
      <c r="KNY89" s="888"/>
      <c r="KNZ89" s="888"/>
      <c r="KOA89" s="888"/>
      <c r="KOB89" s="888"/>
      <c r="KOC89" s="888"/>
      <c r="KOD89" s="888"/>
      <c r="KOE89" s="888"/>
      <c r="KOF89" s="888"/>
      <c r="KOG89" s="888"/>
      <c r="KOH89" s="888"/>
      <c r="KOI89" s="888"/>
      <c r="KOJ89" s="888"/>
      <c r="KOK89" s="888"/>
      <c r="KOL89" s="888"/>
      <c r="KOM89" s="888"/>
      <c r="KON89" s="888"/>
      <c r="KOO89" s="888"/>
      <c r="KOP89" s="888"/>
      <c r="KOQ89" s="888"/>
      <c r="KOR89" s="888"/>
      <c r="KOS89" s="888"/>
      <c r="KOT89" s="888"/>
      <c r="KOU89" s="888"/>
      <c r="KOV89" s="888"/>
      <c r="KOW89" s="888"/>
      <c r="KOX89" s="888"/>
      <c r="KOY89" s="888"/>
      <c r="KOZ89" s="888"/>
      <c r="KPA89" s="888"/>
      <c r="KPB89" s="888"/>
      <c r="KPC89" s="888"/>
      <c r="KPD89" s="888"/>
      <c r="KPE89" s="888"/>
      <c r="KPF89" s="888"/>
      <c r="KPG89" s="888"/>
      <c r="KPH89" s="888"/>
      <c r="KPI89" s="888"/>
      <c r="KPJ89" s="888"/>
      <c r="KPK89" s="888"/>
      <c r="KPL89" s="888"/>
      <c r="KPM89" s="888"/>
      <c r="KPN89" s="888"/>
      <c r="KPO89" s="888"/>
      <c r="KPP89" s="888"/>
      <c r="KPQ89" s="888"/>
      <c r="KPR89" s="888"/>
      <c r="KPS89" s="888"/>
      <c r="KPT89" s="888"/>
      <c r="KPU89" s="888"/>
      <c r="KPV89" s="888"/>
      <c r="KPW89" s="888"/>
      <c r="KPX89" s="888"/>
      <c r="KPY89" s="888"/>
      <c r="KPZ89" s="888"/>
      <c r="KQA89" s="888"/>
      <c r="KQB89" s="888"/>
      <c r="KQC89" s="888"/>
      <c r="KQD89" s="888"/>
      <c r="KQE89" s="888"/>
      <c r="KQF89" s="888"/>
      <c r="KQG89" s="888"/>
      <c r="KQH89" s="888"/>
      <c r="KQI89" s="888"/>
      <c r="KQJ89" s="888"/>
      <c r="KQK89" s="888"/>
      <c r="KQL89" s="888"/>
      <c r="KQM89" s="888"/>
      <c r="KQN89" s="888"/>
      <c r="KQO89" s="888"/>
      <c r="KQP89" s="888"/>
      <c r="KQQ89" s="888"/>
      <c r="KQR89" s="888"/>
      <c r="KQS89" s="888"/>
      <c r="KQT89" s="888"/>
      <c r="KQU89" s="888"/>
      <c r="KQV89" s="888"/>
      <c r="KQW89" s="888"/>
      <c r="KQX89" s="888"/>
      <c r="KQY89" s="888"/>
      <c r="KQZ89" s="888"/>
      <c r="KRA89" s="888"/>
      <c r="KRB89" s="888"/>
      <c r="KRC89" s="888"/>
      <c r="KRD89" s="888"/>
      <c r="KRE89" s="888"/>
      <c r="KRF89" s="888"/>
      <c r="KRG89" s="888"/>
      <c r="KRH89" s="888"/>
      <c r="KRI89" s="888"/>
      <c r="KRJ89" s="888"/>
      <c r="KRK89" s="888"/>
      <c r="KRL89" s="888"/>
      <c r="KRM89" s="888"/>
      <c r="KRN89" s="888"/>
      <c r="KRO89" s="888"/>
      <c r="KRP89" s="888"/>
      <c r="KRQ89" s="888"/>
      <c r="KRR89" s="888"/>
      <c r="KRS89" s="888"/>
      <c r="KRT89" s="888"/>
      <c r="KRU89" s="888"/>
      <c r="KRV89" s="888"/>
      <c r="KRW89" s="888"/>
      <c r="KRX89" s="888"/>
      <c r="KRY89" s="888"/>
      <c r="KRZ89" s="888"/>
      <c r="KSA89" s="888"/>
      <c r="KSB89" s="888"/>
      <c r="KSC89" s="888"/>
      <c r="KSD89" s="888"/>
      <c r="KSE89" s="888"/>
      <c r="KSF89" s="888"/>
      <c r="KSG89" s="888"/>
      <c r="KSH89" s="888"/>
      <c r="KSI89" s="888"/>
      <c r="KSJ89" s="888"/>
      <c r="KSK89" s="888"/>
      <c r="KSL89" s="888"/>
      <c r="KSM89" s="888"/>
      <c r="KSN89" s="888"/>
      <c r="KSO89" s="888"/>
      <c r="KSP89" s="888"/>
      <c r="KSQ89" s="888"/>
      <c r="KSR89" s="888"/>
      <c r="KSS89" s="888"/>
      <c r="KST89" s="888"/>
      <c r="KSU89" s="888"/>
      <c r="KSV89" s="888"/>
      <c r="KSW89" s="888"/>
      <c r="KSX89" s="888"/>
      <c r="KSY89" s="888"/>
      <c r="KSZ89" s="888"/>
      <c r="KTA89" s="888"/>
      <c r="KTB89" s="888"/>
      <c r="KTC89" s="888"/>
      <c r="KTD89" s="888"/>
      <c r="KTE89" s="888"/>
      <c r="KTF89" s="888"/>
      <c r="KTG89" s="888"/>
      <c r="KTH89" s="888"/>
      <c r="KTI89" s="888"/>
      <c r="KTJ89" s="888"/>
      <c r="KTK89" s="888"/>
      <c r="KTL89" s="888"/>
      <c r="KTM89" s="888"/>
      <c r="KTN89" s="888"/>
      <c r="KTO89" s="888"/>
      <c r="KTP89" s="888"/>
      <c r="KTQ89" s="888"/>
      <c r="KTR89" s="888"/>
      <c r="KTS89" s="888"/>
      <c r="KTT89" s="888"/>
      <c r="KTU89" s="888"/>
      <c r="KTV89" s="888"/>
      <c r="KTW89" s="888"/>
      <c r="KTX89" s="888"/>
      <c r="KTY89" s="888"/>
      <c r="KTZ89" s="888"/>
      <c r="KUA89" s="888"/>
      <c r="KUB89" s="888"/>
      <c r="KUC89" s="888"/>
      <c r="KUD89" s="888"/>
      <c r="KUE89" s="888"/>
      <c r="KUF89" s="888"/>
      <c r="KUG89" s="888"/>
      <c r="KUH89" s="888"/>
      <c r="KUI89" s="888"/>
      <c r="KUJ89" s="888"/>
      <c r="KUK89" s="888"/>
      <c r="KUL89" s="888"/>
      <c r="KUM89" s="888"/>
      <c r="KUN89" s="888"/>
      <c r="KUO89" s="888"/>
      <c r="KUP89" s="888"/>
      <c r="KUQ89" s="888"/>
      <c r="KUR89" s="888"/>
      <c r="KUS89" s="888"/>
      <c r="KUT89" s="888"/>
      <c r="KUU89" s="888"/>
      <c r="KUV89" s="888"/>
      <c r="KUW89" s="888"/>
      <c r="KUX89" s="888"/>
      <c r="KUY89" s="888"/>
      <c r="KUZ89" s="888"/>
      <c r="KVA89" s="888"/>
      <c r="KVB89" s="888"/>
      <c r="KVC89" s="888"/>
      <c r="KVD89" s="888"/>
      <c r="KVE89" s="888"/>
      <c r="KVF89" s="888"/>
      <c r="KVG89" s="888"/>
      <c r="KVH89" s="888"/>
      <c r="KVI89" s="888"/>
      <c r="KVJ89" s="888"/>
      <c r="KVK89" s="888"/>
      <c r="KVL89" s="888"/>
      <c r="KVM89" s="888"/>
      <c r="KVN89" s="888"/>
      <c r="KVO89" s="888"/>
      <c r="KVP89" s="888"/>
      <c r="KVQ89" s="888"/>
      <c r="KVR89" s="888"/>
      <c r="KVS89" s="888"/>
      <c r="KVT89" s="888"/>
      <c r="KVU89" s="888"/>
      <c r="KVV89" s="888"/>
      <c r="KVW89" s="888"/>
      <c r="KVX89" s="888"/>
      <c r="KVY89" s="888"/>
      <c r="KVZ89" s="888"/>
      <c r="KWA89" s="888"/>
      <c r="KWB89" s="888"/>
      <c r="KWC89" s="888"/>
      <c r="KWD89" s="888"/>
      <c r="KWE89" s="888"/>
      <c r="KWF89" s="888"/>
      <c r="KWG89" s="888"/>
      <c r="KWH89" s="888"/>
      <c r="KWI89" s="888"/>
      <c r="KWJ89" s="888"/>
      <c r="KWK89" s="888"/>
      <c r="KWL89" s="888"/>
      <c r="KWM89" s="888"/>
      <c r="KWN89" s="888"/>
      <c r="KWO89" s="888"/>
      <c r="KWP89" s="888"/>
      <c r="KWQ89" s="888"/>
      <c r="KWR89" s="888"/>
      <c r="KWS89" s="888"/>
      <c r="KWT89" s="888"/>
      <c r="KWU89" s="888"/>
      <c r="KWV89" s="888"/>
      <c r="KWW89" s="888"/>
      <c r="KWX89" s="888"/>
      <c r="KWY89" s="888"/>
      <c r="KWZ89" s="888"/>
      <c r="KXA89" s="888"/>
      <c r="KXB89" s="888"/>
      <c r="KXC89" s="888"/>
      <c r="KXD89" s="888"/>
      <c r="KXE89" s="888"/>
      <c r="KXF89" s="888"/>
      <c r="KXG89" s="888"/>
      <c r="KXH89" s="888"/>
      <c r="KXI89" s="888"/>
      <c r="KXJ89" s="888"/>
      <c r="KXK89" s="888"/>
      <c r="KXL89" s="888"/>
      <c r="KXM89" s="888"/>
      <c r="KXN89" s="888"/>
      <c r="KXO89" s="888"/>
      <c r="KXP89" s="888"/>
      <c r="KXQ89" s="888"/>
      <c r="KXR89" s="888"/>
      <c r="KXS89" s="888"/>
      <c r="KXT89" s="888"/>
      <c r="KXU89" s="888"/>
      <c r="KXV89" s="888"/>
      <c r="KXW89" s="888"/>
      <c r="KXX89" s="888"/>
      <c r="KXY89" s="888"/>
      <c r="KXZ89" s="888"/>
      <c r="KYA89" s="888"/>
      <c r="KYB89" s="888"/>
      <c r="KYC89" s="888"/>
      <c r="KYD89" s="888"/>
      <c r="KYE89" s="888"/>
      <c r="KYF89" s="888"/>
      <c r="KYG89" s="888"/>
      <c r="KYH89" s="888"/>
      <c r="KYI89" s="888"/>
      <c r="KYJ89" s="888"/>
      <c r="KYK89" s="888"/>
      <c r="KYL89" s="888"/>
      <c r="KYM89" s="888"/>
      <c r="KYN89" s="888"/>
      <c r="KYO89" s="888"/>
      <c r="KYP89" s="888"/>
      <c r="KYQ89" s="888"/>
      <c r="KYR89" s="888"/>
      <c r="KYS89" s="888"/>
      <c r="KYT89" s="888"/>
      <c r="KYU89" s="888"/>
      <c r="KYV89" s="888"/>
      <c r="KYW89" s="888"/>
      <c r="KYX89" s="888"/>
      <c r="KYY89" s="888"/>
      <c r="KYZ89" s="888"/>
      <c r="KZA89" s="888"/>
      <c r="KZB89" s="888"/>
      <c r="KZC89" s="888"/>
      <c r="KZD89" s="888"/>
      <c r="KZE89" s="888"/>
      <c r="KZF89" s="888"/>
      <c r="KZG89" s="888"/>
      <c r="KZH89" s="888"/>
      <c r="KZI89" s="888"/>
      <c r="KZJ89" s="888"/>
      <c r="KZK89" s="888"/>
      <c r="KZL89" s="888"/>
      <c r="KZM89" s="888"/>
      <c r="KZN89" s="888"/>
      <c r="KZO89" s="888"/>
      <c r="KZP89" s="888"/>
      <c r="KZQ89" s="888"/>
      <c r="KZR89" s="888"/>
      <c r="KZS89" s="888"/>
      <c r="KZT89" s="888"/>
      <c r="KZU89" s="888"/>
      <c r="KZV89" s="888"/>
      <c r="KZW89" s="888"/>
      <c r="KZX89" s="888"/>
      <c r="KZY89" s="888"/>
      <c r="KZZ89" s="888"/>
      <c r="LAA89" s="888"/>
      <c r="LAB89" s="888"/>
      <c r="LAC89" s="888"/>
      <c r="LAD89" s="888"/>
      <c r="LAE89" s="888"/>
      <c r="LAF89" s="888"/>
      <c r="LAG89" s="888"/>
      <c r="LAH89" s="888"/>
      <c r="LAI89" s="888"/>
      <c r="LAJ89" s="888"/>
      <c r="LAK89" s="888"/>
      <c r="LAL89" s="888"/>
      <c r="LAM89" s="888"/>
      <c r="LAN89" s="888"/>
      <c r="LAO89" s="888"/>
      <c r="LAP89" s="888"/>
      <c r="LAQ89" s="888"/>
      <c r="LAR89" s="888"/>
      <c r="LAS89" s="888"/>
      <c r="LAT89" s="888"/>
      <c r="LAU89" s="888"/>
      <c r="LAV89" s="888"/>
      <c r="LAW89" s="888"/>
      <c r="LAX89" s="888"/>
      <c r="LAY89" s="888"/>
      <c r="LAZ89" s="888"/>
      <c r="LBA89" s="888"/>
      <c r="LBB89" s="888"/>
      <c r="LBC89" s="888"/>
      <c r="LBD89" s="888"/>
      <c r="LBE89" s="888"/>
      <c r="LBF89" s="888"/>
      <c r="LBG89" s="888"/>
      <c r="LBH89" s="888"/>
      <c r="LBI89" s="888"/>
      <c r="LBJ89" s="888"/>
      <c r="LBK89" s="888"/>
      <c r="LBL89" s="888"/>
      <c r="LBM89" s="888"/>
      <c r="LBN89" s="888"/>
      <c r="LBO89" s="888"/>
      <c r="LBP89" s="888"/>
      <c r="LBQ89" s="888"/>
      <c r="LBR89" s="888"/>
      <c r="LBS89" s="888"/>
      <c r="LBT89" s="888"/>
      <c r="LBU89" s="888"/>
      <c r="LBV89" s="888"/>
      <c r="LBW89" s="888"/>
      <c r="LBX89" s="888"/>
      <c r="LBY89" s="888"/>
      <c r="LBZ89" s="888"/>
      <c r="LCA89" s="888"/>
      <c r="LCB89" s="888"/>
      <c r="LCC89" s="888"/>
      <c r="LCD89" s="888"/>
      <c r="LCE89" s="888"/>
      <c r="LCF89" s="888"/>
      <c r="LCG89" s="888"/>
      <c r="LCH89" s="888"/>
      <c r="LCI89" s="888"/>
      <c r="LCJ89" s="888"/>
      <c r="LCK89" s="888"/>
      <c r="LCL89" s="888"/>
      <c r="LCM89" s="888"/>
      <c r="LCN89" s="888"/>
      <c r="LCO89" s="888"/>
      <c r="LCP89" s="888"/>
      <c r="LCQ89" s="888"/>
      <c r="LCR89" s="888"/>
      <c r="LCS89" s="888"/>
      <c r="LCT89" s="888"/>
      <c r="LCU89" s="888"/>
      <c r="LCV89" s="888"/>
      <c r="LCW89" s="888"/>
      <c r="LCX89" s="888"/>
      <c r="LCY89" s="888"/>
      <c r="LCZ89" s="888"/>
      <c r="LDA89" s="888"/>
      <c r="LDB89" s="888"/>
      <c r="LDC89" s="888"/>
      <c r="LDD89" s="888"/>
      <c r="LDE89" s="888"/>
      <c r="LDF89" s="888"/>
      <c r="LDG89" s="888"/>
      <c r="LDH89" s="888"/>
      <c r="LDI89" s="888"/>
      <c r="LDJ89" s="888"/>
      <c r="LDK89" s="888"/>
      <c r="LDL89" s="888"/>
      <c r="LDM89" s="888"/>
      <c r="LDN89" s="888"/>
      <c r="LDO89" s="888"/>
      <c r="LDP89" s="888"/>
      <c r="LDQ89" s="888"/>
      <c r="LDR89" s="888"/>
      <c r="LDS89" s="888"/>
      <c r="LDT89" s="888"/>
      <c r="LDU89" s="888"/>
      <c r="LDV89" s="888"/>
      <c r="LDW89" s="888"/>
      <c r="LDX89" s="888"/>
      <c r="LDY89" s="888"/>
      <c r="LDZ89" s="888"/>
      <c r="LEA89" s="888"/>
      <c r="LEB89" s="888"/>
      <c r="LEC89" s="888"/>
      <c r="LED89" s="888"/>
      <c r="LEE89" s="888"/>
      <c r="LEF89" s="888"/>
      <c r="LEG89" s="888"/>
      <c r="LEH89" s="888"/>
      <c r="LEI89" s="888"/>
      <c r="LEJ89" s="888"/>
      <c r="LEK89" s="888"/>
      <c r="LEL89" s="888"/>
      <c r="LEM89" s="888"/>
      <c r="LEN89" s="888"/>
      <c r="LEO89" s="888"/>
      <c r="LEP89" s="888"/>
      <c r="LEQ89" s="888"/>
      <c r="LER89" s="888"/>
      <c r="LES89" s="888"/>
      <c r="LET89" s="888"/>
      <c r="LEU89" s="888"/>
      <c r="LEV89" s="888"/>
      <c r="LEW89" s="888"/>
      <c r="LEX89" s="888"/>
      <c r="LEY89" s="888"/>
      <c r="LEZ89" s="888"/>
      <c r="LFA89" s="888"/>
      <c r="LFB89" s="888"/>
      <c r="LFC89" s="888"/>
      <c r="LFD89" s="888"/>
      <c r="LFE89" s="888"/>
      <c r="LFF89" s="888"/>
      <c r="LFG89" s="888"/>
      <c r="LFH89" s="888"/>
      <c r="LFI89" s="888"/>
      <c r="LFJ89" s="888"/>
      <c r="LFK89" s="888"/>
      <c r="LFL89" s="888"/>
      <c r="LFM89" s="888"/>
      <c r="LFN89" s="888"/>
      <c r="LFO89" s="888"/>
      <c r="LFP89" s="888"/>
      <c r="LFQ89" s="888"/>
      <c r="LFR89" s="888"/>
      <c r="LFS89" s="888"/>
      <c r="LFT89" s="888"/>
      <c r="LFU89" s="888"/>
      <c r="LFV89" s="888"/>
      <c r="LFW89" s="888"/>
      <c r="LFX89" s="888"/>
      <c r="LFY89" s="888"/>
      <c r="LFZ89" s="888"/>
      <c r="LGA89" s="888"/>
      <c r="LGB89" s="888"/>
      <c r="LGC89" s="888"/>
      <c r="LGD89" s="888"/>
      <c r="LGE89" s="888"/>
      <c r="LGF89" s="888"/>
      <c r="LGG89" s="888"/>
      <c r="LGH89" s="888"/>
      <c r="LGI89" s="888"/>
      <c r="LGJ89" s="888"/>
      <c r="LGK89" s="888"/>
      <c r="LGL89" s="888"/>
      <c r="LGM89" s="888"/>
      <c r="LGN89" s="888"/>
      <c r="LGO89" s="888"/>
      <c r="LGP89" s="888"/>
      <c r="LGQ89" s="888"/>
      <c r="LGR89" s="888"/>
      <c r="LGS89" s="888"/>
      <c r="LGT89" s="888"/>
      <c r="LGU89" s="888"/>
      <c r="LGV89" s="888"/>
      <c r="LGW89" s="888"/>
      <c r="LGX89" s="888"/>
      <c r="LGY89" s="888"/>
      <c r="LGZ89" s="888"/>
      <c r="LHA89" s="888"/>
      <c r="LHB89" s="888"/>
      <c r="LHC89" s="888"/>
      <c r="LHD89" s="888"/>
      <c r="LHE89" s="888"/>
      <c r="LHF89" s="888"/>
      <c r="LHG89" s="888"/>
      <c r="LHH89" s="888"/>
      <c r="LHI89" s="888"/>
      <c r="LHJ89" s="888"/>
      <c r="LHK89" s="888"/>
      <c r="LHL89" s="888"/>
      <c r="LHM89" s="888"/>
      <c r="LHN89" s="888"/>
      <c r="LHO89" s="888"/>
      <c r="LHP89" s="888"/>
      <c r="LHQ89" s="888"/>
      <c r="LHR89" s="888"/>
      <c r="LHS89" s="888"/>
      <c r="LHT89" s="888"/>
      <c r="LHU89" s="888"/>
      <c r="LHV89" s="888"/>
      <c r="LHW89" s="888"/>
      <c r="LHX89" s="888"/>
      <c r="LHY89" s="888"/>
      <c r="LHZ89" s="888"/>
      <c r="LIA89" s="888"/>
      <c r="LIB89" s="888"/>
      <c r="LIC89" s="888"/>
      <c r="LID89" s="888"/>
      <c r="LIE89" s="888"/>
      <c r="LIF89" s="888"/>
      <c r="LIG89" s="888"/>
      <c r="LIH89" s="888"/>
      <c r="LII89" s="888"/>
      <c r="LIJ89" s="888"/>
      <c r="LIK89" s="888"/>
      <c r="LIL89" s="888"/>
      <c r="LIM89" s="888"/>
      <c r="LIN89" s="888"/>
      <c r="LIO89" s="888"/>
      <c r="LIP89" s="888"/>
      <c r="LIQ89" s="888"/>
      <c r="LIR89" s="888"/>
      <c r="LIS89" s="888"/>
      <c r="LIT89" s="888"/>
      <c r="LIU89" s="888"/>
      <c r="LIV89" s="888"/>
      <c r="LIW89" s="888"/>
      <c r="LIX89" s="888"/>
      <c r="LIY89" s="888"/>
      <c r="LIZ89" s="888"/>
      <c r="LJA89" s="888"/>
      <c r="LJB89" s="888"/>
      <c r="LJC89" s="888"/>
      <c r="LJD89" s="888"/>
      <c r="LJE89" s="888"/>
      <c r="LJF89" s="888"/>
      <c r="LJG89" s="888"/>
      <c r="LJH89" s="888"/>
      <c r="LJI89" s="888"/>
      <c r="LJJ89" s="888"/>
      <c r="LJK89" s="888"/>
      <c r="LJL89" s="888"/>
      <c r="LJM89" s="888"/>
      <c r="LJN89" s="888"/>
      <c r="LJO89" s="888"/>
      <c r="LJP89" s="888"/>
      <c r="LJQ89" s="888"/>
      <c r="LJR89" s="888"/>
      <c r="LJS89" s="888"/>
      <c r="LJT89" s="888"/>
      <c r="LJU89" s="888"/>
      <c r="LJV89" s="888"/>
      <c r="LJW89" s="888"/>
      <c r="LJX89" s="888"/>
      <c r="LJY89" s="888"/>
      <c r="LJZ89" s="888"/>
      <c r="LKA89" s="888"/>
      <c r="LKB89" s="888"/>
      <c r="LKC89" s="888"/>
      <c r="LKD89" s="888"/>
      <c r="LKE89" s="888"/>
      <c r="LKF89" s="888"/>
      <c r="LKG89" s="888"/>
      <c r="LKH89" s="888"/>
      <c r="LKI89" s="888"/>
      <c r="LKJ89" s="888"/>
      <c r="LKK89" s="888"/>
      <c r="LKL89" s="888"/>
      <c r="LKM89" s="888"/>
      <c r="LKN89" s="888"/>
      <c r="LKO89" s="888"/>
      <c r="LKP89" s="888"/>
      <c r="LKQ89" s="888"/>
      <c r="LKR89" s="888"/>
      <c r="LKS89" s="888"/>
      <c r="LKT89" s="888"/>
      <c r="LKU89" s="888"/>
      <c r="LKV89" s="888"/>
      <c r="LKW89" s="888"/>
      <c r="LKX89" s="888"/>
      <c r="LKY89" s="888"/>
      <c r="LKZ89" s="888"/>
      <c r="LLA89" s="888"/>
      <c r="LLB89" s="888"/>
      <c r="LLC89" s="888"/>
      <c r="LLD89" s="888"/>
      <c r="LLE89" s="888"/>
      <c r="LLF89" s="888"/>
      <c r="LLG89" s="888"/>
      <c r="LLH89" s="888"/>
      <c r="LLI89" s="888"/>
      <c r="LLJ89" s="888"/>
      <c r="LLK89" s="888"/>
      <c r="LLL89" s="888"/>
      <c r="LLM89" s="888"/>
      <c r="LLN89" s="888"/>
      <c r="LLO89" s="888"/>
      <c r="LLP89" s="888"/>
      <c r="LLQ89" s="888"/>
      <c r="LLR89" s="888"/>
      <c r="LLS89" s="888"/>
      <c r="LLT89" s="888"/>
      <c r="LLU89" s="888"/>
      <c r="LLV89" s="888"/>
      <c r="LLW89" s="888"/>
      <c r="LLX89" s="888"/>
      <c r="LLY89" s="888"/>
      <c r="LLZ89" s="888"/>
      <c r="LMA89" s="888"/>
      <c r="LMB89" s="888"/>
      <c r="LMC89" s="888"/>
      <c r="LMD89" s="888"/>
      <c r="LME89" s="888"/>
      <c r="LMF89" s="888"/>
      <c r="LMG89" s="888"/>
      <c r="LMH89" s="888"/>
      <c r="LMI89" s="888"/>
      <c r="LMJ89" s="888"/>
      <c r="LMK89" s="888"/>
      <c r="LML89" s="888"/>
      <c r="LMM89" s="888"/>
      <c r="LMN89" s="888"/>
      <c r="LMO89" s="888"/>
      <c r="LMP89" s="888"/>
      <c r="LMQ89" s="888"/>
      <c r="LMR89" s="888"/>
      <c r="LMS89" s="888"/>
      <c r="LMT89" s="888"/>
      <c r="LMU89" s="888"/>
      <c r="LMV89" s="888"/>
      <c r="LMW89" s="888"/>
      <c r="LMX89" s="888"/>
      <c r="LMY89" s="888"/>
      <c r="LMZ89" s="888"/>
      <c r="LNA89" s="888"/>
      <c r="LNB89" s="888"/>
      <c r="LNC89" s="888"/>
      <c r="LND89" s="888"/>
      <c r="LNE89" s="888"/>
      <c r="LNF89" s="888"/>
      <c r="LNG89" s="888"/>
      <c r="LNH89" s="888"/>
      <c r="LNI89" s="888"/>
      <c r="LNJ89" s="888"/>
      <c r="LNK89" s="888"/>
      <c r="LNL89" s="888"/>
      <c r="LNM89" s="888"/>
      <c r="LNN89" s="888"/>
      <c r="LNO89" s="888"/>
      <c r="LNP89" s="888"/>
      <c r="LNQ89" s="888"/>
      <c r="LNR89" s="888"/>
      <c r="LNS89" s="888"/>
      <c r="LNT89" s="888"/>
      <c r="LNU89" s="888"/>
      <c r="LNV89" s="888"/>
      <c r="LNW89" s="888"/>
      <c r="LNX89" s="888"/>
      <c r="LNY89" s="888"/>
      <c r="LNZ89" s="888"/>
      <c r="LOA89" s="888"/>
      <c r="LOB89" s="888"/>
      <c r="LOC89" s="888"/>
      <c r="LOD89" s="888"/>
      <c r="LOE89" s="888"/>
      <c r="LOF89" s="888"/>
      <c r="LOG89" s="888"/>
      <c r="LOH89" s="888"/>
      <c r="LOI89" s="888"/>
      <c r="LOJ89" s="888"/>
      <c r="LOK89" s="888"/>
      <c r="LOL89" s="888"/>
      <c r="LOM89" s="888"/>
      <c r="LON89" s="888"/>
      <c r="LOO89" s="888"/>
      <c r="LOP89" s="888"/>
      <c r="LOQ89" s="888"/>
      <c r="LOR89" s="888"/>
      <c r="LOS89" s="888"/>
      <c r="LOT89" s="888"/>
      <c r="LOU89" s="888"/>
      <c r="LOV89" s="888"/>
      <c r="LOW89" s="888"/>
      <c r="LOX89" s="888"/>
      <c r="LOY89" s="888"/>
      <c r="LOZ89" s="888"/>
      <c r="LPA89" s="888"/>
      <c r="LPB89" s="888"/>
      <c r="LPC89" s="888"/>
      <c r="LPD89" s="888"/>
      <c r="LPE89" s="888"/>
      <c r="LPF89" s="888"/>
      <c r="LPG89" s="888"/>
      <c r="LPH89" s="888"/>
      <c r="LPI89" s="888"/>
      <c r="LPJ89" s="888"/>
      <c r="LPK89" s="888"/>
      <c r="LPL89" s="888"/>
      <c r="LPM89" s="888"/>
      <c r="LPN89" s="888"/>
      <c r="LPO89" s="888"/>
      <c r="LPP89" s="888"/>
      <c r="LPQ89" s="888"/>
      <c r="LPR89" s="888"/>
      <c r="LPS89" s="888"/>
      <c r="LPT89" s="888"/>
      <c r="LPU89" s="888"/>
      <c r="LPV89" s="888"/>
      <c r="LPW89" s="888"/>
      <c r="LPX89" s="888"/>
      <c r="LPY89" s="888"/>
      <c r="LPZ89" s="888"/>
      <c r="LQA89" s="888"/>
      <c r="LQB89" s="888"/>
      <c r="LQC89" s="888"/>
      <c r="LQD89" s="888"/>
      <c r="LQE89" s="888"/>
      <c r="LQF89" s="888"/>
      <c r="LQG89" s="888"/>
      <c r="LQH89" s="888"/>
      <c r="LQI89" s="888"/>
      <c r="LQJ89" s="888"/>
      <c r="LQK89" s="888"/>
      <c r="LQL89" s="888"/>
      <c r="LQM89" s="888"/>
      <c r="LQN89" s="888"/>
      <c r="LQO89" s="888"/>
      <c r="LQP89" s="888"/>
      <c r="LQQ89" s="888"/>
      <c r="LQR89" s="888"/>
      <c r="LQS89" s="888"/>
      <c r="LQT89" s="888"/>
      <c r="LQU89" s="888"/>
      <c r="LQV89" s="888"/>
      <c r="LQW89" s="888"/>
      <c r="LQX89" s="888"/>
      <c r="LQY89" s="888"/>
      <c r="LQZ89" s="888"/>
      <c r="LRA89" s="888"/>
      <c r="LRB89" s="888"/>
      <c r="LRC89" s="888"/>
      <c r="LRD89" s="888"/>
      <c r="LRE89" s="888"/>
      <c r="LRF89" s="888"/>
      <c r="LRG89" s="888"/>
      <c r="LRH89" s="888"/>
      <c r="LRI89" s="888"/>
      <c r="LRJ89" s="888"/>
      <c r="LRK89" s="888"/>
      <c r="LRL89" s="888"/>
      <c r="LRM89" s="888"/>
      <c r="LRN89" s="888"/>
      <c r="LRO89" s="888"/>
      <c r="LRP89" s="888"/>
      <c r="LRQ89" s="888"/>
      <c r="LRR89" s="888"/>
      <c r="LRS89" s="888"/>
      <c r="LRT89" s="888"/>
      <c r="LRU89" s="888"/>
      <c r="LRV89" s="888"/>
      <c r="LRW89" s="888"/>
      <c r="LRX89" s="888"/>
      <c r="LRY89" s="888"/>
      <c r="LRZ89" s="888"/>
      <c r="LSA89" s="888"/>
      <c r="LSB89" s="888"/>
      <c r="LSC89" s="888"/>
      <c r="LSD89" s="888"/>
      <c r="LSE89" s="888"/>
      <c r="LSF89" s="888"/>
      <c r="LSG89" s="888"/>
      <c r="LSH89" s="888"/>
      <c r="LSI89" s="888"/>
      <c r="LSJ89" s="888"/>
      <c r="LSK89" s="888"/>
      <c r="LSL89" s="888"/>
      <c r="LSM89" s="888"/>
      <c r="LSN89" s="888"/>
      <c r="LSO89" s="888"/>
      <c r="LSP89" s="888"/>
      <c r="LSQ89" s="888"/>
      <c r="LSR89" s="888"/>
      <c r="LSS89" s="888"/>
      <c r="LST89" s="888"/>
      <c r="LSU89" s="888"/>
      <c r="LSV89" s="888"/>
      <c r="LSW89" s="888"/>
      <c r="LSX89" s="888"/>
      <c r="LSY89" s="888"/>
      <c r="LSZ89" s="888"/>
      <c r="LTA89" s="888"/>
      <c r="LTB89" s="888"/>
      <c r="LTC89" s="888"/>
      <c r="LTD89" s="888"/>
      <c r="LTE89" s="888"/>
      <c r="LTF89" s="888"/>
      <c r="LTG89" s="888"/>
      <c r="LTH89" s="888"/>
      <c r="LTI89" s="888"/>
      <c r="LTJ89" s="888"/>
      <c r="LTK89" s="888"/>
      <c r="LTL89" s="888"/>
      <c r="LTM89" s="888"/>
      <c r="LTN89" s="888"/>
      <c r="LTO89" s="888"/>
      <c r="LTP89" s="888"/>
      <c r="LTQ89" s="888"/>
      <c r="LTR89" s="888"/>
      <c r="LTS89" s="888"/>
      <c r="LTT89" s="888"/>
      <c r="LTU89" s="888"/>
      <c r="LTV89" s="888"/>
      <c r="LTW89" s="888"/>
      <c r="LTX89" s="888"/>
      <c r="LTY89" s="888"/>
      <c r="LTZ89" s="888"/>
      <c r="LUA89" s="888"/>
      <c r="LUB89" s="888"/>
      <c r="LUC89" s="888"/>
      <c r="LUD89" s="888"/>
      <c r="LUE89" s="888"/>
      <c r="LUF89" s="888"/>
      <c r="LUG89" s="888"/>
      <c r="LUH89" s="888"/>
      <c r="LUI89" s="888"/>
      <c r="LUJ89" s="888"/>
      <c r="LUK89" s="888"/>
      <c r="LUL89" s="888"/>
      <c r="LUM89" s="888"/>
      <c r="LUN89" s="888"/>
      <c r="LUO89" s="888"/>
      <c r="LUP89" s="888"/>
      <c r="LUQ89" s="888"/>
      <c r="LUR89" s="888"/>
      <c r="LUS89" s="888"/>
      <c r="LUT89" s="888"/>
      <c r="LUU89" s="888"/>
      <c r="LUV89" s="888"/>
      <c r="LUW89" s="888"/>
      <c r="LUX89" s="888"/>
      <c r="LUY89" s="888"/>
      <c r="LUZ89" s="888"/>
      <c r="LVA89" s="888"/>
      <c r="LVB89" s="888"/>
      <c r="LVC89" s="888"/>
      <c r="LVD89" s="888"/>
      <c r="LVE89" s="888"/>
      <c r="LVF89" s="888"/>
      <c r="LVG89" s="888"/>
      <c r="LVH89" s="888"/>
      <c r="LVI89" s="888"/>
      <c r="LVJ89" s="888"/>
      <c r="LVK89" s="888"/>
      <c r="LVL89" s="888"/>
      <c r="LVM89" s="888"/>
      <c r="LVN89" s="888"/>
      <c r="LVO89" s="888"/>
      <c r="LVP89" s="888"/>
      <c r="LVQ89" s="888"/>
      <c r="LVR89" s="888"/>
      <c r="LVS89" s="888"/>
      <c r="LVT89" s="888"/>
      <c r="LVU89" s="888"/>
      <c r="LVV89" s="888"/>
      <c r="LVW89" s="888"/>
      <c r="LVX89" s="888"/>
      <c r="LVY89" s="888"/>
      <c r="LVZ89" s="888"/>
      <c r="LWA89" s="888"/>
      <c r="LWB89" s="888"/>
      <c r="LWC89" s="888"/>
      <c r="LWD89" s="888"/>
      <c r="LWE89" s="888"/>
      <c r="LWF89" s="888"/>
      <c r="LWG89" s="888"/>
      <c r="LWH89" s="888"/>
      <c r="LWI89" s="888"/>
      <c r="LWJ89" s="888"/>
      <c r="LWK89" s="888"/>
      <c r="LWL89" s="888"/>
      <c r="LWM89" s="888"/>
      <c r="LWN89" s="888"/>
      <c r="LWO89" s="888"/>
      <c r="LWP89" s="888"/>
      <c r="LWQ89" s="888"/>
      <c r="LWR89" s="888"/>
      <c r="LWS89" s="888"/>
      <c r="LWT89" s="888"/>
      <c r="LWU89" s="888"/>
      <c r="LWV89" s="888"/>
      <c r="LWW89" s="888"/>
      <c r="LWX89" s="888"/>
      <c r="LWY89" s="888"/>
      <c r="LWZ89" s="888"/>
      <c r="LXA89" s="888"/>
      <c r="LXB89" s="888"/>
      <c r="LXC89" s="888"/>
      <c r="LXD89" s="888"/>
      <c r="LXE89" s="888"/>
      <c r="LXF89" s="888"/>
      <c r="LXG89" s="888"/>
      <c r="LXH89" s="888"/>
      <c r="LXI89" s="888"/>
      <c r="LXJ89" s="888"/>
      <c r="LXK89" s="888"/>
      <c r="LXL89" s="888"/>
      <c r="LXM89" s="888"/>
      <c r="LXN89" s="888"/>
      <c r="LXO89" s="888"/>
      <c r="LXP89" s="888"/>
      <c r="LXQ89" s="888"/>
      <c r="LXR89" s="888"/>
      <c r="LXS89" s="888"/>
      <c r="LXT89" s="888"/>
      <c r="LXU89" s="888"/>
      <c r="LXV89" s="888"/>
      <c r="LXW89" s="888"/>
      <c r="LXX89" s="888"/>
      <c r="LXY89" s="888"/>
      <c r="LXZ89" s="888"/>
      <c r="LYA89" s="888"/>
      <c r="LYB89" s="888"/>
      <c r="LYC89" s="888"/>
      <c r="LYD89" s="888"/>
      <c r="LYE89" s="888"/>
      <c r="LYF89" s="888"/>
      <c r="LYG89" s="888"/>
      <c r="LYH89" s="888"/>
      <c r="LYI89" s="888"/>
      <c r="LYJ89" s="888"/>
      <c r="LYK89" s="888"/>
      <c r="LYL89" s="888"/>
      <c r="LYM89" s="888"/>
      <c r="LYN89" s="888"/>
      <c r="LYO89" s="888"/>
      <c r="LYP89" s="888"/>
      <c r="LYQ89" s="888"/>
      <c r="LYR89" s="888"/>
      <c r="LYS89" s="888"/>
      <c r="LYT89" s="888"/>
      <c r="LYU89" s="888"/>
      <c r="LYV89" s="888"/>
      <c r="LYW89" s="888"/>
      <c r="LYX89" s="888"/>
      <c r="LYY89" s="888"/>
      <c r="LYZ89" s="888"/>
      <c r="LZA89" s="888"/>
      <c r="LZB89" s="888"/>
      <c r="LZC89" s="888"/>
      <c r="LZD89" s="888"/>
      <c r="LZE89" s="888"/>
      <c r="LZF89" s="888"/>
      <c r="LZG89" s="888"/>
      <c r="LZH89" s="888"/>
      <c r="LZI89" s="888"/>
      <c r="LZJ89" s="888"/>
      <c r="LZK89" s="888"/>
      <c r="LZL89" s="888"/>
      <c r="LZM89" s="888"/>
      <c r="LZN89" s="888"/>
      <c r="LZO89" s="888"/>
      <c r="LZP89" s="888"/>
      <c r="LZQ89" s="888"/>
      <c r="LZR89" s="888"/>
      <c r="LZS89" s="888"/>
      <c r="LZT89" s="888"/>
      <c r="LZU89" s="888"/>
      <c r="LZV89" s="888"/>
      <c r="LZW89" s="888"/>
      <c r="LZX89" s="888"/>
      <c r="LZY89" s="888"/>
      <c r="LZZ89" s="888"/>
      <c r="MAA89" s="888"/>
      <c r="MAB89" s="888"/>
      <c r="MAC89" s="888"/>
      <c r="MAD89" s="888"/>
      <c r="MAE89" s="888"/>
      <c r="MAF89" s="888"/>
      <c r="MAG89" s="888"/>
      <c r="MAH89" s="888"/>
      <c r="MAI89" s="888"/>
      <c r="MAJ89" s="888"/>
      <c r="MAK89" s="888"/>
      <c r="MAL89" s="888"/>
      <c r="MAM89" s="888"/>
      <c r="MAN89" s="888"/>
      <c r="MAO89" s="888"/>
      <c r="MAP89" s="888"/>
      <c r="MAQ89" s="888"/>
      <c r="MAR89" s="888"/>
      <c r="MAS89" s="888"/>
      <c r="MAT89" s="888"/>
      <c r="MAU89" s="888"/>
      <c r="MAV89" s="888"/>
      <c r="MAW89" s="888"/>
      <c r="MAX89" s="888"/>
      <c r="MAY89" s="888"/>
      <c r="MAZ89" s="888"/>
      <c r="MBA89" s="888"/>
      <c r="MBB89" s="888"/>
      <c r="MBC89" s="888"/>
      <c r="MBD89" s="888"/>
      <c r="MBE89" s="888"/>
      <c r="MBF89" s="888"/>
      <c r="MBG89" s="888"/>
      <c r="MBH89" s="888"/>
      <c r="MBI89" s="888"/>
      <c r="MBJ89" s="888"/>
      <c r="MBK89" s="888"/>
      <c r="MBL89" s="888"/>
      <c r="MBM89" s="888"/>
      <c r="MBN89" s="888"/>
      <c r="MBO89" s="888"/>
      <c r="MBP89" s="888"/>
      <c r="MBQ89" s="888"/>
      <c r="MBR89" s="888"/>
      <c r="MBS89" s="888"/>
      <c r="MBT89" s="888"/>
      <c r="MBU89" s="888"/>
      <c r="MBV89" s="888"/>
      <c r="MBW89" s="888"/>
      <c r="MBX89" s="888"/>
      <c r="MBY89" s="888"/>
      <c r="MBZ89" s="888"/>
      <c r="MCA89" s="888"/>
      <c r="MCB89" s="888"/>
      <c r="MCC89" s="888"/>
      <c r="MCD89" s="888"/>
      <c r="MCE89" s="888"/>
      <c r="MCF89" s="888"/>
      <c r="MCG89" s="888"/>
      <c r="MCH89" s="888"/>
      <c r="MCI89" s="888"/>
      <c r="MCJ89" s="888"/>
      <c r="MCK89" s="888"/>
      <c r="MCL89" s="888"/>
      <c r="MCM89" s="888"/>
      <c r="MCN89" s="888"/>
      <c r="MCO89" s="888"/>
      <c r="MCP89" s="888"/>
      <c r="MCQ89" s="888"/>
      <c r="MCR89" s="888"/>
      <c r="MCS89" s="888"/>
      <c r="MCT89" s="888"/>
      <c r="MCU89" s="888"/>
      <c r="MCV89" s="888"/>
      <c r="MCW89" s="888"/>
      <c r="MCX89" s="888"/>
      <c r="MCY89" s="888"/>
      <c r="MCZ89" s="888"/>
      <c r="MDA89" s="888"/>
      <c r="MDB89" s="888"/>
      <c r="MDC89" s="888"/>
      <c r="MDD89" s="888"/>
      <c r="MDE89" s="888"/>
      <c r="MDF89" s="888"/>
      <c r="MDG89" s="888"/>
      <c r="MDH89" s="888"/>
      <c r="MDI89" s="888"/>
      <c r="MDJ89" s="888"/>
      <c r="MDK89" s="888"/>
      <c r="MDL89" s="888"/>
      <c r="MDM89" s="888"/>
      <c r="MDN89" s="888"/>
      <c r="MDO89" s="888"/>
      <c r="MDP89" s="888"/>
      <c r="MDQ89" s="888"/>
      <c r="MDR89" s="888"/>
      <c r="MDS89" s="888"/>
      <c r="MDT89" s="888"/>
      <c r="MDU89" s="888"/>
      <c r="MDV89" s="888"/>
      <c r="MDW89" s="888"/>
      <c r="MDX89" s="888"/>
      <c r="MDY89" s="888"/>
      <c r="MDZ89" s="888"/>
      <c r="MEA89" s="888"/>
      <c r="MEB89" s="888"/>
      <c r="MEC89" s="888"/>
      <c r="MED89" s="888"/>
      <c r="MEE89" s="888"/>
      <c r="MEF89" s="888"/>
      <c r="MEG89" s="888"/>
      <c r="MEH89" s="888"/>
      <c r="MEI89" s="888"/>
      <c r="MEJ89" s="888"/>
      <c r="MEK89" s="888"/>
      <c r="MEL89" s="888"/>
      <c r="MEM89" s="888"/>
      <c r="MEN89" s="888"/>
      <c r="MEO89" s="888"/>
      <c r="MEP89" s="888"/>
      <c r="MEQ89" s="888"/>
      <c r="MER89" s="888"/>
      <c r="MES89" s="888"/>
      <c r="MET89" s="888"/>
      <c r="MEU89" s="888"/>
      <c r="MEV89" s="888"/>
      <c r="MEW89" s="888"/>
      <c r="MEX89" s="888"/>
      <c r="MEY89" s="888"/>
      <c r="MEZ89" s="888"/>
      <c r="MFA89" s="888"/>
      <c r="MFB89" s="888"/>
      <c r="MFC89" s="888"/>
      <c r="MFD89" s="888"/>
      <c r="MFE89" s="888"/>
      <c r="MFF89" s="888"/>
      <c r="MFG89" s="888"/>
      <c r="MFH89" s="888"/>
      <c r="MFI89" s="888"/>
      <c r="MFJ89" s="888"/>
      <c r="MFK89" s="888"/>
      <c r="MFL89" s="888"/>
      <c r="MFM89" s="888"/>
      <c r="MFN89" s="888"/>
      <c r="MFO89" s="888"/>
      <c r="MFP89" s="888"/>
      <c r="MFQ89" s="888"/>
      <c r="MFR89" s="888"/>
      <c r="MFS89" s="888"/>
      <c r="MFT89" s="888"/>
      <c r="MFU89" s="888"/>
      <c r="MFV89" s="888"/>
      <c r="MFW89" s="888"/>
      <c r="MFX89" s="888"/>
      <c r="MFY89" s="888"/>
      <c r="MFZ89" s="888"/>
      <c r="MGA89" s="888"/>
      <c r="MGB89" s="888"/>
      <c r="MGC89" s="888"/>
      <c r="MGD89" s="888"/>
      <c r="MGE89" s="888"/>
      <c r="MGF89" s="888"/>
      <c r="MGG89" s="888"/>
      <c r="MGH89" s="888"/>
      <c r="MGI89" s="888"/>
      <c r="MGJ89" s="888"/>
      <c r="MGK89" s="888"/>
      <c r="MGL89" s="888"/>
      <c r="MGM89" s="888"/>
      <c r="MGN89" s="888"/>
      <c r="MGO89" s="888"/>
      <c r="MGP89" s="888"/>
      <c r="MGQ89" s="888"/>
      <c r="MGR89" s="888"/>
      <c r="MGS89" s="888"/>
      <c r="MGT89" s="888"/>
      <c r="MGU89" s="888"/>
      <c r="MGV89" s="888"/>
      <c r="MGW89" s="888"/>
      <c r="MGX89" s="888"/>
      <c r="MGY89" s="888"/>
      <c r="MGZ89" s="888"/>
      <c r="MHA89" s="888"/>
      <c r="MHB89" s="888"/>
      <c r="MHC89" s="888"/>
      <c r="MHD89" s="888"/>
      <c r="MHE89" s="888"/>
      <c r="MHF89" s="888"/>
      <c r="MHG89" s="888"/>
      <c r="MHH89" s="888"/>
      <c r="MHI89" s="888"/>
      <c r="MHJ89" s="888"/>
      <c r="MHK89" s="888"/>
      <c r="MHL89" s="888"/>
      <c r="MHM89" s="888"/>
      <c r="MHN89" s="888"/>
      <c r="MHO89" s="888"/>
      <c r="MHP89" s="888"/>
      <c r="MHQ89" s="888"/>
      <c r="MHR89" s="888"/>
      <c r="MHS89" s="888"/>
      <c r="MHT89" s="888"/>
      <c r="MHU89" s="888"/>
      <c r="MHV89" s="888"/>
      <c r="MHW89" s="888"/>
      <c r="MHX89" s="888"/>
      <c r="MHY89" s="888"/>
      <c r="MHZ89" s="888"/>
      <c r="MIA89" s="888"/>
      <c r="MIB89" s="888"/>
      <c r="MIC89" s="888"/>
      <c r="MID89" s="888"/>
      <c r="MIE89" s="888"/>
      <c r="MIF89" s="888"/>
      <c r="MIG89" s="888"/>
      <c r="MIH89" s="888"/>
      <c r="MII89" s="888"/>
      <c r="MIJ89" s="888"/>
      <c r="MIK89" s="888"/>
      <c r="MIL89" s="888"/>
      <c r="MIM89" s="888"/>
      <c r="MIN89" s="888"/>
      <c r="MIO89" s="888"/>
      <c r="MIP89" s="888"/>
      <c r="MIQ89" s="888"/>
      <c r="MIR89" s="888"/>
      <c r="MIS89" s="888"/>
      <c r="MIT89" s="888"/>
      <c r="MIU89" s="888"/>
      <c r="MIV89" s="888"/>
      <c r="MIW89" s="888"/>
      <c r="MIX89" s="888"/>
      <c r="MIY89" s="888"/>
      <c r="MIZ89" s="888"/>
      <c r="MJA89" s="888"/>
      <c r="MJB89" s="888"/>
      <c r="MJC89" s="888"/>
      <c r="MJD89" s="888"/>
      <c r="MJE89" s="888"/>
      <c r="MJF89" s="888"/>
      <c r="MJG89" s="888"/>
      <c r="MJH89" s="888"/>
      <c r="MJI89" s="888"/>
      <c r="MJJ89" s="888"/>
      <c r="MJK89" s="888"/>
      <c r="MJL89" s="888"/>
      <c r="MJM89" s="888"/>
      <c r="MJN89" s="888"/>
      <c r="MJO89" s="888"/>
      <c r="MJP89" s="888"/>
      <c r="MJQ89" s="888"/>
      <c r="MJR89" s="888"/>
      <c r="MJS89" s="888"/>
      <c r="MJT89" s="888"/>
      <c r="MJU89" s="888"/>
      <c r="MJV89" s="888"/>
      <c r="MJW89" s="888"/>
      <c r="MJX89" s="888"/>
      <c r="MJY89" s="888"/>
      <c r="MJZ89" s="888"/>
      <c r="MKA89" s="888"/>
      <c r="MKB89" s="888"/>
      <c r="MKC89" s="888"/>
      <c r="MKD89" s="888"/>
      <c r="MKE89" s="888"/>
      <c r="MKF89" s="888"/>
      <c r="MKG89" s="888"/>
      <c r="MKH89" s="888"/>
      <c r="MKI89" s="888"/>
      <c r="MKJ89" s="888"/>
      <c r="MKK89" s="888"/>
      <c r="MKL89" s="888"/>
      <c r="MKM89" s="888"/>
      <c r="MKN89" s="888"/>
      <c r="MKO89" s="888"/>
      <c r="MKP89" s="888"/>
      <c r="MKQ89" s="888"/>
      <c r="MKR89" s="888"/>
      <c r="MKS89" s="888"/>
      <c r="MKT89" s="888"/>
      <c r="MKU89" s="888"/>
      <c r="MKV89" s="888"/>
      <c r="MKW89" s="888"/>
      <c r="MKX89" s="888"/>
      <c r="MKY89" s="888"/>
      <c r="MKZ89" s="888"/>
      <c r="MLA89" s="888"/>
      <c r="MLB89" s="888"/>
      <c r="MLC89" s="888"/>
      <c r="MLD89" s="888"/>
      <c r="MLE89" s="888"/>
      <c r="MLF89" s="888"/>
      <c r="MLG89" s="888"/>
      <c r="MLH89" s="888"/>
      <c r="MLI89" s="888"/>
      <c r="MLJ89" s="888"/>
      <c r="MLK89" s="888"/>
      <c r="MLL89" s="888"/>
      <c r="MLM89" s="888"/>
      <c r="MLN89" s="888"/>
      <c r="MLO89" s="888"/>
      <c r="MLP89" s="888"/>
      <c r="MLQ89" s="888"/>
      <c r="MLR89" s="888"/>
      <c r="MLS89" s="888"/>
      <c r="MLT89" s="888"/>
      <c r="MLU89" s="888"/>
      <c r="MLV89" s="888"/>
      <c r="MLW89" s="888"/>
      <c r="MLX89" s="888"/>
      <c r="MLY89" s="888"/>
      <c r="MLZ89" s="888"/>
      <c r="MMA89" s="888"/>
      <c r="MMB89" s="888"/>
      <c r="MMC89" s="888"/>
      <c r="MMD89" s="888"/>
      <c r="MME89" s="888"/>
      <c r="MMF89" s="888"/>
      <c r="MMG89" s="888"/>
      <c r="MMH89" s="888"/>
      <c r="MMI89" s="888"/>
      <c r="MMJ89" s="888"/>
      <c r="MMK89" s="888"/>
      <c r="MML89" s="888"/>
      <c r="MMM89" s="888"/>
      <c r="MMN89" s="888"/>
      <c r="MMO89" s="888"/>
      <c r="MMP89" s="888"/>
      <c r="MMQ89" s="888"/>
      <c r="MMR89" s="888"/>
      <c r="MMS89" s="888"/>
      <c r="MMT89" s="888"/>
      <c r="MMU89" s="888"/>
      <c r="MMV89" s="888"/>
      <c r="MMW89" s="888"/>
      <c r="MMX89" s="888"/>
      <c r="MMY89" s="888"/>
      <c r="MMZ89" s="888"/>
      <c r="MNA89" s="888"/>
      <c r="MNB89" s="888"/>
      <c r="MNC89" s="888"/>
      <c r="MND89" s="888"/>
      <c r="MNE89" s="888"/>
      <c r="MNF89" s="888"/>
      <c r="MNG89" s="888"/>
      <c r="MNH89" s="888"/>
      <c r="MNI89" s="888"/>
      <c r="MNJ89" s="888"/>
      <c r="MNK89" s="888"/>
      <c r="MNL89" s="888"/>
      <c r="MNM89" s="888"/>
      <c r="MNN89" s="888"/>
      <c r="MNO89" s="888"/>
      <c r="MNP89" s="888"/>
      <c r="MNQ89" s="888"/>
      <c r="MNR89" s="888"/>
      <c r="MNS89" s="888"/>
      <c r="MNT89" s="888"/>
      <c r="MNU89" s="888"/>
      <c r="MNV89" s="888"/>
      <c r="MNW89" s="888"/>
      <c r="MNX89" s="888"/>
      <c r="MNY89" s="888"/>
      <c r="MNZ89" s="888"/>
      <c r="MOA89" s="888"/>
      <c r="MOB89" s="888"/>
      <c r="MOC89" s="888"/>
      <c r="MOD89" s="888"/>
      <c r="MOE89" s="888"/>
      <c r="MOF89" s="888"/>
      <c r="MOG89" s="888"/>
      <c r="MOH89" s="888"/>
      <c r="MOI89" s="888"/>
      <c r="MOJ89" s="888"/>
      <c r="MOK89" s="888"/>
      <c r="MOL89" s="888"/>
      <c r="MOM89" s="888"/>
      <c r="MON89" s="888"/>
      <c r="MOO89" s="888"/>
      <c r="MOP89" s="888"/>
      <c r="MOQ89" s="888"/>
      <c r="MOR89" s="888"/>
      <c r="MOS89" s="888"/>
      <c r="MOT89" s="888"/>
      <c r="MOU89" s="888"/>
      <c r="MOV89" s="888"/>
      <c r="MOW89" s="888"/>
      <c r="MOX89" s="888"/>
      <c r="MOY89" s="888"/>
      <c r="MOZ89" s="888"/>
      <c r="MPA89" s="888"/>
      <c r="MPB89" s="888"/>
      <c r="MPC89" s="888"/>
      <c r="MPD89" s="888"/>
      <c r="MPE89" s="888"/>
      <c r="MPF89" s="888"/>
      <c r="MPG89" s="888"/>
      <c r="MPH89" s="888"/>
      <c r="MPI89" s="888"/>
      <c r="MPJ89" s="888"/>
      <c r="MPK89" s="888"/>
      <c r="MPL89" s="888"/>
      <c r="MPM89" s="888"/>
      <c r="MPN89" s="888"/>
      <c r="MPO89" s="888"/>
      <c r="MPP89" s="888"/>
      <c r="MPQ89" s="888"/>
      <c r="MPR89" s="888"/>
      <c r="MPS89" s="888"/>
      <c r="MPT89" s="888"/>
      <c r="MPU89" s="888"/>
      <c r="MPV89" s="888"/>
      <c r="MPW89" s="888"/>
      <c r="MPX89" s="888"/>
      <c r="MPY89" s="888"/>
      <c r="MPZ89" s="888"/>
      <c r="MQA89" s="888"/>
      <c r="MQB89" s="888"/>
      <c r="MQC89" s="888"/>
      <c r="MQD89" s="888"/>
      <c r="MQE89" s="888"/>
      <c r="MQF89" s="888"/>
      <c r="MQG89" s="888"/>
      <c r="MQH89" s="888"/>
      <c r="MQI89" s="888"/>
      <c r="MQJ89" s="888"/>
      <c r="MQK89" s="888"/>
      <c r="MQL89" s="888"/>
      <c r="MQM89" s="888"/>
      <c r="MQN89" s="888"/>
      <c r="MQO89" s="888"/>
      <c r="MQP89" s="888"/>
      <c r="MQQ89" s="888"/>
      <c r="MQR89" s="888"/>
      <c r="MQS89" s="888"/>
      <c r="MQT89" s="888"/>
      <c r="MQU89" s="888"/>
      <c r="MQV89" s="888"/>
      <c r="MQW89" s="888"/>
      <c r="MQX89" s="888"/>
      <c r="MQY89" s="888"/>
      <c r="MQZ89" s="888"/>
      <c r="MRA89" s="888"/>
      <c r="MRB89" s="888"/>
      <c r="MRC89" s="888"/>
      <c r="MRD89" s="888"/>
      <c r="MRE89" s="888"/>
      <c r="MRF89" s="888"/>
      <c r="MRG89" s="888"/>
      <c r="MRH89" s="888"/>
      <c r="MRI89" s="888"/>
      <c r="MRJ89" s="888"/>
      <c r="MRK89" s="888"/>
      <c r="MRL89" s="888"/>
      <c r="MRM89" s="888"/>
      <c r="MRN89" s="888"/>
      <c r="MRO89" s="888"/>
      <c r="MRP89" s="888"/>
      <c r="MRQ89" s="888"/>
      <c r="MRR89" s="888"/>
      <c r="MRS89" s="888"/>
      <c r="MRT89" s="888"/>
      <c r="MRU89" s="888"/>
      <c r="MRV89" s="888"/>
      <c r="MRW89" s="888"/>
      <c r="MRX89" s="888"/>
      <c r="MRY89" s="888"/>
      <c r="MRZ89" s="888"/>
      <c r="MSA89" s="888"/>
      <c r="MSB89" s="888"/>
      <c r="MSC89" s="888"/>
      <c r="MSD89" s="888"/>
      <c r="MSE89" s="888"/>
      <c r="MSF89" s="888"/>
      <c r="MSG89" s="888"/>
      <c r="MSH89" s="888"/>
      <c r="MSI89" s="888"/>
      <c r="MSJ89" s="888"/>
      <c r="MSK89" s="888"/>
      <c r="MSL89" s="888"/>
      <c r="MSM89" s="888"/>
      <c r="MSN89" s="888"/>
      <c r="MSO89" s="888"/>
      <c r="MSP89" s="888"/>
      <c r="MSQ89" s="888"/>
      <c r="MSR89" s="888"/>
      <c r="MSS89" s="888"/>
      <c r="MST89" s="888"/>
      <c r="MSU89" s="888"/>
      <c r="MSV89" s="888"/>
      <c r="MSW89" s="888"/>
      <c r="MSX89" s="888"/>
      <c r="MSY89" s="888"/>
      <c r="MSZ89" s="888"/>
      <c r="MTA89" s="888"/>
      <c r="MTB89" s="888"/>
      <c r="MTC89" s="888"/>
      <c r="MTD89" s="888"/>
      <c r="MTE89" s="888"/>
      <c r="MTF89" s="888"/>
      <c r="MTG89" s="888"/>
      <c r="MTH89" s="888"/>
      <c r="MTI89" s="888"/>
      <c r="MTJ89" s="888"/>
      <c r="MTK89" s="888"/>
      <c r="MTL89" s="888"/>
      <c r="MTM89" s="888"/>
      <c r="MTN89" s="888"/>
      <c r="MTO89" s="888"/>
      <c r="MTP89" s="888"/>
      <c r="MTQ89" s="888"/>
      <c r="MTR89" s="888"/>
      <c r="MTS89" s="888"/>
      <c r="MTT89" s="888"/>
      <c r="MTU89" s="888"/>
      <c r="MTV89" s="888"/>
      <c r="MTW89" s="888"/>
      <c r="MTX89" s="888"/>
      <c r="MTY89" s="888"/>
      <c r="MTZ89" s="888"/>
      <c r="MUA89" s="888"/>
      <c r="MUB89" s="888"/>
      <c r="MUC89" s="888"/>
      <c r="MUD89" s="888"/>
      <c r="MUE89" s="888"/>
      <c r="MUF89" s="888"/>
      <c r="MUG89" s="888"/>
      <c r="MUH89" s="888"/>
      <c r="MUI89" s="888"/>
      <c r="MUJ89" s="888"/>
      <c r="MUK89" s="888"/>
      <c r="MUL89" s="888"/>
      <c r="MUM89" s="888"/>
      <c r="MUN89" s="888"/>
      <c r="MUO89" s="888"/>
      <c r="MUP89" s="888"/>
      <c r="MUQ89" s="888"/>
      <c r="MUR89" s="888"/>
      <c r="MUS89" s="888"/>
      <c r="MUT89" s="888"/>
      <c r="MUU89" s="888"/>
      <c r="MUV89" s="888"/>
      <c r="MUW89" s="888"/>
      <c r="MUX89" s="888"/>
      <c r="MUY89" s="888"/>
      <c r="MUZ89" s="888"/>
      <c r="MVA89" s="888"/>
      <c r="MVB89" s="888"/>
      <c r="MVC89" s="888"/>
      <c r="MVD89" s="888"/>
      <c r="MVE89" s="888"/>
      <c r="MVF89" s="888"/>
      <c r="MVG89" s="888"/>
      <c r="MVH89" s="888"/>
      <c r="MVI89" s="888"/>
      <c r="MVJ89" s="888"/>
      <c r="MVK89" s="888"/>
      <c r="MVL89" s="888"/>
      <c r="MVM89" s="888"/>
      <c r="MVN89" s="888"/>
      <c r="MVO89" s="888"/>
      <c r="MVP89" s="888"/>
      <c r="MVQ89" s="888"/>
      <c r="MVR89" s="888"/>
      <c r="MVS89" s="888"/>
      <c r="MVT89" s="888"/>
      <c r="MVU89" s="888"/>
      <c r="MVV89" s="888"/>
      <c r="MVW89" s="888"/>
      <c r="MVX89" s="888"/>
      <c r="MVY89" s="888"/>
      <c r="MVZ89" s="888"/>
      <c r="MWA89" s="888"/>
      <c r="MWB89" s="888"/>
      <c r="MWC89" s="888"/>
      <c r="MWD89" s="888"/>
      <c r="MWE89" s="888"/>
      <c r="MWF89" s="888"/>
      <c r="MWG89" s="888"/>
      <c r="MWH89" s="888"/>
      <c r="MWI89" s="888"/>
      <c r="MWJ89" s="888"/>
      <c r="MWK89" s="888"/>
      <c r="MWL89" s="888"/>
      <c r="MWM89" s="888"/>
      <c r="MWN89" s="888"/>
      <c r="MWO89" s="888"/>
      <c r="MWP89" s="888"/>
      <c r="MWQ89" s="888"/>
      <c r="MWR89" s="888"/>
      <c r="MWS89" s="888"/>
      <c r="MWT89" s="888"/>
      <c r="MWU89" s="888"/>
      <c r="MWV89" s="888"/>
      <c r="MWW89" s="888"/>
      <c r="MWX89" s="888"/>
      <c r="MWY89" s="888"/>
      <c r="MWZ89" s="888"/>
      <c r="MXA89" s="888"/>
      <c r="MXB89" s="888"/>
      <c r="MXC89" s="888"/>
      <c r="MXD89" s="888"/>
      <c r="MXE89" s="888"/>
      <c r="MXF89" s="888"/>
      <c r="MXG89" s="888"/>
      <c r="MXH89" s="888"/>
      <c r="MXI89" s="888"/>
      <c r="MXJ89" s="888"/>
      <c r="MXK89" s="888"/>
      <c r="MXL89" s="888"/>
      <c r="MXM89" s="888"/>
      <c r="MXN89" s="888"/>
      <c r="MXO89" s="888"/>
      <c r="MXP89" s="888"/>
      <c r="MXQ89" s="888"/>
      <c r="MXR89" s="888"/>
      <c r="MXS89" s="888"/>
      <c r="MXT89" s="888"/>
      <c r="MXU89" s="888"/>
      <c r="MXV89" s="888"/>
      <c r="MXW89" s="888"/>
      <c r="MXX89" s="888"/>
      <c r="MXY89" s="888"/>
      <c r="MXZ89" s="888"/>
      <c r="MYA89" s="888"/>
      <c r="MYB89" s="888"/>
      <c r="MYC89" s="888"/>
      <c r="MYD89" s="888"/>
      <c r="MYE89" s="888"/>
      <c r="MYF89" s="888"/>
      <c r="MYG89" s="888"/>
      <c r="MYH89" s="888"/>
      <c r="MYI89" s="888"/>
      <c r="MYJ89" s="888"/>
      <c r="MYK89" s="888"/>
      <c r="MYL89" s="888"/>
      <c r="MYM89" s="888"/>
      <c r="MYN89" s="888"/>
      <c r="MYO89" s="888"/>
      <c r="MYP89" s="888"/>
      <c r="MYQ89" s="888"/>
      <c r="MYR89" s="888"/>
      <c r="MYS89" s="888"/>
      <c r="MYT89" s="888"/>
      <c r="MYU89" s="888"/>
      <c r="MYV89" s="888"/>
      <c r="MYW89" s="888"/>
      <c r="MYX89" s="888"/>
      <c r="MYY89" s="888"/>
      <c r="MYZ89" s="888"/>
      <c r="MZA89" s="888"/>
      <c r="MZB89" s="888"/>
      <c r="MZC89" s="888"/>
      <c r="MZD89" s="888"/>
      <c r="MZE89" s="888"/>
      <c r="MZF89" s="888"/>
      <c r="MZG89" s="888"/>
      <c r="MZH89" s="888"/>
      <c r="MZI89" s="888"/>
      <c r="MZJ89" s="888"/>
      <c r="MZK89" s="888"/>
      <c r="MZL89" s="888"/>
      <c r="MZM89" s="888"/>
      <c r="MZN89" s="888"/>
      <c r="MZO89" s="888"/>
      <c r="MZP89" s="888"/>
      <c r="MZQ89" s="888"/>
      <c r="MZR89" s="888"/>
      <c r="MZS89" s="888"/>
      <c r="MZT89" s="888"/>
      <c r="MZU89" s="888"/>
      <c r="MZV89" s="888"/>
      <c r="MZW89" s="888"/>
      <c r="MZX89" s="888"/>
      <c r="MZY89" s="888"/>
      <c r="MZZ89" s="888"/>
      <c r="NAA89" s="888"/>
      <c r="NAB89" s="888"/>
      <c r="NAC89" s="888"/>
      <c r="NAD89" s="888"/>
      <c r="NAE89" s="888"/>
      <c r="NAF89" s="888"/>
      <c r="NAG89" s="888"/>
      <c r="NAH89" s="888"/>
      <c r="NAI89" s="888"/>
      <c r="NAJ89" s="888"/>
      <c r="NAK89" s="888"/>
      <c r="NAL89" s="888"/>
      <c r="NAM89" s="888"/>
      <c r="NAN89" s="888"/>
      <c r="NAO89" s="888"/>
      <c r="NAP89" s="888"/>
      <c r="NAQ89" s="888"/>
      <c r="NAR89" s="888"/>
      <c r="NAS89" s="888"/>
      <c r="NAT89" s="888"/>
      <c r="NAU89" s="888"/>
      <c r="NAV89" s="888"/>
      <c r="NAW89" s="888"/>
      <c r="NAX89" s="888"/>
      <c r="NAY89" s="888"/>
      <c r="NAZ89" s="888"/>
      <c r="NBA89" s="888"/>
      <c r="NBB89" s="888"/>
      <c r="NBC89" s="888"/>
      <c r="NBD89" s="888"/>
      <c r="NBE89" s="888"/>
      <c r="NBF89" s="888"/>
      <c r="NBG89" s="888"/>
      <c r="NBH89" s="888"/>
      <c r="NBI89" s="888"/>
      <c r="NBJ89" s="888"/>
      <c r="NBK89" s="888"/>
      <c r="NBL89" s="888"/>
      <c r="NBM89" s="888"/>
      <c r="NBN89" s="888"/>
      <c r="NBO89" s="888"/>
      <c r="NBP89" s="888"/>
      <c r="NBQ89" s="888"/>
      <c r="NBR89" s="888"/>
      <c r="NBS89" s="888"/>
      <c r="NBT89" s="888"/>
      <c r="NBU89" s="888"/>
      <c r="NBV89" s="888"/>
      <c r="NBW89" s="888"/>
      <c r="NBX89" s="888"/>
      <c r="NBY89" s="888"/>
      <c r="NBZ89" s="888"/>
      <c r="NCA89" s="888"/>
      <c r="NCB89" s="888"/>
      <c r="NCC89" s="888"/>
      <c r="NCD89" s="888"/>
      <c r="NCE89" s="888"/>
      <c r="NCF89" s="888"/>
      <c r="NCG89" s="888"/>
      <c r="NCH89" s="888"/>
      <c r="NCI89" s="888"/>
      <c r="NCJ89" s="888"/>
      <c r="NCK89" s="888"/>
      <c r="NCL89" s="888"/>
      <c r="NCM89" s="888"/>
      <c r="NCN89" s="888"/>
      <c r="NCO89" s="888"/>
      <c r="NCP89" s="888"/>
      <c r="NCQ89" s="888"/>
      <c r="NCR89" s="888"/>
      <c r="NCS89" s="888"/>
      <c r="NCT89" s="888"/>
      <c r="NCU89" s="888"/>
      <c r="NCV89" s="888"/>
      <c r="NCW89" s="888"/>
      <c r="NCX89" s="888"/>
      <c r="NCY89" s="888"/>
      <c r="NCZ89" s="888"/>
      <c r="NDA89" s="888"/>
      <c r="NDB89" s="888"/>
      <c r="NDC89" s="888"/>
      <c r="NDD89" s="888"/>
      <c r="NDE89" s="888"/>
      <c r="NDF89" s="888"/>
      <c r="NDG89" s="888"/>
      <c r="NDH89" s="888"/>
      <c r="NDI89" s="888"/>
      <c r="NDJ89" s="888"/>
      <c r="NDK89" s="888"/>
      <c r="NDL89" s="888"/>
      <c r="NDM89" s="888"/>
      <c r="NDN89" s="888"/>
      <c r="NDO89" s="888"/>
      <c r="NDP89" s="888"/>
      <c r="NDQ89" s="888"/>
      <c r="NDR89" s="888"/>
      <c r="NDS89" s="888"/>
      <c r="NDT89" s="888"/>
      <c r="NDU89" s="888"/>
      <c r="NDV89" s="888"/>
      <c r="NDW89" s="888"/>
      <c r="NDX89" s="888"/>
      <c r="NDY89" s="888"/>
      <c r="NDZ89" s="888"/>
      <c r="NEA89" s="888"/>
      <c r="NEB89" s="888"/>
      <c r="NEC89" s="888"/>
      <c r="NED89" s="888"/>
      <c r="NEE89" s="888"/>
      <c r="NEF89" s="888"/>
      <c r="NEG89" s="888"/>
      <c r="NEH89" s="888"/>
      <c r="NEI89" s="888"/>
      <c r="NEJ89" s="888"/>
      <c r="NEK89" s="888"/>
      <c r="NEL89" s="888"/>
      <c r="NEM89" s="888"/>
      <c r="NEN89" s="888"/>
      <c r="NEO89" s="888"/>
      <c r="NEP89" s="888"/>
      <c r="NEQ89" s="888"/>
      <c r="NER89" s="888"/>
      <c r="NES89" s="888"/>
      <c r="NET89" s="888"/>
      <c r="NEU89" s="888"/>
      <c r="NEV89" s="888"/>
      <c r="NEW89" s="888"/>
      <c r="NEX89" s="888"/>
      <c r="NEY89" s="888"/>
      <c r="NEZ89" s="888"/>
      <c r="NFA89" s="888"/>
      <c r="NFB89" s="888"/>
      <c r="NFC89" s="888"/>
      <c r="NFD89" s="888"/>
      <c r="NFE89" s="888"/>
      <c r="NFF89" s="888"/>
      <c r="NFG89" s="888"/>
      <c r="NFH89" s="888"/>
      <c r="NFI89" s="888"/>
      <c r="NFJ89" s="888"/>
      <c r="NFK89" s="888"/>
      <c r="NFL89" s="888"/>
      <c r="NFM89" s="888"/>
      <c r="NFN89" s="888"/>
      <c r="NFO89" s="888"/>
      <c r="NFP89" s="888"/>
      <c r="NFQ89" s="888"/>
      <c r="NFR89" s="888"/>
      <c r="NFS89" s="888"/>
      <c r="NFT89" s="888"/>
      <c r="NFU89" s="888"/>
      <c r="NFV89" s="888"/>
      <c r="NFW89" s="888"/>
      <c r="NFX89" s="888"/>
      <c r="NFY89" s="888"/>
      <c r="NFZ89" s="888"/>
      <c r="NGA89" s="888"/>
      <c r="NGB89" s="888"/>
      <c r="NGC89" s="888"/>
      <c r="NGD89" s="888"/>
      <c r="NGE89" s="888"/>
      <c r="NGF89" s="888"/>
      <c r="NGG89" s="888"/>
      <c r="NGH89" s="888"/>
      <c r="NGI89" s="888"/>
      <c r="NGJ89" s="888"/>
      <c r="NGK89" s="888"/>
      <c r="NGL89" s="888"/>
      <c r="NGM89" s="888"/>
      <c r="NGN89" s="888"/>
      <c r="NGO89" s="888"/>
      <c r="NGP89" s="888"/>
      <c r="NGQ89" s="888"/>
      <c r="NGR89" s="888"/>
      <c r="NGS89" s="888"/>
      <c r="NGT89" s="888"/>
      <c r="NGU89" s="888"/>
      <c r="NGV89" s="888"/>
      <c r="NGW89" s="888"/>
      <c r="NGX89" s="888"/>
      <c r="NGY89" s="888"/>
      <c r="NGZ89" s="888"/>
      <c r="NHA89" s="888"/>
      <c r="NHB89" s="888"/>
      <c r="NHC89" s="888"/>
      <c r="NHD89" s="888"/>
      <c r="NHE89" s="888"/>
      <c r="NHF89" s="888"/>
      <c r="NHG89" s="888"/>
      <c r="NHH89" s="888"/>
      <c r="NHI89" s="888"/>
      <c r="NHJ89" s="888"/>
      <c r="NHK89" s="888"/>
      <c r="NHL89" s="888"/>
      <c r="NHM89" s="888"/>
      <c r="NHN89" s="888"/>
      <c r="NHO89" s="888"/>
      <c r="NHP89" s="888"/>
      <c r="NHQ89" s="888"/>
      <c r="NHR89" s="888"/>
      <c r="NHS89" s="888"/>
      <c r="NHT89" s="888"/>
      <c r="NHU89" s="888"/>
      <c r="NHV89" s="888"/>
      <c r="NHW89" s="888"/>
      <c r="NHX89" s="888"/>
      <c r="NHY89" s="888"/>
      <c r="NHZ89" s="888"/>
      <c r="NIA89" s="888"/>
      <c r="NIB89" s="888"/>
      <c r="NIC89" s="888"/>
      <c r="NID89" s="888"/>
      <c r="NIE89" s="888"/>
      <c r="NIF89" s="888"/>
      <c r="NIG89" s="888"/>
      <c r="NIH89" s="888"/>
      <c r="NII89" s="888"/>
      <c r="NIJ89" s="888"/>
      <c r="NIK89" s="888"/>
      <c r="NIL89" s="888"/>
      <c r="NIM89" s="888"/>
      <c r="NIN89" s="888"/>
      <c r="NIO89" s="888"/>
      <c r="NIP89" s="888"/>
      <c r="NIQ89" s="888"/>
      <c r="NIR89" s="888"/>
      <c r="NIS89" s="888"/>
      <c r="NIT89" s="888"/>
      <c r="NIU89" s="888"/>
      <c r="NIV89" s="888"/>
      <c r="NIW89" s="888"/>
      <c r="NIX89" s="888"/>
      <c r="NIY89" s="888"/>
      <c r="NIZ89" s="888"/>
      <c r="NJA89" s="888"/>
      <c r="NJB89" s="888"/>
      <c r="NJC89" s="888"/>
      <c r="NJD89" s="888"/>
      <c r="NJE89" s="888"/>
      <c r="NJF89" s="888"/>
      <c r="NJG89" s="888"/>
      <c r="NJH89" s="888"/>
      <c r="NJI89" s="888"/>
      <c r="NJJ89" s="888"/>
      <c r="NJK89" s="888"/>
      <c r="NJL89" s="888"/>
      <c r="NJM89" s="888"/>
      <c r="NJN89" s="888"/>
      <c r="NJO89" s="888"/>
      <c r="NJP89" s="888"/>
      <c r="NJQ89" s="888"/>
      <c r="NJR89" s="888"/>
      <c r="NJS89" s="888"/>
      <c r="NJT89" s="888"/>
      <c r="NJU89" s="888"/>
      <c r="NJV89" s="888"/>
      <c r="NJW89" s="888"/>
      <c r="NJX89" s="888"/>
      <c r="NJY89" s="888"/>
      <c r="NJZ89" s="888"/>
      <c r="NKA89" s="888"/>
      <c r="NKB89" s="888"/>
      <c r="NKC89" s="888"/>
      <c r="NKD89" s="888"/>
      <c r="NKE89" s="888"/>
      <c r="NKF89" s="888"/>
      <c r="NKG89" s="888"/>
      <c r="NKH89" s="888"/>
      <c r="NKI89" s="888"/>
      <c r="NKJ89" s="888"/>
      <c r="NKK89" s="888"/>
      <c r="NKL89" s="888"/>
      <c r="NKM89" s="888"/>
      <c r="NKN89" s="888"/>
      <c r="NKO89" s="888"/>
      <c r="NKP89" s="888"/>
      <c r="NKQ89" s="888"/>
      <c r="NKR89" s="888"/>
      <c r="NKS89" s="888"/>
      <c r="NKT89" s="888"/>
      <c r="NKU89" s="888"/>
      <c r="NKV89" s="888"/>
      <c r="NKW89" s="888"/>
      <c r="NKX89" s="888"/>
      <c r="NKY89" s="888"/>
      <c r="NKZ89" s="888"/>
      <c r="NLA89" s="888"/>
      <c r="NLB89" s="888"/>
      <c r="NLC89" s="888"/>
      <c r="NLD89" s="888"/>
      <c r="NLE89" s="888"/>
      <c r="NLF89" s="888"/>
      <c r="NLG89" s="888"/>
      <c r="NLH89" s="888"/>
      <c r="NLI89" s="888"/>
      <c r="NLJ89" s="888"/>
      <c r="NLK89" s="888"/>
      <c r="NLL89" s="888"/>
      <c r="NLM89" s="888"/>
      <c r="NLN89" s="888"/>
      <c r="NLO89" s="888"/>
      <c r="NLP89" s="888"/>
      <c r="NLQ89" s="888"/>
      <c r="NLR89" s="888"/>
      <c r="NLS89" s="888"/>
      <c r="NLT89" s="888"/>
      <c r="NLU89" s="888"/>
      <c r="NLV89" s="888"/>
      <c r="NLW89" s="888"/>
      <c r="NLX89" s="888"/>
      <c r="NLY89" s="888"/>
      <c r="NLZ89" s="888"/>
      <c r="NMA89" s="888"/>
      <c r="NMB89" s="888"/>
      <c r="NMC89" s="888"/>
      <c r="NMD89" s="888"/>
      <c r="NME89" s="888"/>
      <c r="NMF89" s="888"/>
      <c r="NMG89" s="888"/>
      <c r="NMH89" s="888"/>
      <c r="NMI89" s="888"/>
      <c r="NMJ89" s="888"/>
      <c r="NMK89" s="888"/>
      <c r="NML89" s="888"/>
      <c r="NMM89" s="888"/>
      <c r="NMN89" s="888"/>
      <c r="NMO89" s="888"/>
      <c r="NMP89" s="888"/>
      <c r="NMQ89" s="888"/>
      <c r="NMR89" s="888"/>
      <c r="NMS89" s="888"/>
      <c r="NMT89" s="888"/>
      <c r="NMU89" s="888"/>
      <c r="NMV89" s="888"/>
      <c r="NMW89" s="888"/>
      <c r="NMX89" s="888"/>
      <c r="NMY89" s="888"/>
      <c r="NMZ89" s="888"/>
      <c r="NNA89" s="888"/>
      <c r="NNB89" s="888"/>
      <c r="NNC89" s="888"/>
      <c r="NND89" s="888"/>
      <c r="NNE89" s="888"/>
      <c r="NNF89" s="888"/>
      <c r="NNG89" s="888"/>
      <c r="NNH89" s="888"/>
      <c r="NNI89" s="888"/>
      <c r="NNJ89" s="888"/>
      <c r="NNK89" s="888"/>
      <c r="NNL89" s="888"/>
      <c r="NNM89" s="888"/>
      <c r="NNN89" s="888"/>
      <c r="NNO89" s="888"/>
      <c r="NNP89" s="888"/>
      <c r="NNQ89" s="888"/>
      <c r="NNR89" s="888"/>
      <c r="NNS89" s="888"/>
      <c r="NNT89" s="888"/>
      <c r="NNU89" s="888"/>
      <c r="NNV89" s="888"/>
      <c r="NNW89" s="888"/>
      <c r="NNX89" s="888"/>
      <c r="NNY89" s="888"/>
      <c r="NNZ89" s="888"/>
      <c r="NOA89" s="888"/>
      <c r="NOB89" s="888"/>
      <c r="NOC89" s="888"/>
      <c r="NOD89" s="888"/>
      <c r="NOE89" s="888"/>
      <c r="NOF89" s="888"/>
      <c r="NOG89" s="888"/>
      <c r="NOH89" s="888"/>
      <c r="NOI89" s="888"/>
      <c r="NOJ89" s="888"/>
      <c r="NOK89" s="888"/>
      <c r="NOL89" s="888"/>
      <c r="NOM89" s="888"/>
      <c r="NON89" s="888"/>
      <c r="NOO89" s="888"/>
      <c r="NOP89" s="888"/>
      <c r="NOQ89" s="888"/>
      <c r="NOR89" s="888"/>
      <c r="NOS89" s="888"/>
      <c r="NOT89" s="888"/>
      <c r="NOU89" s="888"/>
      <c r="NOV89" s="888"/>
      <c r="NOW89" s="888"/>
      <c r="NOX89" s="888"/>
      <c r="NOY89" s="888"/>
      <c r="NOZ89" s="888"/>
      <c r="NPA89" s="888"/>
      <c r="NPB89" s="888"/>
      <c r="NPC89" s="888"/>
      <c r="NPD89" s="888"/>
      <c r="NPE89" s="888"/>
      <c r="NPF89" s="888"/>
      <c r="NPG89" s="888"/>
      <c r="NPH89" s="888"/>
      <c r="NPI89" s="888"/>
      <c r="NPJ89" s="888"/>
      <c r="NPK89" s="888"/>
      <c r="NPL89" s="888"/>
      <c r="NPM89" s="888"/>
      <c r="NPN89" s="888"/>
      <c r="NPO89" s="888"/>
      <c r="NPP89" s="888"/>
      <c r="NPQ89" s="888"/>
      <c r="NPR89" s="888"/>
      <c r="NPS89" s="888"/>
      <c r="NPT89" s="888"/>
      <c r="NPU89" s="888"/>
      <c r="NPV89" s="888"/>
      <c r="NPW89" s="888"/>
      <c r="NPX89" s="888"/>
      <c r="NPY89" s="888"/>
      <c r="NPZ89" s="888"/>
      <c r="NQA89" s="888"/>
      <c r="NQB89" s="888"/>
      <c r="NQC89" s="888"/>
      <c r="NQD89" s="888"/>
      <c r="NQE89" s="888"/>
      <c r="NQF89" s="888"/>
      <c r="NQG89" s="888"/>
      <c r="NQH89" s="888"/>
      <c r="NQI89" s="888"/>
      <c r="NQJ89" s="888"/>
      <c r="NQK89" s="888"/>
      <c r="NQL89" s="888"/>
      <c r="NQM89" s="888"/>
      <c r="NQN89" s="888"/>
      <c r="NQO89" s="888"/>
      <c r="NQP89" s="888"/>
      <c r="NQQ89" s="888"/>
      <c r="NQR89" s="888"/>
      <c r="NQS89" s="888"/>
      <c r="NQT89" s="888"/>
      <c r="NQU89" s="888"/>
      <c r="NQV89" s="888"/>
      <c r="NQW89" s="888"/>
      <c r="NQX89" s="888"/>
      <c r="NQY89" s="888"/>
      <c r="NQZ89" s="888"/>
      <c r="NRA89" s="888"/>
      <c r="NRB89" s="888"/>
      <c r="NRC89" s="888"/>
      <c r="NRD89" s="888"/>
      <c r="NRE89" s="888"/>
      <c r="NRF89" s="888"/>
      <c r="NRG89" s="888"/>
      <c r="NRH89" s="888"/>
      <c r="NRI89" s="888"/>
      <c r="NRJ89" s="888"/>
      <c r="NRK89" s="888"/>
      <c r="NRL89" s="888"/>
      <c r="NRM89" s="888"/>
      <c r="NRN89" s="888"/>
      <c r="NRO89" s="888"/>
      <c r="NRP89" s="888"/>
      <c r="NRQ89" s="888"/>
      <c r="NRR89" s="888"/>
      <c r="NRS89" s="888"/>
      <c r="NRT89" s="888"/>
      <c r="NRU89" s="888"/>
      <c r="NRV89" s="888"/>
      <c r="NRW89" s="888"/>
      <c r="NRX89" s="888"/>
      <c r="NRY89" s="888"/>
      <c r="NRZ89" s="888"/>
      <c r="NSA89" s="888"/>
      <c r="NSB89" s="888"/>
      <c r="NSC89" s="888"/>
      <c r="NSD89" s="888"/>
      <c r="NSE89" s="888"/>
      <c r="NSF89" s="888"/>
      <c r="NSG89" s="888"/>
      <c r="NSH89" s="888"/>
      <c r="NSI89" s="888"/>
      <c r="NSJ89" s="888"/>
      <c r="NSK89" s="888"/>
      <c r="NSL89" s="888"/>
      <c r="NSM89" s="888"/>
      <c r="NSN89" s="888"/>
      <c r="NSO89" s="888"/>
      <c r="NSP89" s="888"/>
      <c r="NSQ89" s="888"/>
      <c r="NSR89" s="888"/>
      <c r="NSS89" s="888"/>
      <c r="NST89" s="888"/>
      <c r="NSU89" s="888"/>
      <c r="NSV89" s="888"/>
      <c r="NSW89" s="888"/>
      <c r="NSX89" s="888"/>
      <c r="NSY89" s="888"/>
      <c r="NSZ89" s="888"/>
      <c r="NTA89" s="888"/>
      <c r="NTB89" s="888"/>
      <c r="NTC89" s="888"/>
      <c r="NTD89" s="888"/>
      <c r="NTE89" s="888"/>
      <c r="NTF89" s="888"/>
      <c r="NTG89" s="888"/>
      <c r="NTH89" s="888"/>
      <c r="NTI89" s="888"/>
      <c r="NTJ89" s="888"/>
      <c r="NTK89" s="888"/>
      <c r="NTL89" s="888"/>
      <c r="NTM89" s="888"/>
      <c r="NTN89" s="888"/>
      <c r="NTO89" s="888"/>
      <c r="NTP89" s="888"/>
      <c r="NTQ89" s="888"/>
      <c r="NTR89" s="888"/>
      <c r="NTS89" s="888"/>
      <c r="NTT89" s="888"/>
      <c r="NTU89" s="888"/>
      <c r="NTV89" s="888"/>
      <c r="NTW89" s="888"/>
      <c r="NTX89" s="888"/>
      <c r="NTY89" s="888"/>
      <c r="NTZ89" s="888"/>
      <c r="NUA89" s="888"/>
      <c r="NUB89" s="888"/>
      <c r="NUC89" s="888"/>
      <c r="NUD89" s="888"/>
      <c r="NUE89" s="888"/>
      <c r="NUF89" s="888"/>
      <c r="NUG89" s="888"/>
      <c r="NUH89" s="888"/>
      <c r="NUI89" s="888"/>
      <c r="NUJ89" s="888"/>
      <c r="NUK89" s="888"/>
      <c r="NUL89" s="888"/>
      <c r="NUM89" s="888"/>
      <c r="NUN89" s="888"/>
      <c r="NUO89" s="888"/>
      <c r="NUP89" s="888"/>
      <c r="NUQ89" s="888"/>
      <c r="NUR89" s="888"/>
      <c r="NUS89" s="888"/>
      <c r="NUT89" s="888"/>
      <c r="NUU89" s="888"/>
      <c r="NUV89" s="888"/>
      <c r="NUW89" s="888"/>
      <c r="NUX89" s="888"/>
      <c r="NUY89" s="888"/>
      <c r="NUZ89" s="888"/>
      <c r="NVA89" s="888"/>
      <c r="NVB89" s="888"/>
      <c r="NVC89" s="888"/>
      <c r="NVD89" s="888"/>
      <c r="NVE89" s="888"/>
      <c r="NVF89" s="888"/>
      <c r="NVG89" s="888"/>
      <c r="NVH89" s="888"/>
      <c r="NVI89" s="888"/>
      <c r="NVJ89" s="888"/>
      <c r="NVK89" s="888"/>
      <c r="NVL89" s="888"/>
      <c r="NVM89" s="888"/>
      <c r="NVN89" s="888"/>
      <c r="NVO89" s="888"/>
      <c r="NVP89" s="888"/>
      <c r="NVQ89" s="888"/>
      <c r="NVR89" s="888"/>
      <c r="NVS89" s="888"/>
      <c r="NVT89" s="888"/>
      <c r="NVU89" s="888"/>
      <c r="NVV89" s="888"/>
      <c r="NVW89" s="888"/>
      <c r="NVX89" s="888"/>
      <c r="NVY89" s="888"/>
      <c r="NVZ89" s="888"/>
      <c r="NWA89" s="888"/>
      <c r="NWB89" s="888"/>
      <c r="NWC89" s="888"/>
      <c r="NWD89" s="888"/>
      <c r="NWE89" s="888"/>
      <c r="NWF89" s="888"/>
      <c r="NWG89" s="888"/>
      <c r="NWH89" s="888"/>
      <c r="NWI89" s="888"/>
      <c r="NWJ89" s="888"/>
      <c r="NWK89" s="888"/>
      <c r="NWL89" s="888"/>
      <c r="NWM89" s="888"/>
      <c r="NWN89" s="888"/>
      <c r="NWO89" s="888"/>
      <c r="NWP89" s="888"/>
      <c r="NWQ89" s="888"/>
      <c r="NWR89" s="888"/>
      <c r="NWS89" s="888"/>
      <c r="NWT89" s="888"/>
      <c r="NWU89" s="888"/>
      <c r="NWV89" s="888"/>
      <c r="NWW89" s="888"/>
      <c r="NWX89" s="888"/>
      <c r="NWY89" s="888"/>
      <c r="NWZ89" s="888"/>
      <c r="NXA89" s="888"/>
      <c r="NXB89" s="888"/>
      <c r="NXC89" s="888"/>
      <c r="NXD89" s="888"/>
      <c r="NXE89" s="888"/>
      <c r="NXF89" s="888"/>
      <c r="NXG89" s="888"/>
      <c r="NXH89" s="888"/>
      <c r="NXI89" s="888"/>
      <c r="NXJ89" s="888"/>
      <c r="NXK89" s="888"/>
      <c r="NXL89" s="888"/>
      <c r="NXM89" s="888"/>
      <c r="NXN89" s="888"/>
      <c r="NXO89" s="888"/>
      <c r="NXP89" s="888"/>
      <c r="NXQ89" s="888"/>
      <c r="NXR89" s="888"/>
      <c r="NXS89" s="888"/>
      <c r="NXT89" s="888"/>
      <c r="NXU89" s="888"/>
      <c r="NXV89" s="888"/>
      <c r="NXW89" s="888"/>
      <c r="NXX89" s="888"/>
      <c r="NXY89" s="888"/>
      <c r="NXZ89" s="888"/>
      <c r="NYA89" s="888"/>
      <c r="NYB89" s="888"/>
      <c r="NYC89" s="888"/>
      <c r="NYD89" s="888"/>
      <c r="NYE89" s="888"/>
      <c r="NYF89" s="888"/>
      <c r="NYG89" s="888"/>
      <c r="NYH89" s="888"/>
      <c r="NYI89" s="888"/>
      <c r="NYJ89" s="888"/>
      <c r="NYK89" s="888"/>
      <c r="NYL89" s="888"/>
      <c r="NYM89" s="888"/>
      <c r="NYN89" s="888"/>
      <c r="NYO89" s="888"/>
      <c r="NYP89" s="888"/>
      <c r="NYQ89" s="888"/>
      <c r="NYR89" s="888"/>
      <c r="NYS89" s="888"/>
      <c r="NYT89" s="888"/>
      <c r="NYU89" s="888"/>
      <c r="NYV89" s="888"/>
      <c r="NYW89" s="888"/>
      <c r="NYX89" s="888"/>
      <c r="NYY89" s="888"/>
      <c r="NYZ89" s="888"/>
      <c r="NZA89" s="888"/>
      <c r="NZB89" s="888"/>
      <c r="NZC89" s="888"/>
      <c r="NZD89" s="888"/>
      <c r="NZE89" s="888"/>
      <c r="NZF89" s="888"/>
      <c r="NZG89" s="888"/>
      <c r="NZH89" s="888"/>
      <c r="NZI89" s="888"/>
      <c r="NZJ89" s="888"/>
      <c r="NZK89" s="888"/>
      <c r="NZL89" s="888"/>
      <c r="NZM89" s="888"/>
      <c r="NZN89" s="888"/>
      <c r="NZO89" s="888"/>
      <c r="NZP89" s="888"/>
      <c r="NZQ89" s="888"/>
      <c r="NZR89" s="888"/>
      <c r="NZS89" s="888"/>
      <c r="NZT89" s="888"/>
      <c r="NZU89" s="888"/>
      <c r="NZV89" s="888"/>
      <c r="NZW89" s="888"/>
      <c r="NZX89" s="888"/>
      <c r="NZY89" s="888"/>
      <c r="NZZ89" s="888"/>
      <c r="OAA89" s="888"/>
      <c r="OAB89" s="888"/>
      <c r="OAC89" s="888"/>
      <c r="OAD89" s="888"/>
      <c r="OAE89" s="888"/>
      <c r="OAF89" s="888"/>
      <c r="OAG89" s="888"/>
      <c r="OAH89" s="888"/>
      <c r="OAI89" s="888"/>
      <c r="OAJ89" s="888"/>
      <c r="OAK89" s="888"/>
      <c r="OAL89" s="888"/>
      <c r="OAM89" s="888"/>
      <c r="OAN89" s="888"/>
      <c r="OAO89" s="888"/>
      <c r="OAP89" s="888"/>
      <c r="OAQ89" s="888"/>
      <c r="OAR89" s="888"/>
      <c r="OAS89" s="888"/>
      <c r="OAT89" s="888"/>
      <c r="OAU89" s="888"/>
      <c r="OAV89" s="888"/>
      <c r="OAW89" s="888"/>
      <c r="OAX89" s="888"/>
      <c r="OAY89" s="888"/>
      <c r="OAZ89" s="888"/>
      <c r="OBA89" s="888"/>
      <c r="OBB89" s="888"/>
      <c r="OBC89" s="888"/>
      <c r="OBD89" s="888"/>
      <c r="OBE89" s="888"/>
      <c r="OBF89" s="888"/>
      <c r="OBG89" s="888"/>
      <c r="OBH89" s="888"/>
      <c r="OBI89" s="888"/>
      <c r="OBJ89" s="888"/>
      <c r="OBK89" s="888"/>
      <c r="OBL89" s="888"/>
      <c r="OBM89" s="888"/>
      <c r="OBN89" s="888"/>
      <c r="OBO89" s="888"/>
      <c r="OBP89" s="888"/>
      <c r="OBQ89" s="888"/>
      <c r="OBR89" s="888"/>
      <c r="OBS89" s="888"/>
      <c r="OBT89" s="888"/>
      <c r="OBU89" s="888"/>
      <c r="OBV89" s="888"/>
      <c r="OBW89" s="888"/>
      <c r="OBX89" s="888"/>
      <c r="OBY89" s="888"/>
      <c r="OBZ89" s="888"/>
      <c r="OCA89" s="888"/>
      <c r="OCB89" s="888"/>
      <c r="OCC89" s="888"/>
      <c r="OCD89" s="888"/>
      <c r="OCE89" s="888"/>
      <c r="OCF89" s="888"/>
      <c r="OCG89" s="888"/>
      <c r="OCH89" s="888"/>
      <c r="OCI89" s="888"/>
      <c r="OCJ89" s="888"/>
      <c r="OCK89" s="888"/>
      <c r="OCL89" s="888"/>
      <c r="OCM89" s="888"/>
      <c r="OCN89" s="888"/>
      <c r="OCO89" s="888"/>
      <c r="OCP89" s="888"/>
      <c r="OCQ89" s="888"/>
      <c r="OCR89" s="888"/>
      <c r="OCS89" s="888"/>
      <c r="OCT89" s="888"/>
      <c r="OCU89" s="888"/>
      <c r="OCV89" s="888"/>
      <c r="OCW89" s="888"/>
      <c r="OCX89" s="888"/>
      <c r="OCY89" s="888"/>
      <c r="OCZ89" s="888"/>
      <c r="ODA89" s="888"/>
      <c r="ODB89" s="888"/>
      <c r="ODC89" s="888"/>
      <c r="ODD89" s="888"/>
      <c r="ODE89" s="888"/>
      <c r="ODF89" s="888"/>
      <c r="ODG89" s="888"/>
      <c r="ODH89" s="888"/>
      <c r="ODI89" s="888"/>
      <c r="ODJ89" s="888"/>
      <c r="ODK89" s="888"/>
      <c r="ODL89" s="888"/>
      <c r="ODM89" s="888"/>
      <c r="ODN89" s="888"/>
      <c r="ODO89" s="888"/>
      <c r="ODP89" s="888"/>
      <c r="ODQ89" s="888"/>
      <c r="ODR89" s="888"/>
      <c r="ODS89" s="888"/>
      <c r="ODT89" s="888"/>
      <c r="ODU89" s="888"/>
      <c r="ODV89" s="888"/>
      <c r="ODW89" s="888"/>
      <c r="ODX89" s="888"/>
      <c r="ODY89" s="888"/>
      <c r="ODZ89" s="888"/>
      <c r="OEA89" s="888"/>
      <c r="OEB89" s="888"/>
      <c r="OEC89" s="888"/>
      <c r="OED89" s="888"/>
      <c r="OEE89" s="888"/>
      <c r="OEF89" s="888"/>
      <c r="OEG89" s="888"/>
      <c r="OEH89" s="888"/>
      <c r="OEI89" s="888"/>
      <c r="OEJ89" s="888"/>
      <c r="OEK89" s="888"/>
      <c r="OEL89" s="888"/>
      <c r="OEM89" s="888"/>
      <c r="OEN89" s="888"/>
      <c r="OEO89" s="888"/>
      <c r="OEP89" s="888"/>
      <c r="OEQ89" s="888"/>
      <c r="OER89" s="888"/>
      <c r="OES89" s="888"/>
      <c r="OET89" s="888"/>
      <c r="OEU89" s="888"/>
      <c r="OEV89" s="888"/>
      <c r="OEW89" s="888"/>
      <c r="OEX89" s="888"/>
      <c r="OEY89" s="888"/>
      <c r="OEZ89" s="888"/>
      <c r="OFA89" s="888"/>
      <c r="OFB89" s="888"/>
      <c r="OFC89" s="888"/>
      <c r="OFD89" s="888"/>
      <c r="OFE89" s="888"/>
      <c r="OFF89" s="888"/>
      <c r="OFG89" s="888"/>
      <c r="OFH89" s="888"/>
      <c r="OFI89" s="888"/>
      <c r="OFJ89" s="888"/>
      <c r="OFK89" s="888"/>
      <c r="OFL89" s="888"/>
      <c r="OFM89" s="888"/>
      <c r="OFN89" s="888"/>
      <c r="OFO89" s="888"/>
      <c r="OFP89" s="888"/>
      <c r="OFQ89" s="888"/>
      <c r="OFR89" s="888"/>
      <c r="OFS89" s="888"/>
      <c r="OFT89" s="888"/>
      <c r="OFU89" s="888"/>
      <c r="OFV89" s="888"/>
      <c r="OFW89" s="888"/>
      <c r="OFX89" s="888"/>
      <c r="OFY89" s="888"/>
      <c r="OFZ89" s="888"/>
      <c r="OGA89" s="888"/>
      <c r="OGB89" s="888"/>
      <c r="OGC89" s="888"/>
      <c r="OGD89" s="888"/>
      <c r="OGE89" s="888"/>
      <c r="OGF89" s="888"/>
      <c r="OGG89" s="888"/>
      <c r="OGH89" s="888"/>
      <c r="OGI89" s="888"/>
      <c r="OGJ89" s="888"/>
      <c r="OGK89" s="888"/>
      <c r="OGL89" s="888"/>
      <c r="OGM89" s="888"/>
      <c r="OGN89" s="888"/>
      <c r="OGO89" s="888"/>
      <c r="OGP89" s="888"/>
      <c r="OGQ89" s="888"/>
      <c r="OGR89" s="888"/>
      <c r="OGS89" s="888"/>
      <c r="OGT89" s="888"/>
      <c r="OGU89" s="888"/>
      <c r="OGV89" s="888"/>
      <c r="OGW89" s="888"/>
      <c r="OGX89" s="888"/>
      <c r="OGY89" s="888"/>
      <c r="OGZ89" s="888"/>
      <c r="OHA89" s="888"/>
      <c r="OHB89" s="888"/>
      <c r="OHC89" s="888"/>
      <c r="OHD89" s="888"/>
      <c r="OHE89" s="888"/>
      <c r="OHF89" s="888"/>
      <c r="OHG89" s="888"/>
      <c r="OHH89" s="888"/>
      <c r="OHI89" s="888"/>
      <c r="OHJ89" s="888"/>
      <c r="OHK89" s="888"/>
      <c r="OHL89" s="888"/>
      <c r="OHM89" s="888"/>
      <c r="OHN89" s="888"/>
      <c r="OHO89" s="888"/>
      <c r="OHP89" s="888"/>
      <c r="OHQ89" s="888"/>
      <c r="OHR89" s="888"/>
      <c r="OHS89" s="888"/>
      <c r="OHT89" s="888"/>
      <c r="OHU89" s="888"/>
      <c r="OHV89" s="888"/>
      <c r="OHW89" s="888"/>
      <c r="OHX89" s="888"/>
      <c r="OHY89" s="888"/>
      <c r="OHZ89" s="888"/>
      <c r="OIA89" s="888"/>
      <c r="OIB89" s="888"/>
      <c r="OIC89" s="888"/>
      <c r="OID89" s="888"/>
      <c r="OIE89" s="888"/>
      <c r="OIF89" s="888"/>
      <c r="OIG89" s="888"/>
      <c r="OIH89" s="888"/>
      <c r="OII89" s="888"/>
      <c r="OIJ89" s="888"/>
      <c r="OIK89" s="888"/>
      <c r="OIL89" s="888"/>
      <c r="OIM89" s="888"/>
      <c r="OIN89" s="888"/>
      <c r="OIO89" s="888"/>
      <c r="OIP89" s="888"/>
      <c r="OIQ89" s="888"/>
      <c r="OIR89" s="888"/>
      <c r="OIS89" s="888"/>
      <c r="OIT89" s="888"/>
      <c r="OIU89" s="888"/>
      <c r="OIV89" s="888"/>
      <c r="OIW89" s="888"/>
      <c r="OIX89" s="888"/>
      <c r="OIY89" s="888"/>
      <c r="OIZ89" s="888"/>
      <c r="OJA89" s="888"/>
      <c r="OJB89" s="888"/>
      <c r="OJC89" s="888"/>
      <c r="OJD89" s="888"/>
      <c r="OJE89" s="888"/>
      <c r="OJF89" s="888"/>
      <c r="OJG89" s="888"/>
      <c r="OJH89" s="888"/>
      <c r="OJI89" s="888"/>
      <c r="OJJ89" s="888"/>
      <c r="OJK89" s="888"/>
      <c r="OJL89" s="888"/>
      <c r="OJM89" s="888"/>
      <c r="OJN89" s="888"/>
      <c r="OJO89" s="888"/>
      <c r="OJP89" s="888"/>
      <c r="OJQ89" s="888"/>
      <c r="OJR89" s="888"/>
      <c r="OJS89" s="888"/>
      <c r="OJT89" s="888"/>
      <c r="OJU89" s="888"/>
      <c r="OJV89" s="888"/>
      <c r="OJW89" s="888"/>
      <c r="OJX89" s="888"/>
      <c r="OJY89" s="888"/>
      <c r="OJZ89" s="888"/>
      <c r="OKA89" s="888"/>
      <c r="OKB89" s="888"/>
      <c r="OKC89" s="888"/>
      <c r="OKD89" s="888"/>
      <c r="OKE89" s="888"/>
      <c r="OKF89" s="888"/>
      <c r="OKG89" s="888"/>
      <c r="OKH89" s="888"/>
      <c r="OKI89" s="888"/>
      <c r="OKJ89" s="888"/>
      <c r="OKK89" s="888"/>
      <c r="OKL89" s="888"/>
      <c r="OKM89" s="888"/>
      <c r="OKN89" s="888"/>
      <c r="OKO89" s="888"/>
      <c r="OKP89" s="888"/>
      <c r="OKQ89" s="888"/>
      <c r="OKR89" s="888"/>
      <c r="OKS89" s="888"/>
      <c r="OKT89" s="888"/>
      <c r="OKU89" s="888"/>
      <c r="OKV89" s="888"/>
      <c r="OKW89" s="888"/>
      <c r="OKX89" s="888"/>
      <c r="OKY89" s="888"/>
      <c r="OKZ89" s="888"/>
      <c r="OLA89" s="888"/>
      <c r="OLB89" s="888"/>
      <c r="OLC89" s="888"/>
      <c r="OLD89" s="888"/>
      <c r="OLE89" s="888"/>
      <c r="OLF89" s="888"/>
      <c r="OLG89" s="888"/>
      <c r="OLH89" s="888"/>
      <c r="OLI89" s="888"/>
      <c r="OLJ89" s="888"/>
      <c r="OLK89" s="888"/>
      <c r="OLL89" s="888"/>
      <c r="OLM89" s="888"/>
      <c r="OLN89" s="888"/>
      <c r="OLO89" s="888"/>
      <c r="OLP89" s="888"/>
      <c r="OLQ89" s="888"/>
      <c r="OLR89" s="888"/>
      <c r="OLS89" s="888"/>
      <c r="OLT89" s="888"/>
      <c r="OLU89" s="888"/>
      <c r="OLV89" s="888"/>
      <c r="OLW89" s="888"/>
      <c r="OLX89" s="888"/>
      <c r="OLY89" s="888"/>
      <c r="OLZ89" s="888"/>
      <c r="OMA89" s="888"/>
      <c r="OMB89" s="888"/>
      <c r="OMC89" s="888"/>
      <c r="OMD89" s="888"/>
      <c r="OME89" s="888"/>
      <c r="OMF89" s="888"/>
      <c r="OMG89" s="888"/>
      <c r="OMH89" s="888"/>
      <c r="OMI89" s="888"/>
      <c r="OMJ89" s="888"/>
      <c r="OMK89" s="888"/>
      <c r="OML89" s="888"/>
      <c r="OMM89" s="888"/>
      <c r="OMN89" s="888"/>
      <c r="OMO89" s="888"/>
      <c r="OMP89" s="888"/>
      <c r="OMQ89" s="888"/>
      <c r="OMR89" s="888"/>
      <c r="OMS89" s="888"/>
      <c r="OMT89" s="888"/>
      <c r="OMU89" s="888"/>
      <c r="OMV89" s="888"/>
      <c r="OMW89" s="888"/>
      <c r="OMX89" s="888"/>
      <c r="OMY89" s="888"/>
      <c r="OMZ89" s="888"/>
      <c r="ONA89" s="888"/>
      <c r="ONB89" s="888"/>
      <c r="ONC89" s="888"/>
      <c r="OND89" s="888"/>
      <c r="ONE89" s="888"/>
      <c r="ONF89" s="888"/>
      <c r="ONG89" s="888"/>
      <c r="ONH89" s="888"/>
      <c r="ONI89" s="888"/>
      <c r="ONJ89" s="888"/>
      <c r="ONK89" s="888"/>
      <c r="ONL89" s="888"/>
      <c r="ONM89" s="888"/>
      <c r="ONN89" s="888"/>
      <c r="ONO89" s="888"/>
      <c r="ONP89" s="888"/>
      <c r="ONQ89" s="888"/>
      <c r="ONR89" s="888"/>
      <c r="ONS89" s="888"/>
      <c r="ONT89" s="888"/>
      <c r="ONU89" s="888"/>
      <c r="ONV89" s="888"/>
      <c r="ONW89" s="888"/>
      <c r="ONX89" s="888"/>
      <c r="ONY89" s="888"/>
      <c r="ONZ89" s="888"/>
      <c r="OOA89" s="888"/>
      <c r="OOB89" s="888"/>
      <c r="OOC89" s="888"/>
      <c r="OOD89" s="888"/>
      <c r="OOE89" s="888"/>
      <c r="OOF89" s="888"/>
      <c r="OOG89" s="888"/>
      <c r="OOH89" s="888"/>
      <c r="OOI89" s="888"/>
      <c r="OOJ89" s="888"/>
      <c r="OOK89" s="888"/>
      <c r="OOL89" s="888"/>
      <c r="OOM89" s="888"/>
      <c r="OON89" s="888"/>
      <c r="OOO89" s="888"/>
      <c r="OOP89" s="888"/>
      <c r="OOQ89" s="888"/>
      <c r="OOR89" s="888"/>
      <c r="OOS89" s="888"/>
      <c r="OOT89" s="888"/>
      <c r="OOU89" s="888"/>
      <c r="OOV89" s="888"/>
      <c r="OOW89" s="888"/>
      <c r="OOX89" s="888"/>
      <c r="OOY89" s="888"/>
      <c r="OOZ89" s="888"/>
      <c r="OPA89" s="888"/>
      <c r="OPB89" s="888"/>
      <c r="OPC89" s="888"/>
      <c r="OPD89" s="888"/>
      <c r="OPE89" s="888"/>
      <c r="OPF89" s="888"/>
      <c r="OPG89" s="888"/>
      <c r="OPH89" s="888"/>
      <c r="OPI89" s="888"/>
      <c r="OPJ89" s="888"/>
      <c r="OPK89" s="888"/>
      <c r="OPL89" s="888"/>
      <c r="OPM89" s="888"/>
      <c r="OPN89" s="888"/>
      <c r="OPO89" s="888"/>
      <c r="OPP89" s="888"/>
      <c r="OPQ89" s="888"/>
      <c r="OPR89" s="888"/>
      <c r="OPS89" s="888"/>
      <c r="OPT89" s="888"/>
      <c r="OPU89" s="888"/>
      <c r="OPV89" s="888"/>
      <c r="OPW89" s="888"/>
      <c r="OPX89" s="888"/>
      <c r="OPY89" s="888"/>
      <c r="OPZ89" s="888"/>
      <c r="OQA89" s="888"/>
      <c r="OQB89" s="888"/>
      <c r="OQC89" s="888"/>
      <c r="OQD89" s="888"/>
      <c r="OQE89" s="888"/>
      <c r="OQF89" s="888"/>
      <c r="OQG89" s="888"/>
      <c r="OQH89" s="888"/>
      <c r="OQI89" s="888"/>
      <c r="OQJ89" s="888"/>
      <c r="OQK89" s="888"/>
      <c r="OQL89" s="888"/>
      <c r="OQM89" s="888"/>
      <c r="OQN89" s="888"/>
      <c r="OQO89" s="888"/>
      <c r="OQP89" s="888"/>
      <c r="OQQ89" s="888"/>
      <c r="OQR89" s="888"/>
      <c r="OQS89" s="888"/>
      <c r="OQT89" s="888"/>
      <c r="OQU89" s="888"/>
      <c r="OQV89" s="888"/>
      <c r="OQW89" s="888"/>
      <c r="OQX89" s="888"/>
      <c r="OQY89" s="888"/>
      <c r="OQZ89" s="888"/>
      <c r="ORA89" s="888"/>
      <c r="ORB89" s="888"/>
      <c r="ORC89" s="888"/>
      <c r="ORD89" s="888"/>
      <c r="ORE89" s="888"/>
      <c r="ORF89" s="888"/>
      <c r="ORG89" s="888"/>
      <c r="ORH89" s="888"/>
      <c r="ORI89" s="888"/>
      <c r="ORJ89" s="888"/>
      <c r="ORK89" s="888"/>
      <c r="ORL89" s="888"/>
      <c r="ORM89" s="888"/>
      <c r="ORN89" s="888"/>
      <c r="ORO89" s="888"/>
      <c r="ORP89" s="888"/>
      <c r="ORQ89" s="888"/>
      <c r="ORR89" s="888"/>
      <c r="ORS89" s="888"/>
      <c r="ORT89" s="888"/>
      <c r="ORU89" s="888"/>
      <c r="ORV89" s="888"/>
      <c r="ORW89" s="888"/>
      <c r="ORX89" s="888"/>
      <c r="ORY89" s="888"/>
      <c r="ORZ89" s="888"/>
      <c r="OSA89" s="888"/>
      <c r="OSB89" s="888"/>
      <c r="OSC89" s="888"/>
      <c r="OSD89" s="888"/>
      <c r="OSE89" s="888"/>
      <c r="OSF89" s="888"/>
      <c r="OSG89" s="888"/>
      <c r="OSH89" s="888"/>
      <c r="OSI89" s="888"/>
      <c r="OSJ89" s="888"/>
      <c r="OSK89" s="888"/>
      <c r="OSL89" s="888"/>
      <c r="OSM89" s="888"/>
      <c r="OSN89" s="888"/>
      <c r="OSO89" s="888"/>
      <c r="OSP89" s="888"/>
      <c r="OSQ89" s="888"/>
      <c r="OSR89" s="888"/>
      <c r="OSS89" s="888"/>
      <c r="OST89" s="888"/>
      <c r="OSU89" s="888"/>
      <c r="OSV89" s="888"/>
      <c r="OSW89" s="888"/>
      <c r="OSX89" s="888"/>
      <c r="OSY89" s="888"/>
      <c r="OSZ89" s="888"/>
      <c r="OTA89" s="888"/>
      <c r="OTB89" s="888"/>
      <c r="OTC89" s="888"/>
      <c r="OTD89" s="888"/>
      <c r="OTE89" s="888"/>
      <c r="OTF89" s="888"/>
      <c r="OTG89" s="888"/>
      <c r="OTH89" s="888"/>
      <c r="OTI89" s="888"/>
      <c r="OTJ89" s="888"/>
      <c r="OTK89" s="888"/>
      <c r="OTL89" s="888"/>
      <c r="OTM89" s="888"/>
      <c r="OTN89" s="888"/>
      <c r="OTO89" s="888"/>
      <c r="OTP89" s="888"/>
      <c r="OTQ89" s="888"/>
      <c r="OTR89" s="888"/>
      <c r="OTS89" s="888"/>
      <c r="OTT89" s="888"/>
      <c r="OTU89" s="888"/>
      <c r="OTV89" s="888"/>
      <c r="OTW89" s="888"/>
      <c r="OTX89" s="888"/>
      <c r="OTY89" s="888"/>
      <c r="OTZ89" s="888"/>
      <c r="OUA89" s="888"/>
      <c r="OUB89" s="888"/>
      <c r="OUC89" s="888"/>
      <c r="OUD89" s="888"/>
      <c r="OUE89" s="888"/>
      <c r="OUF89" s="888"/>
      <c r="OUG89" s="888"/>
      <c r="OUH89" s="888"/>
      <c r="OUI89" s="888"/>
      <c r="OUJ89" s="888"/>
      <c r="OUK89" s="888"/>
      <c r="OUL89" s="888"/>
      <c r="OUM89" s="888"/>
      <c r="OUN89" s="888"/>
      <c r="OUO89" s="888"/>
      <c r="OUP89" s="888"/>
      <c r="OUQ89" s="888"/>
      <c r="OUR89" s="888"/>
      <c r="OUS89" s="888"/>
      <c r="OUT89" s="888"/>
      <c r="OUU89" s="888"/>
      <c r="OUV89" s="888"/>
      <c r="OUW89" s="888"/>
      <c r="OUX89" s="888"/>
      <c r="OUY89" s="888"/>
      <c r="OUZ89" s="888"/>
      <c r="OVA89" s="888"/>
      <c r="OVB89" s="888"/>
      <c r="OVC89" s="888"/>
      <c r="OVD89" s="888"/>
      <c r="OVE89" s="888"/>
      <c r="OVF89" s="888"/>
      <c r="OVG89" s="888"/>
      <c r="OVH89" s="888"/>
      <c r="OVI89" s="888"/>
      <c r="OVJ89" s="888"/>
      <c r="OVK89" s="888"/>
      <c r="OVL89" s="888"/>
      <c r="OVM89" s="888"/>
      <c r="OVN89" s="888"/>
      <c r="OVO89" s="888"/>
      <c r="OVP89" s="888"/>
      <c r="OVQ89" s="888"/>
      <c r="OVR89" s="888"/>
      <c r="OVS89" s="888"/>
      <c r="OVT89" s="888"/>
      <c r="OVU89" s="888"/>
      <c r="OVV89" s="888"/>
      <c r="OVW89" s="888"/>
      <c r="OVX89" s="888"/>
      <c r="OVY89" s="888"/>
      <c r="OVZ89" s="888"/>
      <c r="OWA89" s="888"/>
      <c r="OWB89" s="888"/>
      <c r="OWC89" s="888"/>
      <c r="OWD89" s="888"/>
      <c r="OWE89" s="888"/>
      <c r="OWF89" s="888"/>
      <c r="OWG89" s="888"/>
      <c r="OWH89" s="888"/>
      <c r="OWI89" s="888"/>
      <c r="OWJ89" s="888"/>
      <c r="OWK89" s="888"/>
      <c r="OWL89" s="888"/>
      <c r="OWM89" s="888"/>
      <c r="OWN89" s="888"/>
      <c r="OWO89" s="888"/>
      <c r="OWP89" s="888"/>
      <c r="OWQ89" s="888"/>
      <c r="OWR89" s="888"/>
      <c r="OWS89" s="888"/>
      <c r="OWT89" s="888"/>
      <c r="OWU89" s="888"/>
      <c r="OWV89" s="888"/>
      <c r="OWW89" s="888"/>
      <c r="OWX89" s="888"/>
      <c r="OWY89" s="888"/>
      <c r="OWZ89" s="888"/>
      <c r="OXA89" s="888"/>
      <c r="OXB89" s="888"/>
      <c r="OXC89" s="888"/>
      <c r="OXD89" s="888"/>
      <c r="OXE89" s="888"/>
      <c r="OXF89" s="888"/>
      <c r="OXG89" s="888"/>
      <c r="OXH89" s="888"/>
      <c r="OXI89" s="888"/>
      <c r="OXJ89" s="888"/>
      <c r="OXK89" s="888"/>
      <c r="OXL89" s="888"/>
      <c r="OXM89" s="888"/>
      <c r="OXN89" s="888"/>
      <c r="OXO89" s="888"/>
      <c r="OXP89" s="888"/>
      <c r="OXQ89" s="888"/>
      <c r="OXR89" s="888"/>
      <c r="OXS89" s="888"/>
      <c r="OXT89" s="888"/>
      <c r="OXU89" s="888"/>
      <c r="OXV89" s="888"/>
      <c r="OXW89" s="888"/>
      <c r="OXX89" s="888"/>
      <c r="OXY89" s="888"/>
      <c r="OXZ89" s="888"/>
      <c r="OYA89" s="888"/>
      <c r="OYB89" s="888"/>
      <c r="OYC89" s="888"/>
      <c r="OYD89" s="888"/>
      <c r="OYE89" s="888"/>
      <c r="OYF89" s="888"/>
      <c r="OYG89" s="888"/>
      <c r="OYH89" s="888"/>
      <c r="OYI89" s="888"/>
      <c r="OYJ89" s="888"/>
      <c r="OYK89" s="888"/>
      <c r="OYL89" s="888"/>
      <c r="OYM89" s="888"/>
      <c r="OYN89" s="888"/>
      <c r="OYO89" s="888"/>
      <c r="OYP89" s="888"/>
      <c r="OYQ89" s="888"/>
      <c r="OYR89" s="888"/>
      <c r="OYS89" s="888"/>
      <c r="OYT89" s="888"/>
      <c r="OYU89" s="888"/>
      <c r="OYV89" s="888"/>
      <c r="OYW89" s="888"/>
      <c r="OYX89" s="888"/>
      <c r="OYY89" s="888"/>
      <c r="OYZ89" s="888"/>
      <c r="OZA89" s="888"/>
      <c r="OZB89" s="888"/>
      <c r="OZC89" s="888"/>
      <c r="OZD89" s="888"/>
      <c r="OZE89" s="888"/>
      <c r="OZF89" s="888"/>
      <c r="OZG89" s="888"/>
      <c r="OZH89" s="888"/>
      <c r="OZI89" s="888"/>
      <c r="OZJ89" s="888"/>
      <c r="OZK89" s="888"/>
      <c r="OZL89" s="888"/>
      <c r="OZM89" s="888"/>
      <c r="OZN89" s="888"/>
      <c r="OZO89" s="888"/>
      <c r="OZP89" s="888"/>
      <c r="OZQ89" s="888"/>
      <c r="OZR89" s="888"/>
      <c r="OZS89" s="888"/>
      <c r="OZT89" s="888"/>
      <c r="OZU89" s="888"/>
      <c r="OZV89" s="888"/>
      <c r="OZW89" s="888"/>
      <c r="OZX89" s="888"/>
      <c r="OZY89" s="888"/>
      <c r="OZZ89" s="888"/>
      <c r="PAA89" s="888"/>
      <c r="PAB89" s="888"/>
      <c r="PAC89" s="888"/>
      <c r="PAD89" s="888"/>
      <c r="PAE89" s="888"/>
      <c r="PAF89" s="888"/>
      <c r="PAG89" s="888"/>
      <c r="PAH89" s="888"/>
      <c r="PAI89" s="888"/>
      <c r="PAJ89" s="888"/>
      <c r="PAK89" s="888"/>
      <c r="PAL89" s="888"/>
      <c r="PAM89" s="888"/>
      <c r="PAN89" s="888"/>
      <c r="PAO89" s="888"/>
      <c r="PAP89" s="888"/>
      <c r="PAQ89" s="888"/>
      <c r="PAR89" s="888"/>
      <c r="PAS89" s="888"/>
      <c r="PAT89" s="888"/>
      <c r="PAU89" s="888"/>
      <c r="PAV89" s="888"/>
      <c r="PAW89" s="888"/>
      <c r="PAX89" s="888"/>
      <c r="PAY89" s="888"/>
      <c r="PAZ89" s="888"/>
      <c r="PBA89" s="888"/>
      <c r="PBB89" s="888"/>
      <c r="PBC89" s="888"/>
      <c r="PBD89" s="888"/>
      <c r="PBE89" s="888"/>
      <c r="PBF89" s="888"/>
      <c r="PBG89" s="888"/>
      <c r="PBH89" s="888"/>
      <c r="PBI89" s="888"/>
      <c r="PBJ89" s="888"/>
      <c r="PBK89" s="888"/>
      <c r="PBL89" s="888"/>
      <c r="PBM89" s="888"/>
      <c r="PBN89" s="888"/>
      <c r="PBO89" s="888"/>
      <c r="PBP89" s="888"/>
      <c r="PBQ89" s="888"/>
      <c r="PBR89" s="888"/>
      <c r="PBS89" s="888"/>
      <c r="PBT89" s="888"/>
      <c r="PBU89" s="888"/>
      <c r="PBV89" s="888"/>
      <c r="PBW89" s="888"/>
      <c r="PBX89" s="888"/>
      <c r="PBY89" s="888"/>
      <c r="PBZ89" s="888"/>
      <c r="PCA89" s="888"/>
      <c r="PCB89" s="888"/>
      <c r="PCC89" s="888"/>
      <c r="PCD89" s="888"/>
      <c r="PCE89" s="888"/>
      <c r="PCF89" s="888"/>
      <c r="PCG89" s="888"/>
      <c r="PCH89" s="888"/>
      <c r="PCI89" s="888"/>
      <c r="PCJ89" s="888"/>
      <c r="PCK89" s="888"/>
      <c r="PCL89" s="888"/>
      <c r="PCM89" s="888"/>
      <c r="PCN89" s="888"/>
      <c r="PCO89" s="888"/>
      <c r="PCP89" s="888"/>
      <c r="PCQ89" s="888"/>
      <c r="PCR89" s="888"/>
      <c r="PCS89" s="888"/>
      <c r="PCT89" s="888"/>
      <c r="PCU89" s="888"/>
      <c r="PCV89" s="888"/>
      <c r="PCW89" s="888"/>
      <c r="PCX89" s="888"/>
      <c r="PCY89" s="888"/>
      <c r="PCZ89" s="888"/>
      <c r="PDA89" s="888"/>
      <c r="PDB89" s="888"/>
      <c r="PDC89" s="888"/>
      <c r="PDD89" s="888"/>
      <c r="PDE89" s="888"/>
      <c r="PDF89" s="888"/>
      <c r="PDG89" s="888"/>
      <c r="PDH89" s="888"/>
      <c r="PDI89" s="888"/>
      <c r="PDJ89" s="888"/>
      <c r="PDK89" s="888"/>
      <c r="PDL89" s="888"/>
      <c r="PDM89" s="888"/>
      <c r="PDN89" s="888"/>
      <c r="PDO89" s="888"/>
      <c r="PDP89" s="888"/>
      <c r="PDQ89" s="888"/>
      <c r="PDR89" s="888"/>
      <c r="PDS89" s="888"/>
      <c r="PDT89" s="888"/>
      <c r="PDU89" s="888"/>
      <c r="PDV89" s="888"/>
      <c r="PDW89" s="888"/>
      <c r="PDX89" s="888"/>
      <c r="PDY89" s="888"/>
      <c r="PDZ89" s="888"/>
      <c r="PEA89" s="888"/>
      <c r="PEB89" s="888"/>
      <c r="PEC89" s="888"/>
      <c r="PED89" s="888"/>
      <c r="PEE89" s="888"/>
      <c r="PEF89" s="888"/>
      <c r="PEG89" s="888"/>
      <c r="PEH89" s="888"/>
      <c r="PEI89" s="888"/>
      <c r="PEJ89" s="888"/>
      <c r="PEK89" s="888"/>
      <c r="PEL89" s="888"/>
      <c r="PEM89" s="888"/>
      <c r="PEN89" s="888"/>
      <c r="PEO89" s="888"/>
      <c r="PEP89" s="888"/>
      <c r="PEQ89" s="888"/>
      <c r="PER89" s="888"/>
      <c r="PES89" s="888"/>
      <c r="PET89" s="888"/>
      <c r="PEU89" s="888"/>
      <c r="PEV89" s="888"/>
      <c r="PEW89" s="888"/>
      <c r="PEX89" s="888"/>
      <c r="PEY89" s="888"/>
      <c r="PEZ89" s="888"/>
      <c r="PFA89" s="888"/>
      <c r="PFB89" s="888"/>
      <c r="PFC89" s="888"/>
      <c r="PFD89" s="888"/>
      <c r="PFE89" s="888"/>
      <c r="PFF89" s="888"/>
      <c r="PFG89" s="888"/>
      <c r="PFH89" s="888"/>
      <c r="PFI89" s="888"/>
      <c r="PFJ89" s="888"/>
      <c r="PFK89" s="888"/>
      <c r="PFL89" s="888"/>
      <c r="PFM89" s="888"/>
      <c r="PFN89" s="888"/>
      <c r="PFO89" s="888"/>
      <c r="PFP89" s="888"/>
      <c r="PFQ89" s="888"/>
      <c r="PFR89" s="888"/>
      <c r="PFS89" s="888"/>
      <c r="PFT89" s="888"/>
      <c r="PFU89" s="888"/>
      <c r="PFV89" s="888"/>
      <c r="PFW89" s="888"/>
      <c r="PFX89" s="888"/>
      <c r="PFY89" s="888"/>
      <c r="PFZ89" s="888"/>
      <c r="PGA89" s="888"/>
      <c r="PGB89" s="888"/>
      <c r="PGC89" s="888"/>
      <c r="PGD89" s="888"/>
      <c r="PGE89" s="888"/>
      <c r="PGF89" s="888"/>
      <c r="PGG89" s="888"/>
      <c r="PGH89" s="888"/>
      <c r="PGI89" s="888"/>
      <c r="PGJ89" s="888"/>
      <c r="PGK89" s="888"/>
      <c r="PGL89" s="888"/>
      <c r="PGM89" s="888"/>
      <c r="PGN89" s="888"/>
      <c r="PGO89" s="888"/>
      <c r="PGP89" s="888"/>
      <c r="PGQ89" s="888"/>
      <c r="PGR89" s="888"/>
      <c r="PGS89" s="888"/>
      <c r="PGT89" s="888"/>
      <c r="PGU89" s="888"/>
      <c r="PGV89" s="888"/>
      <c r="PGW89" s="888"/>
      <c r="PGX89" s="888"/>
      <c r="PGY89" s="888"/>
      <c r="PGZ89" s="888"/>
      <c r="PHA89" s="888"/>
      <c r="PHB89" s="888"/>
      <c r="PHC89" s="888"/>
      <c r="PHD89" s="888"/>
      <c r="PHE89" s="888"/>
      <c r="PHF89" s="888"/>
      <c r="PHG89" s="888"/>
      <c r="PHH89" s="888"/>
      <c r="PHI89" s="888"/>
      <c r="PHJ89" s="888"/>
      <c r="PHK89" s="888"/>
      <c r="PHL89" s="888"/>
      <c r="PHM89" s="888"/>
      <c r="PHN89" s="888"/>
      <c r="PHO89" s="888"/>
      <c r="PHP89" s="888"/>
      <c r="PHQ89" s="888"/>
      <c r="PHR89" s="888"/>
      <c r="PHS89" s="888"/>
      <c r="PHT89" s="888"/>
      <c r="PHU89" s="888"/>
      <c r="PHV89" s="888"/>
      <c r="PHW89" s="888"/>
      <c r="PHX89" s="888"/>
      <c r="PHY89" s="888"/>
      <c r="PHZ89" s="888"/>
      <c r="PIA89" s="888"/>
      <c r="PIB89" s="888"/>
      <c r="PIC89" s="888"/>
      <c r="PID89" s="888"/>
      <c r="PIE89" s="888"/>
      <c r="PIF89" s="888"/>
      <c r="PIG89" s="888"/>
      <c r="PIH89" s="888"/>
      <c r="PII89" s="888"/>
      <c r="PIJ89" s="888"/>
      <c r="PIK89" s="888"/>
      <c r="PIL89" s="888"/>
      <c r="PIM89" s="888"/>
      <c r="PIN89" s="888"/>
      <c r="PIO89" s="888"/>
      <c r="PIP89" s="888"/>
      <c r="PIQ89" s="888"/>
      <c r="PIR89" s="888"/>
      <c r="PIS89" s="888"/>
      <c r="PIT89" s="888"/>
      <c r="PIU89" s="888"/>
      <c r="PIV89" s="888"/>
      <c r="PIW89" s="888"/>
      <c r="PIX89" s="888"/>
      <c r="PIY89" s="888"/>
      <c r="PIZ89" s="888"/>
      <c r="PJA89" s="888"/>
      <c r="PJB89" s="888"/>
      <c r="PJC89" s="888"/>
      <c r="PJD89" s="888"/>
      <c r="PJE89" s="888"/>
      <c r="PJF89" s="888"/>
      <c r="PJG89" s="888"/>
      <c r="PJH89" s="888"/>
      <c r="PJI89" s="888"/>
      <c r="PJJ89" s="888"/>
      <c r="PJK89" s="888"/>
      <c r="PJL89" s="888"/>
      <c r="PJM89" s="888"/>
      <c r="PJN89" s="888"/>
      <c r="PJO89" s="888"/>
      <c r="PJP89" s="888"/>
      <c r="PJQ89" s="888"/>
      <c r="PJR89" s="888"/>
      <c r="PJS89" s="888"/>
      <c r="PJT89" s="888"/>
      <c r="PJU89" s="888"/>
      <c r="PJV89" s="888"/>
      <c r="PJW89" s="888"/>
      <c r="PJX89" s="888"/>
      <c r="PJY89" s="888"/>
      <c r="PJZ89" s="888"/>
      <c r="PKA89" s="888"/>
      <c r="PKB89" s="888"/>
      <c r="PKC89" s="888"/>
      <c r="PKD89" s="888"/>
      <c r="PKE89" s="888"/>
      <c r="PKF89" s="888"/>
      <c r="PKG89" s="888"/>
      <c r="PKH89" s="888"/>
      <c r="PKI89" s="888"/>
      <c r="PKJ89" s="888"/>
      <c r="PKK89" s="888"/>
      <c r="PKL89" s="888"/>
      <c r="PKM89" s="888"/>
      <c r="PKN89" s="888"/>
      <c r="PKO89" s="888"/>
      <c r="PKP89" s="888"/>
      <c r="PKQ89" s="888"/>
      <c r="PKR89" s="888"/>
      <c r="PKS89" s="888"/>
      <c r="PKT89" s="888"/>
      <c r="PKU89" s="888"/>
      <c r="PKV89" s="888"/>
      <c r="PKW89" s="888"/>
      <c r="PKX89" s="888"/>
      <c r="PKY89" s="888"/>
      <c r="PKZ89" s="888"/>
      <c r="PLA89" s="888"/>
      <c r="PLB89" s="888"/>
      <c r="PLC89" s="888"/>
      <c r="PLD89" s="888"/>
      <c r="PLE89" s="888"/>
      <c r="PLF89" s="888"/>
      <c r="PLG89" s="888"/>
      <c r="PLH89" s="888"/>
      <c r="PLI89" s="888"/>
      <c r="PLJ89" s="888"/>
      <c r="PLK89" s="888"/>
      <c r="PLL89" s="888"/>
      <c r="PLM89" s="888"/>
      <c r="PLN89" s="888"/>
      <c r="PLO89" s="888"/>
      <c r="PLP89" s="888"/>
      <c r="PLQ89" s="888"/>
      <c r="PLR89" s="888"/>
      <c r="PLS89" s="888"/>
      <c r="PLT89" s="888"/>
      <c r="PLU89" s="888"/>
      <c r="PLV89" s="888"/>
      <c r="PLW89" s="888"/>
      <c r="PLX89" s="888"/>
      <c r="PLY89" s="888"/>
      <c r="PLZ89" s="888"/>
      <c r="PMA89" s="888"/>
      <c r="PMB89" s="888"/>
      <c r="PMC89" s="888"/>
      <c r="PMD89" s="888"/>
      <c r="PME89" s="888"/>
      <c r="PMF89" s="888"/>
      <c r="PMG89" s="888"/>
      <c r="PMH89" s="888"/>
      <c r="PMI89" s="888"/>
      <c r="PMJ89" s="888"/>
      <c r="PMK89" s="888"/>
      <c r="PML89" s="888"/>
      <c r="PMM89" s="888"/>
      <c r="PMN89" s="888"/>
      <c r="PMO89" s="888"/>
      <c r="PMP89" s="888"/>
      <c r="PMQ89" s="888"/>
      <c r="PMR89" s="888"/>
      <c r="PMS89" s="888"/>
      <c r="PMT89" s="888"/>
      <c r="PMU89" s="888"/>
      <c r="PMV89" s="888"/>
      <c r="PMW89" s="888"/>
      <c r="PMX89" s="888"/>
      <c r="PMY89" s="888"/>
      <c r="PMZ89" s="888"/>
      <c r="PNA89" s="888"/>
      <c r="PNB89" s="888"/>
      <c r="PNC89" s="888"/>
      <c r="PND89" s="888"/>
      <c r="PNE89" s="888"/>
      <c r="PNF89" s="888"/>
      <c r="PNG89" s="888"/>
      <c r="PNH89" s="888"/>
      <c r="PNI89" s="888"/>
      <c r="PNJ89" s="888"/>
      <c r="PNK89" s="888"/>
      <c r="PNL89" s="888"/>
      <c r="PNM89" s="888"/>
      <c r="PNN89" s="888"/>
      <c r="PNO89" s="888"/>
      <c r="PNP89" s="888"/>
      <c r="PNQ89" s="888"/>
      <c r="PNR89" s="888"/>
      <c r="PNS89" s="888"/>
      <c r="PNT89" s="888"/>
      <c r="PNU89" s="888"/>
      <c r="PNV89" s="888"/>
      <c r="PNW89" s="888"/>
      <c r="PNX89" s="888"/>
      <c r="PNY89" s="888"/>
      <c r="PNZ89" s="888"/>
      <c r="POA89" s="888"/>
      <c r="POB89" s="888"/>
      <c r="POC89" s="888"/>
      <c r="POD89" s="888"/>
      <c r="POE89" s="888"/>
      <c r="POF89" s="888"/>
      <c r="POG89" s="888"/>
      <c r="POH89" s="888"/>
      <c r="POI89" s="888"/>
      <c r="POJ89" s="888"/>
      <c r="POK89" s="888"/>
      <c r="POL89" s="888"/>
      <c r="POM89" s="888"/>
      <c r="PON89" s="888"/>
      <c r="POO89" s="888"/>
      <c r="POP89" s="888"/>
      <c r="POQ89" s="888"/>
      <c r="POR89" s="888"/>
      <c r="POS89" s="888"/>
      <c r="POT89" s="888"/>
      <c r="POU89" s="888"/>
      <c r="POV89" s="888"/>
      <c r="POW89" s="888"/>
      <c r="POX89" s="888"/>
      <c r="POY89" s="888"/>
      <c r="POZ89" s="888"/>
      <c r="PPA89" s="888"/>
      <c r="PPB89" s="888"/>
      <c r="PPC89" s="888"/>
      <c r="PPD89" s="888"/>
      <c r="PPE89" s="888"/>
      <c r="PPF89" s="888"/>
      <c r="PPG89" s="888"/>
      <c r="PPH89" s="888"/>
      <c r="PPI89" s="888"/>
      <c r="PPJ89" s="888"/>
      <c r="PPK89" s="888"/>
      <c r="PPL89" s="888"/>
      <c r="PPM89" s="888"/>
      <c r="PPN89" s="888"/>
      <c r="PPO89" s="888"/>
      <c r="PPP89" s="888"/>
      <c r="PPQ89" s="888"/>
      <c r="PPR89" s="888"/>
      <c r="PPS89" s="888"/>
      <c r="PPT89" s="888"/>
      <c r="PPU89" s="888"/>
      <c r="PPV89" s="888"/>
      <c r="PPW89" s="888"/>
      <c r="PPX89" s="888"/>
      <c r="PPY89" s="888"/>
      <c r="PPZ89" s="888"/>
      <c r="PQA89" s="888"/>
      <c r="PQB89" s="888"/>
      <c r="PQC89" s="888"/>
      <c r="PQD89" s="888"/>
      <c r="PQE89" s="888"/>
      <c r="PQF89" s="888"/>
      <c r="PQG89" s="888"/>
      <c r="PQH89" s="888"/>
      <c r="PQI89" s="888"/>
      <c r="PQJ89" s="888"/>
      <c r="PQK89" s="888"/>
      <c r="PQL89" s="888"/>
      <c r="PQM89" s="888"/>
      <c r="PQN89" s="888"/>
      <c r="PQO89" s="888"/>
      <c r="PQP89" s="888"/>
      <c r="PQQ89" s="888"/>
      <c r="PQR89" s="888"/>
      <c r="PQS89" s="888"/>
      <c r="PQT89" s="888"/>
      <c r="PQU89" s="888"/>
      <c r="PQV89" s="888"/>
      <c r="PQW89" s="888"/>
      <c r="PQX89" s="888"/>
      <c r="PQY89" s="888"/>
      <c r="PQZ89" s="888"/>
      <c r="PRA89" s="888"/>
      <c r="PRB89" s="888"/>
      <c r="PRC89" s="888"/>
      <c r="PRD89" s="888"/>
      <c r="PRE89" s="888"/>
      <c r="PRF89" s="888"/>
      <c r="PRG89" s="888"/>
      <c r="PRH89" s="888"/>
      <c r="PRI89" s="888"/>
      <c r="PRJ89" s="888"/>
      <c r="PRK89" s="888"/>
      <c r="PRL89" s="888"/>
      <c r="PRM89" s="888"/>
      <c r="PRN89" s="888"/>
      <c r="PRO89" s="888"/>
      <c r="PRP89" s="888"/>
      <c r="PRQ89" s="888"/>
      <c r="PRR89" s="888"/>
      <c r="PRS89" s="888"/>
      <c r="PRT89" s="888"/>
      <c r="PRU89" s="888"/>
      <c r="PRV89" s="888"/>
      <c r="PRW89" s="888"/>
      <c r="PRX89" s="888"/>
      <c r="PRY89" s="888"/>
      <c r="PRZ89" s="888"/>
      <c r="PSA89" s="888"/>
      <c r="PSB89" s="888"/>
      <c r="PSC89" s="888"/>
      <c r="PSD89" s="888"/>
      <c r="PSE89" s="888"/>
      <c r="PSF89" s="888"/>
      <c r="PSG89" s="888"/>
      <c r="PSH89" s="888"/>
      <c r="PSI89" s="888"/>
      <c r="PSJ89" s="888"/>
      <c r="PSK89" s="888"/>
      <c r="PSL89" s="888"/>
      <c r="PSM89" s="888"/>
      <c r="PSN89" s="888"/>
      <c r="PSO89" s="888"/>
      <c r="PSP89" s="888"/>
      <c r="PSQ89" s="888"/>
      <c r="PSR89" s="888"/>
      <c r="PSS89" s="888"/>
      <c r="PST89" s="888"/>
      <c r="PSU89" s="888"/>
      <c r="PSV89" s="888"/>
      <c r="PSW89" s="888"/>
      <c r="PSX89" s="888"/>
      <c r="PSY89" s="888"/>
      <c r="PSZ89" s="888"/>
      <c r="PTA89" s="888"/>
      <c r="PTB89" s="888"/>
      <c r="PTC89" s="888"/>
      <c r="PTD89" s="888"/>
      <c r="PTE89" s="888"/>
      <c r="PTF89" s="888"/>
      <c r="PTG89" s="888"/>
      <c r="PTH89" s="888"/>
      <c r="PTI89" s="888"/>
      <c r="PTJ89" s="888"/>
      <c r="PTK89" s="888"/>
      <c r="PTL89" s="888"/>
      <c r="PTM89" s="888"/>
      <c r="PTN89" s="888"/>
      <c r="PTO89" s="888"/>
      <c r="PTP89" s="888"/>
      <c r="PTQ89" s="888"/>
      <c r="PTR89" s="888"/>
      <c r="PTS89" s="888"/>
      <c r="PTT89" s="888"/>
      <c r="PTU89" s="888"/>
      <c r="PTV89" s="888"/>
      <c r="PTW89" s="888"/>
      <c r="PTX89" s="888"/>
      <c r="PTY89" s="888"/>
      <c r="PTZ89" s="888"/>
      <c r="PUA89" s="888"/>
      <c r="PUB89" s="888"/>
      <c r="PUC89" s="888"/>
      <c r="PUD89" s="888"/>
      <c r="PUE89" s="888"/>
      <c r="PUF89" s="888"/>
      <c r="PUG89" s="888"/>
      <c r="PUH89" s="888"/>
      <c r="PUI89" s="888"/>
      <c r="PUJ89" s="888"/>
      <c r="PUK89" s="888"/>
      <c r="PUL89" s="888"/>
      <c r="PUM89" s="888"/>
      <c r="PUN89" s="888"/>
      <c r="PUO89" s="888"/>
      <c r="PUP89" s="888"/>
      <c r="PUQ89" s="888"/>
      <c r="PUR89" s="888"/>
      <c r="PUS89" s="888"/>
      <c r="PUT89" s="888"/>
      <c r="PUU89" s="888"/>
      <c r="PUV89" s="888"/>
      <c r="PUW89" s="888"/>
      <c r="PUX89" s="888"/>
      <c r="PUY89" s="888"/>
      <c r="PUZ89" s="888"/>
      <c r="PVA89" s="888"/>
      <c r="PVB89" s="888"/>
      <c r="PVC89" s="888"/>
      <c r="PVD89" s="888"/>
      <c r="PVE89" s="888"/>
      <c r="PVF89" s="888"/>
      <c r="PVG89" s="888"/>
      <c r="PVH89" s="888"/>
      <c r="PVI89" s="888"/>
      <c r="PVJ89" s="888"/>
      <c r="PVK89" s="888"/>
      <c r="PVL89" s="888"/>
      <c r="PVM89" s="888"/>
      <c r="PVN89" s="888"/>
      <c r="PVO89" s="888"/>
      <c r="PVP89" s="888"/>
      <c r="PVQ89" s="888"/>
      <c r="PVR89" s="888"/>
      <c r="PVS89" s="888"/>
      <c r="PVT89" s="888"/>
      <c r="PVU89" s="888"/>
      <c r="PVV89" s="888"/>
      <c r="PVW89" s="888"/>
      <c r="PVX89" s="888"/>
      <c r="PVY89" s="888"/>
      <c r="PVZ89" s="888"/>
      <c r="PWA89" s="888"/>
      <c r="PWB89" s="888"/>
      <c r="PWC89" s="888"/>
      <c r="PWD89" s="888"/>
      <c r="PWE89" s="888"/>
      <c r="PWF89" s="888"/>
      <c r="PWG89" s="888"/>
      <c r="PWH89" s="888"/>
      <c r="PWI89" s="888"/>
      <c r="PWJ89" s="888"/>
      <c r="PWK89" s="888"/>
      <c r="PWL89" s="888"/>
      <c r="PWM89" s="888"/>
      <c r="PWN89" s="888"/>
      <c r="PWO89" s="888"/>
      <c r="PWP89" s="888"/>
      <c r="PWQ89" s="888"/>
      <c r="PWR89" s="888"/>
      <c r="PWS89" s="888"/>
      <c r="PWT89" s="888"/>
      <c r="PWU89" s="888"/>
      <c r="PWV89" s="888"/>
      <c r="PWW89" s="888"/>
      <c r="PWX89" s="888"/>
      <c r="PWY89" s="888"/>
      <c r="PWZ89" s="888"/>
      <c r="PXA89" s="888"/>
      <c r="PXB89" s="888"/>
      <c r="PXC89" s="888"/>
      <c r="PXD89" s="888"/>
      <c r="PXE89" s="888"/>
      <c r="PXF89" s="888"/>
      <c r="PXG89" s="888"/>
      <c r="PXH89" s="888"/>
      <c r="PXI89" s="888"/>
      <c r="PXJ89" s="888"/>
      <c r="PXK89" s="888"/>
      <c r="PXL89" s="888"/>
      <c r="PXM89" s="888"/>
      <c r="PXN89" s="888"/>
      <c r="PXO89" s="888"/>
      <c r="PXP89" s="888"/>
      <c r="PXQ89" s="888"/>
      <c r="PXR89" s="888"/>
      <c r="PXS89" s="888"/>
      <c r="PXT89" s="888"/>
      <c r="PXU89" s="888"/>
      <c r="PXV89" s="888"/>
      <c r="PXW89" s="888"/>
      <c r="PXX89" s="888"/>
      <c r="PXY89" s="888"/>
      <c r="PXZ89" s="888"/>
      <c r="PYA89" s="888"/>
      <c r="PYB89" s="888"/>
      <c r="PYC89" s="888"/>
      <c r="PYD89" s="888"/>
      <c r="PYE89" s="888"/>
      <c r="PYF89" s="888"/>
      <c r="PYG89" s="888"/>
      <c r="PYH89" s="888"/>
      <c r="PYI89" s="888"/>
      <c r="PYJ89" s="888"/>
      <c r="PYK89" s="888"/>
      <c r="PYL89" s="888"/>
      <c r="PYM89" s="888"/>
      <c r="PYN89" s="888"/>
      <c r="PYO89" s="888"/>
      <c r="PYP89" s="888"/>
      <c r="PYQ89" s="888"/>
      <c r="PYR89" s="888"/>
      <c r="PYS89" s="888"/>
      <c r="PYT89" s="888"/>
      <c r="PYU89" s="888"/>
      <c r="PYV89" s="888"/>
      <c r="PYW89" s="888"/>
      <c r="PYX89" s="888"/>
      <c r="PYY89" s="888"/>
      <c r="PYZ89" s="888"/>
      <c r="PZA89" s="888"/>
      <c r="PZB89" s="888"/>
      <c r="PZC89" s="888"/>
      <c r="PZD89" s="888"/>
      <c r="PZE89" s="888"/>
      <c r="PZF89" s="888"/>
      <c r="PZG89" s="888"/>
      <c r="PZH89" s="888"/>
      <c r="PZI89" s="888"/>
      <c r="PZJ89" s="888"/>
      <c r="PZK89" s="888"/>
      <c r="PZL89" s="888"/>
      <c r="PZM89" s="888"/>
      <c r="PZN89" s="888"/>
      <c r="PZO89" s="888"/>
      <c r="PZP89" s="888"/>
      <c r="PZQ89" s="888"/>
      <c r="PZR89" s="888"/>
      <c r="PZS89" s="888"/>
      <c r="PZT89" s="888"/>
      <c r="PZU89" s="888"/>
      <c r="PZV89" s="888"/>
      <c r="PZW89" s="888"/>
      <c r="PZX89" s="888"/>
      <c r="PZY89" s="888"/>
      <c r="PZZ89" s="888"/>
      <c r="QAA89" s="888"/>
      <c r="QAB89" s="888"/>
      <c r="QAC89" s="888"/>
      <c r="QAD89" s="888"/>
      <c r="QAE89" s="888"/>
      <c r="QAF89" s="888"/>
      <c r="QAG89" s="888"/>
      <c r="QAH89" s="888"/>
      <c r="QAI89" s="888"/>
      <c r="QAJ89" s="888"/>
      <c r="QAK89" s="888"/>
      <c r="QAL89" s="888"/>
      <c r="QAM89" s="888"/>
      <c r="QAN89" s="888"/>
      <c r="QAO89" s="888"/>
      <c r="QAP89" s="888"/>
      <c r="QAQ89" s="888"/>
      <c r="QAR89" s="888"/>
      <c r="QAS89" s="888"/>
      <c r="QAT89" s="888"/>
      <c r="QAU89" s="888"/>
      <c r="QAV89" s="888"/>
      <c r="QAW89" s="888"/>
      <c r="QAX89" s="888"/>
      <c r="QAY89" s="888"/>
      <c r="QAZ89" s="888"/>
      <c r="QBA89" s="888"/>
      <c r="QBB89" s="888"/>
      <c r="QBC89" s="888"/>
      <c r="QBD89" s="888"/>
      <c r="QBE89" s="888"/>
      <c r="QBF89" s="888"/>
      <c r="QBG89" s="888"/>
      <c r="QBH89" s="888"/>
      <c r="QBI89" s="888"/>
      <c r="QBJ89" s="888"/>
      <c r="QBK89" s="888"/>
      <c r="QBL89" s="888"/>
      <c r="QBM89" s="888"/>
      <c r="QBN89" s="888"/>
      <c r="QBO89" s="888"/>
      <c r="QBP89" s="888"/>
      <c r="QBQ89" s="888"/>
      <c r="QBR89" s="888"/>
      <c r="QBS89" s="888"/>
      <c r="QBT89" s="888"/>
      <c r="QBU89" s="888"/>
      <c r="QBV89" s="888"/>
      <c r="QBW89" s="888"/>
      <c r="QBX89" s="888"/>
      <c r="QBY89" s="888"/>
      <c r="QBZ89" s="888"/>
      <c r="QCA89" s="888"/>
      <c r="QCB89" s="888"/>
      <c r="QCC89" s="888"/>
      <c r="QCD89" s="888"/>
      <c r="QCE89" s="888"/>
      <c r="QCF89" s="888"/>
      <c r="QCG89" s="888"/>
      <c r="QCH89" s="888"/>
      <c r="QCI89" s="888"/>
      <c r="QCJ89" s="888"/>
      <c r="QCK89" s="888"/>
      <c r="QCL89" s="888"/>
      <c r="QCM89" s="888"/>
      <c r="QCN89" s="888"/>
      <c r="QCO89" s="888"/>
      <c r="QCP89" s="888"/>
      <c r="QCQ89" s="888"/>
      <c r="QCR89" s="888"/>
      <c r="QCS89" s="888"/>
      <c r="QCT89" s="888"/>
      <c r="QCU89" s="888"/>
      <c r="QCV89" s="888"/>
      <c r="QCW89" s="888"/>
      <c r="QCX89" s="888"/>
      <c r="QCY89" s="888"/>
      <c r="QCZ89" s="888"/>
      <c r="QDA89" s="888"/>
      <c r="QDB89" s="888"/>
      <c r="QDC89" s="888"/>
      <c r="QDD89" s="888"/>
      <c r="QDE89" s="888"/>
      <c r="QDF89" s="888"/>
      <c r="QDG89" s="888"/>
      <c r="QDH89" s="888"/>
      <c r="QDI89" s="888"/>
      <c r="QDJ89" s="888"/>
      <c r="QDK89" s="888"/>
      <c r="QDL89" s="888"/>
      <c r="QDM89" s="888"/>
      <c r="QDN89" s="888"/>
      <c r="QDO89" s="888"/>
      <c r="QDP89" s="888"/>
      <c r="QDQ89" s="888"/>
      <c r="QDR89" s="888"/>
      <c r="QDS89" s="888"/>
      <c r="QDT89" s="888"/>
      <c r="QDU89" s="888"/>
      <c r="QDV89" s="888"/>
      <c r="QDW89" s="888"/>
      <c r="QDX89" s="888"/>
      <c r="QDY89" s="888"/>
      <c r="QDZ89" s="888"/>
      <c r="QEA89" s="888"/>
      <c r="QEB89" s="888"/>
      <c r="QEC89" s="888"/>
      <c r="QED89" s="888"/>
      <c r="QEE89" s="888"/>
      <c r="QEF89" s="888"/>
      <c r="QEG89" s="888"/>
      <c r="QEH89" s="888"/>
      <c r="QEI89" s="888"/>
      <c r="QEJ89" s="888"/>
      <c r="QEK89" s="888"/>
      <c r="QEL89" s="888"/>
      <c r="QEM89" s="888"/>
      <c r="QEN89" s="888"/>
      <c r="QEO89" s="888"/>
      <c r="QEP89" s="888"/>
      <c r="QEQ89" s="888"/>
      <c r="QER89" s="888"/>
      <c r="QES89" s="888"/>
      <c r="QET89" s="888"/>
      <c r="QEU89" s="888"/>
      <c r="QEV89" s="888"/>
      <c r="QEW89" s="888"/>
      <c r="QEX89" s="888"/>
      <c r="QEY89" s="888"/>
      <c r="QEZ89" s="888"/>
      <c r="QFA89" s="888"/>
      <c r="QFB89" s="888"/>
      <c r="QFC89" s="888"/>
      <c r="QFD89" s="888"/>
      <c r="QFE89" s="888"/>
      <c r="QFF89" s="888"/>
      <c r="QFG89" s="888"/>
      <c r="QFH89" s="888"/>
      <c r="QFI89" s="888"/>
      <c r="QFJ89" s="888"/>
      <c r="QFK89" s="888"/>
      <c r="QFL89" s="888"/>
      <c r="QFM89" s="888"/>
      <c r="QFN89" s="888"/>
      <c r="QFO89" s="888"/>
      <c r="QFP89" s="888"/>
      <c r="QFQ89" s="888"/>
      <c r="QFR89" s="888"/>
      <c r="QFS89" s="888"/>
      <c r="QFT89" s="888"/>
      <c r="QFU89" s="888"/>
      <c r="QFV89" s="888"/>
      <c r="QFW89" s="888"/>
      <c r="QFX89" s="888"/>
      <c r="QFY89" s="888"/>
      <c r="QFZ89" s="888"/>
      <c r="QGA89" s="888"/>
      <c r="QGB89" s="888"/>
      <c r="QGC89" s="888"/>
      <c r="QGD89" s="888"/>
      <c r="QGE89" s="888"/>
      <c r="QGF89" s="888"/>
      <c r="QGG89" s="888"/>
      <c r="QGH89" s="888"/>
      <c r="QGI89" s="888"/>
      <c r="QGJ89" s="888"/>
      <c r="QGK89" s="888"/>
      <c r="QGL89" s="888"/>
      <c r="QGM89" s="888"/>
      <c r="QGN89" s="888"/>
      <c r="QGO89" s="888"/>
      <c r="QGP89" s="888"/>
      <c r="QGQ89" s="888"/>
      <c r="QGR89" s="888"/>
      <c r="QGS89" s="888"/>
      <c r="QGT89" s="888"/>
      <c r="QGU89" s="888"/>
      <c r="QGV89" s="888"/>
      <c r="QGW89" s="888"/>
      <c r="QGX89" s="888"/>
      <c r="QGY89" s="888"/>
      <c r="QGZ89" s="888"/>
      <c r="QHA89" s="888"/>
      <c r="QHB89" s="888"/>
      <c r="QHC89" s="888"/>
      <c r="QHD89" s="888"/>
      <c r="QHE89" s="888"/>
      <c r="QHF89" s="888"/>
      <c r="QHG89" s="888"/>
      <c r="QHH89" s="888"/>
      <c r="QHI89" s="888"/>
      <c r="QHJ89" s="888"/>
      <c r="QHK89" s="888"/>
      <c r="QHL89" s="888"/>
      <c r="QHM89" s="888"/>
      <c r="QHN89" s="888"/>
      <c r="QHO89" s="888"/>
      <c r="QHP89" s="888"/>
      <c r="QHQ89" s="888"/>
      <c r="QHR89" s="888"/>
      <c r="QHS89" s="888"/>
      <c r="QHT89" s="888"/>
      <c r="QHU89" s="888"/>
      <c r="QHV89" s="888"/>
      <c r="QHW89" s="888"/>
      <c r="QHX89" s="888"/>
      <c r="QHY89" s="888"/>
      <c r="QHZ89" s="888"/>
      <c r="QIA89" s="888"/>
      <c r="QIB89" s="888"/>
      <c r="QIC89" s="888"/>
      <c r="QID89" s="888"/>
      <c r="QIE89" s="888"/>
      <c r="QIF89" s="888"/>
      <c r="QIG89" s="888"/>
      <c r="QIH89" s="888"/>
      <c r="QII89" s="888"/>
      <c r="QIJ89" s="888"/>
      <c r="QIK89" s="888"/>
      <c r="QIL89" s="888"/>
      <c r="QIM89" s="888"/>
      <c r="QIN89" s="888"/>
      <c r="QIO89" s="888"/>
      <c r="QIP89" s="888"/>
      <c r="QIQ89" s="888"/>
      <c r="QIR89" s="888"/>
      <c r="QIS89" s="888"/>
      <c r="QIT89" s="888"/>
      <c r="QIU89" s="888"/>
      <c r="QIV89" s="888"/>
      <c r="QIW89" s="888"/>
      <c r="QIX89" s="888"/>
      <c r="QIY89" s="888"/>
      <c r="QIZ89" s="888"/>
      <c r="QJA89" s="888"/>
      <c r="QJB89" s="888"/>
      <c r="QJC89" s="888"/>
      <c r="QJD89" s="888"/>
      <c r="QJE89" s="888"/>
      <c r="QJF89" s="888"/>
      <c r="QJG89" s="888"/>
      <c r="QJH89" s="888"/>
      <c r="QJI89" s="888"/>
      <c r="QJJ89" s="888"/>
      <c r="QJK89" s="888"/>
      <c r="QJL89" s="888"/>
      <c r="QJM89" s="888"/>
      <c r="QJN89" s="888"/>
      <c r="QJO89" s="888"/>
      <c r="QJP89" s="888"/>
      <c r="QJQ89" s="888"/>
      <c r="QJR89" s="888"/>
      <c r="QJS89" s="888"/>
      <c r="QJT89" s="888"/>
      <c r="QJU89" s="888"/>
      <c r="QJV89" s="888"/>
      <c r="QJW89" s="888"/>
      <c r="QJX89" s="888"/>
      <c r="QJY89" s="888"/>
      <c r="QJZ89" s="888"/>
      <c r="QKA89" s="888"/>
      <c r="QKB89" s="888"/>
      <c r="QKC89" s="888"/>
      <c r="QKD89" s="888"/>
      <c r="QKE89" s="888"/>
      <c r="QKF89" s="888"/>
      <c r="QKG89" s="888"/>
      <c r="QKH89" s="888"/>
      <c r="QKI89" s="888"/>
      <c r="QKJ89" s="888"/>
      <c r="QKK89" s="888"/>
      <c r="QKL89" s="888"/>
      <c r="QKM89" s="888"/>
      <c r="QKN89" s="888"/>
      <c r="QKO89" s="888"/>
      <c r="QKP89" s="888"/>
      <c r="QKQ89" s="888"/>
      <c r="QKR89" s="888"/>
      <c r="QKS89" s="888"/>
      <c r="QKT89" s="888"/>
      <c r="QKU89" s="888"/>
      <c r="QKV89" s="888"/>
      <c r="QKW89" s="888"/>
      <c r="QKX89" s="888"/>
      <c r="QKY89" s="888"/>
      <c r="QKZ89" s="888"/>
      <c r="QLA89" s="888"/>
      <c r="QLB89" s="888"/>
      <c r="QLC89" s="888"/>
      <c r="QLD89" s="888"/>
      <c r="QLE89" s="888"/>
      <c r="QLF89" s="888"/>
      <c r="QLG89" s="888"/>
      <c r="QLH89" s="888"/>
      <c r="QLI89" s="888"/>
      <c r="QLJ89" s="888"/>
      <c r="QLK89" s="888"/>
      <c r="QLL89" s="888"/>
      <c r="QLM89" s="888"/>
      <c r="QLN89" s="888"/>
      <c r="QLO89" s="888"/>
      <c r="QLP89" s="888"/>
      <c r="QLQ89" s="888"/>
      <c r="QLR89" s="888"/>
      <c r="QLS89" s="888"/>
      <c r="QLT89" s="888"/>
      <c r="QLU89" s="888"/>
      <c r="QLV89" s="888"/>
      <c r="QLW89" s="888"/>
      <c r="QLX89" s="888"/>
      <c r="QLY89" s="888"/>
      <c r="QLZ89" s="888"/>
      <c r="QMA89" s="888"/>
      <c r="QMB89" s="888"/>
      <c r="QMC89" s="888"/>
      <c r="QMD89" s="888"/>
      <c r="QME89" s="888"/>
      <c r="QMF89" s="888"/>
      <c r="QMG89" s="888"/>
      <c r="QMH89" s="888"/>
      <c r="QMI89" s="888"/>
      <c r="QMJ89" s="888"/>
      <c r="QMK89" s="888"/>
      <c r="QML89" s="888"/>
      <c r="QMM89" s="888"/>
      <c r="QMN89" s="888"/>
      <c r="QMO89" s="888"/>
      <c r="QMP89" s="888"/>
      <c r="QMQ89" s="888"/>
      <c r="QMR89" s="888"/>
      <c r="QMS89" s="888"/>
      <c r="QMT89" s="888"/>
      <c r="QMU89" s="888"/>
      <c r="QMV89" s="888"/>
      <c r="QMW89" s="888"/>
      <c r="QMX89" s="888"/>
      <c r="QMY89" s="888"/>
      <c r="QMZ89" s="888"/>
      <c r="QNA89" s="888"/>
      <c r="QNB89" s="888"/>
      <c r="QNC89" s="888"/>
      <c r="QND89" s="888"/>
      <c r="QNE89" s="888"/>
      <c r="QNF89" s="888"/>
      <c r="QNG89" s="888"/>
      <c r="QNH89" s="888"/>
      <c r="QNI89" s="888"/>
      <c r="QNJ89" s="888"/>
      <c r="QNK89" s="888"/>
      <c r="QNL89" s="888"/>
      <c r="QNM89" s="888"/>
      <c r="QNN89" s="888"/>
      <c r="QNO89" s="888"/>
      <c r="QNP89" s="888"/>
      <c r="QNQ89" s="888"/>
      <c r="QNR89" s="888"/>
      <c r="QNS89" s="888"/>
      <c r="QNT89" s="888"/>
      <c r="QNU89" s="888"/>
      <c r="QNV89" s="888"/>
      <c r="QNW89" s="888"/>
      <c r="QNX89" s="888"/>
      <c r="QNY89" s="888"/>
      <c r="QNZ89" s="888"/>
      <c r="QOA89" s="888"/>
      <c r="QOB89" s="888"/>
      <c r="QOC89" s="888"/>
      <c r="QOD89" s="888"/>
      <c r="QOE89" s="888"/>
      <c r="QOF89" s="888"/>
      <c r="QOG89" s="888"/>
      <c r="QOH89" s="888"/>
      <c r="QOI89" s="888"/>
      <c r="QOJ89" s="888"/>
      <c r="QOK89" s="888"/>
      <c r="QOL89" s="888"/>
      <c r="QOM89" s="888"/>
      <c r="QON89" s="888"/>
      <c r="QOO89" s="888"/>
      <c r="QOP89" s="888"/>
      <c r="QOQ89" s="888"/>
      <c r="QOR89" s="888"/>
      <c r="QOS89" s="888"/>
      <c r="QOT89" s="888"/>
      <c r="QOU89" s="888"/>
      <c r="QOV89" s="888"/>
      <c r="QOW89" s="888"/>
      <c r="QOX89" s="888"/>
      <c r="QOY89" s="888"/>
      <c r="QOZ89" s="888"/>
      <c r="QPA89" s="888"/>
      <c r="QPB89" s="888"/>
      <c r="QPC89" s="888"/>
      <c r="QPD89" s="888"/>
      <c r="QPE89" s="888"/>
      <c r="QPF89" s="888"/>
      <c r="QPG89" s="888"/>
      <c r="QPH89" s="888"/>
      <c r="QPI89" s="888"/>
      <c r="QPJ89" s="888"/>
      <c r="QPK89" s="888"/>
      <c r="QPL89" s="888"/>
      <c r="QPM89" s="888"/>
      <c r="QPN89" s="888"/>
      <c r="QPO89" s="888"/>
      <c r="QPP89" s="888"/>
      <c r="QPQ89" s="888"/>
      <c r="QPR89" s="888"/>
      <c r="QPS89" s="888"/>
      <c r="QPT89" s="888"/>
      <c r="QPU89" s="888"/>
      <c r="QPV89" s="888"/>
      <c r="QPW89" s="888"/>
      <c r="QPX89" s="888"/>
      <c r="QPY89" s="888"/>
      <c r="QPZ89" s="888"/>
      <c r="QQA89" s="888"/>
      <c r="QQB89" s="888"/>
      <c r="QQC89" s="888"/>
      <c r="QQD89" s="888"/>
      <c r="QQE89" s="888"/>
      <c r="QQF89" s="888"/>
      <c r="QQG89" s="888"/>
      <c r="QQH89" s="888"/>
      <c r="QQI89" s="888"/>
      <c r="QQJ89" s="888"/>
      <c r="QQK89" s="888"/>
      <c r="QQL89" s="888"/>
      <c r="QQM89" s="888"/>
      <c r="QQN89" s="888"/>
      <c r="QQO89" s="888"/>
      <c r="QQP89" s="888"/>
      <c r="QQQ89" s="888"/>
      <c r="QQR89" s="888"/>
      <c r="QQS89" s="888"/>
      <c r="QQT89" s="888"/>
      <c r="QQU89" s="888"/>
      <c r="QQV89" s="888"/>
      <c r="QQW89" s="888"/>
      <c r="QQX89" s="888"/>
      <c r="QQY89" s="888"/>
      <c r="QQZ89" s="888"/>
      <c r="QRA89" s="888"/>
      <c r="QRB89" s="888"/>
      <c r="QRC89" s="888"/>
      <c r="QRD89" s="888"/>
      <c r="QRE89" s="888"/>
      <c r="QRF89" s="888"/>
      <c r="QRG89" s="888"/>
      <c r="QRH89" s="888"/>
      <c r="QRI89" s="888"/>
      <c r="QRJ89" s="888"/>
      <c r="QRK89" s="888"/>
      <c r="QRL89" s="888"/>
      <c r="QRM89" s="888"/>
      <c r="QRN89" s="888"/>
      <c r="QRO89" s="888"/>
      <c r="QRP89" s="888"/>
      <c r="QRQ89" s="888"/>
      <c r="QRR89" s="888"/>
      <c r="QRS89" s="888"/>
      <c r="QRT89" s="888"/>
      <c r="QRU89" s="888"/>
      <c r="QRV89" s="888"/>
      <c r="QRW89" s="888"/>
      <c r="QRX89" s="888"/>
      <c r="QRY89" s="888"/>
      <c r="QRZ89" s="888"/>
      <c r="QSA89" s="888"/>
      <c r="QSB89" s="888"/>
      <c r="QSC89" s="888"/>
      <c r="QSD89" s="888"/>
      <c r="QSE89" s="888"/>
      <c r="QSF89" s="888"/>
      <c r="QSG89" s="888"/>
      <c r="QSH89" s="888"/>
      <c r="QSI89" s="888"/>
      <c r="QSJ89" s="888"/>
      <c r="QSK89" s="888"/>
      <c r="QSL89" s="888"/>
      <c r="QSM89" s="888"/>
      <c r="QSN89" s="888"/>
      <c r="QSO89" s="888"/>
      <c r="QSP89" s="888"/>
      <c r="QSQ89" s="888"/>
      <c r="QSR89" s="888"/>
      <c r="QSS89" s="888"/>
      <c r="QST89" s="888"/>
      <c r="QSU89" s="888"/>
      <c r="QSV89" s="888"/>
      <c r="QSW89" s="888"/>
      <c r="QSX89" s="888"/>
      <c r="QSY89" s="888"/>
      <c r="QSZ89" s="888"/>
      <c r="QTA89" s="888"/>
      <c r="QTB89" s="888"/>
      <c r="QTC89" s="888"/>
      <c r="QTD89" s="888"/>
      <c r="QTE89" s="888"/>
      <c r="QTF89" s="888"/>
      <c r="QTG89" s="888"/>
      <c r="QTH89" s="888"/>
      <c r="QTI89" s="888"/>
      <c r="QTJ89" s="888"/>
      <c r="QTK89" s="888"/>
      <c r="QTL89" s="888"/>
      <c r="QTM89" s="888"/>
      <c r="QTN89" s="888"/>
      <c r="QTO89" s="888"/>
      <c r="QTP89" s="888"/>
      <c r="QTQ89" s="888"/>
      <c r="QTR89" s="888"/>
      <c r="QTS89" s="888"/>
      <c r="QTT89" s="888"/>
      <c r="QTU89" s="888"/>
      <c r="QTV89" s="888"/>
      <c r="QTW89" s="888"/>
      <c r="QTX89" s="888"/>
      <c r="QTY89" s="888"/>
      <c r="QTZ89" s="888"/>
      <c r="QUA89" s="888"/>
      <c r="QUB89" s="888"/>
      <c r="QUC89" s="888"/>
      <c r="QUD89" s="888"/>
      <c r="QUE89" s="888"/>
      <c r="QUF89" s="888"/>
      <c r="QUG89" s="888"/>
      <c r="QUH89" s="888"/>
      <c r="QUI89" s="888"/>
      <c r="QUJ89" s="888"/>
      <c r="QUK89" s="888"/>
      <c r="QUL89" s="888"/>
      <c r="QUM89" s="888"/>
      <c r="QUN89" s="888"/>
      <c r="QUO89" s="888"/>
      <c r="QUP89" s="888"/>
      <c r="QUQ89" s="888"/>
      <c r="QUR89" s="888"/>
      <c r="QUS89" s="888"/>
      <c r="QUT89" s="888"/>
      <c r="QUU89" s="888"/>
      <c r="QUV89" s="888"/>
      <c r="QUW89" s="888"/>
      <c r="QUX89" s="888"/>
      <c r="QUY89" s="888"/>
      <c r="QUZ89" s="888"/>
      <c r="QVA89" s="888"/>
      <c r="QVB89" s="888"/>
      <c r="QVC89" s="888"/>
      <c r="QVD89" s="888"/>
      <c r="QVE89" s="888"/>
      <c r="QVF89" s="888"/>
      <c r="QVG89" s="888"/>
      <c r="QVH89" s="888"/>
      <c r="QVI89" s="888"/>
      <c r="QVJ89" s="888"/>
      <c r="QVK89" s="888"/>
      <c r="QVL89" s="888"/>
      <c r="QVM89" s="888"/>
      <c r="QVN89" s="888"/>
      <c r="QVO89" s="888"/>
      <c r="QVP89" s="888"/>
      <c r="QVQ89" s="888"/>
      <c r="QVR89" s="888"/>
      <c r="QVS89" s="888"/>
      <c r="QVT89" s="888"/>
      <c r="QVU89" s="888"/>
      <c r="QVV89" s="888"/>
      <c r="QVW89" s="888"/>
      <c r="QVX89" s="888"/>
      <c r="QVY89" s="888"/>
      <c r="QVZ89" s="888"/>
      <c r="QWA89" s="888"/>
      <c r="QWB89" s="888"/>
      <c r="QWC89" s="888"/>
      <c r="QWD89" s="888"/>
      <c r="QWE89" s="888"/>
      <c r="QWF89" s="888"/>
      <c r="QWG89" s="888"/>
      <c r="QWH89" s="888"/>
      <c r="QWI89" s="888"/>
      <c r="QWJ89" s="888"/>
      <c r="QWK89" s="888"/>
      <c r="QWL89" s="888"/>
      <c r="QWM89" s="888"/>
      <c r="QWN89" s="888"/>
      <c r="QWO89" s="888"/>
      <c r="QWP89" s="888"/>
      <c r="QWQ89" s="888"/>
      <c r="QWR89" s="888"/>
      <c r="QWS89" s="888"/>
      <c r="QWT89" s="888"/>
      <c r="QWU89" s="888"/>
      <c r="QWV89" s="888"/>
      <c r="QWW89" s="888"/>
      <c r="QWX89" s="888"/>
      <c r="QWY89" s="888"/>
      <c r="QWZ89" s="888"/>
      <c r="QXA89" s="888"/>
      <c r="QXB89" s="888"/>
      <c r="QXC89" s="888"/>
      <c r="QXD89" s="888"/>
      <c r="QXE89" s="888"/>
      <c r="QXF89" s="888"/>
      <c r="QXG89" s="888"/>
      <c r="QXH89" s="888"/>
      <c r="QXI89" s="888"/>
      <c r="QXJ89" s="888"/>
      <c r="QXK89" s="888"/>
      <c r="QXL89" s="888"/>
      <c r="QXM89" s="888"/>
      <c r="QXN89" s="888"/>
      <c r="QXO89" s="888"/>
      <c r="QXP89" s="888"/>
      <c r="QXQ89" s="888"/>
      <c r="QXR89" s="888"/>
      <c r="QXS89" s="888"/>
      <c r="QXT89" s="888"/>
      <c r="QXU89" s="888"/>
      <c r="QXV89" s="888"/>
      <c r="QXW89" s="888"/>
      <c r="QXX89" s="888"/>
      <c r="QXY89" s="888"/>
      <c r="QXZ89" s="888"/>
      <c r="QYA89" s="888"/>
      <c r="QYB89" s="888"/>
      <c r="QYC89" s="888"/>
      <c r="QYD89" s="888"/>
      <c r="QYE89" s="888"/>
      <c r="QYF89" s="888"/>
      <c r="QYG89" s="888"/>
      <c r="QYH89" s="888"/>
      <c r="QYI89" s="888"/>
      <c r="QYJ89" s="888"/>
      <c r="QYK89" s="888"/>
      <c r="QYL89" s="888"/>
      <c r="QYM89" s="888"/>
      <c r="QYN89" s="888"/>
      <c r="QYO89" s="888"/>
      <c r="QYP89" s="888"/>
      <c r="QYQ89" s="888"/>
      <c r="QYR89" s="888"/>
      <c r="QYS89" s="888"/>
      <c r="QYT89" s="888"/>
      <c r="QYU89" s="888"/>
      <c r="QYV89" s="888"/>
      <c r="QYW89" s="888"/>
      <c r="QYX89" s="888"/>
      <c r="QYY89" s="888"/>
      <c r="QYZ89" s="888"/>
      <c r="QZA89" s="888"/>
      <c r="QZB89" s="888"/>
      <c r="QZC89" s="888"/>
      <c r="QZD89" s="888"/>
      <c r="QZE89" s="888"/>
      <c r="QZF89" s="888"/>
      <c r="QZG89" s="888"/>
      <c r="QZH89" s="888"/>
      <c r="QZI89" s="888"/>
      <c r="QZJ89" s="888"/>
      <c r="QZK89" s="888"/>
      <c r="QZL89" s="888"/>
      <c r="QZM89" s="888"/>
      <c r="QZN89" s="888"/>
      <c r="QZO89" s="888"/>
      <c r="QZP89" s="888"/>
      <c r="QZQ89" s="888"/>
      <c r="QZR89" s="888"/>
      <c r="QZS89" s="888"/>
      <c r="QZT89" s="888"/>
      <c r="QZU89" s="888"/>
      <c r="QZV89" s="888"/>
      <c r="QZW89" s="888"/>
      <c r="QZX89" s="888"/>
      <c r="QZY89" s="888"/>
      <c r="QZZ89" s="888"/>
      <c r="RAA89" s="888"/>
      <c r="RAB89" s="888"/>
      <c r="RAC89" s="888"/>
      <c r="RAD89" s="888"/>
      <c r="RAE89" s="888"/>
      <c r="RAF89" s="888"/>
      <c r="RAG89" s="888"/>
      <c r="RAH89" s="888"/>
      <c r="RAI89" s="888"/>
      <c r="RAJ89" s="888"/>
      <c r="RAK89" s="888"/>
      <c r="RAL89" s="888"/>
      <c r="RAM89" s="888"/>
      <c r="RAN89" s="888"/>
      <c r="RAO89" s="888"/>
      <c r="RAP89" s="888"/>
      <c r="RAQ89" s="888"/>
      <c r="RAR89" s="888"/>
      <c r="RAS89" s="888"/>
      <c r="RAT89" s="888"/>
      <c r="RAU89" s="888"/>
      <c r="RAV89" s="888"/>
      <c r="RAW89" s="888"/>
      <c r="RAX89" s="888"/>
      <c r="RAY89" s="888"/>
      <c r="RAZ89" s="888"/>
      <c r="RBA89" s="888"/>
      <c r="RBB89" s="888"/>
      <c r="RBC89" s="888"/>
      <c r="RBD89" s="888"/>
      <c r="RBE89" s="888"/>
      <c r="RBF89" s="888"/>
      <c r="RBG89" s="888"/>
      <c r="RBH89" s="888"/>
      <c r="RBI89" s="888"/>
      <c r="RBJ89" s="888"/>
      <c r="RBK89" s="888"/>
      <c r="RBL89" s="888"/>
      <c r="RBM89" s="888"/>
      <c r="RBN89" s="888"/>
      <c r="RBO89" s="888"/>
      <c r="RBP89" s="888"/>
      <c r="RBQ89" s="888"/>
      <c r="RBR89" s="888"/>
      <c r="RBS89" s="888"/>
      <c r="RBT89" s="888"/>
      <c r="RBU89" s="888"/>
      <c r="RBV89" s="888"/>
      <c r="RBW89" s="888"/>
      <c r="RBX89" s="888"/>
      <c r="RBY89" s="888"/>
      <c r="RBZ89" s="888"/>
      <c r="RCA89" s="888"/>
      <c r="RCB89" s="888"/>
      <c r="RCC89" s="888"/>
      <c r="RCD89" s="888"/>
      <c r="RCE89" s="888"/>
      <c r="RCF89" s="888"/>
      <c r="RCG89" s="888"/>
      <c r="RCH89" s="888"/>
      <c r="RCI89" s="888"/>
      <c r="RCJ89" s="888"/>
      <c r="RCK89" s="888"/>
      <c r="RCL89" s="888"/>
      <c r="RCM89" s="888"/>
      <c r="RCN89" s="888"/>
      <c r="RCO89" s="888"/>
      <c r="RCP89" s="888"/>
      <c r="RCQ89" s="888"/>
      <c r="RCR89" s="888"/>
      <c r="RCS89" s="888"/>
      <c r="RCT89" s="888"/>
      <c r="RCU89" s="888"/>
      <c r="RCV89" s="888"/>
      <c r="RCW89" s="888"/>
      <c r="RCX89" s="888"/>
      <c r="RCY89" s="888"/>
      <c r="RCZ89" s="888"/>
      <c r="RDA89" s="888"/>
      <c r="RDB89" s="888"/>
      <c r="RDC89" s="888"/>
      <c r="RDD89" s="888"/>
      <c r="RDE89" s="888"/>
      <c r="RDF89" s="888"/>
      <c r="RDG89" s="888"/>
      <c r="RDH89" s="888"/>
      <c r="RDI89" s="888"/>
      <c r="RDJ89" s="888"/>
      <c r="RDK89" s="888"/>
      <c r="RDL89" s="888"/>
      <c r="RDM89" s="888"/>
      <c r="RDN89" s="888"/>
      <c r="RDO89" s="888"/>
      <c r="RDP89" s="888"/>
      <c r="RDQ89" s="888"/>
      <c r="RDR89" s="888"/>
      <c r="RDS89" s="888"/>
      <c r="RDT89" s="888"/>
      <c r="RDU89" s="888"/>
      <c r="RDV89" s="888"/>
      <c r="RDW89" s="888"/>
      <c r="RDX89" s="888"/>
      <c r="RDY89" s="888"/>
      <c r="RDZ89" s="888"/>
      <c r="REA89" s="888"/>
      <c r="REB89" s="888"/>
      <c r="REC89" s="888"/>
      <c r="RED89" s="888"/>
      <c r="REE89" s="888"/>
      <c r="REF89" s="888"/>
      <c r="REG89" s="888"/>
      <c r="REH89" s="888"/>
      <c r="REI89" s="888"/>
      <c r="REJ89" s="888"/>
      <c r="REK89" s="888"/>
      <c r="REL89" s="888"/>
      <c r="REM89" s="888"/>
      <c r="REN89" s="888"/>
      <c r="REO89" s="888"/>
      <c r="REP89" s="888"/>
      <c r="REQ89" s="888"/>
      <c r="RER89" s="888"/>
      <c r="RES89" s="888"/>
      <c r="RET89" s="888"/>
      <c r="REU89" s="888"/>
      <c r="REV89" s="888"/>
      <c r="REW89" s="888"/>
      <c r="REX89" s="888"/>
      <c r="REY89" s="888"/>
      <c r="REZ89" s="888"/>
      <c r="RFA89" s="888"/>
      <c r="RFB89" s="888"/>
      <c r="RFC89" s="888"/>
      <c r="RFD89" s="888"/>
      <c r="RFE89" s="888"/>
      <c r="RFF89" s="888"/>
      <c r="RFG89" s="888"/>
      <c r="RFH89" s="888"/>
      <c r="RFI89" s="888"/>
      <c r="RFJ89" s="888"/>
      <c r="RFK89" s="888"/>
      <c r="RFL89" s="888"/>
      <c r="RFM89" s="888"/>
      <c r="RFN89" s="888"/>
      <c r="RFO89" s="888"/>
      <c r="RFP89" s="888"/>
      <c r="RFQ89" s="888"/>
      <c r="RFR89" s="888"/>
      <c r="RFS89" s="888"/>
      <c r="RFT89" s="888"/>
      <c r="RFU89" s="888"/>
      <c r="RFV89" s="888"/>
      <c r="RFW89" s="888"/>
      <c r="RFX89" s="888"/>
      <c r="RFY89" s="888"/>
      <c r="RFZ89" s="888"/>
      <c r="RGA89" s="888"/>
      <c r="RGB89" s="888"/>
      <c r="RGC89" s="888"/>
      <c r="RGD89" s="888"/>
      <c r="RGE89" s="888"/>
      <c r="RGF89" s="888"/>
      <c r="RGG89" s="888"/>
      <c r="RGH89" s="888"/>
      <c r="RGI89" s="888"/>
      <c r="RGJ89" s="888"/>
      <c r="RGK89" s="888"/>
      <c r="RGL89" s="888"/>
      <c r="RGM89" s="888"/>
      <c r="RGN89" s="888"/>
      <c r="RGO89" s="888"/>
      <c r="RGP89" s="888"/>
      <c r="RGQ89" s="888"/>
      <c r="RGR89" s="888"/>
      <c r="RGS89" s="888"/>
      <c r="RGT89" s="888"/>
      <c r="RGU89" s="888"/>
      <c r="RGV89" s="888"/>
      <c r="RGW89" s="888"/>
      <c r="RGX89" s="888"/>
      <c r="RGY89" s="888"/>
      <c r="RGZ89" s="888"/>
      <c r="RHA89" s="888"/>
      <c r="RHB89" s="888"/>
      <c r="RHC89" s="888"/>
      <c r="RHD89" s="888"/>
      <c r="RHE89" s="888"/>
      <c r="RHF89" s="888"/>
      <c r="RHG89" s="888"/>
      <c r="RHH89" s="888"/>
      <c r="RHI89" s="888"/>
      <c r="RHJ89" s="888"/>
      <c r="RHK89" s="888"/>
      <c r="RHL89" s="888"/>
      <c r="RHM89" s="888"/>
      <c r="RHN89" s="888"/>
      <c r="RHO89" s="888"/>
      <c r="RHP89" s="888"/>
      <c r="RHQ89" s="888"/>
      <c r="RHR89" s="888"/>
      <c r="RHS89" s="888"/>
      <c r="RHT89" s="888"/>
      <c r="RHU89" s="888"/>
      <c r="RHV89" s="888"/>
      <c r="RHW89" s="888"/>
      <c r="RHX89" s="888"/>
      <c r="RHY89" s="888"/>
      <c r="RHZ89" s="888"/>
      <c r="RIA89" s="888"/>
      <c r="RIB89" s="888"/>
      <c r="RIC89" s="888"/>
      <c r="RID89" s="888"/>
      <c r="RIE89" s="888"/>
      <c r="RIF89" s="888"/>
      <c r="RIG89" s="888"/>
      <c r="RIH89" s="888"/>
      <c r="RII89" s="888"/>
      <c r="RIJ89" s="888"/>
      <c r="RIK89" s="888"/>
      <c r="RIL89" s="888"/>
      <c r="RIM89" s="888"/>
      <c r="RIN89" s="888"/>
      <c r="RIO89" s="888"/>
      <c r="RIP89" s="888"/>
      <c r="RIQ89" s="888"/>
      <c r="RIR89" s="888"/>
      <c r="RIS89" s="888"/>
      <c r="RIT89" s="888"/>
      <c r="RIU89" s="888"/>
      <c r="RIV89" s="888"/>
      <c r="RIW89" s="888"/>
      <c r="RIX89" s="888"/>
      <c r="RIY89" s="888"/>
      <c r="RIZ89" s="888"/>
      <c r="RJA89" s="888"/>
      <c r="RJB89" s="888"/>
      <c r="RJC89" s="888"/>
      <c r="RJD89" s="888"/>
      <c r="RJE89" s="888"/>
      <c r="RJF89" s="888"/>
      <c r="RJG89" s="888"/>
      <c r="RJH89" s="888"/>
      <c r="RJI89" s="888"/>
      <c r="RJJ89" s="888"/>
      <c r="RJK89" s="888"/>
      <c r="RJL89" s="888"/>
      <c r="RJM89" s="888"/>
      <c r="RJN89" s="888"/>
      <c r="RJO89" s="888"/>
      <c r="RJP89" s="888"/>
      <c r="RJQ89" s="888"/>
      <c r="RJR89" s="888"/>
      <c r="RJS89" s="888"/>
      <c r="RJT89" s="888"/>
      <c r="RJU89" s="888"/>
      <c r="RJV89" s="888"/>
      <c r="RJW89" s="888"/>
      <c r="RJX89" s="888"/>
      <c r="RJY89" s="888"/>
      <c r="RJZ89" s="888"/>
      <c r="RKA89" s="888"/>
      <c r="RKB89" s="888"/>
      <c r="RKC89" s="888"/>
      <c r="RKD89" s="888"/>
      <c r="RKE89" s="888"/>
      <c r="RKF89" s="888"/>
      <c r="RKG89" s="888"/>
      <c r="RKH89" s="888"/>
      <c r="RKI89" s="888"/>
      <c r="RKJ89" s="888"/>
      <c r="RKK89" s="888"/>
      <c r="RKL89" s="888"/>
      <c r="RKM89" s="888"/>
      <c r="RKN89" s="888"/>
      <c r="RKO89" s="888"/>
      <c r="RKP89" s="888"/>
      <c r="RKQ89" s="888"/>
      <c r="RKR89" s="888"/>
      <c r="RKS89" s="888"/>
      <c r="RKT89" s="888"/>
      <c r="RKU89" s="888"/>
      <c r="RKV89" s="888"/>
      <c r="RKW89" s="888"/>
      <c r="RKX89" s="888"/>
      <c r="RKY89" s="888"/>
      <c r="RKZ89" s="888"/>
      <c r="RLA89" s="888"/>
      <c r="RLB89" s="888"/>
      <c r="RLC89" s="888"/>
      <c r="RLD89" s="888"/>
      <c r="RLE89" s="888"/>
      <c r="RLF89" s="888"/>
      <c r="RLG89" s="888"/>
      <c r="RLH89" s="888"/>
      <c r="RLI89" s="888"/>
      <c r="RLJ89" s="888"/>
      <c r="RLK89" s="888"/>
      <c r="RLL89" s="888"/>
      <c r="RLM89" s="888"/>
      <c r="RLN89" s="888"/>
      <c r="RLO89" s="888"/>
      <c r="RLP89" s="888"/>
      <c r="RLQ89" s="888"/>
      <c r="RLR89" s="888"/>
      <c r="RLS89" s="888"/>
      <c r="RLT89" s="888"/>
      <c r="RLU89" s="888"/>
      <c r="RLV89" s="888"/>
      <c r="RLW89" s="888"/>
      <c r="RLX89" s="888"/>
      <c r="RLY89" s="888"/>
      <c r="RLZ89" s="888"/>
      <c r="RMA89" s="888"/>
      <c r="RMB89" s="888"/>
      <c r="RMC89" s="888"/>
      <c r="RMD89" s="888"/>
      <c r="RME89" s="888"/>
      <c r="RMF89" s="888"/>
      <c r="RMG89" s="888"/>
      <c r="RMH89" s="888"/>
      <c r="RMI89" s="888"/>
      <c r="RMJ89" s="888"/>
      <c r="RMK89" s="888"/>
      <c r="RML89" s="888"/>
      <c r="RMM89" s="888"/>
      <c r="RMN89" s="888"/>
      <c r="RMO89" s="888"/>
      <c r="RMP89" s="888"/>
      <c r="RMQ89" s="888"/>
      <c r="RMR89" s="888"/>
      <c r="RMS89" s="888"/>
      <c r="RMT89" s="888"/>
      <c r="RMU89" s="888"/>
      <c r="RMV89" s="888"/>
      <c r="RMW89" s="888"/>
      <c r="RMX89" s="888"/>
      <c r="RMY89" s="888"/>
      <c r="RMZ89" s="888"/>
      <c r="RNA89" s="888"/>
      <c r="RNB89" s="888"/>
      <c r="RNC89" s="888"/>
      <c r="RND89" s="888"/>
      <c r="RNE89" s="888"/>
      <c r="RNF89" s="888"/>
      <c r="RNG89" s="888"/>
      <c r="RNH89" s="888"/>
      <c r="RNI89" s="888"/>
      <c r="RNJ89" s="888"/>
      <c r="RNK89" s="888"/>
      <c r="RNL89" s="888"/>
      <c r="RNM89" s="888"/>
      <c r="RNN89" s="888"/>
      <c r="RNO89" s="888"/>
      <c r="RNP89" s="888"/>
      <c r="RNQ89" s="888"/>
      <c r="RNR89" s="888"/>
      <c r="RNS89" s="888"/>
      <c r="RNT89" s="888"/>
      <c r="RNU89" s="888"/>
      <c r="RNV89" s="888"/>
      <c r="RNW89" s="888"/>
      <c r="RNX89" s="888"/>
      <c r="RNY89" s="888"/>
      <c r="RNZ89" s="888"/>
      <c r="ROA89" s="888"/>
      <c r="ROB89" s="888"/>
      <c r="ROC89" s="888"/>
      <c r="ROD89" s="888"/>
      <c r="ROE89" s="888"/>
      <c r="ROF89" s="888"/>
      <c r="ROG89" s="888"/>
      <c r="ROH89" s="888"/>
      <c r="ROI89" s="888"/>
      <c r="ROJ89" s="888"/>
      <c r="ROK89" s="888"/>
      <c r="ROL89" s="888"/>
      <c r="ROM89" s="888"/>
      <c r="RON89" s="888"/>
      <c r="ROO89" s="888"/>
      <c r="ROP89" s="888"/>
      <c r="ROQ89" s="888"/>
      <c r="ROR89" s="888"/>
      <c r="ROS89" s="888"/>
      <c r="ROT89" s="888"/>
      <c r="ROU89" s="888"/>
      <c r="ROV89" s="888"/>
      <c r="ROW89" s="888"/>
      <c r="ROX89" s="888"/>
      <c r="ROY89" s="888"/>
      <c r="ROZ89" s="888"/>
      <c r="RPA89" s="888"/>
      <c r="RPB89" s="888"/>
      <c r="RPC89" s="888"/>
      <c r="RPD89" s="888"/>
      <c r="RPE89" s="888"/>
      <c r="RPF89" s="888"/>
      <c r="RPG89" s="888"/>
      <c r="RPH89" s="888"/>
      <c r="RPI89" s="888"/>
      <c r="RPJ89" s="888"/>
      <c r="RPK89" s="888"/>
      <c r="RPL89" s="888"/>
      <c r="RPM89" s="888"/>
      <c r="RPN89" s="888"/>
      <c r="RPO89" s="888"/>
      <c r="RPP89" s="888"/>
      <c r="RPQ89" s="888"/>
      <c r="RPR89" s="888"/>
      <c r="RPS89" s="888"/>
      <c r="RPT89" s="888"/>
      <c r="RPU89" s="888"/>
      <c r="RPV89" s="888"/>
      <c r="RPW89" s="888"/>
      <c r="RPX89" s="888"/>
      <c r="RPY89" s="888"/>
      <c r="RPZ89" s="888"/>
      <c r="RQA89" s="888"/>
      <c r="RQB89" s="888"/>
      <c r="RQC89" s="888"/>
      <c r="RQD89" s="888"/>
      <c r="RQE89" s="888"/>
      <c r="RQF89" s="888"/>
      <c r="RQG89" s="888"/>
      <c r="RQH89" s="888"/>
      <c r="RQI89" s="888"/>
      <c r="RQJ89" s="888"/>
      <c r="RQK89" s="888"/>
      <c r="RQL89" s="888"/>
      <c r="RQM89" s="888"/>
      <c r="RQN89" s="888"/>
      <c r="RQO89" s="888"/>
      <c r="RQP89" s="888"/>
      <c r="RQQ89" s="888"/>
      <c r="RQR89" s="888"/>
      <c r="RQS89" s="888"/>
      <c r="RQT89" s="888"/>
      <c r="RQU89" s="888"/>
      <c r="RQV89" s="888"/>
      <c r="RQW89" s="888"/>
      <c r="RQX89" s="888"/>
      <c r="RQY89" s="888"/>
      <c r="RQZ89" s="888"/>
      <c r="RRA89" s="888"/>
      <c r="RRB89" s="888"/>
      <c r="RRC89" s="888"/>
      <c r="RRD89" s="888"/>
      <c r="RRE89" s="888"/>
      <c r="RRF89" s="888"/>
      <c r="RRG89" s="888"/>
      <c r="RRH89" s="888"/>
      <c r="RRI89" s="888"/>
      <c r="RRJ89" s="888"/>
      <c r="RRK89" s="888"/>
      <c r="RRL89" s="888"/>
      <c r="RRM89" s="888"/>
      <c r="RRN89" s="888"/>
      <c r="RRO89" s="888"/>
      <c r="RRP89" s="888"/>
      <c r="RRQ89" s="888"/>
      <c r="RRR89" s="888"/>
      <c r="RRS89" s="888"/>
      <c r="RRT89" s="888"/>
      <c r="RRU89" s="888"/>
      <c r="RRV89" s="888"/>
      <c r="RRW89" s="888"/>
      <c r="RRX89" s="888"/>
      <c r="RRY89" s="888"/>
      <c r="RRZ89" s="888"/>
      <c r="RSA89" s="888"/>
      <c r="RSB89" s="888"/>
      <c r="RSC89" s="888"/>
      <c r="RSD89" s="888"/>
      <c r="RSE89" s="888"/>
      <c r="RSF89" s="888"/>
      <c r="RSG89" s="888"/>
      <c r="RSH89" s="888"/>
      <c r="RSI89" s="888"/>
      <c r="RSJ89" s="888"/>
      <c r="RSK89" s="888"/>
      <c r="RSL89" s="888"/>
      <c r="RSM89" s="888"/>
      <c r="RSN89" s="888"/>
      <c r="RSO89" s="888"/>
      <c r="RSP89" s="888"/>
      <c r="RSQ89" s="888"/>
      <c r="RSR89" s="888"/>
      <c r="RSS89" s="888"/>
      <c r="RST89" s="888"/>
      <c r="RSU89" s="888"/>
      <c r="RSV89" s="888"/>
      <c r="RSW89" s="888"/>
      <c r="RSX89" s="888"/>
      <c r="RSY89" s="888"/>
      <c r="RSZ89" s="888"/>
      <c r="RTA89" s="888"/>
      <c r="RTB89" s="888"/>
      <c r="RTC89" s="888"/>
      <c r="RTD89" s="888"/>
      <c r="RTE89" s="888"/>
      <c r="RTF89" s="888"/>
      <c r="RTG89" s="888"/>
      <c r="RTH89" s="888"/>
      <c r="RTI89" s="888"/>
      <c r="RTJ89" s="888"/>
      <c r="RTK89" s="888"/>
      <c r="RTL89" s="888"/>
      <c r="RTM89" s="888"/>
      <c r="RTN89" s="888"/>
      <c r="RTO89" s="888"/>
      <c r="RTP89" s="888"/>
      <c r="RTQ89" s="888"/>
      <c r="RTR89" s="888"/>
      <c r="RTS89" s="888"/>
      <c r="RTT89" s="888"/>
      <c r="RTU89" s="888"/>
      <c r="RTV89" s="888"/>
      <c r="RTW89" s="888"/>
      <c r="RTX89" s="888"/>
      <c r="RTY89" s="888"/>
      <c r="RTZ89" s="888"/>
      <c r="RUA89" s="888"/>
      <c r="RUB89" s="888"/>
      <c r="RUC89" s="888"/>
      <c r="RUD89" s="888"/>
      <c r="RUE89" s="888"/>
      <c r="RUF89" s="888"/>
      <c r="RUG89" s="888"/>
      <c r="RUH89" s="888"/>
      <c r="RUI89" s="888"/>
      <c r="RUJ89" s="888"/>
      <c r="RUK89" s="888"/>
      <c r="RUL89" s="888"/>
      <c r="RUM89" s="888"/>
      <c r="RUN89" s="888"/>
      <c r="RUO89" s="888"/>
      <c r="RUP89" s="888"/>
      <c r="RUQ89" s="888"/>
      <c r="RUR89" s="888"/>
      <c r="RUS89" s="888"/>
      <c r="RUT89" s="888"/>
      <c r="RUU89" s="888"/>
      <c r="RUV89" s="888"/>
      <c r="RUW89" s="888"/>
      <c r="RUX89" s="888"/>
      <c r="RUY89" s="888"/>
      <c r="RUZ89" s="888"/>
      <c r="RVA89" s="888"/>
      <c r="RVB89" s="888"/>
      <c r="RVC89" s="888"/>
      <c r="RVD89" s="888"/>
      <c r="RVE89" s="888"/>
      <c r="RVF89" s="888"/>
      <c r="RVG89" s="888"/>
      <c r="RVH89" s="888"/>
      <c r="RVI89" s="888"/>
      <c r="RVJ89" s="888"/>
      <c r="RVK89" s="888"/>
      <c r="RVL89" s="888"/>
      <c r="RVM89" s="888"/>
      <c r="RVN89" s="888"/>
      <c r="RVO89" s="888"/>
      <c r="RVP89" s="888"/>
      <c r="RVQ89" s="888"/>
      <c r="RVR89" s="888"/>
      <c r="RVS89" s="888"/>
      <c r="RVT89" s="888"/>
      <c r="RVU89" s="888"/>
      <c r="RVV89" s="888"/>
      <c r="RVW89" s="888"/>
      <c r="RVX89" s="888"/>
      <c r="RVY89" s="888"/>
      <c r="RVZ89" s="888"/>
      <c r="RWA89" s="888"/>
      <c r="RWB89" s="888"/>
      <c r="RWC89" s="888"/>
      <c r="RWD89" s="888"/>
      <c r="RWE89" s="888"/>
      <c r="RWF89" s="888"/>
      <c r="RWG89" s="888"/>
      <c r="RWH89" s="888"/>
      <c r="RWI89" s="888"/>
      <c r="RWJ89" s="888"/>
      <c r="RWK89" s="888"/>
      <c r="RWL89" s="888"/>
      <c r="RWM89" s="888"/>
      <c r="RWN89" s="888"/>
      <c r="RWO89" s="888"/>
      <c r="RWP89" s="888"/>
      <c r="RWQ89" s="888"/>
      <c r="RWR89" s="888"/>
      <c r="RWS89" s="888"/>
      <c r="RWT89" s="888"/>
      <c r="RWU89" s="888"/>
      <c r="RWV89" s="888"/>
      <c r="RWW89" s="888"/>
      <c r="RWX89" s="888"/>
      <c r="RWY89" s="888"/>
      <c r="RWZ89" s="888"/>
      <c r="RXA89" s="888"/>
      <c r="RXB89" s="888"/>
      <c r="RXC89" s="888"/>
      <c r="RXD89" s="888"/>
      <c r="RXE89" s="888"/>
      <c r="RXF89" s="888"/>
      <c r="RXG89" s="888"/>
      <c r="RXH89" s="888"/>
      <c r="RXI89" s="888"/>
      <c r="RXJ89" s="888"/>
      <c r="RXK89" s="888"/>
      <c r="RXL89" s="888"/>
      <c r="RXM89" s="888"/>
      <c r="RXN89" s="888"/>
      <c r="RXO89" s="888"/>
      <c r="RXP89" s="888"/>
      <c r="RXQ89" s="888"/>
      <c r="RXR89" s="888"/>
      <c r="RXS89" s="888"/>
      <c r="RXT89" s="888"/>
      <c r="RXU89" s="888"/>
      <c r="RXV89" s="888"/>
      <c r="RXW89" s="888"/>
      <c r="RXX89" s="888"/>
      <c r="RXY89" s="888"/>
      <c r="RXZ89" s="888"/>
      <c r="RYA89" s="888"/>
      <c r="RYB89" s="888"/>
      <c r="RYC89" s="888"/>
      <c r="RYD89" s="888"/>
      <c r="RYE89" s="888"/>
      <c r="RYF89" s="888"/>
      <c r="RYG89" s="888"/>
      <c r="RYH89" s="888"/>
      <c r="RYI89" s="888"/>
      <c r="RYJ89" s="888"/>
      <c r="RYK89" s="888"/>
      <c r="RYL89" s="888"/>
      <c r="RYM89" s="888"/>
      <c r="RYN89" s="888"/>
      <c r="RYO89" s="888"/>
      <c r="RYP89" s="888"/>
      <c r="RYQ89" s="888"/>
      <c r="RYR89" s="888"/>
      <c r="RYS89" s="888"/>
      <c r="RYT89" s="888"/>
      <c r="RYU89" s="888"/>
      <c r="RYV89" s="888"/>
      <c r="RYW89" s="888"/>
      <c r="RYX89" s="888"/>
      <c r="RYY89" s="888"/>
      <c r="RYZ89" s="888"/>
      <c r="RZA89" s="888"/>
      <c r="RZB89" s="888"/>
      <c r="RZC89" s="888"/>
      <c r="RZD89" s="888"/>
      <c r="RZE89" s="888"/>
      <c r="RZF89" s="888"/>
      <c r="RZG89" s="888"/>
      <c r="RZH89" s="888"/>
      <c r="RZI89" s="888"/>
      <c r="RZJ89" s="888"/>
      <c r="RZK89" s="888"/>
      <c r="RZL89" s="888"/>
      <c r="RZM89" s="888"/>
      <c r="RZN89" s="888"/>
      <c r="RZO89" s="888"/>
      <c r="RZP89" s="888"/>
      <c r="RZQ89" s="888"/>
      <c r="RZR89" s="888"/>
      <c r="RZS89" s="888"/>
      <c r="RZT89" s="888"/>
      <c r="RZU89" s="888"/>
      <c r="RZV89" s="888"/>
      <c r="RZW89" s="888"/>
      <c r="RZX89" s="888"/>
      <c r="RZY89" s="888"/>
      <c r="RZZ89" s="888"/>
      <c r="SAA89" s="888"/>
      <c r="SAB89" s="888"/>
      <c r="SAC89" s="888"/>
      <c r="SAD89" s="888"/>
      <c r="SAE89" s="888"/>
      <c r="SAF89" s="888"/>
      <c r="SAG89" s="888"/>
      <c r="SAH89" s="888"/>
      <c r="SAI89" s="888"/>
      <c r="SAJ89" s="888"/>
      <c r="SAK89" s="888"/>
      <c r="SAL89" s="888"/>
      <c r="SAM89" s="888"/>
      <c r="SAN89" s="888"/>
      <c r="SAO89" s="888"/>
      <c r="SAP89" s="888"/>
      <c r="SAQ89" s="888"/>
      <c r="SAR89" s="888"/>
      <c r="SAS89" s="888"/>
      <c r="SAT89" s="888"/>
      <c r="SAU89" s="888"/>
      <c r="SAV89" s="888"/>
      <c r="SAW89" s="888"/>
      <c r="SAX89" s="888"/>
      <c r="SAY89" s="888"/>
      <c r="SAZ89" s="888"/>
      <c r="SBA89" s="888"/>
      <c r="SBB89" s="888"/>
      <c r="SBC89" s="888"/>
      <c r="SBD89" s="888"/>
      <c r="SBE89" s="888"/>
      <c r="SBF89" s="888"/>
      <c r="SBG89" s="888"/>
      <c r="SBH89" s="888"/>
      <c r="SBI89" s="888"/>
      <c r="SBJ89" s="888"/>
      <c r="SBK89" s="888"/>
      <c r="SBL89" s="888"/>
      <c r="SBM89" s="888"/>
      <c r="SBN89" s="888"/>
      <c r="SBO89" s="888"/>
      <c r="SBP89" s="888"/>
      <c r="SBQ89" s="888"/>
      <c r="SBR89" s="888"/>
      <c r="SBS89" s="888"/>
      <c r="SBT89" s="888"/>
      <c r="SBU89" s="888"/>
      <c r="SBV89" s="888"/>
      <c r="SBW89" s="888"/>
      <c r="SBX89" s="888"/>
      <c r="SBY89" s="888"/>
      <c r="SBZ89" s="888"/>
      <c r="SCA89" s="888"/>
      <c r="SCB89" s="888"/>
      <c r="SCC89" s="888"/>
      <c r="SCD89" s="888"/>
      <c r="SCE89" s="888"/>
      <c r="SCF89" s="888"/>
      <c r="SCG89" s="888"/>
      <c r="SCH89" s="888"/>
      <c r="SCI89" s="888"/>
      <c r="SCJ89" s="888"/>
      <c r="SCK89" s="888"/>
      <c r="SCL89" s="888"/>
      <c r="SCM89" s="888"/>
      <c r="SCN89" s="888"/>
      <c r="SCO89" s="888"/>
      <c r="SCP89" s="888"/>
      <c r="SCQ89" s="888"/>
      <c r="SCR89" s="888"/>
      <c r="SCS89" s="888"/>
      <c r="SCT89" s="888"/>
      <c r="SCU89" s="888"/>
      <c r="SCV89" s="888"/>
      <c r="SCW89" s="888"/>
      <c r="SCX89" s="888"/>
      <c r="SCY89" s="888"/>
      <c r="SCZ89" s="888"/>
      <c r="SDA89" s="888"/>
      <c r="SDB89" s="888"/>
      <c r="SDC89" s="888"/>
      <c r="SDD89" s="888"/>
      <c r="SDE89" s="888"/>
      <c r="SDF89" s="888"/>
      <c r="SDG89" s="888"/>
      <c r="SDH89" s="888"/>
      <c r="SDI89" s="888"/>
      <c r="SDJ89" s="888"/>
      <c r="SDK89" s="888"/>
      <c r="SDL89" s="888"/>
      <c r="SDM89" s="888"/>
      <c r="SDN89" s="888"/>
      <c r="SDO89" s="888"/>
      <c r="SDP89" s="888"/>
      <c r="SDQ89" s="888"/>
      <c r="SDR89" s="888"/>
      <c r="SDS89" s="888"/>
      <c r="SDT89" s="888"/>
      <c r="SDU89" s="888"/>
      <c r="SDV89" s="888"/>
      <c r="SDW89" s="888"/>
      <c r="SDX89" s="888"/>
      <c r="SDY89" s="888"/>
      <c r="SDZ89" s="888"/>
      <c r="SEA89" s="888"/>
      <c r="SEB89" s="888"/>
      <c r="SEC89" s="888"/>
      <c r="SED89" s="888"/>
      <c r="SEE89" s="888"/>
      <c r="SEF89" s="888"/>
      <c r="SEG89" s="888"/>
      <c r="SEH89" s="888"/>
      <c r="SEI89" s="888"/>
      <c r="SEJ89" s="888"/>
      <c r="SEK89" s="888"/>
      <c r="SEL89" s="888"/>
      <c r="SEM89" s="888"/>
      <c r="SEN89" s="888"/>
      <c r="SEO89" s="888"/>
      <c r="SEP89" s="888"/>
      <c r="SEQ89" s="888"/>
      <c r="SER89" s="888"/>
      <c r="SES89" s="888"/>
      <c r="SET89" s="888"/>
      <c r="SEU89" s="888"/>
      <c r="SEV89" s="888"/>
      <c r="SEW89" s="888"/>
      <c r="SEX89" s="888"/>
      <c r="SEY89" s="888"/>
      <c r="SEZ89" s="888"/>
      <c r="SFA89" s="888"/>
      <c r="SFB89" s="888"/>
      <c r="SFC89" s="888"/>
      <c r="SFD89" s="888"/>
      <c r="SFE89" s="888"/>
      <c r="SFF89" s="888"/>
      <c r="SFG89" s="888"/>
      <c r="SFH89" s="888"/>
      <c r="SFI89" s="888"/>
      <c r="SFJ89" s="888"/>
      <c r="SFK89" s="888"/>
      <c r="SFL89" s="888"/>
      <c r="SFM89" s="888"/>
      <c r="SFN89" s="888"/>
      <c r="SFO89" s="888"/>
      <c r="SFP89" s="888"/>
      <c r="SFQ89" s="888"/>
      <c r="SFR89" s="888"/>
      <c r="SFS89" s="888"/>
      <c r="SFT89" s="888"/>
      <c r="SFU89" s="888"/>
      <c r="SFV89" s="888"/>
      <c r="SFW89" s="888"/>
      <c r="SFX89" s="888"/>
      <c r="SFY89" s="888"/>
      <c r="SFZ89" s="888"/>
      <c r="SGA89" s="888"/>
      <c r="SGB89" s="888"/>
      <c r="SGC89" s="888"/>
      <c r="SGD89" s="888"/>
      <c r="SGE89" s="888"/>
      <c r="SGF89" s="888"/>
      <c r="SGG89" s="888"/>
      <c r="SGH89" s="888"/>
      <c r="SGI89" s="888"/>
      <c r="SGJ89" s="888"/>
      <c r="SGK89" s="888"/>
      <c r="SGL89" s="888"/>
      <c r="SGM89" s="888"/>
      <c r="SGN89" s="888"/>
      <c r="SGO89" s="888"/>
      <c r="SGP89" s="888"/>
      <c r="SGQ89" s="888"/>
      <c r="SGR89" s="888"/>
      <c r="SGS89" s="888"/>
      <c r="SGT89" s="888"/>
      <c r="SGU89" s="888"/>
      <c r="SGV89" s="888"/>
      <c r="SGW89" s="888"/>
      <c r="SGX89" s="888"/>
      <c r="SGY89" s="888"/>
      <c r="SGZ89" s="888"/>
      <c r="SHA89" s="888"/>
      <c r="SHB89" s="888"/>
      <c r="SHC89" s="888"/>
      <c r="SHD89" s="888"/>
      <c r="SHE89" s="888"/>
      <c r="SHF89" s="888"/>
      <c r="SHG89" s="888"/>
      <c r="SHH89" s="888"/>
      <c r="SHI89" s="888"/>
      <c r="SHJ89" s="888"/>
      <c r="SHK89" s="888"/>
      <c r="SHL89" s="888"/>
      <c r="SHM89" s="888"/>
      <c r="SHN89" s="888"/>
      <c r="SHO89" s="888"/>
      <c r="SHP89" s="888"/>
      <c r="SHQ89" s="888"/>
      <c r="SHR89" s="888"/>
      <c r="SHS89" s="888"/>
      <c r="SHT89" s="888"/>
      <c r="SHU89" s="888"/>
      <c r="SHV89" s="888"/>
      <c r="SHW89" s="888"/>
      <c r="SHX89" s="888"/>
      <c r="SHY89" s="888"/>
      <c r="SHZ89" s="888"/>
      <c r="SIA89" s="888"/>
      <c r="SIB89" s="888"/>
      <c r="SIC89" s="888"/>
      <c r="SID89" s="888"/>
      <c r="SIE89" s="888"/>
      <c r="SIF89" s="888"/>
      <c r="SIG89" s="888"/>
      <c r="SIH89" s="888"/>
      <c r="SII89" s="888"/>
      <c r="SIJ89" s="888"/>
      <c r="SIK89" s="888"/>
      <c r="SIL89" s="888"/>
      <c r="SIM89" s="888"/>
      <c r="SIN89" s="888"/>
      <c r="SIO89" s="888"/>
      <c r="SIP89" s="888"/>
      <c r="SIQ89" s="888"/>
      <c r="SIR89" s="888"/>
      <c r="SIS89" s="888"/>
      <c r="SIT89" s="888"/>
      <c r="SIU89" s="888"/>
      <c r="SIV89" s="888"/>
      <c r="SIW89" s="888"/>
      <c r="SIX89" s="888"/>
      <c r="SIY89" s="888"/>
      <c r="SIZ89" s="888"/>
      <c r="SJA89" s="888"/>
      <c r="SJB89" s="888"/>
      <c r="SJC89" s="888"/>
      <c r="SJD89" s="888"/>
      <c r="SJE89" s="888"/>
      <c r="SJF89" s="888"/>
      <c r="SJG89" s="888"/>
      <c r="SJH89" s="888"/>
      <c r="SJI89" s="888"/>
      <c r="SJJ89" s="888"/>
      <c r="SJK89" s="888"/>
      <c r="SJL89" s="888"/>
      <c r="SJM89" s="888"/>
      <c r="SJN89" s="888"/>
      <c r="SJO89" s="888"/>
      <c r="SJP89" s="888"/>
      <c r="SJQ89" s="888"/>
      <c r="SJR89" s="888"/>
      <c r="SJS89" s="888"/>
      <c r="SJT89" s="888"/>
      <c r="SJU89" s="888"/>
      <c r="SJV89" s="888"/>
      <c r="SJW89" s="888"/>
      <c r="SJX89" s="888"/>
      <c r="SJY89" s="888"/>
      <c r="SJZ89" s="888"/>
      <c r="SKA89" s="888"/>
      <c r="SKB89" s="888"/>
      <c r="SKC89" s="888"/>
      <c r="SKD89" s="888"/>
      <c r="SKE89" s="888"/>
      <c r="SKF89" s="888"/>
      <c r="SKG89" s="888"/>
      <c r="SKH89" s="888"/>
      <c r="SKI89" s="888"/>
      <c r="SKJ89" s="888"/>
      <c r="SKK89" s="888"/>
      <c r="SKL89" s="888"/>
      <c r="SKM89" s="888"/>
      <c r="SKN89" s="888"/>
      <c r="SKO89" s="888"/>
      <c r="SKP89" s="888"/>
      <c r="SKQ89" s="888"/>
      <c r="SKR89" s="888"/>
      <c r="SKS89" s="888"/>
      <c r="SKT89" s="888"/>
      <c r="SKU89" s="888"/>
      <c r="SKV89" s="888"/>
      <c r="SKW89" s="888"/>
      <c r="SKX89" s="888"/>
      <c r="SKY89" s="888"/>
      <c r="SKZ89" s="888"/>
      <c r="SLA89" s="888"/>
      <c r="SLB89" s="888"/>
      <c r="SLC89" s="888"/>
      <c r="SLD89" s="888"/>
      <c r="SLE89" s="888"/>
      <c r="SLF89" s="888"/>
      <c r="SLG89" s="888"/>
      <c r="SLH89" s="888"/>
      <c r="SLI89" s="888"/>
      <c r="SLJ89" s="888"/>
      <c r="SLK89" s="888"/>
      <c r="SLL89" s="888"/>
      <c r="SLM89" s="888"/>
      <c r="SLN89" s="888"/>
      <c r="SLO89" s="888"/>
      <c r="SLP89" s="888"/>
      <c r="SLQ89" s="888"/>
      <c r="SLR89" s="888"/>
      <c r="SLS89" s="888"/>
      <c r="SLT89" s="888"/>
      <c r="SLU89" s="888"/>
      <c r="SLV89" s="888"/>
      <c r="SLW89" s="888"/>
      <c r="SLX89" s="888"/>
      <c r="SLY89" s="888"/>
      <c r="SLZ89" s="888"/>
      <c r="SMA89" s="888"/>
      <c r="SMB89" s="888"/>
      <c r="SMC89" s="888"/>
      <c r="SMD89" s="888"/>
      <c r="SME89" s="888"/>
      <c r="SMF89" s="888"/>
      <c r="SMG89" s="888"/>
      <c r="SMH89" s="888"/>
      <c r="SMI89" s="888"/>
      <c r="SMJ89" s="888"/>
      <c r="SMK89" s="888"/>
      <c r="SML89" s="888"/>
      <c r="SMM89" s="888"/>
      <c r="SMN89" s="888"/>
      <c r="SMO89" s="888"/>
      <c r="SMP89" s="888"/>
      <c r="SMQ89" s="888"/>
      <c r="SMR89" s="888"/>
      <c r="SMS89" s="888"/>
      <c r="SMT89" s="888"/>
      <c r="SMU89" s="888"/>
      <c r="SMV89" s="888"/>
      <c r="SMW89" s="888"/>
      <c r="SMX89" s="888"/>
      <c r="SMY89" s="888"/>
      <c r="SMZ89" s="888"/>
      <c r="SNA89" s="888"/>
      <c r="SNB89" s="888"/>
      <c r="SNC89" s="888"/>
      <c r="SND89" s="888"/>
      <c r="SNE89" s="888"/>
      <c r="SNF89" s="888"/>
      <c r="SNG89" s="888"/>
      <c r="SNH89" s="888"/>
      <c r="SNI89" s="888"/>
      <c r="SNJ89" s="888"/>
      <c r="SNK89" s="888"/>
      <c r="SNL89" s="888"/>
      <c r="SNM89" s="888"/>
      <c r="SNN89" s="888"/>
      <c r="SNO89" s="888"/>
      <c r="SNP89" s="888"/>
      <c r="SNQ89" s="888"/>
      <c r="SNR89" s="888"/>
      <c r="SNS89" s="888"/>
      <c r="SNT89" s="888"/>
      <c r="SNU89" s="888"/>
      <c r="SNV89" s="888"/>
      <c r="SNW89" s="888"/>
      <c r="SNX89" s="888"/>
      <c r="SNY89" s="888"/>
      <c r="SNZ89" s="888"/>
      <c r="SOA89" s="888"/>
      <c r="SOB89" s="888"/>
      <c r="SOC89" s="888"/>
      <c r="SOD89" s="888"/>
      <c r="SOE89" s="888"/>
      <c r="SOF89" s="888"/>
      <c r="SOG89" s="888"/>
      <c r="SOH89" s="888"/>
      <c r="SOI89" s="888"/>
      <c r="SOJ89" s="888"/>
      <c r="SOK89" s="888"/>
      <c r="SOL89" s="888"/>
      <c r="SOM89" s="888"/>
      <c r="SON89" s="888"/>
      <c r="SOO89" s="888"/>
      <c r="SOP89" s="888"/>
      <c r="SOQ89" s="888"/>
      <c r="SOR89" s="888"/>
      <c r="SOS89" s="888"/>
      <c r="SOT89" s="888"/>
      <c r="SOU89" s="888"/>
      <c r="SOV89" s="888"/>
      <c r="SOW89" s="888"/>
      <c r="SOX89" s="888"/>
      <c r="SOY89" s="888"/>
      <c r="SOZ89" s="888"/>
      <c r="SPA89" s="888"/>
      <c r="SPB89" s="888"/>
      <c r="SPC89" s="888"/>
      <c r="SPD89" s="888"/>
      <c r="SPE89" s="888"/>
      <c r="SPF89" s="888"/>
      <c r="SPG89" s="888"/>
      <c r="SPH89" s="888"/>
      <c r="SPI89" s="888"/>
      <c r="SPJ89" s="888"/>
      <c r="SPK89" s="888"/>
      <c r="SPL89" s="888"/>
      <c r="SPM89" s="888"/>
      <c r="SPN89" s="888"/>
      <c r="SPO89" s="888"/>
      <c r="SPP89" s="888"/>
      <c r="SPQ89" s="888"/>
      <c r="SPR89" s="888"/>
      <c r="SPS89" s="888"/>
      <c r="SPT89" s="888"/>
      <c r="SPU89" s="888"/>
      <c r="SPV89" s="888"/>
      <c r="SPW89" s="888"/>
      <c r="SPX89" s="888"/>
      <c r="SPY89" s="888"/>
      <c r="SPZ89" s="888"/>
      <c r="SQA89" s="888"/>
      <c r="SQB89" s="888"/>
      <c r="SQC89" s="888"/>
      <c r="SQD89" s="888"/>
      <c r="SQE89" s="888"/>
      <c r="SQF89" s="888"/>
      <c r="SQG89" s="888"/>
      <c r="SQH89" s="888"/>
      <c r="SQI89" s="888"/>
      <c r="SQJ89" s="888"/>
      <c r="SQK89" s="888"/>
      <c r="SQL89" s="888"/>
      <c r="SQM89" s="888"/>
      <c r="SQN89" s="888"/>
      <c r="SQO89" s="888"/>
      <c r="SQP89" s="888"/>
      <c r="SQQ89" s="888"/>
      <c r="SQR89" s="888"/>
      <c r="SQS89" s="888"/>
      <c r="SQT89" s="888"/>
      <c r="SQU89" s="888"/>
      <c r="SQV89" s="888"/>
      <c r="SQW89" s="888"/>
      <c r="SQX89" s="888"/>
      <c r="SQY89" s="888"/>
      <c r="SQZ89" s="888"/>
      <c r="SRA89" s="888"/>
      <c r="SRB89" s="888"/>
      <c r="SRC89" s="888"/>
      <c r="SRD89" s="888"/>
      <c r="SRE89" s="888"/>
      <c r="SRF89" s="888"/>
      <c r="SRG89" s="888"/>
      <c r="SRH89" s="888"/>
      <c r="SRI89" s="888"/>
      <c r="SRJ89" s="888"/>
      <c r="SRK89" s="888"/>
      <c r="SRL89" s="888"/>
      <c r="SRM89" s="888"/>
      <c r="SRN89" s="888"/>
      <c r="SRO89" s="888"/>
      <c r="SRP89" s="888"/>
      <c r="SRQ89" s="888"/>
      <c r="SRR89" s="888"/>
      <c r="SRS89" s="888"/>
      <c r="SRT89" s="888"/>
      <c r="SRU89" s="888"/>
      <c r="SRV89" s="888"/>
      <c r="SRW89" s="888"/>
      <c r="SRX89" s="888"/>
      <c r="SRY89" s="888"/>
      <c r="SRZ89" s="888"/>
      <c r="SSA89" s="888"/>
      <c r="SSB89" s="888"/>
      <c r="SSC89" s="888"/>
      <c r="SSD89" s="888"/>
      <c r="SSE89" s="888"/>
      <c r="SSF89" s="888"/>
      <c r="SSG89" s="888"/>
      <c r="SSH89" s="888"/>
      <c r="SSI89" s="888"/>
      <c r="SSJ89" s="888"/>
      <c r="SSK89" s="888"/>
      <c r="SSL89" s="888"/>
      <c r="SSM89" s="888"/>
      <c r="SSN89" s="888"/>
      <c r="SSO89" s="888"/>
      <c r="SSP89" s="888"/>
      <c r="SSQ89" s="888"/>
      <c r="SSR89" s="888"/>
      <c r="SSS89" s="888"/>
      <c r="SST89" s="888"/>
      <c r="SSU89" s="888"/>
      <c r="SSV89" s="888"/>
      <c r="SSW89" s="888"/>
      <c r="SSX89" s="888"/>
      <c r="SSY89" s="888"/>
      <c r="SSZ89" s="888"/>
      <c r="STA89" s="888"/>
      <c r="STB89" s="888"/>
      <c r="STC89" s="888"/>
      <c r="STD89" s="888"/>
      <c r="STE89" s="888"/>
      <c r="STF89" s="888"/>
      <c r="STG89" s="888"/>
      <c r="STH89" s="888"/>
      <c r="STI89" s="888"/>
      <c r="STJ89" s="888"/>
      <c r="STK89" s="888"/>
      <c r="STL89" s="888"/>
      <c r="STM89" s="888"/>
      <c r="STN89" s="888"/>
      <c r="STO89" s="888"/>
      <c r="STP89" s="888"/>
      <c r="STQ89" s="888"/>
      <c r="STR89" s="888"/>
      <c r="STS89" s="888"/>
      <c r="STT89" s="888"/>
      <c r="STU89" s="888"/>
      <c r="STV89" s="888"/>
      <c r="STW89" s="888"/>
      <c r="STX89" s="888"/>
      <c r="STY89" s="888"/>
      <c r="STZ89" s="888"/>
      <c r="SUA89" s="888"/>
      <c r="SUB89" s="888"/>
      <c r="SUC89" s="888"/>
      <c r="SUD89" s="888"/>
      <c r="SUE89" s="888"/>
      <c r="SUF89" s="888"/>
      <c r="SUG89" s="888"/>
      <c r="SUH89" s="888"/>
      <c r="SUI89" s="888"/>
      <c r="SUJ89" s="888"/>
      <c r="SUK89" s="888"/>
      <c r="SUL89" s="888"/>
      <c r="SUM89" s="888"/>
      <c r="SUN89" s="888"/>
      <c r="SUO89" s="888"/>
      <c r="SUP89" s="888"/>
      <c r="SUQ89" s="888"/>
      <c r="SUR89" s="888"/>
      <c r="SUS89" s="888"/>
      <c r="SUT89" s="888"/>
      <c r="SUU89" s="888"/>
      <c r="SUV89" s="888"/>
      <c r="SUW89" s="888"/>
      <c r="SUX89" s="888"/>
      <c r="SUY89" s="888"/>
      <c r="SUZ89" s="888"/>
      <c r="SVA89" s="888"/>
      <c r="SVB89" s="888"/>
      <c r="SVC89" s="888"/>
      <c r="SVD89" s="888"/>
      <c r="SVE89" s="888"/>
      <c r="SVF89" s="888"/>
      <c r="SVG89" s="888"/>
      <c r="SVH89" s="888"/>
      <c r="SVI89" s="888"/>
      <c r="SVJ89" s="888"/>
      <c r="SVK89" s="888"/>
      <c r="SVL89" s="888"/>
      <c r="SVM89" s="888"/>
      <c r="SVN89" s="888"/>
      <c r="SVO89" s="888"/>
      <c r="SVP89" s="888"/>
      <c r="SVQ89" s="888"/>
      <c r="SVR89" s="888"/>
      <c r="SVS89" s="888"/>
      <c r="SVT89" s="888"/>
      <c r="SVU89" s="888"/>
      <c r="SVV89" s="888"/>
      <c r="SVW89" s="888"/>
      <c r="SVX89" s="888"/>
      <c r="SVY89" s="888"/>
      <c r="SVZ89" s="888"/>
      <c r="SWA89" s="888"/>
      <c r="SWB89" s="888"/>
      <c r="SWC89" s="888"/>
      <c r="SWD89" s="888"/>
      <c r="SWE89" s="888"/>
      <c r="SWF89" s="888"/>
      <c r="SWG89" s="888"/>
      <c r="SWH89" s="888"/>
      <c r="SWI89" s="888"/>
      <c r="SWJ89" s="888"/>
      <c r="SWK89" s="888"/>
      <c r="SWL89" s="888"/>
      <c r="SWM89" s="888"/>
      <c r="SWN89" s="888"/>
      <c r="SWO89" s="888"/>
      <c r="SWP89" s="888"/>
      <c r="SWQ89" s="888"/>
      <c r="SWR89" s="888"/>
      <c r="SWS89" s="888"/>
      <c r="SWT89" s="888"/>
      <c r="SWU89" s="888"/>
      <c r="SWV89" s="888"/>
      <c r="SWW89" s="888"/>
      <c r="SWX89" s="888"/>
      <c r="SWY89" s="888"/>
      <c r="SWZ89" s="888"/>
      <c r="SXA89" s="888"/>
      <c r="SXB89" s="888"/>
      <c r="SXC89" s="888"/>
      <c r="SXD89" s="888"/>
      <c r="SXE89" s="888"/>
      <c r="SXF89" s="888"/>
      <c r="SXG89" s="888"/>
      <c r="SXH89" s="888"/>
      <c r="SXI89" s="888"/>
      <c r="SXJ89" s="888"/>
      <c r="SXK89" s="888"/>
      <c r="SXL89" s="888"/>
      <c r="SXM89" s="888"/>
      <c r="SXN89" s="888"/>
      <c r="SXO89" s="888"/>
      <c r="SXP89" s="888"/>
      <c r="SXQ89" s="888"/>
      <c r="SXR89" s="888"/>
      <c r="SXS89" s="888"/>
      <c r="SXT89" s="888"/>
      <c r="SXU89" s="888"/>
      <c r="SXV89" s="888"/>
      <c r="SXW89" s="888"/>
      <c r="SXX89" s="888"/>
      <c r="SXY89" s="888"/>
      <c r="SXZ89" s="888"/>
      <c r="SYA89" s="888"/>
      <c r="SYB89" s="888"/>
      <c r="SYC89" s="888"/>
      <c r="SYD89" s="888"/>
      <c r="SYE89" s="888"/>
      <c r="SYF89" s="888"/>
      <c r="SYG89" s="888"/>
      <c r="SYH89" s="888"/>
      <c r="SYI89" s="888"/>
      <c r="SYJ89" s="888"/>
      <c r="SYK89" s="888"/>
      <c r="SYL89" s="888"/>
      <c r="SYM89" s="888"/>
      <c r="SYN89" s="888"/>
      <c r="SYO89" s="888"/>
      <c r="SYP89" s="888"/>
      <c r="SYQ89" s="888"/>
      <c r="SYR89" s="888"/>
      <c r="SYS89" s="888"/>
      <c r="SYT89" s="888"/>
      <c r="SYU89" s="888"/>
      <c r="SYV89" s="888"/>
      <c r="SYW89" s="888"/>
      <c r="SYX89" s="888"/>
      <c r="SYY89" s="888"/>
      <c r="SYZ89" s="888"/>
      <c r="SZA89" s="888"/>
      <c r="SZB89" s="888"/>
      <c r="SZC89" s="888"/>
      <c r="SZD89" s="888"/>
      <c r="SZE89" s="888"/>
      <c r="SZF89" s="888"/>
      <c r="SZG89" s="888"/>
      <c r="SZH89" s="888"/>
      <c r="SZI89" s="888"/>
      <c r="SZJ89" s="888"/>
      <c r="SZK89" s="888"/>
      <c r="SZL89" s="888"/>
      <c r="SZM89" s="888"/>
      <c r="SZN89" s="888"/>
      <c r="SZO89" s="888"/>
      <c r="SZP89" s="888"/>
      <c r="SZQ89" s="888"/>
      <c r="SZR89" s="888"/>
      <c r="SZS89" s="888"/>
      <c r="SZT89" s="888"/>
      <c r="SZU89" s="888"/>
      <c r="SZV89" s="888"/>
      <c r="SZW89" s="888"/>
      <c r="SZX89" s="888"/>
      <c r="SZY89" s="888"/>
      <c r="SZZ89" s="888"/>
      <c r="TAA89" s="888"/>
      <c r="TAB89" s="888"/>
      <c r="TAC89" s="888"/>
      <c r="TAD89" s="888"/>
      <c r="TAE89" s="888"/>
      <c r="TAF89" s="888"/>
      <c r="TAG89" s="888"/>
      <c r="TAH89" s="888"/>
      <c r="TAI89" s="888"/>
      <c r="TAJ89" s="888"/>
      <c r="TAK89" s="888"/>
      <c r="TAL89" s="888"/>
      <c r="TAM89" s="888"/>
      <c r="TAN89" s="888"/>
      <c r="TAO89" s="888"/>
      <c r="TAP89" s="888"/>
      <c r="TAQ89" s="888"/>
      <c r="TAR89" s="888"/>
      <c r="TAS89" s="888"/>
      <c r="TAT89" s="888"/>
      <c r="TAU89" s="888"/>
      <c r="TAV89" s="888"/>
      <c r="TAW89" s="888"/>
      <c r="TAX89" s="888"/>
      <c r="TAY89" s="888"/>
      <c r="TAZ89" s="888"/>
      <c r="TBA89" s="888"/>
      <c r="TBB89" s="888"/>
      <c r="TBC89" s="888"/>
      <c r="TBD89" s="888"/>
      <c r="TBE89" s="888"/>
      <c r="TBF89" s="888"/>
      <c r="TBG89" s="888"/>
      <c r="TBH89" s="888"/>
      <c r="TBI89" s="888"/>
      <c r="TBJ89" s="888"/>
      <c r="TBK89" s="888"/>
      <c r="TBL89" s="888"/>
      <c r="TBM89" s="888"/>
      <c r="TBN89" s="888"/>
      <c r="TBO89" s="888"/>
      <c r="TBP89" s="888"/>
      <c r="TBQ89" s="888"/>
      <c r="TBR89" s="888"/>
      <c r="TBS89" s="888"/>
      <c r="TBT89" s="888"/>
      <c r="TBU89" s="888"/>
      <c r="TBV89" s="888"/>
      <c r="TBW89" s="888"/>
      <c r="TBX89" s="888"/>
      <c r="TBY89" s="888"/>
      <c r="TBZ89" s="888"/>
      <c r="TCA89" s="888"/>
      <c r="TCB89" s="888"/>
      <c r="TCC89" s="888"/>
      <c r="TCD89" s="888"/>
      <c r="TCE89" s="888"/>
      <c r="TCF89" s="888"/>
      <c r="TCG89" s="888"/>
      <c r="TCH89" s="888"/>
      <c r="TCI89" s="888"/>
      <c r="TCJ89" s="888"/>
      <c r="TCK89" s="888"/>
      <c r="TCL89" s="888"/>
      <c r="TCM89" s="888"/>
      <c r="TCN89" s="888"/>
      <c r="TCO89" s="888"/>
      <c r="TCP89" s="888"/>
      <c r="TCQ89" s="888"/>
      <c r="TCR89" s="888"/>
      <c r="TCS89" s="888"/>
      <c r="TCT89" s="888"/>
      <c r="TCU89" s="888"/>
      <c r="TCV89" s="888"/>
      <c r="TCW89" s="888"/>
      <c r="TCX89" s="888"/>
      <c r="TCY89" s="888"/>
      <c r="TCZ89" s="888"/>
      <c r="TDA89" s="888"/>
      <c r="TDB89" s="888"/>
      <c r="TDC89" s="888"/>
      <c r="TDD89" s="888"/>
      <c r="TDE89" s="888"/>
      <c r="TDF89" s="888"/>
      <c r="TDG89" s="888"/>
      <c r="TDH89" s="888"/>
      <c r="TDI89" s="888"/>
      <c r="TDJ89" s="888"/>
      <c r="TDK89" s="888"/>
      <c r="TDL89" s="888"/>
      <c r="TDM89" s="888"/>
      <c r="TDN89" s="888"/>
      <c r="TDO89" s="888"/>
      <c r="TDP89" s="888"/>
      <c r="TDQ89" s="888"/>
      <c r="TDR89" s="888"/>
      <c r="TDS89" s="888"/>
      <c r="TDT89" s="888"/>
      <c r="TDU89" s="888"/>
      <c r="TDV89" s="888"/>
      <c r="TDW89" s="888"/>
      <c r="TDX89" s="888"/>
      <c r="TDY89" s="888"/>
      <c r="TDZ89" s="888"/>
      <c r="TEA89" s="888"/>
      <c r="TEB89" s="888"/>
      <c r="TEC89" s="888"/>
      <c r="TED89" s="888"/>
      <c r="TEE89" s="888"/>
      <c r="TEF89" s="888"/>
      <c r="TEG89" s="888"/>
      <c r="TEH89" s="888"/>
      <c r="TEI89" s="888"/>
      <c r="TEJ89" s="888"/>
      <c r="TEK89" s="888"/>
      <c r="TEL89" s="888"/>
      <c r="TEM89" s="888"/>
      <c r="TEN89" s="888"/>
      <c r="TEO89" s="888"/>
      <c r="TEP89" s="888"/>
      <c r="TEQ89" s="888"/>
      <c r="TER89" s="888"/>
      <c r="TES89" s="888"/>
      <c r="TET89" s="888"/>
      <c r="TEU89" s="888"/>
      <c r="TEV89" s="888"/>
      <c r="TEW89" s="888"/>
      <c r="TEX89" s="888"/>
      <c r="TEY89" s="888"/>
      <c r="TEZ89" s="888"/>
      <c r="TFA89" s="888"/>
      <c r="TFB89" s="888"/>
      <c r="TFC89" s="888"/>
      <c r="TFD89" s="888"/>
      <c r="TFE89" s="888"/>
      <c r="TFF89" s="888"/>
      <c r="TFG89" s="888"/>
      <c r="TFH89" s="888"/>
      <c r="TFI89" s="888"/>
      <c r="TFJ89" s="888"/>
      <c r="TFK89" s="888"/>
      <c r="TFL89" s="888"/>
      <c r="TFM89" s="888"/>
      <c r="TFN89" s="888"/>
      <c r="TFO89" s="888"/>
      <c r="TFP89" s="888"/>
      <c r="TFQ89" s="888"/>
      <c r="TFR89" s="888"/>
      <c r="TFS89" s="888"/>
      <c r="TFT89" s="888"/>
      <c r="TFU89" s="888"/>
      <c r="TFV89" s="888"/>
      <c r="TFW89" s="888"/>
      <c r="TFX89" s="888"/>
      <c r="TFY89" s="888"/>
      <c r="TFZ89" s="888"/>
      <c r="TGA89" s="888"/>
      <c r="TGB89" s="888"/>
      <c r="TGC89" s="888"/>
      <c r="TGD89" s="888"/>
      <c r="TGE89" s="888"/>
      <c r="TGF89" s="888"/>
      <c r="TGG89" s="888"/>
      <c r="TGH89" s="888"/>
      <c r="TGI89" s="888"/>
      <c r="TGJ89" s="888"/>
      <c r="TGK89" s="888"/>
      <c r="TGL89" s="888"/>
      <c r="TGM89" s="888"/>
      <c r="TGN89" s="888"/>
      <c r="TGO89" s="888"/>
      <c r="TGP89" s="888"/>
      <c r="TGQ89" s="888"/>
      <c r="TGR89" s="888"/>
      <c r="TGS89" s="888"/>
      <c r="TGT89" s="888"/>
      <c r="TGU89" s="888"/>
      <c r="TGV89" s="888"/>
      <c r="TGW89" s="888"/>
      <c r="TGX89" s="888"/>
      <c r="TGY89" s="888"/>
      <c r="TGZ89" s="888"/>
      <c r="THA89" s="888"/>
      <c r="THB89" s="888"/>
      <c r="THC89" s="888"/>
      <c r="THD89" s="888"/>
      <c r="THE89" s="888"/>
      <c r="THF89" s="888"/>
      <c r="THG89" s="888"/>
      <c r="THH89" s="888"/>
      <c r="THI89" s="888"/>
      <c r="THJ89" s="888"/>
      <c r="THK89" s="888"/>
      <c r="THL89" s="888"/>
      <c r="THM89" s="888"/>
      <c r="THN89" s="888"/>
      <c r="THO89" s="888"/>
      <c r="THP89" s="888"/>
      <c r="THQ89" s="888"/>
      <c r="THR89" s="888"/>
      <c r="THS89" s="888"/>
      <c r="THT89" s="888"/>
      <c r="THU89" s="888"/>
      <c r="THV89" s="888"/>
      <c r="THW89" s="888"/>
      <c r="THX89" s="888"/>
      <c r="THY89" s="888"/>
      <c r="THZ89" s="888"/>
      <c r="TIA89" s="888"/>
      <c r="TIB89" s="888"/>
      <c r="TIC89" s="888"/>
      <c r="TID89" s="888"/>
      <c r="TIE89" s="888"/>
      <c r="TIF89" s="888"/>
      <c r="TIG89" s="888"/>
      <c r="TIH89" s="888"/>
      <c r="TII89" s="888"/>
      <c r="TIJ89" s="888"/>
      <c r="TIK89" s="888"/>
      <c r="TIL89" s="888"/>
      <c r="TIM89" s="888"/>
      <c r="TIN89" s="888"/>
      <c r="TIO89" s="888"/>
      <c r="TIP89" s="888"/>
      <c r="TIQ89" s="888"/>
      <c r="TIR89" s="888"/>
      <c r="TIS89" s="888"/>
      <c r="TIT89" s="888"/>
      <c r="TIU89" s="888"/>
      <c r="TIV89" s="888"/>
      <c r="TIW89" s="888"/>
      <c r="TIX89" s="888"/>
      <c r="TIY89" s="888"/>
      <c r="TIZ89" s="888"/>
      <c r="TJA89" s="888"/>
      <c r="TJB89" s="888"/>
      <c r="TJC89" s="888"/>
      <c r="TJD89" s="888"/>
      <c r="TJE89" s="888"/>
      <c r="TJF89" s="888"/>
      <c r="TJG89" s="888"/>
      <c r="TJH89" s="888"/>
      <c r="TJI89" s="888"/>
      <c r="TJJ89" s="888"/>
      <c r="TJK89" s="888"/>
      <c r="TJL89" s="888"/>
      <c r="TJM89" s="888"/>
      <c r="TJN89" s="888"/>
      <c r="TJO89" s="888"/>
      <c r="TJP89" s="888"/>
      <c r="TJQ89" s="888"/>
      <c r="TJR89" s="888"/>
      <c r="TJS89" s="888"/>
      <c r="TJT89" s="888"/>
      <c r="TJU89" s="888"/>
      <c r="TJV89" s="888"/>
      <c r="TJW89" s="888"/>
      <c r="TJX89" s="888"/>
      <c r="TJY89" s="888"/>
      <c r="TJZ89" s="888"/>
      <c r="TKA89" s="888"/>
      <c r="TKB89" s="888"/>
      <c r="TKC89" s="888"/>
      <c r="TKD89" s="888"/>
      <c r="TKE89" s="888"/>
      <c r="TKF89" s="888"/>
      <c r="TKG89" s="888"/>
      <c r="TKH89" s="888"/>
      <c r="TKI89" s="888"/>
      <c r="TKJ89" s="888"/>
      <c r="TKK89" s="888"/>
      <c r="TKL89" s="888"/>
      <c r="TKM89" s="888"/>
      <c r="TKN89" s="888"/>
      <c r="TKO89" s="888"/>
      <c r="TKP89" s="888"/>
      <c r="TKQ89" s="888"/>
      <c r="TKR89" s="888"/>
      <c r="TKS89" s="888"/>
      <c r="TKT89" s="888"/>
      <c r="TKU89" s="888"/>
      <c r="TKV89" s="888"/>
      <c r="TKW89" s="888"/>
      <c r="TKX89" s="888"/>
      <c r="TKY89" s="888"/>
      <c r="TKZ89" s="888"/>
      <c r="TLA89" s="888"/>
      <c r="TLB89" s="888"/>
      <c r="TLC89" s="888"/>
      <c r="TLD89" s="888"/>
      <c r="TLE89" s="888"/>
      <c r="TLF89" s="888"/>
      <c r="TLG89" s="888"/>
      <c r="TLH89" s="888"/>
      <c r="TLI89" s="888"/>
      <c r="TLJ89" s="888"/>
      <c r="TLK89" s="888"/>
      <c r="TLL89" s="888"/>
      <c r="TLM89" s="888"/>
      <c r="TLN89" s="888"/>
      <c r="TLO89" s="888"/>
      <c r="TLP89" s="888"/>
      <c r="TLQ89" s="888"/>
      <c r="TLR89" s="888"/>
      <c r="TLS89" s="888"/>
      <c r="TLT89" s="888"/>
      <c r="TLU89" s="888"/>
      <c r="TLV89" s="888"/>
      <c r="TLW89" s="888"/>
      <c r="TLX89" s="888"/>
      <c r="TLY89" s="888"/>
      <c r="TLZ89" s="888"/>
      <c r="TMA89" s="888"/>
      <c r="TMB89" s="888"/>
      <c r="TMC89" s="888"/>
      <c r="TMD89" s="888"/>
      <c r="TME89" s="888"/>
      <c r="TMF89" s="888"/>
      <c r="TMG89" s="888"/>
      <c r="TMH89" s="888"/>
      <c r="TMI89" s="888"/>
      <c r="TMJ89" s="888"/>
      <c r="TMK89" s="888"/>
      <c r="TML89" s="888"/>
      <c r="TMM89" s="888"/>
      <c r="TMN89" s="888"/>
      <c r="TMO89" s="888"/>
      <c r="TMP89" s="888"/>
      <c r="TMQ89" s="888"/>
      <c r="TMR89" s="888"/>
      <c r="TMS89" s="888"/>
      <c r="TMT89" s="888"/>
      <c r="TMU89" s="888"/>
      <c r="TMV89" s="888"/>
      <c r="TMW89" s="888"/>
      <c r="TMX89" s="888"/>
      <c r="TMY89" s="888"/>
      <c r="TMZ89" s="888"/>
      <c r="TNA89" s="888"/>
      <c r="TNB89" s="888"/>
      <c r="TNC89" s="888"/>
      <c r="TND89" s="888"/>
      <c r="TNE89" s="888"/>
      <c r="TNF89" s="888"/>
      <c r="TNG89" s="888"/>
      <c r="TNH89" s="888"/>
      <c r="TNI89" s="888"/>
      <c r="TNJ89" s="888"/>
      <c r="TNK89" s="888"/>
      <c r="TNL89" s="888"/>
      <c r="TNM89" s="888"/>
      <c r="TNN89" s="888"/>
      <c r="TNO89" s="888"/>
      <c r="TNP89" s="888"/>
      <c r="TNQ89" s="888"/>
      <c r="TNR89" s="888"/>
      <c r="TNS89" s="888"/>
      <c r="TNT89" s="888"/>
      <c r="TNU89" s="888"/>
      <c r="TNV89" s="888"/>
      <c r="TNW89" s="888"/>
      <c r="TNX89" s="888"/>
      <c r="TNY89" s="888"/>
      <c r="TNZ89" s="888"/>
      <c r="TOA89" s="888"/>
      <c r="TOB89" s="888"/>
      <c r="TOC89" s="888"/>
      <c r="TOD89" s="888"/>
      <c r="TOE89" s="888"/>
      <c r="TOF89" s="888"/>
      <c r="TOG89" s="888"/>
      <c r="TOH89" s="888"/>
      <c r="TOI89" s="888"/>
      <c r="TOJ89" s="888"/>
      <c r="TOK89" s="888"/>
      <c r="TOL89" s="888"/>
      <c r="TOM89" s="888"/>
      <c r="TON89" s="888"/>
      <c r="TOO89" s="888"/>
      <c r="TOP89" s="888"/>
      <c r="TOQ89" s="888"/>
      <c r="TOR89" s="888"/>
      <c r="TOS89" s="888"/>
      <c r="TOT89" s="888"/>
      <c r="TOU89" s="888"/>
      <c r="TOV89" s="888"/>
      <c r="TOW89" s="888"/>
      <c r="TOX89" s="888"/>
      <c r="TOY89" s="888"/>
      <c r="TOZ89" s="888"/>
      <c r="TPA89" s="888"/>
      <c r="TPB89" s="888"/>
      <c r="TPC89" s="888"/>
      <c r="TPD89" s="888"/>
      <c r="TPE89" s="888"/>
      <c r="TPF89" s="888"/>
      <c r="TPG89" s="888"/>
      <c r="TPH89" s="888"/>
      <c r="TPI89" s="888"/>
      <c r="TPJ89" s="888"/>
      <c r="TPK89" s="888"/>
      <c r="TPL89" s="888"/>
      <c r="TPM89" s="888"/>
      <c r="TPN89" s="888"/>
      <c r="TPO89" s="888"/>
      <c r="TPP89" s="888"/>
      <c r="TPQ89" s="888"/>
      <c r="TPR89" s="888"/>
      <c r="TPS89" s="888"/>
      <c r="TPT89" s="888"/>
      <c r="TPU89" s="888"/>
      <c r="TPV89" s="888"/>
      <c r="TPW89" s="888"/>
      <c r="TPX89" s="888"/>
      <c r="TPY89" s="888"/>
      <c r="TPZ89" s="888"/>
      <c r="TQA89" s="888"/>
      <c r="TQB89" s="888"/>
      <c r="TQC89" s="888"/>
      <c r="TQD89" s="888"/>
      <c r="TQE89" s="888"/>
      <c r="TQF89" s="888"/>
      <c r="TQG89" s="888"/>
      <c r="TQH89" s="888"/>
      <c r="TQI89" s="888"/>
      <c r="TQJ89" s="888"/>
      <c r="TQK89" s="888"/>
      <c r="TQL89" s="888"/>
      <c r="TQM89" s="888"/>
      <c r="TQN89" s="888"/>
      <c r="TQO89" s="888"/>
      <c r="TQP89" s="888"/>
      <c r="TQQ89" s="888"/>
      <c r="TQR89" s="888"/>
      <c r="TQS89" s="888"/>
      <c r="TQT89" s="888"/>
      <c r="TQU89" s="888"/>
      <c r="TQV89" s="888"/>
      <c r="TQW89" s="888"/>
      <c r="TQX89" s="888"/>
      <c r="TQY89" s="888"/>
      <c r="TQZ89" s="888"/>
      <c r="TRA89" s="888"/>
      <c r="TRB89" s="888"/>
      <c r="TRC89" s="888"/>
      <c r="TRD89" s="888"/>
      <c r="TRE89" s="888"/>
      <c r="TRF89" s="888"/>
      <c r="TRG89" s="888"/>
      <c r="TRH89" s="888"/>
      <c r="TRI89" s="888"/>
      <c r="TRJ89" s="888"/>
      <c r="TRK89" s="888"/>
      <c r="TRL89" s="888"/>
      <c r="TRM89" s="888"/>
      <c r="TRN89" s="888"/>
      <c r="TRO89" s="888"/>
      <c r="TRP89" s="888"/>
      <c r="TRQ89" s="888"/>
      <c r="TRR89" s="888"/>
      <c r="TRS89" s="888"/>
      <c r="TRT89" s="888"/>
      <c r="TRU89" s="888"/>
      <c r="TRV89" s="888"/>
      <c r="TRW89" s="888"/>
      <c r="TRX89" s="888"/>
      <c r="TRY89" s="888"/>
      <c r="TRZ89" s="888"/>
      <c r="TSA89" s="888"/>
      <c r="TSB89" s="888"/>
      <c r="TSC89" s="888"/>
      <c r="TSD89" s="888"/>
      <c r="TSE89" s="888"/>
      <c r="TSF89" s="888"/>
      <c r="TSG89" s="888"/>
      <c r="TSH89" s="888"/>
      <c r="TSI89" s="888"/>
      <c r="TSJ89" s="888"/>
      <c r="TSK89" s="888"/>
      <c r="TSL89" s="888"/>
      <c r="TSM89" s="888"/>
      <c r="TSN89" s="888"/>
      <c r="TSO89" s="888"/>
      <c r="TSP89" s="888"/>
      <c r="TSQ89" s="888"/>
      <c r="TSR89" s="888"/>
      <c r="TSS89" s="888"/>
      <c r="TST89" s="888"/>
      <c r="TSU89" s="888"/>
      <c r="TSV89" s="888"/>
      <c r="TSW89" s="888"/>
      <c r="TSX89" s="888"/>
      <c r="TSY89" s="888"/>
      <c r="TSZ89" s="888"/>
      <c r="TTA89" s="888"/>
      <c r="TTB89" s="888"/>
      <c r="TTC89" s="888"/>
      <c r="TTD89" s="888"/>
      <c r="TTE89" s="888"/>
      <c r="TTF89" s="888"/>
      <c r="TTG89" s="888"/>
      <c r="TTH89" s="888"/>
      <c r="TTI89" s="888"/>
      <c r="TTJ89" s="888"/>
      <c r="TTK89" s="888"/>
      <c r="TTL89" s="888"/>
      <c r="TTM89" s="888"/>
      <c r="TTN89" s="888"/>
      <c r="TTO89" s="888"/>
      <c r="TTP89" s="888"/>
      <c r="TTQ89" s="888"/>
      <c r="TTR89" s="888"/>
      <c r="TTS89" s="888"/>
      <c r="TTT89" s="888"/>
      <c r="TTU89" s="888"/>
      <c r="TTV89" s="888"/>
      <c r="TTW89" s="888"/>
      <c r="TTX89" s="888"/>
      <c r="TTY89" s="888"/>
      <c r="TTZ89" s="888"/>
      <c r="TUA89" s="888"/>
      <c r="TUB89" s="888"/>
      <c r="TUC89" s="888"/>
      <c r="TUD89" s="888"/>
      <c r="TUE89" s="888"/>
      <c r="TUF89" s="888"/>
      <c r="TUG89" s="888"/>
      <c r="TUH89" s="888"/>
      <c r="TUI89" s="888"/>
      <c r="TUJ89" s="888"/>
      <c r="TUK89" s="888"/>
      <c r="TUL89" s="888"/>
      <c r="TUM89" s="888"/>
      <c r="TUN89" s="888"/>
      <c r="TUO89" s="888"/>
      <c r="TUP89" s="888"/>
      <c r="TUQ89" s="888"/>
      <c r="TUR89" s="888"/>
      <c r="TUS89" s="888"/>
      <c r="TUT89" s="888"/>
      <c r="TUU89" s="888"/>
      <c r="TUV89" s="888"/>
      <c r="TUW89" s="888"/>
      <c r="TUX89" s="888"/>
      <c r="TUY89" s="888"/>
      <c r="TUZ89" s="888"/>
      <c r="TVA89" s="888"/>
      <c r="TVB89" s="888"/>
      <c r="TVC89" s="888"/>
      <c r="TVD89" s="888"/>
      <c r="TVE89" s="888"/>
      <c r="TVF89" s="888"/>
      <c r="TVG89" s="888"/>
      <c r="TVH89" s="888"/>
      <c r="TVI89" s="888"/>
      <c r="TVJ89" s="888"/>
      <c r="TVK89" s="888"/>
      <c r="TVL89" s="888"/>
      <c r="TVM89" s="888"/>
      <c r="TVN89" s="888"/>
      <c r="TVO89" s="888"/>
      <c r="TVP89" s="888"/>
      <c r="TVQ89" s="888"/>
      <c r="TVR89" s="888"/>
      <c r="TVS89" s="888"/>
      <c r="TVT89" s="888"/>
      <c r="TVU89" s="888"/>
      <c r="TVV89" s="888"/>
      <c r="TVW89" s="888"/>
      <c r="TVX89" s="888"/>
      <c r="TVY89" s="888"/>
      <c r="TVZ89" s="888"/>
      <c r="TWA89" s="888"/>
      <c r="TWB89" s="888"/>
      <c r="TWC89" s="888"/>
      <c r="TWD89" s="888"/>
      <c r="TWE89" s="888"/>
      <c r="TWF89" s="888"/>
      <c r="TWG89" s="888"/>
      <c r="TWH89" s="888"/>
      <c r="TWI89" s="888"/>
      <c r="TWJ89" s="888"/>
      <c r="TWK89" s="888"/>
      <c r="TWL89" s="888"/>
      <c r="TWM89" s="888"/>
      <c r="TWN89" s="888"/>
      <c r="TWO89" s="888"/>
      <c r="TWP89" s="888"/>
      <c r="TWQ89" s="888"/>
      <c r="TWR89" s="888"/>
      <c r="TWS89" s="888"/>
      <c r="TWT89" s="888"/>
      <c r="TWU89" s="888"/>
      <c r="TWV89" s="888"/>
      <c r="TWW89" s="888"/>
      <c r="TWX89" s="888"/>
      <c r="TWY89" s="888"/>
      <c r="TWZ89" s="888"/>
      <c r="TXA89" s="888"/>
      <c r="TXB89" s="888"/>
      <c r="TXC89" s="888"/>
      <c r="TXD89" s="888"/>
      <c r="TXE89" s="888"/>
      <c r="TXF89" s="888"/>
      <c r="TXG89" s="888"/>
      <c r="TXH89" s="888"/>
      <c r="TXI89" s="888"/>
      <c r="TXJ89" s="888"/>
      <c r="TXK89" s="888"/>
      <c r="TXL89" s="888"/>
      <c r="TXM89" s="888"/>
      <c r="TXN89" s="888"/>
      <c r="TXO89" s="888"/>
      <c r="TXP89" s="888"/>
      <c r="TXQ89" s="888"/>
      <c r="TXR89" s="888"/>
      <c r="TXS89" s="888"/>
      <c r="TXT89" s="888"/>
      <c r="TXU89" s="888"/>
      <c r="TXV89" s="888"/>
      <c r="TXW89" s="888"/>
      <c r="TXX89" s="888"/>
      <c r="TXY89" s="888"/>
      <c r="TXZ89" s="888"/>
      <c r="TYA89" s="888"/>
      <c r="TYB89" s="888"/>
      <c r="TYC89" s="888"/>
      <c r="TYD89" s="888"/>
      <c r="TYE89" s="888"/>
      <c r="TYF89" s="888"/>
      <c r="TYG89" s="888"/>
      <c r="TYH89" s="888"/>
      <c r="TYI89" s="888"/>
      <c r="TYJ89" s="888"/>
      <c r="TYK89" s="888"/>
      <c r="TYL89" s="888"/>
      <c r="TYM89" s="888"/>
      <c r="TYN89" s="888"/>
      <c r="TYO89" s="888"/>
      <c r="TYP89" s="888"/>
      <c r="TYQ89" s="888"/>
      <c r="TYR89" s="888"/>
      <c r="TYS89" s="888"/>
      <c r="TYT89" s="888"/>
      <c r="TYU89" s="888"/>
      <c r="TYV89" s="888"/>
      <c r="TYW89" s="888"/>
      <c r="TYX89" s="888"/>
      <c r="TYY89" s="888"/>
      <c r="TYZ89" s="888"/>
      <c r="TZA89" s="888"/>
      <c r="TZB89" s="888"/>
      <c r="TZC89" s="888"/>
      <c r="TZD89" s="888"/>
      <c r="TZE89" s="888"/>
      <c r="TZF89" s="888"/>
      <c r="TZG89" s="888"/>
      <c r="TZH89" s="888"/>
      <c r="TZI89" s="888"/>
      <c r="TZJ89" s="888"/>
      <c r="TZK89" s="888"/>
      <c r="TZL89" s="888"/>
      <c r="TZM89" s="888"/>
      <c r="TZN89" s="888"/>
      <c r="TZO89" s="888"/>
      <c r="TZP89" s="888"/>
      <c r="TZQ89" s="888"/>
      <c r="TZR89" s="888"/>
      <c r="TZS89" s="888"/>
      <c r="TZT89" s="888"/>
      <c r="TZU89" s="888"/>
      <c r="TZV89" s="888"/>
      <c r="TZW89" s="888"/>
      <c r="TZX89" s="888"/>
      <c r="TZY89" s="888"/>
      <c r="TZZ89" s="888"/>
      <c r="UAA89" s="888"/>
      <c r="UAB89" s="888"/>
      <c r="UAC89" s="888"/>
      <c r="UAD89" s="888"/>
      <c r="UAE89" s="888"/>
      <c r="UAF89" s="888"/>
      <c r="UAG89" s="888"/>
      <c r="UAH89" s="888"/>
      <c r="UAI89" s="888"/>
      <c r="UAJ89" s="888"/>
      <c r="UAK89" s="888"/>
      <c r="UAL89" s="888"/>
      <c r="UAM89" s="888"/>
      <c r="UAN89" s="888"/>
      <c r="UAO89" s="888"/>
      <c r="UAP89" s="888"/>
      <c r="UAQ89" s="888"/>
      <c r="UAR89" s="888"/>
      <c r="UAS89" s="888"/>
      <c r="UAT89" s="888"/>
      <c r="UAU89" s="888"/>
      <c r="UAV89" s="888"/>
      <c r="UAW89" s="888"/>
      <c r="UAX89" s="888"/>
      <c r="UAY89" s="888"/>
      <c r="UAZ89" s="888"/>
      <c r="UBA89" s="888"/>
      <c r="UBB89" s="888"/>
      <c r="UBC89" s="888"/>
      <c r="UBD89" s="888"/>
      <c r="UBE89" s="888"/>
      <c r="UBF89" s="888"/>
      <c r="UBG89" s="888"/>
      <c r="UBH89" s="888"/>
      <c r="UBI89" s="888"/>
      <c r="UBJ89" s="888"/>
      <c r="UBK89" s="888"/>
      <c r="UBL89" s="888"/>
      <c r="UBM89" s="888"/>
      <c r="UBN89" s="888"/>
      <c r="UBO89" s="888"/>
      <c r="UBP89" s="888"/>
      <c r="UBQ89" s="888"/>
      <c r="UBR89" s="888"/>
      <c r="UBS89" s="888"/>
      <c r="UBT89" s="888"/>
      <c r="UBU89" s="888"/>
      <c r="UBV89" s="888"/>
      <c r="UBW89" s="888"/>
      <c r="UBX89" s="888"/>
      <c r="UBY89" s="888"/>
      <c r="UBZ89" s="888"/>
      <c r="UCA89" s="888"/>
      <c r="UCB89" s="888"/>
      <c r="UCC89" s="888"/>
      <c r="UCD89" s="888"/>
      <c r="UCE89" s="888"/>
      <c r="UCF89" s="888"/>
      <c r="UCG89" s="888"/>
      <c r="UCH89" s="888"/>
      <c r="UCI89" s="888"/>
      <c r="UCJ89" s="888"/>
      <c r="UCK89" s="888"/>
      <c r="UCL89" s="888"/>
      <c r="UCM89" s="888"/>
      <c r="UCN89" s="888"/>
      <c r="UCO89" s="888"/>
      <c r="UCP89" s="888"/>
      <c r="UCQ89" s="888"/>
      <c r="UCR89" s="888"/>
      <c r="UCS89" s="888"/>
      <c r="UCT89" s="888"/>
      <c r="UCU89" s="888"/>
      <c r="UCV89" s="888"/>
      <c r="UCW89" s="888"/>
      <c r="UCX89" s="888"/>
      <c r="UCY89" s="888"/>
      <c r="UCZ89" s="888"/>
      <c r="UDA89" s="888"/>
      <c r="UDB89" s="888"/>
      <c r="UDC89" s="888"/>
      <c r="UDD89" s="888"/>
      <c r="UDE89" s="888"/>
      <c r="UDF89" s="888"/>
      <c r="UDG89" s="888"/>
      <c r="UDH89" s="888"/>
      <c r="UDI89" s="888"/>
      <c r="UDJ89" s="888"/>
      <c r="UDK89" s="888"/>
      <c r="UDL89" s="888"/>
      <c r="UDM89" s="888"/>
      <c r="UDN89" s="888"/>
      <c r="UDO89" s="888"/>
      <c r="UDP89" s="888"/>
      <c r="UDQ89" s="888"/>
      <c r="UDR89" s="888"/>
      <c r="UDS89" s="888"/>
      <c r="UDT89" s="888"/>
      <c r="UDU89" s="888"/>
      <c r="UDV89" s="888"/>
      <c r="UDW89" s="888"/>
      <c r="UDX89" s="888"/>
      <c r="UDY89" s="888"/>
      <c r="UDZ89" s="888"/>
      <c r="UEA89" s="888"/>
      <c r="UEB89" s="888"/>
      <c r="UEC89" s="888"/>
      <c r="UED89" s="888"/>
      <c r="UEE89" s="888"/>
      <c r="UEF89" s="888"/>
      <c r="UEG89" s="888"/>
      <c r="UEH89" s="888"/>
      <c r="UEI89" s="888"/>
      <c r="UEJ89" s="888"/>
      <c r="UEK89" s="888"/>
      <c r="UEL89" s="888"/>
      <c r="UEM89" s="888"/>
      <c r="UEN89" s="888"/>
      <c r="UEO89" s="888"/>
      <c r="UEP89" s="888"/>
      <c r="UEQ89" s="888"/>
      <c r="UER89" s="888"/>
      <c r="UES89" s="888"/>
      <c r="UET89" s="888"/>
      <c r="UEU89" s="888"/>
      <c r="UEV89" s="888"/>
      <c r="UEW89" s="888"/>
      <c r="UEX89" s="888"/>
      <c r="UEY89" s="888"/>
      <c r="UEZ89" s="888"/>
      <c r="UFA89" s="888"/>
      <c r="UFB89" s="888"/>
      <c r="UFC89" s="888"/>
      <c r="UFD89" s="888"/>
      <c r="UFE89" s="888"/>
      <c r="UFF89" s="888"/>
      <c r="UFG89" s="888"/>
      <c r="UFH89" s="888"/>
      <c r="UFI89" s="888"/>
      <c r="UFJ89" s="888"/>
      <c r="UFK89" s="888"/>
      <c r="UFL89" s="888"/>
      <c r="UFM89" s="888"/>
      <c r="UFN89" s="888"/>
      <c r="UFO89" s="888"/>
      <c r="UFP89" s="888"/>
      <c r="UFQ89" s="888"/>
      <c r="UFR89" s="888"/>
      <c r="UFS89" s="888"/>
      <c r="UFT89" s="888"/>
      <c r="UFU89" s="888"/>
      <c r="UFV89" s="888"/>
      <c r="UFW89" s="888"/>
      <c r="UFX89" s="888"/>
      <c r="UFY89" s="888"/>
      <c r="UFZ89" s="888"/>
      <c r="UGA89" s="888"/>
      <c r="UGB89" s="888"/>
      <c r="UGC89" s="888"/>
      <c r="UGD89" s="888"/>
      <c r="UGE89" s="888"/>
      <c r="UGF89" s="888"/>
      <c r="UGG89" s="888"/>
      <c r="UGH89" s="888"/>
      <c r="UGI89" s="888"/>
      <c r="UGJ89" s="888"/>
      <c r="UGK89" s="888"/>
      <c r="UGL89" s="888"/>
      <c r="UGM89" s="888"/>
      <c r="UGN89" s="888"/>
      <c r="UGO89" s="888"/>
      <c r="UGP89" s="888"/>
      <c r="UGQ89" s="888"/>
      <c r="UGR89" s="888"/>
      <c r="UGS89" s="888"/>
      <c r="UGT89" s="888"/>
      <c r="UGU89" s="888"/>
      <c r="UGV89" s="888"/>
      <c r="UGW89" s="888"/>
      <c r="UGX89" s="888"/>
      <c r="UGY89" s="888"/>
      <c r="UGZ89" s="888"/>
      <c r="UHA89" s="888"/>
      <c r="UHB89" s="888"/>
      <c r="UHC89" s="888"/>
      <c r="UHD89" s="888"/>
      <c r="UHE89" s="888"/>
      <c r="UHF89" s="888"/>
      <c r="UHG89" s="888"/>
      <c r="UHH89" s="888"/>
      <c r="UHI89" s="888"/>
      <c r="UHJ89" s="888"/>
      <c r="UHK89" s="888"/>
      <c r="UHL89" s="888"/>
      <c r="UHM89" s="888"/>
      <c r="UHN89" s="888"/>
      <c r="UHO89" s="888"/>
      <c r="UHP89" s="888"/>
      <c r="UHQ89" s="888"/>
      <c r="UHR89" s="888"/>
      <c r="UHS89" s="888"/>
      <c r="UHT89" s="888"/>
      <c r="UHU89" s="888"/>
      <c r="UHV89" s="888"/>
      <c r="UHW89" s="888"/>
      <c r="UHX89" s="888"/>
      <c r="UHY89" s="888"/>
      <c r="UHZ89" s="888"/>
      <c r="UIA89" s="888"/>
      <c r="UIB89" s="888"/>
      <c r="UIC89" s="888"/>
      <c r="UID89" s="888"/>
      <c r="UIE89" s="888"/>
      <c r="UIF89" s="888"/>
      <c r="UIG89" s="888"/>
      <c r="UIH89" s="888"/>
      <c r="UII89" s="888"/>
      <c r="UIJ89" s="888"/>
      <c r="UIK89" s="888"/>
      <c r="UIL89" s="888"/>
      <c r="UIM89" s="888"/>
      <c r="UIN89" s="888"/>
      <c r="UIO89" s="888"/>
      <c r="UIP89" s="888"/>
      <c r="UIQ89" s="888"/>
      <c r="UIR89" s="888"/>
      <c r="UIS89" s="888"/>
      <c r="UIT89" s="888"/>
      <c r="UIU89" s="888"/>
      <c r="UIV89" s="888"/>
      <c r="UIW89" s="888"/>
      <c r="UIX89" s="888"/>
      <c r="UIY89" s="888"/>
      <c r="UIZ89" s="888"/>
      <c r="UJA89" s="888"/>
      <c r="UJB89" s="888"/>
      <c r="UJC89" s="888"/>
      <c r="UJD89" s="888"/>
      <c r="UJE89" s="888"/>
      <c r="UJF89" s="888"/>
      <c r="UJG89" s="888"/>
      <c r="UJH89" s="888"/>
      <c r="UJI89" s="888"/>
      <c r="UJJ89" s="888"/>
      <c r="UJK89" s="888"/>
      <c r="UJL89" s="888"/>
      <c r="UJM89" s="888"/>
      <c r="UJN89" s="888"/>
      <c r="UJO89" s="888"/>
      <c r="UJP89" s="888"/>
      <c r="UJQ89" s="888"/>
      <c r="UJR89" s="888"/>
      <c r="UJS89" s="888"/>
      <c r="UJT89" s="888"/>
      <c r="UJU89" s="888"/>
      <c r="UJV89" s="888"/>
      <c r="UJW89" s="888"/>
      <c r="UJX89" s="888"/>
      <c r="UJY89" s="888"/>
      <c r="UJZ89" s="888"/>
      <c r="UKA89" s="888"/>
      <c r="UKB89" s="888"/>
      <c r="UKC89" s="888"/>
      <c r="UKD89" s="888"/>
      <c r="UKE89" s="888"/>
      <c r="UKF89" s="888"/>
      <c r="UKG89" s="888"/>
      <c r="UKH89" s="888"/>
      <c r="UKI89" s="888"/>
      <c r="UKJ89" s="888"/>
      <c r="UKK89" s="888"/>
      <c r="UKL89" s="888"/>
      <c r="UKM89" s="888"/>
      <c r="UKN89" s="888"/>
      <c r="UKO89" s="888"/>
      <c r="UKP89" s="888"/>
      <c r="UKQ89" s="888"/>
      <c r="UKR89" s="888"/>
      <c r="UKS89" s="888"/>
      <c r="UKT89" s="888"/>
      <c r="UKU89" s="888"/>
      <c r="UKV89" s="888"/>
      <c r="UKW89" s="888"/>
      <c r="UKX89" s="888"/>
      <c r="UKY89" s="888"/>
      <c r="UKZ89" s="888"/>
      <c r="ULA89" s="888"/>
      <c r="ULB89" s="888"/>
      <c r="ULC89" s="888"/>
      <c r="ULD89" s="888"/>
      <c r="ULE89" s="888"/>
      <c r="ULF89" s="888"/>
      <c r="ULG89" s="888"/>
      <c r="ULH89" s="888"/>
      <c r="ULI89" s="888"/>
      <c r="ULJ89" s="888"/>
      <c r="ULK89" s="888"/>
      <c r="ULL89" s="888"/>
      <c r="ULM89" s="888"/>
      <c r="ULN89" s="888"/>
      <c r="ULO89" s="888"/>
      <c r="ULP89" s="888"/>
      <c r="ULQ89" s="888"/>
      <c r="ULR89" s="888"/>
      <c r="ULS89" s="888"/>
      <c r="ULT89" s="888"/>
      <c r="ULU89" s="888"/>
      <c r="ULV89" s="888"/>
      <c r="ULW89" s="888"/>
      <c r="ULX89" s="888"/>
      <c r="ULY89" s="888"/>
      <c r="ULZ89" s="888"/>
      <c r="UMA89" s="888"/>
      <c r="UMB89" s="888"/>
      <c r="UMC89" s="888"/>
      <c r="UMD89" s="888"/>
      <c r="UME89" s="888"/>
      <c r="UMF89" s="888"/>
      <c r="UMG89" s="888"/>
      <c r="UMH89" s="888"/>
      <c r="UMI89" s="888"/>
      <c r="UMJ89" s="888"/>
      <c r="UMK89" s="888"/>
      <c r="UML89" s="888"/>
      <c r="UMM89" s="888"/>
      <c r="UMN89" s="888"/>
      <c r="UMO89" s="888"/>
      <c r="UMP89" s="888"/>
      <c r="UMQ89" s="888"/>
      <c r="UMR89" s="888"/>
      <c r="UMS89" s="888"/>
      <c r="UMT89" s="888"/>
      <c r="UMU89" s="888"/>
      <c r="UMV89" s="888"/>
      <c r="UMW89" s="888"/>
      <c r="UMX89" s="888"/>
      <c r="UMY89" s="888"/>
      <c r="UMZ89" s="888"/>
      <c r="UNA89" s="888"/>
      <c r="UNB89" s="888"/>
      <c r="UNC89" s="888"/>
      <c r="UND89" s="888"/>
      <c r="UNE89" s="888"/>
      <c r="UNF89" s="888"/>
      <c r="UNG89" s="888"/>
      <c r="UNH89" s="888"/>
      <c r="UNI89" s="888"/>
      <c r="UNJ89" s="888"/>
      <c r="UNK89" s="888"/>
      <c r="UNL89" s="888"/>
      <c r="UNM89" s="888"/>
      <c r="UNN89" s="888"/>
      <c r="UNO89" s="888"/>
      <c r="UNP89" s="888"/>
      <c r="UNQ89" s="888"/>
      <c r="UNR89" s="888"/>
      <c r="UNS89" s="888"/>
      <c r="UNT89" s="888"/>
      <c r="UNU89" s="888"/>
      <c r="UNV89" s="888"/>
      <c r="UNW89" s="888"/>
      <c r="UNX89" s="888"/>
      <c r="UNY89" s="888"/>
      <c r="UNZ89" s="888"/>
      <c r="UOA89" s="888"/>
      <c r="UOB89" s="888"/>
      <c r="UOC89" s="888"/>
      <c r="UOD89" s="888"/>
      <c r="UOE89" s="888"/>
      <c r="UOF89" s="888"/>
      <c r="UOG89" s="888"/>
      <c r="UOH89" s="888"/>
      <c r="UOI89" s="888"/>
      <c r="UOJ89" s="888"/>
      <c r="UOK89" s="888"/>
      <c r="UOL89" s="888"/>
      <c r="UOM89" s="888"/>
      <c r="UON89" s="888"/>
      <c r="UOO89" s="888"/>
      <c r="UOP89" s="888"/>
      <c r="UOQ89" s="888"/>
      <c r="UOR89" s="888"/>
      <c r="UOS89" s="888"/>
      <c r="UOT89" s="888"/>
      <c r="UOU89" s="888"/>
      <c r="UOV89" s="888"/>
      <c r="UOW89" s="888"/>
      <c r="UOX89" s="888"/>
      <c r="UOY89" s="888"/>
      <c r="UOZ89" s="888"/>
      <c r="UPA89" s="888"/>
      <c r="UPB89" s="888"/>
      <c r="UPC89" s="888"/>
      <c r="UPD89" s="888"/>
      <c r="UPE89" s="888"/>
      <c r="UPF89" s="888"/>
      <c r="UPG89" s="888"/>
      <c r="UPH89" s="888"/>
      <c r="UPI89" s="888"/>
      <c r="UPJ89" s="888"/>
      <c r="UPK89" s="888"/>
      <c r="UPL89" s="888"/>
      <c r="UPM89" s="888"/>
      <c r="UPN89" s="888"/>
      <c r="UPO89" s="888"/>
      <c r="UPP89" s="888"/>
      <c r="UPQ89" s="888"/>
      <c r="UPR89" s="888"/>
      <c r="UPS89" s="888"/>
      <c r="UPT89" s="888"/>
      <c r="UPU89" s="888"/>
      <c r="UPV89" s="888"/>
      <c r="UPW89" s="888"/>
      <c r="UPX89" s="888"/>
      <c r="UPY89" s="888"/>
      <c r="UPZ89" s="888"/>
      <c r="UQA89" s="888"/>
      <c r="UQB89" s="888"/>
      <c r="UQC89" s="888"/>
      <c r="UQD89" s="888"/>
      <c r="UQE89" s="888"/>
      <c r="UQF89" s="888"/>
      <c r="UQG89" s="888"/>
      <c r="UQH89" s="888"/>
      <c r="UQI89" s="888"/>
      <c r="UQJ89" s="888"/>
      <c r="UQK89" s="888"/>
      <c r="UQL89" s="888"/>
      <c r="UQM89" s="888"/>
      <c r="UQN89" s="888"/>
      <c r="UQO89" s="888"/>
      <c r="UQP89" s="888"/>
      <c r="UQQ89" s="888"/>
      <c r="UQR89" s="888"/>
      <c r="UQS89" s="888"/>
      <c r="UQT89" s="888"/>
      <c r="UQU89" s="888"/>
      <c r="UQV89" s="888"/>
      <c r="UQW89" s="888"/>
      <c r="UQX89" s="888"/>
      <c r="UQY89" s="888"/>
      <c r="UQZ89" s="888"/>
      <c r="URA89" s="888"/>
      <c r="URB89" s="888"/>
      <c r="URC89" s="888"/>
      <c r="URD89" s="888"/>
      <c r="URE89" s="888"/>
      <c r="URF89" s="888"/>
      <c r="URG89" s="888"/>
      <c r="URH89" s="888"/>
      <c r="URI89" s="888"/>
      <c r="URJ89" s="888"/>
      <c r="URK89" s="888"/>
      <c r="URL89" s="888"/>
      <c r="URM89" s="888"/>
      <c r="URN89" s="888"/>
      <c r="URO89" s="888"/>
      <c r="URP89" s="888"/>
      <c r="URQ89" s="888"/>
      <c r="URR89" s="888"/>
      <c r="URS89" s="888"/>
      <c r="URT89" s="888"/>
      <c r="URU89" s="888"/>
      <c r="URV89" s="888"/>
      <c r="URW89" s="888"/>
      <c r="URX89" s="888"/>
      <c r="URY89" s="888"/>
      <c r="URZ89" s="888"/>
      <c r="USA89" s="888"/>
      <c r="USB89" s="888"/>
      <c r="USC89" s="888"/>
      <c r="USD89" s="888"/>
      <c r="USE89" s="888"/>
      <c r="USF89" s="888"/>
      <c r="USG89" s="888"/>
      <c r="USH89" s="888"/>
      <c r="USI89" s="888"/>
      <c r="USJ89" s="888"/>
      <c r="USK89" s="888"/>
      <c r="USL89" s="888"/>
      <c r="USM89" s="888"/>
      <c r="USN89" s="888"/>
      <c r="USO89" s="888"/>
      <c r="USP89" s="888"/>
      <c r="USQ89" s="888"/>
      <c r="USR89" s="888"/>
      <c r="USS89" s="888"/>
      <c r="UST89" s="888"/>
      <c r="USU89" s="888"/>
      <c r="USV89" s="888"/>
      <c r="USW89" s="888"/>
      <c r="USX89" s="888"/>
      <c r="USY89" s="888"/>
      <c r="USZ89" s="888"/>
      <c r="UTA89" s="888"/>
      <c r="UTB89" s="888"/>
      <c r="UTC89" s="888"/>
      <c r="UTD89" s="888"/>
      <c r="UTE89" s="888"/>
      <c r="UTF89" s="888"/>
      <c r="UTG89" s="888"/>
      <c r="UTH89" s="888"/>
      <c r="UTI89" s="888"/>
      <c r="UTJ89" s="888"/>
      <c r="UTK89" s="888"/>
      <c r="UTL89" s="888"/>
      <c r="UTM89" s="888"/>
      <c r="UTN89" s="888"/>
      <c r="UTO89" s="888"/>
      <c r="UTP89" s="888"/>
      <c r="UTQ89" s="888"/>
      <c r="UTR89" s="888"/>
      <c r="UTS89" s="888"/>
      <c r="UTT89" s="888"/>
      <c r="UTU89" s="888"/>
      <c r="UTV89" s="888"/>
      <c r="UTW89" s="888"/>
      <c r="UTX89" s="888"/>
      <c r="UTY89" s="888"/>
      <c r="UTZ89" s="888"/>
      <c r="UUA89" s="888"/>
      <c r="UUB89" s="888"/>
      <c r="UUC89" s="888"/>
      <c r="UUD89" s="888"/>
      <c r="UUE89" s="888"/>
      <c r="UUF89" s="888"/>
      <c r="UUG89" s="888"/>
      <c r="UUH89" s="888"/>
      <c r="UUI89" s="888"/>
      <c r="UUJ89" s="888"/>
      <c r="UUK89" s="888"/>
      <c r="UUL89" s="888"/>
      <c r="UUM89" s="888"/>
      <c r="UUN89" s="888"/>
      <c r="UUO89" s="888"/>
      <c r="UUP89" s="888"/>
      <c r="UUQ89" s="888"/>
      <c r="UUR89" s="888"/>
      <c r="UUS89" s="888"/>
      <c r="UUT89" s="888"/>
      <c r="UUU89" s="888"/>
      <c r="UUV89" s="888"/>
      <c r="UUW89" s="888"/>
      <c r="UUX89" s="888"/>
      <c r="UUY89" s="888"/>
      <c r="UUZ89" s="888"/>
      <c r="UVA89" s="888"/>
      <c r="UVB89" s="888"/>
      <c r="UVC89" s="888"/>
      <c r="UVD89" s="888"/>
      <c r="UVE89" s="888"/>
      <c r="UVF89" s="888"/>
      <c r="UVG89" s="888"/>
      <c r="UVH89" s="888"/>
      <c r="UVI89" s="888"/>
      <c r="UVJ89" s="888"/>
      <c r="UVK89" s="888"/>
      <c r="UVL89" s="888"/>
      <c r="UVM89" s="888"/>
      <c r="UVN89" s="888"/>
      <c r="UVO89" s="888"/>
      <c r="UVP89" s="888"/>
      <c r="UVQ89" s="888"/>
      <c r="UVR89" s="888"/>
      <c r="UVS89" s="888"/>
      <c r="UVT89" s="888"/>
      <c r="UVU89" s="888"/>
      <c r="UVV89" s="888"/>
      <c r="UVW89" s="888"/>
      <c r="UVX89" s="888"/>
      <c r="UVY89" s="888"/>
      <c r="UVZ89" s="888"/>
      <c r="UWA89" s="888"/>
      <c r="UWB89" s="888"/>
      <c r="UWC89" s="888"/>
      <c r="UWD89" s="888"/>
      <c r="UWE89" s="888"/>
      <c r="UWF89" s="888"/>
      <c r="UWG89" s="888"/>
      <c r="UWH89" s="888"/>
      <c r="UWI89" s="888"/>
      <c r="UWJ89" s="888"/>
      <c r="UWK89" s="888"/>
      <c r="UWL89" s="888"/>
      <c r="UWM89" s="888"/>
      <c r="UWN89" s="888"/>
      <c r="UWO89" s="888"/>
      <c r="UWP89" s="888"/>
      <c r="UWQ89" s="888"/>
      <c r="UWR89" s="888"/>
      <c r="UWS89" s="888"/>
      <c r="UWT89" s="888"/>
      <c r="UWU89" s="888"/>
      <c r="UWV89" s="888"/>
      <c r="UWW89" s="888"/>
      <c r="UWX89" s="888"/>
      <c r="UWY89" s="888"/>
      <c r="UWZ89" s="888"/>
      <c r="UXA89" s="888"/>
      <c r="UXB89" s="888"/>
      <c r="UXC89" s="888"/>
      <c r="UXD89" s="888"/>
      <c r="UXE89" s="888"/>
      <c r="UXF89" s="888"/>
      <c r="UXG89" s="888"/>
      <c r="UXH89" s="888"/>
      <c r="UXI89" s="888"/>
      <c r="UXJ89" s="888"/>
      <c r="UXK89" s="888"/>
      <c r="UXL89" s="888"/>
      <c r="UXM89" s="888"/>
      <c r="UXN89" s="888"/>
      <c r="UXO89" s="888"/>
      <c r="UXP89" s="888"/>
      <c r="UXQ89" s="888"/>
      <c r="UXR89" s="888"/>
      <c r="UXS89" s="888"/>
      <c r="UXT89" s="888"/>
      <c r="UXU89" s="888"/>
      <c r="UXV89" s="888"/>
      <c r="UXW89" s="888"/>
      <c r="UXX89" s="888"/>
      <c r="UXY89" s="888"/>
      <c r="UXZ89" s="888"/>
      <c r="UYA89" s="888"/>
      <c r="UYB89" s="888"/>
      <c r="UYC89" s="888"/>
      <c r="UYD89" s="888"/>
      <c r="UYE89" s="888"/>
      <c r="UYF89" s="888"/>
      <c r="UYG89" s="888"/>
      <c r="UYH89" s="888"/>
      <c r="UYI89" s="888"/>
      <c r="UYJ89" s="888"/>
      <c r="UYK89" s="888"/>
      <c r="UYL89" s="888"/>
      <c r="UYM89" s="888"/>
      <c r="UYN89" s="888"/>
      <c r="UYO89" s="888"/>
      <c r="UYP89" s="888"/>
      <c r="UYQ89" s="888"/>
      <c r="UYR89" s="888"/>
      <c r="UYS89" s="888"/>
      <c r="UYT89" s="888"/>
      <c r="UYU89" s="888"/>
      <c r="UYV89" s="888"/>
      <c r="UYW89" s="888"/>
      <c r="UYX89" s="888"/>
      <c r="UYY89" s="888"/>
      <c r="UYZ89" s="888"/>
      <c r="UZA89" s="888"/>
      <c r="UZB89" s="888"/>
      <c r="UZC89" s="888"/>
      <c r="UZD89" s="888"/>
      <c r="UZE89" s="888"/>
      <c r="UZF89" s="888"/>
      <c r="UZG89" s="888"/>
      <c r="UZH89" s="888"/>
      <c r="UZI89" s="888"/>
      <c r="UZJ89" s="888"/>
      <c r="UZK89" s="888"/>
      <c r="UZL89" s="888"/>
      <c r="UZM89" s="888"/>
      <c r="UZN89" s="888"/>
      <c r="UZO89" s="888"/>
      <c r="UZP89" s="888"/>
      <c r="UZQ89" s="888"/>
      <c r="UZR89" s="888"/>
      <c r="UZS89" s="888"/>
      <c r="UZT89" s="888"/>
      <c r="UZU89" s="888"/>
      <c r="UZV89" s="888"/>
      <c r="UZW89" s="888"/>
      <c r="UZX89" s="888"/>
      <c r="UZY89" s="888"/>
      <c r="UZZ89" s="888"/>
      <c r="VAA89" s="888"/>
      <c r="VAB89" s="888"/>
      <c r="VAC89" s="888"/>
      <c r="VAD89" s="888"/>
      <c r="VAE89" s="888"/>
      <c r="VAF89" s="888"/>
      <c r="VAG89" s="888"/>
      <c r="VAH89" s="888"/>
      <c r="VAI89" s="888"/>
      <c r="VAJ89" s="888"/>
      <c r="VAK89" s="888"/>
      <c r="VAL89" s="888"/>
      <c r="VAM89" s="888"/>
      <c r="VAN89" s="888"/>
      <c r="VAO89" s="888"/>
      <c r="VAP89" s="888"/>
      <c r="VAQ89" s="888"/>
      <c r="VAR89" s="888"/>
      <c r="VAS89" s="888"/>
      <c r="VAT89" s="888"/>
      <c r="VAU89" s="888"/>
      <c r="VAV89" s="888"/>
      <c r="VAW89" s="888"/>
      <c r="VAX89" s="888"/>
      <c r="VAY89" s="888"/>
      <c r="VAZ89" s="888"/>
      <c r="VBA89" s="888"/>
      <c r="VBB89" s="888"/>
      <c r="VBC89" s="888"/>
      <c r="VBD89" s="888"/>
      <c r="VBE89" s="888"/>
      <c r="VBF89" s="888"/>
      <c r="VBG89" s="888"/>
      <c r="VBH89" s="888"/>
      <c r="VBI89" s="888"/>
      <c r="VBJ89" s="888"/>
      <c r="VBK89" s="888"/>
      <c r="VBL89" s="888"/>
      <c r="VBM89" s="888"/>
      <c r="VBN89" s="888"/>
      <c r="VBO89" s="888"/>
      <c r="VBP89" s="888"/>
      <c r="VBQ89" s="888"/>
      <c r="VBR89" s="888"/>
      <c r="VBS89" s="888"/>
      <c r="VBT89" s="888"/>
      <c r="VBU89" s="888"/>
      <c r="VBV89" s="888"/>
      <c r="VBW89" s="888"/>
      <c r="VBX89" s="888"/>
      <c r="VBY89" s="888"/>
      <c r="VBZ89" s="888"/>
      <c r="VCA89" s="888"/>
      <c r="VCB89" s="888"/>
      <c r="VCC89" s="888"/>
      <c r="VCD89" s="888"/>
      <c r="VCE89" s="888"/>
      <c r="VCF89" s="888"/>
      <c r="VCG89" s="888"/>
      <c r="VCH89" s="888"/>
      <c r="VCI89" s="888"/>
      <c r="VCJ89" s="888"/>
      <c r="VCK89" s="888"/>
      <c r="VCL89" s="888"/>
      <c r="VCM89" s="888"/>
      <c r="VCN89" s="888"/>
      <c r="VCO89" s="888"/>
      <c r="VCP89" s="888"/>
      <c r="VCQ89" s="888"/>
      <c r="VCR89" s="888"/>
      <c r="VCS89" s="888"/>
      <c r="VCT89" s="888"/>
      <c r="VCU89" s="888"/>
      <c r="VCV89" s="888"/>
      <c r="VCW89" s="888"/>
      <c r="VCX89" s="888"/>
      <c r="VCY89" s="888"/>
      <c r="VCZ89" s="888"/>
      <c r="VDA89" s="888"/>
      <c r="VDB89" s="888"/>
      <c r="VDC89" s="888"/>
      <c r="VDD89" s="888"/>
      <c r="VDE89" s="888"/>
      <c r="VDF89" s="888"/>
      <c r="VDG89" s="888"/>
      <c r="VDH89" s="888"/>
      <c r="VDI89" s="888"/>
      <c r="VDJ89" s="888"/>
      <c r="VDK89" s="888"/>
      <c r="VDL89" s="888"/>
      <c r="VDM89" s="888"/>
      <c r="VDN89" s="888"/>
      <c r="VDO89" s="888"/>
      <c r="VDP89" s="888"/>
      <c r="VDQ89" s="888"/>
      <c r="VDR89" s="888"/>
      <c r="VDS89" s="888"/>
      <c r="VDT89" s="888"/>
      <c r="VDU89" s="888"/>
      <c r="VDV89" s="888"/>
      <c r="VDW89" s="888"/>
      <c r="VDX89" s="888"/>
      <c r="VDY89" s="888"/>
      <c r="VDZ89" s="888"/>
      <c r="VEA89" s="888"/>
      <c r="VEB89" s="888"/>
      <c r="VEC89" s="888"/>
      <c r="VED89" s="888"/>
      <c r="VEE89" s="888"/>
      <c r="VEF89" s="888"/>
      <c r="VEG89" s="888"/>
      <c r="VEH89" s="888"/>
      <c r="VEI89" s="888"/>
      <c r="VEJ89" s="888"/>
      <c r="VEK89" s="888"/>
      <c r="VEL89" s="888"/>
      <c r="VEM89" s="888"/>
      <c r="VEN89" s="888"/>
      <c r="VEO89" s="888"/>
      <c r="VEP89" s="888"/>
      <c r="VEQ89" s="888"/>
      <c r="VER89" s="888"/>
      <c r="VES89" s="888"/>
      <c r="VET89" s="888"/>
      <c r="VEU89" s="888"/>
      <c r="VEV89" s="888"/>
      <c r="VEW89" s="888"/>
      <c r="VEX89" s="888"/>
      <c r="VEY89" s="888"/>
      <c r="VEZ89" s="888"/>
      <c r="VFA89" s="888"/>
      <c r="VFB89" s="888"/>
      <c r="VFC89" s="888"/>
      <c r="VFD89" s="888"/>
      <c r="VFE89" s="888"/>
      <c r="VFF89" s="888"/>
      <c r="VFG89" s="888"/>
      <c r="VFH89" s="888"/>
      <c r="VFI89" s="888"/>
      <c r="VFJ89" s="888"/>
      <c r="VFK89" s="888"/>
      <c r="VFL89" s="888"/>
      <c r="VFM89" s="888"/>
      <c r="VFN89" s="888"/>
      <c r="VFO89" s="888"/>
      <c r="VFP89" s="888"/>
      <c r="VFQ89" s="888"/>
      <c r="VFR89" s="888"/>
      <c r="VFS89" s="888"/>
      <c r="VFT89" s="888"/>
      <c r="VFU89" s="888"/>
      <c r="VFV89" s="888"/>
      <c r="VFW89" s="888"/>
      <c r="VFX89" s="888"/>
      <c r="VFY89" s="888"/>
      <c r="VFZ89" s="888"/>
      <c r="VGA89" s="888"/>
      <c r="VGB89" s="888"/>
      <c r="VGC89" s="888"/>
      <c r="VGD89" s="888"/>
      <c r="VGE89" s="888"/>
      <c r="VGF89" s="888"/>
      <c r="VGG89" s="888"/>
      <c r="VGH89" s="888"/>
      <c r="VGI89" s="888"/>
      <c r="VGJ89" s="888"/>
      <c r="VGK89" s="888"/>
      <c r="VGL89" s="888"/>
      <c r="VGM89" s="888"/>
      <c r="VGN89" s="888"/>
      <c r="VGO89" s="888"/>
      <c r="VGP89" s="888"/>
      <c r="VGQ89" s="888"/>
      <c r="VGR89" s="888"/>
      <c r="VGS89" s="888"/>
      <c r="VGT89" s="888"/>
      <c r="VGU89" s="888"/>
      <c r="VGV89" s="888"/>
      <c r="VGW89" s="888"/>
      <c r="VGX89" s="888"/>
      <c r="VGY89" s="888"/>
      <c r="VGZ89" s="888"/>
      <c r="VHA89" s="888"/>
      <c r="VHB89" s="888"/>
      <c r="VHC89" s="888"/>
      <c r="VHD89" s="888"/>
      <c r="VHE89" s="888"/>
      <c r="VHF89" s="888"/>
      <c r="VHG89" s="888"/>
      <c r="VHH89" s="888"/>
      <c r="VHI89" s="888"/>
      <c r="VHJ89" s="888"/>
      <c r="VHK89" s="888"/>
      <c r="VHL89" s="888"/>
      <c r="VHM89" s="888"/>
      <c r="VHN89" s="888"/>
      <c r="VHO89" s="888"/>
      <c r="VHP89" s="888"/>
      <c r="VHQ89" s="888"/>
      <c r="VHR89" s="888"/>
      <c r="VHS89" s="888"/>
      <c r="VHT89" s="888"/>
      <c r="VHU89" s="888"/>
      <c r="VHV89" s="888"/>
      <c r="VHW89" s="888"/>
      <c r="VHX89" s="888"/>
      <c r="VHY89" s="888"/>
      <c r="VHZ89" s="888"/>
      <c r="VIA89" s="888"/>
      <c r="VIB89" s="888"/>
      <c r="VIC89" s="888"/>
      <c r="VID89" s="888"/>
      <c r="VIE89" s="888"/>
      <c r="VIF89" s="888"/>
      <c r="VIG89" s="888"/>
      <c r="VIH89" s="888"/>
      <c r="VII89" s="888"/>
      <c r="VIJ89" s="888"/>
      <c r="VIK89" s="888"/>
      <c r="VIL89" s="888"/>
      <c r="VIM89" s="888"/>
      <c r="VIN89" s="888"/>
      <c r="VIO89" s="888"/>
      <c r="VIP89" s="888"/>
      <c r="VIQ89" s="888"/>
      <c r="VIR89" s="888"/>
      <c r="VIS89" s="888"/>
      <c r="VIT89" s="888"/>
      <c r="VIU89" s="888"/>
      <c r="VIV89" s="888"/>
      <c r="VIW89" s="888"/>
      <c r="VIX89" s="888"/>
      <c r="VIY89" s="888"/>
      <c r="VIZ89" s="888"/>
      <c r="VJA89" s="888"/>
      <c r="VJB89" s="888"/>
      <c r="VJC89" s="888"/>
      <c r="VJD89" s="888"/>
      <c r="VJE89" s="888"/>
      <c r="VJF89" s="888"/>
      <c r="VJG89" s="888"/>
      <c r="VJH89" s="888"/>
      <c r="VJI89" s="888"/>
      <c r="VJJ89" s="888"/>
      <c r="VJK89" s="888"/>
      <c r="VJL89" s="888"/>
      <c r="VJM89" s="888"/>
      <c r="VJN89" s="888"/>
      <c r="VJO89" s="888"/>
      <c r="VJP89" s="888"/>
      <c r="VJQ89" s="888"/>
      <c r="VJR89" s="888"/>
      <c r="VJS89" s="888"/>
      <c r="VJT89" s="888"/>
      <c r="VJU89" s="888"/>
      <c r="VJV89" s="888"/>
      <c r="VJW89" s="888"/>
      <c r="VJX89" s="888"/>
      <c r="VJY89" s="888"/>
      <c r="VJZ89" s="888"/>
      <c r="VKA89" s="888"/>
      <c r="VKB89" s="888"/>
      <c r="VKC89" s="888"/>
      <c r="VKD89" s="888"/>
      <c r="VKE89" s="888"/>
      <c r="VKF89" s="888"/>
      <c r="VKG89" s="888"/>
      <c r="VKH89" s="888"/>
      <c r="VKI89" s="888"/>
      <c r="VKJ89" s="888"/>
      <c r="VKK89" s="888"/>
      <c r="VKL89" s="888"/>
      <c r="VKM89" s="888"/>
      <c r="VKN89" s="888"/>
      <c r="VKO89" s="888"/>
      <c r="VKP89" s="888"/>
      <c r="VKQ89" s="888"/>
      <c r="VKR89" s="888"/>
      <c r="VKS89" s="888"/>
      <c r="VKT89" s="888"/>
      <c r="VKU89" s="888"/>
      <c r="VKV89" s="888"/>
      <c r="VKW89" s="888"/>
      <c r="VKX89" s="888"/>
      <c r="VKY89" s="888"/>
      <c r="VKZ89" s="888"/>
      <c r="VLA89" s="888"/>
      <c r="VLB89" s="888"/>
      <c r="VLC89" s="888"/>
      <c r="VLD89" s="888"/>
      <c r="VLE89" s="888"/>
      <c r="VLF89" s="888"/>
      <c r="VLG89" s="888"/>
      <c r="VLH89" s="888"/>
      <c r="VLI89" s="888"/>
      <c r="VLJ89" s="888"/>
      <c r="VLK89" s="888"/>
      <c r="VLL89" s="888"/>
      <c r="VLM89" s="888"/>
      <c r="VLN89" s="888"/>
      <c r="VLO89" s="888"/>
      <c r="VLP89" s="888"/>
      <c r="VLQ89" s="888"/>
      <c r="VLR89" s="888"/>
      <c r="VLS89" s="888"/>
      <c r="VLT89" s="888"/>
      <c r="VLU89" s="888"/>
      <c r="VLV89" s="888"/>
      <c r="VLW89" s="888"/>
      <c r="VLX89" s="888"/>
      <c r="VLY89" s="888"/>
      <c r="VLZ89" s="888"/>
      <c r="VMA89" s="888"/>
      <c r="VMB89" s="888"/>
      <c r="VMC89" s="888"/>
      <c r="VMD89" s="888"/>
      <c r="VME89" s="888"/>
      <c r="VMF89" s="888"/>
      <c r="VMG89" s="888"/>
      <c r="VMH89" s="888"/>
      <c r="VMI89" s="888"/>
      <c r="VMJ89" s="888"/>
      <c r="VMK89" s="888"/>
      <c r="VML89" s="888"/>
      <c r="VMM89" s="888"/>
      <c r="VMN89" s="888"/>
      <c r="VMO89" s="888"/>
      <c r="VMP89" s="888"/>
      <c r="VMQ89" s="888"/>
      <c r="VMR89" s="888"/>
      <c r="VMS89" s="888"/>
      <c r="VMT89" s="888"/>
      <c r="VMU89" s="888"/>
      <c r="VMV89" s="888"/>
      <c r="VMW89" s="888"/>
      <c r="VMX89" s="888"/>
      <c r="VMY89" s="888"/>
      <c r="VMZ89" s="888"/>
      <c r="VNA89" s="888"/>
      <c r="VNB89" s="888"/>
      <c r="VNC89" s="888"/>
      <c r="VND89" s="888"/>
      <c r="VNE89" s="888"/>
      <c r="VNF89" s="888"/>
      <c r="VNG89" s="888"/>
      <c r="VNH89" s="888"/>
      <c r="VNI89" s="888"/>
      <c r="VNJ89" s="888"/>
      <c r="VNK89" s="888"/>
      <c r="VNL89" s="888"/>
      <c r="VNM89" s="888"/>
      <c r="VNN89" s="888"/>
      <c r="VNO89" s="888"/>
      <c r="VNP89" s="888"/>
      <c r="VNQ89" s="888"/>
      <c r="VNR89" s="888"/>
      <c r="VNS89" s="888"/>
      <c r="VNT89" s="888"/>
      <c r="VNU89" s="888"/>
      <c r="VNV89" s="888"/>
      <c r="VNW89" s="888"/>
      <c r="VNX89" s="888"/>
      <c r="VNY89" s="888"/>
      <c r="VNZ89" s="888"/>
      <c r="VOA89" s="888"/>
      <c r="VOB89" s="888"/>
      <c r="VOC89" s="888"/>
      <c r="VOD89" s="888"/>
      <c r="VOE89" s="888"/>
      <c r="VOF89" s="888"/>
      <c r="VOG89" s="888"/>
      <c r="VOH89" s="888"/>
      <c r="VOI89" s="888"/>
      <c r="VOJ89" s="888"/>
      <c r="VOK89" s="888"/>
      <c r="VOL89" s="888"/>
      <c r="VOM89" s="888"/>
      <c r="VON89" s="888"/>
      <c r="VOO89" s="888"/>
      <c r="VOP89" s="888"/>
      <c r="VOQ89" s="888"/>
      <c r="VOR89" s="888"/>
      <c r="VOS89" s="888"/>
      <c r="VOT89" s="888"/>
      <c r="VOU89" s="888"/>
      <c r="VOV89" s="888"/>
      <c r="VOW89" s="888"/>
      <c r="VOX89" s="888"/>
      <c r="VOY89" s="888"/>
      <c r="VOZ89" s="888"/>
      <c r="VPA89" s="888"/>
      <c r="VPB89" s="888"/>
      <c r="VPC89" s="888"/>
      <c r="VPD89" s="888"/>
      <c r="VPE89" s="888"/>
      <c r="VPF89" s="888"/>
      <c r="VPG89" s="888"/>
      <c r="VPH89" s="888"/>
      <c r="VPI89" s="888"/>
      <c r="VPJ89" s="888"/>
      <c r="VPK89" s="888"/>
      <c r="VPL89" s="888"/>
      <c r="VPM89" s="888"/>
      <c r="VPN89" s="888"/>
      <c r="VPO89" s="888"/>
      <c r="VPP89" s="888"/>
      <c r="VPQ89" s="888"/>
      <c r="VPR89" s="888"/>
      <c r="VPS89" s="888"/>
      <c r="VPT89" s="888"/>
      <c r="VPU89" s="888"/>
      <c r="VPV89" s="888"/>
      <c r="VPW89" s="888"/>
      <c r="VPX89" s="888"/>
      <c r="VPY89" s="888"/>
      <c r="VPZ89" s="888"/>
      <c r="VQA89" s="888"/>
      <c r="VQB89" s="888"/>
      <c r="VQC89" s="888"/>
      <c r="VQD89" s="888"/>
      <c r="VQE89" s="888"/>
      <c r="VQF89" s="888"/>
      <c r="VQG89" s="888"/>
      <c r="VQH89" s="888"/>
      <c r="VQI89" s="888"/>
      <c r="VQJ89" s="888"/>
      <c r="VQK89" s="888"/>
      <c r="VQL89" s="888"/>
      <c r="VQM89" s="888"/>
      <c r="VQN89" s="888"/>
      <c r="VQO89" s="888"/>
      <c r="VQP89" s="888"/>
      <c r="VQQ89" s="888"/>
      <c r="VQR89" s="888"/>
      <c r="VQS89" s="888"/>
      <c r="VQT89" s="888"/>
      <c r="VQU89" s="888"/>
      <c r="VQV89" s="888"/>
      <c r="VQW89" s="888"/>
      <c r="VQX89" s="888"/>
      <c r="VQY89" s="888"/>
      <c r="VQZ89" s="888"/>
      <c r="VRA89" s="888"/>
      <c r="VRB89" s="888"/>
      <c r="VRC89" s="888"/>
      <c r="VRD89" s="888"/>
      <c r="VRE89" s="888"/>
      <c r="VRF89" s="888"/>
      <c r="VRG89" s="888"/>
      <c r="VRH89" s="888"/>
      <c r="VRI89" s="888"/>
      <c r="VRJ89" s="888"/>
      <c r="VRK89" s="888"/>
      <c r="VRL89" s="888"/>
      <c r="VRM89" s="888"/>
      <c r="VRN89" s="888"/>
      <c r="VRO89" s="888"/>
      <c r="VRP89" s="888"/>
      <c r="VRQ89" s="888"/>
      <c r="VRR89" s="888"/>
      <c r="VRS89" s="888"/>
      <c r="VRT89" s="888"/>
      <c r="VRU89" s="888"/>
      <c r="VRV89" s="888"/>
      <c r="VRW89" s="888"/>
      <c r="VRX89" s="888"/>
      <c r="VRY89" s="888"/>
      <c r="VRZ89" s="888"/>
      <c r="VSA89" s="888"/>
      <c r="VSB89" s="888"/>
      <c r="VSC89" s="888"/>
      <c r="VSD89" s="888"/>
      <c r="VSE89" s="888"/>
      <c r="VSF89" s="888"/>
      <c r="VSG89" s="888"/>
      <c r="VSH89" s="888"/>
      <c r="VSI89" s="888"/>
      <c r="VSJ89" s="888"/>
      <c r="VSK89" s="888"/>
      <c r="VSL89" s="888"/>
      <c r="VSM89" s="888"/>
      <c r="VSN89" s="888"/>
      <c r="VSO89" s="888"/>
      <c r="VSP89" s="888"/>
      <c r="VSQ89" s="888"/>
      <c r="VSR89" s="888"/>
      <c r="VSS89" s="888"/>
      <c r="VST89" s="888"/>
      <c r="VSU89" s="888"/>
      <c r="VSV89" s="888"/>
      <c r="VSW89" s="888"/>
      <c r="VSX89" s="888"/>
      <c r="VSY89" s="888"/>
      <c r="VSZ89" s="888"/>
      <c r="VTA89" s="888"/>
      <c r="VTB89" s="888"/>
      <c r="VTC89" s="888"/>
      <c r="VTD89" s="888"/>
      <c r="VTE89" s="888"/>
      <c r="VTF89" s="888"/>
      <c r="VTG89" s="888"/>
      <c r="VTH89" s="888"/>
      <c r="VTI89" s="888"/>
      <c r="VTJ89" s="888"/>
      <c r="VTK89" s="888"/>
      <c r="VTL89" s="888"/>
      <c r="VTM89" s="888"/>
      <c r="VTN89" s="888"/>
      <c r="VTO89" s="888"/>
      <c r="VTP89" s="888"/>
      <c r="VTQ89" s="888"/>
      <c r="VTR89" s="888"/>
      <c r="VTS89" s="888"/>
      <c r="VTT89" s="888"/>
      <c r="VTU89" s="888"/>
      <c r="VTV89" s="888"/>
      <c r="VTW89" s="888"/>
      <c r="VTX89" s="888"/>
      <c r="VTY89" s="888"/>
      <c r="VTZ89" s="888"/>
      <c r="VUA89" s="888"/>
      <c r="VUB89" s="888"/>
      <c r="VUC89" s="888"/>
      <c r="VUD89" s="888"/>
      <c r="VUE89" s="888"/>
      <c r="VUF89" s="888"/>
      <c r="VUG89" s="888"/>
      <c r="VUH89" s="888"/>
      <c r="VUI89" s="888"/>
      <c r="VUJ89" s="888"/>
      <c r="VUK89" s="888"/>
      <c r="VUL89" s="888"/>
      <c r="VUM89" s="888"/>
      <c r="VUN89" s="888"/>
      <c r="VUO89" s="888"/>
      <c r="VUP89" s="888"/>
      <c r="VUQ89" s="888"/>
      <c r="VUR89" s="888"/>
      <c r="VUS89" s="888"/>
      <c r="VUT89" s="888"/>
      <c r="VUU89" s="888"/>
      <c r="VUV89" s="888"/>
      <c r="VUW89" s="888"/>
      <c r="VUX89" s="888"/>
      <c r="VUY89" s="888"/>
      <c r="VUZ89" s="888"/>
      <c r="VVA89" s="888"/>
      <c r="VVB89" s="888"/>
      <c r="VVC89" s="888"/>
      <c r="VVD89" s="888"/>
      <c r="VVE89" s="888"/>
      <c r="VVF89" s="888"/>
      <c r="VVG89" s="888"/>
      <c r="VVH89" s="888"/>
      <c r="VVI89" s="888"/>
      <c r="VVJ89" s="888"/>
      <c r="VVK89" s="888"/>
      <c r="VVL89" s="888"/>
      <c r="VVM89" s="888"/>
      <c r="VVN89" s="888"/>
      <c r="VVO89" s="888"/>
      <c r="VVP89" s="888"/>
      <c r="VVQ89" s="888"/>
      <c r="VVR89" s="888"/>
      <c r="VVS89" s="888"/>
      <c r="VVT89" s="888"/>
      <c r="VVU89" s="888"/>
      <c r="VVV89" s="888"/>
      <c r="VVW89" s="888"/>
      <c r="VVX89" s="888"/>
      <c r="VVY89" s="888"/>
      <c r="VVZ89" s="888"/>
      <c r="VWA89" s="888"/>
      <c r="VWB89" s="888"/>
      <c r="VWC89" s="888"/>
      <c r="VWD89" s="888"/>
      <c r="VWE89" s="888"/>
      <c r="VWF89" s="888"/>
      <c r="VWG89" s="888"/>
      <c r="VWH89" s="888"/>
      <c r="VWI89" s="888"/>
      <c r="VWJ89" s="888"/>
      <c r="VWK89" s="888"/>
      <c r="VWL89" s="888"/>
      <c r="VWM89" s="888"/>
      <c r="VWN89" s="888"/>
      <c r="VWO89" s="888"/>
      <c r="VWP89" s="888"/>
      <c r="VWQ89" s="888"/>
      <c r="VWR89" s="888"/>
      <c r="VWS89" s="888"/>
      <c r="VWT89" s="888"/>
      <c r="VWU89" s="888"/>
      <c r="VWV89" s="888"/>
      <c r="VWW89" s="888"/>
      <c r="VWX89" s="888"/>
      <c r="VWY89" s="888"/>
      <c r="VWZ89" s="888"/>
      <c r="VXA89" s="888"/>
      <c r="VXB89" s="888"/>
      <c r="VXC89" s="888"/>
      <c r="VXD89" s="888"/>
      <c r="VXE89" s="888"/>
      <c r="VXF89" s="888"/>
      <c r="VXG89" s="888"/>
      <c r="VXH89" s="888"/>
      <c r="VXI89" s="888"/>
      <c r="VXJ89" s="888"/>
      <c r="VXK89" s="888"/>
      <c r="VXL89" s="888"/>
      <c r="VXM89" s="888"/>
      <c r="VXN89" s="888"/>
      <c r="VXO89" s="888"/>
      <c r="VXP89" s="888"/>
      <c r="VXQ89" s="888"/>
      <c r="VXR89" s="888"/>
      <c r="VXS89" s="888"/>
      <c r="VXT89" s="888"/>
      <c r="VXU89" s="888"/>
      <c r="VXV89" s="888"/>
      <c r="VXW89" s="888"/>
      <c r="VXX89" s="888"/>
      <c r="VXY89" s="888"/>
      <c r="VXZ89" s="888"/>
      <c r="VYA89" s="888"/>
      <c r="VYB89" s="888"/>
      <c r="VYC89" s="888"/>
      <c r="VYD89" s="888"/>
      <c r="VYE89" s="888"/>
      <c r="VYF89" s="888"/>
      <c r="VYG89" s="888"/>
      <c r="VYH89" s="888"/>
      <c r="VYI89" s="888"/>
      <c r="VYJ89" s="888"/>
      <c r="VYK89" s="888"/>
      <c r="VYL89" s="888"/>
      <c r="VYM89" s="888"/>
      <c r="VYN89" s="888"/>
      <c r="VYO89" s="888"/>
      <c r="VYP89" s="888"/>
      <c r="VYQ89" s="888"/>
      <c r="VYR89" s="888"/>
      <c r="VYS89" s="888"/>
      <c r="VYT89" s="888"/>
      <c r="VYU89" s="888"/>
      <c r="VYV89" s="888"/>
      <c r="VYW89" s="888"/>
      <c r="VYX89" s="888"/>
      <c r="VYY89" s="888"/>
      <c r="VYZ89" s="888"/>
      <c r="VZA89" s="888"/>
      <c r="VZB89" s="888"/>
      <c r="VZC89" s="888"/>
      <c r="VZD89" s="888"/>
      <c r="VZE89" s="888"/>
      <c r="VZF89" s="888"/>
      <c r="VZG89" s="888"/>
      <c r="VZH89" s="888"/>
      <c r="VZI89" s="888"/>
      <c r="VZJ89" s="888"/>
      <c r="VZK89" s="888"/>
      <c r="VZL89" s="888"/>
      <c r="VZM89" s="888"/>
      <c r="VZN89" s="888"/>
      <c r="VZO89" s="888"/>
      <c r="VZP89" s="888"/>
      <c r="VZQ89" s="888"/>
      <c r="VZR89" s="888"/>
      <c r="VZS89" s="888"/>
      <c r="VZT89" s="888"/>
      <c r="VZU89" s="888"/>
      <c r="VZV89" s="888"/>
      <c r="VZW89" s="888"/>
      <c r="VZX89" s="888"/>
      <c r="VZY89" s="888"/>
      <c r="VZZ89" s="888"/>
      <c r="WAA89" s="888"/>
      <c r="WAB89" s="888"/>
      <c r="WAC89" s="888"/>
      <c r="WAD89" s="888"/>
      <c r="WAE89" s="888"/>
      <c r="WAF89" s="888"/>
      <c r="WAG89" s="888"/>
      <c r="WAH89" s="888"/>
      <c r="WAI89" s="888"/>
      <c r="WAJ89" s="888"/>
      <c r="WAK89" s="888"/>
      <c r="WAL89" s="888"/>
      <c r="WAM89" s="888"/>
      <c r="WAN89" s="888"/>
      <c r="WAO89" s="888"/>
      <c r="WAP89" s="888"/>
      <c r="WAQ89" s="888"/>
      <c r="WAR89" s="888"/>
      <c r="WAS89" s="888"/>
      <c r="WAT89" s="888"/>
      <c r="WAU89" s="888"/>
      <c r="WAV89" s="888"/>
      <c r="WAW89" s="888"/>
      <c r="WAX89" s="888"/>
      <c r="WAY89" s="888"/>
      <c r="WAZ89" s="888"/>
      <c r="WBA89" s="888"/>
      <c r="WBB89" s="888"/>
      <c r="WBC89" s="888"/>
      <c r="WBD89" s="888"/>
      <c r="WBE89" s="888"/>
      <c r="WBF89" s="888"/>
      <c r="WBG89" s="888"/>
      <c r="WBH89" s="888"/>
      <c r="WBI89" s="888"/>
      <c r="WBJ89" s="888"/>
      <c r="WBK89" s="888"/>
      <c r="WBL89" s="888"/>
      <c r="WBM89" s="888"/>
      <c r="WBN89" s="888"/>
      <c r="WBO89" s="888"/>
      <c r="WBP89" s="888"/>
      <c r="WBQ89" s="888"/>
      <c r="WBR89" s="888"/>
      <c r="WBS89" s="888"/>
      <c r="WBT89" s="888"/>
      <c r="WBU89" s="888"/>
      <c r="WBV89" s="888"/>
      <c r="WBW89" s="888"/>
      <c r="WBX89" s="888"/>
      <c r="WBY89" s="888"/>
      <c r="WBZ89" s="888"/>
      <c r="WCA89" s="888"/>
      <c r="WCB89" s="888"/>
      <c r="WCC89" s="888"/>
      <c r="WCD89" s="888"/>
      <c r="WCE89" s="888"/>
      <c r="WCF89" s="888"/>
      <c r="WCG89" s="888"/>
      <c r="WCH89" s="888"/>
      <c r="WCI89" s="888"/>
      <c r="WCJ89" s="888"/>
      <c r="WCK89" s="888"/>
      <c r="WCL89" s="888"/>
      <c r="WCM89" s="888"/>
      <c r="WCN89" s="888"/>
      <c r="WCO89" s="888"/>
      <c r="WCP89" s="888"/>
      <c r="WCQ89" s="888"/>
      <c r="WCR89" s="888"/>
      <c r="WCS89" s="888"/>
      <c r="WCT89" s="888"/>
      <c r="WCU89" s="888"/>
      <c r="WCV89" s="888"/>
      <c r="WCW89" s="888"/>
      <c r="WCX89" s="888"/>
      <c r="WCY89" s="888"/>
      <c r="WCZ89" s="888"/>
      <c r="WDA89" s="888"/>
      <c r="WDB89" s="888"/>
      <c r="WDC89" s="888"/>
      <c r="WDD89" s="888"/>
      <c r="WDE89" s="888"/>
      <c r="WDF89" s="888"/>
      <c r="WDG89" s="888"/>
      <c r="WDH89" s="888"/>
      <c r="WDI89" s="888"/>
      <c r="WDJ89" s="888"/>
      <c r="WDK89" s="888"/>
      <c r="WDL89" s="888"/>
      <c r="WDM89" s="888"/>
      <c r="WDN89" s="888"/>
      <c r="WDO89" s="888"/>
      <c r="WDP89" s="888"/>
      <c r="WDQ89" s="888"/>
      <c r="WDR89" s="888"/>
      <c r="WDS89" s="888"/>
      <c r="WDT89" s="888"/>
      <c r="WDU89" s="888"/>
      <c r="WDV89" s="888"/>
      <c r="WDW89" s="888"/>
      <c r="WDX89" s="888"/>
      <c r="WDY89" s="888"/>
      <c r="WDZ89" s="888"/>
      <c r="WEA89" s="888"/>
      <c r="WEB89" s="888"/>
      <c r="WEC89" s="888"/>
      <c r="WED89" s="888"/>
      <c r="WEE89" s="888"/>
      <c r="WEF89" s="888"/>
      <c r="WEG89" s="888"/>
      <c r="WEH89" s="888"/>
      <c r="WEI89" s="888"/>
      <c r="WEJ89" s="888"/>
      <c r="WEK89" s="888"/>
      <c r="WEL89" s="888"/>
      <c r="WEM89" s="888"/>
      <c r="WEN89" s="888"/>
      <c r="WEO89" s="888"/>
      <c r="WEP89" s="888"/>
      <c r="WEQ89" s="888"/>
      <c r="WER89" s="888"/>
      <c r="WES89" s="888"/>
      <c r="WET89" s="888"/>
      <c r="WEU89" s="888"/>
      <c r="WEV89" s="888"/>
      <c r="WEW89" s="888"/>
      <c r="WEX89" s="888"/>
      <c r="WEY89" s="888"/>
      <c r="WEZ89" s="888"/>
      <c r="WFA89" s="888"/>
      <c r="WFB89" s="888"/>
      <c r="WFC89" s="888"/>
      <c r="WFD89" s="888"/>
      <c r="WFE89" s="888"/>
      <c r="WFF89" s="888"/>
      <c r="WFG89" s="888"/>
      <c r="WFH89" s="888"/>
      <c r="WFI89" s="888"/>
      <c r="WFJ89" s="888"/>
      <c r="WFK89" s="888"/>
      <c r="WFL89" s="888"/>
      <c r="WFM89" s="888"/>
      <c r="WFN89" s="888"/>
      <c r="WFO89" s="888"/>
      <c r="WFP89" s="888"/>
      <c r="WFQ89" s="888"/>
      <c r="WFR89" s="888"/>
      <c r="WFS89" s="888"/>
      <c r="WFT89" s="888"/>
      <c r="WFU89" s="888"/>
      <c r="WFV89" s="888"/>
      <c r="WFW89" s="888"/>
      <c r="WFX89" s="888"/>
      <c r="WFY89" s="888"/>
      <c r="WFZ89" s="888"/>
      <c r="WGA89" s="888"/>
      <c r="WGB89" s="888"/>
      <c r="WGC89" s="888"/>
      <c r="WGD89" s="888"/>
      <c r="WGE89" s="888"/>
      <c r="WGF89" s="888"/>
      <c r="WGG89" s="888"/>
      <c r="WGH89" s="888"/>
      <c r="WGI89" s="888"/>
      <c r="WGJ89" s="888"/>
      <c r="WGK89" s="888"/>
      <c r="WGL89" s="888"/>
      <c r="WGM89" s="888"/>
      <c r="WGN89" s="888"/>
      <c r="WGO89" s="888"/>
      <c r="WGP89" s="888"/>
      <c r="WGQ89" s="888"/>
      <c r="WGR89" s="888"/>
      <c r="WGS89" s="888"/>
      <c r="WGT89" s="888"/>
      <c r="WGU89" s="888"/>
      <c r="WGV89" s="888"/>
      <c r="WGW89" s="888"/>
      <c r="WGX89" s="888"/>
      <c r="WGY89" s="888"/>
      <c r="WGZ89" s="888"/>
      <c r="WHA89" s="888"/>
      <c r="WHB89" s="888"/>
      <c r="WHC89" s="888"/>
      <c r="WHD89" s="888"/>
      <c r="WHE89" s="888"/>
      <c r="WHF89" s="888"/>
      <c r="WHG89" s="888"/>
      <c r="WHH89" s="888"/>
      <c r="WHI89" s="888"/>
      <c r="WHJ89" s="888"/>
      <c r="WHK89" s="888"/>
      <c r="WHL89" s="888"/>
      <c r="WHM89" s="888"/>
      <c r="WHN89" s="888"/>
      <c r="WHO89" s="888"/>
      <c r="WHP89" s="888"/>
      <c r="WHQ89" s="888"/>
      <c r="WHR89" s="888"/>
      <c r="WHS89" s="888"/>
      <c r="WHT89" s="888"/>
      <c r="WHU89" s="888"/>
      <c r="WHV89" s="888"/>
      <c r="WHW89" s="888"/>
      <c r="WHX89" s="888"/>
      <c r="WHY89" s="888"/>
      <c r="WHZ89" s="888"/>
      <c r="WIA89" s="888"/>
      <c r="WIB89" s="888"/>
      <c r="WIC89" s="888"/>
      <c r="WID89" s="888"/>
      <c r="WIE89" s="888"/>
      <c r="WIF89" s="888"/>
      <c r="WIG89" s="888"/>
      <c r="WIH89" s="888"/>
      <c r="WII89" s="888"/>
      <c r="WIJ89" s="888"/>
      <c r="WIK89" s="888"/>
      <c r="WIL89" s="888"/>
      <c r="WIM89" s="888"/>
      <c r="WIN89" s="888"/>
      <c r="WIO89" s="888"/>
      <c r="WIP89" s="888"/>
      <c r="WIQ89" s="888"/>
      <c r="WIR89" s="888"/>
      <c r="WIS89" s="888"/>
      <c r="WIT89" s="888"/>
      <c r="WIU89" s="888"/>
      <c r="WIV89" s="888"/>
      <c r="WIW89" s="888"/>
      <c r="WIX89" s="888"/>
      <c r="WIY89" s="888"/>
      <c r="WIZ89" s="888"/>
      <c r="WJA89" s="888"/>
      <c r="WJB89" s="888"/>
      <c r="WJC89" s="888"/>
      <c r="WJD89" s="888"/>
      <c r="WJE89" s="888"/>
      <c r="WJF89" s="888"/>
      <c r="WJG89" s="888"/>
      <c r="WJH89" s="888"/>
      <c r="WJI89" s="888"/>
      <c r="WJJ89" s="888"/>
      <c r="WJK89" s="888"/>
      <c r="WJL89" s="888"/>
      <c r="WJM89" s="888"/>
      <c r="WJN89" s="888"/>
      <c r="WJO89" s="888"/>
      <c r="WJP89" s="888"/>
      <c r="WJQ89" s="888"/>
      <c r="WJR89" s="888"/>
      <c r="WJS89" s="888"/>
      <c r="WJT89" s="888"/>
      <c r="WJU89" s="888"/>
      <c r="WJV89" s="888"/>
      <c r="WJW89" s="888"/>
      <c r="WJX89" s="888"/>
      <c r="WJY89" s="888"/>
      <c r="WJZ89" s="888"/>
      <c r="WKA89" s="888"/>
      <c r="WKB89" s="888"/>
      <c r="WKC89" s="888"/>
      <c r="WKD89" s="888"/>
      <c r="WKE89" s="888"/>
      <c r="WKF89" s="888"/>
      <c r="WKG89" s="888"/>
      <c r="WKH89" s="888"/>
      <c r="WKI89" s="888"/>
      <c r="WKJ89" s="888"/>
      <c r="WKK89" s="888"/>
      <c r="WKL89" s="888"/>
      <c r="WKM89" s="888"/>
      <c r="WKN89" s="888"/>
      <c r="WKO89" s="888"/>
      <c r="WKP89" s="888"/>
      <c r="WKQ89" s="888"/>
      <c r="WKR89" s="888"/>
      <c r="WKS89" s="888"/>
      <c r="WKT89" s="888"/>
      <c r="WKU89" s="888"/>
      <c r="WKV89" s="888"/>
      <c r="WKW89" s="888"/>
      <c r="WKX89" s="888"/>
      <c r="WKY89" s="888"/>
      <c r="WKZ89" s="888"/>
      <c r="WLA89" s="888"/>
      <c r="WLB89" s="888"/>
      <c r="WLC89" s="888"/>
      <c r="WLD89" s="888"/>
      <c r="WLE89" s="888"/>
      <c r="WLF89" s="888"/>
      <c r="WLG89" s="888"/>
      <c r="WLH89" s="888"/>
      <c r="WLI89" s="888"/>
      <c r="WLJ89" s="888"/>
      <c r="WLK89" s="888"/>
      <c r="WLL89" s="888"/>
      <c r="WLM89" s="888"/>
      <c r="WLN89" s="888"/>
      <c r="WLO89" s="888"/>
      <c r="WLP89" s="888"/>
      <c r="WLQ89" s="888"/>
      <c r="WLR89" s="888"/>
      <c r="WLS89" s="888"/>
      <c r="WLT89" s="888"/>
      <c r="WLU89" s="888"/>
      <c r="WLV89" s="888"/>
      <c r="WLW89" s="888"/>
      <c r="WLX89" s="888"/>
      <c r="WLY89" s="888"/>
      <c r="WLZ89" s="888"/>
      <c r="WMA89" s="888"/>
      <c r="WMB89" s="888"/>
      <c r="WMC89" s="888"/>
      <c r="WMD89" s="888"/>
      <c r="WME89" s="888"/>
      <c r="WMF89" s="888"/>
      <c r="WMG89" s="888"/>
      <c r="WMH89" s="888"/>
      <c r="WMI89" s="888"/>
      <c r="WMJ89" s="888"/>
      <c r="WMK89" s="888"/>
      <c r="WML89" s="888"/>
      <c r="WMM89" s="888"/>
      <c r="WMN89" s="888"/>
      <c r="WMO89" s="888"/>
      <c r="WMP89" s="888"/>
      <c r="WMQ89" s="888"/>
      <c r="WMR89" s="888"/>
      <c r="WMS89" s="888"/>
      <c r="WMT89" s="888"/>
      <c r="WMU89" s="888"/>
      <c r="WMV89" s="888"/>
      <c r="WMW89" s="888"/>
      <c r="WMX89" s="888"/>
      <c r="WMY89" s="888"/>
      <c r="WMZ89" s="888"/>
      <c r="WNA89" s="888"/>
      <c r="WNB89" s="888"/>
      <c r="WNC89" s="888"/>
      <c r="WND89" s="888"/>
      <c r="WNE89" s="888"/>
      <c r="WNF89" s="888"/>
      <c r="WNG89" s="888"/>
      <c r="WNH89" s="888"/>
      <c r="WNI89" s="888"/>
      <c r="WNJ89" s="888"/>
      <c r="WNK89" s="888"/>
      <c r="WNL89" s="888"/>
      <c r="WNM89" s="888"/>
      <c r="WNN89" s="888"/>
      <c r="WNO89" s="888"/>
      <c r="WNP89" s="888"/>
      <c r="WNQ89" s="888"/>
      <c r="WNR89" s="888"/>
      <c r="WNS89" s="888"/>
      <c r="WNT89" s="888"/>
      <c r="WNU89" s="888"/>
      <c r="WNV89" s="888"/>
      <c r="WNW89" s="888"/>
      <c r="WNX89" s="888"/>
      <c r="WNY89" s="888"/>
      <c r="WNZ89" s="888"/>
      <c r="WOA89" s="888"/>
      <c r="WOB89" s="888"/>
      <c r="WOC89" s="888"/>
      <c r="WOD89" s="888"/>
      <c r="WOE89" s="888"/>
      <c r="WOF89" s="888"/>
      <c r="WOG89" s="888"/>
      <c r="WOH89" s="888"/>
      <c r="WOI89" s="888"/>
      <c r="WOJ89" s="888"/>
      <c r="WOK89" s="888"/>
      <c r="WOL89" s="888"/>
      <c r="WOM89" s="888"/>
      <c r="WON89" s="888"/>
      <c r="WOO89" s="888"/>
      <c r="WOP89" s="888"/>
      <c r="WOQ89" s="888"/>
      <c r="WOR89" s="888"/>
      <c r="WOS89" s="888"/>
      <c r="WOT89" s="888"/>
      <c r="WOU89" s="888"/>
      <c r="WOV89" s="888"/>
      <c r="WOW89" s="888"/>
      <c r="WOX89" s="888"/>
      <c r="WOY89" s="888"/>
      <c r="WOZ89" s="888"/>
      <c r="WPA89" s="888"/>
      <c r="WPB89" s="888"/>
      <c r="WPC89" s="888"/>
      <c r="WPD89" s="888"/>
      <c r="WPE89" s="888"/>
      <c r="WPF89" s="888"/>
      <c r="WPG89" s="888"/>
      <c r="WPH89" s="888"/>
      <c r="WPI89" s="888"/>
      <c r="WPJ89" s="888"/>
      <c r="WPK89" s="888"/>
      <c r="WPL89" s="888"/>
      <c r="WPM89" s="888"/>
      <c r="WPN89" s="888"/>
      <c r="WPO89" s="888"/>
      <c r="WPP89" s="888"/>
      <c r="WPQ89" s="888"/>
      <c r="WPR89" s="888"/>
      <c r="WPS89" s="888"/>
      <c r="WPT89" s="888"/>
      <c r="WPU89" s="888"/>
      <c r="WPV89" s="888"/>
      <c r="WPW89" s="888"/>
      <c r="WPX89" s="888"/>
      <c r="WPY89" s="888"/>
      <c r="WPZ89" s="888"/>
      <c r="WQA89" s="888"/>
      <c r="WQB89" s="888"/>
      <c r="WQC89" s="888"/>
      <c r="WQD89" s="888"/>
      <c r="WQE89" s="888"/>
      <c r="WQF89" s="888"/>
      <c r="WQG89" s="888"/>
      <c r="WQH89" s="888"/>
      <c r="WQI89" s="888"/>
      <c r="WQJ89" s="888"/>
      <c r="WQK89" s="888"/>
      <c r="WQL89" s="888"/>
      <c r="WQM89" s="888"/>
      <c r="WQN89" s="888"/>
      <c r="WQO89" s="888"/>
      <c r="WQP89" s="888"/>
      <c r="WQQ89" s="888"/>
      <c r="WQR89" s="888"/>
      <c r="WQS89" s="888"/>
      <c r="WQT89" s="888"/>
      <c r="WQU89" s="888"/>
      <c r="WQV89" s="888"/>
      <c r="WQW89" s="888"/>
      <c r="WQX89" s="888"/>
      <c r="WQY89" s="888"/>
      <c r="WQZ89" s="888"/>
      <c r="WRA89" s="888"/>
      <c r="WRB89" s="888"/>
      <c r="WRC89" s="888"/>
      <c r="WRD89" s="888"/>
      <c r="WRE89" s="888"/>
      <c r="WRF89" s="888"/>
      <c r="WRG89" s="888"/>
      <c r="WRH89" s="888"/>
      <c r="WRI89" s="888"/>
      <c r="WRJ89" s="888"/>
      <c r="WRK89" s="888"/>
      <c r="WRL89" s="888"/>
      <c r="WRM89" s="888"/>
      <c r="WRN89" s="888"/>
      <c r="WRO89" s="888"/>
      <c r="WRP89" s="888"/>
      <c r="WRQ89" s="888"/>
      <c r="WRR89" s="888"/>
      <c r="WRS89" s="888"/>
      <c r="WRT89" s="888"/>
      <c r="WRU89" s="888"/>
      <c r="WRV89" s="888"/>
      <c r="WRW89" s="888"/>
      <c r="WRX89" s="888"/>
      <c r="WRY89" s="888"/>
      <c r="WRZ89" s="888"/>
      <c r="WSA89" s="888"/>
      <c r="WSB89" s="888"/>
      <c r="WSC89" s="888"/>
      <c r="WSD89" s="888"/>
      <c r="WSE89" s="888"/>
      <c r="WSF89" s="888"/>
      <c r="WSG89" s="888"/>
      <c r="WSH89" s="888"/>
      <c r="WSI89" s="888"/>
      <c r="WSJ89" s="888"/>
      <c r="WSK89" s="888"/>
      <c r="WSL89" s="888"/>
      <c r="WSM89" s="888"/>
      <c r="WSN89" s="888"/>
      <c r="WSO89" s="888"/>
      <c r="WSP89" s="888"/>
      <c r="WSQ89" s="888"/>
      <c r="WSR89" s="888"/>
      <c r="WSS89" s="888"/>
      <c r="WST89" s="888"/>
      <c r="WSU89" s="888"/>
      <c r="WSV89" s="888"/>
      <c r="WSW89" s="888"/>
      <c r="WSX89" s="888"/>
      <c r="WSY89" s="888"/>
      <c r="WSZ89" s="888"/>
      <c r="WTA89" s="888"/>
      <c r="WTB89" s="888"/>
      <c r="WTC89" s="888"/>
      <c r="WTD89" s="888"/>
      <c r="WTE89" s="888"/>
      <c r="WTF89" s="888"/>
      <c r="WTG89" s="888"/>
      <c r="WTH89" s="888"/>
      <c r="WTI89" s="888"/>
      <c r="WTJ89" s="888"/>
      <c r="WTK89" s="888"/>
      <c r="WTL89" s="888"/>
      <c r="WTM89" s="888"/>
      <c r="WTN89" s="888"/>
      <c r="WTO89" s="888"/>
      <c r="WTP89" s="888"/>
      <c r="WTQ89" s="888"/>
      <c r="WTR89" s="888"/>
      <c r="WTS89" s="888"/>
      <c r="WTT89" s="888"/>
      <c r="WTU89" s="888"/>
      <c r="WTV89" s="888"/>
      <c r="WTW89" s="888"/>
      <c r="WTX89" s="888"/>
      <c r="WTY89" s="888"/>
      <c r="WTZ89" s="888"/>
      <c r="WUA89" s="888"/>
      <c r="WUB89" s="888"/>
      <c r="WUC89" s="888"/>
      <c r="WUD89" s="888"/>
      <c r="WUE89" s="888"/>
      <c r="WUF89" s="888"/>
      <c r="WUG89" s="888"/>
      <c r="WUH89" s="888"/>
      <c r="WUI89" s="888"/>
      <c r="WUJ89" s="888"/>
      <c r="WUK89" s="888"/>
      <c r="WUL89" s="888"/>
      <c r="WUM89" s="888"/>
      <c r="WUN89" s="888"/>
      <c r="WUO89" s="888"/>
      <c r="WUP89" s="888"/>
      <c r="WUQ89" s="888"/>
      <c r="WUR89" s="888"/>
      <c r="WUS89" s="888"/>
      <c r="WUT89" s="888"/>
      <c r="WUU89" s="888"/>
      <c r="WUV89" s="888"/>
      <c r="WUW89" s="888"/>
      <c r="WUX89" s="888"/>
      <c r="WUY89" s="888"/>
      <c r="WUZ89" s="888"/>
      <c r="WVA89" s="888"/>
      <c r="WVB89" s="888"/>
      <c r="WVC89" s="888"/>
      <c r="WVD89" s="888"/>
      <c r="WVE89" s="888"/>
      <c r="WVF89" s="888"/>
      <c r="WVG89" s="888"/>
      <c r="WVH89" s="888"/>
      <c r="WVI89" s="888"/>
      <c r="WVJ89" s="888"/>
      <c r="WVK89" s="888"/>
      <c r="WVL89" s="888"/>
      <c r="WVM89" s="888"/>
      <c r="WVN89" s="888"/>
      <c r="WVO89" s="888"/>
      <c r="WVP89" s="888"/>
      <c r="WVQ89" s="888"/>
      <c r="WVR89" s="888"/>
      <c r="WVS89" s="888"/>
      <c r="WVT89" s="888"/>
      <c r="WVU89" s="888"/>
      <c r="WVV89" s="888"/>
      <c r="WVW89" s="888"/>
      <c r="WVX89" s="888"/>
      <c r="WVY89" s="888"/>
      <c r="WVZ89" s="888"/>
      <c r="WWA89" s="888"/>
      <c r="WWB89" s="888"/>
      <c r="WWC89" s="888"/>
      <c r="WWD89" s="888"/>
      <c r="WWE89" s="888"/>
      <c r="WWF89" s="888"/>
      <c r="WWG89" s="888"/>
      <c r="WWH89" s="888"/>
      <c r="WWI89" s="888"/>
      <c r="WWJ89" s="888"/>
      <c r="WWK89" s="888"/>
      <c r="WWL89" s="888"/>
      <c r="WWM89" s="888"/>
      <c r="WWN89" s="888"/>
      <c r="WWO89" s="888"/>
      <c r="WWP89" s="888"/>
      <c r="WWQ89" s="888"/>
      <c r="WWR89" s="888"/>
      <c r="WWS89" s="888"/>
      <c r="WWT89" s="888"/>
      <c r="WWU89" s="888"/>
      <c r="WWV89" s="888"/>
      <c r="WWW89" s="888"/>
      <c r="WWX89" s="888"/>
      <c r="WWY89" s="888"/>
      <c r="WWZ89" s="888"/>
      <c r="WXA89" s="888"/>
      <c r="WXB89" s="888"/>
      <c r="WXC89" s="888"/>
      <c r="WXD89" s="888"/>
      <c r="WXE89" s="888"/>
      <c r="WXF89" s="888"/>
      <c r="WXG89" s="888"/>
      <c r="WXH89" s="888"/>
      <c r="WXI89" s="888"/>
      <c r="WXJ89" s="888"/>
      <c r="WXK89" s="888"/>
      <c r="WXL89" s="888"/>
      <c r="WXM89" s="888"/>
      <c r="WXN89" s="888"/>
      <c r="WXO89" s="888"/>
      <c r="WXP89" s="888"/>
      <c r="WXQ89" s="888"/>
      <c r="WXR89" s="888"/>
      <c r="WXS89" s="888"/>
      <c r="WXT89" s="888"/>
      <c r="WXU89" s="888"/>
      <c r="WXV89" s="888"/>
      <c r="WXW89" s="888"/>
      <c r="WXX89" s="888"/>
      <c r="WXY89" s="888"/>
      <c r="WXZ89" s="888"/>
      <c r="WYA89" s="888"/>
      <c r="WYB89" s="888"/>
      <c r="WYC89" s="888"/>
      <c r="WYD89" s="888"/>
      <c r="WYE89" s="888"/>
      <c r="WYF89" s="888"/>
      <c r="WYG89" s="888"/>
      <c r="WYH89" s="888"/>
      <c r="WYI89" s="888"/>
      <c r="WYJ89" s="888"/>
      <c r="WYK89" s="888"/>
      <c r="WYL89" s="888"/>
      <c r="WYM89" s="888"/>
      <c r="WYN89" s="888"/>
      <c r="WYO89" s="888"/>
      <c r="WYP89" s="888"/>
      <c r="WYQ89" s="888"/>
      <c r="WYR89" s="888"/>
      <c r="WYS89" s="888"/>
      <c r="WYT89" s="888"/>
      <c r="WYU89" s="888"/>
      <c r="WYV89" s="888"/>
      <c r="WYW89" s="888"/>
      <c r="WYX89" s="888"/>
      <c r="WYY89" s="888"/>
      <c r="WYZ89" s="888"/>
      <c r="WZA89" s="888"/>
      <c r="WZB89" s="888"/>
      <c r="WZC89" s="888"/>
      <c r="WZD89" s="888"/>
      <c r="WZE89" s="888"/>
      <c r="WZF89" s="888"/>
      <c r="WZG89" s="888"/>
      <c r="WZH89" s="888"/>
      <c r="WZI89" s="888"/>
      <c r="WZJ89" s="888"/>
      <c r="WZK89" s="888"/>
      <c r="WZL89" s="888"/>
      <c r="WZM89" s="888"/>
      <c r="WZN89" s="888"/>
      <c r="WZO89" s="888"/>
      <c r="WZP89" s="888"/>
      <c r="WZQ89" s="888"/>
      <c r="WZR89" s="888"/>
      <c r="WZS89" s="888"/>
      <c r="WZT89" s="888"/>
      <c r="WZU89" s="888"/>
      <c r="WZV89" s="888"/>
      <c r="WZW89" s="888"/>
      <c r="WZX89" s="888"/>
      <c r="WZY89" s="888"/>
      <c r="WZZ89" s="888"/>
      <c r="XAA89" s="888"/>
      <c r="XAB89" s="888"/>
      <c r="XAC89" s="888"/>
      <c r="XAD89" s="888"/>
      <c r="XAE89" s="888"/>
      <c r="XAF89" s="888"/>
      <c r="XAG89" s="888"/>
      <c r="XAH89" s="888"/>
      <c r="XAI89" s="888"/>
      <c r="XAJ89" s="888"/>
      <c r="XAK89" s="888"/>
      <c r="XAL89" s="888"/>
      <c r="XAM89" s="888"/>
      <c r="XAN89" s="888"/>
      <c r="XAO89" s="888"/>
      <c r="XAP89" s="888"/>
      <c r="XAQ89" s="888"/>
      <c r="XAR89" s="888"/>
      <c r="XAS89" s="888"/>
      <c r="XAT89" s="888"/>
      <c r="XAU89" s="888"/>
      <c r="XAV89" s="888"/>
      <c r="XAW89" s="888"/>
      <c r="XAX89" s="888"/>
      <c r="XAY89" s="888"/>
      <c r="XAZ89" s="888"/>
      <c r="XBA89" s="888"/>
      <c r="XBB89" s="888"/>
      <c r="XBC89" s="888"/>
      <c r="XBD89" s="888"/>
      <c r="XBE89" s="888"/>
      <c r="XBF89" s="888"/>
      <c r="XBG89" s="888"/>
      <c r="XBH89" s="888"/>
      <c r="XBI89" s="888"/>
      <c r="XBJ89" s="888"/>
      <c r="XBK89" s="888"/>
      <c r="XBL89" s="888"/>
      <c r="XBM89" s="888"/>
      <c r="XBN89" s="888"/>
      <c r="XBO89" s="888"/>
      <c r="XBP89" s="888"/>
      <c r="XBQ89" s="888"/>
      <c r="XBR89" s="888"/>
      <c r="XBS89" s="888"/>
      <c r="XBT89" s="888"/>
      <c r="XBU89" s="888"/>
      <c r="XBV89" s="888"/>
      <c r="XBW89" s="888"/>
      <c r="XBX89" s="888"/>
      <c r="XBY89" s="888"/>
      <c r="XBZ89" s="888"/>
      <c r="XCA89" s="888"/>
      <c r="XCB89" s="888"/>
      <c r="XCC89" s="888"/>
      <c r="XCD89" s="888"/>
      <c r="XCE89" s="888"/>
      <c r="XCF89" s="888"/>
      <c r="XCG89" s="888"/>
      <c r="XCH89" s="888"/>
      <c r="XCI89" s="888"/>
      <c r="XCJ89" s="888"/>
      <c r="XCK89" s="888"/>
      <c r="XCL89" s="888"/>
      <c r="XCM89" s="888"/>
      <c r="XCN89" s="888"/>
      <c r="XCO89" s="888"/>
      <c r="XCP89" s="888"/>
      <c r="XCQ89" s="888"/>
      <c r="XCR89" s="888"/>
      <c r="XCS89" s="888"/>
      <c r="XCT89" s="888"/>
      <c r="XCU89" s="888"/>
      <c r="XCV89" s="888"/>
      <c r="XCW89" s="888"/>
      <c r="XCX89" s="888"/>
      <c r="XCY89" s="888"/>
      <c r="XCZ89" s="888"/>
      <c r="XDA89" s="888"/>
      <c r="XDB89" s="888"/>
      <c r="XDC89" s="888"/>
      <c r="XDD89" s="888"/>
      <c r="XDE89" s="888"/>
      <c r="XDF89" s="888"/>
      <c r="XDG89" s="888"/>
      <c r="XDH89" s="888"/>
      <c r="XDI89" s="888"/>
      <c r="XDJ89" s="888"/>
      <c r="XDK89" s="888"/>
      <c r="XDL89" s="888"/>
      <c r="XDM89" s="888"/>
      <c r="XDN89" s="888"/>
      <c r="XDO89" s="888"/>
      <c r="XDP89" s="888"/>
      <c r="XDQ89" s="888"/>
      <c r="XDR89" s="888"/>
      <c r="XDS89" s="888"/>
      <c r="XDT89" s="888"/>
      <c r="XDU89" s="888"/>
      <c r="XDV89" s="888"/>
      <c r="XDW89" s="888"/>
      <c r="XDX89" s="888"/>
      <c r="XDY89" s="888"/>
      <c r="XDZ89" s="888"/>
      <c r="XEA89" s="888"/>
      <c r="XEB89" s="888"/>
      <c r="XEC89" s="888"/>
      <c r="XED89" s="888"/>
      <c r="XEE89" s="888"/>
      <c r="XEF89" s="888"/>
      <c r="XEG89" s="888"/>
      <c r="XEH89" s="888"/>
      <c r="XEI89" s="888"/>
      <c r="XEJ89" s="888"/>
      <c r="XEK89" s="888"/>
      <c r="XEL89" s="888"/>
      <c r="XEM89" s="888"/>
      <c r="XEN89" s="888"/>
      <c r="XEO89" s="888"/>
      <c r="XEP89" s="888"/>
      <c r="XEQ89" s="888"/>
      <c r="XER89" s="888"/>
      <c r="XES89" s="888"/>
      <c r="XET89" s="888"/>
      <c r="XEU89" s="888"/>
      <c r="XEV89" s="888"/>
      <c r="XEW89" s="888"/>
      <c r="XEX89" s="888"/>
      <c r="XEY89" s="888"/>
      <c r="XEZ89" s="888"/>
      <c r="XFA89" s="888"/>
      <c r="XFB89" s="888"/>
      <c r="XFC89" s="888"/>
      <c r="XFD89" s="888"/>
    </row>
    <row r="90" spans="4:16384" s="876" customFormat="1">
      <c r="D90" s="885"/>
      <c r="J90" s="885"/>
      <c r="K90" s="888"/>
      <c r="L90" s="888"/>
      <c r="M90" s="888"/>
      <c r="N90" s="888"/>
      <c r="O90" s="888"/>
      <c r="P90" s="888"/>
      <c r="Q90" s="888"/>
      <c r="R90" s="888"/>
      <c r="S90" s="888"/>
      <c r="T90" s="888"/>
      <c r="U90" s="888"/>
      <c r="V90" s="888"/>
      <c r="W90" s="888"/>
      <c r="X90" s="888"/>
      <c r="Y90" s="888"/>
      <c r="Z90" s="888"/>
      <c r="AA90" s="888"/>
      <c r="AB90" s="888"/>
      <c r="AC90" s="888"/>
      <c r="AD90" s="888"/>
      <c r="AE90" s="888"/>
      <c r="AF90" s="888"/>
      <c r="AG90" s="888"/>
      <c r="AH90" s="888"/>
      <c r="AI90" s="888"/>
      <c r="AJ90" s="888"/>
      <c r="AK90" s="888"/>
      <c r="AL90" s="888"/>
      <c r="AM90" s="888"/>
      <c r="AN90" s="888"/>
      <c r="AO90" s="888"/>
      <c r="AP90" s="888"/>
      <c r="AQ90" s="888"/>
      <c r="AR90" s="888"/>
      <c r="AS90" s="888"/>
      <c r="AT90" s="888"/>
      <c r="AU90" s="888"/>
      <c r="AV90" s="888"/>
      <c r="AW90" s="888"/>
      <c r="AX90" s="888"/>
      <c r="AY90" s="888"/>
      <c r="AZ90" s="888"/>
      <c r="BA90" s="888"/>
      <c r="BB90" s="888"/>
      <c r="BC90" s="888"/>
      <c r="BD90" s="888"/>
      <c r="BE90" s="888"/>
      <c r="BF90" s="888"/>
      <c r="BG90" s="888"/>
      <c r="BH90" s="888"/>
      <c r="BI90" s="888"/>
      <c r="BJ90" s="888"/>
      <c r="BK90" s="888"/>
      <c r="BL90" s="888"/>
      <c r="BM90" s="888"/>
      <c r="BN90" s="888"/>
      <c r="BO90" s="888"/>
      <c r="BP90" s="888"/>
      <c r="BQ90" s="888"/>
      <c r="BR90" s="888"/>
      <c r="BS90" s="888"/>
      <c r="BT90" s="888"/>
      <c r="BU90" s="888"/>
      <c r="BV90" s="888"/>
      <c r="BW90" s="888"/>
      <c r="BX90" s="888"/>
      <c r="BY90" s="888"/>
      <c r="BZ90" s="888"/>
      <c r="CA90" s="888"/>
      <c r="CB90" s="888"/>
      <c r="CC90" s="888"/>
      <c r="CD90" s="888"/>
      <c r="CE90" s="888"/>
      <c r="CF90" s="888"/>
      <c r="CG90" s="888"/>
      <c r="CH90" s="888"/>
      <c r="CI90" s="888"/>
      <c r="CJ90" s="888"/>
      <c r="CK90" s="888"/>
      <c r="CL90" s="888"/>
      <c r="CM90" s="888"/>
      <c r="CN90" s="888"/>
      <c r="CO90" s="888"/>
      <c r="CP90" s="888"/>
      <c r="CQ90" s="888"/>
      <c r="CR90" s="888"/>
      <c r="CS90" s="888"/>
      <c r="CT90" s="888"/>
      <c r="CU90" s="888"/>
      <c r="CV90" s="888"/>
      <c r="CW90" s="888"/>
      <c r="CX90" s="888"/>
      <c r="CY90" s="888"/>
      <c r="CZ90" s="888"/>
      <c r="DA90" s="888"/>
      <c r="DB90" s="888"/>
      <c r="DC90" s="888"/>
      <c r="DD90" s="888"/>
      <c r="DE90" s="888"/>
      <c r="DF90" s="888"/>
      <c r="DG90" s="888"/>
      <c r="DH90" s="888"/>
      <c r="DI90" s="888"/>
      <c r="DJ90" s="888"/>
      <c r="DK90" s="888"/>
      <c r="DL90" s="888"/>
      <c r="DM90" s="888"/>
      <c r="DN90" s="888"/>
      <c r="DO90" s="888"/>
      <c r="DP90" s="888"/>
      <c r="DQ90" s="888"/>
      <c r="DR90" s="888"/>
      <c r="DS90" s="888"/>
      <c r="DT90" s="888"/>
      <c r="DU90" s="888"/>
      <c r="DV90" s="888"/>
      <c r="DW90" s="888"/>
      <c r="DX90" s="888"/>
      <c r="DY90" s="888"/>
      <c r="DZ90" s="888"/>
      <c r="EA90" s="888"/>
      <c r="EB90" s="888"/>
      <c r="EC90" s="888"/>
      <c r="ED90" s="888"/>
      <c r="EE90" s="888"/>
      <c r="EF90" s="888"/>
      <c r="EG90" s="888"/>
      <c r="EH90" s="888"/>
      <c r="EI90" s="888"/>
      <c r="EJ90" s="888"/>
      <c r="EK90" s="888"/>
      <c r="EL90" s="888"/>
      <c r="EM90" s="888"/>
      <c r="EN90" s="888"/>
      <c r="EO90" s="888"/>
      <c r="EP90" s="888"/>
      <c r="EQ90" s="888"/>
      <c r="ER90" s="888"/>
      <c r="ES90" s="888"/>
      <c r="ET90" s="888"/>
      <c r="EU90" s="888"/>
      <c r="EV90" s="888"/>
      <c r="EW90" s="888"/>
      <c r="EX90" s="888"/>
      <c r="EY90" s="888"/>
      <c r="EZ90" s="888"/>
      <c r="FA90" s="888"/>
      <c r="FB90" s="888"/>
      <c r="FC90" s="888"/>
      <c r="FD90" s="888"/>
      <c r="FE90" s="888"/>
      <c r="FF90" s="888"/>
      <c r="FG90" s="888"/>
      <c r="FH90" s="888"/>
      <c r="FI90" s="888"/>
      <c r="FJ90" s="888"/>
      <c r="FK90" s="888"/>
      <c r="FL90" s="888"/>
      <c r="FM90" s="888"/>
      <c r="FN90" s="888"/>
      <c r="FO90" s="888"/>
      <c r="FP90" s="888"/>
      <c r="FQ90" s="888"/>
      <c r="FR90" s="888"/>
      <c r="FS90" s="888"/>
      <c r="FT90" s="888"/>
      <c r="FU90" s="888"/>
      <c r="FV90" s="888"/>
      <c r="FW90" s="888"/>
      <c r="FX90" s="888"/>
      <c r="FY90" s="888"/>
      <c r="FZ90" s="888"/>
      <c r="GA90" s="888"/>
      <c r="GB90" s="888"/>
      <c r="GC90" s="888"/>
      <c r="GD90" s="888"/>
      <c r="GE90" s="888"/>
      <c r="GF90" s="888"/>
      <c r="GG90" s="888"/>
      <c r="GH90" s="888"/>
      <c r="GI90" s="888"/>
      <c r="GJ90" s="888"/>
      <c r="GK90" s="888"/>
      <c r="GL90" s="888"/>
      <c r="GM90" s="888"/>
      <c r="GN90" s="888"/>
      <c r="GO90" s="888"/>
      <c r="GP90" s="888"/>
      <c r="GQ90" s="888"/>
      <c r="GR90" s="888"/>
      <c r="GS90" s="888"/>
      <c r="GT90" s="888"/>
      <c r="GU90" s="888"/>
      <c r="GV90" s="888"/>
      <c r="GW90" s="888"/>
      <c r="GX90" s="888"/>
      <c r="GY90" s="888"/>
      <c r="GZ90" s="888"/>
      <c r="HA90" s="888"/>
      <c r="HB90" s="888"/>
      <c r="HC90" s="888"/>
      <c r="HD90" s="888"/>
      <c r="HE90" s="888"/>
      <c r="HF90" s="888"/>
      <c r="HG90" s="888"/>
      <c r="HH90" s="888"/>
      <c r="HI90" s="888"/>
      <c r="HJ90" s="888"/>
      <c r="HK90" s="888"/>
      <c r="HL90" s="888"/>
      <c r="HM90" s="888"/>
      <c r="HN90" s="888"/>
      <c r="HO90" s="888"/>
      <c r="HP90" s="888"/>
      <c r="HQ90" s="888"/>
      <c r="HR90" s="888"/>
      <c r="HS90" s="888"/>
      <c r="HT90" s="888"/>
      <c r="HU90" s="888"/>
      <c r="HV90" s="888"/>
      <c r="HW90" s="888"/>
      <c r="HX90" s="888"/>
      <c r="HY90" s="888"/>
      <c r="HZ90" s="888"/>
      <c r="IA90" s="888"/>
      <c r="IB90" s="888"/>
      <c r="IC90" s="888"/>
      <c r="ID90" s="888"/>
      <c r="IE90" s="888"/>
      <c r="IF90" s="888"/>
      <c r="IG90" s="888"/>
      <c r="IH90" s="888"/>
      <c r="II90" s="888"/>
      <c r="IJ90" s="888"/>
      <c r="IK90" s="888"/>
      <c r="IL90" s="888"/>
      <c r="IM90" s="888"/>
      <c r="IN90" s="888"/>
      <c r="IO90" s="888"/>
      <c r="IP90" s="888"/>
      <c r="IQ90" s="888"/>
      <c r="IR90" s="888"/>
      <c r="IS90" s="888"/>
      <c r="IT90" s="888"/>
      <c r="IU90" s="888"/>
      <c r="IV90" s="888"/>
      <c r="IW90" s="888"/>
      <c r="IX90" s="888"/>
      <c r="IY90" s="888"/>
      <c r="IZ90" s="888"/>
      <c r="JA90" s="888"/>
      <c r="JB90" s="888"/>
      <c r="JC90" s="888"/>
      <c r="JD90" s="888"/>
      <c r="JE90" s="888"/>
      <c r="JF90" s="888"/>
      <c r="JG90" s="888"/>
      <c r="JH90" s="888"/>
      <c r="JI90" s="888"/>
      <c r="JJ90" s="888"/>
      <c r="JK90" s="888"/>
      <c r="JL90" s="888"/>
      <c r="JM90" s="888"/>
      <c r="JN90" s="888"/>
      <c r="JO90" s="888"/>
      <c r="JP90" s="888"/>
      <c r="JQ90" s="888"/>
      <c r="JR90" s="888"/>
      <c r="JS90" s="888"/>
      <c r="JT90" s="888"/>
      <c r="JU90" s="888"/>
      <c r="JV90" s="888"/>
      <c r="JW90" s="888"/>
      <c r="JX90" s="888"/>
      <c r="JY90" s="888"/>
      <c r="JZ90" s="888"/>
      <c r="KA90" s="888"/>
      <c r="KB90" s="888"/>
      <c r="KC90" s="888"/>
      <c r="KD90" s="888"/>
      <c r="KE90" s="888"/>
      <c r="KF90" s="888"/>
      <c r="KG90" s="888"/>
      <c r="KH90" s="888"/>
      <c r="KI90" s="888"/>
      <c r="KJ90" s="888"/>
      <c r="KK90" s="888"/>
      <c r="KL90" s="888"/>
      <c r="KM90" s="888"/>
      <c r="KN90" s="888"/>
      <c r="KO90" s="888"/>
      <c r="KP90" s="888"/>
      <c r="KQ90" s="888"/>
      <c r="KR90" s="888"/>
      <c r="KS90" s="888"/>
      <c r="KT90" s="888"/>
      <c r="KU90" s="888"/>
      <c r="KV90" s="888"/>
      <c r="KW90" s="888"/>
      <c r="KX90" s="888"/>
      <c r="KY90" s="888"/>
      <c r="KZ90" s="888"/>
      <c r="LA90" s="888"/>
      <c r="LB90" s="888"/>
      <c r="LC90" s="888"/>
      <c r="LD90" s="888"/>
      <c r="LE90" s="888"/>
      <c r="LF90" s="888"/>
      <c r="LG90" s="888"/>
      <c r="LH90" s="888"/>
      <c r="LI90" s="888"/>
      <c r="LJ90" s="888"/>
      <c r="LK90" s="888"/>
      <c r="LL90" s="888"/>
      <c r="LM90" s="888"/>
      <c r="LN90" s="888"/>
      <c r="LO90" s="888"/>
      <c r="LP90" s="888"/>
      <c r="LQ90" s="888"/>
      <c r="LR90" s="888"/>
      <c r="LS90" s="888"/>
      <c r="LT90" s="888"/>
      <c r="LU90" s="888"/>
      <c r="LV90" s="888"/>
      <c r="LW90" s="888"/>
      <c r="LX90" s="888"/>
      <c r="LY90" s="888"/>
      <c r="LZ90" s="888"/>
      <c r="MA90" s="888"/>
      <c r="MB90" s="888"/>
      <c r="MC90" s="888"/>
      <c r="MD90" s="888"/>
      <c r="ME90" s="888"/>
      <c r="MF90" s="888"/>
      <c r="MG90" s="888"/>
      <c r="MH90" s="888"/>
      <c r="MI90" s="888"/>
      <c r="MJ90" s="888"/>
      <c r="MK90" s="888"/>
      <c r="ML90" s="888"/>
      <c r="MM90" s="888"/>
      <c r="MN90" s="888"/>
      <c r="MO90" s="888"/>
      <c r="MP90" s="888"/>
      <c r="MQ90" s="888"/>
      <c r="MR90" s="888"/>
      <c r="MS90" s="888"/>
      <c r="MT90" s="888"/>
      <c r="MU90" s="888"/>
      <c r="MV90" s="888"/>
      <c r="MW90" s="888"/>
      <c r="MX90" s="888"/>
      <c r="MY90" s="888"/>
      <c r="MZ90" s="888"/>
      <c r="NA90" s="888"/>
      <c r="NB90" s="888"/>
      <c r="NC90" s="888"/>
      <c r="ND90" s="888"/>
      <c r="NE90" s="888"/>
      <c r="NF90" s="888"/>
      <c r="NG90" s="888"/>
      <c r="NH90" s="888"/>
      <c r="NI90" s="888"/>
      <c r="NJ90" s="888"/>
      <c r="NK90" s="888"/>
      <c r="NL90" s="888"/>
      <c r="NM90" s="888"/>
      <c r="NN90" s="888"/>
      <c r="NO90" s="888"/>
      <c r="NP90" s="888"/>
      <c r="NQ90" s="888"/>
      <c r="NR90" s="888"/>
      <c r="NS90" s="888"/>
      <c r="NT90" s="888"/>
      <c r="NU90" s="888"/>
      <c r="NV90" s="888"/>
      <c r="NW90" s="888"/>
      <c r="NX90" s="888"/>
      <c r="NY90" s="888"/>
      <c r="NZ90" s="888"/>
      <c r="OA90" s="888"/>
      <c r="OB90" s="888"/>
      <c r="OC90" s="888"/>
      <c r="OD90" s="888"/>
      <c r="OE90" s="888"/>
      <c r="OF90" s="888"/>
      <c r="OG90" s="888"/>
      <c r="OH90" s="888"/>
      <c r="OI90" s="888"/>
      <c r="OJ90" s="888"/>
      <c r="OK90" s="888"/>
      <c r="OL90" s="888"/>
      <c r="OM90" s="888"/>
      <c r="ON90" s="888"/>
      <c r="OO90" s="888"/>
      <c r="OP90" s="888"/>
      <c r="OQ90" s="888"/>
      <c r="OR90" s="888"/>
      <c r="OS90" s="888"/>
      <c r="OT90" s="888"/>
      <c r="OU90" s="888"/>
      <c r="OV90" s="888"/>
      <c r="OW90" s="888"/>
      <c r="OX90" s="888"/>
      <c r="OY90" s="888"/>
      <c r="OZ90" s="888"/>
      <c r="PA90" s="888"/>
      <c r="PB90" s="888"/>
      <c r="PC90" s="888"/>
      <c r="PD90" s="888"/>
      <c r="PE90" s="888"/>
      <c r="PF90" s="888"/>
      <c r="PG90" s="888"/>
      <c r="PH90" s="888"/>
      <c r="PI90" s="888"/>
      <c r="PJ90" s="888"/>
      <c r="PK90" s="888"/>
      <c r="PL90" s="888"/>
      <c r="PM90" s="888"/>
      <c r="PN90" s="888"/>
      <c r="PO90" s="888"/>
      <c r="PP90" s="888"/>
      <c r="PQ90" s="888"/>
      <c r="PR90" s="888"/>
      <c r="PS90" s="888"/>
      <c r="PT90" s="888"/>
      <c r="PU90" s="888"/>
      <c r="PV90" s="888"/>
      <c r="PW90" s="888"/>
      <c r="PX90" s="888"/>
      <c r="PY90" s="888"/>
      <c r="PZ90" s="888"/>
      <c r="QA90" s="888"/>
      <c r="QB90" s="888"/>
      <c r="QC90" s="888"/>
      <c r="QD90" s="888"/>
      <c r="QE90" s="888"/>
      <c r="QF90" s="888"/>
      <c r="QG90" s="888"/>
      <c r="QH90" s="888"/>
      <c r="QI90" s="888"/>
      <c r="QJ90" s="888"/>
      <c r="QK90" s="888"/>
      <c r="QL90" s="888"/>
      <c r="QM90" s="888"/>
      <c r="QN90" s="888"/>
      <c r="QO90" s="888"/>
      <c r="QP90" s="888"/>
      <c r="QQ90" s="888"/>
      <c r="QR90" s="888"/>
      <c r="QS90" s="888"/>
      <c r="QT90" s="888"/>
      <c r="QU90" s="888"/>
      <c r="QV90" s="888"/>
      <c r="QW90" s="888"/>
      <c r="QX90" s="888"/>
      <c r="QY90" s="888"/>
      <c r="QZ90" s="888"/>
      <c r="RA90" s="888"/>
      <c r="RB90" s="888"/>
      <c r="RC90" s="888"/>
      <c r="RD90" s="888"/>
      <c r="RE90" s="888"/>
      <c r="RF90" s="888"/>
      <c r="RG90" s="888"/>
      <c r="RH90" s="888"/>
      <c r="RI90" s="888"/>
      <c r="RJ90" s="888"/>
      <c r="RK90" s="888"/>
      <c r="RL90" s="888"/>
      <c r="RM90" s="888"/>
      <c r="RN90" s="888"/>
      <c r="RO90" s="888"/>
      <c r="RP90" s="888"/>
      <c r="RQ90" s="888"/>
      <c r="RR90" s="888"/>
      <c r="RS90" s="888"/>
      <c r="RT90" s="888"/>
      <c r="RU90" s="888"/>
      <c r="RV90" s="888"/>
      <c r="RW90" s="888"/>
      <c r="RX90" s="888"/>
      <c r="RY90" s="888"/>
      <c r="RZ90" s="888"/>
      <c r="SA90" s="888"/>
      <c r="SB90" s="888"/>
      <c r="SC90" s="888"/>
      <c r="SD90" s="888"/>
      <c r="SE90" s="888"/>
      <c r="SF90" s="888"/>
      <c r="SG90" s="888"/>
      <c r="SH90" s="888"/>
      <c r="SI90" s="888"/>
      <c r="SJ90" s="888"/>
      <c r="SK90" s="888"/>
      <c r="SL90" s="888"/>
      <c r="SM90" s="888"/>
      <c r="SN90" s="888"/>
      <c r="SO90" s="888"/>
      <c r="SP90" s="888"/>
      <c r="SQ90" s="888"/>
      <c r="SR90" s="888"/>
      <c r="SS90" s="888"/>
      <c r="ST90" s="888"/>
      <c r="SU90" s="888"/>
      <c r="SV90" s="888"/>
      <c r="SW90" s="888"/>
      <c r="SX90" s="888"/>
      <c r="SY90" s="888"/>
      <c r="SZ90" s="888"/>
      <c r="TA90" s="888"/>
      <c r="TB90" s="888"/>
      <c r="TC90" s="888"/>
      <c r="TD90" s="888"/>
      <c r="TE90" s="888"/>
      <c r="TF90" s="888"/>
      <c r="TG90" s="888"/>
      <c r="TH90" s="888"/>
      <c r="TI90" s="888"/>
      <c r="TJ90" s="888"/>
      <c r="TK90" s="888"/>
      <c r="TL90" s="888"/>
      <c r="TM90" s="888"/>
      <c r="TN90" s="888"/>
      <c r="TO90" s="888"/>
      <c r="TP90" s="888"/>
      <c r="TQ90" s="888"/>
      <c r="TR90" s="888"/>
      <c r="TS90" s="888"/>
      <c r="TT90" s="888"/>
      <c r="TU90" s="888"/>
      <c r="TV90" s="888"/>
      <c r="TW90" s="888"/>
      <c r="TX90" s="888"/>
      <c r="TY90" s="888"/>
      <c r="TZ90" s="888"/>
      <c r="UA90" s="888"/>
      <c r="UB90" s="888"/>
      <c r="UC90" s="888"/>
      <c r="UD90" s="888"/>
      <c r="UE90" s="888"/>
      <c r="UF90" s="888"/>
      <c r="UG90" s="888"/>
      <c r="UH90" s="888"/>
      <c r="UI90" s="888"/>
      <c r="UJ90" s="888"/>
      <c r="UK90" s="888"/>
      <c r="UL90" s="888"/>
      <c r="UM90" s="888"/>
      <c r="UN90" s="888"/>
      <c r="UO90" s="888"/>
      <c r="UP90" s="888"/>
      <c r="UQ90" s="888"/>
      <c r="UR90" s="888"/>
      <c r="US90" s="888"/>
      <c r="UT90" s="888"/>
      <c r="UU90" s="888"/>
      <c r="UV90" s="888"/>
      <c r="UW90" s="888"/>
      <c r="UX90" s="888"/>
      <c r="UY90" s="888"/>
      <c r="UZ90" s="888"/>
      <c r="VA90" s="888"/>
      <c r="VB90" s="888"/>
      <c r="VC90" s="888"/>
      <c r="VD90" s="888"/>
      <c r="VE90" s="888"/>
      <c r="VF90" s="888"/>
      <c r="VG90" s="888"/>
      <c r="VH90" s="888"/>
      <c r="VI90" s="888"/>
      <c r="VJ90" s="888"/>
      <c r="VK90" s="888"/>
      <c r="VL90" s="888"/>
      <c r="VM90" s="888"/>
      <c r="VN90" s="888"/>
      <c r="VO90" s="888"/>
      <c r="VP90" s="888"/>
      <c r="VQ90" s="888"/>
      <c r="VR90" s="888"/>
      <c r="VS90" s="888"/>
      <c r="VT90" s="888"/>
      <c r="VU90" s="888"/>
      <c r="VV90" s="888"/>
      <c r="VW90" s="888"/>
      <c r="VX90" s="888"/>
      <c r="VY90" s="888"/>
      <c r="VZ90" s="888"/>
      <c r="WA90" s="888"/>
      <c r="WB90" s="888"/>
      <c r="WC90" s="888"/>
      <c r="WD90" s="888"/>
      <c r="WE90" s="888"/>
      <c r="WF90" s="888"/>
      <c r="WG90" s="888"/>
      <c r="WH90" s="888"/>
      <c r="WI90" s="888"/>
      <c r="WJ90" s="888"/>
      <c r="WK90" s="888"/>
      <c r="WL90" s="888"/>
      <c r="WM90" s="888"/>
      <c r="WN90" s="888"/>
      <c r="WO90" s="888"/>
      <c r="WP90" s="888"/>
      <c r="WQ90" s="888"/>
      <c r="WR90" s="888"/>
      <c r="WS90" s="888"/>
      <c r="WT90" s="888"/>
      <c r="WU90" s="888"/>
      <c r="WV90" s="888"/>
      <c r="WW90" s="888"/>
      <c r="WX90" s="888"/>
      <c r="WY90" s="888"/>
      <c r="WZ90" s="888"/>
      <c r="XA90" s="888"/>
      <c r="XB90" s="888"/>
      <c r="XC90" s="888"/>
      <c r="XD90" s="888"/>
      <c r="XE90" s="888"/>
      <c r="XF90" s="888"/>
      <c r="XG90" s="888"/>
      <c r="XH90" s="888"/>
      <c r="XI90" s="888"/>
      <c r="XJ90" s="888"/>
      <c r="XK90" s="888"/>
      <c r="XL90" s="888"/>
      <c r="XM90" s="888"/>
      <c r="XN90" s="888"/>
      <c r="XO90" s="888"/>
      <c r="XP90" s="888"/>
      <c r="XQ90" s="888"/>
      <c r="XR90" s="888"/>
      <c r="XS90" s="888"/>
      <c r="XT90" s="888"/>
      <c r="XU90" s="888"/>
      <c r="XV90" s="888"/>
      <c r="XW90" s="888"/>
      <c r="XX90" s="888"/>
      <c r="XY90" s="888"/>
      <c r="XZ90" s="888"/>
      <c r="YA90" s="888"/>
      <c r="YB90" s="888"/>
      <c r="YC90" s="888"/>
      <c r="YD90" s="888"/>
      <c r="YE90" s="888"/>
      <c r="YF90" s="888"/>
      <c r="YG90" s="888"/>
      <c r="YH90" s="888"/>
      <c r="YI90" s="888"/>
      <c r="YJ90" s="888"/>
      <c r="YK90" s="888"/>
      <c r="YL90" s="888"/>
      <c r="YM90" s="888"/>
      <c r="YN90" s="888"/>
      <c r="YO90" s="888"/>
      <c r="YP90" s="888"/>
      <c r="YQ90" s="888"/>
      <c r="YR90" s="888"/>
      <c r="YS90" s="888"/>
      <c r="YT90" s="888"/>
      <c r="YU90" s="888"/>
      <c r="YV90" s="888"/>
      <c r="YW90" s="888"/>
      <c r="YX90" s="888"/>
      <c r="YY90" s="888"/>
      <c r="YZ90" s="888"/>
      <c r="ZA90" s="888"/>
      <c r="ZB90" s="888"/>
      <c r="ZC90" s="888"/>
      <c r="ZD90" s="888"/>
      <c r="ZE90" s="888"/>
      <c r="ZF90" s="888"/>
      <c r="ZG90" s="888"/>
      <c r="ZH90" s="888"/>
      <c r="ZI90" s="888"/>
      <c r="ZJ90" s="888"/>
      <c r="ZK90" s="888"/>
      <c r="ZL90" s="888"/>
      <c r="ZM90" s="888"/>
      <c r="ZN90" s="888"/>
      <c r="ZO90" s="888"/>
      <c r="ZP90" s="888"/>
      <c r="ZQ90" s="888"/>
      <c r="ZR90" s="888"/>
      <c r="ZS90" s="888"/>
      <c r="ZT90" s="888"/>
      <c r="ZU90" s="888"/>
      <c r="ZV90" s="888"/>
      <c r="ZW90" s="888"/>
      <c r="ZX90" s="888"/>
      <c r="ZY90" s="888"/>
      <c r="ZZ90" s="888"/>
      <c r="AAA90" s="888"/>
      <c r="AAB90" s="888"/>
      <c r="AAC90" s="888"/>
      <c r="AAD90" s="888"/>
      <c r="AAE90" s="888"/>
      <c r="AAF90" s="888"/>
      <c r="AAG90" s="888"/>
      <c r="AAH90" s="888"/>
      <c r="AAI90" s="888"/>
      <c r="AAJ90" s="888"/>
      <c r="AAK90" s="888"/>
      <c r="AAL90" s="888"/>
      <c r="AAM90" s="888"/>
      <c r="AAN90" s="888"/>
      <c r="AAO90" s="888"/>
      <c r="AAP90" s="888"/>
      <c r="AAQ90" s="888"/>
      <c r="AAR90" s="888"/>
      <c r="AAS90" s="888"/>
      <c r="AAT90" s="888"/>
      <c r="AAU90" s="888"/>
      <c r="AAV90" s="888"/>
      <c r="AAW90" s="888"/>
      <c r="AAX90" s="888"/>
      <c r="AAY90" s="888"/>
      <c r="AAZ90" s="888"/>
      <c r="ABA90" s="888"/>
      <c r="ABB90" s="888"/>
      <c r="ABC90" s="888"/>
      <c r="ABD90" s="888"/>
      <c r="ABE90" s="888"/>
      <c r="ABF90" s="888"/>
      <c r="ABG90" s="888"/>
      <c r="ABH90" s="888"/>
      <c r="ABI90" s="888"/>
      <c r="ABJ90" s="888"/>
      <c r="ABK90" s="888"/>
      <c r="ABL90" s="888"/>
      <c r="ABM90" s="888"/>
      <c r="ABN90" s="888"/>
      <c r="ABO90" s="888"/>
      <c r="ABP90" s="888"/>
      <c r="ABQ90" s="888"/>
      <c r="ABR90" s="888"/>
      <c r="ABS90" s="888"/>
      <c r="ABT90" s="888"/>
      <c r="ABU90" s="888"/>
      <c r="ABV90" s="888"/>
      <c r="ABW90" s="888"/>
      <c r="ABX90" s="888"/>
      <c r="ABY90" s="888"/>
      <c r="ABZ90" s="888"/>
      <c r="ACA90" s="888"/>
      <c r="ACB90" s="888"/>
      <c r="ACC90" s="888"/>
      <c r="ACD90" s="888"/>
      <c r="ACE90" s="888"/>
      <c r="ACF90" s="888"/>
      <c r="ACG90" s="888"/>
      <c r="ACH90" s="888"/>
      <c r="ACI90" s="888"/>
      <c r="ACJ90" s="888"/>
      <c r="ACK90" s="888"/>
      <c r="ACL90" s="888"/>
      <c r="ACM90" s="888"/>
      <c r="ACN90" s="888"/>
      <c r="ACO90" s="888"/>
      <c r="ACP90" s="888"/>
      <c r="ACQ90" s="888"/>
      <c r="ACR90" s="888"/>
      <c r="ACS90" s="888"/>
      <c r="ACT90" s="888"/>
      <c r="ACU90" s="888"/>
      <c r="ACV90" s="888"/>
      <c r="ACW90" s="888"/>
      <c r="ACX90" s="888"/>
      <c r="ACY90" s="888"/>
      <c r="ACZ90" s="888"/>
      <c r="ADA90" s="888"/>
      <c r="ADB90" s="888"/>
      <c r="ADC90" s="888"/>
      <c r="ADD90" s="888"/>
      <c r="ADE90" s="888"/>
      <c r="ADF90" s="888"/>
      <c r="ADG90" s="888"/>
      <c r="ADH90" s="888"/>
      <c r="ADI90" s="888"/>
      <c r="ADJ90" s="888"/>
      <c r="ADK90" s="888"/>
      <c r="ADL90" s="888"/>
      <c r="ADM90" s="888"/>
      <c r="ADN90" s="888"/>
      <c r="ADO90" s="888"/>
      <c r="ADP90" s="888"/>
      <c r="ADQ90" s="888"/>
      <c r="ADR90" s="888"/>
      <c r="ADS90" s="888"/>
      <c r="ADT90" s="888"/>
      <c r="ADU90" s="888"/>
      <c r="ADV90" s="888"/>
      <c r="ADW90" s="888"/>
      <c r="ADX90" s="888"/>
      <c r="ADY90" s="888"/>
      <c r="ADZ90" s="888"/>
      <c r="AEA90" s="888"/>
      <c r="AEB90" s="888"/>
      <c r="AEC90" s="888"/>
      <c r="AED90" s="888"/>
      <c r="AEE90" s="888"/>
      <c r="AEF90" s="888"/>
      <c r="AEG90" s="888"/>
      <c r="AEH90" s="888"/>
      <c r="AEI90" s="888"/>
      <c r="AEJ90" s="888"/>
      <c r="AEK90" s="888"/>
      <c r="AEL90" s="888"/>
      <c r="AEM90" s="888"/>
      <c r="AEN90" s="888"/>
      <c r="AEO90" s="888"/>
      <c r="AEP90" s="888"/>
      <c r="AEQ90" s="888"/>
      <c r="AER90" s="888"/>
      <c r="AES90" s="888"/>
      <c r="AET90" s="888"/>
      <c r="AEU90" s="888"/>
      <c r="AEV90" s="888"/>
      <c r="AEW90" s="888"/>
      <c r="AEX90" s="888"/>
      <c r="AEY90" s="888"/>
      <c r="AEZ90" s="888"/>
      <c r="AFA90" s="888"/>
      <c r="AFB90" s="888"/>
      <c r="AFC90" s="888"/>
      <c r="AFD90" s="888"/>
      <c r="AFE90" s="888"/>
      <c r="AFF90" s="888"/>
      <c r="AFG90" s="888"/>
      <c r="AFH90" s="888"/>
      <c r="AFI90" s="888"/>
      <c r="AFJ90" s="888"/>
      <c r="AFK90" s="888"/>
      <c r="AFL90" s="888"/>
      <c r="AFM90" s="888"/>
      <c r="AFN90" s="888"/>
      <c r="AFO90" s="888"/>
      <c r="AFP90" s="888"/>
      <c r="AFQ90" s="888"/>
      <c r="AFR90" s="888"/>
      <c r="AFS90" s="888"/>
      <c r="AFT90" s="888"/>
      <c r="AFU90" s="888"/>
      <c r="AFV90" s="888"/>
      <c r="AFW90" s="888"/>
      <c r="AFX90" s="888"/>
      <c r="AFY90" s="888"/>
      <c r="AFZ90" s="888"/>
      <c r="AGA90" s="888"/>
      <c r="AGB90" s="888"/>
      <c r="AGC90" s="888"/>
      <c r="AGD90" s="888"/>
      <c r="AGE90" s="888"/>
      <c r="AGF90" s="888"/>
      <c r="AGG90" s="888"/>
      <c r="AGH90" s="888"/>
      <c r="AGI90" s="888"/>
      <c r="AGJ90" s="888"/>
      <c r="AGK90" s="888"/>
      <c r="AGL90" s="888"/>
      <c r="AGM90" s="888"/>
      <c r="AGN90" s="888"/>
      <c r="AGO90" s="888"/>
      <c r="AGP90" s="888"/>
      <c r="AGQ90" s="888"/>
      <c r="AGR90" s="888"/>
      <c r="AGS90" s="888"/>
      <c r="AGT90" s="888"/>
      <c r="AGU90" s="888"/>
      <c r="AGV90" s="888"/>
      <c r="AGW90" s="888"/>
      <c r="AGX90" s="888"/>
      <c r="AGY90" s="888"/>
      <c r="AGZ90" s="888"/>
      <c r="AHA90" s="888"/>
      <c r="AHB90" s="888"/>
      <c r="AHC90" s="888"/>
      <c r="AHD90" s="888"/>
      <c r="AHE90" s="888"/>
      <c r="AHF90" s="888"/>
      <c r="AHG90" s="888"/>
      <c r="AHH90" s="888"/>
      <c r="AHI90" s="888"/>
      <c r="AHJ90" s="888"/>
      <c r="AHK90" s="888"/>
      <c r="AHL90" s="888"/>
      <c r="AHM90" s="888"/>
      <c r="AHN90" s="888"/>
      <c r="AHO90" s="888"/>
      <c r="AHP90" s="888"/>
      <c r="AHQ90" s="888"/>
      <c r="AHR90" s="888"/>
      <c r="AHS90" s="888"/>
      <c r="AHT90" s="888"/>
      <c r="AHU90" s="888"/>
      <c r="AHV90" s="888"/>
      <c r="AHW90" s="888"/>
      <c r="AHX90" s="888"/>
      <c r="AHY90" s="888"/>
      <c r="AHZ90" s="888"/>
      <c r="AIA90" s="888"/>
      <c r="AIB90" s="888"/>
      <c r="AIC90" s="888"/>
      <c r="AID90" s="888"/>
      <c r="AIE90" s="888"/>
      <c r="AIF90" s="888"/>
      <c r="AIG90" s="888"/>
      <c r="AIH90" s="888"/>
      <c r="AII90" s="888"/>
      <c r="AIJ90" s="888"/>
      <c r="AIK90" s="888"/>
      <c r="AIL90" s="888"/>
      <c r="AIM90" s="888"/>
      <c r="AIN90" s="888"/>
      <c r="AIO90" s="888"/>
      <c r="AIP90" s="888"/>
      <c r="AIQ90" s="888"/>
      <c r="AIR90" s="888"/>
      <c r="AIS90" s="888"/>
      <c r="AIT90" s="888"/>
      <c r="AIU90" s="888"/>
      <c r="AIV90" s="888"/>
      <c r="AIW90" s="888"/>
      <c r="AIX90" s="888"/>
      <c r="AIY90" s="888"/>
      <c r="AIZ90" s="888"/>
      <c r="AJA90" s="888"/>
      <c r="AJB90" s="888"/>
      <c r="AJC90" s="888"/>
      <c r="AJD90" s="888"/>
      <c r="AJE90" s="888"/>
      <c r="AJF90" s="888"/>
      <c r="AJG90" s="888"/>
      <c r="AJH90" s="888"/>
      <c r="AJI90" s="888"/>
      <c r="AJJ90" s="888"/>
      <c r="AJK90" s="888"/>
      <c r="AJL90" s="888"/>
      <c r="AJM90" s="888"/>
      <c r="AJN90" s="888"/>
      <c r="AJO90" s="888"/>
      <c r="AJP90" s="888"/>
      <c r="AJQ90" s="888"/>
      <c r="AJR90" s="888"/>
      <c r="AJS90" s="888"/>
      <c r="AJT90" s="888"/>
      <c r="AJU90" s="888"/>
      <c r="AJV90" s="888"/>
      <c r="AJW90" s="888"/>
      <c r="AJX90" s="888"/>
      <c r="AJY90" s="888"/>
      <c r="AJZ90" s="888"/>
      <c r="AKA90" s="888"/>
      <c r="AKB90" s="888"/>
      <c r="AKC90" s="888"/>
      <c r="AKD90" s="888"/>
      <c r="AKE90" s="888"/>
      <c r="AKF90" s="888"/>
      <c r="AKG90" s="888"/>
      <c r="AKH90" s="888"/>
      <c r="AKI90" s="888"/>
      <c r="AKJ90" s="888"/>
      <c r="AKK90" s="888"/>
      <c r="AKL90" s="888"/>
      <c r="AKM90" s="888"/>
      <c r="AKN90" s="888"/>
      <c r="AKO90" s="888"/>
      <c r="AKP90" s="888"/>
      <c r="AKQ90" s="888"/>
      <c r="AKR90" s="888"/>
      <c r="AKS90" s="888"/>
      <c r="AKT90" s="888"/>
      <c r="AKU90" s="888"/>
      <c r="AKV90" s="888"/>
      <c r="AKW90" s="888"/>
      <c r="AKX90" s="888"/>
      <c r="AKY90" s="888"/>
      <c r="AKZ90" s="888"/>
      <c r="ALA90" s="888"/>
      <c r="ALB90" s="888"/>
      <c r="ALC90" s="888"/>
      <c r="ALD90" s="888"/>
      <c r="ALE90" s="888"/>
      <c r="ALF90" s="888"/>
      <c r="ALG90" s="888"/>
      <c r="ALH90" s="888"/>
      <c r="ALI90" s="888"/>
      <c r="ALJ90" s="888"/>
      <c r="ALK90" s="888"/>
      <c r="ALL90" s="888"/>
      <c r="ALM90" s="888"/>
      <c r="ALN90" s="888"/>
      <c r="ALO90" s="888"/>
      <c r="ALP90" s="888"/>
      <c r="ALQ90" s="888"/>
      <c r="ALR90" s="888"/>
      <c r="ALS90" s="888"/>
      <c r="ALT90" s="888"/>
      <c r="ALU90" s="888"/>
      <c r="ALV90" s="888"/>
      <c r="ALW90" s="888"/>
      <c r="ALX90" s="888"/>
      <c r="ALY90" s="888"/>
      <c r="ALZ90" s="888"/>
      <c r="AMA90" s="888"/>
      <c r="AMB90" s="888"/>
      <c r="AMC90" s="888"/>
      <c r="AMD90" s="888"/>
      <c r="AME90" s="888"/>
      <c r="AMF90" s="888"/>
      <c r="AMG90" s="888"/>
      <c r="AMH90" s="888"/>
      <c r="AMI90" s="888"/>
      <c r="AMJ90" s="888"/>
      <c r="AMK90" s="888"/>
      <c r="AML90" s="888"/>
      <c r="AMM90" s="888"/>
      <c r="AMN90" s="888"/>
      <c r="AMO90" s="888"/>
      <c r="AMP90" s="888"/>
      <c r="AMQ90" s="888"/>
      <c r="AMR90" s="888"/>
      <c r="AMS90" s="888"/>
      <c r="AMT90" s="888"/>
      <c r="AMU90" s="888"/>
      <c r="AMV90" s="888"/>
      <c r="AMW90" s="888"/>
      <c r="AMX90" s="888"/>
      <c r="AMY90" s="888"/>
      <c r="AMZ90" s="888"/>
      <c r="ANA90" s="888"/>
      <c r="ANB90" s="888"/>
      <c r="ANC90" s="888"/>
      <c r="AND90" s="888"/>
      <c r="ANE90" s="888"/>
      <c r="ANF90" s="888"/>
      <c r="ANG90" s="888"/>
      <c r="ANH90" s="888"/>
      <c r="ANI90" s="888"/>
      <c r="ANJ90" s="888"/>
      <c r="ANK90" s="888"/>
      <c r="ANL90" s="888"/>
      <c r="ANM90" s="888"/>
      <c r="ANN90" s="888"/>
      <c r="ANO90" s="888"/>
      <c r="ANP90" s="888"/>
      <c r="ANQ90" s="888"/>
      <c r="ANR90" s="888"/>
      <c r="ANS90" s="888"/>
      <c r="ANT90" s="888"/>
      <c r="ANU90" s="888"/>
      <c r="ANV90" s="888"/>
      <c r="ANW90" s="888"/>
      <c r="ANX90" s="888"/>
      <c r="ANY90" s="888"/>
      <c r="ANZ90" s="888"/>
      <c r="AOA90" s="888"/>
      <c r="AOB90" s="888"/>
      <c r="AOC90" s="888"/>
      <c r="AOD90" s="888"/>
      <c r="AOE90" s="888"/>
      <c r="AOF90" s="888"/>
      <c r="AOG90" s="888"/>
      <c r="AOH90" s="888"/>
      <c r="AOI90" s="888"/>
      <c r="AOJ90" s="888"/>
      <c r="AOK90" s="888"/>
      <c r="AOL90" s="888"/>
      <c r="AOM90" s="888"/>
      <c r="AON90" s="888"/>
      <c r="AOO90" s="888"/>
      <c r="AOP90" s="888"/>
      <c r="AOQ90" s="888"/>
      <c r="AOR90" s="888"/>
      <c r="AOS90" s="888"/>
      <c r="AOT90" s="888"/>
      <c r="AOU90" s="888"/>
      <c r="AOV90" s="888"/>
      <c r="AOW90" s="888"/>
      <c r="AOX90" s="888"/>
      <c r="AOY90" s="888"/>
      <c r="AOZ90" s="888"/>
      <c r="APA90" s="888"/>
      <c r="APB90" s="888"/>
      <c r="APC90" s="888"/>
      <c r="APD90" s="888"/>
      <c r="APE90" s="888"/>
      <c r="APF90" s="888"/>
      <c r="APG90" s="888"/>
      <c r="APH90" s="888"/>
      <c r="API90" s="888"/>
      <c r="APJ90" s="888"/>
      <c r="APK90" s="888"/>
      <c r="APL90" s="888"/>
      <c r="APM90" s="888"/>
      <c r="APN90" s="888"/>
      <c r="APO90" s="888"/>
      <c r="APP90" s="888"/>
      <c r="APQ90" s="888"/>
      <c r="APR90" s="888"/>
      <c r="APS90" s="888"/>
      <c r="APT90" s="888"/>
      <c r="APU90" s="888"/>
      <c r="APV90" s="888"/>
      <c r="APW90" s="888"/>
      <c r="APX90" s="888"/>
      <c r="APY90" s="888"/>
      <c r="APZ90" s="888"/>
      <c r="AQA90" s="888"/>
      <c r="AQB90" s="888"/>
      <c r="AQC90" s="888"/>
      <c r="AQD90" s="888"/>
      <c r="AQE90" s="888"/>
      <c r="AQF90" s="888"/>
      <c r="AQG90" s="888"/>
      <c r="AQH90" s="888"/>
      <c r="AQI90" s="888"/>
      <c r="AQJ90" s="888"/>
      <c r="AQK90" s="888"/>
      <c r="AQL90" s="888"/>
      <c r="AQM90" s="888"/>
      <c r="AQN90" s="888"/>
      <c r="AQO90" s="888"/>
      <c r="AQP90" s="888"/>
      <c r="AQQ90" s="888"/>
      <c r="AQR90" s="888"/>
      <c r="AQS90" s="888"/>
      <c r="AQT90" s="888"/>
      <c r="AQU90" s="888"/>
      <c r="AQV90" s="888"/>
      <c r="AQW90" s="888"/>
      <c r="AQX90" s="888"/>
      <c r="AQY90" s="888"/>
      <c r="AQZ90" s="888"/>
      <c r="ARA90" s="888"/>
      <c r="ARB90" s="888"/>
      <c r="ARC90" s="888"/>
      <c r="ARD90" s="888"/>
      <c r="ARE90" s="888"/>
      <c r="ARF90" s="888"/>
      <c r="ARG90" s="888"/>
      <c r="ARH90" s="888"/>
      <c r="ARI90" s="888"/>
      <c r="ARJ90" s="888"/>
      <c r="ARK90" s="888"/>
      <c r="ARL90" s="888"/>
      <c r="ARM90" s="888"/>
      <c r="ARN90" s="888"/>
      <c r="ARO90" s="888"/>
      <c r="ARP90" s="888"/>
      <c r="ARQ90" s="888"/>
      <c r="ARR90" s="888"/>
      <c r="ARS90" s="888"/>
      <c r="ART90" s="888"/>
      <c r="ARU90" s="888"/>
      <c r="ARV90" s="888"/>
      <c r="ARW90" s="888"/>
      <c r="ARX90" s="888"/>
      <c r="ARY90" s="888"/>
      <c r="ARZ90" s="888"/>
      <c r="ASA90" s="888"/>
      <c r="ASB90" s="888"/>
      <c r="ASC90" s="888"/>
      <c r="ASD90" s="888"/>
      <c r="ASE90" s="888"/>
      <c r="ASF90" s="888"/>
      <c r="ASG90" s="888"/>
      <c r="ASH90" s="888"/>
      <c r="ASI90" s="888"/>
      <c r="ASJ90" s="888"/>
      <c r="ASK90" s="888"/>
      <c r="ASL90" s="888"/>
      <c r="ASM90" s="888"/>
      <c r="ASN90" s="888"/>
      <c r="ASO90" s="888"/>
      <c r="ASP90" s="888"/>
      <c r="ASQ90" s="888"/>
      <c r="ASR90" s="888"/>
      <c r="ASS90" s="888"/>
      <c r="AST90" s="888"/>
      <c r="ASU90" s="888"/>
      <c r="ASV90" s="888"/>
      <c r="ASW90" s="888"/>
      <c r="ASX90" s="888"/>
      <c r="ASY90" s="888"/>
      <c r="ASZ90" s="888"/>
      <c r="ATA90" s="888"/>
      <c r="ATB90" s="888"/>
      <c r="ATC90" s="888"/>
      <c r="ATD90" s="888"/>
      <c r="ATE90" s="888"/>
      <c r="ATF90" s="888"/>
      <c r="ATG90" s="888"/>
      <c r="ATH90" s="888"/>
      <c r="ATI90" s="888"/>
      <c r="ATJ90" s="888"/>
      <c r="ATK90" s="888"/>
      <c r="ATL90" s="888"/>
      <c r="ATM90" s="888"/>
      <c r="ATN90" s="888"/>
      <c r="ATO90" s="888"/>
      <c r="ATP90" s="888"/>
      <c r="ATQ90" s="888"/>
      <c r="ATR90" s="888"/>
      <c r="ATS90" s="888"/>
      <c r="ATT90" s="888"/>
      <c r="ATU90" s="888"/>
      <c r="ATV90" s="888"/>
      <c r="ATW90" s="888"/>
      <c r="ATX90" s="888"/>
      <c r="ATY90" s="888"/>
      <c r="ATZ90" s="888"/>
      <c r="AUA90" s="888"/>
      <c r="AUB90" s="888"/>
      <c r="AUC90" s="888"/>
      <c r="AUD90" s="888"/>
      <c r="AUE90" s="888"/>
      <c r="AUF90" s="888"/>
      <c r="AUG90" s="888"/>
      <c r="AUH90" s="888"/>
      <c r="AUI90" s="888"/>
      <c r="AUJ90" s="888"/>
      <c r="AUK90" s="888"/>
      <c r="AUL90" s="888"/>
      <c r="AUM90" s="888"/>
      <c r="AUN90" s="888"/>
      <c r="AUO90" s="888"/>
      <c r="AUP90" s="888"/>
      <c r="AUQ90" s="888"/>
      <c r="AUR90" s="888"/>
      <c r="AUS90" s="888"/>
      <c r="AUT90" s="888"/>
      <c r="AUU90" s="888"/>
      <c r="AUV90" s="888"/>
      <c r="AUW90" s="888"/>
      <c r="AUX90" s="888"/>
      <c r="AUY90" s="888"/>
      <c r="AUZ90" s="888"/>
      <c r="AVA90" s="888"/>
      <c r="AVB90" s="888"/>
      <c r="AVC90" s="888"/>
      <c r="AVD90" s="888"/>
      <c r="AVE90" s="888"/>
      <c r="AVF90" s="888"/>
      <c r="AVG90" s="888"/>
      <c r="AVH90" s="888"/>
      <c r="AVI90" s="888"/>
      <c r="AVJ90" s="888"/>
      <c r="AVK90" s="888"/>
      <c r="AVL90" s="888"/>
      <c r="AVM90" s="888"/>
      <c r="AVN90" s="888"/>
      <c r="AVO90" s="888"/>
      <c r="AVP90" s="888"/>
      <c r="AVQ90" s="888"/>
      <c r="AVR90" s="888"/>
      <c r="AVS90" s="888"/>
      <c r="AVT90" s="888"/>
      <c r="AVU90" s="888"/>
      <c r="AVV90" s="888"/>
      <c r="AVW90" s="888"/>
      <c r="AVX90" s="888"/>
      <c r="AVY90" s="888"/>
      <c r="AVZ90" s="888"/>
      <c r="AWA90" s="888"/>
      <c r="AWB90" s="888"/>
      <c r="AWC90" s="888"/>
      <c r="AWD90" s="888"/>
      <c r="AWE90" s="888"/>
      <c r="AWF90" s="888"/>
      <c r="AWG90" s="888"/>
      <c r="AWH90" s="888"/>
      <c r="AWI90" s="888"/>
      <c r="AWJ90" s="888"/>
      <c r="AWK90" s="888"/>
      <c r="AWL90" s="888"/>
      <c r="AWM90" s="888"/>
      <c r="AWN90" s="888"/>
      <c r="AWO90" s="888"/>
      <c r="AWP90" s="888"/>
      <c r="AWQ90" s="888"/>
      <c r="AWR90" s="888"/>
      <c r="AWS90" s="888"/>
      <c r="AWT90" s="888"/>
      <c r="AWU90" s="888"/>
      <c r="AWV90" s="888"/>
      <c r="AWW90" s="888"/>
      <c r="AWX90" s="888"/>
      <c r="AWY90" s="888"/>
      <c r="AWZ90" s="888"/>
      <c r="AXA90" s="888"/>
      <c r="AXB90" s="888"/>
      <c r="AXC90" s="888"/>
      <c r="AXD90" s="888"/>
      <c r="AXE90" s="888"/>
      <c r="AXF90" s="888"/>
      <c r="AXG90" s="888"/>
      <c r="AXH90" s="888"/>
      <c r="AXI90" s="888"/>
      <c r="AXJ90" s="888"/>
      <c r="AXK90" s="888"/>
      <c r="AXL90" s="888"/>
      <c r="AXM90" s="888"/>
      <c r="AXN90" s="888"/>
      <c r="AXO90" s="888"/>
      <c r="AXP90" s="888"/>
      <c r="AXQ90" s="888"/>
      <c r="AXR90" s="888"/>
      <c r="AXS90" s="888"/>
      <c r="AXT90" s="888"/>
      <c r="AXU90" s="888"/>
      <c r="AXV90" s="888"/>
      <c r="AXW90" s="888"/>
      <c r="AXX90" s="888"/>
      <c r="AXY90" s="888"/>
      <c r="AXZ90" s="888"/>
      <c r="AYA90" s="888"/>
      <c r="AYB90" s="888"/>
      <c r="AYC90" s="888"/>
      <c r="AYD90" s="888"/>
      <c r="AYE90" s="888"/>
      <c r="AYF90" s="888"/>
      <c r="AYG90" s="888"/>
      <c r="AYH90" s="888"/>
      <c r="AYI90" s="888"/>
      <c r="AYJ90" s="888"/>
      <c r="AYK90" s="888"/>
      <c r="AYL90" s="888"/>
      <c r="AYM90" s="888"/>
      <c r="AYN90" s="888"/>
      <c r="AYO90" s="888"/>
      <c r="AYP90" s="888"/>
      <c r="AYQ90" s="888"/>
      <c r="AYR90" s="888"/>
      <c r="AYS90" s="888"/>
      <c r="AYT90" s="888"/>
      <c r="AYU90" s="888"/>
      <c r="AYV90" s="888"/>
      <c r="AYW90" s="888"/>
      <c r="AYX90" s="888"/>
      <c r="AYY90" s="888"/>
      <c r="AYZ90" s="888"/>
      <c r="AZA90" s="888"/>
      <c r="AZB90" s="888"/>
      <c r="AZC90" s="888"/>
      <c r="AZD90" s="888"/>
      <c r="AZE90" s="888"/>
      <c r="AZF90" s="888"/>
      <c r="AZG90" s="888"/>
      <c r="AZH90" s="888"/>
      <c r="AZI90" s="888"/>
      <c r="AZJ90" s="888"/>
      <c r="AZK90" s="888"/>
      <c r="AZL90" s="888"/>
      <c r="AZM90" s="888"/>
      <c r="AZN90" s="888"/>
      <c r="AZO90" s="888"/>
      <c r="AZP90" s="888"/>
      <c r="AZQ90" s="888"/>
      <c r="AZR90" s="888"/>
      <c r="AZS90" s="888"/>
      <c r="AZT90" s="888"/>
      <c r="AZU90" s="888"/>
      <c r="AZV90" s="888"/>
      <c r="AZW90" s="888"/>
      <c r="AZX90" s="888"/>
      <c r="AZY90" s="888"/>
      <c r="AZZ90" s="888"/>
      <c r="BAA90" s="888"/>
      <c r="BAB90" s="888"/>
      <c r="BAC90" s="888"/>
      <c r="BAD90" s="888"/>
      <c r="BAE90" s="888"/>
      <c r="BAF90" s="888"/>
      <c r="BAG90" s="888"/>
      <c r="BAH90" s="888"/>
      <c r="BAI90" s="888"/>
      <c r="BAJ90" s="888"/>
      <c r="BAK90" s="888"/>
      <c r="BAL90" s="888"/>
      <c r="BAM90" s="888"/>
      <c r="BAN90" s="888"/>
      <c r="BAO90" s="888"/>
      <c r="BAP90" s="888"/>
      <c r="BAQ90" s="888"/>
      <c r="BAR90" s="888"/>
      <c r="BAS90" s="888"/>
      <c r="BAT90" s="888"/>
      <c r="BAU90" s="888"/>
      <c r="BAV90" s="888"/>
      <c r="BAW90" s="888"/>
      <c r="BAX90" s="888"/>
      <c r="BAY90" s="888"/>
      <c r="BAZ90" s="888"/>
      <c r="BBA90" s="888"/>
      <c r="BBB90" s="888"/>
      <c r="BBC90" s="888"/>
      <c r="BBD90" s="888"/>
      <c r="BBE90" s="888"/>
      <c r="BBF90" s="888"/>
      <c r="BBG90" s="888"/>
      <c r="BBH90" s="888"/>
      <c r="BBI90" s="888"/>
      <c r="BBJ90" s="888"/>
      <c r="BBK90" s="888"/>
      <c r="BBL90" s="888"/>
      <c r="BBM90" s="888"/>
      <c r="BBN90" s="888"/>
      <c r="BBO90" s="888"/>
      <c r="BBP90" s="888"/>
      <c r="BBQ90" s="888"/>
      <c r="BBR90" s="888"/>
      <c r="BBS90" s="888"/>
      <c r="BBT90" s="888"/>
      <c r="BBU90" s="888"/>
      <c r="BBV90" s="888"/>
      <c r="BBW90" s="888"/>
      <c r="BBX90" s="888"/>
      <c r="BBY90" s="888"/>
      <c r="BBZ90" s="888"/>
      <c r="BCA90" s="888"/>
      <c r="BCB90" s="888"/>
      <c r="BCC90" s="888"/>
      <c r="BCD90" s="888"/>
      <c r="BCE90" s="888"/>
      <c r="BCF90" s="888"/>
      <c r="BCG90" s="888"/>
      <c r="BCH90" s="888"/>
      <c r="BCI90" s="888"/>
      <c r="BCJ90" s="888"/>
      <c r="BCK90" s="888"/>
      <c r="BCL90" s="888"/>
      <c r="BCM90" s="888"/>
      <c r="BCN90" s="888"/>
      <c r="BCO90" s="888"/>
      <c r="BCP90" s="888"/>
      <c r="BCQ90" s="888"/>
      <c r="BCR90" s="888"/>
      <c r="BCS90" s="888"/>
      <c r="BCT90" s="888"/>
      <c r="BCU90" s="888"/>
      <c r="BCV90" s="888"/>
      <c r="BCW90" s="888"/>
      <c r="BCX90" s="888"/>
      <c r="BCY90" s="888"/>
      <c r="BCZ90" s="888"/>
      <c r="BDA90" s="888"/>
      <c r="BDB90" s="888"/>
      <c r="BDC90" s="888"/>
      <c r="BDD90" s="888"/>
      <c r="BDE90" s="888"/>
      <c r="BDF90" s="888"/>
      <c r="BDG90" s="888"/>
      <c r="BDH90" s="888"/>
      <c r="BDI90" s="888"/>
      <c r="BDJ90" s="888"/>
      <c r="BDK90" s="888"/>
      <c r="BDL90" s="888"/>
      <c r="BDM90" s="888"/>
      <c r="BDN90" s="888"/>
      <c r="BDO90" s="888"/>
      <c r="BDP90" s="888"/>
      <c r="BDQ90" s="888"/>
      <c r="BDR90" s="888"/>
      <c r="BDS90" s="888"/>
      <c r="BDT90" s="888"/>
      <c r="BDU90" s="888"/>
      <c r="BDV90" s="888"/>
      <c r="BDW90" s="888"/>
      <c r="BDX90" s="888"/>
      <c r="BDY90" s="888"/>
      <c r="BDZ90" s="888"/>
      <c r="BEA90" s="888"/>
      <c r="BEB90" s="888"/>
      <c r="BEC90" s="888"/>
      <c r="BED90" s="888"/>
      <c r="BEE90" s="888"/>
      <c r="BEF90" s="888"/>
      <c r="BEG90" s="888"/>
      <c r="BEH90" s="888"/>
      <c r="BEI90" s="888"/>
      <c r="BEJ90" s="888"/>
      <c r="BEK90" s="888"/>
      <c r="BEL90" s="888"/>
      <c r="BEM90" s="888"/>
      <c r="BEN90" s="888"/>
      <c r="BEO90" s="888"/>
      <c r="BEP90" s="888"/>
      <c r="BEQ90" s="888"/>
      <c r="BER90" s="888"/>
      <c r="BES90" s="888"/>
      <c r="BET90" s="888"/>
      <c r="BEU90" s="888"/>
      <c r="BEV90" s="888"/>
      <c r="BEW90" s="888"/>
      <c r="BEX90" s="888"/>
      <c r="BEY90" s="888"/>
      <c r="BEZ90" s="888"/>
      <c r="BFA90" s="888"/>
      <c r="BFB90" s="888"/>
      <c r="BFC90" s="888"/>
      <c r="BFD90" s="888"/>
      <c r="BFE90" s="888"/>
      <c r="BFF90" s="888"/>
      <c r="BFG90" s="888"/>
      <c r="BFH90" s="888"/>
      <c r="BFI90" s="888"/>
      <c r="BFJ90" s="888"/>
      <c r="BFK90" s="888"/>
      <c r="BFL90" s="888"/>
      <c r="BFM90" s="888"/>
      <c r="BFN90" s="888"/>
      <c r="BFO90" s="888"/>
      <c r="BFP90" s="888"/>
      <c r="BFQ90" s="888"/>
      <c r="BFR90" s="888"/>
      <c r="BFS90" s="888"/>
      <c r="BFT90" s="888"/>
      <c r="BFU90" s="888"/>
      <c r="BFV90" s="888"/>
      <c r="BFW90" s="888"/>
      <c r="BFX90" s="888"/>
      <c r="BFY90" s="888"/>
      <c r="BFZ90" s="888"/>
      <c r="BGA90" s="888"/>
      <c r="BGB90" s="888"/>
      <c r="BGC90" s="888"/>
      <c r="BGD90" s="888"/>
      <c r="BGE90" s="888"/>
      <c r="BGF90" s="888"/>
      <c r="BGG90" s="888"/>
      <c r="BGH90" s="888"/>
      <c r="BGI90" s="888"/>
      <c r="BGJ90" s="888"/>
      <c r="BGK90" s="888"/>
      <c r="BGL90" s="888"/>
      <c r="BGM90" s="888"/>
      <c r="BGN90" s="888"/>
      <c r="BGO90" s="888"/>
      <c r="BGP90" s="888"/>
      <c r="BGQ90" s="888"/>
      <c r="BGR90" s="888"/>
      <c r="BGS90" s="888"/>
      <c r="BGT90" s="888"/>
      <c r="BGU90" s="888"/>
      <c r="BGV90" s="888"/>
      <c r="BGW90" s="888"/>
      <c r="BGX90" s="888"/>
      <c r="BGY90" s="888"/>
      <c r="BGZ90" s="888"/>
      <c r="BHA90" s="888"/>
      <c r="BHB90" s="888"/>
      <c r="BHC90" s="888"/>
      <c r="BHD90" s="888"/>
      <c r="BHE90" s="888"/>
      <c r="BHF90" s="888"/>
      <c r="BHG90" s="888"/>
      <c r="BHH90" s="888"/>
      <c r="BHI90" s="888"/>
      <c r="BHJ90" s="888"/>
      <c r="BHK90" s="888"/>
      <c r="BHL90" s="888"/>
      <c r="BHM90" s="888"/>
      <c r="BHN90" s="888"/>
      <c r="BHO90" s="888"/>
      <c r="BHP90" s="888"/>
      <c r="BHQ90" s="888"/>
      <c r="BHR90" s="888"/>
      <c r="BHS90" s="888"/>
      <c r="BHT90" s="888"/>
      <c r="BHU90" s="888"/>
      <c r="BHV90" s="888"/>
      <c r="BHW90" s="888"/>
      <c r="BHX90" s="888"/>
      <c r="BHY90" s="888"/>
      <c r="BHZ90" s="888"/>
      <c r="BIA90" s="888"/>
      <c r="BIB90" s="888"/>
      <c r="BIC90" s="888"/>
      <c r="BID90" s="888"/>
      <c r="BIE90" s="888"/>
      <c r="BIF90" s="888"/>
      <c r="BIG90" s="888"/>
      <c r="BIH90" s="888"/>
      <c r="BII90" s="888"/>
      <c r="BIJ90" s="888"/>
      <c r="BIK90" s="888"/>
      <c r="BIL90" s="888"/>
      <c r="BIM90" s="888"/>
      <c r="BIN90" s="888"/>
      <c r="BIO90" s="888"/>
      <c r="BIP90" s="888"/>
      <c r="BIQ90" s="888"/>
      <c r="BIR90" s="888"/>
      <c r="BIS90" s="888"/>
      <c r="BIT90" s="888"/>
      <c r="BIU90" s="888"/>
      <c r="BIV90" s="888"/>
      <c r="BIW90" s="888"/>
      <c r="BIX90" s="888"/>
      <c r="BIY90" s="888"/>
      <c r="BIZ90" s="888"/>
      <c r="BJA90" s="888"/>
      <c r="BJB90" s="888"/>
      <c r="BJC90" s="888"/>
      <c r="BJD90" s="888"/>
      <c r="BJE90" s="888"/>
      <c r="BJF90" s="888"/>
      <c r="BJG90" s="888"/>
      <c r="BJH90" s="888"/>
      <c r="BJI90" s="888"/>
      <c r="BJJ90" s="888"/>
      <c r="BJK90" s="888"/>
      <c r="BJL90" s="888"/>
      <c r="BJM90" s="888"/>
      <c r="BJN90" s="888"/>
      <c r="BJO90" s="888"/>
      <c r="BJP90" s="888"/>
      <c r="BJQ90" s="888"/>
      <c r="BJR90" s="888"/>
      <c r="BJS90" s="888"/>
      <c r="BJT90" s="888"/>
      <c r="BJU90" s="888"/>
      <c r="BJV90" s="888"/>
      <c r="BJW90" s="888"/>
      <c r="BJX90" s="888"/>
      <c r="BJY90" s="888"/>
      <c r="BJZ90" s="888"/>
      <c r="BKA90" s="888"/>
      <c r="BKB90" s="888"/>
      <c r="BKC90" s="888"/>
      <c r="BKD90" s="888"/>
      <c r="BKE90" s="888"/>
      <c r="BKF90" s="888"/>
      <c r="BKG90" s="888"/>
      <c r="BKH90" s="888"/>
      <c r="BKI90" s="888"/>
      <c r="BKJ90" s="888"/>
      <c r="BKK90" s="888"/>
      <c r="BKL90" s="888"/>
      <c r="BKM90" s="888"/>
      <c r="BKN90" s="888"/>
      <c r="BKO90" s="888"/>
      <c r="BKP90" s="888"/>
      <c r="BKQ90" s="888"/>
      <c r="BKR90" s="888"/>
      <c r="BKS90" s="888"/>
      <c r="BKT90" s="888"/>
      <c r="BKU90" s="888"/>
      <c r="BKV90" s="888"/>
      <c r="BKW90" s="888"/>
      <c r="BKX90" s="888"/>
      <c r="BKY90" s="888"/>
      <c r="BKZ90" s="888"/>
      <c r="BLA90" s="888"/>
      <c r="BLB90" s="888"/>
      <c r="BLC90" s="888"/>
      <c r="BLD90" s="888"/>
      <c r="BLE90" s="888"/>
      <c r="BLF90" s="888"/>
      <c r="BLG90" s="888"/>
      <c r="BLH90" s="888"/>
      <c r="BLI90" s="888"/>
      <c r="BLJ90" s="888"/>
      <c r="BLK90" s="888"/>
      <c r="BLL90" s="888"/>
      <c r="BLM90" s="888"/>
      <c r="BLN90" s="888"/>
      <c r="BLO90" s="888"/>
      <c r="BLP90" s="888"/>
      <c r="BLQ90" s="888"/>
      <c r="BLR90" s="888"/>
      <c r="BLS90" s="888"/>
      <c r="BLT90" s="888"/>
      <c r="BLU90" s="888"/>
      <c r="BLV90" s="888"/>
      <c r="BLW90" s="888"/>
      <c r="BLX90" s="888"/>
      <c r="BLY90" s="888"/>
      <c r="BLZ90" s="888"/>
      <c r="BMA90" s="888"/>
      <c r="BMB90" s="888"/>
      <c r="BMC90" s="888"/>
      <c r="BMD90" s="888"/>
      <c r="BME90" s="888"/>
      <c r="BMF90" s="888"/>
      <c r="BMG90" s="888"/>
      <c r="BMH90" s="888"/>
      <c r="BMI90" s="888"/>
      <c r="BMJ90" s="888"/>
      <c r="BMK90" s="888"/>
      <c r="BML90" s="888"/>
      <c r="BMM90" s="888"/>
      <c r="BMN90" s="888"/>
      <c r="BMO90" s="888"/>
      <c r="BMP90" s="888"/>
      <c r="BMQ90" s="888"/>
      <c r="BMR90" s="888"/>
      <c r="BMS90" s="888"/>
      <c r="BMT90" s="888"/>
      <c r="BMU90" s="888"/>
      <c r="BMV90" s="888"/>
      <c r="BMW90" s="888"/>
      <c r="BMX90" s="888"/>
      <c r="BMY90" s="888"/>
      <c r="BMZ90" s="888"/>
      <c r="BNA90" s="888"/>
      <c r="BNB90" s="888"/>
      <c r="BNC90" s="888"/>
      <c r="BND90" s="888"/>
      <c r="BNE90" s="888"/>
      <c r="BNF90" s="888"/>
      <c r="BNG90" s="888"/>
      <c r="BNH90" s="888"/>
      <c r="BNI90" s="888"/>
      <c r="BNJ90" s="888"/>
      <c r="BNK90" s="888"/>
      <c r="BNL90" s="888"/>
      <c r="BNM90" s="888"/>
      <c r="BNN90" s="888"/>
      <c r="BNO90" s="888"/>
      <c r="BNP90" s="888"/>
      <c r="BNQ90" s="888"/>
      <c r="BNR90" s="888"/>
      <c r="BNS90" s="888"/>
      <c r="BNT90" s="888"/>
      <c r="BNU90" s="888"/>
      <c r="BNV90" s="888"/>
      <c r="BNW90" s="888"/>
      <c r="BNX90" s="888"/>
      <c r="BNY90" s="888"/>
      <c r="BNZ90" s="888"/>
      <c r="BOA90" s="888"/>
      <c r="BOB90" s="888"/>
      <c r="BOC90" s="888"/>
      <c r="BOD90" s="888"/>
      <c r="BOE90" s="888"/>
      <c r="BOF90" s="888"/>
      <c r="BOG90" s="888"/>
      <c r="BOH90" s="888"/>
      <c r="BOI90" s="888"/>
      <c r="BOJ90" s="888"/>
      <c r="BOK90" s="888"/>
      <c r="BOL90" s="888"/>
      <c r="BOM90" s="888"/>
      <c r="BON90" s="888"/>
      <c r="BOO90" s="888"/>
      <c r="BOP90" s="888"/>
      <c r="BOQ90" s="888"/>
      <c r="BOR90" s="888"/>
      <c r="BOS90" s="888"/>
      <c r="BOT90" s="888"/>
      <c r="BOU90" s="888"/>
      <c r="BOV90" s="888"/>
      <c r="BOW90" s="888"/>
      <c r="BOX90" s="888"/>
      <c r="BOY90" s="888"/>
      <c r="BOZ90" s="888"/>
      <c r="BPA90" s="888"/>
      <c r="BPB90" s="888"/>
      <c r="BPC90" s="888"/>
      <c r="BPD90" s="888"/>
      <c r="BPE90" s="888"/>
      <c r="BPF90" s="888"/>
      <c r="BPG90" s="888"/>
      <c r="BPH90" s="888"/>
      <c r="BPI90" s="888"/>
      <c r="BPJ90" s="888"/>
      <c r="BPK90" s="888"/>
      <c r="BPL90" s="888"/>
      <c r="BPM90" s="888"/>
      <c r="BPN90" s="888"/>
      <c r="BPO90" s="888"/>
      <c r="BPP90" s="888"/>
      <c r="BPQ90" s="888"/>
      <c r="BPR90" s="888"/>
      <c r="BPS90" s="888"/>
      <c r="BPT90" s="888"/>
      <c r="BPU90" s="888"/>
      <c r="BPV90" s="888"/>
      <c r="BPW90" s="888"/>
      <c r="BPX90" s="888"/>
      <c r="BPY90" s="888"/>
      <c r="BPZ90" s="888"/>
      <c r="BQA90" s="888"/>
      <c r="BQB90" s="888"/>
      <c r="BQC90" s="888"/>
      <c r="BQD90" s="888"/>
      <c r="BQE90" s="888"/>
      <c r="BQF90" s="888"/>
      <c r="BQG90" s="888"/>
      <c r="BQH90" s="888"/>
      <c r="BQI90" s="888"/>
      <c r="BQJ90" s="888"/>
      <c r="BQK90" s="888"/>
      <c r="BQL90" s="888"/>
      <c r="BQM90" s="888"/>
      <c r="BQN90" s="888"/>
      <c r="BQO90" s="888"/>
      <c r="BQP90" s="888"/>
      <c r="BQQ90" s="888"/>
      <c r="BQR90" s="888"/>
      <c r="BQS90" s="888"/>
      <c r="BQT90" s="888"/>
      <c r="BQU90" s="888"/>
      <c r="BQV90" s="888"/>
      <c r="BQW90" s="888"/>
      <c r="BQX90" s="888"/>
      <c r="BQY90" s="888"/>
      <c r="BQZ90" s="888"/>
      <c r="BRA90" s="888"/>
      <c r="BRB90" s="888"/>
      <c r="BRC90" s="888"/>
      <c r="BRD90" s="888"/>
      <c r="BRE90" s="888"/>
      <c r="BRF90" s="888"/>
      <c r="BRG90" s="888"/>
      <c r="BRH90" s="888"/>
      <c r="BRI90" s="888"/>
      <c r="BRJ90" s="888"/>
      <c r="BRK90" s="888"/>
      <c r="BRL90" s="888"/>
      <c r="BRM90" s="888"/>
      <c r="BRN90" s="888"/>
      <c r="BRO90" s="888"/>
      <c r="BRP90" s="888"/>
      <c r="BRQ90" s="888"/>
      <c r="BRR90" s="888"/>
      <c r="BRS90" s="888"/>
      <c r="BRT90" s="888"/>
      <c r="BRU90" s="888"/>
      <c r="BRV90" s="888"/>
      <c r="BRW90" s="888"/>
      <c r="BRX90" s="888"/>
      <c r="BRY90" s="888"/>
      <c r="BRZ90" s="888"/>
      <c r="BSA90" s="888"/>
      <c r="BSB90" s="888"/>
      <c r="BSC90" s="888"/>
      <c r="BSD90" s="888"/>
      <c r="BSE90" s="888"/>
      <c r="BSF90" s="888"/>
      <c r="BSG90" s="888"/>
      <c r="BSH90" s="888"/>
      <c r="BSI90" s="888"/>
      <c r="BSJ90" s="888"/>
      <c r="BSK90" s="888"/>
      <c r="BSL90" s="888"/>
      <c r="BSM90" s="888"/>
      <c r="BSN90" s="888"/>
      <c r="BSO90" s="888"/>
      <c r="BSP90" s="888"/>
      <c r="BSQ90" s="888"/>
      <c r="BSR90" s="888"/>
      <c r="BSS90" s="888"/>
      <c r="BST90" s="888"/>
      <c r="BSU90" s="888"/>
      <c r="BSV90" s="888"/>
      <c r="BSW90" s="888"/>
      <c r="BSX90" s="888"/>
      <c r="BSY90" s="888"/>
      <c r="BSZ90" s="888"/>
      <c r="BTA90" s="888"/>
      <c r="BTB90" s="888"/>
      <c r="BTC90" s="888"/>
      <c r="BTD90" s="888"/>
      <c r="BTE90" s="888"/>
      <c r="BTF90" s="888"/>
      <c r="BTG90" s="888"/>
      <c r="BTH90" s="888"/>
      <c r="BTI90" s="888"/>
      <c r="BTJ90" s="888"/>
      <c r="BTK90" s="888"/>
      <c r="BTL90" s="888"/>
      <c r="BTM90" s="888"/>
      <c r="BTN90" s="888"/>
      <c r="BTO90" s="888"/>
      <c r="BTP90" s="888"/>
      <c r="BTQ90" s="888"/>
      <c r="BTR90" s="888"/>
      <c r="BTS90" s="888"/>
      <c r="BTT90" s="888"/>
      <c r="BTU90" s="888"/>
      <c r="BTV90" s="888"/>
      <c r="BTW90" s="888"/>
      <c r="BTX90" s="888"/>
      <c r="BTY90" s="888"/>
      <c r="BTZ90" s="888"/>
      <c r="BUA90" s="888"/>
      <c r="BUB90" s="888"/>
      <c r="BUC90" s="888"/>
      <c r="BUD90" s="888"/>
      <c r="BUE90" s="888"/>
      <c r="BUF90" s="888"/>
      <c r="BUG90" s="888"/>
      <c r="BUH90" s="888"/>
      <c r="BUI90" s="888"/>
      <c r="BUJ90" s="888"/>
      <c r="BUK90" s="888"/>
      <c r="BUL90" s="888"/>
      <c r="BUM90" s="888"/>
      <c r="BUN90" s="888"/>
      <c r="BUO90" s="888"/>
      <c r="BUP90" s="888"/>
      <c r="BUQ90" s="888"/>
      <c r="BUR90" s="888"/>
      <c r="BUS90" s="888"/>
      <c r="BUT90" s="888"/>
      <c r="BUU90" s="888"/>
      <c r="BUV90" s="888"/>
      <c r="BUW90" s="888"/>
      <c r="BUX90" s="888"/>
      <c r="BUY90" s="888"/>
      <c r="BUZ90" s="888"/>
      <c r="BVA90" s="888"/>
      <c r="BVB90" s="888"/>
      <c r="BVC90" s="888"/>
      <c r="BVD90" s="888"/>
      <c r="BVE90" s="888"/>
      <c r="BVF90" s="888"/>
      <c r="BVG90" s="888"/>
      <c r="BVH90" s="888"/>
      <c r="BVI90" s="888"/>
      <c r="BVJ90" s="888"/>
      <c r="BVK90" s="888"/>
      <c r="BVL90" s="888"/>
      <c r="BVM90" s="888"/>
      <c r="BVN90" s="888"/>
      <c r="BVO90" s="888"/>
      <c r="BVP90" s="888"/>
      <c r="BVQ90" s="888"/>
      <c r="BVR90" s="888"/>
      <c r="BVS90" s="888"/>
      <c r="BVT90" s="888"/>
      <c r="BVU90" s="888"/>
      <c r="BVV90" s="888"/>
      <c r="BVW90" s="888"/>
      <c r="BVX90" s="888"/>
      <c r="BVY90" s="888"/>
      <c r="BVZ90" s="888"/>
      <c r="BWA90" s="888"/>
      <c r="BWB90" s="888"/>
      <c r="BWC90" s="888"/>
      <c r="BWD90" s="888"/>
      <c r="BWE90" s="888"/>
      <c r="BWF90" s="888"/>
      <c r="BWG90" s="888"/>
      <c r="BWH90" s="888"/>
      <c r="BWI90" s="888"/>
      <c r="BWJ90" s="888"/>
      <c r="BWK90" s="888"/>
      <c r="BWL90" s="888"/>
      <c r="BWM90" s="888"/>
      <c r="BWN90" s="888"/>
      <c r="BWO90" s="888"/>
      <c r="BWP90" s="888"/>
      <c r="BWQ90" s="888"/>
      <c r="BWR90" s="888"/>
      <c r="BWS90" s="888"/>
      <c r="BWT90" s="888"/>
      <c r="BWU90" s="888"/>
      <c r="BWV90" s="888"/>
      <c r="BWW90" s="888"/>
      <c r="BWX90" s="888"/>
      <c r="BWY90" s="888"/>
      <c r="BWZ90" s="888"/>
      <c r="BXA90" s="888"/>
      <c r="BXB90" s="888"/>
      <c r="BXC90" s="888"/>
      <c r="BXD90" s="888"/>
      <c r="BXE90" s="888"/>
      <c r="BXF90" s="888"/>
      <c r="BXG90" s="888"/>
      <c r="BXH90" s="888"/>
      <c r="BXI90" s="888"/>
      <c r="BXJ90" s="888"/>
      <c r="BXK90" s="888"/>
      <c r="BXL90" s="888"/>
      <c r="BXM90" s="888"/>
      <c r="BXN90" s="888"/>
      <c r="BXO90" s="888"/>
      <c r="BXP90" s="888"/>
      <c r="BXQ90" s="888"/>
      <c r="BXR90" s="888"/>
      <c r="BXS90" s="888"/>
      <c r="BXT90" s="888"/>
      <c r="BXU90" s="888"/>
      <c r="BXV90" s="888"/>
      <c r="BXW90" s="888"/>
      <c r="BXX90" s="888"/>
      <c r="BXY90" s="888"/>
      <c r="BXZ90" s="888"/>
      <c r="BYA90" s="888"/>
      <c r="BYB90" s="888"/>
      <c r="BYC90" s="888"/>
      <c r="BYD90" s="888"/>
      <c r="BYE90" s="888"/>
      <c r="BYF90" s="888"/>
      <c r="BYG90" s="888"/>
      <c r="BYH90" s="888"/>
      <c r="BYI90" s="888"/>
      <c r="BYJ90" s="888"/>
      <c r="BYK90" s="888"/>
      <c r="BYL90" s="888"/>
      <c r="BYM90" s="888"/>
      <c r="BYN90" s="888"/>
      <c r="BYO90" s="888"/>
      <c r="BYP90" s="888"/>
      <c r="BYQ90" s="888"/>
      <c r="BYR90" s="888"/>
      <c r="BYS90" s="888"/>
      <c r="BYT90" s="888"/>
      <c r="BYU90" s="888"/>
      <c r="BYV90" s="888"/>
      <c r="BYW90" s="888"/>
      <c r="BYX90" s="888"/>
      <c r="BYY90" s="888"/>
      <c r="BYZ90" s="888"/>
      <c r="BZA90" s="888"/>
      <c r="BZB90" s="888"/>
      <c r="BZC90" s="888"/>
      <c r="BZD90" s="888"/>
      <c r="BZE90" s="888"/>
      <c r="BZF90" s="888"/>
      <c r="BZG90" s="888"/>
      <c r="BZH90" s="888"/>
      <c r="BZI90" s="888"/>
      <c r="BZJ90" s="888"/>
      <c r="BZK90" s="888"/>
      <c r="BZL90" s="888"/>
      <c r="BZM90" s="888"/>
      <c r="BZN90" s="888"/>
      <c r="BZO90" s="888"/>
      <c r="BZP90" s="888"/>
      <c r="BZQ90" s="888"/>
      <c r="BZR90" s="888"/>
      <c r="BZS90" s="888"/>
      <c r="BZT90" s="888"/>
      <c r="BZU90" s="888"/>
      <c r="BZV90" s="888"/>
      <c r="BZW90" s="888"/>
      <c r="BZX90" s="888"/>
      <c r="BZY90" s="888"/>
      <c r="BZZ90" s="888"/>
      <c r="CAA90" s="888"/>
      <c r="CAB90" s="888"/>
      <c r="CAC90" s="888"/>
      <c r="CAD90" s="888"/>
      <c r="CAE90" s="888"/>
      <c r="CAF90" s="888"/>
      <c r="CAG90" s="888"/>
      <c r="CAH90" s="888"/>
      <c r="CAI90" s="888"/>
      <c r="CAJ90" s="888"/>
      <c r="CAK90" s="888"/>
      <c r="CAL90" s="888"/>
      <c r="CAM90" s="888"/>
      <c r="CAN90" s="888"/>
      <c r="CAO90" s="888"/>
      <c r="CAP90" s="888"/>
      <c r="CAQ90" s="888"/>
      <c r="CAR90" s="888"/>
      <c r="CAS90" s="888"/>
      <c r="CAT90" s="888"/>
      <c r="CAU90" s="888"/>
      <c r="CAV90" s="888"/>
      <c r="CAW90" s="888"/>
      <c r="CAX90" s="888"/>
      <c r="CAY90" s="888"/>
      <c r="CAZ90" s="888"/>
      <c r="CBA90" s="888"/>
      <c r="CBB90" s="888"/>
      <c r="CBC90" s="888"/>
      <c r="CBD90" s="888"/>
      <c r="CBE90" s="888"/>
      <c r="CBF90" s="888"/>
      <c r="CBG90" s="888"/>
      <c r="CBH90" s="888"/>
      <c r="CBI90" s="888"/>
      <c r="CBJ90" s="888"/>
      <c r="CBK90" s="888"/>
      <c r="CBL90" s="888"/>
      <c r="CBM90" s="888"/>
      <c r="CBN90" s="888"/>
      <c r="CBO90" s="888"/>
      <c r="CBP90" s="888"/>
      <c r="CBQ90" s="888"/>
      <c r="CBR90" s="888"/>
      <c r="CBS90" s="888"/>
      <c r="CBT90" s="888"/>
      <c r="CBU90" s="888"/>
      <c r="CBV90" s="888"/>
      <c r="CBW90" s="888"/>
      <c r="CBX90" s="888"/>
      <c r="CBY90" s="888"/>
      <c r="CBZ90" s="888"/>
      <c r="CCA90" s="888"/>
      <c r="CCB90" s="888"/>
      <c r="CCC90" s="888"/>
      <c r="CCD90" s="888"/>
      <c r="CCE90" s="888"/>
      <c r="CCF90" s="888"/>
      <c r="CCG90" s="888"/>
      <c r="CCH90" s="888"/>
      <c r="CCI90" s="888"/>
      <c r="CCJ90" s="888"/>
      <c r="CCK90" s="888"/>
      <c r="CCL90" s="888"/>
      <c r="CCM90" s="888"/>
      <c r="CCN90" s="888"/>
      <c r="CCO90" s="888"/>
      <c r="CCP90" s="888"/>
      <c r="CCQ90" s="888"/>
      <c r="CCR90" s="888"/>
      <c r="CCS90" s="888"/>
      <c r="CCT90" s="888"/>
      <c r="CCU90" s="888"/>
      <c r="CCV90" s="888"/>
      <c r="CCW90" s="888"/>
      <c r="CCX90" s="888"/>
      <c r="CCY90" s="888"/>
      <c r="CCZ90" s="888"/>
      <c r="CDA90" s="888"/>
      <c r="CDB90" s="888"/>
      <c r="CDC90" s="888"/>
      <c r="CDD90" s="888"/>
      <c r="CDE90" s="888"/>
      <c r="CDF90" s="888"/>
      <c r="CDG90" s="888"/>
      <c r="CDH90" s="888"/>
      <c r="CDI90" s="888"/>
      <c r="CDJ90" s="888"/>
      <c r="CDK90" s="888"/>
      <c r="CDL90" s="888"/>
      <c r="CDM90" s="888"/>
      <c r="CDN90" s="888"/>
      <c r="CDO90" s="888"/>
      <c r="CDP90" s="888"/>
      <c r="CDQ90" s="888"/>
      <c r="CDR90" s="888"/>
      <c r="CDS90" s="888"/>
      <c r="CDT90" s="888"/>
      <c r="CDU90" s="888"/>
      <c r="CDV90" s="888"/>
      <c r="CDW90" s="888"/>
      <c r="CDX90" s="888"/>
      <c r="CDY90" s="888"/>
      <c r="CDZ90" s="888"/>
      <c r="CEA90" s="888"/>
      <c r="CEB90" s="888"/>
      <c r="CEC90" s="888"/>
      <c r="CED90" s="888"/>
      <c r="CEE90" s="888"/>
      <c r="CEF90" s="888"/>
      <c r="CEG90" s="888"/>
      <c r="CEH90" s="888"/>
      <c r="CEI90" s="888"/>
      <c r="CEJ90" s="888"/>
      <c r="CEK90" s="888"/>
      <c r="CEL90" s="888"/>
      <c r="CEM90" s="888"/>
      <c r="CEN90" s="888"/>
      <c r="CEO90" s="888"/>
      <c r="CEP90" s="888"/>
      <c r="CEQ90" s="888"/>
      <c r="CER90" s="888"/>
      <c r="CES90" s="888"/>
      <c r="CET90" s="888"/>
      <c r="CEU90" s="888"/>
      <c r="CEV90" s="888"/>
      <c r="CEW90" s="888"/>
      <c r="CEX90" s="888"/>
      <c r="CEY90" s="888"/>
      <c r="CEZ90" s="888"/>
      <c r="CFA90" s="888"/>
      <c r="CFB90" s="888"/>
      <c r="CFC90" s="888"/>
      <c r="CFD90" s="888"/>
      <c r="CFE90" s="888"/>
      <c r="CFF90" s="888"/>
      <c r="CFG90" s="888"/>
      <c r="CFH90" s="888"/>
      <c r="CFI90" s="888"/>
      <c r="CFJ90" s="888"/>
      <c r="CFK90" s="888"/>
      <c r="CFL90" s="888"/>
      <c r="CFM90" s="888"/>
      <c r="CFN90" s="888"/>
      <c r="CFO90" s="888"/>
      <c r="CFP90" s="888"/>
      <c r="CFQ90" s="888"/>
      <c r="CFR90" s="888"/>
      <c r="CFS90" s="888"/>
      <c r="CFT90" s="888"/>
      <c r="CFU90" s="888"/>
      <c r="CFV90" s="888"/>
      <c r="CFW90" s="888"/>
      <c r="CFX90" s="888"/>
      <c r="CFY90" s="888"/>
      <c r="CFZ90" s="888"/>
      <c r="CGA90" s="888"/>
      <c r="CGB90" s="888"/>
      <c r="CGC90" s="888"/>
      <c r="CGD90" s="888"/>
      <c r="CGE90" s="888"/>
      <c r="CGF90" s="888"/>
      <c r="CGG90" s="888"/>
      <c r="CGH90" s="888"/>
      <c r="CGI90" s="888"/>
      <c r="CGJ90" s="888"/>
      <c r="CGK90" s="888"/>
      <c r="CGL90" s="888"/>
      <c r="CGM90" s="888"/>
      <c r="CGN90" s="888"/>
      <c r="CGO90" s="888"/>
      <c r="CGP90" s="888"/>
      <c r="CGQ90" s="888"/>
      <c r="CGR90" s="888"/>
      <c r="CGS90" s="888"/>
      <c r="CGT90" s="888"/>
      <c r="CGU90" s="888"/>
      <c r="CGV90" s="888"/>
      <c r="CGW90" s="888"/>
      <c r="CGX90" s="888"/>
      <c r="CGY90" s="888"/>
      <c r="CGZ90" s="888"/>
      <c r="CHA90" s="888"/>
      <c r="CHB90" s="888"/>
      <c r="CHC90" s="888"/>
      <c r="CHD90" s="888"/>
      <c r="CHE90" s="888"/>
      <c r="CHF90" s="888"/>
      <c r="CHG90" s="888"/>
      <c r="CHH90" s="888"/>
      <c r="CHI90" s="888"/>
      <c r="CHJ90" s="888"/>
      <c r="CHK90" s="888"/>
      <c r="CHL90" s="888"/>
      <c r="CHM90" s="888"/>
      <c r="CHN90" s="888"/>
      <c r="CHO90" s="888"/>
      <c r="CHP90" s="888"/>
      <c r="CHQ90" s="888"/>
      <c r="CHR90" s="888"/>
      <c r="CHS90" s="888"/>
      <c r="CHT90" s="888"/>
      <c r="CHU90" s="888"/>
      <c r="CHV90" s="888"/>
      <c r="CHW90" s="888"/>
      <c r="CHX90" s="888"/>
      <c r="CHY90" s="888"/>
      <c r="CHZ90" s="888"/>
      <c r="CIA90" s="888"/>
      <c r="CIB90" s="888"/>
      <c r="CIC90" s="888"/>
      <c r="CID90" s="888"/>
      <c r="CIE90" s="888"/>
      <c r="CIF90" s="888"/>
      <c r="CIG90" s="888"/>
      <c r="CIH90" s="888"/>
      <c r="CII90" s="888"/>
      <c r="CIJ90" s="888"/>
      <c r="CIK90" s="888"/>
      <c r="CIL90" s="888"/>
      <c r="CIM90" s="888"/>
      <c r="CIN90" s="888"/>
      <c r="CIO90" s="888"/>
      <c r="CIP90" s="888"/>
      <c r="CIQ90" s="888"/>
      <c r="CIR90" s="888"/>
      <c r="CIS90" s="888"/>
      <c r="CIT90" s="888"/>
      <c r="CIU90" s="888"/>
      <c r="CIV90" s="888"/>
      <c r="CIW90" s="888"/>
      <c r="CIX90" s="888"/>
      <c r="CIY90" s="888"/>
      <c r="CIZ90" s="888"/>
      <c r="CJA90" s="888"/>
      <c r="CJB90" s="888"/>
      <c r="CJC90" s="888"/>
      <c r="CJD90" s="888"/>
      <c r="CJE90" s="888"/>
      <c r="CJF90" s="888"/>
      <c r="CJG90" s="888"/>
      <c r="CJH90" s="888"/>
      <c r="CJI90" s="888"/>
      <c r="CJJ90" s="888"/>
      <c r="CJK90" s="888"/>
      <c r="CJL90" s="888"/>
      <c r="CJM90" s="888"/>
      <c r="CJN90" s="888"/>
      <c r="CJO90" s="888"/>
      <c r="CJP90" s="888"/>
      <c r="CJQ90" s="888"/>
      <c r="CJR90" s="888"/>
      <c r="CJS90" s="888"/>
      <c r="CJT90" s="888"/>
      <c r="CJU90" s="888"/>
      <c r="CJV90" s="888"/>
      <c r="CJW90" s="888"/>
      <c r="CJX90" s="888"/>
      <c r="CJY90" s="888"/>
      <c r="CJZ90" s="888"/>
      <c r="CKA90" s="888"/>
      <c r="CKB90" s="888"/>
      <c r="CKC90" s="888"/>
      <c r="CKD90" s="888"/>
      <c r="CKE90" s="888"/>
      <c r="CKF90" s="888"/>
      <c r="CKG90" s="888"/>
      <c r="CKH90" s="888"/>
      <c r="CKI90" s="888"/>
      <c r="CKJ90" s="888"/>
      <c r="CKK90" s="888"/>
      <c r="CKL90" s="888"/>
      <c r="CKM90" s="888"/>
      <c r="CKN90" s="888"/>
      <c r="CKO90" s="888"/>
      <c r="CKP90" s="888"/>
      <c r="CKQ90" s="888"/>
      <c r="CKR90" s="888"/>
      <c r="CKS90" s="888"/>
      <c r="CKT90" s="888"/>
      <c r="CKU90" s="888"/>
      <c r="CKV90" s="888"/>
      <c r="CKW90" s="888"/>
      <c r="CKX90" s="888"/>
      <c r="CKY90" s="888"/>
      <c r="CKZ90" s="888"/>
      <c r="CLA90" s="888"/>
      <c r="CLB90" s="888"/>
      <c r="CLC90" s="888"/>
      <c r="CLD90" s="888"/>
      <c r="CLE90" s="888"/>
      <c r="CLF90" s="888"/>
      <c r="CLG90" s="888"/>
      <c r="CLH90" s="888"/>
      <c r="CLI90" s="888"/>
      <c r="CLJ90" s="888"/>
      <c r="CLK90" s="888"/>
      <c r="CLL90" s="888"/>
      <c r="CLM90" s="888"/>
      <c r="CLN90" s="888"/>
      <c r="CLO90" s="888"/>
      <c r="CLP90" s="888"/>
      <c r="CLQ90" s="888"/>
      <c r="CLR90" s="888"/>
      <c r="CLS90" s="888"/>
      <c r="CLT90" s="888"/>
      <c r="CLU90" s="888"/>
      <c r="CLV90" s="888"/>
      <c r="CLW90" s="888"/>
      <c r="CLX90" s="888"/>
      <c r="CLY90" s="888"/>
      <c r="CLZ90" s="888"/>
      <c r="CMA90" s="888"/>
      <c r="CMB90" s="888"/>
      <c r="CMC90" s="888"/>
      <c r="CMD90" s="888"/>
      <c r="CME90" s="888"/>
      <c r="CMF90" s="888"/>
      <c r="CMG90" s="888"/>
      <c r="CMH90" s="888"/>
      <c r="CMI90" s="888"/>
      <c r="CMJ90" s="888"/>
      <c r="CMK90" s="888"/>
      <c r="CML90" s="888"/>
      <c r="CMM90" s="888"/>
      <c r="CMN90" s="888"/>
      <c r="CMO90" s="888"/>
      <c r="CMP90" s="888"/>
      <c r="CMQ90" s="888"/>
      <c r="CMR90" s="888"/>
      <c r="CMS90" s="888"/>
      <c r="CMT90" s="888"/>
      <c r="CMU90" s="888"/>
      <c r="CMV90" s="888"/>
      <c r="CMW90" s="888"/>
      <c r="CMX90" s="888"/>
      <c r="CMY90" s="888"/>
      <c r="CMZ90" s="888"/>
      <c r="CNA90" s="888"/>
      <c r="CNB90" s="888"/>
      <c r="CNC90" s="888"/>
      <c r="CND90" s="888"/>
      <c r="CNE90" s="888"/>
      <c r="CNF90" s="888"/>
      <c r="CNG90" s="888"/>
      <c r="CNH90" s="888"/>
      <c r="CNI90" s="888"/>
      <c r="CNJ90" s="888"/>
      <c r="CNK90" s="888"/>
      <c r="CNL90" s="888"/>
      <c r="CNM90" s="888"/>
      <c r="CNN90" s="888"/>
      <c r="CNO90" s="888"/>
      <c r="CNP90" s="888"/>
      <c r="CNQ90" s="888"/>
      <c r="CNR90" s="888"/>
      <c r="CNS90" s="888"/>
      <c r="CNT90" s="888"/>
      <c r="CNU90" s="888"/>
      <c r="CNV90" s="888"/>
      <c r="CNW90" s="888"/>
      <c r="CNX90" s="888"/>
      <c r="CNY90" s="888"/>
      <c r="CNZ90" s="888"/>
      <c r="COA90" s="888"/>
      <c r="COB90" s="888"/>
      <c r="COC90" s="888"/>
      <c r="COD90" s="888"/>
      <c r="COE90" s="888"/>
      <c r="COF90" s="888"/>
      <c r="COG90" s="888"/>
      <c r="COH90" s="888"/>
      <c r="COI90" s="888"/>
      <c r="COJ90" s="888"/>
      <c r="COK90" s="888"/>
      <c r="COL90" s="888"/>
      <c r="COM90" s="888"/>
      <c r="CON90" s="888"/>
      <c r="COO90" s="888"/>
      <c r="COP90" s="888"/>
      <c r="COQ90" s="888"/>
      <c r="COR90" s="888"/>
      <c r="COS90" s="888"/>
      <c r="COT90" s="888"/>
      <c r="COU90" s="888"/>
      <c r="COV90" s="888"/>
      <c r="COW90" s="888"/>
      <c r="COX90" s="888"/>
      <c r="COY90" s="888"/>
      <c r="COZ90" s="888"/>
      <c r="CPA90" s="888"/>
      <c r="CPB90" s="888"/>
      <c r="CPC90" s="888"/>
      <c r="CPD90" s="888"/>
      <c r="CPE90" s="888"/>
      <c r="CPF90" s="888"/>
      <c r="CPG90" s="888"/>
      <c r="CPH90" s="888"/>
      <c r="CPI90" s="888"/>
      <c r="CPJ90" s="888"/>
      <c r="CPK90" s="888"/>
      <c r="CPL90" s="888"/>
      <c r="CPM90" s="888"/>
      <c r="CPN90" s="888"/>
      <c r="CPO90" s="888"/>
      <c r="CPP90" s="888"/>
      <c r="CPQ90" s="888"/>
      <c r="CPR90" s="888"/>
      <c r="CPS90" s="888"/>
      <c r="CPT90" s="888"/>
      <c r="CPU90" s="888"/>
      <c r="CPV90" s="888"/>
      <c r="CPW90" s="888"/>
      <c r="CPX90" s="888"/>
      <c r="CPY90" s="888"/>
      <c r="CPZ90" s="888"/>
      <c r="CQA90" s="888"/>
      <c r="CQB90" s="888"/>
      <c r="CQC90" s="888"/>
      <c r="CQD90" s="888"/>
      <c r="CQE90" s="888"/>
      <c r="CQF90" s="888"/>
      <c r="CQG90" s="888"/>
      <c r="CQH90" s="888"/>
      <c r="CQI90" s="888"/>
      <c r="CQJ90" s="888"/>
      <c r="CQK90" s="888"/>
      <c r="CQL90" s="888"/>
      <c r="CQM90" s="888"/>
      <c r="CQN90" s="888"/>
      <c r="CQO90" s="888"/>
      <c r="CQP90" s="888"/>
      <c r="CQQ90" s="888"/>
      <c r="CQR90" s="888"/>
      <c r="CQS90" s="888"/>
      <c r="CQT90" s="888"/>
      <c r="CQU90" s="888"/>
      <c r="CQV90" s="888"/>
      <c r="CQW90" s="888"/>
      <c r="CQX90" s="888"/>
      <c r="CQY90" s="888"/>
      <c r="CQZ90" s="888"/>
      <c r="CRA90" s="888"/>
      <c r="CRB90" s="888"/>
      <c r="CRC90" s="888"/>
      <c r="CRD90" s="888"/>
      <c r="CRE90" s="888"/>
      <c r="CRF90" s="888"/>
      <c r="CRG90" s="888"/>
      <c r="CRH90" s="888"/>
      <c r="CRI90" s="888"/>
      <c r="CRJ90" s="888"/>
      <c r="CRK90" s="888"/>
      <c r="CRL90" s="888"/>
      <c r="CRM90" s="888"/>
      <c r="CRN90" s="888"/>
      <c r="CRO90" s="888"/>
      <c r="CRP90" s="888"/>
      <c r="CRQ90" s="888"/>
      <c r="CRR90" s="888"/>
      <c r="CRS90" s="888"/>
      <c r="CRT90" s="888"/>
      <c r="CRU90" s="888"/>
      <c r="CRV90" s="888"/>
      <c r="CRW90" s="888"/>
      <c r="CRX90" s="888"/>
      <c r="CRY90" s="888"/>
      <c r="CRZ90" s="888"/>
      <c r="CSA90" s="888"/>
      <c r="CSB90" s="888"/>
      <c r="CSC90" s="888"/>
      <c r="CSD90" s="888"/>
      <c r="CSE90" s="888"/>
      <c r="CSF90" s="888"/>
      <c r="CSG90" s="888"/>
      <c r="CSH90" s="888"/>
      <c r="CSI90" s="888"/>
      <c r="CSJ90" s="888"/>
      <c r="CSK90" s="888"/>
      <c r="CSL90" s="888"/>
      <c r="CSM90" s="888"/>
      <c r="CSN90" s="888"/>
      <c r="CSO90" s="888"/>
      <c r="CSP90" s="888"/>
      <c r="CSQ90" s="888"/>
      <c r="CSR90" s="888"/>
      <c r="CSS90" s="888"/>
      <c r="CST90" s="888"/>
      <c r="CSU90" s="888"/>
      <c r="CSV90" s="888"/>
      <c r="CSW90" s="888"/>
      <c r="CSX90" s="888"/>
      <c r="CSY90" s="888"/>
      <c r="CSZ90" s="888"/>
      <c r="CTA90" s="888"/>
      <c r="CTB90" s="888"/>
      <c r="CTC90" s="888"/>
      <c r="CTD90" s="888"/>
      <c r="CTE90" s="888"/>
      <c r="CTF90" s="888"/>
      <c r="CTG90" s="888"/>
      <c r="CTH90" s="888"/>
      <c r="CTI90" s="888"/>
      <c r="CTJ90" s="888"/>
      <c r="CTK90" s="888"/>
      <c r="CTL90" s="888"/>
      <c r="CTM90" s="888"/>
      <c r="CTN90" s="888"/>
      <c r="CTO90" s="888"/>
      <c r="CTP90" s="888"/>
      <c r="CTQ90" s="888"/>
      <c r="CTR90" s="888"/>
      <c r="CTS90" s="888"/>
      <c r="CTT90" s="888"/>
      <c r="CTU90" s="888"/>
      <c r="CTV90" s="888"/>
      <c r="CTW90" s="888"/>
      <c r="CTX90" s="888"/>
      <c r="CTY90" s="888"/>
      <c r="CTZ90" s="888"/>
      <c r="CUA90" s="888"/>
      <c r="CUB90" s="888"/>
      <c r="CUC90" s="888"/>
      <c r="CUD90" s="888"/>
      <c r="CUE90" s="888"/>
      <c r="CUF90" s="888"/>
      <c r="CUG90" s="888"/>
      <c r="CUH90" s="888"/>
      <c r="CUI90" s="888"/>
      <c r="CUJ90" s="888"/>
      <c r="CUK90" s="888"/>
      <c r="CUL90" s="888"/>
      <c r="CUM90" s="888"/>
      <c r="CUN90" s="888"/>
      <c r="CUO90" s="888"/>
      <c r="CUP90" s="888"/>
      <c r="CUQ90" s="888"/>
      <c r="CUR90" s="888"/>
      <c r="CUS90" s="888"/>
      <c r="CUT90" s="888"/>
      <c r="CUU90" s="888"/>
      <c r="CUV90" s="888"/>
      <c r="CUW90" s="888"/>
      <c r="CUX90" s="888"/>
      <c r="CUY90" s="888"/>
      <c r="CUZ90" s="888"/>
      <c r="CVA90" s="888"/>
      <c r="CVB90" s="888"/>
      <c r="CVC90" s="888"/>
      <c r="CVD90" s="888"/>
      <c r="CVE90" s="888"/>
      <c r="CVF90" s="888"/>
      <c r="CVG90" s="888"/>
      <c r="CVH90" s="888"/>
      <c r="CVI90" s="888"/>
      <c r="CVJ90" s="888"/>
      <c r="CVK90" s="888"/>
      <c r="CVL90" s="888"/>
      <c r="CVM90" s="888"/>
      <c r="CVN90" s="888"/>
      <c r="CVO90" s="888"/>
      <c r="CVP90" s="888"/>
      <c r="CVQ90" s="888"/>
      <c r="CVR90" s="888"/>
      <c r="CVS90" s="888"/>
      <c r="CVT90" s="888"/>
      <c r="CVU90" s="888"/>
      <c r="CVV90" s="888"/>
      <c r="CVW90" s="888"/>
      <c r="CVX90" s="888"/>
      <c r="CVY90" s="888"/>
      <c r="CVZ90" s="888"/>
      <c r="CWA90" s="888"/>
      <c r="CWB90" s="888"/>
      <c r="CWC90" s="888"/>
      <c r="CWD90" s="888"/>
      <c r="CWE90" s="888"/>
      <c r="CWF90" s="888"/>
      <c r="CWG90" s="888"/>
      <c r="CWH90" s="888"/>
      <c r="CWI90" s="888"/>
      <c r="CWJ90" s="888"/>
      <c r="CWK90" s="888"/>
      <c r="CWL90" s="888"/>
      <c r="CWM90" s="888"/>
      <c r="CWN90" s="888"/>
      <c r="CWO90" s="888"/>
      <c r="CWP90" s="888"/>
      <c r="CWQ90" s="888"/>
      <c r="CWR90" s="888"/>
      <c r="CWS90" s="888"/>
      <c r="CWT90" s="888"/>
      <c r="CWU90" s="888"/>
      <c r="CWV90" s="888"/>
      <c r="CWW90" s="888"/>
      <c r="CWX90" s="888"/>
      <c r="CWY90" s="888"/>
      <c r="CWZ90" s="888"/>
      <c r="CXA90" s="888"/>
      <c r="CXB90" s="888"/>
      <c r="CXC90" s="888"/>
      <c r="CXD90" s="888"/>
      <c r="CXE90" s="888"/>
      <c r="CXF90" s="888"/>
      <c r="CXG90" s="888"/>
      <c r="CXH90" s="888"/>
      <c r="CXI90" s="888"/>
      <c r="CXJ90" s="888"/>
      <c r="CXK90" s="888"/>
      <c r="CXL90" s="888"/>
      <c r="CXM90" s="888"/>
      <c r="CXN90" s="888"/>
      <c r="CXO90" s="888"/>
      <c r="CXP90" s="888"/>
      <c r="CXQ90" s="888"/>
      <c r="CXR90" s="888"/>
      <c r="CXS90" s="888"/>
      <c r="CXT90" s="888"/>
      <c r="CXU90" s="888"/>
      <c r="CXV90" s="888"/>
      <c r="CXW90" s="888"/>
      <c r="CXX90" s="888"/>
      <c r="CXY90" s="888"/>
      <c r="CXZ90" s="888"/>
      <c r="CYA90" s="888"/>
      <c r="CYB90" s="888"/>
      <c r="CYC90" s="888"/>
      <c r="CYD90" s="888"/>
      <c r="CYE90" s="888"/>
      <c r="CYF90" s="888"/>
      <c r="CYG90" s="888"/>
      <c r="CYH90" s="888"/>
      <c r="CYI90" s="888"/>
      <c r="CYJ90" s="888"/>
      <c r="CYK90" s="888"/>
      <c r="CYL90" s="888"/>
      <c r="CYM90" s="888"/>
      <c r="CYN90" s="888"/>
      <c r="CYO90" s="888"/>
      <c r="CYP90" s="888"/>
      <c r="CYQ90" s="888"/>
      <c r="CYR90" s="888"/>
      <c r="CYS90" s="888"/>
      <c r="CYT90" s="888"/>
      <c r="CYU90" s="888"/>
      <c r="CYV90" s="888"/>
      <c r="CYW90" s="888"/>
      <c r="CYX90" s="888"/>
      <c r="CYY90" s="888"/>
      <c r="CYZ90" s="888"/>
      <c r="CZA90" s="888"/>
      <c r="CZB90" s="888"/>
      <c r="CZC90" s="888"/>
      <c r="CZD90" s="888"/>
      <c r="CZE90" s="888"/>
      <c r="CZF90" s="888"/>
      <c r="CZG90" s="888"/>
      <c r="CZH90" s="888"/>
      <c r="CZI90" s="888"/>
      <c r="CZJ90" s="888"/>
      <c r="CZK90" s="888"/>
      <c r="CZL90" s="888"/>
      <c r="CZM90" s="888"/>
      <c r="CZN90" s="888"/>
      <c r="CZO90" s="888"/>
      <c r="CZP90" s="888"/>
      <c r="CZQ90" s="888"/>
      <c r="CZR90" s="888"/>
      <c r="CZS90" s="888"/>
      <c r="CZT90" s="888"/>
      <c r="CZU90" s="888"/>
      <c r="CZV90" s="888"/>
      <c r="CZW90" s="888"/>
      <c r="CZX90" s="888"/>
      <c r="CZY90" s="888"/>
      <c r="CZZ90" s="888"/>
      <c r="DAA90" s="888"/>
      <c r="DAB90" s="888"/>
      <c r="DAC90" s="888"/>
      <c r="DAD90" s="888"/>
      <c r="DAE90" s="888"/>
      <c r="DAF90" s="888"/>
      <c r="DAG90" s="888"/>
      <c r="DAH90" s="888"/>
      <c r="DAI90" s="888"/>
      <c r="DAJ90" s="888"/>
      <c r="DAK90" s="888"/>
      <c r="DAL90" s="888"/>
      <c r="DAM90" s="888"/>
      <c r="DAN90" s="888"/>
      <c r="DAO90" s="888"/>
      <c r="DAP90" s="888"/>
      <c r="DAQ90" s="888"/>
      <c r="DAR90" s="888"/>
      <c r="DAS90" s="888"/>
      <c r="DAT90" s="888"/>
      <c r="DAU90" s="888"/>
      <c r="DAV90" s="888"/>
      <c r="DAW90" s="888"/>
      <c r="DAX90" s="888"/>
      <c r="DAY90" s="888"/>
      <c r="DAZ90" s="888"/>
      <c r="DBA90" s="888"/>
      <c r="DBB90" s="888"/>
      <c r="DBC90" s="888"/>
      <c r="DBD90" s="888"/>
      <c r="DBE90" s="888"/>
      <c r="DBF90" s="888"/>
      <c r="DBG90" s="888"/>
      <c r="DBH90" s="888"/>
      <c r="DBI90" s="888"/>
      <c r="DBJ90" s="888"/>
      <c r="DBK90" s="888"/>
      <c r="DBL90" s="888"/>
      <c r="DBM90" s="888"/>
      <c r="DBN90" s="888"/>
      <c r="DBO90" s="888"/>
      <c r="DBP90" s="888"/>
      <c r="DBQ90" s="888"/>
      <c r="DBR90" s="888"/>
      <c r="DBS90" s="888"/>
      <c r="DBT90" s="888"/>
      <c r="DBU90" s="888"/>
      <c r="DBV90" s="888"/>
      <c r="DBW90" s="888"/>
      <c r="DBX90" s="888"/>
      <c r="DBY90" s="888"/>
      <c r="DBZ90" s="888"/>
      <c r="DCA90" s="888"/>
      <c r="DCB90" s="888"/>
      <c r="DCC90" s="888"/>
      <c r="DCD90" s="888"/>
      <c r="DCE90" s="888"/>
      <c r="DCF90" s="888"/>
      <c r="DCG90" s="888"/>
      <c r="DCH90" s="888"/>
      <c r="DCI90" s="888"/>
      <c r="DCJ90" s="888"/>
      <c r="DCK90" s="888"/>
      <c r="DCL90" s="888"/>
      <c r="DCM90" s="888"/>
      <c r="DCN90" s="888"/>
      <c r="DCO90" s="888"/>
      <c r="DCP90" s="888"/>
      <c r="DCQ90" s="888"/>
      <c r="DCR90" s="888"/>
      <c r="DCS90" s="888"/>
      <c r="DCT90" s="888"/>
      <c r="DCU90" s="888"/>
      <c r="DCV90" s="888"/>
      <c r="DCW90" s="888"/>
      <c r="DCX90" s="888"/>
      <c r="DCY90" s="888"/>
      <c r="DCZ90" s="888"/>
      <c r="DDA90" s="888"/>
      <c r="DDB90" s="888"/>
      <c r="DDC90" s="888"/>
      <c r="DDD90" s="888"/>
      <c r="DDE90" s="888"/>
      <c r="DDF90" s="888"/>
      <c r="DDG90" s="888"/>
      <c r="DDH90" s="888"/>
      <c r="DDI90" s="888"/>
      <c r="DDJ90" s="888"/>
      <c r="DDK90" s="888"/>
      <c r="DDL90" s="888"/>
      <c r="DDM90" s="888"/>
      <c r="DDN90" s="888"/>
      <c r="DDO90" s="888"/>
      <c r="DDP90" s="888"/>
      <c r="DDQ90" s="888"/>
      <c r="DDR90" s="888"/>
      <c r="DDS90" s="888"/>
      <c r="DDT90" s="888"/>
      <c r="DDU90" s="888"/>
      <c r="DDV90" s="888"/>
      <c r="DDW90" s="888"/>
      <c r="DDX90" s="888"/>
      <c r="DDY90" s="888"/>
      <c r="DDZ90" s="888"/>
      <c r="DEA90" s="888"/>
      <c r="DEB90" s="888"/>
      <c r="DEC90" s="888"/>
      <c r="DED90" s="888"/>
      <c r="DEE90" s="888"/>
      <c r="DEF90" s="888"/>
      <c r="DEG90" s="888"/>
      <c r="DEH90" s="888"/>
      <c r="DEI90" s="888"/>
      <c r="DEJ90" s="888"/>
      <c r="DEK90" s="888"/>
      <c r="DEL90" s="888"/>
      <c r="DEM90" s="888"/>
      <c r="DEN90" s="888"/>
      <c r="DEO90" s="888"/>
      <c r="DEP90" s="888"/>
      <c r="DEQ90" s="888"/>
      <c r="DER90" s="888"/>
      <c r="DES90" s="888"/>
      <c r="DET90" s="888"/>
      <c r="DEU90" s="888"/>
      <c r="DEV90" s="888"/>
      <c r="DEW90" s="888"/>
      <c r="DEX90" s="888"/>
      <c r="DEY90" s="888"/>
      <c r="DEZ90" s="888"/>
      <c r="DFA90" s="888"/>
      <c r="DFB90" s="888"/>
      <c r="DFC90" s="888"/>
      <c r="DFD90" s="888"/>
      <c r="DFE90" s="888"/>
      <c r="DFF90" s="888"/>
      <c r="DFG90" s="888"/>
      <c r="DFH90" s="888"/>
      <c r="DFI90" s="888"/>
      <c r="DFJ90" s="888"/>
      <c r="DFK90" s="888"/>
      <c r="DFL90" s="888"/>
      <c r="DFM90" s="888"/>
      <c r="DFN90" s="888"/>
      <c r="DFO90" s="888"/>
      <c r="DFP90" s="888"/>
      <c r="DFQ90" s="888"/>
      <c r="DFR90" s="888"/>
      <c r="DFS90" s="888"/>
      <c r="DFT90" s="888"/>
      <c r="DFU90" s="888"/>
      <c r="DFV90" s="888"/>
      <c r="DFW90" s="888"/>
      <c r="DFX90" s="888"/>
      <c r="DFY90" s="888"/>
      <c r="DFZ90" s="888"/>
      <c r="DGA90" s="888"/>
      <c r="DGB90" s="888"/>
      <c r="DGC90" s="888"/>
      <c r="DGD90" s="888"/>
      <c r="DGE90" s="888"/>
      <c r="DGF90" s="888"/>
      <c r="DGG90" s="888"/>
      <c r="DGH90" s="888"/>
      <c r="DGI90" s="888"/>
      <c r="DGJ90" s="888"/>
      <c r="DGK90" s="888"/>
      <c r="DGL90" s="888"/>
      <c r="DGM90" s="888"/>
      <c r="DGN90" s="888"/>
      <c r="DGO90" s="888"/>
      <c r="DGP90" s="888"/>
      <c r="DGQ90" s="888"/>
      <c r="DGR90" s="888"/>
      <c r="DGS90" s="888"/>
      <c r="DGT90" s="888"/>
      <c r="DGU90" s="888"/>
      <c r="DGV90" s="888"/>
      <c r="DGW90" s="888"/>
      <c r="DGX90" s="888"/>
      <c r="DGY90" s="888"/>
      <c r="DGZ90" s="888"/>
      <c r="DHA90" s="888"/>
      <c r="DHB90" s="888"/>
      <c r="DHC90" s="888"/>
      <c r="DHD90" s="888"/>
      <c r="DHE90" s="888"/>
      <c r="DHF90" s="888"/>
      <c r="DHG90" s="888"/>
      <c r="DHH90" s="888"/>
      <c r="DHI90" s="888"/>
      <c r="DHJ90" s="888"/>
      <c r="DHK90" s="888"/>
      <c r="DHL90" s="888"/>
      <c r="DHM90" s="888"/>
      <c r="DHN90" s="888"/>
      <c r="DHO90" s="888"/>
      <c r="DHP90" s="888"/>
      <c r="DHQ90" s="888"/>
      <c r="DHR90" s="888"/>
      <c r="DHS90" s="888"/>
      <c r="DHT90" s="888"/>
      <c r="DHU90" s="888"/>
      <c r="DHV90" s="888"/>
      <c r="DHW90" s="888"/>
      <c r="DHX90" s="888"/>
      <c r="DHY90" s="888"/>
      <c r="DHZ90" s="888"/>
      <c r="DIA90" s="888"/>
      <c r="DIB90" s="888"/>
      <c r="DIC90" s="888"/>
      <c r="DID90" s="888"/>
      <c r="DIE90" s="888"/>
      <c r="DIF90" s="888"/>
      <c r="DIG90" s="888"/>
      <c r="DIH90" s="888"/>
      <c r="DII90" s="888"/>
      <c r="DIJ90" s="888"/>
      <c r="DIK90" s="888"/>
      <c r="DIL90" s="888"/>
      <c r="DIM90" s="888"/>
      <c r="DIN90" s="888"/>
      <c r="DIO90" s="888"/>
      <c r="DIP90" s="888"/>
      <c r="DIQ90" s="888"/>
      <c r="DIR90" s="888"/>
      <c r="DIS90" s="888"/>
      <c r="DIT90" s="888"/>
      <c r="DIU90" s="888"/>
      <c r="DIV90" s="888"/>
      <c r="DIW90" s="888"/>
      <c r="DIX90" s="888"/>
      <c r="DIY90" s="888"/>
      <c r="DIZ90" s="888"/>
      <c r="DJA90" s="888"/>
      <c r="DJB90" s="888"/>
      <c r="DJC90" s="888"/>
      <c r="DJD90" s="888"/>
      <c r="DJE90" s="888"/>
      <c r="DJF90" s="888"/>
      <c r="DJG90" s="888"/>
      <c r="DJH90" s="888"/>
      <c r="DJI90" s="888"/>
      <c r="DJJ90" s="888"/>
      <c r="DJK90" s="888"/>
      <c r="DJL90" s="888"/>
      <c r="DJM90" s="888"/>
      <c r="DJN90" s="888"/>
      <c r="DJO90" s="888"/>
      <c r="DJP90" s="888"/>
      <c r="DJQ90" s="888"/>
      <c r="DJR90" s="888"/>
      <c r="DJS90" s="888"/>
      <c r="DJT90" s="888"/>
      <c r="DJU90" s="888"/>
      <c r="DJV90" s="888"/>
      <c r="DJW90" s="888"/>
      <c r="DJX90" s="888"/>
      <c r="DJY90" s="888"/>
      <c r="DJZ90" s="888"/>
      <c r="DKA90" s="888"/>
      <c r="DKB90" s="888"/>
      <c r="DKC90" s="888"/>
      <c r="DKD90" s="888"/>
      <c r="DKE90" s="888"/>
      <c r="DKF90" s="888"/>
      <c r="DKG90" s="888"/>
      <c r="DKH90" s="888"/>
      <c r="DKI90" s="888"/>
      <c r="DKJ90" s="888"/>
      <c r="DKK90" s="888"/>
      <c r="DKL90" s="888"/>
      <c r="DKM90" s="888"/>
      <c r="DKN90" s="888"/>
      <c r="DKO90" s="888"/>
      <c r="DKP90" s="888"/>
      <c r="DKQ90" s="888"/>
      <c r="DKR90" s="888"/>
      <c r="DKS90" s="888"/>
      <c r="DKT90" s="888"/>
      <c r="DKU90" s="888"/>
      <c r="DKV90" s="888"/>
      <c r="DKW90" s="888"/>
      <c r="DKX90" s="888"/>
      <c r="DKY90" s="888"/>
      <c r="DKZ90" s="888"/>
      <c r="DLA90" s="888"/>
      <c r="DLB90" s="888"/>
      <c r="DLC90" s="888"/>
      <c r="DLD90" s="888"/>
      <c r="DLE90" s="888"/>
      <c r="DLF90" s="888"/>
      <c r="DLG90" s="888"/>
      <c r="DLH90" s="888"/>
      <c r="DLI90" s="888"/>
      <c r="DLJ90" s="888"/>
      <c r="DLK90" s="888"/>
      <c r="DLL90" s="888"/>
      <c r="DLM90" s="888"/>
      <c r="DLN90" s="888"/>
      <c r="DLO90" s="888"/>
      <c r="DLP90" s="888"/>
      <c r="DLQ90" s="888"/>
      <c r="DLR90" s="888"/>
      <c r="DLS90" s="888"/>
      <c r="DLT90" s="888"/>
      <c r="DLU90" s="888"/>
      <c r="DLV90" s="888"/>
      <c r="DLW90" s="888"/>
      <c r="DLX90" s="888"/>
      <c r="DLY90" s="888"/>
      <c r="DLZ90" s="888"/>
      <c r="DMA90" s="888"/>
      <c r="DMB90" s="888"/>
      <c r="DMC90" s="888"/>
      <c r="DMD90" s="888"/>
      <c r="DME90" s="888"/>
      <c r="DMF90" s="888"/>
      <c r="DMG90" s="888"/>
      <c r="DMH90" s="888"/>
      <c r="DMI90" s="888"/>
      <c r="DMJ90" s="888"/>
      <c r="DMK90" s="888"/>
      <c r="DML90" s="888"/>
      <c r="DMM90" s="888"/>
      <c r="DMN90" s="888"/>
      <c r="DMO90" s="888"/>
      <c r="DMP90" s="888"/>
      <c r="DMQ90" s="888"/>
      <c r="DMR90" s="888"/>
      <c r="DMS90" s="888"/>
      <c r="DMT90" s="888"/>
      <c r="DMU90" s="888"/>
      <c r="DMV90" s="888"/>
      <c r="DMW90" s="888"/>
      <c r="DMX90" s="888"/>
      <c r="DMY90" s="888"/>
      <c r="DMZ90" s="888"/>
      <c r="DNA90" s="888"/>
      <c r="DNB90" s="888"/>
      <c r="DNC90" s="888"/>
      <c r="DND90" s="888"/>
      <c r="DNE90" s="888"/>
      <c r="DNF90" s="888"/>
      <c r="DNG90" s="888"/>
      <c r="DNH90" s="888"/>
      <c r="DNI90" s="888"/>
      <c r="DNJ90" s="888"/>
      <c r="DNK90" s="888"/>
      <c r="DNL90" s="888"/>
      <c r="DNM90" s="888"/>
      <c r="DNN90" s="888"/>
      <c r="DNO90" s="888"/>
      <c r="DNP90" s="888"/>
      <c r="DNQ90" s="888"/>
      <c r="DNR90" s="888"/>
      <c r="DNS90" s="888"/>
      <c r="DNT90" s="888"/>
      <c r="DNU90" s="888"/>
      <c r="DNV90" s="888"/>
      <c r="DNW90" s="888"/>
      <c r="DNX90" s="888"/>
      <c r="DNY90" s="888"/>
      <c r="DNZ90" s="888"/>
      <c r="DOA90" s="888"/>
      <c r="DOB90" s="888"/>
      <c r="DOC90" s="888"/>
      <c r="DOD90" s="888"/>
      <c r="DOE90" s="888"/>
      <c r="DOF90" s="888"/>
      <c r="DOG90" s="888"/>
      <c r="DOH90" s="888"/>
      <c r="DOI90" s="888"/>
      <c r="DOJ90" s="888"/>
      <c r="DOK90" s="888"/>
      <c r="DOL90" s="888"/>
      <c r="DOM90" s="888"/>
      <c r="DON90" s="888"/>
      <c r="DOO90" s="888"/>
      <c r="DOP90" s="888"/>
      <c r="DOQ90" s="888"/>
      <c r="DOR90" s="888"/>
      <c r="DOS90" s="888"/>
      <c r="DOT90" s="888"/>
      <c r="DOU90" s="888"/>
      <c r="DOV90" s="888"/>
      <c r="DOW90" s="888"/>
      <c r="DOX90" s="888"/>
      <c r="DOY90" s="888"/>
      <c r="DOZ90" s="888"/>
      <c r="DPA90" s="888"/>
      <c r="DPB90" s="888"/>
      <c r="DPC90" s="888"/>
      <c r="DPD90" s="888"/>
      <c r="DPE90" s="888"/>
      <c r="DPF90" s="888"/>
      <c r="DPG90" s="888"/>
      <c r="DPH90" s="888"/>
      <c r="DPI90" s="888"/>
      <c r="DPJ90" s="888"/>
      <c r="DPK90" s="888"/>
      <c r="DPL90" s="888"/>
      <c r="DPM90" s="888"/>
      <c r="DPN90" s="888"/>
      <c r="DPO90" s="888"/>
      <c r="DPP90" s="888"/>
      <c r="DPQ90" s="888"/>
      <c r="DPR90" s="888"/>
      <c r="DPS90" s="888"/>
      <c r="DPT90" s="888"/>
      <c r="DPU90" s="888"/>
      <c r="DPV90" s="888"/>
      <c r="DPW90" s="888"/>
      <c r="DPX90" s="888"/>
      <c r="DPY90" s="888"/>
      <c r="DPZ90" s="888"/>
      <c r="DQA90" s="888"/>
      <c r="DQB90" s="888"/>
      <c r="DQC90" s="888"/>
      <c r="DQD90" s="888"/>
      <c r="DQE90" s="888"/>
      <c r="DQF90" s="888"/>
      <c r="DQG90" s="888"/>
      <c r="DQH90" s="888"/>
      <c r="DQI90" s="888"/>
      <c r="DQJ90" s="888"/>
      <c r="DQK90" s="888"/>
      <c r="DQL90" s="888"/>
      <c r="DQM90" s="888"/>
      <c r="DQN90" s="888"/>
      <c r="DQO90" s="888"/>
      <c r="DQP90" s="888"/>
      <c r="DQQ90" s="888"/>
      <c r="DQR90" s="888"/>
      <c r="DQS90" s="888"/>
      <c r="DQT90" s="888"/>
      <c r="DQU90" s="888"/>
      <c r="DQV90" s="888"/>
      <c r="DQW90" s="888"/>
      <c r="DQX90" s="888"/>
      <c r="DQY90" s="888"/>
      <c r="DQZ90" s="888"/>
      <c r="DRA90" s="888"/>
      <c r="DRB90" s="888"/>
      <c r="DRC90" s="888"/>
      <c r="DRD90" s="888"/>
      <c r="DRE90" s="888"/>
      <c r="DRF90" s="888"/>
      <c r="DRG90" s="888"/>
      <c r="DRH90" s="888"/>
      <c r="DRI90" s="888"/>
      <c r="DRJ90" s="888"/>
      <c r="DRK90" s="888"/>
      <c r="DRL90" s="888"/>
      <c r="DRM90" s="888"/>
      <c r="DRN90" s="888"/>
      <c r="DRO90" s="888"/>
      <c r="DRP90" s="888"/>
      <c r="DRQ90" s="888"/>
      <c r="DRR90" s="888"/>
      <c r="DRS90" s="888"/>
      <c r="DRT90" s="888"/>
      <c r="DRU90" s="888"/>
      <c r="DRV90" s="888"/>
      <c r="DRW90" s="888"/>
      <c r="DRX90" s="888"/>
      <c r="DRY90" s="888"/>
      <c r="DRZ90" s="888"/>
      <c r="DSA90" s="888"/>
      <c r="DSB90" s="888"/>
      <c r="DSC90" s="888"/>
      <c r="DSD90" s="888"/>
      <c r="DSE90" s="888"/>
      <c r="DSF90" s="888"/>
      <c r="DSG90" s="888"/>
      <c r="DSH90" s="888"/>
      <c r="DSI90" s="888"/>
      <c r="DSJ90" s="888"/>
      <c r="DSK90" s="888"/>
      <c r="DSL90" s="888"/>
      <c r="DSM90" s="888"/>
      <c r="DSN90" s="888"/>
      <c r="DSO90" s="888"/>
      <c r="DSP90" s="888"/>
      <c r="DSQ90" s="888"/>
      <c r="DSR90" s="888"/>
      <c r="DSS90" s="888"/>
      <c r="DST90" s="888"/>
      <c r="DSU90" s="888"/>
      <c r="DSV90" s="888"/>
      <c r="DSW90" s="888"/>
      <c r="DSX90" s="888"/>
      <c r="DSY90" s="888"/>
      <c r="DSZ90" s="888"/>
      <c r="DTA90" s="888"/>
      <c r="DTB90" s="888"/>
      <c r="DTC90" s="888"/>
      <c r="DTD90" s="888"/>
      <c r="DTE90" s="888"/>
      <c r="DTF90" s="888"/>
      <c r="DTG90" s="888"/>
      <c r="DTH90" s="888"/>
      <c r="DTI90" s="888"/>
      <c r="DTJ90" s="888"/>
      <c r="DTK90" s="888"/>
      <c r="DTL90" s="888"/>
      <c r="DTM90" s="888"/>
      <c r="DTN90" s="888"/>
      <c r="DTO90" s="888"/>
      <c r="DTP90" s="888"/>
      <c r="DTQ90" s="888"/>
      <c r="DTR90" s="888"/>
      <c r="DTS90" s="888"/>
      <c r="DTT90" s="888"/>
      <c r="DTU90" s="888"/>
      <c r="DTV90" s="888"/>
      <c r="DTW90" s="888"/>
      <c r="DTX90" s="888"/>
      <c r="DTY90" s="888"/>
      <c r="DTZ90" s="888"/>
      <c r="DUA90" s="888"/>
      <c r="DUB90" s="888"/>
      <c r="DUC90" s="888"/>
      <c r="DUD90" s="888"/>
      <c r="DUE90" s="888"/>
      <c r="DUF90" s="888"/>
      <c r="DUG90" s="888"/>
      <c r="DUH90" s="888"/>
      <c r="DUI90" s="888"/>
      <c r="DUJ90" s="888"/>
      <c r="DUK90" s="888"/>
      <c r="DUL90" s="888"/>
      <c r="DUM90" s="888"/>
      <c r="DUN90" s="888"/>
      <c r="DUO90" s="888"/>
      <c r="DUP90" s="888"/>
      <c r="DUQ90" s="888"/>
      <c r="DUR90" s="888"/>
      <c r="DUS90" s="888"/>
      <c r="DUT90" s="888"/>
      <c r="DUU90" s="888"/>
      <c r="DUV90" s="888"/>
      <c r="DUW90" s="888"/>
      <c r="DUX90" s="888"/>
      <c r="DUY90" s="888"/>
      <c r="DUZ90" s="888"/>
      <c r="DVA90" s="888"/>
      <c r="DVB90" s="888"/>
      <c r="DVC90" s="888"/>
      <c r="DVD90" s="888"/>
      <c r="DVE90" s="888"/>
      <c r="DVF90" s="888"/>
      <c r="DVG90" s="888"/>
      <c r="DVH90" s="888"/>
      <c r="DVI90" s="888"/>
      <c r="DVJ90" s="888"/>
      <c r="DVK90" s="888"/>
      <c r="DVL90" s="888"/>
      <c r="DVM90" s="888"/>
      <c r="DVN90" s="888"/>
      <c r="DVO90" s="888"/>
      <c r="DVP90" s="888"/>
      <c r="DVQ90" s="888"/>
      <c r="DVR90" s="888"/>
      <c r="DVS90" s="888"/>
      <c r="DVT90" s="888"/>
      <c r="DVU90" s="888"/>
      <c r="DVV90" s="888"/>
      <c r="DVW90" s="888"/>
      <c r="DVX90" s="888"/>
      <c r="DVY90" s="888"/>
      <c r="DVZ90" s="888"/>
      <c r="DWA90" s="888"/>
      <c r="DWB90" s="888"/>
      <c r="DWC90" s="888"/>
      <c r="DWD90" s="888"/>
      <c r="DWE90" s="888"/>
      <c r="DWF90" s="888"/>
      <c r="DWG90" s="888"/>
      <c r="DWH90" s="888"/>
      <c r="DWI90" s="888"/>
      <c r="DWJ90" s="888"/>
      <c r="DWK90" s="888"/>
      <c r="DWL90" s="888"/>
      <c r="DWM90" s="888"/>
      <c r="DWN90" s="888"/>
      <c r="DWO90" s="888"/>
      <c r="DWP90" s="888"/>
      <c r="DWQ90" s="888"/>
      <c r="DWR90" s="888"/>
      <c r="DWS90" s="888"/>
      <c r="DWT90" s="888"/>
      <c r="DWU90" s="888"/>
      <c r="DWV90" s="888"/>
      <c r="DWW90" s="888"/>
      <c r="DWX90" s="888"/>
      <c r="DWY90" s="888"/>
      <c r="DWZ90" s="888"/>
      <c r="DXA90" s="888"/>
      <c r="DXB90" s="888"/>
      <c r="DXC90" s="888"/>
      <c r="DXD90" s="888"/>
      <c r="DXE90" s="888"/>
      <c r="DXF90" s="888"/>
      <c r="DXG90" s="888"/>
      <c r="DXH90" s="888"/>
      <c r="DXI90" s="888"/>
      <c r="DXJ90" s="888"/>
      <c r="DXK90" s="888"/>
      <c r="DXL90" s="888"/>
      <c r="DXM90" s="888"/>
      <c r="DXN90" s="888"/>
      <c r="DXO90" s="888"/>
      <c r="DXP90" s="888"/>
      <c r="DXQ90" s="888"/>
      <c r="DXR90" s="888"/>
      <c r="DXS90" s="888"/>
      <c r="DXT90" s="888"/>
      <c r="DXU90" s="888"/>
      <c r="DXV90" s="888"/>
      <c r="DXW90" s="888"/>
      <c r="DXX90" s="888"/>
      <c r="DXY90" s="888"/>
      <c r="DXZ90" s="888"/>
      <c r="DYA90" s="888"/>
      <c r="DYB90" s="888"/>
      <c r="DYC90" s="888"/>
      <c r="DYD90" s="888"/>
      <c r="DYE90" s="888"/>
      <c r="DYF90" s="888"/>
      <c r="DYG90" s="888"/>
      <c r="DYH90" s="888"/>
      <c r="DYI90" s="888"/>
      <c r="DYJ90" s="888"/>
      <c r="DYK90" s="888"/>
      <c r="DYL90" s="888"/>
      <c r="DYM90" s="888"/>
      <c r="DYN90" s="888"/>
      <c r="DYO90" s="888"/>
      <c r="DYP90" s="888"/>
      <c r="DYQ90" s="888"/>
      <c r="DYR90" s="888"/>
      <c r="DYS90" s="888"/>
      <c r="DYT90" s="888"/>
      <c r="DYU90" s="888"/>
      <c r="DYV90" s="888"/>
      <c r="DYW90" s="888"/>
      <c r="DYX90" s="888"/>
      <c r="DYY90" s="888"/>
      <c r="DYZ90" s="888"/>
      <c r="DZA90" s="888"/>
      <c r="DZB90" s="888"/>
      <c r="DZC90" s="888"/>
      <c r="DZD90" s="888"/>
      <c r="DZE90" s="888"/>
      <c r="DZF90" s="888"/>
      <c r="DZG90" s="888"/>
      <c r="DZH90" s="888"/>
      <c r="DZI90" s="888"/>
      <c r="DZJ90" s="888"/>
      <c r="DZK90" s="888"/>
      <c r="DZL90" s="888"/>
      <c r="DZM90" s="888"/>
      <c r="DZN90" s="888"/>
      <c r="DZO90" s="888"/>
      <c r="DZP90" s="888"/>
      <c r="DZQ90" s="888"/>
      <c r="DZR90" s="888"/>
      <c r="DZS90" s="888"/>
      <c r="DZT90" s="888"/>
      <c r="DZU90" s="888"/>
      <c r="DZV90" s="888"/>
      <c r="DZW90" s="888"/>
      <c r="DZX90" s="888"/>
      <c r="DZY90" s="888"/>
      <c r="DZZ90" s="888"/>
      <c r="EAA90" s="888"/>
      <c r="EAB90" s="888"/>
      <c r="EAC90" s="888"/>
      <c r="EAD90" s="888"/>
      <c r="EAE90" s="888"/>
      <c r="EAF90" s="888"/>
      <c r="EAG90" s="888"/>
      <c r="EAH90" s="888"/>
      <c r="EAI90" s="888"/>
      <c r="EAJ90" s="888"/>
      <c r="EAK90" s="888"/>
      <c r="EAL90" s="888"/>
      <c r="EAM90" s="888"/>
      <c r="EAN90" s="888"/>
      <c r="EAO90" s="888"/>
      <c r="EAP90" s="888"/>
      <c r="EAQ90" s="888"/>
      <c r="EAR90" s="888"/>
      <c r="EAS90" s="888"/>
      <c r="EAT90" s="888"/>
      <c r="EAU90" s="888"/>
      <c r="EAV90" s="888"/>
      <c r="EAW90" s="888"/>
      <c r="EAX90" s="888"/>
      <c r="EAY90" s="888"/>
      <c r="EAZ90" s="888"/>
      <c r="EBA90" s="888"/>
      <c r="EBB90" s="888"/>
      <c r="EBC90" s="888"/>
      <c r="EBD90" s="888"/>
      <c r="EBE90" s="888"/>
      <c r="EBF90" s="888"/>
      <c r="EBG90" s="888"/>
      <c r="EBH90" s="888"/>
      <c r="EBI90" s="888"/>
      <c r="EBJ90" s="888"/>
      <c r="EBK90" s="888"/>
      <c r="EBL90" s="888"/>
      <c r="EBM90" s="888"/>
      <c r="EBN90" s="888"/>
      <c r="EBO90" s="888"/>
      <c r="EBP90" s="888"/>
      <c r="EBQ90" s="888"/>
      <c r="EBR90" s="888"/>
      <c r="EBS90" s="888"/>
      <c r="EBT90" s="888"/>
      <c r="EBU90" s="888"/>
      <c r="EBV90" s="888"/>
      <c r="EBW90" s="888"/>
      <c r="EBX90" s="888"/>
      <c r="EBY90" s="888"/>
      <c r="EBZ90" s="888"/>
      <c r="ECA90" s="888"/>
      <c r="ECB90" s="888"/>
      <c r="ECC90" s="888"/>
      <c r="ECD90" s="888"/>
      <c r="ECE90" s="888"/>
      <c r="ECF90" s="888"/>
      <c r="ECG90" s="888"/>
      <c r="ECH90" s="888"/>
      <c r="ECI90" s="888"/>
      <c r="ECJ90" s="888"/>
      <c r="ECK90" s="888"/>
      <c r="ECL90" s="888"/>
      <c r="ECM90" s="888"/>
      <c r="ECN90" s="888"/>
      <c r="ECO90" s="888"/>
      <c r="ECP90" s="888"/>
      <c r="ECQ90" s="888"/>
      <c r="ECR90" s="888"/>
      <c r="ECS90" s="888"/>
      <c r="ECT90" s="888"/>
      <c r="ECU90" s="888"/>
      <c r="ECV90" s="888"/>
      <c r="ECW90" s="888"/>
      <c r="ECX90" s="888"/>
      <c r="ECY90" s="888"/>
      <c r="ECZ90" s="888"/>
      <c r="EDA90" s="888"/>
      <c r="EDB90" s="888"/>
      <c r="EDC90" s="888"/>
      <c r="EDD90" s="888"/>
      <c r="EDE90" s="888"/>
      <c r="EDF90" s="888"/>
      <c r="EDG90" s="888"/>
      <c r="EDH90" s="888"/>
      <c r="EDI90" s="888"/>
      <c r="EDJ90" s="888"/>
      <c r="EDK90" s="888"/>
      <c r="EDL90" s="888"/>
      <c r="EDM90" s="888"/>
      <c r="EDN90" s="888"/>
      <c r="EDO90" s="888"/>
      <c r="EDP90" s="888"/>
      <c r="EDQ90" s="888"/>
      <c r="EDR90" s="888"/>
      <c r="EDS90" s="888"/>
      <c r="EDT90" s="888"/>
      <c r="EDU90" s="888"/>
      <c r="EDV90" s="888"/>
      <c r="EDW90" s="888"/>
      <c r="EDX90" s="888"/>
      <c r="EDY90" s="888"/>
      <c r="EDZ90" s="888"/>
      <c r="EEA90" s="888"/>
      <c r="EEB90" s="888"/>
      <c r="EEC90" s="888"/>
      <c r="EED90" s="888"/>
      <c r="EEE90" s="888"/>
      <c r="EEF90" s="888"/>
      <c r="EEG90" s="888"/>
      <c r="EEH90" s="888"/>
      <c r="EEI90" s="888"/>
      <c r="EEJ90" s="888"/>
      <c r="EEK90" s="888"/>
      <c r="EEL90" s="888"/>
      <c r="EEM90" s="888"/>
      <c r="EEN90" s="888"/>
      <c r="EEO90" s="888"/>
      <c r="EEP90" s="888"/>
      <c r="EEQ90" s="888"/>
      <c r="EER90" s="888"/>
      <c r="EES90" s="888"/>
      <c r="EET90" s="888"/>
      <c r="EEU90" s="888"/>
      <c r="EEV90" s="888"/>
      <c r="EEW90" s="888"/>
      <c r="EEX90" s="888"/>
      <c r="EEY90" s="888"/>
      <c r="EEZ90" s="888"/>
      <c r="EFA90" s="888"/>
      <c r="EFB90" s="888"/>
      <c r="EFC90" s="888"/>
      <c r="EFD90" s="888"/>
      <c r="EFE90" s="888"/>
      <c r="EFF90" s="888"/>
      <c r="EFG90" s="888"/>
      <c r="EFH90" s="888"/>
      <c r="EFI90" s="888"/>
      <c r="EFJ90" s="888"/>
      <c r="EFK90" s="888"/>
      <c r="EFL90" s="888"/>
      <c r="EFM90" s="888"/>
      <c r="EFN90" s="888"/>
      <c r="EFO90" s="888"/>
      <c r="EFP90" s="888"/>
      <c r="EFQ90" s="888"/>
      <c r="EFR90" s="888"/>
      <c r="EFS90" s="888"/>
      <c r="EFT90" s="888"/>
      <c r="EFU90" s="888"/>
      <c r="EFV90" s="888"/>
      <c r="EFW90" s="888"/>
      <c r="EFX90" s="888"/>
      <c r="EFY90" s="888"/>
      <c r="EFZ90" s="888"/>
      <c r="EGA90" s="888"/>
      <c r="EGB90" s="888"/>
      <c r="EGC90" s="888"/>
      <c r="EGD90" s="888"/>
      <c r="EGE90" s="888"/>
      <c r="EGF90" s="888"/>
      <c r="EGG90" s="888"/>
      <c r="EGH90" s="888"/>
      <c r="EGI90" s="888"/>
      <c r="EGJ90" s="888"/>
      <c r="EGK90" s="888"/>
      <c r="EGL90" s="888"/>
      <c r="EGM90" s="888"/>
      <c r="EGN90" s="888"/>
      <c r="EGO90" s="888"/>
      <c r="EGP90" s="888"/>
      <c r="EGQ90" s="888"/>
      <c r="EGR90" s="888"/>
      <c r="EGS90" s="888"/>
      <c r="EGT90" s="888"/>
      <c r="EGU90" s="888"/>
      <c r="EGV90" s="888"/>
      <c r="EGW90" s="888"/>
      <c r="EGX90" s="888"/>
      <c r="EGY90" s="888"/>
      <c r="EGZ90" s="888"/>
      <c r="EHA90" s="888"/>
      <c r="EHB90" s="888"/>
      <c r="EHC90" s="888"/>
      <c r="EHD90" s="888"/>
      <c r="EHE90" s="888"/>
      <c r="EHF90" s="888"/>
      <c r="EHG90" s="888"/>
      <c r="EHH90" s="888"/>
      <c r="EHI90" s="888"/>
      <c r="EHJ90" s="888"/>
      <c r="EHK90" s="888"/>
      <c r="EHL90" s="888"/>
      <c r="EHM90" s="888"/>
      <c r="EHN90" s="888"/>
      <c r="EHO90" s="888"/>
      <c r="EHP90" s="888"/>
      <c r="EHQ90" s="888"/>
      <c r="EHR90" s="888"/>
      <c r="EHS90" s="888"/>
      <c r="EHT90" s="888"/>
      <c r="EHU90" s="888"/>
      <c r="EHV90" s="888"/>
      <c r="EHW90" s="888"/>
      <c r="EHX90" s="888"/>
      <c r="EHY90" s="888"/>
      <c r="EHZ90" s="888"/>
      <c r="EIA90" s="888"/>
      <c r="EIB90" s="888"/>
      <c r="EIC90" s="888"/>
      <c r="EID90" s="888"/>
      <c r="EIE90" s="888"/>
      <c r="EIF90" s="888"/>
      <c r="EIG90" s="888"/>
      <c r="EIH90" s="888"/>
      <c r="EII90" s="888"/>
      <c r="EIJ90" s="888"/>
      <c r="EIK90" s="888"/>
      <c r="EIL90" s="888"/>
      <c r="EIM90" s="888"/>
      <c r="EIN90" s="888"/>
      <c r="EIO90" s="888"/>
      <c r="EIP90" s="888"/>
      <c r="EIQ90" s="888"/>
      <c r="EIR90" s="888"/>
      <c r="EIS90" s="888"/>
      <c r="EIT90" s="888"/>
      <c r="EIU90" s="888"/>
      <c r="EIV90" s="888"/>
      <c r="EIW90" s="888"/>
      <c r="EIX90" s="888"/>
      <c r="EIY90" s="888"/>
      <c r="EIZ90" s="888"/>
      <c r="EJA90" s="888"/>
      <c r="EJB90" s="888"/>
      <c r="EJC90" s="888"/>
      <c r="EJD90" s="888"/>
      <c r="EJE90" s="888"/>
      <c r="EJF90" s="888"/>
      <c r="EJG90" s="888"/>
      <c r="EJH90" s="888"/>
      <c r="EJI90" s="888"/>
      <c r="EJJ90" s="888"/>
      <c r="EJK90" s="888"/>
      <c r="EJL90" s="888"/>
      <c r="EJM90" s="888"/>
      <c r="EJN90" s="888"/>
      <c r="EJO90" s="888"/>
      <c r="EJP90" s="888"/>
      <c r="EJQ90" s="888"/>
      <c r="EJR90" s="888"/>
      <c r="EJS90" s="888"/>
      <c r="EJT90" s="888"/>
      <c r="EJU90" s="888"/>
      <c r="EJV90" s="888"/>
      <c r="EJW90" s="888"/>
      <c r="EJX90" s="888"/>
      <c r="EJY90" s="888"/>
      <c r="EJZ90" s="888"/>
      <c r="EKA90" s="888"/>
      <c r="EKB90" s="888"/>
      <c r="EKC90" s="888"/>
      <c r="EKD90" s="888"/>
      <c r="EKE90" s="888"/>
      <c r="EKF90" s="888"/>
      <c r="EKG90" s="888"/>
      <c r="EKH90" s="888"/>
      <c r="EKI90" s="888"/>
      <c r="EKJ90" s="888"/>
      <c r="EKK90" s="888"/>
      <c r="EKL90" s="888"/>
      <c r="EKM90" s="888"/>
      <c r="EKN90" s="888"/>
      <c r="EKO90" s="888"/>
      <c r="EKP90" s="888"/>
      <c r="EKQ90" s="888"/>
      <c r="EKR90" s="888"/>
      <c r="EKS90" s="888"/>
      <c r="EKT90" s="888"/>
      <c r="EKU90" s="888"/>
      <c r="EKV90" s="888"/>
      <c r="EKW90" s="888"/>
      <c r="EKX90" s="888"/>
      <c r="EKY90" s="888"/>
      <c r="EKZ90" s="888"/>
      <c r="ELA90" s="888"/>
      <c r="ELB90" s="888"/>
      <c r="ELC90" s="888"/>
      <c r="ELD90" s="888"/>
      <c r="ELE90" s="888"/>
      <c r="ELF90" s="888"/>
      <c r="ELG90" s="888"/>
      <c r="ELH90" s="888"/>
      <c r="ELI90" s="888"/>
      <c r="ELJ90" s="888"/>
      <c r="ELK90" s="888"/>
      <c r="ELL90" s="888"/>
      <c r="ELM90" s="888"/>
      <c r="ELN90" s="888"/>
      <c r="ELO90" s="888"/>
      <c r="ELP90" s="888"/>
      <c r="ELQ90" s="888"/>
      <c r="ELR90" s="888"/>
      <c r="ELS90" s="888"/>
      <c r="ELT90" s="888"/>
      <c r="ELU90" s="888"/>
      <c r="ELV90" s="888"/>
      <c r="ELW90" s="888"/>
      <c r="ELX90" s="888"/>
      <c r="ELY90" s="888"/>
      <c r="ELZ90" s="888"/>
      <c r="EMA90" s="888"/>
      <c r="EMB90" s="888"/>
      <c r="EMC90" s="888"/>
      <c r="EMD90" s="888"/>
      <c r="EME90" s="888"/>
      <c r="EMF90" s="888"/>
      <c r="EMG90" s="888"/>
      <c r="EMH90" s="888"/>
      <c r="EMI90" s="888"/>
      <c r="EMJ90" s="888"/>
      <c r="EMK90" s="888"/>
      <c r="EML90" s="888"/>
      <c r="EMM90" s="888"/>
      <c r="EMN90" s="888"/>
      <c r="EMO90" s="888"/>
      <c r="EMP90" s="888"/>
      <c r="EMQ90" s="888"/>
      <c r="EMR90" s="888"/>
      <c r="EMS90" s="888"/>
      <c r="EMT90" s="888"/>
      <c r="EMU90" s="888"/>
      <c r="EMV90" s="888"/>
      <c r="EMW90" s="888"/>
      <c r="EMX90" s="888"/>
      <c r="EMY90" s="888"/>
      <c r="EMZ90" s="888"/>
      <c r="ENA90" s="888"/>
      <c r="ENB90" s="888"/>
      <c r="ENC90" s="888"/>
      <c r="END90" s="888"/>
      <c r="ENE90" s="888"/>
      <c r="ENF90" s="888"/>
      <c r="ENG90" s="888"/>
      <c r="ENH90" s="888"/>
      <c r="ENI90" s="888"/>
      <c r="ENJ90" s="888"/>
      <c r="ENK90" s="888"/>
      <c r="ENL90" s="888"/>
      <c r="ENM90" s="888"/>
      <c r="ENN90" s="888"/>
      <c r="ENO90" s="888"/>
      <c r="ENP90" s="888"/>
      <c r="ENQ90" s="888"/>
      <c r="ENR90" s="888"/>
      <c r="ENS90" s="888"/>
      <c r="ENT90" s="888"/>
      <c r="ENU90" s="888"/>
      <c r="ENV90" s="888"/>
      <c r="ENW90" s="888"/>
      <c r="ENX90" s="888"/>
      <c r="ENY90" s="888"/>
      <c r="ENZ90" s="888"/>
      <c r="EOA90" s="888"/>
      <c r="EOB90" s="888"/>
      <c r="EOC90" s="888"/>
      <c r="EOD90" s="888"/>
      <c r="EOE90" s="888"/>
      <c r="EOF90" s="888"/>
      <c r="EOG90" s="888"/>
      <c r="EOH90" s="888"/>
      <c r="EOI90" s="888"/>
      <c r="EOJ90" s="888"/>
      <c r="EOK90" s="888"/>
      <c r="EOL90" s="888"/>
      <c r="EOM90" s="888"/>
      <c r="EON90" s="888"/>
      <c r="EOO90" s="888"/>
      <c r="EOP90" s="888"/>
      <c r="EOQ90" s="888"/>
      <c r="EOR90" s="888"/>
      <c r="EOS90" s="888"/>
      <c r="EOT90" s="888"/>
      <c r="EOU90" s="888"/>
      <c r="EOV90" s="888"/>
      <c r="EOW90" s="888"/>
      <c r="EOX90" s="888"/>
      <c r="EOY90" s="888"/>
      <c r="EOZ90" s="888"/>
      <c r="EPA90" s="888"/>
      <c r="EPB90" s="888"/>
      <c r="EPC90" s="888"/>
      <c r="EPD90" s="888"/>
      <c r="EPE90" s="888"/>
      <c r="EPF90" s="888"/>
      <c r="EPG90" s="888"/>
      <c r="EPH90" s="888"/>
      <c r="EPI90" s="888"/>
      <c r="EPJ90" s="888"/>
      <c r="EPK90" s="888"/>
      <c r="EPL90" s="888"/>
      <c r="EPM90" s="888"/>
      <c r="EPN90" s="888"/>
      <c r="EPO90" s="888"/>
      <c r="EPP90" s="888"/>
      <c r="EPQ90" s="888"/>
      <c r="EPR90" s="888"/>
      <c r="EPS90" s="888"/>
      <c r="EPT90" s="888"/>
      <c r="EPU90" s="888"/>
      <c r="EPV90" s="888"/>
      <c r="EPW90" s="888"/>
      <c r="EPX90" s="888"/>
      <c r="EPY90" s="888"/>
      <c r="EPZ90" s="888"/>
      <c r="EQA90" s="888"/>
      <c r="EQB90" s="888"/>
      <c r="EQC90" s="888"/>
      <c r="EQD90" s="888"/>
      <c r="EQE90" s="888"/>
      <c r="EQF90" s="888"/>
      <c r="EQG90" s="888"/>
      <c r="EQH90" s="888"/>
      <c r="EQI90" s="888"/>
      <c r="EQJ90" s="888"/>
      <c r="EQK90" s="888"/>
      <c r="EQL90" s="888"/>
      <c r="EQM90" s="888"/>
      <c r="EQN90" s="888"/>
      <c r="EQO90" s="888"/>
      <c r="EQP90" s="888"/>
      <c r="EQQ90" s="888"/>
      <c r="EQR90" s="888"/>
      <c r="EQS90" s="888"/>
      <c r="EQT90" s="888"/>
      <c r="EQU90" s="888"/>
      <c r="EQV90" s="888"/>
      <c r="EQW90" s="888"/>
      <c r="EQX90" s="888"/>
      <c r="EQY90" s="888"/>
      <c r="EQZ90" s="888"/>
      <c r="ERA90" s="888"/>
      <c r="ERB90" s="888"/>
      <c r="ERC90" s="888"/>
      <c r="ERD90" s="888"/>
      <c r="ERE90" s="888"/>
      <c r="ERF90" s="888"/>
      <c r="ERG90" s="888"/>
      <c r="ERH90" s="888"/>
      <c r="ERI90" s="888"/>
      <c r="ERJ90" s="888"/>
      <c r="ERK90" s="888"/>
      <c r="ERL90" s="888"/>
      <c r="ERM90" s="888"/>
      <c r="ERN90" s="888"/>
      <c r="ERO90" s="888"/>
      <c r="ERP90" s="888"/>
      <c r="ERQ90" s="888"/>
      <c r="ERR90" s="888"/>
      <c r="ERS90" s="888"/>
      <c r="ERT90" s="888"/>
      <c r="ERU90" s="888"/>
      <c r="ERV90" s="888"/>
      <c r="ERW90" s="888"/>
      <c r="ERX90" s="888"/>
      <c r="ERY90" s="888"/>
      <c r="ERZ90" s="888"/>
      <c r="ESA90" s="888"/>
      <c r="ESB90" s="888"/>
      <c r="ESC90" s="888"/>
      <c r="ESD90" s="888"/>
      <c r="ESE90" s="888"/>
      <c r="ESF90" s="888"/>
      <c r="ESG90" s="888"/>
      <c r="ESH90" s="888"/>
      <c r="ESI90" s="888"/>
      <c r="ESJ90" s="888"/>
      <c r="ESK90" s="888"/>
      <c r="ESL90" s="888"/>
      <c r="ESM90" s="888"/>
      <c r="ESN90" s="888"/>
      <c r="ESO90" s="888"/>
      <c r="ESP90" s="888"/>
      <c r="ESQ90" s="888"/>
      <c r="ESR90" s="888"/>
      <c r="ESS90" s="888"/>
      <c r="EST90" s="888"/>
      <c r="ESU90" s="888"/>
      <c r="ESV90" s="888"/>
      <c r="ESW90" s="888"/>
      <c r="ESX90" s="888"/>
      <c r="ESY90" s="888"/>
      <c r="ESZ90" s="888"/>
      <c r="ETA90" s="888"/>
      <c r="ETB90" s="888"/>
      <c r="ETC90" s="888"/>
      <c r="ETD90" s="888"/>
      <c r="ETE90" s="888"/>
      <c r="ETF90" s="888"/>
      <c r="ETG90" s="888"/>
      <c r="ETH90" s="888"/>
      <c r="ETI90" s="888"/>
      <c r="ETJ90" s="888"/>
      <c r="ETK90" s="888"/>
      <c r="ETL90" s="888"/>
      <c r="ETM90" s="888"/>
      <c r="ETN90" s="888"/>
      <c r="ETO90" s="888"/>
      <c r="ETP90" s="888"/>
      <c r="ETQ90" s="888"/>
      <c r="ETR90" s="888"/>
      <c r="ETS90" s="888"/>
      <c r="ETT90" s="888"/>
      <c r="ETU90" s="888"/>
      <c r="ETV90" s="888"/>
      <c r="ETW90" s="888"/>
      <c r="ETX90" s="888"/>
      <c r="ETY90" s="888"/>
      <c r="ETZ90" s="888"/>
      <c r="EUA90" s="888"/>
      <c r="EUB90" s="888"/>
      <c r="EUC90" s="888"/>
      <c r="EUD90" s="888"/>
      <c r="EUE90" s="888"/>
      <c r="EUF90" s="888"/>
      <c r="EUG90" s="888"/>
      <c r="EUH90" s="888"/>
      <c r="EUI90" s="888"/>
      <c r="EUJ90" s="888"/>
      <c r="EUK90" s="888"/>
      <c r="EUL90" s="888"/>
      <c r="EUM90" s="888"/>
      <c r="EUN90" s="888"/>
      <c r="EUO90" s="888"/>
      <c r="EUP90" s="888"/>
      <c r="EUQ90" s="888"/>
      <c r="EUR90" s="888"/>
      <c r="EUS90" s="888"/>
      <c r="EUT90" s="888"/>
      <c r="EUU90" s="888"/>
      <c r="EUV90" s="888"/>
      <c r="EUW90" s="888"/>
      <c r="EUX90" s="888"/>
      <c r="EUY90" s="888"/>
      <c r="EUZ90" s="888"/>
      <c r="EVA90" s="888"/>
      <c r="EVB90" s="888"/>
      <c r="EVC90" s="888"/>
      <c r="EVD90" s="888"/>
      <c r="EVE90" s="888"/>
      <c r="EVF90" s="888"/>
      <c r="EVG90" s="888"/>
      <c r="EVH90" s="888"/>
      <c r="EVI90" s="888"/>
      <c r="EVJ90" s="888"/>
      <c r="EVK90" s="888"/>
      <c r="EVL90" s="888"/>
      <c r="EVM90" s="888"/>
      <c r="EVN90" s="888"/>
      <c r="EVO90" s="888"/>
      <c r="EVP90" s="888"/>
      <c r="EVQ90" s="888"/>
      <c r="EVR90" s="888"/>
      <c r="EVS90" s="888"/>
      <c r="EVT90" s="888"/>
      <c r="EVU90" s="888"/>
      <c r="EVV90" s="888"/>
      <c r="EVW90" s="888"/>
      <c r="EVX90" s="888"/>
      <c r="EVY90" s="888"/>
      <c r="EVZ90" s="888"/>
      <c r="EWA90" s="888"/>
      <c r="EWB90" s="888"/>
      <c r="EWC90" s="888"/>
      <c r="EWD90" s="888"/>
      <c r="EWE90" s="888"/>
      <c r="EWF90" s="888"/>
      <c r="EWG90" s="888"/>
      <c r="EWH90" s="888"/>
      <c r="EWI90" s="888"/>
      <c r="EWJ90" s="888"/>
      <c r="EWK90" s="888"/>
      <c r="EWL90" s="888"/>
      <c r="EWM90" s="888"/>
      <c r="EWN90" s="888"/>
      <c r="EWO90" s="888"/>
      <c r="EWP90" s="888"/>
      <c r="EWQ90" s="888"/>
      <c r="EWR90" s="888"/>
      <c r="EWS90" s="888"/>
      <c r="EWT90" s="888"/>
      <c r="EWU90" s="888"/>
      <c r="EWV90" s="888"/>
      <c r="EWW90" s="888"/>
      <c r="EWX90" s="888"/>
      <c r="EWY90" s="888"/>
      <c r="EWZ90" s="888"/>
      <c r="EXA90" s="888"/>
      <c r="EXB90" s="888"/>
      <c r="EXC90" s="888"/>
      <c r="EXD90" s="888"/>
      <c r="EXE90" s="888"/>
      <c r="EXF90" s="888"/>
      <c r="EXG90" s="888"/>
      <c r="EXH90" s="888"/>
      <c r="EXI90" s="888"/>
      <c r="EXJ90" s="888"/>
      <c r="EXK90" s="888"/>
      <c r="EXL90" s="888"/>
      <c r="EXM90" s="888"/>
      <c r="EXN90" s="888"/>
      <c r="EXO90" s="888"/>
      <c r="EXP90" s="888"/>
      <c r="EXQ90" s="888"/>
      <c r="EXR90" s="888"/>
      <c r="EXS90" s="888"/>
      <c r="EXT90" s="888"/>
      <c r="EXU90" s="888"/>
      <c r="EXV90" s="888"/>
      <c r="EXW90" s="888"/>
      <c r="EXX90" s="888"/>
      <c r="EXY90" s="888"/>
      <c r="EXZ90" s="888"/>
      <c r="EYA90" s="888"/>
      <c r="EYB90" s="888"/>
      <c r="EYC90" s="888"/>
      <c r="EYD90" s="888"/>
      <c r="EYE90" s="888"/>
      <c r="EYF90" s="888"/>
      <c r="EYG90" s="888"/>
      <c r="EYH90" s="888"/>
      <c r="EYI90" s="888"/>
      <c r="EYJ90" s="888"/>
      <c r="EYK90" s="888"/>
      <c r="EYL90" s="888"/>
      <c r="EYM90" s="888"/>
      <c r="EYN90" s="888"/>
      <c r="EYO90" s="888"/>
      <c r="EYP90" s="888"/>
      <c r="EYQ90" s="888"/>
      <c r="EYR90" s="888"/>
      <c r="EYS90" s="888"/>
      <c r="EYT90" s="888"/>
      <c r="EYU90" s="888"/>
      <c r="EYV90" s="888"/>
      <c r="EYW90" s="888"/>
      <c r="EYX90" s="888"/>
      <c r="EYY90" s="888"/>
      <c r="EYZ90" s="888"/>
      <c r="EZA90" s="888"/>
      <c r="EZB90" s="888"/>
      <c r="EZC90" s="888"/>
      <c r="EZD90" s="888"/>
      <c r="EZE90" s="888"/>
      <c r="EZF90" s="888"/>
      <c r="EZG90" s="888"/>
      <c r="EZH90" s="888"/>
      <c r="EZI90" s="888"/>
      <c r="EZJ90" s="888"/>
      <c r="EZK90" s="888"/>
      <c r="EZL90" s="888"/>
      <c r="EZM90" s="888"/>
      <c r="EZN90" s="888"/>
      <c r="EZO90" s="888"/>
      <c r="EZP90" s="888"/>
      <c r="EZQ90" s="888"/>
      <c r="EZR90" s="888"/>
      <c r="EZS90" s="888"/>
      <c r="EZT90" s="888"/>
      <c r="EZU90" s="888"/>
      <c r="EZV90" s="888"/>
      <c r="EZW90" s="888"/>
      <c r="EZX90" s="888"/>
      <c r="EZY90" s="888"/>
      <c r="EZZ90" s="888"/>
      <c r="FAA90" s="888"/>
      <c r="FAB90" s="888"/>
      <c r="FAC90" s="888"/>
      <c r="FAD90" s="888"/>
      <c r="FAE90" s="888"/>
      <c r="FAF90" s="888"/>
      <c r="FAG90" s="888"/>
      <c r="FAH90" s="888"/>
      <c r="FAI90" s="888"/>
      <c r="FAJ90" s="888"/>
      <c r="FAK90" s="888"/>
      <c r="FAL90" s="888"/>
      <c r="FAM90" s="888"/>
      <c r="FAN90" s="888"/>
      <c r="FAO90" s="888"/>
      <c r="FAP90" s="888"/>
      <c r="FAQ90" s="888"/>
      <c r="FAR90" s="888"/>
      <c r="FAS90" s="888"/>
      <c r="FAT90" s="888"/>
      <c r="FAU90" s="888"/>
      <c r="FAV90" s="888"/>
      <c r="FAW90" s="888"/>
      <c r="FAX90" s="888"/>
      <c r="FAY90" s="888"/>
      <c r="FAZ90" s="888"/>
      <c r="FBA90" s="888"/>
      <c r="FBB90" s="888"/>
      <c r="FBC90" s="888"/>
      <c r="FBD90" s="888"/>
      <c r="FBE90" s="888"/>
      <c r="FBF90" s="888"/>
      <c r="FBG90" s="888"/>
      <c r="FBH90" s="888"/>
      <c r="FBI90" s="888"/>
      <c r="FBJ90" s="888"/>
      <c r="FBK90" s="888"/>
      <c r="FBL90" s="888"/>
      <c r="FBM90" s="888"/>
      <c r="FBN90" s="888"/>
      <c r="FBO90" s="888"/>
      <c r="FBP90" s="888"/>
      <c r="FBQ90" s="888"/>
      <c r="FBR90" s="888"/>
      <c r="FBS90" s="888"/>
      <c r="FBT90" s="888"/>
      <c r="FBU90" s="888"/>
      <c r="FBV90" s="888"/>
      <c r="FBW90" s="888"/>
      <c r="FBX90" s="888"/>
      <c r="FBY90" s="888"/>
      <c r="FBZ90" s="888"/>
      <c r="FCA90" s="888"/>
      <c r="FCB90" s="888"/>
      <c r="FCC90" s="888"/>
      <c r="FCD90" s="888"/>
      <c r="FCE90" s="888"/>
      <c r="FCF90" s="888"/>
      <c r="FCG90" s="888"/>
      <c r="FCH90" s="888"/>
      <c r="FCI90" s="888"/>
      <c r="FCJ90" s="888"/>
      <c r="FCK90" s="888"/>
      <c r="FCL90" s="888"/>
      <c r="FCM90" s="888"/>
      <c r="FCN90" s="888"/>
      <c r="FCO90" s="888"/>
      <c r="FCP90" s="888"/>
      <c r="FCQ90" s="888"/>
      <c r="FCR90" s="888"/>
      <c r="FCS90" s="888"/>
      <c r="FCT90" s="888"/>
      <c r="FCU90" s="888"/>
      <c r="FCV90" s="888"/>
      <c r="FCW90" s="888"/>
      <c r="FCX90" s="888"/>
      <c r="FCY90" s="888"/>
      <c r="FCZ90" s="888"/>
      <c r="FDA90" s="888"/>
      <c r="FDB90" s="888"/>
      <c r="FDC90" s="888"/>
      <c r="FDD90" s="888"/>
      <c r="FDE90" s="888"/>
      <c r="FDF90" s="888"/>
      <c r="FDG90" s="888"/>
      <c r="FDH90" s="888"/>
      <c r="FDI90" s="888"/>
      <c r="FDJ90" s="888"/>
      <c r="FDK90" s="888"/>
      <c r="FDL90" s="888"/>
      <c r="FDM90" s="888"/>
      <c r="FDN90" s="888"/>
      <c r="FDO90" s="888"/>
      <c r="FDP90" s="888"/>
      <c r="FDQ90" s="888"/>
      <c r="FDR90" s="888"/>
      <c r="FDS90" s="888"/>
      <c r="FDT90" s="888"/>
      <c r="FDU90" s="888"/>
      <c r="FDV90" s="888"/>
      <c r="FDW90" s="888"/>
      <c r="FDX90" s="888"/>
      <c r="FDY90" s="888"/>
      <c r="FDZ90" s="888"/>
      <c r="FEA90" s="888"/>
      <c r="FEB90" s="888"/>
      <c r="FEC90" s="888"/>
      <c r="FED90" s="888"/>
      <c r="FEE90" s="888"/>
      <c r="FEF90" s="888"/>
      <c r="FEG90" s="888"/>
      <c r="FEH90" s="888"/>
      <c r="FEI90" s="888"/>
      <c r="FEJ90" s="888"/>
      <c r="FEK90" s="888"/>
      <c r="FEL90" s="888"/>
      <c r="FEM90" s="888"/>
      <c r="FEN90" s="888"/>
      <c r="FEO90" s="888"/>
      <c r="FEP90" s="888"/>
      <c r="FEQ90" s="888"/>
      <c r="FER90" s="888"/>
      <c r="FES90" s="888"/>
      <c r="FET90" s="888"/>
      <c r="FEU90" s="888"/>
      <c r="FEV90" s="888"/>
      <c r="FEW90" s="888"/>
      <c r="FEX90" s="888"/>
      <c r="FEY90" s="888"/>
      <c r="FEZ90" s="888"/>
      <c r="FFA90" s="888"/>
      <c r="FFB90" s="888"/>
      <c r="FFC90" s="888"/>
      <c r="FFD90" s="888"/>
      <c r="FFE90" s="888"/>
      <c r="FFF90" s="888"/>
      <c r="FFG90" s="888"/>
      <c r="FFH90" s="888"/>
      <c r="FFI90" s="888"/>
      <c r="FFJ90" s="888"/>
      <c r="FFK90" s="888"/>
      <c r="FFL90" s="888"/>
      <c r="FFM90" s="888"/>
      <c r="FFN90" s="888"/>
      <c r="FFO90" s="888"/>
      <c r="FFP90" s="888"/>
      <c r="FFQ90" s="888"/>
      <c r="FFR90" s="888"/>
      <c r="FFS90" s="888"/>
      <c r="FFT90" s="888"/>
      <c r="FFU90" s="888"/>
      <c r="FFV90" s="888"/>
      <c r="FFW90" s="888"/>
      <c r="FFX90" s="888"/>
      <c r="FFY90" s="888"/>
      <c r="FFZ90" s="888"/>
      <c r="FGA90" s="888"/>
      <c r="FGB90" s="888"/>
      <c r="FGC90" s="888"/>
      <c r="FGD90" s="888"/>
      <c r="FGE90" s="888"/>
      <c r="FGF90" s="888"/>
      <c r="FGG90" s="888"/>
      <c r="FGH90" s="888"/>
      <c r="FGI90" s="888"/>
      <c r="FGJ90" s="888"/>
      <c r="FGK90" s="888"/>
      <c r="FGL90" s="888"/>
      <c r="FGM90" s="888"/>
      <c r="FGN90" s="888"/>
      <c r="FGO90" s="888"/>
      <c r="FGP90" s="888"/>
      <c r="FGQ90" s="888"/>
      <c r="FGR90" s="888"/>
      <c r="FGS90" s="888"/>
      <c r="FGT90" s="888"/>
      <c r="FGU90" s="888"/>
      <c r="FGV90" s="888"/>
      <c r="FGW90" s="888"/>
      <c r="FGX90" s="888"/>
      <c r="FGY90" s="888"/>
      <c r="FGZ90" s="888"/>
      <c r="FHA90" s="888"/>
      <c r="FHB90" s="888"/>
      <c r="FHC90" s="888"/>
      <c r="FHD90" s="888"/>
      <c r="FHE90" s="888"/>
      <c r="FHF90" s="888"/>
      <c r="FHG90" s="888"/>
      <c r="FHH90" s="888"/>
      <c r="FHI90" s="888"/>
      <c r="FHJ90" s="888"/>
      <c r="FHK90" s="888"/>
      <c r="FHL90" s="888"/>
      <c r="FHM90" s="888"/>
      <c r="FHN90" s="888"/>
      <c r="FHO90" s="888"/>
      <c r="FHP90" s="888"/>
      <c r="FHQ90" s="888"/>
      <c r="FHR90" s="888"/>
      <c r="FHS90" s="888"/>
      <c r="FHT90" s="888"/>
      <c r="FHU90" s="888"/>
      <c r="FHV90" s="888"/>
      <c r="FHW90" s="888"/>
      <c r="FHX90" s="888"/>
      <c r="FHY90" s="888"/>
      <c r="FHZ90" s="888"/>
      <c r="FIA90" s="888"/>
      <c r="FIB90" s="888"/>
      <c r="FIC90" s="888"/>
      <c r="FID90" s="888"/>
      <c r="FIE90" s="888"/>
      <c r="FIF90" s="888"/>
      <c r="FIG90" s="888"/>
      <c r="FIH90" s="888"/>
      <c r="FII90" s="888"/>
      <c r="FIJ90" s="888"/>
      <c r="FIK90" s="888"/>
      <c r="FIL90" s="888"/>
      <c r="FIM90" s="888"/>
      <c r="FIN90" s="888"/>
      <c r="FIO90" s="888"/>
      <c r="FIP90" s="888"/>
      <c r="FIQ90" s="888"/>
      <c r="FIR90" s="888"/>
      <c r="FIS90" s="888"/>
      <c r="FIT90" s="888"/>
      <c r="FIU90" s="888"/>
      <c r="FIV90" s="888"/>
      <c r="FIW90" s="888"/>
      <c r="FIX90" s="888"/>
      <c r="FIY90" s="888"/>
      <c r="FIZ90" s="888"/>
      <c r="FJA90" s="888"/>
      <c r="FJB90" s="888"/>
      <c r="FJC90" s="888"/>
      <c r="FJD90" s="888"/>
      <c r="FJE90" s="888"/>
      <c r="FJF90" s="888"/>
      <c r="FJG90" s="888"/>
      <c r="FJH90" s="888"/>
      <c r="FJI90" s="888"/>
      <c r="FJJ90" s="888"/>
      <c r="FJK90" s="888"/>
      <c r="FJL90" s="888"/>
      <c r="FJM90" s="888"/>
      <c r="FJN90" s="888"/>
      <c r="FJO90" s="888"/>
      <c r="FJP90" s="888"/>
      <c r="FJQ90" s="888"/>
      <c r="FJR90" s="888"/>
      <c r="FJS90" s="888"/>
      <c r="FJT90" s="888"/>
      <c r="FJU90" s="888"/>
      <c r="FJV90" s="888"/>
      <c r="FJW90" s="888"/>
      <c r="FJX90" s="888"/>
      <c r="FJY90" s="888"/>
      <c r="FJZ90" s="888"/>
      <c r="FKA90" s="888"/>
      <c r="FKB90" s="888"/>
      <c r="FKC90" s="888"/>
      <c r="FKD90" s="888"/>
      <c r="FKE90" s="888"/>
      <c r="FKF90" s="888"/>
      <c r="FKG90" s="888"/>
      <c r="FKH90" s="888"/>
      <c r="FKI90" s="888"/>
      <c r="FKJ90" s="888"/>
      <c r="FKK90" s="888"/>
      <c r="FKL90" s="888"/>
      <c r="FKM90" s="888"/>
      <c r="FKN90" s="888"/>
      <c r="FKO90" s="888"/>
      <c r="FKP90" s="888"/>
      <c r="FKQ90" s="888"/>
      <c r="FKR90" s="888"/>
      <c r="FKS90" s="888"/>
      <c r="FKT90" s="888"/>
      <c r="FKU90" s="888"/>
      <c r="FKV90" s="888"/>
      <c r="FKW90" s="888"/>
      <c r="FKX90" s="888"/>
      <c r="FKY90" s="888"/>
      <c r="FKZ90" s="888"/>
      <c r="FLA90" s="888"/>
      <c r="FLB90" s="888"/>
      <c r="FLC90" s="888"/>
      <c r="FLD90" s="888"/>
      <c r="FLE90" s="888"/>
      <c r="FLF90" s="888"/>
      <c r="FLG90" s="888"/>
      <c r="FLH90" s="888"/>
      <c r="FLI90" s="888"/>
      <c r="FLJ90" s="888"/>
      <c r="FLK90" s="888"/>
      <c r="FLL90" s="888"/>
      <c r="FLM90" s="888"/>
      <c r="FLN90" s="888"/>
      <c r="FLO90" s="888"/>
      <c r="FLP90" s="888"/>
      <c r="FLQ90" s="888"/>
      <c r="FLR90" s="888"/>
      <c r="FLS90" s="888"/>
      <c r="FLT90" s="888"/>
      <c r="FLU90" s="888"/>
      <c r="FLV90" s="888"/>
      <c r="FLW90" s="888"/>
      <c r="FLX90" s="888"/>
      <c r="FLY90" s="888"/>
      <c r="FLZ90" s="888"/>
      <c r="FMA90" s="888"/>
      <c r="FMB90" s="888"/>
      <c r="FMC90" s="888"/>
      <c r="FMD90" s="888"/>
      <c r="FME90" s="888"/>
      <c r="FMF90" s="888"/>
      <c r="FMG90" s="888"/>
      <c r="FMH90" s="888"/>
      <c r="FMI90" s="888"/>
      <c r="FMJ90" s="888"/>
      <c r="FMK90" s="888"/>
      <c r="FML90" s="888"/>
      <c r="FMM90" s="888"/>
      <c r="FMN90" s="888"/>
      <c r="FMO90" s="888"/>
      <c r="FMP90" s="888"/>
      <c r="FMQ90" s="888"/>
      <c r="FMR90" s="888"/>
      <c r="FMS90" s="888"/>
      <c r="FMT90" s="888"/>
      <c r="FMU90" s="888"/>
      <c r="FMV90" s="888"/>
      <c r="FMW90" s="888"/>
      <c r="FMX90" s="888"/>
      <c r="FMY90" s="888"/>
      <c r="FMZ90" s="888"/>
      <c r="FNA90" s="888"/>
      <c r="FNB90" s="888"/>
      <c r="FNC90" s="888"/>
      <c r="FND90" s="888"/>
      <c r="FNE90" s="888"/>
      <c r="FNF90" s="888"/>
      <c r="FNG90" s="888"/>
      <c r="FNH90" s="888"/>
      <c r="FNI90" s="888"/>
      <c r="FNJ90" s="888"/>
      <c r="FNK90" s="888"/>
      <c r="FNL90" s="888"/>
      <c r="FNM90" s="888"/>
      <c r="FNN90" s="888"/>
      <c r="FNO90" s="888"/>
      <c r="FNP90" s="888"/>
      <c r="FNQ90" s="888"/>
      <c r="FNR90" s="888"/>
      <c r="FNS90" s="888"/>
      <c r="FNT90" s="888"/>
      <c r="FNU90" s="888"/>
      <c r="FNV90" s="888"/>
      <c r="FNW90" s="888"/>
      <c r="FNX90" s="888"/>
      <c r="FNY90" s="888"/>
      <c r="FNZ90" s="888"/>
      <c r="FOA90" s="888"/>
      <c r="FOB90" s="888"/>
      <c r="FOC90" s="888"/>
      <c r="FOD90" s="888"/>
      <c r="FOE90" s="888"/>
      <c r="FOF90" s="888"/>
      <c r="FOG90" s="888"/>
      <c r="FOH90" s="888"/>
      <c r="FOI90" s="888"/>
      <c r="FOJ90" s="888"/>
      <c r="FOK90" s="888"/>
      <c r="FOL90" s="888"/>
      <c r="FOM90" s="888"/>
      <c r="FON90" s="888"/>
      <c r="FOO90" s="888"/>
      <c r="FOP90" s="888"/>
      <c r="FOQ90" s="888"/>
      <c r="FOR90" s="888"/>
      <c r="FOS90" s="888"/>
      <c r="FOT90" s="888"/>
      <c r="FOU90" s="888"/>
      <c r="FOV90" s="888"/>
      <c r="FOW90" s="888"/>
      <c r="FOX90" s="888"/>
      <c r="FOY90" s="888"/>
      <c r="FOZ90" s="888"/>
      <c r="FPA90" s="888"/>
      <c r="FPB90" s="888"/>
      <c r="FPC90" s="888"/>
      <c r="FPD90" s="888"/>
      <c r="FPE90" s="888"/>
      <c r="FPF90" s="888"/>
      <c r="FPG90" s="888"/>
      <c r="FPH90" s="888"/>
      <c r="FPI90" s="888"/>
      <c r="FPJ90" s="888"/>
      <c r="FPK90" s="888"/>
      <c r="FPL90" s="888"/>
      <c r="FPM90" s="888"/>
      <c r="FPN90" s="888"/>
      <c r="FPO90" s="888"/>
      <c r="FPP90" s="888"/>
      <c r="FPQ90" s="888"/>
      <c r="FPR90" s="888"/>
      <c r="FPS90" s="888"/>
      <c r="FPT90" s="888"/>
      <c r="FPU90" s="888"/>
      <c r="FPV90" s="888"/>
      <c r="FPW90" s="888"/>
      <c r="FPX90" s="888"/>
      <c r="FPY90" s="888"/>
      <c r="FPZ90" s="888"/>
      <c r="FQA90" s="888"/>
      <c r="FQB90" s="888"/>
      <c r="FQC90" s="888"/>
      <c r="FQD90" s="888"/>
      <c r="FQE90" s="888"/>
      <c r="FQF90" s="888"/>
      <c r="FQG90" s="888"/>
      <c r="FQH90" s="888"/>
      <c r="FQI90" s="888"/>
      <c r="FQJ90" s="888"/>
      <c r="FQK90" s="888"/>
      <c r="FQL90" s="888"/>
      <c r="FQM90" s="888"/>
      <c r="FQN90" s="888"/>
      <c r="FQO90" s="888"/>
      <c r="FQP90" s="888"/>
      <c r="FQQ90" s="888"/>
      <c r="FQR90" s="888"/>
      <c r="FQS90" s="888"/>
      <c r="FQT90" s="888"/>
      <c r="FQU90" s="888"/>
      <c r="FQV90" s="888"/>
      <c r="FQW90" s="888"/>
      <c r="FQX90" s="888"/>
      <c r="FQY90" s="888"/>
      <c r="FQZ90" s="888"/>
      <c r="FRA90" s="888"/>
      <c r="FRB90" s="888"/>
      <c r="FRC90" s="888"/>
      <c r="FRD90" s="888"/>
      <c r="FRE90" s="888"/>
      <c r="FRF90" s="888"/>
      <c r="FRG90" s="888"/>
      <c r="FRH90" s="888"/>
      <c r="FRI90" s="888"/>
      <c r="FRJ90" s="888"/>
      <c r="FRK90" s="888"/>
      <c r="FRL90" s="888"/>
      <c r="FRM90" s="888"/>
      <c r="FRN90" s="888"/>
      <c r="FRO90" s="888"/>
      <c r="FRP90" s="888"/>
      <c r="FRQ90" s="888"/>
      <c r="FRR90" s="888"/>
      <c r="FRS90" s="888"/>
      <c r="FRT90" s="888"/>
      <c r="FRU90" s="888"/>
      <c r="FRV90" s="888"/>
      <c r="FRW90" s="888"/>
      <c r="FRX90" s="888"/>
      <c r="FRY90" s="888"/>
      <c r="FRZ90" s="888"/>
      <c r="FSA90" s="888"/>
      <c r="FSB90" s="888"/>
      <c r="FSC90" s="888"/>
      <c r="FSD90" s="888"/>
      <c r="FSE90" s="888"/>
      <c r="FSF90" s="888"/>
      <c r="FSG90" s="888"/>
      <c r="FSH90" s="888"/>
      <c r="FSI90" s="888"/>
      <c r="FSJ90" s="888"/>
      <c r="FSK90" s="888"/>
      <c r="FSL90" s="888"/>
      <c r="FSM90" s="888"/>
      <c r="FSN90" s="888"/>
      <c r="FSO90" s="888"/>
      <c r="FSP90" s="888"/>
      <c r="FSQ90" s="888"/>
      <c r="FSR90" s="888"/>
      <c r="FSS90" s="888"/>
      <c r="FST90" s="888"/>
      <c r="FSU90" s="888"/>
      <c r="FSV90" s="888"/>
      <c r="FSW90" s="888"/>
      <c r="FSX90" s="888"/>
      <c r="FSY90" s="888"/>
      <c r="FSZ90" s="888"/>
      <c r="FTA90" s="888"/>
      <c r="FTB90" s="888"/>
      <c r="FTC90" s="888"/>
      <c r="FTD90" s="888"/>
      <c r="FTE90" s="888"/>
      <c r="FTF90" s="888"/>
      <c r="FTG90" s="888"/>
      <c r="FTH90" s="888"/>
      <c r="FTI90" s="888"/>
      <c r="FTJ90" s="888"/>
      <c r="FTK90" s="888"/>
      <c r="FTL90" s="888"/>
      <c r="FTM90" s="888"/>
      <c r="FTN90" s="888"/>
      <c r="FTO90" s="888"/>
      <c r="FTP90" s="888"/>
      <c r="FTQ90" s="888"/>
      <c r="FTR90" s="888"/>
      <c r="FTS90" s="888"/>
      <c r="FTT90" s="888"/>
      <c r="FTU90" s="888"/>
      <c r="FTV90" s="888"/>
      <c r="FTW90" s="888"/>
      <c r="FTX90" s="888"/>
      <c r="FTY90" s="888"/>
      <c r="FTZ90" s="888"/>
      <c r="FUA90" s="888"/>
      <c r="FUB90" s="888"/>
      <c r="FUC90" s="888"/>
      <c r="FUD90" s="888"/>
      <c r="FUE90" s="888"/>
      <c r="FUF90" s="888"/>
      <c r="FUG90" s="888"/>
      <c r="FUH90" s="888"/>
      <c r="FUI90" s="888"/>
      <c r="FUJ90" s="888"/>
      <c r="FUK90" s="888"/>
      <c r="FUL90" s="888"/>
      <c r="FUM90" s="888"/>
      <c r="FUN90" s="888"/>
      <c r="FUO90" s="888"/>
      <c r="FUP90" s="888"/>
      <c r="FUQ90" s="888"/>
      <c r="FUR90" s="888"/>
      <c r="FUS90" s="888"/>
      <c r="FUT90" s="888"/>
      <c r="FUU90" s="888"/>
      <c r="FUV90" s="888"/>
      <c r="FUW90" s="888"/>
      <c r="FUX90" s="888"/>
      <c r="FUY90" s="888"/>
      <c r="FUZ90" s="888"/>
      <c r="FVA90" s="888"/>
      <c r="FVB90" s="888"/>
      <c r="FVC90" s="888"/>
      <c r="FVD90" s="888"/>
      <c r="FVE90" s="888"/>
      <c r="FVF90" s="888"/>
      <c r="FVG90" s="888"/>
      <c r="FVH90" s="888"/>
      <c r="FVI90" s="888"/>
      <c r="FVJ90" s="888"/>
      <c r="FVK90" s="888"/>
      <c r="FVL90" s="888"/>
      <c r="FVM90" s="888"/>
      <c r="FVN90" s="888"/>
      <c r="FVO90" s="888"/>
      <c r="FVP90" s="888"/>
      <c r="FVQ90" s="888"/>
      <c r="FVR90" s="888"/>
      <c r="FVS90" s="888"/>
      <c r="FVT90" s="888"/>
      <c r="FVU90" s="888"/>
      <c r="FVV90" s="888"/>
      <c r="FVW90" s="888"/>
      <c r="FVX90" s="888"/>
      <c r="FVY90" s="888"/>
      <c r="FVZ90" s="888"/>
      <c r="FWA90" s="888"/>
      <c r="FWB90" s="888"/>
      <c r="FWC90" s="888"/>
      <c r="FWD90" s="888"/>
      <c r="FWE90" s="888"/>
      <c r="FWF90" s="888"/>
      <c r="FWG90" s="888"/>
      <c r="FWH90" s="888"/>
      <c r="FWI90" s="888"/>
      <c r="FWJ90" s="888"/>
      <c r="FWK90" s="888"/>
      <c r="FWL90" s="888"/>
      <c r="FWM90" s="888"/>
      <c r="FWN90" s="888"/>
      <c r="FWO90" s="888"/>
      <c r="FWP90" s="888"/>
      <c r="FWQ90" s="888"/>
      <c r="FWR90" s="888"/>
      <c r="FWS90" s="888"/>
      <c r="FWT90" s="888"/>
      <c r="FWU90" s="888"/>
      <c r="FWV90" s="888"/>
      <c r="FWW90" s="888"/>
      <c r="FWX90" s="888"/>
      <c r="FWY90" s="888"/>
      <c r="FWZ90" s="888"/>
      <c r="FXA90" s="888"/>
      <c r="FXB90" s="888"/>
      <c r="FXC90" s="888"/>
      <c r="FXD90" s="888"/>
      <c r="FXE90" s="888"/>
      <c r="FXF90" s="888"/>
      <c r="FXG90" s="888"/>
      <c r="FXH90" s="888"/>
      <c r="FXI90" s="888"/>
      <c r="FXJ90" s="888"/>
      <c r="FXK90" s="888"/>
      <c r="FXL90" s="888"/>
      <c r="FXM90" s="888"/>
      <c r="FXN90" s="888"/>
      <c r="FXO90" s="888"/>
      <c r="FXP90" s="888"/>
      <c r="FXQ90" s="888"/>
      <c r="FXR90" s="888"/>
      <c r="FXS90" s="888"/>
      <c r="FXT90" s="888"/>
      <c r="FXU90" s="888"/>
      <c r="FXV90" s="888"/>
      <c r="FXW90" s="888"/>
      <c r="FXX90" s="888"/>
      <c r="FXY90" s="888"/>
      <c r="FXZ90" s="888"/>
      <c r="FYA90" s="888"/>
      <c r="FYB90" s="888"/>
      <c r="FYC90" s="888"/>
      <c r="FYD90" s="888"/>
      <c r="FYE90" s="888"/>
      <c r="FYF90" s="888"/>
      <c r="FYG90" s="888"/>
      <c r="FYH90" s="888"/>
      <c r="FYI90" s="888"/>
      <c r="FYJ90" s="888"/>
      <c r="FYK90" s="888"/>
      <c r="FYL90" s="888"/>
      <c r="FYM90" s="888"/>
      <c r="FYN90" s="888"/>
      <c r="FYO90" s="888"/>
      <c r="FYP90" s="888"/>
      <c r="FYQ90" s="888"/>
      <c r="FYR90" s="888"/>
      <c r="FYS90" s="888"/>
      <c r="FYT90" s="888"/>
      <c r="FYU90" s="888"/>
      <c r="FYV90" s="888"/>
      <c r="FYW90" s="888"/>
      <c r="FYX90" s="888"/>
      <c r="FYY90" s="888"/>
      <c r="FYZ90" s="888"/>
      <c r="FZA90" s="888"/>
      <c r="FZB90" s="888"/>
      <c r="FZC90" s="888"/>
      <c r="FZD90" s="888"/>
      <c r="FZE90" s="888"/>
      <c r="FZF90" s="888"/>
      <c r="FZG90" s="888"/>
      <c r="FZH90" s="888"/>
      <c r="FZI90" s="888"/>
      <c r="FZJ90" s="888"/>
      <c r="FZK90" s="888"/>
      <c r="FZL90" s="888"/>
      <c r="FZM90" s="888"/>
      <c r="FZN90" s="888"/>
      <c r="FZO90" s="888"/>
      <c r="FZP90" s="888"/>
      <c r="FZQ90" s="888"/>
      <c r="FZR90" s="888"/>
      <c r="FZS90" s="888"/>
      <c r="FZT90" s="888"/>
      <c r="FZU90" s="888"/>
      <c r="FZV90" s="888"/>
      <c r="FZW90" s="888"/>
      <c r="FZX90" s="888"/>
      <c r="FZY90" s="888"/>
      <c r="FZZ90" s="888"/>
      <c r="GAA90" s="888"/>
      <c r="GAB90" s="888"/>
      <c r="GAC90" s="888"/>
      <c r="GAD90" s="888"/>
      <c r="GAE90" s="888"/>
      <c r="GAF90" s="888"/>
      <c r="GAG90" s="888"/>
      <c r="GAH90" s="888"/>
      <c r="GAI90" s="888"/>
      <c r="GAJ90" s="888"/>
      <c r="GAK90" s="888"/>
      <c r="GAL90" s="888"/>
      <c r="GAM90" s="888"/>
      <c r="GAN90" s="888"/>
      <c r="GAO90" s="888"/>
      <c r="GAP90" s="888"/>
      <c r="GAQ90" s="888"/>
      <c r="GAR90" s="888"/>
      <c r="GAS90" s="888"/>
      <c r="GAT90" s="888"/>
      <c r="GAU90" s="888"/>
      <c r="GAV90" s="888"/>
      <c r="GAW90" s="888"/>
      <c r="GAX90" s="888"/>
      <c r="GAY90" s="888"/>
      <c r="GAZ90" s="888"/>
      <c r="GBA90" s="888"/>
      <c r="GBB90" s="888"/>
      <c r="GBC90" s="888"/>
      <c r="GBD90" s="888"/>
      <c r="GBE90" s="888"/>
      <c r="GBF90" s="888"/>
      <c r="GBG90" s="888"/>
      <c r="GBH90" s="888"/>
      <c r="GBI90" s="888"/>
      <c r="GBJ90" s="888"/>
      <c r="GBK90" s="888"/>
      <c r="GBL90" s="888"/>
      <c r="GBM90" s="888"/>
      <c r="GBN90" s="888"/>
      <c r="GBO90" s="888"/>
      <c r="GBP90" s="888"/>
      <c r="GBQ90" s="888"/>
      <c r="GBR90" s="888"/>
      <c r="GBS90" s="888"/>
      <c r="GBT90" s="888"/>
      <c r="GBU90" s="888"/>
      <c r="GBV90" s="888"/>
      <c r="GBW90" s="888"/>
      <c r="GBX90" s="888"/>
      <c r="GBY90" s="888"/>
      <c r="GBZ90" s="888"/>
      <c r="GCA90" s="888"/>
      <c r="GCB90" s="888"/>
      <c r="GCC90" s="888"/>
      <c r="GCD90" s="888"/>
      <c r="GCE90" s="888"/>
      <c r="GCF90" s="888"/>
      <c r="GCG90" s="888"/>
      <c r="GCH90" s="888"/>
      <c r="GCI90" s="888"/>
      <c r="GCJ90" s="888"/>
      <c r="GCK90" s="888"/>
      <c r="GCL90" s="888"/>
      <c r="GCM90" s="888"/>
      <c r="GCN90" s="888"/>
      <c r="GCO90" s="888"/>
      <c r="GCP90" s="888"/>
      <c r="GCQ90" s="888"/>
      <c r="GCR90" s="888"/>
      <c r="GCS90" s="888"/>
      <c r="GCT90" s="888"/>
      <c r="GCU90" s="888"/>
      <c r="GCV90" s="888"/>
      <c r="GCW90" s="888"/>
      <c r="GCX90" s="888"/>
      <c r="GCY90" s="888"/>
      <c r="GCZ90" s="888"/>
      <c r="GDA90" s="888"/>
      <c r="GDB90" s="888"/>
      <c r="GDC90" s="888"/>
      <c r="GDD90" s="888"/>
      <c r="GDE90" s="888"/>
      <c r="GDF90" s="888"/>
      <c r="GDG90" s="888"/>
      <c r="GDH90" s="888"/>
      <c r="GDI90" s="888"/>
      <c r="GDJ90" s="888"/>
      <c r="GDK90" s="888"/>
      <c r="GDL90" s="888"/>
      <c r="GDM90" s="888"/>
      <c r="GDN90" s="888"/>
      <c r="GDO90" s="888"/>
      <c r="GDP90" s="888"/>
      <c r="GDQ90" s="888"/>
      <c r="GDR90" s="888"/>
      <c r="GDS90" s="888"/>
      <c r="GDT90" s="888"/>
      <c r="GDU90" s="888"/>
      <c r="GDV90" s="888"/>
      <c r="GDW90" s="888"/>
      <c r="GDX90" s="888"/>
      <c r="GDY90" s="888"/>
      <c r="GDZ90" s="888"/>
      <c r="GEA90" s="888"/>
      <c r="GEB90" s="888"/>
      <c r="GEC90" s="888"/>
      <c r="GED90" s="888"/>
      <c r="GEE90" s="888"/>
      <c r="GEF90" s="888"/>
      <c r="GEG90" s="888"/>
      <c r="GEH90" s="888"/>
      <c r="GEI90" s="888"/>
      <c r="GEJ90" s="888"/>
      <c r="GEK90" s="888"/>
      <c r="GEL90" s="888"/>
      <c r="GEM90" s="888"/>
      <c r="GEN90" s="888"/>
      <c r="GEO90" s="888"/>
      <c r="GEP90" s="888"/>
      <c r="GEQ90" s="888"/>
      <c r="GER90" s="888"/>
      <c r="GES90" s="888"/>
      <c r="GET90" s="888"/>
      <c r="GEU90" s="888"/>
      <c r="GEV90" s="888"/>
      <c r="GEW90" s="888"/>
      <c r="GEX90" s="888"/>
      <c r="GEY90" s="888"/>
      <c r="GEZ90" s="888"/>
      <c r="GFA90" s="888"/>
      <c r="GFB90" s="888"/>
      <c r="GFC90" s="888"/>
      <c r="GFD90" s="888"/>
      <c r="GFE90" s="888"/>
      <c r="GFF90" s="888"/>
      <c r="GFG90" s="888"/>
      <c r="GFH90" s="888"/>
      <c r="GFI90" s="888"/>
      <c r="GFJ90" s="888"/>
      <c r="GFK90" s="888"/>
      <c r="GFL90" s="888"/>
      <c r="GFM90" s="888"/>
      <c r="GFN90" s="888"/>
      <c r="GFO90" s="888"/>
      <c r="GFP90" s="888"/>
      <c r="GFQ90" s="888"/>
      <c r="GFR90" s="888"/>
      <c r="GFS90" s="888"/>
      <c r="GFT90" s="888"/>
      <c r="GFU90" s="888"/>
      <c r="GFV90" s="888"/>
      <c r="GFW90" s="888"/>
      <c r="GFX90" s="888"/>
      <c r="GFY90" s="888"/>
      <c r="GFZ90" s="888"/>
      <c r="GGA90" s="888"/>
      <c r="GGB90" s="888"/>
      <c r="GGC90" s="888"/>
      <c r="GGD90" s="888"/>
      <c r="GGE90" s="888"/>
      <c r="GGF90" s="888"/>
      <c r="GGG90" s="888"/>
      <c r="GGH90" s="888"/>
      <c r="GGI90" s="888"/>
      <c r="GGJ90" s="888"/>
      <c r="GGK90" s="888"/>
      <c r="GGL90" s="888"/>
      <c r="GGM90" s="888"/>
      <c r="GGN90" s="888"/>
      <c r="GGO90" s="888"/>
      <c r="GGP90" s="888"/>
      <c r="GGQ90" s="888"/>
      <c r="GGR90" s="888"/>
      <c r="GGS90" s="888"/>
      <c r="GGT90" s="888"/>
      <c r="GGU90" s="888"/>
      <c r="GGV90" s="888"/>
      <c r="GGW90" s="888"/>
      <c r="GGX90" s="888"/>
      <c r="GGY90" s="888"/>
      <c r="GGZ90" s="888"/>
      <c r="GHA90" s="888"/>
      <c r="GHB90" s="888"/>
      <c r="GHC90" s="888"/>
      <c r="GHD90" s="888"/>
      <c r="GHE90" s="888"/>
      <c r="GHF90" s="888"/>
      <c r="GHG90" s="888"/>
      <c r="GHH90" s="888"/>
      <c r="GHI90" s="888"/>
      <c r="GHJ90" s="888"/>
      <c r="GHK90" s="888"/>
      <c r="GHL90" s="888"/>
      <c r="GHM90" s="888"/>
      <c r="GHN90" s="888"/>
      <c r="GHO90" s="888"/>
      <c r="GHP90" s="888"/>
      <c r="GHQ90" s="888"/>
      <c r="GHR90" s="888"/>
      <c r="GHS90" s="888"/>
      <c r="GHT90" s="888"/>
      <c r="GHU90" s="888"/>
      <c r="GHV90" s="888"/>
      <c r="GHW90" s="888"/>
      <c r="GHX90" s="888"/>
      <c r="GHY90" s="888"/>
      <c r="GHZ90" s="888"/>
      <c r="GIA90" s="888"/>
      <c r="GIB90" s="888"/>
      <c r="GIC90" s="888"/>
      <c r="GID90" s="888"/>
      <c r="GIE90" s="888"/>
      <c r="GIF90" s="888"/>
      <c r="GIG90" s="888"/>
      <c r="GIH90" s="888"/>
      <c r="GII90" s="888"/>
      <c r="GIJ90" s="888"/>
      <c r="GIK90" s="888"/>
      <c r="GIL90" s="888"/>
      <c r="GIM90" s="888"/>
      <c r="GIN90" s="888"/>
      <c r="GIO90" s="888"/>
      <c r="GIP90" s="888"/>
      <c r="GIQ90" s="888"/>
      <c r="GIR90" s="888"/>
      <c r="GIS90" s="888"/>
      <c r="GIT90" s="888"/>
      <c r="GIU90" s="888"/>
      <c r="GIV90" s="888"/>
      <c r="GIW90" s="888"/>
      <c r="GIX90" s="888"/>
      <c r="GIY90" s="888"/>
      <c r="GIZ90" s="888"/>
      <c r="GJA90" s="888"/>
      <c r="GJB90" s="888"/>
      <c r="GJC90" s="888"/>
      <c r="GJD90" s="888"/>
      <c r="GJE90" s="888"/>
      <c r="GJF90" s="888"/>
      <c r="GJG90" s="888"/>
      <c r="GJH90" s="888"/>
      <c r="GJI90" s="888"/>
      <c r="GJJ90" s="888"/>
      <c r="GJK90" s="888"/>
      <c r="GJL90" s="888"/>
      <c r="GJM90" s="888"/>
      <c r="GJN90" s="888"/>
      <c r="GJO90" s="888"/>
      <c r="GJP90" s="888"/>
      <c r="GJQ90" s="888"/>
      <c r="GJR90" s="888"/>
      <c r="GJS90" s="888"/>
      <c r="GJT90" s="888"/>
      <c r="GJU90" s="888"/>
      <c r="GJV90" s="888"/>
      <c r="GJW90" s="888"/>
      <c r="GJX90" s="888"/>
      <c r="GJY90" s="888"/>
      <c r="GJZ90" s="888"/>
      <c r="GKA90" s="888"/>
      <c r="GKB90" s="888"/>
      <c r="GKC90" s="888"/>
      <c r="GKD90" s="888"/>
      <c r="GKE90" s="888"/>
      <c r="GKF90" s="888"/>
      <c r="GKG90" s="888"/>
      <c r="GKH90" s="888"/>
      <c r="GKI90" s="888"/>
      <c r="GKJ90" s="888"/>
      <c r="GKK90" s="888"/>
      <c r="GKL90" s="888"/>
      <c r="GKM90" s="888"/>
      <c r="GKN90" s="888"/>
      <c r="GKO90" s="888"/>
      <c r="GKP90" s="888"/>
      <c r="GKQ90" s="888"/>
      <c r="GKR90" s="888"/>
      <c r="GKS90" s="888"/>
      <c r="GKT90" s="888"/>
      <c r="GKU90" s="888"/>
      <c r="GKV90" s="888"/>
      <c r="GKW90" s="888"/>
      <c r="GKX90" s="888"/>
      <c r="GKY90" s="888"/>
      <c r="GKZ90" s="888"/>
      <c r="GLA90" s="888"/>
      <c r="GLB90" s="888"/>
      <c r="GLC90" s="888"/>
      <c r="GLD90" s="888"/>
      <c r="GLE90" s="888"/>
      <c r="GLF90" s="888"/>
      <c r="GLG90" s="888"/>
      <c r="GLH90" s="888"/>
      <c r="GLI90" s="888"/>
      <c r="GLJ90" s="888"/>
      <c r="GLK90" s="888"/>
      <c r="GLL90" s="888"/>
      <c r="GLM90" s="888"/>
      <c r="GLN90" s="888"/>
      <c r="GLO90" s="888"/>
      <c r="GLP90" s="888"/>
      <c r="GLQ90" s="888"/>
      <c r="GLR90" s="888"/>
      <c r="GLS90" s="888"/>
      <c r="GLT90" s="888"/>
      <c r="GLU90" s="888"/>
      <c r="GLV90" s="888"/>
      <c r="GLW90" s="888"/>
      <c r="GLX90" s="888"/>
      <c r="GLY90" s="888"/>
      <c r="GLZ90" s="888"/>
      <c r="GMA90" s="888"/>
      <c r="GMB90" s="888"/>
      <c r="GMC90" s="888"/>
      <c r="GMD90" s="888"/>
      <c r="GME90" s="888"/>
      <c r="GMF90" s="888"/>
      <c r="GMG90" s="888"/>
      <c r="GMH90" s="888"/>
      <c r="GMI90" s="888"/>
      <c r="GMJ90" s="888"/>
      <c r="GMK90" s="888"/>
      <c r="GML90" s="888"/>
      <c r="GMM90" s="888"/>
      <c r="GMN90" s="888"/>
      <c r="GMO90" s="888"/>
      <c r="GMP90" s="888"/>
      <c r="GMQ90" s="888"/>
      <c r="GMR90" s="888"/>
      <c r="GMS90" s="888"/>
      <c r="GMT90" s="888"/>
      <c r="GMU90" s="888"/>
      <c r="GMV90" s="888"/>
      <c r="GMW90" s="888"/>
      <c r="GMX90" s="888"/>
      <c r="GMY90" s="888"/>
      <c r="GMZ90" s="888"/>
      <c r="GNA90" s="888"/>
      <c r="GNB90" s="888"/>
      <c r="GNC90" s="888"/>
      <c r="GND90" s="888"/>
      <c r="GNE90" s="888"/>
      <c r="GNF90" s="888"/>
      <c r="GNG90" s="888"/>
      <c r="GNH90" s="888"/>
      <c r="GNI90" s="888"/>
      <c r="GNJ90" s="888"/>
      <c r="GNK90" s="888"/>
      <c r="GNL90" s="888"/>
      <c r="GNM90" s="888"/>
      <c r="GNN90" s="888"/>
      <c r="GNO90" s="888"/>
      <c r="GNP90" s="888"/>
      <c r="GNQ90" s="888"/>
      <c r="GNR90" s="888"/>
      <c r="GNS90" s="888"/>
      <c r="GNT90" s="888"/>
      <c r="GNU90" s="888"/>
      <c r="GNV90" s="888"/>
      <c r="GNW90" s="888"/>
      <c r="GNX90" s="888"/>
      <c r="GNY90" s="888"/>
      <c r="GNZ90" s="888"/>
      <c r="GOA90" s="888"/>
      <c r="GOB90" s="888"/>
      <c r="GOC90" s="888"/>
      <c r="GOD90" s="888"/>
      <c r="GOE90" s="888"/>
      <c r="GOF90" s="888"/>
      <c r="GOG90" s="888"/>
      <c r="GOH90" s="888"/>
      <c r="GOI90" s="888"/>
      <c r="GOJ90" s="888"/>
      <c r="GOK90" s="888"/>
      <c r="GOL90" s="888"/>
      <c r="GOM90" s="888"/>
      <c r="GON90" s="888"/>
      <c r="GOO90" s="888"/>
      <c r="GOP90" s="888"/>
      <c r="GOQ90" s="888"/>
      <c r="GOR90" s="888"/>
      <c r="GOS90" s="888"/>
      <c r="GOT90" s="888"/>
      <c r="GOU90" s="888"/>
      <c r="GOV90" s="888"/>
      <c r="GOW90" s="888"/>
      <c r="GOX90" s="888"/>
      <c r="GOY90" s="888"/>
      <c r="GOZ90" s="888"/>
      <c r="GPA90" s="888"/>
      <c r="GPB90" s="888"/>
      <c r="GPC90" s="888"/>
      <c r="GPD90" s="888"/>
      <c r="GPE90" s="888"/>
      <c r="GPF90" s="888"/>
      <c r="GPG90" s="888"/>
      <c r="GPH90" s="888"/>
      <c r="GPI90" s="888"/>
      <c r="GPJ90" s="888"/>
      <c r="GPK90" s="888"/>
      <c r="GPL90" s="888"/>
      <c r="GPM90" s="888"/>
      <c r="GPN90" s="888"/>
      <c r="GPO90" s="888"/>
      <c r="GPP90" s="888"/>
      <c r="GPQ90" s="888"/>
      <c r="GPR90" s="888"/>
      <c r="GPS90" s="888"/>
      <c r="GPT90" s="888"/>
      <c r="GPU90" s="888"/>
      <c r="GPV90" s="888"/>
      <c r="GPW90" s="888"/>
      <c r="GPX90" s="888"/>
      <c r="GPY90" s="888"/>
      <c r="GPZ90" s="888"/>
      <c r="GQA90" s="888"/>
      <c r="GQB90" s="888"/>
      <c r="GQC90" s="888"/>
      <c r="GQD90" s="888"/>
      <c r="GQE90" s="888"/>
      <c r="GQF90" s="888"/>
      <c r="GQG90" s="888"/>
      <c r="GQH90" s="888"/>
      <c r="GQI90" s="888"/>
      <c r="GQJ90" s="888"/>
      <c r="GQK90" s="888"/>
      <c r="GQL90" s="888"/>
      <c r="GQM90" s="888"/>
      <c r="GQN90" s="888"/>
      <c r="GQO90" s="888"/>
      <c r="GQP90" s="888"/>
      <c r="GQQ90" s="888"/>
      <c r="GQR90" s="888"/>
      <c r="GQS90" s="888"/>
      <c r="GQT90" s="888"/>
      <c r="GQU90" s="888"/>
      <c r="GQV90" s="888"/>
      <c r="GQW90" s="888"/>
      <c r="GQX90" s="888"/>
      <c r="GQY90" s="888"/>
      <c r="GQZ90" s="888"/>
      <c r="GRA90" s="888"/>
      <c r="GRB90" s="888"/>
      <c r="GRC90" s="888"/>
      <c r="GRD90" s="888"/>
      <c r="GRE90" s="888"/>
      <c r="GRF90" s="888"/>
      <c r="GRG90" s="888"/>
      <c r="GRH90" s="888"/>
      <c r="GRI90" s="888"/>
      <c r="GRJ90" s="888"/>
      <c r="GRK90" s="888"/>
      <c r="GRL90" s="888"/>
      <c r="GRM90" s="888"/>
      <c r="GRN90" s="888"/>
      <c r="GRO90" s="888"/>
      <c r="GRP90" s="888"/>
      <c r="GRQ90" s="888"/>
      <c r="GRR90" s="888"/>
      <c r="GRS90" s="888"/>
      <c r="GRT90" s="888"/>
      <c r="GRU90" s="888"/>
      <c r="GRV90" s="888"/>
      <c r="GRW90" s="888"/>
      <c r="GRX90" s="888"/>
      <c r="GRY90" s="888"/>
      <c r="GRZ90" s="888"/>
      <c r="GSA90" s="888"/>
      <c r="GSB90" s="888"/>
      <c r="GSC90" s="888"/>
      <c r="GSD90" s="888"/>
      <c r="GSE90" s="888"/>
      <c r="GSF90" s="888"/>
      <c r="GSG90" s="888"/>
      <c r="GSH90" s="888"/>
      <c r="GSI90" s="888"/>
      <c r="GSJ90" s="888"/>
      <c r="GSK90" s="888"/>
      <c r="GSL90" s="888"/>
      <c r="GSM90" s="888"/>
      <c r="GSN90" s="888"/>
      <c r="GSO90" s="888"/>
      <c r="GSP90" s="888"/>
      <c r="GSQ90" s="888"/>
      <c r="GSR90" s="888"/>
      <c r="GSS90" s="888"/>
      <c r="GST90" s="888"/>
      <c r="GSU90" s="888"/>
      <c r="GSV90" s="888"/>
      <c r="GSW90" s="888"/>
      <c r="GSX90" s="888"/>
      <c r="GSY90" s="888"/>
      <c r="GSZ90" s="888"/>
      <c r="GTA90" s="888"/>
      <c r="GTB90" s="888"/>
      <c r="GTC90" s="888"/>
      <c r="GTD90" s="888"/>
      <c r="GTE90" s="888"/>
      <c r="GTF90" s="888"/>
      <c r="GTG90" s="888"/>
      <c r="GTH90" s="888"/>
      <c r="GTI90" s="888"/>
      <c r="GTJ90" s="888"/>
      <c r="GTK90" s="888"/>
      <c r="GTL90" s="888"/>
      <c r="GTM90" s="888"/>
      <c r="GTN90" s="888"/>
      <c r="GTO90" s="888"/>
      <c r="GTP90" s="888"/>
      <c r="GTQ90" s="888"/>
      <c r="GTR90" s="888"/>
      <c r="GTS90" s="888"/>
      <c r="GTT90" s="888"/>
      <c r="GTU90" s="888"/>
      <c r="GTV90" s="888"/>
      <c r="GTW90" s="888"/>
      <c r="GTX90" s="888"/>
      <c r="GTY90" s="888"/>
      <c r="GTZ90" s="888"/>
      <c r="GUA90" s="888"/>
      <c r="GUB90" s="888"/>
      <c r="GUC90" s="888"/>
      <c r="GUD90" s="888"/>
      <c r="GUE90" s="888"/>
      <c r="GUF90" s="888"/>
      <c r="GUG90" s="888"/>
      <c r="GUH90" s="888"/>
      <c r="GUI90" s="888"/>
      <c r="GUJ90" s="888"/>
      <c r="GUK90" s="888"/>
      <c r="GUL90" s="888"/>
      <c r="GUM90" s="888"/>
      <c r="GUN90" s="888"/>
      <c r="GUO90" s="888"/>
      <c r="GUP90" s="888"/>
      <c r="GUQ90" s="888"/>
      <c r="GUR90" s="888"/>
      <c r="GUS90" s="888"/>
      <c r="GUT90" s="888"/>
      <c r="GUU90" s="888"/>
      <c r="GUV90" s="888"/>
      <c r="GUW90" s="888"/>
      <c r="GUX90" s="888"/>
      <c r="GUY90" s="888"/>
      <c r="GUZ90" s="888"/>
      <c r="GVA90" s="888"/>
      <c r="GVB90" s="888"/>
      <c r="GVC90" s="888"/>
      <c r="GVD90" s="888"/>
      <c r="GVE90" s="888"/>
      <c r="GVF90" s="888"/>
      <c r="GVG90" s="888"/>
      <c r="GVH90" s="888"/>
      <c r="GVI90" s="888"/>
      <c r="GVJ90" s="888"/>
      <c r="GVK90" s="888"/>
      <c r="GVL90" s="888"/>
      <c r="GVM90" s="888"/>
      <c r="GVN90" s="888"/>
      <c r="GVO90" s="888"/>
      <c r="GVP90" s="888"/>
      <c r="GVQ90" s="888"/>
      <c r="GVR90" s="888"/>
      <c r="GVS90" s="888"/>
      <c r="GVT90" s="888"/>
      <c r="GVU90" s="888"/>
      <c r="GVV90" s="888"/>
      <c r="GVW90" s="888"/>
      <c r="GVX90" s="888"/>
      <c r="GVY90" s="888"/>
      <c r="GVZ90" s="888"/>
      <c r="GWA90" s="888"/>
      <c r="GWB90" s="888"/>
      <c r="GWC90" s="888"/>
      <c r="GWD90" s="888"/>
      <c r="GWE90" s="888"/>
      <c r="GWF90" s="888"/>
      <c r="GWG90" s="888"/>
      <c r="GWH90" s="888"/>
      <c r="GWI90" s="888"/>
      <c r="GWJ90" s="888"/>
      <c r="GWK90" s="888"/>
      <c r="GWL90" s="888"/>
      <c r="GWM90" s="888"/>
      <c r="GWN90" s="888"/>
      <c r="GWO90" s="888"/>
      <c r="GWP90" s="888"/>
      <c r="GWQ90" s="888"/>
      <c r="GWR90" s="888"/>
      <c r="GWS90" s="888"/>
      <c r="GWT90" s="888"/>
      <c r="GWU90" s="888"/>
      <c r="GWV90" s="888"/>
      <c r="GWW90" s="888"/>
      <c r="GWX90" s="888"/>
      <c r="GWY90" s="888"/>
      <c r="GWZ90" s="888"/>
      <c r="GXA90" s="888"/>
      <c r="GXB90" s="888"/>
      <c r="GXC90" s="888"/>
      <c r="GXD90" s="888"/>
      <c r="GXE90" s="888"/>
      <c r="GXF90" s="888"/>
      <c r="GXG90" s="888"/>
      <c r="GXH90" s="888"/>
      <c r="GXI90" s="888"/>
      <c r="GXJ90" s="888"/>
      <c r="GXK90" s="888"/>
      <c r="GXL90" s="888"/>
      <c r="GXM90" s="888"/>
      <c r="GXN90" s="888"/>
      <c r="GXO90" s="888"/>
      <c r="GXP90" s="888"/>
      <c r="GXQ90" s="888"/>
      <c r="GXR90" s="888"/>
      <c r="GXS90" s="888"/>
      <c r="GXT90" s="888"/>
      <c r="GXU90" s="888"/>
      <c r="GXV90" s="888"/>
      <c r="GXW90" s="888"/>
      <c r="GXX90" s="888"/>
      <c r="GXY90" s="888"/>
      <c r="GXZ90" s="888"/>
      <c r="GYA90" s="888"/>
      <c r="GYB90" s="888"/>
      <c r="GYC90" s="888"/>
      <c r="GYD90" s="888"/>
      <c r="GYE90" s="888"/>
      <c r="GYF90" s="888"/>
      <c r="GYG90" s="888"/>
      <c r="GYH90" s="888"/>
      <c r="GYI90" s="888"/>
      <c r="GYJ90" s="888"/>
      <c r="GYK90" s="888"/>
      <c r="GYL90" s="888"/>
      <c r="GYM90" s="888"/>
      <c r="GYN90" s="888"/>
      <c r="GYO90" s="888"/>
      <c r="GYP90" s="888"/>
      <c r="GYQ90" s="888"/>
      <c r="GYR90" s="888"/>
      <c r="GYS90" s="888"/>
      <c r="GYT90" s="888"/>
      <c r="GYU90" s="888"/>
      <c r="GYV90" s="888"/>
      <c r="GYW90" s="888"/>
      <c r="GYX90" s="888"/>
      <c r="GYY90" s="888"/>
      <c r="GYZ90" s="888"/>
      <c r="GZA90" s="888"/>
      <c r="GZB90" s="888"/>
      <c r="GZC90" s="888"/>
      <c r="GZD90" s="888"/>
      <c r="GZE90" s="888"/>
      <c r="GZF90" s="888"/>
      <c r="GZG90" s="888"/>
      <c r="GZH90" s="888"/>
      <c r="GZI90" s="888"/>
      <c r="GZJ90" s="888"/>
      <c r="GZK90" s="888"/>
      <c r="GZL90" s="888"/>
      <c r="GZM90" s="888"/>
      <c r="GZN90" s="888"/>
      <c r="GZO90" s="888"/>
      <c r="GZP90" s="888"/>
      <c r="GZQ90" s="888"/>
      <c r="GZR90" s="888"/>
      <c r="GZS90" s="888"/>
      <c r="GZT90" s="888"/>
      <c r="GZU90" s="888"/>
      <c r="GZV90" s="888"/>
      <c r="GZW90" s="888"/>
      <c r="GZX90" s="888"/>
      <c r="GZY90" s="888"/>
      <c r="GZZ90" s="888"/>
      <c r="HAA90" s="888"/>
      <c r="HAB90" s="888"/>
      <c r="HAC90" s="888"/>
      <c r="HAD90" s="888"/>
      <c r="HAE90" s="888"/>
      <c r="HAF90" s="888"/>
      <c r="HAG90" s="888"/>
      <c r="HAH90" s="888"/>
      <c r="HAI90" s="888"/>
      <c r="HAJ90" s="888"/>
      <c r="HAK90" s="888"/>
      <c r="HAL90" s="888"/>
      <c r="HAM90" s="888"/>
      <c r="HAN90" s="888"/>
      <c r="HAO90" s="888"/>
      <c r="HAP90" s="888"/>
      <c r="HAQ90" s="888"/>
      <c r="HAR90" s="888"/>
      <c r="HAS90" s="888"/>
      <c r="HAT90" s="888"/>
      <c r="HAU90" s="888"/>
      <c r="HAV90" s="888"/>
      <c r="HAW90" s="888"/>
      <c r="HAX90" s="888"/>
      <c r="HAY90" s="888"/>
      <c r="HAZ90" s="888"/>
      <c r="HBA90" s="888"/>
      <c r="HBB90" s="888"/>
      <c r="HBC90" s="888"/>
      <c r="HBD90" s="888"/>
      <c r="HBE90" s="888"/>
      <c r="HBF90" s="888"/>
      <c r="HBG90" s="888"/>
      <c r="HBH90" s="888"/>
      <c r="HBI90" s="888"/>
      <c r="HBJ90" s="888"/>
      <c r="HBK90" s="888"/>
      <c r="HBL90" s="888"/>
      <c r="HBM90" s="888"/>
      <c r="HBN90" s="888"/>
      <c r="HBO90" s="888"/>
      <c r="HBP90" s="888"/>
      <c r="HBQ90" s="888"/>
      <c r="HBR90" s="888"/>
      <c r="HBS90" s="888"/>
      <c r="HBT90" s="888"/>
      <c r="HBU90" s="888"/>
      <c r="HBV90" s="888"/>
      <c r="HBW90" s="888"/>
      <c r="HBX90" s="888"/>
      <c r="HBY90" s="888"/>
      <c r="HBZ90" s="888"/>
      <c r="HCA90" s="888"/>
      <c r="HCB90" s="888"/>
      <c r="HCC90" s="888"/>
      <c r="HCD90" s="888"/>
      <c r="HCE90" s="888"/>
      <c r="HCF90" s="888"/>
      <c r="HCG90" s="888"/>
      <c r="HCH90" s="888"/>
      <c r="HCI90" s="888"/>
      <c r="HCJ90" s="888"/>
      <c r="HCK90" s="888"/>
      <c r="HCL90" s="888"/>
      <c r="HCM90" s="888"/>
      <c r="HCN90" s="888"/>
      <c r="HCO90" s="888"/>
      <c r="HCP90" s="888"/>
      <c r="HCQ90" s="888"/>
      <c r="HCR90" s="888"/>
      <c r="HCS90" s="888"/>
      <c r="HCT90" s="888"/>
      <c r="HCU90" s="888"/>
      <c r="HCV90" s="888"/>
      <c r="HCW90" s="888"/>
      <c r="HCX90" s="888"/>
      <c r="HCY90" s="888"/>
      <c r="HCZ90" s="888"/>
      <c r="HDA90" s="888"/>
      <c r="HDB90" s="888"/>
      <c r="HDC90" s="888"/>
      <c r="HDD90" s="888"/>
      <c r="HDE90" s="888"/>
      <c r="HDF90" s="888"/>
      <c r="HDG90" s="888"/>
      <c r="HDH90" s="888"/>
      <c r="HDI90" s="888"/>
      <c r="HDJ90" s="888"/>
      <c r="HDK90" s="888"/>
      <c r="HDL90" s="888"/>
      <c r="HDM90" s="888"/>
      <c r="HDN90" s="888"/>
      <c r="HDO90" s="888"/>
      <c r="HDP90" s="888"/>
      <c r="HDQ90" s="888"/>
      <c r="HDR90" s="888"/>
      <c r="HDS90" s="888"/>
      <c r="HDT90" s="888"/>
      <c r="HDU90" s="888"/>
      <c r="HDV90" s="888"/>
      <c r="HDW90" s="888"/>
      <c r="HDX90" s="888"/>
      <c r="HDY90" s="888"/>
      <c r="HDZ90" s="888"/>
      <c r="HEA90" s="888"/>
      <c r="HEB90" s="888"/>
      <c r="HEC90" s="888"/>
      <c r="HED90" s="888"/>
      <c r="HEE90" s="888"/>
      <c r="HEF90" s="888"/>
      <c r="HEG90" s="888"/>
      <c r="HEH90" s="888"/>
      <c r="HEI90" s="888"/>
      <c r="HEJ90" s="888"/>
      <c r="HEK90" s="888"/>
      <c r="HEL90" s="888"/>
      <c r="HEM90" s="888"/>
      <c r="HEN90" s="888"/>
      <c r="HEO90" s="888"/>
      <c r="HEP90" s="888"/>
      <c r="HEQ90" s="888"/>
      <c r="HER90" s="888"/>
      <c r="HES90" s="888"/>
      <c r="HET90" s="888"/>
      <c r="HEU90" s="888"/>
      <c r="HEV90" s="888"/>
      <c r="HEW90" s="888"/>
      <c r="HEX90" s="888"/>
      <c r="HEY90" s="888"/>
      <c r="HEZ90" s="888"/>
      <c r="HFA90" s="888"/>
      <c r="HFB90" s="888"/>
      <c r="HFC90" s="888"/>
      <c r="HFD90" s="888"/>
      <c r="HFE90" s="888"/>
      <c r="HFF90" s="888"/>
      <c r="HFG90" s="888"/>
      <c r="HFH90" s="888"/>
      <c r="HFI90" s="888"/>
      <c r="HFJ90" s="888"/>
      <c r="HFK90" s="888"/>
      <c r="HFL90" s="888"/>
      <c r="HFM90" s="888"/>
      <c r="HFN90" s="888"/>
      <c r="HFO90" s="888"/>
      <c r="HFP90" s="888"/>
      <c r="HFQ90" s="888"/>
      <c r="HFR90" s="888"/>
      <c r="HFS90" s="888"/>
      <c r="HFT90" s="888"/>
      <c r="HFU90" s="888"/>
      <c r="HFV90" s="888"/>
      <c r="HFW90" s="888"/>
      <c r="HFX90" s="888"/>
      <c r="HFY90" s="888"/>
      <c r="HFZ90" s="888"/>
      <c r="HGA90" s="888"/>
      <c r="HGB90" s="888"/>
      <c r="HGC90" s="888"/>
      <c r="HGD90" s="888"/>
      <c r="HGE90" s="888"/>
      <c r="HGF90" s="888"/>
      <c r="HGG90" s="888"/>
      <c r="HGH90" s="888"/>
      <c r="HGI90" s="888"/>
      <c r="HGJ90" s="888"/>
      <c r="HGK90" s="888"/>
      <c r="HGL90" s="888"/>
      <c r="HGM90" s="888"/>
      <c r="HGN90" s="888"/>
      <c r="HGO90" s="888"/>
      <c r="HGP90" s="888"/>
      <c r="HGQ90" s="888"/>
      <c r="HGR90" s="888"/>
      <c r="HGS90" s="888"/>
      <c r="HGT90" s="888"/>
      <c r="HGU90" s="888"/>
      <c r="HGV90" s="888"/>
      <c r="HGW90" s="888"/>
      <c r="HGX90" s="888"/>
      <c r="HGY90" s="888"/>
      <c r="HGZ90" s="888"/>
      <c r="HHA90" s="888"/>
      <c r="HHB90" s="888"/>
      <c r="HHC90" s="888"/>
      <c r="HHD90" s="888"/>
      <c r="HHE90" s="888"/>
      <c r="HHF90" s="888"/>
      <c r="HHG90" s="888"/>
      <c r="HHH90" s="888"/>
      <c r="HHI90" s="888"/>
      <c r="HHJ90" s="888"/>
      <c r="HHK90" s="888"/>
      <c r="HHL90" s="888"/>
      <c r="HHM90" s="888"/>
      <c r="HHN90" s="888"/>
      <c r="HHO90" s="888"/>
      <c r="HHP90" s="888"/>
      <c r="HHQ90" s="888"/>
      <c r="HHR90" s="888"/>
      <c r="HHS90" s="888"/>
      <c r="HHT90" s="888"/>
      <c r="HHU90" s="888"/>
      <c r="HHV90" s="888"/>
      <c r="HHW90" s="888"/>
      <c r="HHX90" s="888"/>
      <c r="HHY90" s="888"/>
      <c r="HHZ90" s="888"/>
      <c r="HIA90" s="888"/>
      <c r="HIB90" s="888"/>
      <c r="HIC90" s="888"/>
      <c r="HID90" s="888"/>
      <c r="HIE90" s="888"/>
      <c r="HIF90" s="888"/>
      <c r="HIG90" s="888"/>
      <c r="HIH90" s="888"/>
      <c r="HII90" s="888"/>
      <c r="HIJ90" s="888"/>
      <c r="HIK90" s="888"/>
      <c r="HIL90" s="888"/>
      <c r="HIM90" s="888"/>
      <c r="HIN90" s="888"/>
      <c r="HIO90" s="888"/>
      <c r="HIP90" s="888"/>
      <c r="HIQ90" s="888"/>
      <c r="HIR90" s="888"/>
      <c r="HIS90" s="888"/>
      <c r="HIT90" s="888"/>
      <c r="HIU90" s="888"/>
      <c r="HIV90" s="888"/>
      <c r="HIW90" s="888"/>
      <c r="HIX90" s="888"/>
      <c r="HIY90" s="888"/>
      <c r="HIZ90" s="888"/>
      <c r="HJA90" s="888"/>
      <c r="HJB90" s="888"/>
      <c r="HJC90" s="888"/>
      <c r="HJD90" s="888"/>
      <c r="HJE90" s="888"/>
      <c r="HJF90" s="888"/>
      <c r="HJG90" s="888"/>
      <c r="HJH90" s="888"/>
      <c r="HJI90" s="888"/>
      <c r="HJJ90" s="888"/>
      <c r="HJK90" s="888"/>
      <c r="HJL90" s="888"/>
      <c r="HJM90" s="888"/>
      <c r="HJN90" s="888"/>
      <c r="HJO90" s="888"/>
      <c r="HJP90" s="888"/>
      <c r="HJQ90" s="888"/>
      <c r="HJR90" s="888"/>
      <c r="HJS90" s="888"/>
      <c r="HJT90" s="888"/>
      <c r="HJU90" s="888"/>
      <c r="HJV90" s="888"/>
      <c r="HJW90" s="888"/>
      <c r="HJX90" s="888"/>
      <c r="HJY90" s="888"/>
      <c r="HJZ90" s="888"/>
      <c r="HKA90" s="888"/>
      <c r="HKB90" s="888"/>
      <c r="HKC90" s="888"/>
      <c r="HKD90" s="888"/>
      <c r="HKE90" s="888"/>
      <c r="HKF90" s="888"/>
      <c r="HKG90" s="888"/>
      <c r="HKH90" s="888"/>
      <c r="HKI90" s="888"/>
      <c r="HKJ90" s="888"/>
      <c r="HKK90" s="888"/>
      <c r="HKL90" s="888"/>
      <c r="HKM90" s="888"/>
      <c r="HKN90" s="888"/>
      <c r="HKO90" s="888"/>
      <c r="HKP90" s="888"/>
      <c r="HKQ90" s="888"/>
      <c r="HKR90" s="888"/>
      <c r="HKS90" s="888"/>
      <c r="HKT90" s="888"/>
      <c r="HKU90" s="888"/>
      <c r="HKV90" s="888"/>
      <c r="HKW90" s="888"/>
      <c r="HKX90" s="888"/>
      <c r="HKY90" s="888"/>
      <c r="HKZ90" s="888"/>
      <c r="HLA90" s="888"/>
      <c r="HLB90" s="888"/>
      <c r="HLC90" s="888"/>
      <c r="HLD90" s="888"/>
      <c r="HLE90" s="888"/>
      <c r="HLF90" s="888"/>
      <c r="HLG90" s="888"/>
      <c r="HLH90" s="888"/>
      <c r="HLI90" s="888"/>
      <c r="HLJ90" s="888"/>
      <c r="HLK90" s="888"/>
      <c r="HLL90" s="888"/>
      <c r="HLM90" s="888"/>
      <c r="HLN90" s="888"/>
      <c r="HLO90" s="888"/>
      <c r="HLP90" s="888"/>
      <c r="HLQ90" s="888"/>
      <c r="HLR90" s="888"/>
      <c r="HLS90" s="888"/>
      <c r="HLT90" s="888"/>
      <c r="HLU90" s="888"/>
      <c r="HLV90" s="888"/>
      <c r="HLW90" s="888"/>
      <c r="HLX90" s="888"/>
      <c r="HLY90" s="888"/>
      <c r="HLZ90" s="888"/>
      <c r="HMA90" s="888"/>
      <c r="HMB90" s="888"/>
      <c r="HMC90" s="888"/>
      <c r="HMD90" s="888"/>
      <c r="HME90" s="888"/>
      <c r="HMF90" s="888"/>
      <c r="HMG90" s="888"/>
      <c r="HMH90" s="888"/>
      <c r="HMI90" s="888"/>
      <c r="HMJ90" s="888"/>
      <c r="HMK90" s="888"/>
      <c r="HML90" s="888"/>
      <c r="HMM90" s="888"/>
      <c r="HMN90" s="888"/>
      <c r="HMO90" s="888"/>
      <c r="HMP90" s="888"/>
      <c r="HMQ90" s="888"/>
      <c r="HMR90" s="888"/>
      <c r="HMS90" s="888"/>
      <c r="HMT90" s="888"/>
      <c r="HMU90" s="888"/>
      <c r="HMV90" s="888"/>
      <c r="HMW90" s="888"/>
      <c r="HMX90" s="888"/>
      <c r="HMY90" s="888"/>
      <c r="HMZ90" s="888"/>
      <c r="HNA90" s="888"/>
      <c r="HNB90" s="888"/>
      <c r="HNC90" s="888"/>
      <c r="HND90" s="888"/>
      <c r="HNE90" s="888"/>
      <c r="HNF90" s="888"/>
      <c r="HNG90" s="888"/>
      <c r="HNH90" s="888"/>
      <c r="HNI90" s="888"/>
      <c r="HNJ90" s="888"/>
      <c r="HNK90" s="888"/>
      <c r="HNL90" s="888"/>
      <c r="HNM90" s="888"/>
      <c r="HNN90" s="888"/>
      <c r="HNO90" s="888"/>
      <c r="HNP90" s="888"/>
      <c r="HNQ90" s="888"/>
      <c r="HNR90" s="888"/>
      <c r="HNS90" s="888"/>
      <c r="HNT90" s="888"/>
      <c r="HNU90" s="888"/>
      <c r="HNV90" s="888"/>
      <c r="HNW90" s="888"/>
      <c r="HNX90" s="888"/>
      <c r="HNY90" s="888"/>
      <c r="HNZ90" s="888"/>
      <c r="HOA90" s="888"/>
      <c r="HOB90" s="888"/>
      <c r="HOC90" s="888"/>
      <c r="HOD90" s="888"/>
      <c r="HOE90" s="888"/>
      <c r="HOF90" s="888"/>
      <c r="HOG90" s="888"/>
      <c r="HOH90" s="888"/>
      <c r="HOI90" s="888"/>
      <c r="HOJ90" s="888"/>
      <c r="HOK90" s="888"/>
      <c r="HOL90" s="888"/>
      <c r="HOM90" s="888"/>
      <c r="HON90" s="888"/>
      <c r="HOO90" s="888"/>
      <c r="HOP90" s="888"/>
      <c r="HOQ90" s="888"/>
      <c r="HOR90" s="888"/>
      <c r="HOS90" s="888"/>
      <c r="HOT90" s="888"/>
      <c r="HOU90" s="888"/>
      <c r="HOV90" s="888"/>
      <c r="HOW90" s="888"/>
      <c r="HOX90" s="888"/>
      <c r="HOY90" s="888"/>
      <c r="HOZ90" s="888"/>
      <c r="HPA90" s="888"/>
      <c r="HPB90" s="888"/>
      <c r="HPC90" s="888"/>
      <c r="HPD90" s="888"/>
      <c r="HPE90" s="888"/>
      <c r="HPF90" s="888"/>
      <c r="HPG90" s="888"/>
      <c r="HPH90" s="888"/>
      <c r="HPI90" s="888"/>
      <c r="HPJ90" s="888"/>
      <c r="HPK90" s="888"/>
      <c r="HPL90" s="888"/>
      <c r="HPM90" s="888"/>
      <c r="HPN90" s="888"/>
      <c r="HPO90" s="888"/>
      <c r="HPP90" s="888"/>
      <c r="HPQ90" s="888"/>
      <c r="HPR90" s="888"/>
      <c r="HPS90" s="888"/>
      <c r="HPT90" s="888"/>
      <c r="HPU90" s="888"/>
      <c r="HPV90" s="888"/>
      <c r="HPW90" s="888"/>
      <c r="HPX90" s="888"/>
      <c r="HPY90" s="888"/>
      <c r="HPZ90" s="888"/>
      <c r="HQA90" s="888"/>
      <c r="HQB90" s="888"/>
      <c r="HQC90" s="888"/>
      <c r="HQD90" s="888"/>
      <c r="HQE90" s="888"/>
      <c r="HQF90" s="888"/>
      <c r="HQG90" s="888"/>
      <c r="HQH90" s="888"/>
      <c r="HQI90" s="888"/>
      <c r="HQJ90" s="888"/>
      <c r="HQK90" s="888"/>
      <c r="HQL90" s="888"/>
      <c r="HQM90" s="888"/>
      <c r="HQN90" s="888"/>
      <c r="HQO90" s="888"/>
      <c r="HQP90" s="888"/>
      <c r="HQQ90" s="888"/>
      <c r="HQR90" s="888"/>
      <c r="HQS90" s="888"/>
      <c r="HQT90" s="888"/>
      <c r="HQU90" s="888"/>
      <c r="HQV90" s="888"/>
      <c r="HQW90" s="888"/>
      <c r="HQX90" s="888"/>
      <c r="HQY90" s="888"/>
      <c r="HQZ90" s="888"/>
      <c r="HRA90" s="888"/>
      <c r="HRB90" s="888"/>
      <c r="HRC90" s="888"/>
      <c r="HRD90" s="888"/>
      <c r="HRE90" s="888"/>
      <c r="HRF90" s="888"/>
      <c r="HRG90" s="888"/>
      <c r="HRH90" s="888"/>
      <c r="HRI90" s="888"/>
      <c r="HRJ90" s="888"/>
      <c r="HRK90" s="888"/>
      <c r="HRL90" s="888"/>
      <c r="HRM90" s="888"/>
      <c r="HRN90" s="888"/>
      <c r="HRO90" s="888"/>
      <c r="HRP90" s="888"/>
      <c r="HRQ90" s="888"/>
      <c r="HRR90" s="888"/>
      <c r="HRS90" s="888"/>
      <c r="HRT90" s="888"/>
      <c r="HRU90" s="888"/>
      <c r="HRV90" s="888"/>
      <c r="HRW90" s="888"/>
      <c r="HRX90" s="888"/>
      <c r="HRY90" s="888"/>
      <c r="HRZ90" s="888"/>
      <c r="HSA90" s="888"/>
      <c r="HSB90" s="888"/>
      <c r="HSC90" s="888"/>
      <c r="HSD90" s="888"/>
      <c r="HSE90" s="888"/>
      <c r="HSF90" s="888"/>
      <c r="HSG90" s="888"/>
      <c r="HSH90" s="888"/>
      <c r="HSI90" s="888"/>
      <c r="HSJ90" s="888"/>
      <c r="HSK90" s="888"/>
      <c r="HSL90" s="888"/>
      <c r="HSM90" s="888"/>
      <c r="HSN90" s="888"/>
      <c r="HSO90" s="888"/>
      <c r="HSP90" s="888"/>
      <c r="HSQ90" s="888"/>
      <c r="HSR90" s="888"/>
      <c r="HSS90" s="888"/>
      <c r="HST90" s="888"/>
      <c r="HSU90" s="888"/>
      <c r="HSV90" s="888"/>
      <c r="HSW90" s="888"/>
      <c r="HSX90" s="888"/>
      <c r="HSY90" s="888"/>
      <c r="HSZ90" s="888"/>
      <c r="HTA90" s="888"/>
      <c r="HTB90" s="888"/>
      <c r="HTC90" s="888"/>
      <c r="HTD90" s="888"/>
      <c r="HTE90" s="888"/>
      <c r="HTF90" s="888"/>
      <c r="HTG90" s="888"/>
      <c r="HTH90" s="888"/>
      <c r="HTI90" s="888"/>
      <c r="HTJ90" s="888"/>
      <c r="HTK90" s="888"/>
      <c r="HTL90" s="888"/>
      <c r="HTM90" s="888"/>
      <c r="HTN90" s="888"/>
      <c r="HTO90" s="888"/>
      <c r="HTP90" s="888"/>
      <c r="HTQ90" s="888"/>
      <c r="HTR90" s="888"/>
      <c r="HTS90" s="888"/>
      <c r="HTT90" s="888"/>
      <c r="HTU90" s="888"/>
      <c r="HTV90" s="888"/>
      <c r="HTW90" s="888"/>
      <c r="HTX90" s="888"/>
      <c r="HTY90" s="888"/>
      <c r="HTZ90" s="888"/>
      <c r="HUA90" s="888"/>
      <c r="HUB90" s="888"/>
      <c r="HUC90" s="888"/>
      <c r="HUD90" s="888"/>
      <c r="HUE90" s="888"/>
      <c r="HUF90" s="888"/>
      <c r="HUG90" s="888"/>
      <c r="HUH90" s="888"/>
      <c r="HUI90" s="888"/>
      <c r="HUJ90" s="888"/>
      <c r="HUK90" s="888"/>
      <c r="HUL90" s="888"/>
      <c r="HUM90" s="888"/>
      <c r="HUN90" s="888"/>
      <c r="HUO90" s="888"/>
      <c r="HUP90" s="888"/>
      <c r="HUQ90" s="888"/>
      <c r="HUR90" s="888"/>
      <c r="HUS90" s="888"/>
      <c r="HUT90" s="888"/>
      <c r="HUU90" s="888"/>
      <c r="HUV90" s="888"/>
      <c r="HUW90" s="888"/>
      <c r="HUX90" s="888"/>
      <c r="HUY90" s="888"/>
      <c r="HUZ90" s="888"/>
      <c r="HVA90" s="888"/>
      <c r="HVB90" s="888"/>
      <c r="HVC90" s="888"/>
      <c r="HVD90" s="888"/>
      <c r="HVE90" s="888"/>
      <c r="HVF90" s="888"/>
      <c r="HVG90" s="888"/>
      <c r="HVH90" s="888"/>
      <c r="HVI90" s="888"/>
      <c r="HVJ90" s="888"/>
      <c r="HVK90" s="888"/>
      <c r="HVL90" s="888"/>
      <c r="HVM90" s="888"/>
      <c r="HVN90" s="888"/>
      <c r="HVO90" s="888"/>
      <c r="HVP90" s="888"/>
      <c r="HVQ90" s="888"/>
      <c r="HVR90" s="888"/>
      <c r="HVS90" s="888"/>
      <c r="HVT90" s="888"/>
      <c r="HVU90" s="888"/>
      <c r="HVV90" s="888"/>
      <c r="HVW90" s="888"/>
      <c r="HVX90" s="888"/>
      <c r="HVY90" s="888"/>
      <c r="HVZ90" s="888"/>
      <c r="HWA90" s="888"/>
      <c r="HWB90" s="888"/>
      <c r="HWC90" s="888"/>
      <c r="HWD90" s="888"/>
      <c r="HWE90" s="888"/>
      <c r="HWF90" s="888"/>
      <c r="HWG90" s="888"/>
      <c r="HWH90" s="888"/>
      <c r="HWI90" s="888"/>
      <c r="HWJ90" s="888"/>
      <c r="HWK90" s="888"/>
      <c r="HWL90" s="888"/>
      <c r="HWM90" s="888"/>
      <c r="HWN90" s="888"/>
      <c r="HWO90" s="888"/>
      <c r="HWP90" s="888"/>
      <c r="HWQ90" s="888"/>
      <c r="HWR90" s="888"/>
      <c r="HWS90" s="888"/>
      <c r="HWT90" s="888"/>
      <c r="HWU90" s="888"/>
      <c r="HWV90" s="888"/>
      <c r="HWW90" s="888"/>
      <c r="HWX90" s="888"/>
      <c r="HWY90" s="888"/>
      <c r="HWZ90" s="888"/>
      <c r="HXA90" s="888"/>
      <c r="HXB90" s="888"/>
      <c r="HXC90" s="888"/>
      <c r="HXD90" s="888"/>
      <c r="HXE90" s="888"/>
      <c r="HXF90" s="888"/>
      <c r="HXG90" s="888"/>
      <c r="HXH90" s="888"/>
      <c r="HXI90" s="888"/>
      <c r="HXJ90" s="888"/>
      <c r="HXK90" s="888"/>
      <c r="HXL90" s="888"/>
      <c r="HXM90" s="888"/>
      <c r="HXN90" s="888"/>
      <c r="HXO90" s="888"/>
      <c r="HXP90" s="888"/>
      <c r="HXQ90" s="888"/>
      <c r="HXR90" s="888"/>
      <c r="HXS90" s="888"/>
      <c r="HXT90" s="888"/>
      <c r="HXU90" s="888"/>
      <c r="HXV90" s="888"/>
      <c r="HXW90" s="888"/>
      <c r="HXX90" s="888"/>
      <c r="HXY90" s="888"/>
      <c r="HXZ90" s="888"/>
      <c r="HYA90" s="888"/>
      <c r="HYB90" s="888"/>
      <c r="HYC90" s="888"/>
      <c r="HYD90" s="888"/>
      <c r="HYE90" s="888"/>
      <c r="HYF90" s="888"/>
      <c r="HYG90" s="888"/>
      <c r="HYH90" s="888"/>
      <c r="HYI90" s="888"/>
      <c r="HYJ90" s="888"/>
      <c r="HYK90" s="888"/>
      <c r="HYL90" s="888"/>
      <c r="HYM90" s="888"/>
      <c r="HYN90" s="888"/>
      <c r="HYO90" s="888"/>
      <c r="HYP90" s="888"/>
      <c r="HYQ90" s="888"/>
      <c r="HYR90" s="888"/>
      <c r="HYS90" s="888"/>
      <c r="HYT90" s="888"/>
      <c r="HYU90" s="888"/>
      <c r="HYV90" s="888"/>
      <c r="HYW90" s="888"/>
      <c r="HYX90" s="888"/>
      <c r="HYY90" s="888"/>
      <c r="HYZ90" s="888"/>
      <c r="HZA90" s="888"/>
      <c r="HZB90" s="888"/>
      <c r="HZC90" s="888"/>
      <c r="HZD90" s="888"/>
      <c r="HZE90" s="888"/>
      <c r="HZF90" s="888"/>
      <c r="HZG90" s="888"/>
      <c r="HZH90" s="888"/>
      <c r="HZI90" s="888"/>
      <c r="HZJ90" s="888"/>
      <c r="HZK90" s="888"/>
      <c r="HZL90" s="888"/>
      <c r="HZM90" s="888"/>
      <c r="HZN90" s="888"/>
      <c r="HZO90" s="888"/>
      <c r="HZP90" s="888"/>
      <c r="HZQ90" s="888"/>
      <c r="HZR90" s="888"/>
      <c r="HZS90" s="888"/>
      <c r="HZT90" s="888"/>
      <c r="HZU90" s="888"/>
      <c r="HZV90" s="888"/>
      <c r="HZW90" s="888"/>
      <c r="HZX90" s="888"/>
      <c r="HZY90" s="888"/>
      <c r="HZZ90" s="888"/>
      <c r="IAA90" s="888"/>
      <c r="IAB90" s="888"/>
      <c r="IAC90" s="888"/>
      <c r="IAD90" s="888"/>
      <c r="IAE90" s="888"/>
      <c r="IAF90" s="888"/>
      <c r="IAG90" s="888"/>
      <c r="IAH90" s="888"/>
      <c r="IAI90" s="888"/>
      <c r="IAJ90" s="888"/>
      <c r="IAK90" s="888"/>
      <c r="IAL90" s="888"/>
      <c r="IAM90" s="888"/>
      <c r="IAN90" s="888"/>
      <c r="IAO90" s="888"/>
      <c r="IAP90" s="888"/>
      <c r="IAQ90" s="888"/>
      <c r="IAR90" s="888"/>
      <c r="IAS90" s="888"/>
      <c r="IAT90" s="888"/>
      <c r="IAU90" s="888"/>
      <c r="IAV90" s="888"/>
      <c r="IAW90" s="888"/>
      <c r="IAX90" s="888"/>
      <c r="IAY90" s="888"/>
      <c r="IAZ90" s="888"/>
      <c r="IBA90" s="888"/>
      <c r="IBB90" s="888"/>
      <c r="IBC90" s="888"/>
      <c r="IBD90" s="888"/>
      <c r="IBE90" s="888"/>
      <c r="IBF90" s="888"/>
      <c r="IBG90" s="888"/>
      <c r="IBH90" s="888"/>
      <c r="IBI90" s="888"/>
      <c r="IBJ90" s="888"/>
      <c r="IBK90" s="888"/>
      <c r="IBL90" s="888"/>
      <c r="IBM90" s="888"/>
      <c r="IBN90" s="888"/>
      <c r="IBO90" s="888"/>
      <c r="IBP90" s="888"/>
      <c r="IBQ90" s="888"/>
      <c r="IBR90" s="888"/>
      <c r="IBS90" s="888"/>
      <c r="IBT90" s="888"/>
      <c r="IBU90" s="888"/>
      <c r="IBV90" s="888"/>
      <c r="IBW90" s="888"/>
      <c r="IBX90" s="888"/>
      <c r="IBY90" s="888"/>
      <c r="IBZ90" s="888"/>
      <c r="ICA90" s="888"/>
      <c r="ICB90" s="888"/>
      <c r="ICC90" s="888"/>
      <c r="ICD90" s="888"/>
      <c r="ICE90" s="888"/>
      <c r="ICF90" s="888"/>
      <c r="ICG90" s="888"/>
      <c r="ICH90" s="888"/>
      <c r="ICI90" s="888"/>
      <c r="ICJ90" s="888"/>
      <c r="ICK90" s="888"/>
      <c r="ICL90" s="888"/>
      <c r="ICM90" s="888"/>
      <c r="ICN90" s="888"/>
      <c r="ICO90" s="888"/>
      <c r="ICP90" s="888"/>
      <c r="ICQ90" s="888"/>
      <c r="ICR90" s="888"/>
      <c r="ICS90" s="888"/>
      <c r="ICT90" s="888"/>
      <c r="ICU90" s="888"/>
      <c r="ICV90" s="888"/>
      <c r="ICW90" s="888"/>
      <c r="ICX90" s="888"/>
      <c r="ICY90" s="888"/>
      <c r="ICZ90" s="888"/>
      <c r="IDA90" s="888"/>
      <c r="IDB90" s="888"/>
      <c r="IDC90" s="888"/>
      <c r="IDD90" s="888"/>
      <c r="IDE90" s="888"/>
      <c r="IDF90" s="888"/>
      <c r="IDG90" s="888"/>
      <c r="IDH90" s="888"/>
      <c r="IDI90" s="888"/>
      <c r="IDJ90" s="888"/>
      <c r="IDK90" s="888"/>
      <c r="IDL90" s="888"/>
      <c r="IDM90" s="888"/>
      <c r="IDN90" s="888"/>
      <c r="IDO90" s="888"/>
      <c r="IDP90" s="888"/>
      <c r="IDQ90" s="888"/>
      <c r="IDR90" s="888"/>
      <c r="IDS90" s="888"/>
      <c r="IDT90" s="888"/>
      <c r="IDU90" s="888"/>
      <c r="IDV90" s="888"/>
      <c r="IDW90" s="888"/>
      <c r="IDX90" s="888"/>
      <c r="IDY90" s="888"/>
      <c r="IDZ90" s="888"/>
      <c r="IEA90" s="888"/>
      <c r="IEB90" s="888"/>
      <c r="IEC90" s="888"/>
      <c r="IED90" s="888"/>
      <c r="IEE90" s="888"/>
      <c r="IEF90" s="888"/>
      <c r="IEG90" s="888"/>
      <c r="IEH90" s="888"/>
      <c r="IEI90" s="888"/>
      <c r="IEJ90" s="888"/>
      <c r="IEK90" s="888"/>
      <c r="IEL90" s="888"/>
      <c r="IEM90" s="888"/>
      <c r="IEN90" s="888"/>
      <c r="IEO90" s="888"/>
      <c r="IEP90" s="888"/>
      <c r="IEQ90" s="888"/>
      <c r="IER90" s="888"/>
      <c r="IES90" s="888"/>
      <c r="IET90" s="888"/>
      <c r="IEU90" s="888"/>
      <c r="IEV90" s="888"/>
      <c r="IEW90" s="888"/>
      <c r="IEX90" s="888"/>
      <c r="IEY90" s="888"/>
      <c r="IEZ90" s="888"/>
      <c r="IFA90" s="888"/>
      <c r="IFB90" s="888"/>
      <c r="IFC90" s="888"/>
      <c r="IFD90" s="888"/>
      <c r="IFE90" s="888"/>
      <c r="IFF90" s="888"/>
      <c r="IFG90" s="888"/>
      <c r="IFH90" s="888"/>
      <c r="IFI90" s="888"/>
      <c r="IFJ90" s="888"/>
      <c r="IFK90" s="888"/>
      <c r="IFL90" s="888"/>
      <c r="IFM90" s="888"/>
      <c r="IFN90" s="888"/>
      <c r="IFO90" s="888"/>
      <c r="IFP90" s="888"/>
      <c r="IFQ90" s="888"/>
      <c r="IFR90" s="888"/>
      <c r="IFS90" s="888"/>
      <c r="IFT90" s="888"/>
      <c r="IFU90" s="888"/>
      <c r="IFV90" s="888"/>
      <c r="IFW90" s="888"/>
      <c r="IFX90" s="888"/>
      <c r="IFY90" s="888"/>
      <c r="IFZ90" s="888"/>
      <c r="IGA90" s="888"/>
      <c r="IGB90" s="888"/>
      <c r="IGC90" s="888"/>
      <c r="IGD90" s="888"/>
      <c r="IGE90" s="888"/>
      <c r="IGF90" s="888"/>
      <c r="IGG90" s="888"/>
      <c r="IGH90" s="888"/>
      <c r="IGI90" s="888"/>
      <c r="IGJ90" s="888"/>
      <c r="IGK90" s="888"/>
      <c r="IGL90" s="888"/>
      <c r="IGM90" s="888"/>
      <c r="IGN90" s="888"/>
      <c r="IGO90" s="888"/>
      <c r="IGP90" s="888"/>
      <c r="IGQ90" s="888"/>
      <c r="IGR90" s="888"/>
      <c r="IGS90" s="888"/>
      <c r="IGT90" s="888"/>
      <c r="IGU90" s="888"/>
      <c r="IGV90" s="888"/>
      <c r="IGW90" s="888"/>
      <c r="IGX90" s="888"/>
      <c r="IGY90" s="888"/>
      <c r="IGZ90" s="888"/>
      <c r="IHA90" s="888"/>
      <c r="IHB90" s="888"/>
      <c r="IHC90" s="888"/>
      <c r="IHD90" s="888"/>
      <c r="IHE90" s="888"/>
      <c r="IHF90" s="888"/>
      <c r="IHG90" s="888"/>
      <c r="IHH90" s="888"/>
      <c r="IHI90" s="888"/>
      <c r="IHJ90" s="888"/>
      <c r="IHK90" s="888"/>
      <c r="IHL90" s="888"/>
      <c r="IHM90" s="888"/>
      <c r="IHN90" s="888"/>
      <c r="IHO90" s="888"/>
      <c r="IHP90" s="888"/>
      <c r="IHQ90" s="888"/>
      <c r="IHR90" s="888"/>
      <c r="IHS90" s="888"/>
      <c r="IHT90" s="888"/>
      <c r="IHU90" s="888"/>
      <c r="IHV90" s="888"/>
      <c r="IHW90" s="888"/>
      <c r="IHX90" s="888"/>
      <c r="IHY90" s="888"/>
      <c r="IHZ90" s="888"/>
      <c r="IIA90" s="888"/>
      <c r="IIB90" s="888"/>
      <c r="IIC90" s="888"/>
      <c r="IID90" s="888"/>
      <c r="IIE90" s="888"/>
      <c r="IIF90" s="888"/>
      <c r="IIG90" s="888"/>
      <c r="IIH90" s="888"/>
      <c r="III90" s="888"/>
      <c r="IIJ90" s="888"/>
      <c r="IIK90" s="888"/>
      <c r="IIL90" s="888"/>
      <c r="IIM90" s="888"/>
      <c r="IIN90" s="888"/>
      <c r="IIO90" s="888"/>
      <c r="IIP90" s="888"/>
      <c r="IIQ90" s="888"/>
      <c r="IIR90" s="888"/>
      <c r="IIS90" s="888"/>
      <c r="IIT90" s="888"/>
      <c r="IIU90" s="888"/>
      <c r="IIV90" s="888"/>
      <c r="IIW90" s="888"/>
      <c r="IIX90" s="888"/>
      <c r="IIY90" s="888"/>
      <c r="IIZ90" s="888"/>
      <c r="IJA90" s="888"/>
      <c r="IJB90" s="888"/>
      <c r="IJC90" s="888"/>
      <c r="IJD90" s="888"/>
      <c r="IJE90" s="888"/>
      <c r="IJF90" s="888"/>
      <c r="IJG90" s="888"/>
      <c r="IJH90" s="888"/>
      <c r="IJI90" s="888"/>
      <c r="IJJ90" s="888"/>
      <c r="IJK90" s="888"/>
      <c r="IJL90" s="888"/>
      <c r="IJM90" s="888"/>
      <c r="IJN90" s="888"/>
      <c r="IJO90" s="888"/>
      <c r="IJP90" s="888"/>
      <c r="IJQ90" s="888"/>
      <c r="IJR90" s="888"/>
      <c r="IJS90" s="888"/>
      <c r="IJT90" s="888"/>
      <c r="IJU90" s="888"/>
      <c r="IJV90" s="888"/>
      <c r="IJW90" s="888"/>
      <c r="IJX90" s="888"/>
      <c r="IJY90" s="888"/>
      <c r="IJZ90" s="888"/>
      <c r="IKA90" s="888"/>
      <c r="IKB90" s="888"/>
      <c r="IKC90" s="888"/>
      <c r="IKD90" s="888"/>
      <c r="IKE90" s="888"/>
      <c r="IKF90" s="888"/>
      <c r="IKG90" s="888"/>
      <c r="IKH90" s="888"/>
      <c r="IKI90" s="888"/>
      <c r="IKJ90" s="888"/>
      <c r="IKK90" s="888"/>
      <c r="IKL90" s="888"/>
      <c r="IKM90" s="888"/>
      <c r="IKN90" s="888"/>
      <c r="IKO90" s="888"/>
      <c r="IKP90" s="888"/>
      <c r="IKQ90" s="888"/>
      <c r="IKR90" s="888"/>
      <c r="IKS90" s="888"/>
      <c r="IKT90" s="888"/>
      <c r="IKU90" s="888"/>
      <c r="IKV90" s="888"/>
      <c r="IKW90" s="888"/>
      <c r="IKX90" s="888"/>
      <c r="IKY90" s="888"/>
      <c r="IKZ90" s="888"/>
      <c r="ILA90" s="888"/>
      <c r="ILB90" s="888"/>
      <c r="ILC90" s="888"/>
      <c r="ILD90" s="888"/>
      <c r="ILE90" s="888"/>
      <c r="ILF90" s="888"/>
      <c r="ILG90" s="888"/>
      <c r="ILH90" s="888"/>
      <c r="ILI90" s="888"/>
      <c r="ILJ90" s="888"/>
      <c r="ILK90" s="888"/>
      <c r="ILL90" s="888"/>
      <c r="ILM90" s="888"/>
      <c r="ILN90" s="888"/>
      <c r="ILO90" s="888"/>
      <c r="ILP90" s="888"/>
      <c r="ILQ90" s="888"/>
      <c r="ILR90" s="888"/>
      <c r="ILS90" s="888"/>
      <c r="ILT90" s="888"/>
      <c r="ILU90" s="888"/>
      <c r="ILV90" s="888"/>
      <c r="ILW90" s="888"/>
      <c r="ILX90" s="888"/>
      <c r="ILY90" s="888"/>
      <c r="ILZ90" s="888"/>
      <c r="IMA90" s="888"/>
      <c r="IMB90" s="888"/>
      <c r="IMC90" s="888"/>
      <c r="IMD90" s="888"/>
      <c r="IME90" s="888"/>
      <c r="IMF90" s="888"/>
      <c r="IMG90" s="888"/>
      <c r="IMH90" s="888"/>
      <c r="IMI90" s="888"/>
      <c r="IMJ90" s="888"/>
      <c r="IMK90" s="888"/>
      <c r="IML90" s="888"/>
      <c r="IMM90" s="888"/>
      <c r="IMN90" s="888"/>
      <c r="IMO90" s="888"/>
      <c r="IMP90" s="888"/>
      <c r="IMQ90" s="888"/>
      <c r="IMR90" s="888"/>
      <c r="IMS90" s="888"/>
      <c r="IMT90" s="888"/>
      <c r="IMU90" s="888"/>
      <c r="IMV90" s="888"/>
      <c r="IMW90" s="888"/>
      <c r="IMX90" s="888"/>
      <c r="IMY90" s="888"/>
      <c r="IMZ90" s="888"/>
      <c r="INA90" s="888"/>
      <c r="INB90" s="888"/>
      <c r="INC90" s="888"/>
      <c r="IND90" s="888"/>
      <c r="INE90" s="888"/>
      <c r="INF90" s="888"/>
      <c r="ING90" s="888"/>
      <c r="INH90" s="888"/>
      <c r="INI90" s="888"/>
      <c r="INJ90" s="888"/>
      <c r="INK90" s="888"/>
      <c r="INL90" s="888"/>
      <c r="INM90" s="888"/>
      <c r="INN90" s="888"/>
      <c r="INO90" s="888"/>
      <c r="INP90" s="888"/>
      <c r="INQ90" s="888"/>
      <c r="INR90" s="888"/>
      <c r="INS90" s="888"/>
      <c r="INT90" s="888"/>
      <c r="INU90" s="888"/>
      <c r="INV90" s="888"/>
      <c r="INW90" s="888"/>
      <c r="INX90" s="888"/>
      <c r="INY90" s="888"/>
      <c r="INZ90" s="888"/>
      <c r="IOA90" s="888"/>
      <c r="IOB90" s="888"/>
      <c r="IOC90" s="888"/>
      <c r="IOD90" s="888"/>
      <c r="IOE90" s="888"/>
      <c r="IOF90" s="888"/>
      <c r="IOG90" s="888"/>
      <c r="IOH90" s="888"/>
      <c r="IOI90" s="888"/>
      <c r="IOJ90" s="888"/>
      <c r="IOK90" s="888"/>
      <c r="IOL90" s="888"/>
      <c r="IOM90" s="888"/>
      <c r="ION90" s="888"/>
      <c r="IOO90" s="888"/>
      <c r="IOP90" s="888"/>
      <c r="IOQ90" s="888"/>
      <c r="IOR90" s="888"/>
      <c r="IOS90" s="888"/>
      <c r="IOT90" s="888"/>
      <c r="IOU90" s="888"/>
      <c r="IOV90" s="888"/>
      <c r="IOW90" s="888"/>
      <c r="IOX90" s="888"/>
      <c r="IOY90" s="888"/>
      <c r="IOZ90" s="888"/>
      <c r="IPA90" s="888"/>
      <c r="IPB90" s="888"/>
      <c r="IPC90" s="888"/>
      <c r="IPD90" s="888"/>
      <c r="IPE90" s="888"/>
      <c r="IPF90" s="888"/>
      <c r="IPG90" s="888"/>
      <c r="IPH90" s="888"/>
      <c r="IPI90" s="888"/>
      <c r="IPJ90" s="888"/>
      <c r="IPK90" s="888"/>
      <c r="IPL90" s="888"/>
      <c r="IPM90" s="888"/>
      <c r="IPN90" s="888"/>
      <c r="IPO90" s="888"/>
      <c r="IPP90" s="888"/>
      <c r="IPQ90" s="888"/>
      <c r="IPR90" s="888"/>
      <c r="IPS90" s="888"/>
      <c r="IPT90" s="888"/>
      <c r="IPU90" s="888"/>
      <c r="IPV90" s="888"/>
      <c r="IPW90" s="888"/>
      <c r="IPX90" s="888"/>
      <c r="IPY90" s="888"/>
      <c r="IPZ90" s="888"/>
      <c r="IQA90" s="888"/>
      <c r="IQB90" s="888"/>
      <c r="IQC90" s="888"/>
      <c r="IQD90" s="888"/>
      <c r="IQE90" s="888"/>
      <c r="IQF90" s="888"/>
      <c r="IQG90" s="888"/>
      <c r="IQH90" s="888"/>
      <c r="IQI90" s="888"/>
      <c r="IQJ90" s="888"/>
      <c r="IQK90" s="888"/>
      <c r="IQL90" s="888"/>
      <c r="IQM90" s="888"/>
      <c r="IQN90" s="888"/>
      <c r="IQO90" s="888"/>
      <c r="IQP90" s="888"/>
      <c r="IQQ90" s="888"/>
      <c r="IQR90" s="888"/>
      <c r="IQS90" s="888"/>
      <c r="IQT90" s="888"/>
      <c r="IQU90" s="888"/>
      <c r="IQV90" s="888"/>
      <c r="IQW90" s="888"/>
      <c r="IQX90" s="888"/>
      <c r="IQY90" s="888"/>
      <c r="IQZ90" s="888"/>
      <c r="IRA90" s="888"/>
      <c r="IRB90" s="888"/>
      <c r="IRC90" s="888"/>
      <c r="IRD90" s="888"/>
      <c r="IRE90" s="888"/>
      <c r="IRF90" s="888"/>
      <c r="IRG90" s="888"/>
      <c r="IRH90" s="888"/>
      <c r="IRI90" s="888"/>
      <c r="IRJ90" s="888"/>
      <c r="IRK90" s="888"/>
      <c r="IRL90" s="888"/>
      <c r="IRM90" s="888"/>
      <c r="IRN90" s="888"/>
      <c r="IRO90" s="888"/>
      <c r="IRP90" s="888"/>
      <c r="IRQ90" s="888"/>
      <c r="IRR90" s="888"/>
      <c r="IRS90" s="888"/>
      <c r="IRT90" s="888"/>
      <c r="IRU90" s="888"/>
      <c r="IRV90" s="888"/>
      <c r="IRW90" s="888"/>
      <c r="IRX90" s="888"/>
      <c r="IRY90" s="888"/>
      <c r="IRZ90" s="888"/>
      <c r="ISA90" s="888"/>
      <c r="ISB90" s="888"/>
      <c r="ISC90" s="888"/>
      <c r="ISD90" s="888"/>
      <c r="ISE90" s="888"/>
      <c r="ISF90" s="888"/>
      <c r="ISG90" s="888"/>
      <c r="ISH90" s="888"/>
      <c r="ISI90" s="888"/>
      <c r="ISJ90" s="888"/>
      <c r="ISK90" s="888"/>
      <c r="ISL90" s="888"/>
      <c r="ISM90" s="888"/>
      <c r="ISN90" s="888"/>
      <c r="ISO90" s="888"/>
      <c r="ISP90" s="888"/>
      <c r="ISQ90" s="888"/>
      <c r="ISR90" s="888"/>
      <c r="ISS90" s="888"/>
      <c r="IST90" s="888"/>
      <c r="ISU90" s="888"/>
      <c r="ISV90" s="888"/>
      <c r="ISW90" s="888"/>
      <c r="ISX90" s="888"/>
      <c r="ISY90" s="888"/>
      <c r="ISZ90" s="888"/>
      <c r="ITA90" s="888"/>
      <c r="ITB90" s="888"/>
      <c r="ITC90" s="888"/>
      <c r="ITD90" s="888"/>
      <c r="ITE90" s="888"/>
      <c r="ITF90" s="888"/>
      <c r="ITG90" s="888"/>
      <c r="ITH90" s="888"/>
      <c r="ITI90" s="888"/>
      <c r="ITJ90" s="888"/>
      <c r="ITK90" s="888"/>
      <c r="ITL90" s="888"/>
      <c r="ITM90" s="888"/>
      <c r="ITN90" s="888"/>
      <c r="ITO90" s="888"/>
      <c r="ITP90" s="888"/>
      <c r="ITQ90" s="888"/>
      <c r="ITR90" s="888"/>
      <c r="ITS90" s="888"/>
      <c r="ITT90" s="888"/>
      <c r="ITU90" s="888"/>
      <c r="ITV90" s="888"/>
      <c r="ITW90" s="888"/>
      <c r="ITX90" s="888"/>
      <c r="ITY90" s="888"/>
      <c r="ITZ90" s="888"/>
      <c r="IUA90" s="888"/>
      <c r="IUB90" s="888"/>
      <c r="IUC90" s="888"/>
      <c r="IUD90" s="888"/>
      <c r="IUE90" s="888"/>
      <c r="IUF90" s="888"/>
      <c r="IUG90" s="888"/>
      <c r="IUH90" s="888"/>
      <c r="IUI90" s="888"/>
      <c r="IUJ90" s="888"/>
      <c r="IUK90" s="888"/>
      <c r="IUL90" s="888"/>
      <c r="IUM90" s="888"/>
      <c r="IUN90" s="888"/>
      <c r="IUO90" s="888"/>
      <c r="IUP90" s="888"/>
      <c r="IUQ90" s="888"/>
      <c r="IUR90" s="888"/>
      <c r="IUS90" s="888"/>
      <c r="IUT90" s="888"/>
      <c r="IUU90" s="888"/>
      <c r="IUV90" s="888"/>
      <c r="IUW90" s="888"/>
      <c r="IUX90" s="888"/>
      <c r="IUY90" s="888"/>
      <c r="IUZ90" s="888"/>
      <c r="IVA90" s="888"/>
      <c r="IVB90" s="888"/>
      <c r="IVC90" s="888"/>
      <c r="IVD90" s="888"/>
      <c r="IVE90" s="888"/>
      <c r="IVF90" s="888"/>
      <c r="IVG90" s="888"/>
      <c r="IVH90" s="888"/>
      <c r="IVI90" s="888"/>
      <c r="IVJ90" s="888"/>
      <c r="IVK90" s="888"/>
      <c r="IVL90" s="888"/>
      <c r="IVM90" s="888"/>
      <c r="IVN90" s="888"/>
      <c r="IVO90" s="888"/>
      <c r="IVP90" s="888"/>
      <c r="IVQ90" s="888"/>
      <c r="IVR90" s="888"/>
      <c r="IVS90" s="888"/>
      <c r="IVT90" s="888"/>
      <c r="IVU90" s="888"/>
      <c r="IVV90" s="888"/>
      <c r="IVW90" s="888"/>
      <c r="IVX90" s="888"/>
      <c r="IVY90" s="888"/>
      <c r="IVZ90" s="888"/>
      <c r="IWA90" s="888"/>
      <c r="IWB90" s="888"/>
      <c r="IWC90" s="888"/>
      <c r="IWD90" s="888"/>
      <c r="IWE90" s="888"/>
      <c r="IWF90" s="888"/>
      <c r="IWG90" s="888"/>
      <c r="IWH90" s="888"/>
      <c r="IWI90" s="888"/>
      <c r="IWJ90" s="888"/>
      <c r="IWK90" s="888"/>
      <c r="IWL90" s="888"/>
      <c r="IWM90" s="888"/>
      <c r="IWN90" s="888"/>
      <c r="IWO90" s="888"/>
      <c r="IWP90" s="888"/>
      <c r="IWQ90" s="888"/>
      <c r="IWR90" s="888"/>
      <c r="IWS90" s="888"/>
      <c r="IWT90" s="888"/>
      <c r="IWU90" s="888"/>
      <c r="IWV90" s="888"/>
      <c r="IWW90" s="888"/>
      <c r="IWX90" s="888"/>
      <c r="IWY90" s="888"/>
      <c r="IWZ90" s="888"/>
      <c r="IXA90" s="888"/>
      <c r="IXB90" s="888"/>
      <c r="IXC90" s="888"/>
      <c r="IXD90" s="888"/>
      <c r="IXE90" s="888"/>
      <c r="IXF90" s="888"/>
      <c r="IXG90" s="888"/>
      <c r="IXH90" s="888"/>
      <c r="IXI90" s="888"/>
      <c r="IXJ90" s="888"/>
      <c r="IXK90" s="888"/>
      <c r="IXL90" s="888"/>
      <c r="IXM90" s="888"/>
      <c r="IXN90" s="888"/>
      <c r="IXO90" s="888"/>
      <c r="IXP90" s="888"/>
      <c r="IXQ90" s="888"/>
      <c r="IXR90" s="888"/>
      <c r="IXS90" s="888"/>
      <c r="IXT90" s="888"/>
      <c r="IXU90" s="888"/>
      <c r="IXV90" s="888"/>
      <c r="IXW90" s="888"/>
      <c r="IXX90" s="888"/>
      <c r="IXY90" s="888"/>
      <c r="IXZ90" s="888"/>
      <c r="IYA90" s="888"/>
      <c r="IYB90" s="888"/>
      <c r="IYC90" s="888"/>
      <c r="IYD90" s="888"/>
      <c r="IYE90" s="888"/>
      <c r="IYF90" s="888"/>
      <c r="IYG90" s="888"/>
      <c r="IYH90" s="888"/>
      <c r="IYI90" s="888"/>
      <c r="IYJ90" s="888"/>
      <c r="IYK90" s="888"/>
      <c r="IYL90" s="888"/>
      <c r="IYM90" s="888"/>
      <c r="IYN90" s="888"/>
      <c r="IYO90" s="888"/>
      <c r="IYP90" s="888"/>
      <c r="IYQ90" s="888"/>
      <c r="IYR90" s="888"/>
      <c r="IYS90" s="888"/>
      <c r="IYT90" s="888"/>
      <c r="IYU90" s="888"/>
      <c r="IYV90" s="888"/>
      <c r="IYW90" s="888"/>
      <c r="IYX90" s="888"/>
      <c r="IYY90" s="888"/>
      <c r="IYZ90" s="888"/>
      <c r="IZA90" s="888"/>
      <c r="IZB90" s="888"/>
      <c r="IZC90" s="888"/>
      <c r="IZD90" s="888"/>
      <c r="IZE90" s="888"/>
      <c r="IZF90" s="888"/>
      <c r="IZG90" s="888"/>
      <c r="IZH90" s="888"/>
      <c r="IZI90" s="888"/>
      <c r="IZJ90" s="888"/>
      <c r="IZK90" s="888"/>
      <c r="IZL90" s="888"/>
      <c r="IZM90" s="888"/>
      <c r="IZN90" s="888"/>
      <c r="IZO90" s="888"/>
      <c r="IZP90" s="888"/>
      <c r="IZQ90" s="888"/>
      <c r="IZR90" s="888"/>
      <c r="IZS90" s="888"/>
      <c r="IZT90" s="888"/>
      <c r="IZU90" s="888"/>
      <c r="IZV90" s="888"/>
      <c r="IZW90" s="888"/>
      <c r="IZX90" s="888"/>
      <c r="IZY90" s="888"/>
      <c r="IZZ90" s="888"/>
      <c r="JAA90" s="888"/>
      <c r="JAB90" s="888"/>
      <c r="JAC90" s="888"/>
      <c r="JAD90" s="888"/>
      <c r="JAE90" s="888"/>
      <c r="JAF90" s="888"/>
      <c r="JAG90" s="888"/>
      <c r="JAH90" s="888"/>
      <c r="JAI90" s="888"/>
      <c r="JAJ90" s="888"/>
      <c r="JAK90" s="888"/>
      <c r="JAL90" s="888"/>
      <c r="JAM90" s="888"/>
      <c r="JAN90" s="888"/>
      <c r="JAO90" s="888"/>
      <c r="JAP90" s="888"/>
      <c r="JAQ90" s="888"/>
      <c r="JAR90" s="888"/>
      <c r="JAS90" s="888"/>
      <c r="JAT90" s="888"/>
      <c r="JAU90" s="888"/>
      <c r="JAV90" s="888"/>
      <c r="JAW90" s="888"/>
      <c r="JAX90" s="888"/>
      <c r="JAY90" s="888"/>
      <c r="JAZ90" s="888"/>
      <c r="JBA90" s="888"/>
      <c r="JBB90" s="888"/>
      <c r="JBC90" s="888"/>
      <c r="JBD90" s="888"/>
      <c r="JBE90" s="888"/>
      <c r="JBF90" s="888"/>
      <c r="JBG90" s="888"/>
      <c r="JBH90" s="888"/>
      <c r="JBI90" s="888"/>
      <c r="JBJ90" s="888"/>
      <c r="JBK90" s="888"/>
      <c r="JBL90" s="888"/>
      <c r="JBM90" s="888"/>
      <c r="JBN90" s="888"/>
      <c r="JBO90" s="888"/>
      <c r="JBP90" s="888"/>
      <c r="JBQ90" s="888"/>
      <c r="JBR90" s="888"/>
      <c r="JBS90" s="888"/>
      <c r="JBT90" s="888"/>
      <c r="JBU90" s="888"/>
      <c r="JBV90" s="888"/>
      <c r="JBW90" s="888"/>
      <c r="JBX90" s="888"/>
      <c r="JBY90" s="888"/>
      <c r="JBZ90" s="888"/>
      <c r="JCA90" s="888"/>
      <c r="JCB90" s="888"/>
      <c r="JCC90" s="888"/>
      <c r="JCD90" s="888"/>
      <c r="JCE90" s="888"/>
      <c r="JCF90" s="888"/>
      <c r="JCG90" s="888"/>
      <c r="JCH90" s="888"/>
      <c r="JCI90" s="888"/>
      <c r="JCJ90" s="888"/>
      <c r="JCK90" s="888"/>
      <c r="JCL90" s="888"/>
      <c r="JCM90" s="888"/>
      <c r="JCN90" s="888"/>
      <c r="JCO90" s="888"/>
      <c r="JCP90" s="888"/>
      <c r="JCQ90" s="888"/>
      <c r="JCR90" s="888"/>
      <c r="JCS90" s="888"/>
      <c r="JCT90" s="888"/>
      <c r="JCU90" s="888"/>
      <c r="JCV90" s="888"/>
      <c r="JCW90" s="888"/>
      <c r="JCX90" s="888"/>
      <c r="JCY90" s="888"/>
      <c r="JCZ90" s="888"/>
      <c r="JDA90" s="888"/>
      <c r="JDB90" s="888"/>
      <c r="JDC90" s="888"/>
      <c r="JDD90" s="888"/>
      <c r="JDE90" s="888"/>
      <c r="JDF90" s="888"/>
      <c r="JDG90" s="888"/>
      <c r="JDH90" s="888"/>
      <c r="JDI90" s="888"/>
      <c r="JDJ90" s="888"/>
      <c r="JDK90" s="888"/>
      <c r="JDL90" s="888"/>
      <c r="JDM90" s="888"/>
      <c r="JDN90" s="888"/>
      <c r="JDO90" s="888"/>
      <c r="JDP90" s="888"/>
      <c r="JDQ90" s="888"/>
      <c r="JDR90" s="888"/>
      <c r="JDS90" s="888"/>
      <c r="JDT90" s="888"/>
      <c r="JDU90" s="888"/>
      <c r="JDV90" s="888"/>
      <c r="JDW90" s="888"/>
      <c r="JDX90" s="888"/>
      <c r="JDY90" s="888"/>
      <c r="JDZ90" s="888"/>
      <c r="JEA90" s="888"/>
      <c r="JEB90" s="888"/>
      <c r="JEC90" s="888"/>
      <c r="JED90" s="888"/>
      <c r="JEE90" s="888"/>
      <c r="JEF90" s="888"/>
      <c r="JEG90" s="888"/>
      <c r="JEH90" s="888"/>
      <c r="JEI90" s="888"/>
      <c r="JEJ90" s="888"/>
      <c r="JEK90" s="888"/>
      <c r="JEL90" s="888"/>
      <c r="JEM90" s="888"/>
      <c r="JEN90" s="888"/>
      <c r="JEO90" s="888"/>
      <c r="JEP90" s="888"/>
      <c r="JEQ90" s="888"/>
      <c r="JER90" s="888"/>
      <c r="JES90" s="888"/>
      <c r="JET90" s="888"/>
      <c r="JEU90" s="888"/>
      <c r="JEV90" s="888"/>
      <c r="JEW90" s="888"/>
      <c r="JEX90" s="888"/>
      <c r="JEY90" s="888"/>
      <c r="JEZ90" s="888"/>
      <c r="JFA90" s="888"/>
      <c r="JFB90" s="888"/>
      <c r="JFC90" s="888"/>
      <c r="JFD90" s="888"/>
      <c r="JFE90" s="888"/>
      <c r="JFF90" s="888"/>
      <c r="JFG90" s="888"/>
      <c r="JFH90" s="888"/>
      <c r="JFI90" s="888"/>
      <c r="JFJ90" s="888"/>
      <c r="JFK90" s="888"/>
      <c r="JFL90" s="888"/>
      <c r="JFM90" s="888"/>
      <c r="JFN90" s="888"/>
      <c r="JFO90" s="888"/>
      <c r="JFP90" s="888"/>
      <c r="JFQ90" s="888"/>
      <c r="JFR90" s="888"/>
      <c r="JFS90" s="888"/>
      <c r="JFT90" s="888"/>
      <c r="JFU90" s="888"/>
      <c r="JFV90" s="888"/>
      <c r="JFW90" s="888"/>
      <c r="JFX90" s="888"/>
      <c r="JFY90" s="888"/>
      <c r="JFZ90" s="888"/>
      <c r="JGA90" s="888"/>
      <c r="JGB90" s="888"/>
      <c r="JGC90" s="888"/>
      <c r="JGD90" s="888"/>
      <c r="JGE90" s="888"/>
      <c r="JGF90" s="888"/>
      <c r="JGG90" s="888"/>
      <c r="JGH90" s="888"/>
      <c r="JGI90" s="888"/>
      <c r="JGJ90" s="888"/>
      <c r="JGK90" s="888"/>
      <c r="JGL90" s="888"/>
      <c r="JGM90" s="888"/>
      <c r="JGN90" s="888"/>
      <c r="JGO90" s="888"/>
      <c r="JGP90" s="888"/>
      <c r="JGQ90" s="888"/>
      <c r="JGR90" s="888"/>
      <c r="JGS90" s="888"/>
      <c r="JGT90" s="888"/>
      <c r="JGU90" s="888"/>
      <c r="JGV90" s="888"/>
      <c r="JGW90" s="888"/>
      <c r="JGX90" s="888"/>
      <c r="JGY90" s="888"/>
      <c r="JGZ90" s="888"/>
      <c r="JHA90" s="888"/>
      <c r="JHB90" s="888"/>
      <c r="JHC90" s="888"/>
      <c r="JHD90" s="888"/>
      <c r="JHE90" s="888"/>
      <c r="JHF90" s="888"/>
      <c r="JHG90" s="888"/>
      <c r="JHH90" s="888"/>
      <c r="JHI90" s="888"/>
      <c r="JHJ90" s="888"/>
      <c r="JHK90" s="888"/>
      <c r="JHL90" s="888"/>
      <c r="JHM90" s="888"/>
      <c r="JHN90" s="888"/>
      <c r="JHO90" s="888"/>
      <c r="JHP90" s="888"/>
      <c r="JHQ90" s="888"/>
      <c r="JHR90" s="888"/>
      <c r="JHS90" s="888"/>
      <c r="JHT90" s="888"/>
      <c r="JHU90" s="888"/>
      <c r="JHV90" s="888"/>
      <c r="JHW90" s="888"/>
      <c r="JHX90" s="888"/>
      <c r="JHY90" s="888"/>
      <c r="JHZ90" s="888"/>
      <c r="JIA90" s="888"/>
      <c r="JIB90" s="888"/>
      <c r="JIC90" s="888"/>
      <c r="JID90" s="888"/>
      <c r="JIE90" s="888"/>
      <c r="JIF90" s="888"/>
      <c r="JIG90" s="888"/>
      <c r="JIH90" s="888"/>
      <c r="JII90" s="888"/>
      <c r="JIJ90" s="888"/>
      <c r="JIK90" s="888"/>
      <c r="JIL90" s="888"/>
      <c r="JIM90" s="888"/>
      <c r="JIN90" s="888"/>
      <c r="JIO90" s="888"/>
      <c r="JIP90" s="888"/>
      <c r="JIQ90" s="888"/>
      <c r="JIR90" s="888"/>
      <c r="JIS90" s="888"/>
      <c r="JIT90" s="888"/>
      <c r="JIU90" s="888"/>
      <c r="JIV90" s="888"/>
      <c r="JIW90" s="888"/>
      <c r="JIX90" s="888"/>
      <c r="JIY90" s="888"/>
      <c r="JIZ90" s="888"/>
      <c r="JJA90" s="888"/>
      <c r="JJB90" s="888"/>
      <c r="JJC90" s="888"/>
      <c r="JJD90" s="888"/>
      <c r="JJE90" s="888"/>
      <c r="JJF90" s="888"/>
      <c r="JJG90" s="888"/>
      <c r="JJH90" s="888"/>
      <c r="JJI90" s="888"/>
      <c r="JJJ90" s="888"/>
      <c r="JJK90" s="888"/>
      <c r="JJL90" s="888"/>
      <c r="JJM90" s="888"/>
      <c r="JJN90" s="888"/>
      <c r="JJO90" s="888"/>
      <c r="JJP90" s="888"/>
      <c r="JJQ90" s="888"/>
      <c r="JJR90" s="888"/>
      <c r="JJS90" s="888"/>
      <c r="JJT90" s="888"/>
      <c r="JJU90" s="888"/>
      <c r="JJV90" s="888"/>
      <c r="JJW90" s="888"/>
      <c r="JJX90" s="888"/>
      <c r="JJY90" s="888"/>
      <c r="JJZ90" s="888"/>
      <c r="JKA90" s="888"/>
      <c r="JKB90" s="888"/>
      <c r="JKC90" s="888"/>
      <c r="JKD90" s="888"/>
      <c r="JKE90" s="888"/>
      <c r="JKF90" s="888"/>
      <c r="JKG90" s="888"/>
      <c r="JKH90" s="888"/>
      <c r="JKI90" s="888"/>
      <c r="JKJ90" s="888"/>
      <c r="JKK90" s="888"/>
      <c r="JKL90" s="888"/>
      <c r="JKM90" s="888"/>
      <c r="JKN90" s="888"/>
      <c r="JKO90" s="888"/>
      <c r="JKP90" s="888"/>
      <c r="JKQ90" s="888"/>
      <c r="JKR90" s="888"/>
      <c r="JKS90" s="888"/>
      <c r="JKT90" s="888"/>
      <c r="JKU90" s="888"/>
      <c r="JKV90" s="888"/>
      <c r="JKW90" s="888"/>
      <c r="JKX90" s="888"/>
      <c r="JKY90" s="888"/>
      <c r="JKZ90" s="888"/>
      <c r="JLA90" s="888"/>
      <c r="JLB90" s="888"/>
      <c r="JLC90" s="888"/>
      <c r="JLD90" s="888"/>
      <c r="JLE90" s="888"/>
      <c r="JLF90" s="888"/>
      <c r="JLG90" s="888"/>
      <c r="JLH90" s="888"/>
      <c r="JLI90" s="888"/>
      <c r="JLJ90" s="888"/>
      <c r="JLK90" s="888"/>
      <c r="JLL90" s="888"/>
      <c r="JLM90" s="888"/>
      <c r="JLN90" s="888"/>
      <c r="JLO90" s="888"/>
      <c r="JLP90" s="888"/>
      <c r="JLQ90" s="888"/>
      <c r="JLR90" s="888"/>
      <c r="JLS90" s="888"/>
      <c r="JLT90" s="888"/>
      <c r="JLU90" s="888"/>
      <c r="JLV90" s="888"/>
      <c r="JLW90" s="888"/>
      <c r="JLX90" s="888"/>
      <c r="JLY90" s="888"/>
      <c r="JLZ90" s="888"/>
      <c r="JMA90" s="888"/>
      <c r="JMB90" s="888"/>
      <c r="JMC90" s="888"/>
      <c r="JMD90" s="888"/>
      <c r="JME90" s="888"/>
      <c r="JMF90" s="888"/>
      <c r="JMG90" s="888"/>
      <c r="JMH90" s="888"/>
      <c r="JMI90" s="888"/>
      <c r="JMJ90" s="888"/>
      <c r="JMK90" s="888"/>
      <c r="JML90" s="888"/>
      <c r="JMM90" s="888"/>
      <c r="JMN90" s="888"/>
      <c r="JMO90" s="888"/>
      <c r="JMP90" s="888"/>
      <c r="JMQ90" s="888"/>
      <c r="JMR90" s="888"/>
      <c r="JMS90" s="888"/>
      <c r="JMT90" s="888"/>
      <c r="JMU90" s="888"/>
      <c r="JMV90" s="888"/>
      <c r="JMW90" s="888"/>
      <c r="JMX90" s="888"/>
      <c r="JMY90" s="888"/>
      <c r="JMZ90" s="888"/>
      <c r="JNA90" s="888"/>
      <c r="JNB90" s="888"/>
      <c r="JNC90" s="888"/>
      <c r="JND90" s="888"/>
      <c r="JNE90" s="888"/>
      <c r="JNF90" s="888"/>
      <c r="JNG90" s="888"/>
      <c r="JNH90" s="888"/>
      <c r="JNI90" s="888"/>
      <c r="JNJ90" s="888"/>
      <c r="JNK90" s="888"/>
      <c r="JNL90" s="888"/>
      <c r="JNM90" s="888"/>
      <c r="JNN90" s="888"/>
      <c r="JNO90" s="888"/>
      <c r="JNP90" s="888"/>
      <c r="JNQ90" s="888"/>
      <c r="JNR90" s="888"/>
      <c r="JNS90" s="888"/>
      <c r="JNT90" s="888"/>
      <c r="JNU90" s="888"/>
      <c r="JNV90" s="888"/>
      <c r="JNW90" s="888"/>
      <c r="JNX90" s="888"/>
      <c r="JNY90" s="888"/>
      <c r="JNZ90" s="888"/>
      <c r="JOA90" s="888"/>
      <c r="JOB90" s="888"/>
      <c r="JOC90" s="888"/>
      <c r="JOD90" s="888"/>
      <c r="JOE90" s="888"/>
      <c r="JOF90" s="888"/>
      <c r="JOG90" s="888"/>
      <c r="JOH90" s="888"/>
      <c r="JOI90" s="888"/>
      <c r="JOJ90" s="888"/>
      <c r="JOK90" s="888"/>
      <c r="JOL90" s="888"/>
      <c r="JOM90" s="888"/>
      <c r="JON90" s="888"/>
      <c r="JOO90" s="888"/>
      <c r="JOP90" s="888"/>
      <c r="JOQ90" s="888"/>
      <c r="JOR90" s="888"/>
      <c r="JOS90" s="888"/>
      <c r="JOT90" s="888"/>
      <c r="JOU90" s="888"/>
      <c r="JOV90" s="888"/>
      <c r="JOW90" s="888"/>
      <c r="JOX90" s="888"/>
      <c r="JOY90" s="888"/>
      <c r="JOZ90" s="888"/>
      <c r="JPA90" s="888"/>
      <c r="JPB90" s="888"/>
      <c r="JPC90" s="888"/>
      <c r="JPD90" s="888"/>
      <c r="JPE90" s="888"/>
      <c r="JPF90" s="888"/>
      <c r="JPG90" s="888"/>
      <c r="JPH90" s="888"/>
      <c r="JPI90" s="888"/>
      <c r="JPJ90" s="888"/>
      <c r="JPK90" s="888"/>
      <c r="JPL90" s="888"/>
      <c r="JPM90" s="888"/>
      <c r="JPN90" s="888"/>
      <c r="JPO90" s="888"/>
      <c r="JPP90" s="888"/>
      <c r="JPQ90" s="888"/>
      <c r="JPR90" s="888"/>
      <c r="JPS90" s="888"/>
      <c r="JPT90" s="888"/>
      <c r="JPU90" s="888"/>
      <c r="JPV90" s="888"/>
      <c r="JPW90" s="888"/>
      <c r="JPX90" s="888"/>
      <c r="JPY90" s="888"/>
      <c r="JPZ90" s="888"/>
      <c r="JQA90" s="888"/>
      <c r="JQB90" s="888"/>
      <c r="JQC90" s="888"/>
      <c r="JQD90" s="888"/>
      <c r="JQE90" s="888"/>
      <c r="JQF90" s="888"/>
      <c r="JQG90" s="888"/>
      <c r="JQH90" s="888"/>
      <c r="JQI90" s="888"/>
      <c r="JQJ90" s="888"/>
      <c r="JQK90" s="888"/>
      <c r="JQL90" s="888"/>
      <c r="JQM90" s="888"/>
      <c r="JQN90" s="888"/>
      <c r="JQO90" s="888"/>
      <c r="JQP90" s="888"/>
      <c r="JQQ90" s="888"/>
      <c r="JQR90" s="888"/>
      <c r="JQS90" s="888"/>
      <c r="JQT90" s="888"/>
      <c r="JQU90" s="888"/>
      <c r="JQV90" s="888"/>
      <c r="JQW90" s="888"/>
      <c r="JQX90" s="888"/>
      <c r="JQY90" s="888"/>
      <c r="JQZ90" s="888"/>
      <c r="JRA90" s="888"/>
      <c r="JRB90" s="888"/>
      <c r="JRC90" s="888"/>
      <c r="JRD90" s="888"/>
      <c r="JRE90" s="888"/>
      <c r="JRF90" s="888"/>
      <c r="JRG90" s="888"/>
      <c r="JRH90" s="888"/>
      <c r="JRI90" s="888"/>
      <c r="JRJ90" s="888"/>
      <c r="JRK90" s="888"/>
      <c r="JRL90" s="888"/>
      <c r="JRM90" s="888"/>
      <c r="JRN90" s="888"/>
      <c r="JRO90" s="888"/>
      <c r="JRP90" s="888"/>
      <c r="JRQ90" s="888"/>
      <c r="JRR90" s="888"/>
      <c r="JRS90" s="888"/>
      <c r="JRT90" s="888"/>
      <c r="JRU90" s="888"/>
      <c r="JRV90" s="888"/>
      <c r="JRW90" s="888"/>
      <c r="JRX90" s="888"/>
      <c r="JRY90" s="888"/>
      <c r="JRZ90" s="888"/>
      <c r="JSA90" s="888"/>
      <c r="JSB90" s="888"/>
      <c r="JSC90" s="888"/>
      <c r="JSD90" s="888"/>
      <c r="JSE90" s="888"/>
      <c r="JSF90" s="888"/>
      <c r="JSG90" s="888"/>
      <c r="JSH90" s="888"/>
      <c r="JSI90" s="888"/>
      <c r="JSJ90" s="888"/>
      <c r="JSK90" s="888"/>
      <c r="JSL90" s="888"/>
      <c r="JSM90" s="888"/>
      <c r="JSN90" s="888"/>
      <c r="JSO90" s="888"/>
      <c r="JSP90" s="888"/>
      <c r="JSQ90" s="888"/>
      <c r="JSR90" s="888"/>
      <c r="JSS90" s="888"/>
      <c r="JST90" s="888"/>
      <c r="JSU90" s="888"/>
      <c r="JSV90" s="888"/>
      <c r="JSW90" s="888"/>
      <c r="JSX90" s="888"/>
      <c r="JSY90" s="888"/>
      <c r="JSZ90" s="888"/>
      <c r="JTA90" s="888"/>
      <c r="JTB90" s="888"/>
      <c r="JTC90" s="888"/>
      <c r="JTD90" s="888"/>
      <c r="JTE90" s="888"/>
      <c r="JTF90" s="888"/>
      <c r="JTG90" s="888"/>
      <c r="JTH90" s="888"/>
      <c r="JTI90" s="888"/>
      <c r="JTJ90" s="888"/>
      <c r="JTK90" s="888"/>
      <c r="JTL90" s="888"/>
      <c r="JTM90" s="888"/>
      <c r="JTN90" s="888"/>
      <c r="JTO90" s="888"/>
      <c r="JTP90" s="888"/>
      <c r="JTQ90" s="888"/>
      <c r="JTR90" s="888"/>
      <c r="JTS90" s="888"/>
      <c r="JTT90" s="888"/>
      <c r="JTU90" s="888"/>
      <c r="JTV90" s="888"/>
      <c r="JTW90" s="888"/>
      <c r="JTX90" s="888"/>
      <c r="JTY90" s="888"/>
      <c r="JTZ90" s="888"/>
      <c r="JUA90" s="888"/>
      <c r="JUB90" s="888"/>
      <c r="JUC90" s="888"/>
      <c r="JUD90" s="888"/>
      <c r="JUE90" s="888"/>
      <c r="JUF90" s="888"/>
      <c r="JUG90" s="888"/>
      <c r="JUH90" s="888"/>
      <c r="JUI90" s="888"/>
      <c r="JUJ90" s="888"/>
      <c r="JUK90" s="888"/>
      <c r="JUL90" s="888"/>
      <c r="JUM90" s="888"/>
      <c r="JUN90" s="888"/>
      <c r="JUO90" s="888"/>
      <c r="JUP90" s="888"/>
      <c r="JUQ90" s="888"/>
      <c r="JUR90" s="888"/>
      <c r="JUS90" s="888"/>
      <c r="JUT90" s="888"/>
      <c r="JUU90" s="888"/>
      <c r="JUV90" s="888"/>
      <c r="JUW90" s="888"/>
      <c r="JUX90" s="888"/>
      <c r="JUY90" s="888"/>
      <c r="JUZ90" s="888"/>
      <c r="JVA90" s="888"/>
      <c r="JVB90" s="888"/>
      <c r="JVC90" s="888"/>
      <c r="JVD90" s="888"/>
      <c r="JVE90" s="888"/>
      <c r="JVF90" s="888"/>
      <c r="JVG90" s="888"/>
      <c r="JVH90" s="888"/>
      <c r="JVI90" s="888"/>
      <c r="JVJ90" s="888"/>
      <c r="JVK90" s="888"/>
      <c r="JVL90" s="888"/>
      <c r="JVM90" s="888"/>
      <c r="JVN90" s="888"/>
      <c r="JVO90" s="888"/>
      <c r="JVP90" s="888"/>
      <c r="JVQ90" s="888"/>
      <c r="JVR90" s="888"/>
      <c r="JVS90" s="888"/>
      <c r="JVT90" s="888"/>
      <c r="JVU90" s="888"/>
      <c r="JVV90" s="888"/>
      <c r="JVW90" s="888"/>
      <c r="JVX90" s="888"/>
      <c r="JVY90" s="888"/>
      <c r="JVZ90" s="888"/>
      <c r="JWA90" s="888"/>
      <c r="JWB90" s="888"/>
      <c r="JWC90" s="888"/>
      <c r="JWD90" s="888"/>
      <c r="JWE90" s="888"/>
      <c r="JWF90" s="888"/>
      <c r="JWG90" s="888"/>
      <c r="JWH90" s="888"/>
      <c r="JWI90" s="888"/>
      <c r="JWJ90" s="888"/>
      <c r="JWK90" s="888"/>
      <c r="JWL90" s="888"/>
      <c r="JWM90" s="888"/>
      <c r="JWN90" s="888"/>
      <c r="JWO90" s="888"/>
      <c r="JWP90" s="888"/>
      <c r="JWQ90" s="888"/>
      <c r="JWR90" s="888"/>
      <c r="JWS90" s="888"/>
      <c r="JWT90" s="888"/>
      <c r="JWU90" s="888"/>
      <c r="JWV90" s="888"/>
      <c r="JWW90" s="888"/>
      <c r="JWX90" s="888"/>
      <c r="JWY90" s="888"/>
      <c r="JWZ90" s="888"/>
      <c r="JXA90" s="888"/>
      <c r="JXB90" s="888"/>
      <c r="JXC90" s="888"/>
      <c r="JXD90" s="888"/>
      <c r="JXE90" s="888"/>
      <c r="JXF90" s="888"/>
      <c r="JXG90" s="888"/>
      <c r="JXH90" s="888"/>
      <c r="JXI90" s="888"/>
      <c r="JXJ90" s="888"/>
      <c r="JXK90" s="888"/>
      <c r="JXL90" s="888"/>
      <c r="JXM90" s="888"/>
      <c r="JXN90" s="888"/>
      <c r="JXO90" s="888"/>
      <c r="JXP90" s="888"/>
      <c r="JXQ90" s="888"/>
      <c r="JXR90" s="888"/>
      <c r="JXS90" s="888"/>
      <c r="JXT90" s="888"/>
      <c r="JXU90" s="888"/>
      <c r="JXV90" s="888"/>
      <c r="JXW90" s="888"/>
      <c r="JXX90" s="888"/>
      <c r="JXY90" s="888"/>
      <c r="JXZ90" s="888"/>
      <c r="JYA90" s="888"/>
      <c r="JYB90" s="888"/>
      <c r="JYC90" s="888"/>
      <c r="JYD90" s="888"/>
      <c r="JYE90" s="888"/>
      <c r="JYF90" s="888"/>
      <c r="JYG90" s="888"/>
      <c r="JYH90" s="888"/>
      <c r="JYI90" s="888"/>
      <c r="JYJ90" s="888"/>
      <c r="JYK90" s="888"/>
      <c r="JYL90" s="888"/>
      <c r="JYM90" s="888"/>
      <c r="JYN90" s="888"/>
      <c r="JYO90" s="888"/>
      <c r="JYP90" s="888"/>
      <c r="JYQ90" s="888"/>
      <c r="JYR90" s="888"/>
      <c r="JYS90" s="888"/>
      <c r="JYT90" s="888"/>
      <c r="JYU90" s="888"/>
      <c r="JYV90" s="888"/>
      <c r="JYW90" s="888"/>
      <c r="JYX90" s="888"/>
      <c r="JYY90" s="888"/>
      <c r="JYZ90" s="888"/>
      <c r="JZA90" s="888"/>
      <c r="JZB90" s="888"/>
      <c r="JZC90" s="888"/>
      <c r="JZD90" s="888"/>
      <c r="JZE90" s="888"/>
      <c r="JZF90" s="888"/>
      <c r="JZG90" s="888"/>
      <c r="JZH90" s="888"/>
      <c r="JZI90" s="888"/>
      <c r="JZJ90" s="888"/>
      <c r="JZK90" s="888"/>
      <c r="JZL90" s="888"/>
      <c r="JZM90" s="888"/>
      <c r="JZN90" s="888"/>
      <c r="JZO90" s="888"/>
      <c r="JZP90" s="888"/>
      <c r="JZQ90" s="888"/>
      <c r="JZR90" s="888"/>
      <c r="JZS90" s="888"/>
      <c r="JZT90" s="888"/>
      <c r="JZU90" s="888"/>
      <c r="JZV90" s="888"/>
      <c r="JZW90" s="888"/>
      <c r="JZX90" s="888"/>
      <c r="JZY90" s="888"/>
      <c r="JZZ90" s="888"/>
      <c r="KAA90" s="888"/>
      <c r="KAB90" s="888"/>
      <c r="KAC90" s="888"/>
      <c r="KAD90" s="888"/>
      <c r="KAE90" s="888"/>
      <c r="KAF90" s="888"/>
      <c r="KAG90" s="888"/>
      <c r="KAH90" s="888"/>
      <c r="KAI90" s="888"/>
      <c r="KAJ90" s="888"/>
      <c r="KAK90" s="888"/>
      <c r="KAL90" s="888"/>
      <c r="KAM90" s="888"/>
      <c r="KAN90" s="888"/>
      <c r="KAO90" s="888"/>
      <c r="KAP90" s="888"/>
      <c r="KAQ90" s="888"/>
      <c r="KAR90" s="888"/>
      <c r="KAS90" s="888"/>
      <c r="KAT90" s="888"/>
      <c r="KAU90" s="888"/>
      <c r="KAV90" s="888"/>
      <c r="KAW90" s="888"/>
      <c r="KAX90" s="888"/>
      <c r="KAY90" s="888"/>
      <c r="KAZ90" s="888"/>
      <c r="KBA90" s="888"/>
      <c r="KBB90" s="888"/>
      <c r="KBC90" s="888"/>
      <c r="KBD90" s="888"/>
      <c r="KBE90" s="888"/>
      <c r="KBF90" s="888"/>
      <c r="KBG90" s="888"/>
      <c r="KBH90" s="888"/>
      <c r="KBI90" s="888"/>
      <c r="KBJ90" s="888"/>
      <c r="KBK90" s="888"/>
      <c r="KBL90" s="888"/>
      <c r="KBM90" s="888"/>
      <c r="KBN90" s="888"/>
      <c r="KBO90" s="888"/>
      <c r="KBP90" s="888"/>
      <c r="KBQ90" s="888"/>
      <c r="KBR90" s="888"/>
      <c r="KBS90" s="888"/>
      <c r="KBT90" s="888"/>
      <c r="KBU90" s="888"/>
      <c r="KBV90" s="888"/>
      <c r="KBW90" s="888"/>
      <c r="KBX90" s="888"/>
      <c r="KBY90" s="888"/>
      <c r="KBZ90" s="888"/>
      <c r="KCA90" s="888"/>
      <c r="KCB90" s="888"/>
      <c r="KCC90" s="888"/>
      <c r="KCD90" s="888"/>
      <c r="KCE90" s="888"/>
      <c r="KCF90" s="888"/>
      <c r="KCG90" s="888"/>
      <c r="KCH90" s="888"/>
      <c r="KCI90" s="888"/>
      <c r="KCJ90" s="888"/>
      <c r="KCK90" s="888"/>
      <c r="KCL90" s="888"/>
      <c r="KCM90" s="888"/>
      <c r="KCN90" s="888"/>
      <c r="KCO90" s="888"/>
      <c r="KCP90" s="888"/>
      <c r="KCQ90" s="888"/>
      <c r="KCR90" s="888"/>
      <c r="KCS90" s="888"/>
      <c r="KCT90" s="888"/>
      <c r="KCU90" s="888"/>
      <c r="KCV90" s="888"/>
      <c r="KCW90" s="888"/>
      <c r="KCX90" s="888"/>
      <c r="KCY90" s="888"/>
      <c r="KCZ90" s="888"/>
      <c r="KDA90" s="888"/>
      <c r="KDB90" s="888"/>
      <c r="KDC90" s="888"/>
      <c r="KDD90" s="888"/>
      <c r="KDE90" s="888"/>
      <c r="KDF90" s="888"/>
      <c r="KDG90" s="888"/>
      <c r="KDH90" s="888"/>
      <c r="KDI90" s="888"/>
      <c r="KDJ90" s="888"/>
      <c r="KDK90" s="888"/>
      <c r="KDL90" s="888"/>
      <c r="KDM90" s="888"/>
      <c r="KDN90" s="888"/>
      <c r="KDO90" s="888"/>
      <c r="KDP90" s="888"/>
      <c r="KDQ90" s="888"/>
      <c r="KDR90" s="888"/>
      <c r="KDS90" s="888"/>
      <c r="KDT90" s="888"/>
      <c r="KDU90" s="888"/>
      <c r="KDV90" s="888"/>
      <c r="KDW90" s="888"/>
      <c r="KDX90" s="888"/>
      <c r="KDY90" s="888"/>
      <c r="KDZ90" s="888"/>
      <c r="KEA90" s="888"/>
      <c r="KEB90" s="888"/>
      <c r="KEC90" s="888"/>
      <c r="KED90" s="888"/>
      <c r="KEE90" s="888"/>
      <c r="KEF90" s="888"/>
      <c r="KEG90" s="888"/>
      <c r="KEH90" s="888"/>
      <c r="KEI90" s="888"/>
      <c r="KEJ90" s="888"/>
      <c r="KEK90" s="888"/>
      <c r="KEL90" s="888"/>
      <c r="KEM90" s="888"/>
      <c r="KEN90" s="888"/>
      <c r="KEO90" s="888"/>
      <c r="KEP90" s="888"/>
      <c r="KEQ90" s="888"/>
      <c r="KER90" s="888"/>
      <c r="KES90" s="888"/>
      <c r="KET90" s="888"/>
      <c r="KEU90" s="888"/>
      <c r="KEV90" s="888"/>
      <c r="KEW90" s="888"/>
      <c r="KEX90" s="888"/>
      <c r="KEY90" s="888"/>
      <c r="KEZ90" s="888"/>
      <c r="KFA90" s="888"/>
      <c r="KFB90" s="888"/>
      <c r="KFC90" s="888"/>
      <c r="KFD90" s="888"/>
      <c r="KFE90" s="888"/>
      <c r="KFF90" s="888"/>
      <c r="KFG90" s="888"/>
      <c r="KFH90" s="888"/>
      <c r="KFI90" s="888"/>
      <c r="KFJ90" s="888"/>
      <c r="KFK90" s="888"/>
      <c r="KFL90" s="888"/>
      <c r="KFM90" s="888"/>
      <c r="KFN90" s="888"/>
      <c r="KFO90" s="888"/>
      <c r="KFP90" s="888"/>
      <c r="KFQ90" s="888"/>
      <c r="KFR90" s="888"/>
      <c r="KFS90" s="888"/>
      <c r="KFT90" s="888"/>
      <c r="KFU90" s="888"/>
      <c r="KFV90" s="888"/>
      <c r="KFW90" s="888"/>
      <c r="KFX90" s="888"/>
      <c r="KFY90" s="888"/>
      <c r="KFZ90" s="888"/>
      <c r="KGA90" s="888"/>
      <c r="KGB90" s="888"/>
      <c r="KGC90" s="888"/>
      <c r="KGD90" s="888"/>
      <c r="KGE90" s="888"/>
      <c r="KGF90" s="888"/>
      <c r="KGG90" s="888"/>
      <c r="KGH90" s="888"/>
      <c r="KGI90" s="888"/>
      <c r="KGJ90" s="888"/>
      <c r="KGK90" s="888"/>
      <c r="KGL90" s="888"/>
      <c r="KGM90" s="888"/>
      <c r="KGN90" s="888"/>
      <c r="KGO90" s="888"/>
      <c r="KGP90" s="888"/>
      <c r="KGQ90" s="888"/>
      <c r="KGR90" s="888"/>
      <c r="KGS90" s="888"/>
      <c r="KGT90" s="888"/>
      <c r="KGU90" s="888"/>
      <c r="KGV90" s="888"/>
      <c r="KGW90" s="888"/>
      <c r="KGX90" s="888"/>
      <c r="KGY90" s="888"/>
      <c r="KGZ90" s="888"/>
      <c r="KHA90" s="888"/>
      <c r="KHB90" s="888"/>
      <c r="KHC90" s="888"/>
      <c r="KHD90" s="888"/>
      <c r="KHE90" s="888"/>
      <c r="KHF90" s="888"/>
      <c r="KHG90" s="888"/>
      <c r="KHH90" s="888"/>
      <c r="KHI90" s="888"/>
      <c r="KHJ90" s="888"/>
      <c r="KHK90" s="888"/>
      <c r="KHL90" s="888"/>
      <c r="KHM90" s="888"/>
      <c r="KHN90" s="888"/>
      <c r="KHO90" s="888"/>
      <c r="KHP90" s="888"/>
      <c r="KHQ90" s="888"/>
      <c r="KHR90" s="888"/>
      <c r="KHS90" s="888"/>
      <c r="KHT90" s="888"/>
      <c r="KHU90" s="888"/>
      <c r="KHV90" s="888"/>
      <c r="KHW90" s="888"/>
      <c r="KHX90" s="888"/>
      <c r="KHY90" s="888"/>
      <c r="KHZ90" s="888"/>
      <c r="KIA90" s="888"/>
      <c r="KIB90" s="888"/>
      <c r="KIC90" s="888"/>
      <c r="KID90" s="888"/>
      <c r="KIE90" s="888"/>
      <c r="KIF90" s="888"/>
      <c r="KIG90" s="888"/>
      <c r="KIH90" s="888"/>
      <c r="KII90" s="888"/>
      <c r="KIJ90" s="888"/>
      <c r="KIK90" s="888"/>
      <c r="KIL90" s="888"/>
      <c r="KIM90" s="888"/>
      <c r="KIN90" s="888"/>
      <c r="KIO90" s="888"/>
      <c r="KIP90" s="888"/>
      <c r="KIQ90" s="888"/>
      <c r="KIR90" s="888"/>
      <c r="KIS90" s="888"/>
      <c r="KIT90" s="888"/>
      <c r="KIU90" s="888"/>
      <c r="KIV90" s="888"/>
      <c r="KIW90" s="888"/>
      <c r="KIX90" s="888"/>
      <c r="KIY90" s="888"/>
      <c r="KIZ90" s="888"/>
      <c r="KJA90" s="888"/>
      <c r="KJB90" s="888"/>
      <c r="KJC90" s="888"/>
      <c r="KJD90" s="888"/>
      <c r="KJE90" s="888"/>
      <c r="KJF90" s="888"/>
      <c r="KJG90" s="888"/>
      <c r="KJH90" s="888"/>
      <c r="KJI90" s="888"/>
      <c r="KJJ90" s="888"/>
      <c r="KJK90" s="888"/>
      <c r="KJL90" s="888"/>
      <c r="KJM90" s="888"/>
      <c r="KJN90" s="888"/>
      <c r="KJO90" s="888"/>
      <c r="KJP90" s="888"/>
      <c r="KJQ90" s="888"/>
      <c r="KJR90" s="888"/>
      <c r="KJS90" s="888"/>
      <c r="KJT90" s="888"/>
      <c r="KJU90" s="888"/>
      <c r="KJV90" s="888"/>
      <c r="KJW90" s="888"/>
      <c r="KJX90" s="888"/>
      <c r="KJY90" s="888"/>
      <c r="KJZ90" s="888"/>
      <c r="KKA90" s="888"/>
      <c r="KKB90" s="888"/>
      <c r="KKC90" s="888"/>
      <c r="KKD90" s="888"/>
      <c r="KKE90" s="888"/>
      <c r="KKF90" s="888"/>
      <c r="KKG90" s="888"/>
      <c r="KKH90" s="888"/>
      <c r="KKI90" s="888"/>
      <c r="KKJ90" s="888"/>
      <c r="KKK90" s="888"/>
      <c r="KKL90" s="888"/>
      <c r="KKM90" s="888"/>
      <c r="KKN90" s="888"/>
      <c r="KKO90" s="888"/>
      <c r="KKP90" s="888"/>
      <c r="KKQ90" s="888"/>
      <c r="KKR90" s="888"/>
      <c r="KKS90" s="888"/>
      <c r="KKT90" s="888"/>
      <c r="KKU90" s="888"/>
      <c r="KKV90" s="888"/>
      <c r="KKW90" s="888"/>
      <c r="KKX90" s="888"/>
      <c r="KKY90" s="888"/>
      <c r="KKZ90" s="888"/>
      <c r="KLA90" s="888"/>
      <c r="KLB90" s="888"/>
      <c r="KLC90" s="888"/>
      <c r="KLD90" s="888"/>
      <c r="KLE90" s="888"/>
      <c r="KLF90" s="888"/>
      <c r="KLG90" s="888"/>
      <c r="KLH90" s="888"/>
      <c r="KLI90" s="888"/>
      <c r="KLJ90" s="888"/>
      <c r="KLK90" s="888"/>
      <c r="KLL90" s="888"/>
      <c r="KLM90" s="888"/>
      <c r="KLN90" s="888"/>
      <c r="KLO90" s="888"/>
      <c r="KLP90" s="888"/>
      <c r="KLQ90" s="888"/>
      <c r="KLR90" s="888"/>
      <c r="KLS90" s="888"/>
      <c r="KLT90" s="888"/>
      <c r="KLU90" s="888"/>
      <c r="KLV90" s="888"/>
      <c r="KLW90" s="888"/>
      <c r="KLX90" s="888"/>
      <c r="KLY90" s="888"/>
      <c r="KLZ90" s="888"/>
      <c r="KMA90" s="888"/>
      <c r="KMB90" s="888"/>
      <c r="KMC90" s="888"/>
      <c r="KMD90" s="888"/>
      <c r="KME90" s="888"/>
      <c r="KMF90" s="888"/>
      <c r="KMG90" s="888"/>
      <c r="KMH90" s="888"/>
      <c r="KMI90" s="888"/>
      <c r="KMJ90" s="888"/>
      <c r="KMK90" s="888"/>
      <c r="KML90" s="888"/>
      <c r="KMM90" s="888"/>
      <c r="KMN90" s="888"/>
      <c r="KMO90" s="888"/>
      <c r="KMP90" s="888"/>
      <c r="KMQ90" s="888"/>
      <c r="KMR90" s="888"/>
      <c r="KMS90" s="888"/>
      <c r="KMT90" s="888"/>
      <c r="KMU90" s="888"/>
      <c r="KMV90" s="888"/>
      <c r="KMW90" s="888"/>
      <c r="KMX90" s="888"/>
      <c r="KMY90" s="888"/>
      <c r="KMZ90" s="888"/>
      <c r="KNA90" s="888"/>
      <c r="KNB90" s="888"/>
      <c r="KNC90" s="888"/>
      <c r="KND90" s="888"/>
      <c r="KNE90" s="888"/>
      <c r="KNF90" s="888"/>
      <c r="KNG90" s="888"/>
      <c r="KNH90" s="888"/>
      <c r="KNI90" s="888"/>
      <c r="KNJ90" s="888"/>
      <c r="KNK90" s="888"/>
      <c r="KNL90" s="888"/>
      <c r="KNM90" s="888"/>
      <c r="KNN90" s="888"/>
      <c r="KNO90" s="888"/>
      <c r="KNP90" s="888"/>
      <c r="KNQ90" s="888"/>
      <c r="KNR90" s="888"/>
      <c r="KNS90" s="888"/>
      <c r="KNT90" s="888"/>
      <c r="KNU90" s="888"/>
      <c r="KNV90" s="888"/>
      <c r="KNW90" s="888"/>
      <c r="KNX90" s="888"/>
      <c r="KNY90" s="888"/>
      <c r="KNZ90" s="888"/>
      <c r="KOA90" s="888"/>
      <c r="KOB90" s="888"/>
      <c r="KOC90" s="888"/>
      <c r="KOD90" s="888"/>
      <c r="KOE90" s="888"/>
      <c r="KOF90" s="888"/>
      <c r="KOG90" s="888"/>
      <c r="KOH90" s="888"/>
      <c r="KOI90" s="888"/>
      <c r="KOJ90" s="888"/>
      <c r="KOK90" s="888"/>
      <c r="KOL90" s="888"/>
      <c r="KOM90" s="888"/>
      <c r="KON90" s="888"/>
      <c r="KOO90" s="888"/>
      <c r="KOP90" s="888"/>
      <c r="KOQ90" s="888"/>
      <c r="KOR90" s="888"/>
      <c r="KOS90" s="888"/>
      <c r="KOT90" s="888"/>
      <c r="KOU90" s="888"/>
      <c r="KOV90" s="888"/>
      <c r="KOW90" s="888"/>
      <c r="KOX90" s="888"/>
      <c r="KOY90" s="888"/>
      <c r="KOZ90" s="888"/>
      <c r="KPA90" s="888"/>
      <c r="KPB90" s="888"/>
      <c r="KPC90" s="888"/>
      <c r="KPD90" s="888"/>
      <c r="KPE90" s="888"/>
      <c r="KPF90" s="888"/>
      <c r="KPG90" s="888"/>
      <c r="KPH90" s="888"/>
      <c r="KPI90" s="888"/>
      <c r="KPJ90" s="888"/>
      <c r="KPK90" s="888"/>
      <c r="KPL90" s="888"/>
      <c r="KPM90" s="888"/>
      <c r="KPN90" s="888"/>
      <c r="KPO90" s="888"/>
      <c r="KPP90" s="888"/>
      <c r="KPQ90" s="888"/>
      <c r="KPR90" s="888"/>
      <c r="KPS90" s="888"/>
      <c r="KPT90" s="888"/>
      <c r="KPU90" s="888"/>
      <c r="KPV90" s="888"/>
      <c r="KPW90" s="888"/>
      <c r="KPX90" s="888"/>
      <c r="KPY90" s="888"/>
      <c r="KPZ90" s="888"/>
      <c r="KQA90" s="888"/>
      <c r="KQB90" s="888"/>
      <c r="KQC90" s="888"/>
      <c r="KQD90" s="888"/>
      <c r="KQE90" s="888"/>
      <c r="KQF90" s="888"/>
      <c r="KQG90" s="888"/>
      <c r="KQH90" s="888"/>
      <c r="KQI90" s="888"/>
      <c r="KQJ90" s="888"/>
      <c r="KQK90" s="888"/>
      <c r="KQL90" s="888"/>
      <c r="KQM90" s="888"/>
      <c r="KQN90" s="888"/>
      <c r="KQO90" s="888"/>
      <c r="KQP90" s="888"/>
      <c r="KQQ90" s="888"/>
      <c r="KQR90" s="888"/>
      <c r="KQS90" s="888"/>
      <c r="KQT90" s="888"/>
      <c r="KQU90" s="888"/>
      <c r="KQV90" s="888"/>
      <c r="KQW90" s="888"/>
      <c r="KQX90" s="888"/>
      <c r="KQY90" s="888"/>
      <c r="KQZ90" s="888"/>
      <c r="KRA90" s="888"/>
      <c r="KRB90" s="888"/>
      <c r="KRC90" s="888"/>
      <c r="KRD90" s="888"/>
      <c r="KRE90" s="888"/>
      <c r="KRF90" s="888"/>
      <c r="KRG90" s="888"/>
      <c r="KRH90" s="888"/>
      <c r="KRI90" s="888"/>
      <c r="KRJ90" s="888"/>
      <c r="KRK90" s="888"/>
      <c r="KRL90" s="888"/>
      <c r="KRM90" s="888"/>
      <c r="KRN90" s="888"/>
      <c r="KRO90" s="888"/>
      <c r="KRP90" s="888"/>
      <c r="KRQ90" s="888"/>
      <c r="KRR90" s="888"/>
      <c r="KRS90" s="888"/>
      <c r="KRT90" s="888"/>
      <c r="KRU90" s="888"/>
      <c r="KRV90" s="888"/>
      <c r="KRW90" s="888"/>
      <c r="KRX90" s="888"/>
      <c r="KRY90" s="888"/>
      <c r="KRZ90" s="888"/>
      <c r="KSA90" s="888"/>
      <c r="KSB90" s="888"/>
      <c r="KSC90" s="888"/>
      <c r="KSD90" s="888"/>
      <c r="KSE90" s="888"/>
      <c r="KSF90" s="888"/>
      <c r="KSG90" s="888"/>
      <c r="KSH90" s="888"/>
      <c r="KSI90" s="888"/>
      <c r="KSJ90" s="888"/>
      <c r="KSK90" s="888"/>
      <c r="KSL90" s="888"/>
      <c r="KSM90" s="888"/>
      <c r="KSN90" s="888"/>
      <c r="KSO90" s="888"/>
      <c r="KSP90" s="888"/>
      <c r="KSQ90" s="888"/>
      <c r="KSR90" s="888"/>
      <c r="KSS90" s="888"/>
      <c r="KST90" s="888"/>
      <c r="KSU90" s="888"/>
      <c r="KSV90" s="888"/>
      <c r="KSW90" s="888"/>
      <c r="KSX90" s="888"/>
      <c r="KSY90" s="888"/>
      <c r="KSZ90" s="888"/>
      <c r="KTA90" s="888"/>
      <c r="KTB90" s="888"/>
      <c r="KTC90" s="888"/>
      <c r="KTD90" s="888"/>
      <c r="KTE90" s="888"/>
      <c r="KTF90" s="888"/>
      <c r="KTG90" s="888"/>
      <c r="KTH90" s="888"/>
      <c r="KTI90" s="888"/>
      <c r="KTJ90" s="888"/>
      <c r="KTK90" s="888"/>
      <c r="KTL90" s="888"/>
      <c r="KTM90" s="888"/>
      <c r="KTN90" s="888"/>
      <c r="KTO90" s="888"/>
      <c r="KTP90" s="888"/>
      <c r="KTQ90" s="888"/>
      <c r="KTR90" s="888"/>
      <c r="KTS90" s="888"/>
      <c r="KTT90" s="888"/>
      <c r="KTU90" s="888"/>
      <c r="KTV90" s="888"/>
      <c r="KTW90" s="888"/>
      <c r="KTX90" s="888"/>
      <c r="KTY90" s="888"/>
      <c r="KTZ90" s="888"/>
      <c r="KUA90" s="888"/>
      <c r="KUB90" s="888"/>
      <c r="KUC90" s="888"/>
      <c r="KUD90" s="888"/>
      <c r="KUE90" s="888"/>
      <c r="KUF90" s="888"/>
      <c r="KUG90" s="888"/>
      <c r="KUH90" s="888"/>
      <c r="KUI90" s="888"/>
      <c r="KUJ90" s="888"/>
      <c r="KUK90" s="888"/>
      <c r="KUL90" s="888"/>
      <c r="KUM90" s="888"/>
      <c r="KUN90" s="888"/>
      <c r="KUO90" s="888"/>
      <c r="KUP90" s="888"/>
      <c r="KUQ90" s="888"/>
      <c r="KUR90" s="888"/>
      <c r="KUS90" s="888"/>
      <c r="KUT90" s="888"/>
      <c r="KUU90" s="888"/>
      <c r="KUV90" s="888"/>
      <c r="KUW90" s="888"/>
      <c r="KUX90" s="888"/>
      <c r="KUY90" s="888"/>
      <c r="KUZ90" s="888"/>
      <c r="KVA90" s="888"/>
      <c r="KVB90" s="888"/>
      <c r="KVC90" s="888"/>
      <c r="KVD90" s="888"/>
      <c r="KVE90" s="888"/>
      <c r="KVF90" s="888"/>
      <c r="KVG90" s="888"/>
      <c r="KVH90" s="888"/>
      <c r="KVI90" s="888"/>
      <c r="KVJ90" s="888"/>
      <c r="KVK90" s="888"/>
      <c r="KVL90" s="888"/>
      <c r="KVM90" s="888"/>
      <c r="KVN90" s="888"/>
      <c r="KVO90" s="888"/>
      <c r="KVP90" s="888"/>
      <c r="KVQ90" s="888"/>
      <c r="KVR90" s="888"/>
      <c r="KVS90" s="888"/>
      <c r="KVT90" s="888"/>
      <c r="KVU90" s="888"/>
      <c r="KVV90" s="888"/>
      <c r="KVW90" s="888"/>
      <c r="KVX90" s="888"/>
      <c r="KVY90" s="888"/>
      <c r="KVZ90" s="888"/>
      <c r="KWA90" s="888"/>
      <c r="KWB90" s="888"/>
      <c r="KWC90" s="888"/>
      <c r="KWD90" s="888"/>
      <c r="KWE90" s="888"/>
      <c r="KWF90" s="888"/>
      <c r="KWG90" s="888"/>
      <c r="KWH90" s="888"/>
      <c r="KWI90" s="888"/>
      <c r="KWJ90" s="888"/>
      <c r="KWK90" s="888"/>
      <c r="KWL90" s="888"/>
      <c r="KWM90" s="888"/>
      <c r="KWN90" s="888"/>
      <c r="KWO90" s="888"/>
      <c r="KWP90" s="888"/>
      <c r="KWQ90" s="888"/>
      <c r="KWR90" s="888"/>
      <c r="KWS90" s="888"/>
      <c r="KWT90" s="888"/>
      <c r="KWU90" s="888"/>
      <c r="KWV90" s="888"/>
      <c r="KWW90" s="888"/>
      <c r="KWX90" s="888"/>
      <c r="KWY90" s="888"/>
      <c r="KWZ90" s="888"/>
      <c r="KXA90" s="888"/>
      <c r="KXB90" s="888"/>
      <c r="KXC90" s="888"/>
      <c r="KXD90" s="888"/>
      <c r="KXE90" s="888"/>
      <c r="KXF90" s="888"/>
      <c r="KXG90" s="888"/>
      <c r="KXH90" s="888"/>
      <c r="KXI90" s="888"/>
      <c r="KXJ90" s="888"/>
      <c r="KXK90" s="888"/>
      <c r="KXL90" s="888"/>
      <c r="KXM90" s="888"/>
      <c r="KXN90" s="888"/>
      <c r="KXO90" s="888"/>
      <c r="KXP90" s="888"/>
      <c r="KXQ90" s="888"/>
      <c r="KXR90" s="888"/>
      <c r="KXS90" s="888"/>
      <c r="KXT90" s="888"/>
      <c r="KXU90" s="888"/>
      <c r="KXV90" s="888"/>
      <c r="KXW90" s="888"/>
      <c r="KXX90" s="888"/>
      <c r="KXY90" s="888"/>
      <c r="KXZ90" s="888"/>
      <c r="KYA90" s="888"/>
      <c r="KYB90" s="888"/>
      <c r="KYC90" s="888"/>
      <c r="KYD90" s="888"/>
      <c r="KYE90" s="888"/>
      <c r="KYF90" s="888"/>
      <c r="KYG90" s="888"/>
      <c r="KYH90" s="888"/>
      <c r="KYI90" s="888"/>
      <c r="KYJ90" s="888"/>
      <c r="KYK90" s="888"/>
      <c r="KYL90" s="888"/>
      <c r="KYM90" s="888"/>
      <c r="KYN90" s="888"/>
      <c r="KYO90" s="888"/>
      <c r="KYP90" s="888"/>
      <c r="KYQ90" s="888"/>
      <c r="KYR90" s="888"/>
      <c r="KYS90" s="888"/>
      <c r="KYT90" s="888"/>
      <c r="KYU90" s="888"/>
      <c r="KYV90" s="888"/>
      <c r="KYW90" s="888"/>
      <c r="KYX90" s="888"/>
      <c r="KYY90" s="888"/>
      <c r="KYZ90" s="888"/>
      <c r="KZA90" s="888"/>
      <c r="KZB90" s="888"/>
      <c r="KZC90" s="888"/>
      <c r="KZD90" s="888"/>
      <c r="KZE90" s="888"/>
      <c r="KZF90" s="888"/>
      <c r="KZG90" s="888"/>
      <c r="KZH90" s="888"/>
      <c r="KZI90" s="888"/>
      <c r="KZJ90" s="888"/>
      <c r="KZK90" s="888"/>
      <c r="KZL90" s="888"/>
      <c r="KZM90" s="888"/>
      <c r="KZN90" s="888"/>
      <c r="KZO90" s="888"/>
      <c r="KZP90" s="888"/>
      <c r="KZQ90" s="888"/>
      <c r="KZR90" s="888"/>
      <c r="KZS90" s="888"/>
      <c r="KZT90" s="888"/>
      <c r="KZU90" s="888"/>
      <c r="KZV90" s="888"/>
      <c r="KZW90" s="888"/>
      <c r="KZX90" s="888"/>
      <c r="KZY90" s="888"/>
      <c r="KZZ90" s="888"/>
      <c r="LAA90" s="888"/>
      <c r="LAB90" s="888"/>
      <c r="LAC90" s="888"/>
      <c r="LAD90" s="888"/>
      <c r="LAE90" s="888"/>
      <c r="LAF90" s="888"/>
      <c r="LAG90" s="888"/>
      <c r="LAH90" s="888"/>
      <c r="LAI90" s="888"/>
      <c r="LAJ90" s="888"/>
      <c r="LAK90" s="888"/>
      <c r="LAL90" s="888"/>
      <c r="LAM90" s="888"/>
      <c r="LAN90" s="888"/>
      <c r="LAO90" s="888"/>
      <c r="LAP90" s="888"/>
      <c r="LAQ90" s="888"/>
      <c r="LAR90" s="888"/>
      <c r="LAS90" s="888"/>
      <c r="LAT90" s="888"/>
      <c r="LAU90" s="888"/>
      <c r="LAV90" s="888"/>
      <c r="LAW90" s="888"/>
      <c r="LAX90" s="888"/>
      <c r="LAY90" s="888"/>
      <c r="LAZ90" s="888"/>
      <c r="LBA90" s="888"/>
      <c r="LBB90" s="888"/>
      <c r="LBC90" s="888"/>
      <c r="LBD90" s="888"/>
      <c r="LBE90" s="888"/>
      <c r="LBF90" s="888"/>
      <c r="LBG90" s="888"/>
      <c r="LBH90" s="888"/>
      <c r="LBI90" s="888"/>
      <c r="LBJ90" s="888"/>
      <c r="LBK90" s="888"/>
      <c r="LBL90" s="888"/>
      <c r="LBM90" s="888"/>
      <c r="LBN90" s="888"/>
      <c r="LBO90" s="888"/>
      <c r="LBP90" s="888"/>
      <c r="LBQ90" s="888"/>
      <c r="LBR90" s="888"/>
      <c r="LBS90" s="888"/>
      <c r="LBT90" s="888"/>
      <c r="LBU90" s="888"/>
      <c r="LBV90" s="888"/>
      <c r="LBW90" s="888"/>
      <c r="LBX90" s="888"/>
      <c r="LBY90" s="888"/>
      <c r="LBZ90" s="888"/>
      <c r="LCA90" s="888"/>
      <c r="LCB90" s="888"/>
      <c r="LCC90" s="888"/>
      <c r="LCD90" s="888"/>
      <c r="LCE90" s="888"/>
      <c r="LCF90" s="888"/>
      <c r="LCG90" s="888"/>
      <c r="LCH90" s="888"/>
      <c r="LCI90" s="888"/>
      <c r="LCJ90" s="888"/>
      <c r="LCK90" s="888"/>
      <c r="LCL90" s="888"/>
      <c r="LCM90" s="888"/>
      <c r="LCN90" s="888"/>
      <c r="LCO90" s="888"/>
      <c r="LCP90" s="888"/>
      <c r="LCQ90" s="888"/>
      <c r="LCR90" s="888"/>
      <c r="LCS90" s="888"/>
      <c r="LCT90" s="888"/>
      <c r="LCU90" s="888"/>
      <c r="LCV90" s="888"/>
      <c r="LCW90" s="888"/>
      <c r="LCX90" s="888"/>
      <c r="LCY90" s="888"/>
      <c r="LCZ90" s="888"/>
      <c r="LDA90" s="888"/>
      <c r="LDB90" s="888"/>
      <c r="LDC90" s="888"/>
      <c r="LDD90" s="888"/>
      <c r="LDE90" s="888"/>
      <c r="LDF90" s="888"/>
      <c r="LDG90" s="888"/>
      <c r="LDH90" s="888"/>
      <c r="LDI90" s="888"/>
      <c r="LDJ90" s="888"/>
      <c r="LDK90" s="888"/>
      <c r="LDL90" s="888"/>
      <c r="LDM90" s="888"/>
      <c r="LDN90" s="888"/>
      <c r="LDO90" s="888"/>
      <c r="LDP90" s="888"/>
      <c r="LDQ90" s="888"/>
      <c r="LDR90" s="888"/>
      <c r="LDS90" s="888"/>
      <c r="LDT90" s="888"/>
      <c r="LDU90" s="888"/>
      <c r="LDV90" s="888"/>
      <c r="LDW90" s="888"/>
      <c r="LDX90" s="888"/>
      <c r="LDY90" s="888"/>
      <c r="LDZ90" s="888"/>
      <c r="LEA90" s="888"/>
      <c r="LEB90" s="888"/>
      <c r="LEC90" s="888"/>
      <c r="LED90" s="888"/>
      <c r="LEE90" s="888"/>
      <c r="LEF90" s="888"/>
      <c r="LEG90" s="888"/>
      <c r="LEH90" s="888"/>
      <c r="LEI90" s="888"/>
      <c r="LEJ90" s="888"/>
      <c r="LEK90" s="888"/>
      <c r="LEL90" s="888"/>
      <c r="LEM90" s="888"/>
      <c r="LEN90" s="888"/>
      <c r="LEO90" s="888"/>
      <c r="LEP90" s="888"/>
      <c r="LEQ90" s="888"/>
      <c r="LER90" s="888"/>
      <c r="LES90" s="888"/>
      <c r="LET90" s="888"/>
      <c r="LEU90" s="888"/>
      <c r="LEV90" s="888"/>
      <c r="LEW90" s="888"/>
      <c r="LEX90" s="888"/>
      <c r="LEY90" s="888"/>
      <c r="LEZ90" s="888"/>
      <c r="LFA90" s="888"/>
      <c r="LFB90" s="888"/>
      <c r="LFC90" s="888"/>
      <c r="LFD90" s="888"/>
      <c r="LFE90" s="888"/>
      <c r="LFF90" s="888"/>
      <c r="LFG90" s="888"/>
      <c r="LFH90" s="888"/>
      <c r="LFI90" s="888"/>
      <c r="LFJ90" s="888"/>
      <c r="LFK90" s="888"/>
      <c r="LFL90" s="888"/>
      <c r="LFM90" s="888"/>
      <c r="LFN90" s="888"/>
      <c r="LFO90" s="888"/>
      <c r="LFP90" s="888"/>
      <c r="LFQ90" s="888"/>
      <c r="LFR90" s="888"/>
      <c r="LFS90" s="888"/>
      <c r="LFT90" s="888"/>
      <c r="LFU90" s="888"/>
      <c r="LFV90" s="888"/>
      <c r="LFW90" s="888"/>
      <c r="LFX90" s="888"/>
      <c r="LFY90" s="888"/>
      <c r="LFZ90" s="888"/>
      <c r="LGA90" s="888"/>
      <c r="LGB90" s="888"/>
      <c r="LGC90" s="888"/>
      <c r="LGD90" s="888"/>
      <c r="LGE90" s="888"/>
      <c r="LGF90" s="888"/>
      <c r="LGG90" s="888"/>
      <c r="LGH90" s="888"/>
      <c r="LGI90" s="888"/>
      <c r="LGJ90" s="888"/>
      <c r="LGK90" s="888"/>
      <c r="LGL90" s="888"/>
      <c r="LGM90" s="888"/>
      <c r="LGN90" s="888"/>
      <c r="LGO90" s="888"/>
      <c r="LGP90" s="888"/>
      <c r="LGQ90" s="888"/>
      <c r="LGR90" s="888"/>
      <c r="LGS90" s="888"/>
      <c r="LGT90" s="888"/>
      <c r="LGU90" s="888"/>
      <c r="LGV90" s="888"/>
      <c r="LGW90" s="888"/>
      <c r="LGX90" s="888"/>
      <c r="LGY90" s="888"/>
      <c r="LGZ90" s="888"/>
      <c r="LHA90" s="888"/>
      <c r="LHB90" s="888"/>
      <c r="LHC90" s="888"/>
      <c r="LHD90" s="888"/>
      <c r="LHE90" s="888"/>
      <c r="LHF90" s="888"/>
      <c r="LHG90" s="888"/>
      <c r="LHH90" s="888"/>
      <c r="LHI90" s="888"/>
      <c r="LHJ90" s="888"/>
      <c r="LHK90" s="888"/>
      <c r="LHL90" s="888"/>
      <c r="LHM90" s="888"/>
      <c r="LHN90" s="888"/>
      <c r="LHO90" s="888"/>
      <c r="LHP90" s="888"/>
      <c r="LHQ90" s="888"/>
      <c r="LHR90" s="888"/>
      <c r="LHS90" s="888"/>
      <c r="LHT90" s="888"/>
      <c r="LHU90" s="888"/>
      <c r="LHV90" s="888"/>
      <c r="LHW90" s="888"/>
      <c r="LHX90" s="888"/>
      <c r="LHY90" s="888"/>
      <c r="LHZ90" s="888"/>
      <c r="LIA90" s="888"/>
      <c r="LIB90" s="888"/>
      <c r="LIC90" s="888"/>
      <c r="LID90" s="888"/>
      <c r="LIE90" s="888"/>
      <c r="LIF90" s="888"/>
      <c r="LIG90" s="888"/>
      <c r="LIH90" s="888"/>
      <c r="LII90" s="888"/>
      <c r="LIJ90" s="888"/>
      <c r="LIK90" s="888"/>
      <c r="LIL90" s="888"/>
      <c r="LIM90" s="888"/>
      <c r="LIN90" s="888"/>
      <c r="LIO90" s="888"/>
      <c r="LIP90" s="888"/>
      <c r="LIQ90" s="888"/>
      <c r="LIR90" s="888"/>
      <c r="LIS90" s="888"/>
      <c r="LIT90" s="888"/>
      <c r="LIU90" s="888"/>
      <c r="LIV90" s="888"/>
      <c r="LIW90" s="888"/>
      <c r="LIX90" s="888"/>
      <c r="LIY90" s="888"/>
      <c r="LIZ90" s="888"/>
      <c r="LJA90" s="888"/>
      <c r="LJB90" s="888"/>
      <c r="LJC90" s="888"/>
      <c r="LJD90" s="888"/>
      <c r="LJE90" s="888"/>
      <c r="LJF90" s="888"/>
      <c r="LJG90" s="888"/>
      <c r="LJH90" s="888"/>
      <c r="LJI90" s="888"/>
      <c r="LJJ90" s="888"/>
      <c r="LJK90" s="888"/>
      <c r="LJL90" s="888"/>
      <c r="LJM90" s="888"/>
      <c r="LJN90" s="888"/>
      <c r="LJO90" s="888"/>
      <c r="LJP90" s="888"/>
      <c r="LJQ90" s="888"/>
      <c r="LJR90" s="888"/>
      <c r="LJS90" s="888"/>
      <c r="LJT90" s="888"/>
      <c r="LJU90" s="888"/>
      <c r="LJV90" s="888"/>
      <c r="LJW90" s="888"/>
      <c r="LJX90" s="888"/>
      <c r="LJY90" s="888"/>
      <c r="LJZ90" s="888"/>
      <c r="LKA90" s="888"/>
      <c r="LKB90" s="888"/>
      <c r="LKC90" s="888"/>
      <c r="LKD90" s="888"/>
      <c r="LKE90" s="888"/>
      <c r="LKF90" s="888"/>
      <c r="LKG90" s="888"/>
      <c r="LKH90" s="888"/>
      <c r="LKI90" s="888"/>
      <c r="LKJ90" s="888"/>
      <c r="LKK90" s="888"/>
      <c r="LKL90" s="888"/>
      <c r="LKM90" s="888"/>
      <c r="LKN90" s="888"/>
      <c r="LKO90" s="888"/>
      <c r="LKP90" s="888"/>
      <c r="LKQ90" s="888"/>
      <c r="LKR90" s="888"/>
      <c r="LKS90" s="888"/>
      <c r="LKT90" s="888"/>
      <c r="LKU90" s="888"/>
      <c r="LKV90" s="888"/>
      <c r="LKW90" s="888"/>
      <c r="LKX90" s="888"/>
      <c r="LKY90" s="888"/>
      <c r="LKZ90" s="888"/>
      <c r="LLA90" s="888"/>
      <c r="LLB90" s="888"/>
      <c r="LLC90" s="888"/>
      <c r="LLD90" s="888"/>
      <c r="LLE90" s="888"/>
      <c r="LLF90" s="888"/>
      <c r="LLG90" s="888"/>
      <c r="LLH90" s="888"/>
      <c r="LLI90" s="888"/>
      <c r="LLJ90" s="888"/>
      <c r="LLK90" s="888"/>
      <c r="LLL90" s="888"/>
      <c r="LLM90" s="888"/>
      <c r="LLN90" s="888"/>
      <c r="LLO90" s="888"/>
      <c r="LLP90" s="888"/>
      <c r="LLQ90" s="888"/>
      <c r="LLR90" s="888"/>
      <c r="LLS90" s="888"/>
      <c r="LLT90" s="888"/>
      <c r="LLU90" s="888"/>
      <c r="LLV90" s="888"/>
      <c r="LLW90" s="888"/>
      <c r="LLX90" s="888"/>
      <c r="LLY90" s="888"/>
      <c r="LLZ90" s="888"/>
      <c r="LMA90" s="888"/>
      <c r="LMB90" s="888"/>
      <c r="LMC90" s="888"/>
      <c r="LMD90" s="888"/>
      <c r="LME90" s="888"/>
      <c r="LMF90" s="888"/>
      <c r="LMG90" s="888"/>
      <c r="LMH90" s="888"/>
      <c r="LMI90" s="888"/>
      <c r="LMJ90" s="888"/>
      <c r="LMK90" s="888"/>
      <c r="LML90" s="888"/>
      <c r="LMM90" s="888"/>
      <c r="LMN90" s="888"/>
      <c r="LMO90" s="888"/>
      <c r="LMP90" s="888"/>
      <c r="LMQ90" s="888"/>
      <c r="LMR90" s="888"/>
      <c r="LMS90" s="888"/>
      <c r="LMT90" s="888"/>
      <c r="LMU90" s="888"/>
      <c r="LMV90" s="888"/>
      <c r="LMW90" s="888"/>
      <c r="LMX90" s="888"/>
      <c r="LMY90" s="888"/>
      <c r="LMZ90" s="888"/>
      <c r="LNA90" s="888"/>
      <c r="LNB90" s="888"/>
      <c r="LNC90" s="888"/>
      <c r="LND90" s="888"/>
      <c r="LNE90" s="888"/>
      <c r="LNF90" s="888"/>
      <c r="LNG90" s="888"/>
      <c r="LNH90" s="888"/>
      <c r="LNI90" s="888"/>
      <c r="LNJ90" s="888"/>
      <c r="LNK90" s="888"/>
      <c r="LNL90" s="888"/>
      <c r="LNM90" s="888"/>
      <c r="LNN90" s="888"/>
      <c r="LNO90" s="888"/>
      <c r="LNP90" s="888"/>
      <c r="LNQ90" s="888"/>
      <c r="LNR90" s="888"/>
      <c r="LNS90" s="888"/>
      <c r="LNT90" s="888"/>
      <c r="LNU90" s="888"/>
      <c r="LNV90" s="888"/>
      <c r="LNW90" s="888"/>
      <c r="LNX90" s="888"/>
      <c r="LNY90" s="888"/>
      <c r="LNZ90" s="888"/>
      <c r="LOA90" s="888"/>
      <c r="LOB90" s="888"/>
      <c r="LOC90" s="888"/>
      <c r="LOD90" s="888"/>
      <c r="LOE90" s="888"/>
      <c r="LOF90" s="888"/>
      <c r="LOG90" s="888"/>
      <c r="LOH90" s="888"/>
      <c r="LOI90" s="888"/>
      <c r="LOJ90" s="888"/>
      <c r="LOK90" s="888"/>
      <c r="LOL90" s="888"/>
      <c r="LOM90" s="888"/>
      <c r="LON90" s="888"/>
      <c r="LOO90" s="888"/>
      <c r="LOP90" s="888"/>
      <c r="LOQ90" s="888"/>
      <c r="LOR90" s="888"/>
      <c r="LOS90" s="888"/>
      <c r="LOT90" s="888"/>
      <c r="LOU90" s="888"/>
      <c r="LOV90" s="888"/>
      <c r="LOW90" s="888"/>
      <c r="LOX90" s="888"/>
      <c r="LOY90" s="888"/>
      <c r="LOZ90" s="888"/>
      <c r="LPA90" s="888"/>
      <c r="LPB90" s="888"/>
      <c r="LPC90" s="888"/>
      <c r="LPD90" s="888"/>
      <c r="LPE90" s="888"/>
      <c r="LPF90" s="888"/>
      <c r="LPG90" s="888"/>
      <c r="LPH90" s="888"/>
      <c r="LPI90" s="888"/>
      <c r="LPJ90" s="888"/>
      <c r="LPK90" s="888"/>
      <c r="LPL90" s="888"/>
      <c r="LPM90" s="888"/>
      <c r="LPN90" s="888"/>
      <c r="LPO90" s="888"/>
      <c r="LPP90" s="888"/>
      <c r="LPQ90" s="888"/>
      <c r="LPR90" s="888"/>
      <c r="LPS90" s="888"/>
      <c r="LPT90" s="888"/>
      <c r="LPU90" s="888"/>
      <c r="LPV90" s="888"/>
      <c r="LPW90" s="888"/>
      <c r="LPX90" s="888"/>
      <c r="LPY90" s="888"/>
      <c r="LPZ90" s="888"/>
      <c r="LQA90" s="888"/>
      <c r="LQB90" s="888"/>
      <c r="LQC90" s="888"/>
      <c r="LQD90" s="888"/>
      <c r="LQE90" s="888"/>
      <c r="LQF90" s="888"/>
      <c r="LQG90" s="888"/>
      <c r="LQH90" s="888"/>
      <c r="LQI90" s="888"/>
      <c r="LQJ90" s="888"/>
      <c r="LQK90" s="888"/>
      <c r="LQL90" s="888"/>
      <c r="LQM90" s="888"/>
      <c r="LQN90" s="888"/>
      <c r="LQO90" s="888"/>
      <c r="LQP90" s="888"/>
      <c r="LQQ90" s="888"/>
      <c r="LQR90" s="888"/>
      <c r="LQS90" s="888"/>
      <c r="LQT90" s="888"/>
      <c r="LQU90" s="888"/>
      <c r="LQV90" s="888"/>
      <c r="LQW90" s="888"/>
      <c r="LQX90" s="888"/>
      <c r="LQY90" s="888"/>
      <c r="LQZ90" s="888"/>
      <c r="LRA90" s="888"/>
      <c r="LRB90" s="888"/>
      <c r="LRC90" s="888"/>
      <c r="LRD90" s="888"/>
      <c r="LRE90" s="888"/>
      <c r="LRF90" s="888"/>
      <c r="LRG90" s="888"/>
      <c r="LRH90" s="888"/>
      <c r="LRI90" s="888"/>
      <c r="LRJ90" s="888"/>
      <c r="LRK90" s="888"/>
      <c r="LRL90" s="888"/>
      <c r="LRM90" s="888"/>
      <c r="LRN90" s="888"/>
      <c r="LRO90" s="888"/>
      <c r="LRP90" s="888"/>
      <c r="LRQ90" s="888"/>
      <c r="LRR90" s="888"/>
      <c r="LRS90" s="888"/>
      <c r="LRT90" s="888"/>
      <c r="LRU90" s="888"/>
      <c r="LRV90" s="888"/>
      <c r="LRW90" s="888"/>
      <c r="LRX90" s="888"/>
      <c r="LRY90" s="888"/>
      <c r="LRZ90" s="888"/>
      <c r="LSA90" s="888"/>
      <c r="LSB90" s="888"/>
      <c r="LSC90" s="888"/>
      <c r="LSD90" s="888"/>
      <c r="LSE90" s="888"/>
      <c r="LSF90" s="888"/>
      <c r="LSG90" s="888"/>
      <c r="LSH90" s="888"/>
      <c r="LSI90" s="888"/>
      <c r="LSJ90" s="888"/>
      <c r="LSK90" s="888"/>
      <c r="LSL90" s="888"/>
      <c r="LSM90" s="888"/>
      <c r="LSN90" s="888"/>
      <c r="LSO90" s="888"/>
      <c r="LSP90" s="888"/>
      <c r="LSQ90" s="888"/>
      <c r="LSR90" s="888"/>
      <c r="LSS90" s="888"/>
      <c r="LST90" s="888"/>
      <c r="LSU90" s="888"/>
      <c r="LSV90" s="888"/>
      <c r="LSW90" s="888"/>
      <c r="LSX90" s="888"/>
      <c r="LSY90" s="888"/>
      <c r="LSZ90" s="888"/>
      <c r="LTA90" s="888"/>
      <c r="LTB90" s="888"/>
      <c r="LTC90" s="888"/>
      <c r="LTD90" s="888"/>
      <c r="LTE90" s="888"/>
      <c r="LTF90" s="888"/>
      <c r="LTG90" s="888"/>
      <c r="LTH90" s="888"/>
      <c r="LTI90" s="888"/>
      <c r="LTJ90" s="888"/>
      <c r="LTK90" s="888"/>
      <c r="LTL90" s="888"/>
      <c r="LTM90" s="888"/>
      <c r="LTN90" s="888"/>
      <c r="LTO90" s="888"/>
      <c r="LTP90" s="888"/>
      <c r="LTQ90" s="888"/>
      <c r="LTR90" s="888"/>
      <c r="LTS90" s="888"/>
      <c r="LTT90" s="888"/>
      <c r="LTU90" s="888"/>
      <c r="LTV90" s="888"/>
      <c r="LTW90" s="888"/>
      <c r="LTX90" s="888"/>
      <c r="LTY90" s="888"/>
      <c r="LTZ90" s="888"/>
      <c r="LUA90" s="888"/>
      <c r="LUB90" s="888"/>
      <c r="LUC90" s="888"/>
      <c r="LUD90" s="888"/>
      <c r="LUE90" s="888"/>
      <c r="LUF90" s="888"/>
      <c r="LUG90" s="888"/>
      <c r="LUH90" s="888"/>
      <c r="LUI90" s="888"/>
      <c r="LUJ90" s="888"/>
      <c r="LUK90" s="888"/>
      <c r="LUL90" s="888"/>
      <c r="LUM90" s="888"/>
      <c r="LUN90" s="888"/>
      <c r="LUO90" s="888"/>
      <c r="LUP90" s="888"/>
      <c r="LUQ90" s="888"/>
      <c r="LUR90" s="888"/>
      <c r="LUS90" s="888"/>
      <c r="LUT90" s="888"/>
      <c r="LUU90" s="888"/>
      <c r="LUV90" s="888"/>
      <c r="LUW90" s="888"/>
      <c r="LUX90" s="888"/>
      <c r="LUY90" s="888"/>
      <c r="LUZ90" s="888"/>
      <c r="LVA90" s="888"/>
      <c r="LVB90" s="888"/>
      <c r="LVC90" s="888"/>
      <c r="LVD90" s="888"/>
      <c r="LVE90" s="888"/>
      <c r="LVF90" s="888"/>
      <c r="LVG90" s="888"/>
      <c r="LVH90" s="888"/>
      <c r="LVI90" s="888"/>
      <c r="LVJ90" s="888"/>
      <c r="LVK90" s="888"/>
      <c r="LVL90" s="888"/>
      <c r="LVM90" s="888"/>
      <c r="LVN90" s="888"/>
      <c r="LVO90" s="888"/>
      <c r="LVP90" s="888"/>
      <c r="LVQ90" s="888"/>
      <c r="LVR90" s="888"/>
      <c r="LVS90" s="888"/>
      <c r="LVT90" s="888"/>
      <c r="LVU90" s="888"/>
      <c r="LVV90" s="888"/>
      <c r="LVW90" s="888"/>
      <c r="LVX90" s="888"/>
      <c r="LVY90" s="888"/>
      <c r="LVZ90" s="888"/>
      <c r="LWA90" s="888"/>
      <c r="LWB90" s="888"/>
      <c r="LWC90" s="888"/>
      <c r="LWD90" s="888"/>
      <c r="LWE90" s="888"/>
      <c r="LWF90" s="888"/>
      <c r="LWG90" s="888"/>
      <c r="LWH90" s="888"/>
      <c r="LWI90" s="888"/>
      <c r="LWJ90" s="888"/>
      <c r="LWK90" s="888"/>
      <c r="LWL90" s="888"/>
      <c r="LWM90" s="888"/>
      <c r="LWN90" s="888"/>
      <c r="LWO90" s="888"/>
      <c r="LWP90" s="888"/>
      <c r="LWQ90" s="888"/>
      <c r="LWR90" s="888"/>
      <c r="LWS90" s="888"/>
      <c r="LWT90" s="888"/>
      <c r="LWU90" s="888"/>
      <c r="LWV90" s="888"/>
      <c r="LWW90" s="888"/>
      <c r="LWX90" s="888"/>
      <c r="LWY90" s="888"/>
      <c r="LWZ90" s="888"/>
      <c r="LXA90" s="888"/>
      <c r="LXB90" s="888"/>
      <c r="LXC90" s="888"/>
      <c r="LXD90" s="888"/>
      <c r="LXE90" s="888"/>
      <c r="LXF90" s="888"/>
      <c r="LXG90" s="888"/>
      <c r="LXH90" s="888"/>
      <c r="LXI90" s="888"/>
      <c r="LXJ90" s="888"/>
      <c r="LXK90" s="888"/>
      <c r="LXL90" s="888"/>
      <c r="LXM90" s="888"/>
      <c r="LXN90" s="888"/>
      <c r="LXO90" s="888"/>
      <c r="LXP90" s="888"/>
      <c r="LXQ90" s="888"/>
      <c r="LXR90" s="888"/>
      <c r="LXS90" s="888"/>
      <c r="LXT90" s="888"/>
      <c r="LXU90" s="888"/>
      <c r="LXV90" s="888"/>
      <c r="LXW90" s="888"/>
      <c r="LXX90" s="888"/>
      <c r="LXY90" s="888"/>
      <c r="LXZ90" s="888"/>
      <c r="LYA90" s="888"/>
      <c r="LYB90" s="888"/>
      <c r="LYC90" s="888"/>
      <c r="LYD90" s="888"/>
      <c r="LYE90" s="888"/>
      <c r="LYF90" s="888"/>
      <c r="LYG90" s="888"/>
      <c r="LYH90" s="888"/>
      <c r="LYI90" s="888"/>
      <c r="LYJ90" s="888"/>
      <c r="LYK90" s="888"/>
      <c r="LYL90" s="888"/>
      <c r="LYM90" s="888"/>
      <c r="LYN90" s="888"/>
      <c r="LYO90" s="888"/>
      <c r="LYP90" s="888"/>
      <c r="LYQ90" s="888"/>
      <c r="LYR90" s="888"/>
      <c r="LYS90" s="888"/>
      <c r="LYT90" s="888"/>
      <c r="LYU90" s="888"/>
      <c r="LYV90" s="888"/>
      <c r="LYW90" s="888"/>
      <c r="LYX90" s="888"/>
      <c r="LYY90" s="888"/>
      <c r="LYZ90" s="888"/>
      <c r="LZA90" s="888"/>
      <c r="LZB90" s="888"/>
      <c r="LZC90" s="888"/>
      <c r="LZD90" s="888"/>
      <c r="LZE90" s="888"/>
      <c r="LZF90" s="888"/>
      <c r="LZG90" s="888"/>
      <c r="LZH90" s="888"/>
      <c r="LZI90" s="888"/>
      <c r="LZJ90" s="888"/>
      <c r="LZK90" s="888"/>
      <c r="LZL90" s="888"/>
      <c r="LZM90" s="888"/>
      <c r="LZN90" s="888"/>
      <c r="LZO90" s="888"/>
      <c r="LZP90" s="888"/>
      <c r="LZQ90" s="888"/>
      <c r="LZR90" s="888"/>
      <c r="LZS90" s="888"/>
      <c r="LZT90" s="888"/>
      <c r="LZU90" s="888"/>
      <c r="LZV90" s="888"/>
      <c r="LZW90" s="888"/>
      <c r="LZX90" s="888"/>
      <c r="LZY90" s="888"/>
      <c r="LZZ90" s="888"/>
      <c r="MAA90" s="888"/>
      <c r="MAB90" s="888"/>
      <c r="MAC90" s="888"/>
      <c r="MAD90" s="888"/>
      <c r="MAE90" s="888"/>
      <c r="MAF90" s="888"/>
      <c r="MAG90" s="888"/>
      <c r="MAH90" s="888"/>
      <c r="MAI90" s="888"/>
      <c r="MAJ90" s="888"/>
      <c r="MAK90" s="888"/>
      <c r="MAL90" s="888"/>
      <c r="MAM90" s="888"/>
      <c r="MAN90" s="888"/>
      <c r="MAO90" s="888"/>
      <c r="MAP90" s="888"/>
      <c r="MAQ90" s="888"/>
      <c r="MAR90" s="888"/>
      <c r="MAS90" s="888"/>
      <c r="MAT90" s="888"/>
      <c r="MAU90" s="888"/>
      <c r="MAV90" s="888"/>
      <c r="MAW90" s="888"/>
      <c r="MAX90" s="888"/>
      <c r="MAY90" s="888"/>
      <c r="MAZ90" s="888"/>
      <c r="MBA90" s="888"/>
      <c r="MBB90" s="888"/>
      <c r="MBC90" s="888"/>
      <c r="MBD90" s="888"/>
      <c r="MBE90" s="888"/>
      <c r="MBF90" s="888"/>
      <c r="MBG90" s="888"/>
      <c r="MBH90" s="888"/>
      <c r="MBI90" s="888"/>
      <c r="MBJ90" s="888"/>
      <c r="MBK90" s="888"/>
      <c r="MBL90" s="888"/>
      <c r="MBM90" s="888"/>
      <c r="MBN90" s="888"/>
      <c r="MBO90" s="888"/>
      <c r="MBP90" s="888"/>
      <c r="MBQ90" s="888"/>
      <c r="MBR90" s="888"/>
      <c r="MBS90" s="888"/>
      <c r="MBT90" s="888"/>
      <c r="MBU90" s="888"/>
      <c r="MBV90" s="888"/>
      <c r="MBW90" s="888"/>
      <c r="MBX90" s="888"/>
      <c r="MBY90" s="888"/>
      <c r="MBZ90" s="888"/>
      <c r="MCA90" s="888"/>
      <c r="MCB90" s="888"/>
      <c r="MCC90" s="888"/>
      <c r="MCD90" s="888"/>
      <c r="MCE90" s="888"/>
      <c r="MCF90" s="888"/>
      <c r="MCG90" s="888"/>
      <c r="MCH90" s="888"/>
      <c r="MCI90" s="888"/>
      <c r="MCJ90" s="888"/>
      <c r="MCK90" s="888"/>
      <c r="MCL90" s="888"/>
      <c r="MCM90" s="888"/>
      <c r="MCN90" s="888"/>
      <c r="MCO90" s="888"/>
      <c r="MCP90" s="888"/>
      <c r="MCQ90" s="888"/>
      <c r="MCR90" s="888"/>
      <c r="MCS90" s="888"/>
      <c r="MCT90" s="888"/>
      <c r="MCU90" s="888"/>
      <c r="MCV90" s="888"/>
      <c r="MCW90" s="888"/>
      <c r="MCX90" s="888"/>
      <c r="MCY90" s="888"/>
      <c r="MCZ90" s="888"/>
      <c r="MDA90" s="888"/>
      <c r="MDB90" s="888"/>
      <c r="MDC90" s="888"/>
      <c r="MDD90" s="888"/>
      <c r="MDE90" s="888"/>
      <c r="MDF90" s="888"/>
      <c r="MDG90" s="888"/>
      <c r="MDH90" s="888"/>
      <c r="MDI90" s="888"/>
      <c r="MDJ90" s="888"/>
      <c r="MDK90" s="888"/>
      <c r="MDL90" s="888"/>
      <c r="MDM90" s="888"/>
      <c r="MDN90" s="888"/>
      <c r="MDO90" s="888"/>
      <c r="MDP90" s="888"/>
      <c r="MDQ90" s="888"/>
      <c r="MDR90" s="888"/>
      <c r="MDS90" s="888"/>
      <c r="MDT90" s="888"/>
      <c r="MDU90" s="888"/>
      <c r="MDV90" s="888"/>
      <c r="MDW90" s="888"/>
      <c r="MDX90" s="888"/>
      <c r="MDY90" s="888"/>
      <c r="MDZ90" s="888"/>
      <c r="MEA90" s="888"/>
      <c r="MEB90" s="888"/>
      <c r="MEC90" s="888"/>
      <c r="MED90" s="888"/>
      <c r="MEE90" s="888"/>
      <c r="MEF90" s="888"/>
      <c r="MEG90" s="888"/>
      <c r="MEH90" s="888"/>
      <c r="MEI90" s="888"/>
      <c r="MEJ90" s="888"/>
      <c r="MEK90" s="888"/>
      <c r="MEL90" s="888"/>
      <c r="MEM90" s="888"/>
      <c r="MEN90" s="888"/>
      <c r="MEO90" s="888"/>
      <c r="MEP90" s="888"/>
      <c r="MEQ90" s="888"/>
      <c r="MER90" s="888"/>
      <c r="MES90" s="888"/>
      <c r="MET90" s="888"/>
      <c r="MEU90" s="888"/>
      <c r="MEV90" s="888"/>
      <c r="MEW90" s="888"/>
      <c r="MEX90" s="888"/>
      <c r="MEY90" s="888"/>
      <c r="MEZ90" s="888"/>
      <c r="MFA90" s="888"/>
      <c r="MFB90" s="888"/>
      <c r="MFC90" s="888"/>
      <c r="MFD90" s="888"/>
      <c r="MFE90" s="888"/>
      <c r="MFF90" s="888"/>
      <c r="MFG90" s="888"/>
      <c r="MFH90" s="888"/>
      <c r="MFI90" s="888"/>
      <c r="MFJ90" s="888"/>
      <c r="MFK90" s="888"/>
      <c r="MFL90" s="888"/>
      <c r="MFM90" s="888"/>
      <c r="MFN90" s="888"/>
      <c r="MFO90" s="888"/>
      <c r="MFP90" s="888"/>
      <c r="MFQ90" s="888"/>
      <c r="MFR90" s="888"/>
      <c r="MFS90" s="888"/>
      <c r="MFT90" s="888"/>
      <c r="MFU90" s="888"/>
      <c r="MFV90" s="888"/>
      <c r="MFW90" s="888"/>
      <c r="MFX90" s="888"/>
      <c r="MFY90" s="888"/>
      <c r="MFZ90" s="888"/>
      <c r="MGA90" s="888"/>
      <c r="MGB90" s="888"/>
      <c r="MGC90" s="888"/>
      <c r="MGD90" s="888"/>
      <c r="MGE90" s="888"/>
      <c r="MGF90" s="888"/>
      <c r="MGG90" s="888"/>
      <c r="MGH90" s="888"/>
      <c r="MGI90" s="888"/>
      <c r="MGJ90" s="888"/>
      <c r="MGK90" s="888"/>
      <c r="MGL90" s="888"/>
      <c r="MGM90" s="888"/>
      <c r="MGN90" s="888"/>
      <c r="MGO90" s="888"/>
      <c r="MGP90" s="888"/>
      <c r="MGQ90" s="888"/>
      <c r="MGR90" s="888"/>
      <c r="MGS90" s="888"/>
      <c r="MGT90" s="888"/>
      <c r="MGU90" s="888"/>
      <c r="MGV90" s="888"/>
      <c r="MGW90" s="888"/>
      <c r="MGX90" s="888"/>
      <c r="MGY90" s="888"/>
      <c r="MGZ90" s="888"/>
      <c r="MHA90" s="888"/>
      <c r="MHB90" s="888"/>
      <c r="MHC90" s="888"/>
      <c r="MHD90" s="888"/>
      <c r="MHE90" s="888"/>
      <c r="MHF90" s="888"/>
      <c r="MHG90" s="888"/>
      <c r="MHH90" s="888"/>
      <c r="MHI90" s="888"/>
      <c r="MHJ90" s="888"/>
      <c r="MHK90" s="888"/>
      <c r="MHL90" s="888"/>
      <c r="MHM90" s="888"/>
      <c r="MHN90" s="888"/>
      <c r="MHO90" s="888"/>
      <c r="MHP90" s="888"/>
      <c r="MHQ90" s="888"/>
      <c r="MHR90" s="888"/>
      <c r="MHS90" s="888"/>
      <c r="MHT90" s="888"/>
      <c r="MHU90" s="888"/>
      <c r="MHV90" s="888"/>
      <c r="MHW90" s="888"/>
      <c r="MHX90" s="888"/>
      <c r="MHY90" s="888"/>
      <c r="MHZ90" s="888"/>
      <c r="MIA90" s="888"/>
      <c r="MIB90" s="888"/>
      <c r="MIC90" s="888"/>
      <c r="MID90" s="888"/>
      <c r="MIE90" s="888"/>
      <c r="MIF90" s="888"/>
      <c r="MIG90" s="888"/>
      <c r="MIH90" s="888"/>
      <c r="MII90" s="888"/>
      <c r="MIJ90" s="888"/>
      <c r="MIK90" s="888"/>
      <c r="MIL90" s="888"/>
      <c r="MIM90" s="888"/>
      <c r="MIN90" s="888"/>
      <c r="MIO90" s="888"/>
      <c r="MIP90" s="888"/>
      <c r="MIQ90" s="888"/>
      <c r="MIR90" s="888"/>
      <c r="MIS90" s="888"/>
      <c r="MIT90" s="888"/>
      <c r="MIU90" s="888"/>
      <c r="MIV90" s="888"/>
      <c r="MIW90" s="888"/>
      <c r="MIX90" s="888"/>
      <c r="MIY90" s="888"/>
      <c r="MIZ90" s="888"/>
      <c r="MJA90" s="888"/>
      <c r="MJB90" s="888"/>
      <c r="MJC90" s="888"/>
      <c r="MJD90" s="888"/>
      <c r="MJE90" s="888"/>
      <c r="MJF90" s="888"/>
      <c r="MJG90" s="888"/>
      <c r="MJH90" s="888"/>
      <c r="MJI90" s="888"/>
      <c r="MJJ90" s="888"/>
      <c r="MJK90" s="888"/>
      <c r="MJL90" s="888"/>
      <c r="MJM90" s="888"/>
      <c r="MJN90" s="888"/>
      <c r="MJO90" s="888"/>
      <c r="MJP90" s="888"/>
      <c r="MJQ90" s="888"/>
      <c r="MJR90" s="888"/>
      <c r="MJS90" s="888"/>
      <c r="MJT90" s="888"/>
      <c r="MJU90" s="888"/>
      <c r="MJV90" s="888"/>
      <c r="MJW90" s="888"/>
      <c r="MJX90" s="888"/>
      <c r="MJY90" s="888"/>
      <c r="MJZ90" s="888"/>
      <c r="MKA90" s="888"/>
      <c r="MKB90" s="888"/>
      <c r="MKC90" s="888"/>
      <c r="MKD90" s="888"/>
      <c r="MKE90" s="888"/>
      <c r="MKF90" s="888"/>
      <c r="MKG90" s="888"/>
      <c r="MKH90" s="888"/>
      <c r="MKI90" s="888"/>
      <c r="MKJ90" s="888"/>
      <c r="MKK90" s="888"/>
      <c r="MKL90" s="888"/>
      <c r="MKM90" s="888"/>
      <c r="MKN90" s="888"/>
      <c r="MKO90" s="888"/>
      <c r="MKP90" s="888"/>
      <c r="MKQ90" s="888"/>
      <c r="MKR90" s="888"/>
      <c r="MKS90" s="888"/>
      <c r="MKT90" s="888"/>
      <c r="MKU90" s="888"/>
      <c r="MKV90" s="888"/>
      <c r="MKW90" s="888"/>
      <c r="MKX90" s="888"/>
      <c r="MKY90" s="888"/>
      <c r="MKZ90" s="888"/>
      <c r="MLA90" s="888"/>
      <c r="MLB90" s="888"/>
      <c r="MLC90" s="888"/>
      <c r="MLD90" s="888"/>
      <c r="MLE90" s="888"/>
      <c r="MLF90" s="888"/>
      <c r="MLG90" s="888"/>
      <c r="MLH90" s="888"/>
      <c r="MLI90" s="888"/>
      <c r="MLJ90" s="888"/>
      <c r="MLK90" s="888"/>
      <c r="MLL90" s="888"/>
      <c r="MLM90" s="888"/>
      <c r="MLN90" s="888"/>
      <c r="MLO90" s="888"/>
      <c r="MLP90" s="888"/>
      <c r="MLQ90" s="888"/>
      <c r="MLR90" s="888"/>
      <c r="MLS90" s="888"/>
      <c r="MLT90" s="888"/>
      <c r="MLU90" s="888"/>
      <c r="MLV90" s="888"/>
      <c r="MLW90" s="888"/>
      <c r="MLX90" s="888"/>
      <c r="MLY90" s="888"/>
      <c r="MLZ90" s="888"/>
      <c r="MMA90" s="888"/>
      <c r="MMB90" s="888"/>
      <c r="MMC90" s="888"/>
      <c r="MMD90" s="888"/>
      <c r="MME90" s="888"/>
      <c r="MMF90" s="888"/>
      <c r="MMG90" s="888"/>
      <c r="MMH90" s="888"/>
      <c r="MMI90" s="888"/>
      <c r="MMJ90" s="888"/>
      <c r="MMK90" s="888"/>
      <c r="MML90" s="888"/>
      <c r="MMM90" s="888"/>
      <c r="MMN90" s="888"/>
      <c r="MMO90" s="888"/>
      <c r="MMP90" s="888"/>
      <c r="MMQ90" s="888"/>
      <c r="MMR90" s="888"/>
      <c r="MMS90" s="888"/>
      <c r="MMT90" s="888"/>
      <c r="MMU90" s="888"/>
      <c r="MMV90" s="888"/>
      <c r="MMW90" s="888"/>
      <c r="MMX90" s="888"/>
      <c r="MMY90" s="888"/>
      <c r="MMZ90" s="888"/>
      <c r="MNA90" s="888"/>
      <c r="MNB90" s="888"/>
      <c r="MNC90" s="888"/>
      <c r="MND90" s="888"/>
      <c r="MNE90" s="888"/>
      <c r="MNF90" s="888"/>
      <c r="MNG90" s="888"/>
      <c r="MNH90" s="888"/>
      <c r="MNI90" s="888"/>
      <c r="MNJ90" s="888"/>
      <c r="MNK90" s="888"/>
      <c r="MNL90" s="888"/>
      <c r="MNM90" s="888"/>
      <c r="MNN90" s="888"/>
      <c r="MNO90" s="888"/>
      <c r="MNP90" s="888"/>
      <c r="MNQ90" s="888"/>
      <c r="MNR90" s="888"/>
      <c r="MNS90" s="888"/>
      <c r="MNT90" s="888"/>
      <c r="MNU90" s="888"/>
      <c r="MNV90" s="888"/>
      <c r="MNW90" s="888"/>
      <c r="MNX90" s="888"/>
      <c r="MNY90" s="888"/>
      <c r="MNZ90" s="888"/>
      <c r="MOA90" s="888"/>
      <c r="MOB90" s="888"/>
      <c r="MOC90" s="888"/>
      <c r="MOD90" s="888"/>
      <c r="MOE90" s="888"/>
      <c r="MOF90" s="888"/>
      <c r="MOG90" s="888"/>
      <c r="MOH90" s="888"/>
      <c r="MOI90" s="888"/>
      <c r="MOJ90" s="888"/>
      <c r="MOK90" s="888"/>
      <c r="MOL90" s="888"/>
      <c r="MOM90" s="888"/>
      <c r="MON90" s="888"/>
      <c r="MOO90" s="888"/>
      <c r="MOP90" s="888"/>
      <c r="MOQ90" s="888"/>
      <c r="MOR90" s="888"/>
      <c r="MOS90" s="888"/>
      <c r="MOT90" s="888"/>
      <c r="MOU90" s="888"/>
      <c r="MOV90" s="888"/>
      <c r="MOW90" s="888"/>
      <c r="MOX90" s="888"/>
      <c r="MOY90" s="888"/>
      <c r="MOZ90" s="888"/>
      <c r="MPA90" s="888"/>
      <c r="MPB90" s="888"/>
      <c r="MPC90" s="888"/>
      <c r="MPD90" s="888"/>
      <c r="MPE90" s="888"/>
      <c r="MPF90" s="888"/>
      <c r="MPG90" s="888"/>
      <c r="MPH90" s="888"/>
      <c r="MPI90" s="888"/>
      <c r="MPJ90" s="888"/>
      <c r="MPK90" s="888"/>
      <c r="MPL90" s="888"/>
      <c r="MPM90" s="888"/>
      <c r="MPN90" s="888"/>
      <c r="MPO90" s="888"/>
      <c r="MPP90" s="888"/>
      <c r="MPQ90" s="888"/>
      <c r="MPR90" s="888"/>
      <c r="MPS90" s="888"/>
      <c r="MPT90" s="888"/>
      <c r="MPU90" s="888"/>
      <c r="MPV90" s="888"/>
      <c r="MPW90" s="888"/>
      <c r="MPX90" s="888"/>
      <c r="MPY90" s="888"/>
      <c r="MPZ90" s="888"/>
      <c r="MQA90" s="888"/>
      <c r="MQB90" s="888"/>
      <c r="MQC90" s="888"/>
      <c r="MQD90" s="888"/>
      <c r="MQE90" s="888"/>
      <c r="MQF90" s="888"/>
      <c r="MQG90" s="888"/>
      <c r="MQH90" s="888"/>
      <c r="MQI90" s="888"/>
      <c r="MQJ90" s="888"/>
      <c r="MQK90" s="888"/>
      <c r="MQL90" s="888"/>
      <c r="MQM90" s="888"/>
      <c r="MQN90" s="888"/>
      <c r="MQO90" s="888"/>
      <c r="MQP90" s="888"/>
      <c r="MQQ90" s="888"/>
      <c r="MQR90" s="888"/>
      <c r="MQS90" s="888"/>
      <c r="MQT90" s="888"/>
      <c r="MQU90" s="888"/>
      <c r="MQV90" s="888"/>
      <c r="MQW90" s="888"/>
      <c r="MQX90" s="888"/>
      <c r="MQY90" s="888"/>
      <c r="MQZ90" s="888"/>
      <c r="MRA90" s="888"/>
      <c r="MRB90" s="888"/>
      <c r="MRC90" s="888"/>
      <c r="MRD90" s="888"/>
      <c r="MRE90" s="888"/>
      <c r="MRF90" s="888"/>
      <c r="MRG90" s="888"/>
      <c r="MRH90" s="888"/>
      <c r="MRI90" s="888"/>
      <c r="MRJ90" s="888"/>
      <c r="MRK90" s="888"/>
      <c r="MRL90" s="888"/>
      <c r="MRM90" s="888"/>
      <c r="MRN90" s="888"/>
      <c r="MRO90" s="888"/>
      <c r="MRP90" s="888"/>
      <c r="MRQ90" s="888"/>
      <c r="MRR90" s="888"/>
      <c r="MRS90" s="888"/>
      <c r="MRT90" s="888"/>
      <c r="MRU90" s="888"/>
      <c r="MRV90" s="888"/>
      <c r="MRW90" s="888"/>
      <c r="MRX90" s="888"/>
      <c r="MRY90" s="888"/>
      <c r="MRZ90" s="888"/>
      <c r="MSA90" s="888"/>
      <c r="MSB90" s="888"/>
      <c r="MSC90" s="888"/>
      <c r="MSD90" s="888"/>
      <c r="MSE90" s="888"/>
      <c r="MSF90" s="888"/>
      <c r="MSG90" s="888"/>
      <c r="MSH90" s="888"/>
      <c r="MSI90" s="888"/>
      <c r="MSJ90" s="888"/>
      <c r="MSK90" s="888"/>
      <c r="MSL90" s="888"/>
      <c r="MSM90" s="888"/>
      <c r="MSN90" s="888"/>
      <c r="MSO90" s="888"/>
      <c r="MSP90" s="888"/>
      <c r="MSQ90" s="888"/>
      <c r="MSR90" s="888"/>
      <c r="MSS90" s="888"/>
      <c r="MST90" s="888"/>
      <c r="MSU90" s="888"/>
      <c r="MSV90" s="888"/>
      <c r="MSW90" s="888"/>
      <c r="MSX90" s="888"/>
      <c r="MSY90" s="888"/>
      <c r="MSZ90" s="888"/>
      <c r="MTA90" s="888"/>
      <c r="MTB90" s="888"/>
      <c r="MTC90" s="888"/>
      <c r="MTD90" s="888"/>
      <c r="MTE90" s="888"/>
      <c r="MTF90" s="888"/>
      <c r="MTG90" s="888"/>
      <c r="MTH90" s="888"/>
      <c r="MTI90" s="888"/>
      <c r="MTJ90" s="888"/>
      <c r="MTK90" s="888"/>
      <c r="MTL90" s="888"/>
      <c r="MTM90" s="888"/>
      <c r="MTN90" s="888"/>
      <c r="MTO90" s="888"/>
      <c r="MTP90" s="888"/>
      <c r="MTQ90" s="888"/>
      <c r="MTR90" s="888"/>
      <c r="MTS90" s="888"/>
      <c r="MTT90" s="888"/>
      <c r="MTU90" s="888"/>
      <c r="MTV90" s="888"/>
      <c r="MTW90" s="888"/>
      <c r="MTX90" s="888"/>
      <c r="MTY90" s="888"/>
      <c r="MTZ90" s="888"/>
      <c r="MUA90" s="888"/>
      <c r="MUB90" s="888"/>
      <c r="MUC90" s="888"/>
      <c r="MUD90" s="888"/>
      <c r="MUE90" s="888"/>
      <c r="MUF90" s="888"/>
      <c r="MUG90" s="888"/>
      <c r="MUH90" s="888"/>
      <c r="MUI90" s="888"/>
      <c r="MUJ90" s="888"/>
      <c r="MUK90" s="888"/>
      <c r="MUL90" s="888"/>
      <c r="MUM90" s="888"/>
      <c r="MUN90" s="888"/>
      <c r="MUO90" s="888"/>
      <c r="MUP90" s="888"/>
      <c r="MUQ90" s="888"/>
      <c r="MUR90" s="888"/>
      <c r="MUS90" s="888"/>
      <c r="MUT90" s="888"/>
      <c r="MUU90" s="888"/>
      <c r="MUV90" s="888"/>
      <c r="MUW90" s="888"/>
      <c r="MUX90" s="888"/>
      <c r="MUY90" s="888"/>
      <c r="MUZ90" s="888"/>
      <c r="MVA90" s="888"/>
      <c r="MVB90" s="888"/>
      <c r="MVC90" s="888"/>
      <c r="MVD90" s="888"/>
      <c r="MVE90" s="888"/>
      <c r="MVF90" s="888"/>
      <c r="MVG90" s="888"/>
      <c r="MVH90" s="888"/>
      <c r="MVI90" s="888"/>
      <c r="MVJ90" s="888"/>
      <c r="MVK90" s="888"/>
      <c r="MVL90" s="888"/>
      <c r="MVM90" s="888"/>
      <c r="MVN90" s="888"/>
      <c r="MVO90" s="888"/>
      <c r="MVP90" s="888"/>
      <c r="MVQ90" s="888"/>
      <c r="MVR90" s="888"/>
      <c r="MVS90" s="888"/>
      <c r="MVT90" s="888"/>
      <c r="MVU90" s="888"/>
      <c r="MVV90" s="888"/>
      <c r="MVW90" s="888"/>
      <c r="MVX90" s="888"/>
      <c r="MVY90" s="888"/>
      <c r="MVZ90" s="888"/>
      <c r="MWA90" s="888"/>
      <c r="MWB90" s="888"/>
      <c r="MWC90" s="888"/>
      <c r="MWD90" s="888"/>
      <c r="MWE90" s="888"/>
      <c r="MWF90" s="888"/>
      <c r="MWG90" s="888"/>
      <c r="MWH90" s="888"/>
      <c r="MWI90" s="888"/>
      <c r="MWJ90" s="888"/>
      <c r="MWK90" s="888"/>
      <c r="MWL90" s="888"/>
      <c r="MWM90" s="888"/>
      <c r="MWN90" s="888"/>
      <c r="MWO90" s="888"/>
      <c r="MWP90" s="888"/>
      <c r="MWQ90" s="888"/>
      <c r="MWR90" s="888"/>
      <c r="MWS90" s="888"/>
      <c r="MWT90" s="888"/>
      <c r="MWU90" s="888"/>
      <c r="MWV90" s="888"/>
      <c r="MWW90" s="888"/>
      <c r="MWX90" s="888"/>
      <c r="MWY90" s="888"/>
      <c r="MWZ90" s="888"/>
      <c r="MXA90" s="888"/>
      <c r="MXB90" s="888"/>
      <c r="MXC90" s="888"/>
      <c r="MXD90" s="888"/>
      <c r="MXE90" s="888"/>
      <c r="MXF90" s="888"/>
      <c r="MXG90" s="888"/>
      <c r="MXH90" s="888"/>
      <c r="MXI90" s="888"/>
      <c r="MXJ90" s="888"/>
      <c r="MXK90" s="888"/>
      <c r="MXL90" s="888"/>
      <c r="MXM90" s="888"/>
      <c r="MXN90" s="888"/>
      <c r="MXO90" s="888"/>
      <c r="MXP90" s="888"/>
      <c r="MXQ90" s="888"/>
      <c r="MXR90" s="888"/>
      <c r="MXS90" s="888"/>
      <c r="MXT90" s="888"/>
      <c r="MXU90" s="888"/>
      <c r="MXV90" s="888"/>
      <c r="MXW90" s="888"/>
      <c r="MXX90" s="888"/>
      <c r="MXY90" s="888"/>
      <c r="MXZ90" s="888"/>
      <c r="MYA90" s="888"/>
      <c r="MYB90" s="888"/>
      <c r="MYC90" s="888"/>
      <c r="MYD90" s="888"/>
      <c r="MYE90" s="888"/>
      <c r="MYF90" s="888"/>
      <c r="MYG90" s="888"/>
      <c r="MYH90" s="888"/>
      <c r="MYI90" s="888"/>
      <c r="MYJ90" s="888"/>
      <c r="MYK90" s="888"/>
      <c r="MYL90" s="888"/>
      <c r="MYM90" s="888"/>
      <c r="MYN90" s="888"/>
      <c r="MYO90" s="888"/>
      <c r="MYP90" s="888"/>
      <c r="MYQ90" s="888"/>
      <c r="MYR90" s="888"/>
      <c r="MYS90" s="888"/>
      <c r="MYT90" s="888"/>
      <c r="MYU90" s="888"/>
      <c r="MYV90" s="888"/>
      <c r="MYW90" s="888"/>
      <c r="MYX90" s="888"/>
      <c r="MYY90" s="888"/>
      <c r="MYZ90" s="888"/>
      <c r="MZA90" s="888"/>
      <c r="MZB90" s="888"/>
      <c r="MZC90" s="888"/>
      <c r="MZD90" s="888"/>
      <c r="MZE90" s="888"/>
      <c r="MZF90" s="888"/>
      <c r="MZG90" s="888"/>
      <c r="MZH90" s="888"/>
      <c r="MZI90" s="888"/>
      <c r="MZJ90" s="888"/>
      <c r="MZK90" s="888"/>
      <c r="MZL90" s="888"/>
      <c r="MZM90" s="888"/>
      <c r="MZN90" s="888"/>
      <c r="MZO90" s="888"/>
      <c r="MZP90" s="888"/>
      <c r="MZQ90" s="888"/>
      <c r="MZR90" s="888"/>
      <c r="MZS90" s="888"/>
      <c r="MZT90" s="888"/>
      <c r="MZU90" s="888"/>
      <c r="MZV90" s="888"/>
      <c r="MZW90" s="888"/>
      <c r="MZX90" s="888"/>
      <c r="MZY90" s="888"/>
      <c r="MZZ90" s="888"/>
      <c r="NAA90" s="888"/>
      <c r="NAB90" s="888"/>
      <c r="NAC90" s="888"/>
      <c r="NAD90" s="888"/>
      <c r="NAE90" s="888"/>
      <c r="NAF90" s="888"/>
      <c r="NAG90" s="888"/>
      <c r="NAH90" s="888"/>
      <c r="NAI90" s="888"/>
      <c r="NAJ90" s="888"/>
      <c r="NAK90" s="888"/>
      <c r="NAL90" s="888"/>
      <c r="NAM90" s="888"/>
      <c r="NAN90" s="888"/>
      <c r="NAO90" s="888"/>
      <c r="NAP90" s="888"/>
      <c r="NAQ90" s="888"/>
      <c r="NAR90" s="888"/>
      <c r="NAS90" s="888"/>
      <c r="NAT90" s="888"/>
      <c r="NAU90" s="888"/>
      <c r="NAV90" s="888"/>
      <c r="NAW90" s="888"/>
      <c r="NAX90" s="888"/>
      <c r="NAY90" s="888"/>
      <c r="NAZ90" s="888"/>
      <c r="NBA90" s="888"/>
      <c r="NBB90" s="888"/>
      <c r="NBC90" s="888"/>
      <c r="NBD90" s="888"/>
      <c r="NBE90" s="888"/>
      <c r="NBF90" s="888"/>
      <c r="NBG90" s="888"/>
      <c r="NBH90" s="888"/>
      <c r="NBI90" s="888"/>
      <c r="NBJ90" s="888"/>
      <c r="NBK90" s="888"/>
      <c r="NBL90" s="888"/>
      <c r="NBM90" s="888"/>
      <c r="NBN90" s="888"/>
      <c r="NBO90" s="888"/>
      <c r="NBP90" s="888"/>
      <c r="NBQ90" s="888"/>
      <c r="NBR90" s="888"/>
      <c r="NBS90" s="888"/>
      <c r="NBT90" s="888"/>
      <c r="NBU90" s="888"/>
      <c r="NBV90" s="888"/>
      <c r="NBW90" s="888"/>
      <c r="NBX90" s="888"/>
      <c r="NBY90" s="888"/>
      <c r="NBZ90" s="888"/>
      <c r="NCA90" s="888"/>
      <c r="NCB90" s="888"/>
      <c r="NCC90" s="888"/>
      <c r="NCD90" s="888"/>
      <c r="NCE90" s="888"/>
      <c r="NCF90" s="888"/>
      <c r="NCG90" s="888"/>
      <c r="NCH90" s="888"/>
      <c r="NCI90" s="888"/>
      <c r="NCJ90" s="888"/>
      <c r="NCK90" s="888"/>
      <c r="NCL90" s="888"/>
      <c r="NCM90" s="888"/>
      <c r="NCN90" s="888"/>
      <c r="NCO90" s="888"/>
      <c r="NCP90" s="888"/>
      <c r="NCQ90" s="888"/>
      <c r="NCR90" s="888"/>
      <c r="NCS90" s="888"/>
      <c r="NCT90" s="888"/>
      <c r="NCU90" s="888"/>
      <c r="NCV90" s="888"/>
      <c r="NCW90" s="888"/>
      <c r="NCX90" s="888"/>
      <c r="NCY90" s="888"/>
      <c r="NCZ90" s="888"/>
      <c r="NDA90" s="888"/>
      <c r="NDB90" s="888"/>
      <c r="NDC90" s="888"/>
      <c r="NDD90" s="888"/>
      <c r="NDE90" s="888"/>
      <c r="NDF90" s="888"/>
      <c r="NDG90" s="888"/>
      <c r="NDH90" s="888"/>
      <c r="NDI90" s="888"/>
      <c r="NDJ90" s="888"/>
      <c r="NDK90" s="888"/>
      <c r="NDL90" s="888"/>
      <c r="NDM90" s="888"/>
      <c r="NDN90" s="888"/>
      <c r="NDO90" s="888"/>
      <c r="NDP90" s="888"/>
      <c r="NDQ90" s="888"/>
      <c r="NDR90" s="888"/>
      <c r="NDS90" s="888"/>
      <c r="NDT90" s="888"/>
      <c r="NDU90" s="888"/>
      <c r="NDV90" s="888"/>
      <c r="NDW90" s="888"/>
      <c r="NDX90" s="888"/>
      <c r="NDY90" s="888"/>
      <c r="NDZ90" s="888"/>
      <c r="NEA90" s="888"/>
      <c r="NEB90" s="888"/>
      <c r="NEC90" s="888"/>
      <c r="NED90" s="888"/>
      <c r="NEE90" s="888"/>
      <c r="NEF90" s="888"/>
      <c r="NEG90" s="888"/>
      <c r="NEH90" s="888"/>
      <c r="NEI90" s="888"/>
      <c r="NEJ90" s="888"/>
      <c r="NEK90" s="888"/>
      <c r="NEL90" s="888"/>
      <c r="NEM90" s="888"/>
      <c r="NEN90" s="888"/>
      <c r="NEO90" s="888"/>
      <c r="NEP90" s="888"/>
      <c r="NEQ90" s="888"/>
      <c r="NER90" s="888"/>
      <c r="NES90" s="888"/>
      <c r="NET90" s="888"/>
      <c r="NEU90" s="888"/>
      <c r="NEV90" s="888"/>
      <c r="NEW90" s="888"/>
      <c r="NEX90" s="888"/>
      <c r="NEY90" s="888"/>
      <c r="NEZ90" s="888"/>
      <c r="NFA90" s="888"/>
      <c r="NFB90" s="888"/>
      <c r="NFC90" s="888"/>
      <c r="NFD90" s="888"/>
      <c r="NFE90" s="888"/>
      <c r="NFF90" s="888"/>
      <c r="NFG90" s="888"/>
      <c r="NFH90" s="888"/>
      <c r="NFI90" s="888"/>
      <c r="NFJ90" s="888"/>
      <c r="NFK90" s="888"/>
      <c r="NFL90" s="888"/>
      <c r="NFM90" s="888"/>
      <c r="NFN90" s="888"/>
      <c r="NFO90" s="888"/>
      <c r="NFP90" s="888"/>
      <c r="NFQ90" s="888"/>
      <c r="NFR90" s="888"/>
      <c r="NFS90" s="888"/>
      <c r="NFT90" s="888"/>
      <c r="NFU90" s="888"/>
      <c r="NFV90" s="888"/>
      <c r="NFW90" s="888"/>
      <c r="NFX90" s="888"/>
      <c r="NFY90" s="888"/>
      <c r="NFZ90" s="888"/>
      <c r="NGA90" s="888"/>
      <c r="NGB90" s="888"/>
      <c r="NGC90" s="888"/>
      <c r="NGD90" s="888"/>
      <c r="NGE90" s="888"/>
      <c r="NGF90" s="888"/>
      <c r="NGG90" s="888"/>
      <c r="NGH90" s="888"/>
      <c r="NGI90" s="888"/>
      <c r="NGJ90" s="888"/>
      <c r="NGK90" s="888"/>
      <c r="NGL90" s="888"/>
      <c r="NGM90" s="888"/>
      <c r="NGN90" s="888"/>
      <c r="NGO90" s="888"/>
      <c r="NGP90" s="888"/>
      <c r="NGQ90" s="888"/>
      <c r="NGR90" s="888"/>
      <c r="NGS90" s="888"/>
      <c r="NGT90" s="888"/>
      <c r="NGU90" s="888"/>
      <c r="NGV90" s="888"/>
      <c r="NGW90" s="888"/>
      <c r="NGX90" s="888"/>
      <c r="NGY90" s="888"/>
      <c r="NGZ90" s="888"/>
      <c r="NHA90" s="888"/>
      <c r="NHB90" s="888"/>
      <c r="NHC90" s="888"/>
      <c r="NHD90" s="888"/>
      <c r="NHE90" s="888"/>
      <c r="NHF90" s="888"/>
      <c r="NHG90" s="888"/>
      <c r="NHH90" s="888"/>
      <c r="NHI90" s="888"/>
      <c r="NHJ90" s="888"/>
      <c r="NHK90" s="888"/>
      <c r="NHL90" s="888"/>
      <c r="NHM90" s="888"/>
      <c r="NHN90" s="888"/>
      <c r="NHO90" s="888"/>
      <c r="NHP90" s="888"/>
      <c r="NHQ90" s="888"/>
      <c r="NHR90" s="888"/>
      <c r="NHS90" s="888"/>
      <c r="NHT90" s="888"/>
      <c r="NHU90" s="888"/>
      <c r="NHV90" s="888"/>
      <c r="NHW90" s="888"/>
      <c r="NHX90" s="888"/>
      <c r="NHY90" s="888"/>
      <c r="NHZ90" s="888"/>
      <c r="NIA90" s="888"/>
      <c r="NIB90" s="888"/>
      <c r="NIC90" s="888"/>
      <c r="NID90" s="888"/>
      <c r="NIE90" s="888"/>
      <c r="NIF90" s="888"/>
      <c r="NIG90" s="888"/>
      <c r="NIH90" s="888"/>
      <c r="NII90" s="888"/>
      <c r="NIJ90" s="888"/>
      <c r="NIK90" s="888"/>
      <c r="NIL90" s="888"/>
      <c r="NIM90" s="888"/>
      <c r="NIN90" s="888"/>
      <c r="NIO90" s="888"/>
      <c r="NIP90" s="888"/>
      <c r="NIQ90" s="888"/>
      <c r="NIR90" s="888"/>
      <c r="NIS90" s="888"/>
      <c r="NIT90" s="888"/>
      <c r="NIU90" s="888"/>
      <c r="NIV90" s="888"/>
      <c r="NIW90" s="888"/>
      <c r="NIX90" s="888"/>
      <c r="NIY90" s="888"/>
      <c r="NIZ90" s="888"/>
      <c r="NJA90" s="888"/>
      <c r="NJB90" s="888"/>
      <c r="NJC90" s="888"/>
      <c r="NJD90" s="888"/>
      <c r="NJE90" s="888"/>
      <c r="NJF90" s="888"/>
      <c r="NJG90" s="888"/>
      <c r="NJH90" s="888"/>
      <c r="NJI90" s="888"/>
      <c r="NJJ90" s="888"/>
      <c r="NJK90" s="888"/>
      <c r="NJL90" s="888"/>
      <c r="NJM90" s="888"/>
      <c r="NJN90" s="888"/>
      <c r="NJO90" s="888"/>
      <c r="NJP90" s="888"/>
      <c r="NJQ90" s="888"/>
      <c r="NJR90" s="888"/>
      <c r="NJS90" s="888"/>
      <c r="NJT90" s="888"/>
      <c r="NJU90" s="888"/>
      <c r="NJV90" s="888"/>
      <c r="NJW90" s="888"/>
      <c r="NJX90" s="888"/>
      <c r="NJY90" s="888"/>
      <c r="NJZ90" s="888"/>
      <c r="NKA90" s="888"/>
      <c r="NKB90" s="888"/>
      <c r="NKC90" s="888"/>
      <c r="NKD90" s="888"/>
      <c r="NKE90" s="888"/>
      <c r="NKF90" s="888"/>
      <c r="NKG90" s="888"/>
      <c r="NKH90" s="888"/>
      <c r="NKI90" s="888"/>
      <c r="NKJ90" s="888"/>
      <c r="NKK90" s="888"/>
      <c r="NKL90" s="888"/>
      <c r="NKM90" s="888"/>
      <c r="NKN90" s="888"/>
      <c r="NKO90" s="888"/>
      <c r="NKP90" s="888"/>
      <c r="NKQ90" s="888"/>
      <c r="NKR90" s="888"/>
      <c r="NKS90" s="888"/>
      <c r="NKT90" s="888"/>
      <c r="NKU90" s="888"/>
      <c r="NKV90" s="888"/>
      <c r="NKW90" s="888"/>
      <c r="NKX90" s="888"/>
      <c r="NKY90" s="888"/>
      <c r="NKZ90" s="888"/>
      <c r="NLA90" s="888"/>
      <c r="NLB90" s="888"/>
      <c r="NLC90" s="888"/>
      <c r="NLD90" s="888"/>
      <c r="NLE90" s="888"/>
      <c r="NLF90" s="888"/>
      <c r="NLG90" s="888"/>
      <c r="NLH90" s="888"/>
      <c r="NLI90" s="888"/>
      <c r="NLJ90" s="888"/>
      <c r="NLK90" s="888"/>
      <c r="NLL90" s="888"/>
      <c r="NLM90" s="888"/>
      <c r="NLN90" s="888"/>
      <c r="NLO90" s="888"/>
      <c r="NLP90" s="888"/>
      <c r="NLQ90" s="888"/>
      <c r="NLR90" s="888"/>
      <c r="NLS90" s="888"/>
      <c r="NLT90" s="888"/>
      <c r="NLU90" s="888"/>
      <c r="NLV90" s="888"/>
      <c r="NLW90" s="888"/>
      <c r="NLX90" s="888"/>
      <c r="NLY90" s="888"/>
      <c r="NLZ90" s="888"/>
      <c r="NMA90" s="888"/>
      <c r="NMB90" s="888"/>
      <c r="NMC90" s="888"/>
      <c r="NMD90" s="888"/>
      <c r="NME90" s="888"/>
      <c r="NMF90" s="888"/>
      <c r="NMG90" s="888"/>
      <c r="NMH90" s="888"/>
      <c r="NMI90" s="888"/>
      <c r="NMJ90" s="888"/>
      <c r="NMK90" s="888"/>
      <c r="NML90" s="888"/>
      <c r="NMM90" s="888"/>
      <c r="NMN90" s="888"/>
      <c r="NMO90" s="888"/>
      <c r="NMP90" s="888"/>
      <c r="NMQ90" s="888"/>
      <c r="NMR90" s="888"/>
      <c r="NMS90" s="888"/>
      <c r="NMT90" s="888"/>
      <c r="NMU90" s="888"/>
      <c r="NMV90" s="888"/>
      <c r="NMW90" s="888"/>
      <c r="NMX90" s="888"/>
      <c r="NMY90" s="888"/>
      <c r="NMZ90" s="888"/>
      <c r="NNA90" s="888"/>
      <c r="NNB90" s="888"/>
      <c r="NNC90" s="888"/>
      <c r="NND90" s="888"/>
      <c r="NNE90" s="888"/>
      <c r="NNF90" s="888"/>
      <c r="NNG90" s="888"/>
      <c r="NNH90" s="888"/>
      <c r="NNI90" s="888"/>
      <c r="NNJ90" s="888"/>
      <c r="NNK90" s="888"/>
      <c r="NNL90" s="888"/>
      <c r="NNM90" s="888"/>
      <c r="NNN90" s="888"/>
      <c r="NNO90" s="888"/>
      <c r="NNP90" s="888"/>
      <c r="NNQ90" s="888"/>
      <c r="NNR90" s="888"/>
      <c r="NNS90" s="888"/>
      <c r="NNT90" s="888"/>
      <c r="NNU90" s="888"/>
      <c r="NNV90" s="888"/>
      <c r="NNW90" s="888"/>
      <c r="NNX90" s="888"/>
      <c r="NNY90" s="888"/>
      <c r="NNZ90" s="888"/>
      <c r="NOA90" s="888"/>
      <c r="NOB90" s="888"/>
      <c r="NOC90" s="888"/>
      <c r="NOD90" s="888"/>
      <c r="NOE90" s="888"/>
      <c r="NOF90" s="888"/>
      <c r="NOG90" s="888"/>
      <c r="NOH90" s="888"/>
      <c r="NOI90" s="888"/>
      <c r="NOJ90" s="888"/>
      <c r="NOK90" s="888"/>
      <c r="NOL90" s="888"/>
      <c r="NOM90" s="888"/>
      <c r="NON90" s="888"/>
      <c r="NOO90" s="888"/>
      <c r="NOP90" s="888"/>
      <c r="NOQ90" s="888"/>
      <c r="NOR90" s="888"/>
      <c r="NOS90" s="888"/>
      <c r="NOT90" s="888"/>
      <c r="NOU90" s="888"/>
      <c r="NOV90" s="888"/>
      <c r="NOW90" s="888"/>
      <c r="NOX90" s="888"/>
      <c r="NOY90" s="888"/>
      <c r="NOZ90" s="888"/>
      <c r="NPA90" s="888"/>
      <c r="NPB90" s="888"/>
      <c r="NPC90" s="888"/>
      <c r="NPD90" s="888"/>
      <c r="NPE90" s="888"/>
      <c r="NPF90" s="888"/>
      <c r="NPG90" s="888"/>
      <c r="NPH90" s="888"/>
      <c r="NPI90" s="888"/>
      <c r="NPJ90" s="888"/>
      <c r="NPK90" s="888"/>
      <c r="NPL90" s="888"/>
      <c r="NPM90" s="888"/>
      <c r="NPN90" s="888"/>
      <c r="NPO90" s="888"/>
      <c r="NPP90" s="888"/>
      <c r="NPQ90" s="888"/>
      <c r="NPR90" s="888"/>
      <c r="NPS90" s="888"/>
      <c r="NPT90" s="888"/>
      <c r="NPU90" s="888"/>
      <c r="NPV90" s="888"/>
      <c r="NPW90" s="888"/>
      <c r="NPX90" s="888"/>
      <c r="NPY90" s="888"/>
      <c r="NPZ90" s="888"/>
      <c r="NQA90" s="888"/>
      <c r="NQB90" s="888"/>
      <c r="NQC90" s="888"/>
      <c r="NQD90" s="888"/>
      <c r="NQE90" s="888"/>
      <c r="NQF90" s="888"/>
      <c r="NQG90" s="888"/>
      <c r="NQH90" s="888"/>
      <c r="NQI90" s="888"/>
      <c r="NQJ90" s="888"/>
      <c r="NQK90" s="888"/>
      <c r="NQL90" s="888"/>
      <c r="NQM90" s="888"/>
      <c r="NQN90" s="888"/>
      <c r="NQO90" s="888"/>
      <c r="NQP90" s="888"/>
      <c r="NQQ90" s="888"/>
      <c r="NQR90" s="888"/>
      <c r="NQS90" s="888"/>
      <c r="NQT90" s="888"/>
      <c r="NQU90" s="888"/>
      <c r="NQV90" s="888"/>
      <c r="NQW90" s="888"/>
      <c r="NQX90" s="888"/>
      <c r="NQY90" s="888"/>
      <c r="NQZ90" s="888"/>
      <c r="NRA90" s="888"/>
      <c r="NRB90" s="888"/>
      <c r="NRC90" s="888"/>
      <c r="NRD90" s="888"/>
      <c r="NRE90" s="888"/>
      <c r="NRF90" s="888"/>
      <c r="NRG90" s="888"/>
      <c r="NRH90" s="888"/>
      <c r="NRI90" s="888"/>
      <c r="NRJ90" s="888"/>
      <c r="NRK90" s="888"/>
      <c r="NRL90" s="888"/>
      <c r="NRM90" s="888"/>
      <c r="NRN90" s="888"/>
      <c r="NRO90" s="888"/>
      <c r="NRP90" s="888"/>
      <c r="NRQ90" s="888"/>
      <c r="NRR90" s="888"/>
      <c r="NRS90" s="888"/>
      <c r="NRT90" s="888"/>
      <c r="NRU90" s="888"/>
      <c r="NRV90" s="888"/>
      <c r="NRW90" s="888"/>
      <c r="NRX90" s="888"/>
      <c r="NRY90" s="888"/>
      <c r="NRZ90" s="888"/>
      <c r="NSA90" s="888"/>
      <c r="NSB90" s="888"/>
      <c r="NSC90" s="888"/>
      <c r="NSD90" s="888"/>
      <c r="NSE90" s="888"/>
      <c r="NSF90" s="888"/>
      <c r="NSG90" s="888"/>
      <c r="NSH90" s="888"/>
      <c r="NSI90" s="888"/>
      <c r="NSJ90" s="888"/>
      <c r="NSK90" s="888"/>
      <c r="NSL90" s="888"/>
      <c r="NSM90" s="888"/>
      <c r="NSN90" s="888"/>
      <c r="NSO90" s="888"/>
      <c r="NSP90" s="888"/>
      <c r="NSQ90" s="888"/>
      <c r="NSR90" s="888"/>
      <c r="NSS90" s="888"/>
      <c r="NST90" s="888"/>
      <c r="NSU90" s="888"/>
      <c r="NSV90" s="888"/>
      <c r="NSW90" s="888"/>
      <c r="NSX90" s="888"/>
      <c r="NSY90" s="888"/>
      <c r="NSZ90" s="888"/>
      <c r="NTA90" s="888"/>
      <c r="NTB90" s="888"/>
      <c r="NTC90" s="888"/>
      <c r="NTD90" s="888"/>
      <c r="NTE90" s="888"/>
      <c r="NTF90" s="888"/>
      <c r="NTG90" s="888"/>
      <c r="NTH90" s="888"/>
      <c r="NTI90" s="888"/>
      <c r="NTJ90" s="888"/>
      <c r="NTK90" s="888"/>
      <c r="NTL90" s="888"/>
      <c r="NTM90" s="888"/>
      <c r="NTN90" s="888"/>
      <c r="NTO90" s="888"/>
      <c r="NTP90" s="888"/>
      <c r="NTQ90" s="888"/>
      <c r="NTR90" s="888"/>
      <c r="NTS90" s="888"/>
      <c r="NTT90" s="888"/>
      <c r="NTU90" s="888"/>
      <c r="NTV90" s="888"/>
      <c r="NTW90" s="888"/>
      <c r="NTX90" s="888"/>
      <c r="NTY90" s="888"/>
      <c r="NTZ90" s="888"/>
      <c r="NUA90" s="888"/>
      <c r="NUB90" s="888"/>
      <c r="NUC90" s="888"/>
      <c r="NUD90" s="888"/>
      <c r="NUE90" s="888"/>
      <c r="NUF90" s="888"/>
      <c r="NUG90" s="888"/>
      <c r="NUH90" s="888"/>
      <c r="NUI90" s="888"/>
      <c r="NUJ90" s="888"/>
      <c r="NUK90" s="888"/>
      <c r="NUL90" s="888"/>
      <c r="NUM90" s="888"/>
      <c r="NUN90" s="888"/>
      <c r="NUO90" s="888"/>
      <c r="NUP90" s="888"/>
      <c r="NUQ90" s="888"/>
      <c r="NUR90" s="888"/>
      <c r="NUS90" s="888"/>
      <c r="NUT90" s="888"/>
      <c r="NUU90" s="888"/>
      <c r="NUV90" s="888"/>
      <c r="NUW90" s="888"/>
      <c r="NUX90" s="888"/>
      <c r="NUY90" s="888"/>
      <c r="NUZ90" s="888"/>
      <c r="NVA90" s="888"/>
      <c r="NVB90" s="888"/>
      <c r="NVC90" s="888"/>
      <c r="NVD90" s="888"/>
      <c r="NVE90" s="888"/>
      <c r="NVF90" s="888"/>
      <c r="NVG90" s="888"/>
      <c r="NVH90" s="888"/>
      <c r="NVI90" s="888"/>
      <c r="NVJ90" s="888"/>
      <c r="NVK90" s="888"/>
      <c r="NVL90" s="888"/>
      <c r="NVM90" s="888"/>
      <c r="NVN90" s="888"/>
      <c r="NVO90" s="888"/>
      <c r="NVP90" s="888"/>
      <c r="NVQ90" s="888"/>
      <c r="NVR90" s="888"/>
      <c r="NVS90" s="888"/>
      <c r="NVT90" s="888"/>
      <c r="NVU90" s="888"/>
      <c r="NVV90" s="888"/>
      <c r="NVW90" s="888"/>
      <c r="NVX90" s="888"/>
      <c r="NVY90" s="888"/>
      <c r="NVZ90" s="888"/>
      <c r="NWA90" s="888"/>
      <c r="NWB90" s="888"/>
      <c r="NWC90" s="888"/>
      <c r="NWD90" s="888"/>
      <c r="NWE90" s="888"/>
      <c r="NWF90" s="888"/>
      <c r="NWG90" s="888"/>
      <c r="NWH90" s="888"/>
      <c r="NWI90" s="888"/>
      <c r="NWJ90" s="888"/>
      <c r="NWK90" s="888"/>
      <c r="NWL90" s="888"/>
      <c r="NWM90" s="888"/>
      <c r="NWN90" s="888"/>
      <c r="NWO90" s="888"/>
      <c r="NWP90" s="888"/>
      <c r="NWQ90" s="888"/>
      <c r="NWR90" s="888"/>
      <c r="NWS90" s="888"/>
      <c r="NWT90" s="888"/>
      <c r="NWU90" s="888"/>
      <c r="NWV90" s="888"/>
      <c r="NWW90" s="888"/>
      <c r="NWX90" s="888"/>
      <c r="NWY90" s="888"/>
      <c r="NWZ90" s="888"/>
      <c r="NXA90" s="888"/>
      <c r="NXB90" s="888"/>
      <c r="NXC90" s="888"/>
      <c r="NXD90" s="888"/>
      <c r="NXE90" s="888"/>
      <c r="NXF90" s="888"/>
      <c r="NXG90" s="888"/>
      <c r="NXH90" s="888"/>
      <c r="NXI90" s="888"/>
      <c r="NXJ90" s="888"/>
      <c r="NXK90" s="888"/>
      <c r="NXL90" s="888"/>
      <c r="NXM90" s="888"/>
      <c r="NXN90" s="888"/>
      <c r="NXO90" s="888"/>
      <c r="NXP90" s="888"/>
      <c r="NXQ90" s="888"/>
      <c r="NXR90" s="888"/>
      <c r="NXS90" s="888"/>
      <c r="NXT90" s="888"/>
      <c r="NXU90" s="888"/>
      <c r="NXV90" s="888"/>
      <c r="NXW90" s="888"/>
      <c r="NXX90" s="888"/>
      <c r="NXY90" s="888"/>
      <c r="NXZ90" s="888"/>
      <c r="NYA90" s="888"/>
      <c r="NYB90" s="888"/>
      <c r="NYC90" s="888"/>
      <c r="NYD90" s="888"/>
      <c r="NYE90" s="888"/>
      <c r="NYF90" s="888"/>
      <c r="NYG90" s="888"/>
      <c r="NYH90" s="888"/>
      <c r="NYI90" s="888"/>
      <c r="NYJ90" s="888"/>
      <c r="NYK90" s="888"/>
      <c r="NYL90" s="888"/>
      <c r="NYM90" s="888"/>
      <c r="NYN90" s="888"/>
      <c r="NYO90" s="888"/>
      <c r="NYP90" s="888"/>
      <c r="NYQ90" s="888"/>
      <c r="NYR90" s="888"/>
      <c r="NYS90" s="888"/>
      <c r="NYT90" s="888"/>
      <c r="NYU90" s="888"/>
      <c r="NYV90" s="888"/>
      <c r="NYW90" s="888"/>
      <c r="NYX90" s="888"/>
      <c r="NYY90" s="888"/>
      <c r="NYZ90" s="888"/>
      <c r="NZA90" s="888"/>
      <c r="NZB90" s="888"/>
      <c r="NZC90" s="888"/>
      <c r="NZD90" s="888"/>
      <c r="NZE90" s="888"/>
      <c r="NZF90" s="888"/>
      <c r="NZG90" s="888"/>
      <c r="NZH90" s="888"/>
      <c r="NZI90" s="888"/>
      <c r="NZJ90" s="888"/>
      <c r="NZK90" s="888"/>
      <c r="NZL90" s="888"/>
      <c r="NZM90" s="888"/>
      <c r="NZN90" s="888"/>
      <c r="NZO90" s="888"/>
      <c r="NZP90" s="888"/>
      <c r="NZQ90" s="888"/>
      <c r="NZR90" s="888"/>
      <c r="NZS90" s="888"/>
      <c r="NZT90" s="888"/>
      <c r="NZU90" s="888"/>
      <c r="NZV90" s="888"/>
      <c r="NZW90" s="888"/>
      <c r="NZX90" s="888"/>
      <c r="NZY90" s="888"/>
      <c r="NZZ90" s="888"/>
      <c r="OAA90" s="888"/>
      <c r="OAB90" s="888"/>
      <c r="OAC90" s="888"/>
      <c r="OAD90" s="888"/>
      <c r="OAE90" s="888"/>
      <c r="OAF90" s="888"/>
      <c r="OAG90" s="888"/>
      <c r="OAH90" s="888"/>
      <c r="OAI90" s="888"/>
      <c r="OAJ90" s="888"/>
      <c r="OAK90" s="888"/>
      <c r="OAL90" s="888"/>
      <c r="OAM90" s="888"/>
      <c r="OAN90" s="888"/>
      <c r="OAO90" s="888"/>
      <c r="OAP90" s="888"/>
      <c r="OAQ90" s="888"/>
      <c r="OAR90" s="888"/>
      <c r="OAS90" s="888"/>
      <c r="OAT90" s="888"/>
      <c r="OAU90" s="888"/>
      <c r="OAV90" s="888"/>
      <c r="OAW90" s="888"/>
      <c r="OAX90" s="888"/>
      <c r="OAY90" s="888"/>
      <c r="OAZ90" s="888"/>
      <c r="OBA90" s="888"/>
      <c r="OBB90" s="888"/>
      <c r="OBC90" s="888"/>
      <c r="OBD90" s="888"/>
      <c r="OBE90" s="888"/>
      <c r="OBF90" s="888"/>
      <c r="OBG90" s="888"/>
      <c r="OBH90" s="888"/>
      <c r="OBI90" s="888"/>
      <c r="OBJ90" s="888"/>
      <c r="OBK90" s="888"/>
      <c r="OBL90" s="888"/>
      <c r="OBM90" s="888"/>
      <c r="OBN90" s="888"/>
      <c r="OBO90" s="888"/>
      <c r="OBP90" s="888"/>
      <c r="OBQ90" s="888"/>
      <c r="OBR90" s="888"/>
      <c r="OBS90" s="888"/>
      <c r="OBT90" s="888"/>
      <c r="OBU90" s="888"/>
      <c r="OBV90" s="888"/>
      <c r="OBW90" s="888"/>
      <c r="OBX90" s="888"/>
      <c r="OBY90" s="888"/>
      <c r="OBZ90" s="888"/>
      <c r="OCA90" s="888"/>
      <c r="OCB90" s="888"/>
      <c r="OCC90" s="888"/>
      <c r="OCD90" s="888"/>
      <c r="OCE90" s="888"/>
      <c r="OCF90" s="888"/>
      <c r="OCG90" s="888"/>
      <c r="OCH90" s="888"/>
      <c r="OCI90" s="888"/>
      <c r="OCJ90" s="888"/>
      <c r="OCK90" s="888"/>
      <c r="OCL90" s="888"/>
      <c r="OCM90" s="888"/>
      <c r="OCN90" s="888"/>
      <c r="OCO90" s="888"/>
      <c r="OCP90" s="888"/>
      <c r="OCQ90" s="888"/>
      <c r="OCR90" s="888"/>
      <c r="OCS90" s="888"/>
      <c r="OCT90" s="888"/>
      <c r="OCU90" s="888"/>
      <c r="OCV90" s="888"/>
      <c r="OCW90" s="888"/>
      <c r="OCX90" s="888"/>
      <c r="OCY90" s="888"/>
      <c r="OCZ90" s="888"/>
      <c r="ODA90" s="888"/>
      <c r="ODB90" s="888"/>
      <c r="ODC90" s="888"/>
      <c r="ODD90" s="888"/>
      <c r="ODE90" s="888"/>
      <c r="ODF90" s="888"/>
      <c r="ODG90" s="888"/>
      <c r="ODH90" s="888"/>
      <c r="ODI90" s="888"/>
      <c r="ODJ90" s="888"/>
      <c r="ODK90" s="888"/>
      <c r="ODL90" s="888"/>
      <c r="ODM90" s="888"/>
      <c r="ODN90" s="888"/>
      <c r="ODO90" s="888"/>
      <c r="ODP90" s="888"/>
      <c r="ODQ90" s="888"/>
      <c r="ODR90" s="888"/>
      <c r="ODS90" s="888"/>
      <c r="ODT90" s="888"/>
      <c r="ODU90" s="888"/>
      <c r="ODV90" s="888"/>
      <c r="ODW90" s="888"/>
      <c r="ODX90" s="888"/>
      <c r="ODY90" s="888"/>
      <c r="ODZ90" s="888"/>
      <c r="OEA90" s="888"/>
      <c r="OEB90" s="888"/>
      <c r="OEC90" s="888"/>
      <c r="OED90" s="888"/>
      <c r="OEE90" s="888"/>
      <c r="OEF90" s="888"/>
      <c r="OEG90" s="888"/>
      <c r="OEH90" s="888"/>
      <c r="OEI90" s="888"/>
      <c r="OEJ90" s="888"/>
      <c r="OEK90" s="888"/>
      <c r="OEL90" s="888"/>
      <c r="OEM90" s="888"/>
      <c r="OEN90" s="888"/>
      <c r="OEO90" s="888"/>
      <c r="OEP90" s="888"/>
      <c r="OEQ90" s="888"/>
      <c r="OER90" s="888"/>
      <c r="OES90" s="888"/>
      <c r="OET90" s="888"/>
      <c r="OEU90" s="888"/>
      <c r="OEV90" s="888"/>
      <c r="OEW90" s="888"/>
      <c r="OEX90" s="888"/>
      <c r="OEY90" s="888"/>
      <c r="OEZ90" s="888"/>
      <c r="OFA90" s="888"/>
      <c r="OFB90" s="888"/>
      <c r="OFC90" s="888"/>
      <c r="OFD90" s="888"/>
      <c r="OFE90" s="888"/>
      <c r="OFF90" s="888"/>
      <c r="OFG90" s="888"/>
      <c r="OFH90" s="888"/>
      <c r="OFI90" s="888"/>
      <c r="OFJ90" s="888"/>
      <c r="OFK90" s="888"/>
      <c r="OFL90" s="888"/>
      <c r="OFM90" s="888"/>
      <c r="OFN90" s="888"/>
      <c r="OFO90" s="888"/>
      <c r="OFP90" s="888"/>
      <c r="OFQ90" s="888"/>
      <c r="OFR90" s="888"/>
      <c r="OFS90" s="888"/>
      <c r="OFT90" s="888"/>
      <c r="OFU90" s="888"/>
      <c r="OFV90" s="888"/>
      <c r="OFW90" s="888"/>
      <c r="OFX90" s="888"/>
      <c r="OFY90" s="888"/>
      <c r="OFZ90" s="888"/>
      <c r="OGA90" s="888"/>
      <c r="OGB90" s="888"/>
      <c r="OGC90" s="888"/>
      <c r="OGD90" s="888"/>
      <c r="OGE90" s="888"/>
      <c r="OGF90" s="888"/>
      <c r="OGG90" s="888"/>
      <c r="OGH90" s="888"/>
      <c r="OGI90" s="888"/>
      <c r="OGJ90" s="888"/>
      <c r="OGK90" s="888"/>
      <c r="OGL90" s="888"/>
      <c r="OGM90" s="888"/>
      <c r="OGN90" s="888"/>
      <c r="OGO90" s="888"/>
      <c r="OGP90" s="888"/>
      <c r="OGQ90" s="888"/>
      <c r="OGR90" s="888"/>
      <c r="OGS90" s="888"/>
      <c r="OGT90" s="888"/>
      <c r="OGU90" s="888"/>
      <c r="OGV90" s="888"/>
      <c r="OGW90" s="888"/>
      <c r="OGX90" s="888"/>
      <c r="OGY90" s="888"/>
      <c r="OGZ90" s="888"/>
      <c r="OHA90" s="888"/>
      <c r="OHB90" s="888"/>
      <c r="OHC90" s="888"/>
      <c r="OHD90" s="888"/>
      <c r="OHE90" s="888"/>
      <c r="OHF90" s="888"/>
      <c r="OHG90" s="888"/>
      <c r="OHH90" s="888"/>
      <c r="OHI90" s="888"/>
      <c r="OHJ90" s="888"/>
      <c r="OHK90" s="888"/>
      <c r="OHL90" s="888"/>
      <c r="OHM90" s="888"/>
      <c r="OHN90" s="888"/>
      <c r="OHO90" s="888"/>
      <c r="OHP90" s="888"/>
      <c r="OHQ90" s="888"/>
      <c r="OHR90" s="888"/>
      <c r="OHS90" s="888"/>
      <c r="OHT90" s="888"/>
      <c r="OHU90" s="888"/>
      <c r="OHV90" s="888"/>
      <c r="OHW90" s="888"/>
      <c r="OHX90" s="888"/>
      <c r="OHY90" s="888"/>
      <c r="OHZ90" s="888"/>
      <c r="OIA90" s="888"/>
      <c r="OIB90" s="888"/>
      <c r="OIC90" s="888"/>
      <c r="OID90" s="888"/>
      <c r="OIE90" s="888"/>
      <c r="OIF90" s="888"/>
      <c r="OIG90" s="888"/>
      <c r="OIH90" s="888"/>
      <c r="OII90" s="888"/>
      <c r="OIJ90" s="888"/>
      <c r="OIK90" s="888"/>
      <c r="OIL90" s="888"/>
      <c r="OIM90" s="888"/>
      <c r="OIN90" s="888"/>
      <c r="OIO90" s="888"/>
      <c r="OIP90" s="888"/>
      <c r="OIQ90" s="888"/>
      <c r="OIR90" s="888"/>
      <c r="OIS90" s="888"/>
      <c r="OIT90" s="888"/>
      <c r="OIU90" s="888"/>
      <c r="OIV90" s="888"/>
      <c r="OIW90" s="888"/>
      <c r="OIX90" s="888"/>
      <c r="OIY90" s="888"/>
      <c r="OIZ90" s="888"/>
      <c r="OJA90" s="888"/>
      <c r="OJB90" s="888"/>
      <c r="OJC90" s="888"/>
      <c r="OJD90" s="888"/>
      <c r="OJE90" s="888"/>
      <c r="OJF90" s="888"/>
      <c r="OJG90" s="888"/>
      <c r="OJH90" s="888"/>
      <c r="OJI90" s="888"/>
      <c r="OJJ90" s="888"/>
      <c r="OJK90" s="888"/>
      <c r="OJL90" s="888"/>
      <c r="OJM90" s="888"/>
      <c r="OJN90" s="888"/>
      <c r="OJO90" s="888"/>
      <c r="OJP90" s="888"/>
      <c r="OJQ90" s="888"/>
      <c r="OJR90" s="888"/>
      <c r="OJS90" s="888"/>
      <c r="OJT90" s="888"/>
      <c r="OJU90" s="888"/>
      <c r="OJV90" s="888"/>
      <c r="OJW90" s="888"/>
      <c r="OJX90" s="888"/>
      <c r="OJY90" s="888"/>
      <c r="OJZ90" s="888"/>
      <c r="OKA90" s="888"/>
      <c r="OKB90" s="888"/>
      <c r="OKC90" s="888"/>
      <c r="OKD90" s="888"/>
      <c r="OKE90" s="888"/>
      <c r="OKF90" s="888"/>
      <c r="OKG90" s="888"/>
      <c r="OKH90" s="888"/>
      <c r="OKI90" s="888"/>
      <c r="OKJ90" s="888"/>
      <c r="OKK90" s="888"/>
      <c r="OKL90" s="888"/>
      <c r="OKM90" s="888"/>
      <c r="OKN90" s="888"/>
      <c r="OKO90" s="888"/>
      <c r="OKP90" s="888"/>
      <c r="OKQ90" s="888"/>
      <c r="OKR90" s="888"/>
      <c r="OKS90" s="888"/>
      <c r="OKT90" s="888"/>
      <c r="OKU90" s="888"/>
      <c r="OKV90" s="888"/>
      <c r="OKW90" s="888"/>
      <c r="OKX90" s="888"/>
      <c r="OKY90" s="888"/>
      <c r="OKZ90" s="888"/>
      <c r="OLA90" s="888"/>
      <c r="OLB90" s="888"/>
      <c r="OLC90" s="888"/>
      <c r="OLD90" s="888"/>
      <c r="OLE90" s="888"/>
      <c r="OLF90" s="888"/>
      <c r="OLG90" s="888"/>
      <c r="OLH90" s="888"/>
      <c r="OLI90" s="888"/>
      <c r="OLJ90" s="888"/>
      <c r="OLK90" s="888"/>
      <c r="OLL90" s="888"/>
      <c r="OLM90" s="888"/>
      <c r="OLN90" s="888"/>
      <c r="OLO90" s="888"/>
      <c r="OLP90" s="888"/>
      <c r="OLQ90" s="888"/>
      <c r="OLR90" s="888"/>
      <c r="OLS90" s="888"/>
      <c r="OLT90" s="888"/>
      <c r="OLU90" s="888"/>
      <c r="OLV90" s="888"/>
      <c r="OLW90" s="888"/>
      <c r="OLX90" s="888"/>
      <c r="OLY90" s="888"/>
      <c r="OLZ90" s="888"/>
      <c r="OMA90" s="888"/>
      <c r="OMB90" s="888"/>
      <c r="OMC90" s="888"/>
      <c r="OMD90" s="888"/>
      <c r="OME90" s="888"/>
      <c r="OMF90" s="888"/>
      <c r="OMG90" s="888"/>
      <c r="OMH90" s="888"/>
      <c r="OMI90" s="888"/>
      <c r="OMJ90" s="888"/>
      <c r="OMK90" s="888"/>
      <c r="OML90" s="888"/>
      <c r="OMM90" s="888"/>
      <c r="OMN90" s="888"/>
      <c r="OMO90" s="888"/>
      <c r="OMP90" s="888"/>
      <c r="OMQ90" s="888"/>
      <c r="OMR90" s="888"/>
      <c r="OMS90" s="888"/>
      <c r="OMT90" s="888"/>
      <c r="OMU90" s="888"/>
      <c r="OMV90" s="888"/>
      <c r="OMW90" s="888"/>
      <c r="OMX90" s="888"/>
      <c r="OMY90" s="888"/>
      <c r="OMZ90" s="888"/>
      <c r="ONA90" s="888"/>
      <c r="ONB90" s="888"/>
      <c r="ONC90" s="888"/>
      <c r="OND90" s="888"/>
      <c r="ONE90" s="888"/>
      <c r="ONF90" s="888"/>
      <c r="ONG90" s="888"/>
      <c r="ONH90" s="888"/>
      <c r="ONI90" s="888"/>
      <c r="ONJ90" s="888"/>
      <c r="ONK90" s="888"/>
      <c r="ONL90" s="888"/>
      <c r="ONM90" s="888"/>
      <c r="ONN90" s="888"/>
      <c r="ONO90" s="888"/>
      <c r="ONP90" s="888"/>
      <c r="ONQ90" s="888"/>
      <c r="ONR90" s="888"/>
      <c r="ONS90" s="888"/>
      <c r="ONT90" s="888"/>
      <c r="ONU90" s="888"/>
      <c r="ONV90" s="888"/>
      <c r="ONW90" s="888"/>
      <c r="ONX90" s="888"/>
      <c r="ONY90" s="888"/>
      <c r="ONZ90" s="888"/>
      <c r="OOA90" s="888"/>
      <c r="OOB90" s="888"/>
      <c r="OOC90" s="888"/>
      <c r="OOD90" s="888"/>
      <c r="OOE90" s="888"/>
      <c r="OOF90" s="888"/>
      <c r="OOG90" s="888"/>
      <c r="OOH90" s="888"/>
      <c r="OOI90" s="888"/>
      <c r="OOJ90" s="888"/>
      <c r="OOK90" s="888"/>
      <c r="OOL90" s="888"/>
      <c r="OOM90" s="888"/>
      <c r="OON90" s="888"/>
      <c r="OOO90" s="888"/>
      <c r="OOP90" s="888"/>
      <c r="OOQ90" s="888"/>
      <c r="OOR90" s="888"/>
      <c r="OOS90" s="888"/>
      <c r="OOT90" s="888"/>
      <c r="OOU90" s="888"/>
      <c r="OOV90" s="888"/>
      <c r="OOW90" s="888"/>
      <c r="OOX90" s="888"/>
      <c r="OOY90" s="888"/>
      <c r="OOZ90" s="888"/>
      <c r="OPA90" s="888"/>
      <c r="OPB90" s="888"/>
      <c r="OPC90" s="888"/>
      <c r="OPD90" s="888"/>
      <c r="OPE90" s="888"/>
      <c r="OPF90" s="888"/>
      <c r="OPG90" s="888"/>
      <c r="OPH90" s="888"/>
      <c r="OPI90" s="888"/>
      <c r="OPJ90" s="888"/>
      <c r="OPK90" s="888"/>
      <c r="OPL90" s="888"/>
      <c r="OPM90" s="888"/>
      <c r="OPN90" s="888"/>
      <c r="OPO90" s="888"/>
      <c r="OPP90" s="888"/>
      <c r="OPQ90" s="888"/>
      <c r="OPR90" s="888"/>
      <c r="OPS90" s="888"/>
      <c r="OPT90" s="888"/>
      <c r="OPU90" s="888"/>
      <c r="OPV90" s="888"/>
      <c r="OPW90" s="888"/>
      <c r="OPX90" s="888"/>
      <c r="OPY90" s="888"/>
      <c r="OPZ90" s="888"/>
      <c r="OQA90" s="888"/>
      <c r="OQB90" s="888"/>
      <c r="OQC90" s="888"/>
      <c r="OQD90" s="888"/>
      <c r="OQE90" s="888"/>
      <c r="OQF90" s="888"/>
      <c r="OQG90" s="888"/>
      <c r="OQH90" s="888"/>
      <c r="OQI90" s="888"/>
      <c r="OQJ90" s="888"/>
      <c r="OQK90" s="888"/>
      <c r="OQL90" s="888"/>
      <c r="OQM90" s="888"/>
      <c r="OQN90" s="888"/>
      <c r="OQO90" s="888"/>
      <c r="OQP90" s="888"/>
      <c r="OQQ90" s="888"/>
      <c r="OQR90" s="888"/>
      <c r="OQS90" s="888"/>
      <c r="OQT90" s="888"/>
      <c r="OQU90" s="888"/>
      <c r="OQV90" s="888"/>
      <c r="OQW90" s="888"/>
      <c r="OQX90" s="888"/>
      <c r="OQY90" s="888"/>
      <c r="OQZ90" s="888"/>
      <c r="ORA90" s="888"/>
      <c r="ORB90" s="888"/>
      <c r="ORC90" s="888"/>
      <c r="ORD90" s="888"/>
      <c r="ORE90" s="888"/>
      <c r="ORF90" s="888"/>
      <c r="ORG90" s="888"/>
      <c r="ORH90" s="888"/>
      <c r="ORI90" s="888"/>
      <c r="ORJ90" s="888"/>
      <c r="ORK90" s="888"/>
      <c r="ORL90" s="888"/>
      <c r="ORM90" s="888"/>
      <c r="ORN90" s="888"/>
      <c r="ORO90" s="888"/>
      <c r="ORP90" s="888"/>
      <c r="ORQ90" s="888"/>
      <c r="ORR90" s="888"/>
      <c r="ORS90" s="888"/>
      <c r="ORT90" s="888"/>
      <c r="ORU90" s="888"/>
      <c r="ORV90" s="888"/>
      <c r="ORW90" s="888"/>
      <c r="ORX90" s="888"/>
      <c r="ORY90" s="888"/>
      <c r="ORZ90" s="888"/>
      <c r="OSA90" s="888"/>
      <c r="OSB90" s="888"/>
      <c r="OSC90" s="888"/>
      <c r="OSD90" s="888"/>
      <c r="OSE90" s="888"/>
      <c r="OSF90" s="888"/>
      <c r="OSG90" s="888"/>
      <c r="OSH90" s="888"/>
      <c r="OSI90" s="888"/>
      <c r="OSJ90" s="888"/>
      <c r="OSK90" s="888"/>
      <c r="OSL90" s="888"/>
      <c r="OSM90" s="888"/>
      <c r="OSN90" s="888"/>
      <c r="OSO90" s="888"/>
      <c r="OSP90" s="888"/>
      <c r="OSQ90" s="888"/>
      <c r="OSR90" s="888"/>
      <c r="OSS90" s="888"/>
      <c r="OST90" s="888"/>
      <c r="OSU90" s="888"/>
      <c r="OSV90" s="888"/>
      <c r="OSW90" s="888"/>
      <c r="OSX90" s="888"/>
      <c r="OSY90" s="888"/>
      <c r="OSZ90" s="888"/>
      <c r="OTA90" s="888"/>
      <c r="OTB90" s="888"/>
      <c r="OTC90" s="888"/>
      <c r="OTD90" s="888"/>
      <c r="OTE90" s="888"/>
      <c r="OTF90" s="888"/>
      <c r="OTG90" s="888"/>
      <c r="OTH90" s="888"/>
      <c r="OTI90" s="888"/>
      <c r="OTJ90" s="888"/>
      <c r="OTK90" s="888"/>
      <c r="OTL90" s="888"/>
      <c r="OTM90" s="888"/>
      <c r="OTN90" s="888"/>
      <c r="OTO90" s="888"/>
      <c r="OTP90" s="888"/>
      <c r="OTQ90" s="888"/>
      <c r="OTR90" s="888"/>
      <c r="OTS90" s="888"/>
      <c r="OTT90" s="888"/>
      <c r="OTU90" s="888"/>
      <c r="OTV90" s="888"/>
      <c r="OTW90" s="888"/>
      <c r="OTX90" s="888"/>
      <c r="OTY90" s="888"/>
      <c r="OTZ90" s="888"/>
      <c r="OUA90" s="888"/>
      <c r="OUB90" s="888"/>
      <c r="OUC90" s="888"/>
      <c r="OUD90" s="888"/>
      <c r="OUE90" s="888"/>
      <c r="OUF90" s="888"/>
      <c r="OUG90" s="888"/>
      <c r="OUH90" s="888"/>
      <c r="OUI90" s="888"/>
      <c r="OUJ90" s="888"/>
      <c r="OUK90" s="888"/>
      <c r="OUL90" s="888"/>
      <c r="OUM90" s="888"/>
      <c r="OUN90" s="888"/>
      <c r="OUO90" s="888"/>
      <c r="OUP90" s="888"/>
      <c r="OUQ90" s="888"/>
      <c r="OUR90" s="888"/>
      <c r="OUS90" s="888"/>
      <c r="OUT90" s="888"/>
      <c r="OUU90" s="888"/>
      <c r="OUV90" s="888"/>
      <c r="OUW90" s="888"/>
      <c r="OUX90" s="888"/>
      <c r="OUY90" s="888"/>
      <c r="OUZ90" s="888"/>
      <c r="OVA90" s="888"/>
      <c r="OVB90" s="888"/>
      <c r="OVC90" s="888"/>
      <c r="OVD90" s="888"/>
      <c r="OVE90" s="888"/>
      <c r="OVF90" s="888"/>
      <c r="OVG90" s="888"/>
      <c r="OVH90" s="888"/>
      <c r="OVI90" s="888"/>
      <c r="OVJ90" s="888"/>
      <c r="OVK90" s="888"/>
      <c r="OVL90" s="888"/>
      <c r="OVM90" s="888"/>
      <c r="OVN90" s="888"/>
      <c r="OVO90" s="888"/>
      <c r="OVP90" s="888"/>
      <c r="OVQ90" s="888"/>
      <c r="OVR90" s="888"/>
      <c r="OVS90" s="888"/>
      <c r="OVT90" s="888"/>
      <c r="OVU90" s="888"/>
      <c r="OVV90" s="888"/>
      <c r="OVW90" s="888"/>
      <c r="OVX90" s="888"/>
      <c r="OVY90" s="888"/>
      <c r="OVZ90" s="888"/>
      <c r="OWA90" s="888"/>
      <c r="OWB90" s="888"/>
      <c r="OWC90" s="888"/>
      <c r="OWD90" s="888"/>
      <c r="OWE90" s="888"/>
      <c r="OWF90" s="888"/>
      <c r="OWG90" s="888"/>
      <c r="OWH90" s="888"/>
      <c r="OWI90" s="888"/>
      <c r="OWJ90" s="888"/>
      <c r="OWK90" s="888"/>
      <c r="OWL90" s="888"/>
      <c r="OWM90" s="888"/>
      <c r="OWN90" s="888"/>
      <c r="OWO90" s="888"/>
      <c r="OWP90" s="888"/>
      <c r="OWQ90" s="888"/>
      <c r="OWR90" s="888"/>
      <c r="OWS90" s="888"/>
      <c r="OWT90" s="888"/>
      <c r="OWU90" s="888"/>
      <c r="OWV90" s="888"/>
      <c r="OWW90" s="888"/>
      <c r="OWX90" s="888"/>
      <c r="OWY90" s="888"/>
      <c r="OWZ90" s="888"/>
      <c r="OXA90" s="888"/>
      <c r="OXB90" s="888"/>
      <c r="OXC90" s="888"/>
      <c r="OXD90" s="888"/>
      <c r="OXE90" s="888"/>
      <c r="OXF90" s="888"/>
      <c r="OXG90" s="888"/>
      <c r="OXH90" s="888"/>
      <c r="OXI90" s="888"/>
      <c r="OXJ90" s="888"/>
      <c r="OXK90" s="888"/>
      <c r="OXL90" s="888"/>
      <c r="OXM90" s="888"/>
      <c r="OXN90" s="888"/>
      <c r="OXO90" s="888"/>
      <c r="OXP90" s="888"/>
      <c r="OXQ90" s="888"/>
      <c r="OXR90" s="888"/>
      <c r="OXS90" s="888"/>
      <c r="OXT90" s="888"/>
      <c r="OXU90" s="888"/>
      <c r="OXV90" s="888"/>
      <c r="OXW90" s="888"/>
      <c r="OXX90" s="888"/>
      <c r="OXY90" s="888"/>
      <c r="OXZ90" s="888"/>
      <c r="OYA90" s="888"/>
      <c r="OYB90" s="888"/>
      <c r="OYC90" s="888"/>
      <c r="OYD90" s="888"/>
      <c r="OYE90" s="888"/>
      <c r="OYF90" s="888"/>
      <c r="OYG90" s="888"/>
      <c r="OYH90" s="888"/>
      <c r="OYI90" s="888"/>
      <c r="OYJ90" s="888"/>
      <c r="OYK90" s="888"/>
      <c r="OYL90" s="888"/>
      <c r="OYM90" s="888"/>
      <c r="OYN90" s="888"/>
      <c r="OYO90" s="888"/>
      <c r="OYP90" s="888"/>
      <c r="OYQ90" s="888"/>
      <c r="OYR90" s="888"/>
      <c r="OYS90" s="888"/>
      <c r="OYT90" s="888"/>
      <c r="OYU90" s="888"/>
      <c r="OYV90" s="888"/>
      <c r="OYW90" s="888"/>
      <c r="OYX90" s="888"/>
      <c r="OYY90" s="888"/>
      <c r="OYZ90" s="888"/>
      <c r="OZA90" s="888"/>
      <c r="OZB90" s="888"/>
      <c r="OZC90" s="888"/>
      <c r="OZD90" s="888"/>
      <c r="OZE90" s="888"/>
      <c r="OZF90" s="888"/>
      <c r="OZG90" s="888"/>
      <c r="OZH90" s="888"/>
      <c r="OZI90" s="888"/>
      <c r="OZJ90" s="888"/>
      <c r="OZK90" s="888"/>
      <c r="OZL90" s="888"/>
      <c r="OZM90" s="888"/>
      <c r="OZN90" s="888"/>
      <c r="OZO90" s="888"/>
      <c r="OZP90" s="888"/>
      <c r="OZQ90" s="888"/>
      <c r="OZR90" s="888"/>
      <c r="OZS90" s="888"/>
      <c r="OZT90" s="888"/>
      <c r="OZU90" s="888"/>
      <c r="OZV90" s="888"/>
      <c r="OZW90" s="888"/>
      <c r="OZX90" s="888"/>
      <c r="OZY90" s="888"/>
      <c r="OZZ90" s="888"/>
      <c r="PAA90" s="888"/>
      <c r="PAB90" s="888"/>
      <c r="PAC90" s="888"/>
      <c r="PAD90" s="888"/>
      <c r="PAE90" s="888"/>
      <c r="PAF90" s="888"/>
      <c r="PAG90" s="888"/>
      <c r="PAH90" s="888"/>
      <c r="PAI90" s="888"/>
      <c r="PAJ90" s="888"/>
      <c r="PAK90" s="888"/>
      <c r="PAL90" s="888"/>
      <c r="PAM90" s="888"/>
      <c r="PAN90" s="888"/>
      <c r="PAO90" s="888"/>
      <c r="PAP90" s="888"/>
      <c r="PAQ90" s="888"/>
      <c r="PAR90" s="888"/>
      <c r="PAS90" s="888"/>
      <c r="PAT90" s="888"/>
      <c r="PAU90" s="888"/>
      <c r="PAV90" s="888"/>
      <c r="PAW90" s="888"/>
      <c r="PAX90" s="888"/>
      <c r="PAY90" s="888"/>
      <c r="PAZ90" s="888"/>
      <c r="PBA90" s="888"/>
      <c r="PBB90" s="888"/>
      <c r="PBC90" s="888"/>
      <c r="PBD90" s="888"/>
      <c r="PBE90" s="888"/>
      <c r="PBF90" s="888"/>
      <c r="PBG90" s="888"/>
      <c r="PBH90" s="888"/>
      <c r="PBI90" s="888"/>
      <c r="PBJ90" s="888"/>
      <c r="PBK90" s="888"/>
      <c r="PBL90" s="888"/>
      <c r="PBM90" s="888"/>
      <c r="PBN90" s="888"/>
      <c r="PBO90" s="888"/>
      <c r="PBP90" s="888"/>
      <c r="PBQ90" s="888"/>
      <c r="PBR90" s="888"/>
      <c r="PBS90" s="888"/>
      <c r="PBT90" s="888"/>
      <c r="PBU90" s="888"/>
      <c r="PBV90" s="888"/>
      <c r="PBW90" s="888"/>
      <c r="PBX90" s="888"/>
      <c r="PBY90" s="888"/>
      <c r="PBZ90" s="888"/>
      <c r="PCA90" s="888"/>
      <c r="PCB90" s="888"/>
      <c r="PCC90" s="888"/>
      <c r="PCD90" s="888"/>
      <c r="PCE90" s="888"/>
      <c r="PCF90" s="888"/>
      <c r="PCG90" s="888"/>
      <c r="PCH90" s="888"/>
      <c r="PCI90" s="888"/>
      <c r="PCJ90" s="888"/>
      <c r="PCK90" s="888"/>
      <c r="PCL90" s="888"/>
      <c r="PCM90" s="888"/>
      <c r="PCN90" s="888"/>
      <c r="PCO90" s="888"/>
      <c r="PCP90" s="888"/>
      <c r="PCQ90" s="888"/>
      <c r="PCR90" s="888"/>
      <c r="PCS90" s="888"/>
      <c r="PCT90" s="888"/>
      <c r="PCU90" s="888"/>
      <c r="PCV90" s="888"/>
      <c r="PCW90" s="888"/>
      <c r="PCX90" s="888"/>
      <c r="PCY90" s="888"/>
      <c r="PCZ90" s="888"/>
      <c r="PDA90" s="888"/>
      <c r="PDB90" s="888"/>
      <c r="PDC90" s="888"/>
      <c r="PDD90" s="888"/>
      <c r="PDE90" s="888"/>
      <c r="PDF90" s="888"/>
      <c r="PDG90" s="888"/>
      <c r="PDH90" s="888"/>
      <c r="PDI90" s="888"/>
      <c r="PDJ90" s="888"/>
      <c r="PDK90" s="888"/>
      <c r="PDL90" s="888"/>
      <c r="PDM90" s="888"/>
      <c r="PDN90" s="888"/>
      <c r="PDO90" s="888"/>
      <c r="PDP90" s="888"/>
      <c r="PDQ90" s="888"/>
      <c r="PDR90" s="888"/>
      <c r="PDS90" s="888"/>
      <c r="PDT90" s="888"/>
      <c r="PDU90" s="888"/>
      <c r="PDV90" s="888"/>
      <c r="PDW90" s="888"/>
      <c r="PDX90" s="888"/>
      <c r="PDY90" s="888"/>
      <c r="PDZ90" s="888"/>
      <c r="PEA90" s="888"/>
      <c r="PEB90" s="888"/>
      <c r="PEC90" s="888"/>
      <c r="PED90" s="888"/>
      <c r="PEE90" s="888"/>
      <c r="PEF90" s="888"/>
      <c r="PEG90" s="888"/>
      <c r="PEH90" s="888"/>
      <c r="PEI90" s="888"/>
      <c r="PEJ90" s="888"/>
      <c r="PEK90" s="888"/>
      <c r="PEL90" s="888"/>
      <c r="PEM90" s="888"/>
      <c r="PEN90" s="888"/>
      <c r="PEO90" s="888"/>
      <c r="PEP90" s="888"/>
      <c r="PEQ90" s="888"/>
      <c r="PER90" s="888"/>
      <c r="PES90" s="888"/>
      <c r="PET90" s="888"/>
      <c r="PEU90" s="888"/>
      <c r="PEV90" s="888"/>
      <c r="PEW90" s="888"/>
      <c r="PEX90" s="888"/>
      <c r="PEY90" s="888"/>
      <c r="PEZ90" s="888"/>
      <c r="PFA90" s="888"/>
      <c r="PFB90" s="888"/>
      <c r="PFC90" s="888"/>
      <c r="PFD90" s="888"/>
      <c r="PFE90" s="888"/>
      <c r="PFF90" s="888"/>
      <c r="PFG90" s="888"/>
      <c r="PFH90" s="888"/>
      <c r="PFI90" s="888"/>
      <c r="PFJ90" s="888"/>
      <c r="PFK90" s="888"/>
      <c r="PFL90" s="888"/>
      <c r="PFM90" s="888"/>
      <c r="PFN90" s="888"/>
      <c r="PFO90" s="888"/>
      <c r="PFP90" s="888"/>
      <c r="PFQ90" s="888"/>
      <c r="PFR90" s="888"/>
      <c r="PFS90" s="888"/>
      <c r="PFT90" s="888"/>
      <c r="PFU90" s="888"/>
      <c r="PFV90" s="888"/>
      <c r="PFW90" s="888"/>
      <c r="PFX90" s="888"/>
      <c r="PFY90" s="888"/>
      <c r="PFZ90" s="888"/>
      <c r="PGA90" s="888"/>
      <c r="PGB90" s="888"/>
      <c r="PGC90" s="888"/>
      <c r="PGD90" s="888"/>
      <c r="PGE90" s="888"/>
      <c r="PGF90" s="888"/>
      <c r="PGG90" s="888"/>
      <c r="PGH90" s="888"/>
      <c r="PGI90" s="888"/>
      <c r="PGJ90" s="888"/>
      <c r="PGK90" s="888"/>
      <c r="PGL90" s="888"/>
      <c r="PGM90" s="888"/>
      <c r="PGN90" s="888"/>
      <c r="PGO90" s="888"/>
      <c r="PGP90" s="888"/>
      <c r="PGQ90" s="888"/>
      <c r="PGR90" s="888"/>
      <c r="PGS90" s="888"/>
      <c r="PGT90" s="888"/>
      <c r="PGU90" s="888"/>
      <c r="PGV90" s="888"/>
      <c r="PGW90" s="888"/>
      <c r="PGX90" s="888"/>
      <c r="PGY90" s="888"/>
      <c r="PGZ90" s="888"/>
      <c r="PHA90" s="888"/>
      <c r="PHB90" s="888"/>
      <c r="PHC90" s="888"/>
      <c r="PHD90" s="888"/>
      <c r="PHE90" s="888"/>
      <c r="PHF90" s="888"/>
      <c r="PHG90" s="888"/>
      <c r="PHH90" s="888"/>
      <c r="PHI90" s="888"/>
      <c r="PHJ90" s="888"/>
      <c r="PHK90" s="888"/>
      <c r="PHL90" s="888"/>
      <c r="PHM90" s="888"/>
      <c r="PHN90" s="888"/>
      <c r="PHO90" s="888"/>
      <c r="PHP90" s="888"/>
      <c r="PHQ90" s="888"/>
      <c r="PHR90" s="888"/>
      <c r="PHS90" s="888"/>
      <c r="PHT90" s="888"/>
      <c r="PHU90" s="888"/>
      <c r="PHV90" s="888"/>
      <c r="PHW90" s="888"/>
      <c r="PHX90" s="888"/>
      <c r="PHY90" s="888"/>
      <c r="PHZ90" s="888"/>
      <c r="PIA90" s="888"/>
      <c r="PIB90" s="888"/>
      <c r="PIC90" s="888"/>
      <c r="PID90" s="888"/>
      <c r="PIE90" s="888"/>
      <c r="PIF90" s="888"/>
      <c r="PIG90" s="888"/>
      <c r="PIH90" s="888"/>
      <c r="PII90" s="888"/>
      <c r="PIJ90" s="888"/>
      <c r="PIK90" s="888"/>
      <c r="PIL90" s="888"/>
      <c r="PIM90" s="888"/>
      <c r="PIN90" s="888"/>
      <c r="PIO90" s="888"/>
      <c r="PIP90" s="888"/>
      <c r="PIQ90" s="888"/>
      <c r="PIR90" s="888"/>
      <c r="PIS90" s="888"/>
      <c r="PIT90" s="888"/>
      <c r="PIU90" s="888"/>
      <c r="PIV90" s="888"/>
      <c r="PIW90" s="888"/>
      <c r="PIX90" s="888"/>
      <c r="PIY90" s="888"/>
      <c r="PIZ90" s="888"/>
      <c r="PJA90" s="888"/>
      <c r="PJB90" s="888"/>
      <c r="PJC90" s="888"/>
      <c r="PJD90" s="888"/>
      <c r="PJE90" s="888"/>
      <c r="PJF90" s="888"/>
      <c r="PJG90" s="888"/>
      <c r="PJH90" s="888"/>
      <c r="PJI90" s="888"/>
      <c r="PJJ90" s="888"/>
      <c r="PJK90" s="888"/>
      <c r="PJL90" s="888"/>
      <c r="PJM90" s="888"/>
      <c r="PJN90" s="888"/>
      <c r="PJO90" s="888"/>
      <c r="PJP90" s="888"/>
      <c r="PJQ90" s="888"/>
      <c r="PJR90" s="888"/>
      <c r="PJS90" s="888"/>
      <c r="PJT90" s="888"/>
      <c r="PJU90" s="888"/>
      <c r="PJV90" s="888"/>
      <c r="PJW90" s="888"/>
      <c r="PJX90" s="888"/>
      <c r="PJY90" s="888"/>
      <c r="PJZ90" s="888"/>
      <c r="PKA90" s="888"/>
      <c r="PKB90" s="888"/>
      <c r="PKC90" s="888"/>
      <c r="PKD90" s="888"/>
      <c r="PKE90" s="888"/>
      <c r="PKF90" s="888"/>
      <c r="PKG90" s="888"/>
      <c r="PKH90" s="888"/>
      <c r="PKI90" s="888"/>
      <c r="PKJ90" s="888"/>
      <c r="PKK90" s="888"/>
      <c r="PKL90" s="888"/>
      <c r="PKM90" s="888"/>
      <c r="PKN90" s="888"/>
      <c r="PKO90" s="888"/>
      <c r="PKP90" s="888"/>
      <c r="PKQ90" s="888"/>
      <c r="PKR90" s="888"/>
      <c r="PKS90" s="888"/>
      <c r="PKT90" s="888"/>
      <c r="PKU90" s="888"/>
      <c r="PKV90" s="888"/>
      <c r="PKW90" s="888"/>
      <c r="PKX90" s="888"/>
      <c r="PKY90" s="888"/>
      <c r="PKZ90" s="888"/>
      <c r="PLA90" s="888"/>
      <c r="PLB90" s="888"/>
      <c r="PLC90" s="888"/>
      <c r="PLD90" s="888"/>
      <c r="PLE90" s="888"/>
      <c r="PLF90" s="888"/>
      <c r="PLG90" s="888"/>
      <c r="PLH90" s="888"/>
      <c r="PLI90" s="888"/>
      <c r="PLJ90" s="888"/>
      <c r="PLK90" s="888"/>
      <c r="PLL90" s="888"/>
      <c r="PLM90" s="888"/>
      <c r="PLN90" s="888"/>
      <c r="PLO90" s="888"/>
      <c r="PLP90" s="888"/>
      <c r="PLQ90" s="888"/>
      <c r="PLR90" s="888"/>
      <c r="PLS90" s="888"/>
      <c r="PLT90" s="888"/>
      <c r="PLU90" s="888"/>
      <c r="PLV90" s="888"/>
      <c r="PLW90" s="888"/>
      <c r="PLX90" s="888"/>
      <c r="PLY90" s="888"/>
      <c r="PLZ90" s="888"/>
      <c r="PMA90" s="888"/>
      <c r="PMB90" s="888"/>
      <c r="PMC90" s="888"/>
      <c r="PMD90" s="888"/>
      <c r="PME90" s="888"/>
      <c r="PMF90" s="888"/>
      <c r="PMG90" s="888"/>
      <c r="PMH90" s="888"/>
      <c r="PMI90" s="888"/>
      <c r="PMJ90" s="888"/>
      <c r="PMK90" s="888"/>
      <c r="PML90" s="888"/>
      <c r="PMM90" s="888"/>
      <c r="PMN90" s="888"/>
      <c r="PMO90" s="888"/>
      <c r="PMP90" s="888"/>
      <c r="PMQ90" s="888"/>
      <c r="PMR90" s="888"/>
      <c r="PMS90" s="888"/>
      <c r="PMT90" s="888"/>
      <c r="PMU90" s="888"/>
      <c r="PMV90" s="888"/>
      <c r="PMW90" s="888"/>
      <c r="PMX90" s="888"/>
      <c r="PMY90" s="888"/>
      <c r="PMZ90" s="888"/>
      <c r="PNA90" s="888"/>
      <c r="PNB90" s="888"/>
      <c r="PNC90" s="888"/>
      <c r="PND90" s="888"/>
      <c r="PNE90" s="888"/>
      <c r="PNF90" s="888"/>
      <c r="PNG90" s="888"/>
      <c r="PNH90" s="888"/>
      <c r="PNI90" s="888"/>
      <c r="PNJ90" s="888"/>
      <c r="PNK90" s="888"/>
      <c r="PNL90" s="888"/>
      <c r="PNM90" s="888"/>
      <c r="PNN90" s="888"/>
      <c r="PNO90" s="888"/>
      <c r="PNP90" s="888"/>
      <c r="PNQ90" s="888"/>
      <c r="PNR90" s="888"/>
      <c r="PNS90" s="888"/>
      <c r="PNT90" s="888"/>
      <c r="PNU90" s="888"/>
      <c r="PNV90" s="888"/>
      <c r="PNW90" s="888"/>
      <c r="PNX90" s="888"/>
      <c r="PNY90" s="888"/>
      <c r="PNZ90" s="888"/>
      <c r="POA90" s="888"/>
      <c r="POB90" s="888"/>
      <c r="POC90" s="888"/>
      <c r="POD90" s="888"/>
      <c r="POE90" s="888"/>
      <c r="POF90" s="888"/>
      <c r="POG90" s="888"/>
      <c r="POH90" s="888"/>
      <c r="POI90" s="888"/>
      <c r="POJ90" s="888"/>
      <c r="POK90" s="888"/>
      <c r="POL90" s="888"/>
      <c r="POM90" s="888"/>
      <c r="PON90" s="888"/>
      <c r="POO90" s="888"/>
      <c r="POP90" s="888"/>
      <c r="POQ90" s="888"/>
      <c r="POR90" s="888"/>
      <c r="POS90" s="888"/>
      <c r="POT90" s="888"/>
      <c r="POU90" s="888"/>
      <c r="POV90" s="888"/>
      <c r="POW90" s="888"/>
      <c r="POX90" s="888"/>
      <c r="POY90" s="888"/>
      <c r="POZ90" s="888"/>
      <c r="PPA90" s="888"/>
      <c r="PPB90" s="888"/>
      <c r="PPC90" s="888"/>
      <c r="PPD90" s="888"/>
      <c r="PPE90" s="888"/>
      <c r="PPF90" s="888"/>
      <c r="PPG90" s="888"/>
      <c r="PPH90" s="888"/>
      <c r="PPI90" s="888"/>
      <c r="PPJ90" s="888"/>
      <c r="PPK90" s="888"/>
      <c r="PPL90" s="888"/>
      <c r="PPM90" s="888"/>
      <c r="PPN90" s="888"/>
      <c r="PPO90" s="888"/>
      <c r="PPP90" s="888"/>
      <c r="PPQ90" s="888"/>
      <c r="PPR90" s="888"/>
      <c r="PPS90" s="888"/>
      <c r="PPT90" s="888"/>
      <c r="PPU90" s="888"/>
      <c r="PPV90" s="888"/>
      <c r="PPW90" s="888"/>
      <c r="PPX90" s="888"/>
      <c r="PPY90" s="888"/>
      <c r="PPZ90" s="888"/>
      <c r="PQA90" s="888"/>
      <c r="PQB90" s="888"/>
      <c r="PQC90" s="888"/>
      <c r="PQD90" s="888"/>
      <c r="PQE90" s="888"/>
      <c r="PQF90" s="888"/>
      <c r="PQG90" s="888"/>
      <c r="PQH90" s="888"/>
      <c r="PQI90" s="888"/>
      <c r="PQJ90" s="888"/>
      <c r="PQK90" s="888"/>
      <c r="PQL90" s="888"/>
      <c r="PQM90" s="888"/>
      <c r="PQN90" s="888"/>
      <c r="PQO90" s="888"/>
      <c r="PQP90" s="888"/>
      <c r="PQQ90" s="888"/>
      <c r="PQR90" s="888"/>
      <c r="PQS90" s="888"/>
      <c r="PQT90" s="888"/>
      <c r="PQU90" s="888"/>
      <c r="PQV90" s="888"/>
      <c r="PQW90" s="888"/>
      <c r="PQX90" s="888"/>
      <c r="PQY90" s="888"/>
      <c r="PQZ90" s="888"/>
      <c r="PRA90" s="888"/>
      <c r="PRB90" s="888"/>
      <c r="PRC90" s="888"/>
      <c r="PRD90" s="888"/>
      <c r="PRE90" s="888"/>
      <c r="PRF90" s="888"/>
      <c r="PRG90" s="888"/>
      <c r="PRH90" s="888"/>
      <c r="PRI90" s="888"/>
      <c r="PRJ90" s="888"/>
      <c r="PRK90" s="888"/>
      <c r="PRL90" s="888"/>
      <c r="PRM90" s="888"/>
      <c r="PRN90" s="888"/>
      <c r="PRO90" s="888"/>
      <c r="PRP90" s="888"/>
      <c r="PRQ90" s="888"/>
      <c r="PRR90" s="888"/>
      <c r="PRS90" s="888"/>
      <c r="PRT90" s="888"/>
      <c r="PRU90" s="888"/>
      <c r="PRV90" s="888"/>
      <c r="PRW90" s="888"/>
      <c r="PRX90" s="888"/>
      <c r="PRY90" s="888"/>
      <c r="PRZ90" s="888"/>
      <c r="PSA90" s="888"/>
      <c r="PSB90" s="888"/>
      <c r="PSC90" s="888"/>
      <c r="PSD90" s="888"/>
      <c r="PSE90" s="888"/>
      <c r="PSF90" s="888"/>
      <c r="PSG90" s="888"/>
      <c r="PSH90" s="888"/>
      <c r="PSI90" s="888"/>
      <c r="PSJ90" s="888"/>
      <c r="PSK90" s="888"/>
      <c r="PSL90" s="888"/>
      <c r="PSM90" s="888"/>
      <c r="PSN90" s="888"/>
      <c r="PSO90" s="888"/>
      <c r="PSP90" s="888"/>
      <c r="PSQ90" s="888"/>
      <c r="PSR90" s="888"/>
      <c r="PSS90" s="888"/>
      <c r="PST90" s="888"/>
      <c r="PSU90" s="888"/>
      <c r="PSV90" s="888"/>
      <c r="PSW90" s="888"/>
      <c r="PSX90" s="888"/>
      <c r="PSY90" s="888"/>
      <c r="PSZ90" s="888"/>
      <c r="PTA90" s="888"/>
      <c r="PTB90" s="888"/>
      <c r="PTC90" s="888"/>
      <c r="PTD90" s="888"/>
      <c r="PTE90" s="888"/>
      <c r="PTF90" s="888"/>
      <c r="PTG90" s="888"/>
      <c r="PTH90" s="888"/>
      <c r="PTI90" s="888"/>
      <c r="PTJ90" s="888"/>
      <c r="PTK90" s="888"/>
      <c r="PTL90" s="888"/>
      <c r="PTM90" s="888"/>
      <c r="PTN90" s="888"/>
      <c r="PTO90" s="888"/>
      <c r="PTP90" s="888"/>
      <c r="PTQ90" s="888"/>
      <c r="PTR90" s="888"/>
      <c r="PTS90" s="888"/>
      <c r="PTT90" s="888"/>
      <c r="PTU90" s="888"/>
      <c r="PTV90" s="888"/>
      <c r="PTW90" s="888"/>
      <c r="PTX90" s="888"/>
      <c r="PTY90" s="888"/>
      <c r="PTZ90" s="888"/>
      <c r="PUA90" s="888"/>
      <c r="PUB90" s="888"/>
      <c r="PUC90" s="888"/>
      <c r="PUD90" s="888"/>
      <c r="PUE90" s="888"/>
      <c r="PUF90" s="888"/>
      <c r="PUG90" s="888"/>
      <c r="PUH90" s="888"/>
      <c r="PUI90" s="888"/>
      <c r="PUJ90" s="888"/>
      <c r="PUK90" s="888"/>
      <c r="PUL90" s="888"/>
      <c r="PUM90" s="888"/>
      <c r="PUN90" s="888"/>
      <c r="PUO90" s="888"/>
      <c r="PUP90" s="888"/>
      <c r="PUQ90" s="888"/>
      <c r="PUR90" s="888"/>
      <c r="PUS90" s="888"/>
      <c r="PUT90" s="888"/>
      <c r="PUU90" s="888"/>
      <c r="PUV90" s="888"/>
      <c r="PUW90" s="888"/>
      <c r="PUX90" s="888"/>
      <c r="PUY90" s="888"/>
      <c r="PUZ90" s="888"/>
      <c r="PVA90" s="888"/>
      <c r="PVB90" s="888"/>
      <c r="PVC90" s="888"/>
      <c r="PVD90" s="888"/>
      <c r="PVE90" s="888"/>
      <c r="PVF90" s="888"/>
      <c r="PVG90" s="888"/>
      <c r="PVH90" s="888"/>
      <c r="PVI90" s="888"/>
      <c r="PVJ90" s="888"/>
      <c r="PVK90" s="888"/>
      <c r="PVL90" s="888"/>
      <c r="PVM90" s="888"/>
      <c r="PVN90" s="888"/>
      <c r="PVO90" s="888"/>
      <c r="PVP90" s="888"/>
      <c r="PVQ90" s="888"/>
      <c r="PVR90" s="888"/>
      <c r="PVS90" s="888"/>
      <c r="PVT90" s="888"/>
      <c r="PVU90" s="888"/>
      <c r="PVV90" s="888"/>
      <c r="PVW90" s="888"/>
      <c r="PVX90" s="888"/>
      <c r="PVY90" s="888"/>
      <c r="PVZ90" s="888"/>
      <c r="PWA90" s="888"/>
      <c r="PWB90" s="888"/>
      <c r="PWC90" s="888"/>
      <c r="PWD90" s="888"/>
      <c r="PWE90" s="888"/>
      <c r="PWF90" s="888"/>
      <c r="PWG90" s="888"/>
      <c r="PWH90" s="888"/>
      <c r="PWI90" s="888"/>
      <c r="PWJ90" s="888"/>
      <c r="PWK90" s="888"/>
      <c r="PWL90" s="888"/>
      <c r="PWM90" s="888"/>
      <c r="PWN90" s="888"/>
      <c r="PWO90" s="888"/>
      <c r="PWP90" s="888"/>
      <c r="PWQ90" s="888"/>
      <c r="PWR90" s="888"/>
      <c r="PWS90" s="888"/>
      <c r="PWT90" s="888"/>
      <c r="PWU90" s="888"/>
      <c r="PWV90" s="888"/>
      <c r="PWW90" s="888"/>
      <c r="PWX90" s="888"/>
      <c r="PWY90" s="888"/>
      <c r="PWZ90" s="888"/>
      <c r="PXA90" s="888"/>
      <c r="PXB90" s="888"/>
      <c r="PXC90" s="888"/>
      <c r="PXD90" s="888"/>
      <c r="PXE90" s="888"/>
      <c r="PXF90" s="888"/>
      <c r="PXG90" s="888"/>
      <c r="PXH90" s="888"/>
      <c r="PXI90" s="888"/>
      <c r="PXJ90" s="888"/>
      <c r="PXK90" s="888"/>
      <c r="PXL90" s="888"/>
      <c r="PXM90" s="888"/>
      <c r="PXN90" s="888"/>
      <c r="PXO90" s="888"/>
      <c r="PXP90" s="888"/>
      <c r="PXQ90" s="888"/>
      <c r="PXR90" s="888"/>
      <c r="PXS90" s="888"/>
      <c r="PXT90" s="888"/>
      <c r="PXU90" s="888"/>
      <c r="PXV90" s="888"/>
      <c r="PXW90" s="888"/>
      <c r="PXX90" s="888"/>
      <c r="PXY90" s="888"/>
      <c r="PXZ90" s="888"/>
      <c r="PYA90" s="888"/>
      <c r="PYB90" s="888"/>
      <c r="PYC90" s="888"/>
      <c r="PYD90" s="888"/>
      <c r="PYE90" s="888"/>
      <c r="PYF90" s="888"/>
      <c r="PYG90" s="888"/>
      <c r="PYH90" s="888"/>
      <c r="PYI90" s="888"/>
      <c r="PYJ90" s="888"/>
      <c r="PYK90" s="888"/>
      <c r="PYL90" s="888"/>
      <c r="PYM90" s="888"/>
      <c r="PYN90" s="888"/>
      <c r="PYO90" s="888"/>
      <c r="PYP90" s="888"/>
      <c r="PYQ90" s="888"/>
      <c r="PYR90" s="888"/>
      <c r="PYS90" s="888"/>
      <c r="PYT90" s="888"/>
      <c r="PYU90" s="888"/>
      <c r="PYV90" s="888"/>
      <c r="PYW90" s="888"/>
      <c r="PYX90" s="888"/>
      <c r="PYY90" s="888"/>
      <c r="PYZ90" s="888"/>
      <c r="PZA90" s="888"/>
      <c r="PZB90" s="888"/>
      <c r="PZC90" s="888"/>
      <c r="PZD90" s="888"/>
      <c r="PZE90" s="888"/>
      <c r="PZF90" s="888"/>
      <c r="PZG90" s="888"/>
      <c r="PZH90" s="888"/>
      <c r="PZI90" s="888"/>
      <c r="PZJ90" s="888"/>
      <c r="PZK90" s="888"/>
      <c r="PZL90" s="888"/>
      <c r="PZM90" s="888"/>
      <c r="PZN90" s="888"/>
      <c r="PZO90" s="888"/>
      <c r="PZP90" s="888"/>
      <c r="PZQ90" s="888"/>
      <c r="PZR90" s="888"/>
      <c r="PZS90" s="888"/>
      <c r="PZT90" s="888"/>
      <c r="PZU90" s="888"/>
      <c r="PZV90" s="888"/>
      <c r="PZW90" s="888"/>
      <c r="PZX90" s="888"/>
      <c r="PZY90" s="888"/>
      <c r="PZZ90" s="888"/>
      <c r="QAA90" s="888"/>
      <c r="QAB90" s="888"/>
      <c r="QAC90" s="888"/>
      <c r="QAD90" s="888"/>
      <c r="QAE90" s="888"/>
      <c r="QAF90" s="888"/>
      <c r="QAG90" s="888"/>
      <c r="QAH90" s="888"/>
      <c r="QAI90" s="888"/>
      <c r="QAJ90" s="888"/>
      <c r="QAK90" s="888"/>
      <c r="QAL90" s="888"/>
      <c r="QAM90" s="888"/>
      <c r="QAN90" s="888"/>
      <c r="QAO90" s="888"/>
      <c r="QAP90" s="888"/>
      <c r="QAQ90" s="888"/>
      <c r="QAR90" s="888"/>
      <c r="QAS90" s="888"/>
      <c r="QAT90" s="888"/>
      <c r="QAU90" s="888"/>
      <c r="QAV90" s="888"/>
      <c r="QAW90" s="888"/>
      <c r="QAX90" s="888"/>
      <c r="QAY90" s="888"/>
      <c r="QAZ90" s="888"/>
      <c r="QBA90" s="888"/>
      <c r="QBB90" s="888"/>
      <c r="QBC90" s="888"/>
      <c r="QBD90" s="888"/>
      <c r="QBE90" s="888"/>
      <c r="QBF90" s="888"/>
      <c r="QBG90" s="888"/>
      <c r="QBH90" s="888"/>
      <c r="QBI90" s="888"/>
      <c r="QBJ90" s="888"/>
      <c r="QBK90" s="888"/>
      <c r="QBL90" s="888"/>
      <c r="QBM90" s="888"/>
      <c r="QBN90" s="888"/>
      <c r="QBO90" s="888"/>
      <c r="QBP90" s="888"/>
      <c r="QBQ90" s="888"/>
      <c r="QBR90" s="888"/>
      <c r="QBS90" s="888"/>
      <c r="QBT90" s="888"/>
      <c r="QBU90" s="888"/>
      <c r="QBV90" s="888"/>
      <c r="QBW90" s="888"/>
      <c r="QBX90" s="888"/>
      <c r="QBY90" s="888"/>
      <c r="QBZ90" s="888"/>
      <c r="QCA90" s="888"/>
      <c r="QCB90" s="888"/>
      <c r="QCC90" s="888"/>
      <c r="QCD90" s="888"/>
      <c r="QCE90" s="888"/>
      <c r="QCF90" s="888"/>
      <c r="QCG90" s="888"/>
      <c r="QCH90" s="888"/>
      <c r="QCI90" s="888"/>
      <c r="QCJ90" s="888"/>
      <c r="QCK90" s="888"/>
      <c r="QCL90" s="888"/>
      <c r="QCM90" s="888"/>
      <c r="QCN90" s="888"/>
      <c r="QCO90" s="888"/>
      <c r="QCP90" s="888"/>
      <c r="QCQ90" s="888"/>
      <c r="QCR90" s="888"/>
      <c r="QCS90" s="888"/>
      <c r="QCT90" s="888"/>
      <c r="QCU90" s="888"/>
      <c r="QCV90" s="888"/>
      <c r="QCW90" s="888"/>
      <c r="QCX90" s="888"/>
      <c r="QCY90" s="888"/>
      <c r="QCZ90" s="888"/>
      <c r="QDA90" s="888"/>
      <c r="QDB90" s="888"/>
      <c r="QDC90" s="888"/>
      <c r="QDD90" s="888"/>
      <c r="QDE90" s="888"/>
      <c r="QDF90" s="888"/>
      <c r="QDG90" s="888"/>
      <c r="QDH90" s="888"/>
      <c r="QDI90" s="888"/>
      <c r="QDJ90" s="888"/>
      <c r="QDK90" s="888"/>
      <c r="QDL90" s="888"/>
      <c r="QDM90" s="888"/>
      <c r="QDN90" s="888"/>
      <c r="QDO90" s="888"/>
      <c r="QDP90" s="888"/>
      <c r="QDQ90" s="888"/>
      <c r="QDR90" s="888"/>
      <c r="QDS90" s="888"/>
      <c r="QDT90" s="888"/>
      <c r="QDU90" s="888"/>
      <c r="QDV90" s="888"/>
      <c r="QDW90" s="888"/>
      <c r="QDX90" s="888"/>
      <c r="QDY90" s="888"/>
      <c r="QDZ90" s="888"/>
      <c r="QEA90" s="888"/>
      <c r="QEB90" s="888"/>
      <c r="QEC90" s="888"/>
      <c r="QED90" s="888"/>
      <c r="QEE90" s="888"/>
      <c r="QEF90" s="888"/>
      <c r="QEG90" s="888"/>
      <c r="QEH90" s="888"/>
      <c r="QEI90" s="888"/>
      <c r="QEJ90" s="888"/>
      <c r="QEK90" s="888"/>
      <c r="QEL90" s="888"/>
      <c r="QEM90" s="888"/>
      <c r="QEN90" s="888"/>
      <c r="QEO90" s="888"/>
      <c r="QEP90" s="888"/>
      <c r="QEQ90" s="888"/>
      <c r="QER90" s="888"/>
      <c r="QES90" s="888"/>
      <c r="QET90" s="888"/>
      <c r="QEU90" s="888"/>
      <c r="QEV90" s="888"/>
      <c r="QEW90" s="888"/>
      <c r="QEX90" s="888"/>
      <c r="QEY90" s="888"/>
      <c r="QEZ90" s="888"/>
      <c r="QFA90" s="888"/>
      <c r="QFB90" s="888"/>
      <c r="QFC90" s="888"/>
      <c r="QFD90" s="888"/>
      <c r="QFE90" s="888"/>
      <c r="QFF90" s="888"/>
      <c r="QFG90" s="888"/>
      <c r="QFH90" s="888"/>
      <c r="QFI90" s="888"/>
      <c r="QFJ90" s="888"/>
      <c r="QFK90" s="888"/>
      <c r="QFL90" s="888"/>
      <c r="QFM90" s="888"/>
      <c r="QFN90" s="888"/>
      <c r="QFO90" s="888"/>
      <c r="QFP90" s="888"/>
      <c r="QFQ90" s="888"/>
      <c r="QFR90" s="888"/>
      <c r="QFS90" s="888"/>
      <c r="QFT90" s="888"/>
      <c r="QFU90" s="888"/>
      <c r="QFV90" s="888"/>
      <c r="QFW90" s="888"/>
      <c r="QFX90" s="888"/>
      <c r="QFY90" s="888"/>
      <c r="QFZ90" s="888"/>
      <c r="QGA90" s="888"/>
      <c r="QGB90" s="888"/>
      <c r="QGC90" s="888"/>
      <c r="QGD90" s="888"/>
      <c r="QGE90" s="888"/>
      <c r="QGF90" s="888"/>
      <c r="QGG90" s="888"/>
      <c r="QGH90" s="888"/>
      <c r="QGI90" s="888"/>
      <c r="QGJ90" s="888"/>
      <c r="QGK90" s="888"/>
      <c r="QGL90" s="888"/>
      <c r="QGM90" s="888"/>
      <c r="QGN90" s="888"/>
      <c r="QGO90" s="888"/>
      <c r="QGP90" s="888"/>
      <c r="QGQ90" s="888"/>
      <c r="QGR90" s="888"/>
      <c r="QGS90" s="888"/>
      <c r="QGT90" s="888"/>
      <c r="QGU90" s="888"/>
      <c r="QGV90" s="888"/>
      <c r="QGW90" s="888"/>
      <c r="QGX90" s="888"/>
      <c r="QGY90" s="888"/>
      <c r="QGZ90" s="888"/>
      <c r="QHA90" s="888"/>
      <c r="QHB90" s="888"/>
      <c r="QHC90" s="888"/>
      <c r="QHD90" s="888"/>
      <c r="QHE90" s="888"/>
      <c r="QHF90" s="888"/>
      <c r="QHG90" s="888"/>
      <c r="QHH90" s="888"/>
      <c r="QHI90" s="888"/>
      <c r="QHJ90" s="888"/>
      <c r="QHK90" s="888"/>
      <c r="QHL90" s="888"/>
      <c r="QHM90" s="888"/>
      <c r="QHN90" s="888"/>
      <c r="QHO90" s="888"/>
      <c r="QHP90" s="888"/>
      <c r="QHQ90" s="888"/>
      <c r="QHR90" s="888"/>
      <c r="QHS90" s="888"/>
      <c r="QHT90" s="888"/>
      <c r="QHU90" s="888"/>
      <c r="QHV90" s="888"/>
      <c r="QHW90" s="888"/>
      <c r="QHX90" s="888"/>
      <c r="QHY90" s="888"/>
      <c r="QHZ90" s="888"/>
      <c r="QIA90" s="888"/>
      <c r="QIB90" s="888"/>
      <c r="QIC90" s="888"/>
      <c r="QID90" s="888"/>
      <c r="QIE90" s="888"/>
      <c r="QIF90" s="888"/>
      <c r="QIG90" s="888"/>
      <c r="QIH90" s="888"/>
      <c r="QII90" s="888"/>
      <c r="QIJ90" s="888"/>
      <c r="QIK90" s="888"/>
      <c r="QIL90" s="888"/>
      <c r="QIM90" s="888"/>
      <c r="QIN90" s="888"/>
      <c r="QIO90" s="888"/>
      <c r="QIP90" s="888"/>
      <c r="QIQ90" s="888"/>
      <c r="QIR90" s="888"/>
      <c r="QIS90" s="888"/>
      <c r="QIT90" s="888"/>
      <c r="QIU90" s="888"/>
      <c r="QIV90" s="888"/>
      <c r="QIW90" s="888"/>
      <c r="QIX90" s="888"/>
      <c r="QIY90" s="888"/>
      <c r="QIZ90" s="888"/>
      <c r="QJA90" s="888"/>
      <c r="QJB90" s="888"/>
      <c r="QJC90" s="888"/>
      <c r="QJD90" s="888"/>
      <c r="QJE90" s="888"/>
      <c r="QJF90" s="888"/>
      <c r="QJG90" s="888"/>
      <c r="QJH90" s="888"/>
      <c r="QJI90" s="888"/>
      <c r="QJJ90" s="888"/>
      <c r="QJK90" s="888"/>
      <c r="QJL90" s="888"/>
      <c r="QJM90" s="888"/>
      <c r="QJN90" s="888"/>
      <c r="QJO90" s="888"/>
      <c r="QJP90" s="888"/>
      <c r="QJQ90" s="888"/>
      <c r="QJR90" s="888"/>
      <c r="QJS90" s="888"/>
      <c r="QJT90" s="888"/>
      <c r="QJU90" s="888"/>
      <c r="QJV90" s="888"/>
      <c r="QJW90" s="888"/>
      <c r="QJX90" s="888"/>
      <c r="QJY90" s="888"/>
      <c r="QJZ90" s="888"/>
      <c r="QKA90" s="888"/>
      <c r="QKB90" s="888"/>
      <c r="QKC90" s="888"/>
      <c r="QKD90" s="888"/>
      <c r="QKE90" s="888"/>
      <c r="QKF90" s="888"/>
      <c r="QKG90" s="888"/>
      <c r="QKH90" s="888"/>
      <c r="QKI90" s="888"/>
      <c r="QKJ90" s="888"/>
      <c r="QKK90" s="888"/>
      <c r="QKL90" s="888"/>
      <c r="QKM90" s="888"/>
      <c r="QKN90" s="888"/>
      <c r="QKO90" s="888"/>
      <c r="QKP90" s="888"/>
      <c r="QKQ90" s="888"/>
      <c r="QKR90" s="888"/>
      <c r="QKS90" s="888"/>
      <c r="QKT90" s="888"/>
      <c r="QKU90" s="888"/>
      <c r="QKV90" s="888"/>
      <c r="QKW90" s="888"/>
      <c r="QKX90" s="888"/>
      <c r="QKY90" s="888"/>
      <c r="QKZ90" s="888"/>
      <c r="QLA90" s="888"/>
      <c r="QLB90" s="888"/>
      <c r="QLC90" s="888"/>
      <c r="QLD90" s="888"/>
      <c r="QLE90" s="888"/>
      <c r="QLF90" s="888"/>
      <c r="QLG90" s="888"/>
      <c r="QLH90" s="888"/>
      <c r="QLI90" s="888"/>
      <c r="QLJ90" s="888"/>
      <c r="QLK90" s="888"/>
      <c r="QLL90" s="888"/>
      <c r="QLM90" s="888"/>
      <c r="QLN90" s="888"/>
      <c r="QLO90" s="888"/>
      <c r="QLP90" s="888"/>
      <c r="QLQ90" s="888"/>
      <c r="QLR90" s="888"/>
      <c r="QLS90" s="888"/>
      <c r="QLT90" s="888"/>
      <c r="QLU90" s="888"/>
      <c r="QLV90" s="888"/>
      <c r="QLW90" s="888"/>
      <c r="QLX90" s="888"/>
      <c r="QLY90" s="888"/>
      <c r="QLZ90" s="888"/>
      <c r="QMA90" s="888"/>
      <c r="QMB90" s="888"/>
      <c r="QMC90" s="888"/>
      <c r="QMD90" s="888"/>
      <c r="QME90" s="888"/>
      <c r="QMF90" s="888"/>
      <c r="QMG90" s="888"/>
      <c r="QMH90" s="888"/>
      <c r="QMI90" s="888"/>
      <c r="QMJ90" s="888"/>
      <c r="QMK90" s="888"/>
      <c r="QML90" s="888"/>
      <c r="QMM90" s="888"/>
      <c r="QMN90" s="888"/>
      <c r="QMO90" s="888"/>
      <c r="QMP90" s="888"/>
      <c r="QMQ90" s="888"/>
      <c r="QMR90" s="888"/>
      <c r="QMS90" s="888"/>
      <c r="QMT90" s="888"/>
      <c r="QMU90" s="888"/>
      <c r="QMV90" s="888"/>
      <c r="QMW90" s="888"/>
      <c r="QMX90" s="888"/>
      <c r="QMY90" s="888"/>
      <c r="QMZ90" s="888"/>
      <c r="QNA90" s="888"/>
      <c r="QNB90" s="888"/>
      <c r="QNC90" s="888"/>
      <c r="QND90" s="888"/>
      <c r="QNE90" s="888"/>
      <c r="QNF90" s="888"/>
      <c r="QNG90" s="888"/>
      <c r="QNH90" s="888"/>
      <c r="QNI90" s="888"/>
      <c r="QNJ90" s="888"/>
      <c r="QNK90" s="888"/>
      <c r="QNL90" s="888"/>
      <c r="QNM90" s="888"/>
      <c r="QNN90" s="888"/>
      <c r="QNO90" s="888"/>
      <c r="QNP90" s="888"/>
      <c r="QNQ90" s="888"/>
      <c r="QNR90" s="888"/>
      <c r="QNS90" s="888"/>
      <c r="QNT90" s="888"/>
      <c r="QNU90" s="888"/>
      <c r="QNV90" s="888"/>
      <c r="QNW90" s="888"/>
      <c r="QNX90" s="888"/>
      <c r="QNY90" s="888"/>
      <c r="QNZ90" s="888"/>
      <c r="QOA90" s="888"/>
      <c r="QOB90" s="888"/>
      <c r="QOC90" s="888"/>
      <c r="QOD90" s="888"/>
      <c r="QOE90" s="888"/>
      <c r="QOF90" s="888"/>
      <c r="QOG90" s="888"/>
      <c r="QOH90" s="888"/>
      <c r="QOI90" s="888"/>
      <c r="QOJ90" s="888"/>
      <c r="QOK90" s="888"/>
      <c r="QOL90" s="888"/>
      <c r="QOM90" s="888"/>
      <c r="QON90" s="888"/>
      <c r="QOO90" s="888"/>
      <c r="QOP90" s="888"/>
      <c r="QOQ90" s="888"/>
      <c r="QOR90" s="888"/>
      <c r="QOS90" s="888"/>
      <c r="QOT90" s="888"/>
      <c r="QOU90" s="888"/>
      <c r="QOV90" s="888"/>
      <c r="QOW90" s="888"/>
      <c r="QOX90" s="888"/>
      <c r="QOY90" s="888"/>
      <c r="QOZ90" s="888"/>
      <c r="QPA90" s="888"/>
      <c r="QPB90" s="888"/>
      <c r="QPC90" s="888"/>
      <c r="QPD90" s="888"/>
      <c r="QPE90" s="888"/>
      <c r="QPF90" s="888"/>
      <c r="QPG90" s="888"/>
      <c r="QPH90" s="888"/>
      <c r="QPI90" s="888"/>
      <c r="QPJ90" s="888"/>
      <c r="QPK90" s="888"/>
      <c r="QPL90" s="888"/>
      <c r="QPM90" s="888"/>
      <c r="QPN90" s="888"/>
      <c r="QPO90" s="888"/>
      <c r="QPP90" s="888"/>
      <c r="QPQ90" s="888"/>
      <c r="QPR90" s="888"/>
      <c r="QPS90" s="888"/>
      <c r="QPT90" s="888"/>
      <c r="QPU90" s="888"/>
      <c r="QPV90" s="888"/>
      <c r="QPW90" s="888"/>
      <c r="QPX90" s="888"/>
      <c r="QPY90" s="888"/>
      <c r="QPZ90" s="888"/>
      <c r="QQA90" s="888"/>
      <c r="QQB90" s="888"/>
      <c r="QQC90" s="888"/>
      <c r="QQD90" s="888"/>
      <c r="QQE90" s="888"/>
      <c r="QQF90" s="888"/>
      <c r="QQG90" s="888"/>
      <c r="QQH90" s="888"/>
      <c r="QQI90" s="888"/>
      <c r="QQJ90" s="888"/>
      <c r="QQK90" s="888"/>
      <c r="QQL90" s="888"/>
      <c r="QQM90" s="888"/>
      <c r="QQN90" s="888"/>
      <c r="QQO90" s="888"/>
      <c r="QQP90" s="888"/>
      <c r="QQQ90" s="888"/>
      <c r="QQR90" s="888"/>
      <c r="QQS90" s="888"/>
      <c r="QQT90" s="888"/>
      <c r="QQU90" s="888"/>
      <c r="QQV90" s="888"/>
      <c r="QQW90" s="888"/>
      <c r="QQX90" s="888"/>
      <c r="QQY90" s="888"/>
      <c r="QQZ90" s="888"/>
      <c r="QRA90" s="888"/>
      <c r="QRB90" s="888"/>
      <c r="QRC90" s="888"/>
      <c r="QRD90" s="888"/>
      <c r="QRE90" s="888"/>
      <c r="QRF90" s="888"/>
      <c r="QRG90" s="888"/>
      <c r="QRH90" s="888"/>
      <c r="QRI90" s="888"/>
      <c r="QRJ90" s="888"/>
      <c r="QRK90" s="888"/>
      <c r="QRL90" s="888"/>
      <c r="QRM90" s="888"/>
      <c r="QRN90" s="888"/>
      <c r="QRO90" s="888"/>
      <c r="QRP90" s="888"/>
      <c r="QRQ90" s="888"/>
      <c r="QRR90" s="888"/>
      <c r="QRS90" s="888"/>
      <c r="QRT90" s="888"/>
      <c r="QRU90" s="888"/>
      <c r="QRV90" s="888"/>
      <c r="QRW90" s="888"/>
      <c r="QRX90" s="888"/>
      <c r="QRY90" s="888"/>
      <c r="QRZ90" s="888"/>
      <c r="QSA90" s="888"/>
      <c r="QSB90" s="888"/>
      <c r="QSC90" s="888"/>
      <c r="QSD90" s="888"/>
      <c r="QSE90" s="888"/>
      <c r="QSF90" s="888"/>
      <c r="QSG90" s="888"/>
      <c r="QSH90" s="888"/>
      <c r="QSI90" s="888"/>
      <c r="QSJ90" s="888"/>
      <c r="QSK90" s="888"/>
      <c r="QSL90" s="888"/>
      <c r="QSM90" s="888"/>
      <c r="QSN90" s="888"/>
      <c r="QSO90" s="888"/>
      <c r="QSP90" s="888"/>
      <c r="QSQ90" s="888"/>
      <c r="QSR90" s="888"/>
      <c r="QSS90" s="888"/>
      <c r="QST90" s="888"/>
      <c r="QSU90" s="888"/>
      <c r="QSV90" s="888"/>
      <c r="QSW90" s="888"/>
      <c r="QSX90" s="888"/>
      <c r="QSY90" s="888"/>
      <c r="QSZ90" s="888"/>
      <c r="QTA90" s="888"/>
      <c r="QTB90" s="888"/>
      <c r="QTC90" s="888"/>
      <c r="QTD90" s="888"/>
      <c r="QTE90" s="888"/>
      <c r="QTF90" s="888"/>
      <c r="QTG90" s="888"/>
      <c r="QTH90" s="888"/>
      <c r="QTI90" s="888"/>
      <c r="QTJ90" s="888"/>
      <c r="QTK90" s="888"/>
      <c r="QTL90" s="888"/>
      <c r="QTM90" s="888"/>
      <c r="QTN90" s="888"/>
      <c r="QTO90" s="888"/>
      <c r="QTP90" s="888"/>
      <c r="QTQ90" s="888"/>
      <c r="QTR90" s="888"/>
      <c r="QTS90" s="888"/>
      <c r="QTT90" s="888"/>
      <c r="QTU90" s="888"/>
      <c r="QTV90" s="888"/>
      <c r="QTW90" s="888"/>
      <c r="QTX90" s="888"/>
      <c r="QTY90" s="888"/>
      <c r="QTZ90" s="888"/>
      <c r="QUA90" s="888"/>
      <c r="QUB90" s="888"/>
      <c r="QUC90" s="888"/>
      <c r="QUD90" s="888"/>
      <c r="QUE90" s="888"/>
      <c r="QUF90" s="888"/>
      <c r="QUG90" s="888"/>
      <c r="QUH90" s="888"/>
      <c r="QUI90" s="888"/>
      <c r="QUJ90" s="888"/>
      <c r="QUK90" s="888"/>
      <c r="QUL90" s="888"/>
      <c r="QUM90" s="888"/>
      <c r="QUN90" s="888"/>
      <c r="QUO90" s="888"/>
      <c r="QUP90" s="888"/>
      <c r="QUQ90" s="888"/>
      <c r="QUR90" s="888"/>
      <c r="QUS90" s="888"/>
      <c r="QUT90" s="888"/>
      <c r="QUU90" s="888"/>
      <c r="QUV90" s="888"/>
      <c r="QUW90" s="888"/>
      <c r="QUX90" s="888"/>
      <c r="QUY90" s="888"/>
      <c r="QUZ90" s="888"/>
      <c r="QVA90" s="888"/>
      <c r="QVB90" s="888"/>
      <c r="QVC90" s="888"/>
      <c r="QVD90" s="888"/>
      <c r="QVE90" s="888"/>
      <c r="QVF90" s="888"/>
      <c r="QVG90" s="888"/>
      <c r="QVH90" s="888"/>
      <c r="QVI90" s="888"/>
      <c r="QVJ90" s="888"/>
      <c r="QVK90" s="888"/>
      <c r="QVL90" s="888"/>
      <c r="QVM90" s="888"/>
      <c r="QVN90" s="888"/>
      <c r="QVO90" s="888"/>
      <c r="QVP90" s="888"/>
      <c r="QVQ90" s="888"/>
      <c r="QVR90" s="888"/>
      <c r="QVS90" s="888"/>
      <c r="QVT90" s="888"/>
      <c r="QVU90" s="888"/>
      <c r="QVV90" s="888"/>
      <c r="QVW90" s="888"/>
      <c r="QVX90" s="888"/>
      <c r="QVY90" s="888"/>
      <c r="QVZ90" s="888"/>
      <c r="QWA90" s="888"/>
      <c r="QWB90" s="888"/>
      <c r="QWC90" s="888"/>
      <c r="QWD90" s="888"/>
      <c r="QWE90" s="888"/>
      <c r="QWF90" s="888"/>
      <c r="QWG90" s="888"/>
      <c r="QWH90" s="888"/>
      <c r="QWI90" s="888"/>
      <c r="QWJ90" s="888"/>
      <c r="QWK90" s="888"/>
      <c r="QWL90" s="888"/>
      <c r="QWM90" s="888"/>
      <c r="QWN90" s="888"/>
      <c r="QWO90" s="888"/>
      <c r="QWP90" s="888"/>
      <c r="QWQ90" s="888"/>
      <c r="QWR90" s="888"/>
      <c r="QWS90" s="888"/>
      <c r="QWT90" s="888"/>
      <c r="QWU90" s="888"/>
      <c r="QWV90" s="888"/>
      <c r="QWW90" s="888"/>
      <c r="QWX90" s="888"/>
      <c r="QWY90" s="888"/>
      <c r="QWZ90" s="888"/>
      <c r="QXA90" s="888"/>
      <c r="QXB90" s="888"/>
      <c r="QXC90" s="888"/>
      <c r="QXD90" s="888"/>
      <c r="QXE90" s="888"/>
      <c r="QXF90" s="888"/>
      <c r="QXG90" s="888"/>
      <c r="QXH90" s="888"/>
      <c r="QXI90" s="888"/>
      <c r="QXJ90" s="888"/>
      <c r="QXK90" s="888"/>
      <c r="QXL90" s="888"/>
      <c r="QXM90" s="888"/>
      <c r="QXN90" s="888"/>
      <c r="QXO90" s="888"/>
      <c r="QXP90" s="888"/>
      <c r="QXQ90" s="888"/>
      <c r="QXR90" s="888"/>
      <c r="QXS90" s="888"/>
      <c r="QXT90" s="888"/>
      <c r="QXU90" s="888"/>
      <c r="QXV90" s="888"/>
      <c r="QXW90" s="888"/>
      <c r="QXX90" s="888"/>
      <c r="QXY90" s="888"/>
      <c r="QXZ90" s="888"/>
      <c r="QYA90" s="888"/>
      <c r="QYB90" s="888"/>
      <c r="QYC90" s="888"/>
      <c r="QYD90" s="888"/>
      <c r="QYE90" s="888"/>
      <c r="QYF90" s="888"/>
      <c r="QYG90" s="888"/>
      <c r="QYH90" s="888"/>
      <c r="QYI90" s="888"/>
      <c r="QYJ90" s="888"/>
      <c r="QYK90" s="888"/>
      <c r="QYL90" s="888"/>
      <c r="QYM90" s="888"/>
      <c r="QYN90" s="888"/>
      <c r="QYO90" s="888"/>
      <c r="QYP90" s="888"/>
      <c r="QYQ90" s="888"/>
      <c r="QYR90" s="888"/>
      <c r="QYS90" s="888"/>
      <c r="QYT90" s="888"/>
      <c r="QYU90" s="888"/>
      <c r="QYV90" s="888"/>
      <c r="QYW90" s="888"/>
      <c r="QYX90" s="888"/>
      <c r="QYY90" s="888"/>
      <c r="QYZ90" s="888"/>
      <c r="QZA90" s="888"/>
      <c r="QZB90" s="888"/>
      <c r="QZC90" s="888"/>
      <c r="QZD90" s="888"/>
      <c r="QZE90" s="888"/>
      <c r="QZF90" s="888"/>
      <c r="QZG90" s="888"/>
      <c r="QZH90" s="888"/>
      <c r="QZI90" s="888"/>
      <c r="QZJ90" s="888"/>
      <c r="QZK90" s="888"/>
      <c r="QZL90" s="888"/>
      <c r="QZM90" s="888"/>
      <c r="QZN90" s="888"/>
      <c r="QZO90" s="888"/>
      <c r="QZP90" s="888"/>
      <c r="QZQ90" s="888"/>
      <c r="QZR90" s="888"/>
      <c r="QZS90" s="888"/>
      <c r="QZT90" s="888"/>
      <c r="QZU90" s="888"/>
      <c r="QZV90" s="888"/>
      <c r="QZW90" s="888"/>
      <c r="QZX90" s="888"/>
      <c r="QZY90" s="888"/>
      <c r="QZZ90" s="888"/>
      <c r="RAA90" s="888"/>
      <c r="RAB90" s="888"/>
      <c r="RAC90" s="888"/>
      <c r="RAD90" s="888"/>
      <c r="RAE90" s="888"/>
      <c r="RAF90" s="888"/>
      <c r="RAG90" s="888"/>
      <c r="RAH90" s="888"/>
      <c r="RAI90" s="888"/>
      <c r="RAJ90" s="888"/>
      <c r="RAK90" s="888"/>
      <c r="RAL90" s="888"/>
      <c r="RAM90" s="888"/>
      <c r="RAN90" s="888"/>
      <c r="RAO90" s="888"/>
      <c r="RAP90" s="888"/>
      <c r="RAQ90" s="888"/>
      <c r="RAR90" s="888"/>
      <c r="RAS90" s="888"/>
      <c r="RAT90" s="888"/>
      <c r="RAU90" s="888"/>
      <c r="RAV90" s="888"/>
      <c r="RAW90" s="888"/>
      <c r="RAX90" s="888"/>
      <c r="RAY90" s="888"/>
      <c r="RAZ90" s="888"/>
      <c r="RBA90" s="888"/>
      <c r="RBB90" s="888"/>
      <c r="RBC90" s="888"/>
      <c r="RBD90" s="888"/>
      <c r="RBE90" s="888"/>
      <c r="RBF90" s="888"/>
      <c r="RBG90" s="888"/>
      <c r="RBH90" s="888"/>
      <c r="RBI90" s="888"/>
      <c r="RBJ90" s="888"/>
      <c r="RBK90" s="888"/>
      <c r="RBL90" s="888"/>
      <c r="RBM90" s="888"/>
      <c r="RBN90" s="888"/>
      <c r="RBO90" s="888"/>
      <c r="RBP90" s="888"/>
      <c r="RBQ90" s="888"/>
      <c r="RBR90" s="888"/>
      <c r="RBS90" s="888"/>
      <c r="RBT90" s="888"/>
      <c r="RBU90" s="888"/>
      <c r="RBV90" s="888"/>
      <c r="RBW90" s="888"/>
      <c r="RBX90" s="888"/>
      <c r="RBY90" s="888"/>
      <c r="RBZ90" s="888"/>
      <c r="RCA90" s="888"/>
      <c r="RCB90" s="888"/>
      <c r="RCC90" s="888"/>
      <c r="RCD90" s="888"/>
      <c r="RCE90" s="888"/>
      <c r="RCF90" s="888"/>
      <c r="RCG90" s="888"/>
      <c r="RCH90" s="888"/>
      <c r="RCI90" s="888"/>
      <c r="RCJ90" s="888"/>
      <c r="RCK90" s="888"/>
      <c r="RCL90" s="888"/>
      <c r="RCM90" s="888"/>
      <c r="RCN90" s="888"/>
      <c r="RCO90" s="888"/>
      <c r="RCP90" s="888"/>
      <c r="RCQ90" s="888"/>
      <c r="RCR90" s="888"/>
      <c r="RCS90" s="888"/>
      <c r="RCT90" s="888"/>
      <c r="RCU90" s="888"/>
      <c r="RCV90" s="888"/>
      <c r="RCW90" s="888"/>
      <c r="RCX90" s="888"/>
      <c r="RCY90" s="888"/>
      <c r="RCZ90" s="888"/>
      <c r="RDA90" s="888"/>
      <c r="RDB90" s="888"/>
      <c r="RDC90" s="888"/>
      <c r="RDD90" s="888"/>
      <c r="RDE90" s="888"/>
      <c r="RDF90" s="888"/>
      <c r="RDG90" s="888"/>
      <c r="RDH90" s="888"/>
      <c r="RDI90" s="888"/>
      <c r="RDJ90" s="888"/>
      <c r="RDK90" s="888"/>
      <c r="RDL90" s="888"/>
      <c r="RDM90" s="888"/>
      <c r="RDN90" s="888"/>
      <c r="RDO90" s="888"/>
      <c r="RDP90" s="888"/>
      <c r="RDQ90" s="888"/>
      <c r="RDR90" s="888"/>
      <c r="RDS90" s="888"/>
      <c r="RDT90" s="888"/>
      <c r="RDU90" s="888"/>
      <c r="RDV90" s="888"/>
      <c r="RDW90" s="888"/>
      <c r="RDX90" s="888"/>
      <c r="RDY90" s="888"/>
      <c r="RDZ90" s="888"/>
      <c r="REA90" s="888"/>
      <c r="REB90" s="888"/>
      <c r="REC90" s="888"/>
      <c r="RED90" s="888"/>
      <c r="REE90" s="888"/>
      <c r="REF90" s="888"/>
      <c r="REG90" s="888"/>
      <c r="REH90" s="888"/>
      <c r="REI90" s="888"/>
      <c r="REJ90" s="888"/>
      <c r="REK90" s="888"/>
      <c r="REL90" s="888"/>
      <c r="REM90" s="888"/>
      <c r="REN90" s="888"/>
      <c r="REO90" s="888"/>
      <c r="REP90" s="888"/>
      <c r="REQ90" s="888"/>
      <c r="RER90" s="888"/>
      <c r="RES90" s="888"/>
      <c r="RET90" s="888"/>
      <c r="REU90" s="888"/>
      <c r="REV90" s="888"/>
      <c r="REW90" s="888"/>
      <c r="REX90" s="888"/>
      <c r="REY90" s="888"/>
      <c r="REZ90" s="888"/>
      <c r="RFA90" s="888"/>
      <c r="RFB90" s="888"/>
      <c r="RFC90" s="888"/>
      <c r="RFD90" s="888"/>
      <c r="RFE90" s="888"/>
      <c r="RFF90" s="888"/>
      <c r="RFG90" s="888"/>
      <c r="RFH90" s="888"/>
      <c r="RFI90" s="888"/>
      <c r="RFJ90" s="888"/>
      <c r="RFK90" s="888"/>
      <c r="RFL90" s="888"/>
      <c r="RFM90" s="888"/>
      <c r="RFN90" s="888"/>
      <c r="RFO90" s="888"/>
      <c r="RFP90" s="888"/>
      <c r="RFQ90" s="888"/>
      <c r="RFR90" s="888"/>
      <c r="RFS90" s="888"/>
      <c r="RFT90" s="888"/>
      <c r="RFU90" s="888"/>
      <c r="RFV90" s="888"/>
      <c r="RFW90" s="888"/>
      <c r="RFX90" s="888"/>
      <c r="RFY90" s="888"/>
      <c r="RFZ90" s="888"/>
      <c r="RGA90" s="888"/>
      <c r="RGB90" s="888"/>
      <c r="RGC90" s="888"/>
      <c r="RGD90" s="888"/>
      <c r="RGE90" s="888"/>
      <c r="RGF90" s="888"/>
      <c r="RGG90" s="888"/>
      <c r="RGH90" s="888"/>
      <c r="RGI90" s="888"/>
      <c r="RGJ90" s="888"/>
      <c r="RGK90" s="888"/>
      <c r="RGL90" s="888"/>
      <c r="RGM90" s="888"/>
      <c r="RGN90" s="888"/>
      <c r="RGO90" s="888"/>
      <c r="RGP90" s="888"/>
      <c r="RGQ90" s="888"/>
      <c r="RGR90" s="888"/>
      <c r="RGS90" s="888"/>
      <c r="RGT90" s="888"/>
      <c r="RGU90" s="888"/>
      <c r="RGV90" s="888"/>
      <c r="RGW90" s="888"/>
      <c r="RGX90" s="888"/>
      <c r="RGY90" s="888"/>
      <c r="RGZ90" s="888"/>
      <c r="RHA90" s="888"/>
      <c r="RHB90" s="888"/>
      <c r="RHC90" s="888"/>
      <c r="RHD90" s="888"/>
      <c r="RHE90" s="888"/>
      <c r="RHF90" s="888"/>
      <c r="RHG90" s="888"/>
      <c r="RHH90" s="888"/>
      <c r="RHI90" s="888"/>
      <c r="RHJ90" s="888"/>
      <c r="RHK90" s="888"/>
      <c r="RHL90" s="888"/>
      <c r="RHM90" s="888"/>
      <c r="RHN90" s="888"/>
      <c r="RHO90" s="888"/>
      <c r="RHP90" s="888"/>
      <c r="RHQ90" s="888"/>
      <c r="RHR90" s="888"/>
      <c r="RHS90" s="888"/>
      <c r="RHT90" s="888"/>
      <c r="RHU90" s="888"/>
      <c r="RHV90" s="888"/>
      <c r="RHW90" s="888"/>
      <c r="RHX90" s="888"/>
      <c r="RHY90" s="888"/>
      <c r="RHZ90" s="888"/>
      <c r="RIA90" s="888"/>
      <c r="RIB90" s="888"/>
      <c r="RIC90" s="888"/>
      <c r="RID90" s="888"/>
      <c r="RIE90" s="888"/>
      <c r="RIF90" s="888"/>
      <c r="RIG90" s="888"/>
      <c r="RIH90" s="888"/>
      <c r="RII90" s="888"/>
      <c r="RIJ90" s="888"/>
      <c r="RIK90" s="888"/>
      <c r="RIL90" s="888"/>
      <c r="RIM90" s="888"/>
      <c r="RIN90" s="888"/>
      <c r="RIO90" s="888"/>
      <c r="RIP90" s="888"/>
      <c r="RIQ90" s="888"/>
      <c r="RIR90" s="888"/>
      <c r="RIS90" s="888"/>
      <c r="RIT90" s="888"/>
      <c r="RIU90" s="888"/>
      <c r="RIV90" s="888"/>
      <c r="RIW90" s="888"/>
      <c r="RIX90" s="888"/>
      <c r="RIY90" s="888"/>
      <c r="RIZ90" s="888"/>
      <c r="RJA90" s="888"/>
      <c r="RJB90" s="888"/>
      <c r="RJC90" s="888"/>
      <c r="RJD90" s="888"/>
      <c r="RJE90" s="888"/>
      <c r="RJF90" s="888"/>
      <c r="RJG90" s="888"/>
      <c r="RJH90" s="888"/>
      <c r="RJI90" s="888"/>
      <c r="RJJ90" s="888"/>
      <c r="RJK90" s="888"/>
      <c r="RJL90" s="888"/>
      <c r="RJM90" s="888"/>
      <c r="RJN90" s="888"/>
      <c r="RJO90" s="888"/>
      <c r="RJP90" s="888"/>
      <c r="RJQ90" s="888"/>
      <c r="RJR90" s="888"/>
      <c r="RJS90" s="888"/>
      <c r="RJT90" s="888"/>
      <c r="RJU90" s="888"/>
      <c r="RJV90" s="888"/>
      <c r="RJW90" s="888"/>
      <c r="RJX90" s="888"/>
      <c r="RJY90" s="888"/>
      <c r="RJZ90" s="888"/>
      <c r="RKA90" s="888"/>
      <c r="RKB90" s="888"/>
      <c r="RKC90" s="888"/>
      <c r="RKD90" s="888"/>
      <c r="RKE90" s="888"/>
      <c r="RKF90" s="888"/>
      <c r="RKG90" s="888"/>
      <c r="RKH90" s="888"/>
      <c r="RKI90" s="888"/>
      <c r="RKJ90" s="888"/>
      <c r="RKK90" s="888"/>
      <c r="RKL90" s="888"/>
      <c r="RKM90" s="888"/>
      <c r="RKN90" s="888"/>
      <c r="RKO90" s="888"/>
      <c r="RKP90" s="888"/>
      <c r="RKQ90" s="888"/>
      <c r="RKR90" s="888"/>
      <c r="RKS90" s="888"/>
      <c r="RKT90" s="888"/>
      <c r="RKU90" s="888"/>
      <c r="RKV90" s="888"/>
      <c r="RKW90" s="888"/>
      <c r="RKX90" s="888"/>
      <c r="RKY90" s="888"/>
      <c r="RKZ90" s="888"/>
      <c r="RLA90" s="888"/>
      <c r="RLB90" s="888"/>
      <c r="RLC90" s="888"/>
      <c r="RLD90" s="888"/>
      <c r="RLE90" s="888"/>
      <c r="RLF90" s="888"/>
      <c r="RLG90" s="888"/>
      <c r="RLH90" s="888"/>
      <c r="RLI90" s="888"/>
      <c r="RLJ90" s="888"/>
      <c r="RLK90" s="888"/>
      <c r="RLL90" s="888"/>
      <c r="RLM90" s="888"/>
      <c r="RLN90" s="888"/>
      <c r="RLO90" s="888"/>
      <c r="RLP90" s="888"/>
      <c r="RLQ90" s="888"/>
      <c r="RLR90" s="888"/>
      <c r="RLS90" s="888"/>
      <c r="RLT90" s="888"/>
      <c r="RLU90" s="888"/>
      <c r="RLV90" s="888"/>
      <c r="RLW90" s="888"/>
      <c r="RLX90" s="888"/>
      <c r="RLY90" s="888"/>
      <c r="RLZ90" s="888"/>
      <c r="RMA90" s="888"/>
      <c r="RMB90" s="888"/>
      <c r="RMC90" s="888"/>
      <c r="RMD90" s="888"/>
      <c r="RME90" s="888"/>
      <c r="RMF90" s="888"/>
      <c r="RMG90" s="888"/>
      <c r="RMH90" s="888"/>
      <c r="RMI90" s="888"/>
      <c r="RMJ90" s="888"/>
      <c r="RMK90" s="888"/>
      <c r="RML90" s="888"/>
      <c r="RMM90" s="888"/>
      <c r="RMN90" s="888"/>
      <c r="RMO90" s="888"/>
      <c r="RMP90" s="888"/>
      <c r="RMQ90" s="888"/>
      <c r="RMR90" s="888"/>
      <c r="RMS90" s="888"/>
      <c r="RMT90" s="888"/>
      <c r="RMU90" s="888"/>
      <c r="RMV90" s="888"/>
      <c r="RMW90" s="888"/>
      <c r="RMX90" s="888"/>
      <c r="RMY90" s="888"/>
      <c r="RMZ90" s="888"/>
      <c r="RNA90" s="888"/>
      <c r="RNB90" s="888"/>
      <c r="RNC90" s="888"/>
      <c r="RND90" s="888"/>
      <c r="RNE90" s="888"/>
      <c r="RNF90" s="888"/>
      <c r="RNG90" s="888"/>
      <c r="RNH90" s="888"/>
      <c r="RNI90" s="888"/>
      <c r="RNJ90" s="888"/>
      <c r="RNK90" s="888"/>
      <c r="RNL90" s="888"/>
      <c r="RNM90" s="888"/>
      <c r="RNN90" s="888"/>
      <c r="RNO90" s="888"/>
      <c r="RNP90" s="888"/>
      <c r="RNQ90" s="888"/>
      <c r="RNR90" s="888"/>
      <c r="RNS90" s="888"/>
      <c r="RNT90" s="888"/>
      <c r="RNU90" s="888"/>
      <c r="RNV90" s="888"/>
      <c r="RNW90" s="888"/>
      <c r="RNX90" s="888"/>
      <c r="RNY90" s="888"/>
      <c r="RNZ90" s="888"/>
      <c r="ROA90" s="888"/>
      <c r="ROB90" s="888"/>
      <c r="ROC90" s="888"/>
      <c r="ROD90" s="888"/>
      <c r="ROE90" s="888"/>
      <c r="ROF90" s="888"/>
      <c r="ROG90" s="888"/>
      <c r="ROH90" s="888"/>
      <c r="ROI90" s="888"/>
      <c r="ROJ90" s="888"/>
      <c r="ROK90" s="888"/>
      <c r="ROL90" s="888"/>
      <c r="ROM90" s="888"/>
      <c r="RON90" s="888"/>
      <c r="ROO90" s="888"/>
      <c r="ROP90" s="888"/>
      <c r="ROQ90" s="888"/>
      <c r="ROR90" s="888"/>
      <c r="ROS90" s="888"/>
      <c r="ROT90" s="888"/>
      <c r="ROU90" s="888"/>
      <c r="ROV90" s="888"/>
      <c r="ROW90" s="888"/>
      <c r="ROX90" s="888"/>
      <c r="ROY90" s="888"/>
      <c r="ROZ90" s="888"/>
      <c r="RPA90" s="888"/>
      <c r="RPB90" s="888"/>
      <c r="RPC90" s="888"/>
      <c r="RPD90" s="888"/>
      <c r="RPE90" s="888"/>
      <c r="RPF90" s="888"/>
      <c r="RPG90" s="888"/>
      <c r="RPH90" s="888"/>
      <c r="RPI90" s="888"/>
      <c r="RPJ90" s="888"/>
      <c r="RPK90" s="888"/>
      <c r="RPL90" s="888"/>
      <c r="RPM90" s="888"/>
      <c r="RPN90" s="888"/>
      <c r="RPO90" s="888"/>
      <c r="RPP90" s="888"/>
      <c r="RPQ90" s="888"/>
      <c r="RPR90" s="888"/>
      <c r="RPS90" s="888"/>
      <c r="RPT90" s="888"/>
      <c r="RPU90" s="888"/>
      <c r="RPV90" s="888"/>
      <c r="RPW90" s="888"/>
      <c r="RPX90" s="888"/>
      <c r="RPY90" s="888"/>
      <c r="RPZ90" s="888"/>
      <c r="RQA90" s="888"/>
      <c r="RQB90" s="888"/>
      <c r="RQC90" s="888"/>
      <c r="RQD90" s="888"/>
      <c r="RQE90" s="888"/>
      <c r="RQF90" s="888"/>
      <c r="RQG90" s="888"/>
      <c r="RQH90" s="888"/>
      <c r="RQI90" s="888"/>
      <c r="RQJ90" s="888"/>
      <c r="RQK90" s="888"/>
      <c r="RQL90" s="888"/>
      <c r="RQM90" s="888"/>
      <c r="RQN90" s="888"/>
      <c r="RQO90" s="888"/>
      <c r="RQP90" s="888"/>
      <c r="RQQ90" s="888"/>
      <c r="RQR90" s="888"/>
      <c r="RQS90" s="888"/>
      <c r="RQT90" s="888"/>
      <c r="RQU90" s="888"/>
      <c r="RQV90" s="888"/>
      <c r="RQW90" s="888"/>
      <c r="RQX90" s="888"/>
      <c r="RQY90" s="888"/>
      <c r="RQZ90" s="888"/>
      <c r="RRA90" s="888"/>
      <c r="RRB90" s="888"/>
      <c r="RRC90" s="888"/>
      <c r="RRD90" s="888"/>
      <c r="RRE90" s="888"/>
      <c r="RRF90" s="888"/>
      <c r="RRG90" s="888"/>
      <c r="RRH90" s="888"/>
      <c r="RRI90" s="888"/>
      <c r="RRJ90" s="888"/>
      <c r="RRK90" s="888"/>
      <c r="RRL90" s="888"/>
      <c r="RRM90" s="888"/>
      <c r="RRN90" s="888"/>
      <c r="RRO90" s="888"/>
      <c r="RRP90" s="888"/>
      <c r="RRQ90" s="888"/>
      <c r="RRR90" s="888"/>
      <c r="RRS90" s="888"/>
      <c r="RRT90" s="888"/>
      <c r="RRU90" s="888"/>
      <c r="RRV90" s="888"/>
      <c r="RRW90" s="888"/>
      <c r="RRX90" s="888"/>
      <c r="RRY90" s="888"/>
      <c r="RRZ90" s="888"/>
      <c r="RSA90" s="888"/>
      <c r="RSB90" s="888"/>
      <c r="RSC90" s="888"/>
      <c r="RSD90" s="888"/>
      <c r="RSE90" s="888"/>
      <c r="RSF90" s="888"/>
      <c r="RSG90" s="888"/>
      <c r="RSH90" s="888"/>
      <c r="RSI90" s="888"/>
      <c r="RSJ90" s="888"/>
      <c r="RSK90" s="888"/>
      <c r="RSL90" s="888"/>
      <c r="RSM90" s="888"/>
      <c r="RSN90" s="888"/>
      <c r="RSO90" s="888"/>
      <c r="RSP90" s="888"/>
      <c r="RSQ90" s="888"/>
      <c r="RSR90" s="888"/>
      <c r="RSS90" s="888"/>
      <c r="RST90" s="888"/>
      <c r="RSU90" s="888"/>
      <c r="RSV90" s="888"/>
      <c r="RSW90" s="888"/>
      <c r="RSX90" s="888"/>
      <c r="RSY90" s="888"/>
      <c r="RSZ90" s="888"/>
      <c r="RTA90" s="888"/>
      <c r="RTB90" s="888"/>
      <c r="RTC90" s="888"/>
      <c r="RTD90" s="888"/>
      <c r="RTE90" s="888"/>
      <c r="RTF90" s="888"/>
      <c r="RTG90" s="888"/>
      <c r="RTH90" s="888"/>
      <c r="RTI90" s="888"/>
      <c r="RTJ90" s="888"/>
      <c r="RTK90" s="888"/>
      <c r="RTL90" s="888"/>
      <c r="RTM90" s="888"/>
      <c r="RTN90" s="888"/>
      <c r="RTO90" s="888"/>
      <c r="RTP90" s="888"/>
      <c r="RTQ90" s="888"/>
      <c r="RTR90" s="888"/>
      <c r="RTS90" s="888"/>
      <c r="RTT90" s="888"/>
      <c r="RTU90" s="888"/>
      <c r="RTV90" s="888"/>
      <c r="RTW90" s="888"/>
      <c r="RTX90" s="888"/>
      <c r="RTY90" s="888"/>
      <c r="RTZ90" s="888"/>
      <c r="RUA90" s="888"/>
      <c r="RUB90" s="888"/>
      <c r="RUC90" s="888"/>
      <c r="RUD90" s="888"/>
      <c r="RUE90" s="888"/>
      <c r="RUF90" s="888"/>
      <c r="RUG90" s="888"/>
      <c r="RUH90" s="888"/>
      <c r="RUI90" s="888"/>
      <c r="RUJ90" s="888"/>
      <c r="RUK90" s="888"/>
      <c r="RUL90" s="888"/>
      <c r="RUM90" s="888"/>
      <c r="RUN90" s="888"/>
      <c r="RUO90" s="888"/>
      <c r="RUP90" s="888"/>
      <c r="RUQ90" s="888"/>
      <c r="RUR90" s="888"/>
      <c r="RUS90" s="888"/>
      <c r="RUT90" s="888"/>
      <c r="RUU90" s="888"/>
      <c r="RUV90" s="888"/>
      <c r="RUW90" s="888"/>
      <c r="RUX90" s="888"/>
      <c r="RUY90" s="888"/>
      <c r="RUZ90" s="888"/>
      <c r="RVA90" s="888"/>
      <c r="RVB90" s="888"/>
      <c r="RVC90" s="888"/>
      <c r="RVD90" s="888"/>
      <c r="RVE90" s="888"/>
      <c r="RVF90" s="888"/>
      <c r="RVG90" s="888"/>
      <c r="RVH90" s="888"/>
      <c r="RVI90" s="888"/>
      <c r="RVJ90" s="888"/>
      <c r="RVK90" s="888"/>
      <c r="RVL90" s="888"/>
      <c r="RVM90" s="888"/>
      <c r="RVN90" s="888"/>
      <c r="RVO90" s="888"/>
      <c r="RVP90" s="888"/>
      <c r="RVQ90" s="888"/>
      <c r="RVR90" s="888"/>
      <c r="RVS90" s="888"/>
      <c r="RVT90" s="888"/>
      <c r="RVU90" s="888"/>
      <c r="RVV90" s="888"/>
      <c r="RVW90" s="888"/>
      <c r="RVX90" s="888"/>
      <c r="RVY90" s="888"/>
      <c r="RVZ90" s="888"/>
      <c r="RWA90" s="888"/>
      <c r="RWB90" s="888"/>
      <c r="RWC90" s="888"/>
      <c r="RWD90" s="888"/>
      <c r="RWE90" s="888"/>
      <c r="RWF90" s="888"/>
      <c r="RWG90" s="888"/>
      <c r="RWH90" s="888"/>
      <c r="RWI90" s="888"/>
      <c r="RWJ90" s="888"/>
      <c r="RWK90" s="888"/>
      <c r="RWL90" s="888"/>
      <c r="RWM90" s="888"/>
      <c r="RWN90" s="888"/>
      <c r="RWO90" s="888"/>
      <c r="RWP90" s="888"/>
      <c r="RWQ90" s="888"/>
      <c r="RWR90" s="888"/>
      <c r="RWS90" s="888"/>
      <c r="RWT90" s="888"/>
      <c r="RWU90" s="888"/>
      <c r="RWV90" s="888"/>
      <c r="RWW90" s="888"/>
      <c r="RWX90" s="888"/>
      <c r="RWY90" s="888"/>
      <c r="RWZ90" s="888"/>
      <c r="RXA90" s="888"/>
      <c r="RXB90" s="888"/>
      <c r="RXC90" s="888"/>
      <c r="RXD90" s="888"/>
      <c r="RXE90" s="888"/>
      <c r="RXF90" s="888"/>
      <c r="RXG90" s="888"/>
      <c r="RXH90" s="888"/>
      <c r="RXI90" s="888"/>
      <c r="RXJ90" s="888"/>
      <c r="RXK90" s="888"/>
      <c r="RXL90" s="888"/>
      <c r="RXM90" s="888"/>
      <c r="RXN90" s="888"/>
      <c r="RXO90" s="888"/>
      <c r="RXP90" s="888"/>
      <c r="RXQ90" s="888"/>
      <c r="RXR90" s="888"/>
      <c r="RXS90" s="888"/>
      <c r="RXT90" s="888"/>
      <c r="RXU90" s="888"/>
      <c r="RXV90" s="888"/>
      <c r="RXW90" s="888"/>
      <c r="RXX90" s="888"/>
      <c r="RXY90" s="888"/>
      <c r="RXZ90" s="888"/>
      <c r="RYA90" s="888"/>
      <c r="RYB90" s="888"/>
      <c r="RYC90" s="888"/>
      <c r="RYD90" s="888"/>
      <c r="RYE90" s="888"/>
      <c r="RYF90" s="888"/>
      <c r="RYG90" s="888"/>
      <c r="RYH90" s="888"/>
      <c r="RYI90" s="888"/>
      <c r="RYJ90" s="888"/>
      <c r="RYK90" s="888"/>
      <c r="RYL90" s="888"/>
      <c r="RYM90" s="888"/>
      <c r="RYN90" s="888"/>
      <c r="RYO90" s="888"/>
      <c r="RYP90" s="888"/>
      <c r="RYQ90" s="888"/>
      <c r="RYR90" s="888"/>
      <c r="RYS90" s="888"/>
      <c r="RYT90" s="888"/>
      <c r="RYU90" s="888"/>
      <c r="RYV90" s="888"/>
      <c r="RYW90" s="888"/>
      <c r="RYX90" s="888"/>
      <c r="RYY90" s="888"/>
      <c r="RYZ90" s="888"/>
      <c r="RZA90" s="888"/>
      <c r="RZB90" s="888"/>
      <c r="RZC90" s="888"/>
      <c r="RZD90" s="888"/>
      <c r="RZE90" s="888"/>
      <c r="RZF90" s="888"/>
      <c r="RZG90" s="888"/>
      <c r="RZH90" s="888"/>
      <c r="RZI90" s="888"/>
      <c r="RZJ90" s="888"/>
      <c r="RZK90" s="888"/>
      <c r="RZL90" s="888"/>
      <c r="RZM90" s="888"/>
      <c r="RZN90" s="888"/>
      <c r="RZO90" s="888"/>
      <c r="RZP90" s="888"/>
      <c r="RZQ90" s="888"/>
      <c r="RZR90" s="888"/>
      <c r="RZS90" s="888"/>
      <c r="RZT90" s="888"/>
      <c r="RZU90" s="888"/>
      <c r="RZV90" s="888"/>
      <c r="RZW90" s="888"/>
      <c r="RZX90" s="888"/>
      <c r="RZY90" s="888"/>
      <c r="RZZ90" s="888"/>
      <c r="SAA90" s="888"/>
      <c r="SAB90" s="888"/>
      <c r="SAC90" s="888"/>
      <c r="SAD90" s="888"/>
      <c r="SAE90" s="888"/>
      <c r="SAF90" s="888"/>
      <c r="SAG90" s="888"/>
      <c r="SAH90" s="888"/>
      <c r="SAI90" s="888"/>
      <c r="SAJ90" s="888"/>
      <c r="SAK90" s="888"/>
      <c r="SAL90" s="888"/>
      <c r="SAM90" s="888"/>
      <c r="SAN90" s="888"/>
      <c r="SAO90" s="888"/>
      <c r="SAP90" s="888"/>
      <c r="SAQ90" s="888"/>
      <c r="SAR90" s="888"/>
      <c r="SAS90" s="888"/>
      <c r="SAT90" s="888"/>
      <c r="SAU90" s="888"/>
      <c r="SAV90" s="888"/>
      <c r="SAW90" s="888"/>
      <c r="SAX90" s="888"/>
      <c r="SAY90" s="888"/>
      <c r="SAZ90" s="888"/>
      <c r="SBA90" s="888"/>
      <c r="SBB90" s="888"/>
      <c r="SBC90" s="888"/>
      <c r="SBD90" s="888"/>
      <c r="SBE90" s="888"/>
      <c r="SBF90" s="888"/>
      <c r="SBG90" s="888"/>
      <c r="SBH90" s="888"/>
      <c r="SBI90" s="888"/>
      <c r="SBJ90" s="888"/>
      <c r="SBK90" s="888"/>
      <c r="SBL90" s="888"/>
      <c r="SBM90" s="888"/>
      <c r="SBN90" s="888"/>
      <c r="SBO90" s="888"/>
      <c r="SBP90" s="888"/>
      <c r="SBQ90" s="888"/>
      <c r="SBR90" s="888"/>
      <c r="SBS90" s="888"/>
      <c r="SBT90" s="888"/>
      <c r="SBU90" s="888"/>
      <c r="SBV90" s="888"/>
      <c r="SBW90" s="888"/>
      <c r="SBX90" s="888"/>
      <c r="SBY90" s="888"/>
      <c r="SBZ90" s="888"/>
      <c r="SCA90" s="888"/>
      <c r="SCB90" s="888"/>
      <c r="SCC90" s="888"/>
      <c r="SCD90" s="888"/>
      <c r="SCE90" s="888"/>
      <c r="SCF90" s="888"/>
      <c r="SCG90" s="888"/>
      <c r="SCH90" s="888"/>
      <c r="SCI90" s="888"/>
      <c r="SCJ90" s="888"/>
      <c r="SCK90" s="888"/>
      <c r="SCL90" s="888"/>
      <c r="SCM90" s="888"/>
      <c r="SCN90" s="888"/>
      <c r="SCO90" s="888"/>
      <c r="SCP90" s="888"/>
      <c r="SCQ90" s="888"/>
      <c r="SCR90" s="888"/>
      <c r="SCS90" s="888"/>
      <c r="SCT90" s="888"/>
      <c r="SCU90" s="888"/>
      <c r="SCV90" s="888"/>
      <c r="SCW90" s="888"/>
      <c r="SCX90" s="888"/>
      <c r="SCY90" s="888"/>
      <c r="SCZ90" s="888"/>
      <c r="SDA90" s="888"/>
      <c r="SDB90" s="888"/>
      <c r="SDC90" s="888"/>
      <c r="SDD90" s="888"/>
      <c r="SDE90" s="888"/>
      <c r="SDF90" s="888"/>
      <c r="SDG90" s="888"/>
      <c r="SDH90" s="888"/>
      <c r="SDI90" s="888"/>
      <c r="SDJ90" s="888"/>
      <c r="SDK90" s="888"/>
      <c r="SDL90" s="888"/>
      <c r="SDM90" s="888"/>
      <c r="SDN90" s="888"/>
      <c r="SDO90" s="888"/>
      <c r="SDP90" s="888"/>
      <c r="SDQ90" s="888"/>
      <c r="SDR90" s="888"/>
      <c r="SDS90" s="888"/>
      <c r="SDT90" s="888"/>
      <c r="SDU90" s="888"/>
      <c r="SDV90" s="888"/>
      <c r="SDW90" s="888"/>
      <c r="SDX90" s="888"/>
      <c r="SDY90" s="888"/>
      <c r="SDZ90" s="888"/>
      <c r="SEA90" s="888"/>
      <c r="SEB90" s="888"/>
      <c r="SEC90" s="888"/>
      <c r="SED90" s="888"/>
      <c r="SEE90" s="888"/>
      <c r="SEF90" s="888"/>
      <c r="SEG90" s="888"/>
      <c r="SEH90" s="888"/>
      <c r="SEI90" s="888"/>
      <c r="SEJ90" s="888"/>
      <c r="SEK90" s="888"/>
      <c r="SEL90" s="888"/>
      <c r="SEM90" s="888"/>
      <c r="SEN90" s="888"/>
      <c r="SEO90" s="888"/>
      <c r="SEP90" s="888"/>
      <c r="SEQ90" s="888"/>
      <c r="SER90" s="888"/>
      <c r="SES90" s="888"/>
      <c r="SET90" s="888"/>
      <c r="SEU90" s="888"/>
      <c r="SEV90" s="888"/>
      <c r="SEW90" s="888"/>
      <c r="SEX90" s="888"/>
      <c r="SEY90" s="888"/>
      <c r="SEZ90" s="888"/>
      <c r="SFA90" s="888"/>
      <c r="SFB90" s="888"/>
      <c r="SFC90" s="888"/>
      <c r="SFD90" s="888"/>
      <c r="SFE90" s="888"/>
      <c r="SFF90" s="888"/>
      <c r="SFG90" s="888"/>
      <c r="SFH90" s="888"/>
      <c r="SFI90" s="888"/>
      <c r="SFJ90" s="888"/>
      <c r="SFK90" s="888"/>
      <c r="SFL90" s="888"/>
      <c r="SFM90" s="888"/>
      <c r="SFN90" s="888"/>
      <c r="SFO90" s="888"/>
      <c r="SFP90" s="888"/>
      <c r="SFQ90" s="888"/>
      <c r="SFR90" s="888"/>
      <c r="SFS90" s="888"/>
      <c r="SFT90" s="888"/>
      <c r="SFU90" s="888"/>
      <c r="SFV90" s="888"/>
      <c r="SFW90" s="888"/>
      <c r="SFX90" s="888"/>
      <c r="SFY90" s="888"/>
      <c r="SFZ90" s="888"/>
      <c r="SGA90" s="888"/>
      <c r="SGB90" s="888"/>
      <c r="SGC90" s="888"/>
      <c r="SGD90" s="888"/>
      <c r="SGE90" s="888"/>
      <c r="SGF90" s="888"/>
      <c r="SGG90" s="888"/>
      <c r="SGH90" s="888"/>
      <c r="SGI90" s="888"/>
      <c r="SGJ90" s="888"/>
      <c r="SGK90" s="888"/>
      <c r="SGL90" s="888"/>
      <c r="SGM90" s="888"/>
      <c r="SGN90" s="888"/>
      <c r="SGO90" s="888"/>
      <c r="SGP90" s="888"/>
      <c r="SGQ90" s="888"/>
      <c r="SGR90" s="888"/>
      <c r="SGS90" s="888"/>
      <c r="SGT90" s="888"/>
      <c r="SGU90" s="888"/>
      <c r="SGV90" s="888"/>
      <c r="SGW90" s="888"/>
      <c r="SGX90" s="888"/>
      <c r="SGY90" s="888"/>
      <c r="SGZ90" s="888"/>
      <c r="SHA90" s="888"/>
      <c r="SHB90" s="888"/>
      <c r="SHC90" s="888"/>
      <c r="SHD90" s="888"/>
      <c r="SHE90" s="888"/>
      <c r="SHF90" s="888"/>
      <c r="SHG90" s="888"/>
      <c r="SHH90" s="888"/>
      <c r="SHI90" s="888"/>
      <c r="SHJ90" s="888"/>
      <c r="SHK90" s="888"/>
      <c r="SHL90" s="888"/>
      <c r="SHM90" s="888"/>
      <c r="SHN90" s="888"/>
      <c r="SHO90" s="888"/>
      <c r="SHP90" s="888"/>
      <c r="SHQ90" s="888"/>
      <c r="SHR90" s="888"/>
      <c r="SHS90" s="888"/>
      <c r="SHT90" s="888"/>
      <c r="SHU90" s="888"/>
      <c r="SHV90" s="888"/>
      <c r="SHW90" s="888"/>
      <c r="SHX90" s="888"/>
      <c r="SHY90" s="888"/>
      <c r="SHZ90" s="888"/>
      <c r="SIA90" s="888"/>
      <c r="SIB90" s="888"/>
      <c r="SIC90" s="888"/>
      <c r="SID90" s="888"/>
      <c r="SIE90" s="888"/>
      <c r="SIF90" s="888"/>
      <c r="SIG90" s="888"/>
      <c r="SIH90" s="888"/>
      <c r="SII90" s="888"/>
      <c r="SIJ90" s="888"/>
      <c r="SIK90" s="888"/>
      <c r="SIL90" s="888"/>
      <c r="SIM90" s="888"/>
      <c r="SIN90" s="888"/>
      <c r="SIO90" s="888"/>
      <c r="SIP90" s="888"/>
      <c r="SIQ90" s="888"/>
      <c r="SIR90" s="888"/>
      <c r="SIS90" s="888"/>
      <c r="SIT90" s="888"/>
      <c r="SIU90" s="888"/>
      <c r="SIV90" s="888"/>
      <c r="SIW90" s="888"/>
      <c r="SIX90" s="888"/>
      <c r="SIY90" s="888"/>
      <c r="SIZ90" s="888"/>
      <c r="SJA90" s="888"/>
      <c r="SJB90" s="888"/>
      <c r="SJC90" s="888"/>
      <c r="SJD90" s="888"/>
      <c r="SJE90" s="888"/>
      <c r="SJF90" s="888"/>
      <c r="SJG90" s="888"/>
      <c r="SJH90" s="888"/>
      <c r="SJI90" s="888"/>
      <c r="SJJ90" s="888"/>
      <c r="SJK90" s="888"/>
      <c r="SJL90" s="888"/>
      <c r="SJM90" s="888"/>
      <c r="SJN90" s="888"/>
      <c r="SJO90" s="888"/>
      <c r="SJP90" s="888"/>
      <c r="SJQ90" s="888"/>
      <c r="SJR90" s="888"/>
      <c r="SJS90" s="888"/>
      <c r="SJT90" s="888"/>
      <c r="SJU90" s="888"/>
      <c r="SJV90" s="888"/>
      <c r="SJW90" s="888"/>
      <c r="SJX90" s="888"/>
      <c r="SJY90" s="888"/>
      <c r="SJZ90" s="888"/>
      <c r="SKA90" s="888"/>
      <c r="SKB90" s="888"/>
      <c r="SKC90" s="888"/>
      <c r="SKD90" s="888"/>
      <c r="SKE90" s="888"/>
      <c r="SKF90" s="888"/>
      <c r="SKG90" s="888"/>
      <c r="SKH90" s="888"/>
      <c r="SKI90" s="888"/>
      <c r="SKJ90" s="888"/>
      <c r="SKK90" s="888"/>
      <c r="SKL90" s="888"/>
      <c r="SKM90" s="888"/>
      <c r="SKN90" s="888"/>
      <c r="SKO90" s="888"/>
      <c r="SKP90" s="888"/>
      <c r="SKQ90" s="888"/>
      <c r="SKR90" s="888"/>
      <c r="SKS90" s="888"/>
      <c r="SKT90" s="888"/>
      <c r="SKU90" s="888"/>
      <c r="SKV90" s="888"/>
      <c r="SKW90" s="888"/>
      <c r="SKX90" s="888"/>
      <c r="SKY90" s="888"/>
      <c r="SKZ90" s="888"/>
      <c r="SLA90" s="888"/>
      <c r="SLB90" s="888"/>
      <c r="SLC90" s="888"/>
      <c r="SLD90" s="888"/>
      <c r="SLE90" s="888"/>
      <c r="SLF90" s="888"/>
      <c r="SLG90" s="888"/>
      <c r="SLH90" s="888"/>
      <c r="SLI90" s="888"/>
      <c r="SLJ90" s="888"/>
      <c r="SLK90" s="888"/>
      <c r="SLL90" s="888"/>
      <c r="SLM90" s="888"/>
      <c r="SLN90" s="888"/>
      <c r="SLO90" s="888"/>
      <c r="SLP90" s="888"/>
      <c r="SLQ90" s="888"/>
      <c r="SLR90" s="888"/>
      <c r="SLS90" s="888"/>
      <c r="SLT90" s="888"/>
      <c r="SLU90" s="888"/>
      <c r="SLV90" s="888"/>
      <c r="SLW90" s="888"/>
      <c r="SLX90" s="888"/>
      <c r="SLY90" s="888"/>
      <c r="SLZ90" s="888"/>
      <c r="SMA90" s="888"/>
      <c r="SMB90" s="888"/>
      <c r="SMC90" s="888"/>
      <c r="SMD90" s="888"/>
      <c r="SME90" s="888"/>
      <c r="SMF90" s="888"/>
      <c r="SMG90" s="888"/>
      <c r="SMH90" s="888"/>
      <c r="SMI90" s="888"/>
      <c r="SMJ90" s="888"/>
      <c r="SMK90" s="888"/>
      <c r="SML90" s="888"/>
      <c r="SMM90" s="888"/>
      <c r="SMN90" s="888"/>
      <c r="SMO90" s="888"/>
      <c r="SMP90" s="888"/>
      <c r="SMQ90" s="888"/>
      <c r="SMR90" s="888"/>
      <c r="SMS90" s="888"/>
      <c r="SMT90" s="888"/>
      <c r="SMU90" s="888"/>
      <c r="SMV90" s="888"/>
      <c r="SMW90" s="888"/>
      <c r="SMX90" s="888"/>
      <c r="SMY90" s="888"/>
      <c r="SMZ90" s="888"/>
      <c r="SNA90" s="888"/>
      <c r="SNB90" s="888"/>
      <c r="SNC90" s="888"/>
      <c r="SND90" s="888"/>
      <c r="SNE90" s="888"/>
      <c r="SNF90" s="888"/>
      <c r="SNG90" s="888"/>
      <c r="SNH90" s="888"/>
      <c r="SNI90" s="888"/>
      <c r="SNJ90" s="888"/>
      <c r="SNK90" s="888"/>
      <c r="SNL90" s="888"/>
      <c r="SNM90" s="888"/>
      <c r="SNN90" s="888"/>
      <c r="SNO90" s="888"/>
      <c r="SNP90" s="888"/>
      <c r="SNQ90" s="888"/>
      <c r="SNR90" s="888"/>
      <c r="SNS90" s="888"/>
      <c r="SNT90" s="888"/>
      <c r="SNU90" s="888"/>
      <c r="SNV90" s="888"/>
      <c r="SNW90" s="888"/>
      <c r="SNX90" s="888"/>
      <c r="SNY90" s="888"/>
      <c r="SNZ90" s="888"/>
      <c r="SOA90" s="888"/>
      <c r="SOB90" s="888"/>
      <c r="SOC90" s="888"/>
      <c r="SOD90" s="888"/>
      <c r="SOE90" s="888"/>
      <c r="SOF90" s="888"/>
      <c r="SOG90" s="888"/>
      <c r="SOH90" s="888"/>
      <c r="SOI90" s="888"/>
      <c r="SOJ90" s="888"/>
      <c r="SOK90" s="888"/>
      <c r="SOL90" s="888"/>
      <c r="SOM90" s="888"/>
      <c r="SON90" s="888"/>
      <c r="SOO90" s="888"/>
      <c r="SOP90" s="888"/>
      <c r="SOQ90" s="888"/>
      <c r="SOR90" s="888"/>
      <c r="SOS90" s="888"/>
      <c r="SOT90" s="888"/>
      <c r="SOU90" s="888"/>
      <c r="SOV90" s="888"/>
      <c r="SOW90" s="888"/>
      <c r="SOX90" s="888"/>
      <c r="SOY90" s="888"/>
      <c r="SOZ90" s="888"/>
      <c r="SPA90" s="888"/>
      <c r="SPB90" s="888"/>
      <c r="SPC90" s="888"/>
      <c r="SPD90" s="888"/>
      <c r="SPE90" s="888"/>
      <c r="SPF90" s="888"/>
      <c r="SPG90" s="888"/>
      <c r="SPH90" s="888"/>
      <c r="SPI90" s="888"/>
      <c r="SPJ90" s="888"/>
      <c r="SPK90" s="888"/>
      <c r="SPL90" s="888"/>
      <c r="SPM90" s="888"/>
      <c r="SPN90" s="888"/>
      <c r="SPO90" s="888"/>
      <c r="SPP90" s="888"/>
      <c r="SPQ90" s="888"/>
      <c r="SPR90" s="888"/>
      <c r="SPS90" s="888"/>
      <c r="SPT90" s="888"/>
      <c r="SPU90" s="888"/>
      <c r="SPV90" s="888"/>
      <c r="SPW90" s="888"/>
      <c r="SPX90" s="888"/>
      <c r="SPY90" s="888"/>
      <c r="SPZ90" s="888"/>
      <c r="SQA90" s="888"/>
      <c r="SQB90" s="888"/>
      <c r="SQC90" s="888"/>
      <c r="SQD90" s="888"/>
      <c r="SQE90" s="888"/>
      <c r="SQF90" s="888"/>
      <c r="SQG90" s="888"/>
      <c r="SQH90" s="888"/>
      <c r="SQI90" s="888"/>
      <c r="SQJ90" s="888"/>
      <c r="SQK90" s="888"/>
      <c r="SQL90" s="888"/>
      <c r="SQM90" s="888"/>
      <c r="SQN90" s="888"/>
      <c r="SQO90" s="888"/>
      <c r="SQP90" s="888"/>
      <c r="SQQ90" s="888"/>
      <c r="SQR90" s="888"/>
      <c r="SQS90" s="888"/>
      <c r="SQT90" s="888"/>
      <c r="SQU90" s="888"/>
      <c r="SQV90" s="888"/>
      <c r="SQW90" s="888"/>
      <c r="SQX90" s="888"/>
      <c r="SQY90" s="888"/>
      <c r="SQZ90" s="888"/>
      <c r="SRA90" s="888"/>
      <c r="SRB90" s="888"/>
      <c r="SRC90" s="888"/>
      <c r="SRD90" s="888"/>
      <c r="SRE90" s="888"/>
      <c r="SRF90" s="888"/>
      <c r="SRG90" s="888"/>
      <c r="SRH90" s="888"/>
      <c r="SRI90" s="888"/>
      <c r="SRJ90" s="888"/>
      <c r="SRK90" s="888"/>
      <c r="SRL90" s="888"/>
      <c r="SRM90" s="888"/>
      <c r="SRN90" s="888"/>
      <c r="SRO90" s="888"/>
      <c r="SRP90" s="888"/>
      <c r="SRQ90" s="888"/>
      <c r="SRR90" s="888"/>
      <c r="SRS90" s="888"/>
      <c r="SRT90" s="888"/>
      <c r="SRU90" s="888"/>
      <c r="SRV90" s="888"/>
      <c r="SRW90" s="888"/>
      <c r="SRX90" s="888"/>
      <c r="SRY90" s="888"/>
      <c r="SRZ90" s="888"/>
      <c r="SSA90" s="888"/>
      <c r="SSB90" s="888"/>
      <c r="SSC90" s="888"/>
      <c r="SSD90" s="888"/>
      <c r="SSE90" s="888"/>
      <c r="SSF90" s="888"/>
      <c r="SSG90" s="888"/>
      <c r="SSH90" s="888"/>
      <c r="SSI90" s="888"/>
      <c r="SSJ90" s="888"/>
      <c r="SSK90" s="888"/>
      <c r="SSL90" s="888"/>
      <c r="SSM90" s="888"/>
      <c r="SSN90" s="888"/>
      <c r="SSO90" s="888"/>
      <c r="SSP90" s="888"/>
      <c r="SSQ90" s="888"/>
      <c r="SSR90" s="888"/>
      <c r="SSS90" s="888"/>
      <c r="SST90" s="888"/>
      <c r="SSU90" s="888"/>
      <c r="SSV90" s="888"/>
      <c r="SSW90" s="888"/>
      <c r="SSX90" s="888"/>
      <c r="SSY90" s="888"/>
      <c r="SSZ90" s="888"/>
      <c r="STA90" s="888"/>
      <c r="STB90" s="888"/>
      <c r="STC90" s="888"/>
      <c r="STD90" s="888"/>
      <c r="STE90" s="888"/>
      <c r="STF90" s="888"/>
      <c r="STG90" s="888"/>
      <c r="STH90" s="888"/>
      <c r="STI90" s="888"/>
      <c r="STJ90" s="888"/>
      <c r="STK90" s="888"/>
      <c r="STL90" s="888"/>
      <c r="STM90" s="888"/>
      <c r="STN90" s="888"/>
      <c r="STO90" s="888"/>
      <c r="STP90" s="888"/>
      <c r="STQ90" s="888"/>
      <c r="STR90" s="888"/>
      <c r="STS90" s="888"/>
      <c r="STT90" s="888"/>
      <c r="STU90" s="888"/>
      <c r="STV90" s="888"/>
      <c r="STW90" s="888"/>
      <c r="STX90" s="888"/>
      <c r="STY90" s="888"/>
      <c r="STZ90" s="888"/>
      <c r="SUA90" s="888"/>
      <c r="SUB90" s="888"/>
      <c r="SUC90" s="888"/>
      <c r="SUD90" s="888"/>
      <c r="SUE90" s="888"/>
      <c r="SUF90" s="888"/>
      <c r="SUG90" s="888"/>
      <c r="SUH90" s="888"/>
      <c r="SUI90" s="888"/>
      <c r="SUJ90" s="888"/>
      <c r="SUK90" s="888"/>
      <c r="SUL90" s="888"/>
      <c r="SUM90" s="888"/>
      <c r="SUN90" s="888"/>
      <c r="SUO90" s="888"/>
      <c r="SUP90" s="888"/>
      <c r="SUQ90" s="888"/>
      <c r="SUR90" s="888"/>
      <c r="SUS90" s="888"/>
      <c r="SUT90" s="888"/>
      <c r="SUU90" s="888"/>
      <c r="SUV90" s="888"/>
      <c r="SUW90" s="888"/>
      <c r="SUX90" s="888"/>
      <c r="SUY90" s="888"/>
      <c r="SUZ90" s="888"/>
      <c r="SVA90" s="888"/>
      <c r="SVB90" s="888"/>
      <c r="SVC90" s="888"/>
      <c r="SVD90" s="888"/>
      <c r="SVE90" s="888"/>
      <c r="SVF90" s="888"/>
      <c r="SVG90" s="888"/>
      <c r="SVH90" s="888"/>
      <c r="SVI90" s="888"/>
      <c r="SVJ90" s="888"/>
      <c r="SVK90" s="888"/>
      <c r="SVL90" s="888"/>
      <c r="SVM90" s="888"/>
      <c r="SVN90" s="888"/>
      <c r="SVO90" s="888"/>
      <c r="SVP90" s="888"/>
      <c r="SVQ90" s="888"/>
      <c r="SVR90" s="888"/>
      <c r="SVS90" s="888"/>
      <c r="SVT90" s="888"/>
      <c r="SVU90" s="888"/>
      <c r="SVV90" s="888"/>
      <c r="SVW90" s="888"/>
      <c r="SVX90" s="888"/>
      <c r="SVY90" s="888"/>
      <c r="SVZ90" s="888"/>
      <c r="SWA90" s="888"/>
      <c r="SWB90" s="888"/>
      <c r="SWC90" s="888"/>
      <c r="SWD90" s="888"/>
      <c r="SWE90" s="888"/>
      <c r="SWF90" s="888"/>
      <c r="SWG90" s="888"/>
      <c r="SWH90" s="888"/>
      <c r="SWI90" s="888"/>
      <c r="SWJ90" s="888"/>
      <c r="SWK90" s="888"/>
      <c r="SWL90" s="888"/>
      <c r="SWM90" s="888"/>
      <c r="SWN90" s="888"/>
      <c r="SWO90" s="888"/>
      <c r="SWP90" s="888"/>
      <c r="SWQ90" s="888"/>
      <c r="SWR90" s="888"/>
      <c r="SWS90" s="888"/>
      <c r="SWT90" s="888"/>
      <c r="SWU90" s="888"/>
      <c r="SWV90" s="888"/>
      <c r="SWW90" s="888"/>
      <c r="SWX90" s="888"/>
      <c r="SWY90" s="888"/>
      <c r="SWZ90" s="888"/>
      <c r="SXA90" s="888"/>
      <c r="SXB90" s="888"/>
      <c r="SXC90" s="888"/>
      <c r="SXD90" s="888"/>
      <c r="SXE90" s="888"/>
      <c r="SXF90" s="888"/>
      <c r="SXG90" s="888"/>
      <c r="SXH90" s="888"/>
      <c r="SXI90" s="888"/>
      <c r="SXJ90" s="888"/>
      <c r="SXK90" s="888"/>
      <c r="SXL90" s="888"/>
      <c r="SXM90" s="888"/>
      <c r="SXN90" s="888"/>
      <c r="SXO90" s="888"/>
      <c r="SXP90" s="888"/>
      <c r="SXQ90" s="888"/>
      <c r="SXR90" s="888"/>
      <c r="SXS90" s="888"/>
      <c r="SXT90" s="888"/>
      <c r="SXU90" s="888"/>
      <c r="SXV90" s="888"/>
      <c r="SXW90" s="888"/>
      <c r="SXX90" s="888"/>
      <c r="SXY90" s="888"/>
      <c r="SXZ90" s="888"/>
      <c r="SYA90" s="888"/>
      <c r="SYB90" s="888"/>
      <c r="SYC90" s="888"/>
      <c r="SYD90" s="888"/>
      <c r="SYE90" s="888"/>
      <c r="SYF90" s="888"/>
      <c r="SYG90" s="888"/>
      <c r="SYH90" s="888"/>
      <c r="SYI90" s="888"/>
      <c r="SYJ90" s="888"/>
      <c r="SYK90" s="888"/>
      <c r="SYL90" s="888"/>
      <c r="SYM90" s="888"/>
      <c r="SYN90" s="888"/>
      <c r="SYO90" s="888"/>
      <c r="SYP90" s="888"/>
      <c r="SYQ90" s="888"/>
      <c r="SYR90" s="888"/>
      <c r="SYS90" s="888"/>
      <c r="SYT90" s="888"/>
      <c r="SYU90" s="888"/>
      <c r="SYV90" s="888"/>
      <c r="SYW90" s="888"/>
      <c r="SYX90" s="888"/>
      <c r="SYY90" s="888"/>
      <c r="SYZ90" s="888"/>
      <c r="SZA90" s="888"/>
      <c r="SZB90" s="888"/>
      <c r="SZC90" s="888"/>
      <c r="SZD90" s="888"/>
      <c r="SZE90" s="888"/>
      <c r="SZF90" s="888"/>
      <c r="SZG90" s="888"/>
      <c r="SZH90" s="888"/>
      <c r="SZI90" s="888"/>
      <c r="SZJ90" s="888"/>
      <c r="SZK90" s="888"/>
      <c r="SZL90" s="888"/>
      <c r="SZM90" s="888"/>
      <c r="SZN90" s="888"/>
      <c r="SZO90" s="888"/>
      <c r="SZP90" s="888"/>
      <c r="SZQ90" s="888"/>
      <c r="SZR90" s="888"/>
      <c r="SZS90" s="888"/>
      <c r="SZT90" s="888"/>
      <c r="SZU90" s="888"/>
      <c r="SZV90" s="888"/>
      <c r="SZW90" s="888"/>
      <c r="SZX90" s="888"/>
      <c r="SZY90" s="888"/>
      <c r="SZZ90" s="888"/>
      <c r="TAA90" s="888"/>
      <c r="TAB90" s="888"/>
      <c r="TAC90" s="888"/>
      <c r="TAD90" s="888"/>
      <c r="TAE90" s="888"/>
      <c r="TAF90" s="888"/>
      <c r="TAG90" s="888"/>
      <c r="TAH90" s="888"/>
      <c r="TAI90" s="888"/>
      <c r="TAJ90" s="888"/>
      <c r="TAK90" s="888"/>
      <c r="TAL90" s="888"/>
      <c r="TAM90" s="888"/>
      <c r="TAN90" s="888"/>
      <c r="TAO90" s="888"/>
      <c r="TAP90" s="888"/>
      <c r="TAQ90" s="888"/>
      <c r="TAR90" s="888"/>
      <c r="TAS90" s="888"/>
      <c r="TAT90" s="888"/>
      <c r="TAU90" s="888"/>
      <c r="TAV90" s="888"/>
      <c r="TAW90" s="888"/>
      <c r="TAX90" s="888"/>
      <c r="TAY90" s="888"/>
      <c r="TAZ90" s="888"/>
      <c r="TBA90" s="888"/>
      <c r="TBB90" s="888"/>
      <c r="TBC90" s="888"/>
      <c r="TBD90" s="888"/>
      <c r="TBE90" s="888"/>
      <c r="TBF90" s="888"/>
      <c r="TBG90" s="888"/>
      <c r="TBH90" s="888"/>
      <c r="TBI90" s="888"/>
      <c r="TBJ90" s="888"/>
      <c r="TBK90" s="888"/>
      <c r="TBL90" s="888"/>
      <c r="TBM90" s="888"/>
      <c r="TBN90" s="888"/>
      <c r="TBO90" s="888"/>
      <c r="TBP90" s="888"/>
      <c r="TBQ90" s="888"/>
      <c r="TBR90" s="888"/>
      <c r="TBS90" s="888"/>
      <c r="TBT90" s="888"/>
      <c r="TBU90" s="888"/>
      <c r="TBV90" s="888"/>
      <c r="TBW90" s="888"/>
      <c r="TBX90" s="888"/>
      <c r="TBY90" s="888"/>
      <c r="TBZ90" s="888"/>
      <c r="TCA90" s="888"/>
      <c r="TCB90" s="888"/>
      <c r="TCC90" s="888"/>
      <c r="TCD90" s="888"/>
      <c r="TCE90" s="888"/>
      <c r="TCF90" s="888"/>
      <c r="TCG90" s="888"/>
      <c r="TCH90" s="888"/>
      <c r="TCI90" s="888"/>
      <c r="TCJ90" s="888"/>
      <c r="TCK90" s="888"/>
      <c r="TCL90" s="888"/>
      <c r="TCM90" s="888"/>
      <c r="TCN90" s="888"/>
      <c r="TCO90" s="888"/>
      <c r="TCP90" s="888"/>
      <c r="TCQ90" s="888"/>
      <c r="TCR90" s="888"/>
      <c r="TCS90" s="888"/>
      <c r="TCT90" s="888"/>
      <c r="TCU90" s="888"/>
      <c r="TCV90" s="888"/>
      <c r="TCW90" s="888"/>
      <c r="TCX90" s="888"/>
      <c r="TCY90" s="888"/>
      <c r="TCZ90" s="888"/>
      <c r="TDA90" s="888"/>
      <c r="TDB90" s="888"/>
      <c r="TDC90" s="888"/>
      <c r="TDD90" s="888"/>
      <c r="TDE90" s="888"/>
      <c r="TDF90" s="888"/>
      <c r="TDG90" s="888"/>
      <c r="TDH90" s="888"/>
      <c r="TDI90" s="888"/>
      <c r="TDJ90" s="888"/>
      <c r="TDK90" s="888"/>
      <c r="TDL90" s="888"/>
      <c r="TDM90" s="888"/>
      <c r="TDN90" s="888"/>
      <c r="TDO90" s="888"/>
      <c r="TDP90" s="888"/>
      <c r="TDQ90" s="888"/>
      <c r="TDR90" s="888"/>
      <c r="TDS90" s="888"/>
      <c r="TDT90" s="888"/>
      <c r="TDU90" s="888"/>
      <c r="TDV90" s="888"/>
      <c r="TDW90" s="888"/>
      <c r="TDX90" s="888"/>
      <c r="TDY90" s="888"/>
      <c r="TDZ90" s="888"/>
      <c r="TEA90" s="888"/>
      <c r="TEB90" s="888"/>
      <c r="TEC90" s="888"/>
      <c r="TED90" s="888"/>
      <c r="TEE90" s="888"/>
      <c r="TEF90" s="888"/>
      <c r="TEG90" s="888"/>
      <c r="TEH90" s="888"/>
      <c r="TEI90" s="888"/>
      <c r="TEJ90" s="888"/>
      <c r="TEK90" s="888"/>
      <c r="TEL90" s="888"/>
      <c r="TEM90" s="888"/>
      <c r="TEN90" s="888"/>
      <c r="TEO90" s="888"/>
      <c r="TEP90" s="888"/>
      <c r="TEQ90" s="888"/>
      <c r="TER90" s="888"/>
      <c r="TES90" s="888"/>
      <c r="TET90" s="888"/>
      <c r="TEU90" s="888"/>
      <c r="TEV90" s="888"/>
      <c r="TEW90" s="888"/>
      <c r="TEX90" s="888"/>
      <c r="TEY90" s="888"/>
      <c r="TEZ90" s="888"/>
      <c r="TFA90" s="888"/>
      <c r="TFB90" s="888"/>
      <c r="TFC90" s="888"/>
      <c r="TFD90" s="888"/>
      <c r="TFE90" s="888"/>
      <c r="TFF90" s="888"/>
      <c r="TFG90" s="888"/>
      <c r="TFH90" s="888"/>
      <c r="TFI90" s="888"/>
      <c r="TFJ90" s="888"/>
      <c r="TFK90" s="888"/>
      <c r="TFL90" s="888"/>
      <c r="TFM90" s="888"/>
      <c r="TFN90" s="888"/>
      <c r="TFO90" s="888"/>
      <c r="TFP90" s="888"/>
      <c r="TFQ90" s="888"/>
      <c r="TFR90" s="888"/>
      <c r="TFS90" s="888"/>
      <c r="TFT90" s="888"/>
      <c r="TFU90" s="888"/>
      <c r="TFV90" s="888"/>
      <c r="TFW90" s="888"/>
      <c r="TFX90" s="888"/>
      <c r="TFY90" s="888"/>
      <c r="TFZ90" s="888"/>
      <c r="TGA90" s="888"/>
      <c r="TGB90" s="888"/>
      <c r="TGC90" s="888"/>
      <c r="TGD90" s="888"/>
      <c r="TGE90" s="888"/>
      <c r="TGF90" s="888"/>
      <c r="TGG90" s="888"/>
      <c r="TGH90" s="888"/>
      <c r="TGI90" s="888"/>
      <c r="TGJ90" s="888"/>
      <c r="TGK90" s="888"/>
      <c r="TGL90" s="888"/>
      <c r="TGM90" s="888"/>
      <c r="TGN90" s="888"/>
      <c r="TGO90" s="888"/>
      <c r="TGP90" s="888"/>
      <c r="TGQ90" s="888"/>
      <c r="TGR90" s="888"/>
      <c r="TGS90" s="888"/>
      <c r="TGT90" s="888"/>
      <c r="TGU90" s="888"/>
      <c r="TGV90" s="888"/>
      <c r="TGW90" s="888"/>
      <c r="TGX90" s="888"/>
      <c r="TGY90" s="888"/>
      <c r="TGZ90" s="888"/>
      <c r="THA90" s="888"/>
      <c r="THB90" s="888"/>
      <c r="THC90" s="888"/>
      <c r="THD90" s="888"/>
      <c r="THE90" s="888"/>
      <c r="THF90" s="888"/>
      <c r="THG90" s="888"/>
      <c r="THH90" s="888"/>
      <c r="THI90" s="888"/>
      <c r="THJ90" s="888"/>
      <c r="THK90" s="888"/>
      <c r="THL90" s="888"/>
      <c r="THM90" s="888"/>
      <c r="THN90" s="888"/>
      <c r="THO90" s="888"/>
      <c r="THP90" s="888"/>
      <c r="THQ90" s="888"/>
      <c r="THR90" s="888"/>
      <c r="THS90" s="888"/>
      <c r="THT90" s="888"/>
      <c r="THU90" s="888"/>
      <c r="THV90" s="888"/>
      <c r="THW90" s="888"/>
      <c r="THX90" s="888"/>
      <c r="THY90" s="888"/>
      <c r="THZ90" s="888"/>
      <c r="TIA90" s="888"/>
      <c r="TIB90" s="888"/>
      <c r="TIC90" s="888"/>
      <c r="TID90" s="888"/>
      <c r="TIE90" s="888"/>
      <c r="TIF90" s="888"/>
      <c r="TIG90" s="888"/>
      <c r="TIH90" s="888"/>
      <c r="TII90" s="888"/>
      <c r="TIJ90" s="888"/>
      <c r="TIK90" s="888"/>
      <c r="TIL90" s="888"/>
      <c r="TIM90" s="888"/>
      <c r="TIN90" s="888"/>
      <c r="TIO90" s="888"/>
      <c r="TIP90" s="888"/>
      <c r="TIQ90" s="888"/>
      <c r="TIR90" s="888"/>
      <c r="TIS90" s="888"/>
      <c r="TIT90" s="888"/>
      <c r="TIU90" s="888"/>
      <c r="TIV90" s="888"/>
      <c r="TIW90" s="888"/>
      <c r="TIX90" s="888"/>
      <c r="TIY90" s="888"/>
      <c r="TIZ90" s="888"/>
      <c r="TJA90" s="888"/>
      <c r="TJB90" s="888"/>
      <c r="TJC90" s="888"/>
      <c r="TJD90" s="888"/>
      <c r="TJE90" s="888"/>
      <c r="TJF90" s="888"/>
      <c r="TJG90" s="888"/>
      <c r="TJH90" s="888"/>
      <c r="TJI90" s="888"/>
      <c r="TJJ90" s="888"/>
      <c r="TJK90" s="888"/>
      <c r="TJL90" s="888"/>
      <c r="TJM90" s="888"/>
      <c r="TJN90" s="888"/>
      <c r="TJO90" s="888"/>
      <c r="TJP90" s="888"/>
      <c r="TJQ90" s="888"/>
      <c r="TJR90" s="888"/>
      <c r="TJS90" s="888"/>
      <c r="TJT90" s="888"/>
      <c r="TJU90" s="888"/>
      <c r="TJV90" s="888"/>
      <c r="TJW90" s="888"/>
      <c r="TJX90" s="888"/>
      <c r="TJY90" s="888"/>
      <c r="TJZ90" s="888"/>
      <c r="TKA90" s="888"/>
      <c r="TKB90" s="888"/>
      <c r="TKC90" s="888"/>
      <c r="TKD90" s="888"/>
      <c r="TKE90" s="888"/>
      <c r="TKF90" s="888"/>
      <c r="TKG90" s="888"/>
      <c r="TKH90" s="888"/>
      <c r="TKI90" s="888"/>
      <c r="TKJ90" s="888"/>
      <c r="TKK90" s="888"/>
      <c r="TKL90" s="888"/>
      <c r="TKM90" s="888"/>
      <c r="TKN90" s="888"/>
      <c r="TKO90" s="888"/>
      <c r="TKP90" s="888"/>
      <c r="TKQ90" s="888"/>
      <c r="TKR90" s="888"/>
      <c r="TKS90" s="888"/>
      <c r="TKT90" s="888"/>
      <c r="TKU90" s="888"/>
      <c r="TKV90" s="888"/>
      <c r="TKW90" s="888"/>
      <c r="TKX90" s="888"/>
      <c r="TKY90" s="888"/>
      <c r="TKZ90" s="888"/>
      <c r="TLA90" s="888"/>
      <c r="TLB90" s="888"/>
      <c r="TLC90" s="888"/>
      <c r="TLD90" s="888"/>
      <c r="TLE90" s="888"/>
      <c r="TLF90" s="888"/>
      <c r="TLG90" s="888"/>
      <c r="TLH90" s="888"/>
      <c r="TLI90" s="888"/>
      <c r="TLJ90" s="888"/>
      <c r="TLK90" s="888"/>
      <c r="TLL90" s="888"/>
      <c r="TLM90" s="888"/>
      <c r="TLN90" s="888"/>
      <c r="TLO90" s="888"/>
      <c r="TLP90" s="888"/>
      <c r="TLQ90" s="888"/>
      <c r="TLR90" s="888"/>
      <c r="TLS90" s="888"/>
      <c r="TLT90" s="888"/>
      <c r="TLU90" s="888"/>
      <c r="TLV90" s="888"/>
      <c r="TLW90" s="888"/>
      <c r="TLX90" s="888"/>
      <c r="TLY90" s="888"/>
      <c r="TLZ90" s="888"/>
      <c r="TMA90" s="888"/>
      <c r="TMB90" s="888"/>
      <c r="TMC90" s="888"/>
      <c r="TMD90" s="888"/>
      <c r="TME90" s="888"/>
      <c r="TMF90" s="888"/>
      <c r="TMG90" s="888"/>
      <c r="TMH90" s="888"/>
      <c r="TMI90" s="888"/>
      <c r="TMJ90" s="888"/>
      <c r="TMK90" s="888"/>
      <c r="TML90" s="888"/>
      <c r="TMM90" s="888"/>
      <c r="TMN90" s="888"/>
      <c r="TMO90" s="888"/>
      <c r="TMP90" s="888"/>
      <c r="TMQ90" s="888"/>
      <c r="TMR90" s="888"/>
      <c r="TMS90" s="888"/>
      <c r="TMT90" s="888"/>
      <c r="TMU90" s="888"/>
      <c r="TMV90" s="888"/>
      <c r="TMW90" s="888"/>
      <c r="TMX90" s="888"/>
      <c r="TMY90" s="888"/>
      <c r="TMZ90" s="888"/>
      <c r="TNA90" s="888"/>
      <c r="TNB90" s="888"/>
      <c r="TNC90" s="888"/>
      <c r="TND90" s="888"/>
      <c r="TNE90" s="888"/>
      <c r="TNF90" s="888"/>
      <c r="TNG90" s="888"/>
      <c r="TNH90" s="888"/>
      <c r="TNI90" s="888"/>
      <c r="TNJ90" s="888"/>
      <c r="TNK90" s="888"/>
      <c r="TNL90" s="888"/>
      <c r="TNM90" s="888"/>
      <c r="TNN90" s="888"/>
      <c r="TNO90" s="888"/>
      <c r="TNP90" s="888"/>
      <c r="TNQ90" s="888"/>
      <c r="TNR90" s="888"/>
      <c r="TNS90" s="888"/>
      <c r="TNT90" s="888"/>
      <c r="TNU90" s="888"/>
      <c r="TNV90" s="888"/>
      <c r="TNW90" s="888"/>
      <c r="TNX90" s="888"/>
      <c r="TNY90" s="888"/>
      <c r="TNZ90" s="888"/>
      <c r="TOA90" s="888"/>
      <c r="TOB90" s="888"/>
      <c r="TOC90" s="888"/>
      <c r="TOD90" s="888"/>
      <c r="TOE90" s="888"/>
      <c r="TOF90" s="888"/>
      <c r="TOG90" s="888"/>
      <c r="TOH90" s="888"/>
      <c r="TOI90" s="888"/>
      <c r="TOJ90" s="888"/>
      <c r="TOK90" s="888"/>
      <c r="TOL90" s="888"/>
      <c r="TOM90" s="888"/>
      <c r="TON90" s="888"/>
      <c r="TOO90" s="888"/>
      <c r="TOP90" s="888"/>
      <c r="TOQ90" s="888"/>
      <c r="TOR90" s="888"/>
      <c r="TOS90" s="888"/>
      <c r="TOT90" s="888"/>
      <c r="TOU90" s="888"/>
      <c r="TOV90" s="888"/>
      <c r="TOW90" s="888"/>
      <c r="TOX90" s="888"/>
      <c r="TOY90" s="888"/>
      <c r="TOZ90" s="888"/>
      <c r="TPA90" s="888"/>
      <c r="TPB90" s="888"/>
      <c r="TPC90" s="888"/>
      <c r="TPD90" s="888"/>
      <c r="TPE90" s="888"/>
      <c r="TPF90" s="888"/>
      <c r="TPG90" s="888"/>
      <c r="TPH90" s="888"/>
      <c r="TPI90" s="888"/>
      <c r="TPJ90" s="888"/>
      <c r="TPK90" s="888"/>
      <c r="TPL90" s="888"/>
      <c r="TPM90" s="888"/>
      <c r="TPN90" s="888"/>
      <c r="TPO90" s="888"/>
      <c r="TPP90" s="888"/>
      <c r="TPQ90" s="888"/>
      <c r="TPR90" s="888"/>
      <c r="TPS90" s="888"/>
      <c r="TPT90" s="888"/>
      <c r="TPU90" s="888"/>
      <c r="TPV90" s="888"/>
      <c r="TPW90" s="888"/>
      <c r="TPX90" s="888"/>
      <c r="TPY90" s="888"/>
      <c r="TPZ90" s="888"/>
      <c r="TQA90" s="888"/>
      <c r="TQB90" s="888"/>
      <c r="TQC90" s="888"/>
      <c r="TQD90" s="888"/>
      <c r="TQE90" s="888"/>
      <c r="TQF90" s="888"/>
      <c r="TQG90" s="888"/>
      <c r="TQH90" s="888"/>
      <c r="TQI90" s="888"/>
      <c r="TQJ90" s="888"/>
      <c r="TQK90" s="888"/>
      <c r="TQL90" s="888"/>
      <c r="TQM90" s="888"/>
      <c r="TQN90" s="888"/>
      <c r="TQO90" s="888"/>
      <c r="TQP90" s="888"/>
      <c r="TQQ90" s="888"/>
      <c r="TQR90" s="888"/>
      <c r="TQS90" s="888"/>
      <c r="TQT90" s="888"/>
      <c r="TQU90" s="888"/>
      <c r="TQV90" s="888"/>
      <c r="TQW90" s="888"/>
      <c r="TQX90" s="888"/>
      <c r="TQY90" s="888"/>
      <c r="TQZ90" s="888"/>
      <c r="TRA90" s="888"/>
      <c r="TRB90" s="888"/>
      <c r="TRC90" s="888"/>
      <c r="TRD90" s="888"/>
      <c r="TRE90" s="888"/>
      <c r="TRF90" s="888"/>
      <c r="TRG90" s="888"/>
      <c r="TRH90" s="888"/>
      <c r="TRI90" s="888"/>
      <c r="TRJ90" s="888"/>
      <c r="TRK90" s="888"/>
      <c r="TRL90" s="888"/>
      <c r="TRM90" s="888"/>
      <c r="TRN90" s="888"/>
      <c r="TRO90" s="888"/>
      <c r="TRP90" s="888"/>
      <c r="TRQ90" s="888"/>
      <c r="TRR90" s="888"/>
      <c r="TRS90" s="888"/>
      <c r="TRT90" s="888"/>
      <c r="TRU90" s="888"/>
      <c r="TRV90" s="888"/>
      <c r="TRW90" s="888"/>
      <c r="TRX90" s="888"/>
      <c r="TRY90" s="888"/>
      <c r="TRZ90" s="888"/>
      <c r="TSA90" s="888"/>
      <c r="TSB90" s="888"/>
      <c r="TSC90" s="888"/>
      <c r="TSD90" s="888"/>
      <c r="TSE90" s="888"/>
      <c r="TSF90" s="888"/>
      <c r="TSG90" s="888"/>
      <c r="TSH90" s="888"/>
      <c r="TSI90" s="888"/>
      <c r="TSJ90" s="888"/>
      <c r="TSK90" s="888"/>
      <c r="TSL90" s="888"/>
      <c r="TSM90" s="888"/>
      <c r="TSN90" s="888"/>
      <c r="TSO90" s="888"/>
      <c r="TSP90" s="888"/>
      <c r="TSQ90" s="888"/>
      <c r="TSR90" s="888"/>
      <c r="TSS90" s="888"/>
      <c r="TST90" s="888"/>
      <c r="TSU90" s="888"/>
      <c r="TSV90" s="888"/>
      <c r="TSW90" s="888"/>
      <c r="TSX90" s="888"/>
      <c r="TSY90" s="888"/>
      <c r="TSZ90" s="888"/>
      <c r="TTA90" s="888"/>
      <c r="TTB90" s="888"/>
      <c r="TTC90" s="888"/>
      <c r="TTD90" s="888"/>
      <c r="TTE90" s="888"/>
      <c r="TTF90" s="888"/>
      <c r="TTG90" s="888"/>
      <c r="TTH90" s="888"/>
      <c r="TTI90" s="888"/>
      <c r="TTJ90" s="888"/>
      <c r="TTK90" s="888"/>
      <c r="TTL90" s="888"/>
      <c r="TTM90" s="888"/>
      <c r="TTN90" s="888"/>
      <c r="TTO90" s="888"/>
      <c r="TTP90" s="888"/>
      <c r="TTQ90" s="888"/>
      <c r="TTR90" s="888"/>
      <c r="TTS90" s="888"/>
      <c r="TTT90" s="888"/>
      <c r="TTU90" s="888"/>
      <c r="TTV90" s="888"/>
      <c r="TTW90" s="888"/>
      <c r="TTX90" s="888"/>
      <c r="TTY90" s="888"/>
      <c r="TTZ90" s="888"/>
      <c r="TUA90" s="888"/>
      <c r="TUB90" s="888"/>
      <c r="TUC90" s="888"/>
      <c r="TUD90" s="888"/>
      <c r="TUE90" s="888"/>
      <c r="TUF90" s="888"/>
      <c r="TUG90" s="888"/>
      <c r="TUH90" s="888"/>
      <c r="TUI90" s="888"/>
      <c r="TUJ90" s="888"/>
      <c r="TUK90" s="888"/>
      <c r="TUL90" s="888"/>
      <c r="TUM90" s="888"/>
      <c r="TUN90" s="888"/>
      <c r="TUO90" s="888"/>
      <c r="TUP90" s="888"/>
      <c r="TUQ90" s="888"/>
      <c r="TUR90" s="888"/>
      <c r="TUS90" s="888"/>
      <c r="TUT90" s="888"/>
      <c r="TUU90" s="888"/>
      <c r="TUV90" s="888"/>
      <c r="TUW90" s="888"/>
      <c r="TUX90" s="888"/>
      <c r="TUY90" s="888"/>
      <c r="TUZ90" s="888"/>
      <c r="TVA90" s="888"/>
      <c r="TVB90" s="888"/>
      <c r="TVC90" s="888"/>
      <c r="TVD90" s="888"/>
      <c r="TVE90" s="888"/>
      <c r="TVF90" s="888"/>
      <c r="TVG90" s="888"/>
      <c r="TVH90" s="888"/>
      <c r="TVI90" s="888"/>
      <c r="TVJ90" s="888"/>
      <c r="TVK90" s="888"/>
      <c r="TVL90" s="888"/>
      <c r="TVM90" s="888"/>
      <c r="TVN90" s="888"/>
      <c r="TVO90" s="888"/>
      <c r="TVP90" s="888"/>
      <c r="TVQ90" s="888"/>
      <c r="TVR90" s="888"/>
      <c r="TVS90" s="888"/>
      <c r="TVT90" s="888"/>
      <c r="TVU90" s="888"/>
      <c r="TVV90" s="888"/>
      <c r="TVW90" s="888"/>
      <c r="TVX90" s="888"/>
      <c r="TVY90" s="888"/>
      <c r="TVZ90" s="888"/>
      <c r="TWA90" s="888"/>
      <c r="TWB90" s="888"/>
      <c r="TWC90" s="888"/>
      <c r="TWD90" s="888"/>
      <c r="TWE90" s="888"/>
      <c r="TWF90" s="888"/>
      <c r="TWG90" s="888"/>
      <c r="TWH90" s="888"/>
      <c r="TWI90" s="888"/>
      <c r="TWJ90" s="888"/>
      <c r="TWK90" s="888"/>
      <c r="TWL90" s="888"/>
      <c r="TWM90" s="888"/>
      <c r="TWN90" s="888"/>
      <c r="TWO90" s="888"/>
      <c r="TWP90" s="888"/>
      <c r="TWQ90" s="888"/>
      <c r="TWR90" s="888"/>
      <c r="TWS90" s="888"/>
      <c r="TWT90" s="888"/>
      <c r="TWU90" s="888"/>
      <c r="TWV90" s="888"/>
      <c r="TWW90" s="888"/>
      <c r="TWX90" s="888"/>
      <c r="TWY90" s="888"/>
      <c r="TWZ90" s="888"/>
      <c r="TXA90" s="888"/>
      <c r="TXB90" s="888"/>
      <c r="TXC90" s="888"/>
      <c r="TXD90" s="888"/>
      <c r="TXE90" s="888"/>
      <c r="TXF90" s="888"/>
      <c r="TXG90" s="888"/>
      <c r="TXH90" s="888"/>
      <c r="TXI90" s="888"/>
      <c r="TXJ90" s="888"/>
      <c r="TXK90" s="888"/>
      <c r="TXL90" s="888"/>
      <c r="TXM90" s="888"/>
      <c r="TXN90" s="888"/>
      <c r="TXO90" s="888"/>
      <c r="TXP90" s="888"/>
      <c r="TXQ90" s="888"/>
      <c r="TXR90" s="888"/>
      <c r="TXS90" s="888"/>
      <c r="TXT90" s="888"/>
      <c r="TXU90" s="888"/>
      <c r="TXV90" s="888"/>
      <c r="TXW90" s="888"/>
      <c r="TXX90" s="888"/>
      <c r="TXY90" s="888"/>
      <c r="TXZ90" s="888"/>
      <c r="TYA90" s="888"/>
      <c r="TYB90" s="888"/>
      <c r="TYC90" s="888"/>
      <c r="TYD90" s="888"/>
      <c r="TYE90" s="888"/>
      <c r="TYF90" s="888"/>
      <c r="TYG90" s="888"/>
      <c r="TYH90" s="888"/>
      <c r="TYI90" s="888"/>
      <c r="TYJ90" s="888"/>
      <c r="TYK90" s="888"/>
      <c r="TYL90" s="888"/>
      <c r="TYM90" s="888"/>
      <c r="TYN90" s="888"/>
      <c r="TYO90" s="888"/>
      <c r="TYP90" s="888"/>
      <c r="TYQ90" s="888"/>
      <c r="TYR90" s="888"/>
      <c r="TYS90" s="888"/>
      <c r="TYT90" s="888"/>
      <c r="TYU90" s="888"/>
      <c r="TYV90" s="888"/>
      <c r="TYW90" s="888"/>
      <c r="TYX90" s="888"/>
      <c r="TYY90" s="888"/>
      <c r="TYZ90" s="888"/>
      <c r="TZA90" s="888"/>
      <c r="TZB90" s="888"/>
      <c r="TZC90" s="888"/>
      <c r="TZD90" s="888"/>
      <c r="TZE90" s="888"/>
      <c r="TZF90" s="888"/>
      <c r="TZG90" s="888"/>
      <c r="TZH90" s="888"/>
      <c r="TZI90" s="888"/>
      <c r="TZJ90" s="888"/>
      <c r="TZK90" s="888"/>
      <c r="TZL90" s="888"/>
      <c r="TZM90" s="888"/>
      <c r="TZN90" s="888"/>
      <c r="TZO90" s="888"/>
      <c r="TZP90" s="888"/>
      <c r="TZQ90" s="888"/>
      <c r="TZR90" s="888"/>
      <c r="TZS90" s="888"/>
      <c r="TZT90" s="888"/>
      <c r="TZU90" s="888"/>
      <c r="TZV90" s="888"/>
      <c r="TZW90" s="888"/>
      <c r="TZX90" s="888"/>
      <c r="TZY90" s="888"/>
      <c r="TZZ90" s="888"/>
      <c r="UAA90" s="888"/>
      <c r="UAB90" s="888"/>
      <c r="UAC90" s="888"/>
      <c r="UAD90" s="888"/>
      <c r="UAE90" s="888"/>
      <c r="UAF90" s="888"/>
      <c r="UAG90" s="888"/>
      <c r="UAH90" s="888"/>
      <c r="UAI90" s="888"/>
      <c r="UAJ90" s="888"/>
      <c r="UAK90" s="888"/>
      <c r="UAL90" s="888"/>
      <c r="UAM90" s="888"/>
      <c r="UAN90" s="888"/>
      <c r="UAO90" s="888"/>
      <c r="UAP90" s="888"/>
      <c r="UAQ90" s="888"/>
      <c r="UAR90" s="888"/>
      <c r="UAS90" s="888"/>
      <c r="UAT90" s="888"/>
      <c r="UAU90" s="888"/>
      <c r="UAV90" s="888"/>
      <c r="UAW90" s="888"/>
      <c r="UAX90" s="888"/>
      <c r="UAY90" s="888"/>
      <c r="UAZ90" s="888"/>
      <c r="UBA90" s="888"/>
      <c r="UBB90" s="888"/>
      <c r="UBC90" s="888"/>
      <c r="UBD90" s="888"/>
      <c r="UBE90" s="888"/>
      <c r="UBF90" s="888"/>
      <c r="UBG90" s="888"/>
      <c r="UBH90" s="888"/>
      <c r="UBI90" s="888"/>
      <c r="UBJ90" s="888"/>
      <c r="UBK90" s="888"/>
      <c r="UBL90" s="888"/>
      <c r="UBM90" s="888"/>
      <c r="UBN90" s="888"/>
      <c r="UBO90" s="888"/>
      <c r="UBP90" s="888"/>
      <c r="UBQ90" s="888"/>
      <c r="UBR90" s="888"/>
      <c r="UBS90" s="888"/>
      <c r="UBT90" s="888"/>
      <c r="UBU90" s="888"/>
      <c r="UBV90" s="888"/>
      <c r="UBW90" s="888"/>
      <c r="UBX90" s="888"/>
      <c r="UBY90" s="888"/>
      <c r="UBZ90" s="888"/>
      <c r="UCA90" s="888"/>
      <c r="UCB90" s="888"/>
      <c r="UCC90" s="888"/>
      <c r="UCD90" s="888"/>
      <c r="UCE90" s="888"/>
      <c r="UCF90" s="888"/>
      <c r="UCG90" s="888"/>
      <c r="UCH90" s="888"/>
      <c r="UCI90" s="888"/>
      <c r="UCJ90" s="888"/>
      <c r="UCK90" s="888"/>
      <c r="UCL90" s="888"/>
      <c r="UCM90" s="888"/>
      <c r="UCN90" s="888"/>
      <c r="UCO90" s="888"/>
      <c r="UCP90" s="888"/>
      <c r="UCQ90" s="888"/>
      <c r="UCR90" s="888"/>
      <c r="UCS90" s="888"/>
      <c r="UCT90" s="888"/>
      <c r="UCU90" s="888"/>
      <c r="UCV90" s="888"/>
      <c r="UCW90" s="888"/>
      <c r="UCX90" s="888"/>
      <c r="UCY90" s="888"/>
      <c r="UCZ90" s="888"/>
      <c r="UDA90" s="888"/>
      <c r="UDB90" s="888"/>
      <c r="UDC90" s="888"/>
      <c r="UDD90" s="888"/>
      <c r="UDE90" s="888"/>
      <c r="UDF90" s="888"/>
      <c r="UDG90" s="888"/>
      <c r="UDH90" s="888"/>
      <c r="UDI90" s="888"/>
      <c r="UDJ90" s="888"/>
      <c r="UDK90" s="888"/>
      <c r="UDL90" s="888"/>
      <c r="UDM90" s="888"/>
      <c r="UDN90" s="888"/>
      <c r="UDO90" s="888"/>
      <c r="UDP90" s="888"/>
      <c r="UDQ90" s="888"/>
      <c r="UDR90" s="888"/>
      <c r="UDS90" s="888"/>
      <c r="UDT90" s="888"/>
      <c r="UDU90" s="888"/>
      <c r="UDV90" s="888"/>
      <c r="UDW90" s="888"/>
      <c r="UDX90" s="888"/>
      <c r="UDY90" s="888"/>
      <c r="UDZ90" s="888"/>
      <c r="UEA90" s="888"/>
      <c r="UEB90" s="888"/>
      <c r="UEC90" s="888"/>
      <c r="UED90" s="888"/>
      <c r="UEE90" s="888"/>
      <c r="UEF90" s="888"/>
      <c r="UEG90" s="888"/>
      <c r="UEH90" s="888"/>
      <c r="UEI90" s="888"/>
      <c r="UEJ90" s="888"/>
      <c r="UEK90" s="888"/>
      <c r="UEL90" s="888"/>
      <c r="UEM90" s="888"/>
      <c r="UEN90" s="888"/>
      <c r="UEO90" s="888"/>
      <c r="UEP90" s="888"/>
      <c r="UEQ90" s="888"/>
      <c r="UER90" s="888"/>
      <c r="UES90" s="888"/>
      <c r="UET90" s="888"/>
      <c r="UEU90" s="888"/>
      <c r="UEV90" s="888"/>
      <c r="UEW90" s="888"/>
      <c r="UEX90" s="888"/>
      <c r="UEY90" s="888"/>
      <c r="UEZ90" s="888"/>
      <c r="UFA90" s="888"/>
      <c r="UFB90" s="888"/>
      <c r="UFC90" s="888"/>
      <c r="UFD90" s="888"/>
      <c r="UFE90" s="888"/>
      <c r="UFF90" s="888"/>
      <c r="UFG90" s="888"/>
      <c r="UFH90" s="888"/>
      <c r="UFI90" s="888"/>
      <c r="UFJ90" s="888"/>
      <c r="UFK90" s="888"/>
      <c r="UFL90" s="888"/>
      <c r="UFM90" s="888"/>
      <c r="UFN90" s="888"/>
      <c r="UFO90" s="888"/>
      <c r="UFP90" s="888"/>
      <c r="UFQ90" s="888"/>
      <c r="UFR90" s="888"/>
      <c r="UFS90" s="888"/>
      <c r="UFT90" s="888"/>
      <c r="UFU90" s="888"/>
      <c r="UFV90" s="888"/>
      <c r="UFW90" s="888"/>
      <c r="UFX90" s="888"/>
      <c r="UFY90" s="888"/>
      <c r="UFZ90" s="888"/>
      <c r="UGA90" s="888"/>
      <c r="UGB90" s="888"/>
      <c r="UGC90" s="888"/>
      <c r="UGD90" s="888"/>
      <c r="UGE90" s="888"/>
      <c r="UGF90" s="888"/>
      <c r="UGG90" s="888"/>
      <c r="UGH90" s="888"/>
      <c r="UGI90" s="888"/>
      <c r="UGJ90" s="888"/>
      <c r="UGK90" s="888"/>
      <c r="UGL90" s="888"/>
      <c r="UGM90" s="888"/>
      <c r="UGN90" s="888"/>
      <c r="UGO90" s="888"/>
      <c r="UGP90" s="888"/>
      <c r="UGQ90" s="888"/>
      <c r="UGR90" s="888"/>
      <c r="UGS90" s="888"/>
      <c r="UGT90" s="888"/>
      <c r="UGU90" s="888"/>
      <c r="UGV90" s="888"/>
      <c r="UGW90" s="888"/>
      <c r="UGX90" s="888"/>
      <c r="UGY90" s="888"/>
      <c r="UGZ90" s="888"/>
      <c r="UHA90" s="888"/>
      <c r="UHB90" s="888"/>
      <c r="UHC90" s="888"/>
      <c r="UHD90" s="888"/>
      <c r="UHE90" s="888"/>
      <c r="UHF90" s="888"/>
      <c r="UHG90" s="888"/>
      <c r="UHH90" s="888"/>
      <c r="UHI90" s="888"/>
      <c r="UHJ90" s="888"/>
      <c r="UHK90" s="888"/>
      <c r="UHL90" s="888"/>
      <c r="UHM90" s="888"/>
      <c r="UHN90" s="888"/>
      <c r="UHO90" s="888"/>
      <c r="UHP90" s="888"/>
      <c r="UHQ90" s="888"/>
      <c r="UHR90" s="888"/>
      <c r="UHS90" s="888"/>
      <c r="UHT90" s="888"/>
      <c r="UHU90" s="888"/>
      <c r="UHV90" s="888"/>
      <c r="UHW90" s="888"/>
      <c r="UHX90" s="888"/>
      <c r="UHY90" s="888"/>
      <c r="UHZ90" s="888"/>
      <c r="UIA90" s="888"/>
      <c r="UIB90" s="888"/>
      <c r="UIC90" s="888"/>
      <c r="UID90" s="888"/>
      <c r="UIE90" s="888"/>
      <c r="UIF90" s="888"/>
      <c r="UIG90" s="888"/>
      <c r="UIH90" s="888"/>
      <c r="UII90" s="888"/>
      <c r="UIJ90" s="888"/>
      <c r="UIK90" s="888"/>
      <c r="UIL90" s="888"/>
      <c r="UIM90" s="888"/>
      <c r="UIN90" s="888"/>
      <c r="UIO90" s="888"/>
      <c r="UIP90" s="888"/>
      <c r="UIQ90" s="888"/>
      <c r="UIR90" s="888"/>
      <c r="UIS90" s="888"/>
      <c r="UIT90" s="888"/>
      <c r="UIU90" s="888"/>
      <c r="UIV90" s="888"/>
      <c r="UIW90" s="888"/>
      <c r="UIX90" s="888"/>
      <c r="UIY90" s="888"/>
      <c r="UIZ90" s="888"/>
      <c r="UJA90" s="888"/>
      <c r="UJB90" s="888"/>
      <c r="UJC90" s="888"/>
      <c r="UJD90" s="888"/>
      <c r="UJE90" s="888"/>
      <c r="UJF90" s="888"/>
      <c r="UJG90" s="888"/>
      <c r="UJH90" s="888"/>
      <c r="UJI90" s="888"/>
      <c r="UJJ90" s="888"/>
      <c r="UJK90" s="888"/>
      <c r="UJL90" s="888"/>
      <c r="UJM90" s="888"/>
      <c r="UJN90" s="888"/>
      <c r="UJO90" s="888"/>
      <c r="UJP90" s="888"/>
      <c r="UJQ90" s="888"/>
      <c r="UJR90" s="888"/>
      <c r="UJS90" s="888"/>
      <c r="UJT90" s="888"/>
      <c r="UJU90" s="888"/>
      <c r="UJV90" s="888"/>
      <c r="UJW90" s="888"/>
      <c r="UJX90" s="888"/>
      <c r="UJY90" s="888"/>
      <c r="UJZ90" s="888"/>
      <c r="UKA90" s="888"/>
      <c r="UKB90" s="888"/>
      <c r="UKC90" s="888"/>
      <c r="UKD90" s="888"/>
      <c r="UKE90" s="888"/>
      <c r="UKF90" s="888"/>
      <c r="UKG90" s="888"/>
      <c r="UKH90" s="888"/>
      <c r="UKI90" s="888"/>
      <c r="UKJ90" s="888"/>
      <c r="UKK90" s="888"/>
      <c r="UKL90" s="888"/>
      <c r="UKM90" s="888"/>
      <c r="UKN90" s="888"/>
      <c r="UKO90" s="888"/>
      <c r="UKP90" s="888"/>
      <c r="UKQ90" s="888"/>
      <c r="UKR90" s="888"/>
      <c r="UKS90" s="888"/>
      <c r="UKT90" s="888"/>
      <c r="UKU90" s="888"/>
      <c r="UKV90" s="888"/>
      <c r="UKW90" s="888"/>
      <c r="UKX90" s="888"/>
      <c r="UKY90" s="888"/>
      <c r="UKZ90" s="888"/>
      <c r="ULA90" s="888"/>
      <c r="ULB90" s="888"/>
      <c r="ULC90" s="888"/>
      <c r="ULD90" s="888"/>
      <c r="ULE90" s="888"/>
      <c r="ULF90" s="888"/>
      <c r="ULG90" s="888"/>
      <c r="ULH90" s="888"/>
      <c r="ULI90" s="888"/>
      <c r="ULJ90" s="888"/>
      <c r="ULK90" s="888"/>
      <c r="ULL90" s="888"/>
      <c r="ULM90" s="888"/>
      <c r="ULN90" s="888"/>
      <c r="ULO90" s="888"/>
      <c r="ULP90" s="888"/>
      <c r="ULQ90" s="888"/>
      <c r="ULR90" s="888"/>
      <c r="ULS90" s="888"/>
      <c r="ULT90" s="888"/>
      <c r="ULU90" s="888"/>
      <c r="ULV90" s="888"/>
      <c r="ULW90" s="888"/>
      <c r="ULX90" s="888"/>
      <c r="ULY90" s="888"/>
      <c r="ULZ90" s="888"/>
      <c r="UMA90" s="888"/>
      <c r="UMB90" s="888"/>
      <c r="UMC90" s="888"/>
      <c r="UMD90" s="888"/>
      <c r="UME90" s="888"/>
      <c r="UMF90" s="888"/>
      <c r="UMG90" s="888"/>
      <c r="UMH90" s="888"/>
      <c r="UMI90" s="888"/>
      <c r="UMJ90" s="888"/>
      <c r="UMK90" s="888"/>
      <c r="UML90" s="888"/>
      <c r="UMM90" s="888"/>
      <c r="UMN90" s="888"/>
      <c r="UMO90" s="888"/>
      <c r="UMP90" s="888"/>
      <c r="UMQ90" s="888"/>
      <c r="UMR90" s="888"/>
      <c r="UMS90" s="888"/>
      <c r="UMT90" s="888"/>
      <c r="UMU90" s="888"/>
      <c r="UMV90" s="888"/>
      <c r="UMW90" s="888"/>
      <c r="UMX90" s="888"/>
      <c r="UMY90" s="888"/>
      <c r="UMZ90" s="888"/>
      <c r="UNA90" s="888"/>
      <c r="UNB90" s="888"/>
      <c r="UNC90" s="888"/>
      <c r="UND90" s="888"/>
      <c r="UNE90" s="888"/>
      <c r="UNF90" s="888"/>
      <c r="UNG90" s="888"/>
      <c r="UNH90" s="888"/>
      <c r="UNI90" s="888"/>
      <c r="UNJ90" s="888"/>
      <c r="UNK90" s="888"/>
      <c r="UNL90" s="888"/>
      <c r="UNM90" s="888"/>
      <c r="UNN90" s="888"/>
      <c r="UNO90" s="888"/>
      <c r="UNP90" s="888"/>
      <c r="UNQ90" s="888"/>
      <c r="UNR90" s="888"/>
      <c r="UNS90" s="888"/>
      <c r="UNT90" s="888"/>
      <c r="UNU90" s="888"/>
      <c r="UNV90" s="888"/>
      <c r="UNW90" s="888"/>
      <c r="UNX90" s="888"/>
      <c r="UNY90" s="888"/>
      <c r="UNZ90" s="888"/>
      <c r="UOA90" s="888"/>
      <c r="UOB90" s="888"/>
      <c r="UOC90" s="888"/>
      <c r="UOD90" s="888"/>
      <c r="UOE90" s="888"/>
      <c r="UOF90" s="888"/>
      <c r="UOG90" s="888"/>
      <c r="UOH90" s="888"/>
      <c r="UOI90" s="888"/>
      <c r="UOJ90" s="888"/>
      <c r="UOK90" s="888"/>
      <c r="UOL90" s="888"/>
      <c r="UOM90" s="888"/>
      <c r="UON90" s="888"/>
      <c r="UOO90" s="888"/>
      <c r="UOP90" s="888"/>
      <c r="UOQ90" s="888"/>
      <c r="UOR90" s="888"/>
      <c r="UOS90" s="888"/>
      <c r="UOT90" s="888"/>
      <c r="UOU90" s="888"/>
      <c r="UOV90" s="888"/>
      <c r="UOW90" s="888"/>
      <c r="UOX90" s="888"/>
      <c r="UOY90" s="888"/>
      <c r="UOZ90" s="888"/>
      <c r="UPA90" s="888"/>
      <c r="UPB90" s="888"/>
      <c r="UPC90" s="888"/>
      <c r="UPD90" s="888"/>
      <c r="UPE90" s="888"/>
      <c r="UPF90" s="888"/>
      <c r="UPG90" s="888"/>
      <c r="UPH90" s="888"/>
      <c r="UPI90" s="888"/>
      <c r="UPJ90" s="888"/>
      <c r="UPK90" s="888"/>
      <c r="UPL90" s="888"/>
      <c r="UPM90" s="888"/>
      <c r="UPN90" s="888"/>
      <c r="UPO90" s="888"/>
      <c r="UPP90" s="888"/>
      <c r="UPQ90" s="888"/>
      <c r="UPR90" s="888"/>
      <c r="UPS90" s="888"/>
      <c r="UPT90" s="888"/>
      <c r="UPU90" s="888"/>
      <c r="UPV90" s="888"/>
      <c r="UPW90" s="888"/>
      <c r="UPX90" s="888"/>
      <c r="UPY90" s="888"/>
      <c r="UPZ90" s="888"/>
      <c r="UQA90" s="888"/>
      <c r="UQB90" s="888"/>
      <c r="UQC90" s="888"/>
      <c r="UQD90" s="888"/>
      <c r="UQE90" s="888"/>
      <c r="UQF90" s="888"/>
      <c r="UQG90" s="888"/>
      <c r="UQH90" s="888"/>
      <c r="UQI90" s="888"/>
      <c r="UQJ90" s="888"/>
      <c r="UQK90" s="888"/>
      <c r="UQL90" s="888"/>
      <c r="UQM90" s="888"/>
      <c r="UQN90" s="888"/>
      <c r="UQO90" s="888"/>
      <c r="UQP90" s="888"/>
      <c r="UQQ90" s="888"/>
      <c r="UQR90" s="888"/>
      <c r="UQS90" s="888"/>
      <c r="UQT90" s="888"/>
      <c r="UQU90" s="888"/>
      <c r="UQV90" s="888"/>
      <c r="UQW90" s="888"/>
      <c r="UQX90" s="888"/>
      <c r="UQY90" s="888"/>
      <c r="UQZ90" s="888"/>
      <c r="URA90" s="888"/>
      <c r="URB90" s="888"/>
      <c r="URC90" s="888"/>
      <c r="URD90" s="888"/>
      <c r="URE90" s="888"/>
      <c r="URF90" s="888"/>
      <c r="URG90" s="888"/>
      <c r="URH90" s="888"/>
      <c r="URI90" s="888"/>
      <c r="URJ90" s="888"/>
      <c r="URK90" s="888"/>
      <c r="URL90" s="888"/>
      <c r="URM90" s="888"/>
      <c r="URN90" s="888"/>
      <c r="URO90" s="888"/>
      <c r="URP90" s="888"/>
      <c r="URQ90" s="888"/>
      <c r="URR90" s="888"/>
      <c r="URS90" s="888"/>
      <c r="URT90" s="888"/>
      <c r="URU90" s="888"/>
      <c r="URV90" s="888"/>
      <c r="URW90" s="888"/>
      <c r="URX90" s="888"/>
      <c r="URY90" s="888"/>
      <c r="URZ90" s="888"/>
      <c r="USA90" s="888"/>
      <c r="USB90" s="888"/>
      <c r="USC90" s="888"/>
      <c r="USD90" s="888"/>
      <c r="USE90" s="888"/>
      <c r="USF90" s="888"/>
      <c r="USG90" s="888"/>
      <c r="USH90" s="888"/>
      <c r="USI90" s="888"/>
      <c r="USJ90" s="888"/>
      <c r="USK90" s="888"/>
      <c r="USL90" s="888"/>
      <c r="USM90" s="888"/>
      <c r="USN90" s="888"/>
      <c r="USO90" s="888"/>
      <c r="USP90" s="888"/>
      <c r="USQ90" s="888"/>
      <c r="USR90" s="888"/>
      <c r="USS90" s="888"/>
      <c r="UST90" s="888"/>
      <c r="USU90" s="888"/>
      <c r="USV90" s="888"/>
      <c r="USW90" s="888"/>
      <c r="USX90" s="888"/>
      <c r="USY90" s="888"/>
      <c r="USZ90" s="888"/>
      <c r="UTA90" s="888"/>
      <c r="UTB90" s="888"/>
      <c r="UTC90" s="888"/>
      <c r="UTD90" s="888"/>
      <c r="UTE90" s="888"/>
      <c r="UTF90" s="888"/>
      <c r="UTG90" s="888"/>
      <c r="UTH90" s="888"/>
      <c r="UTI90" s="888"/>
      <c r="UTJ90" s="888"/>
      <c r="UTK90" s="888"/>
      <c r="UTL90" s="888"/>
      <c r="UTM90" s="888"/>
      <c r="UTN90" s="888"/>
      <c r="UTO90" s="888"/>
      <c r="UTP90" s="888"/>
      <c r="UTQ90" s="888"/>
      <c r="UTR90" s="888"/>
      <c r="UTS90" s="888"/>
      <c r="UTT90" s="888"/>
      <c r="UTU90" s="888"/>
      <c r="UTV90" s="888"/>
      <c r="UTW90" s="888"/>
      <c r="UTX90" s="888"/>
      <c r="UTY90" s="888"/>
      <c r="UTZ90" s="888"/>
      <c r="UUA90" s="888"/>
      <c r="UUB90" s="888"/>
      <c r="UUC90" s="888"/>
      <c r="UUD90" s="888"/>
      <c r="UUE90" s="888"/>
      <c r="UUF90" s="888"/>
      <c r="UUG90" s="888"/>
      <c r="UUH90" s="888"/>
      <c r="UUI90" s="888"/>
      <c r="UUJ90" s="888"/>
      <c r="UUK90" s="888"/>
      <c r="UUL90" s="888"/>
      <c r="UUM90" s="888"/>
      <c r="UUN90" s="888"/>
      <c r="UUO90" s="888"/>
      <c r="UUP90" s="888"/>
      <c r="UUQ90" s="888"/>
      <c r="UUR90" s="888"/>
      <c r="UUS90" s="888"/>
      <c r="UUT90" s="888"/>
      <c r="UUU90" s="888"/>
      <c r="UUV90" s="888"/>
      <c r="UUW90" s="888"/>
      <c r="UUX90" s="888"/>
      <c r="UUY90" s="888"/>
      <c r="UUZ90" s="888"/>
      <c r="UVA90" s="888"/>
      <c r="UVB90" s="888"/>
      <c r="UVC90" s="888"/>
      <c r="UVD90" s="888"/>
      <c r="UVE90" s="888"/>
      <c r="UVF90" s="888"/>
      <c r="UVG90" s="888"/>
      <c r="UVH90" s="888"/>
      <c r="UVI90" s="888"/>
      <c r="UVJ90" s="888"/>
      <c r="UVK90" s="888"/>
      <c r="UVL90" s="888"/>
      <c r="UVM90" s="888"/>
      <c r="UVN90" s="888"/>
      <c r="UVO90" s="888"/>
      <c r="UVP90" s="888"/>
      <c r="UVQ90" s="888"/>
      <c r="UVR90" s="888"/>
      <c r="UVS90" s="888"/>
      <c r="UVT90" s="888"/>
      <c r="UVU90" s="888"/>
      <c r="UVV90" s="888"/>
      <c r="UVW90" s="888"/>
      <c r="UVX90" s="888"/>
      <c r="UVY90" s="888"/>
      <c r="UVZ90" s="888"/>
      <c r="UWA90" s="888"/>
      <c r="UWB90" s="888"/>
      <c r="UWC90" s="888"/>
      <c r="UWD90" s="888"/>
      <c r="UWE90" s="888"/>
      <c r="UWF90" s="888"/>
      <c r="UWG90" s="888"/>
      <c r="UWH90" s="888"/>
      <c r="UWI90" s="888"/>
      <c r="UWJ90" s="888"/>
      <c r="UWK90" s="888"/>
      <c r="UWL90" s="888"/>
      <c r="UWM90" s="888"/>
      <c r="UWN90" s="888"/>
      <c r="UWO90" s="888"/>
      <c r="UWP90" s="888"/>
      <c r="UWQ90" s="888"/>
      <c r="UWR90" s="888"/>
      <c r="UWS90" s="888"/>
      <c r="UWT90" s="888"/>
      <c r="UWU90" s="888"/>
      <c r="UWV90" s="888"/>
      <c r="UWW90" s="888"/>
      <c r="UWX90" s="888"/>
      <c r="UWY90" s="888"/>
      <c r="UWZ90" s="888"/>
      <c r="UXA90" s="888"/>
      <c r="UXB90" s="888"/>
      <c r="UXC90" s="888"/>
      <c r="UXD90" s="888"/>
      <c r="UXE90" s="888"/>
      <c r="UXF90" s="888"/>
      <c r="UXG90" s="888"/>
      <c r="UXH90" s="888"/>
      <c r="UXI90" s="888"/>
      <c r="UXJ90" s="888"/>
      <c r="UXK90" s="888"/>
      <c r="UXL90" s="888"/>
      <c r="UXM90" s="888"/>
      <c r="UXN90" s="888"/>
      <c r="UXO90" s="888"/>
      <c r="UXP90" s="888"/>
      <c r="UXQ90" s="888"/>
      <c r="UXR90" s="888"/>
      <c r="UXS90" s="888"/>
      <c r="UXT90" s="888"/>
      <c r="UXU90" s="888"/>
      <c r="UXV90" s="888"/>
      <c r="UXW90" s="888"/>
      <c r="UXX90" s="888"/>
      <c r="UXY90" s="888"/>
      <c r="UXZ90" s="888"/>
      <c r="UYA90" s="888"/>
      <c r="UYB90" s="888"/>
      <c r="UYC90" s="888"/>
      <c r="UYD90" s="888"/>
      <c r="UYE90" s="888"/>
      <c r="UYF90" s="888"/>
      <c r="UYG90" s="888"/>
      <c r="UYH90" s="888"/>
      <c r="UYI90" s="888"/>
      <c r="UYJ90" s="888"/>
      <c r="UYK90" s="888"/>
      <c r="UYL90" s="888"/>
      <c r="UYM90" s="888"/>
      <c r="UYN90" s="888"/>
      <c r="UYO90" s="888"/>
      <c r="UYP90" s="888"/>
      <c r="UYQ90" s="888"/>
      <c r="UYR90" s="888"/>
      <c r="UYS90" s="888"/>
      <c r="UYT90" s="888"/>
      <c r="UYU90" s="888"/>
      <c r="UYV90" s="888"/>
      <c r="UYW90" s="888"/>
      <c r="UYX90" s="888"/>
      <c r="UYY90" s="888"/>
      <c r="UYZ90" s="888"/>
      <c r="UZA90" s="888"/>
      <c r="UZB90" s="888"/>
      <c r="UZC90" s="888"/>
      <c r="UZD90" s="888"/>
      <c r="UZE90" s="888"/>
      <c r="UZF90" s="888"/>
      <c r="UZG90" s="888"/>
      <c r="UZH90" s="888"/>
      <c r="UZI90" s="888"/>
      <c r="UZJ90" s="888"/>
      <c r="UZK90" s="888"/>
      <c r="UZL90" s="888"/>
      <c r="UZM90" s="888"/>
      <c r="UZN90" s="888"/>
      <c r="UZO90" s="888"/>
      <c r="UZP90" s="888"/>
      <c r="UZQ90" s="888"/>
      <c r="UZR90" s="888"/>
      <c r="UZS90" s="888"/>
      <c r="UZT90" s="888"/>
      <c r="UZU90" s="888"/>
      <c r="UZV90" s="888"/>
      <c r="UZW90" s="888"/>
      <c r="UZX90" s="888"/>
      <c r="UZY90" s="888"/>
      <c r="UZZ90" s="888"/>
      <c r="VAA90" s="888"/>
      <c r="VAB90" s="888"/>
      <c r="VAC90" s="888"/>
      <c r="VAD90" s="888"/>
      <c r="VAE90" s="888"/>
      <c r="VAF90" s="888"/>
      <c r="VAG90" s="888"/>
      <c r="VAH90" s="888"/>
      <c r="VAI90" s="888"/>
      <c r="VAJ90" s="888"/>
      <c r="VAK90" s="888"/>
      <c r="VAL90" s="888"/>
      <c r="VAM90" s="888"/>
      <c r="VAN90" s="888"/>
      <c r="VAO90" s="888"/>
      <c r="VAP90" s="888"/>
      <c r="VAQ90" s="888"/>
      <c r="VAR90" s="888"/>
      <c r="VAS90" s="888"/>
      <c r="VAT90" s="888"/>
      <c r="VAU90" s="888"/>
      <c r="VAV90" s="888"/>
      <c r="VAW90" s="888"/>
      <c r="VAX90" s="888"/>
      <c r="VAY90" s="888"/>
      <c r="VAZ90" s="888"/>
      <c r="VBA90" s="888"/>
      <c r="VBB90" s="888"/>
      <c r="VBC90" s="888"/>
      <c r="VBD90" s="888"/>
      <c r="VBE90" s="888"/>
      <c r="VBF90" s="888"/>
      <c r="VBG90" s="888"/>
      <c r="VBH90" s="888"/>
      <c r="VBI90" s="888"/>
      <c r="VBJ90" s="888"/>
      <c r="VBK90" s="888"/>
      <c r="VBL90" s="888"/>
      <c r="VBM90" s="888"/>
      <c r="VBN90" s="888"/>
      <c r="VBO90" s="888"/>
      <c r="VBP90" s="888"/>
      <c r="VBQ90" s="888"/>
      <c r="VBR90" s="888"/>
      <c r="VBS90" s="888"/>
      <c r="VBT90" s="888"/>
      <c r="VBU90" s="888"/>
      <c r="VBV90" s="888"/>
      <c r="VBW90" s="888"/>
      <c r="VBX90" s="888"/>
      <c r="VBY90" s="888"/>
      <c r="VBZ90" s="888"/>
      <c r="VCA90" s="888"/>
      <c r="VCB90" s="888"/>
      <c r="VCC90" s="888"/>
      <c r="VCD90" s="888"/>
      <c r="VCE90" s="888"/>
      <c r="VCF90" s="888"/>
      <c r="VCG90" s="888"/>
      <c r="VCH90" s="888"/>
      <c r="VCI90" s="888"/>
      <c r="VCJ90" s="888"/>
      <c r="VCK90" s="888"/>
      <c r="VCL90" s="888"/>
      <c r="VCM90" s="888"/>
      <c r="VCN90" s="888"/>
      <c r="VCO90" s="888"/>
      <c r="VCP90" s="888"/>
      <c r="VCQ90" s="888"/>
      <c r="VCR90" s="888"/>
      <c r="VCS90" s="888"/>
      <c r="VCT90" s="888"/>
      <c r="VCU90" s="888"/>
      <c r="VCV90" s="888"/>
      <c r="VCW90" s="888"/>
      <c r="VCX90" s="888"/>
      <c r="VCY90" s="888"/>
      <c r="VCZ90" s="888"/>
      <c r="VDA90" s="888"/>
      <c r="VDB90" s="888"/>
      <c r="VDC90" s="888"/>
      <c r="VDD90" s="888"/>
      <c r="VDE90" s="888"/>
      <c r="VDF90" s="888"/>
      <c r="VDG90" s="888"/>
      <c r="VDH90" s="888"/>
      <c r="VDI90" s="888"/>
      <c r="VDJ90" s="888"/>
      <c r="VDK90" s="888"/>
      <c r="VDL90" s="888"/>
      <c r="VDM90" s="888"/>
      <c r="VDN90" s="888"/>
      <c r="VDO90" s="888"/>
      <c r="VDP90" s="888"/>
      <c r="VDQ90" s="888"/>
      <c r="VDR90" s="888"/>
      <c r="VDS90" s="888"/>
      <c r="VDT90" s="888"/>
      <c r="VDU90" s="888"/>
      <c r="VDV90" s="888"/>
      <c r="VDW90" s="888"/>
      <c r="VDX90" s="888"/>
      <c r="VDY90" s="888"/>
      <c r="VDZ90" s="888"/>
      <c r="VEA90" s="888"/>
      <c r="VEB90" s="888"/>
      <c r="VEC90" s="888"/>
      <c r="VED90" s="888"/>
      <c r="VEE90" s="888"/>
      <c r="VEF90" s="888"/>
      <c r="VEG90" s="888"/>
      <c r="VEH90" s="888"/>
      <c r="VEI90" s="888"/>
      <c r="VEJ90" s="888"/>
      <c r="VEK90" s="888"/>
      <c r="VEL90" s="888"/>
      <c r="VEM90" s="888"/>
      <c r="VEN90" s="888"/>
      <c r="VEO90" s="888"/>
      <c r="VEP90" s="888"/>
      <c r="VEQ90" s="888"/>
      <c r="VER90" s="888"/>
      <c r="VES90" s="888"/>
      <c r="VET90" s="888"/>
      <c r="VEU90" s="888"/>
      <c r="VEV90" s="888"/>
      <c r="VEW90" s="888"/>
      <c r="VEX90" s="888"/>
      <c r="VEY90" s="888"/>
      <c r="VEZ90" s="888"/>
      <c r="VFA90" s="888"/>
      <c r="VFB90" s="888"/>
      <c r="VFC90" s="888"/>
      <c r="VFD90" s="888"/>
      <c r="VFE90" s="888"/>
      <c r="VFF90" s="888"/>
      <c r="VFG90" s="888"/>
      <c r="VFH90" s="888"/>
      <c r="VFI90" s="888"/>
      <c r="VFJ90" s="888"/>
      <c r="VFK90" s="888"/>
      <c r="VFL90" s="888"/>
      <c r="VFM90" s="888"/>
      <c r="VFN90" s="888"/>
      <c r="VFO90" s="888"/>
      <c r="VFP90" s="888"/>
      <c r="VFQ90" s="888"/>
      <c r="VFR90" s="888"/>
      <c r="VFS90" s="888"/>
      <c r="VFT90" s="888"/>
      <c r="VFU90" s="888"/>
      <c r="VFV90" s="888"/>
      <c r="VFW90" s="888"/>
      <c r="VFX90" s="888"/>
      <c r="VFY90" s="888"/>
      <c r="VFZ90" s="888"/>
      <c r="VGA90" s="888"/>
      <c r="VGB90" s="888"/>
      <c r="VGC90" s="888"/>
      <c r="VGD90" s="888"/>
      <c r="VGE90" s="888"/>
      <c r="VGF90" s="888"/>
      <c r="VGG90" s="888"/>
      <c r="VGH90" s="888"/>
      <c r="VGI90" s="888"/>
      <c r="VGJ90" s="888"/>
      <c r="VGK90" s="888"/>
      <c r="VGL90" s="888"/>
      <c r="VGM90" s="888"/>
      <c r="VGN90" s="888"/>
      <c r="VGO90" s="888"/>
      <c r="VGP90" s="888"/>
      <c r="VGQ90" s="888"/>
      <c r="VGR90" s="888"/>
      <c r="VGS90" s="888"/>
      <c r="VGT90" s="888"/>
      <c r="VGU90" s="888"/>
      <c r="VGV90" s="888"/>
      <c r="VGW90" s="888"/>
      <c r="VGX90" s="888"/>
      <c r="VGY90" s="888"/>
      <c r="VGZ90" s="888"/>
      <c r="VHA90" s="888"/>
      <c r="VHB90" s="888"/>
      <c r="VHC90" s="888"/>
      <c r="VHD90" s="888"/>
      <c r="VHE90" s="888"/>
      <c r="VHF90" s="888"/>
      <c r="VHG90" s="888"/>
      <c r="VHH90" s="888"/>
      <c r="VHI90" s="888"/>
      <c r="VHJ90" s="888"/>
      <c r="VHK90" s="888"/>
      <c r="VHL90" s="888"/>
      <c r="VHM90" s="888"/>
      <c r="VHN90" s="888"/>
      <c r="VHO90" s="888"/>
      <c r="VHP90" s="888"/>
      <c r="VHQ90" s="888"/>
      <c r="VHR90" s="888"/>
      <c r="VHS90" s="888"/>
      <c r="VHT90" s="888"/>
      <c r="VHU90" s="888"/>
      <c r="VHV90" s="888"/>
      <c r="VHW90" s="888"/>
      <c r="VHX90" s="888"/>
      <c r="VHY90" s="888"/>
      <c r="VHZ90" s="888"/>
      <c r="VIA90" s="888"/>
      <c r="VIB90" s="888"/>
      <c r="VIC90" s="888"/>
      <c r="VID90" s="888"/>
      <c r="VIE90" s="888"/>
      <c r="VIF90" s="888"/>
      <c r="VIG90" s="888"/>
      <c r="VIH90" s="888"/>
      <c r="VII90" s="888"/>
      <c r="VIJ90" s="888"/>
      <c r="VIK90" s="888"/>
      <c r="VIL90" s="888"/>
      <c r="VIM90" s="888"/>
      <c r="VIN90" s="888"/>
      <c r="VIO90" s="888"/>
      <c r="VIP90" s="888"/>
      <c r="VIQ90" s="888"/>
      <c r="VIR90" s="888"/>
      <c r="VIS90" s="888"/>
      <c r="VIT90" s="888"/>
      <c r="VIU90" s="888"/>
      <c r="VIV90" s="888"/>
      <c r="VIW90" s="888"/>
      <c r="VIX90" s="888"/>
      <c r="VIY90" s="888"/>
      <c r="VIZ90" s="888"/>
      <c r="VJA90" s="888"/>
      <c r="VJB90" s="888"/>
      <c r="VJC90" s="888"/>
      <c r="VJD90" s="888"/>
      <c r="VJE90" s="888"/>
      <c r="VJF90" s="888"/>
      <c r="VJG90" s="888"/>
      <c r="VJH90" s="888"/>
      <c r="VJI90" s="888"/>
      <c r="VJJ90" s="888"/>
      <c r="VJK90" s="888"/>
      <c r="VJL90" s="888"/>
      <c r="VJM90" s="888"/>
      <c r="VJN90" s="888"/>
      <c r="VJO90" s="888"/>
      <c r="VJP90" s="888"/>
      <c r="VJQ90" s="888"/>
      <c r="VJR90" s="888"/>
      <c r="VJS90" s="888"/>
      <c r="VJT90" s="888"/>
      <c r="VJU90" s="888"/>
      <c r="VJV90" s="888"/>
      <c r="VJW90" s="888"/>
      <c r="VJX90" s="888"/>
      <c r="VJY90" s="888"/>
      <c r="VJZ90" s="888"/>
      <c r="VKA90" s="888"/>
      <c r="VKB90" s="888"/>
      <c r="VKC90" s="888"/>
      <c r="VKD90" s="888"/>
      <c r="VKE90" s="888"/>
      <c r="VKF90" s="888"/>
      <c r="VKG90" s="888"/>
      <c r="VKH90" s="888"/>
      <c r="VKI90" s="888"/>
      <c r="VKJ90" s="888"/>
      <c r="VKK90" s="888"/>
      <c r="VKL90" s="888"/>
      <c r="VKM90" s="888"/>
      <c r="VKN90" s="888"/>
      <c r="VKO90" s="888"/>
      <c r="VKP90" s="888"/>
      <c r="VKQ90" s="888"/>
      <c r="VKR90" s="888"/>
      <c r="VKS90" s="888"/>
      <c r="VKT90" s="888"/>
      <c r="VKU90" s="888"/>
      <c r="VKV90" s="888"/>
      <c r="VKW90" s="888"/>
      <c r="VKX90" s="888"/>
      <c r="VKY90" s="888"/>
      <c r="VKZ90" s="888"/>
      <c r="VLA90" s="888"/>
      <c r="VLB90" s="888"/>
      <c r="VLC90" s="888"/>
      <c r="VLD90" s="888"/>
      <c r="VLE90" s="888"/>
      <c r="VLF90" s="888"/>
      <c r="VLG90" s="888"/>
      <c r="VLH90" s="888"/>
      <c r="VLI90" s="888"/>
      <c r="VLJ90" s="888"/>
      <c r="VLK90" s="888"/>
      <c r="VLL90" s="888"/>
      <c r="VLM90" s="888"/>
      <c r="VLN90" s="888"/>
      <c r="VLO90" s="888"/>
      <c r="VLP90" s="888"/>
      <c r="VLQ90" s="888"/>
      <c r="VLR90" s="888"/>
      <c r="VLS90" s="888"/>
      <c r="VLT90" s="888"/>
      <c r="VLU90" s="888"/>
      <c r="VLV90" s="888"/>
      <c r="VLW90" s="888"/>
      <c r="VLX90" s="888"/>
      <c r="VLY90" s="888"/>
      <c r="VLZ90" s="888"/>
      <c r="VMA90" s="888"/>
      <c r="VMB90" s="888"/>
      <c r="VMC90" s="888"/>
      <c r="VMD90" s="888"/>
      <c r="VME90" s="888"/>
      <c r="VMF90" s="888"/>
      <c r="VMG90" s="888"/>
      <c r="VMH90" s="888"/>
      <c r="VMI90" s="888"/>
      <c r="VMJ90" s="888"/>
      <c r="VMK90" s="888"/>
      <c r="VML90" s="888"/>
      <c r="VMM90" s="888"/>
      <c r="VMN90" s="888"/>
      <c r="VMO90" s="888"/>
      <c r="VMP90" s="888"/>
      <c r="VMQ90" s="888"/>
      <c r="VMR90" s="888"/>
      <c r="VMS90" s="888"/>
      <c r="VMT90" s="888"/>
      <c r="VMU90" s="888"/>
      <c r="VMV90" s="888"/>
      <c r="VMW90" s="888"/>
      <c r="VMX90" s="888"/>
      <c r="VMY90" s="888"/>
      <c r="VMZ90" s="888"/>
      <c r="VNA90" s="888"/>
      <c r="VNB90" s="888"/>
      <c r="VNC90" s="888"/>
      <c r="VND90" s="888"/>
      <c r="VNE90" s="888"/>
      <c r="VNF90" s="888"/>
      <c r="VNG90" s="888"/>
      <c r="VNH90" s="888"/>
      <c r="VNI90" s="888"/>
      <c r="VNJ90" s="888"/>
      <c r="VNK90" s="888"/>
      <c r="VNL90" s="888"/>
      <c r="VNM90" s="888"/>
      <c r="VNN90" s="888"/>
      <c r="VNO90" s="888"/>
      <c r="VNP90" s="888"/>
      <c r="VNQ90" s="888"/>
      <c r="VNR90" s="888"/>
      <c r="VNS90" s="888"/>
      <c r="VNT90" s="888"/>
      <c r="VNU90" s="888"/>
      <c r="VNV90" s="888"/>
      <c r="VNW90" s="888"/>
      <c r="VNX90" s="888"/>
      <c r="VNY90" s="888"/>
      <c r="VNZ90" s="888"/>
      <c r="VOA90" s="888"/>
      <c r="VOB90" s="888"/>
      <c r="VOC90" s="888"/>
      <c r="VOD90" s="888"/>
      <c r="VOE90" s="888"/>
      <c r="VOF90" s="888"/>
      <c r="VOG90" s="888"/>
      <c r="VOH90" s="888"/>
      <c r="VOI90" s="888"/>
      <c r="VOJ90" s="888"/>
      <c r="VOK90" s="888"/>
      <c r="VOL90" s="888"/>
      <c r="VOM90" s="888"/>
      <c r="VON90" s="888"/>
      <c r="VOO90" s="888"/>
      <c r="VOP90" s="888"/>
      <c r="VOQ90" s="888"/>
      <c r="VOR90" s="888"/>
      <c r="VOS90" s="888"/>
      <c r="VOT90" s="888"/>
      <c r="VOU90" s="888"/>
      <c r="VOV90" s="888"/>
      <c r="VOW90" s="888"/>
      <c r="VOX90" s="888"/>
      <c r="VOY90" s="888"/>
      <c r="VOZ90" s="888"/>
      <c r="VPA90" s="888"/>
      <c r="VPB90" s="888"/>
      <c r="VPC90" s="888"/>
      <c r="VPD90" s="888"/>
      <c r="VPE90" s="888"/>
      <c r="VPF90" s="888"/>
      <c r="VPG90" s="888"/>
      <c r="VPH90" s="888"/>
      <c r="VPI90" s="888"/>
      <c r="VPJ90" s="888"/>
      <c r="VPK90" s="888"/>
      <c r="VPL90" s="888"/>
      <c r="VPM90" s="888"/>
      <c r="VPN90" s="888"/>
      <c r="VPO90" s="888"/>
      <c r="VPP90" s="888"/>
      <c r="VPQ90" s="888"/>
      <c r="VPR90" s="888"/>
      <c r="VPS90" s="888"/>
      <c r="VPT90" s="888"/>
      <c r="VPU90" s="888"/>
      <c r="VPV90" s="888"/>
      <c r="VPW90" s="888"/>
      <c r="VPX90" s="888"/>
      <c r="VPY90" s="888"/>
      <c r="VPZ90" s="888"/>
      <c r="VQA90" s="888"/>
      <c r="VQB90" s="888"/>
      <c r="VQC90" s="888"/>
      <c r="VQD90" s="888"/>
      <c r="VQE90" s="888"/>
      <c r="VQF90" s="888"/>
      <c r="VQG90" s="888"/>
      <c r="VQH90" s="888"/>
      <c r="VQI90" s="888"/>
      <c r="VQJ90" s="888"/>
      <c r="VQK90" s="888"/>
      <c r="VQL90" s="888"/>
      <c r="VQM90" s="888"/>
      <c r="VQN90" s="888"/>
      <c r="VQO90" s="888"/>
      <c r="VQP90" s="888"/>
      <c r="VQQ90" s="888"/>
      <c r="VQR90" s="888"/>
      <c r="VQS90" s="888"/>
      <c r="VQT90" s="888"/>
      <c r="VQU90" s="888"/>
      <c r="VQV90" s="888"/>
      <c r="VQW90" s="888"/>
      <c r="VQX90" s="888"/>
      <c r="VQY90" s="888"/>
      <c r="VQZ90" s="888"/>
      <c r="VRA90" s="888"/>
      <c r="VRB90" s="888"/>
      <c r="VRC90" s="888"/>
      <c r="VRD90" s="888"/>
      <c r="VRE90" s="888"/>
      <c r="VRF90" s="888"/>
      <c r="VRG90" s="888"/>
      <c r="VRH90" s="888"/>
      <c r="VRI90" s="888"/>
      <c r="VRJ90" s="888"/>
      <c r="VRK90" s="888"/>
      <c r="VRL90" s="888"/>
      <c r="VRM90" s="888"/>
      <c r="VRN90" s="888"/>
      <c r="VRO90" s="888"/>
      <c r="VRP90" s="888"/>
      <c r="VRQ90" s="888"/>
      <c r="VRR90" s="888"/>
      <c r="VRS90" s="888"/>
      <c r="VRT90" s="888"/>
      <c r="VRU90" s="888"/>
      <c r="VRV90" s="888"/>
      <c r="VRW90" s="888"/>
      <c r="VRX90" s="888"/>
      <c r="VRY90" s="888"/>
      <c r="VRZ90" s="888"/>
      <c r="VSA90" s="888"/>
      <c r="VSB90" s="888"/>
      <c r="VSC90" s="888"/>
      <c r="VSD90" s="888"/>
      <c r="VSE90" s="888"/>
      <c r="VSF90" s="888"/>
      <c r="VSG90" s="888"/>
      <c r="VSH90" s="888"/>
      <c r="VSI90" s="888"/>
      <c r="VSJ90" s="888"/>
      <c r="VSK90" s="888"/>
      <c r="VSL90" s="888"/>
      <c r="VSM90" s="888"/>
      <c r="VSN90" s="888"/>
      <c r="VSO90" s="888"/>
      <c r="VSP90" s="888"/>
      <c r="VSQ90" s="888"/>
      <c r="VSR90" s="888"/>
      <c r="VSS90" s="888"/>
      <c r="VST90" s="888"/>
      <c r="VSU90" s="888"/>
      <c r="VSV90" s="888"/>
      <c r="VSW90" s="888"/>
      <c r="VSX90" s="888"/>
      <c r="VSY90" s="888"/>
      <c r="VSZ90" s="888"/>
      <c r="VTA90" s="888"/>
      <c r="VTB90" s="888"/>
      <c r="VTC90" s="888"/>
      <c r="VTD90" s="888"/>
      <c r="VTE90" s="888"/>
      <c r="VTF90" s="888"/>
      <c r="VTG90" s="888"/>
      <c r="VTH90" s="888"/>
      <c r="VTI90" s="888"/>
      <c r="VTJ90" s="888"/>
      <c r="VTK90" s="888"/>
      <c r="VTL90" s="888"/>
      <c r="VTM90" s="888"/>
      <c r="VTN90" s="888"/>
      <c r="VTO90" s="888"/>
      <c r="VTP90" s="888"/>
      <c r="VTQ90" s="888"/>
      <c r="VTR90" s="888"/>
      <c r="VTS90" s="888"/>
      <c r="VTT90" s="888"/>
      <c r="VTU90" s="888"/>
      <c r="VTV90" s="888"/>
      <c r="VTW90" s="888"/>
      <c r="VTX90" s="888"/>
      <c r="VTY90" s="888"/>
      <c r="VTZ90" s="888"/>
      <c r="VUA90" s="888"/>
      <c r="VUB90" s="888"/>
      <c r="VUC90" s="888"/>
      <c r="VUD90" s="888"/>
      <c r="VUE90" s="888"/>
      <c r="VUF90" s="888"/>
      <c r="VUG90" s="888"/>
      <c r="VUH90" s="888"/>
      <c r="VUI90" s="888"/>
      <c r="VUJ90" s="888"/>
      <c r="VUK90" s="888"/>
      <c r="VUL90" s="888"/>
      <c r="VUM90" s="888"/>
      <c r="VUN90" s="888"/>
      <c r="VUO90" s="888"/>
      <c r="VUP90" s="888"/>
      <c r="VUQ90" s="888"/>
      <c r="VUR90" s="888"/>
      <c r="VUS90" s="888"/>
      <c r="VUT90" s="888"/>
      <c r="VUU90" s="888"/>
      <c r="VUV90" s="888"/>
      <c r="VUW90" s="888"/>
      <c r="VUX90" s="888"/>
      <c r="VUY90" s="888"/>
      <c r="VUZ90" s="888"/>
      <c r="VVA90" s="888"/>
      <c r="VVB90" s="888"/>
      <c r="VVC90" s="888"/>
      <c r="VVD90" s="888"/>
      <c r="VVE90" s="888"/>
      <c r="VVF90" s="888"/>
      <c r="VVG90" s="888"/>
      <c r="VVH90" s="888"/>
      <c r="VVI90" s="888"/>
      <c r="VVJ90" s="888"/>
      <c r="VVK90" s="888"/>
      <c r="VVL90" s="888"/>
      <c r="VVM90" s="888"/>
      <c r="VVN90" s="888"/>
      <c r="VVO90" s="888"/>
      <c r="VVP90" s="888"/>
      <c r="VVQ90" s="888"/>
      <c r="VVR90" s="888"/>
      <c r="VVS90" s="888"/>
      <c r="VVT90" s="888"/>
      <c r="VVU90" s="888"/>
      <c r="VVV90" s="888"/>
      <c r="VVW90" s="888"/>
      <c r="VVX90" s="888"/>
      <c r="VVY90" s="888"/>
      <c r="VVZ90" s="888"/>
      <c r="VWA90" s="888"/>
      <c r="VWB90" s="888"/>
      <c r="VWC90" s="888"/>
      <c r="VWD90" s="888"/>
      <c r="VWE90" s="888"/>
      <c r="VWF90" s="888"/>
      <c r="VWG90" s="888"/>
      <c r="VWH90" s="888"/>
      <c r="VWI90" s="888"/>
      <c r="VWJ90" s="888"/>
      <c r="VWK90" s="888"/>
      <c r="VWL90" s="888"/>
      <c r="VWM90" s="888"/>
      <c r="VWN90" s="888"/>
      <c r="VWO90" s="888"/>
      <c r="VWP90" s="888"/>
      <c r="VWQ90" s="888"/>
      <c r="VWR90" s="888"/>
      <c r="VWS90" s="888"/>
      <c r="VWT90" s="888"/>
      <c r="VWU90" s="888"/>
      <c r="VWV90" s="888"/>
      <c r="VWW90" s="888"/>
      <c r="VWX90" s="888"/>
      <c r="VWY90" s="888"/>
      <c r="VWZ90" s="888"/>
      <c r="VXA90" s="888"/>
      <c r="VXB90" s="888"/>
      <c r="VXC90" s="888"/>
      <c r="VXD90" s="888"/>
      <c r="VXE90" s="888"/>
      <c r="VXF90" s="888"/>
      <c r="VXG90" s="888"/>
      <c r="VXH90" s="888"/>
      <c r="VXI90" s="888"/>
      <c r="VXJ90" s="888"/>
      <c r="VXK90" s="888"/>
      <c r="VXL90" s="888"/>
      <c r="VXM90" s="888"/>
      <c r="VXN90" s="888"/>
      <c r="VXO90" s="888"/>
      <c r="VXP90" s="888"/>
      <c r="VXQ90" s="888"/>
      <c r="VXR90" s="888"/>
      <c r="VXS90" s="888"/>
      <c r="VXT90" s="888"/>
      <c r="VXU90" s="888"/>
      <c r="VXV90" s="888"/>
      <c r="VXW90" s="888"/>
      <c r="VXX90" s="888"/>
      <c r="VXY90" s="888"/>
      <c r="VXZ90" s="888"/>
      <c r="VYA90" s="888"/>
      <c r="VYB90" s="888"/>
      <c r="VYC90" s="888"/>
      <c r="VYD90" s="888"/>
      <c r="VYE90" s="888"/>
      <c r="VYF90" s="888"/>
      <c r="VYG90" s="888"/>
      <c r="VYH90" s="888"/>
      <c r="VYI90" s="888"/>
      <c r="VYJ90" s="888"/>
      <c r="VYK90" s="888"/>
      <c r="VYL90" s="888"/>
      <c r="VYM90" s="888"/>
      <c r="VYN90" s="888"/>
      <c r="VYO90" s="888"/>
      <c r="VYP90" s="888"/>
      <c r="VYQ90" s="888"/>
      <c r="VYR90" s="888"/>
      <c r="VYS90" s="888"/>
      <c r="VYT90" s="888"/>
      <c r="VYU90" s="888"/>
      <c r="VYV90" s="888"/>
      <c r="VYW90" s="888"/>
      <c r="VYX90" s="888"/>
      <c r="VYY90" s="888"/>
      <c r="VYZ90" s="888"/>
      <c r="VZA90" s="888"/>
      <c r="VZB90" s="888"/>
      <c r="VZC90" s="888"/>
      <c r="VZD90" s="888"/>
      <c r="VZE90" s="888"/>
      <c r="VZF90" s="888"/>
      <c r="VZG90" s="888"/>
      <c r="VZH90" s="888"/>
      <c r="VZI90" s="888"/>
      <c r="VZJ90" s="888"/>
      <c r="VZK90" s="888"/>
      <c r="VZL90" s="888"/>
      <c r="VZM90" s="888"/>
      <c r="VZN90" s="888"/>
      <c r="VZO90" s="888"/>
      <c r="VZP90" s="888"/>
      <c r="VZQ90" s="888"/>
      <c r="VZR90" s="888"/>
      <c r="VZS90" s="888"/>
      <c r="VZT90" s="888"/>
      <c r="VZU90" s="888"/>
      <c r="VZV90" s="888"/>
      <c r="VZW90" s="888"/>
      <c r="VZX90" s="888"/>
      <c r="VZY90" s="888"/>
      <c r="VZZ90" s="888"/>
      <c r="WAA90" s="888"/>
      <c r="WAB90" s="888"/>
      <c r="WAC90" s="888"/>
      <c r="WAD90" s="888"/>
      <c r="WAE90" s="888"/>
      <c r="WAF90" s="888"/>
      <c r="WAG90" s="888"/>
      <c r="WAH90" s="888"/>
      <c r="WAI90" s="888"/>
      <c r="WAJ90" s="888"/>
      <c r="WAK90" s="888"/>
      <c r="WAL90" s="888"/>
      <c r="WAM90" s="888"/>
      <c r="WAN90" s="888"/>
      <c r="WAO90" s="888"/>
      <c r="WAP90" s="888"/>
      <c r="WAQ90" s="888"/>
      <c r="WAR90" s="888"/>
      <c r="WAS90" s="888"/>
      <c r="WAT90" s="888"/>
      <c r="WAU90" s="888"/>
      <c r="WAV90" s="888"/>
      <c r="WAW90" s="888"/>
      <c r="WAX90" s="888"/>
      <c r="WAY90" s="888"/>
      <c r="WAZ90" s="888"/>
      <c r="WBA90" s="888"/>
      <c r="WBB90" s="888"/>
      <c r="WBC90" s="888"/>
      <c r="WBD90" s="888"/>
      <c r="WBE90" s="888"/>
      <c r="WBF90" s="888"/>
      <c r="WBG90" s="888"/>
      <c r="WBH90" s="888"/>
      <c r="WBI90" s="888"/>
      <c r="WBJ90" s="888"/>
      <c r="WBK90" s="888"/>
      <c r="WBL90" s="888"/>
      <c r="WBM90" s="888"/>
      <c r="WBN90" s="888"/>
      <c r="WBO90" s="888"/>
      <c r="WBP90" s="888"/>
      <c r="WBQ90" s="888"/>
      <c r="WBR90" s="888"/>
      <c r="WBS90" s="888"/>
      <c r="WBT90" s="888"/>
      <c r="WBU90" s="888"/>
      <c r="WBV90" s="888"/>
      <c r="WBW90" s="888"/>
      <c r="WBX90" s="888"/>
      <c r="WBY90" s="888"/>
      <c r="WBZ90" s="888"/>
      <c r="WCA90" s="888"/>
      <c r="WCB90" s="888"/>
      <c r="WCC90" s="888"/>
      <c r="WCD90" s="888"/>
      <c r="WCE90" s="888"/>
      <c r="WCF90" s="888"/>
      <c r="WCG90" s="888"/>
      <c r="WCH90" s="888"/>
      <c r="WCI90" s="888"/>
      <c r="WCJ90" s="888"/>
      <c r="WCK90" s="888"/>
      <c r="WCL90" s="888"/>
      <c r="WCM90" s="888"/>
      <c r="WCN90" s="888"/>
      <c r="WCO90" s="888"/>
      <c r="WCP90" s="888"/>
      <c r="WCQ90" s="888"/>
      <c r="WCR90" s="888"/>
      <c r="WCS90" s="888"/>
      <c r="WCT90" s="888"/>
      <c r="WCU90" s="888"/>
      <c r="WCV90" s="888"/>
      <c r="WCW90" s="888"/>
      <c r="WCX90" s="888"/>
      <c r="WCY90" s="888"/>
      <c r="WCZ90" s="888"/>
      <c r="WDA90" s="888"/>
      <c r="WDB90" s="888"/>
      <c r="WDC90" s="888"/>
      <c r="WDD90" s="888"/>
      <c r="WDE90" s="888"/>
      <c r="WDF90" s="888"/>
      <c r="WDG90" s="888"/>
      <c r="WDH90" s="888"/>
      <c r="WDI90" s="888"/>
      <c r="WDJ90" s="888"/>
      <c r="WDK90" s="888"/>
      <c r="WDL90" s="888"/>
      <c r="WDM90" s="888"/>
      <c r="WDN90" s="888"/>
      <c r="WDO90" s="888"/>
      <c r="WDP90" s="888"/>
      <c r="WDQ90" s="888"/>
      <c r="WDR90" s="888"/>
      <c r="WDS90" s="888"/>
      <c r="WDT90" s="888"/>
      <c r="WDU90" s="888"/>
      <c r="WDV90" s="888"/>
      <c r="WDW90" s="888"/>
      <c r="WDX90" s="888"/>
      <c r="WDY90" s="888"/>
      <c r="WDZ90" s="888"/>
      <c r="WEA90" s="888"/>
      <c r="WEB90" s="888"/>
      <c r="WEC90" s="888"/>
      <c r="WED90" s="888"/>
      <c r="WEE90" s="888"/>
      <c r="WEF90" s="888"/>
      <c r="WEG90" s="888"/>
      <c r="WEH90" s="888"/>
      <c r="WEI90" s="888"/>
      <c r="WEJ90" s="888"/>
      <c r="WEK90" s="888"/>
      <c r="WEL90" s="888"/>
      <c r="WEM90" s="888"/>
      <c r="WEN90" s="888"/>
      <c r="WEO90" s="888"/>
      <c r="WEP90" s="888"/>
      <c r="WEQ90" s="888"/>
      <c r="WER90" s="888"/>
      <c r="WES90" s="888"/>
      <c r="WET90" s="888"/>
      <c r="WEU90" s="888"/>
      <c r="WEV90" s="888"/>
      <c r="WEW90" s="888"/>
      <c r="WEX90" s="888"/>
      <c r="WEY90" s="888"/>
      <c r="WEZ90" s="888"/>
      <c r="WFA90" s="888"/>
      <c r="WFB90" s="888"/>
      <c r="WFC90" s="888"/>
      <c r="WFD90" s="888"/>
      <c r="WFE90" s="888"/>
      <c r="WFF90" s="888"/>
      <c r="WFG90" s="888"/>
      <c r="WFH90" s="888"/>
      <c r="WFI90" s="888"/>
      <c r="WFJ90" s="888"/>
      <c r="WFK90" s="888"/>
      <c r="WFL90" s="888"/>
      <c r="WFM90" s="888"/>
      <c r="WFN90" s="888"/>
      <c r="WFO90" s="888"/>
      <c r="WFP90" s="888"/>
      <c r="WFQ90" s="888"/>
      <c r="WFR90" s="888"/>
      <c r="WFS90" s="888"/>
      <c r="WFT90" s="888"/>
      <c r="WFU90" s="888"/>
      <c r="WFV90" s="888"/>
      <c r="WFW90" s="888"/>
      <c r="WFX90" s="888"/>
      <c r="WFY90" s="888"/>
      <c r="WFZ90" s="888"/>
      <c r="WGA90" s="888"/>
      <c r="WGB90" s="888"/>
      <c r="WGC90" s="888"/>
      <c r="WGD90" s="888"/>
      <c r="WGE90" s="888"/>
      <c r="WGF90" s="888"/>
      <c r="WGG90" s="888"/>
      <c r="WGH90" s="888"/>
      <c r="WGI90" s="888"/>
      <c r="WGJ90" s="888"/>
      <c r="WGK90" s="888"/>
      <c r="WGL90" s="888"/>
      <c r="WGM90" s="888"/>
      <c r="WGN90" s="888"/>
      <c r="WGO90" s="888"/>
      <c r="WGP90" s="888"/>
      <c r="WGQ90" s="888"/>
      <c r="WGR90" s="888"/>
      <c r="WGS90" s="888"/>
      <c r="WGT90" s="888"/>
      <c r="WGU90" s="888"/>
      <c r="WGV90" s="888"/>
      <c r="WGW90" s="888"/>
      <c r="WGX90" s="888"/>
      <c r="WGY90" s="888"/>
      <c r="WGZ90" s="888"/>
      <c r="WHA90" s="888"/>
      <c r="WHB90" s="888"/>
      <c r="WHC90" s="888"/>
      <c r="WHD90" s="888"/>
      <c r="WHE90" s="888"/>
      <c r="WHF90" s="888"/>
      <c r="WHG90" s="888"/>
      <c r="WHH90" s="888"/>
      <c r="WHI90" s="888"/>
      <c r="WHJ90" s="888"/>
      <c r="WHK90" s="888"/>
      <c r="WHL90" s="888"/>
      <c r="WHM90" s="888"/>
      <c r="WHN90" s="888"/>
      <c r="WHO90" s="888"/>
      <c r="WHP90" s="888"/>
      <c r="WHQ90" s="888"/>
      <c r="WHR90" s="888"/>
      <c r="WHS90" s="888"/>
      <c r="WHT90" s="888"/>
      <c r="WHU90" s="888"/>
      <c r="WHV90" s="888"/>
      <c r="WHW90" s="888"/>
      <c r="WHX90" s="888"/>
      <c r="WHY90" s="888"/>
      <c r="WHZ90" s="888"/>
      <c r="WIA90" s="888"/>
      <c r="WIB90" s="888"/>
      <c r="WIC90" s="888"/>
      <c r="WID90" s="888"/>
      <c r="WIE90" s="888"/>
      <c r="WIF90" s="888"/>
      <c r="WIG90" s="888"/>
      <c r="WIH90" s="888"/>
      <c r="WII90" s="888"/>
      <c r="WIJ90" s="888"/>
      <c r="WIK90" s="888"/>
      <c r="WIL90" s="888"/>
      <c r="WIM90" s="888"/>
      <c r="WIN90" s="888"/>
      <c r="WIO90" s="888"/>
      <c r="WIP90" s="888"/>
      <c r="WIQ90" s="888"/>
      <c r="WIR90" s="888"/>
      <c r="WIS90" s="888"/>
      <c r="WIT90" s="888"/>
      <c r="WIU90" s="888"/>
      <c r="WIV90" s="888"/>
      <c r="WIW90" s="888"/>
      <c r="WIX90" s="888"/>
      <c r="WIY90" s="888"/>
      <c r="WIZ90" s="888"/>
      <c r="WJA90" s="888"/>
      <c r="WJB90" s="888"/>
      <c r="WJC90" s="888"/>
      <c r="WJD90" s="888"/>
      <c r="WJE90" s="888"/>
      <c r="WJF90" s="888"/>
      <c r="WJG90" s="888"/>
      <c r="WJH90" s="888"/>
      <c r="WJI90" s="888"/>
      <c r="WJJ90" s="888"/>
      <c r="WJK90" s="888"/>
      <c r="WJL90" s="888"/>
      <c r="WJM90" s="888"/>
      <c r="WJN90" s="888"/>
      <c r="WJO90" s="888"/>
      <c r="WJP90" s="888"/>
      <c r="WJQ90" s="888"/>
      <c r="WJR90" s="888"/>
      <c r="WJS90" s="888"/>
      <c r="WJT90" s="888"/>
      <c r="WJU90" s="888"/>
      <c r="WJV90" s="888"/>
      <c r="WJW90" s="888"/>
      <c r="WJX90" s="888"/>
      <c r="WJY90" s="888"/>
      <c r="WJZ90" s="888"/>
      <c r="WKA90" s="888"/>
      <c r="WKB90" s="888"/>
      <c r="WKC90" s="888"/>
      <c r="WKD90" s="888"/>
      <c r="WKE90" s="888"/>
      <c r="WKF90" s="888"/>
      <c r="WKG90" s="888"/>
      <c r="WKH90" s="888"/>
      <c r="WKI90" s="888"/>
      <c r="WKJ90" s="888"/>
      <c r="WKK90" s="888"/>
      <c r="WKL90" s="888"/>
      <c r="WKM90" s="888"/>
      <c r="WKN90" s="888"/>
      <c r="WKO90" s="888"/>
      <c r="WKP90" s="888"/>
      <c r="WKQ90" s="888"/>
      <c r="WKR90" s="888"/>
      <c r="WKS90" s="888"/>
      <c r="WKT90" s="888"/>
      <c r="WKU90" s="888"/>
      <c r="WKV90" s="888"/>
      <c r="WKW90" s="888"/>
      <c r="WKX90" s="888"/>
      <c r="WKY90" s="888"/>
      <c r="WKZ90" s="888"/>
      <c r="WLA90" s="888"/>
      <c r="WLB90" s="888"/>
      <c r="WLC90" s="888"/>
      <c r="WLD90" s="888"/>
      <c r="WLE90" s="888"/>
      <c r="WLF90" s="888"/>
      <c r="WLG90" s="888"/>
      <c r="WLH90" s="888"/>
      <c r="WLI90" s="888"/>
      <c r="WLJ90" s="888"/>
      <c r="WLK90" s="888"/>
      <c r="WLL90" s="888"/>
      <c r="WLM90" s="888"/>
      <c r="WLN90" s="888"/>
      <c r="WLO90" s="888"/>
      <c r="WLP90" s="888"/>
      <c r="WLQ90" s="888"/>
      <c r="WLR90" s="888"/>
      <c r="WLS90" s="888"/>
      <c r="WLT90" s="888"/>
      <c r="WLU90" s="888"/>
      <c r="WLV90" s="888"/>
      <c r="WLW90" s="888"/>
      <c r="WLX90" s="888"/>
      <c r="WLY90" s="888"/>
      <c r="WLZ90" s="888"/>
      <c r="WMA90" s="888"/>
      <c r="WMB90" s="888"/>
      <c r="WMC90" s="888"/>
      <c r="WMD90" s="888"/>
      <c r="WME90" s="888"/>
      <c r="WMF90" s="888"/>
      <c r="WMG90" s="888"/>
      <c r="WMH90" s="888"/>
      <c r="WMI90" s="888"/>
      <c r="WMJ90" s="888"/>
      <c r="WMK90" s="888"/>
      <c r="WML90" s="888"/>
      <c r="WMM90" s="888"/>
      <c r="WMN90" s="888"/>
      <c r="WMO90" s="888"/>
      <c r="WMP90" s="888"/>
      <c r="WMQ90" s="888"/>
      <c r="WMR90" s="888"/>
      <c r="WMS90" s="888"/>
      <c r="WMT90" s="888"/>
      <c r="WMU90" s="888"/>
      <c r="WMV90" s="888"/>
      <c r="WMW90" s="888"/>
      <c r="WMX90" s="888"/>
      <c r="WMY90" s="888"/>
      <c r="WMZ90" s="888"/>
      <c r="WNA90" s="888"/>
      <c r="WNB90" s="888"/>
      <c r="WNC90" s="888"/>
      <c r="WND90" s="888"/>
      <c r="WNE90" s="888"/>
      <c r="WNF90" s="888"/>
      <c r="WNG90" s="888"/>
      <c r="WNH90" s="888"/>
      <c r="WNI90" s="888"/>
      <c r="WNJ90" s="888"/>
      <c r="WNK90" s="888"/>
      <c r="WNL90" s="888"/>
      <c r="WNM90" s="888"/>
      <c r="WNN90" s="888"/>
      <c r="WNO90" s="888"/>
      <c r="WNP90" s="888"/>
      <c r="WNQ90" s="888"/>
      <c r="WNR90" s="888"/>
      <c r="WNS90" s="888"/>
      <c r="WNT90" s="888"/>
      <c r="WNU90" s="888"/>
      <c r="WNV90" s="888"/>
      <c r="WNW90" s="888"/>
      <c r="WNX90" s="888"/>
      <c r="WNY90" s="888"/>
      <c r="WNZ90" s="888"/>
      <c r="WOA90" s="888"/>
      <c r="WOB90" s="888"/>
      <c r="WOC90" s="888"/>
      <c r="WOD90" s="888"/>
      <c r="WOE90" s="888"/>
      <c r="WOF90" s="888"/>
      <c r="WOG90" s="888"/>
      <c r="WOH90" s="888"/>
      <c r="WOI90" s="888"/>
      <c r="WOJ90" s="888"/>
      <c r="WOK90" s="888"/>
      <c r="WOL90" s="888"/>
      <c r="WOM90" s="888"/>
      <c r="WON90" s="888"/>
      <c r="WOO90" s="888"/>
      <c r="WOP90" s="888"/>
      <c r="WOQ90" s="888"/>
      <c r="WOR90" s="888"/>
      <c r="WOS90" s="888"/>
      <c r="WOT90" s="888"/>
      <c r="WOU90" s="888"/>
      <c r="WOV90" s="888"/>
      <c r="WOW90" s="888"/>
      <c r="WOX90" s="888"/>
      <c r="WOY90" s="888"/>
      <c r="WOZ90" s="888"/>
      <c r="WPA90" s="888"/>
      <c r="WPB90" s="888"/>
      <c r="WPC90" s="888"/>
      <c r="WPD90" s="888"/>
      <c r="WPE90" s="888"/>
      <c r="WPF90" s="888"/>
      <c r="WPG90" s="888"/>
      <c r="WPH90" s="888"/>
      <c r="WPI90" s="888"/>
      <c r="WPJ90" s="888"/>
      <c r="WPK90" s="888"/>
      <c r="WPL90" s="888"/>
      <c r="WPM90" s="888"/>
      <c r="WPN90" s="888"/>
      <c r="WPO90" s="888"/>
      <c r="WPP90" s="888"/>
      <c r="WPQ90" s="888"/>
      <c r="WPR90" s="888"/>
      <c r="WPS90" s="888"/>
      <c r="WPT90" s="888"/>
      <c r="WPU90" s="888"/>
      <c r="WPV90" s="888"/>
      <c r="WPW90" s="888"/>
      <c r="WPX90" s="888"/>
      <c r="WPY90" s="888"/>
      <c r="WPZ90" s="888"/>
      <c r="WQA90" s="888"/>
      <c r="WQB90" s="888"/>
      <c r="WQC90" s="888"/>
      <c r="WQD90" s="888"/>
      <c r="WQE90" s="888"/>
      <c r="WQF90" s="888"/>
      <c r="WQG90" s="888"/>
      <c r="WQH90" s="888"/>
      <c r="WQI90" s="888"/>
      <c r="WQJ90" s="888"/>
      <c r="WQK90" s="888"/>
      <c r="WQL90" s="888"/>
      <c r="WQM90" s="888"/>
      <c r="WQN90" s="888"/>
      <c r="WQO90" s="888"/>
      <c r="WQP90" s="888"/>
      <c r="WQQ90" s="888"/>
      <c r="WQR90" s="888"/>
      <c r="WQS90" s="888"/>
      <c r="WQT90" s="888"/>
      <c r="WQU90" s="888"/>
      <c r="WQV90" s="888"/>
      <c r="WQW90" s="888"/>
      <c r="WQX90" s="888"/>
      <c r="WQY90" s="888"/>
      <c r="WQZ90" s="888"/>
      <c r="WRA90" s="888"/>
      <c r="WRB90" s="888"/>
      <c r="WRC90" s="888"/>
      <c r="WRD90" s="888"/>
      <c r="WRE90" s="888"/>
      <c r="WRF90" s="888"/>
      <c r="WRG90" s="888"/>
      <c r="WRH90" s="888"/>
      <c r="WRI90" s="888"/>
      <c r="WRJ90" s="888"/>
      <c r="WRK90" s="888"/>
      <c r="WRL90" s="888"/>
      <c r="WRM90" s="888"/>
      <c r="WRN90" s="888"/>
      <c r="WRO90" s="888"/>
      <c r="WRP90" s="888"/>
      <c r="WRQ90" s="888"/>
      <c r="WRR90" s="888"/>
      <c r="WRS90" s="888"/>
      <c r="WRT90" s="888"/>
      <c r="WRU90" s="888"/>
      <c r="WRV90" s="888"/>
      <c r="WRW90" s="888"/>
      <c r="WRX90" s="888"/>
      <c r="WRY90" s="888"/>
      <c r="WRZ90" s="888"/>
      <c r="WSA90" s="888"/>
      <c r="WSB90" s="888"/>
      <c r="WSC90" s="888"/>
      <c r="WSD90" s="888"/>
      <c r="WSE90" s="888"/>
      <c r="WSF90" s="888"/>
      <c r="WSG90" s="888"/>
      <c r="WSH90" s="888"/>
      <c r="WSI90" s="888"/>
      <c r="WSJ90" s="888"/>
      <c r="WSK90" s="888"/>
      <c r="WSL90" s="888"/>
      <c r="WSM90" s="888"/>
      <c r="WSN90" s="888"/>
      <c r="WSO90" s="888"/>
      <c r="WSP90" s="888"/>
      <c r="WSQ90" s="888"/>
      <c r="WSR90" s="888"/>
      <c r="WSS90" s="888"/>
      <c r="WST90" s="888"/>
      <c r="WSU90" s="888"/>
      <c r="WSV90" s="888"/>
      <c r="WSW90" s="888"/>
      <c r="WSX90" s="888"/>
      <c r="WSY90" s="888"/>
      <c r="WSZ90" s="888"/>
      <c r="WTA90" s="888"/>
      <c r="WTB90" s="888"/>
      <c r="WTC90" s="888"/>
      <c r="WTD90" s="888"/>
      <c r="WTE90" s="888"/>
      <c r="WTF90" s="888"/>
      <c r="WTG90" s="888"/>
      <c r="WTH90" s="888"/>
      <c r="WTI90" s="888"/>
      <c r="WTJ90" s="888"/>
      <c r="WTK90" s="888"/>
      <c r="WTL90" s="888"/>
      <c r="WTM90" s="888"/>
      <c r="WTN90" s="888"/>
      <c r="WTO90" s="888"/>
      <c r="WTP90" s="888"/>
      <c r="WTQ90" s="888"/>
      <c r="WTR90" s="888"/>
      <c r="WTS90" s="888"/>
      <c r="WTT90" s="888"/>
      <c r="WTU90" s="888"/>
      <c r="WTV90" s="888"/>
      <c r="WTW90" s="888"/>
      <c r="WTX90" s="888"/>
      <c r="WTY90" s="888"/>
      <c r="WTZ90" s="888"/>
      <c r="WUA90" s="888"/>
      <c r="WUB90" s="888"/>
      <c r="WUC90" s="888"/>
      <c r="WUD90" s="888"/>
      <c r="WUE90" s="888"/>
      <c r="WUF90" s="888"/>
      <c r="WUG90" s="888"/>
      <c r="WUH90" s="888"/>
      <c r="WUI90" s="888"/>
      <c r="WUJ90" s="888"/>
      <c r="WUK90" s="888"/>
      <c r="WUL90" s="888"/>
      <c r="WUM90" s="888"/>
      <c r="WUN90" s="888"/>
      <c r="WUO90" s="888"/>
      <c r="WUP90" s="888"/>
      <c r="WUQ90" s="888"/>
      <c r="WUR90" s="888"/>
      <c r="WUS90" s="888"/>
      <c r="WUT90" s="888"/>
      <c r="WUU90" s="888"/>
      <c r="WUV90" s="888"/>
      <c r="WUW90" s="888"/>
      <c r="WUX90" s="888"/>
      <c r="WUY90" s="888"/>
      <c r="WUZ90" s="888"/>
      <c r="WVA90" s="888"/>
      <c r="WVB90" s="888"/>
      <c r="WVC90" s="888"/>
      <c r="WVD90" s="888"/>
      <c r="WVE90" s="888"/>
      <c r="WVF90" s="888"/>
      <c r="WVG90" s="888"/>
      <c r="WVH90" s="888"/>
      <c r="WVI90" s="888"/>
      <c r="WVJ90" s="888"/>
      <c r="WVK90" s="888"/>
      <c r="WVL90" s="888"/>
      <c r="WVM90" s="888"/>
      <c r="WVN90" s="888"/>
      <c r="WVO90" s="888"/>
      <c r="WVP90" s="888"/>
      <c r="WVQ90" s="888"/>
      <c r="WVR90" s="888"/>
      <c r="WVS90" s="888"/>
      <c r="WVT90" s="888"/>
      <c r="WVU90" s="888"/>
      <c r="WVV90" s="888"/>
      <c r="WVW90" s="888"/>
      <c r="WVX90" s="888"/>
      <c r="WVY90" s="888"/>
      <c r="WVZ90" s="888"/>
      <c r="WWA90" s="888"/>
      <c r="WWB90" s="888"/>
      <c r="WWC90" s="888"/>
      <c r="WWD90" s="888"/>
      <c r="WWE90" s="888"/>
      <c r="WWF90" s="888"/>
      <c r="WWG90" s="888"/>
      <c r="WWH90" s="888"/>
      <c r="WWI90" s="888"/>
      <c r="WWJ90" s="888"/>
      <c r="WWK90" s="888"/>
      <c r="WWL90" s="888"/>
      <c r="WWM90" s="888"/>
      <c r="WWN90" s="888"/>
      <c r="WWO90" s="888"/>
      <c r="WWP90" s="888"/>
      <c r="WWQ90" s="888"/>
      <c r="WWR90" s="888"/>
      <c r="WWS90" s="888"/>
      <c r="WWT90" s="888"/>
      <c r="WWU90" s="888"/>
      <c r="WWV90" s="888"/>
      <c r="WWW90" s="888"/>
      <c r="WWX90" s="888"/>
      <c r="WWY90" s="888"/>
      <c r="WWZ90" s="888"/>
      <c r="WXA90" s="888"/>
      <c r="WXB90" s="888"/>
      <c r="WXC90" s="888"/>
      <c r="WXD90" s="888"/>
      <c r="WXE90" s="888"/>
      <c r="WXF90" s="888"/>
      <c r="WXG90" s="888"/>
      <c r="WXH90" s="888"/>
      <c r="WXI90" s="888"/>
      <c r="WXJ90" s="888"/>
      <c r="WXK90" s="888"/>
      <c r="WXL90" s="888"/>
      <c r="WXM90" s="888"/>
      <c r="WXN90" s="888"/>
      <c r="WXO90" s="888"/>
      <c r="WXP90" s="888"/>
      <c r="WXQ90" s="888"/>
      <c r="WXR90" s="888"/>
      <c r="WXS90" s="888"/>
      <c r="WXT90" s="888"/>
      <c r="WXU90" s="888"/>
      <c r="WXV90" s="888"/>
      <c r="WXW90" s="888"/>
      <c r="WXX90" s="888"/>
      <c r="WXY90" s="888"/>
      <c r="WXZ90" s="888"/>
      <c r="WYA90" s="888"/>
      <c r="WYB90" s="888"/>
      <c r="WYC90" s="888"/>
      <c r="WYD90" s="888"/>
      <c r="WYE90" s="888"/>
      <c r="WYF90" s="888"/>
      <c r="WYG90" s="888"/>
      <c r="WYH90" s="888"/>
      <c r="WYI90" s="888"/>
      <c r="WYJ90" s="888"/>
      <c r="WYK90" s="888"/>
      <c r="WYL90" s="888"/>
      <c r="WYM90" s="888"/>
      <c r="WYN90" s="888"/>
      <c r="WYO90" s="888"/>
      <c r="WYP90" s="888"/>
      <c r="WYQ90" s="888"/>
      <c r="WYR90" s="888"/>
      <c r="WYS90" s="888"/>
      <c r="WYT90" s="888"/>
      <c r="WYU90" s="888"/>
      <c r="WYV90" s="888"/>
      <c r="WYW90" s="888"/>
      <c r="WYX90" s="888"/>
      <c r="WYY90" s="888"/>
      <c r="WYZ90" s="888"/>
      <c r="WZA90" s="888"/>
      <c r="WZB90" s="888"/>
      <c r="WZC90" s="888"/>
      <c r="WZD90" s="888"/>
      <c r="WZE90" s="888"/>
      <c r="WZF90" s="888"/>
      <c r="WZG90" s="888"/>
      <c r="WZH90" s="888"/>
      <c r="WZI90" s="888"/>
      <c r="WZJ90" s="888"/>
      <c r="WZK90" s="888"/>
      <c r="WZL90" s="888"/>
      <c r="WZM90" s="888"/>
      <c r="WZN90" s="888"/>
      <c r="WZO90" s="888"/>
      <c r="WZP90" s="888"/>
      <c r="WZQ90" s="888"/>
      <c r="WZR90" s="888"/>
      <c r="WZS90" s="888"/>
      <c r="WZT90" s="888"/>
      <c r="WZU90" s="888"/>
      <c r="WZV90" s="888"/>
      <c r="WZW90" s="888"/>
      <c r="WZX90" s="888"/>
      <c r="WZY90" s="888"/>
      <c r="WZZ90" s="888"/>
      <c r="XAA90" s="888"/>
      <c r="XAB90" s="888"/>
      <c r="XAC90" s="888"/>
      <c r="XAD90" s="888"/>
      <c r="XAE90" s="888"/>
      <c r="XAF90" s="888"/>
      <c r="XAG90" s="888"/>
      <c r="XAH90" s="888"/>
      <c r="XAI90" s="888"/>
      <c r="XAJ90" s="888"/>
      <c r="XAK90" s="888"/>
      <c r="XAL90" s="888"/>
      <c r="XAM90" s="888"/>
      <c r="XAN90" s="888"/>
      <c r="XAO90" s="888"/>
      <c r="XAP90" s="888"/>
      <c r="XAQ90" s="888"/>
      <c r="XAR90" s="888"/>
      <c r="XAS90" s="888"/>
      <c r="XAT90" s="888"/>
      <c r="XAU90" s="888"/>
      <c r="XAV90" s="888"/>
      <c r="XAW90" s="888"/>
      <c r="XAX90" s="888"/>
      <c r="XAY90" s="888"/>
      <c r="XAZ90" s="888"/>
      <c r="XBA90" s="888"/>
      <c r="XBB90" s="888"/>
      <c r="XBC90" s="888"/>
      <c r="XBD90" s="888"/>
      <c r="XBE90" s="888"/>
      <c r="XBF90" s="888"/>
      <c r="XBG90" s="888"/>
      <c r="XBH90" s="888"/>
      <c r="XBI90" s="888"/>
      <c r="XBJ90" s="888"/>
      <c r="XBK90" s="888"/>
      <c r="XBL90" s="888"/>
      <c r="XBM90" s="888"/>
      <c r="XBN90" s="888"/>
      <c r="XBO90" s="888"/>
      <c r="XBP90" s="888"/>
      <c r="XBQ90" s="888"/>
      <c r="XBR90" s="888"/>
      <c r="XBS90" s="888"/>
      <c r="XBT90" s="888"/>
      <c r="XBU90" s="888"/>
      <c r="XBV90" s="888"/>
      <c r="XBW90" s="888"/>
      <c r="XBX90" s="888"/>
      <c r="XBY90" s="888"/>
      <c r="XBZ90" s="888"/>
      <c r="XCA90" s="888"/>
      <c r="XCB90" s="888"/>
      <c r="XCC90" s="888"/>
      <c r="XCD90" s="888"/>
      <c r="XCE90" s="888"/>
      <c r="XCF90" s="888"/>
      <c r="XCG90" s="888"/>
      <c r="XCH90" s="888"/>
      <c r="XCI90" s="888"/>
      <c r="XCJ90" s="888"/>
      <c r="XCK90" s="888"/>
      <c r="XCL90" s="888"/>
      <c r="XCM90" s="888"/>
      <c r="XCN90" s="888"/>
      <c r="XCO90" s="888"/>
      <c r="XCP90" s="888"/>
      <c r="XCQ90" s="888"/>
      <c r="XCR90" s="888"/>
      <c r="XCS90" s="888"/>
      <c r="XCT90" s="888"/>
      <c r="XCU90" s="888"/>
      <c r="XCV90" s="888"/>
      <c r="XCW90" s="888"/>
      <c r="XCX90" s="888"/>
      <c r="XCY90" s="888"/>
      <c r="XCZ90" s="888"/>
      <c r="XDA90" s="888"/>
      <c r="XDB90" s="888"/>
      <c r="XDC90" s="888"/>
      <c r="XDD90" s="888"/>
      <c r="XDE90" s="888"/>
      <c r="XDF90" s="888"/>
      <c r="XDG90" s="888"/>
      <c r="XDH90" s="888"/>
      <c r="XDI90" s="888"/>
      <c r="XDJ90" s="888"/>
      <c r="XDK90" s="888"/>
      <c r="XDL90" s="888"/>
      <c r="XDM90" s="888"/>
      <c r="XDN90" s="888"/>
      <c r="XDO90" s="888"/>
      <c r="XDP90" s="888"/>
      <c r="XDQ90" s="888"/>
      <c r="XDR90" s="888"/>
      <c r="XDS90" s="888"/>
      <c r="XDT90" s="888"/>
      <c r="XDU90" s="888"/>
      <c r="XDV90" s="888"/>
      <c r="XDW90" s="888"/>
      <c r="XDX90" s="888"/>
      <c r="XDY90" s="888"/>
      <c r="XDZ90" s="888"/>
      <c r="XEA90" s="888"/>
      <c r="XEB90" s="888"/>
      <c r="XEC90" s="888"/>
      <c r="XED90" s="888"/>
      <c r="XEE90" s="888"/>
      <c r="XEF90" s="888"/>
      <c r="XEG90" s="888"/>
      <c r="XEH90" s="888"/>
      <c r="XEI90" s="888"/>
      <c r="XEJ90" s="888"/>
      <c r="XEK90" s="888"/>
      <c r="XEL90" s="888"/>
      <c r="XEM90" s="888"/>
      <c r="XEN90" s="888"/>
      <c r="XEO90" s="888"/>
      <c r="XEP90" s="888"/>
      <c r="XEQ90" s="888"/>
      <c r="XER90" s="888"/>
      <c r="XES90" s="888"/>
      <c r="XET90" s="888"/>
      <c r="XEU90" s="888"/>
      <c r="XEV90" s="888"/>
      <c r="XEW90" s="888"/>
      <c r="XEX90" s="888"/>
      <c r="XEY90" s="888"/>
      <c r="XEZ90" s="888"/>
      <c r="XFA90" s="888"/>
      <c r="XFB90" s="888"/>
      <c r="XFC90" s="888"/>
      <c r="XFD90" s="888"/>
    </row>
    <row r="91" spans="4:16384" s="876" customFormat="1">
      <c r="D91" s="885"/>
      <c r="J91" s="885"/>
      <c r="K91" s="888"/>
      <c r="L91" s="888"/>
      <c r="M91" s="888"/>
      <c r="N91" s="888"/>
      <c r="O91" s="888"/>
      <c r="P91" s="888"/>
      <c r="Q91" s="888"/>
      <c r="R91" s="888"/>
      <c r="S91" s="888"/>
      <c r="T91" s="888"/>
      <c r="U91" s="888"/>
      <c r="V91" s="888"/>
      <c r="W91" s="888"/>
      <c r="X91" s="888"/>
      <c r="Y91" s="888"/>
      <c r="Z91" s="888"/>
      <c r="AA91" s="888"/>
      <c r="AB91" s="888"/>
      <c r="AC91" s="888"/>
      <c r="AD91" s="888"/>
      <c r="AE91" s="888"/>
      <c r="AF91" s="888"/>
      <c r="AG91" s="888"/>
      <c r="AH91" s="888"/>
      <c r="AI91" s="888"/>
      <c r="AJ91" s="888"/>
      <c r="AK91" s="888"/>
      <c r="AL91" s="888"/>
      <c r="AM91" s="888"/>
      <c r="AN91" s="888"/>
      <c r="AO91" s="888"/>
      <c r="AP91" s="888"/>
      <c r="AQ91" s="888"/>
      <c r="AR91" s="888"/>
      <c r="AS91" s="888"/>
      <c r="AT91" s="888"/>
      <c r="AU91" s="888"/>
      <c r="AV91" s="888"/>
      <c r="AW91" s="888"/>
      <c r="AX91" s="888"/>
      <c r="AY91" s="888"/>
      <c r="AZ91" s="888"/>
      <c r="BA91" s="888"/>
      <c r="BB91" s="888"/>
      <c r="BC91" s="888"/>
      <c r="BD91" s="888"/>
      <c r="BE91" s="888"/>
      <c r="BF91" s="888"/>
      <c r="BG91" s="888"/>
      <c r="BH91" s="888"/>
      <c r="BI91" s="888"/>
      <c r="BJ91" s="888"/>
      <c r="BK91" s="888"/>
      <c r="BL91" s="888"/>
      <c r="BM91" s="888"/>
      <c r="BN91" s="888"/>
      <c r="BO91" s="888"/>
      <c r="BP91" s="888"/>
      <c r="BQ91" s="888"/>
      <c r="BR91" s="888"/>
      <c r="BS91" s="888"/>
      <c r="BT91" s="888"/>
      <c r="BU91" s="888"/>
      <c r="BV91" s="888"/>
      <c r="BW91" s="888"/>
      <c r="BX91" s="888"/>
      <c r="BY91" s="888"/>
      <c r="BZ91" s="888"/>
      <c r="CA91" s="888"/>
      <c r="CB91" s="888"/>
      <c r="CC91" s="888"/>
      <c r="CD91" s="888"/>
      <c r="CE91" s="888"/>
      <c r="CF91" s="888"/>
      <c r="CG91" s="888"/>
      <c r="CH91" s="888"/>
      <c r="CI91" s="888"/>
      <c r="CJ91" s="888"/>
      <c r="CK91" s="888"/>
      <c r="CL91" s="888"/>
      <c r="CM91" s="888"/>
      <c r="CN91" s="888"/>
      <c r="CO91" s="888"/>
      <c r="CP91" s="888"/>
      <c r="CQ91" s="888"/>
      <c r="CR91" s="888"/>
      <c r="CS91" s="888"/>
      <c r="CT91" s="888"/>
      <c r="CU91" s="888"/>
      <c r="CV91" s="888"/>
      <c r="CW91" s="888"/>
      <c r="CX91" s="888"/>
      <c r="CY91" s="888"/>
      <c r="CZ91" s="888"/>
      <c r="DA91" s="888"/>
      <c r="DB91" s="888"/>
      <c r="DC91" s="888"/>
      <c r="DD91" s="888"/>
      <c r="DE91" s="888"/>
      <c r="DF91" s="888"/>
      <c r="DG91" s="888"/>
      <c r="DH91" s="888"/>
      <c r="DI91" s="888"/>
      <c r="DJ91" s="888"/>
      <c r="DK91" s="888"/>
      <c r="DL91" s="888"/>
      <c r="DM91" s="888"/>
      <c r="DN91" s="888"/>
      <c r="DO91" s="888"/>
      <c r="DP91" s="888"/>
      <c r="DQ91" s="888"/>
      <c r="DR91" s="888"/>
      <c r="DS91" s="888"/>
      <c r="DT91" s="888"/>
      <c r="DU91" s="888"/>
      <c r="DV91" s="888"/>
      <c r="DW91" s="888"/>
      <c r="DX91" s="888"/>
      <c r="DY91" s="888"/>
      <c r="DZ91" s="888"/>
      <c r="EA91" s="888"/>
      <c r="EB91" s="888"/>
      <c r="EC91" s="888"/>
      <c r="ED91" s="888"/>
      <c r="EE91" s="888"/>
      <c r="EF91" s="888"/>
      <c r="EG91" s="888"/>
      <c r="EH91" s="888"/>
      <c r="EI91" s="888"/>
      <c r="EJ91" s="888"/>
      <c r="EK91" s="888"/>
      <c r="EL91" s="888"/>
      <c r="EM91" s="888"/>
      <c r="EN91" s="888"/>
      <c r="EO91" s="888"/>
      <c r="EP91" s="888"/>
      <c r="EQ91" s="888"/>
      <c r="ER91" s="888"/>
      <c r="ES91" s="888"/>
      <c r="ET91" s="888"/>
      <c r="EU91" s="888"/>
      <c r="EV91" s="888"/>
      <c r="EW91" s="888"/>
      <c r="EX91" s="888"/>
      <c r="EY91" s="888"/>
      <c r="EZ91" s="888"/>
      <c r="FA91" s="888"/>
      <c r="FB91" s="888"/>
      <c r="FC91" s="888"/>
      <c r="FD91" s="888"/>
      <c r="FE91" s="888"/>
      <c r="FF91" s="888"/>
      <c r="FG91" s="888"/>
      <c r="FH91" s="888"/>
      <c r="FI91" s="888"/>
      <c r="FJ91" s="888"/>
      <c r="FK91" s="888"/>
      <c r="FL91" s="888"/>
      <c r="FM91" s="888"/>
      <c r="FN91" s="888"/>
      <c r="FO91" s="888"/>
      <c r="FP91" s="888"/>
      <c r="FQ91" s="888"/>
      <c r="FR91" s="888"/>
      <c r="FS91" s="888"/>
      <c r="FT91" s="888"/>
      <c r="FU91" s="888"/>
      <c r="FV91" s="888"/>
      <c r="FW91" s="888"/>
      <c r="FX91" s="888"/>
      <c r="FY91" s="888"/>
      <c r="FZ91" s="888"/>
      <c r="GA91" s="888"/>
      <c r="GB91" s="888"/>
      <c r="GC91" s="888"/>
      <c r="GD91" s="888"/>
      <c r="GE91" s="888"/>
      <c r="GF91" s="888"/>
      <c r="GG91" s="888"/>
      <c r="GH91" s="888"/>
      <c r="GI91" s="888"/>
      <c r="GJ91" s="888"/>
      <c r="GK91" s="888"/>
      <c r="GL91" s="888"/>
      <c r="GM91" s="888"/>
      <c r="GN91" s="888"/>
      <c r="GO91" s="888"/>
      <c r="GP91" s="888"/>
      <c r="GQ91" s="888"/>
      <c r="GR91" s="888"/>
      <c r="GS91" s="888"/>
      <c r="GT91" s="888"/>
      <c r="GU91" s="888"/>
      <c r="GV91" s="888"/>
      <c r="GW91" s="888"/>
      <c r="GX91" s="888"/>
      <c r="GY91" s="888"/>
      <c r="GZ91" s="888"/>
      <c r="HA91" s="888"/>
      <c r="HB91" s="888"/>
      <c r="HC91" s="888"/>
      <c r="HD91" s="888"/>
      <c r="HE91" s="888"/>
      <c r="HF91" s="888"/>
      <c r="HG91" s="888"/>
      <c r="HH91" s="888"/>
      <c r="HI91" s="888"/>
      <c r="HJ91" s="888"/>
      <c r="HK91" s="888"/>
      <c r="HL91" s="888"/>
      <c r="HM91" s="888"/>
      <c r="HN91" s="888"/>
      <c r="HO91" s="888"/>
      <c r="HP91" s="888"/>
      <c r="HQ91" s="888"/>
      <c r="HR91" s="888"/>
      <c r="HS91" s="888"/>
      <c r="HT91" s="888"/>
      <c r="HU91" s="888"/>
      <c r="HV91" s="888"/>
      <c r="HW91" s="888"/>
      <c r="HX91" s="888"/>
      <c r="HY91" s="888"/>
      <c r="HZ91" s="888"/>
      <c r="IA91" s="888"/>
      <c r="IB91" s="888"/>
      <c r="IC91" s="888"/>
      <c r="ID91" s="888"/>
      <c r="IE91" s="888"/>
      <c r="IF91" s="888"/>
      <c r="IG91" s="888"/>
      <c r="IH91" s="888"/>
      <c r="II91" s="888"/>
      <c r="IJ91" s="888"/>
      <c r="IK91" s="888"/>
      <c r="IL91" s="888"/>
      <c r="IM91" s="888"/>
      <c r="IN91" s="888"/>
      <c r="IO91" s="888"/>
      <c r="IP91" s="888"/>
      <c r="IQ91" s="888"/>
      <c r="IR91" s="888"/>
      <c r="IS91" s="888"/>
      <c r="IT91" s="888"/>
      <c r="IU91" s="888"/>
      <c r="IV91" s="888"/>
      <c r="IW91" s="888"/>
      <c r="IX91" s="888"/>
      <c r="IY91" s="888"/>
      <c r="IZ91" s="888"/>
      <c r="JA91" s="888"/>
      <c r="JB91" s="888"/>
      <c r="JC91" s="888"/>
      <c r="JD91" s="888"/>
      <c r="JE91" s="888"/>
      <c r="JF91" s="888"/>
      <c r="JG91" s="888"/>
      <c r="JH91" s="888"/>
      <c r="JI91" s="888"/>
      <c r="JJ91" s="888"/>
      <c r="JK91" s="888"/>
      <c r="JL91" s="888"/>
      <c r="JM91" s="888"/>
      <c r="JN91" s="888"/>
      <c r="JO91" s="888"/>
      <c r="JP91" s="888"/>
      <c r="JQ91" s="888"/>
      <c r="JR91" s="888"/>
      <c r="JS91" s="888"/>
      <c r="JT91" s="888"/>
      <c r="JU91" s="888"/>
      <c r="JV91" s="888"/>
      <c r="JW91" s="888"/>
      <c r="JX91" s="888"/>
      <c r="JY91" s="888"/>
      <c r="JZ91" s="888"/>
      <c r="KA91" s="888"/>
      <c r="KB91" s="888"/>
      <c r="KC91" s="888"/>
      <c r="KD91" s="888"/>
      <c r="KE91" s="888"/>
      <c r="KF91" s="888"/>
      <c r="KG91" s="888"/>
      <c r="KH91" s="888"/>
      <c r="KI91" s="888"/>
      <c r="KJ91" s="888"/>
      <c r="KK91" s="888"/>
      <c r="KL91" s="888"/>
      <c r="KM91" s="888"/>
      <c r="KN91" s="888"/>
      <c r="KO91" s="888"/>
      <c r="KP91" s="888"/>
      <c r="KQ91" s="888"/>
      <c r="KR91" s="888"/>
      <c r="KS91" s="888"/>
      <c r="KT91" s="888"/>
      <c r="KU91" s="888"/>
      <c r="KV91" s="888"/>
      <c r="KW91" s="888"/>
      <c r="KX91" s="888"/>
      <c r="KY91" s="888"/>
      <c r="KZ91" s="888"/>
      <c r="LA91" s="888"/>
      <c r="LB91" s="888"/>
      <c r="LC91" s="888"/>
      <c r="LD91" s="888"/>
      <c r="LE91" s="888"/>
      <c r="LF91" s="888"/>
      <c r="LG91" s="888"/>
      <c r="LH91" s="888"/>
      <c r="LI91" s="888"/>
      <c r="LJ91" s="888"/>
      <c r="LK91" s="888"/>
      <c r="LL91" s="888"/>
      <c r="LM91" s="888"/>
      <c r="LN91" s="888"/>
      <c r="LO91" s="888"/>
      <c r="LP91" s="888"/>
      <c r="LQ91" s="888"/>
      <c r="LR91" s="888"/>
      <c r="LS91" s="888"/>
      <c r="LT91" s="888"/>
      <c r="LU91" s="888"/>
      <c r="LV91" s="888"/>
      <c r="LW91" s="888"/>
      <c r="LX91" s="888"/>
      <c r="LY91" s="888"/>
      <c r="LZ91" s="888"/>
      <c r="MA91" s="888"/>
      <c r="MB91" s="888"/>
      <c r="MC91" s="888"/>
      <c r="MD91" s="888"/>
      <c r="ME91" s="888"/>
      <c r="MF91" s="888"/>
      <c r="MG91" s="888"/>
      <c r="MH91" s="888"/>
      <c r="MI91" s="888"/>
      <c r="MJ91" s="888"/>
      <c r="MK91" s="888"/>
      <c r="ML91" s="888"/>
      <c r="MM91" s="888"/>
      <c r="MN91" s="888"/>
      <c r="MO91" s="888"/>
      <c r="MP91" s="888"/>
      <c r="MQ91" s="888"/>
      <c r="MR91" s="888"/>
      <c r="MS91" s="888"/>
      <c r="MT91" s="888"/>
      <c r="MU91" s="888"/>
      <c r="MV91" s="888"/>
      <c r="MW91" s="888"/>
      <c r="MX91" s="888"/>
      <c r="MY91" s="888"/>
      <c r="MZ91" s="888"/>
      <c r="NA91" s="888"/>
      <c r="NB91" s="888"/>
      <c r="NC91" s="888"/>
      <c r="ND91" s="888"/>
      <c r="NE91" s="888"/>
      <c r="NF91" s="888"/>
      <c r="NG91" s="888"/>
      <c r="NH91" s="888"/>
      <c r="NI91" s="888"/>
      <c r="NJ91" s="888"/>
      <c r="NK91" s="888"/>
      <c r="NL91" s="888"/>
      <c r="NM91" s="888"/>
      <c r="NN91" s="888"/>
      <c r="NO91" s="888"/>
      <c r="NP91" s="888"/>
      <c r="NQ91" s="888"/>
      <c r="NR91" s="888"/>
      <c r="NS91" s="888"/>
      <c r="NT91" s="888"/>
      <c r="NU91" s="888"/>
      <c r="NV91" s="888"/>
      <c r="NW91" s="888"/>
      <c r="NX91" s="888"/>
      <c r="NY91" s="888"/>
      <c r="NZ91" s="888"/>
      <c r="OA91" s="888"/>
      <c r="OB91" s="888"/>
      <c r="OC91" s="888"/>
      <c r="OD91" s="888"/>
      <c r="OE91" s="888"/>
      <c r="OF91" s="888"/>
      <c r="OG91" s="888"/>
      <c r="OH91" s="888"/>
      <c r="OI91" s="888"/>
      <c r="OJ91" s="888"/>
      <c r="OK91" s="888"/>
      <c r="OL91" s="888"/>
      <c r="OM91" s="888"/>
      <c r="ON91" s="888"/>
      <c r="OO91" s="888"/>
      <c r="OP91" s="888"/>
      <c r="OQ91" s="888"/>
      <c r="OR91" s="888"/>
      <c r="OS91" s="888"/>
      <c r="OT91" s="888"/>
      <c r="OU91" s="888"/>
      <c r="OV91" s="888"/>
      <c r="OW91" s="888"/>
      <c r="OX91" s="888"/>
      <c r="OY91" s="888"/>
      <c r="OZ91" s="888"/>
      <c r="PA91" s="888"/>
      <c r="PB91" s="888"/>
      <c r="PC91" s="888"/>
      <c r="PD91" s="888"/>
      <c r="PE91" s="888"/>
      <c r="PF91" s="888"/>
      <c r="PG91" s="888"/>
      <c r="PH91" s="888"/>
      <c r="PI91" s="888"/>
      <c r="PJ91" s="888"/>
      <c r="PK91" s="888"/>
      <c r="PL91" s="888"/>
      <c r="PM91" s="888"/>
      <c r="PN91" s="888"/>
      <c r="PO91" s="888"/>
      <c r="PP91" s="888"/>
      <c r="PQ91" s="888"/>
      <c r="PR91" s="888"/>
      <c r="PS91" s="888"/>
      <c r="PT91" s="888"/>
      <c r="PU91" s="888"/>
      <c r="PV91" s="888"/>
      <c r="PW91" s="888"/>
      <c r="PX91" s="888"/>
      <c r="PY91" s="888"/>
      <c r="PZ91" s="888"/>
      <c r="QA91" s="888"/>
      <c r="QB91" s="888"/>
      <c r="QC91" s="888"/>
      <c r="QD91" s="888"/>
      <c r="QE91" s="888"/>
      <c r="QF91" s="888"/>
      <c r="QG91" s="888"/>
      <c r="QH91" s="888"/>
      <c r="QI91" s="888"/>
      <c r="QJ91" s="888"/>
      <c r="QK91" s="888"/>
      <c r="QL91" s="888"/>
      <c r="QM91" s="888"/>
      <c r="QN91" s="888"/>
      <c r="QO91" s="888"/>
      <c r="QP91" s="888"/>
      <c r="QQ91" s="888"/>
      <c r="QR91" s="888"/>
      <c r="QS91" s="888"/>
      <c r="QT91" s="888"/>
      <c r="QU91" s="888"/>
      <c r="QV91" s="888"/>
      <c r="QW91" s="888"/>
      <c r="QX91" s="888"/>
      <c r="QY91" s="888"/>
      <c r="QZ91" s="888"/>
      <c r="RA91" s="888"/>
      <c r="RB91" s="888"/>
      <c r="RC91" s="888"/>
      <c r="RD91" s="888"/>
      <c r="RE91" s="888"/>
      <c r="RF91" s="888"/>
      <c r="RG91" s="888"/>
      <c r="RH91" s="888"/>
      <c r="RI91" s="888"/>
      <c r="RJ91" s="888"/>
      <c r="RK91" s="888"/>
      <c r="RL91" s="888"/>
      <c r="RM91" s="888"/>
      <c r="RN91" s="888"/>
      <c r="RO91" s="888"/>
      <c r="RP91" s="888"/>
      <c r="RQ91" s="888"/>
      <c r="RR91" s="888"/>
      <c r="RS91" s="888"/>
      <c r="RT91" s="888"/>
      <c r="RU91" s="888"/>
      <c r="RV91" s="888"/>
      <c r="RW91" s="888"/>
      <c r="RX91" s="888"/>
      <c r="RY91" s="888"/>
      <c r="RZ91" s="888"/>
      <c r="SA91" s="888"/>
      <c r="SB91" s="888"/>
      <c r="SC91" s="888"/>
      <c r="SD91" s="888"/>
      <c r="SE91" s="888"/>
      <c r="SF91" s="888"/>
      <c r="SG91" s="888"/>
      <c r="SH91" s="888"/>
      <c r="SI91" s="888"/>
      <c r="SJ91" s="888"/>
      <c r="SK91" s="888"/>
      <c r="SL91" s="888"/>
      <c r="SM91" s="888"/>
      <c r="SN91" s="888"/>
      <c r="SO91" s="888"/>
      <c r="SP91" s="888"/>
      <c r="SQ91" s="888"/>
      <c r="SR91" s="888"/>
      <c r="SS91" s="888"/>
      <c r="ST91" s="888"/>
      <c r="SU91" s="888"/>
      <c r="SV91" s="888"/>
      <c r="SW91" s="888"/>
      <c r="SX91" s="888"/>
      <c r="SY91" s="888"/>
      <c r="SZ91" s="888"/>
      <c r="TA91" s="888"/>
      <c r="TB91" s="888"/>
      <c r="TC91" s="888"/>
      <c r="TD91" s="888"/>
      <c r="TE91" s="888"/>
      <c r="TF91" s="888"/>
      <c r="TG91" s="888"/>
      <c r="TH91" s="888"/>
      <c r="TI91" s="888"/>
      <c r="TJ91" s="888"/>
      <c r="TK91" s="888"/>
      <c r="TL91" s="888"/>
      <c r="TM91" s="888"/>
      <c r="TN91" s="888"/>
      <c r="TO91" s="888"/>
      <c r="TP91" s="888"/>
      <c r="TQ91" s="888"/>
      <c r="TR91" s="888"/>
      <c r="TS91" s="888"/>
      <c r="TT91" s="888"/>
      <c r="TU91" s="888"/>
      <c r="TV91" s="888"/>
      <c r="TW91" s="888"/>
      <c r="TX91" s="888"/>
      <c r="TY91" s="888"/>
      <c r="TZ91" s="888"/>
      <c r="UA91" s="888"/>
      <c r="UB91" s="888"/>
      <c r="UC91" s="888"/>
      <c r="UD91" s="888"/>
      <c r="UE91" s="888"/>
      <c r="UF91" s="888"/>
      <c r="UG91" s="888"/>
      <c r="UH91" s="888"/>
      <c r="UI91" s="888"/>
      <c r="UJ91" s="888"/>
      <c r="UK91" s="888"/>
      <c r="UL91" s="888"/>
      <c r="UM91" s="888"/>
      <c r="UN91" s="888"/>
      <c r="UO91" s="888"/>
      <c r="UP91" s="888"/>
      <c r="UQ91" s="888"/>
      <c r="UR91" s="888"/>
      <c r="US91" s="888"/>
      <c r="UT91" s="888"/>
      <c r="UU91" s="888"/>
      <c r="UV91" s="888"/>
      <c r="UW91" s="888"/>
      <c r="UX91" s="888"/>
      <c r="UY91" s="888"/>
      <c r="UZ91" s="888"/>
      <c r="VA91" s="888"/>
      <c r="VB91" s="888"/>
      <c r="VC91" s="888"/>
      <c r="VD91" s="888"/>
      <c r="VE91" s="888"/>
      <c r="VF91" s="888"/>
      <c r="VG91" s="888"/>
      <c r="VH91" s="888"/>
      <c r="VI91" s="888"/>
      <c r="VJ91" s="888"/>
      <c r="VK91" s="888"/>
      <c r="VL91" s="888"/>
      <c r="VM91" s="888"/>
      <c r="VN91" s="888"/>
      <c r="VO91" s="888"/>
      <c r="VP91" s="888"/>
      <c r="VQ91" s="888"/>
      <c r="VR91" s="888"/>
      <c r="VS91" s="888"/>
      <c r="VT91" s="888"/>
      <c r="VU91" s="888"/>
      <c r="VV91" s="888"/>
      <c r="VW91" s="888"/>
      <c r="VX91" s="888"/>
      <c r="VY91" s="888"/>
      <c r="VZ91" s="888"/>
      <c r="WA91" s="888"/>
      <c r="WB91" s="888"/>
      <c r="WC91" s="888"/>
      <c r="WD91" s="888"/>
      <c r="WE91" s="888"/>
      <c r="WF91" s="888"/>
      <c r="WG91" s="888"/>
      <c r="WH91" s="888"/>
      <c r="WI91" s="888"/>
      <c r="WJ91" s="888"/>
      <c r="WK91" s="888"/>
      <c r="WL91" s="888"/>
      <c r="WM91" s="888"/>
      <c r="WN91" s="888"/>
      <c r="WO91" s="888"/>
      <c r="WP91" s="888"/>
      <c r="WQ91" s="888"/>
      <c r="WR91" s="888"/>
      <c r="WS91" s="888"/>
      <c r="WT91" s="888"/>
      <c r="WU91" s="888"/>
      <c r="WV91" s="888"/>
      <c r="WW91" s="888"/>
      <c r="WX91" s="888"/>
      <c r="WY91" s="888"/>
      <c r="WZ91" s="888"/>
      <c r="XA91" s="888"/>
      <c r="XB91" s="888"/>
      <c r="XC91" s="888"/>
      <c r="XD91" s="888"/>
      <c r="XE91" s="888"/>
      <c r="XF91" s="888"/>
      <c r="XG91" s="888"/>
      <c r="XH91" s="888"/>
      <c r="XI91" s="888"/>
      <c r="XJ91" s="888"/>
      <c r="XK91" s="888"/>
      <c r="XL91" s="888"/>
      <c r="XM91" s="888"/>
      <c r="XN91" s="888"/>
      <c r="XO91" s="888"/>
      <c r="XP91" s="888"/>
      <c r="XQ91" s="888"/>
      <c r="XR91" s="888"/>
      <c r="XS91" s="888"/>
      <c r="XT91" s="888"/>
      <c r="XU91" s="888"/>
      <c r="XV91" s="888"/>
      <c r="XW91" s="888"/>
      <c r="XX91" s="888"/>
      <c r="XY91" s="888"/>
      <c r="XZ91" s="888"/>
      <c r="YA91" s="888"/>
      <c r="YB91" s="888"/>
      <c r="YC91" s="888"/>
      <c r="YD91" s="888"/>
      <c r="YE91" s="888"/>
      <c r="YF91" s="888"/>
      <c r="YG91" s="888"/>
      <c r="YH91" s="888"/>
      <c r="YI91" s="888"/>
      <c r="YJ91" s="888"/>
      <c r="YK91" s="888"/>
      <c r="YL91" s="888"/>
      <c r="YM91" s="888"/>
      <c r="YN91" s="888"/>
      <c r="YO91" s="888"/>
      <c r="YP91" s="888"/>
      <c r="YQ91" s="888"/>
      <c r="YR91" s="888"/>
      <c r="YS91" s="888"/>
      <c r="YT91" s="888"/>
      <c r="YU91" s="888"/>
      <c r="YV91" s="888"/>
      <c r="YW91" s="888"/>
      <c r="YX91" s="888"/>
      <c r="YY91" s="888"/>
      <c r="YZ91" s="888"/>
      <c r="ZA91" s="888"/>
      <c r="ZB91" s="888"/>
      <c r="ZC91" s="888"/>
      <c r="ZD91" s="888"/>
      <c r="ZE91" s="888"/>
      <c r="ZF91" s="888"/>
      <c r="ZG91" s="888"/>
      <c r="ZH91" s="888"/>
      <c r="ZI91" s="888"/>
      <c r="ZJ91" s="888"/>
      <c r="ZK91" s="888"/>
      <c r="ZL91" s="888"/>
      <c r="ZM91" s="888"/>
      <c r="ZN91" s="888"/>
      <c r="ZO91" s="888"/>
      <c r="ZP91" s="888"/>
      <c r="ZQ91" s="888"/>
      <c r="ZR91" s="888"/>
      <c r="ZS91" s="888"/>
      <c r="ZT91" s="888"/>
      <c r="ZU91" s="888"/>
      <c r="ZV91" s="888"/>
      <c r="ZW91" s="888"/>
      <c r="ZX91" s="888"/>
      <c r="ZY91" s="888"/>
      <c r="ZZ91" s="888"/>
      <c r="AAA91" s="888"/>
      <c r="AAB91" s="888"/>
      <c r="AAC91" s="888"/>
      <c r="AAD91" s="888"/>
      <c r="AAE91" s="888"/>
      <c r="AAF91" s="888"/>
      <c r="AAG91" s="888"/>
      <c r="AAH91" s="888"/>
      <c r="AAI91" s="888"/>
      <c r="AAJ91" s="888"/>
      <c r="AAK91" s="888"/>
      <c r="AAL91" s="888"/>
      <c r="AAM91" s="888"/>
      <c r="AAN91" s="888"/>
      <c r="AAO91" s="888"/>
      <c r="AAP91" s="888"/>
      <c r="AAQ91" s="888"/>
      <c r="AAR91" s="888"/>
      <c r="AAS91" s="888"/>
      <c r="AAT91" s="888"/>
      <c r="AAU91" s="888"/>
      <c r="AAV91" s="888"/>
      <c r="AAW91" s="888"/>
      <c r="AAX91" s="888"/>
      <c r="AAY91" s="888"/>
      <c r="AAZ91" s="888"/>
      <c r="ABA91" s="888"/>
      <c r="ABB91" s="888"/>
      <c r="ABC91" s="888"/>
      <c r="ABD91" s="888"/>
      <c r="ABE91" s="888"/>
      <c r="ABF91" s="888"/>
      <c r="ABG91" s="888"/>
      <c r="ABH91" s="888"/>
      <c r="ABI91" s="888"/>
      <c r="ABJ91" s="888"/>
      <c r="ABK91" s="888"/>
      <c r="ABL91" s="888"/>
      <c r="ABM91" s="888"/>
      <c r="ABN91" s="888"/>
      <c r="ABO91" s="888"/>
      <c r="ABP91" s="888"/>
      <c r="ABQ91" s="888"/>
      <c r="ABR91" s="888"/>
      <c r="ABS91" s="888"/>
      <c r="ABT91" s="888"/>
      <c r="ABU91" s="888"/>
      <c r="ABV91" s="888"/>
      <c r="ABW91" s="888"/>
      <c r="ABX91" s="888"/>
      <c r="ABY91" s="888"/>
      <c r="ABZ91" s="888"/>
      <c r="ACA91" s="888"/>
      <c r="ACB91" s="888"/>
      <c r="ACC91" s="888"/>
      <c r="ACD91" s="888"/>
      <c r="ACE91" s="888"/>
      <c r="ACF91" s="888"/>
      <c r="ACG91" s="888"/>
      <c r="ACH91" s="888"/>
      <c r="ACI91" s="888"/>
      <c r="ACJ91" s="888"/>
      <c r="ACK91" s="888"/>
      <c r="ACL91" s="888"/>
      <c r="ACM91" s="888"/>
      <c r="ACN91" s="888"/>
      <c r="ACO91" s="888"/>
      <c r="ACP91" s="888"/>
      <c r="ACQ91" s="888"/>
      <c r="ACR91" s="888"/>
      <c r="ACS91" s="888"/>
      <c r="ACT91" s="888"/>
      <c r="ACU91" s="888"/>
      <c r="ACV91" s="888"/>
      <c r="ACW91" s="888"/>
      <c r="ACX91" s="888"/>
      <c r="ACY91" s="888"/>
      <c r="ACZ91" s="888"/>
      <c r="ADA91" s="888"/>
      <c r="ADB91" s="888"/>
      <c r="ADC91" s="888"/>
      <c r="ADD91" s="888"/>
      <c r="ADE91" s="888"/>
      <c r="ADF91" s="888"/>
      <c r="ADG91" s="888"/>
      <c r="ADH91" s="888"/>
      <c r="ADI91" s="888"/>
      <c r="ADJ91" s="888"/>
      <c r="ADK91" s="888"/>
      <c r="ADL91" s="888"/>
      <c r="ADM91" s="888"/>
      <c r="ADN91" s="888"/>
      <c r="ADO91" s="888"/>
      <c r="ADP91" s="888"/>
      <c r="ADQ91" s="888"/>
      <c r="ADR91" s="888"/>
      <c r="ADS91" s="888"/>
      <c r="ADT91" s="888"/>
      <c r="ADU91" s="888"/>
      <c r="ADV91" s="888"/>
      <c r="ADW91" s="888"/>
      <c r="ADX91" s="888"/>
      <c r="ADY91" s="888"/>
      <c r="ADZ91" s="888"/>
      <c r="AEA91" s="888"/>
      <c r="AEB91" s="888"/>
      <c r="AEC91" s="888"/>
      <c r="AED91" s="888"/>
      <c r="AEE91" s="888"/>
      <c r="AEF91" s="888"/>
      <c r="AEG91" s="888"/>
      <c r="AEH91" s="888"/>
      <c r="AEI91" s="888"/>
      <c r="AEJ91" s="888"/>
      <c r="AEK91" s="888"/>
      <c r="AEL91" s="888"/>
      <c r="AEM91" s="888"/>
      <c r="AEN91" s="888"/>
      <c r="AEO91" s="888"/>
      <c r="AEP91" s="888"/>
      <c r="AEQ91" s="888"/>
      <c r="AER91" s="888"/>
      <c r="AES91" s="888"/>
      <c r="AET91" s="888"/>
      <c r="AEU91" s="888"/>
      <c r="AEV91" s="888"/>
      <c r="AEW91" s="888"/>
      <c r="AEX91" s="888"/>
      <c r="AEY91" s="888"/>
      <c r="AEZ91" s="888"/>
      <c r="AFA91" s="888"/>
      <c r="AFB91" s="888"/>
      <c r="AFC91" s="888"/>
      <c r="AFD91" s="888"/>
      <c r="AFE91" s="888"/>
      <c r="AFF91" s="888"/>
      <c r="AFG91" s="888"/>
      <c r="AFH91" s="888"/>
      <c r="AFI91" s="888"/>
      <c r="AFJ91" s="888"/>
      <c r="AFK91" s="888"/>
      <c r="AFL91" s="888"/>
      <c r="AFM91" s="888"/>
      <c r="AFN91" s="888"/>
      <c r="AFO91" s="888"/>
      <c r="AFP91" s="888"/>
      <c r="AFQ91" s="888"/>
      <c r="AFR91" s="888"/>
      <c r="AFS91" s="888"/>
      <c r="AFT91" s="888"/>
      <c r="AFU91" s="888"/>
      <c r="AFV91" s="888"/>
      <c r="AFW91" s="888"/>
      <c r="AFX91" s="888"/>
      <c r="AFY91" s="888"/>
      <c r="AFZ91" s="888"/>
      <c r="AGA91" s="888"/>
      <c r="AGB91" s="888"/>
      <c r="AGC91" s="888"/>
      <c r="AGD91" s="888"/>
      <c r="AGE91" s="888"/>
      <c r="AGF91" s="888"/>
      <c r="AGG91" s="888"/>
      <c r="AGH91" s="888"/>
      <c r="AGI91" s="888"/>
      <c r="AGJ91" s="888"/>
      <c r="AGK91" s="888"/>
      <c r="AGL91" s="888"/>
      <c r="AGM91" s="888"/>
      <c r="AGN91" s="888"/>
      <c r="AGO91" s="888"/>
      <c r="AGP91" s="888"/>
      <c r="AGQ91" s="888"/>
      <c r="AGR91" s="888"/>
      <c r="AGS91" s="888"/>
      <c r="AGT91" s="888"/>
      <c r="AGU91" s="888"/>
      <c r="AGV91" s="888"/>
      <c r="AGW91" s="888"/>
      <c r="AGX91" s="888"/>
      <c r="AGY91" s="888"/>
      <c r="AGZ91" s="888"/>
      <c r="AHA91" s="888"/>
      <c r="AHB91" s="888"/>
      <c r="AHC91" s="888"/>
      <c r="AHD91" s="888"/>
      <c r="AHE91" s="888"/>
      <c r="AHF91" s="888"/>
      <c r="AHG91" s="888"/>
      <c r="AHH91" s="888"/>
      <c r="AHI91" s="888"/>
      <c r="AHJ91" s="888"/>
      <c r="AHK91" s="888"/>
      <c r="AHL91" s="888"/>
      <c r="AHM91" s="888"/>
      <c r="AHN91" s="888"/>
      <c r="AHO91" s="888"/>
      <c r="AHP91" s="888"/>
      <c r="AHQ91" s="888"/>
      <c r="AHR91" s="888"/>
      <c r="AHS91" s="888"/>
      <c r="AHT91" s="888"/>
      <c r="AHU91" s="888"/>
      <c r="AHV91" s="888"/>
      <c r="AHW91" s="888"/>
      <c r="AHX91" s="888"/>
      <c r="AHY91" s="888"/>
      <c r="AHZ91" s="888"/>
      <c r="AIA91" s="888"/>
      <c r="AIB91" s="888"/>
      <c r="AIC91" s="888"/>
      <c r="AID91" s="888"/>
      <c r="AIE91" s="888"/>
      <c r="AIF91" s="888"/>
      <c r="AIG91" s="888"/>
      <c r="AIH91" s="888"/>
      <c r="AII91" s="888"/>
      <c r="AIJ91" s="888"/>
      <c r="AIK91" s="888"/>
      <c r="AIL91" s="888"/>
      <c r="AIM91" s="888"/>
      <c r="AIN91" s="888"/>
      <c r="AIO91" s="888"/>
      <c r="AIP91" s="888"/>
      <c r="AIQ91" s="888"/>
      <c r="AIR91" s="888"/>
      <c r="AIS91" s="888"/>
      <c r="AIT91" s="888"/>
      <c r="AIU91" s="888"/>
      <c r="AIV91" s="888"/>
      <c r="AIW91" s="888"/>
      <c r="AIX91" s="888"/>
      <c r="AIY91" s="888"/>
      <c r="AIZ91" s="888"/>
      <c r="AJA91" s="888"/>
      <c r="AJB91" s="888"/>
      <c r="AJC91" s="888"/>
      <c r="AJD91" s="888"/>
      <c r="AJE91" s="888"/>
      <c r="AJF91" s="888"/>
      <c r="AJG91" s="888"/>
      <c r="AJH91" s="888"/>
      <c r="AJI91" s="888"/>
      <c r="AJJ91" s="888"/>
      <c r="AJK91" s="888"/>
      <c r="AJL91" s="888"/>
      <c r="AJM91" s="888"/>
      <c r="AJN91" s="888"/>
      <c r="AJO91" s="888"/>
      <c r="AJP91" s="888"/>
      <c r="AJQ91" s="888"/>
      <c r="AJR91" s="888"/>
      <c r="AJS91" s="888"/>
      <c r="AJT91" s="888"/>
      <c r="AJU91" s="888"/>
      <c r="AJV91" s="888"/>
      <c r="AJW91" s="888"/>
      <c r="AJX91" s="888"/>
      <c r="AJY91" s="888"/>
      <c r="AJZ91" s="888"/>
      <c r="AKA91" s="888"/>
      <c r="AKB91" s="888"/>
      <c r="AKC91" s="888"/>
      <c r="AKD91" s="888"/>
      <c r="AKE91" s="888"/>
      <c r="AKF91" s="888"/>
      <c r="AKG91" s="888"/>
      <c r="AKH91" s="888"/>
      <c r="AKI91" s="888"/>
      <c r="AKJ91" s="888"/>
      <c r="AKK91" s="888"/>
      <c r="AKL91" s="888"/>
      <c r="AKM91" s="888"/>
      <c r="AKN91" s="888"/>
      <c r="AKO91" s="888"/>
      <c r="AKP91" s="888"/>
      <c r="AKQ91" s="888"/>
      <c r="AKR91" s="888"/>
      <c r="AKS91" s="888"/>
      <c r="AKT91" s="888"/>
      <c r="AKU91" s="888"/>
      <c r="AKV91" s="888"/>
      <c r="AKW91" s="888"/>
      <c r="AKX91" s="888"/>
      <c r="AKY91" s="888"/>
      <c r="AKZ91" s="888"/>
      <c r="ALA91" s="888"/>
      <c r="ALB91" s="888"/>
      <c r="ALC91" s="888"/>
      <c r="ALD91" s="888"/>
      <c r="ALE91" s="888"/>
      <c r="ALF91" s="888"/>
      <c r="ALG91" s="888"/>
      <c r="ALH91" s="888"/>
      <c r="ALI91" s="888"/>
      <c r="ALJ91" s="888"/>
      <c r="ALK91" s="888"/>
      <c r="ALL91" s="888"/>
      <c r="ALM91" s="888"/>
      <c r="ALN91" s="888"/>
      <c r="ALO91" s="888"/>
      <c r="ALP91" s="888"/>
      <c r="ALQ91" s="888"/>
      <c r="ALR91" s="888"/>
      <c r="ALS91" s="888"/>
      <c r="ALT91" s="888"/>
      <c r="ALU91" s="888"/>
      <c r="ALV91" s="888"/>
      <c r="ALW91" s="888"/>
      <c r="ALX91" s="888"/>
      <c r="ALY91" s="888"/>
      <c r="ALZ91" s="888"/>
      <c r="AMA91" s="888"/>
      <c r="AMB91" s="888"/>
      <c r="AMC91" s="888"/>
      <c r="AMD91" s="888"/>
      <c r="AME91" s="888"/>
      <c r="AMF91" s="888"/>
      <c r="AMG91" s="888"/>
      <c r="AMH91" s="888"/>
      <c r="AMI91" s="888"/>
      <c r="AMJ91" s="888"/>
      <c r="AMK91" s="888"/>
      <c r="AML91" s="888"/>
      <c r="AMM91" s="888"/>
      <c r="AMN91" s="888"/>
      <c r="AMO91" s="888"/>
      <c r="AMP91" s="888"/>
      <c r="AMQ91" s="888"/>
      <c r="AMR91" s="888"/>
      <c r="AMS91" s="888"/>
      <c r="AMT91" s="888"/>
      <c r="AMU91" s="888"/>
      <c r="AMV91" s="888"/>
      <c r="AMW91" s="888"/>
      <c r="AMX91" s="888"/>
      <c r="AMY91" s="888"/>
      <c r="AMZ91" s="888"/>
      <c r="ANA91" s="888"/>
      <c r="ANB91" s="888"/>
      <c r="ANC91" s="888"/>
      <c r="AND91" s="888"/>
      <c r="ANE91" s="888"/>
      <c r="ANF91" s="888"/>
      <c r="ANG91" s="888"/>
      <c r="ANH91" s="888"/>
      <c r="ANI91" s="888"/>
      <c r="ANJ91" s="888"/>
      <c r="ANK91" s="888"/>
      <c r="ANL91" s="888"/>
      <c r="ANM91" s="888"/>
      <c r="ANN91" s="888"/>
      <c r="ANO91" s="888"/>
      <c r="ANP91" s="888"/>
      <c r="ANQ91" s="888"/>
      <c r="ANR91" s="888"/>
      <c r="ANS91" s="888"/>
      <c r="ANT91" s="888"/>
      <c r="ANU91" s="888"/>
      <c r="ANV91" s="888"/>
      <c r="ANW91" s="888"/>
      <c r="ANX91" s="888"/>
      <c r="ANY91" s="888"/>
      <c r="ANZ91" s="888"/>
      <c r="AOA91" s="888"/>
      <c r="AOB91" s="888"/>
      <c r="AOC91" s="888"/>
      <c r="AOD91" s="888"/>
      <c r="AOE91" s="888"/>
      <c r="AOF91" s="888"/>
      <c r="AOG91" s="888"/>
      <c r="AOH91" s="888"/>
      <c r="AOI91" s="888"/>
      <c r="AOJ91" s="888"/>
      <c r="AOK91" s="888"/>
      <c r="AOL91" s="888"/>
      <c r="AOM91" s="888"/>
      <c r="AON91" s="888"/>
      <c r="AOO91" s="888"/>
      <c r="AOP91" s="888"/>
      <c r="AOQ91" s="888"/>
      <c r="AOR91" s="888"/>
      <c r="AOS91" s="888"/>
      <c r="AOT91" s="888"/>
      <c r="AOU91" s="888"/>
      <c r="AOV91" s="888"/>
      <c r="AOW91" s="888"/>
      <c r="AOX91" s="888"/>
      <c r="AOY91" s="888"/>
      <c r="AOZ91" s="888"/>
      <c r="APA91" s="888"/>
      <c r="APB91" s="888"/>
      <c r="APC91" s="888"/>
      <c r="APD91" s="888"/>
      <c r="APE91" s="888"/>
      <c r="APF91" s="888"/>
      <c r="APG91" s="888"/>
      <c r="APH91" s="888"/>
      <c r="API91" s="888"/>
      <c r="APJ91" s="888"/>
      <c r="APK91" s="888"/>
      <c r="APL91" s="888"/>
      <c r="APM91" s="888"/>
      <c r="APN91" s="888"/>
      <c r="APO91" s="888"/>
      <c r="APP91" s="888"/>
      <c r="APQ91" s="888"/>
      <c r="APR91" s="888"/>
      <c r="APS91" s="888"/>
      <c r="APT91" s="888"/>
      <c r="APU91" s="888"/>
      <c r="APV91" s="888"/>
      <c r="APW91" s="888"/>
      <c r="APX91" s="888"/>
      <c r="APY91" s="888"/>
      <c r="APZ91" s="888"/>
      <c r="AQA91" s="888"/>
      <c r="AQB91" s="888"/>
      <c r="AQC91" s="888"/>
      <c r="AQD91" s="888"/>
      <c r="AQE91" s="888"/>
      <c r="AQF91" s="888"/>
      <c r="AQG91" s="888"/>
      <c r="AQH91" s="888"/>
      <c r="AQI91" s="888"/>
      <c r="AQJ91" s="888"/>
      <c r="AQK91" s="888"/>
      <c r="AQL91" s="888"/>
      <c r="AQM91" s="888"/>
      <c r="AQN91" s="888"/>
      <c r="AQO91" s="888"/>
      <c r="AQP91" s="888"/>
      <c r="AQQ91" s="888"/>
      <c r="AQR91" s="888"/>
      <c r="AQS91" s="888"/>
      <c r="AQT91" s="888"/>
      <c r="AQU91" s="888"/>
      <c r="AQV91" s="888"/>
      <c r="AQW91" s="888"/>
      <c r="AQX91" s="888"/>
      <c r="AQY91" s="888"/>
      <c r="AQZ91" s="888"/>
      <c r="ARA91" s="888"/>
      <c r="ARB91" s="888"/>
      <c r="ARC91" s="888"/>
      <c r="ARD91" s="888"/>
      <c r="ARE91" s="888"/>
      <c r="ARF91" s="888"/>
      <c r="ARG91" s="888"/>
      <c r="ARH91" s="888"/>
      <c r="ARI91" s="888"/>
      <c r="ARJ91" s="888"/>
      <c r="ARK91" s="888"/>
      <c r="ARL91" s="888"/>
      <c r="ARM91" s="888"/>
      <c r="ARN91" s="888"/>
      <c r="ARO91" s="888"/>
      <c r="ARP91" s="888"/>
      <c r="ARQ91" s="888"/>
      <c r="ARR91" s="888"/>
      <c r="ARS91" s="888"/>
      <c r="ART91" s="888"/>
      <c r="ARU91" s="888"/>
      <c r="ARV91" s="888"/>
      <c r="ARW91" s="888"/>
      <c r="ARX91" s="888"/>
      <c r="ARY91" s="888"/>
      <c r="ARZ91" s="888"/>
      <c r="ASA91" s="888"/>
      <c r="ASB91" s="888"/>
      <c r="ASC91" s="888"/>
      <c r="ASD91" s="888"/>
      <c r="ASE91" s="888"/>
      <c r="ASF91" s="888"/>
      <c r="ASG91" s="888"/>
      <c r="ASH91" s="888"/>
      <c r="ASI91" s="888"/>
      <c r="ASJ91" s="888"/>
      <c r="ASK91" s="888"/>
      <c r="ASL91" s="888"/>
      <c r="ASM91" s="888"/>
      <c r="ASN91" s="888"/>
      <c r="ASO91" s="888"/>
      <c r="ASP91" s="888"/>
      <c r="ASQ91" s="888"/>
      <c r="ASR91" s="888"/>
      <c r="ASS91" s="888"/>
      <c r="AST91" s="888"/>
      <c r="ASU91" s="888"/>
      <c r="ASV91" s="888"/>
      <c r="ASW91" s="888"/>
      <c r="ASX91" s="888"/>
      <c r="ASY91" s="888"/>
      <c r="ASZ91" s="888"/>
      <c r="ATA91" s="888"/>
      <c r="ATB91" s="888"/>
      <c r="ATC91" s="888"/>
      <c r="ATD91" s="888"/>
      <c r="ATE91" s="888"/>
      <c r="ATF91" s="888"/>
      <c r="ATG91" s="888"/>
      <c r="ATH91" s="888"/>
      <c r="ATI91" s="888"/>
      <c r="ATJ91" s="888"/>
      <c r="ATK91" s="888"/>
      <c r="ATL91" s="888"/>
      <c r="ATM91" s="888"/>
      <c r="ATN91" s="888"/>
      <c r="ATO91" s="888"/>
      <c r="ATP91" s="888"/>
      <c r="ATQ91" s="888"/>
      <c r="ATR91" s="888"/>
      <c r="ATS91" s="888"/>
      <c r="ATT91" s="888"/>
      <c r="ATU91" s="888"/>
      <c r="ATV91" s="888"/>
      <c r="ATW91" s="888"/>
      <c r="ATX91" s="888"/>
      <c r="ATY91" s="888"/>
      <c r="ATZ91" s="888"/>
      <c r="AUA91" s="888"/>
      <c r="AUB91" s="888"/>
      <c r="AUC91" s="888"/>
      <c r="AUD91" s="888"/>
      <c r="AUE91" s="888"/>
      <c r="AUF91" s="888"/>
      <c r="AUG91" s="888"/>
      <c r="AUH91" s="888"/>
      <c r="AUI91" s="888"/>
      <c r="AUJ91" s="888"/>
      <c r="AUK91" s="888"/>
      <c r="AUL91" s="888"/>
      <c r="AUM91" s="888"/>
      <c r="AUN91" s="888"/>
      <c r="AUO91" s="888"/>
      <c r="AUP91" s="888"/>
      <c r="AUQ91" s="888"/>
      <c r="AUR91" s="888"/>
      <c r="AUS91" s="888"/>
      <c r="AUT91" s="888"/>
      <c r="AUU91" s="888"/>
      <c r="AUV91" s="888"/>
      <c r="AUW91" s="888"/>
      <c r="AUX91" s="888"/>
      <c r="AUY91" s="888"/>
      <c r="AUZ91" s="888"/>
      <c r="AVA91" s="888"/>
      <c r="AVB91" s="888"/>
      <c r="AVC91" s="888"/>
      <c r="AVD91" s="888"/>
      <c r="AVE91" s="888"/>
      <c r="AVF91" s="888"/>
      <c r="AVG91" s="888"/>
      <c r="AVH91" s="888"/>
      <c r="AVI91" s="888"/>
      <c r="AVJ91" s="888"/>
      <c r="AVK91" s="888"/>
      <c r="AVL91" s="888"/>
      <c r="AVM91" s="888"/>
      <c r="AVN91" s="888"/>
      <c r="AVO91" s="888"/>
      <c r="AVP91" s="888"/>
      <c r="AVQ91" s="888"/>
      <c r="AVR91" s="888"/>
      <c r="AVS91" s="888"/>
      <c r="AVT91" s="888"/>
      <c r="AVU91" s="888"/>
      <c r="AVV91" s="888"/>
      <c r="AVW91" s="888"/>
      <c r="AVX91" s="888"/>
      <c r="AVY91" s="888"/>
      <c r="AVZ91" s="888"/>
      <c r="AWA91" s="888"/>
      <c r="AWB91" s="888"/>
      <c r="AWC91" s="888"/>
      <c r="AWD91" s="888"/>
      <c r="AWE91" s="888"/>
      <c r="AWF91" s="888"/>
      <c r="AWG91" s="888"/>
      <c r="AWH91" s="888"/>
      <c r="AWI91" s="888"/>
      <c r="AWJ91" s="888"/>
      <c r="AWK91" s="888"/>
      <c r="AWL91" s="888"/>
      <c r="AWM91" s="888"/>
      <c r="AWN91" s="888"/>
      <c r="AWO91" s="888"/>
      <c r="AWP91" s="888"/>
      <c r="AWQ91" s="888"/>
      <c r="AWR91" s="888"/>
      <c r="AWS91" s="888"/>
      <c r="AWT91" s="888"/>
      <c r="AWU91" s="888"/>
      <c r="AWV91" s="888"/>
      <c r="AWW91" s="888"/>
      <c r="AWX91" s="888"/>
      <c r="AWY91" s="888"/>
      <c r="AWZ91" s="888"/>
      <c r="AXA91" s="888"/>
      <c r="AXB91" s="888"/>
      <c r="AXC91" s="888"/>
      <c r="AXD91" s="888"/>
      <c r="AXE91" s="888"/>
      <c r="AXF91" s="888"/>
      <c r="AXG91" s="888"/>
      <c r="AXH91" s="888"/>
      <c r="AXI91" s="888"/>
      <c r="AXJ91" s="888"/>
      <c r="AXK91" s="888"/>
      <c r="AXL91" s="888"/>
      <c r="AXM91" s="888"/>
      <c r="AXN91" s="888"/>
      <c r="AXO91" s="888"/>
      <c r="AXP91" s="888"/>
      <c r="AXQ91" s="888"/>
      <c r="AXR91" s="888"/>
      <c r="AXS91" s="888"/>
      <c r="AXT91" s="888"/>
      <c r="AXU91" s="888"/>
      <c r="AXV91" s="888"/>
      <c r="AXW91" s="888"/>
      <c r="AXX91" s="888"/>
      <c r="AXY91" s="888"/>
      <c r="AXZ91" s="888"/>
      <c r="AYA91" s="888"/>
      <c r="AYB91" s="888"/>
      <c r="AYC91" s="888"/>
      <c r="AYD91" s="888"/>
      <c r="AYE91" s="888"/>
      <c r="AYF91" s="888"/>
      <c r="AYG91" s="888"/>
      <c r="AYH91" s="888"/>
      <c r="AYI91" s="888"/>
      <c r="AYJ91" s="888"/>
      <c r="AYK91" s="888"/>
      <c r="AYL91" s="888"/>
      <c r="AYM91" s="888"/>
      <c r="AYN91" s="888"/>
      <c r="AYO91" s="888"/>
      <c r="AYP91" s="888"/>
      <c r="AYQ91" s="888"/>
      <c r="AYR91" s="888"/>
      <c r="AYS91" s="888"/>
      <c r="AYT91" s="888"/>
      <c r="AYU91" s="888"/>
      <c r="AYV91" s="888"/>
      <c r="AYW91" s="888"/>
      <c r="AYX91" s="888"/>
      <c r="AYY91" s="888"/>
      <c r="AYZ91" s="888"/>
      <c r="AZA91" s="888"/>
      <c r="AZB91" s="888"/>
      <c r="AZC91" s="888"/>
      <c r="AZD91" s="888"/>
      <c r="AZE91" s="888"/>
      <c r="AZF91" s="888"/>
      <c r="AZG91" s="888"/>
      <c r="AZH91" s="888"/>
      <c r="AZI91" s="888"/>
      <c r="AZJ91" s="888"/>
      <c r="AZK91" s="888"/>
      <c r="AZL91" s="888"/>
      <c r="AZM91" s="888"/>
      <c r="AZN91" s="888"/>
      <c r="AZO91" s="888"/>
      <c r="AZP91" s="888"/>
      <c r="AZQ91" s="888"/>
      <c r="AZR91" s="888"/>
      <c r="AZS91" s="888"/>
      <c r="AZT91" s="888"/>
      <c r="AZU91" s="888"/>
      <c r="AZV91" s="888"/>
      <c r="AZW91" s="888"/>
      <c r="AZX91" s="888"/>
      <c r="AZY91" s="888"/>
      <c r="AZZ91" s="888"/>
      <c r="BAA91" s="888"/>
      <c r="BAB91" s="888"/>
      <c r="BAC91" s="888"/>
      <c r="BAD91" s="888"/>
      <c r="BAE91" s="888"/>
      <c r="BAF91" s="888"/>
      <c r="BAG91" s="888"/>
      <c r="BAH91" s="888"/>
      <c r="BAI91" s="888"/>
      <c r="BAJ91" s="888"/>
      <c r="BAK91" s="888"/>
      <c r="BAL91" s="888"/>
      <c r="BAM91" s="888"/>
      <c r="BAN91" s="888"/>
      <c r="BAO91" s="888"/>
      <c r="BAP91" s="888"/>
      <c r="BAQ91" s="888"/>
      <c r="BAR91" s="888"/>
      <c r="BAS91" s="888"/>
      <c r="BAT91" s="888"/>
      <c r="BAU91" s="888"/>
      <c r="BAV91" s="888"/>
      <c r="BAW91" s="888"/>
      <c r="BAX91" s="888"/>
      <c r="BAY91" s="888"/>
      <c r="BAZ91" s="888"/>
      <c r="BBA91" s="888"/>
      <c r="BBB91" s="888"/>
      <c r="BBC91" s="888"/>
      <c r="BBD91" s="888"/>
      <c r="BBE91" s="888"/>
      <c r="BBF91" s="888"/>
      <c r="BBG91" s="888"/>
      <c r="BBH91" s="888"/>
      <c r="BBI91" s="888"/>
      <c r="BBJ91" s="888"/>
      <c r="BBK91" s="888"/>
      <c r="BBL91" s="888"/>
      <c r="BBM91" s="888"/>
      <c r="BBN91" s="888"/>
      <c r="BBO91" s="888"/>
      <c r="BBP91" s="888"/>
      <c r="BBQ91" s="888"/>
      <c r="BBR91" s="888"/>
      <c r="BBS91" s="888"/>
      <c r="BBT91" s="888"/>
      <c r="BBU91" s="888"/>
      <c r="BBV91" s="888"/>
      <c r="BBW91" s="888"/>
      <c r="BBX91" s="888"/>
      <c r="BBY91" s="888"/>
      <c r="BBZ91" s="888"/>
      <c r="BCA91" s="888"/>
      <c r="BCB91" s="888"/>
      <c r="BCC91" s="888"/>
      <c r="BCD91" s="888"/>
      <c r="BCE91" s="888"/>
      <c r="BCF91" s="888"/>
      <c r="BCG91" s="888"/>
      <c r="BCH91" s="888"/>
      <c r="BCI91" s="888"/>
      <c r="BCJ91" s="888"/>
      <c r="BCK91" s="888"/>
      <c r="BCL91" s="888"/>
      <c r="BCM91" s="888"/>
      <c r="BCN91" s="888"/>
      <c r="BCO91" s="888"/>
      <c r="BCP91" s="888"/>
      <c r="BCQ91" s="888"/>
      <c r="BCR91" s="888"/>
      <c r="BCS91" s="888"/>
      <c r="BCT91" s="888"/>
      <c r="BCU91" s="888"/>
      <c r="BCV91" s="888"/>
      <c r="BCW91" s="888"/>
      <c r="BCX91" s="888"/>
      <c r="BCY91" s="888"/>
      <c r="BCZ91" s="888"/>
      <c r="BDA91" s="888"/>
      <c r="BDB91" s="888"/>
      <c r="BDC91" s="888"/>
      <c r="BDD91" s="888"/>
      <c r="BDE91" s="888"/>
      <c r="BDF91" s="888"/>
      <c r="BDG91" s="888"/>
      <c r="BDH91" s="888"/>
      <c r="BDI91" s="888"/>
      <c r="BDJ91" s="888"/>
      <c r="BDK91" s="888"/>
      <c r="BDL91" s="888"/>
      <c r="BDM91" s="888"/>
      <c r="BDN91" s="888"/>
      <c r="BDO91" s="888"/>
      <c r="BDP91" s="888"/>
      <c r="BDQ91" s="888"/>
      <c r="BDR91" s="888"/>
      <c r="BDS91" s="888"/>
      <c r="BDT91" s="888"/>
      <c r="BDU91" s="888"/>
      <c r="BDV91" s="888"/>
      <c r="BDW91" s="888"/>
      <c r="BDX91" s="888"/>
      <c r="BDY91" s="888"/>
      <c r="BDZ91" s="888"/>
      <c r="BEA91" s="888"/>
      <c r="BEB91" s="888"/>
      <c r="BEC91" s="888"/>
      <c r="BED91" s="888"/>
      <c r="BEE91" s="888"/>
      <c r="BEF91" s="888"/>
      <c r="BEG91" s="888"/>
      <c r="BEH91" s="888"/>
      <c r="BEI91" s="888"/>
      <c r="BEJ91" s="888"/>
      <c r="BEK91" s="888"/>
      <c r="BEL91" s="888"/>
      <c r="BEM91" s="888"/>
      <c r="BEN91" s="888"/>
      <c r="BEO91" s="888"/>
      <c r="BEP91" s="888"/>
      <c r="BEQ91" s="888"/>
      <c r="BER91" s="888"/>
      <c r="BES91" s="888"/>
      <c r="BET91" s="888"/>
      <c r="BEU91" s="888"/>
      <c r="BEV91" s="888"/>
      <c r="BEW91" s="888"/>
      <c r="BEX91" s="888"/>
      <c r="BEY91" s="888"/>
      <c r="BEZ91" s="888"/>
      <c r="BFA91" s="888"/>
      <c r="BFB91" s="888"/>
      <c r="BFC91" s="888"/>
      <c r="BFD91" s="888"/>
      <c r="BFE91" s="888"/>
      <c r="BFF91" s="888"/>
      <c r="BFG91" s="888"/>
      <c r="BFH91" s="888"/>
      <c r="BFI91" s="888"/>
      <c r="BFJ91" s="888"/>
      <c r="BFK91" s="888"/>
      <c r="BFL91" s="888"/>
      <c r="BFM91" s="888"/>
      <c r="BFN91" s="888"/>
      <c r="BFO91" s="888"/>
      <c r="BFP91" s="888"/>
      <c r="BFQ91" s="888"/>
      <c r="BFR91" s="888"/>
      <c r="BFS91" s="888"/>
      <c r="BFT91" s="888"/>
      <c r="BFU91" s="888"/>
      <c r="BFV91" s="888"/>
      <c r="BFW91" s="888"/>
      <c r="BFX91" s="888"/>
      <c r="BFY91" s="888"/>
      <c r="BFZ91" s="888"/>
      <c r="BGA91" s="888"/>
      <c r="BGB91" s="888"/>
      <c r="BGC91" s="888"/>
      <c r="BGD91" s="888"/>
      <c r="BGE91" s="888"/>
      <c r="BGF91" s="888"/>
      <c r="BGG91" s="888"/>
      <c r="BGH91" s="888"/>
      <c r="BGI91" s="888"/>
      <c r="BGJ91" s="888"/>
      <c r="BGK91" s="888"/>
      <c r="BGL91" s="888"/>
      <c r="BGM91" s="888"/>
      <c r="BGN91" s="888"/>
      <c r="BGO91" s="888"/>
      <c r="BGP91" s="888"/>
      <c r="BGQ91" s="888"/>
      <c r="BGR91" s="888"/>
      <c r="BGS91" s="888"/>
      <c r="BGT91" s="888"/>
      <c r="BGU91" s="888"/>
      <c r="BGV91" s="888"/>
      <c r="BGW91" s="888"/>
      <c r="BGX91" s="888"/>
      <c r="BGY91" s="888"/>
      <c r="BGZ91" s="888"/>
      <c r="BHA91" s="888"/>
      <c r="BHB91" s="888"/>
      <c r="BHC91" s="888"/>
      <c r="BHD91" s="888"/>
      <c r="BHE91" s="888"/>
      <c r="BHF91" s="888"/>
      <c r="BHG91" s="888"/>
      <c r="BHH91" s="888"/>
      <c r="BHI91" s="888"/>
      <c r="BHJ91" s="888"/>
      <c r="BHK91" s="888"/>
      <c r="BHL91" s="888"/>
      <c r="BHM91" s="888"/>
      <c r="BHN91" s="888"/>
      <c r="BHO91" s="888"/>
      <c r="BHP91" s="888"/>
      <c r="BHQ91" s="888"/>
      <c r="BHR91" s="888"/>
      <c r="BHS91" s="888"/>
      <c r="BHT91" s="888"/>
      <c r="BHU91" s="888"/>
      <c r="BHV91" s="888"/>
      <c r="BHW91" s="888"/>
      <c r="BHX91" s="888"/>
      <c r="BHY91" s="888"/>
      <c r="BHZ91" s="888"/>
      <c r="BIA91" s="888"/>
      <c r="BIB91" s="888"/>
      <c r="BIC91" s="888"/>
      <c r="BID91" s="888"/>
      <c r="BIE91" s="888"/>
      <c r="BIF91" s="888"/>
      <c r="BIG91" s="888"/>
      <c r="BIH91" s="888"/>
      <c r="BII91" s="888"/>
      <c r="BIJ91" s="888"/>
      <c r="BIK91" s="888"/>
      <c r="BIL91" s="888"/>
      <c r="BIM91" s="888"/>
      <c r="BIN91" s="888"/>
      <c r="BIO91" s="888"/>
      <c r="BIP91" s="888"/>
      <c r="BIQ91" s="888"/>
      <c r="BIR91" s="888"/>
      <c r="BIS91" s="888"/>
      <c r="BIT91" s="888"/>
      <c r="BIU91" s="888"/>
      <c r="BIV91" s="888"/>
      <c r="BIW91" s="888"/>
      <c r="BIX91" s="888"/>
      <c r="BIY91" s="888"/>
      <c r="BIZ91" s="888"/>
      <c r="BJA91" s="888"/>
      <c r="BJB91" s="888"/>
      <c r="BJC91" s="888"/>
      <c r="BJD91" s="888"/>
      <c r="BJE91" s="888"/>
      <c r="BJF91" s="888"/>
      <c r="BJG91" s="888"/>
      <c r="BJH91" s="888"/>
      <c r="BJI91" s="888"/>
      <c r="BJJ91" s="888"/>
      <c r="BJK91" s="888"/>
      <c r="BJL91" s="888"/>
      <c r="BJM91" s="888"/>
      <c r="BJN91" s="888"/>
      <c r="BJO91" s="888"/>
      <c r="BJP91" s="888"/>
      <c r="BJQ91" s="888"/>
      <c r="BJR91" s="888"/>
      <c r="BJS91" s="888"/>
      <c r="BJT91" s="888"/>
      <c r="BJU91" s="888"/>
      <c r="BJV91" s="888"/>
      <c r="BJW91" s="888"/>
      <c r="BJX91" s="888"/>
      <c r="BJY91" s="888"/>
      <c r="BJZ91" s="888"/>
      <c r="BKA91" s="888"/>
      <c r="BKB91" s="888"/>
      <c r="BKC91" s="888"/>
      <c r="BKD91" s="888"/>
      <c r="BKE91" s="888"/>
      <c r="BKF91" s="888"/>
      <c r="BKG91" s="888"/>
      <c r="BKH91" s="888"/>
      <c r="BKI91" s="888"/>
      <c r="BKJ91" s="888"/>
      <c r="BKK91" s="888"/>
      <c r="BKL91" s="888"/>
      <c r="BKM91" s="888"/>
      <c r="BKN91" s="888"/>
      <c r="BKO91" s="888"/>
      <c r="BKP91" s="888"/>
      <c r="BKQ91" s="888"/>
      <c r="BKR91" s="888"/>
      <c r="BKS91" s="888"/>
      <c r="BKT91" s="888"/>
      <c r="BKU91" s="888"/>
      <c r="BKV91" s="888"/>
      <c r="BKW91" s="888"/>
      <c r="BKX91" s="888"/>
      <c r="BKY91" s="888"/>
      <c r="BKZ91" s="888"/>
      <c r="BLA91" s="888"/>
      <c r="BLB91" s="888"/>
      <c r="BLC91" s="888"/>
      <c r="BLD91" s="888"/>
      <c r="BLE91" s="888"/>
      <c r="BLF91" s="888"/>
      <c r="BLG91" s="888"/>
      <c r="BLH91" s="888"/>
      <c r="BLI91" s="888"/>
      <c r="BLJ91" s="888"/>
      <c r="BLK91" s="888"/>
      <c r="BLL91" s="888"/>
      <c r="BLM91" s="888"/>
      <c r="BLN91" s="888"/>
      <c r="BLO91" s="888"/>
      <c r="BLP91" s="888"/>
      <c r="BLQ91" s="888"/>
      <c r="BLR91" s="888"/>
      <c r="BLS91" s="888"/>
      <c r="BLT91" s="888"/>
      <c r="BLU91" s="888"/>
      <c r="BLV91" s="888"/>
      <c r="BLW91" s="888"/>
      <c r="BLX91" s="888"/>
      <c r="BLY91" s="888"/>
      <c r="BLZ91" s="888"/>
      <c r="BMA91" s="888"/>
      <c r="BMB91" s="888"/>
      <c r="BMC91" s="888"/>
      <c r="BMD91" s="888"/>
      <c r="BME91" s="888"/>
      <c r="BMF91" s="888"/>
      <c r="BMG91" s="888"/>
      <c r="BMH91" s="888"/>
      <c r="BMI91" s="888"/>
      <c r="BMJ91" s="888"/>
      <c r="BMK91" s="888"/>
      <c r="BML91" s="888"/>
      <c r="BMM91" s="888"/>
      <c r="BMN91" s="888"/>
      <c r="BMO91" s="888"/>
      <c r="BMP91" s="888"/>
      <c r="BMQ91" s="888"/>
      <c r="BMR91" s="888"/>
      <c r="BMS91" s="888"/>
      <c r="BMT91" s="888"/>
      <c r="BMU91" s="888"/>
      <c r="BMV91" s="888"/>
      <c r="BMW91" s="888"/>
      <c r="BMX91" s="888"/>
      <c r="BMY91" s="888"/>
      <c r="BMZ91" s="888"/>
      <c r="BNA91" s="888"/>
      <c r="BNB91" s="888"/>
      <c r="BNC91" s="888"/>
      <c r="BND91" s="888"/>
      <c r="BNE91" s="888"/>
      <c r="BNF91" s="888"/>
      <c r="BNG91" s="888"/>
      <c r="BNH91" s="888"/>
      <c r="BNI91" s="888"/>
      <c r="BNJ91" s="888"/>
      <c r="BNK91" s="888"/>
      <c r="BNL91" s="888"/>
      <c r="BNM91" s="888"/>
      <c r="BNN91" s="888"/>
      <c r="BNO91" s="888"/>
      <c r="BNP91" s="888"/>
      <c r="BNQ91" s="888"/>
      <c r="BNR91" s="888"/>
      <c r="BNS91" s="888"/>
      <c r="BNT91" s="888"/>
      <c r="BNU91" s="888"/>
      <c r="BNV91" s="888"/>
      <c r="BNW91" s="888"/>
      <c r="BNX91" s="888"/>
      <c r="BNY91" s="888"/>
      <c r="BNZ91" s="888"/>
      <c r="BOA91" s="888"/>
      <c r="BOB91" s="888"/>
      <c r="BOC91" s="888"/>
      <c r="BOD91" s="888"/>
      <c r="BOE91" s="888"/>
      <c r="BOF91" s="888"/>
      <c r="BOG91" s="888"/>
      <c r="BOH91" s="888"/>
      <c r="BOI91" s="888"/>
      <c r="BOJ91" s="888"/>
      <c r="BOK91" s="888"/>
      <c r="BOL91" s="888"/>
      <c r="BOM91" s="888"/>
      <c r="BON91" s="888"/>
      <c r="BOO91" s="888"/>
      <c r="BOP91" s="888"/>
      <c r="BOQ91" s="888"/>
      <c r="BOR91" s="888"/>
      <c r="BOS91" s="888"/>
      <c r="BOT91" s="888"/>
      <c r="BOU91" s="888"/>
      <c r="BOV91" s="888"/>
      <c r="BOW91" s="888"/>
      <c r="BOX91" s="888"/>
      <c r="BOY91" s="888"/>
      <c r="BOZ91" s="888"/>
      <c r="BPA91" s="888"/>
      <c r="BPB91" s="888"/>
      <c r="BPC91" s="888"/>
      <c r="BPD91" s="888"/>
      <c r="BPE91" s="888"/>
      <c r="BPF91" s="888"/>
      <c r="BPG91" s="888"/>
      <c r="BPH91" s="888"/>
      <c r="BPI91" s="888"/>
      <c r="BPJ91" s="888"/>
      <c r="BPK91" s="888"/>
      <c r="BPL91" s="888"/>
      <c r="BPM91" s="888"/>
      <c r="BPN91" s="888"/>
      <c r="BPO91" s="888"/>
      <c r="BPP91" s="888"/>
      <c r="BPQ91" s="888"/>
      <c r="BPR91" s="888"/>
      <c r="BPS91" s="888"/>
      <c r="BPT91" s="888"/>
      <c r="BPU91" s="888"/>
      <c r="BPV91" s="888"/>
      <c r="BPW91" s="888"/>
      <c r="BPX91" s="888"/>
      <c r="BPY91" s="888"/>
      <c r="BPZ91" s="888"/>
      <c r="BQA91" s="888"/>
      <c r="BQB91" s="888"/>
      <c r="BQC91" s="888"/>
      <c r="BQD91" s="888"/>
      <c r="BQE91" s="888"/>
      <c r="BQF91" s="888"/>
      <c r="BQG91" s="888"/>
      <c r="BQH91" s="888"/>
      <c r="BQI91" s="888"/>
      <c r="BQJ91" s="888"/>
      <c r="BQK91" s="888"/>
      <c r="BQL91" s="888"/>
      <c r="BQM91" s="888"/>
      <c r="BQN91" s="888"/>
      <c r="BQO91" s="888"/>
      <c r="BQP91" s="888"/>
      <c r="BQQ91" s="888"/>
      <c r="BQR91" s="888"/>
      <c r="BQS91" s="888"/>
      <c r="BQT91" s="888"/>
      <c r="BQU91" s="888"/>
      <c r="BQV91" s="888"/>
      <c r="BQW91" s="888"/>
      <c r="BQX91" s="888"/>
      <c r="BQY91" s="888"/>
      <c r="BQZ91" s="888"/>
      <c r="BRA91" s="888"/>
      <c r="BRB91" s="888"/>
      <c r="BRC91" s="888"/>
      <c r="BRD91" s="888"/>
      <c r="BRE91" s="888"/>
      <c r="BRF91" s="888"/>
      <c r="BRG91" s="888"/>
      <c r="BRH91" s="888"/>
      <c r="BRI91" s="888"/>
      <c r="BRJ91" s="888"/>
      <c r="BRK91" s="888"/>
      <c r="BRL91" s="888"/>
      <c r="BRM91" s="888"/>
      <c r="BRN91" s="888"/>
      <c r="BRO91" s="888"/>
      <c r="BRP91" s="888"/>
      <c r="BRQ91" s="888"/>
      <c r="BRR91" s="888"/>
      <c r="BRS91" s="888"/>
      <c r="BRT91" s="888"/>
      <c r="BRU91" s="888"/>
      <c r="BRV91" s="888"/>
      <c r="BRW91" s="888"/>
      <c r="BRX91" s="888"/>
      <c r="BRY91" s="888"/>
      <c r="BRZ91" s="888"/>
      <c r="BSA91" s="888"/>
      <c r="BSB91" s="888"/>
      <c r="BSC91" s="888"/>
      <c r="BSD91" s="888"/>
      <c r="BSE91" s="888"/>
      <c r="BSF91" s="888"/>
      <c r="BSG91" s="888"/>
      <c r="BSH91" s="888"/>
      <c r="BSI91" s="888"/>
      <c r="BSJ91" s="888"/>
      <c r="BSK91" s="888"/>
      <c r="BSL91" s="888"/>
      <c r="BSM91" s="888"/>
      <c r="BSN91" s="888"/>
      <c r="BSO91" s="888"/>
      <c r="BSP91" s="888"/>
      <c r="BSQ91" s="888"/>
      <c r="BSR91" s="888"/>
      <c r="BSS91" s="888"/>
      <c r="BST91" s="888"/>
      <c r="BSU91" s="888"/>
      <c r="BSV91" s="888"/>
      <c r="BSW91" s="888"/>
      <c r="BSX91" s="888"/>
      <c r="BSY91" s="888"/>
      <c r="BSZ91" s="888"/>
      <c r="BTA91" s="888"/>
      <c r="BTB91" s="888"/>
      <c r="BTC91" s="888"/>
      <c r="BTD91" s="888"/>
      <c r="BTE91" s="888"/>
      <c r="BTF91" s="888"/>
      <c r="BTG91" s="888"/>
      <c r="BTH91" s="888"/>
      <c r="BTI91" s="888"/>
      <c r="BTJ91" s="888"/>
      <c r="BTK91" s="888"/>
      <c r="BTL91" s="888"/>
      <c r="BTM91" s="888"/>
      <c r="BTN91" s="888"/>
      <c r="BTO91" s="888"/>
      <c r="BTP91" s="888"/>
      <c r="BTQ91" s="888"/>
      <c r="BTR91" s="888"/>
      <c r="BTS91" s="888"/>
      <c r="BTT91" s="888"/>
      <c r="BTU91" s="888"/>
      <c r="BTV91" s="888"/>
      <c r="BTW91" s="888"/>
      <c r="BTX91" s="888"/>
      <c r="BTY91" s="888"/>
      <c r="BTZ91" s="888"/>
      <c r="BUA91" s="888"/>
      <c r="BUB91" s="888"/>
      <c r="BUC91" s="888"/>
      <c r="BUD91" s="888"/>
      <c r="BUE91" s="888"/>
      <c r="BUF91" s="888"/>
      <c r="BUG91" s="888"/>
      <c r="BUH91" s="888"/>
      <c r="BUI91" s="888"/>
      <c r="BUJ91" s="888"/>
      <c r="BUK91" s="888"/>
      <c r="BUL91" s="888"/>
      <c r="BUM91" s="888"/>
      <c r="BUN91" s="888"/>
      <c r="BUO91" s="888"/>
      <c r="BUP91" s="888"/>
      <c r="BUQ91" s="888"/>
      <c r="BUR91" s="888"/>
      <c r="BUS91" s="888"/>
      <c r="BUT91" s="888"/>
      <c r="BUU91" s="888"/>
      <c r="BUV91" s="888"/>
      <c r="BUW91" s="888"/>
      <c r="BUX91" s="888"/>
      <c r="BUY91" s="888"/>
      <c r="BUZ91" s="888"/>
      <c r="BVA91" s="888"/>
      <c r="BVB91" s="888"/>
      <c r="BVC91" s="888"/>
      <c r="BVD91" s="888"/>
      <c r="BVE91" s="888"/>
      <c r="BVF91" s="888"/>
      <c r="BVG91" s="888"/>
      <c r="BVH91" s="888"/>
      <c r="BVI91" s="888"/>
      <c r="BVJ91" s="888"/>
      <c r="BVK91" s="888"/>
      <c r="BVL91" s="888"/>
      <c r="BVM91" s="888"/>
      <c r="BVN91" s="888"/>
      <c r="BVO91" s="888"/>
      <c r="BVP91" s="888"/>
      <c r="BVQ91" s="888"/>
      <c r="BVR91" s="888"/>
      <c r="BVS91" s="888"/>
      <c r="BVT91" s="888"/>
      <c r="BVU91" s="888"/>
      <c r="BVV91" s="888"/>
      <c r="BVW91" s="888"/>
      <c r="BVX91" s="888"/>
      <c r="BVY91" s="888"/>
      <c r="BVZ91" s="888"/>
      <c r="BWA91" s="888"/>
      <c r="BWB91" s="888"/>
      <c r="BWC91" s="888"/>
      <c r="BWD91" s="888"/>
      <c r="BWE91" s="888"/>
      <c r="BWF91" s="888"/>
      <c r="BWG91" s="888"/>
      <c r="BWH91" s="888"/>
      <c r="BWI91" s="888"/>
      <c r="BWJ91" s="888"/>
      <c r="BWK91" s="888"/>
      <c r="BWL91" s="888"/>
      <c r="BWM91" s="888"/>
      <c r="BWN91" s="888"/>
      <c r="BWO91" s="888"/>
      <c r="BWP91" s="888"/>
      <c r="BWQ91" s="888"/>
      <c r="BWR91" s="888"/>
      <c r="BWS91" s="888"/>
      <c r="BWT91" s="888"/>
      <c r="BWU91" s="888"/>
      <c r="BWV91" s="888"/>
      <c r="BWW91" s="888"/>
      <c r="BWX91" s="888"/>
      <c r="BWY91" s="888"/>
      <c r="BWZ91" s="888"/>
      <c r="BXA91" s="888"/>
      <c r="BXB91" s="888"/>
      <c r="BXC91" s="888"/>
      <c r="BXD91" s="888"/>
      <c r="BXE91" s="888"/>
      <c r="BXF91" s="888"/>
      <c r="BXG91" s="888"/>
      <c r="BXH91" s="888"/>
      <c r="BXI91" s="888"/>
      <c r="BXJ91" s="888"/>
      <c r="BXK91" s="888"/>
      <c r="BXL91" s="888"/>
      <c r="BXM91" s="888"/>
      <c r="BXN91" s="888"/>
      <c r="BXO91" s="888"/>
      <c r="BXP91" s="888"/>
      <c r="BXQ91" s="888"/>
      <c r="BXR91" s="888"/>
      <c r="BXS91" s="888"/>
      <c r="BXT91" s="888"/>
      <c r="BXU91" s="888"/>
      <c r="BXV91" s="888"/>
      <c r="BXW91" s="888"/>
      <c r="BXX91" s="888"/>
      <c r="BXY91" s="888"/>
      <c r="BXZ91" s="888"/>
      <c r="BYA91" s="888"/>
      <c r="BYB91" s="888"/>
      <c r="BYC91" s="888"/>
      <c r="BYD91" s="888"/>
      <c r="BYE91" s="888"/>
      <c r="BYF91" s="888"/>
      <c r="BYG91" s="888"/>
      <c r="BYH91" s="888"/>
      <c r="BYI91" s="888"/>
      <c r="BYJ91" s="888"/>
      <c r="BYK91" s="888"/>
      <c r="BYL91" s="888"/>
      <c r="BYM91" s="888"/>
      <c r="BYN91" s="888"/>
      <c r="BYO91" s="888"/>
      <c r="BYP91" s="888"/>
      <c r="BYQ91" s="888"/>
      <c r="BYR91" s="888"/>
      <c r="BYS91" s="888"/>
      <c r="BYT91" s="888"/>
      <c r="BYU91" s="888"/>
      <c r="BYV91" s="888"/>
      <c r="BYW91" s="888"/>
      <c r="BYX91" s="888"/>
      <c r="BYY91" s="888"/>
      <c r="BYZ91" s="888"/>
      <c r="BZA91" s="888"/>
      <c r="BZB91" s="888"/>
      <c r="BZC91" s="888"/>
      <c r="BZD91" s="888"/>
      <c r="BZE91" s="888"/>
      <c r="BZF91" s="888"/>
      <c r="BZG91" s="888"/>
      <c r="BZH91" s="888"/>
      <c r="BZI91" s="888"/>
      <c r="BZJ91" s="888"/>
      <c r="BZK91" s="888"/>
      <c r="BZL91" s="888"/>
      <c r="BZM91" s="888"/>
      <c r="BZN91" s="888"/>
      <c r="BZO91" s="888"/>
      <c r="BZP91" s="888"/>
      <c r="BZQ91" s="888"/>
      <c r="BZR91" s="888"/>
      <c r="BZS91" s="888"/>
      <c r="BZT91" s="888"/>
      <c r="BZU91" s="888"/>
      <c r="BZV91" s="888"/>
      <c r="BZW91" s="888"/>
      <c r="BZX91" s="888"/>
      <c r="BZY91" s="888"/>
      <c r="BZZ91" s="888"/>
      <c r="CAA91" s="888"/>
      <c r="CAB91" s="888"/>
      <c r="CAC91" s="888"/>
      <c r="CAD91" s="888"/>
      <c r="CAE91" s="888"/>
      <c r="CAF91" s="888"/>
      <c r="CAG91" s="888"/>
      <c r="CAH91" s="888"/>
      <c r="CAI91" s="888"/>
      <c r="CAJ91" s="888"/>
      <c r="CAK91" s="888"/>
      <c r="CAL91" s="888"/>
      <c r="CAM91" s="888"/>
      <c r="CAN91" s="888"/>
      <c r="CAO91" s="888"/>
      <c r="CAP91" s="888"/>
      <c r="CAQ91" s="888"/>
      <c r="CAR91" s="888"/>
      <c r="CAS91" s="888"/>
      <c r="CAT91" s="888"/>
      <c r="CAU91" s="888"/>
      <c r="CAV91" s="888"/>
      <c r="CAW91" s="888"/>
      <c r="CAX91" s="888"/>
      <c r="CAY91" s="888"/>
      <c r="CAZ91" s="888"/>
      <c r="CBA91" s="888"/>
      <c r="CBB91" s="888"/>
      <c r="CBC91" s="888"/>
      <c r="CBD91" s="888"/>
      <c r="CBE91" s="888"/>
      <c r="CBF91" s="888"/>
      <c r="CBG91" s="888"/>
      <c r="CBH91" s="888"/>
      <c r="CBI91" s="888"/>
      <c r="CBJ91" s="888"/>
      <c r="CBK91" s="888"/>
      <c r="CBL91" s="888"/>
      <c r="CBM91" s="888"/>
      <c r="CBN91" s="888"/>
      <c r="CBO91" s="888"/>
      <c r="CBP91" s="888"/>
      <c r="CBQ91" s="888"/>
      <c r="CBR91" s="888"/>
      <c r="CBS91" s="888"/>
      <c r="CBT91" s="888"/>
      <c r="CBU91" s="888"/>
      <c r="CBV91" s="888"/>
      <c r="CBW91" s="888"/>
      <c r="CBX91" s="888"/>
      <c r="CBY91" s="888"/>
      <c r="CBZ91" s="888"/>
      <c r="CCA91" s="888"/>
      <c r="CCB91" s="888"/>
      <c r="CCC91" s="888"/>
      <c r="CCD91" s="888"/>
      <c r="CCE91" s="888"/>
      <c r="CCF91" s="888"/>
      <c r="CCG91" s="888"/>
      <c r="CCH91" s="888"/>
      <c r="CCI91" s="888"/>
      <c r="CCJ91" s="888"/>
      <c r="CCK91" s="888"/>
      <c r="CCL91" s="888"/>
      <c r="CCM91" s="888"/>
      <c r="CCN91" s="888"/>
      <c r="CCO91" s="888"/>
      <c r="CCP91" s="888"/>
      <c r="CCQ91" s="888"/>
      <c r="CCR91" s="888"/>
      <c r="CCS91" s="888"/>
      <c r="CCT91" s="888"/>
      <c r="CCU91" s="888"/>
      <c r="CCV91" s="888"/>
      <c r="CCW91" s="888"/>
      <c r="CCX91" s="888"/>
      <c r="CCY91" s="888"/>
      <c r="CCZ91" s="888"/>
      <c r="CDA91" s="888"/>
      <c r="CDB91" s="888"/>
      <c r="CDC91" s="888"/>
      <c r="CDD91" s="888"/>
      <c r="CDE91" s="888"/>
      <c r="CDF91" s="888"/>
      <c r="CDG91" s="888"/>
      <c r="CDH91" s="888"/>
      <c r="CDI91" s="888"/>
      <c r="CDJ91" s="888"/>
      <c r="CDK91" s="888"/>
      <c r="CDL91" s="888"/>
      <c r="CDM91" s="888"/>
      <c r="CDN91" s="888"/>
      <c r="CDO91" s="888"/>
      <c r="CDP91" s="888"/>
      <c r="CDQ91" s="888"/>
      <c r="CDR91" s="888"/>
      <c r="CDS91" s="888"/>
      <c r="CDT91" s="888"/>
      <c r="CDU91" s="888"/>
      <c r="CDV91" s="888"/>
      <c r="CDW91" s="888"/>
      <c r="CDX91" s="888"/>
      <c r="CDY91" s="888"/>
      <c r="CDZ91" s="888"/>
      <c r="CEA91" s="888"/>
      <c r="CEB91" s="888"/>
      <c r="CEC91" s="888"/>
      <c r="CED91" s="888"/>
      <c r="CEE91" s="888"/>
      <c r="CEF91" s="888"/>
      <c r="CEG91" s="888"/>
      <c r="CEH91" s="888"/>
      <c r="CEI91" s="888"/>
      <c r="CEJ91" s="888"/>
      <c r="CEK91" s="888"/>
      <c r="CEL91" s="888"/>
      <c r="CEM91" s="888"/>
      <c r="CEN91" s="888"/>
      <c r="CEO91" s="888"/>
      <c r="CEP91" s="888"/>
      <c r="CEQ91" s="888"/>
      <c r="CER91" s="888"/>
      <c r="CES91" s="888"/>
      <c r="CET91" s="888"/>
      <c r="CEU91" s="888"/>
      <c r="CEV91" s="888"/>
      <c r="CEW91" s="888"/>
      <c r="CEX91" s="888"/>
      <c r="CEY91" s="888"/>
      <c r="CEZ91" s="888"/>
      <c r="CFA91" s="888"/>
      <c r="CFB91" s="888"/>
      <c r="CFC91" s="888"/>
      <c r="CFD91" s="888"/>
      <c r="CFE91" s="888"/>
      <c r="CFF91" s="888"/>
      <c r="CFG91" s="888"/>
      <c r="CFH91" s="888"/>
      <c r="CFI91" s="888"/>
      <c r="CFJ91" s="888"/>
      <c r="CFK91" s="888"/>
      <c r="CFL91" s="888"/>
      <c r="CFM91" s="888"/>
      <c r="CFN91" s="888"/>
      <c r="CFO91" s="888"/>
      <c r="CFP91" s="888"/>
      <c r="CFQ91" s="888"/>
      <c r="CFR91" s="888"/>
      <c r="CFS91" s="888"/>
      <c r="CFT91" s="888"/>
      <c r="CFU91" s="888"/>
      <c r="CFV91" s="888"/>
      <c r="CFW91" s="888"/>
      <c r="CFX91" s="888"/>
      <c r="CFY91" s="888"/>
      <c r="CFZ91" s="888"/>
      <c r="CGA91" s="888"/>
      <c r="CGB91" s="888"/>
      <c r="CGC91" s="888"/>
      <c r="CGD91" s="888"/>
      <c r="CGE91" s="888"/>
      <c r="CGF91" s="888"/>
      <c r="CGG91" s="888"/>
      <c r="CGH91" s="888"/>
      <c r="CGI91" s="888"/>
      <c r="CGJ91" s="888"/>
      <c r="CGK91" s="888"/>
      <c r="CGL91" s="888"/>
      <c r="CGM91" s="888"/>
      <c r="CGN91" s="888"/>
      <c r="CGO91" s="888"/>
      <c r="CGP91" s="888"/>
      <c r="CGQ91" s="888"/>
      <c r="CGR91" s="888"/>
      <c r="CGS91" s="888"/>
      <c r="CGT91" s="888"/>
      <c r="CGU91" s="888"/>
      <c r="CGV91" s="888"/>
      <c r="CGW91" s="888"/>
      <c r="CGX91" s="888"/>
      <c r="CGY91" s="888"/>
      <c r="CGZ91" s="888"/>
      <c r="CHA91" s="888"/>
      <c r="CHB91" s="888"/>
      <c r="CHC91" s="888"/>
      <c r="CHD91" s="888"/>
      <c r="CHE91" s="888"/>
      <c r="CHF91" s="888"/>
      <c r="CHG91" s="888"/>
      <c r="CHH91" s="888"/>
      <c r="CHI91" s="888"/>
      <c r="CHJ91" s="888"/>
      <c r="CHK91" s="888"/>
      <c r="CHL91" s="888"/>
      <c r="CHM91" s="888"/>
      <c r="CHN91" s="888"/>
      <c r="CHO91" s="888"/>
      <c r="CHP91" s="888"/>
      <c r="CHQ91" s="888"/>
      <c r="CHR91" s="888"/>
      <c r="CHS91" s="888"/>
      <c r="CHT91" s="888"/>
      <c r="CHU91" s="888"/>
      <c r="CHV91" s="888"/>
      <c r="CHW91" s="888"/>
      <c r="CHX91" s="888"/>
      <c r="CHY91" s="888"/>
      <c r="CHZ91" s="888"/>
      <c r="CIA91" s="888"/>
      <c r="CIB91" s="888"/>
      <c r="CIC91" s="888"/>
      <c r="CID91" s="888"/>
      <c r="CIE91" s="888"/>
      <c r="CIF91" s="888"/>
      <c r="CIG91" s="888"/>
      <c r="CIH91" s="888"/>
      <c r="CII91" s="888"/>
      <c r="CIJ91" s="888"/>
      <c r="CIK91" s="888"/>
      <c r="CIL91" s="888"/>
      <c r="CIM91" s="888"/>
      <c r="CIN91" s="888"/>
      <c r="CIO91" s="888"/>
      <c r="CIP91" s="888"/>
      <c r="CIQ91" s="888"/>
      <c r="CIR91" s="888"/>
      <c r="CIS91" s="888"/>
      <c r="CIT91" s="888"/>
      <c r="CIU91" s="888"/>
      <c r="CIV91" s="888"/>
      <c r="CIW91" s="888"/>
      <c r="CIX91" s="888"/>
      <c r="CIY91" s="888"/>
      <c r="CIZ91" s="888"/>
      <c r="CJA91" s="888"/>
      <c r="CJB91" s="888"/>
      <c r="CJC91" s="888"/>
      <c r="CJD91" s="888"/>
      <c r="CJE91" s="888"/>
      <c r="CJF91" s="888"/>
      <c r="CJG91" s="888"/>
      <c r="CJH91" s="888"/>
      <c r="CJI91" s="888"/>
      <c r="CJJ91" s="888"/>
      <c r="CJK91" s="888"/>
      <c r="CJL91" s="888"/>
      <c r="CJM91" s="888"/>
      <c r="CJN91" s="888"/>
      <c r="CJO91" s="888"/>
      <c r="CJP91" s="888"/>
      <c r="CJQ91" s="888"/>
      <c r="CJR91" s="888"/>
      <c r="CJS91" s="888"/>
      <c r="CJT91" s="888"/>
      <c r="CJU91" s="888"/>
      <c r="CJV91" s="888"/>
      <c r="CJW91" s="888"/>
      <c r="CJX91" s="888"/>
      <c r="CJY91" s="888"/>
      <c r="CJZ91" s="888"/>
      <c r="CKA91" s="888"/>
      <c r="CKB91" s="888"/>
      <c r="CKC91" s="888"/>
      <c r="CKD91" s="888"/>
      <c r="CKE91" s="888"/>
      <c r="CKF91" s="888"/>
      <c r="CKG91" s="888"/>
      <c r="CKH91" s="888"/>
      <c r="CKI91" s="888"/>
      <c r="CKJ91" s="888"/>
      <c r="CKK91" s="888"/>
      <c r="CKL91" s="888"/>
      <c r="CKM91" s="888"/>
      <c r="CKN91" s="888"/>
      <c r="CKO91" s="888"/>
      <c r="CKP91" s="888"/>
      <c r="CKQ91" s="888"/>
      <c r="CKR91" s="888"/>
      <c r="CKS91" s="888"/>
      <c r="CKT91" s="888"/>
      <c r="CKU91" s="888"/>
      <c r="CKV91" s="888"/>
      <c r="CKW91" s="888"/>
      <c r="CKX91" s="888"/>
      <c r="CKY91" s="888"/>
      <c r="CKZ91" s="888"/>
      <c r="CLA91" s="888"/>
      <c r="CLB91" s="888"/>
      <c r="CLC91" s="888"/>
      <c r="CLD91" s="888"/>
      <c r="CLE91" s="888"/>
      <c r="CLF91" s="888"/>
      <c r="CLG91" s="888"/>
      <c r="CLH91" s="888"/>
      <c r="CLI91" s="888"/>
      <c r="CLJ91" s="888"/>
      <c r="CLK91" s="888"/>
      <c r="CLL91" s="888"/>
      <c r="CLM91" s="888"/>
      <c r="CLN91" s="888"/>
      <c r="CLO91" s="888"/>
      <c r="CLP91" s="888"/>
      <c r="CLQ91" s="888"/>
      <c r="CLR91" s="888"/>
      <c r="CLS91" s="888"/>
      <c r="CLT91" s="888"/>
      <c r="CLU91" s="888"/>
      <c r="CLV91" s="888"/>
      <c r="CLW91" s="888"/>
      <c r="CLX91" s="888"/>
      <c r="CLY91" s="888"/>
      <c r="CLZ91" s="888"/>
      <c r="CMA91" s="888"/>
      <c r="CMB91" s="888"/>
      <c r="CMC91" s="888"/>
      <c r="CMD91" s="888"/>
      <c r="CME91" s="888"/>
      <c r="CMF91" s="888"/>
      <c r="CMG91" s="888"/>
      <c r="CMH91" s="888"/>
      <c r="CMI91" s="888"/>
      <c r="CMJ91" s="888"/>
      <c r="CMK91" s="888"/>
      <c r="CML91" s="888"/>
      <c r="CMM91" s="888"/>
      <c r="CMN91" s="888"/>
      <c r="CMO91" s="888"/>
      <c r="CMP91" s="888"/>
      <c r="CMQ91" s="888"/>
      <c r="CMR91" s="888"/>
      <c r="CMS91" s="888"/>
      <c r="CMT91" s="888"/>
      <c r="CMU91" s="888"/>
      <c r="CMV91" s="888"/>
      <c r="CMW91" s="888"/>
      <c r="CMX91" s="888"/>
      <c r="CMY91" s="888"/>
      <c r="CMZ91" s="888"/>
      <c r="CNA91" s="888"/>
      <c r="CNB91" s="888"/>
      <c r="CNC91" s="888"/>
      <c r="CND91" s="888"/>
      <c r="CNE91" s="888"/>
      <c r="CNF91" s="888"/>
      <c r="CNG91" s="888"/>
      <c r="CNH91" s="888"/>
      <c r="CNI91" s="888"/>
      <c r="CNJ91" s="888"/>
      <c r="CNK91" s="888"/>
      <c r="CNL91" s="888"/>
      <c r="CNM91" s="888"/>
      <c r="CNN91" s="888"/>
      <c r="CNO91" s="888"/>
      <c r="CNP91" s="888"/>
      <c r="CNQ91" s="888"/>
      <c r="CNR91" s="888"/>
      <c r="CNS91" s="888"/>
      <c r="CNT91" s="888"/>
      <c r="CNU91" s="888"/>
      <c r="CNV91" s="888"/>
      <c r="CNW91" s="888"/>
      <c r="CNX91" s="888"/>
      <c r="CNY91" s="888"/>
      <c r="CNZ91" s="888"/>
      <c r="COA91" s="888"/>
      <c r="COB91" s="888"/>
      <c r="COC91" s="888"/>
      <c r="COD91" s="888"/>
      <c r="COE91" s="888"/>
      <c r="COF91" s="888"/>
      <c r="COG91" s="888"/>
      <c r="COH91" s="888"/>
      <c r="COI91" s="888"/>
      <c r="COJ91" s="888"/>
      <c r="COK91" s="888"/>
      <c r="COL91" s="888"/>
      <c r="COM91" s="888"/>
      <c r="CON91" s="888"/>
      <c r="COO91" s="888"/>
      <c r="COP91" s="888"/>
      <c r="COQ91" s="888"/>
      <c r="COR91" s="888"/>
      <c r="COS91" s="888"/>
      <c r="COT91" s="888"/>
      <c r="COU91" s="888"/>
      <c r="COV91" s="888"/>
      <c r="COW91" s="888"/>
      <c r="COX91" s="888"/>
      <c r="COY91" s="888"/>
      <c r="COZ91" s="888"/>
      <c r="CPA91" s="888"/>
      <c r="CPB91" s="888"/>
      <c r="CPC91" s="888"/>
      <c r="CPD91" s="888"/>
      <c r="CPE91" s="888"/>
      <c r="CPF91" s="888"/>
      <c r="CPG91" s="888"/>
      <c r="CPH91" s="888"/>
      <c r="CPI91" s="888"/>
      <c r="CPJ91" s="888"/>
      <c r="CPK91" s="888"/>
      <c r="CPL91" s="888"/>
      <c r="CPM91" s="888"/>
      <c r="CPN91" s="888"/>
      <c r="CPO91" s="888"/>
      <c r="CPP91" s="888"/>
      <c r="CPQ91" s="888"/>
      <c r="CPR91" s="888"/>
      <c r="CPS91" s="888"/>
      <c r="CPT91" s="888"/>
      <c r="CPU91" s="888"/>
      <c r="CPV91" s="888"/>
      <c r="CPW91" s="888"/>
      <c r="CPX91" s="888"/>
      <c r="CPY91" s="888"/>
      <c r="CPZ91" s="888"/>
      <c r="CQA91" s="888"/>
      <c r="CQB91" s="888"/>
      <c r="CQC91" s="888"/>
      <c r="CQD91" s="888"/>
      <c r="CQE91" s="888"/>
      <c r="CQF91" s="888"/>
      <c r="CQG91" s="888"/>
      <c r="CQH91" s="888"/>
      <c r="CQI91" s="888"/>
      <c r="CQJ91" s="888"/>
      <c r="CQK91" s="888"/>
      <c r="CQL91" s="888"/>
      <c r="CQM91" s="888"/>
      <c r="CQN91" s="888"/>
      <c r="CQO91" s="888"/>
      <c r="CQP91" s="888"/>
      <c r="CQQ91" s="888"/>
      <c r="CQR91" s="888"/>
      <c r="CQS91" s="888"/>
      <c r="CQT91" s="888"/>
      <c r="CQU91" s="888"/>
      <c r="CQV91" s="888"/>
      <c r="CQW91" s="888"/>
      <c r="CQX91" s="888"/>
      <c r="CQY91" s="888"/>
      <c r="CQZ91" s="888"/>
      <c r="CRA91" s="888"/>
      <c r="CRB91" s="888"/>
      <c r="CRC91" s="888"/>
      <c r="CRD91" s="888"/>
      <c r="CRE91" s="888"/>
      <c r="CRF91" s="888"/>
      <c r="CRG91" s="888"/>
      <c r="CRH91" s="888"/>
      <c r="CRI91" s="888"/>
      <c r="CRJ91" s="888"/>
      <c r="CRK91" s="888"/>
      <c r="CRL91" s="888"/>
      <c r="CRM91" s="888"/>
      <c r="CRN91" s="888"/>
      <c r="CRO91" s="888"/>
      <c r="CRP91" s="888"/>
      <c r="CRQ91" s="888"/>
      <c r="CRR91" s="888"/>
      <c r="CRS91" s="888"/>
      <c r="CRT91" s="888"/>
      <c r="CRU91" s="888"/>
      <c r="CRV91" s="888"/>
      <c r="CRW91" s="888"/>
      <c r="CRX91" s="888"/>
      <c r="CRY91" s="888"/>
      <c r="CRZ91" s="888"/>
      <c r="CSA91" s="888"/>
      <c r="CSB91" s="888"/>
      <c r="CSC91" s="888"/>
      <c r="CSD91" s="888"/>
      <c r="CSE91" s="888"/>
      <c r="CSF91" s="888"/>
      <c r="CSG91" s="888"/>
      <c r="CSH91" s="888"/>
      <c r="CSI91" s="888"/>
      <c r="CSJ91" s="888"/>
      <c r="CSK91" s="888"/>
      <c r="CSL91" s="888"/>
      <c r="CSM91" s="888"/>
      <c r="CSN91" s="888"/>
      <c r="CSO91" s="888"/>
      <c r="CSP91" s="888"/>
      <c r="CSQ91" s="888"/>
      <c r="CSR91" s="888"/>
      <c r="CSS91" s="888"/>
      <c r="CST91" s="888"/>
      <c r="CSU91" s="888"/>
      <c r="CSV91" s="888"/>
      <c r="CSW91" s="888"/>
      <c r="CSX91" s="888"/>
      <c r="CSY91" s="888"/>
      <c r="CSZ91" s="888"/>
      <c r="CTA91" s="888"/>
      <c r="CTB91" s="888"/>
      <c r="CTC91" s="888"/>
      <c r="CTD91" s="888"/>
      <c r="CTE91" s="888"/>
      <c r="CTF91" s="888"/>
      <c r="CTG91" s="888"/>
      <c r="CTH91" s="888"/>
      <c r="CTI91" s="888"/>
      <c r="CTJ91" s="888"/>
      <c r="CTK91" s="888"/>
      <c r="CTL91" s="888"/>
      <c r="CTM91" s="888"/>
      <c r="CTN91" s="888"/>
      <c r="CTO91" s="888"/>
      <c r="CTP91" s="888"/>
      <c r="CTQ91" s="888"/>
      <c r="CTR91" s="888"/>
      <c r="CTS91" s="888"/>
      <c r="CTT91" s="888"/>
      <c r="CTU91" s="888"/>
      <c r="CTV91" s="888"/>
      <c r="CTW91" s="888"/>
      <c r="CTX91" s="888"/>
      <c r="CTY91" s="888"/>
      <c r="CTZ91" s="888"/>
      <c r="CUA91" s="888"/>
      <c r="CUB91" s="888"/>
      <c r="CUC91" s="888"/>
      <c r="CUD91" s="888"/>
      <c r="CUE91" s="888"/>
      <c r="CUF91" s="888"/>
      <c r="CUG91" s="888"/>
      <c r="CUH91" s="888"/>
      <c r="CUI91" s="888"/>
      <c r="CUJ91" s="888"/>
      <c r="CUK91" s="888"/>
      <c r="CUL91" s="888"/>
      <c r="CUM91" s="888"/>
      <c r="CUN91" s="888"/>
      <c r="CUO91" s="888"/>
      <c r="CUP91" s="888"/>
      <c r="CUQ91" s="888"/>
      <c r="CUR91" s="888"/>
      <c r="CUS91" s="888"/>
      <c r="CUT91" s="888"/>
      <c r="CUU91" s="888"/>
      <c r="CUV91" s="888"/>
      <c r="CUW91" s="888"/>
      <c r="CUX91" s="888"/>
      <c r="CUY91" s="888"/>
      <c r="CUZ91" s="888"/>
      <c r="CVA91" s="888"/>
      <c r="CVB91" s="888"/>
      <c r="CVC91" s="888"/>
      <c r="CVD91" s="888"/>
      <c r="CVE91" s="888"/>
      <c r="CVF91" s="888"/>
      <c r="CVG91" s="888"/>
      <c r="CVH91" s="888"/>
      <c r="CVI91" s="888"/>
      <c r="CVJ91" s="888"/>
      <c r="CVK91" s="888"/>
      <c r="CVL91" s="888"/>
      <c r="CVM91" s="888"/>
      <c r="CVN91" s="888"/>
      <c r="CVO91" s="888"/>
      <c r="CVP91" s="888"/>
      <c r="CVQ91" s="888"/>
      <c r="CVR91" s="888"/>
      <c r="CVS91" s="888"/>
      <c r="CVT91" s="888"/>
      <c r="CVU91" s="888"/>
      <c r="CVV91" s="888"/>
      <c r="CVW91" s="888"/>
      <c r="CVX91" s="888"/>
      <c r="CVY91" s="888"/>
      <c r="CVZ91" s="888"/>
      <c r="CWA91" s="888"/>
      <c r="CWB91" s="888"/>
      <c r="CWC91" s="888"/>
      <c r="CWD91" s="888"/>
      <c r="CWE91" s="888"/>
      <c r="CWF91" s="888"/>
      <c r="CWG91" s="888"/>
      <c r="CWH91" s="888"/>
      <c r="CWI91" s="888"/>
      <c r="CWJ91" s="888"/>
      <c r="CWK91" s="888"/>
      <c r="CWL91" s="888"/>
      <c r="CWM91" s="888"/>
      <c r="CWN91" s="888"/>
      <c r="CWO91" s="888"/>
      <c r="CWP91" s="888"/>
      <c r="CWQ91" s="888"/>
      <c r="CWR91" s="888"/>
      <c r="CWS91" s="888"/>
      <c r="CWT91" s="888"/>
      <c r="CWU91" s="888"/>
      <c r="CWV91" s="888"/>
      <c r="CWW91" s="888"/>
      <c r="CWX91" s="888"/>
      <c r="CWY91" s="888"/>
      <c r="CWZ91" s="888"/>
      <c r="CXA91" s="888"/>
      <c r="CXB91" s="888"/>
      <c r="CXC91" s="888"/>
      <c r="CXD91" s="888"/>
      <c r="CXE91" s="888"/>
      <c r="CXF91" s="888"/>
      <c r="CXG91" s="888"/>
      <c r="CXH91" s="888"/>
      <c r="CXI91" s="888"/>
      <c r="CXJ91" s="888"/>
      <c r="CXK91" s="888"/>
      <c r="CXL91" s="888"/>
      <c r="CXM91" s="888"/>
      <c r="CXN91" s="888"/>
      <c r="CXO91" s="888"/>
      <c r="CXP91" s="888"/>
      <c r="CXQ91" s="888"/>
      <c r="CXR91" s="888"/>
      <c r="CXS91" s="888"/>
      <c r="CXT91" s="888"/>
      <c r="CXU91" s="888"/>
      <c r="CXV91" s="888"/>
      <c r="CXW91" s="888"/>
      <c r="CXX91" s="888"/>
      <c r="CXY91" s="888"/>
      <c r="CXZ91" s="888"/>
      <c r="CYA91" s="888"/>
      <c r="CYB91" s="888"/>
      <c r="CYC91" s="888"/>
      <c r="CYD91" s="888"/>
      <c r="CYE91" s="888"/>
      <c r="CYF91" s="888"/>
      <c r="CYG91" s="888"/>
      <c r="CYH91" s="888"/>
      <c r="CYI91" s="888"/>
      <c r="CYJ91" s="888"/>
      <c r="CYK91" s="888"/>
      <c r="CYL91" s="888"/>
      <c r="CYM91" s="888"/>
      <c r="CYN91" s="888"/>
      <c r="CYO91" s="888"/>
      <c r="CYP91" s="888"/>
      <c r="CYQ91" s="888"/>
      <c r="CYR91" s="888"/>
      <c r="CYS91" s="888"/>
      <c r="CYT91" s="888"/>
      <c r="CYU91" s="888"/>
      <c r="CYV91" s="888"/>
      <c r="CYW91" s="888"/>
      <c r="CYX91" s="888"/>
      <c r="CYY91" s="888"/>
      <c r="CYZ91" s="888"/>
      <c r="CZA91" s="888"/>
      <c r="CZB91" s="888"/>
      <c r="CZC91" s="888"/>
      <c r="CZD91" s="888"/>
      <c r="CZE91" s="888"/>
      <c r="CZF91" s="888"/>
      <c r="CZG91" s="888"/>
      <c r="CZH91" s="888"/>
      <c r="CZI91" s="888"/>
      <c r="CZJ91" s="888"/>
      <c r="CZK91" s="888"/>
      <c r="CZL91" s="888"/>
      <c r="CZM91" s="888"/>
      <c r="CZN91" s="888"/>
      <c r="CZO91" s="888"/>
      <c r="CZP91" s="888"/>
      <c r="CZQ91" s="888"/>
      <c r="CZR91" s="888"/>
      <c r="CZS91" s="888"/>
      <c r="CZT91" s="888"/>
      <c r="CZU91" s="888"/>
      <c r="CZV91" s="888"/>
      <c r="CZW91" s="888"/>
      <c r="CZX91" s="888"/>
      <c r="CZY91" s="888"/>
      <c r="CZZ91" s="888"/>
      <c r="DAA91" s="888"/>
      <c r="DAB91" s="888"/>
      <c r="DAC91" s="888"/>
      <c r="DAD91" s="888"/>
      <c r="DAE91" s="888"/>
      <c r="DAF91" s="888"/>
      <c r="DAG91" s="888"/>
      <c r="DAH91" s="888"/>
      <c r="DAI91" s="888"/>
      <c r="DAJ91" s="888"/>
      <c r="DAK91" s="888"/>
      <c r="DAL91" s="888"/>
      <c r="DAM91" s="888"/>
      <c r="DAN91" s="888"/>
      <c r="DAO91" s="888"/>
      <c r="DAP91" s="888"/>
      <c r="DAQ91" s="888"/>
      <c r="DAR91" s="888"/>
      <c r="DAS91" s="888"/>
      <c r="DAT91" s="888"/>
      <c r="DAU91" s="888"/>
      <c r="DAV91" s="888"/>
      <c r="DAW91" s="888"/>
      <c r="DAX91" s="888"/>
      <c r="DAY91" s="888"/>
      <c r="DAZ91" s="888"/>
      <c r="DBA91" s="888"/>
      <c r="DBB91" s="888"/>
      <c r="DBC91" s="888"/>
      <c r="DBD91" s="888"/>
      <c r="DBE91" s="888"/>
      <c r="DBF91" s="888"/>
      <c r="DBG91" s="888"/>
      <c r="DBH91" s="888"/>
      <c r="DBI91" s="888"/>
      <c r="DBJ91" s="888"/>
      <c r="DBK91" s="888"/>
      <c r="DBL91" s="888"/>
      <c r="DBM91" s="888"/>
      <c r="DBN91" s="888"/>
      <c r="DBO91" s="888"/>
      <c r="DBP91" s="888"/>
      <c r="DBQ91" s="888"/>
      <c r="DBR91" s="888"/>
      <c r="DBS91" s="888"/>
      <c r="DBT91" s="888"/>
      <c r="DBU91" s="888"/>
      <c r="DBV91" s="888"/>
      <c r="DBW91" s="888"/>
      <c r="DBX91" s="888"/>
      <c r="DBY91" s="888"/>
      <c r="DBZ91" s="888"/>
      <c r="DCA91" s="888"/>
      <c r="DCB91" s="888"/>
      <c r="DCC91" s="888"/>
      <c r="DCD91" s="888"/>
      <c r="DCE91" s="888"/>
      <c r="DCF91" s="888"/>
      <c r="DCG91" s="888"/>
      <c r="DCH91" s="888"/>
      <c r="DCI91" s="888"/>
      <c r="DCJ91" s="888"/>
      <c r="DCK91" s="888"/>
      <c r="DCL91" s="888"/>
      <c r="DCM91" s="888"/>
      <c r="DCN91" s="888"/>
      <c r="DCO91" s="888"/>
      <c r="DCP91" s="888"/>
      <c r="DCQ91" s="888"/>
      <c r="DCR91" s="888"/>
      <c r="DCS91" s="888"/>
      <c r="DCT91" s="888"/>
      <c r="DCU91" s="888"/>
      <c r="DCV91" s="888"/>
      <c r="DCW91" s="888"/>
      <c r="DCX91" s="888"/>
      <c r="DCY91" s="888"/>
      <c r="DCZ91" s="888"/>
      <c r="DDA91" s="888"/>
      <c r="DDB91" s="888"/>
      <c r="DDC91" s="888"/>
      <c r="DDD91" s="888"/>
      <c r="DDE91" s="888"/>
      <c r="DDF91" s="888"/>
      <c r="DDG91" s="888"/>
      <c r="DDH91" s="888"/>
      <c r="DDI91" s="888"/>
      <c r="DDJ91" s="888"/>
      <c r="DDK91" s="888"/>
      <c r="DDL91" s="888"/>
      <c r="DDM91" s="888"/>
      <c r="DDN91" s="888"/>
      <c r="DDO91" s="888"/>
      <c r="DDP91" s="888"/>
      <c r="DDQ91" s="888"/>
      <c r="DDR91" s="888"/>
      <c r="DDS91" s="888"/>
      <c r="DDT91" s="888"/>
      <c r="DDU91" s="888"/>
      <c r="DDV91" s="888"/>
      <c r="DDW91" s="888"/>
      <c r="DDX91" s="888"/>
      <c r="DDY91" s="888"/>
      <c r="DDZ91" s="888"/>
      <c r="DEA91" s="888"/>
      <c r="DEB91" s="888"/>
      <c r="DEC91" s="888"/>
      <c r="DED91" s="888"/>
      <c r="DEE91" s="888"/>
      <c r="DEF91" s="888"/>
      <c r="DEG91" s="888"/>
      <c r="DEH91" s="888"/>
      <c r="DEI91" s="888"/>
      <c r="DEJ91" s="888"/>
      <c r="DEK91" s="888"/>
      <c r="DEL91" s="888"/>
      <c r="DEM91" s="888"/>
      <c r="DEN91" s="888"/>
      <c r="DEO91" s="888"/>
      <c r="DEP91" s="888"/>
      <c r="DEQ91" s="888"/>
      <c r="DER91" s="888"/>
      <c r="DES91" s="888"/>
      <c r="DET91" s="888"/>
      <c r="DEU91" s="888"/>
      <c r="DEV91" s="888"/>
      <c r="DEW91" s="888"/>
      <c r="DEX91" s="888"/>
      <c r="DEY91" s="888"/>
      <c r="DEZ91" s="888"/>
      <c r="DFA91" s="888"/>
      <c r="DFB91" s="888"/>
      <c r="DFC91" s="888"/>
      <c r="DFD91" s="888"/>
      <c r="DFE91" s="888"/>
      <c r="DFF91" s="888"/>
      <c r="DFG91" s="888"/>
      <c r="DFH91" s="888"/>
      <c r="DFI91" s="888"/>
      <c r="DFJ91" s="888"/>
      <c r="DFK91" s="888"/>
      <c r="DFL91" s="888"/>
      <c r="DFM91" s="888"/>
      <c r="DFN91" s="888"/>
      <c r="DFO91" s="888"/>
      <c r="DFP91" s="888"/>
      <c r="DFQ91" s="888"/>
      <c r="DFR91" s="888"/>
      <c r="DFS91" s="888"/>
      <c r="DFT91" s="888"/>
      <c r="DFU91" s="888"/>
      <c r="DFV91" s="888"/>
      <c r="DFW91" s="888"/>
      <c r="DFX91" s="888"/>
      <c r="DFY91" s="888"/>
      <c r="DFZ91" s="888"/>
      <c r="DGA91" s="888"/>
      <c r="DGB91" s="888"/>
      <c r="DGC91" s="888"/>
      <c r="DGD91" s="888"/>
      <c r="DGE91" s="888"/>
      <c r="DGF91" s="888"/>
      <c r="DGG91" s="888"/>
      <c r="DGH91" s="888"/>
      <c r="DGI91" s="888"/>
      <c r="DGJ91" s="888"/>
      <c r="DGK91" s="888"/>
      <c r="DGL91" s="888"/>
      <c r="DGM91" s="888"/>
      <c r="DGN91" s="888"/>
      <c r="DGO91" s="888"/>
      <c r="DGP91" s="888"/>
      <c r="DGQ91" s="888"/>
      <c r="DGR91" s="888"/>
      <c r="DGS91" s="888"/>
      <c r="DGT91" s="888"/>
      <c r="DGU91" s="888"/>
      <c r="DGV91" s="888"/>
      <c r="DGW91" s="888"/>
      <c r="DGX91" s="888"/>
      <c r="DGY91" s="888"/>
      <c r="DGZ91" s="888"/>
      <c r="DHA91" s="888"/>
      <c r="DHB91" s="888"/>
      <c r="DHC91" s="888"/>
      <c r="DHD91" s="888"/>
      <c r="DHE91" s="888"/>
      <c r="DHF91" s="888"/>
      <c r="DHG91" s="888"/>
      <c r="DHH91" s="888"/>
      <c r="DHI91" s="888"/>
      <c r="DHJ91" s="888"/>
      <c r="DHK91" s="888"/>
      <c r="DHL91" s="888"/>
      <c r="DHM91" s="888"/>
      <c r="DHN91" s="888"/>
      <c r="DHO91" s="888"/>
      <c r="DHP91" s="888"/>
      <c r="DHQ91" s="888"/>
      <c r="DHR91" s="888"/>
      <c r="DHS91" s="888"/>
      <c r="DHT91" s="888"/>
      <c r="DHU91" s="888"/>
      <c r="DHV91" s="888"/>
      <c r="DHW91" s="888"/>
      <c r="DHX91" s="888"/>
      <c r="DHY91" s="888"/>
      <c r="DHZ91" s="888"/>
      <c r="DIA91" s="888"/>
      <c r="DIB91" s="888"/>
      <c r="DIC91" s="888"/>
      <c r="DID91" s="888"/>
      <c r="DIE91" s="888"/>
      <c r="DIF91" s="888"/>
      <c r="DIG91" s="888"/>
      <c r="DIH91" s="888"/>
      <c r="DII91" s="888"/>
      <c r="DIJ91" s="888"/>
      <c r="DIK91" s="888"/>
      <c r="DIL91" s="888"/>
      <c r="DIM91" s="888"/>
      <c r="DIN91" s="888"/>
      <c r="DIO91" s="888"/>
      <c r="DIP91" s="888"/>
      <c r="DIQ91" s="888"/>
      <c r="DIR91" s="888"/>
      <c r="DIS91" s="888"/>
      <c r="DIT91" s="888"/>
      <c r="DIU91" s="888"/>
      <c r="DIV91" s="888"/>
      <c r="DIW91" s="888"/>
      <c r="DIX91" s="888"/>
      <c r="DIY91" s="888"/>
      <c r="DIZ91" s="888"/>
      <c r="DJA91" s="888"/>
      <c r="DJB91" s="888"/>
      <c r="DJC91" s="888"/>
      <c r="DJD91" s="888"/>
      <c r="DJE91" s="888"/>
      <c r="DJF91" s="888"/>
      <c r="DJG91" s="888"/>
      <c r="DJH91" s="888"/>
      <c r="DJI91" s="888"/>
      <c r="DJJ91" s="888"/>
      <c r="DJK91" s="888"/>
      <c r="DJL91" s="888"/>
      <c r="DJM91" s="888"/>
      <c r="DJN91" s="888"/>
      <c r="DJO91" s="888"/>
      <c r="DJP91" s="888"/>
      <c r="DJQ91" s="888"/>
      <c r="DJR91" s="888"/>
      <c r="DJS91" s="888"/>
      <c r="DJT91" s="888"/>
      <c r="DJU91" s="888"/>
      <c r="DJV91" s="888"/>
      <c r="DJW91" s="888"/>
      <c r="DJX91" s="888"/>
      <c r="DJY91" s="888"/>
      <c r="DJZ91" s="888"/>
      <c r="DKA91" s="888"/>
      <c r="DKB91" s="888"/>
      <c r="DKC91" s="888"/>
      <c r="DKD91" s="888"/>
      <c r="DKE91" s="888"/>
      <c r="DKF91" s="888"/>
      <c r="DKG91" s="888"/>
      <c r="DKH91" s="888"/>
      <c r="DKI91" s="888"/>
      <c r="DKJ91" s="888"/>
      <c r="DKK91" s="888"/>
      <c r="DKL91" s="888"/>
      <c r="DKM91" s="888"/>
      <c r="DKN91" s="888"/>
      <c r="DKO91" s="888"/>
      <c r="DKP91" s="888"/>
      <c r="DKQ91" s="888"/>
      <c r="DKR91" s="888"/>
      <c r="DKS91" s="888"/>
      <c r="DKT91" s="888"/>
      <c r="DKU91" s="888"/>
      <c r="DKV91" s="888"/>
      <c r="DKW91" s="888"/>
      <c r="DKX91" s="888"/>
      <c r="DKY91" s="888"/>
      <c r="DKZ91" s="888"/>
      <c r="DLA91" s="888"/>
      <c r="DLB91" s="888"/>
      <c r="DLC91" s="888"/>
      <c r="DLD91" s="888"/>
      <c r="DLE91" s="888"/>
      <c r="DLF91" s="888"/>
      <c r="DLG91" s="888"/>
      <c r="DLH91" s="888"/>
      <c r="DLI91" s="888"/>
      <c r="DLJ91" s="888"/>
      <c r="DLK91" s="888"/>
      <c r="DLL91" s="888"/>
      <c r="DLM91" s="888"/>
      <c r="DLN91" s="888"/>
      <c r="DLO91" s="888"/>
      <c r="DLP91" s="888"/>
      <c r="DLQ91" s="888"/>
      <c r="DLR91" s="888"/>
      <c r="DLS91" s="888"/>
      <c r="DLT91" s="888"/>
      <c r="DLU91" s="888"/>
      <c r="DLV91" s="888"/>
      <c r="DLW91" s="888"/>
      <c r="DLX91" s="888"/>
      <c r="DLY91" s="888"/>
      <c r="DLZ91" s="888"/>
      <c r="DMA91" s="888"/>
      <c r="DMB91" s="888"/>
      <c r="DMC91" s="888"/>
      <c r="DMD91" s="888"/>
      <c r="DME91" s="888"/>
      <c r="DMF91" s="888"/>
      <c r="DMG91" s="888"/>
      <c r="DMH91" s="888"/>
      <c r="DMI91" s="888"/>
      <c r="DMJ91" s="888"/>
      <c r="DMK91" s="888"/>
      <c r="DML91" s="888"/>
      <c r="DMM91" s="888"/>
      <c r="DMN91" s="888"/>
      <c r="DMO91" s="888"/>
      <c r="DMP91" s="888"/>
      <c r="DMQ91" s="888"/>
      <c r="DMR91" s="888"/>
      <c r="DMS91" s="888"/>
      <c r="DMT91" s="888"/>
      <c r="DMU91" s="888"/>
      <c r="DMV91" s="888"/>
      <c r="DMW91" s="888"/>
      <c r="DMX91" s="888"/>
      <c r="DMY91" s="888"/>
      <c r="DMZ91" s="888"/>
      <c r="DNA91" s="888"/>
      <c r="DNB91" s="888"/>
      <c r="DNC91" s="888"/>
      <c r="DND91" s="888"/>
      <c r="DNE91" s="888"/>
      <c r="DNF91" s="888"/>
      <c r="DNG91" s="888"/>
      <c r="DNH91" s="888"/>
      <c r="DNI91" s="888"/>
      <c r="DNJ91" s="888"/>
      <c r="DNK91" s="888"/>
      <c r="DNL91" s="888"/>
      <c r="DNM91" s="888"/>
      <c r="DNN91" s="888"/>
      <c r="DNO91" s="888"/>
      <c r="DNP91" s="888"/>
      <c r="DNQ91" s="888"/>
      <c r="DNR91" s="888"/>
      <c r="DNS91" s="888"/>
      <c r="DNT91" s="888"/>
      <c r="DNU91" s="888"/>
      <c r="DNV91" s="888"/>
      <c r="DNW91" s="888"/>
      <c r="DNX91" s="888"/>
      <c r="DNY91" s="888"/>
      <c r="DNZ91" s="888"/>
      <c r="DOA91" s="888"/>
      <c r="DOB91" s="888"/>
      <c r="DOC91" s="888"/>
      <c r="DOD91" s="888"/>
      <c r="DOE91" s="888"/>
      <c r="DOF91" s="888"/>
      <c r="DOG91" s="888"/>
      <c r="DOH91" s="888"/>
      <c r="DOI91" s="888"/>
      <c r="DOJ91" s="888"/>
      <c r="DOK91" s="888"/>
      <c r="DOL91" s="888"/>
      <c r="DOM91" s="888"/>
      <c r="DON91" s="888"/>
      <c r="DOO91" s="888"/>
      <c r="DOP91" s="888"/>
      <c r="DOQ91" s="888"/>
      <c r="DOR91" s="888"/>
      <c r="DOS91" s="888"/>
      <c r="DOT91" s="888"/>
      <c r="DOU91" s="888"/>
      <c r="DOV91" s="888"/>
      <c r="DOW91" s="888"/>
      <c r="DOX91" s="888"/>
      <c r="DOY91" s="888"/>
      <c r="DOZ91" s="888"/>
      <c r="DPA91" s="888"/>
      <c r="DPB91" s="888"/>
      <c r="DPC91" s="888"/>
      <c r="DPD91" s="888"/>
      <c r="DPE91" s="888"/>
      <c r="DPF91" s="888"/>
      <c r="DPG91" s="888"/>
      <c r="DPH91" s="888"/>
      <c r="DPI91" s="888"/>
      <c r="DPJ91" s="888"/>
      <c r="DPK91" s="888"/>
      <c r="DPL91" s="888"/>
      <c r="DPM91" s="888"/>
      <c r="DPN91" s="888"/>
      <c r="DPO91" s="888"/>
      <c r="DPP91" s="888"/>
      <c r="DPQ91" s="888"/>
      <c r="DPR91" s="888"/>
      <c r="DPS91" s="888"/>
      <c r="DPT91" s="888"/>
      <c r="DPU91" s="888"/>
      <c r="DPV91" s="888"/>
      <c r="DPW91" s="888"/>
      <c r="DPX91" s="888"/>
      <c r="DPY91" s="888"/>
      <c r="DPZ91" s="888"/>
      <c r="DQA91" s="888"/>
      <c r="DQB91" s="888"/>
      <c r="DQC91" s="888"/>
      <c r="DQD91" s="888"/>
      <c r="DQE91" s="888"/>
      <c r="DQF91" s="888"/>
      <c r="DQG91" s="888"/>
      <c r="DQH91" s="888"/>
      <c r="DQI91" s="888"/>
      <c r="DQJ91" s="888"/>
      <c r="DQK91" s="888"/>
      <c r="DQL91" s="888"/>
      <c r="DQM91" s="888"/>
      <c r="DQN91" s="888"/>
      <c r="DQO91" s="888"/>
      <c r="DQP91" s="888"/>
      <c r="DQQ91" s="888"/>
      <c r="DQR91" s="888"/>
      <c r="DQS91" s="888"/>
      <c r="DQT91" s="888"/>
      <c r="DQU91" s="888"/>
      <c r="DQV91" s="888"/>
      <c r="DQW91" s="888"/>
      <c r="DQX91" s="888"/>
      <c r="DQY91" s="888"/>
      <c r="DQZ91" s="888"/>
      <c r="DRA91" s="888"/>
      <c r="DRB91" s="888"/>
      <c r="DRC91" s="888"/>
      <c r="DRD91" s="888"/>
      <c r="DRE91" s="888"/>
      <c r="DRF91" s="888"/>
      <c r="DRG91" s="888"/>
      <c r="DRH91" s="888"/>
      <c r="DRI91" s="888"/>
      <c r="DRJ91" s="888"/>
      <c r="DRK91" s="888"/>
      <c r="DRL91" s="888"/>
      <c r="DRM91" s="888"/>
      <c r="DRN91" s="888"/>
      <c r="DRO91" s="888"/>
      <c r="DRP91" s="888"/>
      <c r="DRQ91" s="888"/>
      <c r="DRR91" s="888"/>
      <c r="DRS91" s="888"/>
      <c r="DRT91" s="888"/>
      <c r="DRU91" s="888"/>
      <c r="DRV91" s="888"/>
      <c r="DRW91" s="888"/>
      <c r="DRX91" s="888"/>
      <c r="DRY91" s="888"/>
      <c r="DRZ91" s="888"/>
      <c r="DSA91" s="888"/>
      <c r="DSB91" s="888"/>
      <c r="DSC91" s="888"/>
      <c r="DSD91" s="888"/>
      <c r="DSE91" s="888"/>
      <c r="DSF91" s="888"/>
      <c r="DSG91" s="888"/>
      <c r="DSH91" s="888"/>
      <c r="DSI91" s="888"/>
      <c r="DSJ91" s="888"/>
      <c r="DSK91" s="888"/>
      <c r="DSL91" s="888"/>
      <c r="DSM91" s="888"/>
      <c r="DSN91" s="888"/>
      <c r="DSO91" s="888"/>
      <c r="DSP91" s="888"/>
      <c r="DSQ91" s="888"/>
      <c r="DSR91" s="888"/>
      <c r="DSS91" s="888"/>
      <c r="DST91" s="888"/>
      <c r="DSU91" s="888"/>
      <c r="DSV91" s="888"/>
      <c r="DSW91" s="888"/>
      <c r="DSX91" s="888"/>
      <c r="DSY91" s="888"/>
      <c r="DSZ91" s="888"/>
      <c r="DTA91" s="888"/>
      <c r="DTB91" s="888"/>
      <c r="DTC91" s="888"/>
      <c r="DTD91" s="888"/>
      <c r="DTE91" s="888"/>
      <c r="DTF91" s="888"/>
      <c r="DTG91" s="888"/>
      <c r="DTH91" s="888"/>
      <c r="DTI91" s="888"/>
      <c r="DTJ91" s="888"/>
      <c r="DTK91" s="888"/>
      <c r="DTL91" s="888"/>
      <c r="DTM91" s="888"/>
      <c r="DTN91" s="888"/>
      <c r="DTO91" s="888"/>
      <c r="DTP91" s="888"/>
      <c r="DTQ91" s="888"/>
      <c r="DTR91" s="888"/>
      <c r="DTS91" s="888"/>
      <c r="DTT91" s="888"/>
      <c r="DTU91" s="888"/>
      <c r="DTV91" s="888"/>
      <c r="DTW91" s="888"/>
      <c r="DTX91" s="888"/>
      <c r="DTY91" s="888"/>
      <c r="DTZ91" s="888"/>
      <c r="DUA91" s="888"/>
      <c r="DUB91" s="888"/>
      <c r="DUC91" s="888"/>
      <c r="DUD91" s="888"/>
      <c r="DUE91" s="888"/>
      <c r="DUF91" s="888"/>
      <c r="DUG91" s="888"/>
      <c r="DUH91" s="888"/>
      <c r="DUI91" s="888"/>
      <c r="DUJ91" s="888"/>
      <c r="DUK91" s="888"/>
      <c r="DUL91" s="888"/>
      <c r="DUM91" s="888"/>
      <c r="DUN91" s="888"/>
      <c r="DUO91" s="888"/>
      <c r="DUP91" s="888"/>
      <c r="DUQ91" s="888"/>
      <c r="DUR91" s="888"/>
      <c r="DUS91" s="888"/>
      <c r="DUT91" s="888"/>
      <c r="DUU91" s="888"/>
      <c r="DUV91" s="888"/>
      <c r="DUW91" s="888"/>
      <c r="DUX91" s="888"/>
      <c r="DUY91" s="888"/>
      <c r="DUZ91" s="888"/>
      <c r="DVA91" s="888"/>
      <c r="DVB91" s="888"/>
      <c r="DVC91" s="888"/>
      <c r="DVD91" s="888"/>
      <c r="DVE91" s="888"/>
      <c r="DVF91" s="888"/>
      <c r="DVG91" s="888"/>
      <c r="DVH91" s="888"/>
      <c r="DVI91" s="888"/>
      <c r="DVJ91" s="888"/>
      <c r="DVK91" s="888"/>
      <c r="DVL91" s="888"/>
      <c r="DVM91" s="888"/>
      <c r="DVN91" s="888"/>
      <c r="DVO91" s="888"/>
      <c r="DVP91" s="888"/>
      <c r="DVQ91" s="888"/>
      <c r="DVR91" s="888"/>
      <c r="DVS91" s="888"/>
      <c r="DVT91" s="888"/>
      <c r="DVU91" s="888"/>
      <c r="DVV91" s="888"/>
      <c r="DVW91" s="888"/>
      <c r="DVX91" s="888"/>
      <c r="DVY91" s="888"/>
      <c r="DVZ91" s="888"/>
      <c r="DWA91" s="888"/>
      <c r="DWB91" s="888"/>
      <c r="DWC91" s="888"/>
      <c r="DWD91" s="888"/>
      <c r="DWE91" s="888"/>
      <c r="DWF91" s="888"/>
      <c r="DWG91" s="888"/>
      <c r="DWH91" s="888"/>
      <c r="DWI91" s="888"/>
      <c r="DWJ91" s="888"/>
      <c r="DWK91" s="888"/>
      <c r="DWL91" s="888"/>
      <c r="DWM91" s="888"/>
      <c r="DWN91" s="888"/>
      <c r="DWO91" s="888"/>
      <c r="DWP91" s="888"/>
      <c r="DWQ91" s="888"/>
      <c r="DWR91" s="888"/>
      <c r="DWS91" s="888"/>
      <c r="DWT91" s="888"/>
      <c r="DWU91" s="888"/>
      <c r="DWV91" s="888"/>
      <c r="DWW91" s="888"/>
      <c r="DWX91" s="888"/>
      <c r="DWY91" s="888"/>
      <c r="DWZ91" s="888"/>
      <c r="DXA91" s="888"/>
      <c r="DXB91" s="888"/>
      <c r="DXC91" s="888"/>
      <c r="DXD91" s="888"/>
      <c r="DXE91" s="888"/>
      <c r="DXF91" s="888"/>
      <c r="DXG91" s="888"/>
      <c r="DXH91" s="888"/>
      <c r="DXI91" s="888"/>
      <c r="DXJ91" s="888"/>
      <c r="DXK91" s="888"/>
      <c r="DXL91" s="888"/>
      <c r="DXM91" s="888"/>
      <c r="DXN91" s="888"/>
      <c r="DXO91" s="888"/>
      <c r="DXP91" s="888"/>
      <c r="DXQ91" s="888"/>
      <c r="DXR91" s="888"/>
      <c r="DXS91" s="888"/>
      <c r="DXT91" s="888"/>
      <c r="DXU91" s="888"/>
      <c r="DXV91" s="888"/>
      <c r="DXW91" s="888"/>
      <c r="DXX91" s="888"/>
      <c r="DXY91" s="888"/>
      <c r="DXZ91" s="888"/>
      <c r="DYA91" s="888"/>
      <c r="DYB91" s="888"/>
      <c r="DYC91" s="888"/>
      <c r="DYD91" s="888"/>
      <c r="DYE91" s="888"/>
      <c r="DYF91" s="888"/>
      <c r="DYG91" s="888"/>
      <c r="DYH91" s="888"/>
      <c r="DYI91" s="888"/>
      <c r="DYJ91" s="888"/>
      <c r="DYK91" s="888"/>
      <c r="DYL91" s="888"/>
      <c r="DYM91" s="888"/>
      <c r="DYN91" s="888"/>
      <c r="DYO91" s="888"/>
      <c r="DYP91" s="888"/>
      <c r="DYQ91" s="888"/>
      <c r="DYR91" s="888"/>
      <c r="DYS91" s="888"/>
      <c r="DYT91" s="888"/>
      <c r="DYU91" s="888"/>
      <c r="DYV91" s="888"/>
      <c r="DYW91" s="888"/>
      <c r="DYX91" s="888"/>
      <c r="DYY91" s="888"/>
      <c r="DYZ91" s="888"/>
      <c r="DZA91" s="888"/>
      <c r="DZB91" s="888"/>
      <c r="DZC91" s="888"/>
      <c r="DZD91" s="888"/>
      <c r="DZE91" s="888"/>
      <c r="DZF91" s="888"/>
      <c r="DZG91" s="888"/>
      <c r="DZH91" s="888"/>
      <c r="DZI91" s="888"/>
      <c r="DZJ91" s="888"/>
      <c r="DZK91" s="888"/>
      <c r="DZL91" s="888"/>
      <c r="DZM91" s="888"/>
      <c r="DZN91" s="888"/>
      <c r="DZO91" s="888"/>
      <c r="DZP91" s="888"/>
      <c r="DZQ91" s="888"/>
      <c r="DZR91" s="888"/>
      <c r="DZS91" s="888"/>
      <c r="DZT91" s="888"/>
      <c r="DZU91" s="888"/>
      <c r="DZV91" s="888"/>
      <c r="DZW91" s="888"/>
      <c r="DZX91" s="888"/>
      <c r="DZY91" s="888"/>
      <c r="DZZ91" s="888"/>
      <c r="EAA91" s="888"/>
      <c r="EAB91" s="888"/>
      <c r="EAC91" s="888"/>
      <c r="EAD91" s="888"/>
      <c r="EAE91" s="888"/>
      <c r="EAF91" s="888"/>
      <c r="EAG91" s="888"/>
      <c r="EAH91" s="888"/>
      <c r="EAI91" s="888"/>
      <c r="EAJ91" s="888"/>
      <c r="EAK91" s="888"/>
      <c r="EAL91" s="888"/>
      <c r="EAM91" s="888"/>
      <c r="EAN91" s="888"/>
      <c r="EAO91" s="888"/>
      <c r="EAP91" s="888"/>
      <c r="EAQ91" s="888"/>
      <c r="EAR91" s="888"/>
      <c r="EAS91" s="888"/>
      <c r="EAT91" s="888"/>
      <c r="EAU91" s="888"/>
      <c r="EAV91" s="888"/>
      <c r="EAW91" s="888"/>
      <c r="EAX91" s="888"/>
      <c r="EAY91" s="888"/>
      <c r="EAZ91" s="888"/>
      <c r="EBA91" s="888"/>
      <c r="EBB91" s="888"/>
      <c r="EBC91" s="888"/>
      <c r="EBD91" s="888"/>
      <c r="EBE91" s="888"/>
      <c r="EBF91" s="888"/>
      <c r="EBG91" s="888"/>
      <c r="EBH91" s="888"/>
      <c r="EBI91" s="888"/>
      <c r="EBJ91" s="888"/>
      <c r="EBK91" s="888"/>
      <c r="EBL91" s="888"/>
      <c r="EBM91" s="888"/>
      <c r="EBN91" s="888"/>
      <c r="EBO91" s="888"/>
      <c r="EBP91" s="888"/>
      <c r="EBQ91" s="888"/>
      <c r="EBR91" s="888"/>
      <c r="EBS91" s="888"/>
      <c r="EBT91" s="888"/>
      <c r="EBU91" s="888"/>
      <c r="EBV91" s="888"/>
      <c r="EBW91" s="888"/>
      <c r="EBX91" s="888"/>
      <c r="EBY91" s="888"/>
      <c r="EBZ91" s="888"/>
      <c r="ECA91" s="888"/>
      <c r="ECB91" s="888"/>
      <c r="ECC91" s="888"/>
      <c r="ECD91" s="888"/>
      <c r="ECE91" s="888"/>
      <c r="ECF91" s="888"/>
      <c r="ECG91" s="888"/>
      <c r="ECH91" s="888"/>
      <c r="ECI91" s="888"/>
      <c r="ECJ91" s="888"/>
      <c r="ECK91" s="888"/>
      <c r="ECL91" s="888"/>
      <c r="ECM91" s="888"/>
      <c r="ECN91" s="888"/>
      <c r="ECO91" s="888"/>
      <c r="ECP91" s="888"/>
      <c r="ECQ91" s="888"/>
      <c r="ECR91" s="888"/>
      <c r="ECS91" s="888"/>
      <c r="ECT91" s="888"/>
      <c r="ECU91" s="888"/>
      <c r="ECV91" s="888"/>
      <c r="ECW91" s="888"/>
      <c r="ECX91" s="888"/>
      <c r="ECY91" s="888"/>
      <c r="ECZ91" s="888"/>
      <c r="EDA91" s="888"/>
      <c r="EDB91" s="888"/>
      <c r="EDC91" s="888"/>
      <c r="EDD91" s="888"/>
      <c r="EDE91" s="888"/>
      <c r="EDF91" s="888"/>
      <c r="EDG91" s="888"/>
      <c r="EDH91" s="888"/>
      <c r="EDI91" s="888"/>
      <c r="EDJ91" s="888"/>
      <c r="EDK91" s="888"/>
      <c r="EDL91" s="888"/>
      <c r="EDM91" s="888"/>
      <c r="EDN91" s="888"/>
      <c r="EDO91" s="888"/>
      <c r="EDP91" s="888"/>
      <c r="EDQ91" s="888"/>
      <c r="EDR91" s="888"/>
      <c r="EDS91" s="888"/>
      <c r="EDT91" s="888"/>
      <c r="EDU91" s="888"/>
      <c r="EDV91" s="888"/>
      <c r="EDW91" s="888"/>
      <c r="EDX91" s="888"/>
      <c r="EDY91" s="888"/>
      <c r="EDZ91" s="888"/>
      <c r="EEA91" s="888"/>
      <c r="EEB91" s="888"/>
      <c r="EEC91" s="888"/>
      <c r="EED91" s="888"/>
      <c r="EEE91" s="888"/>
      <c r="EEF91" s="888"/>
      <c r="EEG91" s="888"/>
      <c r="EEH91" s="888"/>
      <c r="EEI91" s="888"/>
      <c r="EEJ91" s="888"/>
      <c r="EEK91" s="888"/>
      <c r="EEL91" s="888"/>
      <c r="EEM91" s="888"/>
      <c r="EEN91" s="888"/>
      <c r="EEO91" s="888"/>
      <c r="EEP91" s="888"/>
      <c r="EEQ91" s="888"/>
      <c r="EER91" s="888"/>
      <c r="EES91" s="888"/>
      <c r="EET91" s="888"/>
      <c r="EEU91" s="888"/>
      <c r="EEV91" s="888"/>
      <c r="EEW91" s="888"/>
      <c r="EEX91" s="888"/>
      <c r="EEY91" s="888"/>
      <c r="EEZ91" s="888"/>
      <c r="EFA91" s="888"/>
      <c r="EFB91" s="888"/>
      <c r="EFC91" s="888"/>
      <c r="EFD91" s="888"/>
      <c r="EFE91" s="888"/>
      <c r="EFF91" s="888"/>
      <c r="EFG91" s="888"/>
      <c r="EFH91" s="888"/>
      <c r="EFI91" s="888"/>
      <c r="EFJ91" s="888"/>
      <c r="EFK91" s="888"/>
      <c r="EFL91" s="888"/>
      <c r="EFM91" s="888"/>
      <c r="EFN91" s="888"/>
      <c r="EFO91" s="888"/>
      <c r="EFP91" s="888"/>
      <c r="EFQ91" s="888"/>
      <c r="EFR91" s="888"/>
      <c r="EFS91" s="888"/>
      <c r="EFT91" s="888"/>
      <c r="EFU91" s="888"/>
      <c r="EFV91" s="888"/>
      <c r="EFW91" s="888"/>
      <c r="EFX91" s="888"/>
      <c r="EFY91" s="888"/>
      <c r="EFZ91" s="888"/>
      <c r="EGA91" s="888"/>
      <c r="EGB91" s="888"/>
      <c r="EGC91" s="888"/>
      <c r="EGD91" s="888"/>
      <c r="EGE91" s="888"/>
      <c r="EGF91" s="888"/>
      <c r="EGG91" s="888"/>
      <c r="EGH91" s="888"/>
      <c r="EGI91" s="888"/>
      <c r="EGJ91" s="888"/>
      <c r="EGK91" s="888"/>
      <c r="EGL91" s="888"/>
      <c r="EGM91" s="888"/>
      <c r="EGN91" s="888"/>
      <c r="EGO91" s="888"/>
      <c r="EGP91" s="888"/>
      <c r="EGQ91" s="888"/>
      <c r="EGR91" s="888"/>
      <c r="EGS91" s="888"/>
      <c r="EGT91" s="888"/>
      <c r="EGU91" s="888"/>
      <c r="EGV91" s="888"/>
      <c r="EGW91" s="888"/>
      <c r="EGX91" s="888"/>
      <c r="EGY91" s="888"/>
      <c r="EGZ91" s="888"/>
      <c r="EHA91" s="888"/>
      <c r="EHB91" s="888"/>
      <c r="EHC91" s="888"/>
      <c r="EHD91" s="888"/>
      <c r="EHE91" s="888"/>
      <c r="EHF91" s="888"/>
      <c r="EHG91" s="888"/>
      <c r="EHH91" s="888"/>
      <c r="EHI91" s="888"/>
      <c r="EHJ91" s="888"/>
      <c r="EHK91" s="888"/>
      <c r="EHL91" s="888"/>
      <c r="EHM91" s="888"/>
      <c r="EHN91" s="888"/>
      <c r="EHO91" s="888"/>
      <c r="EHP91" s="888"/>
      <c r="EHQ91" s="888"/>
      <c r="EHR91" s="888"/>
      <c r="EHS91" s="888"/>
      <c r="EHT91" s="888"/>
      <c r="EHU91" s="888"/>
      <c r="EHV91" s="888"/>
      <c r="EHW91" s="888"/>
      <c r="EHX91" s="888"/>
      <c r="EHY91" s="888"/>
      <c r="EHZ91" s="888"/>
      <c r="EIA91" s="888"/>
      <c r="EIB91" s="888"/>
      <c r="EIC91" s="888"/>
      <c r="EID91" s="888"/>
      <c r="EIE91" s="888"/>
      <c r="EIF91" s="888"/>
      <c r="EIG91" s="888"/>
      <c r="EIH91" s="888"/>
      <c r="EII91" s="888"/>
      <c r="EIJ91" s="888"/>
      <c r="EIK91" s="888"/>
      <c r="EIL91" s="888"/>
      <c r="EIM91" s="888"/>
      <c r="EIN91" s="888"/>
      <c r="EIO91" s="888"/>
      <c r="EIP91" s="888"/>
      <c r="EIQ91" s="888"/>
      <c r="EIR91" s="888"/>
      <c r="EIS91" s="888"/>
      <c r="EIT91" s="888"/>
      <c r="EIU91" s="888"/>
      <c r="EIV91" s="888"/>
      <c r="EIW91" s="888"/>
      <c r="EIX91" s="888"/>
      <c r="EIY91" s="888"/>
      <c r="EIZ91" s="888"/>
      <c r="EJA91" s="888"/>
      <c r="EJB91" s="888"/>
      <c r="EJC91" s="888"/>
      <c r="EJD91" s="888"/>
      <c r="EJE91" s="888"/>
      <c r="EJF91" s="888"/>
      <c r="EJG91" s="888"/>
      <c r="EJH91" s="888"/>
      <c r="EJI91" s="888"/>
      <c r="EJJ91" s="888"/>
      <c r="EJK91" s="888"/>
      <c r="EJL91" s="888"/>
      <c r="EJM91" s="888"/>
      <c r="EJN91" s="888"/>
      <c r="EJO91" s="888"/>
      <c r="EJP91" s="888"/>
      <c r="EJQ91" s="888"/>
      <c r="EJR91" s="888"/>
      <c r="EJS91" s="888"/>
      <c r="EJT91" s="888"/>
      <c r="EJU91" s="888"/>
      <c r="EJV91" s="888"/>
      <c r="EJW91" s="888"/>
      <c r="EJX91" s="888"/>
      <c r="EJY91" s="888"/>
      <c r="EJZ91" s="888"/>
      <c r="EKA91" s="888"/>
      <c r="EKB91" s="888"/>
      <c r="EKC91" s="888"/>
      <c r="EKD91" s="888"/>
      <c r="EKE91" s="888"/>
      <c r="EKF91" s="888"/>
      <c r="EKG91" s="888"/>
      <c r="EKH91" s="888"/>
      <c r="EKI91" s="888"/>
      <c r="EKJ91" s="888"/>
      <c r="EKK91" s="888"/>
      <c r="EKL91" s="888"/>
      <c r="EKM91" s="888"/>
      <c r="EKN91" s="888"/>
      <c r="EKO91" s="888"/>
      <c r="EKP91" s="888"/>
      <c r="EKQ91" s="888"/>
      <c r="EKR91" s="888"/>
      <c r="EKS91" s="888"/>
      <c r="EKT91" s="888"/>
      <c r="EKU91" s="888"/>
      <c r="EKV91" s="888"/>
      <c r="EKW91" s="888"/>
      <c r="EKX91" s="888"/>
      <c r="EKY91" s="888"/>
      <c r="EKZ91" s="888"/>
      <c r="ELA91" s="888"/>
      <c r="ELB91" s="888"/>
      <c r="ELC91" s="888"/>
      <c r="ELD91" s="888"/>
      <c r="ELE91" s="888"/>
      <c r="ELF91" s="888"/>
      <c r="ELG91" s="888"/>
      <c r="ELH91" s="888"/>
      <c r="ELI91" s="888"/>
      <c r="ELJ91" s="888"/>
      <c r="ELK91" s="888"/>
      <c r="ELL91" s="888"/>
      <c r="ELM91" s="888"/>
      <c r="ELN91" s="888"/>
      <c r="ELO91" s="888"/>
      <c r="ELP91" s="888"/>
      <c r="ELQ91" s="888"/>
      <c r="ELR91" s="888"/>
      <c r="ELS91" s="888"/>
      <c r="ELT91" s="888"/>
      <c r="ELU91" s="888"/>
      <c r="ELV91" s="888"/>
      <c r="ELW91" s="888"/>
      <c r="ELX91" s="888"/>
      <c r="ELY91" s="888"/>
      <c r="ELZ91" s="888"/>
      <c r="EMA91" s="888"/>
      <c r="EMB91" s="888"/>
      <c r="EMC91" s="888"/>
      <c r="EMD91" s="888"/>
      <c r="EME91" s="888"/>
      <c r="EMF91" s="888"/>
      <c r="EMG91" s="888"/>
      <c r="EMH91" s="888"/>
      <c r="EMI91" s="888"/>
      <c r="EMJ91" s="888"/>
      <c r="EMK91" s="888"/>
      <c r="EML91" s="888"/>
      <c r="EMM91" s="888"/>
      <c r="EMN91" s="888"/>
      <c r="EMO91" s="888"/>
      <c r="EMP91" s="888"/>
      <c r="EMQ91" s="888"/>
      <c r="EMR91" s="888"/>
      <c r="EMS91" s="888"/>
      <c r="EMT91" s="888"/>
      <c r="EMU91" s="888"/>
      <c r="EMV91" s="888"/>
      <c r="EMW91" s="888"/>
      <c r="EMX91" s="888"/>
      <c r="EMY91" s="888"/>
      <c r="EMZ91" s="888"/>
      <c r="ENA91" s="888"/>
      <c r="ENB91" s="888"/>
      <c r="ENC91" s="888"/>
      <c r="END91" s="888"/>
      <c r="ENE91" s="888"/>
      <c r="ENF91" s="888"/>
      <c r="ENG91" s="888"/>
      <c r="ENH91" s="888"/>
      <c r="ENI91" s="888"/>
      <c r="ENJ91" s="888"/>
      <c r="ENK91" s="888"/>
      <c r="ENL91" s="888"/>
      <c r="ENM91" s="888"/>
      <c r="ENN91" s="888"/>
      <c r="ENO91" s="888"/>
      <c r="ENP91" s="888"/>
      <c r="ENQ91" s="888"/>
      <c r="ENR91" s="888"/>
      <c r="ENS91" s="888"/>
      <c r="ENT91" s="888"/>
      <c r="ENU91" s="888"/>
      <c r="ENV91" s="888"/>
      <c r="ENW91" s="888"/>
      <c r="ENX91" s="888"/>
      <c r="ENY91" s="888"/>
      <c r="ENZ91" s="888"/>
      <c r="EOA91" s="888"/>
      <c r="EOB91" s="888"/>
      <c r="EOC91" s="888"/>
      <c r="EOD91" s="888"/>
      <c r="EOE91" s="888"/>
      <c r="EOF91" s="888"/>
      <c r="EOG91" s="888"/>
      <c r="EOH91" s="888"/>
      <c r="EOI91" s="888"/>
      <c r="EOJ91" s="888"/>
      <c r="EOK91" s="888"/>
      <c r="EOL91" s="888"/>
      <c r="EOM91" s="888"/>
      <c r="EON91" s="888"/>
      <c r="EOO91" s="888"/>
      <c r="EOP91" s="888"/>
      <c r="EOQ91" s="888"/>
      <c r="EOR91" s="888"/>
      <c r="EOS91" s="888"/>
      <c r="EOT91" s="888"/>
      <c r="EOU91" s="888"/>
      <c r="EOV91" s="888"/>
      <c r="EOW91" s="888"/>
      <c r="EOX91" s="888"/>
      <c r="EOY91" s="888"/>
      <c r="EOZ91" s="888"/>
      <c r="EPA91" s="888"/>
      <c r="EPB91" s="888"/>
      <c r="EPC91" s="888"/>
      <c r="EPD91" s="888"/>
      <c r="EPE91" s="888"/>
      <c r="EPF91" s="888"/>
      <c r="EPG91" s="888"/>
      <c r="EPH91" s="888"/>
      <c r="EPI91" s="888"/>
      <c r="EPJ91" s="888"/>
      <c r="EPK91" s="888"/>
      <c r="EPL91" s="888"/>
      <c r="EPM91" s="888"/>
      <c r="EPN91" s="888"/>
      <c r="EPO91" s="888"/>
      <c r="EPP91" s="888"/>
      <c r="EPQ91" s="888"/>
      <c r="EPR91" s="888"/>
      <c r="EPS91" s="888"/>
      <c r="EPT91" s="888"/>
      <c r="EPU91" s="888"/>
      <c r="EPV91" s="888"/>
      <c r="EPW91" s="888"/>
      <c r="EPX91" s="888"/>
      <c r="EPY91" s="888"/>
      <c r="EPZ91" s="888"/>
      <c r="EQA91" s="888"/>
      <c r="EQB91" s="888"/>
      <c r="EQC91" s="888"/>
      <c r="EQD91" s="888"/>
      <c r="EQE91" s="888"/>
      <c r="EQF91" s="888"/>
      <c r="EQG91" s="888"/>
      <c r="EQH91" s="888"/>
      <c r="EQI91" s="888"/>
      <c r="EQJ91" s="888"/>
      <c r="EQK91" s="888"/>
      <c r="EQL91" s="888"/>
      <c r="EQM91" s="888"/>
      <c r="EQN91" s="888"/>
      <c r="EQO91" s="888"/>
      <c r="EQP91" s="888"/>
      <c r="EQQ91" s="888"/>
      <c r="EQR91" s="888"/>
      <c r="EQS91" s="888"/>
      <c r="EQT91" s="888"/>
      <c r="EQU91" s="888"/>
      <c r="EQV91" s="888"/>
      <c r="EQW91" s="888"/>
      <c r="EQX91" s="888"/>
      <c r="EQY91" s="888"/>
      <c r="EQZ91" s="888"/>
      <c r="ERA91" s="888"/>
      <c r="ERB91" s="888"/>
      <c r="ERC91" s="888"/>
      <c r="ERD91" s="888"/>
      <c r="ERE91" s="888"/>
      <c r="ERF91" s="888"/>
      <c r="ERG91" s="888"/>
      <c r="ERH91" s="888"/>
      <c r="ERI91" s="888"/>
      <c r="ERJ91" s="888"/>
      <c r="ERK91" s="888"/>
      <c r="ERL91" s="888"/>
      <c r="ERM91" s="888"/>
      <c r="ERN91" s="888"/>
      <c r="ERO91" s="888"/>
      <c r="ERP91" s="888"/>
      <c r="ERQ91" s="888"/>
      <c r="ERR91" s="888"/>
      <c r="ERS91" s="888"/>
      <c r="ERT91" s="888"/>
      <c r="ERU91" s="888"/>
      <c r="ERV91" s="888"/>
      <c r="ERW91" s="888"/>
      <c r="ERX91" s="888"/>
      <c r="ERY91" s="888"/>
      <c r="ERZ91" s="888"/>
      <c r="ESA91" s="888"/>
      <c r="ESB91" s="888"/>
      <c r="ESC91" s="888"/>
      <c r="ESD91" s="888"/>
      <c r="ESE91" s="888"/>
      <c r="ESF91" s="888"/>
      <c r="ESG91" s="888"/>
      <c r="ESH91" s="888"/>
      <c r="ESI91" s="888"/>
      <c r="ESJ91" s="888"/>
      <c r="ESK91" s="888"/>
      <c r="ESL91" s="888"/>
      <c r="ESM91" s="888"/>
      <c r="ESN91" s="888"/>
      <c r="ESO91" s="888"/>
      <c r="ESP91" s="888"/>
      <c r="ESQ91" s="888"/>
      <c r="ESR91" s="888"/>
      <c r="ESS91" s="888"/>
      <c r="EST91" s="888"/>
      <c r="ESU91" s="888"/>
      <c r="ESV91" s="888"/>
      <c r="ESW91" s="888"/>
      <c r="ESX91" s="888"/>
      <c r="ESY91" s="888"/>
      <c r="ESZ91" s="888"/>
      <c r="ETA91" s="888"/>
      <c r="ETB91" s="888"/>
      <c r="ETC91" s="888"/>
      <c r="ETD91" s="888"/>
      <c r="ETE91" s="888"/>
      <c r="ETF91" s="888"/>
      <c r="ETG91" s="888"/>
      <c r="ETH91" s="888"/>
      <c r="ETI91" s="888"/>
      <c r="ETJ91" s="888"/>
      <c r="ETK91" s="888"/>
      <c r="ETL91" s="888"/>
      <c r="ETM91" s="888"/>
      <c r="ETN91" s="888"/>
      <c r="ETO91" s="888"/>
      <c r="ETP91" s="888"/>
      <c r="ETQ91" s="888"/>
      <c r="ETR91" s="888"/>
      <c r="ETS91" s="888"/>
      <c r="ETT91" s="888"/>
      <c r="ETU91" s="888"/>
      <c r="ETV91" s="888"/>
      <c r="ETW91" s="888"/>
      <c r="ETX91" s="888"/>
      <c r="ETY91" s="888"/>
      <c r="ETZ91" s="888"/>
      <c r="EUA91" s="888"/>
      <c r="EUB91" s="888"/>
      <c r="EUC91" s="888"/>
      <c r="EUD91" s="888"/>
      <c r="EUE91" s="888"/>
      <c r="EUF91" s="888"/>
      <c r="EUG91" s="888"/>
      <c r="EUH91" s="888"/>
      <c r="EUI91" s="888"/>
      <c r="EUJ91" s="888"/>
      <c r="EUK91" s="888"/>
      <c r="EUL91" s="888"/>
      <c r="EUM91" s="888"/>
      <c r="EUN91" s="888"/>
      <c r="EUO91" s="888"/>
      <c r="EUP91" s="888"/>
      <c r="EUQ91" s="888"/>
      <c r="EUR91" s="888"/>
      <c r="EUS91" s="888"/>
      <c r="EUT91" s="888"/>
      <c r="EUU91" s="888"/>
      <c r="EUV91" s="888"/>
      <c r="EUW91" s="888"/>
      <c r="EUX91" s="888"/>
      <c r="EUY91" s="888"/>
      <c r="EUZ91" s="888"/>
      <c r="EVA91" s="888"/>
      <c r="EVB91" s="888"/>
      <c r="EVC91" s="888"/>
      <c r="EVD91" s="888"/>
      <c r="EVE91" s="888"/>
      <c r="EVF91" s="888"/>
      <c r="EVG91" s="888"/>
      <c r="EVH91" s="888"/>
      <c r="EVI91" s="888"/>
      <c r="EVJ91" s="888"/>
      <c r="EVK91" s="888"/>
      <c r="EVL91" s="888"/>
      <c r="EVM91" s="888"/>
      <c r="EVN91" s="888"/>
      <c r="EVO91" s="888"/>
      <c r="EVP91" s="888"/>
      <c r="EVQ91" s="888"/>
      <c r="EVR91" s="888"/>
      <c r="EVS91" s="888"/>
      <c r="EVT91" s="888"/>
      <c r="EVU91" s="888"/>
      <c r="EVV91" s="888"/>
      <c r="EVW91" s="888"/>
      <c r="EVX91" s="888"/>
      <c r="EVY91" s="888"/>
      <c r="EVZ91" s="888"/>
      <c r="EWA91" s="888"/>
      <c r="EWB91" s="888"/>
      <c r="EWC91" s="888"/>
      <c r="EWD91" s="888"/>
      <c r="EWE91" s="888"/>
      <c r="EWF91" s="888"/>
      <c r="EWG91" s="888"/>
      <c r="EWH91" s="888"/>
      <c r="EWI91" s="888"/>
      <c r="EWJ91" s="888"/>
      <c r="EWK91" s="888"/>
      <c r="EWL91" s="888"/>
      <c r="EWM91" s="888"/>
      <c r="EWN91" s="888"/>
      <c r="EWO91" s="888"/>
      <c r="EWP91" s="888"/>
      <c r="EWQ91" s="888"/>
      <c r="EWR91" s="888"/>
      <c r="EWS91" s="888"/>
      <c r="EWT91" s="888"/>
      <c r="EWU91" s="888"/>
      <c r="EWV91" s="888"/>
      <c r="EWW91" s="888"/>
      <c r="EWX91" s="888"/>
      <c r="EWY91" s="888"/>
      <c r="EWZ91" s="888"/>
      <c r="EXA91" s="888"/>
      <c r="EXB91" s="888"/>
      <c r="EXC91" s="888"/>
      <c r="EXD91" s="888"/>
      <c r="EXE91" s="888"/>
      <c r="EXF91" s="888"/>
      <c r="EXG91" s="888"/>
      <c r="EXH91" s="888"/>
      <c r="EXI91" s="888"/>
      <c r="EXJ91" s="888"/>
      <c r="EXK91" s="888"/>
      <c r="EXL91" s="888"/>
      <c r="EXM91" s="888"/>
      <c r="EXN91" s="888"/>
      <c r="EXO91" s="888"/>
      <c r="EXP91" s="888"/>
      <c r="EXQ91" s="888"/>
      <c r="EXR91" s="888"/>
      <c r="EXS91" s="888"/>
      <c r="EXT91" s="888"/>
      <c r="EXU91" s="888"/>
      <c r="EXV91" s="888"/>
      <c r="EXW91" s="888"/>
      <c r="EXX91" s="888"/>
      <c r="EXY91" s="888"/>
      <c r="EXZ91" s="888"/>
      <c r="EYA91" s="888"/>
      <c r="EYB91" s="888"/>
      <c r="EYC91" s="888"/>
      <c r="EYD91" s="888"/>
      <c r="EYE91" s="888"/>
      <c r="EYF91" s="888"/>
      <c r="EYG91" s="888"/>
      <c r="EYH91" s="888"/>
      <c r="EYI91" s="888"/>
      <c r="EYJ91" s="888"/>
      <c r="EYK91" s="888"/>
      <c r="EYL91" s="888"/>
      <c r="EYM91" s="888"/>
      <c r="EYN91" s="888"/>
      <c r="EYO91" s="888"/>
      <c r="EYP91" s="888"/>
      <c r="EYQ91" s="888"/>
      <c r="EYR91" s="888"/>
      <c r="EYS91" s="888"/>
      <c r="EYT91" s="888"/>
      <c r="EYU91" s="888"/>
      <c r="EYV91" s="888"/>
      <c r="EYW91" s="888"/>
      <c r="EYX91" s="888"/>
      <c r="EYY91" s="888"/>
      <c r="EYZ91" s="888"/>
      <c r="EZA91" s="888"/>
      <c r="EZB91" s="888"/>
      <c r="EZC91" s="888"/>
      <c r="EZD91" s="888"/>
      <c r="EZE91" s="888"/>
      <c r="EZF91" s="888"/>
      <c r="EZG91" s="888"/>
      <c r="EZH91" s="888"/>
      <c r="EZI91" s="888"/>
      <c r="EZJ91" s="888"/>
      <c r="EZK91" s="888"/>
      <c r="EZL91" s="888"/>
      <c r="EZM91" s="888"/>
      <c r="EZN91" s="888"/>
      <c r="EZO91" s="888"/>
      <c r="EZP91" s="888"/>
      <c r="EZQ91" s="888"/>
      <c r="EZR91" s="888"/>
      <c r="EZS91" s="888"/>
      <c r="EZT91" s="888"/>
      <c r="EZU91" s="888"/>
      <c r="EZV91" s="888"/>
      <c r="EZW91" s="888"/>
      <c r="EZX91" s="888"/>
      <c r="EZY91" s="888"/>
      <c r="EZZ91" s="888"/>
      <c r="FAA91" s="888"/>
      <c r="FAB91" s="888"/>
      <c r="FAC91" s="888"/>
      <c r="FAD91" s="888"/>
      <c r="FAE91" s="888"/>
      <c r="FAF91" s="888"/>
      <c r="FAG91" s="888"/>
      <c r="FAH91" s="888"/>
      <c r="FAI91" s="888"/>
      <c r="FAJ91" s="888"/>
      <c r="FAK91" s="888"/>
      <c r="FAL91" s="888"/>
      <c r="FAM91" s="888"/>
      <c r="FAN91" s="888"/>
      <c r="FAO91" s="888"/>
      <c r="FAP91" s="888"/>
      <c r="FAQ91" s="888"/>
      <c r="FAR91" s="888"/>
      <c r="FAS91" s="888"/>
      <c r="FAT91" s="888"/>
      <c r="FAU91" s="888"/>
      <c r="FAV91" s="888"/>
      <c r="FAW91" s="888"/>
      <c r="FAX91" s="888"/>
      <c r="FAY91" s="888"/>
      <c r="FAZ91" s="888"/>
      <c r="FBA91" s="888"/>
      <c r="FBB91" s="888"/>
      <c r="FBC91" s="888"/>
      <c r="FBD91" s="888"/>
      <c r="FBE91" s="888"/>
      <c r="FBF91" s="888"/>
      <c r="FBG91" s="888"/>
      <c r="FBH91" s="888"/>
      <c r="FBI91" s="888"/>
      <c r="FBJ91" s="888"/>
      <c r="FBK91" s="888"/>
      <c r="FBL91" s="888"/>
      <c r="FBM91" s="888"/>
      <c r="FBN91" s="888"/>
      <c r="FBO91" s="888"/>
      <c r="FBP91" s="888"/>
      <c r="FBQ91" s="888"/>
      <c r="FBR91" s="888"/>
      <c r="FBS91" s="888"/>
      <c r="FBT91" s="888"/>
      <c r="FBU91" s="888"/>
      <c r="FBV91" s="888"/>
      <c r="FBW91" s="888"/>
      <c r="FBX91" s="888"/>
      <c r="FBY91" s="888"/>
      <c r="FBZ91" s="888"/>
      <c r="FCA91" s="888"/>
      <c r="FCB91" s="888"/>
      <c r="FCC91" s="888"/>
      <c r="FCD91" s="888"/>
      <c r="FCE91" s="888"/>
      <c r="FCF91" s="888"/>
      <c r="FCG91" s="888"/>
      <c r="FCH91" s="888"/>
      <c r="FCI91" s="888"/>
      <c r="FCJ91" s="888"/>
      <c r="FCK91" s="888"/>
      <c r="FCL91" s="888"/>
      <c r="FCM91" s="888"/>
      <c r="FCN91" s="888"/>
      <c r="FCO91" s="888"/>
      <c r="FCP91" s="888"/>
      <c r="FCQ91" s="888"/>
      <c r="FCR91" s="888"/>
      <c r="FCS91" s="888"/>
      <c r="FCT91" s="888"/>
      <c r="FCU91" s="888"/>
      <c r="FCV91" s="888"/>
      <c r="FCW91" s="888"/>
      <c r="FCX91" s="888"/>
      <c r="FCY91" s="888"/>
      <c r="FCZ91" s="888"/>
      <c r="FDA91" s="888"/>
      <c r="FDB91" s="888"/>
      <c r="FDC91" s="888"/>
      <c r="FDD91" s="888"/>
      <c r="FDE91" s="888"/>
      <c r="FDF91" s="888"/>
      <c r="FDG91" s="888"/>
      <c r="FDH91" s="888"/>
      <c r="FDI91" s="888"/>
      <c r="FDJ91" s="888"/>
      <c r="FDK91" s="888"/>
      <c r="FDL91" s="888"/>
      <c r="FDM91" s="888"/>
      <c r="FDN91" s="888"/>
      <c r="FDO91" s="888"/>
      <c r="FDP91" s="888"/>
      <c r="FDQ91" s="888"/>
      <c r="FDR91" s="888"/>
      <c r="FDS91" s="888"/>
      <c r="FDT91" s="888"/>
      <c r="FDU91" s="888"/>
      <c r="FDV91" s="888"/>
      <c r="FDW91" s="888"/>
      <c r="FDX91" s="888"/>
      <c r="FDY91" s="888"/>
      <c r="FDZ91" s="888"/>
      <c r="FEA91" s="888"/>
      <c r="FEB91" s="888"/>
      <c r="FEC91" s="888"/>
      <c r="FED91" s="888"/>
      <c r="FEE91" s="888"/>
      <c r="FEF91" s="888"/>
      <c r="FEG91" s="888"/>
      <c r="FEH91" s="888"/>
      <c r="FEI91" s="888"/>
      <c r="FEJ91" s="888"/>
      <c r="FEK91" s="888"/>
      <c r="FEL91" s="888"/>
      <c r="FEM91" s="888"/>
      <c r="FEN91" s="888"/>
      <c r="FEO91" s="888"/>
      <c r="FEP91" s="888"/>
      <c r="FEQ91" s="888"/>
      <c r="FER91" s="888"/>
      <c r="FES91" s="888"/>
      <c r="FET91" s="888"/>
      <c r="FEU91" s="888"/>
      <c r="FEV91" s="888"/>
      <c r="FEW91" s="888"/>
      <c r="FEX91" s="888"/>
      <c r="FEY91" s="888"/>
      <c r="FEZ91" s="888"/>
      <c r="FFA91" s="888"/>
      <c r="FFB91" s="888"/>
      <c r="FFC91" s="888"/>
      <c r="FFD91" s="888"/>
      <c r="FFE91" s="888"/>
      <c r="FFF91" s="888"/>
      <c r="FFG91" s="888"/>
      <c r="FFH91" s="888"/>
      <c r="FFI91" s="888"/>
      <c r="FFJ91" s="888"/>
      <c r="FFK91" s="888"/>
      <c r="FFL91" s="888"/>
      <c r="FFM91" s="888"/>
      <c r="FFN91" s="888"/>
      <c r="FFO91" s="888"/>
      <c r="FFP91" s="888"/>
      <c r="FFQ91" s="888"/>
      <c r="FFR91" s="888"/>
      <c r="FFS91" s="888"/>
      <c r="FFT91" s="888"/>
      <c r="FFU91" s="888"/>
      <c r="FFV91" s="888"/>
      <c r="FFW91" s="888"/>
      <c r="FFX91" s="888"/>
      <c r="FFY91" s="888"/>
      <c r="FFZ91" s="888"/>
      <c r="FGA91" s="888"/>
      <c r="FGB91" s="888"/>
      <c r="FGC91" s="888"/>
      <c r="FGD91" s="888"/>
      <c r="FGE91" s="888"/>
      <c r="FGF91" s="888"/>
      <c r="FGG91" s="888"/>
      <c r="FGH91" s="888"/>
      <c r="FGI91" s="888"/>
      <c r="FGJ91" s="888"/>
      <c r="FGK91" s="888"/>
      <c r="FGL91" s="888"/>
      <c r="FGM91" s="888"/>
      <c r="FGN91" s="888"/>
      <c r="FGO91" s="888"/>
      <c r="FGP91" s="888"/>
      <c r="FGQ91" s="888"/>
      <c r="FGR91" s="888"/>
      <c r="FGS91" s="888"/>
      <c r="FGT91" s="888"/>
      <c r="FGU91" s="888"/>
      <c r="FGV91" s="888"/>
      <c r="FGW91" s="888"/>
      <c r="FGX91" s="888"/>
      <c r="FGY91" s="888"/>
      <c r="FGZ91" s="888"/>
      <c r="FHA91" s="888"/>
      <c r="FHB91" s="888"/>
      <c r="FHC91" s="888"/>
      <c r="FHD91" s="888"/>
      <c r="FHE91" s="888"/>
      <c r="FHF91" s="888"/>
      <c r="FHG91" s="888"/>
      <c r="FHH91" s="888"/>
      <c r="FHI91" s="888"/>
      <c r="FHJ91" s="888"/>
      <c r="FHK91" s="888"/>
      <c r="FHL91" s="888"/>
      <c r="FHM91" s="888"/>
      <c r="FHN91" s="888"/>
      <c r="FHO91" s="888"/>
      <c r="FHP91" s="888"/>
      <c r="FHQ91" s="888"/>
      <c r="FHR91" s="888"/>
      <c r="FHS91" s="888"/>
      <c r="FHT91" s="888"/>
      <c r="FHU91" s="888"/>
      <c r="FHV91" s="888"/>
      <c r="FHW91" s="888"/>
      <c r="FHX91" s="888"/>
      <c r="FHY91" s="888"/>
      <c r="FHZ91" s="888"/>
      <c r="FIA91" s="888"/>
      <c r="FIB91" s="888"/>
      <c r="FIC91" s="888"/>
      <c r="FID91" s="888"/>
      <c r="FIE91" s="888"/>
      <c r="FIF91" s="888"/>
      <c r="FIG91" s="888"/>
      <c r="FIH91" s="888"/>
      <c r="FII91" s="888"/>
      <c r="FIJ91" s="888"/>
      <c r="FIK91" s="888"/>
      <c r="FIL91" s="888"/>
      <c r="FIM91" s="888"/>
      <c r="FIN91" s="888"/>
      <c r="FIO91" s="888"/>
      <c r="FIP91" s="888"/>
      <c r="FIQ91" s="888"/>
      <c r="FIR91" s="888"/>
      <c r="FIS91" s="888"/>
      <c r="FIT91" s="888"/>
      <c r="FIU91" s="888"/>
      <c r="FIV91" s="888"/>
      <c r="FIW91" s="888"/>
      <c r="FIX91" s="888"/>
      <c r="FIY91" s="888"/>
      <c r="FIZ91" s="888"/>
      <c r="FJA91" s="888"/>
      <c r="FJB91" s="888"/>
      <c r="FJC91" s="888"/>
      <c r="FJD91" s="888"/>
      <c r="FJE91" s="888"/>
      <c r="FJF91" s="888"/>
      <c r="FJG91" s="888"/>
      <c r="FJH91" s="888"/>
      <c r="FJI91" s="888"/>
      <c r="FJJ91" s="888"/>
      <c r="FJK91" s="888"/>
      <c r="FJL91" s="888"/>
      <c r="FJM91" s="888"/>
      <c r="FJN91" s="888"/>
      <c r="FJO91" s="888"/>
      <c r="FJP91" s="888"/>
      <c r="FJQ91" s="888"/>
      <c r="FJR91" s="888"/>
      <c r="FJS91" s="888"/>
      <c r="FJT91" s="888"/>
      <c r="FJU91" s="888"/>
      <c r="FJV91" s="888"/>
      <c r="FJW91" s="888"/>
      <c r="FJX91" s="888"/>
      <c r="FJY91" s="888"/>
      <c r="FJZ91" s="888"/>
      <c r="FKA91" s="888"/>
      <c r="FKB91" s="888"/>
      <c r="FKC91" s="888"/>
      <c r="FKD91" s="888"/>
      <c r="FKE91" s="888"/>
      <c r="FKF91" s="888"/>
      <c r="FKG91" s="888"/>
      <c r="FKH91" s="888"/>
      <c r="FKI91" s="888"/>
      <c r="FKJ91" s="888"/>
      <c r="FKK91" s="888"/>
      <c r="FKL91" s="888"/>
      <c r="FKM91" s="888"/>
      <c r="FKN91" s="888"/>
      <c r="FKO91" s="888"/>
      <c r="FKP91" s="888"/>
      <c r="FKQ91" s="888"/>
      <c r="FKR91" s="888"/>
      <c r="FKS91" s="888"/>
      <c r="FKT91" s="888"/>
      <c r="FKU91" s="888"/>
      <c r="FKV91" s="888"/>
      <c r="FKW91" s="888"/>
      <c r="FKX91" s="888"/>
      <c r="FKY91" s="888"/>
      <c r="FKZ91" s="888"/>
      <c r="FLA91" s="888"/>
      <c r="FLB91" s="888"/>
      <c r="FLC91" s="888"/>
      <c r="FLD91" s="888"/>
      <c r="FLE91" s="888"/>
      <c r="FLF91" s="888"/>
      <c r="FLG91" s="888"/>
      <c r="FLH91" s="888"/>
      <c r="FLI91" s="888"/>
      <c r="FLJ91" s="888"/>
      <c r="FLK91" s="888"/>
      <c r="FLL91" s="888"/>
      <c r="FLM91" s="888"/>
      <c r="FLN91" s="888"/>
      <c r="FLO91" s="888"/>
      <c r="FLP91" s="888"/>
      <c r="FLQ91" s="888"/>
      <c r="FLR91" s="888"/>
      <c r="FLS91" s="888"/>
      <c r="FLT91" s="888"/>
      <c r="FLU91" s="888"/>
      <c r="FLV91" s="888"/>
      <c r="FLW91" s="888"/>
      <c r="FLX91" s="888"/>
      <c r="FLY91" s="888"/>
      <c r="FLZ91" s="888"/>
      <c r="FMA91" s="888"/>
      <c r="FMB91" s="888"/>
      <c r="FMC91" s="888"/>
      <c r="FMD91" s="888"/>
      <c r="FME91" s="888"/>
      <c r="FMF91" s="888"/>
      <c r="FMG91" s="888"/>
      <c r="FMH91" s="888"/>
      <c r="FMI91" s="888"/>
      <c r="FMJ91" s="888"/>
      <c r="FMK91" s="888"/>
      <c r="FML91" s="888"/>
      <c r="FMM91" s="888"/>
      <c r="FMN91" s="888"/>
      <c r="FMO91" s="888"/>
      <c r="FMP91" s="888"/>
      <c r="FMQ91" s="888"/>
      <c r="FMR91" s="888"/>
      <c r="FMS91" s="888"/>
      <c r="FMT91" s="888"/>
      <c r="FMU91" s="888"/>
      <c r="FMV91" s="888"/>
      <c r="FMW91" s="888"/>
      <c r="FMX91" s="888"/>
      <c r="FMY91" s="888"/>
      <c r="FMZ91" s="888"/>
      <c r="FNA91" s="888"/>
      <c r="FNB91" s="888"/>
      <c r="FNC91" s="888"/>
      <c r="FND91" s="888"/>
      <c r="FNE91" s="888"/>
      <c r="FNF91" s="888"/>
      <c r="FNG91" s="888"/>
      <c r="FNH91" s="888"/>
      <c r="FNI91" s="888"/>
      <c r="FNJ91" s="888"/>
      <c r="FNK91" s="888"/>
      <c r="FNL91" s="888"/>
      <c r="FNM91" s="888"/>
      <c r="FNN91" s="888"/>
      <c r="FNO91" s="888"/>
      <c r="FNP91" s="888"/>
      <c r="FNQ91" s="888"/>
      <c r="FNR91" s="888"/>
      <c r="FNS91" s="888"/>
      <c r="FNT91" s="888"/>
      <c r="FNU91" s="888"/>
      <c r="FNV91" s="888"/>
      <c r="FNW91" s="888"/>
      <c r="FNX91" s="888"/>
      <c r="FNY91" s="888"/>
      <c r="FNZ91" s="888"/>
      <c r="FOA91" s="888"/>
      <c r="FOB91" s="888"/>
      <c r="FOC91" s="888"/>
      <c r="FOD91" s="888"/>
      <c r="FOE91" s="888"/>
      <c r="FOF91" s="888"/>
      <c r="FOG91" s="888"/>
      <c r="FOH91" s="888"/>
      <c r="FOI91" s="888"/>
      <c r="FOJ91" s="888"/>
      <c r="FOK91" s="888"/>
      <c r="FOL91" s="888"/>
      <c r="FOM91" s="888"/>
      <c r="FON91" s="888"/>
      <c r="FOO91" s="888"/>
      <c r="FOP91" s="888"/>
      <c r="FOQ91" s="888"/>
      <c r="FOR91" s="888"/>
      <c r="FOS91" s="888"/>
      <c r="FOT91" s="888"/>
      <c r="FOU91" s="888"/>
      <c r="FOV91" s="888"/>
      <c r="FOW91" s="888"/>
      <c r="FOX91" s="888"/>
      <c r="FOY91" s="888"/>
      <c r="FOZ91" s="888"/>
      <c r="FPA91" s="888"/>
      <c r="FPB91" s="888"/>
      <c r="FPC91" s="888"/>
      <c r="FPD91" s="888"/>
      <c r="FPE91" s="888"/>
      <c r="FPF91" s="888"/>
      <c r="FPG91" s="888"/>
      <c r="FPH91" s="888"/>
      <c r="FPI91" s="888"/>
      <c r="FPJ91" s="888"/>
      <c r="FPK91" s="888"/>
      <c r="FPL91" s="888"/>
      <c r="FPM91" s="888"/>
      <c r="FPN91" s="888"/>
      <c r="FPO91" s="888"/>
      <c r="FPP91" s="888"/>
      <c r="FPQ91" s="888"/>
      <c r="FPR91" s="888"/>
      <c r="FPS91" s="888"/>
      <c r="FPT91" s="888"/>
      <c r="FPU91" s="888"/>
      <c r="FPV91" s="888"/>
      <c r="FPW91" s="888"/>
      <c r="FPX91" s="888"/>
      <c r="FPY91" s="888"/>
      <c r="FPZ91" s="888"/>
      <c r="FQA91" s="888"/>
      <c r="FQB91" s="888"/>
      <c r="FQC91" s="888"/>
      <c r="FQD91" s="888"/>
      <c r="FQE91" s="888"/>
      <c r="FQF91" s="888"/>
      <c r="FQG91" s="888"/>
      <c r="FQH91" s="888"/>
      <c r="FQI91" s="888"/>
      <c r="FQJ91" s="888"/>
      <c r="FQK91" s="888"/>
      <c r="FQL91" s="888"/>
      <c r="FQM91" s="888"/>
      <c r="FQN91" s="888"/>
      <c r="FQO91" s="888"/>
      <c r="FQP91" s="888"/>
      <c r="FQQ91" s="888"/>
      <c r="FQR91" s="888"/>
      <c r="FQS91" s="888"/>
      <c r="FQT91" s="888"/>
      <c r="FQU91" s="888"/>
      <c r="FQV91" s="888"/>
      <c r="FQW91" s="888"/>
      <c r="FQX91" s="888"/>
      <c r="FQY91" s="888"/>
      <c r="FQZ91" s="888"/>
      <c r="FRA91" s="888"/>
      <c r="FRB91" s="888"/>
      <c r="FRC91" s="888"/>
      <c r="FRD91" s="888"/>
      <c r="FRE91" s="888"/>
      <c r="FRF91" s="888"/>
      <c r="FRG91" s="888"/>
      <c r="FRH91" s="888"/>
      <c r="FRI91" s="888"/>
      <c r="FRJ91" s="888"/>
      <c r="FRK91" s="888"/>
      <c r="FRL91" s="888"/>
      <c r="FRM91" s="888"/>
      <c r="FRN91" s="888"/>
      <c r="FRO91" s="888"/>
      <c r="FRP91" s="888"/>
      <c r="FRQ91" s="888"/>
      <c r="FRR91" s="888"/>
      <c r="FRS91" s="888"/>
      <c r="FRT91" s="888"/>
      <c r="FRU91" s="888"/>
      <c r="FRV91" s="888"/>
      <c r="FRW91" s="888"/>
      <c r="FRX91" s="888"/>
      <c r="FRY91" s="888"/>
      <c r="FRZ91" s="888"/>
      <c r="FSA91" s="888"/>
      <c r="FSB91" s="888"/>
      <c r="FSC91" s="888"/>
      <c r="FSD91" s="888"/>
      <c r="FSE91" s="888"/>
      <c r="FSF91" s="888"/>
      <c r="FSG91" s="888"/>
      <c r="FSH91" s="888"/>
      <c r="FSI91" s="888"/>
      <c r="FSJ91" s="888"/>
      <c r="FSK91" s="888"/>
      <c r="FSL91" s="888"/>
      <c r="FSM91" s="888"/>
      <c r="FSN91" s="888"/>
      <c r="FSO91" s="888"/>
      <c r="FSP91" s="888"/>
      <c r="FSQ91" s="888"/>
      <c r="FSR91" s="888"/>
      <c r="FSS91" s="888"/>
      <c r="FST91" s="888"/>
      <c r="FSU91" s="888"/>
      <c r="FSV91" s="888"/>
      <c r="FSW91" s="888"/>
      <c r="FSX91" s="888"/>
      <c r="FSY91" s="888"/>
      <c r="FSZ91" s="888"/>
      <c r="FTA91" s="888"/>
      <c r="FTB91" s="888"/>
      <c r="FTC91" s="888"/>
      <c r="FTD91" s="888"/>
      <c r="FTE91" s="888"/>
      <c r="FTF91" s="888"/>
      <c r="FTG91" s="888"/>
      <c r="FTH91" s="888"/>
      <c r="FTI91" s="888"/>
      <c r="FTJ91" s="888"/>
      <c r="FTK91" s="888"/>
      <c r="FTL91" s="888"/>
      <c r="FTM91" s="888"/>
      <c r="FTN91" s="888"/>
      <c r="FTO91" s="888"/>
      <c r="FTP91" s="888"/>
      <c r="FTQ91" s="888"/>
      <c r="FTR91" s="888"/>
      <c r="FTS91" s="888"/>
      <c r="FTT91" s="888"/>
      <c r="FTU91" s="888"/>
      <c r="FTV91" s="888"/>
      <c r="FTW91" s="888"/>
      <c r="FTX91" s="888"/>
      <c r="FTY91" s="888"/>
      <c r="FTZ91" s="888"/>
      <c r="FUA91" s="888"/>
      <c r="FUB91" s="888"/>
      <c r="FUC91" s="888"/>
      <c r="FUD91" s="888"/>
      <c r="FUE91" s="888"/>
      <c r="FUF91" s="888"/>
      <c r="FUG91" s="888"/>
      <c r="FUH91" s="888"/>
      <c r="FUI91" s="888"/>
      <c r="FUJ91" s="888"/>
      <c r="FUK91" s="888"/>
      <c r="FUL91" s="888"/>
      <c r="FUM91" s="888"/>
      <c r="FUN91" s="888"/>
      <c r="FUO91" s="888"/>
      <c r="FUP91" s="888"/>
      <c r="FUQ91" s="888"/>
      <c r="FUR91" s="888"/>
      <c r="FUS91" s="888"/>
      <c r="FUT91" s="888"/>
      <c r="FUU91" s="888"/>
      <c r="FUV91" s="888"/>
      <c r="FUW91" s="888"/>
      <c r="FUX91" s="888"/>
      <c r="FUY91" s="888"/>
      <c r="FUZ91" s="888"/>
      <c r="FVA91" s="888"/>
      <c r="FVB91" s="888"/>
      <c r="FVC91" s="888"/>
      <c r="FVD91" s="888"/>
      <c r="FVE91" s="888"/>
      <c r="FVF91" s="888"/>
      <c r="FVG91" s="888"/>
      <c r="FVH91" s="888"/>
      <c r="FVI91" s="888"/>
      <c r="FVJ91" s="888"/>
      <c r="FVK91" s="888"/>
      <c r="FVL91" s="888"/>
      <c r="FVM91" s="888"/>
      <c r="FVN91" s="888"/>
      <c r="FVO91" s="888"/>
      <c r="FVP91" s="888"/>
      <c r="FVQ91" s="888"/>
      <c r="FVR91" s="888"/>
      <c r="FVS91" s="888"/>
      <c r="FVT91" s="888"/>
      <c r="FVU91" s="888"/>
      <c r="FVV91" s="888"/>
      <c r="FVW91" s="888"/>
      <c r="FVX91" s="888"/>
      <c r="FVY91" s="888"/>
      <c r="FVZ91" s="888"/>
      <c r="FWA91" s="888"/>
      <c r="FWB91" s="888"/>
      <c r="FWC91" s="888"/>
      <c r="FWD91" s="888"/>
      <c r="FWE91" s="888"/>
      <c r="FWF91" s="888"/>
      <c r="FWG91" s="888"/>
      <c r="FWH91" s="888"/>
      <c r="FWI91" s="888"/>
      <c r="FWJ91" s="888"/>
      <c r="FWK91" s="888"/>
      <c r="FWL91" s="888"/>
      <c r="FWM91" s="888"/>
      <c r="FWN91" s="888"/>
      <c r="FWO91" s="888"/>
      <c r="FWP91" s="888"/>
      <c r="FWQ91" s="888"/>
      <c r="FWR91" s="888"/>
      <c r="FWS91" s="888"/>
      <c r="FWT91" s="888"/>
      <c r="FWU91" s="888"/>
      <c r="FWV91" s="888"/>
      <c r="FWW91" s="888"/>
      <c r="FWX91" s="888"/>
      <c r="FWY91" s="888"/>
      <c r="FWZ91" s="888"/>
      <c r="FXA91" s="888"/>
      <c r="FXB91" s="888"/>
      <c r="FXC91" s="888"/>
      <c r="FXD91" s="888"/>
      <c r="FXE91" s="888"/>
      <c r="FXF91" s="888"/>
      <c r="FXG91" s="888"/>
      <c r="FXH91" s="888"/>
      <c r="FXI91" s="888"/>
      <c r="FXJ91" s="888"/>
      <c r="FXK91" s="888"/>
      <c r="FXL91" s="888"/>
      <c r="FXM91" s="888"/>
      <c r="FXN91" s="888"/>
      <c r="FXO91" s="888"/>
      <c r="FXP91" s="888"/>
      <c r="FXQ91" s="888"/>
      <c r="FXR91" s="888"/>
      <c r="FXS91" s="888"/>
      <c r="FXT91" s="888"/>
      <c r="FXU91" s="888"/>
      <c r="FXV91" s="888"/>
      <c r="FXW91" s="888"/>
      <c r="FXX91" s="888"/>
      <c r="FXY91" s="888"/>
      <c r="FXZ91" s="888"/>
      <c r="FYA91" s="888"/>
      <c r="FYB91" s="888"/>
      <c r="FYC91" s="888"/>
      <c r="FYD91" s="888"/>
      <c r="FYE91" s="888"/>
      <c r="FYF91" s="888"/>
      <c r="FYG91" s="888"/>
      <c r="FYH91" s="888"/>
      <c r="FYI91" s="888"/>
      <c r="FYJ91" s="888"/>
      <c r="FYK91" s="888"/>
      <c r="FYL91" s="888"/>
      <c r="FYM91" s="888"/>
      <c r="FYN91" s="888"/>
      <c r="FYO91" s="888"/>
      <c r="FYP91" s="888"/>
      <c r="FYQ91" s="888"/>
      <c r="FYR91" s="888"/>
      <c r="FYS91" s="888"/>
      <c r="FYT91" s="888"/>
      <c r="FYU91" s="888"/>
      <c r="FYV91" s="888"/>
      <c r="FYW91" s="888"/>
      <c r="FYX91" s="888"/>
      <c r="FYY91" s="888"/>
      <c r="FYZ91" s="888"/>
      <c r="FZA91" s="888"/>
      <c r="FZB91" s="888"/>
      <c r="FZC91" s="888"/>
      <c r="FZD91" s="888"/>
      <c r="FZE91" s="888"/>
      <c r="FZF91" s="888"/>
      <c r="FZG91" s="888"/>
      <c r="FZH91" s="888"/>
      <c r="FZI91" s="888"/>
      <c r="FZJ91" s="888"/>
      <c r="FZK91" s="888"/>
      <c r="FZL91" s="888"/>
      <c r="FZM91" s="888"/>
      <c r="FZN91" s="888"/>
      <c r="FZO91" s="888"/>
      <c r="FZP91" s="888"/>
      <c r="FZQ91" s="888"/>
      <c r="FZR91" s="888"/>
      <c r="FZS91" s="888"/>
      <c r="FZT91" s="888"/>
      <c r="FZU91" s="888"/>
      <c r="FZV91" s="888"/>
      <c r="FZW91" s="888"/>
      <c r="FZX91" s="888"/>
      <c r="FZY91" s="888"/>
      <c r="FZZ91" s="888"/>
      <c r="GAA91" s="888"/>
      <c r="GAB91" s="888"/>
      <c r="GAC91" s="888"/>
      <c r="GAD91" s="888"/>
      <c r="GAE91" s="888"/>
      <c r="GAF91" s="888"/>
      <c r="GAG91" s="888"/>
      <c r="GAH91" s="888"/>
      <c r="GAI91" s="888"/>
      <c r="GAJ91" s="888"/>
      <c r="GAK91" s="888"/>
      <c r="GAL91" s="888"/>
      <c r="GAM91" s="888"/>
      <c r="GAN91" s="888"/>
      <c r="GAO91" s="888"/>
      <c r="GAP91" s="888"/>
      <c r="GAQ91" s="888"/>
      <c r="GAR91" s="888"/>
      <c r="GAS91" s="888"/>
      <c r="GAT91" s="888"/>
      <c r="GAU91" s="888"/>
      <c r="GAV91" s="888"/>
      <c r="GAW91" s="888"/>
      <c r="GAX91" s="888"/>
      <c r="GAY91" s="888"/>
      <c r="GAZ91" s="888"/>
      <c r="GBA91" s="888"/>
      <c r="GBB91" s="888"/>
      <c r="GBC91" s="888"/>
      <c r="GBD91" s="888"/>
      <c r="GBE91" s="888"/>
      <c r="GBF91" s="888"/>
      <c r="GBG91" s="888"/>
      <c r="GBH91" s="888"/>
      <c r="GBI91" s="888"/>
      <c r="GBJ91" s="888"/>
      <c r="GBK91" s="888"/>
      <c r="GBL91" s="888"/>
      <c r="GBM91" s="888"/>
      <c r="GBN91" s="888"/>
      <c r="GBO91" s="888"/>
      <c r="GBP91" s="888"/>
      <c r="GBQ91" s="888"/>
      <c r="GBR91" s="888"/>
      <c r="GBS91" s="888"/>
      <c r="GBT91" s="888"/>
      <c r="GBU91" s="888"/>
      <c r="GBV91" s="888"/>
      <c r="GBW91" s="888"/>
      <c r="GBX91" s="888"/>
      <c r="GBY91" s="888"/>
      <c r="GBZ91" s="888"/>
      <c r="GCA91" s="888"/>
      <c r="GCB91" s="888"/>
      <c r="GCC91" s="888"/>
      <c r="GCD91" s="888"/>
      <c r="GCE91" s="888"/>
      <c r="GCF91" s="888"/>
      <c r="GCG91" s="888"/>
      <c r="GCH91" s="888"/>
      <c r="GCI91" s="888"/>
      <c r="GCJ91" s="888"/>
      <c r="GCK91" s="888"/>
      <c r="GCL91" s="888"/>
      <c r="GCM91" s="888"/>
      <c r="GCN91" s="888"/>
      <c r="GCO91" s="888"/>
      <c r="GCP91" s="888"/>
      <c r="GCQ91" s="888"/>
      <c r="GCR91" s="888"/>
      <c r="GCS91" s="888"/>
      <c r="GCT91" s="888"/>
      <c r="GCU91" s="888"/>
      <c r="GCV91" s="888"/>
      <c r="GCW91" s="888"/>
      <c r="GCX91" s="888"/>
      <c r="GCY91" s="888"/>
      <c r="GCZ91" s="888"/>
      <c r="GDA91" s="888"/>
      <c r="GDB91" s="888"/>
      <c r="GDC91" s="888"/>
      <c r="GDD91" s="888"/>
      <c r="GDE91" s="888"/>
      <c r="GDF91" s="888"/>
      <c r="GDG91" s="888"/>
      <c r="GDH91" s="888"/>
      <c r="GDI91" s="888"/>
      <c r="GDJ91" s="888"/>
      <c r="GDK91" s="888"/>
      <c r="GDL91" s="888"/>
      <c r="GDM91" s="888"/>
      <c r="GDN91" s="888"/>
      <c r="GDO91" s="888"/>
      <c r="GDP91" s="888"/>
      <c r="GDQ91" s="888"/>
      <c r="GDR91" s="888"/>
      <c r="GDS91" s="888"/>
      <c r="GDT91" s="888"/>
      <c r="GDU91" s="888"/>
      <c r="GDV91" s="888"/>
      <c r="GDW91" s="888"/>
      <c r="GDX91" s="888"/>
      <c r="GDY91" s="888"/>
      <c r="GDZ91" s="888"/>
      <c r="GEA91" s="888"/>
      <c r="GEB91" s="888"/>
      <c r="GEC91" s="888"/>
      <c r="GED91" s="888"/>
      <c r="GEE91" s="888"/>
      <c r="GEF91" s="888"/>
      <c r="GEG91" s="888"/>
      <c r="GEH91" s="888"/>
      <c r="GEI91" s="888"/>
      <c r="GEJ91" s="888"/>
      <c r="GEK91" s="888"/>
      <c r="GEL91" s="888"/>
      <c r="GEM91" s="888"/>
      <c r="GEN91" s="888"/>
      <c r="GEO91" s="888"/>
      <c r="GEP91" s="888"/>
      <c r="GEQ91" s="888"/>
      <c r="GER91" s="888"/>
      <c r="GES91" s="888"/>
      <c r="GET91" s="888"/>
      <c r="GEU91" s="888"/>
      <c r="GEV91" s="888"/>
      <c r="GEW91" s="888"/>
      <c r="GEX91" s="888"/>
      <c r="GEY91" s="888"/>
      <c r="GEZ91" s="888"/>
      <c r="GFA91" s="888"/>
      <c r="GFB91" s="888"/>
      <c r="GFC91" s="888"/>
      <c r="GFD91" s="888"/>
      <c r="GFE91" s="888"/>
      <c r="GFF91" s="888"/>
      <c r="GFG91" s="888"/>
      <c r="GFH91" s="888"/>
      <c r="GFI91" s="888"/>
      <c r="GFJ91" s="888"/>
      <c r="GFK91" s="888"/>
      <c r="GFL91" s="888"/>
      <c r="GFM91" s="888"/>
      <c r="GFN91" s="888"/>
      <c r="GFO91" s="888"/>
      <c r="GFP91" s="888"/>
      <c r="GFQ91" s="888"/>
      <c r="GFR91" s="888"/>
      <c r="GFS91" s="888"/>
      <c r="GFT91" s="888"/>
      <c r="GFU91" s="888"/>
      <c r="GFV91" s="888"/>
      <c r="GFW91" s="888"/>
      <c r="GFX91" s="888"/>
      <c r="GFY91" s="888"/>
      <c r="GFZ91" s="888"/>
      <c r="GGA91" s="888"/>
      <c r="GGB91" s="888"/>
      <c r="GGC91" s="888"/>
      <c r="GGD91" s="888"/>
      <c r="GGE91" s="888"/>
      <c r="GGF91" s="888"/>
      <c r="GGG91" s="888"/>
      <c r="GGH91" s="888"/>
      <c r="GGI91" s="888"/>
      <c r="GGJ91" s="888"/>
      <c r="GGK91" s="888"/>
      <c r="GGL91" s="888"/>
      <c r="GGM91" s="888"/>
      <c r="GGN91" s="888"/>
      <c r="GGO91" s="888"/>
      <c r="GGP91" s="888"/>
      <c r="GGQ91" s="888"/>
      <c r="GGR91" s="888"/>
      <c r="GGS91" s="888"/>
      <c r="GGT91" s="888"/>
      <c r="GGU91" s="888"/>
      <c r="GGV91" s="888"/>
      <c r="GGW91" s="888"/>
      <c r="GGX91" s="888"/>
      <c r="GGY91" s="888"/>
      <c r="GGZ91" s="888"/>
      <c r="GHA91" s="888"/>
      <c r="GHB91" s="888"/>
      <c r="GHC91" s="888"/>
      <c r="GHD91" s="888"/>
      <c r="GHE91" s="888"/>
      <c r="GHF91" s="888"/>
      <c r="GHG91" s="888"/>
      <c r="GHH91" s="888"/>
      <c r="GHI91" s="888"/>
      <c r="GHJ91" s="888"/>
      <c r="GHK91" s="888"/>
      <c r="GHL91" s="888"/>
      <c r="GHM91" s="888"/>
      <c r="GHN91" s="888"/>
      <c r="GHO91" s="888"/>
      <c r="GHP91" s="888"/>
      <c r="GHQ91" s="888"/>
      <c r="GHR91" s="888"/>
      <c r="GHS91" s="888"/>
      <c r="GHT91" s="888"/>
      <c r="GHU91" s="888"/>
      <c r="GHV91" s="888"/>
      <c r="GHW91" s="888"/>
      <c r="GHX91" s="888"/>
      <c r="GHY91" s="888"/>
      <c r="GHZ91" s="888"/>
      <c r="GIA91" s="888"/>
      <c r="GIB91" s="888"/>
      <c r="GIC91" s="888"/>
      <c r="GID91" s="888"/>
      <c r="GIE91" s="888"/>
      <c r="GIF91" s="888"/>
      <c r="GIG91" s="888"/>
      <c r="GIH91" s="888"/>
      <c r="GII91" s="888"/>
      <c r="GIJ91" s="888"/>
      <c r="GIK91" s="888"/>
      <c r="GIL91" s="888"/>
      <c r="GIM91" s="888"/>
      <c r="GIN91" s="888"/>
      <c r="GIO91" s="888"/>
      <c r="GIP91" s="888"/>
      <c r="GIQ91" s="888"/>
      <c r="GIR91" s="888"/>
      <c r="GIS91" s="888"/>
      <c r="GIT91" s="888"/>
      <c r="GIU91" s="888"/>
      <c r="GIV91" s="888"/>
      <c r="GIW91" s="888"/>
      <c r="GIX91" s="888"/>
      <c r="GIY91" s="888"/>
      <c r="GIZ91" s="888"/>
      <c r="GJA91" s="888"/>
      <c r="GJB91" s="888"/>
      <c r="GJC91" s="888"/>
      <c r="GJD91" s="888"/>
      <c r="GJE91" s="888"/>
      <c r="GJF91" s="888"/>
      <c r="GJG91" s="888"/>
      <c r="GJH91" s="888"/>
      <c r="GJI91" s="888"/>
      <c r="GJJ91" s="888"/>
      <c r="GJK91" s="888"/>
      <c r="GJL91" s="888"/>
      <c r="GJM91" s="888"/>
      <c r="GJN91" s="888"/>
      <c r="GJO91" s="888"/>
      <c r="GJP91" s="888"/>
      <c r="GJQ91" s="888"/>
      <c r="GJR91" s="888"/>
      <c r="GJS91" s="888"/>
      <c r="GJT91" s="888"/>
      <c r="GJU91" s="888"/>
      <c r="GJV91" s="888"/>
      <c r="GJW91" s="888"/>
      <c r="GJX91" s="888"/>
      <c r="GJY91" s="888"/>
      <c r="GJZ91" s="888"/>
      <c r="GKA91" s="888"/>
      <c r="GKB91" s="888"/>
      <c r="GKC91" s="888"/>
      <c r="GKD91" s="888"/>
      <c r="GKE91" s="888"/>
      <c r="GKF91" s="888"/>
      <c r="GKG91" s="888"/>
      <c r="GKH91" s="888"/>
      <c r="GKI91" s="888"/>
      <c r="GKJ91" s="888"/>
      <c r="GKK91" s="888"/>
      <c r="GKL91" s="888"/>
      <c r="GKM91" s="888"/>
      <c r="GKN91" s="888"/>
      <c r="GKO91" s="888"/>
      <c r="GKP91" s="888"/>
      <c r="GKQ91" s="888"/>
      <c r="GKR91" s="888"/>
      <c r="GKS91" s="888"/>
      <c r="GKT91" s="888"/>
      <c r="GKU91" s="888"/>
      <c r="GKV91" s="888"/>
      <c r="GKW91" s="888"/>
      <c r="GKX91" s="888"/>
      <c r="GKY91" s="888"/>
      <c r="GKZ91" s="888"/>
      <c r="GLA91" s="888"/>
      <c r="GLB91" s="888"/>
      <c r="GLC91" s="888"/>
      <c r="GLD91" s="888"/>
      <c r="GLE91" s="888"/>
      <c r="GLF91" s="888"/>
      <c r="GLG91" s="888"/>
      <c r="GLH91" s="888"/>
      <c r="GLI91" s="888"/>
      <c r="GLJ91" s="888"/>
      <c r="GLK91" s="888"/>
      <c r="GLL91" s="888"/>
      <c r="GLM91" s="888"/>
      <c r="GLN91" s="888"/>
      <c r="GLO91" s="888"/>
      <c r="GLP91" s="888"/>
      <c r="GLQ91" s="888"/>
      <c r="GLR91" s="888"/>
      <c r="GLS91" s="888"/>
      <c r="GLT91" s="888"/>
      <c r="GLU91" s="888"/>
      <c r="GLV91" s="888"/>
      <c r="GLW91" s="888"/>
      <c r="GLX91" s="888"/>
      <c r="GLY91" s="888"/>
      <c r="GLZ91" s="888"/>
      <c r="GMA91" s="888"/>
      <c r="GMB91" s="888"/>
      <c r="GMC91" s="888"/>
      <c r="GMD91" s="888"/>
      <c r="GME91" s="888"/>
      <c r="GMF91" s="888"/>
      <c r="GMG91" s="888"/>
      <c r="GMH91" s="888"/>
      <c r="GMI91" s="888"/>
      <c r="GMJ91" s="888"/>
      <c r="GMK91" s="888"/>
      <c r="GML91" s="888"/>
      <c r="GMM91" s="888"/>
      <c r="GMN91" s="888"/>
      <c r="GMO91" s="888"/>
      <c r="GMP91" s="888"/>
      <c r="GMQ91" s="888"/>
      <c r="GMR91" s="888"/>
      <c r="GMS91" s="888"/>
      <c r="GMT91" s="888"/>
      <c r="GMU91" s="888"/>
      <c r="GMV91" s="888"/>
      <c r="GMW91" s="888"/>
      <c r="GMX91" s="888"/>
      <c r="GMY91" s="888"/>
      <c r="GMZ91" s="888"/>
      <c r="GNA91" s="888"/>
      <c r="GNB91" s="888"/>
      <c r="GNC91" s="888"/>
      <c r="GND91" s="888"/>
      <c r="GNE91" s="888"/>
      <c r="GNF91" s="888"/>
      <c r="GNG91" s="888"/>
      <c r="GNH91" s="888"/>
      <c r="GNI91" s="888"/>
      <c r="GNJ91" s="888"/>
      <c r="GNK91" s="888"/>
      <c r="GNL91" s="888"/>
      <c r="GNM91" s="888"/>
      <c r="GNN91" s="888"/>
      <c r="GNO91" s="888"/>
      <c r="GNP91" s="888"/>
      <c r="GNQ91" s="888"/>
      <c r="GNR91" s="888"/>
      <c r="GNS91" s="888"/>
      <c r="GNT91" s="888"/>
      <c r="GNU91" s="888"/>
      <c r="GNV91" s="888"/>
      <c r="GNW91" s="888"/>
      <c r="GNX91" s="888"/>
      <c r="GNY91" s="888"/>
      <c r="GNZ91" s="888"/>
      <c r="GOA91" s="888"/>
      <c r="GOB91" s="888"/>
      <c r="GOC91" s="888"/>
      <c r="GOD91" s="888"/>
      <c r="GOE91" s="888"/>
      <c r="GOF91" s="888"/>
      <c r="GOG91" s="888"/>
      <c r="GOH91" s="888"/>
      <c r="GOI91" s="888"/>
      <c r="GOJ91" s="888"/>
      <c r="GOK91" s="888"/>
      <c r="GOL91" s="888"/>
      <c r="GOM91" s="888"/>
      <c r="GON91" s="888"/>
      <c r="GOO91" s="888"/>
      <c r="GOP91" s="888"/>
      <c r="GOQ91" s="888"/>
      <c r="GOR91" s="888"/>
      <c r="GOS91" s="888"/>
      <c r="GOT91" s="888"/>
      <c r="GOU91" s="888"/>
      <c r="GOV91" s="888"/>
      <c r="GOW91" s="888"/>
      <c r="GOX91" s="888"/>
      <c r="GOY91" s="888"/>
      <c r="GOZ91" s="888"/>
      <c r="GPA91" s="888"/>
      <c r="GPB91" s="888"/>
      <c r="GPC91" s="888"/>
      <c r="GPD91" s="888"/>
      <c r="GPE91" s="888"/>
      <c r="GPF91" s="888"/>
      <c r="GPG91" s="888"/>
      <c r="GPH91" s="888"/>
      <c r="GPI91" s="888"/>
      <c r="GPJ91" s="888"/>
      <c r="GPK91" s="888"/>
      <c r="GPL91" s="888"/>
      <c r="GPM91" s="888"/>
      <c r="GPN91" s="888"/>
      <c r="GPO91" s="888"/>
      <c r="GPP91" s="888"/>
      <c r="GPQ91" s="888"/>
      <c r="GPR91" s="888"/>
      <c r="GPS91" s="888"/>
      <c r="GPT91" s="888"/>
      <c r="GPU91" s="888"/>
      <c r="GPV91" s="888"/>
      <c r="GPW91" s="888"/>
      <c r="GPX91" s="888"/>
      <c r="GPY91" s="888"/>
      <c r="GPZ91" s="888"/>
      <c r="GQA91" s="888"/>
      <c r="GQB91" s="888"/>
      <c r="GQC91" s="888"/>
      <c r="GQD91" s="888"/>
      <c r="GQE91" s="888"/>
      <c r="GQF91" s="888"/>
      <c r="GQG91" s="888"/>
      <c r="GQH91" s="888"/>
      <c r="GQI91" s="888"/>
      <c r="GQJ91" s="888"/>
      <c r="GQK91" s="888"/>
      <c r="GQL91" s="888"/>
      <c r="GQM91" s="888"/>
      <c r="GQN91" s="888"/>
      <c r="GQO91" s="888"/>
      <c r="GQP91" s="888"/>
      <c r="GQQ91" s="888"/>
      <c r="GQR91" s="888"/>
      <c r="GQS91" s="888"/>
      <c r="GQT91" s="888"/>
      <c r="GQU91" s="888"/>
      <c r="GQV91" s="888"/>
      <c r="GQW91" s="888"/>
      <c r="GQX91" s="888"/>
      <c r="GQY91" s="888"/>
      <c r="GQZ91" s="888"/>
      <c r="GRA91" s="888"/>
      <c r="GRB91" s="888"/>
      <c r="GRC91" s="888"/>
      <c r="GRD91" s="888"/>
      <c r="GRE91" s="888"/>
      <c r="GRF91" s="888"/>
      <c r="GRG91" s="888"/>
      <c r="GRH91" s="888"/>
      <c r="GRI91" s="888"/>
      <c r="GRJ91" s="888"/>
      <c r="GRK91" s="888"/>
      <c r="GRL91" s="888"/>
      <c r="GRM91" s="888"/>
      <c r="GRN91" s="888"/>
      <c r="GRO91" s="888"/>
      <c r="GRP91" s="888"/>
      <c r="GRQ91" s="888"/>
      <c r="GRR91" s="888"/>
      <c r="GRS91" s="888"/>
      <c r="GRT91" s="888"/>
      <c r="GRU91" s="888"/>
      <c r="GRV91" s="888"/>
      <c r="GRW91" s="888"/>
      <c r="GRX91" s="888"/>
      <c r="GRY91" s="888"/>
      <c r="GRZ91" s="888"/>
      <c r="GSA91" s="888"/>
      <c r="GSB91" s="888"/>
      <c r="GSC91" s="888"/>
      <c r="GSD91" s="888"/>
      <c r="GSE91" s="888"/>
      <c r="GSF91" s="888"/>
      <c r="GSG91" s="888"/>
      <c r="GSH91" s="888"/>
      <c r="GSI91" s="888"/>
      <c r="GSJ91" s="888"/>
      <c r="GSK91" s="888"/>
      <c r="GSL91" s="888"/>
      <c r="GSM91" s="888"/>
      <c r="GSN91" s="888"/>
      <c r="GSO91" s="888"/>
      <c r="GSP91" s="888"/>
      <c r="GSQ91" s="888"/>
      <c r="GSR91" s="888"/>
      <c r="GSS91" s="888"/>
      <c r="GST91" s="888"/>
      <c r="GSU91" s="888"/>
      <c r="GSV91" s="888"/>
      <c r="GSW91" s="888"/>
      <c r="GSX91" s="888"/>
      <c r="GSY91" s="888"/>
      <c r="GSZ91" s="888"/>
      <c r="GTA91" s="888"/>
      <c r="GTB91" s="888"/>
      <c r="GTC91" s="888"/>
      <c r="GTD91" s="888"/>
      <c r="GTE91" s="888"/>
      <c r="GTF91" s="888"/>
      <c r="GTG91" s="888"/>
      <c r="GTH91" s="888"/>
      <c r="GTI91" s="888"/>
      <c r="GTJ91" s="888"/>
      <c r="GTK91" s="888"/>
      <c r="GTL91" s="888"/>
      <c r="GTM91" s="888"/>
      <c r="GTN91" s="888"/>
      <c r="GTO91" s="888"/>
      <c r="GTP91" s="888"/>
      <c r="GTQ91" s="888"/>
      <c r="GTR91" s="888"/>
      <c r="GTS91" s="888"/>
      <c r="GTT91" s="888"/>
      <c r="GTU91" s="888"/>
      <c r="GTV91" s="888"/>
      <c r="GTW91" s="888"/>
      <c r="GTX91" s="888"/>
      <c r="GTY91" s="888"/>
      <c r="GTZ91" s="888"/>
      <c r="GUA91" s="888"/>
      <c r="GUB91" s="888"/>
      <c r="GUC91" s="888"/>
      <c r="GUD91" s="888"/>
      <c r="GUE91" s="888"/>
      <c r="GUF91" s="888"/>
      <c r="GUG91" s="888"/>
      <c r="GUH91" s="888"/>
      <c r="GUI91" s="888"/>
      <c r="GUJ91" s="888"/>
      <c r="GUK91" s="888"/>
      <c r="GUL91" s="888"/>
      <c r="GUM91" s="888"/>
      <c r="GUN91" s="888"/>
      <c r="GUO91" s="888"/>
      <c r="GUP91" s="888"/>
      <c r="GUQ91" s="888"/>
      <c r="GUR91" s="888"/>
      <c r="GUS91" s="888"/>
      <c r="GUT91" s="888"/>
      <c r="GUU91" s="888"/>
      <c r="GUV91" s="888"/>
      <c r="GUW91" s="888"/>
      <c r="GUX91" s="888"/>
      <c r="GUY91" s="888"/>
      <c r="GUZ91" s="888"/>
      <c r="GVA91" s="888"/>
      <c r="GVB91" s="888"/>
      <c r="GVC91" s="888"/>
      <c r="GVD91" s="888"/>
      <c r="GVE91" s="888"/>
      <c r="GVF91" s="888"/>
      <c r="GVG91" s="888"/>
      <c r="GVH91" s="888"/>
      <c r="GVI91" s="888"/>
      <c r="GVJ91" s="888"/>
      <c r="GVK91" s="888"/>
      <c r="GVL91" s="888"/>
      <c r="GVM91" s="888"/>
      <c r="GVN91" s="888"/>
      <c r="GVO91" s="888"/>
      <c r="GVP91" s="888"/>
      <c r="GVQ91" s="888"/>
      <c r="GVR91" s="888"/>
      <c r="GVS91" s="888"/>
      <c r="GVT91" s="888"/>
      <c r="GVU91" s="888"/>
      <c r="GVV91" s="888"/>
      <c r="GVW91" s="888"/>
      <c r="GVX91" s="888"/>
      <c r="GVY91" s="888"/>
      <c r="GVZ91" s="888"/>
      <c r="GWA91" s="888"/>
      <c r="GWB91" s="888"/>
      <c r="GWC91" s="888"/>
      <c r="GWD91" s="888"/>
      <c r="GWE91" s="888"/>
      <c r="GWF91" s="888"/>
      <c r="GWG91" s="888"/>
      <c r="GWH91" s="888"/>
      <c r="GWI91" s="888"/>
      <c r="GWJ91" s="888"/>
      <c r="GWK91" s="888"/>
      <c r="GWL91" s="888"/>
      <c r="GWM91" s="888"/>
      <c r="GWN91" s="888"/>
      <c r="GWO91" s="888"/>
      <c r="GWP91" s="888"/>
      <c r="GWQ91" s="888"/>
      <c r="GWR91" s="888"/>
      <c r="GWS91" s="888"/>
      <c r="GWT91" s="888"/>
      <c r="GWU91" s="888"/>
      <c r="GWV91" s="888"/>
      <c r="GWW91" s="888"/>
      <c r="GWX91" s="888"/>
      <c r="GWY91" s="888"/>
      <c r="GWZ91" s="888"/>
      <c r="GXA91" s="888"/>
      <c r="GXB91" s="888"/>
      <c r="GXC91" s="888"/>
      <c r="GXD91" s="888"/>
      <c r="GXE91" s="888"/>
      <c r="GXF91" s="888"/>
      <c r="GXG91" s="888"/>
      <c r="GXH91" s="888"/>
      <c r="GXI91" s="888"/>
      <c r="GXJ91" s="888"/>
      <c r="GXK91" s="888"/>
      <c r="GXL91" s="888"/>
      <c r="GXM91" s="888"/>
      <c r="GXN91" s="888"/>
      <c r="GXO91" s="888"/>
      <c r="GXP91" s="888"/>
      <c r="GXQ91" s="888"/>
      <c r="GXR91" s="888"/>
      <c r="GXS91" s="888"/>
      <c r="GXT91" s="888"/>
      <c r="GXU91" s="888"/>
      <c r="GXV91" s="888"/>
      <c r="GXW91" s="888"/>
      <c r="GXX91" s="888"/>
      <c r="GXY91" s="888"/>
      <c r="GXZ91" s="888"/>
      <c r="GYA91" s="888"/>
      <c r="GYB91" s="888"/>
      <c r="GYC91" s="888"/>
      <c r="GYD91" s="888"/>
      <c r="GYE91" s="888"/>
      <c r="GYF91" s="888"/>
      <c r="GYG91" s="888"/>
      <c r="GYH91" s="888"/>
      <c r="GYI91" s="888"/>
      <c r="GYJ91" s="888"/>
      <c r="GYK91" s="888"/>
      <c r="GYL91" s="888"/>
      <c r="GYM91" s="888"/>
      <c r="GYN91" s="888"/>
      <c r="GYO91" s="888"/>
      <c r="GYP91" s="888"/>
      <c r="GYQ91" s="888"/>
      <c r="GYR91" s="888"/>
      <c r="GYS91" s="888"/>
      <c r="GYT91" s="888"/>
      <c r="GYU91" s="888"/>
      <c r="GYV91" s="888"/>
      <c r="GYW91" s="888"/>
      <c r="GYX91" s="888"/>
      <c r="GYY91" s="888"/>
      <c r="GYZ91" s="888"/>
      <c r="GZA91" s="888"/>
      <c r="GZB91" s="888"/>
      <c r="GZC91" s="888"/>
      <c r="GZD91" s="888"/>
      <c r="GZE91" s="888"/>
      <c r="GZF91" s="888"/>
      <c r="GZG91" s="888"/>
      <c r="GZH91" s="888"/>
      <c r="GZI91" s="888"/>
      <c r="GZJ91" s="888"/>
      <c r="GZK91" s="888"/>
      <c r="GZL91" s="888"/>
      <c r="GZM91" s="888"/>
      <c r="GZN91" s="888"/>
      <c r="GZO91" s="888"/>
      <c r="GZP91" s="888"/>
      <c r="GZQ91" s="888"/>
      <c r="GZR91" s="888"/>
      <c r="GZS91" s="888"/>
      <c r="GZT91" s="888"/>
      <c r="GZU91" s="888"/>
      <c r="GZV91" s="888"/>
      <c r="GZW91" s="888"/>
      <c r="GZX91" s="888"/>
      <c r="GZY91" s="888"/>
      <c r="GZZ91" s="888"/>
      <c r="HAA91" s="888"/>
      <c r="HAB91" s="888"/>
      <c r="HAC91" s="888"/>
      <c r="HAD91" s="888"/>
      <c r="HAE91" s="888"/>
      <c r="HAF91" s="888"/>
      <c r="HAG91" s="888"/>
      <c r="HAH91" s="888"/>
      <c r="HAI91" s="888"/>
      <c r="HAJ91" s="888"/>
      <c r="HAK91" s="888"/>
      <c r="HAL91" s="888"/>
      <c r="HAM91" s="888"/>
      <c r="HAN91" s="888"/>
      <c r="HAO91" s="888"/>
      <c r="HAP91" s="888"/>
      <c r="HAQ91" s="888"/>
      <c r="HAR91" s="888"/>
      <c r="HAS91" s="888"/>
      <c r="HAT91" s="888"/>
      <c r="HAU91" s="888"/>
      <c r="HAV91" s="888"/>
      <c r="HAW91" s="888"/>
      <c r="HAX91" s="888"/>
      <c r="HAY91" s="888"/>
      <c r="HAZ91" s="888"/>
      <c r="HBA91" s="888"/>
      <c r="HBB91" s="888"/>
      <c r="HBC91" s="888"/>
      <c r="HBD91" s="888"/>
      <c r="HBE91" s="888"/>
      <c r="HBF91" s="888"/>
      <c r="HBG91" s="888"/>
      <c r="HBH91" s="888"/>
      <c r="HBI91" s="888"/>
      <c r="HBJ91" s="888"/>
      <c r="HBK91" s="888"/>
      <c r="HBL91" s="888"/>
      <c r="HBM91" s="888"/>
      <c r="HBN91" s="888"/>
      <c r="HBO91" s="888"/>
      <c r="HBP91" s="888"/>
      <c r="HBQ91" s="888"/>
      <c r="HBR91" s="888"/>
      <c r="HBS91" s="888"/>
      <c r="HBT91" s="888"/>
      <c r="HBU91" s="888"/>
      <c r="HBV91" s="888"/>
      <c r="HBW91" s="888"/>
      <c r="HBX91" s="888"/>
      <c r="HBY91" s="888"/>
      <c r="HBZ91" s="888"/>
      <c r="HCA91" s="888"/>
      <c r="HCB91" s="888"/>
      <c r="HCC91" s="888"/>
      <c r="HCD91" s="888"/>
      <c r="HCE91" s="888"/>
      <c r="HCF91" s="888"/>
      <c r="HCG91" s="888"/>
      <c r="HCH91" s="888"/>
      <c r="HCI91" s="888"/>
      <c r="HCJ91" s="888"/>
      <c r="HCK91" s="888"/>
      <c r="HCL91" s="888"/>
      <c r="HCM91" s="888"/>
      <c r="HCN91" s="888"/>
      <c r="HCO91" s="888"/>
      <c r="HCP91" s="888"/>
      <c r="HCQ91" s="888"/>
      <c r="HCR91" s="888"/>
      <c r="HCS91" s="888"/>
      <c r="HCT91" s="888"/>
      <c r="HCU91" s="888"/>
      <c r="HCV91" s="888"/>
      <c r="HCW91" s="888"/>
      <c r="HCX91" s="888"/>
      <c r="HCY91" s="888"/>
      <c r="HCZ91" s="888"/>
      <c r="HDA91" s="888"/>
      <c r="HDB91" s="888"/>
      <c r="HDC91" s="888"/>
      <c r="HDD91" s="888"/>
      <c r="HDE91" s="888"/>
      <c r="HDF91" s="888"/>
      <c r="HDG91" s="888"/>
      <c r="HDH91" s="888"/>
      <c r="HDI91" s="888"/>
      <c r="HDJ91" s="888"/>
      <c r="HDK91" s="888"/>
      <c r="HDL91" s="888"/>
      <c r="HDM91" s="888"/>
      <c r="HDN91" s="888"/>
      <c r="HDO91" s="888"/>
      <c r="HDP91" s="888"/>
      <c r="HDQ91" s="888"/>
      <c r="HDR91" s="888"/>
      <c r="HDS91" s="888"/>
      <c r="HDT91" s="888"/>
      <c r="HDU91" s="888"/>
      <c r="HDV91" s="888"/>
      <c r="HDW91" s="888"/>
      <c r="HDX91" s="888"/>
      <c r="HDY91" s="888"/>
      <c r="HDZ91" s="888"/>
      <c r="HEA91" s="888"/>
      <c r="HEB91" s="888"/>
      <c r="HEC91" s="888"/>
      <c r="HED91" s="888"/>
      <c r="HEE91" s="888"/>
      <c r="HEF91" s="888"/>
      <c r="HEG91" s="888"/>
      <c r="HEH91" s="888"/>
      <c r="HEI91" s="888"/>
      <c r="HEJ91" s="888"/>
      <c r="HEK91" s="888"/>
      <c r="HEL91" s="888"/>
      <c r="HEM91" s="888"/>
      <c r="HEN91" s="888"/>
      <c r="HEO91" s="888"/>
      <c r="HEP91" s="888"/>
      <c r="HEQ91" s="888"/>
      <c r="HER91" s="888"/>
      <c r="HES91" s="888"/>
      <c r="HET91" s="888"/>
      <c r="HEU91" s="888"/>
      <c r="HEV91" s="888"/>
      <c r="HEW91" s="888"/>
      <c r="HEX91" s="888"/>
      <c r="HEY91" s="888"/>
      <c r="HEZ91" s="888"/>
      <c r="HFA91" s="888"/>
      <c r="HFB91" s="888"/>
      <c r="HFC91" s="888"/>
      <c r="HFD91" s="888"/>
      <c r="HFE91" s="888"/>
      <c r="HFF91" s="888"/>
      <c r="HFG91" s="888"/>
      <c r="HFH91" s="888"/>
      <c r="HFI91" s="888"/>
      <c r="HFJ91" s="888"/>
      <c r="HFK91" s="888"/>
      <c r="HFL91" s="888"/>
      <c r="HFM91" s="888"/>
      <c r="HFN91" s="888"/>
      <c r="HFO91" s="888"/>
      <c r="HFP91" s="888"/>
      <c r="HFQ91" s="888"/>
      <c r="HFR91" s="888"/>
      <c r="HFS91" s="888"/>
      <c r="HFT91" s="888"/>
      <c r="HFU91" s="888"/>
      <c r="HFV91" s="888"/>
      <c r="HFW91" s="888"/>
      <c r="HFX91" s="888"/>
      <c r="HFY91" s="888"/>
      <c r="HFZ91" s="888"/>
      <c r="HGA91" s="888"/>
      <c r="HGB91" s="888"/>
      <c r="HGC91" s="888"/>
      <c r="HGD91" s="888"/>
      <c r="HGE91" s="888"/>
      <c r="HGF91" s="888"/>
      <c r="HGG91" s="888"/>
      <c r="HGH91" s="888"/>
      <c r="HGI91" s="888"/>
      <c r="HGJ91" s="888"/>
      <c r="HGK91" s="888"/>
      <c r="HGL91" s="888"/>
      <c r="HGM91" s="888"/>
      <c r="HGN91" s="888"/>
      <c r="HGO91" s="888"/>
      <c r="HGP91" s="888"/>
      <c r="HGQ91" s="888"/>
      <c r="HGR91" s="888"/>
      <c r="HGS91" s="888"/>
      <c r="HGT91" s="888"/>
      <c r="HGU91" s="888"/>
      <c r="HGV91" s="888"/>
      <c r="HGW91" s="888"/>
      <c r="HGX91" s="888"/>
      <c r="HGY91" s="888"/>
      <c r="HGZ91" s="888"/>
      <c r="HHA91" s="888"/>
      <c r="HHB91" s="888"/>
      <c r="HHC91" s="888"/>
      <c r="HHD91" s="888"/>
      <c r="HHE91" s="888"/>
      <c r="HHF91" s="888"/>
      <c r="HHG91" s="888"/>
      <c r="HHH91" s="888"/>
      <c r="HHI91" s="888"/>
      <c r="HHJ91" s="888"/>
      <c r="HHK91" s="888"/>
      <c r="HHL91" s="888"/>
      <c r="HHM91" s="888"/>
      <c r="HHN91" s="888"/>
      <c r="HHO91" s="888"/>
      <c r="HHP91" s="888"/>
      <c r="HHQ91" s="888"/>
      <c r="HHR91" s="888"/>
      <c r="HHS91" s="888"/>
      <c r="HHT91" s="888"/>
      <c r="HHU91" s="888"/>
      <c r="HHV91" s="888"/>
      <c r="HHW91" s="888"/>
      <c r="HHX91" s="888"/>
      <c r="HHY91" s="888"/>
      <c r="HHZ91" s="888"/>
      <c r="HIA91" s="888"/>
      <c r="HIB91" s="888"/>
      <c r="HIC91" s="888"/>
      <c r="HID91" s="888"/>
      <c r="HIE91" s="888"/>
      <c r="HIF91" s="888"/>
      <c r="HIG91" s="888"/>
      <c r="HIH91" s="888"/>
      <c r="HII91" s="888"/>
      <c r="HIJ91" s="888"/>
      <c r="HIK91" s="888"/>
      <c r="HIL91" s="888"/>
      <c r="HIM91" s="888"/>
      <c r="HIN91" s="888"/>
      <c r="HIO91" s="888"/>
      <c r="HIP91" s="888"/>
      <c r="HIQ91" s="888"/>
      <c r="HIR91" s="888"/>
      <c r="HIS91" s="888"/>
      <c r="HIT91" s="888"/>
      <c r="HIU91" s="888"/>
      <c r="HIV91" s="888"/>
      <c r="HIW91" s="888"/>
      <c r="HIX91" s="888"/>
      <c r="HIY91" s="888"/>
      <c r="HIZ91" s="888"/>
      <c r="HJA91" s="888"/>
      <c r="HJB91" s="888"/>
      <c r="HJC91" s="888"/>
      <c r="HJD91" s="888"/>
      <c r="HJE91" s="888"/>
      <c r="HJF91" s="888"/>
      <c r="HJG91" s="888"/>
      <c r="HJH91" s="888"/>
      <c r="HJI91" s="888"/>
      <c r="HJJ91" s="888"/>
      <c r="HJK91" s="888"/>
      <c r="HJL91" s="888"/>
      <c r="HJM91" s="888"/>
      <c r="HJN91" s="888"/>
      <c r="HJO91" s="888"/>
      <c r="HJP91" s="888"/>
      <c r="HJQ91" s="888"/>
      <c r="HJR91" s="888"/>
      <c r="HJS91" s="888"/>
      <c r="HJT91" s="888"/>
      <c r="HJU91" s="888"/>
      <c r="HJV91" s="888"/>
      <c r="HJW91" s="888"/>
      <c r="HJX91" s="888"/>
      <c r="HJY91" s="888"/>
      <c r="HJZ91" s="888"/>
      <c r="HKA91" s="888"/>
      <c r="HKB91" s="888"/>
      <c r="HKC91" s="888"/>
      <c r="HKD91" s="888"/>
      <c r="HKE91" s="888"/>
      <c r="HKF91" s="888"/>
      <c r="HKG91" s="888"/>
      <c r="HKH91" s="888"/>
      <c r="HKI91" s="888"/>
      <c r="HKJ91" s="888"/>
      <c r="HKK91" s="888"/>
      <c r="HKL91" s="888"/>
      <c r="HKM91" s="888"/>
      <c r="HKN91" s="888"/>
      <c r="HKO91" s="888"/>
      <c r="HKP91" s="888"/>
      <c r="HKQ91" s="888"/>
      <c r="HKR91" s="888"/>
      <c r="HKS91" s="888"/>
      <c r="HKT91" s="888"/>
      <c r="HKU91" s="888"/>
      <c r="HKV91" s="888"/>
      <c r="HKW91" s="888"/>
      <c r="HKX91" s="888"/>
      <c r="HKY91" s="888"/>
      <c r="HKZ91" s="888"/>
      <c r="HLA91" s="888"/>
      <c r="HLB91" s="888"/>
      <c r="HLC91" s="888"/>
      <c r="HLD91" s="888"/>
      <c r="HLE91" s="888"/>
      <c r="HLF91" s="888"/>
      <c r="HLG91" s="888"/>
      <c r="HLH91" s="888"/>
      <c r="HLI91" s="888"/>
      <c r="HLJ91" s="888"/>
      <c r="HLK91" s="888"/>
      <c r="HLL91" s="888"/>
      <c r="HLM91" s="888"/>
      <c r="HLN91" s="888"/>
      <c r="HLO91" s="888"/>
      <c r="HLP91" s="888"/>
      <c r="HLQ91" s="888"/>
      <c r="HLR91" s="888"/>
      <c r="HLS91" s="888"/>
      <c r="HLT91" s="888"/>
      <c r="HLU91" s="888"/>
      <c r="HLV91" s="888"/>
      <c r="HLW91" s="888"/>
      <c r="HLX91" s="888"/>
      <c r="HLY91" s="888"/>
      <c r="HLZ91" s="888"/>
      <c r="HMA91" s="888"/>
      <c r="HMB91" s="888"/>
      <c r="HMC91" s="888"/>
      <c r="HMD91" s="888"/>
      <c r="HME91" s="888"/>
      <c r="HMF91" s="888"/>
      <c r="HMG91" s="888"/>
      <c r="HMH91" s="888"/>
      <c r="HMI91" s="888"/>
      <c r="HMJ91" s="888"/>
      <c r="HMK91" s="888"/>
      <c r="HML91" s="888"/>
      <c r="HMM91" s="888"/>
      <c r="HMN91" s="888"/>
      <c r="HMO91" s="888"/>
      <c r="HMP91" s="888"/>
      <c r="HMQ91" s="888"/>
      <c r="HMR91" s="888"/>
      <c r="HMS91" s="888"/>
      <c r="HMT91" s="888"/>
      <c r="HMU91" s="888"/>
      <c r="HMV91" s="888"/>
      <c r="HMW91" s="888"/>
      <c r="HMX91" s="888"/>
      <c r="HMY91" s="888"/>
      <c r="HMZ91" s="888"/>
      <c r="HNA91" s="888"/>
      <c r="HNB91" s="888"/>
      <c r="HNC91" s="888"/>
      <c r="HND91" s="888"/>
      <c r="HNE91" s="888"/>
      <c r="HNF91" s="888"/>
      <c r="HNG91" s="888"/>
      <c r="HNH91" s="888"/>
      <c r="HNI91" s="888"/>
      <c r="HNJ91" s="888"/>
      <c r="HNK91" s="888"/>
      <c r="HNL91" s="888"/>
      <c r="HNM91" s="888"/>
      <c r="HNN91" s="888"/>
      <c r="HNO91" s="888"/>
      <c r="HNP91" s="888"/>
      <c r="HNQ91" s="888"/>
      <c r="HNR91" s="888"/>
      <c r="HNS91" s="888"/>
      <c r="HNT91" s="888"/>
      <c r="HNU91" s="888"/>
      <c r="HNV91" s="888"/>
      <c r="HNW91" s="888"/>
      <c r="HNX91" s="888"/>
      <c r="HNY91" s="888"/>
      <c r="HNZ91" s="888"/>
      <c r="HOA91" s="888"/>
      <c r="HOB91" s="888"/>
      <c r="HOC91" s="888"/>
      <c r="HOD91" s="888"/>
      <c r="HOE91" s="888"/>
      <c r="HOF91" s="888"/>
      <c r="HOG91" s="888"/>
      <c r="HOH91" s="888"/>
      <c r="HOI91" s="888"/>
      <c r="HOJ91" s="888"/>
      <c r="HOK91" s="888"/>
      <c r="HOL91" s="888"/>
      <c r="HOM91" s="888"/>
      <c r="HON91" s="888"/>
      <c r="HOO91" s="888"/>
      <c r="HOP91" s="888"/>
      <c r="HOQ91" s="888"/>
      <c r="HOR91" s="888"/>
      <c r="HOS91" s="888"/>
      <c r="HOT91" s="888"/>
      <c r="HOU91" s="888"/>
      <c r="HOV91" s="888"/>
      <c r="HOW91" s="888"/>
      <c r="HOX91" s="888"/>
      <c r="HOY91" s="888"/>
      <c r="HOZ91" s="888"/>
      <c r="HPA91" s="888"/>
      <c r="HPB91" s="888"/>
      <c r="HPC91" s="888"/>
      <c r="HPD91" s="888"/>
      <c r="HPE91" s="888"/>
      <c r="HPF91" s="888"/>
      <c r="HPG91" s="888"/>
      <c r="HPH91" s="888"/>
      <c r="HPI91" s="888"/>
      <c r="HPJ91" s="888"/>
      <c r="HPK91" s="888"/>
      <c r="HPL91" s="888"/>
      <c r="HPM91" s="888"/>
      <c r="HPN91" s="888"/>
      <c r="HPO91" s="888"/>
      <c r="HPP91" s="888"/>
      <c r="HPQ91" s="888"/>
      <c r="HPR91" s="888"/>
      <c r="HPS91" s="888"/>
      <c r="HPT91" s="888"/>
      <c r="HPU91" s="888"/>
      <c r="HPV91" s="888"/>
      <c r="HPW91" s="888"/>
      <c r="HPX91" s="888"/>
      <c r="HPY91" s="888"/>
      <c r="HPZ91" s="888"/>
      <c r="HQA91" s="888"/>
      <c r="HQB91" s="888"/>
      <c r="HQC91" s="888"/>
      <c r="HQD91" s="888"/>
      <c r="HQE91" s="888"/>
      <c r="HQF91" s="888"/>
      <c r="HQG91" s="888"/>
      <c r="HQH91" s="888"/>
      <c r="HQI91" s="888"/>
      <c r="HQJ91" s="888"/>
      <c r="HQK91" s="888"/>
      <c r="HQL91" s="888"/>
      <c r="HQM91" s="888"/>
      <c r="HQN91" s="888"/>
      <c r="HQO91" s="888"/>
      <c r="HQP91" s="888"/>
      <c r="HQQ91" s="888"/>
      <c r="HQR91" s="888"/>
      <c r="HQS91" s="888"/>
      <c r="HQT91" s="888"/>
      <c r="HQU91" s="888"/>
      <c r="HQV91" s="888"/>
      <c r="HQW91" s="888"/>
      <c r="HQX91" s="888"/>
      <c r="HQY91" s="888"/>
      <c r="HQZ91" s="888"/>
      <c r="HRA91" s="888"/>
      <c r="HRB91" s="888"/>
      <c r="HRC91" s="888"/>
      <c r="HRD91" s="888"/>
      <c r="HRE91" s="888"/>
      <c r="HRF91" s="888"/>
      <c r="HRG91" s="888"/>
      <c r="HRH91" s="888"/>
      <c r="HRI91" s="888"/>
      <c r="HRJ91" s="888"/>
      <c r="HRK91" s="888"/>
      <c r="HRL91" s="888"/>
      <c r="HRM91" s="888"/>
      <c r="HRN91" s="888"/>
      <c r="HRO91" s="888"/>
      <c r="HRP91" s="888"/>
      <c r="HRQ91" s="888"/>
      <c r="HRR91" s="888"/>
      <c r="HRS91" s="888"/>
      <c r="HRT91" s="888"/>
      <c r="HRU91" s="888"/>
      <c r="HRV91" s="888"/>
      <c r="HRW91" s="888"/>
      <c r="HRX91" s="888"/>
      <c r="HRY91" s="888"/>
      <c r="HRZ91" s="888"/>
      <c r="HSA91" s="888"/>
      <c r="HSB91" s="888"/>
      <c r="HSC91" s="888"/>
      <c r="HSD91" s="888"/>
      <c r="HSE91" s="888"/>
      <c r="HSF91" s="888"/>
      <c r="HSG91" s="888"/>
      <c r="HSH91" s="888"/>
      <c r="HSI91" s="888"/>
      <c r="HSJ91" s="888"/>
      <c r="HSK91" s="888"/>
      <c r="HSL91" s="888"/>
      <c r="HSM91" s="888"/>
      <c r="HSN91" s="888"/>
      <c r="HSO91" s="888"/>
      <c r="HSP91" s="888"/>
      <c r="HSQ91" s="888"/>
      <c r="HSR91" s="888"/>
      <c r="HSS91" s="888"/>
      <c r="HST91" s="888"/>
      <c r="HSU91" s="888"/>
      <c r="HSV91" s="888"/>
      <c r="HSW91" s="888"/>
      <c r="HSX91" s="888"/>
      <c r="HSY91" s="888"/>
      <c r="HSZ91" s="888"/>
      <c r="HTA91" s="888"/>
      <c r="HTB91" s="888"/>
      <c r="HTC91" s="888"/>
      <c r="HTD91" s="888"/>
      <c r="HTE91" s="888"/>
      <c r="HTF91" s="888"/>
      <c r="HTG91" s="888"/>
      <c r="HTH91" s="888"/>
      <c r="HTI91" s="888"/>
      <c r="HTJ91" s="888"/>
      <c r="HTK91" s="888"/>
      <c r="HTL91" s="888"/>
      <c r="HTM91" s="888"/>
      <c r="HTN91" s="888"/>
      <c r="HTO91" s="888"/>
      <c r="HTP91" s="888"/>
      <c r="HTQ91" s="888"/>
      <c r="HTR91" s="888"/>
      <c r="HTS91" s="888"/>
      <c r="HTT91" s="888"/>
      <c r="HTU91" s="888"/>
      <c r="HTV91" s="888"/>
      <c r="HTW91" s="888"/>
      <c r="HTX91" s="888"/>
      <c r="HTY91" s="888"/>
      <c r="HTZ91" s="888"/>
      <c r="HUA91" s="888"/>
      <c r="HUB91" s="888"/>
      <c r="HUC91" s="888"/>
      <c r="HUD91" s="888"/>
      <c r="HUE91" s="888"/>
      <c r="HUF91" s="888"/>
      <c r="HUG91" s="888"/>
      <c r="HUH91" s="888"/>
      <c r="HUI91" s="888"/>
      <c r="HUJ91" s="888"/>
      <c r="HUK91" s="888"/>
      <c r="HUL91" s="888"/>
      <c r="HUM91" s="888"/>
      <c r="HUN91" s="888"/>
      <c r="HUO91" s="888"/>
      <c r="HUP91" s="888"/>
      <c r="HUQ91" s="888"/>
      <c r="HUR91" s="888"/>
      <c r="HUS91" s="888"/>
      <c r="HUT91" s="888"/>
      <c r="HUU91" s="888"/>
      <c r="HUV91" s="888"/>
      <c r="HUW91" s="888"/>
      <c r="HUX91" s="888"/>
      <c r="HUY91" s="888"/>
      <c r="HUZ91" s="888"/>
      <c r="HVA91" s="888"/>
      <c r="HVB91" s="888"/>
      <c r="HVC91" s="888"/>
      <c r="HVD91" s="888"/>
      <c r="HVE91" s="888"/>
      <c r="HVF91" s="888"/>
      <c r="HVG91" s="888"/>
      <c r="HVH91" s="888"/>
      <c r="HVI91" s="888"/>
      <c r="HVJ91" s="888"/>
      <c r="HVK91" s="888"/>
      <c r="HVL91" s="888"/>
      <c r="HVM91" s="888"/>
      <c r="HVN91" s="888"/>
      <c r="HVO91" s="888"/>
      <c r="HVP91" s="888"/>
      <c r="HVQ91" s="888"/>
      <c r="HVR91" s="888"/>
      <c r="HVS91" s="888"/>
      <c r="HVT91" s="888"/>
      <c r="HVU91" s="888"/>
      <c r="HVV91" s="888"/>
      <c r="HVW91" s="888"/>
      <c r="HVX91" s="888"/>
      <c r="HVY91" s="888"/>
      <c r="HVZ91" s="888"/>
      <c r="HWA91" s="888"/>
      <c r="HWB91" s="888"/>
      <c r="HWC91" s="888"/>
      <c r="HWD91" s="888"/>
      <c r="HWE91" s="888"/>
      <c r="HWF91" s="888"/>
      <c r="HWG91" s="888"/>
      <c r="HWH91" s="888"/>
      <c r="HWI91" s="888"/>
      <c r="HWJ91" s="888"/>
      <c r="HWK91" s="888"/>
      <c r="HWL91" s="888"/>
      <c r="HWM91" s="888"/>
      <c r="HWN91" s="888"/>
      <c r="HWO91" s="888"/>
      <c r="HWP91" s="888"/>
      <c r="HWQ91" s="888"/>
      <c r="HWR91" s="888"/>
      <c r="HWS91" s="888"/>
      <c r="HWT91" s="888"/>
      <c r="HWU91" s="888"/>
      <c r="HWV91" s="888"/>
      <c r="HWW91" s="888"/>
      <c r="HWX91" s="888"/>
      <c r="HWY91" s="888"/>
      <c r="HWZ91" s="888"/>
      <c r="HXA91" s="888"/>
      <c r="HXB91" s="888"/>
      <c r="HXC91" s="888"/>
      <c r="HXD91" s="888"/>
      <c r="HXE91" s="888"/>
      <c r="HXF91" s="888"/>
      <c r="HXG91" s="888"/>
      <c r="HXH91" s="888"/>
      <c r="HXI91" s="888"/>
      <c r="HXJ91" s="888"/>
      <c r="HXK91" s="888"/>
      <c r="HXL91" s="888"/>
      <c r="HXM91" s="888"/>
      <c r="HXN91" s="888"/>
      <c r="HXO91" s="888"/>
      <c r="HXP91" s="888"/>
      <c r="HXQ91" s="888"/>
      <c r="HXR91" s="888"/>
      <c r="HXS91" s="888"/>
      <c r="HXT91" s="888"/>
      <c r="HXU91" s="888"/>
      <c r="HXV91" s="888"/>
      <c r="HXW91" s="888"/>
      <c r="HXX91" s="888"/>
      <c r="HXY91" s="888"/>
      <c r="HXZ91" s="888"/>
      <c r="HYA91" s="888"/>
      <c r="HYB91" s="888"/>
      <c r="HYC91" s="888"/>
      <c r="HYD91" s="888"/>
      <c r="HYE91" s="888"/>
      <c r="HYF91" s="888"/>
      <c r="HYG91" s="888"/>
      <c r="HYH91" s="888"/>
      <c r="HYI91" s="888"/>
      <c r="HYJ91" s="888"/>
      <c r="HYK91" s="888"/>
      <c r="HYL91" s="888"/>
      <c r="HYM91" s="888"/>
      <c r="HYN91" s="888"/>
      <c r="HYO91" s="888"/>
      <c r="HYP91" s="888"/>
      <c r="HYQ91" s="888"/>
      <c r="HYR91" s="888"/>
      <c r="HYS91" s="888"/>
      <c r="HYT91" s="888"/>
      <c r="HYU91" s="888"/>
      <c r="HYV91" s="888"/>
      <c r="HYW91" s="888"/>
      <c r="HYX91" s="888"/>
      <c r="HYY91" s="888"/>
      <c r="HYZ91" s="888"/>
      <c r="HZA91" s="888"/>
      <c r="HZB91" s="888"/>
      <c r="HZC91" s="888"/>
      <c r="HZD91" s="888"/>
      <c r="HZE91" s="888"/>
      <c r="HZF91" s="888"/>
      <c r="HZG91" s="888"/>
      <c r="HZH91" s="888"/>
      <c r="HZI91" s="888"/>
      <c r="HZJ91" s="888"/>
      <c r="HZK91" s="888"/>
      <c r="HZL91" s="888"/>
      <c r="HZM91" s="888"/>
      <c r="HZN91" s="888"/>
      <c r="HZO91" s="888"/>
      <c r="HZP91" s="888"/>
      <c r="HZQ91" s="888"/>
      <c r="HZR91" s="888"/>
      <c r="HZS91" s="888"/>
      <c r="HZT91" s="888"/>
      <c r="HZU91" s="888"/>
      <c r="HZV91" s="888"/>
      <c r="HZW91" s="888"/>
      <c r="HZX91" s="888"/>
      <c r="HZY91" s="888"/>
      <c r="HZZ91" s="888"/>
      <c r="IAA91" s="888"/>
      <c r="IAB91" s="888"/>
      <c r="IAC91" s="888"/>
      <c r="IAD91" s="888"/>
      <c r="IAE91" s="888"/>
      <c r="IAF91" s="888"/>
      <c r="IAG91" s="888"/>
      <c r="IAH91" s="888"/>
      <c r="IAI91" s="888"/>
      <c r="IAJ91" s="888"/>
      <c r="IAK91" s="888"/>
      <c r="IAL91" s="888"/>
      <c r="IAM91" s="888"/>
      <c r="IAN91" s="888"/>
      <c r="IAO91" s="888"/>
      <c r="IAP91" s="888"/>
      <c r="IAQ91" s="888"/>
      <c r="IAR91" s="888"/>
      <c r="IAS91" s="888"/>
      <c r="IAT91" s="888"/>
      <c r="IAU91" s="888"/>
      <c r="IAV91" s="888"/>
      <c r="IAW91" s="888"/>
      <c r="IAX91" s="888"/>
      <c r="IAY91" s="888"/>
      <c r="IAZ91" s="888"/>
      <c r="IBA91" s="888"/>
      <c r="IBB91" s="888"/>
      <c r="IBC91" s="888"/>
      <c r="IBD91" s="888"/>
      <c r="IBE91" s="888"/>
      <c r="IBF91" s="888"/>
      <c r="IBG91" s="888"/>
      <c r="IBH91" s="888"/>
      <c r="IBI91" s="888"/>
      <c r="IBJ91" s="888"/>
      <c r="IBK91" s="888"/>
      <c r="IBL91" s="888"/>
      <c r="IBM91" s="888"/>
      <c r="IBN91" s="888"/>
      <c r="IBO91" s="888"/>
      <c r="IBP91" s="888"/>
      <c r="IBQ91" s="888"/>
      <c r="IBR91" s="888"/>
      <c r="IBS91" s="888"/>
      <c r="IBT91" s="888"/>
      <c r="IBU91" s="888"/>
      <c r="IBV91" s="888"/>
      <c r="IBW91" s="888"/>
      <c r="IBX91" s="888"/>
      <c r="IBY91" s="888"/>
      <c r="IBZ91" s="888"/>
      <c r="ICA91" s="888"/>
      <c r="ICB91" s="888"/>
      <c r="ICC91" s="888"/>
      <c r="ICD91" s="888"/>
      <c r="ICE91" s="888"/>
      <c r="ICF91" s="888"/>
      <c r="ICG91" s="888"/>
      <c r="ICH91" s="888"/>
      <c r="ICI91" s="888"/>
      <c r="ICJ91" s="888"/>
      <c r="ICK91" s="888"/>
      <c r="ICL91" s="888"/>
      <c r="ICM91" s="888"/>
      <c r="ICN91" s="888"/>
      <c r="ICO91" s="888"/>
      <c r="ICP91" s="888"/>
      <c r="ICQ91" s="888"/>
      <c r="ICR91" s="888"/>
      <c r="ICS91" s="888"/>
      <c r="ICT91" s="888"/>
      <c r="ICU91" s="888"/>
      <c r="ICV91" s="888"/>
      <c r="ICW91" s="888"/>
      <c r="ICX91" s="888"/>
      <c r="ICY91" s="888"/>
      <c r="ICZ91" s="888"/>
      <c r="IDA91" s="888"/>
      <c r="IDB91" s="888"/>
      <c r="IDC91" s="888"/>
      <c r="IDD91" s="888"/>
      <c r="IDE91" s="888"/>
      <c r="IDF91" s="888"/>
      <c r="IDG91" s="888"/>
      <c r="IDH91" s="888"/>
      <c r="IDI91" s="888"/>
      <c r="IDJ91" s="888"/>
      <c r="IDK91" s="888"/>
      <c r="IDL91" s="888"/>
      <c r="IDM91" s="888"/>
      <c r="IDN91" s="888"/>
      <c r="IDO91" s="888"/>
      <c r="IDP91" s="888"/>
      <c r="IDQ91" s="888"/>
      <c r="IDR91" s="888"/>
      <c r="IDS91" s="888"/>
      <c r="IDT91" s="888"/>
      <c r="IDU91" s="888"/>
      <c r="IDV91" s="888"/>
      <c r="IDW91" s="888"/>
      <c r="IDX91" s="888"/>
      <c r="IDY91" s="888"/>
      <c r="IDZ91" s="888"/>
      <c r="IEA91" s="888"/>
      <c r="IEB91" s="888"/>
      <c r="IEC91" s="888"/>
      <c r="IED91" s="888"/>
      <c r="IEE91" s="888"/>
      <c r="IEF91" s="888"/>
      <c r="IEG91" s="888"/>
      <c r="IEH91" s="888"/>
      <c r="IEI91" s="888"/>
      <c r="IEJ91" s="888"/>
      <c r="IEK91" s="888"/>
      <c r="IEL91" s="888"/>
      <c r="IEM91" s="888"/>
      <c r="IEN91" s="888"/>
      <c r="IEO91" s="888"/>
      <c r="IEP91" s="888"/>
      <c r="IEQ91" s="888"/>
      <c r="IER91" s="888"/>
      <c r="IES91" s="888"/>
      <c r="IET91" s="888"/>
      <c r="IEU91" s="888"/>
      <c r="IEV91" s="888"/>
      <c r="IEW91" s="888"/>
      <c r="IEX91" s="888"/>
      <c r="IEY91" s="888"/>
      <c r="IEZ91" s="888"/>
      <c r="IFA91" s="888"/>
      <c r="IFB91" s="888"/>
      <c r="IFC91" s="888"/>
      <c r="IFD91" s="888"/>
      <c r="IFE91" s="888"/>
      <c r="IFF91" s="888"/>
      <c r="IFG91" s="888"/>
      <c r="IFH91" s="888"/>
      <c r="IFI91" s="888"/>
      <c r="IFJ91" s="888"/>
      <c r="IFK91" s="888"/>
      <c r="IFL91" s="888"/>
      <c r="IFM91" s="888"/>
      <c r="IFN91" s="888"/>
      <c r="IFO91" s="888"/>
      <c r="IFP91" s="888"/>
      <c r="IFQ91" s="888"/>
      <c r="IFR91" s="888"/>
      <c r="IFS91" s="888"/>
      <c r="IFT91" s="888"/>
      <c r="IFU91" s="888"/>
      <c r="IFV91" s="888"/>
      <c r="IFW91" s="888"/>
      <c r="IFX91" s="888"/>
      <c r="IFY91" s="888"/>
      <c r="IFZ91" s="888"/>
      <c r="IGA91" s="888"/>
      <c r="IGB91" s="888"/>
      <c r="IGC91" s="888"/>
      <c r="IGD91" s="888"/>
      <c r="IGE91" s="888"/>
      <c r="IGF91" s="888"/>
      <c r="IGG91" s="888"/>
      <c r="IGH91" s="888"/>
      <c r="IGI91" s="888"/>
      <c r="IGJ91" s="888"/>
      <c r="IGK91" s="888"/>
      <c r="IGL91" s="888"/>
      <c r="IGM91" s="888"/>
      <c r="IGN91" s="888"/>
      <c r="IGO91" s="888"/>
      <c r="IGP91" s="888"/>
      <c r="IGQ91" s="888"/>
      <c r="IGR91" s="888"/>
      <c r="IGS91" s="888"/>
      <c r="IGT91" s="888"/>
      <c r="IGU91" s="888"/>
      <c r="IGV91" s="888"/>
      <c r="IGW91" s="888"/>
      <c r="IGX91" s="888"/>
      <c r="IGY91" s="888"/>
      <c r="IGZ91" s="888"/>
      <c r="IHA91" s="888"/>
      <c r="IHB91" s="888"/>
      <c r="IHC91" s="888"/>
      <c r="IHD91" s="888"/>
      <c r="IHE91" s="888"/>
      <c r="IHF91" s="888"/>
      <c r="IHG91" s="888"/>
      <c r="IHH91" s="888"/>
      <c r="IHI91" s="888"/>
      <c r="IHJ91" s="888"/>
      <c r="IHK91" s="888"/>
      <c r="IHL91" s="888"/>
      <c r="IHM91" s="888"/>
      <c r="IHN91" s="888"/>
      <c r="IHO91" s="888"/>
      <c r="IHP91" s="888"/>
      <c r="IHQ91" s="888"/>
      <c r="IHR91" s="888"/>
      <c r="IHS91" s="888"/>
      <c r="IHT91" s="888"/>
      <c r="IHU91" s="888"/>
      <c r="IHV91" s="888"/>
      <c r="IHW91" s="888"/>
      <c r="IHX91" s="888"/>
      <c r="IHY91" s="888"/>
      <c r="IHZ91" s="888"/>
      <c r="IIA91" s="888"/>
      <c r="IIB91" s="888"/>
      <c r="IIC91" s="888"/>
      <c r="IID91" s="888"/>
      <c r="IIE91" s="888"/>
      <c r="IIF91" s="888"/>
      <c r="IIG91" s="888"/>
      <c r="IIH91" s="888"/>
      <c r="III91" s="888"/>
      <c r="IIJ91" s="888"/>
      <c r="IIK91" s="888"/>
      <c r="IIL91" s="888"/>
      <c r="IIM91" s="888"/>
      <c r="IIN91" s="888"/>
      <c r="IIO91" s="888"/>
      <c r="IIP91" s="888"/>
      <c r="IIQ91" s="888"/>
      <c r="IIR91" s="888"/>
      <c r="IIS91" s="888"/>
      <c r="IIT91" s="888"/>
      <c r="IIU91" s="888"/>
      <c r="IIV91" s="888"/>
      <c r="IIW91" s="888"/>
      <c r="IIX91" s="888"/>
      <c r="IIY91" s="888"/>
      <c r="IIZ91" s="888"/>
      <c r="IJA91" s="888"/>
      <c r="IJB91" s="888"/>
      <c r="IJC91" s="888"/>
      <c r="IJD91" s="888"/>
      <c r="IJE91" s="888"/>
      <c r="IJF91" s="888"/>
      <c r="IJG91" s="888"/>
      <c r="IJH91" s="888"/>
      <c r="IJI91" s="888"/>
      <c r="IJJ91" s="888"/>
      <c r="IJK91" s="888"/>
      <c r="IJL91" s="888"/>
      <c r="IJM91" s="888"/>
      <c r="IJN91" s="888"/>
      <c r="IJO91" s="888"/>
      <c r="IJP91" s="888"/>
      <c r="IJQ91" s="888"/>
      <c r="IJR91" s="888"/>
      <c r="IJS91" s="888"/>
      <c r="IJT91" s="888"/>
      <c r="IJU91" s="888"/>
      <c r="IJV91" s="888"/>
      <c r="IJW91" s="888"/>
      <c r="IJX91" s="888"/>
      <c r="IJY91" s="888"/>
      <c r="IJZ91" s="888"/>
      <c r="IKA91" s="888"/>
      <c r="IKB91" s="888"/>
      <c r="IKC91" s="888"/>
      <c r="IKD91" s="888"/>
      <c r="IKE91" s="888"/>
      <c r="IKF91" s="888"/>
      <c r="IKG91" s="888"/>
      <c r="IKH91" s="888"/>
      <c r="IKI91" s="888"/>
      <c r="IKJ91" s="888"/>
      <c r="IKK91" s="888"/>
      <c r="IKL91" s="888"/>
      <c r="IKM91" s="888"/>
      <c r="IKN91" s="888"/>
      <c r="IKO91" s="888"/>
      <c r="IKP91" s="888"/>
      <c r="IKQ91" s="888"/>
      <c r="IKR91" s="888"/>
      <c r="IKS91" s="888"/>
      <c r="IKT91" s="888"/>
      <c r="IKU91" s="888"/>
      <c r="IKV91" s="888"/>
      <c r="IKW91" s="888"/>
      <c r="IKX91" s="888"/>
      <c r="IKY91" s="888"/>
      <c r="IKZ91" s="888"/>
      <c r="ILA91" s="888"/>
      <c r="ILB91" s="888"/>
      <c r="ILC91" s="888"/>
      <c r="ILD91" s="888"/>
      <c r="ILE91" s="888"/>
      <c r="ILF91" s="888"/>
      <c r="ILG91" s="888"/>
      <c r="ILH91" s="888"/>
      <c r="ILI91" s="888"/>
      <c r="ILJ91" s="888"/>
      <c r="ILK91" s="888"/>
      <c r="ILL91" s="888"/>
      <c r="ILM91" s="888"/>
      <c r="ILN91" s="888"/>
      <c r="ILO91" s="888"/>
      <c r="ILP91" s="888"/>
      <c r="ILQ91" s="888"/>
      <c r="ILR91" s="888"/>
      <c r="ILS91" s="888"/>
      <c r="ILT91" s="888"/>
      <c r="ILU91" s="888"/>
      <c r="ILV91" s="888"/>
      <c r="ILW91" s="888"/>
      <c r="ILX91" s="888"/>
      <c r="ILY91" s="888"/>
      <c r="ILZ91" s="888"/>
      <c r="IMA91" s="888"/>
      <c r="IMB91" s="888"/>
      <c r="IMC91" s="888"/>
      <c r="IMD91" s="888"/>
      <c r="IME91" s="888"/>
      <c r="IMF91" s="888"/>
      <c r="IMG91" s="888"/>
      <c r="IMH91" s="888"/>
      <c r="IMI91" s="888"/>
      <c r="IMJ91" s="888"/>
      <c r="IMK91" s="888"/>
      <c r="IML91" s="888"/>
      <c r="IMM91" s="888"/>
      <c r="IMN91" s="888"/>
      <c r="IMO91" s="888"/>
      <c r="IMP91" s="888"/>
      <c r="IMQ91" s="888"/>
      <c r="IMR91" s="888"/>
      <c r="IMS91" s="888"/>
      <c r="IMT91" s="888"/>
      <c r="IMU91" s="888"/>
      <c r="IMV91" s="888"/>
      <c r="IMW91" s="888"/>
      <c r="IMX91" s="888"/>
      <c r="IMY91" s="888"/>
      <c r="IMZ91" s="888"/>
      <c r="INA91" s="888"/>
      <c r="INB91" s="888"/>
      <c r="INC91" s="888"/>
      <c r="IND91" s="888"/>
      <c r="INE91" s="888"/>
      <c r="INF91" s="888"/>
      <c r="ING91" s="888"/>
      <c r="INH91" s="888"/>
      <c r="INI91" s="888"/>
      <c r="INJ91" s="888"/>
      <c r="INK91" s="888"/>
      <c r="INL91" s="888"/>
      <c r="INM91" s="888"/>
      <c r="INN91" s="888"/>
      <c r="INO91" s="888"/>
      <c r="INP91" s="888"/>
      <c r="INQ91" s="888"/>
      <c r="INR91" s="888"/>
      <c r="INS91" s="888"/>
      <c r="INT91" s="888"/>
      <c r="INU91" s="888"/>
      <c r="INV91" s="888"/>
      <c r="INW91" s="888"/>
      <c r="INX91" s="888"/>
      <c r="INY91" s="888"/>
      <c r="INZ91" s="888"/>
      <c r="IOA91" s="888"/>
      <c r="IOB91" s="888"/>
      <c r="IOC91" s="888"/>
      <c r="IOD91" s="888"/>
      <c r="IOE91" s="888"/>
      <c r="IOF91" s="888"/>
      <c r="IOG91" s="888"/>
      <c r="IOH91" s="888"/>
      <c r="IOI91" s="888"/>
      <c r="IOJ91" s="888"/>
      <c r="IOK91" s="888"/>
      <c r="IOL91" s="888"/>
      <c r="IOM91" s="888"/>
      <c r="ION91" s="888"/>
      <c r="IOO91" s="888"/>
      <c r="IOP91" s="888"/>
      <c r="IOQ91" s="888"/>
      <c r="IOR91" s="888"/>
      <c r="IOS91" s="888"/>
      <c r="IOT91" s="888"/>
      <c r="IOU91" s="888"/>
      <c r="IOV91" s="888"/>
      <c r="IOW91" s="888"/>
      <c r="IOX91" s="888"/>
      <c r="IOY91" s="888"/>
      <c r="IOZ91" s="888"/>
      <c r="IPA91" s="888"/>
      <c r="IPB91" s="888"/>
      <c r="IPC91" s="888"/>
      <c r="IPD91" s="888"/>
      <c r="IPE91" s="888"/>
      <c r="IPF91" s="888"/>
      <c r="IPG91" s="888"/>
      <c r="IPH91" s="888"/>
      <c r="IPI91" s="888"/>
      <c r="IPJ91" s="888"/>
      <c r="IPK91" s="888"/>
      <c r="IPL91" s="888"/>
      <c r="IPM91" s="888"/>
      <c r="IPN91" s="888"/>
      <c r="IPO91" s="888"/>
      <c r="IPP91" s="888"/>
      <c r="IPQ91" s="888"/>
      <c r="IPR91" s="888"/>
      <c r="IPS91" s="888"/>
      <c r="IPT91" s="888"/>
      <c r="IPU91" s="888"/>
      <c r="IPV91" s="888"/>
      <c r="IPW91" s="888"/>
      <c r="IPX91" s="888"/>
      <c r="IPY91" s="888"/>
      <c r="IPZ91" s="888"/>
      <c r="IQA91" s="888"/>
      <c r="IQB91" s="888"/>
      <c r="IQC91" s="888"/>
      <c r="IQD91" s="888"/>
      <c r="IQE91" s="888"/>
      <c r="IQF91" s="888"/>
      <c r="IQG91" s="888"/>
      <c r="IQH91" s="888"/>
      <c r="IQI91" s="888"/>
      <c r="IQJ91" s="888"/>
      <c r="IQK91" s="888"/>
      <c r="IQL91" s="888"/>
      <c r="IQM91" s="888"/>
      <c r="IQN91" s="888"/>
      <c r="IQO91" s="888"/>
      <c r="IQP91" s="888"/>
      <c r="IQQ91" s="888"/>
      <c r="IQR91" s="888"/>
      <c r="IQS91" s="888"/>
      <c r="IQT91" s="888"/>
      <c r="IQU91" s="888"/>
      <c r="IQV91" s="888"/>
      <c r="IQW91" s="888"/>
      <c r="IQX91" s="888"/>
      <c r="IQY91" s="888"/>
      <c r="IQZ91" s="888"/>
      <c r="IRA91" s="888"/>
      <c r="IRB91" s="888"/>
      <c r="IRC91" s="888"/>
      <c r="IRD91" s="888"/>
      <c r="IRE91" s="888"/>
      <c r="IRF91" s="888"/>
      <c r="IRG91" s="888"/>
      <c r="IRH91" s="888"/>
      <c r="IRI91" s="888"/>
      <c r="IRJ91" s="888"/>
      <c r="IRK91" s="888"/>
      <c r="IRL91" s="888"/>
      <c r="IRM91" s="888"/>
      <c r="IRN91" s="888"/>
      <c r="IRO91" s="888"/>
      <c r="IRP91" s="888"/>
      <c r="IRQ91" s="888"/>
      <c r="IRR91" s="888"/>
      <c r="IRS91" s="888"/>
      <c r="IRT91" s="888"/>
      <c r="IRU91" s="888"/>
      <c r="IRV91" s="888"/>
      <c r="IRW91" s="888"/>
      <c r="IRX91" s="888"/>
      <c r="IRY91" s="888"/>
      <c r="IRZ91" s="888"/>
      <c r="ISA91" s="888"/>
      <c r="ISB91" s="888"/>
      <c r="ISC91" s="888"/>
      <c r="ISD91" s="888"/>
      <c r="ISE91" s="888"/>
      <c r="ISF91" s="888"/>
      <c r="ISG91" s="888"/>
      <c r="ISH91" s="888"/>
      <c r="ISI91" s="888"/>
      <c r="ISJ91" s="888"/>
      <c r="ISK91" s="888"/>
      <c r="ISL91" s="888"/>
      <c r="ISM91" s="888"/>
      <c r="ISN91" s="888"/>
      <c r="ISO91" s="888"/>
      <c r="ISP91" s="888"/>
      <c r="ISQ91" s="888"/>
      <c r="ISR91" s="888"/>
      <c r="ISS91" s="888"/>
      <c r="IST91" s="888"/>
      <c r="ISU91" s="888"/>
      <c r="ISV91" s="888"/>
      <c r="ISW91" s="888"/>
      <c r="ISX91" s="888"/>
      <c r="ISY91" s="888"/>
      <c r="ISZ91" s="888"/>
      <c r="ITA91" s="888"/>
      <c r="ITB91" s="888"/>
      <c r="ITC91" s="888"/>
      <c r="ITD91" s="888"/>
      <c r="ITE91" s="888"/>
      <c r="ITF91" s="888"/>
      <c r="ITG91" s="888"/>
      <c r="ITH91" s="888"/>
      <c r="ITI91" s="888"/>
      <c r="ITJ91" s="888"/>
      <c r="ITK91" s="888"/>
      <c r="ITL91" s="888"/>
      <c r="ITM91" s="888"/>
      <c r="ITN91" s="888"/>
      <c r="ITO91" s="888"/>
      <c r="ITP91" s="888"/>
      <c r="ITQ91" s="888"/>
      <c r="ITR91" s="888"/>
      <c r="ITS91" s="888"/>
      <c r="ITT91" s="888"/>
      <c r="ITU91" s="888"/>
      <c r="ITV91" s="888"/>
      <c r="ITW91" s="888"/>
      <c r="ITX91" s="888"/>
      <c r="ITY91" s="888"/>
      <c r="ITZ91" s="888"/>
      <c r="IUA91" s="888"/>
      <c r="IUB91" s="888"/>
      <c r="IUC91" s="888"/>
      <c r="IUD91" s="888"/>
      <c r="IUE91" s="888"/>
      <c r="IUF91" s="888"/>
      <c r="IUG91" s="888"/>
      <c r="IUH91" s="888"/>
      <c r="IUI91" s="888"/>
      <c r="IUJ91" s="888"/>
      <c r="IUK91" s="888"/>
      <c r="IUL91" s="888"/>
      <c r="IUM91" s="888"/>
      <c r="IUN91" s="888"/>
      <c r="IUO91" s="888"/>
      <c r="IUP91" s="888"/>
      <c r="IUQ91" s="888"/>
      <c r="IUR91" s="888"/>
      <c r="IUS91" s="888"/>
      <c r="IUT91" s="888"/>
      <c r="IUU91" s="888"/>
      <c r="IUV91" s="888"/>
      <c r="IUW91" s="888"/>
      <c r="IUX91" s="888"/>
      <c r="IUY91" s="888"/>
      <c r="IUZ91" s="888"/>
      <c r="IVA91" s="888"/>
      <c r="IVB91" s="888"/>
      <c r="IVC91" s="888"/>
      <c r="IVD91" s="888"/>
      <c r="IVE91" s="888"/>
      <c r="IVF91" s="888"/>
      <c r="IVG91" s="888"/>
      <c r="IVH91" s="888"/>
      <c r="IVI91" s="888"/>
      <c r="IVJ91" s="888"/>
      <c r="IVK91" s="888"/>
      <c r="IVL91" s="888"/>
      <c r="IVM91" s="888"/>
      <c r="IVN91" s="888"/>
      <c r="IVO91" s="888"/>
      <c r="IVP91" s="888"/>
      <c r="IVQ91" s="888"/>
      <c r="IVR91" s="888"/>
      <c r="IVS91" s="888"/>
      <c r="IVT91" s="888"/>
      <c r="IVU91" s="888"/>
      <c r="IVV91" s="888"/>
      <c r="IVW91" s="888"/>
      <c r="IVX91" s="888"/>
      <c r="IVY91" s="888"/>
      <c r="IVZ91" s="888"/>
      <c r="IWA91" s="888"/>
      <c r="IWB91" s="888"/>
      <c r="IWC91" s="888"/>
      <c r="IWD91" s="888"/>
      <c r="IWE91" s="888"/>
      <c r="IWF91" s="888"/>
      <c r="IWG91" s="888"/>
      <c r="IWH91" s="888"/>
      <c r="IWI91" s="888"/>
      <c r="IWJ91" s="888"/>
      <c r="IWK91" s="888"/>
      <c r="IWL91" s="888"/>
      <c r="IWM91" s="888"/>
      <c r="IWN91" s="888"/>
      <c r="IWO91" s="888"/>
      <c r="IWP91" s="888"/>
      <c r="IWQ91" s="888"/>
      <c r="IWR91" s="888"/>
      <c r="IWS91" s="888"/>
      <c r="IWT91" s="888"/>
      <c r="IWU91" s="888"/>
      <c r="IWV91" s="888"/>
      <c r="IWW91" s="888"/>
      <c r="IWX91" s="888"/>
      <c r="IWY91" s="888"/>
      <c r="IWZ91" s="888"/>
      <c r="IXA91" s="888"/>
      <c r="IXB91" s="888"/>
      <c r="IXC91" s="888"/>
      <c r="IXD91" s="888"/>
      <c r="IXE91" s="888"/>
      <c r="IXF91" s="888"/>
      <c r="IXG91" s="888"/>
      <c r="IXH91" s="888"/>
      <c r="IXI91" s="888"/>
      <c r="IXJ91" s="888"/>
      <c r="IXK91" s="888"/>
      <c r="IXL91" s="888"/>
      <c r="IXM91" s="888"/>
      <c r="IXN91" s="888"/>
      <c r="IXO91" s="888"/>
      <c r="IXP91" s="888"/>
      <c r="IXQ91" s="888"/>
      <c r="IXR91" s="888"/>
      <c r="IXS91" s="888"/>
      <c r="IXT91" s="888"/>
      <c r="IXU91" s="888"/>
      <c r="IXV91" s="888"/>
      <c r="IXW91" s="888"/>
      <c r="IXX91" s="888"/>
      <c r="IXY91" s="888"/>
      <c r="IXZ91" s="888"/>
      <c r="IYA91" s="888"/>
      <c r="IYB91" s="888"/>
      <c r="IYC91" s="888"/>
      <c r="IYD91" s="888"/>
      <c r="IYE91" s="888"/>
      <c r="IYF91" s="888"/>
      <c r="IYG91" s="888"/>
      <c r="IYH91" s="888"/>
      <c r="IYI91" s="888"/>
      <c r="IYJ91" s="888"/>
      <c r="IYK91" s="888"/>
      <c r="IYL91" s="888"/>
      <c r="IYM91" s="888"/>
      <c r="IYN91" s="888"/>
      <c r="IYO91" s="888"/>
      <c r="IYP91" s="888"/>
      <c r="IYQ91" s="888"/>
      <c r="IYR91" s="888"/>
      <c r="IYS91" s="888"/>
      <c r="IYT91" s="888"/>
      <c r="IYU91" s="888"/>
      <c r="IYV91" s="888"/>
      <c r="IYW91" s="888"/>
      <c r="IYX91" s="888"/>
      <c r="IYY91" s="888"/>
      <c r="IYZ91" s="888"/>
      <c r="IZA91" s="888"/>
      <c r="IZB91" s="888"/>
      <c r="IZC91" s="888"/>
      <c r="IZD91" s="888"/>
      <c r="IZE91" s="888"/>
      <c r="IZF91" s="888"/>
      <c r="IZG91" s="888"/>
      <c r="IZH91" s="888"/>
      <c r="IZI91" s="888"/>
      <c r="IZJ91" s="888"/>
      <c r="IZK91" s="888"/>
      <c r="IZL91" s="888"/>
      <c r="IZM91" s="888"/>
      <c r="IZN91" s="888"/>
      <c r="IZO91" s="888"/>
      <c r="IZP91" s="888"/>
      <c r="IZQ91" s="888"/>
      <c r="IZR91" s="888"/>
      <c r="IZS91" s="888"/>
      <c r="IZT91" s="888"/>
      <c r="IZU91" s="888"/>
      <c r="IZV91" s="888"/>
      <c r="IZW91" s="888"/>
      <c r="IZX91" s="888"/>
      <c r="IZY91" s="888"/>
      <c r="IZZ91" s="888"/>
      <c r="JAA91" s="888"/>
      <c r="JAB91" s="888"/>
      <c r="JAC91" s="888"/>
      <c r="JAD91" s="888"/>
      <c r="JAE91" s="888"/>
      <c r="JAF91" s="888"/>
      <c r="JAG91" s="888"/>
      <c r="JAH91" s="888"/>
      <c r="JAI91" s="888"/>
      <c r="JAJ91" s="888"/>
      <c r="JAK91" s="888"/>
      <c r="JAL91" s="888"/>
      <c r="JAM91" s="888"/>
      <c r="JAN91" s="888"/>
      <c r="JAO91" s="888"/>
      <c r="JAP91" s="888"/>
      <c r="JAQ91" s="888"/>
      <c r="JAR91" s="888"/>
      <c r="JAS91" s="888"/>
      <c r="JAT91" s="888"/>
      <c r="JAU91" s="888"/>
      <c r="JAV91" s="888"/>
      <c r="JAW91" s="888"/>
      <c r="JAX91" s="888"/>
      <c r="JAY91" s="888"/>
      <c r="JAZ91" s="888"/>
      <c r="JBA91" s="888"/>
      <c r="JBB91" s="888"/>
      <c r="JBC91" s="888"/>
      <c r="JBD91" s="888"/>
      <c r="JBE91" s="888"/>
      <c r="JBF91" s="888"/>
      <c r="JBG91" s="888"/>
      <c r="JBH91" s="888"/>
      <c r="JBI91" s="888"/>
      <c r="JBJ91" s="888"/>
      <c r="JBK91" s="888"/>
      <c r="JBL91" s="888"/>
      <c r="JBM91" s="888"/>
      <c r="JBN91" s="888"/>
      <c r="JBO91" s="888"/>
      <c r="JBP91" s="888"/>
      <c r="JBQ91" s="888"/>
      <c r="JBR91" s="888"/>
      <c r="JBS91" s="888"/>
      <c r="JBT91" s="888"/>
      <c r="JBU91" s="888"/>
      <c r="JBV91" s="888"/>
      <c r="JBW91" s="888"/>
      <c r="JBX91" s="888"/>
      <c r="JBY91" s="888"/>
      <c r="JBZ91" s="888"/>
      <c r="JCA91" s="888"/>
      <c r="JCB91" s="888"/>
      <c r="JCC91" s="888"/>
      <c r="JCD91" s="888"/>
      <c r="JCE91" s="888"/>
      <c r="JCF91" s="888"/>
      <c r="JCG91" s="888"/>
      <c r="JCH91" s="888"/>
      <c r="JCI91" s="888"/>
      <c r="JCJ91" s="888"/>
      <c r="JCK91" s="888"/>
      <c r="JCL91" s="888"/>
      <c r="JCM91" s="888"/>
      <c r="JCN91" s="888"/>
      <c r="JCO91" s="888"/>
      <c r="JCP91" s="888"/>
      <c r="JCQ91" s="888"/>
      <c r="JCR91" s="888"/>
      <c r="JCS91" s="888"/>
      <c r="JCT91" s="888"/>
      <c r="JCU91" s="888"/>
      <c r="JCV91" s="888"/>
      <c r="JCW91" s="888"/>
      <c r="JCX91" s="888"/>
      <c r="JCY91" s="888"/>
      <c r="JCZ91" s="888"/>
      <c r="JDA91" s="888"/>
      <c r="JDB91" s="888"/>
      <c r="JDC91" s="888"/>
      <c r="JDD91" s="888"/>
      <c r="JDE91" s="888"/>
      <c r="JDF91" s="888"/>
      <c r="JDG91" s="888"/>
      <c r="JDH91" s="888"/>
      <c r="JDI91" s="888"/>
      <c r="JDJ91" s="888"/>
      <c r="JDK91" s="888"/>
      <c r="JDL91" s="888"/>
      <c r="JDM91" s="888"/>
      <c r="JDN91" s="888"/>
      <c r="JDO91" s="888"/>
      <c r="JDP91" s="888"/>
      <c r="JDQ91" s="888"/>
      <c r="JDR91" s="888"/>
      <c r="JDS91" s="888"/>
      <c r="JDT91" s="888"/>
      <c r="JDU91" s="888"/>
      <c r="JDV91" s="888"/>
      <c r="JDW91" s="888"/>
      <c r="JDX91" s="888"/>
      <c r="JDY91" s="888"/>
      <c r="JDZ91" s="888"/>
      <c r="JEA91" s="888"/>
      <c r="JEB91" s="888"/>
      <c r="JEC91" s="888"/>
      <c r="JED91" s="888"/>
      <c r="JEE91" s="888"/>
      <c r="JEF91" s="888"/>
      <c r="JEG91" s="888"/>
      <c r="JEH91" s="888"/>
      <c r="JEI91" s="888"/>
      <c r="JEJ91" s="888"/>
      <c r="JEK91" s="888"/>
      <c r="JEL91" s="888"/>
      <c r="JEM91" s="888"/>
      <c r="JEN91" s="888"/>
      <c r="JEO91" s="888"/>
      <c r="JEP91" s="888"/>
      <c r="JEQ91" s="888"/>
      <c r="JER91" s="888"/>
      <c r="JES91" s="888"/>
      <c r="JET91" s="888"/>
      <c r="JEU91" s="888"/>
      <c r="JEV91" s="888"/>
      <c r="JEW91" s="888"/>
      <c r="JEX91" s="888"/>
      <c r="JEY91" s="888"/>
      <c r="JEZ91" s="888"/>
      <c r="JFA91" s="888"/>
      <c r="JFB91" s="888"/>
      <c r="JFC91" s="888"/>
      <c r="JFD91" s="888"/>
      <c r="JFE91" s="888"/>
      <c r="JFF91" s="888"/>
      <c r="JFG91" s="888"/>
      <c r="JFH91" s="888"/>
      <c r="JFI91" s="888"/>
      <c r="JFJ91" s="888"/>
      <c r="JFK91" s="888"/>
      <c r="JFL91" s="888"/>
      <c r="JFM91" s="888"/>
      <c r="JFN91" s="888"/>
      <c r="JFO91" s="888"/>
      <c r="JFP91" s="888"/>
      <c r="JFQ91" s="888"/>
      <c r="JFR91" s="888"/>
      <c r="JFS91" s="888"/>
      <c r="JFT91" s="888"/>
      <c r="JFU91" s="888"/>
      <c r="JFV91" s="888"/>
      <c r="JFW91" s="888"/>
      <c r="JFX91" s="888"/>
      <c r="JFY91" s="888"/>
      <c r="JFZ91" s="888"/>
      <c r="JGA91" s="888"/>
      <c r="JGB91" s="888"/>
      <c r="JGC91" s="888"/>
      <c r="JGD91" s="888"/>
      <c r="JGE91" s="888"/>
      <c r="JGF91" s="888"/>
      <c r="JGG91" s="888"/>
      <c r="JGH91" s="888"/>
      <c r="JGI91" s="888"/>
      <c r="JGJ91" s="888"/>
      <c r="JGK91" s="888"/>
      <c r="JGL91" s="888"/>
      <c r="JGM91" s="888"/>
      <c r="JGN91" s="888"/>
      <c r="JGO91" s="888"/>
      <c r="JGP91" s="888"/>
      <c r="JGQ91" s="888"/>
      <c r="JGR91" s="888"/>
      <c r="JGS91" s="888"/>
      <c r="JGT91" s="888"/>
      <c r="JGU91" s="888"/>
      <c r="JGV91" s="888"/>
      <c r="JGW91" s="888"/>
      <c r="JGX91" s="888"/>
      <c r="JGY91" s="888"/>
      <c r="JGZ91" s="888"/>
      <c r="JHA91" s="888"/>
      <c r="JHB91" s="888"/>
      <c r="JHC91" s="888"/>
      <c r="JHD91" s="888"/>
      <c r="JHE91" s="888"/>
      <c r="JHF91" s="888"/>
      <c r="JHG91" s="888"/>
      <c r="JHH91" s="888"/>
      <c r="JHI91" s="888"/>
      <c r="JHJ91" s="888"/>
      <c r="JHK91" s="888"/>
      <c r="JHL91" s="888"/>
      <c r="JHM91" s="888"/>
      <c r="JHN91" s="888"/>
      <c r="JHO91" s="888"/>
      <c r="JHP91" s="888"/>
      <c r="JHQ91" s="888"/>
      <c r="JHR91" s="888"/>
      <c r="JHS91" s="888"/>
      <c r="JHT91" s="888"/>
      <c r="JHU91" s="888"/>
      <c r="JHV91" s="888"/>
      <c r="JHW91" s="888"/>
      <c r="JHX91" s="888"/>
      <c r="JHY91" s="888"/>
      <c r="JHZ91" s="888"/>
      <c r="JIA91" s="888"/>
      <c r="JIB91" s="888"/>
      <c r="JIC91" s="888"/>
      <c r="JID91" s="888"/>
      <c r="JIE91" s="888"/>
      <c r="JIF91" s="888"/>
      <c r="JIG91" s="888"/>
      <c r="JIH91" s="888"/>
      <c r="JII91" s="888"/>
      <c r="JIJ91" s="888"/>
      <c r="JIK91" s="888"/>
      <c r="JIL91" s="888"/>
      <c r="JIM91" s="888"/>
      <c r="JIN91" s="888"/>
      <c r="JIO91" s="888"/>
      <c r="JIP91" s="888"/>
      <c r="JIQ91" s="888"/>
      <c r="JIR91" s="888"/>
      <c r="JIS91" s="888"/>
      <c r="JIT91" s="888"/>
      <c r="JIU91" s="888"/>
      <c r="JIV91" s="888"/>
      <c r="JIW91" s="888"/>
      <c r="JIX91" s="888"/>
      <c r="JIY91" s="888"/>
      <c r="JIZ91" s="888"/>
      <c r="JJA91" s="888"/>
      <c r="JJB91" s="888"/>
      <c r="JJC91" s="888"/>
      <c r="JJD91" s="888"/>
      <c r="JJE91" s="888"/>
      <c r="JJF91" s="888"/>
      <c r="JJG91" s="888"/>
      <c r="JJH91" s="888"/>
      <c r="JJI91" s="888"/>
      <c r="JJJ91" s="888"/>
      <c r="JJK91" s="888"/>
      <c r="JJL91" s="888"/>
      <c r="JJM91" s="888"/>
      <c r="JJN91" s="888"/>
      <c r="JJO91" s="888"/>
      <c r="JJP91" s="888"/>
      <c r="JJQ91" s="888"/>
      <c r="JJR91" s="888"/>
      <c r="JJS91" s="888"/>
      <c r="JJT91" s="888"/>
      <c r="JJU91" s="888"/>
      <c r="JJV91" s="888"/>
      <c r="JJW91" s="888"/>
      <c r="JJX91" s="888"/>
      <c r="JJY91" s="888"/>
      <c r="JJZ91" s="888"/>
      <c r="JKA91" s="888"/>
      <c r="JKB91" s="888"/>
      <c r="JKC91" s="888"/>
      <c r="JKD91" s="888"/>
      <c r="JKE91" s="888"/>
      <c r="JKF91" s="888"/>
      <c r="JKG91" s="888"/>
      <c r="JKH91" s="888"/>
      <c r="JKI91" s="888"/>
      <c r="JKJ91" s="888"/>
      <c r="JKK91" s="888"/>
      <c r="JKL91" s="888"/>
      <c r="JKM91" s="888"/>
      <c r="JKN91" s="888"/>
      <c r="JKO91" s="888"/>
      <c r="JKP91" s="888"/>
      <c r="JKQ91" s="888"/>
      <c r="JKR91" s="888"/>
      <c r="JKS91" s="888"/>
      <c r="JKT91" s="888"/>
      <c r="JKU91" s="888"/>
      <c r="JKV91" s="888"/>
      <c r="JKW91" s="888"/>
      <c r="JKX91" s="888"/>
      <c r="JKY91" s="888"/>
      <c r="JKZ91" s="888"/>
      <c r="JLA91" s="888"/>
      <c r="JLB91" s="888"/>
      <c r="JLC91" s="888"/>
      <c r="JLD91" s="888"/>
      <c r="JLE91" s="888"/>
      <c r="JLF91" s="888"/>
      <c r="JLG91" s="888"/>
      <c r="JLH91" s="888"/>
      <c r="JLI91" s="888"/>
      <c r="JLJ91" s="888"/>
      <c r="JLK91" s="888"/>
      <c r="JLL91" s="888"/>
      <c r="JLM91" s="888"/>
      <c r="JLN91" s="888"/>
      <c r="JLO91" s="888"/>
      <c r="JLP91" s="888"/>
      <c r="JLQ91" s="888"/>
      <c r="JLR91" s="888"/>
      <c r="JLS91" s="888"/>
      <c r="JLT91" s="888"/>
      <c r="JLU91" s="888"/>
      <c r="JLV91" s="888"/>
      <c r="JLW91" s="888"/>
      <c r="JLX91" s="888"/>
      <c r="JLY91" s="888"/>
      <c r="JLZ91" s="888"/>
      <c r="JMA91" s="888"/>
      <c r="JMB91" s="888"/>
      <c r="JMC91" s="888"/>
      <c r="JMD91" s="888"/>
      <c r="JME91" s="888"/>
      <c r="JMF91" s="888"/>
      <c r="JMG91" s="888"/>
      <c r="JMH91" s="888"/>
      <c r="JMI91" s="888"/>
      <c r="JMJ91" s="888"/>
      <c r="JMK91" s="888"/>
      <c r="JML91" s="888"/>
      <c r="JMM91" s="888"/>
      <c r="JMN91" s="888"/>
      <c r="JMO91" s="888"/>
      <c r="JMP91" s="888"/>
      <c r="JMQ91" s="888"/>
      <c r="JMR91" s="888"/>
      <c r="JMS91" s="888"/>
      <c r="JMT91" s="888"/>
      <c r="JMU91" s="888"/>
      <c r="JMV91" s="888"/>
      <c r="JMW91" s="888"/>
      <c r="JMX91" s="888"/>
      <c r="JMY91" s="888"/>
      <c r="JMZ91" s="888"/>
      <c r="JNA91" s="888"/>
      <c r="JNB91" s="888"/>
      <c r="JNC91" s="888"/>
      <c r="JND91" s="888"/>
      <c r="JNE91" s="888"/>
      <c r="JNF91" s="888"/>
      <c r="JNG91" s="888"/>
      <c r="JNH91" s="888"/>
      <c r="JNI91" s="888"/>
      <c r="JNJ91" s="888"/>
      <c r="JNK91" s="888"/>
      <c r="JNL91" s="888"/>
      <c r="JNM91" s="888"/>
      <c r="JNN91" s="888"/>
      <c r="JNO91" s="888"/>
      <c r="JNP91" s="888"/>
      <c r="JNQ91" s="888"/>
      <c r="JNR91" s="888"/>
      <c r="JNS91" s="888"/>
      <c r="JNT91" s="888"/>
      <c r="JNU91" s="888"/>
      <c r="JNV91" s="888"/>
      <c r="JNW91" s="888"/>
      <c r="JNX91" s="888"/>
      <c r="JNY91" s="888"/>
      <c r="JNZ91" s="888"/>
      <c r="JOA91" s="888"/>
      <c r="JOB91" s="888"/>
      <c r="JOC91" s="888"/>
      <c r="JOD91" s="888"/>
      <c r="JOE91" s="888"/>
      <c r="JOF91" s="888"/>
      <c r="JOG91" s="888"/>
      <c r="JOH91" s="888"/>
      <c r="JOI91" s="888"/>
      <c r="JOJ91" s="888"/>
      <c r="JOK91" s="888"/>
      <c r="JOL91" s="888"/>
      <c r="JOM91" s="888"/>
      <c r="JON91" s="888"/>
      <c r="JOO91" s="888"/>
      <c r="JOP91" s="888"/>
      <c r="JOQ91" s="888"/>
      <c r="JOR91" s="888"/>
      <c r="JOS91" s="888"/>
      <c r="JOT91" s="888"/>
      <c r="JOU91" s="888"/>
      <c r="JOV91" s="888"/>
      <c r="JOW91" s="888"/>
      <c r="JOX91" s="888"/>
      <c r="JOY91" s="888"/>
      <c r="JOZ91" s="888"/>
      <c r="JPA91" s="888"/>
      <c r="JPB91" s="888"/>
      <c r="JPC91" s="888"/>
      <c r="JPD91" s="888"/>
      <c r="JPE91" s="888"/>
      <c r="JPF91" s="888"/>
      <c r="JPG91" s="888"/>
      <c r="JPH91" s="888"/>
      <c r="JPI91" s="888"/>
      <c r="JPJ91" s="888"/>
      <c r="JPK91" s="888"/>
      <c r="JPL91" s="888"/>
      <c r="JPM91" s="888"/>
      <c r="JPN91" s="888"/>
      <c r="JPO91" s="888"/>
      <c r="JPP91" s="888"/>
      <c r="JPQ91" s="888"/>
      <c r="JPR91" s="888"/>
      <c r="JPS91" s="888"/>
      <c r="JPT91" s="888"/>
      <c r="JPU91" s="888"/>
      <c r="JPV91" s="888"/>
      <c r="JPW91" s="888"/>
      <c r="JPX91" s="888"/>
      <c r="JPY91" s="888"/>
      <c r="JPZ91" s="888"/>
      <c r="JQA91" s="888"/>
      <c r="JQB91" s="888"/>
      <c r="JQC91" s="888"/>
      <c r="JQD91" s="888"/>
      <c r="JQE91" s="888"/>
      <c r="JQF91" s="888"/>
      <c r="JQG91" s="888"/>
      <c r="JQH91" s="888"/>
      <c r="JQI91" s="888"/>
      <c r="JQJ91" s="888"/>
      <c r="JQK91" s="888"/>
      <c r="JQL91" s="888"/>
      <c r="JQM91" s="888"/>
      <c r="JQN91" s="888"/>
      <c r="JQO91" s="888"/>
      <c r="JQP91" s="888"/>
      <c r="JQQ91" s="888"/>
      <c r="JQR91" s="888"/>
      <c r="JQS91" s="888"/>
      <c r="JQT91" s="888"/>
      <c r="JQU91" s="888"/>
      <c r="JQV91" s="888"/>
      <c r="JQW91" s="888"/>
      <c r="JQX91" s="888"/>
      <c r="JQY91" s="888"/>
      <c r="JQZ91" s="888"/>
      <c r="JRA91" s="888"/>
      <c r="JRB91" s="888"/>
      <c r="JRC91" s="888"/>
      <c r="JRD91" s="888"/>
      <c r="JRE91" s="888"/>
      <c r="JRF91" s="888"/>
      <c r="JRG91" s="888"/>
      <c r="JRH91" s="888"/>
      <c r="JRI91" s="888"/>
      <c r="JRJ91" s="888"/>
      <c r="JRK91" s="888"/>
      <c r="JRL91" s="888"/>
      <c r="JRM91" s="888"/>
      <c r="JRN91" s="888"/>
      <c r="JRO91" s="888"/>
      <c r="JRP91" s="888"/>
      <c r="JRQ91" s="888"/>
      <c r="JRR91" s="888"/>
      <c r="JRS91" s="888"/>
      <c r="JRT91" s="888"/>
      <c r="JRU91" s="888"/>
      <c r="JRV91" s="888"/>
      <c r="JRW91" s="888"/>
      <c r="JRX91" s="888"/>
      <c r="JRY91" s="888"/>
      <c r="JRZ91" s="888"/>
      <c r="JSA91" s="888"/>
      <c r="JSB91" s="888"/>
      <c r="JSC91" s="888"/>
      <c r="JSD91" s="888"/>
      <c r="JSE91" s="888"/>
      <c r="JSF91" s="888"/>
      <c r="JSG91" s="888"/>
      <c r="JSH91" s="888"/>
      <c r="JSI91" s="888"/>
      <c r="JSJ91" s="888"/>
      <c r="JSK91" s="888"/>
      <c r="JSL91" s="888"/>
      <c r="JSM91" s="888"/>
      <c r="JSN91" s="888"/>
      <c r="JSO91" s="888"/>
      <c r="JSP91" s="888"/>
      <c r="JSQ91" s="888"/>
      <c r="JSR91" s="888"/>
      <c r="JSS91" s="888"/>
      <c r="JST91" s="888"/>
      <c r="JSU91" s="888"/>
      <c r="JSV91" s="888"/>
      <c r="JSW91" s="888"/>
      <c r="JSX91" s="888"/>
      <c r="JSY91" s="888"/>
      <c r="JSZ91" s="888"/>
      <c r="JTA91" s="888"/>
      <c r="JTB91" s="888"/>
      <c r="JTC91" s="888"/>
      <c r="JTD91" s="888"/>
      <c r="JTE91" s="888"/>
      <c r="JTF91" s="888"/>
      <c r="JTG91" s="888"/>
      <c r="JTH91" s="888"/>
      <c r="JTI91" s="888"/>
      <c r="JTJ91" s="888"/>
      <c r="JTK91" s="888"/>
      <c r="JTL91" s="888"/>
      <c r="JTM91" s="888"/>
      <c r="JTN91" s="888"/>
      <c r="JTO91" s="888"/>
      <c r="JTP91" s="888"/>
      <c r="JTQ91" s="888"/>
      <c r="JTR91" s="888"/>
      <c r="JTS91" s="888"/>
      <c r="JTT91" s="888"/>
      <c r="JTU91" s="888"/>
      <c r="JTV91" s="888"/>
      <c r="JTW91" s="888"/>
      <c r="JTX91" s="888"/>
      <c r="JTY91" s="888"/>
      <c r="JTZ91" s="888"/>
      <c r="JUA91" s="888"/>
      <c r="JUB91" s="888"/>
      <c r="JUC91" s="888"/>
      <c r="JUD91" s="888"/>
      <c r="JUE91" s="888"/>
      <c r="JUF91" s="888"/>
      <c r="JUG91" s="888"/>
      <c r="JUH91" s="888"/>
      <c r="JUI91" s="888"/>
      <c r="JUJ91" s="888"/>
      <c r="JUK91" s="888"/>
      <c r="JUL91" s="888"/>
      <c r="JUM91" s="888"/>
      <c r="JUN91" s="888"/>
      <c r="JUO91" s="888"/>
      <c r="JUP91" s="888"/>
      <c r="JUQ91" s="888"/>
      <c r="JUR91" s="888"/>
      <c r="JUS91" s="888"/>
      <c r="JUT91" s="888"/>
      <c r="JUU91" s="888"/>
      <c r="JUV91" s="888"/>
      <c r="JUW91" s="888"/>
      <c r="JUX91" s="888"/>
      <c r="JUY91" s="888"/>
      <c r="JUZ91" s="888"/>
      <c r="JVA91" s="888"/>
      <c r="JVB91" s="888"/>
      <c r="JVC91" s="888"/>
      <c r="JVD91" s="888"/>
      <c r="JVE91" s="888"/>
      <c r="JVF91" s="888"/>
      <c r="JVG91" s="888"/>
      <c r="JVH91" s="888"/>
      <c r="JVI91" s="888"/>
      <c r="JVJ91" s="888"/>
      <c r="JVK91" s="888"/>
      <c r="JVL91" s="888"/>
      <c r="JVM91" s="888"/>
      <c r="JVN91" s="888"/>
      <c r="JVO91" s="888"/>
      <c r="JVP91" s="888"/>
      <c r="JVQ91" s="888"/>
      <c r="JVR91" s="888"/>
      <c r="JVS91" s="888"/>
      <c r="JVT91" s="888"/>
      <c r="JVU91" s="888"/>
      <c r="JVV91" s="888"/>
      <c r="JVW91" s="888"/>
      <c r="JVX91" s="888"/>
      <c r="JVY91" s="888"/>
      <c r="JVZ91" s="888"/>
      <c r="JWA91" s="888"/>
      <c r="JWB91" s="888"/>
      <c r="JWC91" s="888"/>
      <c r="JWD91" s="888"/>
      <c r="JWE91" s="888"/>
      <c r="JWF91" s="888"/>
      <c r="JWG91" s="888"/>
      <c r="JWH91" s="888"/>
      <c r="JWI91" s="888"/>
      <c r="JWJ91" s="888"/>
      <c r="JWK91" s="888"/>
      <c r="JWL91" s="888"/>
      <c r="JWM91" s="888"/>
      <c r="JWN91" s="888"/>
      <c r="JWO91" s="888"/>
      <c r="JWP91" s="888"/>
      <c r="JWQ91" s="888"/>
      <c r="JWR91" s="888"/>
      <c r="JWS91" s="888"/>
      <c r="JWT91" s="888"/>
      <c r="JWU91" s="888"/>
      <c r="JWV91" s="888"/>
      <c r="JWW91" s="888"/>
      <c r="JWX91" s="888"/>
      <c r="JWY91" s="888"/>
      <c r="JWZ91" s="888"/>
      <c r="JXA91" s="888"/>
      <c r="JXB91" s="888"/>
      <c r="JXC91" s="888"/>
      <c r="JXD91" s="888"/>
      <c r="JXE91" s="888"/>
      <c r="JXF91" s="888"/>
      <c r="JXG91" s="888"/>
      <c r="JXH91" s="888"/>
      <c r="JXI91" s="888"/>
      <c r="JXJ91" s="888"/>
      <c r="JXK91" s="888"/>
      <c r="JXL91" s="888"/>
      <c r="JXM91" s="888"/>
      <c r="JXN91" s="888"/>
      <c r="JXO91" s="888"/>
      <c r="JXP91" s="888"/>
      <c r="JXQ91" s="888"/>
      <c r="JXR91" s="888"/>
      <c r="JXS91" s="888"/>
      <c r="JXT91" s="888"/>
      <c r="JXU91" s="888"/>
      <c r="JXV91" s="888"/>
      <c r="JXW91" s="888"/>
      <c r="JXX91" s="888"/>
      <c r="JXY91" s="888"/>
      <c r="JXZ91" s="888"/>
      <c r="JYA91" s="888"/>
      <c r="JYB91" s="888"/>
      <c r="JYC91" s="888"/>
      <c r="JYD91" s="888"/>
      <c r="JYE91" s="888"/>
      <c r="JYF91" s="888"/>
      <c r="JYG91" s="888"/>
      <c r="JYH91" s="888"/>
      <c r="JYI91" s="888"/>
      <c r="JYJ91" s="888"/>
      <c r="JYK91" s="888"/>
      <c r="JYL91" s="888"/>
      <c r="JYM91" s="888"/>
      <c r="JYN91" s="888"/>
      <c r="JYO91" s="888"/>
      <c r="JYP91" s="888"/>
      <c r="JYQ91" s="888"/>
      <c r="JYR91" s="888"/>
      <c r="JYS91" s="888"/>
      <c r="JYT91" s="888"/>
      <c r="JYU91" s="888"/>
      <c r="JYV91" s="888"/>
      <c r="JYW91" s="888"/>
      <c r="JYX91" s="888"/>
      <c r="JYY91" s="888"/>
      <c r="JYZ91" s="888"/>
      <c r="JZA91" s="888"/>
      <c r="JZB91" s="888"/>
      <c r="JZC91" s="888"/>
      <c r="JZD91" s="888"/>
      <c r="JZE91" s="888"/>
      <c r="JZF91" s="888"/>
      <c r="JZG91" s="888"/>
      <c r="JZH91" s="888"/>
      <c r="JZI91" s="888"/>
      <c r="JZJ91" s="888"/>
      <c r="JZK91" s="888"/>
      <c r="JZL91" s="888"/>
      <c r="JZM91" s="888"/>
      <c r="JZN91" s="888"/>
      <c r="JZO91" s="888"/>
      <c r="JZP91" s="888"/>
      <c r="JZQ91" s="888"/>
      <c r="JZR91" s="888"/>
      <c r="JZS91" s="888"/>
      <c r="JZT91" s="888"/>
      <c r="JZU91" s="888"/>
      <c r="JZV91" s="888"/>
      <c r="JZW91" s="888"/>
      <c r="JZX91" s="888"/>
      <c r="JZY91" s="888"/>
      <c r="JZZ91" s="888"/>
      <c r="KAA91" s="888"/>
      <c r="KAB91" s="888"/>
      <c r="KAC91" s="888"/>
      <c r="KAD91" s="888"/>
      <c r="KAE91" s="888"/>
      <c r="KAF91" s="888"/>
      <c r="KAG91" s="888"/>
      <c r="KAH91" s="888"/>
      <c r="KAI91" s="888"/>
      <c r="KAJ91" s="888"/>
      <c r="KAK91" s="888"/>
      <c r="KAL91" s="888"/>
      <c r="KAM91" s="888"/>
      <c r="KAN91" s="888"/>
      <c r="KAO91" s="888"/>
      <c r="KAP91" s="888"/>
      <c r="KAQ91" s="888"/>
      <c r="KAR91" s="888"/>
      <c r="KAS91" s="888"/>
      <c r="KAT91" s="888"/>
      <c r="KAU91" s="888"/>
      <c r="KAV91" s="888"/>
      <c r="KAW91" s="888"/>
      <c r="KAX91" s="888"/>
      <c r="KAY91" s="888"/>
      <c r="KAZ91" s="888"/>
      <c r="KBA91" s="888"/>
      <c r="KBB91" s="888"/>
      <c r="KBC91" s="888"/>
      <c r="KBD91" s="888"/>
      <c r="KBE91" s="888"/>
      <c r="KBF91" s="888"/>
      <c r="KBG91" s="888"/>
      <c r="KBH91" s="888"/>
      <c r="KBI91" s="888"/>
      <c r="KBJ91" s="888"/>
      <c r="KBK91" s="888"/>
      <c r="KBL91" s="888"/>
      <c r="KBM91" s="888"/>
      <c r="KBN91" s="888"/>
      <c r="KBO91" s="888"/>
      <c r="KBP91" s="888"/>
      <c r="KBQ91" s="888"/>
      <c r="KBR91" s="888"/>
      <c r="KBS91" s="888"/>
      <c r="KBT91" s="888"/>
      <c r="KBU91" s="888"/>
      <c r="KBV91" s="888"/>
      <c r="KBW91" s="888"/>
      <c r="KBX91" s="888"/>
      <c r="KBY91" s="888"/>
      <c r="KBZ91" s="888"/>
      <c r="KCA91" s="888"/>
      <c r="KCB91" s="888"/>
      <c r="KCC91" s="888"/>
      <c r="KCD91" s="888"/>
      <c r="KCE91" s="888"/>
      <c r="KCF91" s="888"/>
      <c r="KCG91" s="888"/>
      <c r="KCH91" s="888"/>
      <c r="KCI91" s="888"/>
      <c r="KCJ91" s="888"/>
      <c r="KCK91" s="888"/>
      <c r="KCL91" s="888"/>
      <c r="KCM91" s="888"/>
      <c r="KCN91" s="888"/>
      <c r="KCO91" s="888"/>
      <c r="KCP91" s="888"/>
      <c r="KCQ91" s="888"/>
      <c r="KCR91" s="888"/>
      <c r="KCS91" s="888"/>
      <c r="KCT91" s="888"/>
      <c r="KCU91" s="888"/>
      <c r="KCV91" s="888"/>
      <c r="KCW91" s="888"/>
      <c r="KCX91" s="888"/>
      <c r="KCY91" s="888"/>
      <c r="KCZ91" s="888"/>
      <c r="KDA91" s="888"/>
      <c r="KDB91" s="888"/>
      <c r="KDC91" s="888"/>
      <c r="KDD91" s="888"/>
      <c r="KDE91" s="888"/>
      <c r="KDF91" s="888"/>
      <c r="KDG91" s="888"/>
      <c r="KDH91" s="888"/>
      <c r="KDI91" s="888"/>
      <c r="KDJ91" s="888"/>
      <c r="KDK91" s="888"/>
      <c r="KDL91" s="888"/>
      <c r="KDM91" s="888"/>
      <c r="KDN91" s="888"/>
      <c r="KDO91" s="888"/>
      <c r="KDP91" s="888"/>
      <c r="KDQ91" s="888"/>
      <c r="KDR91" s="888"/>
      <c r="KDS91" s="888"/>
      <c r="KDT91" s="888"/>
      <c r="KDU91" s="888"/>
      <c r="KDV91" s="888"/>
      <c r="KDW91" s="888"/>
      <c r="KDX91" s="888"/>
      <c r="KDY91" s="888"/>
      <c r="KDZ91" s="888"/>
      <c r="KEA91" s="888"/>
      <c r="KEB91" s="888"/>
      <c r="KEC91" s="888"/>
      <c r="KED91" s="888"/>
      <c r="KEE91" s="888"/>
      <c r="KEF91" s="888"/>
      <c r="KEG91" s="888"/>
      <c r="KEH91" s="888"/>
      <c r="KEI91" s="888"/>
      <c r="KEJ91" s="888"/>
      <c r="KEK91" s="888"/>
      <c r="KEL91" s="888"/>
      <c r="KEM91" s="888"/>
      <c r="KEN91" s="888"/>
      <c r="KEO91" s="888"/>
      <c r="KEP91" s="888"/>
      <c r="KEQ91" s="888"/>
      <c r="KER91" s="888"/>
      <c r="KES91" s="888"/>
      <c r="KET91" s="888"/>
      <c r="KEU91" s="888"/>
      <c r="KEV91" s="888"/>
      <c r="KEW91" s="888"/>
      <c r="KEX91" s="888"/>
      <c r="KEY91" s="888"/>
      <c r="KEZ91" s="888"/>
      <c r="KFA91" s="888"/>
      <c r="KFB91" s="888"/>
      <c r="KFC91" s="888"/>
      <c r="KFD91" s="888"/>
      <c r="KFE91" s="888"/>
      <c r="KFF91" s="888"/>
      <c r="KFG91" s="888"/>
      <c r="KFH91" s="888"/>
      <c r="KFI91" s="888"/>
      <c r="KFJ91" s="888"/>
      <c r="KFK91" s="888"/>
      <c r="KFL91" s="888"/>
      <c r="KFM91" s="888"/>
      <c r="KFN91" s="888"/>
      <c r="KFO91" s="888"/>
      <c r="KFP91" s="888"/>
      <c r="KFQ91" s="888"/>
      <c r="KFR91" s="888"/>
      <c r="KFS91" s="888"/>
      <c r="KFT91" s="888"/>
      <c r="KFU91" s="888"/>
      <c r="KFV91" s="888"/>
      <c r="KFW91" s="888"/>
      <c r="KFX91" s="888"/>
      <c r="KFY91" s="888"/>
      <c r="KFZ91" s="888"/>
      <c r="KGA91" s="888"/>
      <c r="KGB91" s="888"/>
      <c r="KGC91" s="888"/>
      <c r="KGD91" s="888"/>
      <c r="KGE91" s="888"/>
      <c r="KGF91" s="888"/>
      <c r="KGG91" s="888"/>
      <c r="KGH91" s="888"/>
      <c r="KGI91" s="888"/>
      <c r="KGJ91" s="888"/>
      <c r="KGK91" s="888"/>
      <c r="KGL91" s="888"/>
      <c r="KGM91" s="888"/>
      <c r="KGN91" s="888"/>
      <c r="KGO91" s="888"/>
      <c r="KGP91" s="888"/>
      <c r="KGQ91" s="888"/>
      <c r="KGR91" s="888"/>
      <c r="KGS91" s="888"/>
      <c r="KGT91" s="888"/>
      <c r="KGU91" s="888"/>
      <c r="KGV91" s="888"/>
      <c r="KGW91" s="888"/>
      <c r="KGX91" s="888"/>
      <c r="KGY91" s="888"/>
      <c r="KGZ91" s="888"/>
      <c r="KHA91" s="888"/>
      <c r="KHB91" s="888"/>
      <c r="KHC91" s="888"/>
      <c r="KHD91" s="888"/>
      <c r="KHE91" s="888"/>
      <c r="KHF91" s="888"/>
      <c r="KHG91" s="888"/>
      <c r="KHH91" s="888"/>
      <c r="KHI91" s="888"/>
      <c r="KHJ91" s="888"/>
      <c r="KHK91" s="888"/>
      <c r="KHL91" s="888"/>
      <c r="KHM91" s="888"/>
      <c r="KHN91" s="888"/>
      <c r="KHO91" s="888"/>
      <c r="KHP91" s="888"/>
      <c r="KHQ91" s="888"/>
      <c r="KHR91" s="888"/>
      <c r="KHS91" s="888"/>
      <c r="KHT91" s="888"/>
      <c r="KHU91" s="888"/>
      <c r="KHV91" s="888"/>
      <c r="KHW91" s="888"/>
      <c r="KHX91" s="888"/>
      <c r="KHY91" s="888"/>
      <c r="KHZ91" s="888"/>
      <c r="KIA91" s="888"/>
      <c r="KIB91" s="888"/>
      <c r="KIC91" s="888"/>
      <c r="KID91" s="888"/>
      <c r="KIE91" s="888"/>
      <c r="KIF91" s="888"/>
      <c r="KIG91" s="888"/>
      <c r="KIH91" s="888"/>
      <c r="KII91" s="888"/>
      <c r="KIJ91" s="888"/>
      <c r="KIK91" s="888"/>
      <c r="KIL91" s="888"/>
      <c r="KIM91" s="888"/>
      <c r="KIN91" s="888"/>
      <c r="KIO91" s="888"/>
      <c r="KIP91" s="888"/>
      <c r="KIQ91" s="888"/>
      <c r="KIR91" s="888"/>
      <c r="KIS91" s="888"/>
      <c r="KIT91" s="888"/>
      <c r="KIU91" s="888"/>
      <c r="KIV91" s="888"/>
      <c r="KIW91" s="888"/>
      <c r="KIX91" s="888"/>
      <c r="KIY91" s="888"/>
      <c r="KIZ91" s="888"/>
      <c r="KJA91" s="888"/>
      <c r="KJB91" s="888"/>
      <c r="KJC91" s="888"/>
      <c r="KJD91" s="888"/>
      <c r="KJE91" s="888"/>
      <c r="KJF91" s="888"/>
      <c r="KJG91" s="888"/>
      <c r="KJH91" s="888"/>
      <c r="KJI91" s="888"/>
      <c r="KJJ91" s="888"/>
      <c r="KJK91" s="888"/>
      <c r="KJL91" s="888"/>
      <c r="KJM91" s="888"/>
      <c r="KJN91" s="888"/>
      <c r="KJO91" s="888"/>
      <c r="KJP91" s="888"/>
      <c r="KJQ91" s="888"/>
      <c r="KJR91" s="888"/>
      <c r="KJS91" s="888"/>
      <c r="KJT91" s="888"/>
      <c r="KJU91" s="888"/>
      <c r="KJV91" s="888"/>
      <c r="KJW91" s="888"/>
      <c r="KJX91" s="888"/>
      <c r="KJY91" s="888"/>
      <c r="KJZ91" s="888"/>
      <c r="KKA91" s="888"/>
      <c r="KKB91" s="888"/>
      <c r="KKC91" s="888"/>
      <c r="KKD91" s="888"/>
      <c r="KKE91" s="888"/>
      <c r="KKF91" s="888"/>
      <c r="KKG91" s="888"/>
      <c r="KKH91" s="888"/>
      <c r="KKI91" s="888"/>
      <c r="KKJ91" s="888"/>
      <c r="KKK91" s="888"/>
      <c r="KKL91" s="888"/>
      <c r="KKM91" s="888"/>
      <c r="KKN91" s="888"/>
      <c r="KKO91" s="888"/>
      <c r="KKP91" s="888"/>
      <c r="KKQ91" s="888"/>
      <c r="KKR91" s="888"/>
      <c r="KKS91" s="888"/>
      <c r="KKT91" s="888"/>
      <c r="KKU91" s="888"/>
      <c r="KKV91" s="888"/>
      <c r="KKW91" s="888"/>
      <c r="KKX91" s="888"/>
      <c r="KKY91" s="888"/>
      <c r="KKZ91" s="888"/>
      <c r="KLA91" s="888"/>
      <c r="KLB91" s="888"/>
      <c r="KLC91" s="888"/>
      <c r="KLD91" s="888"/>
      <c r="KLE91" s="888"/>
      <c r="KLF91" s="888"/>
      <c r="KLG91" s="888"/>
      <c r="KLH91" s="888"/>
      <c r="KLI91" s="888"/>
      <c r="KLJ91" s="888"/>
      <c r="KLK91" s="888"/>
      <c r="KLL91" s="888"/>
      <c r="KLM91" s="888"/>
      <c r="KLN91" s="888"/>
      <c r="KLO91" s="888"/>
      <c r="KLP91" s="888"/>
      <c r="KLQ91" s="888"/>
      <c r="KLR91" s="888"/>
      <c r="KLS91" s="888"/>
      <c r="KLT91" s="888"/>
      <c r="KLU91" s="888"/>
      <c r="KLV91" s="888"/>
      <c r="KLW91" s="888"/>
      <c r="KLX91" s="888"/>
      <c r="KLY91" s="888"/>
      <c r="KLZ91" s="888"/>
      <c r="KMA91" s="888"/>
      <c r="KMB91" s="888"/>
      <c r="KMC91" s="888"/>
      <c r="KMD91" s="888"/>
      <c r="KME91" s="888"/>
      <c r="KMF91" s="888"/>
      <c r="KMG91" s="888"/>
      <c r="KMH91" s="888"/>
      <c r="KMI91" s="888"/>
      <c r="KMJ91" s="888"/>
      <c r="KMK91" s="888"/>
      <c r="KML91" s="888"/>
      <c r="KMM91" s="888"/>
      <c r="KMN91" s="888"/>
      <c r="KMO91" s="888"/>
      <c r="KMP91" s="888"/>
      <c r="KMQ91" s="888"/>
      <c r="KMR91" s="888"/>
      <c r="KMS91" s="888"/>
      <c r="KMT91" s="888"/>
      <c r="KMU91" s="888"/>
      <c r="KMV91" s="888"/>
      <c r="KMW91" s="888"/>
      <c r="KMX91" s="888"/>
      <c r="KMY91" s="888"/>
      <c r="KMZ91" s="888"/>
      <c r="KNA91" s="888"/>
      <c r="KNB91" s="888"/>
      <c r="KNC91" s="888"/>
      <c r="KND91" s="888"/>
      <c r="KNE91" s="888"/>
      <c r="KNF91" s="888"/>
      <c r="KNG91" s="888"/>
      <c r="KNH91" s="888"/>
      <c r="KNI91" s="888"/>
      <c r="KNJ91" s="888"/>
      <c r="KNK91" s="888"/>
      <c r="KNL91" s="888"/>
      <c r="KNM91" s="888"/>
      <c r="KNN91" s="888"/>
      <c r="KNO91" s="888"/>
      <c r="KNP91" s="888"/>
      <c r="KNQ91" s="888"/>
      <c r="KNR91" s="888"/>
      <c r="KNS91" s="888"/>
      <c r="KNT91" s="888"/>
      <c r="KNU91" s="888"/>
      <c r="KNV91" s="888"/>
      <c r="KNW91" s="888"/>
      <c r="KNX91" s="888"/>
      <c r="KNY91" s="888"/>
      <c r="KNZ91" s="888"/>
      <c r="KOA91" s="888"/>
      <c r="KOB91" s="888"/>
      <c r="KOC91" s="888"/>
      <c r="KOD91" s="888"/>
      <c r="KOE91" s="888"/>
      <c r="KOF91" s="888"/>
      <c r="KOG91" s="888"/>
      <c r="KOH91" s="888"/>
      <c r="KOI91" s="888"/>
      <c r="KOJ91" s="888"/>
      <c r="KOK91" s="888"/>
      <c r="KOL91" s="888"/>
      <c r="KOM91" s="888"/>
      <c r="KON91" s="888"/>
      <c r="KOO91" s="888"/>
      <c r="KOP91" s="888"/>
      <c r="KOQ91" s="888"/>
      <c r="KOR91" s="888"/>
      <c r="KOS91" s="888"/>
      <c r="KOT91" s="888"/>
      <c r="KOU91" s="888"/>
      <c r="KOV91" s="888"/>
      <c r="KOW91" s="888"/>
      <c r="KOX91" s="888"/>
      <c r="KOY91" s="888"/>
      <c r="KOZ91" s="888"/>
      <c r="KPA91" s="888"/>
      <c r="KPB91" s="888"/>
      <c r="KPC91" s="888"/>
      <c r="KPD91" s="888"/>
      <c r="KPE91" s="888"/>
      <c r="KPF91" s="888"/>
      <c r="KPG91" s="888"/>
      <c r="KPH91" s="888"/>
      <c r="KPI91" s="888"/>
      <c r="KPJ91" s="888"/>
      <c r="KPK91" s="888"/>
      <c r="KPL91" s="888"/>
      <c r="KPM91" s="888"/>
      <c r="KPN91" s="888"/>
      <c r="KPO91" s="888"/>
      <c r="KPP91" s="888"/>
      <c r="KPQ91" s="888"/>
      <c r="KPR91" s="888"/>
      <c r="KPS91" s="888"/>
      <c r="KPT91" s="888"/>
      <c r="KPU91" s="888"/>
      <c r="KPV91" s="888"/>
      <c r="KPW91" s="888"/>
      <c r="KPX91" s="888"/>
      <c r="KPY91" s="888"/>
      <c r="KPZ91" s="888"/>
      <c r="KQA91" s="888"/>
      <c r="KQB91" s="888"/>
      <c r="KQC91" s="888"/>
      <c r="KQD91" s="888"/>
      <c r="KQE91" s="888"/>
      <c r="KQF91" s="888"/>
      <c r="KQG91" s="888"/>
      <c r="KQH91" s="888"/>
      <c r="KQI91" s="888"/>
      <c r="KQJ91" s="888"/>
      <c r="KQK91" s="888"/>
      <c r="KQL91" s="888"/>
      <c r="KQM91" s="888"/>
      <c r="KQN91" s="888"/>
      <c r="KQO91" s="888"/>
      <c r="KQP91" s="888"/>
      <c r="KQQ91" s="888"/>
      <c r="KQR91" s="888"/>
      <c r="KQS91" s="888"/>
      <c r="KQT91" s="888"/>
      <c r="KQU91" s="888"/>
      <c r="KQV91" s="888"/>
      <c r="KQW91" s="888"/>
      <c r="KQX91" s="888"/>
      <c r="KQY91" s="888"/>
      <c r="KQZ91" s="888"/>
      <c r="KRA91" s="888"/>
      <c r="KRB91" s="888"/>
      <c r="KRC91" s="888"/>
      <c r="KRD91" s="888"/>
      <c r="KRE91" s="888"/>
      <c r="KRF91" s="888"/>
      <c r="KRG91" s="888"/>
      <c r="KRH91" s="888"/>
      <c r="KRI91" s="888"/>
      <c r="KRJ91" s="888"/>
      <c r="KRK91" s="888"/>
      <c r="KRL91" s="888"/>
      <c r="KRM91" s="888"/>
      <c r="KRN91" s="888"/>
      <c r="KRO91" s="888"/>
      <c r="KRP91" s="888"/>
      <c r="KRQ91" s="888"/>
      <c r="KRR91" s="888"/>
      <c r="KRS91" s="888"/>
      <c r="KRT91" s="888"/>
      <c r="KRU91" s="888"/>
      <c r="KRV91" s="888"/>
      <c r="KRW91" s="888"/>
      <c r="KRX91" s="888"/>
      <c r="KRY91" s="888"/>
      <c r="KRZ91" s="888"/>
      <c r="KSA91" s="888"/>
      <c r="KSB91" s="888"/>
      <c r="KSC91" s="888"/>
      <c r="KSD91" s="888"/>
      <c r="KSE91" s="888"/>
      <c r="KSF91" s="888"/>
      <c r="KSG91" s="888"/>
      <c r="KSH91" s="888"/>
      <c r="KSI91" s="888"/>
      <c r="KSJ91" s="888"/>
      <c r="KSK91" s="888"/>
      <c r="KSL91" s="888"/>
      <c r="KSM91" s="888"/>
      <c r="KSN91" s="888"/>
      <c r="KSO91" s="888"/>
      <c r="KSP91" s="888"/>
      <c r="KSQ91" s="888"/>
      <c r="KSR91" s="888"/>
      <c r="KSS91" s="888"/>
      <c r="KST91" s="888"/>
      <c r="KSU91" s="888"/>
      <c r="KSV91" s="888"/>
      <c r="KSW91" s="888"/>
      <c r="KSX91" s="888"/>
      <c r="KSY91" s="888"/>
      <c r="KSZ91" s="888"/>
      <c r="KTA91" s="888"/>
      <c r="KTB91" s="888"/>
      <c r="KTC91" s="888"/>
      <c r="KTD91" s="888"/>
      <c r="KTE91" s="888"/>
      <c r="KTF91" s="888"/>
      <c r="KTG91" s="888"/>
      <c r="KTH91" s="888"/>
      <c r="KTI91" s="888"/>
      <c r="KTJ91" s="888"/>
      <c r="KTK91" s="888"/>
      <c r="KTL91" s="888"/>
      <c r="KTM91" s="888"/>
      <c r="KTN91" s="888"/>
      <c r="KTO91" s="888"/>
      <c r="KTP91" s="888"/>
      <c r="KTQ91" s="888"/>
      <c r="KTR91" s="888"/>
      <c r="KTS91" s="888"/>
      <c r="KTT91" s="888"/>
      <c r="KTU91" s="888"/>
      <c r="KTV91" s="888"/>
      <c r="KTW91" s="888"/>
      <c r="KTX91" s="888"/>
      <c r="KTY91" s="888"/>
      <c r="KTZ91" s="888"/>
      <c r="KUA91" s="888"/>
      <c r="KUB91" s="888"/>
      <c r="KUC91" s="888"/>
      <c r="KUD91" s="888"/>
      <c r="KUE91" s="888"/>
      <c r="KUF91" s="888"/>
      <c r="KUG91" s="888"/>
      <c r="KUH91" s="888"/>
      <c r="KUI91" s="888"/>
      <c r="KUJ91" s="888"/>
      <c r="KUK91" s="888"/>
      <c r="KUL91" s="888"/>
      <c r="KUM91" s="888"/>
      <c r="KUN91" s="888"/>
      <c r="KUO91" s="888"/>
      <c r="KUP91" s="888"/>
      <c r="KUQ91" s="888"/>
      <c r="KUR91" s="888"/>
      <c r="KUS91" s="888"/>
      <c r="KUT91" s="888"/>
      <c r="KUU91" s="888"/>
      <c r="KUV91" s="888"/>
      <c r="KUW91" s="888"/>
      <c r="KUX91" s="888"/>
      <c r="KUY91" s="888"/>
      <c r="KUZ91" s="888"/>
      <c r="KVA91" s="888"/>
      <c r="KVB91" s="888"/>
      <c r="KVC91" s="888"/>
      <c r="KVD91" s="888"/>
      <c r="KVE91" s="888"/>
      <c r="KVF91" s="888"/>
      <c r="KVG91" s="888"/>
      <c r="KVH91" s="888"/>
      <c r="KVI91" s="888"/>
      <c r="KVJ91" s="888"/>
      <c r="KVK91" s="888"/>
      <c r="KVL91" s="888"/>
      <c r="KVM91" s="888"/>
      <c r="KVN91" s="888"/>
      <c r="KVO91" s="888"/>
      <c r="KVP91" s="888"/>
      <c r="KVQ91" s="888"/>
      <c r="KVR91" s="888"/>
      <c r="KVS91" s="888"/>
      <c r="KVT91" s="888"/>
      <c r="KVU91" s="888"/>
      <c r="KVV91" s="888"/>
      <c r="KVW91" s="888"/>
      <c r="KVX91" s="888"/>
      <c r="KVY91" s="888"/>
      <c r="KVZ91" s="888"/>
      <c r="KWA91" s="888"/>
      <c r="KWB91" s="888"/>
      <c r="KWC91" s="888"/>
      <c r="KWD91" s="888"/>
      <c r="KWE91" s="888"/>
      <c r="KWF91" s="888"/>
      <c r="KWG91" s="888"/>
      <c r="KWH91" s="888"/>
      <c r="KWI91" s="888"/>
      <c r="KWJ91" s="888"/>
      <c r="KWK91" s="888"/>
      <c r="KWL91" s="888"/>
      <c r="KWM91" s="888"/>
      <c r="KWN91" s="888"/>
      <c r="KWO91" s="888"/>
      <c r="KWP91" s="888"/>
      <c r="KWQ91" s="888"/>
      <c r="KWR91" s="888"/>
      <c r="KWS91" s="888"/>
      <c r="KWT91" s="888"/>
      <c r="KWU91" s="888"/>
      <c r="KWV91" s="888"/>
      <c r="KWW91" s="888"/>
      <c r="KWX91" s="888"/>
      <c r="KWY91" s="888"/>
      <c r="KWZ91" s="888"/>
      <c r="KXA91" s="888"/>
      <c r="KXB91" s="888"/>
      <c r="KXC91" s="888"/>
      <c r="KXD91" s="888"/>
      <c r="KXE91" s="888"/>
      <c r="KXF91" s="888"/>
      <c r="KXG91" s="888"/>
      <c r="KXH91" s="888"/>
      <c r="KXI91" s="888"/>
      <c r="KXJ91" s="888"/>
      <c r="KXK91" s="888"/>
      <c r="KXL91" s="888"/>
      <c r="KXM91" s="888"/>
      <c r="KXN91" s="888"/>
      <c r="KXO91" s="888"/>
      <c r="KXP91" s="888"/>
      <c r="KXQ91" s="888"/>
      <c r="KXR91" s="888"/>
      <c r="KXS91" s="888"/>
      <c r="KXT91" s="888"/>
      <c r="KXU91" s="888"/>
      <c r="KXV91" s="888"/>
      <c r="KXW91" s="888"/>
      <c r="KXX91" s="888"/>
      <c r="KXY91" s="888"/>
      <c r="KXZ91" s="888"/>
      <c r="KYA91" s="888"/>
      <c r="KYB91" s="888"/>
      <c r="KYC91" s="888"/>
      <c r="KYD91" s="888"/>
      <c r="KYE91" s="888"/>
      <c r="KYF91" s="888"/>
      <c r="KYG91" s="888"/>
      <c r="KYH91" s="888"/>
      <c r="KYI91" s="888"/>
      <c r="KYJ91" s="888"/>
      <c r="KYK91" s="888"/>
      <c r="KYL91" s="888"/>
      <c r="KYM91" s="888"/>
      <c r="KYN91" s="888"/>
      <c r="KYO91" s="888"/>
      <c r="KYP91" s="888"/>
      <c r="KYQ91" s="888"/>
      <c r="KYR91" s="888"/>
      <c r="KYS91" s="888"/>
      <c r="KYT91" s="888"/>
      <c r="KYU91" s="888"/>
      <c r="KYV91" s="888"/>
      <c r="KYW91" s="888"/>
      <c r="KYX91" s="888"/>
      <c r="KYY91" s="888"/>
      <c r="KYZ91" s="888"/>
      <c r="KZA91" s="888"/>
      <c r="KZB91" s="888"/>
      <c r="KZC91" s="888"/>
      <c r="KZD91" s="888"/>
      <c r="KZE91" s="888"/>
      <c r="KZF91" s="888"/>
      <c r="KZG91" s="888"/>
      <c r="KZH91" s="888"/>
      <c r="KZI91" s="888"/>
      <c r="KZJ91" s="888"/>
      <c r="KZK91" s="888"/>
      <c r="KZL91" s="888"/>
      <c r="KZM91" s="888"/>
      <c r="KZN91" s="888"/>
      <c r="KZO91" s="888"/>
      <c r="KZP91" s="888"/>
      <c r="KZQ91" s="888"/>
      <c r="KZR91" s="888"/>
      <c r="KZS91" s="888"/>
      <c r="KZT91" s="888"/>
      <c r="KZU91" s="888"/>
      <c r="KZV91" s="888"/>
      <c r="KZW91" s="888"/>
      <c r="KZX91" s="888"/>
      <c r="KZY91" s="888"/>
      <c r="KZZ91" s="888"/>
      <c r="LAA91" s="888"/>
      <c r="LAB91" s="888"/>
      <c r="LAC91" s="888"/>
      <c r="LAD91" s="888"/>
      <c r="LAE91" s="888"/>
      <c r="LAF91" s="888"/>
      <c r="LAG91" s="888"/>
      <c r="LAH91" s="888"/>
      <c r="LAI91" s="888"/>
      <c r="LAJ91" s="888"/>
      <c r="LAK91" s="888"/>
      <c r="LAL91" s="888"/>
      <c r="LAM91" s="888"/>
      <c r="LAN91" s="888"/>
      <c r="LAO91" s="888"/>
      <c r="LAP91" s="888"/>
      <c r="LAQ91" s="888"/>
      <c r="LAR91" s="888"/>
      <c r="LAS91" s="888"/>
      <c r="LAT91" s="888"/>
      <c r="LAU91" s="888"/>
      <c r="LAV91" s="888"/>
      <c r="LAW91" s="888"/>
      <c r="LAX91" s="888"/>
      <c r="LAY91" s="888"/>
      <c r="LAZ91" s="888"/>
      <c r="LBA91" s="888"/>
      <c r="LBB91" s="888"/>
      <c r="LBC91" s="888"/>
      <c r="LBD91" s="888"/>
      <c r="LBE91" s="888"/>
      <c r="LBF91" s="888"/>
      <c r="LBG91" s="888"/>
      <c r="LBH91" s="888"/>
      <c r="LBI91" s="888"/>
      <c r="LBJ91" s="888"/>
      <c r="LBK91" s="888"/>
      <c r="LBL91" s="888"/>
      <c r="LBM91" s="888"/>
      <c r="LBN91" s="888"/>
      <c r="LBO91" s="888"/>
      <c r="LBP91" s="888"/>
      <c r="LBQ91" s="888"/>
      <c r="LBR91" s="888"/>
      <c r="LBS91" s="888"/>
      <c r="LBT91" s="888"/>
      <c r="LBU91" s="888"/>
      <c r="LBV91" s="888"/>
      <c r="LBW91" s="888"/>
      <c r="LBX91" s="888"/>
      <c r="LBY91" s="888"/>
      <c r="LBZ91" s="888"/>
      <c r="LCA91" s="888"/>
      <c r="LCB91" s="888"/>
      <c r="LCC91" s="888"/>
      <c r="LCD91" s="888"/>
      <c r="LCE91" s="888"/>
      <c r="LCF91" s="888"/>
      <c r="LCG91" s="888"/>
      <c r="LCH91" s="888"/>
      <c r="LCI91" s="888"/>
      <c r="LCJ91" s="888"/>
      <c r="LCK91" s="888"/>
      <c r="LCL91" s="888"/>
      <c r="LCM91" s="888"/>
      <c r="LCN91" s="888"/>
      <c r="LCO91" s="888"/>
      <c r="LCP91" s="888"/>
      <c r="LCQ91" s="888"/>
      <c r="LCR91" s="888"/>
      <c r="LCS91" s="888"/>
      <c r="LCT91" s="888"/>
      <c r="LCU91" s="888"/>
      <c r="LCV91" s="888"/>
      <c r="LCW91" s="888"/>
      <c r="LCX91" s="888"/>
      <c r="LCY91" s="888"/>
      <c r="LCZ91" s="888"/>
      <c r="LDA91" s="888"/>
      <c r="LDB91" s="888"/>
      <c r="LDC91" s="888"/>
      <c r="LDD91" s="888"/>
      <c r="LDE91" s="888"/>
      <c r="LDF91" s="888"/>
      <c r="LDG91" s="888"/>
      <c r="LDH91" s="888"/>
      <c r="LDI91" s="888"/>
      <c r="LDJ91" s="888"/>
      <c r="LDK91" s="888"/>
      <c r="LDL91" s="888"/>
      <c r="LDM91" s="888"/>
      <c r="LDN91" s="888"/>
      <c r="LDO91" s="888"/>
      <c r="LDP91" s="888"/>
      <c r="LDQ91" s="888"/>
      <c r="LDR91" s="888"/>
      <c r="LDS91" s="888"/>
      <c r="LDT91" s="888"/>
      <c r="LDU91" s="888"/>
      <c r="LDV91" s="888"/>
      <c r="LDW91" s="888"/>
      <c r="LDX91" s="888"/>
      <c r="LDY91" s="888"/>
      <c r="LDZ91" s="888"/>
      <c r="LEA91" s="888"/>
      <c r="LEB91" s="888"/>
      <c r="LEC91" s="888"/>
      <c r="LED91" s="888"/>
      <c r="LEE91" s="888"/>
      <c r="LEF91" s="888"/>
      <c r="LEG91" s="888"/>
      <c r="LEH91" s="888"/>
      <c r="LEI91" s="888"/>
      <c r="LEJ91" s="888"/>
      <c r="LEK91" s="888"/>
      <c r="LEL91" s="888"/>
      <c r="LEM91" s="888"/>
      <c r="LEN91" s="888"/>
      <c r="LEO91" s="888"/>
      <c r="LEP91" s="888"/>
      <c r="LEQ91" s="888"/>
      <c r="LER91" s="888"/>
      <c r="LES91" s="888"/>
      <c r="LET91" s="888"/>
      <c r="LEU91" s="888"/>
      <c r="LEV91" s="888"/>
      <c r="LEW91" s="888"/>
      <c r="LEX91" s="888"/>
      <c r="LEY91" s="888"/>
      <c r="LEZ91" s="888"/>
      <c r="LFA91" s="888"/>
      <c r="LFB91" s="888"/>
      <c r="LFC91" s="888"/>
      <c r="LFD91" s="888"/>
      <c r="LFE91" s="888"/>
      <c r="LFF91" s="888"/>
      <c r="LFG91" s="888"/>
      <c r="LFH91" s="888"/>
      <c r="LFI91" s="888"/>
      <c r="LFJ91" s="888"/>
      <c r="LFK91" s="888"/>
      <c r="LFL91" s="888"/>
      <c r="LFM91" s="888"/>
      <c r="LFN91" s="888"/>
      <c r="LFO91" s="888"/>
      <c r="LFP91" s="888"/>
      <c r="LFQ91" s="888"/>
      <c r="LFR91" s="888"/>
      <c r="LFS91" s="888"/>
      <c r="LFT91" s="888"/>
      <c r="LFU91" s="888"/>
      <c r="LFV91" s="888"/>
      <c r="LFW91" s="888"/>
      <c r="LFX91" s="888"/>
      <c r="LFY91" s="888"/>
      <c r="LFZ91" s="888"/>
      <c r="LGA91" s="888"/>
      <c r="LGB91" s="888"/>
      <c r="LGC91" s="888"/>
      <c r="LGD91" s="888"/>
      <c r="LGE91" s="888"/>
      <c r="LGF91" s="888"/>
      <c r="LGG91" s="888"/>
      <c r="LGH91" s="888"/>
      <c r="LGI91" s="888"/>
      <c r="LGJ91" s="888"/>
      <c r="LGK91" s="888"/>
      <c r="LGL91" s="888"/>
      <c r="LGM91" s="888"/>
      <c r="LGN91" s="888"/>
      <c r="LGO91" s="888"/>
      <c r="LGP91" s="888"/>
      <c r="LGQ91" s="888"/>
      <c r="LGR91" s="888"/>
      <c r="LGS91" s="888"/>
      <c r="LGT91" s="888"/>
      <c r="LGU91" s="888"/>
      <c r="LGV91" s="888"/>
      <c r="LGW91" s="888"/>
      <c r="LGX91" s="888"/>
      <c r="LGY91" s="888"/>
      <c r="LGZ91" s="888"/>
      <c r="LHA91" s="888"/>
      <c r="LHB91" s="888"/>
      <c r="LHC91" s="888"/>
      <c r="LHD91" s="888"/>
      <c r="LHE91" s="888"/>
      <c r="LHF91" s="888"/>
      <c r="LHG91" s="888"/>
      <c r="LHH91" s="888"/>
      <c r="LHI91" s="888"/>
      <c r="LHJ91" s="888"/>
      <c r="LHK91" s="888"/>
      <c r="LHL91" s="888"/>
      <c r="LHM91" s="888"/>
      <c r="LHN91" s="888"/>
      <c r="LHO91" s="888"/>
      <c r="LHP91" s="888"/>
      <c r="LHQ91" s="888"/>
      <c r="LHR91" s="888"/>
      <c r="LHS91" s="888"/>
      <c r="LHT91" s="888"/>
      <c r="LHU91" s="888"/>
      <c r="LHV91" s="888"/>
      <c r="LHW91" s="888"/>
      <c r="LHX91" s="888"/>
      <c r="LHY91" s="888"/>
      <c r="LHZ91" s="888"/>
      <c r="LIA91" s="888"/>
      <c r="LIB91" s="888"/>
      <c r="LIC91" s="888"/>
      <c r="LID91" s="888"/>
      <c r="LIE91" s="888"/>
      <c r="LIF91" s="888"/>
      <c r="LIG91" s="888"/>
      <c r="LIH91" s="888"/>
      <c r="LII91" s="888"/>
      <c r="LIJ91" s="888"/>
      <c r="LIK91" s="888"/>
      <c r="LIL91" s="888"/>
      <c r="LIM91" s="888"/>
      <c r="LIN91" s="888"/>
      <c r="LIO91" s="888"/>
      <c r="LIP91" s="888"/>
      <c r="LIQ91" s="888"/>
      <c r="LIR91" s="888"/>
      <c r="LIS91" s="888"/>
      <c r="LIT91" s="888"/>
      <c r="LIU91" s="888"/>
      <c r="LIV91" s="888"/>
      <c r="LIW91" s="888"/>
      <c r="LIX91" s="888"/>
      <c r="LIY91" s="888"/>
      <c r="LIZ91" s="888"/>
      <c r="LJA91" s="888"/>
      <c r="LJB91" s="888"/>
      <c r="LJC91" s="888"/>
      <c r="LJD91" s="888"/>
      <c r="LJE91" s="888"/>
      <c r="LJF91" s="888"/>
      <c r="LJG91" s="888"/>
      <c r="LJH91" s="888"/>
      <c r="LJI91" s="888"/>
      <c r="LJJ91" s="888"/>
      <c r="LJK91" s="888"/>
      <c r="LJL91" s="888"/>
      <c r="LJM91" s="888"/>
      <c r="LJN91" s="888"/>
      <c r="LJO91" s="888"/>
      <c r="LJP91" s="888"/>
      <c r="LJQ91" s="888"/>
      <c r="LJR91" s="888"/>
      <c r="LJS91" s="888"/>
      <c r="LJT91" s="888"/>
      <c r="LJU91" s="888"/>
      <c r="LJV91" s="888"/>
      <c r="LJW91" s="888"/>
      <c r="LJX91" s="888"/>
      <c r="LJY91" s="888"/>
      <c r="LJZ91" s="888"/>
      <c r="LKA91" s="888"/>
      <c r="LKB91" s="888"/>
      <c r="LKC91" s="888"/>
      <c r="LKD91" s="888"/>
      <c r="LKE91" s="888"/>
      <c r="LKF91" s="888"/>
      <c r="LKG91" s="888"/>
      <c r="LKH91" s="888"/>
      <c r="LKI91" s="888"/>
      <c r="LKJ91" s="888"/>
      <c r="LKK91" s="888"/>
      <c r="LKL91" s="888"/>
      <c r="LKM91" s="888"/>
      <c r="LKN91" s="888"/>
      <c r="LKO91" s="888"/>
      <c r="LKP91" s="888"/>
      <c r="LKQ91" s="888"/>
      <c r="LKR91" s="888"/>
      <c r="LKS91" s="888"/>
      <c r="LKT91" s="888"/>
      <c r="LKU91" s="888"/>
      <c r="LKV91" s="888"/>
      <c r="LKW91" s="888"/>
      <c r="LKX91" s="888"/>
      <c r="LKY91" s="888"/>
      <c r="LKZ91" s="888"/>
      <c r="LLA91" s="888"/>
      <c r="LLB91" s="888"/>
      <c r="LLC91" s="888"/>
      <c r="LLD91" s="888"/>
      <c r="LLE91" s="888"/>
      <c r="LLF91" s="888"/>
      <c r="LLG91" s="888"/>
      <c r="LLH91" s="888"/>
      <c r="LLI91" s="888"/>
      <c r="LLJ91" s="888"/>
      <c r="LLK91" s="888"/>
      <c r="LLL91" s="888"/>
      <c r="LLM91" s="888"/>
      <c r="LLN91" s="888"/>
      <c r="LLO91" s="888"/>
      <c r="LLP91" s="888"/>
      <c r="LLQ91" s="888"/>
      <c r="LLR91" s="888"/>
      <c r="LLS91" s="888"/>
      <c r="LLT91" s="888"/>
      <c r="LLU91" s="888"/>
      <c r="LLV91" s="888"/>
      <c r="LLW91" s="888"/>
      <c r="LLX91" s="888"/>
      <c r="LLY91" s="888"/>
      <c r="LLZ91" s="888"/>
      <c r="LMA91" s="888"/>
      <c r="LMB91" s="888"/>
      <c r="LMC91" s="888"/>
      <c r="LMD91" s="888"/>
      <c r="LME91" s="888"/>
      <c r="LMF91" s="888"/>
      <c r="LMG91" s="888"/>
      <c r="LMH91" s="888"/>
      <c r="LMI91" s="888"/>
      <c r="LMJ91" s="888"/>
      <c r="LMK91" s="888"/>
      <c r="LML91" s="888"/>
      <c r="LMM91" s="888"/>
      <c r="LMN91" s="888"/>
      <c r="LMO91" s="888"/>
      <c r="LMP91" s="888"/>
      <c r="LMQ91" s="888"/>
      <c r="LMR91" s="888"/>
      <c r="LMS91" s="888"/>
      <c r="LMT91" s="888"/>
      <c r="LMU91" s="888"/>
      <c r="LMV91" s="888"/>
      <c r="LMW91" s="888"/>
      <c r="LMX91" s="888"/>
      <c r="LMY91" s="888"/>
      <c r="LMZ91" s="888"/>
      <c r="LNA91" s="888"/>
      <c r="LNB91" s="888"/>
      <c r="LNC91" s="888"/>
      <c r="LND91" s="888"/>
      <c r="LNE91" s="888"/>
      <c r="LNF91" s="888"/>
      <c r="LNG91" s="888"/>
      <c r="LNH91" s="888"/>
      <c r="LNI91" s="888"/>
      <c r="LNJ91" s="888"/>
      <c r="LNK91" s="888"/>
      <c r="LNL91" s="888"/>
      <c r="LNM91" s="888"/>
      <c r="LNN91" s="888"/>
      <c r="LNO91" s="888"/>
      <c r="LNP91" s="888"/>
      <c r="LNQ91" s="888"/>
      <c r="LNR91" s="888"/>
      <c r="LNS91" s="888"/>
      <c r="LNT91" s="888"/>
      <c r="LNU91" s="888"/>
      <c r="LNV91" s="888"/>
      <c r="LNW91" s="888"/>
      <c r="LNX91" s="888"/>
      <c r="LNY91" s="888"/>
      <c r="LNZ91" s="888"/>
      <c r="LOA91" s="888"/>
      <c r="LOB91" s="888"/>
      <c r="LOC91" s="888"/>
      <c r="LOD91" s="888"/>
      <c r="LOE91" s="888"/>
      <c r="LOF91" s="888"/>
      <c r="LOG91" s="888"/>
      <c r="LOH91" s="888"/>
      <c r="LOI91" s="888"/>
      <c r="LOJ91" s="888"/>
      <c r="LOK91" s="888"/>
      <c r="LOL91" s="888"/>
      <c r="LOM91" s="888"/>
      <c r="LON91" s="888"/>
      <c r="LOO91" s="888"/>
      <c r="LOP91" s="888"/>
      <c r="LOQ91" s="888"/>
      <c r="LOR91" s="888"/>
      <c r="LOS91" s="888"/>
      <c r="LOT91" s="888"/>
      <c r="LOU91" s="888"/>
      <c r="LOV91" s="888"/>
      <c r="LOW91" s="888"/>
      <c r="LOX91" s="888"/>
      <c r="LOY91" s="888"/>
      <c r="LOZ91" s="888"/>
      <c r="LPA91" s="888"/>
      <c r="LPB91" s="888"/>
      <c r="LPC91" s="888"/>
      <c r="LPD91" s="888"/>
      <c r="LPE91" s="888"/>
      <c r="LPF91" s="888"/>
      <c r="LPG91" s="888"/>
      <c r="LPH91" s="888"/>
      <c r="LPI91" s="888"/>
      <c r="LPJ91" s="888"/>
      <c r="LPK91" s="888"/>
      <c r="LPL91" s="888"/>
      <c r="LPM91" s="888"/>
      <c r="LPN91" s="888"/>
      <c r="LPO91" s="888"/>
      <c r="LPP91" s="888"/>
      <c r="LPQ91" s="888"/>
      <c r="LPR91" s="888"/>
      <c r="LPS91" s="888"/>
      <c r="LPT91" s="888"/>
      <c r="LPU91" s="888"/>
      <c r="LPV91" s="888"/>
      <c r="LPW91" s="888"/>
      <c r="LPX91" s="888"/>
      <c r="LPY91" s="888"/>
      <c r="LPZ91" s="888"/>
      <c r="LQA91" s="888"/>
      <c r="LQB91" s="888"/>
      <c r="LQC91" s="888"/>
      <c r="LQD91" s="888"/>
      <c r="LQE91" s="888"/>
      <c r="LQF91" s="888"/>
      <c r="LQG91" s="888"/>
      <c r="LQH91" s="888"/>
      <c r="LQI91" s="888"/>
      <c r="LQJ91" s="888"/>
      <c r="LQK91" s="888"/>
      <c r="LQL91" s="888"/>
      <c r="LQM91" s="888"/>
      <c r="LQN91" s="888"/>
      <c r="LQO91" s="888"/>
      <c r="LQP91" s="888"/>
      <c r="LQQ91" s="888"/>
      <c r="LQR91" s="888"/>
      <c r="LQS91" s="888"/>
      <c r="LQT91" s="888"/>
      <c r="LQU91" s="888"/>
      <c r="LQV91" s="888"/>
      <c r="LQW91" s="888"/>
      <c r="LQX91" s="888"/>
      <c r="LQY91" s="888"/>
      <c r="LQZ91" s="888"/>
      <c r="LRA91" s="888"/>
      <c r="LRB91" s="888"/>
      <c r="LRC91" s="888"/>
      <c r="LRD91" s="888"/>
      <c r="LRE91" s="888"/>
      <c r="LRF91" s="888"/>
      <c r="LRG91" s="888"/>
      <c r="LRH91" s="888"/>
      <c r="LRI91" s="888"/>
      <c r="LRJ91" s="888"/>
      <c r="LRK91" s="888"/>
      <c r="LRL91" s="888"/>
      <c r="LRM91" s="888"/>
      <c r="LRN91" s="888"/>
      <c r="LRO91" s="888"/>
      <c r="LRP91" s="888"/>
      <c r="LRQ91" s="888"/>
      <c r="LRR91" s="888"/>
      <c r="LRS91" s="888"/>
      <c r="LRT91" s="888"/>
      <c r="LRU91" s="888"/>
      <c r="LRV91" s="888"/>
      <c r="LRW91" s="888"/>
      <c r="LRX91" s="888"/>
      <c r="LRY91" s="888"/>
      <c r="LRZ91" s="888"/>
      <c r="LSA91" s="888"/>
      <c r="LSB91" s="888"/>
      <c r="LSC91" s="888"/>
      <c r="LSD91" s="888"/>
      <c r="LSE91" s="888"/>
      <c r="LSF91" s="888"/>
      <c r="LSG91" s="888"/>
      <c r="LSH91" s="888"/>
      <c r="LSI91" s="888"/>
      <c r="LSJ91" s="888"/>
      <c r="LSK91" s="888"/>
      <c r="LSL91" s="888"/>
      <c r="LSM91" s="888"/>
      <c r="LSN91" s="888"/>
      <c r="LSO91" s="888"/>
      <c r="LSP91" s="888"/>
      <c r="LSQ91" s="888"/>
      <c r="LSR91" s="888"/>
      <c r="LSS91" s="888"/>
      <c r="LST91" s="888"/>
      <c r="LSU91" s="888"/>
      <c r="LSV91" s="888"/>
      <c r="LSW91" s="888"/>
      <c r="LSX91" s="888"/>
      <c r="LSY91" s="888"/>
      <c r="LSZ91" s="888"/>
      <c r="LTA91" s="888"/>
      <c r="LTB91" s="888"/>
      <c r="LTC91" s="888"/>
      <c r="LTD91" s="888"/>
      <c r="LTE91" s="888"/>
      <c r="LTF91" s="888"/>
      <c r="LTG91" s="888"/>
      <c r="LTH91" s="888"/>
      <c r="LTI91" s="888"/>
      <c r="LTJ91" s="888"/>
      <c r="LTK91" s="888"/>
      <c r="LTL91" s="888"/>
      <c r="LTM91" s="888"/>
      <c r="LTN91" s="888"/>
      <c r="LTO91" s="888"/>
      <c r="LTP91" s="888"/>
      <c r="LTQ91" s="888"/>
      <c r="LTR91" s="888"/>
      <c r="LTS91" s="888"/>
      <c r="LTT91" s="888"/>
      <c r="LTU91" s="888"/>
      <c r="LTV91" s="888"/>
      <c r="LTW91" s="888"/>
      <c r="LTX91" s="888"/>
      <c r="LTY91" s="888"/>
      <c r="LTZ91" s="888"/>
      <c r="LUA91" s="888"/>
      <c r="LUB91" s="888"/>
      <c r="LUC91" s="888"/>
      <c r="LUD91" s="888"/>
      <c r="LUE91" s="888"/>
      <c r="LUF91" s="888"/>
      <c r="LUG91" s="888"/>
      <c r="LUH91" s="888"/>
      <c r="LUI91" s="888"/>
      <c r="LUJ91" s="888"/>
      <c r="LUK91" s="888"/>
      <c r="LUL91" s="888"/>
      <c r="LUM91" s="888"/>
      <c r="LUN91" s="888"/>
      <c r="LUO91" s="888"/>
      <c r="LUP91" s="888"/>
      <c r="LUQ91" s="888"/>
      <c r="LUR91" s="888"/>
      <c r="LUS91" s="888"/>
      <c r="LUT91" s="888"/>
      <c r="LUU91" s="888"/>
      <c r="LUV91" s="888"/>
      <c r="LUW91" s="888"/>
      <c r="LUX91" s="888"/>
      <c r="LUY91" s="888"/>
      <c r="LUZ91" s="888"/>
      <c r="LVA91" s="888"/>
      <c r="LVB91" s="888"/>
      <c r="LVC91" s="888"/>
      <c r="LVD91" s="888"/>
      <c r="LVE91" s="888"/>
      <c r="LVF91" s="888"/>
      <c r="LVG91" s="888"/>
      <c r="LVH91" s="888"/>
      <c r="LVI91" s="888"/>
      <c r="LVJ91" s="888"/>
      <c r="LVK91" s="888"/>
      <c r="LVL91" s="888"/>
      <c r="LVM91" s="888"/>
      <c r="LVN91" s="888"/>
      <c r="LVO91" s="888"/>
      <c r="LVP91" s="888"/>
      <c r="LVQ91" s="888"/>
      <c r="LVR91" s="888"/>
      <c r="LVS91" s="888"/>
      <c r="LVT91" s="888"/>
      <c r="LVU91" s="888"/>
      <c r="LVV91" s="888"/>
      <c r="LVW91" s="888"/>
      <c r="LVX91" s="888"/>
      <c r="LVY91" s="888"/>
      <c r="LVZ91" s="888"/>
      <c r="LWA91" s="888"/>
      <c r="LWB91" s="888"/>
      <c r="LWC91" s="888"/>
      <c r="LWD91" s="888"/>
      <c r="LWE91" s="888"/>
      <c r="LWF91" s="888"/>
      <c r="LWG91" s="888"/>
      <c r="LWH91" s="888"/>
      <c r="LWI91" s="888"/>
      <c r="LWJ91" s="888"/>
      <c r="LWK91" s="888"/>
      <c r="LWL91" s="888"/>
      <c r="LWM91" s="888"/>
      <c r="LWN91" s="888"/>
      <c r="LWO91" s="888"/>
      <c r="LWP91" s="888"/>
      <c r="LWQ91" s="888"/>
      <c r="LWR91" s="888"/>
      <c r="LWS91" s="888"/>
      <c r="LWT91" s="888"/>
      <c r="LWU91" s="888"/>
      <c r="LWV91" s="888"/>
      <c r="LWW91" s="888"/>
      <c r="LWX91" s="888"/>
      <c r="LWY91" s="888"/>
      <c r="LWZ91" s="888"/>
      <c r="LXA91" s="888"/>
      <c r="LXB91" s="888"/>
      <c r="LXC91" s="888"/>
      <c r="LXD91" s="888"/>
      <c r="LXE91" s="888"/>
      <c r="LXF91" s="888"/>
      <c r="LXG91" s="888"/>
      <c r="LXH91" s="888"/>
      <c r="LXI91" s="888"/>
      <c r="LXJ91" s="888"/>
      <c r="LXK91" s="888"/>
      <c r="LXL91" s="888"/>
      <c r="LXM91" s="888"/>
      <c r="LXN91" s="888"/>
      <c r="LXO91" s="888"/>
      <c r="LXP91" s="888"/>
      <c r="LXQ91" s="888"/>
      <c r="LXR91" s="888"/>
      <c r="LXS91" s="888"/>
      <c r="LXT91" s="888"/>
      <c r="LXU91" s="888"/>
      <c r="LXV91" s="888"/>
      <c r="LXW91" s="888"/>
      <c r="LXX91" s="888"/>
      <c r="LXY91" s="888"/>
      <c r="LXZ91" s="888"/>
      <c r="LYA91" s="888"/>
      <c r="LYB91" s="888"/>
      <c r="LYC91" s="888"/>
      <c r="LYD91" s="888"/>
      <c r="LYE91" s="888"/>
      <c r="LYF91" s="888"/>
      <c r="LYG91" s="888"/>
      <c r="LYH91" s="888"/>
      <c r="LYI91" s="888"/>
      <c r="LYJ91" s="888"/>
      <c r="LYK91" s="888"/>
      <c r="LYL91" s="888"/>
      <c r="LYM91" s="888"/>
      <c r="LYN91" s="888"/>
      <c r="LYO91" s="888"/>
      <c r="LYP91" s="888"/>
      <c r="LYQ91" s="888"/>
      <c r="LYR91" s="888"/>
      <c r="LYS91" s="888"/>
      <c r="LYT91" s="888"/>
      <c r="LYU91" s="888"/>
      <c r="LYV91" s="888"/>
      <c r="LYW91" s="888"/>
      <c r="LYX91" s="888"/>
      <c r="LYY91" s="888"/>
      <c r="LYZ91" s="888"/>
      <c r="LZA91" s="888"/>
      <c r="LZB91" s="888"/>
      <c r="LZC91" s="888"/>
      <c r="LZD91" s="888"/>
      <c r="LZE91" s="888"/>
      <c r="LZF91" s="888"/>
      <c r="LZG91" s="888"/>
      <c r="LZH91" s="888"/>
      <c r="LZI91" s="888"/>
      <c r="LZJ91" s="888"/>
      <c r="LZK91" s="888"/>
      <c r="LZL91" s="888"/>
      <c r="LZM91" s="888"/>
      <c r="LZN91" s="888"/>
      <c r="LZO91" s="888"/>
      <c r="LZP91" s="888"/>
      <c r="LZQ91" s="888"/>
      <c r="LZR91" s="888"/>
      <c r="LZS91" s="888"/>
      <c r="LZT91" s="888"/>
      <c r="LZU91" s="888"/>
      <c r="LZV91" s="888"/>
      <c r="LZW91" s="888"/>
      <c r="LZX91" s="888"/>
      <c r="LZY91" s="888"/>
      <c r="LZZ91" s="888"/>
      <c r="MAA91" s="888"/>
      <c r="MAB91" s="888"/>
      <c r="MAC91" s="888"/>
      <c r="MAD91" s="888"/>
      <c r="MAE91" s="888"/>
      <c r="MAF91" s="888"/>
      <c r="MAG91" s="888"/>
      <c r="MAH91" s="888"/>
      <c r="MAI91" s="888"/>
      <c r="MAJ91" s="888"/>
      <c r="MAK91" s="888"/>
      <c r="MAL91" s="888"/>
      <c r="MAM91" s="888"/>
      <c r="MAN91" s="888"/>
      <c r="MAO91" s="888"/>
      <c r="MAP91" s="888"/>
      <c r="MAQ91" s="888"/>
      <c r="MAR91" s="888"/>
      <c r="MAS91" s="888"/>
      <c r="MAT91" s="888"/>
      <c r="MAU91" s="888"/>
      <c r="MAV91" s="888"/>
      <c r="MAW91" s="888"/>
      <c r="MAX91" s="888"/>
      <c r="MAY91" s="888"/>
      <c r="MAZ91" s="888"/>
      <c r="MBA91" s="888"/>
      <c r="MBB91" s="888"/>
      <c r="MBC91" s="888"/>
      <c r="MBD91" s="888"/>
      <c r="MBE91" s="888"/>
      <c r="MBF91" s="888"/>
      <c r="MBG91" s="888"/>
      <c r="MBH91" s="888"/>
      <c r="MBI91" s="888"/>
      <c r="MBJ91" s="888"/>
      <c r="MBK91" s="888"/>
      <c r="MBL91" s="888"/>
      <c r="MBM91" s="888"/>
      <c r="MBN91" s="888"/>
      <c r="MBO91" s="888"/>
      <c r="MBP91" s="888"/>
      <c r="MBQ91" s="888"/>
      <c r="MBR91" s="888"/>
      <c r="MBS91" s="888"/>
      <c r="MBT91" s="888"/>
      <c r="MBU91" s="888"/>
      <c r="MBV91" s="888"/>
      <c r="MBW91" s="888"/>
      <c r="MBX91" s="888"/>
      <c r="MBY91" s="888"/>
      <c r="MBZ91" s="888"/>
      <c r="MCA91" s="888"/>
      <c r="MCB91" s="888"/>
      <c r="MCC91" s="888"/>
      <c r="MCD91" s="888"/>
      <c r="MCE91" s="888"/>
      <c r="MCF91" s="888"/>
      <c r="MCG91" s="888"/>
      <c r="MCH91" s="888"/>
      <c r="MCI91" s="888"/>
      <c r="MCJ91" s="888"/>
      <c r="MCK91" s="888"/>
      <c r="MCL91" s="888"/>
      <c r="MCM91" s="888"/>
      <c r="MCN91" s="888"/>
      <c r="MCO91" s="888"/>
      <c r="MCP91" s="888"/>
      <c r="MCQ91" s="888"/>
      <c r="MCR91" s="888"/>
      <c r="MCS91" s="888"/>
      <c r="MCT91" s="888"/>
      <c r="MCU91" s="888"/>
      <c r="MCV91" s="888"/>
      <c r="MCW91" s="888"/>
      <c r="MCX91" s="888"/>
      <c r="MCY91" s="888"/>
      <c r="MCZ91" s="888"/>
      <c r="MDA91" s="888"/>
      <c r="MDB91" s="888"/>
      <c r="MDC91" s="888"/>
      <c r="MDD91" s="888"/>
      <c r="MDE91" s="888"/>
      <c r="MDF91" s="888"/>
      <c r="MDG91" s="888"/>
      <c r="MDH91" s="888"/>
      <c r="MDI91" s="888"/>
      <c r="MDJ91" s="888"/>
      <c r="MDK91" s="888"/>
      <c r="MDL91" s="888"/>
      <c r="MDM91" s="888"/>
      <c r="MDN91" s="888"/>
      <c r="MDO91" s="888"/>
      <c r="MDP91" s="888"/>
      <c r="MDQ91" s="888"/>
      <c r="MDR91" s="888"/>
      <c r="MDS91" s="888"/>
      <c r="MDT91" s="888"/>
      <c r="MDU91" s="888"/>
      <c r="MDV91" s="888"/>
      <c r="MDW91" s="888"/>
      <c r="MDX91" s="888"/>
      <c r="MDY91" s="888"/>
      <c r="MDZ91" s="888"/>
      <c r="MEA91" s="888"/>
      <c r="MEB91" s="888"/>
      <c r="MEC91" s="888"/>
      <c r="MED91" s="888"/>
      <c r="MEE91" s="888"/>
      <c r="MEF91" s="888"/>
      <c r="MEG91" s="888"/>
      <c r="MEH91" s="888"/>
      <c r="MEI91" s="888"/>
      <c r="MEJ91" s="888"/>
      <c r="MEK91" s="888"/>
      <c r="MEL91" s="888"/>
      <c r="MEM91" s="888"/>
      <c r="MEN91" s="888"/>
      <c r="MEO91" s="888"/>
      <c r="MEP91" s="888"/>
      <c r="MEQ91" s="888"/>
      <c r="MER91" s="888"/>
      <c r="MES91" s="888"/>
      <c r="MET91" s="888"/>
      <c r="MEU91" s="888"/>
      <c r="MEV91" s="888"/>
      <c r="MEW91" s="888"/>
      <c r="MEX91" s="888"/>
      <c r="MEY91" s="888"/>
      <c r="MEZ91" s="888"/>
      <c r="MFA91" s="888"/>
      <c r="MFB91" s="888"/>
      <c r="MFC91" s="888"/>
      <c r="MFD91" s="888"/>
      <c r="MFE91" s="888"/>
      <c r="MFF91" s="888"/>
      <c r="MFG91" s="888"/>
      <c r="MFH91" s="888"/>
      <c r="MFI91" s="888"/>
      <c r="MFJ91" s="888"/>
      <c r="MFK91" s="888"/>
      <c r="MFL91" s="888"/>
      <c r="MFM91" s="888"/>
      <c r="MFN91" s="888"/>
      <c r="MFO91" s="888"/>
      <c r="MFP91" s="888"/>
      <c r="MFQ91" s="888"/>
      <c r="MFR91" s="888"/>
      <c r="MFS91" s="888"/>
      <c r="MFT91" s="888"/>
      <c r="MFU91" s="888"/>
      <c r="MFV91" s="888"/>
      <c r="MFW91" s="888"/>
      <c r="MFX91" s="888"/>
      <c r="MFY91" s="888"/>
      <c r="MFZ91" s="888"/>
      <c r="MGA91" s="888"/>
      <c r="MGB91" s="888"/>
      <c r="MGC91" s="888"/>
      <c r="MGD91" s="888"/>
      <c r="MGE91" s="888"/>
      <c r="MGF91" s="888"/>
      <c r="MGG91" s="888"/>
      <c r="MGH91" s="888"/>
      <c r="MGI91" s="888"/>
      <c r="MGJ91" s="888"/>
      <c r="MGK91" s="888"/>
      <c r="MGL91" s="888"/>
      <c r="MGM91" s="888"/>
      <c r="MGN91" s="888"/>
      <c r="MGO91" s="888"/>
      <c r="MGP91" s="888"/>
      <c r="MGQ91" s="888"/>
      <c r="MGR91" s="888"/>
      <c r="MGS91" s="888"/>
      <c r="MGT91" s="888"/>
      <c r="MGU91" s="888"/>
      <c r="MGV91" s="888"/>
      <c r="MGW91" s="888"/>
      <c r="MGX91" s="888"/>
      <c r="MGY91" s="888"/>
      <c r="MGZ91" s="888"/>
      <c r="MHA91" s="888"/>
      <c r="MHB91" s="888"/>
      <c r="MHC91" s="888"/>
      <c r="MHD91" s="888"/>
      <c r="MHE91" s="888"/>
      <c r="MHF91" s="888"/>
      <c r="MHG91" s="888"/>
      <c r="MHH91" s="888"/>
      <c r="MHI91" s="888"/>
      <c r="MHJ91" s="888"/>
      <c r="MHK91" s="888"/>
      <c r="MHL91" s="888"/>
      <c r="MHM91" s="888"/>
      <c r="MHN91" s="888"/>
      <c r="MHO91" s="888"/>
      <c r="MHP91" s="888"/>
      <c r="MHQ91" s="888"/>
      <c r="MHR91" s="888"/>
      <c r="MHS91" s="888"/>
      <c r="MHT91" s="888"/>
      <c r="MHU91" s="888"/>
      <c r="MHV91" s="888"/>
      <c r="MHW91" s="888"/>
      <c r="MHX91" s="888"/>
      <c r="MHY91" s="888"/>
      <c r="MHZ91" s="888"/>
      <c r="MIA91" s="888"/>
      <c r="MIB91" s="888"/>
      <c r="MIC91" s="888"/>
      <c r="MID91" s="888"/>
      <c r="MIE91" s="888"/>
      <c r="MIF91" s="888"/>
      <c r="MIG91" s="888"/>
      <c r="MIH91" s="888"/>
      <c r="MII91" s="888"/>
      <c r="MIJ91" s="888"/>
      <c r="MIK91" s="888"/>
      <c r="MIL91" s="888"/>
      <c r="MIM91" s="888"/>
      <c r="MIN91" s="888"/>
      <c r="MIO91" s="888"/>
      <c r="MIP91" s="888"/>
      <c r="MIQ91" s="888"/>
      <c r="MIR91" s="888"/>
      <c r="MIS91" s="888"/>
      <c r="MIT91" s="888"/>
      <c r="MIU91" s="888"/>
      <c r="MIV91" s="888"/>
      <c r="MIW91" s="888"/>
      <c r="MIX91" s="888"/>
      <c r="MIY91" s="888"/>
      <c r="MIZ91" s="888"/>
      <c r="MJA91" s="888"/>
      <c r="MJB91" s="888"/>
      <c r="MJC91" s="888"/>
      <c r="MJD91" s="888"/>
      <c r="MJE91" s="888"/>
      <c r="MJF91" s="888"/>
      <c r="MJG91" s="888"/>
      <c r="MJH91" s="888"/>
      <c r="MJI91" s="888"/>
      <c r="MJJ91" s="888"/>
      <c r="MJK91" s="888"/>
      <c r="MJL91" s="888"/>
      <c r="MJM91" s="888"/>
      <c r="MJN91" s="888"/>
      <c r="MJO91" s="888"/>
      <c r="MJP91" s="888"/>
      <c r="MJQ91" s="888"/>
      <c r="MJR91" s="888"/>
      <c r="MJS91" s="888"/>
      <c r="MJT91" s="888"/>
      <c r="MJU91" s="888"/>
      <c r="MJV91" s="888"/>
      <c r="MJW91" s="888"/>
      <c r="MJX91" s="888"/>
      <c r="MJY91" s="888"/>
      <c r="MJZ91" s="888"/>
      <c r="MKA91" s="888"/>
      <c r="MKB91" s="888"/>
      <c r="MKC91" s="888"/>
      <c r="MKD91" s="888"/>
      <c r="MKE91" s="888"/>
      <c r="MKF91" s="888"/>
      <c r="MKG91" s="888"/>
      <c r="MKH91" s="888"/>
      <c r="MKI91" s="888"/>
      <c r="MKJ91" s="888"/>
      <c r="MKK91" s="888"/>
      <c r="MKL91" s="888"/>
      <c r="MKM91" s="888"/>
      <c r="MKN91" s="888"/>
      <c r="MKO91" s="888"/>
      <c r="MKP91" s="888"/>
      <c r="MKQ91" s="888"/>
      <c r="MKR91" s="888"/>
      <c r="MKS91" s="888"/>
      <c r="MKT91" s="888"/>
      <c r="MKU91" s="888"/>
      <c r="MKV91" s="888"/>
      <c r="MKW91" s="888"/>
      <c r="MKX91" s="888"/>
      <c r="MKY91" s="888"/>
      <c r="MKZ91" s="888"/>
      <c r="MLA91" s="888"/>
      <c r="MLB91" s="888"/>
      <c r="MLC91" s="888"/>
      <c r="MLD91" s="888"/>
      <c r="MLE91" s="888"/>
      <c r="MLF91" s="888"/>
      <c r="MLG91" s="888"/>
      <c r="MLH91" s="888"/>
      <c r="MLI91" s="888"/>
      <c r="MLJ91" s="888"/>
      <c r="MLK91" s="888"/>
      <c r="MLL91" s="888"/>
      <c r="MLM91" s="888"/>
      <c r="MLN91" s="888"/>
      <c r="MLO91" s="888"/>
      <c r="MLP91" s="888"/>
      <c r="MLQ91" s="888"/>
      <c r="MLR91" s="888"/>
      <c r="MLS91" s="888"/>
      <c r="MLT91" s="888"/>
      <c r="MLU91" s="888"/>
      <c r="MLV91" s="888"/>
      <c r="MLW91" s="888"/>
      <c r="MLX91" s="888"/>
      <c r="MLY91" s="888"/>
      <c r="MLZ91" s="888"/>
      <c r="MMA91" s="888"/>
      <c r="MMB91" s="888"/>
      <c r="MMC91" s="888"/>
      <c r="MMD91" s="888"/>
      <c r="MME91" s="888"/>
      <c r="MMF91" s="888"/>
      <c r="MMG91" s="888"/>
      <c r="MMH91" s="888"/>
      <c r="MMI91" s="888"/>
      <c r="MMJ91" s="888"/>
      <c r="MMK91" s="888"/>
      <c r="MML91" s="888"/>
      <c r="MMM91" s="888"/>
      <c r="MMN91" s="888"/>
      <c r="MMO91" s="888"/>
      <c r="MMP91" s="888"/>
      <c r="MMQ91" s="888"/>
      <c r="MMR91" s="888"/>
      <c r="MMS91" s="888"/>
      <c r="MMT91" s="888"/>
      <c r="MMU91" s="888"/>
      <c r="MMV91" s="888"/>
      <c r="MMW91" s="888"/>
      <c r="MMX91" s="888"/>
      <c r="MMY91" s="888"/>
      <c r="MMZ91" s="888"/>
      <c r="MNA91" s="888"/>
      <c r="MNB91" s="888"/>
      <c r="MNC91" s="888"/>
      <c r="MND91" s="888"/>
      <c r="MNE91" s="888"/>
      <c r="MNF91" s="888"/>
      <c r="MNG91" s="888"/>
      <c r="MNH91" s="888"/>
      <c r="MNI91" s="888"/>
      <c r="MNJ91" s="888"/>
      <c r="MNK91" s="888"/>
      <c r="MNL91" s="888"/>
      <c r="MNM91" s="888"/>
      <c r="MNN91" s="888"/>
      <c r="MNO91" s="888"/>
      <c r="MNP91" s="888"/>
      <c r="MNQ91" s="888"/>
      <c r="MNR91" s="888"/>
      <c r="MNS91" s="888"/>
      <c r="MNT91" s="888"/>
      <c r="MNU91" s="888"/>
      <c r="MNV91" s="888"/>
      <c r="MNW91" s="888"/>
      <c r="MNX91" s="888"/>
      <c r="MNY91" s="888"/>
      <c r="MNZ91" s="888"/>
      <c r="MOA91" s="888"/>
      <c r="MOB91" s="888"/>
      <c r="MOC91" s="888"/>
      <c r="MOD91" s="888"/>
      <c r="MOE91" s="888"/>
      <c r="MOF91" s="888"/>
      <c r="MOG91" s="888"/>
      <c r="MOH91" s="888"/>
      <c r="MOI91" s="888"/>
      <c r="MOJ91" s="888"/>
      <c r="MOK91" s="888"/>
      <c r="MOL91" s="888"/>
      <c r="MOM91" s="888"/>
      <c r="MON91" s="888"/>
      <c r="MOO91" s="888"/>
      <c r="MOP91" s="888"/>
      <c r="MOQ91" s="888"/>
      <c r="MOR91" s="888"/>
      <c r="MOS91" s="888"/>
      <c r="MOT91" s="888"/>
      <c r="MOU91" s="888"/>
      <c r="MOV91" s="888"/>
      <c r="MOW91" s="888"/>
      <c r="MOX91" s="888"/>
      <c r="MOY91" s="888"/>
      <c r="MOZ91" s="888"/>
      <c r="MPA91" s="888"/>
      <c r="MPB91" s="888"/>
      <c r="MPC91" s="888"/>
      <c r="MPD91" s="888"/>
      <c r="MPE91" s="888"/>
      <c r="MPF91" s="888"/>
      <c r="MPG91" s="888"/>
      <c r="MPH91" s="888"/>
      <c r="MPI91" s="888"/>
      <c r="MPJ91" s="888"/>
      <c r="MPK91" s="888"/>
      <c r="MPL91" s="888"/>
      <c r="MPM91" s="888"/>
      <c r="MPN91" s="888"/>
      <c r="MPO91" s="888"/>
      <c r="MPP91" s="888"/>
      <c r="MPQ91" s="888"/>
      <c r="MPR91" s="888"/>
      <c r="MPS91" s="888"/>
      <c r="MPT91" s="888"/>
      <c r="MPU91" s="888"/>
      <c r="MPV91" s="888"/>
      <c r="MPW91" s="888"/>
      <c r="MPX91" s="888"/>
      <c r="MPY91" s="888"/>
      <c r="MPZ91" s="888"/>
      <c r="MQA91" s="888"/>
      <c r="MQB91" s="888"/>
      <c r="MQC91" s="888"/>
      <c r="MQD91" s="888"/>
      <c r="MQE91" s="888"/>
      <c r="MQF91" s="888"/>
      <c r="MQG91" s="888"/>
      <c r="MQH91" s="888"/>
      <c r="MQI91" s="888"/>
      <c r="MQJ91" s="888"/>
      <c r="MQK91" s="888"/>
      <c r="MQL91" s="888"/>
      <c r="MQM91" s="888"/>
      <c r="MQN91" s="888"/>
      <c r="MQO91" s="888"/>
      <c r="MQP91" s="888"/>
      <c r="MQQ91" s="888"/>
      <c r="MQR91" s="888"/>
      <c r="MQS91" s="888"/>
      <c r="MQT91" s="888"/>
      <c r="MQU91" s="888"/>
      <c r="MQV91" s="888"/>
      <c r="MQW91" s="888"/>
      <c r="MQX91" s="888"/>
      <c r="MQY91" s="888"/>
      <c r="MQZ91" s="888"/>
      <c r="MRA91" s="888"/>
      <c r="MRB91" s="888"/>
      <c r="MRC91" s="888"/>
      <c r="MRD91" s="888"/>
      <c r="MRE91" s="888"/>
      <c r="MRF91" s="888"/>
      <c r="MRG91" s="888"/>
      <c r="MRH91" s="888"/>
      <c r="MRI91" s="888"/>
      <c r="MRJ91" s="888"/>
      <c r="MRK91" s="888"/>
      <c r="MRL91" s="888"/>
      <c r="MRM91" s="888"/>
      <c r="MRN91" s="888"/>
      <c r="MRO91" s="888"/>
      <c r="MRP91" s="888"/>
      <c r="MRQ91" s="888"/>
      <c r="MRR91" s="888"/>
      <c r="MRS91" s="888"/>
      <c r="MRT91" s="888"/>
      <c r="MRU91" s="888"/>
      <c r="MRV91" s="888"/>
      <c r="MRW91" s="888"/>
      <c r="MRX91" s="888"/>
      <c r="MRY91" s="888"/>
      <c r="MRZ91" s="888"/>
      <c r="MSA91" s="888"/>
      <c r="MSB91" s="888"/>
      <c r="MSC91" s="888"/>
      <c r="MSD91" s="888"/>
      <c r="MSE91" s="888"/>
      <c r="MSF91" s="888"/>
      <c r="MSG91" s="888"/>
      <c r="MSH91" s="888"/>
      <c r="MSI91" s="888"/>
      <c r="MSJ91" s="888"/>
      <c r="MSK91" s="888"/>
      <c r="MSL91" s="888"/>
      <c r="MSM91" s="888"/>
      <c r="MSN91" s="888"/>
      <c r="MSO91" s="888"/>
      <c r="MSP91" s="888"/>
      <c r="MSQ91" s="888"/>
      <c r="MSR91" s="888"/>
      <c r="MSS91" s="888"/>
      <c r="MST91" s="888"/>
      <c r="MSU91" s="888"/>
      <c r="MSV91" s="888"/>
      <c r="MSW91" s="888"/>
      <c r="MSX91" s="888"/>
      <c r="MSY91" s="888"/>
      <c r="MSZ91" s="888"/>
      <c r="MTA91" s="888"/>
      <c r="MTB91" s="888"/>
      <c r="MTC91" s="888"/>
      <c r="MTD91" s="888"/>
      <c r="MTE91" s="888"/>
      <c r="MTF91" s="888"/>
      <c r="MTG91" s="888"/>
      <c r="MTH91" s="888"/>
      <c r="MTI91" s="888"/>
      <c r="MTJ91" s="888"/>
      <c r="MTK91" s="888"/>
      <c r="MTL91" s="888"/>
      <c r="MTM91" s="888"/>
      <c r="MTN91" s="888"/>
      <c r="MTO91" s="888"/>
      <c r="MTP91" s="888"/>
      <c r="MTQ91" s="888"/>
      <c r="MTR91" s="888"/>
      <c r="MTS91" s="888"/>
      <c r="MTT91" s="888"/>
      <c r="MTU91" s="888"/>
      <c r="MTV91" s="888"/>
      <c r="MTW91" s="888"/>
      <c r="MTX91" s="888"/>
      <c r="MTY91" s="888"/>
      <c r="MTZ91" s="888"/>
      <c r="MUA91" s="888"/>
      <c r="MUB91" s="888"/>
      <c r="MUC91" s="888"/>
      <c r="MUD91" s="888"/>
      <c r="MUE91" s="888"/>
      <c r="MUF91" s="888"/>
      <c r="MUG91" s="888"/>
      <c r="MUH91" s="888"/>
      <c r="MUI91" s="888"/>
      <c r="MUJ91" s="888"/>
      <c r="MUK91" s="888"/>
      <c r="MUL91" s="888"/>
      <c r="MUM91" s="888"/>
      <c r="MUN91" s="888"/>
      <c r="MUO91" s="888"/>
      <c r="MUP91" s="888"/>
      <c r="MUQ91" s="888"/>
      <c r="MUR91" s="888"/>
      <c r="MUS91" s="888"/>
      <c r="MUT91" s="888"/>
      <c r="MUU91" s="888"/>
      <c r="MUV91" s="888"/>
      <c r="MUW91" s="888"/>
      <c r="MUX91" s="888"/>
      <c r="MUY91" s="888"/>
      <c r="MUZ91" s="888"/>
      <c r="MVA91" s="888"/>
      <c r="MVB91" s="888"/>
      <c r="MVC91" s="888"/>
      <c r="MVD91" s="888"/>
      <c r="MVE91" s="888"/>
      <c r="MVF91" s="888"/>
      <c r="MVG91" s="888"/>
      <c r="MVH91" s="888"/>
      <c r="MVI91" s="888"/>
      <c r="MVJ91" s="888"/>
      <c r="MVK91" s="888"/>
      <c r="MVL91" s="888"/>
      <c r="MVM91" s="888"/>
      <c r="MVN91" s="888"/>
      <c r="MVO91" s="888"/>
      <c r="MVP91" s="888"/>
      <c r="MVQ91" s="888"/>
      <c r="MVR91" s="888"/>
      <c r="MVS91" s="888"/>
      <c r="MVT91" s="888"/>
      <c r="MVU91" s="888"/>
      <c r="MVV91" s="888"/>
      <c r="MVW91" s="888"/>
      <c r="MVX91" s="888"/>
      <c r="MVY91" s="888"/>
      <c r="MVZ91" s="888"/>
      <c r="MWA91" s="888"/>
      <c r="MWB91" s="888"/>
      <c r="MWC91" s="888"/>
      <c r="MWD91" s="888"/>
      <c r="MWE91" s="888"/>
      <c r="MWF91" s="888"/>
      <c r="MWG91" s="888"/>
      <c r="MWH91" s="888"/>
      <c r="MWI91" s="888"/>
      <c r="MWJ91" s="888"/>
      <c r="MWK91" s="888"/>
      <c r="MWL91" s="888"/>
      <c r="MWM91" s="888"/>
      <c r="MWN91" s="888"/>
      <c r="MWO91" s="888"/>
      <c r="MWP91" s="888"/>
      <c r="MWQ91" s="888"/>
      <c r="MWR91" s="888"/>
      <c r="MWS91" s="888"/>
      <c r="MWT91" s="888"/>
      <c r="MWU91" s="888"/>
      <c r="MWV91" s="888"/>
      <c r="MWW91" s="888"/>
      <c r="MWX91" s="888"/>
      <c r="MWY91" s="888"/>
      <c r="MWZ91" s="888"/>
      <c r="MXA91" s="888"/>
      <c r="MXB91" s="888"/>
      <c r="MXC91" s="888"/>
      <c r="MXD91" s="888"/>
      <c r="MXE91" s="888"/>
      <c r="MXF91" s="888"/>
      <c r="MXG91" s="888"/>
      <c r="MXH91" s="888"/>
      <c r="MXI91" s="888"/>
      <c r="MXJ91" s="888"/>
      <c r="MXK91" s="888"/>
      <c r="MXL91" s="888"/>
      <c r="MXM91" s="888"/>
      <c r="MXN91" s="888"/>
      <c r="MXO91" s="888"/>
      <c r="MXP91" s="888"/>
      <c r="MXQ91" s="888"/>
      <c r="MXR91" s="888"/>
      <c r="MXS91" s="888"/>
      <c r="MXT91" s="888"/>
      <c r="MXU91" s="888"/>
      <c r="MXV91" s="888"/>
      <c r="MXW91" s="888"/>
      <c r="MXX91" s="888"/>
      <c r="MXY91" s="888"/>
      <c r="MXZ91" s="888"/>
      <c r="MYA91" s="888"/>
      <c r="MYB91" s="888"/>
      <c r="MYC91" s="888"/>
      <c r="MYD91" s="888"/>
      <c r="MYE91" s="888"/>
      <c r="MYF91" s="888"/>
      <c r="MYG91" s="888"/>
      <c r="MYH91" s="888"/>
      <c r="MYI91" s="888"/>
      <c r="MYJ91" s="888"/>
      <c r="MYK91" s="888"/>
      <c r="MYL91" s="888"/>
      <c r="MYM91" s="888"/>
      <c r="MYN91" s="888"/>
      <c r="MYO91" s="888"/>
      <c r="MYP91" s="888"/>
      <c r="MYQ91" s="888"/>
      <c r="MYR91" s="888"/>
      <c r="MYS91" s="888"/>
      <c r="MYT91" s="888"/>
      <c r="MYU91" s="888"/>
      <c r="MYV91" s="888"/>
      <c r="MYW91" s="888"/>
      <c r="MYX91" s="888"/>
      <c r="MYY91" s="888"/>
      <c r="MYZ91" s="888"/>
      <c r="MZA91" s="888"/>
      <c r="MZB91" s="888"/>
      <c r="MZC91" s="888"/>
      <c r="MZD91" s="888"/>
      <c r="MZE91" s="888"/>
      <c r="MZF91" s="888"/>
      <c r="MZG91" s="888"/>
      <c r="MZH91" s="888"/>
      <c r="MZI91" s="888"/>
      <c r="MZJ91" s="888"/>
      <c r="MZK91" s="888"/>
      <c r="MZL91" s="888"/>
      <c r="MZM91" s="888"/>
      <c r="MZN91" s="888"/>
      <c r="MZO91" s="888"/>
      <c r="MZP91" s="888"/>
      <c r="MZQ91" s="888"/>
      <c r="MZR91" s="888"/>
      <c r="MZS91" s="888"/>
      <c r="MZT91" s="888"/>
      <c r="MZU91" s="888"/>
      <c r="MZV91" s="888"/>
      <c r="MZW91" s="888"/>
      <c r="MZX91" s="888"/>
      <c r="MZY91" s="888"/>
      <c r="MZZ91" s="888"/>
      <c r="NAA91" s="888"/>
      <c r="NAB91" s="888"/>
      <c r="NAC91" s="888"/>
      <c r="NAD91" s="888"/>
      <c r="NAE91" s="888"/>
      <c r="NAF91" s="888"/>
      <c r="NAG91" s="888"/>
      <c r="NAH91" s="888"/>
      <c r="NAI91" s="888"/>
      <c r="NAJ91" s="888"/>
      <c r="NAK91" s="888"/>
      <c r="NAL91" s="888"/>
      <c r="NAM91" s="888"/>
      <c r="NAN91" s="888"/>
      <c r="NAO91" s="888"/>
      <c r="NAP91" s="888"/>
      <c r="NAQ91" s="888"/>
      <c r="NAR91" s="888"/>
      <c r="NAS91" s="888"/>
      <c r="NAT91" s="888"/>
      <c r="NAU91" s="888"/>
      <c r="NAV91" s="888"/>
      <c r="NAW91" s="888"/>
      <c r="NAX91" s="888"/>
      <c r="NAY91" s="888"/>
      <c r="NAZ91" s="888"/>
      <c r="NBA91" s="888"/>
      <c r="NBB91" s="888"/>
      <c r="NBC91" s="888"/>
      <c r="NBD91" s="888"/>
      <c r="NBE91" s="888"/>
      <c r="NBF91" s="888"/>
      <c r="NBG91" s="888"/>
      <c r="NBH91" s="888"/>
      <c r="NBI91" s="888"/>
      <c r="NBJ91" s="888"/>
      <c r="NBK91" s="888"/>
      <c r="NBL91" s="888"/>
      <c r="NBM91" s="888"/>
      <c r="NBN91" s="888"/>
      <c r="NBO91" s="888"/>
      <c r="NBP91" s="888"/>
      <c r="NBQ91" s="888"/>
      <c r="NBR91" s="888"/>
      <c r="NBS91" s="888"/>
      <c r="NBT91" s="888"/>
      <c r="NBU91" s="888"/>
      <c r="NBV91" s="888"/>
      <c r="NBW91" s="888"/>
      <c r="NBX91" s="888"/>
      <c r="NBY91" s="888"/>
      <c r="NBZ91" s="888"/>
      <c r="NCA91" s="888"/>
      <c r="NCB91" s="888"/>
      <c r="NCC91" s="888"/>
      <c r="NCD91" s="888"/>
      <c r="NCE91" s="888"/>
      <c r="NCF91" s="888"/>
      <c r="NCG91" s="888"/>
      <c r="NCH91" s="888"/>
      <c r="NCI91" s="888"/>
      <c r="NCJ91" s="888"/>
      <c r="NCK91" s="888"/>
      <c r="NCL91" s="888"/>
      <c r="NCM91" s="888"/>
      <c r="NCN91" s="888"/>
      <c r="NCO91" s="888"/>
      <c r="NCP91" s="888"/>
      <c r="NCQ91" s="888"/>
      <c r="NCR91" s="888"/>
      <c r="NCS91" s="888"/>
      <c r="NCT91" s="888"/>
      <c r="NCU91" s="888"/>
      <c r="NCV91" s="888"/>
      <c r="NCW91" s="888"/>
      <c r="NCX91" s="888"/>
      <c r="NCY91" s="888"/>
      <c r="NCZ91" s="888"/>
      <c r="NDA91" s="888"/>
      <c r="NDB91" s="888"/>
      <c r="NDC91" s="888"/>
      <c r="NDD91" s="888"/>
      <c r="NDE91" s="888"/>
      <c r="NDF91" s="888"/>
      <c r="NDG91" s="888"/>
      <c r="NDH91" s="888"/>
      <c r="NDI91" s="888"/>
      <c r="NDJ91" s="888"/>
      <c r="NDK91" s="888"/>
      <c r="NDL91" s="888"/>
      <c r="NDM91" s="888"/>
      <c r="NDN91" s="888"/>
      <c r="NDO91" s="888"/>
      <c r="NDP91" s="888"/>
      <c r="NDQ91" s="888"/>
      <c r="NDR91" s="888"/>
      <c r="NDS91" s="888"/>
      <c r="NDT91" s="888"/>
      <c r="NDU91" s="888"/>
      <c r="NDV91" s="888"/>
      <c r="NDW91" s="888"/>
      <c r="NDX91" s="888"/>
      <c r="NDY91" s="888"/>
      <c r="NDZ91" s="888"/>
      <c r="NEA91" s="888"/>
      <c r="NEB91" s="888"/>
      <c r="NEC91" s="888"/>
      <c r="NED91" s="888"/>
      <c r="NEE91" s="888"/>
      <c r="NEF91" s="888"/>
      <c r="NEG91" s="888"/>
      <c r="NEH91" s="888"/>
      <c r="NEI91" s="888"/>
      <c r="NEJ91" s="888"/>
      <c r="NEK91" s="888"/>
      <c r="NEL91" s="888"/>
      <c r="NEM91" s="888"/>
      <c r="NEN91" s="888"/>
      <c r="NEO91" s="888"/>
      <c r="NEP91" s="888"/>
      <c r="NEQ91" s="888"/>
      <c r="NER91" s="888"/>
      <c r="NES91" s="888"/>
      <c r="NET91" s="888"/>
      <c r="NEU91" s="888"/>
      <c r="NEV91" s="888"/>
      <c r="NEW91" s="888"/>
      <c r="NEX91" s="888"/>
      <c r="NEY91" s="888"/>
      <c r="NEZ91" s="888"/>
      <c r="NFA91" s="888"/>
      <c r="NFB91" s="888"/>
      <c r="NFC91" s="888"/>
      <c r="NFD91" s="888"/>
      <c r="NFE91" s="888"/>
      <c r="NFF91" s="888"/>
      <c r="NFG91" s="888"/>
      <c r="NFH91" s="888"/>
      <c r="NFI91" s="888"/>
      <c r="NFJ91" s="888"/>
      <c r="NFK91" s="888"/>
      <c r="NFL91" s="888"/>
      <c r="NFM91" s="888"/>
      <c r="NFN91" s="888"/>
      <c r="NFO91" s="888"/>
      <c r="NFP91" s="888"/>
      <c r="NFQ91" s="888"/>
      <c r="NFR91" s="888"/>
      <c r="NFS91" s="888"/>
      <c r="NFT91" s="888"/>
      <c r="NFU91" s="888"/>
      <c r="NFV91" s="888"/>
      <c r="NFW91" s="888"/>
      <c r="NFX91" s="888"/>
      <c r="NFY91" s="888"/>
      <c r="NFZ91" s="888"/>
      <c r="NGA91" s="888"/>
      <c r="NGB91" s="888"/>
      <c r="NGC91" s="888"/>
      <c r="NGD91" s="888"/>
      <c r="NGE91" s="888"/>
      <c r="NGF91" s="888"/>
      <c r="NGG91" s="888"/>
      <c r="NGH91" s="888"/>
      <c r="NGI91" s="888"/>
      <c r="NGJ91" s="888"/>
      <c r="NGK91" s="888"/>
      <c r="NGL91" s="888"/>
      <c r="NGM91" s="888"/>
      <c r="NGN91" s="888"/>
      <c r="NGO91" s="888"/>
      <c r="NGP91" s="888"/>
      <c r="NGQ91" s="888"/>
      <c r="NGR91" s="888"/>
      <c r="NGS91" s="888"/>
      <c r="NGT91" s="888"/>
      <c r="NGU91" s="888"/>
      <c r="NGV91" s="888"/>
      <c r="NGW91" s="888"/>
      <c r="NGX91" s="888"/>
      <c r="NGY91" s="888"/>
      <c r="NGZ91" s="888"/>
      <c r="NHA91" s="888"/>
      <c r="NHB91" s="888"/>
      <c r="NHC91" s="888"/>
      <c r="NHD91" s="888"/>
      <c r="NHE91" s="888"/>
      <c r="NHF91" s="888"/>
      <c r="NHG91" s="888"/>
      <c r="NHH91" s="888"/>
      <c r="NHI91" s="888"/>
      <c r="NHJ91" s="888"/>
      <c r="NHK91" s="888"/>
      <c r="NHL91" s="888"/>
      <c r="NHM91" s="888"/>
      <c r="NHN91" s="888"/>
      <c r="NHO91" s="888"/>
      <c r="NHP91" s="888"/>
      <c r="NHQ91" s="888"/>
      <c r="NHR91" s="888"/>
      <c r="NHS91" s="888"/>
      <c r="NHT91" s="888"/>
      <c r="NHU91" s="888"/>
      <c r="NHV91" s="888"/>
      <c r="NHW91" s="888"/>
      <c r="NHX91" s="888"/>
      <c r="NHY91" s="888"/>
      <c r="NHZ91" s="888"/>
      <c r="NIA91" s="888"/>
      <c r="NIB91" s="888"/>
      <c r="NIC91" s="888"/>
      <c r="NID91" s="888"/>
      <c r="NIE91" s="888"/>
      <c r="NIF91" s="888"/>
      <c r="NIG91" s="888"/>
      <c r="NIH91" s="888"/>
      <c r="NII91" s="888"/>
      <c r="NIJ91" s="888"/>
      <c r="NIK91" s="888"/>
      <c r="NIL91" s="888"/>
      <c r="NIM91" s="888"/>
      <c r="NIN91" s="888"/>
      <c r="NIO91" s="888"/>
      <c r="NIP91" s="888"/>
      <c r="NIQ91" s="888"/>
      <c r="NIR91" s="888"/>
      <c r="NIS91" s="888"/>
      <c r="NIT91" s="888"/>
      <c r="NIU91" s="888"/>
      <c r="NIV91" s="888"/>
      <c r="NIW91" s="888"/>
      <c r="NIX91" s="888"/>
      <c r="NIY91" s="888"/>
      <c r="NIZ91" s="888"/>
      <c r="NJA91" s="888"/>
      <c r="NJB91" s="888"/>
      <c r="NJC91" s="888"/>
      <c r="NJD91" s="888"/>
      <c r="NJE91" s="888"/>
      <c r="NJF91" s="888"/>
      <c r="NJG91" s="888"/>
      <c r="NJH91" s="888"/>
      <c r="NJI91" s="888"/>
      <c r="NJJ91" s="888"/>
      <c r="NJK91" s="888"/>
      <c r="NJL91" s="888"/>
      <c r="NJM91" s="888"/>
      <c r="NJN91" s="888"/>
      <c r="NJO91" s="888"/>
      <c r="NJP91" s="888"/>
      <c r="NJQ91" s="888"/>
      <c r="NJR91" s="888"/>
      <c r="NJS91" s="888"/>
      <c r="NJT91" s="888"/>
      <c r="NJU91" s="888"/>
      <c r="NJV91" s="888"/>
      <c r="NJW91" s="888"/>
      <c r="NJX91" s="888"/>
      <c r="NJY91" s="888"/>
      <c r="NJZ91" s="888"/>
      <c r="NKA91" s="888"/>
      <c r="NKB91" s="888"/>
      <c r="NKC91" s="888"/>
      <c r="NKD91" s="888"/>
      <c r="NKE91" s="888"/>
      <c r="NKF91" s="888"/>
      <c r="NKG91" s="888"/>
      <c r="NKH91" s="888"/>
      <c r="NKI91" s="888"/>
      <c r="NKJ91" s="888"/>
      <c r="NKK91" s="888"/>
      <c r="NKL91" s="888"/>
      <c r="NKM91" s="888"/>
      <c r="NKN91" s="888"/>
      <c r="NKO91" s="888"/>
      <c r="NKP91" s="888"/>
      <c r="NKQ91" s="888"/>
      <c r="NKR91" s="888"/>
      <c r="NKS91" s="888"/>
      <c r="NKT91" s="888"/>
      <c r="NKU91" s="888"/>
      <c r="NKV91" s="888"/>
      <c r="NKW91" s="888"/>
      <c r="NKX91" s="888"/>
      <c r="NKY91" s="888"/>
      <c r="NKZ91" s="888"/>
      <c r="NLA91" s="888"/>
      <c r="NLB91" s="888"/>
      <c r="NLC91" s="888"/>
      <c r="NLD91" s="888"/>
      <c r="NLE91" s="888"/>
      <c r="NLF91" s="888"/>
      <c r="NLG91" s="888"/>
      <c r="NLH91" s="888"/>
      <c r="NLI91" s="888"/>
      <c r="NLJ91" s="888"/>
      <c r="NLK91" s="888"/>
      <c r="NLL91" s="888"/>
      <c r="NLM91" s="888"/>
      <c r="NLN91" s="888"/>
      <c r="NLO91" s="888"/>
      <c r="NLP91" s="888"/>
      <c r="NLQ91" s="888"/>
      <c r="NLR91" s="888"/>
      <c r="NLS91" s="888"/>
      <c r="NLT91" s="888"/>
      <c r="NLU91" s="888"/>
      <c r="NLV91" s="888"/>
      <c r="NLW91" s="888"/>
      <c r="NLX91" s="888"/>
      <c r="NLY91" s="888"/>
      <c r="NLZ91" s="888"/>
      <c r="NMA91" s="888"/>
      <c r="NMB91" s="888"/>
      <c r="NMC91" s="888"/>
      <c r="NMD91" s="888"/>
      <c r="NME91" s="888"/>
      <c r="NMF91" s="888"/>
      <c r="NMG91" s="888"/>
      <c r="NMH91" s="888"/>
      <c r="NMI91" s="888"/>
      <c r="NMJ91" s="888"/>
      <c r="NMK91" s="888"/>
      <c r="NML91" s="888"/>
      <c r="NMM91" s="888"/>
      <c r="NMN91" s="888"/>
      <c r="NMO91" s="888"/>
      <c r="NMP91" s="888"/>
      <c r="NMQ91" s="888"/>
      <c r="NMR91" s="888"/>
      <c r="NMS91" s="888"/>
      <c r="NMT91" s="888"/>
      <c r="NMU91" s="888"/>
      <c r="NMV91" s="888"/>
      <c r="NMW91" s="888"/>
      <c r="NMX91" s="888"/>
      <c r="NMY91" s="888"/>
      <c r="NMZ91" s="888"/>
      <c r="NNA91" s="888"/>
      <c r="NNB91" s="888"/>
      <c r="NNC91" s="888"/>
      <c r="NND91" s="888"/>
      <c r="NNE91" s="888"/>
      <c r="NNF91" s="888"/>
      <c r="NNG91" s="888"/>
      <c r="NNH91" s="888"/>
      <c r="NNI91" s="888"/>
      <c r="NNJ91" s="888"/>
      <c r="NNK91" s="888"/>
      <c r="NNL91" s="888"/>
      <c r="NNM91" s="888"/>
      <c r="NNN91" s="888"/>
      <c r="NNO91" s="888"/>
      <c r="NNP91" s="888"/>
      <c r="NNQ91" s="888"/>
      <c r="NNR91" s="888"/>
      <c r="NNS91" s="888"/>
      <c r="NNT91" s="888"/>
      <c r="NNU91" s="888"/>
      <c r="NNV91" s="888"/>
      <c r="NNW91" s="888"/>
      <c r="NNX91" s="888"/>
      <c r="NNY91" s="888"/>
      <c r="NNZ91" s="888"/>
      <c r="NOA91" s="888"/>
      <c r="NOB91" s="888"/>
      <c r="NOC91" s="888"/>
      <c r="NOD91" s="888"/>
      <c r="NOE91" s="888"/>
      <c r="NOF91" s="888"/>
      <c r="NOG91" s="888"/>
      <c r="NOH91" s="888"/>
      <c r="NOI91" s="888"/>
      <c r="NOJ91" s="888"/>
      <c r="NOK91" s="888"/>
      <c r="NOL91" s="888"/>
      <c r="NOM91" s="888"/>
      <c r="NON91" s="888"/>
      <c r="NOO91" s="888"/>
      <c r="NOP91" s="888"/>
      <c r="NOQ91" s="888"/>
      <c r="NOR91" s="888"/>
      <c r="NOS91" s="888"/>
      <c r="NOT91" s="888"/>
      <c r="NOU91" s="888"/>
      <c r="NOV91" s="888"/>
      <c r="NOW91" s="888"/>
      <c r="NOX91" s="888"/>
      <c r="NOY91" s="888"/>
      <c r="NOZ91" s="888"/>
      <c r="NPA91" s="888"/>
      <c r="NPB91" s="888"/>
      <c r="NPC91" s="888"/>
      <c r="NPD91" s="888"/>
      <c r="NPE91" s="888"/>
      <c r="NPF91" s="888"/>
      <c r="NPG91" s="888"/>
      <c r="NPH91" s="888"/>
      <c r="NPI91" s="888"/>
      <c r="NPJ91" s="888"/>
      <c r="NPK91" s="888"/>
      <c r="NPL91" s="888"/>
      <c r="NPM91" s="888"/>
      <c r="NPN91" s="888"/>
      <c r="NPO91" s="888"/>
      <c r="NPP91" s="888"/>
      <c r="NPQ91" s="888"/>
      <c r="NPR91" s="888"/>
      <c r="NPS91" s="888"/>
      <c r="NPT91" s="888"/>
      <c r="NPU91" s="888"/>
      <c r="NPV91" s="888"/>
      <c r="NPW91" s="888"/>
      <c r="NPX91" s="888"/>
      <c r="NPY91" s="888"/>
      <c r="NPZ91" s="888"/>
      <c r="NQA91" s="888"/>
      <c r="NQB91" s="888"/>
      <c r="NQC91" s="888"/>
      <c r="NQD91" s="888"/>
      <c r="NQE91" s="888"/>
      <c r="NQF91" s="888"/>
      <c r="NQG91" s="888"/>
      <c r="NQH91" s="888"/>
      <c r="NQI91" s="888"/>
      <c r="NQJ91" s="888"/>
      <c r="NQK91" s="888"/>
      <c r="NQL91" s="888"/>
      <c r="NQM91" s="888"/>
      <c r="NQN91" s="888"/>
      <c r="NQO91" s="888"/>
      <c r="NQP91" s="888"/>
      <c r="NQQ91" s="888"/>
      <c r="NQR91" s="888"/>
      <c r="NQS91" s="888"/>
      <c r="NQT91" s="888"/>
      <c r="NQU91" s="888"/>
      <c r="NQV91" s="888"/>
      <c r="NQW91" s="888"/>
      <c r="NQX91" s="888"/>
      <c r="NQY91" s="888"/>
      <c r="NQZ91" s="888"/>
      <c r="NRA91" s="888"/>
      <c r="NRB91" s="888"/>
      <c r="NRC91" s="888"/>
      <c r="NRD91" s="888"/>
      <c r="NRE91" s="888"/>
      <c r="NRF91" s="888"/>
      <c r="NRG91" s="888"/>
      <c r="NRH91" s="888"/>
      <c r="NRI91" s="888"/>
      <c r="NRJ91" s="888"/>
      <c r="NRK91" s="888"/>
      <c r="NRL91" s="888"/>
      <c r="NRM91" s="888"/>
      <c r="NRN91" s="888"/>
      <c r="NRO91" s="888"/>
      <c r="NRP91" s="888"/>
      <c r="NRQ91" s="888"/>
      <c r="NRR91" s="888"/>
      <c r="NRS91" s="888"/>
      <c r="NRT91" s="888"/>
      <c r="NRU91" s="888"/>
      <c r="NRV91" s="888"/>
      <c r="NRW91" s="888"/>
      <c r="NRX91" s="888"/>
      <c r="NRY91" s="888"/>
      <c r="NRZ91" s="888"/>
      <c r="NSA91" s="888"/>
      <c r="NSB91" s="888"/>
      <c r="NSC91" s="888"/>
      <c r="NSD91" s="888"/>
      <c r="NSE91" s="888"/>
      <c r="NSF91" s="888"/>
      <c r="NSG91" s="888"/>
      <c r="NSH91" s="888"/>
      <c r="NSI91" s="888"/>
      <c r="NSJ91" s="888"/>
      <c r="NSK91" s="888"/>
      <c r="NSL91" s="888"/>
      <c r="NSM91" s="888"/>
      <c r="NSN91" s="888"/>
      <c r="NSO91" s="888"/>
      <c r="NSP91" s="888"/>
      <c r="NSQ91" s="888"/>
      <c r="NSR91" s="888"/>
      <c r="NSS91" s="888"/>
      <c r="NST91" s="888"/>
      <c r="NSU91" s="888"/>
      <c r="NSV91" s="888"/>
      <c r="NSW91" s="888"/>
      <c r="NSX91" s="888"/>
      <c r="NSY91" s="888"/>
      <c r="NSZ91" s="888"/>
      <c r="NTA91" s="888"/>
      <c r="NTB91" s="888"/>
      <c r="NTC91" s="888"/>
      <c r="NTD91" s="888"/>
      <c r="NTE91" s="888"/>
      <c r="NTF91" s="888"/>
      <c r="NTG91" s="888"/>
      <c r="NTH91" s="888"/>
      <c r="NTI91" s="888"/>
      <c r="NTJ91" s="888"/>
      <c r="NTK91" s="888"/>
      <c r="NTL91" s="888"/>
      <c r="NTM91" s="888"/>
      <c r="NTN91" s="888"/>
      <c r="NTO91" s="888"/>
      <c r="NTP91" s="888"/>
      <c r="NTQ91" s="888"/>
      <c r="NTR91" s="888"/>
      <c r="NTS91" s="888"/>
      <c r="NTT91" s="888"/>
      <c r="NTU91" s="888"/>
      <c r="NTV91" s="888"/>
      <c r="NTW91" s="888"/>
      <c r="NTX91" s="888"/>
      <c r="NTY91" s="888"/>
      <c r="NTZ91" s="888"/>
      <c r="NUA91" s="888"/>
      <c r="NUB91" s="888"/>
      <c r="NUC91" s="888"/>
      <c r="NUD91" s="888"/>
      <c r="NUE91" s="888"/>
      <c r="NUF91" s="888"/>
      <c r="NUG91" s="888"/>
      <c r="NUH91" s="888"/>
      <c r="NUI91" s="888"/>
      <c r="NUJ91" s="888"/>
      <c r="NUK91" s="888"/>
      <c r="NUL91" s="888"/>
      <c r="NUM91" s="888"/>
      <c r="NUN91" s="888"/>
      <c r="NUO91" s="888"/>
      <c r="NUP91" s="888"/>
      <c r="NUQ91" s="888"/>
      <c r="NUR91" s="888"/>
      <c r="NUS91" s="888"/>
      <c r="NUT91" s="888"/>
      <c r="NUU91" s="888"/>
      <c r="NUV91" s="888"/>
      <c r="NUW91" s="888"/>
      <c r="NUX91" s="888"/>
      <c r="NUY91" s="888"/>
      <c r="NUZ91" s="888"/>
      <c r="NVA91" s="888"/>
      <c r="NVB91" s="888"/>
      <c r="NVC91" s="888"/>
      <c r="NVD91" s="888"/>
      <c r="NVE91" s="888"/>
      <c r="NVF91" s="888"/>
      <c r="NVG91" s="888"/>
      <c r="NVH91" s="888"/>
      <c r="NVI91" s="888"/>
      <c r="NVJ91" s="888"/>
      <c r="NVK91" s="888"/>
      <c r="NVL91" s="888"/>
      <c r="NVM91" s="888"/>
      <c r="NVN91" s="888"/>
      <c r="NVO91" s="888"/>
      <c r="NVP91" s="888"/>
      <c r="NVQ91" s="888"/>
      <c r="NVR91" s="888"/>
      <c r="NVS91" s="888"/>
      <c r="NVT91" s="888"/>
      <c r="NVU91" s="888"/>
      <c r="NVV91" s="888"/>
      <c r="NVW91" s="888"/>
      <c r="NVX91" s="888"/>
      <c r="NVY91" s="888"/>
      <c r="NVZ91" s="888"/>
      <c r="NWA91" s="888"/>
      <c r="NWB91" s="888"/>
      <c r="NWC91" s="888"/>
      <c r="NWD91" s="888"/>
      <c r="NWE91" s="888"/>
      <c r="NWF91" s="888"/>
      <c r="NWG91" s="888"/>
      <c r="NWH91" s="888"/>
      <c r="NWI91" s="888"/>
      <c r="NWJ91" s="888"/>
      <c r="NWK91" s="888"/>
      <c r="NWL91" s="888"/>
      <c r="NWM91" s="888"/>
      <c r="NWN91" s="888"/>
      <c r="NWO91" s="888"/>
      <c r="NWP91" s="888"/>
      <c r="NWQ91" s="888"/>
      <c r="NWR91" s="888"/>
      <c r="NWS91" s="888"/>
      <c r="NWT91" s="888"/>
      <c r="NWU91" s="888"/>
      <c r="NWV91" s="888"/>
      <c r="NWW91" s="888"/>
      <c r="NWX91" s="888"/>
      <c r="NWY91" s="888"/>
      <c r="NWZ91" s="888"/>
      <c r="NXA91" s="888"/>
      <c r="NXB91" s="888"/>
      <c r="NXC91" s="888"/>
      <c r="NXD91" s="888"/>
      <c r="NXE91" s="888"/>
      <c r="NXF91" s="888"/>
      <c r="NXG91" s="888"/>
      <c r="NXH91" s="888"/>
      <c r="NXI91" s="888"/>
      <c r="NXJ91" s="888"/>
      <c r="NXK91" s="888"/>
      <c r="NXL91" s="888"/>
      <c r="NXM91" s="888"/>
      <c r="NXN91" s="888"/>
      <c r="NXO91" s="888"/>
      <c r="NXP91" s="888"/>
      <c r="NXQ91" s="888"/>
      <c r="NXR91" s="888"/>
      <c r="NXS91" s="888"/>
      <c r="NXT91" s="888"/>
      <c r="NXU91" s="888"/>
      <c r="NXV91" s="888"/>
      <c r="NXW91" s="888"/>
      <c r="NXX91" s="888"/>
      <c r="NXY91" s="888"/>
      <c r="NXZ91" s="888"/>
      <c r="NYA91" s="888"/>
      <c r="NYB91" s="888"/>
      <c r="NYC91" s="888"/>
      <c r="NYD91" s="888"/>
      <c r="NYE91" s="888"/>
      <c r="NYF91" s="888"/>
      <c r="NYG91" s="888"/>
      <c r="NYH91" s="888"/>
      <c r="NYI91" s="888"/>
      <c r="NYJ91" s="888"/>
      <c r="NYK91" s="888"/>
      <c r="NYL91" s="888"/>
      <c r="NYM91" s="888"/>
      <c r="NYN91" s="888"/>
      <c r="NYO91" s="888"/>
      <c r="NYP91" s="888"/>
      <c r="NYQ91" s="888"/>
      <c r="NYR91" s="888"/>
      <c r="NYS91" s="888"/>
      <c r="NYT91" s="888"/>
      <c r="NYU91" s="888"/>
      <c r="NYV91" s="888"/>
      <c r="NYW91" s="888"/>
      <c r="NYX91" s="888"/>
      <c r="NYY91" s="888"/>
      <c r="NYZ91" s="888"/>
      <c r="NZA91" s="888"/>
      <c r="NZB91" s="888"/>
      <c r="NZC91" s="888"/>
      <c r="NZD91" s="888"/>
      <c r="NZE91" s="888"/>
      <c r="NZF91" s="888"/>
      <c r="NZG91" s="888"/>
      <c r="NZH91" s="888"/>
      <c r="NZI91" s="888"/>
      <c r="NZJ91" s="888"/>
      <c r="NZK91" s="888"/>
      <c r="NZL91" s="888"/>
      <c r="NZM91" s="888"/>
      <c r="NZN91" s="888"/>
      <c r="NZO91" s="888"/>
      <c r="NZP91" s="888"/>
      <c r="NZQ91" s="888"/>
      <c r="NZR91" s="888"/>
      <c r="NZS91" s="888"/>
      <c r="NZT91" s="888"/>
      <c r="NZU91" s="888"/>
      <c r="NZV91" s="888"/>
      <c r="NZW91" s="888"/>
      <c r="NZX91" s="888"/>
      <c r="NZY91" s="888"/>
      <c r="NZZ91" s="888"/>
      <c r="OAA91" s="888"/>
      <c r="OAB91" s="888"/>
      <c r="OAC91" s="888"/>
      <c r="OAD91" s="888"/>
      <c r="OAE91" s="888"/>
      <c r="OAF91" s="888"/>
      <c r="OAG91" s="888"/>
      <c r="OAH91" s="888"/>
      <c r="OAI91" s="888"/>
      <c r="OAJ91" s="888"/>
      <c r="OAK91" s="888"/>
      <c r="OAL91" s="888"/>
      <c r="OAM91" s="888"/>
      <c r="OAN91" s="888"/>
      <c r="OAO91" s="888"/>
      <c r="OAP91" s="888"/>
      <c r="OAQ91" s="888"/>
      <c r="OAR91" s="888"/>
      <c r="OAS91" s="888"/>
      <c r="OAT91" s="888"/>
      <c r="OAU91" s="888"/>
      <c r="OAV91" s="888"/>
      <c r="OAW91" s="888"/>
      <c r="OAX91" s="888"/>
      <c r="OAY91" s="888"/>
      <c r="OAZ91" s="888"/>
      <c r="OBA91" s="888"/>
      <c r="OBB91" s="888"/>
      <c r="OBC91" s="888"/>
      <c r="OBD91" s="888"/>
      <c r="OBE91" s="888"/>
      <c r="OBF91" s="888"/>
      <c r="OBG91" s="888"/>
      <c r="OBH91" s="888"/>
      <c r="OBI91" s="888"/>
      <c r="OBJ91" s="888"/>
      <c r="OBK91" s="888"/>
      <c r="OBL91" s="888"/>
      <c r="OBM91" s="888"/>
      <c r="OBN91" s="888"/>
      <c r="OBO91" s="888"/>
      <c r="OBP91" s="888"/>
      <c r="OBQ91" s="888"/>
      <c r="OBR91" s="888"/>
      <c r="OBS91" s="888"/>
      <c r="OBT91" s="888"/>
      <c r="OBU91" s="888"/>
      <c r="OBV91" s="888"/>
      <c r="OBW91" s="888"/>
      <c r="OBX91" s="888"/>
      <c r="OBY91" s="888"/>
      <c r="OBZ91" s="888"/>
      <c r="OCA91" s="888"/>
      <c r="OCB91" s="888"/>
      <c r="OCC91" s="888"/>
      <c r="OCD91" s="888"/>
      <c r="OCE91" s="888"/>
      <c r="OCF91" s="888"/>
      <c r="OCG91" s="888"/>
      <c r="OCH91" s="888"/>
      <c r="OCI91" s="888"/>
      <c r="OCJ91" s="888"/>
      <c r="OCK91" s="888"/>
      <c r="OCL91" s="888"/>
      <c r="OCM91" s="888"/>
      <c r="OCN91" s="888"/>
      <c r="OCO91" s="888"/>
      <c r="OCP91" s="888"/>
      <c r="OCQ91" s="888"/>
      <c r="OCR91" s="888"/>
      <c r="OCS91" s="888"/>
      <c r="OCT91" s="888"/>
      <c r="OCU91" s="888"/>
      <c r="OCV91" s="888"/>
      <c r="OCW91" s="888"/>
      <c r="OCX91" s="888"/>
      <c r="OCY91" s="888"/>
      <c r="OCZ91" s="888"/>
      <c r="ODA91" s="888"/>
      <c r="ODB91" s="888"/>
      <c r="ODC91" s="888"/>
      <c r="ODD91" s="888"/>
      <c r="ODE91" s="888"/>
      <c r="ODF91" s="888"/>
      <c r="ODG91" s="888"/>
      <c r="ODH91" s="888"/>
      <c r="ODI91" s="888"/>
      <c r="ODJ91" s="888"/>
      <c r="ODK91" s="888"/>
      <c r="ODL91" s="888"/>
      <c r="ODM91" s="888"/>
      <c r="ODN91" s="888"/>
      <c r="ODO91" s="888"/>
      <c r="ODP91" s="888"/>
      <c r="ODQ91" s="888"/>
      <c r="ODR91" s="888"/>
      <c r="ODS91" s="888"/>
      <c r="ODT91" s="888"/>
      <c r="ODU91" s="888"/>
      <c r="ODV91" s="888"/>
      <c r="ODW91" s="888"/>
      <c r="ODX91" s="888"/>
      <c r="ODY91" s="888"/>
      <c r="ODZ91" s="888"/>
      <c r="OEA91" s="888"/>
      <c r="OEB91" s="888"/>
      <c r="OEC91" s="888"/>
      <c r="OED91" s="888"/>
      <c r="OEE91" s="888"/>
      <c r="OEF91" s="888"/>
      <c r="OEG91" s="888"/>
      <c r="OEH91" s="888"/>
      <c r="OEI91" s="888"/>
      <c r="OEJ91" s="888"/>
      <c r="OEK91" s="888"/>
      <c r="OEL91" s="888"/>
      <c r="OEM91" s="888"/>
      <c r="OEN91" s="888"/>
      <c r="OEO91" s="888"/>
      <c r="OEP91" s="888"/>
      <c r="OEQ91" s="888"/>
      <c r="OER91" s="888"/>
      <c r="OES91" s="888"/>
      <c r="OET91" s="888"/>
      <c r="OEU91" s="888"/>
      <c r="OEV91" s="888"/>
      <c r="OEW91" s="888"/>
      <c r="OEX91" s="888"/>
      <c r="OEY91" s="888"/>
      <c r="OEZ91" s="888"/>
      <c r="OFA91" s="888"/>
      <c r="OFB91" s="888"/>
      <c r="OFC91" s="888"/>
      <c r="OFD91" s="888"/>
      <c r="OFE91" s="888"/>
      <c r="OFF91" s="888"/>
      <c r="OFG91" s="888"/>
      <c r="OFH91" s="888"/>
      <c r="OFI91" s="888"/>
      <c r="OFJ91" s="888"/>
      <c r="OFK91" s="888"/>
      <c r="OFL91" s="888"/>
      <c r="OFM91" s="888"/>
      <c r="OFN91" s="888"/>
      <c r="OFO91" s="888"/>
      <c r="OFP91" s="888"/>
      <c r="OFQ91" s="888"/>
      <c r="OFR91" s="888"/>
      <c r="OFS91" s="888"/>
      <c r="OFT91" s="888"/>
      <c r="OFU91" s="888"/>
      <c r="OFV91" s="888"/>
      <c r="OFW91" s="888"/>
      <c r="OFX91" s="888"/>
      <c r="OFY91" s="888"/>
      <c r="OFZ91" s="888"/>
      <c r="OGA91" s="888"/>
      <c r="OGB91" s="888"/>
      <c r="OGC91" s="888"/>
      <c r="OGD91" s="888"/>
      <c r="OGE91" s="888"/>
      <c r="OGF91" s="888"/>
      <c r="OGG91" s="888"/>
      <c r="OGH91" s="888"/>
      <c r="OGI91" s="888"/>
      <c r="OGJ91" s="888"/>
      <c r="OGK91" s="888"/>
      <c r="OGL91" s="888"/>
      <c r="OGM91" s="888"/>
      <c r="OGN91" s="888"/>
      <c r="OGO91" s="888"/>
      <c r="OGP91" s="888"/>
      <c r="OGQ91" s="888"/>
      <c r="OGR91" s="888"/>
      <c r="OGS91" s="888"/>
      <c r="OGT91" s="888"/>
      <c r="OGU91" s="888"/>
      <c r="OGV91" s="888"/>
      <c r="OGW91" s="888"/>
      <c r="OGX91" s="888"/>
      <c r="OGY91" s="888"/>
      <c r="OGZ91" s="888"/>
      <c r="OHA91" s="888"/>
      <c r="OHB91" s="888"/>
      <c r="OHC91" s="888"/>
      <c r="OHD91" s="888"/>
      <c r="OHE91" s="888"/>
      <c r="OHF91" s="888"/>
      <c r="OHG91" s="888"/>
      <c r="OHH91" s="888"/>
      <c r="OHI91" s="888"/>
      <c r="OHJ91" s="888"/>
      <c r="OHK91" s="888"/>
      <c r="OHL91" s="888"/>
      <c r="OHM91" s="888"/>
      <c r="OHN91" s="888"/>
      <c r="OHO91" s="888"/>
      <c r="OHP91" s="888"/>
      <c r="OHQ91" s="888"/>
      <c r="OHR91" s="888"/>
      <c r="OHS91" s="888"/>
      <c r="OHT91" s="888"/>
      <c r="OHU91" s="888"/>
      <c r="OHV91" s="888"/>
      <c r="OHW91" s="888"/>
      <c r="OHX91" s="888"/>
      <c r="OHY91" s="888"/>
      <c r="OHZ91" s="888"/>
      <c r="OIA91" s="888"/>
      <c r="OIB91" s="888"/>
      <c r="OIC91" s="888"/>
      <c r="OID91" s="888"/>
      <c r="OIE91" s="888"/>
      <c r="OIF91" s="888"/>
      <c r="OIG91" s="888"/>
      <c r="OIH91" s="888"/>
      <c r="OII91" s="888"/>
      <c r="OIJ91" s="888"/>
      <c r="OIK91" s="888"/>
      <c r="OIL91" s="888"/>
      <c r="OIM91" s="888"/>
      <c r="OIN91" s="888"/>
      <c r="OIO91" s="888"/>
      <c r="OIP91" s="888"/>
      <c r="OIQ91" s="888"/>
      <c r="OIR91" s="888"/>
      <c r="OIS91" s="888"/>
      <c r="OIT91" s="888"/>
      <c r="OIU91" s="888"/>
      <c r="OIV91" s="888"/>
      <c r="OIW91" s="888"/>
      <c r="OIX91" s="888"/>
      <c r="OIY91" s="888"/>
      <c r="OIZ91" s="888"/>
      <c r="OJA91" s="888"/>
      <c r="OJB91" s="888"/>
      <c r="OJC91" s="888"/>
      <c r="OJD91" s="888"/>
      <c r="OJE91" s="888"/>
      <c r="OJF91" s="888"/>
      <c r="OJG91" s="888"/>
      <c r="OJH91" s="888"/>
      <c r="OJI91" s="888"/>
      <c r="OJJ91" s="888"/>
      <c r="OJK91" s="888"/>
      <c r="OJL91" s="888"/>
      <c r="OJM91" s="888"/>
      <c r="OJN91" s="888"/>
      <c r="OJO91" s="888"/>
      <c r="OJP91" s="888"/>
      <c r="OJQ91" s="888"/>
      <c r="OJR91" s="888"/>
      <c r="OJS91" s="888"/>
      <c r="OJT91" s="888"/>
      <c r="OJU91" s="888"/>
      <c r="OJV91" s="888"/>
      <c r="OJW91" s="888"/>
      <c r="OJX91" s="888"/>
      <c r="OJY91" s="888"/>
      <c r="OJZ91" s="888"/>
      <c r="OKA91" s="888"/>
      <c r="OKB91" s="888"/>
      <c r="OKC91" s="888"/>
      <c r="OKD91" s="888"/>
      <c r="OKE91" s="888"/>
      <c r="OKF91" s="888"/>
      <c r="OKG91" s="888"/>
      <c r="OKH91" s="888"/>
      <c r="OKI91" s="888"/>
      <c r="OKJ91" s="888"/>
      <c r="OKK91" s="888"/>
      <c r="OKL91" s="888"/>
      <c r="OKM91" s="888"/>
      <c r="OKN91" s="888"/>
      <c r="OKO91" s="888"/>
      <c r="OKP91" s="888"/>
      <c r="OKQ91" s="888"/>
      <c r="OKR91" s="888"/>
      <c r="OKS91" s="888"/>
      <c r="OKT91" s="888"/>
      <c r="OKU91" s="888"/>
      <c r="OKV91" s="888"/>
      <c r="OKW91" s="888"/>
      <c r="OKX91" s="888"/>
      <c r="OKY91" s="888"/>
      <c r="OKZ91" s="888"/>
      <c r="OLA91" s="888"/>
      <c r="OLB91" s="888"/>
      <c r="OLC91" s="888"/>
      <c r="OLD91" s="888"/>
      <c r="OLE91" s="888"/>
      <c r="OLF91" s="888"/>
      <c r="OLG91" s="888"/>
      <c r="OLH91" s="888"/>
      <c r="OLI91" s="888"/>
      <c r="OLJ91" s="888"/>
      <c r="OLK91" s="888"/>
      <c r="OLL91" s="888"/>
      <c r="OLM91" s="888"/>
      <c r="OLN91" s="888"/>
      <c r="OLO91" s="888"/>
      <c r="OLP91" s="888"/>
      <c r="OLQ91" s="888"/>
      <c r="OLR91" s="888"/>
      <c r="OLS91" s="888"/>
      <c r="OLT91" s="888"/>
      <c r="OLU91" s="888"/>
      <c r="OLV91" s="888"/>
      <c r="OLW91" s="888"/>
      <c r="OLX91" s="888"/>
      <c r="OLY91" s="888"/>
      <c r="OLZ91" s="888"/>
      <c r="OMA91" s="888"/>
      <c r="OMB91" s="888"/>
      <c r="OMC91" s="888"/>
      <c r="OMD91" s="888"/>
      <c r="OME91" s="888"/>
      <c r="OMF91" s="888"/>
      <c r="OMG91" s="888"/>
      <c r="OMH91" s="888"/>
      <c r="OMI91" s="888"/>
      <c r="OMJ91" s="888"/>
      <c r="OMK91" s="888"/>
      <c r="OML91" s="888"/>
      <c r="OMM91" s="888"/>
      <c r="OMN91" s="888"/>
      <c r="OMO91" s="888"/>
      <c r="OMP91" s="888"/>
      <c r="OMQ91" s="888"/>
      <c r="OMR91" s="888"/>
      <c r="OMS91" s="888"/>
      <c r="OMT91" s="888"/>
      <c r="OMU91" s="888"/>
      <c r="OMV91" s="888"/>
      <c r="OMW91" s="888"/>
      <c r="OMX91" s="888"/>
      <c r="OMY91" s="888"/>
      <c r="OMZ91" s="888"/>
      <c r="ONA91" s="888"/>
      <c r="ONB91" s="888"/>
      <c r="ONC91" s="888"/>
      <c r="OND91" s="888"/>
      <c r="ONE91" s="888"/>
      <c r="ONF91" s="888"/>
      <c r="ONG91" s="888"/>
      <c r="ONH91" s="888"/>
      <c r="ONI91" s="888"/>
      <c r="ONJ91" s="888"/>
      <c r="ONK91" s="888"/>
      <c r="ONL91" s="888"/>
      <c r="ONM91" s="888"/>
      <c r="ONN91" s="888"/>
      <c r="ONO91" s="888"/>
      <c r="ONP91" s="888"/>
      <c r="ONQ91" s="888"/>
      <c r="ONR91" s="888"/>
      <c r="ONS91" s="888"/>
      <c r="ONT91" s="888"/>
      <c r="ONU91" s="888"/>
      <c r="ONV91" s="888"/>
      <c r="ONW91" s="888"/>
      <c r="ONX91" s="888"/>
      <c r="ONY91" s="888"/>
      <c r="ONZ91" s="888"/>
      <c r="OOA91" s="888"/>
      <c r="OOB91" s="888"/>
      <c r="OOC91" s="888"/>
      <c r="OOD91" s="888"/>
      <c r="OOE91" s="888"/>
      <c r="OOF91" s="888"/>
      <c r="OOG91" s="888"/>
      <c r="OOH91" s="888"/>
      <c r="OOI91" s="888"/>
      <c r="OOJ91" s="888"/>
      <c r="OOK91" s="888"/>
      <c r="OOL91" s="888"/>
      <c r="OOM91" s="888"/>
      <c r="OON91" s="888"/>
      <c r="OOO91" s="888"/>
      <c r="OOP91" s="888"/>
      <c r="OOQ91" s="888"/>
      <c r="OOR91" s="888"/>
      <c r="OOS91" s="888"/>
      <c r="OOT91" s="888"/>
      <c r="OOU91" s="888"/>
      <c r="OOV91" s="888"/>
      <c r="OOW91" s="888"/>
      <c r="OOX91" s="888"/>
      <c r="OOY91" s="888"/>
      <c r="OOZ91" s="888"/>
      <c r="OPA91" s="888"/>
      <c r="OPB91" s="888"/>
      <c r="OPC91" s="888"/>
      <c r="OPD91" s="888"/>
      <c r="OPE91" s="888"/>
      <c r="OPF91" s="888"/>
      <c r="OPG91" s="888"/>
      <c r="OPH91" s="888"/>
      <c r="OPI91" s="888"/>
      <c r="OPJ91" s="888"/>
      <c r="OPK91" s="888"/>
      <c r="OPL91" s="888"/>
      <c r="OPM91" s="888"/>
      <c r="OPN91" s="888"/>
      <c r="OPO91" s="888"/>
      <c r="OPP91" s="888"/>
      <c r="OPQ91" s="888"/>
      <c r="OPR91" s="888"/>
      <c r="OPS91" s="888"/>
      <c r="OPT91" s="888"/>
      <c r="OPU91" s="888"/>
      <c r="OPV91" s="888"/>
      <c r="OPW91" s="888"/>
      <c r="OPX91" s="888"/>
      <c r="OPY91" s="888"/>
      <c r="OPZ91" s="888"/>
      <c r="OQA91" s="888"/>
      <c r="OQB91" s="888"/>
      <c r="OQC91" s="888"/>
      <c r="OQD91" s="888"/>
      <c r="OQE91" s="888"/>
      <c r="OQF91" s="888"/>
      <c r="OQG91" s="888"/>
      <c r="OQH91" s="888"/>
      <c r="OQI91" s="888"/>
      <c r="OQJ91" s="888"/>
      <c r="OQK91" s="888"/>
      <c r="OQL91" s="888"/>
      <c r="OQM91" s="888"/>
      <c r="OQN91" s="888"/>
      <c r="OQO91" s="888"/>
      <c r="OQP91" s="888"/>
      <c r="OQQ91" s="888"/>
      <c r="OQR91" s="888"/>
      <c r="OQS91" s="888"/>
      <c r="OQT91" s="888"/>
      <c r="OQU91" s="888"/>
      <c r="OQV91" s="888"/>
      <c r="OQW91" s="888"/>
      <c r="OQX91" s="888"/>
      <c r="OQY91" s="888"/>
      <c r="OQZ91" s="888"/>
      <c r="ORA91" s="888"/>
      <c r="ORB91" s="888"/>
      <c r="ORC91" s="888"/>
      <c r="ORD91" s="888"/>
      <c r="ORE91" s="888"/>
      <c r="ORF91" s="888"/>
      <c r="ORG91" s="888"/>
      <c r="ORH91" s="888"/>
      <c r="ORI91" s="888"/>
      <c r="ORJ91" s="888"/>
      <c r="ORK91" s="888"/>
      <c r="ORL91" s="888"/>
      <c r="ORM91" s="888"/>
      <c r="ORN91" s="888"/>
      <c r="ORO91" s="888"/>
      <c r="ORP91" s="888"/>
      <c r="ORQ91" s="888"/>
      <c r="ORR91" s="888"/>
      <c r="ORS91" s="888"/>
      <c r="ORT91" s="888"/>
      <c r="ORU91" s="888"/>
      <c r="ORV91" s="888"/>
      <c r="ORW91" s="888"/>
      <c r="ORX91" s="888"/>
      <c r="ORY91" s="888"/>
      <c r="ORZ91" s="888"/>
      <c r="OSA91" s="888"/>
      <c r="OSB91" s="888"/>
      <c r="OSC91" s="888"/>
      <c r="OSD91" s="888"/>
      <c r="OSE91" s="888"/>
      <c r="OSF91" s="888"/>
      <c r="OSG91" s="888"/>
      <c r="OSH91" s="888"/>
      <c r="OSI91" s="888"/>
      <c r="OSJ91" s="888"/>
      <c r="OSK91" s="888"/>
      <c r="OSL91" s="888"/>
      <c r="OSM91" s="888"/>
      <c r="OSN91" s="888"/>
      <c r="OSO91" s="888"/>
      <c r="OSP91" s="888"/>
      <c r="OSQ91" s="888"/>
      <c r="OSR91" s="888"/>
      <c r="OSS91" s="888"/>
      <c r="OST91" s="888"/>
      <c r="OSU91" s="888"/>
      <c r="OSV91" s="888"/>
      <c r="OSW91" s="888"/>
      <c r="OSX91" s="888"/>
      <c r="OSY91" s="888"/>
      <c r="OSZ91" s="888"/>
      <c r="OTA91" s="888"/>
      <c r="OTB91" s="888"/>
      <c r="OTC91" s="888"/>
      <c r="OTD91" s="888"/>
      <c r="OTE91" s="888"/>
      <c r="OTF91" s="888"/>
      <c r="OTG91" s="888"/>
      <c r="OTH91" s="888"/>
      <c r="OTI91" s="888"/>
      <c r="OTJ91" s="888"/>
      <c r="OTK91" s="888"/>
      <c r="OTL91" s="888"/>
      <c r="OTM91" s="888"/>
      <c r="OTN91" s="888"/>
      <c r="OTO91" s="888"/>
      <c r="OTP91" s="888"/>
      <c r="OTQ91" s="888"/>
      <c r="OTR91" s="888"/>
      <c r="OTS91" s="888"/>
      <c r="OTT91" s="888"/>
      <c r="OTU91" s="888"/>
      <c r="OTV91" s="888"/>
      <c r="OTW91" s="888"/>
      <c r="OTX91" s="888"/>
      <c r="OTY91" s="888"/>
      <c r="OTZ91" s="888"/>
      <c r="OUA91" s="888"/>
      <c r="OUB91" s="888"/>
      <c r="OUC91" s="888"/>
      <c r="OUD91" s="888"/>
      <c r="OUE91" s="888"/>
      <c r="OUF91" s="888"/>
      <c r="OUG91" s="888"/>
      <c r="OUH91" s="888"/>
      <c r="OUI91" s="888"/>
      <c r="OUJ91" s="888"/>
      <c r="OUK91" s="888"/>
      <c r="OUL91" s="888"/>
      <c r="OUM91" s="888"/>
      <c r="OUN91" s="888"/>
      <c r="OUO91" s="888"/>
      <c r="OUP91" s="888"/>
      <c r="OUQ91" s="888"/>
      <c r="OUR91" s="888"/>
      <c r="OUS91" s="888"/>
      <c r="OUT91" s="888"/>
      <c r="OUU91" s="888"/>
      <c r="OUV91" s="888"/>
      <c r="OUW91" s="888"/>
      <c r="OUX91" s="888"/>
      <c r="OUY91" s="888"/>
      <c r="OUZ91" s="888"/>
      <c r="OVA91" s="888"/>
      <c r="OVB91" s="888"/>
      <c r="OVC91" s="888"/>
      <c r="OVD91" s="888"/>
      <c r="OVE91" s="888"/>
      <c r="OVF91" s="888"/>
      <c r="OVG91" s="888"/>
      <c r="OVH91" s="888"/>
      <c r="OVI91" s="888"/>
      <c r="OVJ91" s="888"/>
      <c r="OVK91" s="888"/>
      <c r="OVL91" s="888"/>
      <c r="OVM91" s="888"/>
      <c r="OVN91" s="888"/>
      <c r="OVO91" s="888"/>
      <c r="OVP91" s="888"/>
      <c r="OVQ91" s="888"/>
      <c r="OVR91" s="888"/>
      <c r="OVS91" s="888"/>
      <c r="OVT91" s="888"/>
      <c r="OVU91" s="888"/>
      <c r="OVV91" s="888"/>
      <c r="OVW91" s="888"/>
      <c r="OVX91" s="888"/>
      <c r="OVY91" s="888"/>
      <c r="OVZ91" s="888"/>
      <c r="OWA91" s="888"/>
      <c r="OWB91" s="888"/>
      <c r="OWC91" s="888"/>
      <c r="OWD91" s="888"/>
      <c r="OWE91" s="888"/>
      <c r="OWF91" s="888"/>
      <c r="OWG91" s="888"/>
      <c r="OWH91" s="888"/>
      <c r="OWI91" s="888"/>
      <c r="OWJ91" s="888"/>
      <c r="OWK91" s="888"/>
      <c r="OWL91" s="888"/>
      <c r="OWM91" s="888"/>
      <c r="OWN91" s="888"/>
      <c r="OWO91" s="888"/>
      <c r="OWP91" s="888"/>
      <c r="OWQ91" s="888"/>
      <c r="OWR91" s="888"/>
      <c r="OWS91" s="888"/>
      <c r="OWT91" s="888"/>
      <c r="OWU91" s="888"/>
      <c r="OWV91" s="888"/>
      <c r="OWW91" s="888"/>
      <c r="OWX91" s="888"/>
      <c r="OWY91" s="888"/>
      <c r="OWZ91" s="888"/>
      <c r="OXA91" s="888"/>
      <c r="OXB91" s="888"/>
      <c r="OXC91" s="888"/>
      <c r="OXD91" s="888"/>
      <c r="OXE91" s="888"/>
      <c r="OXF91" s="888"/>
      <c r="OXG91" s="888"/>
      <c r="OXH91" s="888"/>
      <c r="OXI91" s="888"/>
      <c r="OXJ91" s="888"/>
      <c r="OXK91" s="888"/>
      <c r="OXL91" s="888"/>
      <c r="OXM91" s="888"/>
      <c r="OXN91" s="888"/>
      <c r="OXO91" s="888"/>
      <c r="OXP91" s="888"/>
      <c r="OXQ91" s="888"/>
      <c r="OXR91" s="888"/>
      <c r="OXS91" s="888"/>
      <c r="OXT91" s="888"/>
      <c r="OXU91" s="888"/>
      <c r="OXV91" s="888"/>
      <c r="OXW91" s="888"/>
      <c r="OXX91" s="888"/>
      <c r="OXY91" s="888"/>
      <c r="OXZ91" s="888"/>
      <c r="OYA91" s="888"/>
      <c r="OYB91" s="888"/>
      <c r="OYC91" s="888"/>
      <c r="OYD91" s="888"/>
      <c r="OYE91" s="888"/>
      <c r="OYF91" s="888"/>
      <c r="OYG91" s="888"/>
      <c r="OYH91" s="888"/>
      <c r="OYI91" s="888"/>
      <c r="OYJ91" s="888"/>
      <c r="OYK91" s="888"/>
      <c r="OYL91" s="888"/>
      <c r="OYM91" s="888"/>
      <c r="OYN91" s="888"/>
      <c r="OYO91" s="888"/>
      <c r="OYP91" s="888"/>
      <c r="OYQ91" s="888"/>
      <c r="OYR91" s="888"/>
      <c r="OYS91" s="888"/>
      <c r="OYT91" s="888"/>
      <c r="OYU91" s="888"/>
      <c r="OYV91" s="888"/>
      <c r="OYW91" s="888"/>
      <c r="OYX91" s="888"/>
      <c r="OYY91" s="888"/>
      <c r="OYZ91" s="888"/>
      <c r="OZA91" s="888"/>
      <c r="OZB91" s="888"/>
      <c r="OZC91" s="888"/>
      <c r="OZD91" s="888"/>
      <c r="OZE91" s="888"/>
      <c r="OZF91" s="888"/>
      <c r="OZG91" s="888"/>
      <c r="OZH91" s="888"/>
      <c r="OZI91" s="888"/>
      <c r="OZJ91" s="888"/>
      <c r="OZK91" s="888"/>
      <c r="OZL91" s="888"/>
      <c r="OZM91" s="888"/>
      <c r="OZN91" s="888"/>
      <c r="OZO91" s="888"/>
      <c r="OZP91" s="888"/>
      <c r="OZQ91" s="888"/>
      <c r="OZR91" s="888"/>
      <c r="OZS91" s="888"/>
      <c r="OZT91" s="888"/>
      <c r="OZU91" s="888"/>
      <c r="OZV91" s="888"/>
      <c r="OZW91" s="888"/>
      <c r="OZX91" s="888"/>
      <c r="OZY91" s="888"/>
      <c r="OZZ91" s="888"/>
      <c r="PAA91" s="888"/>
      <c r="PAB91" s="888"/>
      <c r="PAC91" s="888"/>
      <c r="PAD91" s="888"/>
      <c r="PAE91" s="888"/>
      <c r="PAF91" s="888"/>
      <c r="PAG91" s="888"/>
      <c r="PAH91" s="888"/>
      <c r="PAI91" s="888"/>
      <c r="PAJ91" s="888"/>
      <c r="PAK91" s="888"/>
      <c r="PAL91" s="888"/>
      <c r="PAM91" s="888"/>
      <c r="PAN91" s="888"/>
      <c r="PAO91" s="888"/>
      <c r="PAP91" s="888"/>
      <c r="PAQ91" s="888"/>
      <c r="PAR91" s="888"/>
      <c r="PAS91" s="888"/>
      <c r="PAT91" s="888"/>
      <c r="PAU91" s="888"/>
      <c r="PAV91" s="888"/>
      <c r="PAW91" s="888"/>
      <c r="PAX91" s="888"/>
      <c r="PAY91" s="888"/>
      <c r="PAZ91" s="888"/>
      <c r="PBA91" s="888"/>
      <c r="PBB91" s="888"/>
      <c r="PBC91" s="888"/>
      <c r="PBD91" s="888"/>
      <c r="PBE91" s="888"/>
      <c r="PBF91" s="888"/>
      <c r="PBG91" s="888"/>
      <c r="PBH91" s="888"/>
      <c r="PBI91" s="888"/>
      <c r="PBJ91" s="888"/>
      <c r="PBK91" s="888"/>
      <c r="PBL91" s="888"/>
      <c r="PBM91" s="888"/>
      <c r="PBN91" s="888"/>
      <c r="PBO91" s="888"/>
      <c r="PBP91" s="888"/>
      <c r="PBQ91" s="888"/>
      <c r="PBR91" s="888"/>
      <c r="PBS91" s="888"/>
      <c r="PBT91" s="888"/>
      <c r="PBU91" s="888"/>
      <c r="PBV91" s="888"/>
      <c r="PBW91" s="888"/>
      <c r="PBX91" s="888"/>
      <c r="PBY91" s="888"/>
      <c r="PBZ91" s="888"/>
      <c r="PCA91" s="888"/>
      <c r="PCB91" s="888"/>
      <c r="PCC91" s="888"/>
      <c r="PCD91" s="888"/>
      <c r="PCE91" s="888"/>
      <c r="PCF91" s="888"/>
      <c r="PCG91" s="888"/>
      <c r="PCH91" s="888"/>
      <c r="PCI91" s="888"/>
      <c r="PCJ91" s="888"/>
      <c r="PCK91" s="888"/>
      <c r="PCL91" s="888"/>
      <c r="PCM91" s="888"/>
      <c r="PCN91" s="888"/>
      <c r="PCO91" s="888"/>
      <c r="PCP91" s="888"/>
      <c r="PCQ91" s="888"/>
      <c r="PCR91" s="888"/>
      <c r="PCS91" s="888"/>
      <c r="PCT91" s="888"/>
      <c r="PCU91" s="888"/>
      <c r="PCV91" s="888"/>
      <c r="PCW91" s="888"/>
      <c r="PCX91" s="888"/>
      <c r="PCY91" s="888"/>
      <c r="PCZ91" s="888"/>
      <c r="PDA91" s="888"/>
      <c r="PDB91" s="888"/>
      <c r="PDC91" s="888"/>
      <c r="PDD91" s="888"/>
      <c r="PDE91" s="888"/>
      <c r="PDF91" s="888"/>
      <c r="PDG91" s="888"/>
      <c r="PDH91" s="888"/>
      <c r="PDI91" s="888"/>
      <c r="PDJ91" s="888"/>
      <c r="PDK91" s="888"/>
      <c r="PDL91" s="888"/>
      <c r="PDM91" s="888"/>
      <c r="PDN91" s="888"/>
      <c r="PDO91" s="888"/>
      <c r="PDP91" s="888"/>
      <c r="PDQ91" s="888"/>
      <c r="PDR91" s="888"/>
      <c r="PDS91" s="888"/>
      <c r="PDT91" s="888"/>
      <c r="PDU91" s="888"/>
      <c r="PDV91" s="888"/>
      <c r="PDW91" s="888"/>
      <c r="PDX91" s="888"/>
      <c r="PDY91" s="888"/>
      <c r="PDZ91" s="888"/>
      <c r="PEA91" s="888"/>
      <c r="PEB91" s="888"/>
      <c r="PEC91" s="888"/>
      <c r="PED91" s="888"/>
      <c r="PEE91" s="888"/>
      <c r="PEF91" s="888"/>
      <c r="PEG91" s="888"/>
      <c r="PEH91" s="888"/>
      <c r="PEI91" s="888"/>
      <c r="PEJ91" s="888"/>
      <c r="PEK91" s="888"/>
      <c r="PEL91" s="888"/>
      <c r="PEM91" s="888"/>
      <c r="PEN91" s="888"/>
      <c r="PEO91" s="888"/>
      <c r="PEP91" s="888"/>
      <c r="PEQ91" s="888"/>
      <c r="PER91" s="888"/>
      <c r="PES91" s="888"/>
      <c r="PET91" s="888"/>
      <c r="PEU91" s="888"/>
      <c r="PEV91" s="888"/>
      <c r="PEW91" s="888"/>
      <c r="PEX91" s="888"/>
      <c r="PEY91" s="888"/>
      <c r="PEZ91" s="888"/>
      <c r="PFA91" s="888"/>
      <c r="PFB91" s="888"/>
      <c r="PFC91" s="888"/>
      <c r="PFD91" s="888"/>
      <c r="PFE91" s="888"/>
      <c r="PFF91" s="888"/>
      <c r="PFG91" s="888"/>
      <c r="PFH91" s="888"/>
      <c r="PFI91" s="888"/>
      <c r="PFJ91" s="888"/>
      <c r="PFK91" s="888"/>
      <c r="PFL91" s="888"/>
      <c r="PFM91" s="888"/>
      <c r="PFN91" s="888"/>
      <c r="PFO91" s="888"/>
      <c r="PFP91" s="888"/>
      <c r="PFQ91" s="888"/>
      <c r="PFR91" s="888"/>
      <c r="PFS91" s="888"/>
      <c r="PFT91" s="888"/>
      <c r="PFU91" s="888"/>
      <c r="PFV91" s="888"/>
      <c r="PFW91" s="888"/>
      <c r="PFX91" s="888"/>
      <c r="PFY91" s="888"/>
      <c r="PFZ91" s="888"/>
      <c r="PGA91" s="888"/>
      <c r="PGB91" s="888"/>
      <c r="PGC91" s="888"/>
      <c r="PGD91" s="888"/>
      <c r="PGE91" s="888"/>
      <c r="PGF91" s="888"/>
      <c r="PGG91" s="888"/>
      <c r="PGH91" s="888"/>
      <c r="PGI91" s="888"/>
      <c r="PGJ91" s="888"/>
      <c r="PGK91" s="888"/>
      <c r="PGL91" s="888"/>
      <c r="PGM91" s="888"/>
      <c r="PGN91" s="888"/>
      <c r="PGO91" s="888"/>
      <c r="PGP91" s="888"/>
      <c r="PGQ91" s="888"/>
      <c r="PGR91" s="888"/>
      <c r="PGS91" s="888"/>
      <c r="PGT91" s="888"/>
      <c r="PGU91" s="888"/>
      <c r="PGV91" s="888"/>
      <c r="PGW91" s="888"/>
      <c r="PGX91" s="888"/>
      <c r="PGY91" s="888"/>
      <c r="PGZ91" s="888"/>
      <c r="PHA91" s="888"/>
      <c r="PHB91" s="888"/>
      <c r="PHC91" s="888"/>
      <c r="PHD91" s="888"/>
      <c r="PHE91" s="888"/>
      <c r="PHF91" s="888"/>
      <c r="PHG91" s="888"/>
      <c r="PHH91" s="888"/>
      <c r="PHI91" s="888"/>
      <c r="PHJ91" s="888"/>
      <c r="PHK91" s="888"/>
      <c r="PHL91" s="888"/>
      <c r="PHM91" s="888"/>
      <c r="PHN91" s="888"/>
      <c r="PHO91" s="888"/>
      <c r="PHP91" s="888"/>
      <c r="PHQ91" s="888"/>
      <c r="PHR91" s="888"/>
      <c r="PHS91" s="888"/>
      <c r="PHT91" s="888"/>
      <c r="PHU91" s="888"/>
      <c r="PHV91" s="888"/>
      <c r="PHW91" s="888"/>
      <c r="PHX91" s="888"/>
      <c r="PHY91" s="888"/>
      <c r="PHZ91" s="888"/>
      <c r="PIA91" s="888"/>
      <c r="PIB91" s="888"/>
      <c r="PIC91" s="888"/>
      <c r="PID91" s="888"/>
      <c r="PIE91" s="888"/>
      <c r="PIF91" s="888"/>
      <c r="PIG91" s="888"/>
      <c r="PIH91" s="888"/>
      <c r="PII91" s="888"/>
      <c r="PIJ91" s="888"/>
      <c r="PIK91" s="888"/>
      <c r="PIL91" s="888"/>
      <c r="PIM91" s="888"/>
      <c r="PIN91" s="888"/>
      <c r="PIO91" s="888"/>
      <c r="PIP91" s="888"/>
      <c r="PIQ91" s="888"/>
      <c r="PIR91" s="888"/>
      <c r="PIS91" s="888"/>
      <c r="PIT91" s="888"/>
      <c r="PIU91" s="888"/>
      <c r="PIV91" s="888"/>
      <c r="PIW91" s="888"/>
      <c r="PIX91" s="888"/>
      <c r="PIY91" s="888"/>
      <c r="PIZ91" s="888"/>
      <c r="PJA91" s="888"/>
      <c r="PJB91" s="888"/>
      <c r="PJC91" s="888"/>
      <c r="PJD91" s="888"/>
      <c r="PJE91" s="888"/>
      <c r="PJF91" s="888"/>
      <c r="PJG91" s="888"/>
      <c r="PJH91" s="888"/>
      <c r="PJI91" s="888"/>
      <c r="PJJ91" s="888"/>
      <c r="PJK91" s="888"/>
      <c r="PJL91" s="888"/>
      <c r="PJM91" s="888"/>
      <c r="PJN91" s="888"/>
      <c r="PJO91" s="888"/>
      <c r="PJP91" s="888"/>
      <c r="PJQ91" s="888"/>
      <c r="PJR91" s="888"/>
      <c r="PJS91" s="888"/>
      <c r="PJT91" s="888"/>
      <c r="PJU91" s="888"/>
      <c r="PJV91" s="888"/>
      <c r="PJW91" s="888"/>
      <c r="PJX91" s="888"/>
      <c r="PJY91" s="888"/>
      <c r="PJZ91" s="888"/>
      <c r="PKA91" s="888"/>
      <c r="PKB91" s="888"/>
      <c r="PKC91" s="888"/>
      <c r="PKD91" s="888"/>
      <c r="PKE91" s="888"/>
      <c r="PKF91" s="888"/>
      <c r="PKG91" s="888"/>
      <c r="PKH91" s="888"/>
      <c r="PKI91" s="888"/>
      <c r="PKJ91" s="888"/>
      <c r="PKK91" s="888"/>
      <c r="PKL91" s="888"/>
      <c r="PKM91" s="888"/>
      <c r="PKN91" s="888"/>
      <c r="PKO91" s="888"/>
      <c r="PKP91" s="888"/>
      <c r="PKQ91" s="888"/>
      <c r="PKR91" s="888"/>
      <c r="PKS91" s="888"/>
      <c r="PKT91" s="888"/>
      <c r="PKU91" s="888"/>
      <c r="PKV91" s="888"/>
      <c r="PKW91" s="888"/>
      <c r="PKX91" s="888"/>
      <c r="PKY91" s="888"/>
      <c r="PKZ91" s="888"/>
      <c r="PLA91" s="888"/>
      <c r="PLB91" s="888"/>
      <c r="PLC91" s="888"/>
      <c r="PLD91" s="888"/>
      <c r="PLE91" s="888"/>
      <c r="PLF91" s="888"/>
      <c r="PLG91" s="888"/>
      <c r="PLH91" s="888"/>
      <c r="PLI91" s="888"/>
      <c r="PLJ91" s="888"/>
      <c r="PLK91" s="888"/>
      <c r="PLL91" s="888"/>
      <c r="PLM91" s="888"/>
      <c r="PLN91" s="888"/>
      <c r="PLO91" s="888"/>
      <c r="PLP91" s="888"/>
      <c r="PLQ91" s="888"/>
      <c r="PLR91" s="888"/>
      <c r="PLS91" s="888"/>
      <c r="PLT91" s="888"/>
      <c r="PLU91" s="888"/>
      <c r="PLV91" s="888"/>
      <c r="PLW91" s="888"/>
      <c r="PLX91" s="888"/>
      <c r="PLY91" s="888"/>
      <c r="PLZ91" s="888"/>
      <c r="PMA91" s="888"/>
      <c r="PMB91" s="888"/>
      <c r="PMC91" s="888"/>
      <c r="PMD91" s="888"/>
      <c r="PME91" s="888"/>
      <c r="PMF91" s="888"/>
      <c r="PMG91" s="888"/>
      <c r="PMH91" s="888"/>
      <c r="PMI91" s="888"/>
      <c r="PMJ91" s="888"/>
      <c r="PMK91" s="888"/>
      <c r="PML91" s="888"/>
      <c r="PMM91" s="888"/>
      <c r="PMN91" s="888"/>
      <c r="PMO91" s="888"/>
      <c r="PMP91" s="888"/>
      <c r="PMQ91" s="888"/>
      <c r="PMR91" s="888"/>
      <c r="PMS91" s="888"/>
      <c r="PMT91" s="888"/>
      <c r="PMU91" s="888"/>
      <c r="PMV91" s="888"/>
      <c r="PMW91" s="888"/>
      <c r="PMX91" s="888"/>
      <c r="PMY91" s="888"/>
      <c r="PMZ91" s="888"/>
      <c r="PNA91" s="888"/>
      <c r="PNB91" s="888"/>
      <c r="PNC91" s="888"/>
      <c r="PND91" s="888"/>
      <c r="PNE91" s="888"/>
      <c r="PNF91" s="888"/>
      <c r="PNG91" s="888"/>
      <c r="PNH91" s="888"/>
      <c r="PNI91" s="888"/>
      <c r="PNJ91" s="888"/>
      <c r="PNK91" s="888"/>
      <c r="PNL91" s="888"/>
      <c r="PNM91" s="888"/>
      <c r="PNN91" s="888"/>
      <c r="PNO91" s="888"/>
      <c r="PNP91" s="888"/>
      <c r="PNQ91" s="888"/>
      <c r="PNR91" s="888"/>
      <c r="PNS91" s="888"/>
      <c r="PNT91" s="888"/>
      <c r="PNU91" s="888"/>
      <c r="PNV91" s="888"/>
      <c r="PNW91" s="888"/>
      <c r="PNX91" s="888"/>
      <c r="PNY91" s="888"/>
      <c r="PNZ91" s="888"/>
      <c r="POA91" s="888"/>
      <c r="POB91" s="888"/>
      <c r="POC91" s="888"/>
      <c r="POD91" s="888"/>
      <c r="POE91" s="888"/>
      <c r="POF91" s="888"/>
      <c r="POG91" s="888"/>
      <c r="POH91" s="888"/>
      <c r="POI91" s="888"/>
      <c r="POJ91" s="888"/>
      <c r="POK91" s="888"/>
      <c r="POL91" s="888"/>
      <c r="POM91" s="888"/>
      <c r="PON91" s="888"/>
      <c r="POO91" s="888"/>
      <c r="POP91" s="888"/>
      <c r="POQ91" s="888"/>
      <c r="POR91" s="888"/>
      <c r="POS91" s="888"/>
      <c r="POT91" s="888"/>
      <c r="POU91" s="888"/>
      <c r="POV91" s="888"/>
      <c r="POW91" s="888"/>
      <c r="POX91" s="888"/>
      <c r="POY91" s="888"/>
      <c r="POZ91" s="888"/>
      <c r="PPA91" s="888"/>
      <c r="PPB91" s="888"/>
      <c r="PPC91" s="888"/>
      <c r="PPD91" s="888"/>
      <c r="PPE91" s="888"/>
      <c r="PPF91" s="888"/>
      <c r="PPG91" s="888"/>
      <c r="PPH91" s="888"/>
      <c r="PPI91" s="888"/>
      <c r="PPJ91" s="888"/>
      <c r="PPK91" s="888"/>
      <c r="PPL91" s="888"/>
      <c r="PPM91" s="888"/>
      <c r="PPN91" s="888"/>
      <c r="PPO91" s="888"/>
      <c r="PPP91" s="888"/>
      <c r="PPQ91" s="888"/>
      <c r="PPR91" s="888"/>
      <c r="PPS91" s="888"/>
      <c r="PPT91" s="888"/>
      <c r="PPU91" s="888"/>
      <c r="PPV91" s="888"/>
      <c r="PPW91" s="888"/>
      <c r="PPX91" s="888"/>
      <c r="PPY91" s="888"/>
      <c r="PPZ91" s="888"/>
      <c r="PQA91" s="888"/>
      <c r="PQB91" s="888"/>
      <c r="PQC91" s="888"/>
      <c r="PQD91" s="888"/>
      <c r="PQE91" s="888"/>
      <c r="PQF91" s="888"/>
      <c r="PQG91" s="888"/>
      <c r="PQH91" s="888"/>
      <c r="PQI91" s="888"/>
      <c r="PQJ91" s="888"/>
      <c r="PQK91" s="888"/>
      <c r="PQL91" s="888"/>
      <c r="PQM91" s="888"/>
      <c r="PQN91" s="888"/>
      <c r="PQO91" s="888"/>
      <c r="PQP91" s="888"/>
      <c r="PQQ91" s="888"/>
      <c r="PQR91" s="888"/>
      <c r="PQS91" s="888"/>
      <c r="PQT91" s="888"/>
      <c r="PQU91" s="888"/>
      <c r="PQV91" s="888"/>
      <c r="PQW91" s="888"/>
      <c r="PQX91" s="888"/>
      <c r="PQY91" s="888"/>
      <c r="PQZ91" s="888"/>
      <c r="PRA91" s="888"/>
      <c r="PRB91" s="888"/>
      <c r="PRC91" s="888"/>
      <c r="PRD91" s="888"/>
      <c r="PRE91" s="888"/>
      <c r="PRF91" s="888"/>
      <c r="PRG91" s="888"/>
      <c r="PRH91" s="888"/>
      <c r="PRI91" s="888"/>
      <c r="PRJ91" s="888"/>
      <c r="PRK91" s="888"/>
      <c r="PRL91" s="888"/>
      <c r="PRM91" s="888"/>
      <c r="PRN91" s="888"/>
      <c r="PRO91" s="888"/>
      <c r="PRP91" s="888"/>
      <c r="PRQ91" s="888"/>
      <c r="PRR91" s="888"/>
      <c r="PRS91" s="888"/>
      <c r="PRT91" s="888"/>
      <c r="PRU91" s="888"/>
      <c r="PRV91" s="888"/>
      <c r="PRW91" s="888"/>
      <c r="PRX91" s="888"/>
      <c r="PRY91" s="888"/>
      <c r="PRZ91" s="888"/>
      <c r="PSA91" s="888"/>
      <c r="PSB91" s="888"/>
      <c r="PSC91" s="888"/>
      <c r="PSD91" s="888"/>
      <c r="PSE91" s="888"/>
      <c r="PSF91" s="888"/>
      <c r="PSG91" s="888"/>
      <c r="PSH91" s="888"/>
      <c r="PSI91" s="888"/>
      <c r="PSJ91" s="888"/>
      <c r="PSK91" s="888"/>
      <c r="PSL91" s="888"/>
      <c r="PSM91" s="888"/>
      <c r="PSN91" s="888"/>
      <c r="PSO91" s="888"/>
      <c r="PSP91" s="888"/>
      <c r="PSQ91" s="888"/>
      <c r="PSR91" s="888"/>
      <c r="PSS91" s="888"/>
      <c r="PST91" s="888"/>
      <c r="PSU91" s="888"/>
      <c r="PSV91" s="888"/>
      <c r="PSW91" s="888"/>
      <c r="PSX91" s="888"/>
      <c r="PSY91" s="888"/>
      <c r="PSZ91" s="888"/>
      <c r="PTA91" s="888"/>
      <c r="PTB91" s="888"/>
      <c r="PTC91" s="888"/>
      <c r="PTD91" s="888"/>
      <c r="PTE91" s="888"/>
      <c r="PTF91" s="888"/>
      <c r="PTG91" s="888"/>
      <c r="PTH91" s="888"/>
      <c r="PTI91" s="888"/>
      <c r="PTJ91" s="888"/>
      <c r="PTK91" s="888"/>
      <c r="PTL91" s="888"/>
      <c r="PTM91" s="888"/>
      <c r="PTN91" s="888"/>
      <c r="PTO91" s="888"/>
      <c r="PTP91" s="888"/>
      <c r="PTQ91" s="888"/>
      <c r="PTR91" s="888"/>
      <c r="PTS91" s="888"/>
      <c r="PTT91" s="888"/>
      <c r="PTU91" s="888"/>
      <c r="PTV91" s="888"/>
      <c r="PTW91" s="888"/>
      <c r="PTX91" s="888"/>
      <c r="PTY91" s="888"/>
      <c r="PTZ91" s="888"/>
      <c r="PUA91" s="888"/>
      <c r="PUB91" s="888"/>
      <c r="PUC91" s="888"/>
      <c r="PUD91" s="888"/>
      <c r="PUE91" s="888"/>
      <c r="PUF91" s="888"/>
      <c r="PUG91" s="888"/>
      <c r="PUH91" s="888"/>
      <c r="PUI91" s="888"/>
      <c r="PUJ91" s="888"/>
      <c r="PUK91" s="888"/>
      <c r="PUL91" s="888"/>
      <c r="PUM91" s="888"/>
      <c r="PUN91" s="888"/>
      <c r="PUO91" s="888"/>
      <c r="PUP91" s="888"/>
      <c r="PUQ91" s="888"/>
      <c r="PUR91" s="888"/>
      <c r="PUS91" s="888"/>
      <c r="PUT91" s="888"/>
      <c r="PUU91" s="888"/>
      <c r="PUV91" s="888"/>
      <c r="PUW91" s="888"/>
      <c r="PUX91" s="888"/>
      <c r="PUY91" s="888"/>
      <c r="PUZ91" s="888"/>
      <c r="PVA91" s="888"/>
      <c r="PVB91" s="888"/>
      <c r="PVC91" s="888"/>
      <c r="PVD91" s="888"/>
      <c r="PVE91" s="888"/>
      <c r="PVF91" s="888"/>
      <c r="PVG91" s="888"/>
      <c r="PVH91" s="888"/>
      <c r="PVI91" s="888"/>
      <c r="PVJ91" s="888"/>
      <c r="PVK91" s="888"/>
      <c r="PVL91" s="888"/>
      <c r="PVM91" s="888"/>
      <c r="PVN91" s="888"/>
      <c r="PVO91" s="888"/>
      <c r="PVP91" s="888"/>
      <c r="PVQ91" s="888"/>
      <c r="PVR91" s="888"/>
      <c r="PVS91" s="888"/>
      <c r="PVT91" s="888"/>
      <c r="PVU91" s="888"/>
      <c r="PVV91" s="888"/>
      <c r="PVW91" s="888"/>
      <c r="PVX91" s="888"/>
      <c r="PVY91" s="888"/>
      <c r="PVZ91" s="888"/>
      <c r="PWA91" s="888"/>
      <c r="PWB91" s="888"/>
      <c r="PWC91" s="888"/>
      <c r="PWD91" s="888"/>
      <c r="PWE91" s="888"/>
      <c r="PWF91" s="888"/>
      <c r="PWG91" s="888"/>
      <c r="PWH91" s="888"/>
      <c r="PWI91" s="888"/>
      <c r="PWJ91" s="888"/>
      <c r="PWK91" s="888"/>
      <c r="PWL91" s="888"/>
      <c r="PWM91" s="888"/>
      <c r="PWN91" s="888"/>
      <c r="PWO91" s="888"/>
      <c r="PWP91" s="888"/>
      <c r="PWQ91" s="888"/>
      <c r="PWR91" s="888"/>
      <c r="PWS91" s="888"/>
      <c r="PWT91" s="888"/>
      <c r="PWU91" s="888"/>
      <c r="PWV91" s="888"/>
      <c r="PWW91" s="888"/>
      <c r="PWX91" s="888"/>
      <c r="PWY91" s="888"/>
      <c r="PWZ91" s="888"/>
      <c r="PXA91" s="888"/>
      <c r="PXB91" s="888"/>
      <c r="PXC91" s="888"/>
      <c r="PXD91" s="888"/>
      <c r="PXE91" s="888"/>
      <c r="PXF91" s="888"/>
      <c r="PXG91" s="888"/>
      <c r="PXH91" s="888"/>
      <c r="PXI91" s="888"/>
      <c r="PXJ91" s="888"/>
      <c r="PXK91" s="888"/>
      <c r="PXL91" s="888"/>
      <c r="PXM91" s="888"/>
      <c r="PXN91" s="888"/>
      <c r="PXO91" s="888"/>
      <c r="PXP91" s="888"/>
      <c r="PXQ91" s="888"/>
      <c r="PXR91" s="888"/>
      <c r="PXS91" s="888"/>
      <c r="PXT91" s="888"/>
      <c r="PXU91" s="888"/>
      <c r="PXV91" s="888"/>
      <c r="PXW91" s="888"/>
      <c r="PXX91" s="888"/>
      <c r="PXY91" s="888"/>
      <c r="PXZ91" s="888"/>
      <c r="PYA91" s="888"/>
      <c r="PYB91" s="888"/>
      <c r="PYC91" s="888"/>
      <c r="PYD91" s="888"/>
      <c r="PYE91" s="888"/>
      <c r="PYF91" s="888"/>
      <c r="PYG91" s="888"/>
      <c r="PYH91" s="888"/>
      <c r="PYI91" s="888"/>
      <c r="PYJ91" s="888"/>
      <c r="PYK91" s="888"/>
      <c r="PYL91" s="888"/>
      <c r="PYM91" s="888"/>
      <c r="PYN91" s="888"/>
      <c r="PYO91" s="888"/>
      <c r="PYP91" s="888"/>
      <c r="PYQ91" s="888"/>
      <c r="PYR91" s="888"/>
      <c r="PYS91" s="888"/>
      <c r="PYT91" s="888"/>
      <c r="PYU91" s="888"/>
      <c r="PYV91" s="888"/>
      <c r="PYW91" s="888"/>
      <c r="PYX91" s="888"/>
      <c r="PYY91" s="888"/>
      <c r="PYZ91" s="888"/>
      <c r="PZA91" s="888"/>
      <c r="PZB91" s="888"/>
      <c r="PZC91" s="888"/>
      <c r="PZD91" s="888"/>
      <c r="PZE91" s="888"/>
      <c r="PZF91" s="888"/>
      <c r="PZG91" s="888"/>
      <c r="PZH91" s="888"/>
      <c r="PZI91" s="888"/>
      <c r="PZJ91" s="888"/>
      <c r="PZK91" s="888"/>
      <c r="PZL91" s="888"/>
      <c r="PZM91" s="888"/>
      <c r="PZN91" s="888"/>
      <c r="PZO91" s="888"/>
      <c r="PZP91" s="888"/>
      <c r="PZQ91" s="888"/>
      <c r="PZR91" s="888"/>
      <c r="PZS91" s="888"/>
      <c r="PZT91" s="888"/>
      <c r="PZU91" s="888"/>
      <c r="PZV91" s="888"/>
      <c r="PZW91" s="888"/>
      <c r="PZX91" s="888"/>
      <c r="PZY91" s="888"/>
      <c r="PZZ91" s="888"/>
      <c r="QAA91" s="888"/>
      <c r="QAB91" s="888"/>
      <c r="QAC91" s="888"/>
      <c r="QAD91" s="888"/>
      <c r="QAE91" s="888"/>
      <c r="QAF91" s="888"/>
      <c r="QAG91" s="888"/>
      <c r="QAH91" s="888"/>
      <c r="QAI91" s="888"/>
      <c r="QAJ91" s="888"/>
      <c r="QAK91" s="888"/>
      <c r="QAL91" s="888"/>
      <c r="QAM91" s="888"/>
      <c r="QAN91" s="888"/>
      <c r="QAO91" s="888"/>
      <c r="QAP91" s="888"/>
      <c r="QAQ91" s="888"/>
      <c r="QAR91" s="888"/>
      <c r="QAS91" s="888"/>
      <c r="QAT91" s="888"/>
      <c r="QAU91" s="888"/>
      <c r="QAV91" s="888"/>
      <c r="QAW91" s="888"/>
      <c r="QAX91" s="888"/>
      <c r="QAY91" s="888"/>
      <c r="QAZ91" s="888"/>
      <c r="QBA91" s="888"/>
      <c r="QBB91" s="888"/>
      <c r="QBC91" s="888"/>
      <c r="QBD91" s="888"/>
      <c r="QBE91" s="888"/>
      <c r="QBF91" s="888"/>
      <c r="QBG91" s="888"/>
      <c r="QBH91" s="888"/>
      <c r="QBI91" s="888"/>
      <c r="QBJ91" s="888"/>
      <c r="QBK91" s="888"/>
      <c r="QBL91" s="888"/>
      <c r="QBM91" s="888"/>
      <c r="QBN91" s="888"/>
      <c r="QBO91" s="888"/>
      <c r="QBP91" s="888"/>
      <c r="QBQ91" s="888"/>
      <c r="QBR91" s="888"/>
      <c r="QBS91" s="888"/>
      <c r="QBT91" s="888"/>
      <c r="QBU91" s="888"/>
      <c r="QBV91" s="888"/>
      <c r="QBW91" s="888"/>
      <c r="QBX91" s="888"/>
      <c r="QBY91" s="888"/>
      <c r="QBZ91" s="888"/>
      <c r="QCA91" s="888"/>
      <c r="QCB91" s="888"/>
      <c r="QCC91" s="888"/>
      <c r="QCD91" s="888"/>
      <c r="QCE91" s="888"/>
      <c r="QCF91" s="888"/>
      <c r="QCG91" s="888"/>
      <c r="QCH91" s="888"/>
      <c r="QCI91" s="888"/>
      <c r="QCJ91" s="888"/>
      <c r="QCK91" s="888"/>
      <c r="QCL91" s="888"/>
      <c r="QCM91" s="888"/>
      <c r="QCN91" s="888"/>
      <c r="QCO91" s="888"/>
      <c r="QCP91" s="888"/>
      <c r="QCQ91" s="888"/>
      <c r="QCR91" s="888"/>
      <c r="QCS91" s="888"/>
      <c r="QCT91" s="888"/>
      <c r="QCU91" s="888"/>
      <c r="QCV91" s="888"/>
      <c r="QCW91" s="888"/>
      <c r="QCX91" s="888"/>
      <c r="QCY91" s="888"/>
      <c r="QCZ91" s="888"/>
      <c r="QDA91" s="888"/>
      <c r="QDB91" s="888"/>
      <c r="QDC91" s="888"/>
      <c r="QDD91" s="888"/>
      <c r="QDE91" s="888"/>
      <c r="QDF91" s="888"/>
      <c r="QDG91" s="888"/>
      <c r="QDH91" s="888"/>
      <c r="QDI91" s="888"/>
      <c r="QDJ91" s="888"/>
      <c r="QDK91" s="888"/>
      <c r="QDL91" s="888"/>
      <c r="QDM91" s="888"/>
      <c r="QDN91" s="888"/>
      <c r="QDO91" s="888"/>
      <c r="QDP91" s="888"/>
      <c r="QDQ91" s="888"/>
      <c r="QDR91" s="888"/>
      <c r="QDS91" s="888"/>
      <c r="QDT91" s="888"/>
      <c r="QDU91" s="888"/>
      <c r="QDV91" s="888"/>
      <c r="QDW91" s="888"/>
      <c r="QDX91" s="888"/>
      <c r="QDY91" s="888"/>
      <c r="QDZ91" s="888"/>
      <c r="QEA91" s="888"/>
      <c r="QEB91" s="888"/>
      <c r="QEC91" s="888"/>
      <c r="QED91" s="888"/>
      <c r="QEE91" s="888"/>
      <c r="QEF91" s="888"/>
      <c r="QEG91" s="888"/>
      <c r="QEH91" s="888"/>
      <c r="QEI91" s="888"/>
      <c r="QEJ91" s="888"/>
      <c r="QEK91" s="888"/>
      <c r="QEL91" s="888"/>
      <c r="QEM91" s="888"/>
      <c r="QEN91" s="888"/>
      <c r="QEO91" s="888"/>
      <c r="QEP91" s="888"/>
      <c r="QEQ91" s="888"/>
      <c r="QER91" s="888"/>
      <c r="QES91" s="888"/>
      <c r="QET91" s="888"/>
      <c r="QEU91" s="888"/>
      <c r="QEV91" s="888"/>
      <c r="QEW91" s="888"/>
      <c r="QEX91" s="888"/>
      <c r="QEY91" s="888"/>
      <c r="QEZ91" s="888"/>
      <c r="QFA91" s="888"/>
      <c r="QFB91" s="888"/>
      <c r="QFC91" s="888"/>
      <c r="QFD91" s="888"/>
      <c r="QFE91" s="888"/>
      <c r="QFF91" s="888"/>
      <c r="QFG91" s="888"/>
      <c r="QFH91" s="888"/>
      <c r="QFI91" s="888"/>
      <c r="QFJ91" s="888"/>
      <c r="QFK91" s="888"/>
      <c r="QFL91" s="888"/>
      <c r="QFM91" s="888"/>
      <c r="QFN91" s="888"/>
      <c r="QFO91" s="888"/>
      <c r="QFP91" s="888"/>
      <c r="QFQ91" s="888"/>
      <c r="QFR91" s="888"/>
      <c r="QFS91" s="888"/>
      <c r="QFT91" s="888"/>
      <c r="QFU91" s="888"/>
      <c r="QFV91" s="888"/>
      <c r="QFW91" s="888"/>
      <c r="QFX91" s="888"/>
      <c r="QFY91" s="888"/>
      <c r="QFZ91" s="888"/>
      <c r="QGA91" s="888"/>
      <c r="QGB91" s="888"/>
      <c r="QGC91" s="888"/>
      <c r="QGD91" s="888"/>
      <c r="QGE91" s="888"/>
      <c r="QGF91" s="888"/>
      <c r="QGG91" s="888"/>
      <c r="QGH91" s="888"/>
      <c r="QGI91" s="888"/>
      <c r="QGJ91" s="888"/>
      <c r="QGK91" s="888"/>
      <c r="QGL91" s="888"/>
      <c r="QGM91" s="888"/>
      <c r="QGN91" s="888"/>
      <c r="QGO91" s="888"/>
      <c r="QGP91" s="888"/>
      <c r="QGQ91" s="888"/>
      <c r="QGR91" s="888"/>
      <c r="QGS91" s="888"/>
      <c r="QGT91" s="888"/>
      <c r="QGU91" s="888"/>
      <c r="QGV91" s="888"/>
      <c r="QGW91" s="888"/>
      <c r="QGX91" s="888"/>
      <c r="QGY91" s="888"/>
      <c r="QGZ91" s="888"/>
      <c r="QHA91" s="888"/>
      <c r="QHB91" s="888"/>
      <c r="QHC91" s="888"/>
      <c r="QHD91" s="888"/>
      <c r="QHE91" s="888"/>
      <c r="QHF91" s="888"/>
      <c r="QHG91" s="888"/>
      <c r="QHH91" s="888"/>
      <c r="QHI91" s="888"/>
      <c r="QHJ91" s="888"/>
      <c r="QHK91" s="888"/>
      <c r="QHL91" s="888"/>
      <c r="QHM91" s="888"/>
      <c r="QHN91" s="888"/>
      <c r="QHO91" s="888"/>
      <c r="QHP91" s="888"/>
      <c r="QHQ91" s="888"/>
      <c r="QHR91" s="888"/>
      <c r="QHS91" s="888"/>
      <c r="QHT91" s="888"/>
      <c r="QHU91" s="888"/>
      <c r="QHV91" s="888"/>
      <c r="QHW91" s="888"/>
      <c r="QHX91" s="888"/>
      <c r="QHY91" s="888"/>
      <c r="QHZ91" s="888"/>
      <c r="QIA91" s="888"/>
      <c r="QIB91" s="888"/>
      <c r="QIC91" s="888"/>
      <c r="QID91" s="888"/>
      <c r="QIE91" s="888"/>
      <c r="QIF91" s="888"/>
      <c r="QIG91" s="888"/>
      <c r="QIH91" s="888"/>
      <c r="QII91" s="888"/>
      <c r="QIJ91" s="888"/>
      <c r="QIK91" s="888"/>
      <c r="QIL91" s="888"/>
      <c r="QIM91" s="888"/>
      <c r="QIN91" s="888"/>
      <c r="QIO91" s="888"/>
      <c r="QIP91" s="888"/>
      <c r="QIQ91" s="888"/>
      <c r="QIR91" s="888"/>
      <c r="QIS91" s="888"/>
      <c r="QIT91" s="888"/>
      <c r="QIU91" s="888"/>
      <c r="QIV91" s="888"/>
      <c r="QIW91" s="888"/>
      <c r="QIX91" s="888"/>
      <c r="QIY91" s="888"/>
      <c r="QIZ91" s="888"/>
      <c r="QJA91" s="888"/>
      <c r="QJB91" s="888"/>
      <c r="QJC91" s="888"/>
      <c r="QJD91" s="888"/>
      <c r="QJE91" s="888"/>
      <c r="QJF91" s="888"/>
      <c r="QJG91" s="888"/>
      <c r="QJH91" s="888"/>
      <c r="QJI91" s="888"/>
      <c r="QJJ91" s="888"/>
      <c r="QJK91" s="888"/>
      <c r="QJL91" s="888"/>
      <c r="QJM91" s="888"/>
      <c r="QJN91" s="888"/>
      <c r="QJO91" s="888"/>
      <c r="QJP91" s="888"/>
      <c r="QJQ91" s="888"/>
      <c r="QJR91" s="888"/>
      <c r="QJS91" s="888"/>
      <c r="QJT91" s="888"/>
      <c r="QJU91" s="888"/>
      <c r="QJV91" s="888"/>
      <c r="QJW91" s="888"/>
      <c r="QJX91" s="888"/>
      <c r="QJY91" s="888"/>
      <c r="QJZ91" s="888"/>
      <c r="QKA91" s="888"/>
      <c r="QKB91" s="888"/>
      <c r="QKC91" s="888"/>
      <c r="QKD91" s="888"/>
      <c r="QKE91" s="888"/>
      <c r="QKF91" s="888"/>
      <c r="QKG91" s="888"/>
      <c r="QKH91" s="888"/>
      <c r="QKI91" s="888"/>
      <c r="QKJ91" s="888"/>
      <c r="QKK91" s="888"/>
      <c r="QKL91" s="888"/>
      <c r="QKM91" s="888"/>
      <c r="QKN91" s="888"/>
      <c r="QKO91" s="888"/>
      <c r="QKP91" s="888"/>
      <c r="QKQ91" s="888"/>
      <c r="QKR91" s="888"/>
      <c r="QKS91" s="888"/>
      <c r="QKT91" s="888"/>
      <c r="QKU91" s="888"/>
      <c r="QKV91" s="888"/>
      <c r="QKW91" s="888"/>
      <c r="QKX91" s="888"/>
      <c r="QKY91" s="888"/>
      <c r="QKZ91" s="888"/>
      <c r="QLA91" s="888"/>
      <c r="QLB91" s="888"/>
      <c r="QLC91" s="888"/>
      <c r="QLD91" s="888"/>
      <c r="QLE91" s="888"/>
      <c r="QLF91" s="888"/>
      <c r="QLG91" s="888"/>
      <c r="QLH91" s="888"/>
      <c r="QLI91" s="888"/>
      <c r="QLJ91" s="888"/>
      <c r="QLK91" s="888"/>
      <c r="QLL91" s="888"/>
      <c r="QLM91" s="888"/>
      <c r="QLN91" s="888"/>
      <c r="QLO91" s="888"/>
      <c r="QLP91" s="888"/>
      <c r="QLQ91" s="888"/>
      <c r="QLR91" s="888"/>
      <c r="QLS91" s="888"/>
      <c r="QLT91" s="888"/>
      <c r="QLU91" s="888"/>
      <c r="QLV91" s="888"/>
      <c r="QLW91" s="888"/>
      <c r="QLX91" s="888"/>
      <c r="QLY91" s="888"/>
      <c r="QLZ91" s="888"/>
      <c r="QMA91" s="888"/>
      <c r="QMB91" s="888"/>
      <c r="QMC91" s="888"/>
      <c r="QMD91" s="888"/>
      <c r="QME91" s="888"/>
      <c r="QMF91" s="888"/>
      <c r="QMG91" s="888"/>
      <c r="QMH91" s="888"/>
      <c r="QMI91" s="888"/>
      <c r="QMJ91" s="888"/>
      <c r="QMK91" s="888"/>
      <c r="QML91" s="888"/>
      <c r="QMM91" s="888"/>
      <c r="QMN91" s="888"/>
      <c r="QMO91" s="888"/>
      <c r="QMP91" s="888"/>
      <c r="QMQ91" s="888"/>
      <c r="QMR91" s="888"/>
      <c r="QMS91" s="888"/>
      <c r="QMT91" s="888"/>
      <c r="QMU91" s="888"/>
      <c r="QMV91" s="888"/>
      <c r="QMW91" s="888"/>
      <c r="QMX91" s="888"/>
      <c r="QMY91" s="888"/>
      <c r="QMZ91" s="888"/>
      <c r="QNA91" s="888"/>
      <c r="QNB91" s="888"/>
      <c r="QNC91" s="888"/>
      <c r="QND91" s="888"/>
      <c r="QNE91" s="888"/>
      <c r="QNF91" s="888"/>
      <c r="QNG91" s="888"/>
      <c r="QNH91" s="888"/>
      <c r="QNI91" s="888"/>
      <c r="QNJ91" s="888"/>
      <c r="QNK91" s="888"/>
      <c r="QNL91" s="888"/>
      <c r="QNM91" s="888"/>
      <c r="QNN91" s="888"/>
      <c r="QNO91" s="888"/>
      <c r="QNP91" s="888"/>
      <c r="QNQ91" s="888"/>
      <c r="QNR91" s="888"/>
      <c r="QNS91" s="888"/>
      <c r="QNT91" s="888"/>
      <c r="QNU91" s="888"/>
      <c r="QNV91" s="888"/>
      <c r="QNW91" s="888"/>
      <c r="QNX91" s="888"/>
      <c r="QNY91" s="888"/>
      <c r="QNZ91" s="888"/>
      <c r="QOA91" s="888"/>
      <c r="QOB91" s="888"/>
      <c r="QOC91" s="888"/>
      <c r="QOD91" s="888"/>
      <c r="QOE91" s="888"/>
      <c r="QOF91" s="888"/>
      <c r="QOG91" s="888"/>
      <c r="QOH91" s="888"/>
      <c r="QOI91" s="888"/>
      <c r="QOJ91" s="888"/>
      <c r="QOK91" s="888"/>
      <c r="QOL91" s="888"/>
      <c r="QOM91" s="888"/>
      <c r="QON91" s="888"/>
      <c r="QOO91" s="888"/>
      <c r="QOP91" s="888"/>
      <c r="QOQ91" s="888"/>
      <c r="QOR91" s="888"/>
      <c r="QOS91" s="888"/>
      <c r="QOT91" s="888"/>
      <c r="QOU91" s="888"/>
      <c r="QOV91" s="888"/>
      <c r="QOW91" s="888"/>
      <c r="QOX91" s="888"/>
      <c r="QOY91" s="888"/>
      <c r="QOZ91" s="888"/>
      <c r="QPA91" s="888"/>
      <c r="QPB91" s="888"/>
      <c r="QPC91" s="888"/>
      <c r="QPD91" s="888"/>
      <c r="QPE91" s="888"/>
      <c r="QPF91" s="888"/>
      <c r="QPG91" s="888"/>
      <c r="QPH91" s="888"/>
      <c r="QPI91" s="888"/>
      <c r="QPJ91" s="888"/>
      <c r="QPK91" s="888"/>
      <c r="QPL91" s="888"/>
      <c r="QPM91" s="888"/>
      <c r="QPN91" s="888"/>
      <c r="QPO91" s="888"/>
      <c r="QPP91" s="888"/>
      <c r="QPQ91" s="888"/>
      <c r="QPR91" s="888"/>
      <c r="QPS91" s="888"/>
      <c r="QPT91" s="888"/>
      <c r="QPU91" s="888"/>
      <c r="QPV91" s="888"/>
      <c r="QPW91" s="888"/>
      <c r="QPX91" s="888"/>
      <c r="QPY91" s="888"/>
      <c r="QPZ91" s="888"/>
      <c r="QQA91" s="888"/>
      <c r="QQB91" s="888"/>
      <c r="QQC91" s="888"/>
      <c r="QQD91" s="888"/>
      <c r="QQE91" s="888"/>
      <c r="QQF91" s="888"/>
      <c r="QQG91" s="888"/>
      <c r="QQH91" s="888"/>
      <c r="QQI91" s="888"/>
      <c r="QQJ91" s="888"/>
      <c r="QQK91" s="888"/>
      <c r="QQL91" s="888"/>
      <c r="QQM91" s="888"/>
      <c r="QQN91" s="888"/>
      <c r="QQO91" s="888"/>
      <c r="QQP91" s="888"/>
      <c r="QQQ91" s="888"/>
      <c r="QQR91" s="888"/>
      <c r="QQS91" s="888"/>
      <c r="QQT91" s="888"/>
      <c r="QQU91" s="888"/>
      <c r="QQV91" s="888"/>
      <c r="QQW91" s="888"/>
      <c r="QQX91" s="888"/>
      <c r="QQY91" s="888"/>
      <c r="QQZ91" s="888"/>
      <c r="QRA91" s="888"/>
      <c r="QRB91" s="888"/>
      <c r="QRC91" s="888"/>
      <c r="QRD91" s="888"/>
      <c r="QRE91" s="888"/>
      <c r="QRF91" s="888"/>
      <c r="QRG91" s="888"/>
      <c r="QRH91" s="888"/>
      <c r="QRI91" s="888"/>
      <c r="QRJ91" s="888"/>
      <c r="QRK91" s="888"/>
      <c r="QRL91" s="888"/>
      <c r="QRM91" s="888"/>
      <c r="QRN91" s="888"/>
      <c r="QRO91" s="888"/>
      <c r="QRP91" s="888"/>
      <c r="QRQ91" s="888"/>
      <c r="QRR91" s="888"/>
      <c r="QRS91" s="888"/>
      <c r="QRT91" s="888"/>
      <c r="QRU91" s="888"/>
      <c r="QRV91" s="888"/>
      <c r="QRW91" s="888"/>
      <c r="QRX91" s="888"/>
      <c r="QRY91" s="888"/>
      <c r="QRZ91" s="888"/>
      <c r="QSA91" s="888"/>
      <c r="QSB91" s="888"/>
      <c r="QSC91" s="888"/>
      <c r="QSD91" s="888"/>
      <c r="QSE91" s="888"/>
      <c r="QSF91" s="888"/>
      <c r="QSG91" s="888"/>
      <c r="QSH91" s="888"/>
      <c r="QSI91" s="888"/>
      <c r="QSJ91" s="888"/>
      <c r="QSK91" s="888"/>
      <c r="QSL91" s="888"/>
      <c r="QSM91" s="888"/>
      <c r="QSN91" s="888"/>
      <c r="QSO91" s="888"/>
      <c r="QSP91" s="888"/>
      <c r="QSQ91" s="888"/>
      <c r="QSR91" s="888"/>
      <c r="QSS91" s="888"/>
      <c r="QST91" s="888"/>
      <c r="QSU91" s="888"/>
      <c r="QSV91" s="888"/>
      <c r="QSW91" s="888"/>
      <c r="QSX91" s="888"/>
      <c r="QSY91" s="888"/>
      <c r="QSZ91" s="888"/>
      <c r="QTA91" s="888"/>
      <c r="QTB91" s="888"/>
      <c r="QTC91" s="888"/>
      <c r="QTD91" s="888"/>
      <c r="QTE91" s="888"/>
      <c r="QTF91" s="888"/>
      <c r="QTG91" s="888"/>
      <c r="QTH91" s="888"/>
      <c r="QTI91" s="888"/>
      <c r="QTJ91" s="888"/>
      <c r="QTK91" s="888"/>
      <c r="QTL91" s="888"/>
      <c r="QTM91" s="888"/>
      <c r="QTN91" s="888"/>
      <c r="QTO91" s="888"/>
      <c r="QTP91" s="888"/>
      <c r="QTQ91" s="888"/>
      <c r="QTR91" s="888"/>
      <c r="QTS91" s="888"/>
      <c r="QTT91" s="888"/>
      <c r="QTU91" s="888"/>
      <c r="QTV91" s="888"/>
      <c r="QTW91" s="888"/>
      <c r="QTX91" s="888"/>
      <c r="QTY91" s="888"/>
      <c r="QTZ91" s="888"/>
      <c r="QUA91" s="888"/>
      <c r="QUB91" s="888"/>
      <c r="QUC91" s="888"/>
      <c r="QUD91" s="888"/>
      <c r="QUE91" s="888"/>
      <c r="QUF91" s="888"/>
      <c r="QUG91" s="888"/>
      <c r="QUH91" s="888"/>
      <c r="QUI91" s="888"/>
      <c r="QUJ91" s="888"/>
      <c r="QUK91" s="888"/>
      <c r="QUL91" s="888"/>
      <c r="QUM91" s="888"/>
      <c r="QUN91" s="888"/>
      <c r="QUO91" s="888"/>
      <c r="QUP91" s="888"/>
      <c r="QUQ91" s="888"/>
      <c r="QUR91" s="888"/>
      <c r="QUS91" s="888"/>
      <c r="QUT91" s="888"/>
      <c r="QUU91" s="888"/>
      <c r="QUV91" s="888"/>
      <c r="QUW91" s="888"/>
      <c r="QUX91" s="888"/>
      <c r="QUY91" s="888"/>
      <c r="QUZ91" s="888"/>
      <c r="QVA91" s="888"/>
      <c r="QVB91" s="888"/>
      <c r="QVC91" s="888"/>
      <c r="QVD91" s="888"/>
      <c r="QVE91" s="888"/>
      <c r="QVF91" s="888"/>
      <c r="QVG91" s="888"/>
      <c r="QVH91" s="888"/>
      <c r="QVI91" s="888"/>
      <c r="QVJ91" s="888"/>
      <c r="QVK91" s="888"/>
      <c r="QVL91" s="888"/>
      <c r="QVM91" s="888"/>
      <c r="QVN91" s="888"/>
      <c r="QVO91" s="888"/>
      <c r="QVP91" s="888"/>
      <c r="QVQ91" s="888"/>
      <c r="QVR91" s="888"/>
      <c r="QVS91" s="888"/>
      <c r="QVT91" s="888"/>
      <c r="QVU91" s="888"/>
      <c r="QVV91" s="888"/>
      <c r="QVW91" s="888"/>
      <c r="QVX91" s="888"/>
      <c r="QVY91" s="888"/>
      <c r="QVZ91" s="888"/>
      <c r="QWA91" s="888"/>
      <c r="QWB91" s="888"/>
      <c r="QWC91" s="888"/>
      <c r="QWD91" s="888"/>
      <c r="QWE91" s="888"/>
      <c r="QWF91" s="888"/>
      <c r="QWG91" s="888"/>
      <c r="QWH91" s="888"/>
      <c r="QWI91" s="888"/>
      <c r="QWJ91" s="888"/>
      <c r="QWK91" s="888"/>
      <c r="QWL91" s="888"/>
      <c r="QWM91" s="888"/>
      <c r="QWN91" s="888"/>
      <c r="QWO91" s="888"/>
      <c r="QWP91" s="888"/>
      <c r="QWQ91" s="888"/>
      <c r="QWR91" s="888"/>
      <c r="QWS91" s="888"/>
      <c r="QWT91" s="888"/>
      <c r="QWU91" s="888"/>
      <c r="QWV91" s="888"/>
      <c r="QWW91" s="888"/>
      <c r="QWX91" s="888"/>
      <c r="QWY91" s="888"/>
      <c r="QWZ91" s="888"/>
      <c r="QXA91" s="888"/>
      <c r="QXB91" s="888"/>
      <c r="QXC91" s="888"/>
      <c r="QXD91" s="888"/>
      <c r="QXE91" s="888"/>
      <c r="QXF91" s="888"/>
      <c r="QXG91" s="888"/>
      <c r="QXH91" s="888"/>
      <c r="QXI91" s="888"/>
      <c r="QXJ91" s="888"/>
      <c r="QXK91" s="888"/>
      <c r="QXL91" s="888"/>
      <c r="QXM91" s="888"/>
      <c r="QXN91" s="888"/>
      <c r="QXO91" s="888"/>
      <c r="QXP91" s="888"/>
      <c r="QXQ91" s="888"/>
      <c r="QXR91" s="888"/>
      <c r="QXS91" s="888"/>
      <c r="QXT91" s="888"/>
      <c r="QXU91" s="888"/>
      <c r="QXV91" s="888"/>
      <c r="QXW91" s="888"/>
      <c r="QXX91" s="888"/>
      <c r="QXY91" s="888"/>
      <c r="QXZ91" s="888"/>
      <c r="QYA91" s="888"/>
      <c r="QYB91" s="888"/>
      <c r="QYC91" s="888"/>
      <c r="QYD91" s="888"/>
      <c r="QYE91" s="888"/>
      <c r="QYF91" s="888"/>
      <c r="QYG91" s="888"/>
      <c r="QYH91" s="888"/>
      <c r="QYI91" s="888"/>
      <c r="QYJ91" s="888"/>
      <c r="QYK91" s="888"/>
      <c r="QYL91" s="888"/>
      <c r="QYM91" s="888"/>
      <c r="QYN91" s="888"/>
      <c r="QYO91" s="888"/>
      <c r="QYP91" s="888"/>
      <c r="QYQ91" s="888"/>
      <c r="QYR91" s="888"/>
      <c r="QYS91" s="888"/>
      <c r="QYT91" s="888"/>
      <c r="QYU91" s="888"/>
      <c r="QYV91" s="888"/>
      <c r="QYW91" s="888"/>
      <c r="QYX91" s="888"/>
      <c r="QYY91" s="888"/>
      <c r="QYZ91" s="888"/>
      <c r="QZA91" s="888"/>
      <c r="QZB91" s="888"/>
      <c r="QZC91" s="888"/>
      <c r="QZD91" s="888"/>
      <c r="QZE91" s="888"/>
      <c r="QZF91" s="888"/>
      <c r="QZG91" s="888"/>
      <c r="QZH91" s="888"/>
      <c r="QZI91" s="888"/>
      <c r="QZJ91" s="888"/>
      <c r="QZK91" s="888"/>
      <c r="QZL91" s="888"/>
      <c r="QZM91" s="888"/>
      <c r="QZN91" s="888"/>
      <c r="QZO91" s="888"/>
      <c r="QZP91" s="888"/>
      <c r="QZQ91" s="888"/>
      <c r="QZR91" s="888"/>
      <c r="QZS91" s="888"/>
      <c r="QZT91" s="888"/>
      <c r="QZU91" s="888"/>
      <c r="QZV91" s="888"/>
      <c r="QZW91" s="888"/>
      <c r="QZX91" s="888"/>
      <c r="QZY91" s="888"/>
      <c r="QZZ91" s="888"/>
      <c r="RAA91" s="888"/>
      <c r="RAB91" s="888"/>
      <c r="RAC91" s="888"/>
      <c r="RAD91" s="888"/>
      <c r="RAE91" s="888"/>
      <c r="RAF91" s="888"/>
      <c r="RAG91" s="888"/>
      <c r="RAH91" s="888"/>
      <c r="RAI91" s="888"/>
      <c r="RAJ91" s="888"/>
      <c r="RAK91" s="888"/>
      <c r="RAL91" s="888"/>
      <c r="RAM91" s="888"/>
      <c r="RAN91" s="888"/>
      <c r="RAO91" s="888"/>
      <c r="RAP91" s="888"/>
      <c r="RAQ91" s="888"/>
      <c r="RAR91" s="888"/>
      <c r="RAS91" s="888"/>
      <c r="RAT91" s="888"/>
      <c r="RAU91" s="888"/>
      <c r="RAV91" s="888"/>
      <c r="RAW91" s="888"/>
      <c r="RAX91" s="888"/>
      <c r="RAY91" s="888"/>
      <c r="RAZ91" s="888"/>
      <c r="RBA91" s="888"/>
      <c r="RBB91" s="888"/>
      <c r="RBC91" s="888"/>
      <c r="RBD91" s="888"/>
      <c r="RBE91" s="888"/>
      <c r="RBF91" s="888"/>
      <c r="RBG91" s="888"/>
      <c r="RBH91" s="888"/>
      <c r="RBI91" s="888"/>
      <c r="RBJ91" s="888"/>
      <c r="RBK91" s="888"/>
      <c r="RBL91" s="888"/>
      <c r="RBM91" s="888"/>
      <c r="RBN91" s="888"/>
      <c r="RBO91" s="888"/>
      <c r="RBP91" s="888"/>
      <c r="RBQ91" s="888"/>
      <c r="RBR91" s="888"/>
      <c r="RBS91" s="888"/>
      <c r="RBT91" s="888"/>
      <c r="RBU91" s="888"/>
      <c r="RBV91" s="888"/>
      <c r="RBW91" s="888"/>
      <c r="RBX91" s="888"/>
      <c r="RBY91" s="888"/>
      <c r="RBZ91" s="888"/>
      <c r="RCA91" s="888"/>
      <c r="RCB91" s="888"/>
      <c r="RCC91" s="888"/>
      <c r="RCD91" s="888"/>
      <c r="RCE91" s="888"/>
      <c r="RCF91" s="888"/>
      <c r="RCG91" s="888"/>
      <c r="RCH91" s="888"/>
      <c r="RCI91" s="888"/>
      <c r="RCJ91" s="888"/>
      <c r="RCK91" s="888"/>
      <c r="RCL91" s="888"/>
      <c r="RCM91" s="888"/>
      <c r="RCN91" s="888"/>
      <c r="RCO91" s="888"/>
      <c r="RCP91" s="888"/>
      <c r="RCQ91" s="888"/>
      <c r="RCR91" s="888"/>
      <c r="RCS91" s="888"/>
      <c r="RCT91" s="888"/>
      <c r="RCU91" s="888"/>
      <c r="RCV91" s="888"/>
      <c r="RCW91" s="888"/>
      <c r="RCX91" s="888"/>
      <c r="RCY91" s="888"/>
      <c r="RCZ91" s="888"/>
      <c r="RDA91" s="888"/>
      <c r="RDB91" s="888"/>
      <c r="RDC91" s="888"/>
      <c r="RDD91" s="888"/>
      <c r="RDE91" s="888"/>
      <c r="RDF91" s="888"/>
      <c r="RDG91" s="888"/>
      <c r="RDH91" s="888"/>
      <c r="RDI91" s="888"/>
      <c r="RDJ91" s="888"/>
      <c r="RDK91" s="888"/>
      <c r="RDL91" s="888"/>
      <c r="RDM91" s="888"/>
      <c r="RDN91" s="888"/>
      <c r="RDO91" s="888"/>
      <c r="RDP91" s="888"/>
      <c r="RDQ91" s="888"/>
      <c r="RDR91" s="888"/>
      <c r="RDS91" s="888"/>
      <c r="RDT91" s="888"/>
      <c r="RDU91" s="888"/>
      <c r="RDV91" s="888"/>
      <c r="RDW91" s="888"/>
      <c r="RDX91" s="888"/>
      <c r="RDY91" s="888"/>
      <c r="RDZ91" s="888"/>
      <c r="REA91" s="888"/>
      <c r="REB91" s="888"/>
      <c r="REC91" s="888"/>
      <c r="RED91" s="888"/>
      <c r="REE91" s="888"/>
      <c r="REF91" s="888"/>
      <c r="REG91" s="888"/>
      <c r="REH91" s="888"/>
      <c r="REI91" s="888"/>
      <c r="REJ91" s="888"/>
      <c r="REK91" s="888"/>
      <c r="REL91" s="888"/>
      <c r="REM91" s="888"/>
      <c r="REN91" s="888"/>
      <c r="REO91" s="888"/>
      <c r="REP91" s="888"/>
      <c r="REQ91" s="888"/>
      <c r="RER91" s="888"/>
      <c r="RES91" s="888"/>
      <c r="RET91" s="888"/>
      <c r="REU91" s="888"/>
      <c r="REV91" s="888"/>
      <c r="REW91" s="888"/>
      <c r="REX91" s="888"/>
      <c r="REY91" s="888"/>
      <c r="REZ91" s="888"/>
      <c r="RFA91" s="888"/>
      <c r="RFB91" s="888"/>
      <c r="RFC91" s="888"/>
      <c r="RFD91" s="888"/>
      <c r="RFE91" s="888"/>
      <c r="RFF91" s="888"/>
      <c r="RFG91" s="888"/>
      <c r="RFH91" s="888"/>
      <c r="RFI91" s="888"/>
      <c r="RFJ91" s="888"/>
      <c r="RFK91" s="888"/>
      <c r="RFL91" s="888"/>
      <c r="RFM91" s="888"/>
      <c r="RFN91" s="888"/>
      <c r="RFO91" s="888"/>
      <c r="RFP91" s="888"/>
      <c r="RFQ91" s="888"/>
      <c r="RFR91" s="888"/>
      <c r="RFS91" s="888"/>
      <c r="RFT91" s="888"/>
      <c r="RFU91" s="888"/>
      <c r="RFV91" s="888"/>
      <c r="RFW91" s="888"/>
      <c r="RFX91" s="888"/>
      <c r="RFY91" s="888"/>
      <c r="RFZ91" s="888"/>
      <c r="RGA91" s="888"/>
      <c r="RGB91" s="888"/>
      <c r="RGC91" s="888"/>
      <c r="RGD91" s="888"/>
      <c r="RGE91" s="888"/>
      <c r="RGF91" s="888"/>
      <c r="RGG91" s="888"/>
      <c r="RGH91" s="888"/>
      <c r="RGI91" s="888"/>
      <c r="RGJ91" s="888"/>
      <c r="RGK91" s="888"/>
      <c r="RGL91" s="888"/>
      <c r="RGM91" s="888"/>
      <c r="RGN91" s="888"/>
      <c r="RGO91" s="888"/>
      <c r="RGP91" s="888"/>
      <c r="RGQ91" s="888"/>
      <c r="RGR91" s="888"/>
      <c r="RGS91" s="888"/>
      <c r="RGT91" s="888"/>
      <c r="RGU91" s="888"/>
      <c r="RGV91" s="888"/>
      <c r="RGW91" s="888"/>
      <c r="RGX91" s="888"/>
      <c r="RGY91" s="888"/>
      <c r="RGZ91" s="888"/>
      <c r="RHA91" s="888"/>
      <c r="RHB91" s="888"/>
      <c r="RHC91" s="888"/>
      <c r="RHD91" s="888"/>
      <c r="RHE91" s="888"/>
      <c r="RHF91" s="888"/>
      <c r="RHG91" s="888"/>
      <c r="RHH91" s="888"/>
      <c r="RHI91" s="888"/>
      <c r="RHJ91" s="888"/>
      <c r="RHK91" s="888"/>
      <c r="RHL91" s="888"/>
      <c r="RHM91" s="888"/>
      <c r="RHN91" s="888"/>
      <c r="RHO91" s="888"/>
      <c r="RHP91" s="888"/>
      <c r="RHQ91" s="888"/>
      <c r="RHR91" s="888"/>
      <c r="RHS91" s="888"/>
      <c r="RHT91" s="888"/>
      <c r="RHU91" s="888"/>
      <c r="RHV91" s="888"/>
      <c r="RHW91" s="888"/>
      <c r="RHX91" s="888"/>
      <c r="RHY91" s="888"/>
      <c r="RHZ91" s="888"/>
      <c r="RIA91" s="888"/>
      <c r="RIB91" s="888"/>
      <c r="RIC91" s="888"/>
      <c r="RID91" s="888"/>
      <c r="RIE91" s="888"/>
      <c r="RIF91" s="888"/>
      <c r="RIG91" s="888"/>
      <c r="RIH91" s="888"/>
      <c r="RII91" s="888"/>
      <c r="RIJ91" s="888"/>
      <c r="RIK91" s="888"/>
      <c r="RIL91" s="888"/>
      <c r="RIM91" s="888"/>
      <c r="RIN91" s="888"/>
      <c r="RIO91" s="888"/>
      <c r="RIP91" s="888"/>
      <c r="RIQ91" s="888"/>
      <c r="RIR91" s="888"/>
      <c r="RIS91" s="888"/>
      <c r="RIT91" s="888"/>
      <c r="RIU91" s="888"/>
      <c r="RIV91" s="888"/>
      <c r="RIW91" s="888"/>
      <c r="RIX91" s="888"/>
      <c r="RIY91" s="888"/>
      <c r="RIZ91" s="888"/>
      <c r="RJA91" s="888"/>
      <c r="RJB91" s="888"/>
      <c r="RJC91" s="888"/>
      <c r="RJD91" s="888"/>
      <c r="RJE91" s="888"/>
      <c r="RJF91" s="888"/>
      <c r="RJG91" s="888"/>
      <c r="RJH91" s="888"/>
      <c r="RJI91" s="888"/>
      <c r="RJJ91" s="888"/>
      <c r="RJK91" s="888"/>
      <c r="RJL91" s="888"/>
      <c r="RJM91" s="888"/>
      <c r="RJN91" s="888"/>
      <c r="RJO91" s="888"/>
      <c r="RJP91" s="888"/>
      <c r="RJQ91" s="888"/>
      <c r="RJR91" s="888"/>
      <c r="RJS91" s="888"/>
      <c r="RJT91" s="888"/>
      <c r="RJU91" s="888"/>
      <c r="RJV91" s="888"/>
      <c r="RJW91" s="888"/>
      <c r="RJX91" s="888"/>
      <c r="RJY91" s="888"/>
      <c r="RJZ91" s="888"/>
      <c r="RKA91" s="888"/>
      <c r="RKB91" s="888"/>
      <c r="RKC91" s="888"/>
      <c r="RKD91" s="888"/>
      <c r="RKE91" s="888"/>
      <c r="RKF91" s="888"/>
      <c r="RKG91" s="888"/>
      <c r="RKH91" s="888"/>
      <c r="RKI91" s="888"/>
      <c r="RKJ91" s="888"/>
      <c r="RKK91" s="888"/>
      <c r="RKL91" s="888"/>
      <c r="RKM91" s="888"/>
      <c r="RKN91" s="888"/>
      <c r="RKO91" s="888"/>
      <c r="RKP91" s="888"/>
      <c r="RKQ91" s="888"/>
      <c r="RKR91" s="888"/>
      <c r="RKS91" s="888"/>
      <c r="RKT91" s="888"/>
      <c r="RKU91" s="888"/>
      <c r="RKV91" s="888"/>
      <c r="RKW91" s="888"/>
      <c r="RKX91" s="888"/>
      <c r="RKY91" s="888"/>
      <c r="RKZ91" s="888"/>
      <c r="RLA91" s="888"/>
      <c r="RLB91" s="888"/>
      <c r="RLC91" s="888"/>
      <c r="RLD91" s="888"/>
      <c r="RLE91" s="888"/>
      <c r="RLF91" s="888"/>
      <c r="RLG91" s="888"/>
      <c r="RLH91" s="888"/>
      <c r="RLI91" s="888"/>
      <c r="RLJ91" s="888"/>
      <c r="RLK91" s="888"/>
      <c r="RLL91" s="888"/>
      <c r="RLM91" s="888"/>
      <c r="RLN91" s="888"/>
      <c r="RLO91" s="888"/>
      <c r="RLP91" s="888"/>
      <c r="RLQ91" s="888"/>
      <c r="RLR91" s="888"/>
      <c r="RLS91" s="888"/>
      <c r="RLT91" s="888"/>
      <c r="RLU91" s="888"/>
      <c r="RLV91" s="888"/>
      <c r="RLW91" s="888"/>
      <c r="RLX91" s="888"/>
      <c r="RLY91" s="888"/>
      <c r="RLZ91" s="888"/>
      <c r="RMA91" s="888"/>
      <c r="RMB91" s="888"/>
      <c r="RMC91" s="888"/>
      <c r="RMD91" s="888"/>
      <c r="RME91" s="888"/>
      <c r="RMF91" s="888"/>
      <c r="RMG91" s="888"/>
      <c r="RMH91" s="888"/>
      <c r="RMI91" s="888"/>
      <c r="RMJ91" s="888"/>
      <c r="RMK91" s="888"/>
      <c r="RML91" s="888"/>
      <c r="RMM91" s="888"/>
      <c r="RMN91" s="888"/>
      <c r="RMO91" s="888"/>
      <c r="RMP91" s="888"/>
      <c r="RMQ91" s="888"/>
      <c r="RMR91" s="888"/>
      <c r="RMS91" s="888"/>
      <c r="RMT91" s="888"/>
      <c r="RMU91" s="888"/>
      <c r="RMV91" s="888"/>
      <c r="RMW91" s="888"/>
      <c r="RMX91" s="888"/>
      <c r="RMY91" s="888"/>
      <c r="RMZ91" s="888"/>
      <c r="RNA91" s="888"/>
      <c r="RNB91" s="888"/>
      <c r="RNC91" s="888"/>
      <c r="RND91" s="888"/>
      <c r="RNE91" s="888"/>
      <c r="RNF91" s="888"/>
      <c r="RNG91" s="888"/>
      <c r="RNH91" s="888"/>
      <c r="RNI91" s="888"/>
      <c r="RNJ91" s="888"/>
      <c r="RNK91" s="888"/>
      <c r="RNL91" s="888"/>
      <c r="RNM91" s="888"/>
      <c r="RNN91" s="888"/>
      <c r="RNO91" s="888"/>
      <c r="RNP91" s="888"/>
      <c r="RNQ91" s="888"/>
      <c r="RNR91" s="888"/>
      <c r="RNS91" s="888"/>
      <c r="RNT91" s="888"/>
      <c r="RNU91" s="888"/>
      <c r="RNV91" s="888"/>
      <c r="RNW91" s="888"/>
      <c r="RNX91" s="888"/>
      <c r="RNY91" s="888"/>
      <c r="RNZ91" s="888"/>
      <c r="ROA91" s="888"/>
      <c r="ROB91" s="888"/>
      <c r="ROC91" s="888"/>
      <c r="ROD91" s="888"/>
      <c r="ROE91" s="888"/>
      <c r="ROF91" s="888"/>
      <c r="ROG91" s="888"/>
      <c r="ROH91" s="888"/>
      <c r="ROI91" s="888"/>
      <c r="ROJ91" s="888"/>
      <c r="ROK91" s="888"/>
      <c r="ROL91" s="888"/>
      <c r="ROM91" s="888"/>
      <c r="RON91" s="888"/>
      <c r="ROO91" s="888"/>
      <c r="ROP91" s="888"/>
      <c r="ROQ91" s="888"/>
      <c r="ROR91" s="888"/>
      <c r="ROS91" s="888"/>
      <c r="ROT91" s="888"/>
      <c r="ROU91" s="888"/>
      <c r="ROV91" s="888"/>
      <c r="ROW91" s="888"/>
      <c r="ROX91" s="888"/>
      <c r="ROY91" s="888"/>
      <c r="ROZ91" s="888"/>
      <c r="RPA91" s="888"/>
      <c r="RPB91" s="888"/>
      <c r="RPC91" s="888"/>
      <c r="RPD91" s="888"/>
      <c r="RPE91" s="888"/>
      <c r="RPF91" s="888"/>
      <c r="RPG91" s="888"/>
      <c r="RPH91" s="888"/>
      <c r="RPI91" s="888"/>
      <c r="RPJ91" s="888"/>
      <c r="RPK91" s="888"/>
      <c r="RPL91" s="888"/>
      <c r="RPM91" s="888"/>
      <c r="RPN91" s="888"/>
      <c r="RPO91" s="888"/>
      <c r="RPP91" s="888"/>
      <c r="RPQ91" s="888"/>
      <c r="RPR91" s="888"/>
      <c r="RPS91" s="888"/>
      <c r="RPT91" s="888"/>
      <c r="RPU91" s="888"/>
      <c r="RPV91" s="888"/>
      <c r="RPW91" s="888"/>
      <c r="RPX91" s="888"/>
      <c r="RPY91" s="888"/>
      <c r="RPZ91" s="888"/>
      <c r="RQA91" s="888"/>
      <c r="RQB91" s="888"/>
      <c r="RQC91" s="888"/>
      <c r="RQD91" s="888"/>
      <c r="RQE91" s="888"/>
      <c r="RQF91" s="888"/>
      <c r="RQG91" s="888"/>
      <c r="RQH91" s="888"/>
      <c r="RQI91" s="888"/>
      <c r="RQJ91" s="888"/>
      <c r="RQK91" s="888"/>
      <c r="RQL91" s="888"/>
      <c r="RQM91" s="888"/>
      <c r="RQN91" s="888"/>
      <c r="RQO91" s="888"/>
      <c r="RQP91" s="888"/>
      <c r="RQQ91" s="888"/>
      <c r="RQR91" s="888"/>
      <c r="RQS91" s="888"/>
      <c r="RQT91" s="888"/>
      <c r="RQU91" s="888"/>
      <c r="RQV91" s="888"/>
      <c r="RQW91" s="888"/>
      <c r="RQX91" s="888"/>
      <c r="RQY91" s="888"/>
      <c r="RQZ91" s="888"/>
      <c r="RRA91" s="888"/>
      <c r="RRB91" s="888"/>
      <c r="RRC91" s="888"/>
      <c r="RRD91" s="888"/>
      <c r="RRE91" s="888"/>
      <c r="RRF91" s="888"/>
      <c r="RRG91" s="888"/>
      <c r="RRH91" s="888"/>
      <c r="RRI91" s="888"/>
      <c r="RRJ91" s="888"/>
      <c r="RRK91" s="888"/>
      <c r="RRL91" s="888"/>
      <c r="RRM91" s="888"/>
      <c r="RRN91" s="888"/>
      <c r="RRO91" s="888"/>
      <c r="RRP91" s="888"/>
      <c r="RRQ91" s="888"/>
      <c r="RRR91" s="888"/>
      <c r="RRS91" s="888"/>
      <c r="RRT91" s="888"/>
      <c r="RRU91" s="888"/>
      <c r="RRV91" s="888"/>
      <c r="RRW91" s="888"/>
      <c r="RRX91" s="888"/>
      <c r="RRY91" s="888"/>
      <c r="RRZ91" s="888"/>
      <c r="RSA91" s="888"/>
      <c r="RSB91" s="888"/>
      <c r="RSC91" s="888"/>
      <c r="RSD91" s="888"/>
      <c r="RSE91" s="888"/>
      <c r="RSF91" s="888"/>
      <c r="RSG91" s="888"/>
      <c r="RSH91" s="888"/>
      <c r="RSI91" s="888"/>
      <c r="RSJ91" s="888"/>
      <c r="RSK91" s="888"/>
      <c r="RSL91" s="888"/>
      <c r="RSM91" s="888"/>
      <c r="RSN91" s="888"/>
      <c r="RSO91" s="888"/>
      <c r="RSP91" s="888"/>
      <c r="RSQ91" s="888"/>
      <c r="RSR91" s="888"/>
      <c r="RSS91" s="888"/>
      <c r="RST91" s="888"/>
      <c r="RSU91" s="888"/>
      <c r="RSV91" s="888"/>
      <c r="RSW91" s="888"/>
      <c r="RSX91" s="888"/>
      <c r="RSY91" s="888"/>
      <c r="RSZ91" s="888"/>
      <c r="RTA91" s="888"/>
      <c r="RTB91" s="888"/>
      <c r="RTC91" s="888"/>
      <c r="RTD91" s="888"/>
      <c r="RTE91" s="888"/>
      <c r="RTF91" s="888"/>
      <c r="RTG91" s="888"/>
      <c r="RTH91" s="888"/>
      <c r="RTI91" s="888"/>
      <c r="RTJ91" s="888"/>
      <c r="RTK91" s="888"/>
      <c r="RTL91" s="888"/>
      <c r="RTM91" s="888"/>
      <c r="RTN91" s="888"/>
      <c r="RTO91" s="888"/>
      <c r="RTP91" s="888"/>
      <c r="RTQ91" s="888"/>
      <c r="RTR91" s="888"/>
      <c r="RTS91" s="888"/>
      <c r="RTT91" s="888"/>
      <c r="RTU91" s="888"/>
      <c r="RTV91" s="888"/>
      <c r="RTW91" s="888"/>
      <c r="RTX91" s="888"/>
      <c r="RTY91" s="888"/>
      <c r="RTZ91" s="888"/>
      <c r="RUA91" s="888"/>
      <c r="RUB91" s="888"/>
      <c r="RUC91" s="888"/>
      <c r="RUD91" s="888"/>
      <c r="RUE91" s="888"/>
      <c r="RUF91" s="888"/>
      <c r="RUG91" s="888"/>
      <c r="RUH91" s="888"/>
      <c r="RUI91" s="888"/>
      <c r="RUJ91" s="888"/>
      <c r="RUK91" s="888"/>
      <c r="RUL91" s="888"/>
      <c r="RUM91" s="888"/>
      <c r="RUN91" s="888"/>
      <c r="RUO91" s="888"/>
      <c r="RUP91" s="888"/>
      <c r="RUQ91" s="888"/>
      <c r="RUR91" s="888"/>
      <c r="RUS91" s="888"/>
      <c r="RUT91" s="888"/>
      <c r="RUU91" s="888"/>
      <c r="RUV91" s="888"/>
      <c r="RUW91" s="888"/>
      <c r="RUX91" s="888"/>
      <c r="RUY91" s="888"/>
      <c r="RUZ91" s="888"/>
      <c r="RVA91" s="888"/>
      <c r="RVB91" s="888"/>
      <c r="RVC91" s="888"/>
      <c r="RVD91" s="888"/>
      <c r="RVE91" s="888"/>
      <c r="RVF91" s="888"/>
      <c r="RVG91" s="888"/>
      <c r="RVH91" s="888"/>
      <c r="RVI91" s="888"/>
      <c r="RVJ91" s="888"/>
      <c r="RVK91" s="888"/>
      <c r="RVL91" s="888"/>
      <c r="RVM91" s="888"/>
      <c r="RVN91" s="888"/>
      <c r="RVO91" s="888"/>
      <c r="RVP91" s="888"/>
      <c r="RVQ91" s="888"/>
      <c r="RVR91" s="888"/>
      <c r="RVS91" s="888"/>
      <c r="RVT91" s="888"/>
      <c r="RVU91" s="888"/>
      <c r="RVV91" s="888"/>
      <c r="RVW91" s="888"/>
      <c r="RVX91" s="888"/>
      <c r="RVY91" s="888"/>
      <c r="RVZ91" s="888"/>
      <c r="RWA91" s="888"/>
      <c r="RWB91" s="888"/>
      <c r="RWC91" s="888"/>
      <c r="RWD91" s="888"/>
      <c r="RWE91" s="888"/>
      <c r="RWF91" s="888"/>
      <c r="RWG91" s="888"/>
      <c r="RWH91" s="888"/>
      <c r="RWI91" s="888"/>
      <c r="RWJ91" s="888"/>
      <c r="RWK91" s="888"/>
      <c r="RWL91" s="888"/>
      <c r="RWM91" s="888"/>
      <c r="RWN91" s="888"/>
      <c r="RWO91" s="888"/>
      <c r="RWP91" s="888"/>
      <c r="RWQ91" s="888"/>
      <c r="RWR91" s="888"/>
      <c r="RWS91" s="888"/>
      <c r="RWT91" s="888"/>
      <c r="RWU91" s="888"/>
      <c r="RWV91" s="888"/>
      <c r="RWW91" s="888"/>
      <c r="RWX91" s="888"/>
      <c r="RWY91" s="888"/>
      <c r="RWZ91" s="888"/>
      <c r="RXA91" s="888"/>
      <c r="RXB91" s="888"/>
      <c r="RXC91" s="888"/>
      <c r="RXD91" s="888"/>
      <c r="RXE91" s="888"/>
      <c r="RXF91" s="888"/>
      <c r="RXG91" s="888"/>
      <c r="RXH91" s="888"/>
      <c r="RXI91" s="888"/>
      <c r="RXJ91" s="888"/>
      <c r="RXK91" s="888"/>
      <c r="RXL91" s="888"/>
      <c r="RXM91" s="888"/>
      <c r="RXN91" s="888"/>
      <c r="RXO91" s="888"/>
      <c r="RXP91" s="888"/>
      <c r="RXQ91" s="888"/>
      <c r="RXR91" s="888"/>
      <c r="RXS91" s="888"/>
      <c r="RXT91" s="888"/>
      <c r="RXU91" s="888"/>
      <c r="RXV91" s="888"/>
      <c r="RXW91" s="888"/>
      <c r="RXX91" s="888"/>
      <c r="RXY91" s="888"/>
      <c r="RXZ91" s="888"/>
      <c r="RYA91" s="888"/>
      <c r="RYB91" s="888"/>
      <c r="RYC91" s="888"/>
      <c r="RYD91" s="888"/>
      <c r="RYE91" s="888"/>
      <c r="RYF91" s="888"/>
      <c r="RYG91" s="888"/>
      <c r="RYH91" s="888"/>
      <c r="RYI91" s="888"/>
      <c r="RYJ91" s="888"/>
      <c r="RYK91" s="888"/>
      <c r="RYL91" s="888"/>
      <c r="RYM91" s="888"/>
      <c r="RYN91" s="888"/>
      <c r="RYO91" s="888"/>
      <c r="RYP91" s="888"/>
      <c r="RYQ91" s="888"/>
      <c r="RYR91" s="888"/>
      <c r="RYS91" s="888"/>
      <c r="RYT91" s="888"/>
      <c r="RYU91" s="888"/>
      <c r="RYV91" s="888"/>
      <c r="RYW91" s="888"/>
      <c r="RYX91" s="888"/>
      <c r="RYY91" s="888"/>
      <c r="RYZ91" s="888"/>
      <c r="RZA91" s="888"/>
      <c r="RZB91" s="888"/>
      <c r="RZC91" s="888"/>
      <c r="RZD91" s="888"/>
      <c r="RZE91" s="888"/>
      <c r="RZF91" s="888"/>
      <c r="RZG91" s="888"/>
      <c r="RZH91" s="888"/>
      <c r="RZI91" s="888"/>
      <c r="RZJ91" s="888"/>
      <c r="RZK91" s="888"/>
      <c r="RZL91" s="888"/>
      <c r="RZM91" s="888"/>
      <c r="RZN91" s="888"/>
      <c r="RZO91" s="888"/>
      <c r="RZP91" s="888"/>
      <c r="RZQ91" s="888"/>
      <c r="RZR91" s="888"/>
      <c r="RZS91" s="888"/>
      <c r="RZT91" s="888"/>
      <c r="RZU91" s="888"/>
      <c r="RZV91" s="888"/>
      <c r="RZW91" s="888"/>
      <c r="RZX91" s="888"/>
      <c r="RZY91" s="888"/>
      <c r="RZZ91" s="888"/>
      <c r="SAA91" s="888"/>
      <c r="SAB91" s="888"/>
      <c r="SAC91" s="888"/>
      <c r="SAD91" s="888"/>
      <c r="SAE91" s="888"/>
      <c r="SAF91" s="888"/>
      <c r="SAG91" s="888"/>
      <c r="SAH91" s="888"/>
      <c r="SAI91" s="888"/>
      <c r="SAJ91" s="888"/>
      <c r="SAK91" s="888"/>
      <c r="SAL91" s="888"/>
      <c r="SAM91" s="888"/>
      <c r="SAN91" s="888"/>
      <c r="SAO91" s="888"/>
      <c r="SAP91" s="888"/>
      <c r="SAQ91" s="888"/>
      <c r="SAR91" s="888"/>
      <c r="SAS91" s="888"/>
      <c r="SAT91" s="888"/>
      <c r="SAU91" s="888"/>
      <c r="SAV91" s="888"/>
      <c r="SAW91" s="888"/>
      <c r="SAX91" s="888"/>
      <c r="SAY91" s="888"/>
      <c r="SAZ91" s="888"/>
      <c r="SBA91" s="888"/>
      <c r="SBB91" s="888"/>
      <c r="SBC91" s="888"/>
      <c r="SBD91" s="888"/>
      <c r="SBE91" s="888"/>
      <c r="SBF91" s="888"/>
      <c r="SBG91" s="888"/>
      <c r="SBH91" s="888"/>
      <c r="SBI91" s="888"/>
      <c r="SBJ91" s="888"/>
      <c r="SBK91" s="888"/>
      <c r="SBL91" s="888"/>
      <c r="SBM91" s="888"/>
      <c r="SBN91" s="888"/>
      <c r="SBO91" s="888"/>
      <c r="SBP91" s="888"/>
      <c r="SBQ91" s="888"/>
      <c r="SBR91" s="888"/>
      <c r="SBS91" s="888"/>
      <c r="SBT91" s="888"/>
      <c r="SBU91" s="888"/>
      <c r="SBV91" s="888"/>
      <c r="SBW91" s="888"/>
      <c r="SBX91" s="888"/>
      <c r="SBY91" s="888"/>
      <c r="SBZ91" s="888"/>
      <c r="SCA91" s="888"/>
      <c r="SCB91" s="888"/>
      <c r="SCC91" s="888"/>
      <c r="SCD91" s="888"/>
      <c r="SCE91" s="888"/>
      <c r="SCF91" s="888"/>
      <c r="SCG91" s="888"/>
      <c r="SCH91" s="888"/>
      <c r="SCI91" s="888"/>
      <c r="SCJ91" s="888"/>
      <c r="SCK91" s="888"/>
      <c r="SCL91" s="888"/>
      <c r="SCM91" s="888"/>
      <c r="SCN91" s="888"/>
      <c r="SCO91" s="888"/>
      <c r="SCP91" s="888"/>
      <c r="SCQ91" s="888"/>
      <c r="SCR91" s="888"/>
      <c r="SCS91" s="888"/>
      <c r="SCT91" s="888"/>
      <c r="SCU91" s="888"/>
      <c r="SCV91" s="888"/>
      <c r="SCW91" s="888"/>
      <c r="SCX91" s="888"/>
      <c r="SCY91" s="888"/>
      <c r="SCZ91" s="888"/>
      <c r="SDA91" s="888"/>
      <c r="SDB91" s="888"/>
      <c r="SDC91" s="888"/>
      <c r="SDD91" s="888"/>
      <c r="SDE91" s="888"/>
      <c r="SDF91" s="888"/>
      <c r="SDG91" s="888"/>
      <c r="SDH91" s="888"/>
      <c r="SDI91" s="888"/>
      <c r="SDJ91" s="888"/>
      <c r="SDK91" s="888"/>
      <c r="SDL91" s="888"/>
      <c r="SDM91" s="888"/>
      <c r="SDN91" s="888"/>
      <c r="SDO91" s="888"/>
      <c r="SDP91" s="888"/>
      <c r="SDQ91" s="888"/>
      <c r="SDR91" s="888"/>
      <c r="SDS91" s="888"/>
      <c r="SDT91" s="888"/>
      <c r="SDU91" s="888"/>
      <c r="SDV91" s="888"/>
      <c r="SDW91" s="888"/>
      <c r="SDX91" s="888"/>
      <c r="SDY91" s="888"/>
      <c r="SDZ91" s="888"/>
      <c r="SEA91" s="888"/>
      <c r="SEB91" s="888"/>
      <c r="SEC91" s="888"/>
      <c r="SED91" s="888"/>
      <c r="SEE91" s="888"/>
      <c r="SEF91" s="888"/>
      <c r="SEG91" s="888"/>
      <c r="SEH91" s="888"/>
      <c r="SEI91" s="888"/>
      <c r="SEJ91" s="888"/>
      <c r="SEK91" s="888"/>
      <c r="SEL91" s="888"/>
      <c r="SEM91" s="888"/>
      <c r="SEN91" s="888"/>
      <c r="SEO91" s="888"/>
      <c r="SEP91" s="888"/>
      <c r="SEQ91" s="888"/>
      <c r="SER91" s="888"/>
      <c r="SES91" s="888"/>
      <c r="SET91" s="888"/>
      <c r="SEU91" s="888"/>
      <c r="SEV91" s="888"/>
      <c r="SEW91" s="888"/>
      <c r="SEX91" s="888"/>
      <c r="SEY91" s="888"/>
      <c r="SEZ91" s="888"/>
      <c r="SFA91" s="888"/>
      <c r="SFB91" s="888"/>
      <c r="SFC91" s="888"/>
      <c r="SFD91" s="888"/>
      <c r="SFE91" s="888"/>
      <c r="SFF91" s="888"/>
      <c r="SFG91" s="888"/>
      <c r="SFH91" s="888"/>
      <c r="SFI91" s="888"/>
      <c r="SFJ91" s="888"/>
      <c r="SFK91" s="888"/>
      <c r="SFL91" s="888"/>
      <c r="SFM91" s="888"/>
      <c r="SFN91" s="888"/>
      <c r="SFO91" s="888"/>
      <c r="SFP91" s="888"/>
      <c r="SFQ91" s="888"/>
      <c r="SFR91" s="888"/>
      <c r="SFS91" s="888"/>
      <c r="SFT91" s="888"/>
      <c r="SFU91" s="888"/>
      <c r="SFV91" s="888"/>
      <c r="SFW91" s="888"/>
      <c r="SFX91" s="888"/>
      <c r="SFY91" s="888"/>
      <c r="SFZ91" s="888"/>
      <c r="SGA91" s="888"/>
      <c r="SGB91" s="888"/>
      <c r="SGC91" s="888"/>
      <c r="SGD91" s="888"/>
      <c r="SGE91" s="888"/>
      <c r="SGF91" s="888"/>
      <c r="SGG91" s="888"/>
      <c r="SGH91" s="888"/>
      <c r="SGI91" s="888"/>
      <c r="SGJ91" s="888"/>
      <c r="SGK91" s="888"/>
      <c r="SGL91" s="888"/>
      <c r="SGM91" s="888"/>
      <c r="SGN91" s="888"/>
      <c r="SGO91" s="888"/>
      <c r="SGP91" s="888"/>
      <c r="SGQ91" s="888"/>
      <c r="SGR91" s="888"/>
      <c r="SGS91" s="888"/>
      <c r="SGT91" s="888"/>
      <c r="SGU91" s="888"/>
      <c r="SGV91" s="888"/>
      <c r="SGW91" s="888"/>
      <c r="SGX91" s="888"/>
      <c r="SGY91" s="888"/>
      <c r="SGZ91" s="888"/>
      <c r="SHA91" s="888"/>
      <c r="SHB91" s="888"/>
      <c r="SHC91" s="888"/>
      <c r="SHD91" s="888"/>
      <c r="SHE91" s="888"/>
      <c r="SHF91" s="888"/>
      <c r="SHG91" s="888"/>
      <c r="SHH91" s="888"/>
      <c r="SHI91" s="888"/>
      <c r="SHJ91" s="888"/>
      <c r="SHK91" s="888"/>
      <c r="SHL91" s="888"/>
      <c r="SHM91" s="888"/>
      <c r="SHN91" s="888"/>
      <c r="SHO91" s="888"/>
      <c r="SHP91" s="888"/>
      <c r="SHQ91" s="888"/>
      <c r="SHR91" s="888"/>
      <c r="SHS91" s="888"/>
      <c r="SHT91" s="888"/>
      <c r="SHU91" s="888"/>
      <c r="SHV91" s="888"/>
      <c r="SHW91" s="888"/>
      <c r="SHX91" s="888"/>
      <c r="SHY91" s="888"/>
      <c r="SHZ91" s="888"/>
      <c r="SIA91" s="888"/>
      <c r="SIB91" s="888"/>
      <c r="SIC91" s="888"/>
      <c r="SID91" s="888"/>
      <c r="SIE91" s="888"/>
      <c r="SIF91" s="888"/>
      <c r="SIG91" s="888"/>
      <c r="SIH91" s="888"/>
      <c r="SII91" s="888"/>
      <c r="SIJ91" s="888"/>
      <c r="SIK91" s="888"/>
      <c r="SIL91" s="888"/>
      <c r="SIM91" s="888"/>
      <c r="SIN91" s="888"/>
      <c r="SIO91" s="888"/>
      <c r="SIP91" s="888"/>
      <c r="SIQ91" s="888"/>
      <c r="SIR91" s="888"/>
      <c r="SIS91" s="888"/>
      <c r="SIT91" s="888"/>
      <c r="SIU91" s="888"/>
      <c r="SIV91" s="888"/>
      <c r="SIW91" s="888"/>
      <c r="SIX91" s="888"/>
      <c r="SIY91" s="888"/>
      <c r="SIZ91" s="888"/>
      <c r="SJA91" s="888"/>
      <c r="SJB91" s="888"/>
      <c r="SJC91" s="888"/>
      <c r="SJD91" s="888"/>
      <c r="SJE91" s="888"/>
      <c r="SJF91" s="888"/>
      <c r="SJG91" s="888"/>
      <c r="SJH91" s="888"/>
      <c r="SJI91" s="888"/>
      <c r="SJJ91" s="888"/>
      <c r="SJK91" s="888"/>
      <c r="SJL91" s="888"/>
      <c r="SJM91" s="888"/>
      <c r="SJN91" s="888"/>
      <c r="SJO91" s="888"/>
      <c r="SJP91" s="888"/>
      <c r="SJQ91" s="888"/>
      <c r="SJR91" s="888"/>
      <c r="SJS91" s="888"/>
      <c r="SJT91" s="888"/>
      <c r="SJU91" s="888"/>
      <c r="SJV91" s="888"/>
      <c r="SJW91" s="888"/>
      <c r="SJX91" s="888"/>
      <c r="SJY91" s="888"/>
      <c r="SJZ91" s="888"/>
      <c r="SKA91" s="888"/>
      <c r="SKB91" s="888"/>
      <c r="SKC91" s="888"/>
      <c r="SKD91" s="888"/>
      <c r="SKE91" s="888"/>
      <c r="SKF91" s="888"/>
      <c r="SKG91" s="888"/>
      <c r="SKH91" s="888"/>
      <c r="SKI91" s="888"/>
      <c r="SKJ91" s="888"/>
      <c r="SKK91" s="888"/>
      <c r="SKL91" s="888"/>
      <c r="SKM91" s="888"/>
      <c r="SKN91" s="888"/>
      <c r="SKO91" s="888"/>
      <c r="SKP91" s="888"/>
      <c r="SKQ91" s="888"/>
      <c r="SKR91" s="888"/>
      <c r="SKS91" s="888"/>
      <c r="SKT91" s="888"/>
      <c r="SKU91" s="888"/>
      <c r="SKV91" s="888"/>
      <c r="SKW91" s="888"/>
      <c r="SKX91" s="888"/>
      <c r="SKY91" s="888"/>
      <c r="SKZ91" s="888"/>
      <c r="SLA91" s="888"/>
      <c r="SLB91" s="888"/>
      <c r="SLC91" s="888"/>
      <c r="SLD91" s="888"/>
      <c r="SLE91" s="888"/>
      <c r="SLF91" s="888"/>
      <c r="SLG91" s="888"/>
      <c r="SLH91" s="888"/>
      <c r="SLI91" s="888"/>
      <c r="SLJ91" s="888"/>
      <c r="SLK91" s="888"/>
      <c r="SLL91" s="888"/>
      <c r="SLM91" s="888"/>
      <c r="SLN91" s="888"/>
      <c r="SLO91" s="888"/>
      <c r="SLP91" s="888"/>
      <c r="SLQ91" s="888"/>
      <c r="SLR91" s="888"/>
      <c r="SLS91" s="888"/>
      <c r="SLT91" s="888"/>
      <c r="SLU91" s="888"/>
      <c r="SLV91" s="888"/>
      <c r="SLW91" s="888"/>
      <c r="SLX91" s="888"/>
      <c r="SLY91" s="888"/>
      <c r="SLZ91" s="888"/>
      <c r="SMA91" s="888"/>
      <c r="SMB91" s="888"/>
      <c r="SMC91" s="888"/>
      <c r="SMD91" s="888"/>
      <c r="SME91" s="888"/>
      <c r="SMF91" s="888"/>
      <c r="SMG91" s="888"/>
      <c r="SMH91" s="888"/>
      <c r="SMI91" s="888"/>
      <c r="SMJ91" s="888"/>
      <c r="SMK91" s="888"/>
      <c r="SML91" s="888"/>
      <c r="SMM91" s="888"/>
      <c r="SMN91" s="888"/>
      <c r="SMO91" s="888"/>
      <c r="SMP91" s="888"/>
      <c r="SMQ91" s="888"/>
      <c r="SMR91" s="888"/>
      <c r="SMS91" s="888"/>
      <c r="SMT91" s="888"/>
      <c r="SMU91" s="888"/>
      <c r="SMV91" s="888"/>
      <c r="SMW91" s="888"/>
      <c r="SMX91" s="888"/>
      <c r="SMY91" s="888"/>
      <c r="SMZ91" s="888"/>
      <c r="SNA91" s="888"/>
      <c r="SNB91" s="888"/>
      <c r="SNC91" s="888"/>
      <c r="SND91" s="888"/>
      <c r="SNE91" s="888"/>
      <c r="SNF91" s="888"/>
      <c r="SNG91" s="888"/>
      <c r="SNH91" s="888"/>
      <c r="SNI91" s="888"/>
      <c r="SNJ91" s="888"/>
      <c r="SNK91" s="888"/>
      <c r="SNL91" s="888"/>
      <c r="SNM91" s="888"/>
      <c r="SNN91" s="888"/>
      <c r="SNO91" s="888"/>
      <c r="SNP91" s="888"/>
      <c r="SNQ91" s="888"/>
      <c r="SNR91" s="888"/>
      <c r="SNS91" s="888"/>
      <c r="SNT91" s="888"/>
      <c r="SNU91" s="888"/>
      <c r="SNV91" s="888"/>
      <c r="SNW91" s="888"/>
      <c r="SNX91" s="888"/>
      <c r="SNY91" s="888"/>
      <c r="SNZ91" s="888"/>
      <c r="SOA91" s="888"/>
      <c r="SOB91" s="888"/>
      <c r="SOC91" s="888"/>
      <c r="SOD91" s="888"/>
      <c r="SOE91" s="888"/>
      <c r="SOF91" s="888"/>
      <c r="SOG91" s="888"/>
      <c r="SOH91" s="888"/>
      <c r="SOI91" s="888"/>
      <c r="SOJ91" s="888"/>
      <c r="SOK91" s="888"/>
      <c r="SOL91" s="888"/>
      <c r="SOM91" s="888"/>
      <c r="SON91" s="888"/>
      <c r="SOO91" s="888"/>
      <c r="SOP91" s="888"/>
      <c r="SOQ91" s="888"/>
      <c r="SOR91" s="888"/>
      <c r="SOS91" s="888"/>
      <c r="SOT91" s="888"/>
      <c r="SOU91" s="888"/>
      <c r="SOV91" s="888"/>
      <c r="SOW91" s="888"/>
      <c r="SOX91" s="888"/>
      <c r="SOY91" s="888"/>
      <c r="SOZ91" s="888"/>
      <c r="SPA91" s="888"/>
      <c r="SPB91" s="888"/>
      <c r="SPC91" s="888"/>
      <c r="SPD91" s="888"/>
      <c r="SPE91" s="888"/>
      <c r="SPF91" s="888"/>
      <c r="SPG91" s="888"/>
      <c r="SPH91" s="888"/>
      <c r="SPI91" s="888"/>
      <c r="SPJ91" s="888"/>
      <c r="SPK91" s="888"/>
      <c r="SPL91" s="888"/>
      <c r="SPM91" s="888"/>
      <c r="SPN91" s="888"/>
      <c r="SPO91" s="888"/>
      <c r="SPP91" s="888"/>
      <c r="SPQ91" s="888"/>
      <c r="SPR91" s="888"/>
      <c r="SPS91" s="888"/>
      <c r="SPT91" s="888"/>
      <c r="SPU91" s="888"/>
      <c r="SPV91" s="888"/>
      <c r="SPW91" s="888"/>
      <c r="SPX91" s="888"/>
      <c r="SPY91" s="888"/>
      <c r="SPZ91" s="888"/>
      <c r="SQA91" s="888"/>
      <c r="SQB91" s="888"/>
      <c r="SQC91" s="888"/>
      <c r="SQD91" s="888"/>
      <c r="SQE91" s="888"/>
      <c r="SQF91" s="888"/>
      <c r="SQG91" s="888"/>
      <c r="SQH91" s="888"/>
      <c r="SQI91" s="888"/>
      <c r="SQJ91" s="888"/>
      <c r="SQK91" s="888"/>
      <c r="SQL91" s="888"/>
      <c r="SQM91" s="888"/>
      <c r="SQN91" s="888"/>
      <c r="SQO91" s="888"/>
      <c r="SQP91" s="888"/>
      <c r="SQQ91" s="888"/>
      <c r="SQR91" s="888"/>
      <c r="SQS91" s="888"/>
      <c r="SQT91" s="888"/>
      <c r="SQU91" s="888"/>
      <c r="SQV91" s="888"/>
      <c r="SQW91" s="888"/>
      <c r="SQX91" s="888"/>
      <c r="SQY91" s="888"/>
      <c r="SQZ91" s="888"/>
      <c r="SRA91" s="888"/>
      <c r="SRB91" s="888"/>
      <c r="SRC91" s="888"/>
      <c r="SRD91" s="888"/>
      <c r="SRE91" s="888"/>
      <c r="SRF91" s="888"/>
      <c r="SRG91" s="888"/>
      <c r="SRH91" s="888"/>
      <c r="SRI91" s="888"/>
      <c r="SRJ91" s="888"/>
      <c r="SRK91" s="888"/>
      <c r="SRL91" s="888"/>
      <c r="SRM91" s="888"/>
      <c r="SRN91" s="888"/>
      <c r="SRO91" s="888"/>
      <c r="SRP91" s="888"/>
      <c r="SRQ91" s="888"/>
      <c r="SRR91" s="888"/>
      <c r="SRS91" s="888"/>
      <c r="SRT91" s="888"/>
      <c r="SRU91" s="888"/>
      <c r="SRV91" s="888"/>
      <c r="SRW91" s="888"/>
      <c r="SRX91" s="888"/>
      <c r="SRY91" s="888"/>
      <c r="SRZ91" s="888"/>
      <c r="SSA91" s="888"/>
      <c r="SSB91" s="888"/>
      <c r="SSC91" s="888"/>
      <c r="SSD91" s="888"/>
      <c r="SSE91" s="888"/>
      <c r="SSF91" s="888"/>
      <c r="SSG91" s="888"/>
      <c r="SSH91" s="888"/>
      <c r="SSI91" s="888"/>
      <c r="SSJ91" s="888"/>
      <c r="SSK91" s="888"/>
      <c r="SSL91" s="888"/>
      <c r="SSM91" s="888"/>
      <c r="SSN91" s="888"/>
      <c r="SSO91" s="888"/>
      <c r="SSP91" s="888"/>
      <c r="SSQ91" s="888"/>
      <c r="SSR91" s="888"/>
      <c r="SSS91" s="888"/>
      <c r="SST91" s="888"/>
      <c r="SSU91" s="888"/>
      <c r="SSV91" s="888"/>
      <c r="SSW91" s="888"/>
      <c r="SSX91" s="888"/>
      <c r="SSY91" s="888"/>
      <c r="SSZ91" s="888"/>
      <c r="STA91" s="888"/>
      <c r="STB91" s="888"/>
      <c r="STC91" s="888"/>
      <c r="STD91" s="888"/>
      <c r="STE91" s="888"/>
      <c r="STF91" s="888"/>
      <c r="STG91" s="888"/>
      <c r="STH91" s="888"/>
      <c r="STI91" s="888"/>
      <c r="STJ91" s="888"/>
      <c r="STK91" s="888"/>
      <c r="STL91" s="888"/>
      <c r="STM91" s="888"/>
      <c r="STN91" s="888"/>
      <c r="STO91" s="888"/>
      <c r="STP91" s="888"/>
      <c r="STQ91" s="888"/>
      <c r="STR91" s="888"/>
      <c r="STS91" s="888"/>
      <c r="STT91" s="888"/>
      <c r="STU91" s="888"/>
      <c r="STV91" s="888"/>
      <c r="STW91" s="888"/>
      <c r="STX91" s="888"/>
      <c r="STY91" s="888"/>
      <c r="STZ91" s="888"/>
      <c r="SUA91" s="888"/>
      <c r="SUB91" s="888"/>
      <c r="SUC91" s="888"/>
      <c r="SUD91" s="888"/>
      <c r="SUE91" s="888"/>
      <c r="SUF91" s="888"/>
      <c r="SUG91" s="888"/>
      <c r="SUH91" s="888"/>
      <c r="SUI91" s="888"/>
      <c r="SUJ91" s="888"/>
      <c r="SUK91" s="888"/>
      <c r="SUL91" s="888"/>
      <c r="SUM91" s="888"/>
      <c r="SUN91" s="888"/>
      <c r="SUO91" s="888"/>
      <c r="SUP91" s="888"/>
      <c r="SUQ91" s="888"/>
      <c r="SUR91" s="888"/>
      <c r="SUS91" s="888"/>
      <c r="SUT91" s="888"/>
      <c r="SUU91" s="888"/>
      <c r="SUV91" s="888"/>
      <c r="SUW91" s="888"/>
      <c r="SUX91" s="888"/>
      <c r="SUY91" s="888"/>
      <c r="SUZ91" s="888"/>
      <c r="SVA91" s="888"/>
      <c r="SVB91" s="888"/>
      <c r="SVC91" s="888"/>
      <c r="SVD91" s="888"/>
      <c r="SVE91" s="888"/>
      <c r="SVF91" s="888"/>
      <c r="SVG91" s="888"/>
      <c r="SVH91" s="888"/>
      <c r="SVI91" s="888"/>
      <c r="SVJ91" s="888"/>
      <c r="SVK91" s="888"/>
      <c r="SVL91" s="888"/>
      <c r="SVM91" s="888"/>
      <c r="SVN91" s="888"/>
      <c r="SVO91" s="888"/>
      <c r="SVP91" s="888"/>
      <c r="SVQ91" s="888"/>
      <c r="SVR91" s="888"/>
      <c r="SVS91" s="888"/>
      <c r="SVT91" s="888"/>
      <c r="SVU91" s="888"/>
      <c r="SVV91" s="888"/>
      <c r="SVW91" s="888"/>
      <c r="SVX91" s="888"/>
      <c r="SVY91" s="888"/>
      <c r="SVZ91" s="888"/>
      <c r="SWA91" s="888"/>
      <c r="SWB91" s="888"/>
      <c r="SWC91" s="888"/>
      <c r="SWD91" s="888"/>
      <c r="SWE91" s="888"/>
      <c r="SWF91" s="888"/>
      <c r="SWG91" s="888"/>
      <c r="SWH91" s="888"/>
      <c r="SWI91" s="888"/>
      <c r="SWJ91" s="888"/>
      <c r="SWK91" s="888"/>
      <c r="SWL91" s="888"/>
      <c r="SWM91" s="888"/>
      <c r="SWN91" s="888"/>
      <c r="SWO91" s="888"/>
      <c r="SWP91" s="888"/>
      <c r="SWQ91" s="888"/>
      <c r="SWR91" s="888"/>
      <c r="SWS91" s="888"/>
      <c r="SWT91" s="888"/>
      <c r="SWU91" s="888"/>
      <c r="SWV91" s="888"/>
      <c r="SWW91" s="888"/>
      <c r="SWX91" s="888"/>
      <c r="SWY91" s="888"/>
      <c r="SWZ91" s="888"/>
      <c r="SXA91" s="888"/>
      <c r="SXB91" s="888"/>
      <c r="SXC91" s="888"/>
      <c r="SXD91" s="888"/>
      <c r="SXE91" s="888"/>
      <c r="SXF91" s="888"/>
      <c r="SXG91" s="888"/>
      <c r="SXH91" s="888"/>
      <c r="SXI91" s="888"/>
      <c r="SXJ91" s="888"/>
      <c r="SXK91" s="888"/>
      <c r="SXL91" s="888"/>
      <c r="SXM91" s="888"/>
      <c r="SXN91" s="888"/>
      <c r="SXO91" s="888"/>
      <c r="SXP91" s="888"/>
      <c r="SXQ91" s="888"/>
      <c r="SXR91" s="888"/>
      <c r="SXS91" s="888"/>
      <c r="SXT91" s="888"/>
      <c r="SXU91" s="888"/>
      <c r="SXV91" s="888"/>
      <c r="SXW91" s="888"/>
      <c r="SXX91" s="888"/>
      <c r="SXY91" s="888"/>
      <c r="SXZ91" s="888"/>
      <c r="SYA91" s="888"/>
      <c r="SYB91" s="888"/>
      <c r="SYC91" s="888"/>
      <c r="SYD91" s="888"/>
      <c r="SYE91" s="888"/>
      <c r="SYF91" s="888"/>
      <c r="SYG91" s="888"/>
      <c r="SYH91" s="888"/>
      <c r="SYI91" s="888"/>
      <c r="SYJ91" s="888"/>
      <c r="SYK91" s="888"/>
      <c r="SYL91" s="888"/>
      <c r="SYM91" s="888"/>
      <c r="SYN91" s="888"/>
      <c r="SYO91" s="888"/>
      <c r="SYP91" s="888"/>
      <c r="SYQ91" s="888"/>
      <c r="SYR91" s="888"/>
      <c r="SYS91" s="888"/>
      <c r="SYT91" s="888"/>
      <c r="SYU91" s="888"/>
      <c r="SYV91" s="888"/>
      <c r="SYW91" s="888"/>
      <c r="SYX91" s="888"/>
      <c r="SYY91" s="888"/>
      <c r="SYZ91" s="888"/>
      <c r="SZA91" s="888"/>
      <c r="SZB91" s="888"/>
      <c r="SZC91" s="888"/>
      <c r="SZD91" s="888"/>
      <c r="SZE91" s="888"/>
      <c r="SZF91" s="888"/>
      <c r="SZG91" s="888"/>
      <c r="SZH91" s="888"/>
      <c r="SZI91" s="888"/>
      <c r="SZJ91" s="888"/>
      <c r="SZK91" s="888"/>
      <c r="SZL91" s="888"/>
      <c r="SZM91" s="888"/>
      <c r="SZN91" s="888"/>
      <c r="SZO91" s="888"/>
      <c r="SZP91" s="888"/>
      <c r="SZQ91" s="888"/>
      <c r="SZR91" s="888"/>
      <c r="SZS91" s="888"/>
      <c r="SZT91" s="888"/>
      <c r="SZU91" s="888"/>
      <c r="SZV91" s="888"/>
      <c r="SZW91" s="888"/>
      <c r="SZX91" s="888"/>
      <c r="SZY91" s="888"/>
      <c r="SZZ91" s="888"/>
      <c r="TAA91" s="888"/>
      <c r="TAB91" s="888"/>
      <c r="TAC91" s="888"/>
      <c r="TAD91" s="888"/>
      <c r="TAE91" s="888"/>
      <c r="TAF91" s="888"/>
      <c r="TAG91" s="888"/>
      <c r="TAH91" s="888"/>
      <c r="TAI91" s="888"/>
      <c r="TAJ91" s="888"/>
      <c r="TAK91" s="888"/>
      <c r="TAL91" s="888"/>
      <c r="TAM91" s="888"/>
      <c r="TAN91" s="888"/>
      <c r="TAO91" s="888"/>
      <c r="TAP91" s="888"/>
      <c r="TAQ91" s="888"/>
      <c r="TAR91" s="888"/>
      <c r="TAS91" s="888"/>
      <c r="TAT91" s="888"/>
      <c r="TAU91" s="888"/>
      <c r="TAV91" s="888"/>
      <c r="TAW91" s="888"/>
      <c r="TAX91" s="888"/>
      <c r="TAY91" s="888"/>
      <c r="TAZ91" s="888"/>
      <c r="TBA91" s="888"/>
      <c r="TBB91" s="888"/>
      <c r="TBC91" s="888"/>
      <c r="TBD91" s="888"/>
      <c r="TBE91" s="888"/>
      <c r="TBF91" s="888"/>
      <c r="TBG91" s="888"/>
      <c r="TBH91" s="888"/>
      <c r="TBI91" s="888"/>
      <c r="TBJ91" s="888"/>
      <c r="TBK91" s="888"/>
      <c r="TBL91" s="888"/>
      <c r="TBM91" s="888"/>
      <c r="TBN91" s="888"/>
      <c r="TBO91" s="888"/>
      <c r="TBP91" s="888"/>
      <c r="TBQ91" s="888"/>
      <c r="TBR91" s="888"/>
      <c r="TBS91" s="888"/>
      <c r="TBT91" s="888"/>
      <c r="TBU91" s="888"/>
      <c r="TBV91" s="888"/>
      <c r="TBW91" s="888"/>
      <c r="TBX91" s="888"/>
      <c r="TBY91" s="888"/>
      <c r="TBZ91" s="888"/>
      <c r="TCA91" s="888"/>
      <c r="TCB91" s="888"/>
      <c r="TCC91" s="888"/>
      <c r="TCD91" s="888"/>
      <c r="TCE91" s="888"/>
      <c r="TCF91" s="888"/>
      <c r="TCG91" s="888"/>
      <c r="TCH91" s="888"/>
      <c r="TCI91" s="888"/>
      <c r="TCJ91" s="888"/>
      <c r="TCK91" s="888"/>
      <c r="TCL91" s="888"/>
      <c r="TCM91" s="888"/>
      <c r="TCN91" s="888"/>
      <c r="TCO91" s="888"/>
      <c r="TCP91" s="888"/>
      <c r="TCQ91" s="888"/>
      <c r="TCR91" s="888"/>
      <c r="TCS91" s="888"/>
      <c r="TCT91" s="888"/>
      <c r="TCU91" s="888"/>
      <c r="TCV91" s="888"/>
      <c r="TCW91" s="888"/>
      <c r="TCX91" s="888"/>
      <c r="TCY91" s="888"/>
      <c r="TCZ91" s="888"/>
      <c r="TDA91" s="888"/>
      <c r="TDB91" s="888"/>
      <c r="TDC91" s="888"/>
      <c r="TDD91" s="888"/>
      <c r="TDE91" s="888"/>
      <c r="TDF91" s="888"/>
      <c r="TDG91" s="888"/>
      <c r="TDH91" s="888"/>
      <c r="TDI91" s="888"/>
      <c r="TDJ91" s="888"/>
      <c r="TDK91" s="888"/>
      <c r="TDL91" s="888"/>
      <c r="TDM91" s="888"/>
      <c r="TDN91" s="888"/>
      <c r="TDO91" s="888"/>
      <c r="TDP91" s="888"/>
      <c r="TDQ91" s="888"/>
      <c r="TDR91" s="888"/>
      <c r="TDS91" s="888"/>
      <c r="TDT91" s="888"/>
      <c r="TDU91" s="888"/>
      <c r="TDV91" s="888"/>
      <c r="TDW91" s="888"/>
      <c r="TDX91" s="888"/>
      <c r="TDY91" s="888"/>
      <c r="TDZ91" s="888"/>
      <c r="TEA91" s="888"/>
      <c r="TEB91" s="888"/>
      <c r="TEC91" s="888"/>
      <c r="TED91" s="888"/>
      <c r="TEE91" s="888"/>
      <c r="TEF91" s="888"/>
      <c r="TEG91" s="888"/>
      <c r="TEH91" s="888"/>
      <c r="TEI91" s="888"/>
      <c r="TEJ91" s="888"/>
      <c r="TEK91" s="888"/>
      <c r="TEL91" s="888"/>
      <c r="TEM91" s="888"/>
      <c r="TEN91" s="888"/>
      <c r="TEO91" s="888"/>
      <c r="TEP91" s="888"/>
      <c r="TEQ91" s="888"/>
      <c r="TER91" s="888"/>
      <c r="TES91" s="888"/>
      <c r="TET91" s="888"/>
      <c r="TEU91" s="888"/>
      <c r="TEV91" s="888"/>
      <c r="TEW91" s="888"/>
      <c r="TEX91" s="888"/>
      <c r="TEY91" s="888"/>
      <c r="TEZ91" s="888"/>
      <c r="TFA91" s="888"/>
      <c r="TFB91" s="888"/>
      <c r="TFC91" s="888"/>
      <c r="TFD91" s="888"/>
      <c r="TFE91" s="888"/>
      <c r="TFF91" s="888"/>
      <c r="TFG91" s="888"/>
      <c r="TFH91" s="888"/>
      <c r="TFI91" s="888"/>
      <c r="TFJ91" s="888"/>
      <c r="TFK91" s="888"/>
      <c r="TFL91" s="888"/>
      <c r="TFM91" s="888"/>
      <c r="TFN91" s="888"/>
      <c r="TFO91" s="888"/>
      <c r="TFP91" s="888"/>
      <c r="TFQ91" s="888"/>
      <c r="TFR91" s="888"/>
      <c r="TFS91" s="888"/>
      <c r="TFT91" s="888"/>
      <c r="TFU91" s="888"/>
      <c r="TFV91" s="888"/>
      <c r="TFW91" s="888"/>
      <c r="TFX91" s="888"/>
      <c r="TFY91" s="888"/>
      <c r="TFZ91" s="888"/>
      <c r="TGA91" s="888"/>
      <c r="TGB91" s="888"/>
      <c r="TGC91" s="888"/>
      <c r="TGD91" s="888"/>
      <c r="TGE91" s="888"/>
      <c r="TGF91" s="888"/>
      <c r="TGG91" s="888"/>
      <c r="TGH91" s="888"/>
      <c r="TGI91" s="888"/>
      <c r="TGJ91" s="888"/>
      <c r="TGK91" s="888"/>
      <c r="TGL91" s="888"/>
      <c r="TGM91" s="888"/>
      <c r="TGN91" s="888"/>
      <c r="TGO91" s="888"/>
      <c r="TGP91" s="888"/>
      <c r="TGQ91" s="888"/>
      <c r="TGR91" s="888"/>
      <c r="TGS91" s="888"/>
      <c r="TGT91" s="888"/>
      <c r="TGU91" s="888"/>
      <c r="TGV91" s="888"/>
      <c r="TGW91" s="888"/>
      <c r="TGX91" s="888"/>
      <c r="TGY91" s="888"/>
      <c r="TGZ91" s="888"/>
      <c r="THA91" s="888"/>
      <c r="THB91" s="888"/>
      <c r="THC91" s="888"/>
      <c r="THD91" s="888"/>
      <c r="THE91" s="888"/>
      <c r="THF91" s="888"/>
      <c r="THG91" s="888"/>
      <c r="THH91" s="888"/>
      <c r="THI91" s="888"/>
      <c r="THJ91" s="888"/>
      <c r="THK91" s="888"/>
      <c r="THL91" s="888"/>
      <c r="THM91" s="888"/>
      <c r="THN91" s="888"/>
      <c r="THO91" s="888"/>
      <c r="THP91" s="888"/>
      <c r="THQ91" s="888"/>
      <c r="THR91" s="888"/>
      <c r="THS91" s="888"/>
      <c r="THT91" s="888"/>
      <c r="THU91" s="888"/>
      <c r="THV91" s="888"/>
      <c r="THW91" s="888"/>
      <c r="THX91" s="888"/>
      <c r="THY91" s="888"/>
      <c r="THZ91" s="888"/>
      <c r="TIA91" s="888"/>
      <c r="TIB91" s="888"/>
      <c r="TIC91" s="888"/>
      <c r="TID91" s="888"/>
      <c r="TIE91" s="888"/>
      <c r="TIF91" s="888"/>
      <c r="TIG91" s="888"/>
      <c r="TIH91" s="888"/>
      <c r="TII91" s="888"/>
      <c r="TIJ91" s="888"/>
      <c r="TIK91" s="888"/>
      <c r="TIL91" s="888"/>
      <c r="TIM91" s="888"/>
      <c r="TIN91" s="888"/>
      <c r="TIO91" s="888"/>
      <c r="TIP91" s="888"/>
      <c r="TIQ91" s="888"/>
      <c r="TIR91" s="888"/>
      <c r="TIS91" s="888"/>
      <c r="TIT91" s="888"/>
      <c r="TIU91" s="888"/>
      <c r="TIV91" s="888"/>
      <c r="TIW91" s="888"/>
      <c r="TIX91" s="888"/>
      <c r="TIY91" s="888"/>
      <c r="TIZ91" s="888"/>
      <c r="TJA91" s="888"/>
      <c r="TJB91" s="888"/>
      <c r="TJC91" s="888"/>
      <c r="TJD91" s="888"/>
      <c r="TJE91" s="888"/>
      <c r="TJF91" s="888"/>
      <c r="TJG91" s="888"/>
      <c r="TJH91" s="888"/>
      <c r="TJI91" s="888"/>
      <c r="TJJ91" s="888"/>
      <c r="TJK91" s="888"/>
      <c r="TJL91" s="888"/>
      <c r="TJM91" s="888"/>
      <c r="TJN91" s="888"/>
      <c r="TJO91" s="888"/>
      <c r="TJP91" s="888"/>
      <c r="TJQ91" s="888"/>
      <c r="TJR91" s="888"/>
      <c r="TJS91" s="888"/>
      <c r="TJT91" s="888"/>
      <c r="TJU91" s="888"/>
      <c r="TJV91" s="888"/>
      <c r="TJW91" s="888"/>
      <c r="TJX91" s="888"/>
      <c r="TJY91" s="888"/>
      <c r="TJZ91" s="888"/>
      <c r="TKA91" s="888"/>
      <c r="TKB91" s="888"/>
      <c r="TKC91" s="888"/>
      <c r="TKD91" s="888"/>
      <c r="TKE91" s="888"/>
      <c r="TKF91" s="888"/>
      <c r="TKG91" s="888"/>
      <c r="TKH91" s="888"/>
      <c r="TKI91" s="888"/>
      <c r="TKJ91" s="888"/>
      <c r="TKK91" s="888"/>
      <c r="TKL91" s="888"/>
      <c r="TKM91" s="888"/>
      <c r="TKN91" s="888"/>
      <c r="TKO91" s="888"/>
      <c r="TKP91" s="888"/>
      <c r="TKQ91" s="888"/>
      <c r="TKR91" s="888"/>
      <c r="TKS91" s="888"/>
      <c r="TKT91" s="888"/>
      <c r="TKU91" s="888"/>
      <c r="TKV91" s="888"/>
      <c r="TKW91" s="888"/>
      <c r="TKX91" s="888"/>
      <c r="TKY91" s="888"/>
      <c r="TKZ91" s="888"/>
      <c r="TLA91" s="888"/>
      <c r="TLB91" s="888"/>
      <c r="TLC91" s="888"/>
      <c r="TLD91" s="888"/>
      <c r="TLE91" s="888"/>
      <c r="TLF91" s="888"/>
      <c r="TLG91" s="888"/>
      <c r="TLH91" s="888"/>
      <c r="TLI91" s="888"/>
      <c r="TLJ91" s="888"/>
      <c r="TLK91" s="888"/>
      <c r="TLL91" s="888"/>
      <c r="TLM91" s="888"/>
      <c r="TLN91" s="888"/>
      <c r="TLO91" s="888"/>
      <c r="TLP91" s="888"/>
      <c r="TLQ91" s="888"/>
      <c r="TLR91" s="888"/>
      <c r="TLS91" s="888"/>
      <c r="TLT91" s="888"/>
      <c r="TLU91" s="888"/>
      <c r="TLV91" s="888"/>
      <c r="TLW91" s="888"/>
      <c r="TLX91" s="888"/>
      <c r="TLY91" s="888"/>
      <c r="TLZ91" s="888"/>
      <c r="TMA91" s="888"/>
      <c r="TMB91" s="888"/>
      <c r="TMC91" s="888"/>
      <c r="TMD91" s="888"/>
      <c r="TME91" s="888"/>
      <c r="TMF91" s="888"/>
      <c r="TMG91" s="888"/>
      <c r="TMH91" s="888"/>
      <c r="TMI91" s="888"/>
      <c r="TMJ91" s="888"/>
      <c r="TMK91" s="888"/>
      <c r="TML91" s="888"/>
      <c r="TMM91" s="888"/>
      <c r="TMN91" s="888"/>
      <c r="TMO91" s="888"/>
      <c r="TMP91" s="888"/>
      <c r="TMQ91" s="888"/>
      <c r="TMR91" s="888"/>
      <c r="TMS91" s="888"/>
      <c r="TMT91" s="888"/>
      <c r="TMU91" s="888"/>
      <c r="TMV91" s="888"/>
      <c r="TMW91" s="888"/>
      <c r="TMX91" s="888"/>
      <c r="TMY91" s="888"/>
      <c r="TMZ91" s="888"/>
      <c r="TNA91" s="888"/>
      <c r="TNB91" s="888"/>
      <c r="TNC91" s="888"/>
      <c r="TND91" s="888"/>
      <c r="TNE91" s="888"/>
      <c r="TNF91" s="888"/>
      <c r="TNG91" s="888"/>
      <c r="TNH91" s="888"/>
      <c r="TNI91" s="888"/>
      <c r="TNJ91" s="888"/>
      <c r="TNK91" s="888"/>
      <c r="TNL91" s="888"/>
      <c r="TNM91" s="888"/>
      <c r="TNN91" s="888"/>
      <c r="TNO91" s="888"/>
      <c r="TNP91" s="888"/>
      <c r="TNQ91" s="888"/>
      <c r="TNR91" s="888"/>
      <c r="TNS91" s="888"/>
      <c r="TNT91" s="888"/>
      <c r="TNU91" s="888"/>
      <c r="TNV91" s="888"/>
      <c r="TNW91" s="888"/>
      <c r="TNX91" s="888"/>
      <c r="TNY91" s="888"/>
      <c r="TNZ91" s="888"/>
      <c r="TOA91" s="888"/>
      <c r="TOB91" s="888"/>
      <c r="TOC91" s="888"/>
      <c r="TOD91" s="888"/>
      <c r="TOE91" s="888"/>
      <c r="TOF91" s="888"/>
      <c r="TOG91" s="888"/>
      <c r="TOH91" s="888"/>
      <c r="TOI91" s="888"/>
      <c r="TOJ91" s="888"/>
      <c r="TOK91" s="888"/>
      <c r="TOL91" s="888"/>
      <c r="TOM91" s="888"/>
      <c r="TON91" s="888"/>
      <c r="TOO91" s="888"/>
      <c r="TOP91" s="888"/>
      <c r="TOQ91" s="888"/>
      <c r="TOR91" s="888"/>
      <c r="TOS91" s="888"/>
      <c r="TOT91" s="888"/>
      <c r="TOU91" s="888"/>
      <c r="TOV91" s="888"/>
      <c r="TOW91" s="888"/>
      <c r="TOX91" s="888"/>
      <c r="TOY91" s="888"/>
      <c r="TOZ91" s="888"/>
      <c r="TPA91" s="888"/>
      <c r="TPB91" s="888"/>
      <c r="TPC91" s="888"/>
      <c r="TPD91" s="888"/>
      <c r="TPE91" s="888"/>
      <c r="TPF91" s="888"/>
      <c r="TPG91" s="888"/>
      <c r="TPH91" s="888"/>
      <c r="TPI91" s="888"/>
      <c r="TPJ91" s="888"/>
      <c r="TPK91" s="888"/>
      <c r="TPL91" s="888"/>
      <c r="TPM91" s="888"/>
      <c r="TPN91" s="888"/>
      <c r="TPO91" s="888"/>
      <c r="TPP91" s="888"/>
      <c r="TPQ91" s="888"/>
      <c r="TPR91" s="888"/>
      <c r="TPS91" s="888"/>
      <c r="TPT91" s="888"/>
      <c r="TPU91" s="888"/>
      <c r="TPV91" s="888"/>
      <c r="TPW91" s="888"/>
      <c r="TPX91" s="888"/>
      <c r="TPY91" s="888"/>
      <c r="TPZ91" s="888"/>
      <c r="TQA91" s="888"/>
      <c r="TQB91" s="888"/>
      <c r="TQC91" s="888"/>
      <c r="TQD91" s="888"/>
      <c r="TQE91" s="888"/>
      <c r="TQF91" s="888"/>
      <c r="TQG91" s="888"/>
      <c r="TQH91" s="888"/>
      <c r="TQI91" s="888"/>
      <c r="TQJ91" s="888"/>
      <c r="TQK91" s="888"/>
      <c r="TQL91" s="888"/>
      <c r="TQM91" s="888"/>
      <c r="TQN91" s="888"/>
      <c r="TQO91" s="888"/>
      <c r="TQP91" s="888"/>
      <c r="TQQ91" s="888"/>
      <c r="TQR91" s="888"/>
      <c r="TQS91" s="888"/>
      <c r="TQT91" s="888"/>
      <c r="TQU91" s="888"/>
      <c r="TQV91" s="888"/>
      <c r="TQW91" s="888"/>
      <c r="TQX91" s="888"/>
      <c r="TQY91" s="888"/>
      <c r="TQZ91" s="888"/>
      <c r="TRA91" s="888"/>
      <c r="TRB91" s="888"/>
      <c r="TRC91" s="888"/>
      <c r="TRD91" s="888"/>
      <c r="TRE91" s="888"/>
      <c r="TRF91" s="888"/>
      <c r="TRG91" s="888"/>
      <c r="TRH91" s="888"/>
      <c r="TRI91" s="888"/>
      <c r="TRJ91" s="888"/>
      <c r="TRK91" s="888"/>
      <c r="TRL91" s="888"/>
      <c r="TRM91" s="888"/>
      <c r="TRN91" s="888"/>
      <c r="TRO91" s="888"/>
      <c r="TRP91" s="888"/>
      <c r="TRQ91" s="888"/>
      <c r="TRR91" s="888"/>
      <c r="TRS91" s="888"/>
      <c r="TRT91" s="888"/>
      <c r="TRU91" s="888"/>
      <c r="TRV91" s="888"/>
      <c r="TRW91" s="888"/>
      <c r="TRX91" s="888"/>
      <c r="TRY91" s="888"/>
      <c r="TRZ91" s="888"/>
      <c r="TSA91" s="888"/>
      <c r="TSB91" s="888"/>
      <c r="TSC91" s="888"/>
      <c r="TSD91" s="888"/>
      <c r="TSE91" s="888"/>
      <c r="TSF91" s="888"/>
      <c r="TSG91" s="888"/>
      <c r="TSH91" s="888"/>
      <c r="TSI91" s="888"/>
      <c r="TSJ91" s="888"/>
      <c r="TSK91" s="888"/>
      <c r="TSL91" s="888"/>
      <c r="TSM91" s="888"/>
      <c r="TSN91" s="888"/>
      <c r="TSO91" s="888"/>
      <c r="TSP91" s="888"/>
      <c r="TSQ91" s="888"/>
      <c r="TSR91" s="888"/>
      <c r="TSS91" s="888"/>
      <c r="TST91" s="888"/>
      <c r="TSU91" s="888"/>
      <c r="TSV91" s="888"/>
      <c r="TSW91" s="888"/>
      <c r="TSX91" s="888"/>
      <c r="TSY91" s="888"/>
      <c r="TSZ91" s="888"/>
      <c r="TTA91" s="888"/>
      <c r="TTB91" s="888"/>
      <c r="TTC91" s="888"/>
      <c r="TTD91" s="888"/>
      <c r="TTE91" s="888"/>
      <c r="TTF91" s="888"/>
      <c r="TTG91" s="888"/>
      <c r="TTH91" s="888"/>
      <c r="TTI91" s="888"/>
      <c r="TTJ91" s="888"/>
      <c r="TTK91" s="888"/>
      <c r="TTL91" s="888"/>
      <c r="TTM91" s="888"/>
      <c r="TTN91" s="888"/>
      <c r="TTO91" s="888"/>
      <c r="TTP91" s="888"/>
      <c r="TTQ91" s="888"/>
      <c r="TTR91" s="888"/>
      <c r="TTS91" s="888"/>
      <c r="TTT91" s="888"/>
      <c r="TTU91" s="888"/>
      <c r="TTV91" s="888"/>
      <c r="TTW91" s="888"/>
      <c r="TTX91" s="888"/>
      <c r="TTY91" s="888"/>
      <c r="TTZ91" s="888"/>
      <c r="TUA91" s="888"/>
      <c r="TUB91" s="888"/>
      <c r="TUC91" s="888"/>
      <c r="TUD91" s="888"/>
      <c r="TUE91" s="888"/>
      <c r="TUF91" s="888"/>
      <c r="TUG91" s="888"/>
      <c r="TUH91" s="888"/>
      <c r="TUI91" s="888"/>
      <c r="TUJ91" s="888"/>
      <c r="TUK91" s="888"/>
      <c r="TUL91" s="888"/>
      <c r="TUM91" s="888"/>
      <c r="TUN91" s="888"/>
      <c r="TUO91" s="888"/>
      <c r="TUP91" s="888"/>
      <c r="TUQ91" s="888"/>
      <c r="TUR91" s="888"/>
      <c r="TUS91" s="888"/>
      <c r="TUT91" s="888"/>
      <c r="TUU91" s="888"/>
      <c r="TUV91" s="888"/>
      <c r="TUW91" s="888"/>
      <c r="TUX91" s="888"/>
      <c r="TUY91" s="888"/>
      <c r="TUZ91" s="888"/>
      <c r="TVA91" s="888"/>
      <c r="TVB91" s="888"/>
      <c r="TVC91" s="888"/>
      <c r="TVD91" s="888"/>
      <c r="TVE91" s="888"/>
      <c r="TVF91" s="888"/>
      <c r="TVG91" s="888"/>
      <c r="TVH91" s="888"/>
      <c r="TVI91" s="888"/>
      <c r="TVJ91" s="888"/>
      <c r="TVK91" s="888"/>
      <c r="TVL91" s="888"/>
      <c r="TVM91" s="888"/>
      <c r="TVN91" s="888"/>
      <c r="TVO91" s="888"/>
      <c r="TVP91" s="888"/>
      <c r="TVQ91" s="888"/>
      <c r="TVR91" s="888"/>
      <c r="TVS91" s="888"/>
      <c r="TVT91" s="888"/>
      <c r="TVU91" s="888"/>
      <c r="TVV91" s="888"/>
      <c r="TVW91" s="888"/>
      <c r="TVX91" s="888"/>
      <c r="TVY91" s="888"/>
      <c r="TVZ91" s="888"/>
      <c r="TWA91" s="888"/>
      <c r="TWB91" s="888"/>
      <c r="TWC91" s="888"/>
      <c r="TWD91" s="888"/>
      <c r="TWE91" s="888"/>
      <c r="TWF91" s="888"/>
      <c r="TWG91" s="888"/>
      <c r="TWH91" s="888"/>
      <c r="TWI91" s="888"/>
      <c r="TWJ91" s="888"/>
      <c r="TWK91" s="888"/>
      <c r="TWL91" s="888"/>
      <c r="TWM91" s="888"/>
      <c r="TWN91" s="888"/>
      <c r="TWO91" s="888"/>
      <c r="TWP91" s="888"/>
      <c r="TWQ91" s="888"/>
      <c r="TWR91" s="888"/>
      <c r="TWS91" s="888"/>
      <c r="TWT91" s="888"/>
      <c r="TWU91" s="888"/>
      <c r="TWV91" s="888"/>
      <c r="TWW91" s="888"/>
      <c r="TWX91" s="888"/>
      <c r="TWY91" s="888"/>
      <c r="TWZ91" s="888"/>
      <c r="TXA91" s="888"/>
      <c r="TXB91" s="888"/>
      <c r="TXC91" s="888"/>
      <c r="TXD91" s="888"/>
      <c r="TXE91" s="888"/>
      <c r="TXF91" s="888"/>
      <c r="TXG91" s="888"/>
      <c r="TXH91" s="888"/>
      <c r="TXI91" s="888"/>
      <c r="TXJ91" s="888"/>
      <c r="TXK91" s="888"/>
      <c r="TXL91" s="888"/>
      <c r="TXM91" s="888"/>
      <c r="TXN91" s="888"/>
      <c r="TXO91" s="888"/>
      <c r="TXP91" s="888"/>
      <c r="TXQ91" s="888"/>
      <c r="TXR91" s="888"/>
      <c r="TXS91" s="888"/>
      <c r="TXT91" s="888"/>
      <c r="TXU91" s="888"/>
      <c r="TXV91" s="888"/>
      <c r="TXW91" s="888"/>
      <c r="TXX91" s="888"/>
      <c r="TXY91" s="888"/>
      <c r="TXZ91" s="888"/>
      <c r="TYA91" s="888"/>
      <c r="TYB91" s="888"/>
      <c r="TYC91" s="888"/>
      <c r="TYD91" s="888"/>
      <c r="TYE91" s="888"/>
      <c r="TYF91" s="888"/>
      <c r="TYG91" s="888"/>
      <c r="TYH91" s="888"/>
      <c r="TYI91" s="888"/>
      <c r="TYJ91" s="888"/>
      <c r="TYK91" s="888"/>
      <c r="TYL91" s="888"/>
      <c r="TYM91" s="888"/>
      <c r="TYN91" s="888"/>
      <c r="TYO91" s="888"/>
      <c r="TYP91" s="888"/>
      <c r="TYQ91" s="888"/>
      <c r="TYR91" s="888"/>
      <c r="TYS91" s="888"/>
      <c r="TYT91" s="888"/>
      <c r="TYU91" s="888"/>
      <c r="TYV91" s="888"/>
      <c r="TYW91" s="888"/>
      <c r="TYX91" s="888"/>
      <c r="TYY91" s="888"/>
      <c r="TYZ91" s="888"/>
      <c r="TZA91" s="888"/>
      <c r="TZB91" s="888"/>
      <c r="TZC91" s="888"/>
      <c r="TZD91" s="888"/>
      <c r="TZE91" s="888"/>
      <c r="TZF91" s="888"/>
      <c r="TZG91" s="888"/>
      <c r="TZH91" s="888"/>
      <c r="TZI91" s="888"/>
      <c r="TZJ91" s="888"/>
      <c r="TZK91" s="888"/>
      <c r="TZL91" s="888"/>
      <c r="TZM91" s="888"/>
      <c r="TZN91" s="888"/>
      <c r="TZO91" s="888"/>
      <c r="TZP91" s="888"/>
      <c r="TZQ91" s="888"/>
      <c r="TZR91" s="888"/>
      <c r="TZS91" s="888"/>
      <c r="TZT91" s="888"/>
      <c r="TZU91" s="888"/>
      <c r="TZV91" s="888"/>
      <c r="TZW91" s="888"/>
      <c r="TZX91" s="888"/>
      <c r="TZY91" s="888"/>
      <c r="TZZ91" s="888"/>
      <c r="UAA91" s="888"/>
      <c r="UAB91" s="888"/>
      <c r="UAC91" s="888"/>
      <c r="UAD91" s="888"/>
      <c r="UAE91" s="888"/>
      <c r="UAF91" s="888"/>
      <c r="UAG91" s="888"/>
      <c r="UAH91" s="888"/>
      <c r="UAI91" s="888"/>
      <c r="UAJ91" s="888"/>
      <c r="UAK91" s="888"/>
      <c r="UAL91" s="888"/>
      <c r="UAM91" s="888"/>
      <c r="UAN91" s="888"/>
      <c r="UAO91" s="888"/>
      <c r="UAP91" s="888"/>
      <c r="UAQ91" s="888"/>
      <c r="UAR91" s="888"/>
      <c r="UAS91" s="888"/>
      <c r="UAT91" s="888"/>
      <c r="UAU91" s="888"/>
      <c r="UAV91" s="888"/>
      <c r="UAW91" s="888"/>
      <c r="UAX91" s="888"/>
      <c r="UAY91" s="888"/>
      <c r="UAZ91" s="888"/>
      <c r="UBA91" s="888"/>
      <c r="UBB91" s="888"/>
      <c r="UBC91" s="888"/>
      <c r="UBD91" s="888"/>
      <c r="UBE91" s="888"/>
      <c r="UBF91" s="888"/>
      <c r="UBG91" s="888"/>
      <c r="UBH91" s="888"/>
      <c r="UBI91" s="888"/>
      <c r="UBJ91" s="888"/>
      <c r="UBK91" s="888"/>
      <c r="UBL91" s="888"/>
      <c r="UBM91" s="888"/>
      <c r="UBN91" s="888"/>
      <c r="UBO91" s="888"/>
      <c r="UBP91" s="888"/>
      <c r="UBQ91" s="888"/>
      <c r="UBR91" s="888"/>
      <c r="UBS91" s="888"/>
      <c r="UBT91" s="888"/>
      <c r="UBU91" s="888"/>
      <c r="UBV91" s="888"/>
      <c r="UBW91" s="888"/>
      <c r="UBX91" s="888"/>
      <c r="UBY91" s="888"/>
      <c r="UBZ91" s="888"/>
      <c r="UCA91" s="888"/>
      <c r="UCB91" s="888"/>
      <c r="UCC91" s="888"/>
      <c r="UCD91" s="888"/>
      <c r="UCE91" s="888"/>
      <c r="UCF91" s="888"/>
      <c r="UCG91" s="888"/>
      <c r="UCH91" s="888"/>
      <c r="UCI91" s="888"/>
      <c r="UCJ91" s="888"/>
      <c r="UCK91" s="888"/>
      <c r="UCL91" s="888"/>
      <c r="UCM91" s="888"/>
      <c r="UCN91" s="888"/>
      <c r="UCO91" s="888"/>
      <c r="UCP91" s="888"/>
      <c r="UCQ91" s="888"/>
      <c r="UCR91" s="888"/>
      <c r="UCS91" s="888"/>
      <c r="UCT91" s="888"/>
      <c r="UCU91" s="888"/>
      <c r="UCV91" s="888"/>
      <c r="UCW91" s="888"/>
      <c r="UCX91" s="888"/>
      <c r="UCY91" s="888"/>
      <c r="UCZ91" s="888"/>
      <c r="UDA91" s="888"/>
      <c r="UDB91" s="888"/>
      <c r="UDC91" s="888"/>
      <c r="UDD91" s="888"/>
      <c r="UDE91" s="888"/>
      <c r="UDF91" s="888"/>
      <c r="UDG91" s="888"/>
      <c r="UDH91" s="888"/>
      <c r="UDI91" s="888"/>
      <c r="UDJ91" s="888"/>
      <c r="UDK91" s="888"/>
      <c r="UDL91" s="888"/>
      <c r="UDM91" s="888"/>
      <c r="UDN91" s="888"/>
      <c r="UDO91" s="888"/>
      <c r="UDP91" s="888"/>
      <c r="UDQ91" s="888"/>
      <c r="UDR91" s="888"/>
      <c r="UDS91" s="888"/>
      <c r="UDT91" s="888"/>
      <c r="UDU91" s="888"/>
      <c r="UDV91" s="888"/>
      <c r="UDW91" s="888"/>
      <c r="UDX91" s="888"/>
      <c r="UDY91" s="888"/>
      <c r="UDZ91" s="888"/>
      <c r="UEA91" s="888"/>
      <c r="UEB91" s="888"/>
      <c r="UEC91" s="888"/>
      <c r="UED91" s="888"/>
      <c r="UEE91" s="888"/>
      <c r="UEF91" s="888"/>
      <c r="UEG91" s="888"/>
      <c r="UEH91" s="888"/>
      <c r="UEI91" s="888"/>
      <c r="UEJ91" s="888"/>
      <c r="UEK91" s="888"/>
      <c r="UEL91" s="888"/>
      <c r="UEM91" s="888"/>
      <c r="UEN91" s="888"/>
      <c r="UEO91" s="888"/>
      <c r="UEP91" s="888"/>
      <c r="UEQ91" s="888"/>
      <c r="UER91" s="888"/>
      <c r="UES91" s="888"/>
      <c r="UET91" s="888"/>
      <c r="UEU91" s="888"/>
      <c r="UEV91" s="888"/>
      <c r="UEW91" s="888"/>
      <c r="UEX91" s="888"/>
      <c r="UEY91" s="888"/>
      <c r="UEZ91" s="888"/>
      <c r="UFA91" s="888"/>
      <c r="UFB91" s="888"/>
      <c r="UFC91" s="888"/>
      <c r="UFD91" s="888"/>
      <c r="UFE91" s="888"/>
      <c r="UFF91" s="888"/>
      <c r="UFG91" s="888"/>
      <c r="UFH91" s="888"/>
      <c r="UFI91" s="888"/>
      <c r="UFJ91" s="888"/>
      <c r="UFK91" s="888"/>
      <c r="UFL91" s="888"/>
      <c r="UFM91" s="888"/>
      <c r="UFN91" s="888"/>
      <c r="UFO91" s="888"/>
      <c r="UFP91" s="888"/>
      <c r="UFQ91" s="888"/>
      <c r="UFR91" s="888"/>
      <c r="UFS91" s="888"/>
      <c r="UFT91" s="888"/>
      <c r="UFU91" s="888"/>
      <c r="UFV91" s="888"/>
      <c r="UFW91" s="888"/>
      <c r="UFX91" s="888"/>
      <c r="UFY91" s="888"/>
      <c r="UFZ91" s="888"/>
      <c r="UGA91" s="888"/>
      <c r="UGB91" s="888"/>
      <c r="UGC91" s="888"/>
      <c r="UGD91" s="888"/>
      <c r="UGE91" s="888"/>
      <c r="UGF91" s="888"/>
      <c r="UGG91" s="888"/>
      <c r="UGH91" s="888"/>
      <c r="UGI91" s="888"/>
      <c r="UGJ91" s="888"/>
      <c r="UGK91" s="888"/>
      <c r="UGL91" s="888"/>
      <c r="UGM91" s="888"/>
      <c r="UGN91" s="888"/>
      <c r="UGO91" s="888"/>
      <c r="UGP91" s="888"/>
      <c r="UGQ91" s="888"/>
      <c r="UGR91" s="888"/>
      <c r="UGS91" s="888"/>
      <c r="UGT91" s="888"/>
      <c r="UGU91" s="888"/>
      <c r="UGV91" s="888"/>
      <c r="UGW91" s="888"/>
      <c r="UGX91" s="888"/>
      <c r="UGY91" s="888"/>
      <c r="UGZ91" s="888"/>
      <c r="UHA91" s="888"/>
      <c r="UHB91" s="888"/>
      <c r="UHC91" s="888"/>
      <c r="UHD91" s="888"/>
      <c r="UHE91" s="888"/>
      <c r="UHF91" s="888"/>
      <c r="UHG91" s="888"/>
      <c r="UHH91" s="888"/>
      <c r="UHI91" s="888"/>
      <c r="UHJ91" s="888"/>
      <c r="UHK91" s="888"/>
      <c r="UHL91" s="888"/>
      <c r="UHM91" s="888"/>
      <c r="UHN91" s="888"/>
      <c r="UHO91" s="888"/>
      <c r="UHP91" s="888"/>
      <c r="UHQ91" s="888"/>
      <c r="UHR91" s="888"/>
      <c r="UHS91" s="888"/>
      <c r="UHT91" s="888"/>
      <c r="UHU91" s="888"/>
      <c r="UHV91" s="888"/>
      <c r="UHW91" s="888"/>
      <c r="UHX91" s="888"/>
      <c r="UHY91" s="888"/>
      <c r="UHZ91" s="888"/>
      <c r="UIA91" s="888"/>
      <c r="UIB91" s="888"/>
      <c r="UIC91" s="888"/>
      <c r="UID91" s="888"/>
      <c r="UIE91" s="888"/>
      <c r="UIF91" s="888"/>
      <c r="UIG91" s="888"/>
      <c r="UIH91" s="888"/>
      <c r="UII91" s="888"/>
      <c r="UIJ91" s="888"/>
      <c r="UIK91" s="888"/>
      <c r="UIL91" s="888"/>
      <c r="UIM91" s="888"/>
      <c r="UIN91" s="888"/>
      <c r="UIO91" s="888"/>
      <c r="UIP91" s="888"/>
      <c r="UIQ91" s="888"/>
      <c r="UIR91" s="888"/>
      <c r="UIS91" s="888"/>
      <c r="UIT91" s="888"/>
      <c r="UIU91" s="888"/>
      <c r="UIV91" s="888"/>
      <c r="UIW91" s="888"/>
      <c r="UIX91" s="888"/>
      <c r="UIY91" s="888"/>
      <c r="UIZ91" s="888"/>
      <c r="UJA91" s="888"/>
      <c r="UJB91" s="888"/>
      <c r="UJC91" s="888"/>
      <c r="UJD91" s="888"/>
      <c r="UJE91" s="888"/>
      <c r="UJF91" s="888"/>
      <c r="UJG91" s="888"/>
      <c r="UJH91" s="888"/>
      <c r="UJI91" s="888"/>
      <c r="UJJ91" s="888"/>
      <c r="UJK91" s="888"/>
      <c r="UJL91" s="888"/>
      <c r="UJM91" s="888"/>
      <c r="UJN91" s="888"/>
      <c r="UJO91" s="888"/>
      <c r="UJP91" s="888"/>
      <c r="UJQ91" s="888"/>
      <c r="UJR91" s="888"/>
      <c r="UJS91" s="888"/>
      <c r="UJT91" s="888"/>
      <c r="UJU91" s="888"/>
      <c r="UJV91" s="888"/>
      <c r="UJW91" s="888"/>
      <c r="UJX91" s="888"/>
      <c r="UJY91" s="888"/>
      <c r="UJZ91" s="888"/>
      <c r="UKA91" s="888"/>
      <c r="UKB91" s="888"/>
      <c r="UKC91" s="888"/>
      <c r="UKD91" s="888"/>
      <c r="UKE91" s="888"/>
      <c r="UKF91" s="888"/>
      <c r="UKG91" s="888"/>
      <c r="UKH91" s="888"/>
      <c r="UKI91" s="888"/>
      <c r="UKJ91" s="888"/>
      <c r="UKK91" s="888"/>
      <c r="UKL91" s="888"/>
      <c r="UKM91" s="888"/>
      <c r="UKN91" s="888"/>
      <c r="UKO91" s="888"/>
      <c r="UKP91" s="888"/>
      <c r="UKQ91" s="888"/>
      <c r="UKR91" s="888"/>
      <c r="UKS91" s="888"/>
      <c r="UKT91" s="888"/>
      <c r="UKU91" s="888"/>
      <c r="UKV91" s="888"/>
      <c r="UKW91" s="888"/>
      <c r="UKX91" s="888"/>
      <c r="UKY91" s="888"/>
      <c r="UKZ91" s="888"/>
      <c r="ULA91" s="888"/>
      <c r="ULB91" s="888"/>
      <c r="ULC91" s="888"/>
      <c r="ULD91" s="888"/>
      <c r="ULE91" s="888"/>
      <c r="ULF91" s="888"/>
      <c r="ULG91" s="888"/>
      <c r="ULH91" s="888"/>
      <c r="ULI91" s="888"/>
      <c r="ULJ91" s="888"/>
      <c r="ULK91" s="888"/>
      <c r="ULL91" s="888"/>
      <c r="ULM91" s="888"/>
      <c r="ULN91" s="888"/>
      <c r="ULO91" s="888"/>
      <c r="ULP91" s="888"/>
      <c r="ULQ91" s="888"/>
      <c r="ULR91" s="888"/>
      <c r="ULS91" s="888"/>
      <c r="ULT91" s="888"/>
      <c r="ULU91" s="888"/>
      <c r="ULV91" s="888"/>
      <c r="ULW91" s="888"/>
      <c r="ULX91" s="888"/>
      <c r="ULY91" s="888"/>
      <c r="ULZ91" s="888"/>
      <c r="UMA91" s="888"/>
      <c r="UMB91" s="888"/>
      <c r="UMC91" s="888"/>
      <c r="UMD91" s="888"/>
      <c r="UME91" s="888"/>
      <c r="UMF91" s="888"/>
      <c r="UMG91" s="888"/>
      <c r="UMH91" s="888"/>
      <c r="UMI91" s="888"/>
      <c r="UMJ91" s="888"/>
      <c r="UMK91" s="888"/>
      <c r="UML91" s="888"/>
      <c r="UMM91" s="888"/>
      <c r="UMN91" s="888"/>
      <c r="UMO91" s="888"/>
      <c r="UMP91" s="888"/>
      <c r="UMQ91" s="888"/>
      <c r="UMR91" s="888"/>
      <c r="UMS91" s="888"/>
      <c r="UMT91" s="888"/>
      <c r="UMU91" s="888"/>
      <c r="UMV91" s="888"/>
      <c r="UMW91" s="888"/>
      <c r="UMX91" s="888"/>
      <c r="UMY91" s="888"/>
      <c r="UMZ91" s="888"/>
      <c r="UNA91" s="888"/>
      <c r="UNB91" s="888"/>
      <c r="UNC91" s="888"/>
      <c r="UND91" s="888"/>
      <c r="UNE91" s="888"/>
      <c r="UNF91" s="888"/>
      <c r="UNG91" s="888"/>
      <c r="UNH91" s="888"/>
      <c r="UNI91" s="888"/>
      <c r="UNJ91" s="888"/>
      <c r="UNK91" s="888"/>
      <c r="UNL91" s="888"/>
      <c r="UNM91" s="888"/>
      <c r="UNN91" s="888"/>
      <c r="UNO91" s="888"/>
      <c r="UNP91" s="888"/>
      <c r="UNQ91" s="888"/>
      <c r="UNR91" s="888"/>
      <c r="UNS91" s="888"/>
      <c r="UNT91" s="888"/>
      <c r="UNU91" s="888"/>
      <c r="UNV91" s="888"/>
      <c r="UNW91" s="888"/>
      <c r="UNX91" s="888"/>
      <c r="UNY91" s="888"/>
      <c r="UNZ91" s="888"/>
      <c r="UOA91" s="888"/>
      <c r="UOB91" s="888"/>
      <c r="UOC91" s="888"/>
      <c r="UOD91" s="888"/>
      <c r="UOE91" s="888"/>
      <c r="UOF91" s="888"/>
      <c r="UOG91" s="888"/>
      <c r="UOH91" s="888"/>
      <c r="UOI91" s="888"/>
      <c r="UOJ91" s="888"/>
      <c r="UOK91" s="888"/>
      <c r="UOL91" s="888"/>
      <c r="UOM91" s="888"/>
      <c r="UON91" s="888"/>
      <c r="UOO91" s="888"/>
      <c r="UOP91" s="888"/>
      <c r="UOQ91" s="888"/>
      <c r="UOR91" s="888"/>
      <c r="UOS91" s="888"/>
      <c r="UOT91" s="888"/>
      <c r="UOU91" s="888"/>
      <c r="UOV91" s="888"/>
      <c r="UOW91" s="888"/>
      <c r="UOX91" s="888"/>
      <c r="UOY91" s="888"/>
      <c r="UOZ91" s="888"/>
      <c r="UPA91" s="888"/>
      <c r="UPB91" s="888"/>
      <c r="UPC91" s="888"/>
      <c r="UPD91" s="888"/>
      <c r="UPE91" s="888"/>
      <c r="UPF91" s="888"/>
      <c r="UPG91" s="888"/>
      <c r="UPH91" s="888"/>
      <c r="UPI91" s="888"/>
      <c r="UPJ91" s="888"/>
      <c r="UPK91" s="888"/>
      <c r="UPL91" s="888"/>
      <c r="UPM91" s="888"/>
      <c r="UPN91" s="888"/>
      <c r="UPO91" s="888"/>
      <c r="UPP91" s="888"/>
      <c r="UPQ91" s="888"/>
      <c r="UPR91" s="888"/>
      <c r="UPS91" s="888"/>
      <c r="UPT91" s="888"/>
      <c r="UPU91" s="888"/>
      <c r="UPV91" s="888"/>
      <c r="UPW91" s="888"/>
      <c r="UPX91" s="888"/>
      <c r="UPY91" s="888"/>
      <c r="UPZ91" s="888"/>
      <c r="UQA91" s="888"/>
      <c r="UQB91" s="888"/>
      <c r="UQC91" s="888"/>
      <c r="UQD91" s="888"/>
      <c r="UQE91" s="888"/>
      <c r="UQF91" s="888"/>
      <c r="UQG91" s="888"/>
      <c r="UQH91" s="888"/>
      <c r="UQI91" s="888"/>
      <c r="UQJ91" s="888"/>
      <c r="UQK91" s="888"/>
      <c r="UQL91" s="888"/>
      <c r="UQM91" s="888"/>
      <c r="UQN91" s="888"/>
      <c r="UQO91" s="888"/>
      <c r="UQP91" s="888"/>
      <c r="UQQ91" s="888"/>
      <c r="UQR91" s="888"/>
      <c r="UQS91" s="888"/>
      <c r="UQT91" s="888"/>
      <c r="UQU91" s="888"/>
      <c r="UQV91" s="888"/>
      <c r="UQW91" s="888"/>
      <c r="UQX91" s="888"/>
      <c r="UQY91" s="888"/>
      <c r="UQZ91" s="888"/>
      <c r="URA91" s="888"/>
      <c r="URB91" s="888"/>
      <c r="URC91" s="888"/>
      <c r="URD91" s="888"/>
      <c r="URE91" s="888"/>
      <c r="URF91" s="888"/>
      <c r="URG91" s="888"/>
      <c r="URH91" s="888"/>
      <c r="URI91" s="888"/>
      <c r="URJ91" s="888"/>
      <c r="URK91" s="888"/>
      <c r="URL91" s="888"/>
      <c r="URM91" s="888"/>
      <c r="URN91" s="888"/>
      <c r="URO91" s="888"/>
      <c r="URP91" s="888"/>
      <c r="URQ91" s="888"/>
      <c r="URR91" s="888"/>
      <c r="URS91" s="888"/>
      <c r="URT91" s="888"/>
      <c r="URU91" s="888"/>
      <c r="URV91" s="888"/>
      <c r="URW91" s="888"/>
      <c r="URX91" s="888"/>
      <c r="URY91" s="888"/>
      <c r="URZ91" s="888"/>
      <c r="USA91" s="888"/>
      <c r="USB91" s="888"/>
      <c r="USC91" s="888"/>
      <c r="USD91" s="888"/>
      <c r="USE91" s="888"/>
      <c r="USF91" s="888"/>
      <c r="USG91" s="888"/>
      <c r="USH91" s="888"/>
      <c r="USI91" s="888"/>
      <c r="USJ91" s="888"/>
      <c r="USK91" s="888"/>
      <c r="USL91" s="888"/>
      <c r="USM91" s="888"/>
      <c r="USN91" s="888"/>
      <c r="USO91" s="888"/>
      <c r="USP91" s="888"/>
      <c r="USQ91" s="888"/>
      <c r="USR91" s="888"/>
      <c r="USS91" s="888"/>
      <c r="UST91" s="888"/>
      <c r="USU91" s="888"/>
      <c r="USV91" s="888"/>
      <c r="USW91" s="888"/>
      <c r="USX91" s="888"/>
      <c r="USY91" s="888"/>
      <c r="USZ91" s="888"/>
      <c r="UTA91" s="888"/>
      <c r="UTB91" s="888"/>
      <c r="UTC91" s="888"/>
      <c r="UTD91" s="888"/>
      <c r="UTE91" s="888"/>
      <c r="UTF91" s="888"/>
      <c r="UTG91" s="888"/>
      <c r="UTH91" s="888"/>
      <c r="UTI91" s="888"/>
      <c r="UTJ91" s="888"/>
      <c r="UTK91" s="888"/>
      <c r="UTL91" s="888"/>
      <c r="UTM91" s="888"/>
      <c r="UTN91" s="888"/>
      <c r="UTO91" s="888"/>
      <c r="UTP91" s="888"/>
      <c r="UTQ91" s="888"/>
      <c r="UTR91" s="888"/>
      <c r="UTS91" s="888"/>
      <c r="UTT91" s="888"/>
      <c r="UTU91" s="888"/>
      <c r="UTV91" s="888"/>
      <c r="UTW91" s="888"/>
      <c r="UTX91" s="888"/>
      <c r="UTY91" s="888"/>
      <c r="UTZ91" s="888"/>
      <c r="UUA91" s="888"/>
      <c r="UUB91" s="888"/>
      <c r="UUC91" s="888"/>
      <c r="UUD91" s="888"/>
      <c r="UUE91" s="888"/>
      <c r="UUF91" s="888"/>
      <c r="UUG91" s="888"/>
      <c r="UUH91" s="888"/>
      <c r="UUI91" s="888"/>
      <c r="UUJ91" s="888"/>
      <c r="UUK91" s="888"/>
      <c r="UUL91" s="888"/>
      <c r="UUM91" s="888"/>
      <c r="UUN91" s="888"/>
      <c r="UUO91" s="888"/>
      <c r="UUP91" s="888"/>
      <c r="UUQ91" s="888"/>
      <c r="UUR91" s="888"/>
      <c r="UUS91" s="888"/>
      <c r="UUT91" s="888"/>
      <c r="UUU91" s="888"/>
      <c r="UUV91" s="888"/>
      <c r="UUW91" s="888"/>
      <c r="UUX91" s="888"/>
      <c r="UUY91" s="888"/>
      <c r="UUZ91" s="888"/>
      <c r="UVA91" s="888"/>
      <c r="UVB91" s="888"/>
      <c r="UVC91" s="888"/>
      <c r="UVD91" s="888"/>
      <c r="UVE91" s="888"/>
      <c r="UVF91" s="888"/>
      <c r="UVG91" s="888"/>
      <c r="UVH91" s="888"/>
      <c r="UVI91" s="888"/>
      <c r="UVJ91" s="888"/>
      <c r="UVK91" s="888"/>
      <c r="UVL91" s="888"/>
      <c r="UVM91" s="888"/>
      <c r="UVN91" s="888"/>
      <c r="UVO91" s="888"/>
      <c r="UVP91" s="888"/>
      <c r="UVQ91" s="888"/>
      <c r="UVR91" s="888"/>
      <c r="UVS91" s="888"/>
      <c r="UVT91" s="888"/>
      <c r="UVU91" s="888"/>
      <c r="UVV91" s="888"/>
      <c r="UVW91" s="888"/>
      <c r="UVX91" s="888"/>
      <c r="UVY91" s="888"/>
      <c r="UVZ91" s="888"/>
      <c r="UWA91" s="888"/>
      <c r="UWB91" s="888"/>
      <c r="UWC91" s="888"/>
      <c r="UWD91" s="888"/>
      <c r="UWE91" s="888"/>
      <c r="UWF91" s="888"/>
      <c r="UWG91" s="888"/>
      <c r="UWH91" s="888"/>
      <c r="UWI91" s="888"/>
      <c r="UWJ91" s="888"/>
      <c r="UWK91" s="888"/>
      <c r="UWL91" s="888"/>
      <c r="UWM91" s="888"/>
      <c r="UWN91" s="888"/>
      <c r="UWO91" s="888"/>
      <c r="UWP91" s="888"/>
      <c r="UWQ91" s="888"/>
      <c r="UWR91" s="888"/>
      <c r="UWS91" s="888"/>
      <c r="UWT91" s="888"/>
      <c r="UWU91" s="888"/>
      <c r="UWV91" s="888"/>
      <c r="UWW91" s="888"/>
      <c r="UWX91" s="888"/>
      <c r="UWY91" s="888"/>
      <c r="UWZ91" s="888"/>
      <c r="UXA91" s="888"/>
      <c r="UXB91" s="888"/>
      <c r="UXC91" s="888"/>
      <c r="UXD91" s="888"/>
      <c r="UXE91" s="888"/>
      <c r="UXF91" s="888"/>
      <c r="UXG91" s="888"/>
      <c r="UXH91" s="888"/>
      <c r="UXI91" s="888"/>
      <c r="UXJ91" s="888"/>
      <c r="UXK91" s="888"/>
      <c r="UXL91" s="888"/>
      <c r="UXM91" s="888"/>
      <c r="UXN91" s="888"/>
      <c r="UXO91" s="888"/>
      <c r="UXP91" s="888"/>
      <c r="UXQ91" s="888"/>
      <c r="UXR91" s="888"/>
      <c r="UXS91" s="888"/>
      <c r="UXT91" s="888"/>
      <c r="UXU91" s="888"/>
      <c r="UXV91" s="888"/>
      <c r="UXW91" s="888"/>
      <c r="UXX91" s="888"/>
      <c r="UXY91" s="888"/>
      <c r="UXZ91" s="888"/>
      <c r="UYA91" s="888"/>
      <c r="UYB91" s="888"/>
      <c r="UYC91" s="888"/>
      <c r="UYD91" s="888"/>
      <c r="UYE91" s="888"/>
      <c r="UYF91" s="888"/>
      <c r="UYG91" s="888"/>
      <c r="UYH91" s="888"/>
      <c r="UYI91" s="888"/>
      <c r="UYJ91" s="888"/>
      <c r="UYK91" s="888"/>
      <c r="UYL91" s="888"/>
      <c r="UYM91" s="888"/>
      <c r="UYN91" s="888"/>
      <c r="UYO91" s="888"/>
      <c r="UYP91" s="888"/>
      <c r="UYQ91" s="888"/>
      <c r="UYR91" s="888"/>
      <c r="UYS91" s="888"/>
      <c r="UYT91" s="888"/>
      <c r="UYU91" s="888"/>
      <c r="UYV91" s="888"/>
      <c r="UYW91" s="888"/>
      <c r="UYX91" s="888"/>
      <c r="UYY91" s="888"/>
      <c r="UYZ91" s="888"/>
      <c r="UZA91" s="888"/>
      <c r="UZB91" s="888"/>
      <c r="UZC91" s="888"/>
      <c r="UZD91" s="888"/>
      <c r="UZE91" s="888"/>
      <c r="UZF91" s="888"/>
      <c r="UZG91" s="888"/>
      <c r="UZH91" s="888"/>
      <c r="UZI91" s="888"/>
      <c r="UZJ91" s="888"/>
      <c r="UZK91" s="888"/>
      <c r="UZL91" s="888"/>
      <c r="UZM91" s="888"/>
      <c r="UZN91" s="888"/>
      <c r="UZO91" s="888"/>
      <c r="UZP91" s="888"/>
      <c r="UZQ91" s="888"/>
      <c r="UZR91" s="888"/>
      <c r="UZS91" s="888"/>
      <c r="UZT91" s="888"/>
      <c r="UZU91" s="888"/>
      <c r="UZV91" s="888"/>
      <c r="UZW91" s="888"/>
      <c r="UZX91" s="888"/>
      <c r="UZY91" s="888"/>
      <c r="UZZ91" s="888"/>
      <c r="VAA91" s="888"/>
      <c r="VAB91" s="888"/>
      <c r="VAC91" s="888"/>
      <c r="VAD91" s="888"/>
      <c r="VAE91" s="888"/>
      <c r="VAF91" s="888"/>
      <c r="VAG91" s="888"/>
      <c r="VAH91" s="888"/>
      <c r="VAI91" s="888"/>
      <c r="VAJ91" s="888"/>
      <c r="VAK91" s="888"/>
      <c r="VAL91" s="888"/>
      <c r="VAM91" s="888"/>
      <c r="VAN91" s="888"/>
      <c r="VAO91" s="888"/>
      <c r="VAP91" s="888"/>
      <c r="VAQ91" s="888"/>
      <c r="VAR91" s="888"/>
      <c r="VAS91" s="888"/>
      <c r="VAT91" s="888"/>
      <c r="VAU91" s="888"/>
      <c r="VAV91" s="888"/>
      <c r="VAW91" s="888"/>
      <c r="VAX91" s="888"/>
      <c r="VAY91" s="888"/>
      <c r="VAZ91" s="888"/>
      <c r="VBA91" s="888"/>
      <c r="VBB91" s="888"/>
      <c r="VBC91" s="888"/>
      <c r="VBD91" s="888"/>
      <c r="VBE91" s="888"/>
      <c r="VBF91" s="888"/>
      <c r="VBG91" s="888"/>
      <c r="VBH91" s="888"/>
      <c r="VBI91" s="888"/>
      <c r="VBJ91" s="888"/>
      <c r="VBK91" s="888"/>
      <c r="VBL91" s="888"/>
      <c r="VBM91" s="888"/>
      <c r="VBN91" s="888"/>
      <c r="VBO91" s="888"/>
      <c r="VBP91" s="888"/>
      <c r="VBQ91" s="888"/>
      <c r="VBR91" s="888"/>
      <c r="VBS91" s="888"/>
      <c r="VBT91" s="888"/>
      <c r="VBU91" s="888"/>
      <c r="VBV91" s="888"/>
      <c r="VBW91" s="888"/>
      <c r="VBX91" s="888"/>
      <c r="VBY91" s="888"/>
      <c r="VBZ91" s="888"/>
      <c r="VCA91" s="888"/>
      <c r="VCB91" s="888"/>
      <c r="VCC91" s="888"/>
      <c r="VCD91" s="888"/>
      <c r="VCE91" s="888"/>
      <c r="VCF91" s="888"/>
      <c r="VCG91" s="888"/>
      <c r="VCH91" s="888"/>
      <c r="VCI91" s="888"/>
      <c r="VCJ91" s="888"/>
      <c r="VCK91" s="888"/>
      <c r="VCL91" s="888"/>
      <c r="VCM91" s="888"/>
      <c r="VCN91" s="888"/>
      <c r="VCO91" s="888"/>
      <c r="VCP91" s="888"/>
      <c r="VCQ91" s="888"/>
      <c r="VCR91" s="888"/>
      <c r="VCS91" s="888"/>
      <c r="VCT91" s="888"/>
      <c r="VCU91" s="888"/>
      <c r="VCV91" s="888"/>
      <c r="VCW91" s="888"/>
      <c r="VCX91" s="888"/>
      <c r="VCY91" s="888"/>
      <c r="VCZ91" s="888"/>
      <c r="VDA91" s="888"/>
      <c r="VDB91" s="888"/>
      <c r="VDC91" s="888"/>
      <c r="VDD91" s="888"/>
      <c r="VDE91" s="888"/>
      <c r="VDF91" s="888"/>
      <c r="VDG91" s="888"/>
      <c r="VDH91" s="888"/>
      <c r="VDI91" s="888"/>
      <c r="VDJ91" s="888"/>
      <c r="VDK91" s="888"/>
      <c r="VDL91" s="888"/>
      <c r="VDM91" s="888"/>
      <c r="VDN91" s="888"/>
      <c r="VDO91" s="888"/>
      <c r="VDP91" s="888"/>
      <c r="VDQ91" s="888"/>
      <c r="VDR91" s="888"/>
      <c r="VDS91" s="888"/>
      <c r="VDT91" s="888"/>
      <c r="VDU91" s="888"/>
      <c r="VDV91" s="888"/>
      <c r="VDW91" s="888"/>
      <c r="VDX91" s="888"/>
      <c r="VDY91" s="888"/>
      <c r="VDZ91" s="888"/>
      <c r="VEA91" s="888"/>
      <c r="VEB91" s="888"/>
      <c r="VEC91" s="888"/>
      <c r="VED91" s="888"/>
      <c r="VEE91" s="888"/>
      <c r="VEF91" s="888"/>
      <c r="VEG91" s="888"/>
      <c r="VEH91" s="888"/>
      <c r="VEI91" s="888"/>
      <c r="VEJ91" s="888"/>
      <c r="VEK91" s="888"/>
      <c r="VEL91" s="888"/>
      <c r="VEM91" s="888"/>
      <c r="VEN91" s="888"/>
      <c r="VEO91" s="888"/>
      <c r="VEP91" s="888"/>
      <c r="VEQ91" s="888"/>
      <c r="VER91" s="888"/>
      <c r="VES91" s="888"/>
      <c r="VET91" s="888"/>
      <c r="VEU91" s="888"/>
      <c r="VEV91" s="888"/>
      <c r="VEW91" s="888"/>
      <c r="VEX91" s="888"/>
      <c r="VEY91" s="888"/>
      <c r="VEZ91" s="888"/>
      <c r="VFA91" s="888"/>
      <c r="VFB91" s="888"/>
      <c r="VFC91" s="888"/>
      <c r="VFD91" s="888"/>
      <c r="VFE91" s="888"/>
      <c r="VFF91" s="888"/>
      <c r="VFG91" s="888"/>
      <c r="VFH91" s="888"/>
      <c r="VFI91" s="888"/>
      <c r="VFJ91" s="888"/>
      <c r="VFK91" s="888"/>
      <c r="VFL91" s="888"/>
      <c r="VFM91" s="888"/>
      <c r="VFN91" s="888"/>
      <c r="VFO91" s="888"/>
      <c r="VFP91" s="888"/>
      <c r="VFQ91" s="888"/>
      <c r="VFR91" s="888"/>
      <c r="VFS91" s="888"/>
      <c r="VFT91" s="888"/>
      <c r="VFU91" s="888"/>
      <c r="VFV91" s="888"/>
      <c r="VFW91" s="888"/>
      <c r="VFX91" s="888"/>
      <c r="VFY91" s="888"/>
      <c r="VFZ91" s="888"/>
      <c r="VGA91" s="888"/>
      <c r="VGB91" s="888"/>
      <c r="VGC91" s="888"/>
      <c r="VGD91" s="888"/>
      <c r="VGE91" s="888"/>
      <c r="VGF91" s="888"/>
      <c r="VGG91" s="888"/>
      <c r="VGH91" s="888"/>
      <c r="VGI91" s="888"/>
      <c r="VGJ91" s="888"/>
      <c r="VGK91" s="888"/>
      <c r="VGL91" s="888"/>
      <c r="VGM91" s="888"/>
      <c r="VGN91" s="888"/>
      <c r="VGO91" s="888"/>
      <c r="VGP91" s="888"/>
      <c r="VGQ91" s="888"/>
      <c r="VGR91" s="888"/>
      <c r="VGS91" s="888"/>
      <c r="VGT91" s="888"/>
      <c r="VGU91" s="888"/>
      <c r="VGV91" s="888"/>
      <c r="VGW91" s="888"/>
      <c r="VGX91" s="888"/>
      <c r="VGY91" s="888"/>
      <c r="VGZ91" s="888"/>
      <c r="VHA91" s="888"/>
      <c r="VHB91" s="888"/>
      <c r="VHC91" s="888"/>
      <c r="VHD91" s="888"/>
      <c r="VHE91" s="888"/>
      <c r="VHF91" s="888"/>
      <c r="VHG91" s="888"/>
      <c r="VHH91" s="888"/>
      <c r="VHI91" s="888"/>
      <c r="VHJ91" s="888"/>
      <c r="VHK91" s="888"/>
      <c r="VHL91" s="888"/>
      <c r="VHM91" s="888"/>
      <c r="VHN91" s="888"/>
      <c r="VHO91" s="888"/>
      <c r="VHP91" s="888"/>
      <c r="VHQ91" s="888"/>
      <c r="VHR91" s="888"/>
      <c r="VHS91" s="888"/>
      <c r="VHT91" s="888"/>
      <c r="VHU91" s="888"/>
      <c r="VHV91" s="888"/>
      <c r="VHW91" s="888"/>
      <c r="VHX91" s="888"/>
      <c r="VHY91" s="888"/>
      <c r="VHZ91" s="888"/>
      <c r="VIA91" s="888"/>
      <c r="VIB91" s="888"/>
      <c r="VIC91" s="888"/>
      <c r="VID91" s="888"/>
      <c r="VIE91" s="888"/>
      <c r="VIF91" s="888"/>
      <c r="VIG91" s="888"/>
      <c r="VIH91" s="888"/>
      <c r="VII91" s="888"/>
      <c r="VIJ91" s="888"/>
      <c r="VIK91" s="888"/>
      <c r="VIL91" s="888"/>
      <c r="VIM91" s="888"/>
      <c r="VIN91" s="888"/>
      <c r="VIO91" s="888"/>
      <c r="VIP91" s="888"/>
      <c r="VIQ91" s="888"/>
      <c r="VIR91" s="888"/>
      <c r="VIS91" s="888"/>
      <c r="VIT91" s="888"/>
      <c r="VIU91" s="888"/>
      <c r="VIV91" s="888"/>
      <c r="VIW91" s="888"/>
      <c r="VIX91" s="888"/>
      <c r="VIY91" s="888"/>
      <c r="VIZ91" s="888"/>
      <c r="VJA91" s="888"/>
      <c r="VJB91" s="888"/>
      <c r="VJC91" s="888"/>
      <c r="VJD91" s="888"/>
      <c r="VJE91" s="888"/>
      <c r="VJF91" s="888"/>
      <c r="VJG91" s="888"/>
      <c r="VJH91" s="888"/>
      <c r="VJI91" s="888"/>
      <c r="VJJ91" s="888"/>
      <c r="VJK91" s="888"/>
      <c r="VJL91" s="888"/>
      <c r="VJM91" s="888"/>
      <c r="VJN91" s="888"/>
      <c r="VJO91" s="888"/>
      <c r="VJP91" s="888"/>
      <c r="VJQ91" s="888"/>
      <c r="VJR91" s="888"/>
      <c r="VJS91" s="888"/>
      <c r="VJT91" s="888"/>
      <c r="VJU91" s="888"/>
      <c r="VJV91" s="888"/>
      <c r="VJW91" s="888"/>
      <c r="VJX91" s="888"/>
      <c r="VJY91" s="888"/>
      <c r="VJZ91" s="888"/>
      <c r="VKA91" s="888"/>
      <c r="VKB91" s="888"/>
      <c r="VKC91" s="888"/>
      <c r="VKD91" s="888"/>
      <c r="VKE91" s="888"/>
      <c r="VKF91" s="888"/>
      <c r="VKG91" s="888"/>
      <c r="VKH91" s="888"/>
      <c r="VKI91" s="888"/>
      <c r="VKJ91" s="888"/>
      <c r="VKK91" s="888"/>
      <c r="VKL91" s="888"/>
      <c r="VKM91" s="888"/>
      <c r="VKN91" s="888"/>
      <c r="VKO91" s="888"/>
      <c r="VKP91" s="888"/>
      <c r="VKQ91" s="888"/>
      <c r="VKR91" s="888"/>
      <c r="VKS91" s="888"/>
      <c r="VKT91" s="888"/>
      <c r="VKU91" s="888"/>
      <c r="VKV91" s="888"/>
      <c r="VKW91" s="888"/>
      <c r="VKX91" s="888"/>
      <c r="VKY91" s="888"/>
      <c r="VKZ91" s="888"/>
      <c r="VLA91" s="888"/>
      <c r="VLB91" s="888"/>
      <c r="VLC91" s="888"/>
      <c r="VLD91" s="888"/>
      <c r="VLE91" s="888"/>
      <c r="VLF91" s="888"/>
      <c r="VLG91" s="888"/>
      <c r="VLH91" s="888"/>
      <c r="VLI91" s="888"/>
      <c r="VLJ91" s="888"/>
      <c r="VLK91" s="888"/>
      <c r="VLL91" s="888"/>
      <c r="VLM91" s="888"/>
      <c r="VLN91" s="888"/>
      <c r="VLO91" s="888"/>
      <c r="VLP91" s="888"/>
      <c r="VLQ91" s="888"/>
      <c r="VLR91" s="888"/>
      <c r="VLS91" s="888"/>
      <c r="VLT91" s="888"/>
      <c r="VLU91" s="888"/>
      <c r="VLV91" s="888"/>
      <c r="VLW91" s="888"/>
      <c r="VLX91" s="888"/>
      <c r="VLY91" s="888"/>
      <c r="VLZ91" s="888"/>
      <c r="VMA91" s="888"/>
      <c r="VMB91" s="888"/>
      <c r="VMC91" s="888"/>
      <c r="VMD91" s="888"/>
      <c r="VME91" s="888"/>
      <c r="VMF91" s="888"/>
      <c r="VMG91" s="888"/>
      <c r="VMH91" s="888"/>
      <c r="VMI91" s="888"/>
      <c r="VMJ91" s="888"/>
      <c r="VMK91" s="888"/>
      <c r="VML91" s="888"/>
      <c r="VMM91" s="888"/>
      <c r="VMN91" s="888"/>
      <c r="VMO91" s="888"/>
      <c r="VMP91" s="888"/>
      <c r="VMQ91" s="888"/>
      <c r="VMR91" s="888"/>
      <c r="VMS91" s="888"/>
      <c r="VMT91" s="888"/>
      <c r="VMU91" s="888"/>
      <c r="VMV91" s="888"/>
      <c r="VMW91" s="888"/>
      <c r="VMX91" s="888"/>
      <c r="VMY91" s="888"/>
      <c r="VMZ91" s="888"/>
      <c r="VNA91" s="888"/>
      <c r="VNB91" s="888"/>
      <c r="VNC91" s="888"/>
      <c r="VND91" s="888"/>
      <c r="VNE91" s="888"/>
      <c r="VNF91" s="888"/>
      <c r="VNG91" s="888"/>
      <c r="VNH91" s="888"/>
      <c r="VNI91" s="888"/>
      <c r="VNJ91" s="888"/>
      <c r="VNK91" s="888"/>
      <c r="VNL91" s="888"/>
      <c r="VNM91" s="888"/>
      <c r="VNN91" s="888"/>
      <c r="VNO91" s="888"/>
      <c r="VNP91" s="888"/>
      <c r="VNQ91" s="888"/>
      <c r="VNR91" s="888"/>
      <c r="VNS91" s="888"/>
      <c r="VNT91" s="888"/>
      <c r="VNU91" s="888"/>
      <c r="VNV91" s="888"/>
      <c r="VNW91" s="888"/>
      <c r="VNX91" s="888"/>
      <c r="VNY91" s="888"/>
      <c r="VNZ91" s="888"/>
      <c r="VOA91" s="888"/>
      <c r="VOB91" s="888"/>
      <c r="VOC91" s="888"/>
      <c r="VOD91" s="888"/>
      <c r="VOE91" s="888"/>
      <c r="VOF91" s="888"/>
      <c r="VOG91" s="888"/>
      <c r="VOH91" s="888"/>
      <c r="VOI91" s="888"/>
      <c r="VOJ91" s="888"/>
      <c r="VOK91" s="888"/>
      <c r="VOL91" s="888"/>
      <c r="VOM91" s="888"/>
      <c r="VON91" s="888"/>
      <c r="VOO91" s="888"/>
      <c r="VOP91" s="888"/>
      <c r="VOQ91" s="888"/>
      <c r="VOR91" s="888"/>
      <c r="VOS91" s="888"/>
      <c r="VOT91" s="888"/>
      <c r="VOU91" s="888"/>
      <c r="VOV91" s="888"/>
      <c r="VOW91" s="888"/>
      <c r="VOX91" s="888"/>
      <c r="VOY91" s="888"/>
      <c r="VOZ91" s="888"/>
      <c r="VPA91" s="888"/>
      <c r="VPB91" s="888"/>
      <c r="VPC91" s="888"/>
      <c r="VPD91" s="888"/>
      <c r="VPE91" s="888"/>
      <c r="VPF91" s="888"/>
      <c r="VPG91" s="888"/>
      <c r="VPH91" s="888"/>
      <c r="VPI91" s="888"/>
      <c r="VPJ91" s="888"/>
      <c r="VPK91" s="888"/>
      <c r="VPL91" s="888"/>
      <c r="VPM91" s="888"/>
      <c r="VPN91" s="888"/>
      <c r="VPO91" s="888"/>
      <c r="VPP91" s="888"/>
      <c r="VPQ91" s="888"/>
      <c r="VPR91" s="888"/>
      <c r="VPS91" s="888"/>
      <c r="VPT91" s="888"/>
      <c r="VPU91" s="888"/>
      <c r="VPV91" s="888"/>
      <c r="VPW91" s="888"/>
      <c r="VPX91" s="888"/>
      <c r="VPY91" s="888"/>
      <c r="VPZ91" s="888"/>
      <c r="VQA91" s="888"/>
      <c r="VQB91" s="888"/>
      <c r="VQC91" s="888"/>
      <c r="VQD91" s="888"/>
      <c r="VQE91" s="888"/>
      <c r="VQF91" s="888"/>
      <c r="VQG91" s="888"/>
      <c r="VQH91" s="888"/>
      <c r="VQI91" s="888"/>
      <c r="VQJ91" s="888"/>
      <c r="VQK91" s="888"/>
      <c r="VQL91" s="888"/>
      <c r="VQM91" s="888"/>
      <c r="VQN91" s="888"/>
      <c r="VQO91" s="888"/>
      <c r="VQP91" s="888"/>
      <c r="VQQ91" s="888"/>
      <c r="VQR91" s="888"/>
      <c r="VQS91" s="888"/>
      <c r="VQT91" s="888"/>
      <c r="VQU91" s="888"/>
      <c r="VQV91" s="888"/>
      <c r="VQW91" s="888"/>
      <c r="VQX91" s="888"/>
      <c r="VQY91" s="888"/>
      <c r="VQZ91" s="888"/>
      <c r="VRA91" s="888"/>
      <c r="VRB91" s="888"/>
      <c r="VRC91" s="888"/>
      <c r="VRD91" s="888"/>
      <c r="VRE91" s="888"/>
      <c r="VRF91" s="888"/>
      <c r="VRG91" s="888"/>
      <c r="VRH91" s="888"/>
      <c r="VRI91" s="888"/>
      <c r="VRJ91" s="888"/>
      <c r="VRK91" s="888"/>
      <c r="VRL91" s="888"/>
      <c r="VRM91" s="888"/>
      <c r="VRN91" s="888"/>
      <c r="VRO91" s="888"/>
      <c r="VRP91" s="888"/>
      <c r="VRQ91" s="888"/>
      <c r="VRR91" s="888"/>
      <c r="VRS91" s="888"/>
      <c r="VRT91" s="888"/>
      <c r="VRU91" s="888"/>
      <c r="VRV91" s="888"/>
      <c r="VRW91" s="888"/>
      <c r="VRX91" s="888"/>
      <c r="VRY91" s="888"/>
      <c r="VRZ91" s="888"/>
      <c r="VSA91" s="888"/>
      <c r="VSB91" s="888"/>
      <c r="VSC91" s="888"/>
      <c r="VSD91" s="888"/>
      <c r="VSE91" s="888"/>
      <c r="VSF91" s="888"/>
      <c r="VSG91" s="888"/>
      <c r="VSH91" s="888"/>
      <c r="VSI91" s="888"/>
      <c r="VSJ91" s="888"/>
      <c r="VSK91" s="888"/>
      <c r="VSL91" s="888"/>
      <c r="VSM91" s="888"/>
      <c r="VSN91" s="888"/>
      <c r="VSO91" s="888"/>
      <c r="VSP91" s="888"/>
      <c r="VSQ91" s="888"/>
      <c r="VSR91" s="888"/>
      <c r="VSS91" s="888"/>
      <c r="VST91" s="888"/>
      <c r="VSU91" s="888"/>
      <c r="VSV91" s="888"/>
      <c r="VSW91" s="888"/>
      <c r="VSX91" s="888"/>
      <c r="VSY91" s="888"/>
      <c r="VSZ91" s="888"/>
      <c r="VTA91" s="888"/>
      <c r="VTB91" s="888"/>
      <c r="VTC91" s="888"/>
      <c r="VTD91" s="888"/>
      <c r="VTE91" s="888"/>
      <c r="VTF91" s="888"/>
      <c r="VTG91" s="888"/>
      <c r="VTH91" s="888"/>
      <c r="VTI91" s="888"/>
      <c r="VTJ91" s="888"/>
      <c r="VTK91" s="888"/>
      <c r="VTL91" s="888"/>
      <c r="VTM91" s="888"/>
      <c r="VTN91" s="888"/>
      <c r="VTO91" s="888"/>
      <c r="VTP91" s="888"/>
      <c r="VTQ91" s="888"/>
      <c r="VTR91" s="888"/>
      <c r="VTS91" s="888"/>
      <c r="VTT91" s="888"/>
      <c r="VTU91" s="888"/>
      <c r="VTV91" s="888"/>
      <c r="VTW91" s="888"/>
      <c r="VTX91" s="888"/>
      <c r="VTY91" s="888"/>
      <c r="VTZ91" s="888"/>
      <c r="VUA91" s="888"/>
      <c r="VUB91" s="888"/>
      <c r="VUC91" s="888"/>
      <c r="VUD91" s="888"/>
      <c r="VUE91" s="888"/>
      <c r="VUF91" s="888"/>
      <c r="VUG91" s="888"/>
      <c r="VUH91" s="888"/>
      <c r="VUI91" s="888"/>
      <c r="VUJ91" s="888"/>
      <c r="VUK91" s="888"/>
      <c r="VUL91" s="888"/>
      <c r="VUM91" s="888"/>
      <c r="VUN91" s="888"/>
      <c r="VUO91" s="888"/>
      <c r="VUP91" s="888"/>
      <c r="VUQ91" s="888"/>
      <c r="VUR91" s="888"/>
      <c r="VUS91" s="888"/>
      <c r="VUT91" s="888"/>
      <c r="VUU91" s="888"/>
      <c r="VUV91" s="888"/>
      <c r="VUW91" s="888"/>
      <c r="VUX91" s="888"/>
      <c r="VUY91" s="888"/>
      <c r="VUZ91" s="888"/>
      <c r="VVA91" s="888"/>
      <c r="VVB91" s="888"/>
      <c r="VVC91" s="888"/>
      <c r="VVD91" s="888"/>
      <c r="VVE91" s="888"/>
      <c r="VVF91" s="888"/>
      <c r="VVG91" s="888"/>
      <c r="VVH91" s="888"/>
      <c r="VVI91" s="888"/>
      <c r="VVJ91" s="888"/>
      <c r="VVK91" s="888"/>
      <c r="VVL91" s="888"/>
      <c r="VVM91" s="888"/>
      <c r="VVN91" s="888"/>
      <c r="VVO91" s="888"/>
      <c r="VVP91" s="888"/>
      <c r="VVQ91" s="888"/>
      <c r="VVR91" s="888"/>
      <c r="VVS91" s="888"/>
      <c r="VVT91" s="888"/>
      <c r="VVU91" s="888"/>
      <c r="VVV91" s="888"/>
      <c r="VVW91" s="888"/>
      <c r="VVX91" s="888"/>
      <c r="VVY91" s="888"/>
      <c r="VVZ91" s="888"/>
      <c r="VWA91" s="888"/>
      <c r="VWB91" s="888"/>
      <c r="VWC91" s="888"/>
      <c r="VWD91" s="888"/>
      <c r="VWE91" s="888"/>
      <c r="VWF91" s="888"/>
      <c r="VWG91" s="888"/>
      <c r="VWH91" s="888"/>
      <c r="VWI91" s="888"/>
      <c r="VWJ91" s="888"/>
      <c r="VWK91" s="888"/>
      <c r="VWL91" s="888"/>
      <c r="VWM91" s="888"/>
      <c r="VWN91" s="888"/>
      <c r="VWO91" s="888"/>
      <c r="VWP91" s="888"/>
      <c r="VWQ91" s="888"/>
      <c r="VWR91" s="888"/>
      <c r="VWS91" s="888"/>
      <c r="VWT91" s="888"/>
      <c r="VWU91" s="888"/>
      <c r="VWV91" s="888"/>
      <c r="VWW91" s="888"/>
      <c r="VWX91" s="888"/>
      <c r="VWY91" s="888"/>
      <c r="VWZ91" s="888"/>
      <c r="VXA91" s="888"/>
      <c r="VXB91" s="888"/>
      <c r="VXC91" s="888"/>
      <c r="VXD91" s="888"/>
      <c r="VXE91" s="888"/>
      <c r="VXF91" s="888"/>
      <c r="VXG91" s="888"/>
      <c r="VXH91" s="888"/>
      <c r="VXI91" s="888"/>
      <c r="VXJ91" s="888"/>
      <c r="VXK91" s="888"/>
      <c r="VXL91" s="888"/>
      <c r="VXM91" s="888"/>
      <c r="VXN91" s="888"/>
      <c r="VXO91" s="888"/>
      <c r="VXP91" s="888"/>
      <c r="VXQ91" s="888"/>
      <c r="VXR91" s="888"/>
      <c r="VXS91" s="888"/>
      <c r="VXT91" s="888"/>
      <c r="VXU91" s="888"/>
      <c r="VXV91" s="888"/>
      <c r="VXW91" s="888"/>
      <c r="VXX91" s="888"/>
      <c r="VXY91" s="888"/>
      <c r="VXZ91" s="888"/>
      <c r="VYA91" s="888"/>
      <c r="VYB91" s="888"/>
      <c r="VYC91" s="888"/>
      <c r="VYD91" s="888"/>
      <c r="VYE91" s="888"/>
      <c r="VYF91" s="888"/>
      <c r="VYG91" s="888"/>
      <c r="VYH91" s="888"/>
      <c r="VYI91" s="888"/>
      <c r="VYJ91" s="888"/>
      <c r="VYK91" s="888"/>
      <c r="VYL91" s="888"/>
      <c r="VYM91" s="888"/>
      <c r="VYN91" s="888"/>
      <c r="VYO91" s="888"/>
      <c r="VYP91" s="888"/>
      <c r="VYQ91" s="888"/>
      <c r="VYR91" s="888"/>
      <c r="VYS91" s="888"/>
      <c r="VYT91" s="888"/>
      <c r="VYU91" s="888"/>
      <c r="VYV91" s="888"/>
      <c r="VYW91" s="888"/>
      <c r="VYX91" s="888"/>
      <c r="VYY91" s="888"/>
      <c r="VYZ91" s="888"/>
      <c r="VZA91" s="888"/>
      <c r="VZB91" s="888"/>
      <c r="VZC91" s="888"/>
      <c r="VZD91" s="888"/>
      <c r="VZE91" s="888"/>
      <c r="VZF91" s="888"/>
      <c r="VZG91" s="888"/>
      <c r="VZH91" s="888"/>
      <c r="VZI91" s="888"/>
      <c r="VZJ91" s="888"/>
      <c r="VZK91" s="888"/>
      <c r="VZL91" s="888"/>
      <c r="VZM91" s="888"/>
      <c r="VZN91" s="888"/>
      <c r="VZO91" s="888"/>
      <c r="VZP91" s="888"/>
      <c r="VZQ91" s="888"/>
      <c r="VZR91" s="888"/>
      <c r="VZS91" s="888"/>
      <c r="VZT91" s="888"/>
      <c r="VZU91" s="888"/>
      <c r="VZV91" s="888"/>
      <c r="VZW91" s="888"/>
      <c r="VZX91" s="888"/>
      <c r="VZY91" s="888"/>
      <c r="VZZ91" s="888"/>
      <c r="WAA91" s="888"/>
      <c r="WAB91" s="888"/>
      <c r="WAC91" s="888"/>
      <c r="WAD91" s="888"/>
      <c r="WAE91" s="888"/>
      <c r="WAF91" s="888"/>
      <c r="WAG91" s="888"/>
      <c r="WAH91" s="888"/>
      <c r="WAI91" s="888"/>
      <c r="WAJ91" s="888"/>
      <c r="WAK91" s="888"/>
      <c r="WAL91" s="888"/>
      <c r="WAM91" s="888"/>
      <c r="WAN91" s="888"/>
      <c r="WAO91" s="888"/>
      <c r="WAP91" s="888"/>
      <c r="WAQ91" s="888"/>
      <c r="WAR91" s="888"/>
      <c r="WAS91" s="888"/>
      <c r="WAT91" s="888"/>
      <c r="WAU91" s="888"/>
      <c r="WAV91" s="888"/>
      <c r="WAW91" s="888"/>
      <c r="WAX91" s="888"/>
      <c r="WAY91" s="888"/>
      <c r="WAZ91" s="888"/>
      <c r="WBA91" s="888"/>
      <c r="WBB91" s="888"/>
      <c r="WBC91" s="888"/>
      <c r="WBD91" s="888"/>
      <c r="WBE91" s="888"/>
      <c r="WBF91" s="888"/>
      <c r="WBG91" s="888"/>
      <c r="WBH91" s="888"/>
      <c r="WBI91" s="888"/>
      <c r="WBJ91" s="888"/>
      <c r="WBK91" s="888"/>
      <c r="WBL91" s="888"/>
      <c r="WBM91" s="888"/>
      <c r="WBN91" s="888"/>
      <c r="WBO91" s="888"/>
      <c r="WBP91" s="888"/>
      <c r="WBQ91" s="888"/>
      <c r="WBR91" s="888"/>
      <c r="WBS91" s="888"/>
      <c r="WBT91" s="888"/>
      <c r="WBU91" s="888"/>
      <c r="WBV91" s="888"/>
      <c r="WBW91" s="888"/>
      <c r="WBX91" s="888"/>
      <c r="WBY91" s="888"/>
      <c r="WBZ91" s="888"/>
      <c r="WCA91" s="888"/>
      <c r="WCB91" s="888"/>
      <c r="WCC91" s="888"/>
      <c r="WCD91" s="888"/>
      <c r="WCE91" s="888"/>
      <c r="WCF91" s="888"/>
      <c r="WCG91" s="888"/>
      <c r="WCH91" s="888"/>
      <c r="WCI91" s="888"/>
      <c r="WCJ91" s="888"/>
      <c r="WCK91" s="888"/>
      <c r="WCL91" s="888"/>
      <c r="WCM91" s="888"/>
      <c r="WCN91" s="888"/>
      <c r="WCO91" s="888"/>
      <c r="WCP91" s="888"/>
      <c r="WCQ91" s="888"/>
      <c r="WCR91" s="888"/>
      <c r="WCS91" s="888"/>
      <c r="WCT91" s="888"/>
      <c r="WCU91" s="888"/>
      <c r="WCV91" s="888"/>
      <c r="WCW91" s="888"/>
      <c r="WCX91" s="888"/>
      <c r="WCY91" s="888"/>
      <c r="WCZ91" s="888"/>
      <c r="WDA91" s="888"/>
      <c r="WDB91" s="888"/>
      <c r="WDC91" s="888"/>
      <c r="WDD91" s="888"/>
      <c r="WDE91" s="888"/>
      <c r="WDF91" s="888"/>
      <c r="WDG91" s="888"/>
      <c r="WDH91" s="888"/>
      <c r="WDI91" s="888"/>
      <c r="WDJ91" s="888"/>
      <c r="WDK91" s="888"/>
      <c r="WDL91" s="888"/>
      <c r="WDM91" s="888"/>
      <c r="WDN91" s="888"/>
      <c r="WDO91" s="888"/>
      <c r="WDP91" s="888"/>
      <c r="WDQ91" s="888"/>
      <c r="WDR91" s="888"/>
      <c r="WDS91" s="888"/>
      <c r="WDT91" s="888"/>
      <c r="WDU91" s="888"/>
      <c r="WDV91" s="888"/>
      <c r="WDW91" s="888"/>
      <c r="WDX91" s="888"/>
      <c r="WDY91" s="888"/>
      <c r="WDZ91" s="888"/>
      <c r="WEA91" s="888"/>
      <c r="WEB91" s="888"/>
      <c r="WEC91" s="888"/>
      <c r="WED91" s="888"/>
      <c r="WEE91" s="888"/>
      <c r="WEF91" s="888"/>
      <c r="WEG91" s="888"/>
      <c r="WEH91" s="888"/>
      <c r="WEI91" s="888"/>
      <c r="WEJ91" s="888"/>
      <c r="WEK91" s="888"/>
      <c r="WEL91" s="888"/>
      <c r="WEM91" s="888"/>
      <c r="WEN91" s="888"/>
      <c r="WEO91" s="888"/>
      <c r="WEP91" s="888"/>
      <c r="WEQ91" s="888"/>
      <c r="WER91" s="888"/>
      <c r="WES91" s="888"/>
      <c r="WET91" s="888"/>
      <c r="WEU91" s="888"/>
      <c r="WEV91" s="888"/>
      <c r="WEW91" s="888"/>
      <c r="WEX91" s="888"/>
      <c r="WEY91" s="888"/>
      <c r="WEZ91" s="888"/>
      <c r="WFA91" s="888"/>
      <c r="WFB91" s="888"/>
      <c r="WFC91" s="888"/>
      <c r="WFD91" s="888"/>
      <c r="WFE91" s="888"/>
      <c r="WFF91" s="888"/>
      <c r="WFG91" s="888"/>
      <c r="WFH91" s="888"/>
      <c r="WFI91" s="888"/>
      <c r="WFJ91" s="888"/>
      <c r="WFK91" s="888"/>
      <c r="WFL91" s="888"/>
      <c r="WFM91" s="888"/>
      <c r="WFN91" s="888"/>
      <c r="WFO91" s="888"/>
      <c r="WFP91" s="888"/>
      <c r="WFQ91" s="888"/>
      <c r="WFR91" s="888"/>
      <c r="WFS91" s="888"/>
      <c r="WFT91" s="888"/>
      <c r="WFU91" s="888"/>
      <c r="WFV91" s="888"/>
      <c r="WFW91" s="888"/>
      <c r="WFX91" s="888"/>
      <c r="WFY91" s="888"/>
      <c r="WFZ91" s="888"/>
      <c r="WGA91" s="888"/>
      <c r="WGB91" s="888"/>
      <c r="WGC91" s="888"/>
      <c r="WGD91" s="888"/>
      <c r="WGE91" s="888"/>
      <c r="WGF91" s="888"/>
      <c r="WGG91" s="888"/>
      <c r="WGH91" s="888"/>
      <c r="WGI91" s="888"/>
      <c r="WGJ91" s="888"/>
      <c r="WGK91" s="888"/>
      <c r="WGL91" s="888"/>
      <c r="WGM91" s="888"/>
      <c r="WGN91" s="888"/>
      <c r="WGO91" s="888"/>
      <c r="WGP91" s="888"/>
      <c r="WGQ91" s="888"/>
      <c r="WGR91" s="888"/>
      <c r="WGS91" s="888"/>
      <c r="WGT91" s="888"/>
      <c r="WGU91" s="888"/>
      <c r="WGV91" s="888"/>
      <c r="WGW91" s="888"/>
      <c r="WGX91" s="888"/>
      <c r="WGY91" s="888"/>
      <c r="WGZ91" s="888"/>
      <c r="WHA91" s="888"/>
      <c r="WHB91" s="888"/>
      <c r="WHC91" s="888"/>
      <c r="WHD91" s="888"/>
      <c r="WHE91" s="888"/>
      <c r="WHF91" s="888"/>
      <c r="WHG91" s="888"/>
      <c r="WHH91" s="888"/>
      <c r="WHI91" s="888"/>
      <c r="WHJ91" s="888"/>
      <c r="WHK91" s="888"/>
      <c r="WHL91" s="888"/>
      <c r="WHM91" s="888"/>
      <c r="WHN91" s="888"/>
      <c r="WHO91" s="888"/>
      <c r="WHP91" s="888"/>
      <c r="WHQ91" s="888"/>
      <c r="WHR91" s="888"/>
      <c r="WHS91" s="888"/>
      <c r="WHT91" s="888"/>
      <c r="WHU91" s="888"/>
      <c r="WHV91" s="888"/>
      <c r="WHW91" s="888"/>
      <c r="WHX91" s="888"/>
      <c r="WHY91" s="888"/>
      <c r="WHZ91" s="888"/>
      <c r="WIA91" s="888"/>
      <c r="WIB91" s="888"/>
      <c r="WIC91" s="888"/>
      <c r="WID91" s="888"/>
      <c r="WIE91" s="888"/>
      <c r="WIF91" s="888"/>
      <c r="WIG91" s="888"/>
      <c r="WIH91" s="888"/>
      <c r="WII91" s="888"/>
      <c r="WIJ91" s="888"/>
      <c r="WIK91" s="888"/>
      <c r="WIL91" s="888"/>
      <c r="WIM91" s="888"/>
      <c r="WIN91" s="888"/>
      <c r="WIO91" s="888"/>
      <c r="WIP91" s="888"/>
      <c r="WIQ91" s="888"/>
      <c r="WIR91" s="888"/>
      <c r="WIS91" s="888"/>
      <c r="WIT91" s="888"/>
      <c r="WIU91" s="888"/>
      <c r="WIV91" s="888"/>
      <c r="WIW91" s="888"/>
      <c r="WIX91" s="888"/>
      <c r="WIY91" s="888"/>
      <c r="WIZ91" s="888"/>
      <c r="WJA91" s="888"/>
      <c r="WJB91" s="888"/>
      <c r="WJC91" s="888"/>
      <c r="WJD91" s="888"/>
      <c r="WJE91" s="888"/>
      <c r="WJF91" s="888"/>
      <c r="WJG91" s="888"/>
      <c r="WJH91" s="888"/>
      <c r="WJI91" s="888"/>
      <c r="WJJ91" s="888"/>
      <c r="WJK91" s="888"/>
      <c r="WJL91" s="888"/>
      <c r="WJM91" s="888"/>
      <c r="WJN91" s="888"/>
      <c r="WJO91" s="888"/>
      <c r="WJP91" s="888"/>
      <c r="WJQ91" s="888"/>
      <c r="WJR91" s="888"/>
      <c r="WJS91" s="888"/>
      <c r="WJT91" s="888"/>
      <c r="WJU91" s="888"/>
      <c r="WJV91" s="888"/>
      <c r="WJW91" s="888"/>
      <c r="WJX91" s="888"/>
      <c r="WJY91" s="888"/>
      <c r="WJZ91" s="888"/>
      <c r="WKA91" s="888"/>
      <c r="WKB91" s="888"/>
      <c r="WKC91" s="888"/>
      <c r="WKD91" s="888"/>
      <c r="WKE91" s="888"/>
      <c r="WKF91" s="888"/>
      <c r="WKG91" s="888"/>
      <c r="WKH91" s="888"/>
      <c r="WKI91" s="888"/>
      <c r="WKJ91" s="888"/>
      <c r="WKK91" s="888"/>
      <c r="WKL91" s="888"/>
      <c r="WKM91" s="888"/>
      <c r="WKN91" s="888"/>
      <c r="WKO91" s="888"/>
      <c r="WKP91" s="888"/>
      <c r="WKQ91" s="888"/>
      <c r="WKR91" s="888"/>
      <c r="WKS91" s="888"/>
      <c r="WKT91" s="888"/>
      <c r="WKU91" s="888"/>
      <c r="WKV91" s="888"/>
      <c r="WKW91" s="888"/>
      <c r="WKX91" s="888"/>
      <c r="WKY91" s="888"/>
      <c r="WKZ91" s="888"/>
      <c r="WLA91" s="888"/>
      <c r="WLB91" s="888"/>
      <c r="WLC91" s="888"/>
      <c r="WLD91" s="888"/>
      <c r="WLE91" s="888"/>
      <c r="WLF91" s="888"/>
      <c r="WLG91" s="888"/>
      <c r="WLH91" s="888"/>
      <c r="WLI91" s="888"/>
      <c r="WLJ91" s="888"/>
      <c r="WLK91" s="888"/>
      <c r="WLL91" s="888"/>
      <c r="WLM91" s="888"/>
      <c r="WLN91" s="888"/>
      <c r="WLO91" s="888"/>
      <c r="WLP91" s="888"/>
      <c r="WLQ91" s="888"/>
      <c r="WLR91" s="888"/>
      <c r="WLS91" s="888"/>
      <c r="WLT91" s="888"/>
      <c r="WLU91" s="888"/>
      <c r="WLV91" s="888"/>
      <c r="WLW91" s="888"/>
      <c r="WLX91" s="888"/>
      <c r="WLY91" s="888"/>
      <c r="WLZ91" s="888"/>
      <c r="WMA91" s="888"/>
      <c r="WMB91" s="888"/>
      <c r="WMC91" s="888"/>
      <c r="WMD91" s="888"/>
      <c r="WME91" s="888"/>
      <c r="WMF91" s="888"/>
      <c r="WMG91" s="888"/>
      <c r="WMH91" s="888"/>
      <c r="WMI91" s="888"/>
      <c r="WMJ91" s="888"/>
      <c r="WMK91" s="888"/>
      <c r="WML91" s="888"/>
      <c r="WMM91" s="888"/>
      <c r="WMN91" s="888"/>
      <c r="WMO91" s="888"/>
      <c r="WMP91" s="888"/>
      <c r="WMQ91" s="888"/>
      <c r="WMR91" s="888"/>
      <c r="WMS91" s="888"/>
      <c r="WMT91" s="888"/>
      <c r="WMU91" s="888"/>
      <c r="WMV91" s="888"/>
      <c r="WMW91" s="888"/>
      <c r="WMX91" s="888"/>
      <c r="WMY91" s="888"/>
      <c r="WMZ91" s="888"/>
      <c r="WNA91" s="888"/>
      <c r="WNB91" s="888"/>
      <c r="WNC91" s="888"/>
      <c r="WND91" s="888"/>
      <c r="WNE91" s="888"/>
      <c r="WNF91" s="888"/>
      <c r="WNG91" s="888"/>
      <c r="WNH91" s="888"/>
      <c r="WNI91" s="888"/>
      <c r="WNJ91" s="888"/>
      <c r="WNK91" s="888"/>
      <c r="WNL91" s="888"/>
      <c r="WNM91" s="888"/>
      <c r="WNN91" s="888"/>
      <c r="WNO91" s="888"/>
      <c r="WNP91" s="888"/>
      <c r="WNQ91" s="888"/>
      <c r="WNR91" s="888"/>
      <c r="WNS91" s="888"/>
      <c r="WNT91" s="888"/>
      <c r="WNU91" s="888"/>
      <c r="WNV91" s="888"/>
      <c r="WNW91" s="888"/>
      <c r="WNX91" s="888"/>
      <c r="WNY91" s="888"/>
      <c r="WNZ91" s="888"/>
      <c r="WOA91" s="888"/>
      <c r="WOB91" s="888"/>
      <c r="WOC91" s="888"/>
      <c r="WOD91" s="888"/>
      <c r="WOE91" s="888"/>
      <c r="WOF91" s="888"/>
      <c r="WOG91" s="888"/>
      <c r="WOH91" s="888"/>
      <c r="WOI91" s="888"/>
      <c r="WOJ91" s="888"/>
      <c r="WOK91" s="888"/>
      <c r="WOL91" s="888"/>
      <c r="WOM91" s="888"/>
      <c r="WON91" s="888"/>
      <c r="WOO91" s="888"/>
      <c r="WOP91" s="888"/>
      <c r="WOQ91" s="888"/>
      <c r="WOR91" s="888"/>
      <c r="WOS91" s="888"/>
      <c r="WOT91" s="888"/>
      <c r="WOU91" s="888"/>
      <c r="WOV91" s="888"/>
      <c r="WOW91" s="888"/>
      <c r="WOX91" s="888"/>
      <c r="WOY91" s="888"/>
      <c r="WOZ91" s="888"/>
      <c r="WPA91" s="888"/>
      <c r="WPB91" s="888"/>
      <c r="WPC91" s="888"/>
      <c r="WPD91" s="888"/>
      <c r="WPE91" s="888"/>
      <c r="WPF91" s="888"/>
      <c r="WPG91" s="888"/>
      <c r="WPH91" s="888"/>
      <c r="WPI91" s="888"/>
      <c r="WPJ91" s="888"/>
      <c r="WPK91" s="888"/>
      <c r="WPL91" s="888"/>
      <c r="WPM91" s="888"/>
      <c r="WPN91" s="888"/>
      <c r="WPO91" s="888"/>
      <c r="WPP91" s="888"/>
      <c r="WPQ91" s="888"/>
      <c r="WPR91" s="888"/>
      <c r="WPS91" s="888"/>
      <c r="WPT91" s="888"/>
      <c r="WPU91" s="888"/>
      <c r="WPV91" s="888"/>
      <c r="WPW91" s="888"/>
      <c r="WPX91" s="888"/>
      <c r="WPY91" s="888"/>
      <c r="WPZ91" s="888"/>
      <c r="WQA91" s="888"/>
      <c r="WQB91" s="888"/>
      <c r="WQC91" s="888"/>
      <c r="WQD91" s="888"/>
      <c r="WQE91" s="888"/>
      <c r="WQF91" s="888"/>
      <c r="WQG91" s="888"/>
      <c r="WQH91" s="888"/>
      <c r="WQI91" s="888"/>
      <c r="WQJ91" s="888"/>
      <c r="WQK91" s="888"/>
      <c r="WQL91" s="888"/>
      <c r="WQM91" s="888"/>
      <c r="WQN91" s="888"/>
      <c r="WQO91" s="888"/>
      <c r="WQP91" s="888"/>
      <c r="WQQ91" s="888"/>
      <c r="WQR91" s="888"/>
      <c r="WQS91" s="888"/>
      <c r="WQT91" s="888"/>
      <c r="WQU91" s="888"/>
      <c r="WQV91" s="888"/>
      <c r="WQW91" s="888"/>
      <c r="WQX91" s="888"/>
      <c r="WQY91" s="888"/>
      <c r="WQZ91" s="888"/>
      <c r="WRA91" s="888"/>
      <c r="WRB91" s="888"/>
      <c r="WRC91" s="888"/>
      <c r="WRD91" s="888"/>
      <c r="WRE91" s="888"/>
      <c r="WRF91" s="888"/>
      <c r="WRG91" s="888"/>
      <c r="WRH91" s="888"/>
      <c r="WRI91" s="888"/>
      <c r="WRJ91" s="888"/>
      <c r="WRK91" s="888"/>
      <c r="WRL91" s="888"/>
      <c r="WRM91" s="888"/>
      <c r="WRN91" s="888"/>
      <c r="WRO91" s="888"/>
      <c r="WRP91" s="888"/>
      <c r="WRQ91" s="888"/>
      <c r="WRR91" s="888"/>
      <c r="WRS91" s="888"/>
      <c r="WRT91" s="888"/>
      <c r="WRU91" s="888"/>
      <c r="WRV91" s="888"/>
      <c r="WRW91" s="888"/>
      <c r="WRX91" s="888"/>
      <c r="WRY91" s="888"/>
      <c r="WRZ91" s="888"/>
      <c r="WSA91" s="888"/>
      <c r="WSB91" s="888"/>
      <c r="WSC91" s="888"/>
      <c r="WSD91" s="888"/>
      <c r="WSE91" s="888"/>
      <c r="WSF91" s="888"/>
      <c r="WSG91" s="888"/>
      <c r="WSH91" s="888"/>
      <c r="WSI91" s="888"/>
      <c r="WSJ91" s="888"/>
      <c r="WSK91" s="888"/>
      <c r="WSL91" s="888"/>
      <c r="WSM91" s="888"/>
      <c r="WSN91" s="888"/>
      <c r="WSO91" s="888"/>
      <c r="WSP91" s="888"/>
      <c r="WSQ91" s="888"/>
      <c r="WSR91" s="888"/>
      <c r="WSS91" s="888"/>
      <c r="WST91" s="888"/>
      <c r="WSU91" s="888"/>
      <c r="WSV91" s="888"/>
      <c r="WSW91" s="888"/>
      <c r="WSX91" s="888"/>
      <c r="WSY91" s="888"/>
      <c r="WSZ91" s="888"/>
      <c r="WTA91" s="888"/>
      <c r="WTB91" s="888"/>
      <c r="WTC91" s="888"/>
      <c r="WTD91" s="888"/>
      <c r="WTE91" s="888"/>
      <c r="WTF91" s="888"/>
      <c r="WTG91" s="888"/>
      <c r="WTH91" s="888"/>
      <c r="WTI91" s="888"/>
      <c r="WTJ91" s="888"/>
      <c r="WTK91" s="888"/>
      <c r="WTL91" s="888"/>
      <c r="WTM91" s="888"/>
      <c r="WTN91" s="888"/>
      <c r="WTO91" s="888"/>
      <c r="WTP91" s="888"/>
      <c r="WTQ91" s="888"/>
      <c r="WTR91" s="888"/>
      <c r="WTS91" s="888"/>
      <c r="WTT91" s="888"/>
      <c r="WTU91" s="888"/>
      <c r="WTV91" s="888"/>
      <c r="WTW91" s="888"/>
      <c r="WTX91" s="888"/>
      <c r="WTY91" s="888"/>
      <c r="WTZ91" s="888"/>
      <c r="WUA91" s="888"/>
      <c r="WUB91" s="888"/>
      <c r="WUC91" s="888"/>
      <c r="WUD91" s="888"/>
      <c r="WUE91" s="888"/>
      <c r="WUF91" s="888"/>
      <c r="WUG91" s="888"/>
      <c r="WUH91" s="888"/>
      <c r="WUI91" s="888"/>
      <c r="WUJ91" s="888"/>
      <c r="WUK91" s="888"/>
      <c r="WUL91" s="888"/>
      <c r="WUM91" s="888"/>
      <c r="WUN91" s="888"/>
      <c r="WUO91" s="888"/>
      <c r="WUP91" s="888"/>
      <c r="WUQ91" s="888"/>
      <c r="WUR91" s="888"/>
      <c r="WUS91" s="888"/>
      <c r="WUT91" s="888"/>
      <c r="WUU91" s="888"/>
      <c r="WUV91" s="888"/>
      <c r="WUW91" s="888"/>
      <c r="WUX91" s="888"/>
      <c r="WUY91" s="888"/>
      <c r="WUZ91" s="888"/>
      <c r="WVA91" s="888"/>
      <c r="WVB91" s="888"/>
      <c r="WVC91" s="888"/>
      <c r="WVD91" s="888"/>
      <c r="WVE91" s="888"/>
      <c r="WVF91" s="888"/>
      <c r="WVG91" s="888"/>
      <c r="WVH91" s="888"/>
      <c r="WVI91" s="888"/>
      <c r="WVJ91" s="888"/>
      <c r="WVK91" s="888"/>
      <c r="WVL91" s="888"/>
      <c r="WVM91" s="888"/>
      <c r="WVN91" s="888"/>
      <c r="WVO91" s="888"/>
      <c r="WVP91" s="888"/>
      <c r="WVQ91" s="888"/>
      <c r="WVR91" s="888"/>
      <c r="WVS91" s="888"/>
      <c r="WVT91" s="888"/>
      <c r="WVU91" s="888"/>
      <c r="WVV91" s="888"/>
      <c r="WVW91" s="888"/>
      <c r="WVX91" s="888"/>
      <c r="WVY91" s="888"/>
      <c r="WVZ91" s="888"/>
      <c r="WWA91" s="888"/>
      <c r="WWB91" s="888"/>
      <c r="WWC91" s="888"/>
      <c r="WWD91" s="888"/>
      <c r="WWE91" s="888"/>
      <c r="WWF91" s="888"/>
      <c r="WWG91" s="888"/>
      <c r="WWH91" s="888"/>
      <c r="WWI91" s="888"/>
      <c r="WWJ91" s="888"/>
      <c r="WWK91" s="888"/>
      <c r="WWL91" s="888"/>
      <c r="WWM91" s="888"/>
      <c r="WWN91" s="888"/>
      <c r="WWO91" s="888"/>
      <c r="WWP91" s="888"/>
      <c r="WWQ91" s="888"/>
      <c r="WWR91" s="888"/>
      <c r="WWS91" s="888"/>
      <c r="WWT91" s="888"/>
      <c r="WWU91" s="888"/>
      <c r="WWV91" s="888"/>
      <c r="WWW91" s="888"/>
      <c r="WWX91" s="888"/>
      <c r="WWY91" s="888"/>
      <c r="WWZ91" s="888"/>
      <c r="WXA91" s="888"/>
      <c r="WXB91" s="888"/>
      <c r="WXC91" s="888"/>
      <c r="WXD91" s="888"/>
      <c r="WXE91" s="888"/>
      <c r="WXF91" s="888"/>
      <c r="WXG91" s="888"/>
      <c r="WXH91" s="888"/>
      <c r="WXI91" s="888"/>
      <c r="WXJ91" s="888"/>
      <c r="WXK91" s="888"/>
      <c r="WXL91" s="888"/>
      <c r="WXM91" s="888"/>
      <c r="WXN91" s="888"/>
      <c r="WXO91" s="888"/>
      <c r="WXP91" s="888"/>
      <c r="WXQ91" s="888"/>
      <c r="WXR91" s="888"/>
      <c r="WXS91" s="888"/>
      <c r="WXT91" s="888"/>
      <c r="WXU91" s="888"/>
      <c r="WXV91" s="888"/>
      <c r="WXW91" s="888"/>
      <c r="WXX91" s="888"/>
      <c r="WXY91" s="888"/>
      <c r="WXZ91" s="888"/>
      <c r="WYA91" s="888"/>
      <c r="WYB91" s="888"/>
      <c r="WYC91" s="888"/>
      <c r="WYD91" s="888"/>
      <c r="WYE91" s="888"/>
      <c r="WYF91" s="888"/>
      <c r="WYG91" s="888"/>
      <c r="WYH91" s="888"/>
      <c r="WYI91" s="888"/>
      <c r="WYJ91" s="888"/>
      <c r="WYK91" s="888"/>
      <c r="WYL91" s="888"/>
      <c r="WYM91" s="888"/>
      <c r="WYN91" s="888"/>
      <c r="WYO91" s="888"/>
      <c r="WYP91" s="888"/>
      <c r="WYQ91" s="888"/>
      <c r="WYR91" s="888"/>
      <c r="WYS91" s="888"/>
      <c r="WYT91" s="888"/>
      <c r="WYU91" s="888"/>
      <c r="WYV91" s="888"/>
      <c r="WYW91" s="888"/>
      <c r="WYX91" s="888"/>
      <c r="WYY91" s="888"/>
      <c r="WYZ91" s="888"/>
      <c r="WZA91" s="888"/>
      <c r="WZB91" s="888"/>
      <c r="WZC91" s="888"/>
      <c r="WZD91" s="888"/>
      <c r="WZE91" s="888"/>
      <c r="WZF91" s="888"/>
      <c r="WZG91" s="888"/>
      <c r="WZH91" s="888"/>
      <c r="WZI91" s="888"/>
      <c r="WZJ91" s="888"/>
      <c r="WZK91" s="888"/>
      <c r="WZL91" s="888"/>
      <c r="WZM91" s="888"/>
      <c r="WZN91" s="888"/>
      <c r="WZO91" s="888"/>
      <c r="WZP91" s="888"/>
      <c r="WZQ91" s="888"/>
      <c r="WZR91" s="888"/>
      <c r="WZS91" s="888"/>
      <c r="WZT91" s="888"/>
      <c r="WZU91" s="888"/>
      <c r="WZV91" s="888"/>
      <c r="WZW91" s="888"/>
      <c r="WZX91" s="888"/>
      <c r="WZY91" s="888"/>
      <c r="WZZ91" s="888"/>
      <c r="XAA91" s="888"/>
      <c r="XAB91" s="888"/>
      <c r="XAC91" s="888"/>
      <c r="XAD91" s="888"/>
      <c r="XAE91" s="888"/>
      <c r="XAF91" s="888"/>
      <c r="XAG91" s="888"/>
      <c r="XAH91" s="888"/>
      <c r="XAI91" s="888"/>
      <c r="XAJ91" s="888"/>
      <c r="XAK91" s="888"/>
      <c r="XAL91" s="888"/>
      <c r="XAM91" s="888"/>
      <c r="XAN91" s="888"/>
      <c r="XAO91" s="888"/>
      <c r="XAP91" s="888"/>
      <c r="XAQ91" s="888"/>
      <c r="XAR91" s="888"/>
      <c r="XAS91" s="888"/>
      <c r="XAT91" s="888"/>
      <c r="XAU91" s="888"/>
      <c r="XAV91" s="888"/>
      <c r="XAW91" s="888"/>
      <c r="XAX91" s="888"/>
      <c r="XAY91" s="888"/>
      <c r="XAZ91" s="888"/>
      <c r="XBA91" s="888"/>
      <c r="XBB91" s="888"/>
      <c r="XBC91" s="888"/>
      <c r="XBD91" s="888"/>
      <c r="XBE91" s="888"/>
      <c r="XBF91" s="888"/>
      <c r="XBG91" s="888"/>
      <c r="XBH91" s="888"/>
      <c r="XBI91" s="888"/>
      <c r="XBJ91" s="888"/>
      <c r="XBK91" s="888"/>
      <c r="XBL91" s="888"/>
      <c r="XBM91" s="888"/>
      <c r="XBN91" s="888"/>
      <c r="XBO91" s="888"/>
      <c r="XBP91" s="888"/>
      <c r="XBQ91" s="888"/>
      <c r="XBR91" s="888"/>
      <c r="XBS91" s="888"/>
      <c r="XBT91" s="888"/>
      <c r="XBU91" s="888"/>
      <c r="XBV91" s="888"/>
      <c r="XBW91" s="888"/>
      <c r="XBX91" s="888"/>
      <c r="XBY91" s="888"/>
      <c r="XBZ91" s="888"/>
      <c r="XCA91" s="888"/>
      <c r="XCB91" s="888"/>
      <c r="XCC91" s="888"/>
      <c r="XCD91" s="888"/>
      <c r="XCE91" s="888"/>
      <c r="XCF91" s="888"/>
      <c r="XCG91" s="888"/>
      <c r="XCH91" s="888"/>
      <c r="XCI91" s="888"/>
      <c r="XCJ91" s="888"/>
      <c r="XCK91" s="888"/>
      <c r="XCL91" s="888"/>
      <c r="XCM91" s="888"/>
      <c r="XCN91" s="888"/>
      <c r="XCO91" s="888"/>
      <c r="XCP91" s="888"/>
      <c r="XCQ91" s="888"/>
      <c r="XCR91" s="888"/>
      <c r="XCS91" s="888"/>
      <c r="XCT91" s="888"/>
      <c r="XCU91" s="888"/>
      <c r="XCV91" s="888"/>
      <c r="XCW91" s="888"/>
      <c r="XCX91" s="888"/>
      <c r="XCY91" s="888"/>
      <c r="XCZ91" s="888"/>
      <c r="XDA91" s="888"/>
      <c r="XDB91" s="888"/>
      <c r="XDC91" s="888"/>
      <c r="XDD91" s="888"/>
      <c r="XDE91" s="888"/>
      <c r="XDF91" s="888"/>
      <c r="XDG91" s="888"/>
      <c r="XDH91" s="888"/>
      <c r="XDI91" s="888"/>
      <c r="XDJ91" s="888"/>
      <c r="XDK91" s="888"/>
      <c r="XDL91" s="888"/>
      <c r="XDM91" s="888"/>
      <c r="XDN91" s="888"/>
      <c r="XDO91" s="888"/>
      <c r="XDP91" s="888"/>
      <c r="XDQ91" s="888"/>
      <c r="XDR91" s="888"/>
      <c r="XDS91" s="888"/>
      <c r="XDT91" s="888"/>
      <c r="XDU91" s="888"/>
      <c r="XDV91" s="888"/>
      <c r="XDW91" s="888"/>
      <c r="XDX91" s="888"/>
      <c r="XDY91" s="888"/>
      <c r="XDZ91" s="888"/>
      <c r="XEA91" s="888"/>
      <c r="XEB91" s="888"/>
      <c r="XEC91" s="888"/>
      <c r="XED91" s="888"/>
      <c r="XEE91" s="888"/>
      <c r="XEF91" s="888"/>
      <c r="XEG91" s="888"/>
      <c r="XEH91" s="888"/>
      <c r="XEI91" s="888"/>
      <c r="XEJ91" s="888"/>
      <c r="XEK91" s="888"/>
      <c r="XEL91" s="888"/>
      <c r="XEM91" s="888"/>
      <c r="XEN91" s="888"/>
      <c r="XEO91" s="888"/>
      <c r="XEP91" s="888"/>
      <c r="XEQ91" s="888"/>
      <c r="XER91" s="888"/>
      <c r="XES91" s="888"/>
      <c r="XET91" s="888"/>
      <c r="XEU91" s="888"/>
      <c r="XEV91" s="888"/>
      <c r="XEW91" s="888"/>
      <c r="XEX91" s="888"/>
      <c r="XEY91" s="888"/>
      <c r="XEZ91" s="888"/>
      <c r="XFA91" s="888"/>
      <c r="XFB91" s="888"/>
      <c r="XFC91" s="888"/>
      <c r="XFD91" s="888"/>
    </row>
    <row r="92" spans="4:16384" s="876" customFormat="1">
      <c r="D92" s="885"/>
      <c r="J92" s="885"/>
      <c r="K92" s="888"/>
      <c r="L92" s="888"/>
      <c r="M92" s="888"/>
      <c r="N92" s="888"/>
      <c r="O92" s="888"/>
      <c r="P92" s="888"/>
      <c r="Q92" s="888"/>
      <c r="R92" s="888"/>
      <c r="S92" s="888"/>
      <c r="T92" s="888"/>
      <c r="U92" s="888"/>
      <c r="V92" s="888"/>
      <c r="W92" s="888"/>
      <c r="X92" s="888"/>
      <c r="Y92" s="888"/>
      <c r="Z92" s="888"/>
      <c r="AA92" s="888"/>
      <c r="AB92" s="888"/>
      <c r="AC92" s="888"/>
      <c r="AD92" s="888"/>
      <c r="AE92" s="888"/>
      <c r="AF92" s="888"/>
      <c r="AG92" s="888"/>
      <c r="AH92" s="888"/>
      <c r="AI92" s="888"/>
      <c r="AJ92" s="888"/>
      <c r="AK92" s="888"/>
      <c r="AL92" s="888"/>
      <c r="AM92" s="888"/>
      <c r="AN92" s="888"/>
      <c r="AO92" s="888"/>
      <c r="AP92" s="888"/>
      <c r="AQ92" s="888"/>
      <c r="AR92" s="888"/>
      <c r="AS92" s="888"/>
      <c r="AT92" s="888"/>
      <c r="AU92" s="888"/>
      <c r="AV92" s="888"/>
      <c r="AW92" s="888"/>
      <c r="AX92" s="888"/>
      <c r="AY92" s="888"/>
      <c r="AZ92" s="888"/>
      <c r="BA92" s="888"/>
      <c r="BB92" s="888"/>
      <c r="BC92" s="888"/>
      <c r="BD92" s="888"/>
      <c r="BE92" s="888"/>
      <c r="BF92" s="888"/>
      <c r="BG92" s="888"/>
      <c r="BH92" s="888"/>
      <c r="BI92" s="888"/>
      <c r="BJ92" s="888"/>
      <c r="BK92" s="888"/>
      <c r="BL92" s="888"/>
      <c r="BM92" s="888"/>
      <c r="BN92" s="888"/>
      <c r="BO92" s="888"/>
      <c r="BP92" s="888"/>
      <c r="BQ92" s="888"/>
      <c r="BR92" s="888"/>
      <c r="BS92" s="888"/>
      <c r="BT92" s="888"/>
      <c r="BU92" s="888"/>
      <c r="BV92" s="888"/>
      <c r="BW92" s="888"/>
      <c r="BX92" s="888"/>
      <c r="BY92" s="888"/>
      <c r="BZ92" s="888"/>
      <c r="CA92" s="888"/>
      <c r="CB92" s="888"/>
      <c r="CC92" s="888"/>
      <c r="CD92" s="888"/>
      <c r="CE92" s="888"/>
      <c r="CF92" s="888"/>
      <c r="CG92" s="888"/>
      <c r="CH92" s="888"/>
      <c r="CI92" s="888"/>
      <c r="CJ92" s="888"/>
      <c r="CK92" s="888"/>
      <c r="CL92" s="888"/>
      <c r="CM92" s="888"/>
      <c r="CN92" s="888"/>
      <c r="CO92" s="888"/>
      <c r="CP92" s="888"/>
      <c r="CQ92" s="888"/>
      <c r="CR92" s="888"/>
      <c r="CS92" s="888"/>
      <c r="CT92" s="888"/>
      <c r="CU92" s="888"/>
      <c r="CV92" s="888"/>
      <c r="CW92" s="888"/>
      <c r="CX92" s="888"/>
      <c r="CY92" s="888"/>
      <c r="CZ92" s="888"/>
      <c r="DA92" s="888"/>
      <c r="DB92" s="888"/>
      <c r="DC92" s="888"/>
      <c r="DD92" s="888"/>
      <c r="DE92" s="888"/>
      <c r="DF92" s="888"/>
      <c r="DG92" s="888"/>
      <c r="DH92" s="888"/>
      <c r="DI92" s="888"/>
      <c r="DJ92" s="888"/>
      <c r="DK92" s="888"/>
      <c r="DL92" s="888"/>
      <c r="DM92" s="888"/>
      <c r="DN92" s="888"/>
      <c r="DO92" s="888"/>
      <c r="DP92" s="888"/>
      <c r="DQ92" s="888"/>
      <c r="DR92" s="888"/>
      <c r="DS92" s="888"/>
      <c r="DT92" s="888"/>
      <c r="DU92" s="888"/>
      <c r="DV92" s="888"/>
      <c r="DW92" s="888"/>
      <c r="DX92" s="888"/>
      <c r="DY92" s="888"/>
      <c r="DZ92" s="888"/>
      <c r="EA92" s="888"/>
      <c r="EB92" s="888"/>
      <c r="EC92" s="888"/>
      <c r="ED92" s="888"/>
      <c r="EE92" s="888"/>
      <c r="EF92" s="888"/>
      <c r="EG92" s="888"/>
      <c r="EH92" s="888"/>
      <c r="EI92" s="888"/>
      <c r="EJ92" s="888"/>
      <c r="EK92" s="888"/>
      <c r="EL92" s="888"/>
      <c r="EM92" s="888"/>
      <c r="EN92" s="888"/>
      <c r="EO92" s="888"/>
      <c r="EP92" s="888"/>
      <c r="EQ92" s="888"/>
      <c r="ER92" s="888"/>
      <c r="ES92" s="888"/>
      <c r="ET92" s="888"/>
      <c r="EU92" s="888"/>
      <c r="EV92" s="888"/>
      <c r="EW92" s="888"/>
      <c r="EX92" s="888"/>
      <c r="EY92" s="888"/>
      <c r="EZ92" s="888"/>
      <c r="FA92" s="888"/>
      <c r="FB92" s="888"/>
      <c r="FC92" s="888"/>
      <c r="FD92" s="888"/>
      <c r="FE92" s="888"/>
      <c r="FF92" s="888"/>
      <c r="FG92" s="888"/>
      <c r="FH92" s="888"/>
      <c r="FI92" s="888"/>
      <c r="FJ92" s="888"/>
      <c r="FK92" s="888"/>
      <c r="FL92" s="888"/>
      <c r="FM92" s="888"/>
      <c r="FN92" s="888"/>
      <c r="FO92" s="888"/>
      <c r="FP92" s="888"/>
      <c r="FQ92" s="888"/>
      <c r="FR92" s="888"/>
      <c r="FS92" s="888"/>
      <c r="FT92" s="888"/>
      <c r="FU92" s="888"/>
      <c r="FV92" s="888"/>
      <c r="FW92" s="888"/>
      <c r="FX92" s="888"/>
      <c r="FY92" s="888"/>
      <c r="FZ92" s="888"/>
      <c r="GA92" s="888"/>
      <c r="GB92" s="888"/>
      <c r="GC92" s="888"/>
      <c r="GD92" s="888"/>
      <c r="GE92" s="888"/>
      <c r="GF92" s="888"/>
      <c r="GG92" s="888"/>
      <c r="GH92" s="888"/>
      <c r="GI92" s="888"/>
      <c r="GJ92" s="888"/>
      <c r="GK92" s="888"/>
      <c r="GL92" s="888"/>
      <c r="GM92" s="888"/>
      <c r="GN92" s="888"/>
      <c r="GO92" s="888"/>
      <c r="GP92" s="888"/>
      <c r="GQ92" s="888"/>
      <c r="GR92" s="888"/>
      <c r="GS92" s="888"/>
      <c r="GT92" s="888"/>
      <c r="GU92" s="888"/>
      <c r="GV92" s="888"/>
      <c r="GW92" s="888"/>
      <c r="GX92" s="888"/>
      <c r="GY92" s="888"/>
      <c r="GZ92" s="888"/>
      <c r="HA92" s="888"/>
      <c r="HB92" s="888"/>
      <c r="HC92" s="888"/>
      <c r="HD92" s="888"/>
      <c r="HE92" s="888"/>
      <c r="HF92" s="888"/>
      <c r="HG92" s="888"/>
      <c r="HH92" s="888"/>
      <c r="HI92" s="888"/>
      <c r="HJ92" s="888"/>
      <c r="HK92" s="888"/>
      <c r="HL92" s="888"/>
      <c r="HM92" s="888"/>
      <c r="HN92" s="888"/>
      <c r="HO92" s="888"/>
      <c r="HP92" s="888"/>
      <c r="HQ92" s="888"/>
      <c r="HR92" s="888"/>
      <c r="HS92" s="888"/>
      <c r="HT92" s="888"/>
      <c r="HU92" s="888"/>
      <c r="HV92" s="888"/>
      <c r="HW92" s="888"/>
      <c r="HX92" s="888"/>
      <c r="HY92" s="888"/>
      <c r="HZ92" s="888"/>
      <c r="IA92" s="888"/>
      <c r="IB92" s="888"/>
      <c r="IC92" s="888"/>
      <c r="ID92" s="888"/>
      <c r="IE92" s="888"/>
      <c r="IF92" s="888"/>
      <c r="IG92" s="888"/>
      <c r="IH92" s="888"/>
      <c r="II92" s="888"/>
      <c r="IJ92" s="888"/>
      <c r="IK92" s="888"/>
      <c r="IL92" s="888"/>
      <c r="IM92" s="888"/>
      <c r="IN92" s="888"/>
      <c r="IO92" s="888"/>
      <c r="IP92" s="888"/>
      <c r="IQ92" s="888"/>
      <c r="IR92" s="888"/>
      <c r="IS92" s="888"/>
      <c r="IT92" s="888"/>
      <c r="IU92" s="888"/>
      <c r="IV92" s="888"/>
      <c r="IW92" s="888"/>
      <c r="IX92" s="888"/>
      <c r="IY92" s="888"/>
      <c r="IZ92" s="888"/>
      <c r="JA92" s="888"/>
      <c r="JB92" s="888"/>
      <c r="JC92" s="888"/>
      <c r="JD92" s="888"/>
      <c r="JE92" s="888"/>
      <c r="JF92" s="888"/>
      <c r="JG92" s="888"/>
      <c r="JH92" s="888"/>
      <c r="JI92" s="888"/>
      <c r="JJ92" s="888"/>
      <c r="JK92" s="888"/>
      <c r="JL92" s="888"/>
      <c r="JM92" s="888"/>
      <c r="JN92" s="888"/>
      <c r="JO92" s="888"/>
      <c r="JP92" s="888"/>
      <c r="JQ92" s="888"/>
      <c r="JR92" s="888"/>
      <c r="JS92" s="888"/>
      <c r="JT92" s="888"/>
      <c r="JU92" s="888"/>
      <c r="JV92" s="888"/>
      <c r="JW92" s="888"/>
      <c r="JX92" s="888"/>
      <c r="JY92" s="888"/>
      <c r="JZ92" s="888"/>
      <c r="KA92" s="888"/>
      <c r="KB92" s="888"/>
      <c r="KC92" s="888"/>
      <c r="KD92" s="888"/>
      <c r="KE92" s="888"/>
      <c r="KF92" s="888"/>
      <c r="KG92" s="888"/>
      <c r="KH92" s="888"/>
      <c r="KI92" s="888"/>
      <c r="KJ92" s="888"/>
      <c r="KK92" s="888"/>
      <c r="KL92" s="888"/>
      <c r="KM92" s="888"/>
      <c r="KN92" s="888"/>
      <c r="KO92" s="888"/>
      <c r="KP92" s="888"/>
      <c r="KQ92" s="888"/>
      <c r="KR92" s="888"/>
      <c r="KS92" s="888"/>
      <c r="KT92" s="888"/>
      <c r="KU92" s="888"/>
      <c r="KV92" s="888"/>
      <c r="KW92" s="888"/>
      <c r="KX92" s="888"/>
      <c r="KY92" s="888"/>
      <c r="KZ92" s="888"/>
      <c r="LA92" s="888"/>
      <c r="LB92" s="888"/>
      <c r="LC92" s="888"/>
      <c r="LD92" s="888"/>
      <c r="LE92" s="888"/>
      <c r="LF92" s="888"/>
      <c r="LG92" s="888"/>
      <c r="LH92" s="888"/>
      <c r="LI92" s="888"/>
      <c r="LJ92" s="888"/>
      <c r="LK92" s="888"/>
      <c r="LL92" s="888"/>
      <c r="LM92" s="888"/>
      <c r="LN92" s="888"/>
      <c r="LO92" s="888"/>
      <c r="LP92" s="888"/>
      <c r="LQ92" s="888"/>
      <c r="LR92" s="888"/>
      <c r="LS92" s="888"/>
      <c r="LT92" s="888"/>
      <c r="LU92" s="888"/>
      <c r="LV92" s="888"/>
      <c r="LW92" s="888"/>
      <c r="LX92" s="888"/>
      <c r="LY92" s="888"/>
      <c r="LZ92" s="888"/>
      <c r="MA92" s="888"/>
      <c r="MB92" s="888"/>
      <c r="MC92" s="888"/>
      <c r="MD92" s="888"/>
      <c r="ME92" s="888"/>
      <c r="MF92" s="888"/>
      <c r="MG92" s="888"/>
      <c r="MH92" s="888"/>
      <c r="MI92" s="888"/>
      <c r="MJ92" s="888"/>
      <c r="MK92" s="888"/>
      <c r="ML92" s="888"/>
      <c r="MM92" s="888"/>
      <c r="MN92" s="888"/>
      <c r="MO92" s="888"/>
      <c r="MP92" s="888"/>
      <c r="MQ92" s="888"/>
      <c r="MR92" s="888"/>
      <c r="MS92" s="888"/>
      <c r="MT92" s="888"/>
      <c r="MU92" s="888"/>
      <c r="MV92" s="888"/>
      <c r="MW92" s="888"/>
      <c r="MX92" s="888"/>
      <c r="MY92" s="888"/>
      <c r="MZ92" s="888"/>
      <c r="NA92" s="888"/>
      <c r="NB92" s="888"/>
      <c r="NC92" s="888"/>
      <c r="ND92" s="888"/>
      <c r="NE92" s="888"/>
      <c r="NF92" s="888"/>
      <c r="NG92" s="888"/>
      <c r="NH92" s="888"/>
      <c r="NI92" s="888"/>
      <c r="NJ92" s="888"/>
      <c r="NK92" s="888"/>
      <c r="NL92" s="888"/>
      <c r="NM92" s="888"/>
      <c r="NN92" s="888"/>
      <c r="NO92" s="888"/>
      <c r="NP92" s="888"/>
      <c r="NQ92" s="888"/>
      <c r="NR92" s="888"/>
      <c r="NS92" s="888"/>
      <c r="NT92" s="888"/>
      <c r="NU92" s="888"/>
      <c r="NV92" s="888"/>
      <c r="NW92" s="888"/>
      <c r="NX92" s="888"/>
      <c r="NY92" s="888"/>
      <c r="NZ92" s="888"/>
      <c r="OA92" s="888"/>
      <c r="OB92" s="888"/>
      <c r="OC92" s="888"/>
      <c r="OD92" s="888"/>
      <c r="OE92" s="888"/>
      <c r="OF92" s="888"/>
      <c r="OG92" s="888"/>
      <c r="OH92" s="888"/>
      <c r="OI92" s="888"/>
      <c r="OJ92" s="888"/>
      <c r="OK92" s="888"/>
      <c r="OL92" s="888"/>
      <c r="OM92" s="888"/>
      <c r="ON92" s="888"/>
      <c r="OO92" s="888"/>
      <c r="OP92" s="888"/>
      <c r="OQ92" s="888"/>
      <c r="OR92" s="888"/>
      <c r="OS92" s="888"/>
      <c r="OT92" s="888"/>
      <c r="OU92" s="888"/>
      <c r="OV92" s="888"/>
      <c r="OW92" s="888"/>
      <c r="OX92" s="888"/>
      <c r="OY92" s="888"/>
      <c r="OZ92" s="888"/>
      <c r="PA92" s="888"/>
      <c r="PB92" s="888"/>
      <c r="PC92" s="888"/>
      <c r="PD92" s="888"/>
      <c r="PE92" s="888"/>
      <c r="PF92" s="888"/>
      <c r="PG92" s="888"/>
      <c r="PH92" s="888"/>
      <c r="PI92" s="888"/>
      <c r="PJ92" s="888"/>
      <c r="PK92" s="888"/>
      <c r="PL92" s="888"/>
      <c r="PM92" s="888"/>
      <c r="PN92" s="888"/>
      <c r="PO92" s="888"/>
      <c r="PP92" s="888"/>
      <c r="PQ92" s="888"/>
      <c r="PR92" s="888"/>
      <c r="PS92" s="888"/>
      <c r="PT92" s="888"/>
      <c r="PU92" s="888"/>
      <c r="PV92" s="888"/>
      <c r="PW92" s="888"/>
      <c r="PX92" s="888"/>
      <c r="PY92" s="888"/>
      <c r="PZ92" s="888"/>
      <c r="QA92" s="888"/>
      <c r="QB92" s="888"/>
      <c r="QC92" s="888"/>
      <c r="QD92" s="888"/>
      <c r="QE92" s="888"/>
      <c r="QF92" s="888"/>
      <c r="QG92" s="888"/>
      <c r="QH92" s="888"/>
      <c r="QI92" s="888"/>
      <c r="QJ92" s="888"/>
      <c r="QK92" s="888"/>
      <c r="QL92" s="888"/>
      <c r="QM92" s="888"/>
      <c r="QN92" s="888"/>
      <c r="QO92" s="888"/>
      <c r="QP92" s="888"/>
      <c r="QQ92" s="888"/>
      <c r="QR92" s="888"/>
      <c r="QS92" s="888"/>
      <c r="QT92" s="888"/>
      <c r="QU92" s="888"/>
      <c r="QV92" s="888"/>
      <c r="QW92" s="888"/>
      <c r="QX92" s="888"/>
      <c r="QY92" s="888"/>
      <c r="QZ92" s="888"/>
      <c r="RA92" s="888"/>
      <c r="RB92" s="888"/>
      <c r="RC92" s="888"/>
      <c r="RD92" s="888"/>
      <c r="RE92" s="888"/>
      <c r="RF92" s="888"/>
      <c r="RG92" s="888"/>
      <c r="RH92" s="888"/>
      <c r="RI92" s="888"/>
      <c r="RJ92" s="888"/>
      <c r="RK92" s="888"/>
      <c r="RL92" s="888"/>
      <c r="RM92" s="888"/>
      <c r="RN92" s="888"/>
      <c r="RO92" s="888"/>
      <c r="RP92" s="888"/>
      <c r="RQ92" s="888"/>
      <c r="RR92" s="888"/>
      <c r="RS92" s="888"/>
      <c r="RT92" s="888"/>
      <c r="RU92" s="888"/>
      <c r="RV92" s="888"/>
      <c r="RW92" s="888"/>
      <c r="RX92" s="888"/>
      <c r="RY92" s="888"/>
      <c r="RZ92" s="888"/>
      <c r="SA92" s="888"/>
      <c r="SB92" s="888"/>
      <c r="SC92" s="888"/>
      <c r="SD92" s="888"/>
      <c r="SE92" s="888"/>
      <c r="SF92" s="888"/>
      <c r="SG92" s="888"/>
      <c r="SH92" s="888"/>
      <c r="SI92" s="888"/>
      <c r="SJ92" s="888"/>
      <c r="SK92" s="888"/>
      <c r="SL92" s="888"/>
      <c r="SM92" s="888"/>
      <c r="SN92" s="888"/>
      <c r="SO92" s="888"/>
      <c r="SP92" s="888"/>
      <c r="SQ92" s="888"/>
      <c r="SR92" s="888"/>
      <c r="SS92" s="888"/>
      <c r="ST92" s="888"/>
      <c r="SU92" s="888"/>
      <c r="SV92" s="888"/>
      <c r="SW92" s="888"/>
      <c r="SX92" s="888"/>
      <c r="SY92" s="888"/>
      <c r="SZ92" s="888"/>
      <c r="TA92" s="888"/>
      <c r="TB92" s="888"/>
      <c r="TC92" s="888"/>
      <c r="TD92" s="888"/>
      <c r="TE92" s="888"/>
      <c r="TF92" s="888"/>
      <c r="TG92" s="888"/>
      <c r="TH92" s="888"/>
      <c r="TI92" s="888"/>
      <c r="TJ92" s="888"/>
      <c r="TK92" s="888"/>
      <c r="TL92" s="888"/>
      <c r="TM92" s="888"/>
      <c r="TN92" s="888"/>
      <c r="TO92" s="888"/>
      <c r="TP92" s="888"/>
      <c r="TQ92" s="888"/>
      <c r="TR92" s="888"/>
      <c r="TS92" s="888"/>
      <c r="TT92" s="888"/>
      <c r="TU92" s="888"/>
      <c r="TV92" s="888"/>
      <c r="TW92" s="888"/>
      <c r="TX92" s="888"/>
      <c r="TY92" s="888"/>
      <c r="TZ92" s="888"/>
      <c r="UA92" s="888"/>
      <c r="UB92" s="888"/>
      <c r="UC92" s="888"/>
      <c r="UD92" s="888"/>
      <c r="UE92" s="888"/>
      <c r="UF92" s="888"/>
      <c r="UG92" s="888"/>
      <c r="UH92" s="888"/>
      <c r="UI92" s="888"/>
      <c r="UJ92" s="888"/>
      <c r="UK92" s="888"/>
      <c r="UL92" s="888"/>
      <c r="UM92" s="888"/>
      <c r="UN92" s="888"/>
      <c r="UO92" s="888"/>
      <c r="UP92" s="888"/>
      <c r="UQ92" s="888"/>
      <c r="UR92" s="888"/>
      <c r="US92" s="888"/>
      <c r="UT92" s="888"/>
      <c r="UU92" s="888"/>
      <c r="UV92" s="888"/>
      <c r="UW92" s="888"/>
      <c r="UX92" s="888"/>
      <c r="UY92" s="888"/>
      <c r="UZ92" s="888"/>
      <c r="VA92" s="888"/>
      <c r="VB92" s="888"/>
      <c r="VC92" s="888"/>
      <c r="VD92" s="888"/>
      <c r="VE92" s="888"/>
      <c r="VF92" s="888"/>
      <c r="VG92" s="888"/>
      <c r="VH92" s="888"/>
      <c r="VI92" s="888"/>
      <c r="VJ92" s="888"/>
      <c r="VK92" s="888"/>
      <c r="VL92" s="888"/>
      <c r="VM92" s="888"/>
      <c r="VN92" s="888"/>
      <c r="VO92" s="888"/>
      <c r="VP92" s="888"/>
      <c r="VQ92" s="888"/>
      <c r="VR92" s="888"/>
      <c r="VS92" s="888"/>
      <c r="VT92" s="888"/>
      <c r="VU92" s="888"/>
      <c r="VV92" s="888"/>
      <c r="VW92" s="888"/>
      <c r="VX92" s="888"/>
      <c r="VY92" s="888"/>
      <c r="VZ92" s="888"/>
      <c r="WA92" s="888"/>
      <c r="WB92" s="888"/>
      <c r="WC92" s="888"/>
      <c r="WD92" s="888"/>
      <c r="WE92" s="888"/>
      <c r="WF92" s="888"/>
      <c r="WG92" s="888"/>
      <c r="WH92" s="888"/>
      <c r="WI92" s="888"/>
      <c r="WJ92" s="888"/>
      <c r="WK92" s="888"/>
      <c r="WL92" s="888"/>
      <c r="WM92" s="888"/>
      <c r="WN92" s="888"/>
      <c r="WO92" s="888"/>
      <c r="WP92" s="888"/>
      <c r="WQ92" s="888"/>
      <c r="WR92" s="888"/>
      <c r="WS92" s="888"/>
      <c r="WT92" s="888"/>
      <c r="WU92" s="888"/>
      <c r="WV92" s="888"/>
      <c r="WW92" s="888"/>
      <c r="WX92" s="888"/>
      <c r="WY92" s="888"/>
      <c r="WZ92" s="888"/>
      <c r="XA92" s="888"/>
      <c r="XB92" s="888"/>
      <c r="XC92" s="888"/>
      <c r="XD92" s="888"/>
      <c r="XE92" s="888"/>
      <c r="XF92" s="888"/>
      <c r="XG92" s="888"/>
      <c r="XH92" s="888"/>
      <c r="XI92" s="888"/>
      <c r="XJ92" s="888"/>
      <c r="XK92" s="888"/>
      <c r="XL92" s="888"/>
      <c r="XM92" s="888"/>
      <c r="XN92" s="888"/>
      <c r="XO92" s="888"/>
      <c r="XP92" s="888"/>
      <c r="XQ92" s="888"/>
      <c r="XR92" s="888"/>
      <c r="XS92" s="888"/>
      <c r="XT92" s="888"/>
      <c r="XU92" s="888"/>
      <c r="XV92" s="888"/>
      <c r="XW92" s="888"/>
      <c r="XX92" s="888"/>
      <c r="XY92" s="888"/>
      <c r="XZ92" s="888"/>
      <c r="YA92" s="888"/>
      <c r="YB92" s="888"/>
      <c r="YC92" s="888"/>
      <c r="YD92" s="888"/>
      <c r="YE92" s="888"/>
      <c r="YF92" s="888"/>
      <c r="YG92" s="888"/>
      <c r="YH92" s="888"/>
      <c r="YI92" s="888"/>
      <c r="YJ92" s="888"/>
      <c r="YK92" s="888"/>
      <c r="YL92" s="888"/>
      <c r="YM92" s="888"/>
      <c r="YN92" s="888"/>
      <c r="YO92" s="888"/>
      <c r="YP92" s="888"/>
      <c r="YQ92" s="888"/>
      <c r="YR92" s="888"/>
      <c r="YS92" s="888"/>
      <c r="YT92" s="888"/>
      <c r="YU92" s="888"/>
      <c r="YV92" s="888"/>
      <c r="YW92" s="888"/>
      <c r="YX92" s="888"/>
      <c r="YY92" s="888"/>
      <c r="YZ92" s="888"/>
      <c r="ZA92" s="888"/>
      <c r="ZB92" s="888"/>
      <c r="ZC92" s="888"/>
      <c r="ZD92" s="888"/>
      <c r="ZE92" s="888"/>
      <c r="ZF92" s="888"/>
      <c r="ZG92" s="888"/>
      <c r="ZH92" s="888"/>
      <c r="ZI92" s="888"/>
      <c r="ZJ92" s="888"/>
      <c r="ZK92" s="888"/>
      <c r="ZL92" s="888"/>
      <c r="ZM92" s="888"/>
      <c r="ZN92" s="888"/>
      <c r="ZO92" s="888"/>
      <c r="ZP92" s="888"/>
      <c r="ZQ92" s="888"/>
      <c r="ZR92" s="888"/>
      <c r="ZS92" s="888"/>
      <c r="ZT92" s="888"/>
      <c r="ZU92" s="888"/>
      <c r="ZV92" s="888"/>
      <c r="ZW92" s="888"/>
      <c r="ZX92" s="888"/>
      <c r="ZY92" s="888"/>
      <c r="ZZ92" s="888"/>
      <c r="AAA92" s="888"/>
      <c r="AAB92" s="888"/>
      <c r="AAC92" s="888"/>
      <c r="AAD92" s="888"/>
      <c r="AAE92" s="888"/>
      <c r="AAF92" s="888"/>
      <c r="AAG92" s="888"/>
      <c r="AAH92" s="888"/>
      <c r="AAI92" s="888"/>
      <c r="AAJ92" s="888"/>
      <c r="AAK92" s="888"/>
      <c r="AAL92" s="888"/>
      <c r="AAM92" s="888"/>
      <c r="AAN92" s="888"/>
      <c r="AAO92" s="888"/>
      <c r="AAP92" s="888"/>
      <c r="AAQ92" s="888"/>
      <c r="AAR92" s="888"/>
      <c r="AAS92" s="888"/>
      <c r="AAT92" s="888"/>
      <c r="AAU92" s="888"/>
      <c r="AAV92" s="888"/>
      <c r="AAW92" s="888"/>
      <c r="AAX92" s="888"/>
      <c r="AAY92" s="888"/>
      <c r="AAZ92" s="888"/>
      <c r="ABA92" s="888"/>
      <c r="ABB92" s="888"/>
      <c r="ABC92" s="888"/>
      <c r="ABD92" s="888"/>
      <c r="ABE92" s="888"/>
      <c r="ABF92" s="888"/>
      <c r="ABG92" s="888"/>
      <c r="ABH92" s="888"/>
      <c r="ABI92" s="888"/>
      <c r="ABJ92" s="888"/>
      <c r="ABK92" s="888"/>
      <c r="ABL92" s="888"/>
      <c r="ABM92" s="888"/>
      <c r="ABN92" s="888"/>
      <c r="ABO92" s="888"/>
      <c r="ABP92" s="888"/>
      <c r="ABQ92" s="888"/>
      <c r="ABR92" s="888"/>
      <c r="ABS92" s="888"/>
      <c r="ABT92" s="888"/>
      <c r="ABU92" s="888"/>
      <c r="ABV92" s="888"/>
      <c r="ABW92" s="888"/>
      <c r="ABX92" s="888"/>
      <c r="ABY92" s="888"/>
      <c r="ABZ92" s="888"/>
      <c r="ACA92" s="888"/>
      <c r="ACB92" s="888"/>
      <c r="ACC92" s="888"/>
      <c r="ACD92" s="888"/>
      <c r="ACE92" s="888"/>
      <c r="ACF92" s="888"/>
      <c r="ACG92" s="888"/>
      <c r="ACH92" s="888"/>
      <c r="ACI92" s="888"/>
      <c r="ACJ92" s="888"/>
      <c r="ACK92" s="888"/>
      <c r="ACL92" s="888"/>
      <c r="ACM92" s="888"/>
      <c r="ACN92" s="888"/>
      <c r="ACO92" s="888"/>
      <c r="ACP92" s="888"/>
      <c r="ACQ92" s="888"/>
      <c r="ACR92" s="888"/>
      <c r="ACS92" s="888"/>
      <c r="ACT92" s="888"/>
      <c r="ACU92" s="888"/>
      <c r="ACV92" s="888"/>
      <c r="ACW92" s="888"/>
      <c r="ACX92" s="888"/>
      <c r="ACY92" s="888"/>
      <c r="ACZ92" s="888"/>
      <c r="ADA92" s="888"/>
      <c r="ADB92" s="888"/>
      <c r="ADC92" s="888"/>
      <c r="ADD92" s="888"/>
      <c r="ADE92" s="888"/>
      <c r="ADF92" s="888"/>
      <c r="ADG92" s="888"/>
      <c r="ADH92" s="888"/>
      <c r="ADI92" s="888"/>
      <c r="ADJ92" s="888"/>
      <c r="ADK92" s="888"/>
      <c r="ADL92" s="888"/>
      <c r="ADM92" s="888"/>
      <c r="ADN92" s="888"/>
      <c r="ADO92" s="888"/>
      <c r="ADP92" s="888"/>
      <c r="ADQ92" s="888"/>
      <c r="ADR92" s="888"/>
      <c r="ADS92" s="888"/>
      <c r="ADT92" s="888"/>
      <c r="ADU92" s="888"/>
      <c r="ADV92" s="888"/>
      <c r="ADW92" s="888"/>
      <c r="ADX92" s="888"/>
      <c r="ADY92" s="888"/>
      <c r="ADZ92" s="888"/>
      <c r="AEA92" s="888"/>
      <c r="AEB92" s="888"/>
      <c r="AEC92" s="888"/>
      <c r="AED92" s="888"/>
      <c r="AEE92" s="888"/>
      <c r="AEF92" s="888"/>
      <c r="AEG92" s="888"/>
      <c r="AEH92" s="888"/>
      <c r="AEI92" s="888"/>
      <c r="AEJ92" s="888"/>
      <c r="AEK92" s="888"/>
      <c r="AEL92" s="888"/>
      <c r="AEM92" s="888"/>
      <c r="AEN92" s="888"/>
      <c r="AEO92" s="888"/>
      <c r="AEP92" s="888"/>
      <c r="AEQ92" s="888"/>
      <c r="AER92" s="888"/>
      <c r="AES92" s="888"/>
      <c r="AET92" s="888"/>
      <c r="AEU92" s="888"/>
      <c r="AEV92" s="888"/>
      <c r="AEW92" s="888"/>
      <c r="AEX92" s="888"/>
      <c r="AEY92" s="888"/>
      <c r="AEZ92" s="888"/>
      <c r="AFA92" s="888"/>
      <c r="AFB92" s="888"/>
      <c r="AFC92" s="888"/>
      <c r="AFD92" s="888"/>
      <c r="AFE92" s="888"/>
      <c r="AFF92" s="888"/>
      <c r="AFG92" s="888"/>
      <c r="AFH92" s="888"/>
      <c r="AFI92" s="888"/>
      <c r="AFJ92" s="888"/>
      <c r="AFK92" s="888"/>
      <c r="AFL92" s="888"/>
      <c r="AFM92" s="888"/>
      <c r="AFN92" s="888"/>
      <c r="AFO92" s="888"/>
      <c r="AFP92" s="888"/>
      <c r="AFQ92" s="888"/>
      <c r="AFR92" s="888"/>
      <c r="AFS92" s="888"/>
      <c r="AFT92" s="888"/>
      <c r="AFU92" s="888"/>
      <c r="AFV92" s="888"/>
      <c r="AFW92" s="888"/>
      <c r="AFX92" s="888"/>
      <c r="AFY92" s="888"/>
      <c r="AFZ92" s="888"/>
      <c r="AGA92" s="888"/>
      <c r="AGB92" s="888"/>
      <c r="AGC92" s="888"/>
      <c r="AGD92" s="888"/>
      <c r="AGE92" s="888"/>
      <c r="AGF92" s="888"/>
      <c r="AGG92" s="888"/>
      <c r="AGH92" s="888"/>
      <c r="AGI92" s="888"/>
      <c r="AGJ92" s="888"/>
      <c r="AGK92" s="888"/>
      <c r="AGL92" s="888"/>
      <c r="AGM92" s="888"/>
      <c r="AGN92" s="888"/>
      <c r="AGO92" s="888"/>
      <c r="AGP92" s="888"/>
      <c r="AGQ92" s="888"/>
      <c r="AGR92" s="888"/>
      <c r="AGS92" s="888"/>
      <c r="AGT92" s="888"/>
      <c r="AGU92" s="888"/>
      <c r="AGV92" s="888"/>
      <c r="AGW92" s="888"/>
      <c r="AGX92" s="888"/>
      <c r="AGY92" s="888"/>
      <c r="AGZ92" s="888"/>
      <c r="AHA92" s="888"/>
      <c r="AHB92" s="888"/>
      <c r="AHC92" s="888"/>
      <c r="AHD92" s="888"/>
      <c r="AHE92" s="888"/>
      <c r="AHF92" s="888"/>
      <c r="AHG92" s="888"/>
      <c r="AHH92" s="888"/>
      <c r="AHI92" s="888"/>
      <c r="AHJ92" s="888"/>
      <c r="AHK92" s="888"/>
      <c r="AHL92" s="888"/>
      <c r="AHM92" s="888"/>
      <c r="AHN92" s="888"/>
      <c r="AHO92" s="888"/>
      <c r="AHP92" s="888"/>
      <c r="AHQ92" s="888"/>
      <c r="AHR92" s="888"/>
      <c r="AHS92" s="888"/>
      <c r="AHT92" s="888"/>
      <c r="AHU92" s="888"/>
      <c r="AHV92" s="888"/>
      <c r="AHW92" s="888"/>
      <c r="AHX92" s="888"/>
      <c r="AHY92" s="888"/>
      <c r="AHZ92" s="888"/>
      <c r="AIA92" s="888"/>
      <c r="AIB92" s="888"/>
      <c r="AIC92" s="888"/>
      <c r="AID92" s="888"/>
      <c r="AIE92" s="888"/>
      <c r="AIF92" s="888"/>
      <c r="AIG92" s="888"/>
      <c r="AIH92" s="888"/>
      <c r="AII92" s="888"/>
      <c r="AIJ92" s="888"/>
      <c r="AIK92" s="888"/>
      <c r="AIL92" s="888"/>
      <c r="AIM92" s="888"/>
      <c r="AIN92" s="888"/>
      <c r="AIO92" s="888"/>
      <c r="AIP92" s="888"/>
      <c r="AIQ92" s="888"/>
      <c r="AIR92" s="888"/>
      <c r="AIS92" s="888"/>
      <c r="AIT92" s="888"/>
      <c r="AIU92" s="888"/>
      <c r="AIV92" s="888"/>
      <c r="AIW92" s="888"/>
      <c r="AIX92" s="888"/>
      <c r="AIY92" s="888"/>
      <c r="AIZ92" s="888"/>
      <c r="AJA92" s="888"/>
      <c r="AJB92" s="888"/>
      <c r="AJC92" s="888"/>
      <c r="AJD92" s="888"/>
      <c r="AJE92" s="888"/>
      <c r="AJF92" s="888"/>
      <c r="AJG92" s="888"/>
      <c r="AJH92" s="888"/>
      <c r="AJI92" s="888"/>
      <c r="AJJ92" s="888"/>
      <c r="AJK92" s="888"/>
      <c r="AJL92" s="888"/>
      <c r="AJM92" s="888"/>
      <c r="AJN92" s="888"/>
      <c r="AJO92" s="888"/>
      <c r="AJP92" s="888"/>
      <c r="AJQ92" s="888"/>
      <c r="AJR92" s="888"/>
      <c r="AJS92" s="888"/>
      <c r="AJT92" s="888"/>
      <c r="AJU92" s="888"/>
      <c r="AJV92" s="888"/>
      <c r="AJW92" s="888"/>
      <c r="AJX92" s="888"/>
      <c r="AJY92" s="888"/>
      <c r="AJZ92" s="888"/>
      <c r="AKA92" s="888"/>
      <c r="AKB92" s="888"/>
      <c r="AKC92" s="888"/>
      <c r="AKD92" s="888"/>
      <c r="AKE92" s="888"/>
      <c r="AKF92" s="888"/>
      <c r="AKG92" s="888"/>
      <c r="AKH92" s="888"/>
      <c r="AKI92" s="888"/>
      <c r="AKJ92" s="888"/>
      <c r="AKK92" s="888"/>
      <c r="AKL92" s="888"/>
      <c r="AKM92" s="888"/>
      <c r="AKN92" s="888"/>
      <c r="AKO92" s="888"/>
      <c r="AKP92" s="888"/>
      <c r="AKQ92" s="888"/>
      <c r="AKR92" s="888"/>
      <c r="AKS92" s="888"/>
      <c r="AKT92" s="888"/>
      <c r="AKU92" s="888"/>
      <c r="AKV92" s="888"/>
      <c r="AKW92" s="888"/>
      <c r="AKX92" s="888"/>
      <c r="AKY92" s="888"/>
      <c r="AKZ92" s="888"/>
      <c r="ALA92" s="888"/>
      <c r="ALB92" s="888"/>
      <c r="ALC92" s="888"/>
      <c r="ALD92" s="888"/>
      <c r="ALE92" s="888"/>
      <c r="ALF92" s="888"/>
      <c r="ALG92" s="888"/>
      <c r="ALH92" s="888"/>
      <c r="ALI92" s="888"/>
      <c r="ALJ92" s="888"/>
      <c r="ALK92" s="888"/>
      <c r="ALL92" s="888"/>
      <c r="ALM92" s="888"/>
      <c r="ALN92" s="888"/>
      <c r="ALO92" s="888"/>
      <c r="ALP92" s="888"/>
      <c r="ALQ92" s="888"/>
      <c r="ALR92" s="888"/>
      <c r="ALS92" s="888"/>
      <c r="ALT92" s="888"/>
      <c r="ALU92" s="888"/>
      <c r="ALV92" s="888"/>
      <c r="ALW92" s="888"/>
      <c r="ALX92" s="888"/>
      <c r="ALY92" s="888"/>
      <c r="ALZ92" s="888"/>
      <c r="AMA92" s="888"/>
      <c r="AMB92" s="888"/>
      <c r="AMC92" s="888"/>
      <c r="AMD92" s="888"/>
      <c r="AME92" s="888"/>
      <c r="AMF92" s="888"/>
      <c r="AMG92" s="888"/>
      <c r="AMH92" s="888"/>
      <c r="AMI92" s="888"/>
      <c r="AMJ92" s="888"/>
      <c r="AMK92" s="888"/>
      <c r="AML92" s="888"/>
      <c r="AMM92" s="888"/>
      <c r="AMN92" s="888"/>
      <c r="AMO92" s="888"/>
      <c r="AMP92" s="888"/>
      <c r="AMQ92" s="888"/>
      <c r="AMR92" s="888"/>
      <c r="AMS92" s="888"/>
      <c r="AMT92" s="888"/>
      <c r="AMU92" s="888"/>
      <c r="AMV92" s="888"/>
      <c r="AMW92" s="888"/>
      <c r="AMX92" s="888"/>
      <c r="AMY92" s="888"/>
      <c r="AMZ92" s="888"/>
      <c r="ANA92" s="888"/>
      <c r="ANB92" s="888"/>
      <c r="ANC92" s="888"/>
      <c r="AND92" s="888"/>
      <c r="ANE92" s="888"/>
      <c r="ANF92" s="888"/>
      <c r="ANG92" s="888"/>
      <c r="ANH92" s="888"/>
      <c r="ANI92" s="888"/>
      <c r="ANJ92" s="888"/>
      <c r="ANK92" s="888"/>
      <c r="ANL92" s="888"/>
      <c r="ANM92" s="888"/>
      <c r="ANN92" s="888"/>
      <c r="ANO92" s="888"/>
      <c r="ANP92" s="888"/>
      <c r="ANQ92" s="888"/>
      <c r="ANR92" s="888"/>
      <c r="ANS92" s="888"/>
      <c r="ANT92" s="888"/>
      <c r="ANU92" s="888"/>
      <c r="ANV92" s="888"/>
      <c r="ANW92" s="888"/>
      <c r="ANX92" s="888"/>
      <c r="ANY92" s="888"/>
      <c r="ANZ92" s="888"/>
      <c r="AOA92" s="888"/>
      <c r="AOB92" s="888"/>
      <c r="AOC92" s="888"/>
      <c r="AOD92" s="888"/>
      <c r="AOE92" s="888"/>
      <c r="AOF92" s="888"/>
      <c r="AOG92" s="888"/>
      <c r="AOH92" s="888"/>
      <c r="AOI92" s="888"/>
      <c r="AOJ92" s="888"/>
      <c r="AOK92" s="888"/>
      <c r="AOL92" s="888"/>
      <c r="AOM92" s="888"/>
      <c r="AON92" s="888"/>
      <c r="AOO92" s="888"/>
      <c r="AOP92" s="888"/>
      <c r="AOQ92" s="888"/>
      <c r="AOR92" s="888"/>
      <c r="AOS92" s="888"/>
      <c r="AOT92" s="888"/>
      <c r="AOU92" s="888"/>
      <c r="AOV92" s="888"/>
      <c r="AOW92" s="888"/>
      <c r="AOX92" s="888"/>
      <c r="AOY92" s="888"/>
      <c r="AOZ92" s="888"/>
      <c r="APA92" s="888"/>
      <c r="APB92" s="888"/>
      <c r="APC92" s="888"/>
      <c r="APD92" s="888"/>
      <c r="APE92" s="888"/>
      <c r="APF92" s="888"/>
      <c r="APG92" s="888"/>
      <c r="APH92" s="888"/>
      <c r="API92" s="888"/>
      <c r="APJ92" s="888"/>
      <c r="APK92" s="888"/>
      <c r="APL92" s="888"/>
      <c r="APM92" s="888"/>
      <c r="APN92" s="888"/>
      <c r="APO92" s="888"/>
      <c r="APP92" s="888"/>
      <c r="APQ92" s="888"/>
      <c r="APR92" s="888"/>
      <c r="APS92" s="888"/>
      <c r="APT92" s="888"/>
      <c r="APU92" s="888"/>
      <c r="APV92" s="888"/>
      <c r="APW92" s="888"/>
      <c r="APX92" s="888"/>
      <c r="APY92" s="888"/>
      <c r="APZ92" s="888"/>
      <c r="AQA92" s="888"/>
      <c r="AQB92" s="888"/>
      <c r="AQC92" s="888"/>
      <c r="AQD92" s="888"/>
      <c r="AQE92" s="888"/>
      <c r="AQF92" s="888"/>
      <c r="AQG92" s="888"/>
      <c r="AQH92" s="888"/>
      <c r="AQI92" s="888"/>
      <c r="AQJ92" s="888"/>
      <c r="AQK92" s="888"/>
      <c r="AQL92" s="888"/>
      <c r="AQM92" s="888"/>
      <c r="AQN92" s="888"/>
      <c r="AQO92" s="888"/>
      <c r="AQP92" s="888"/>
      <c r="AQQ92" s="888"/>
      <c r="AQR92" s="888"/>
      <c r="AQS92" s="888"/>
      <c r="AQT92" s="888"/>
      <c r="AQU92" s="888"/>
      <c r="AQV92" s="888"/>
      <c r="AQW92" s="888"/>
      <c r="AQX92" s="888"/>
      <c r="AQY92" s="888"/>
      <c r="AQZ92" s="888"/>
      <c r="ARA92" s="888"/>
      <c r="ARB92" s="888"/>
      <c r="ARC92" s="888"/>
      <c r="ARD92" s="888"/>
      <c r="ARE92" s="888"/>
      <c r="ARF92" s="888"/>
      <c r="ARG92" s="888"/>
      <c r="ARH92" s="888"/>
      <c r="ARI92" s="888"/>
      <c r="ARJ92" s="888"/>
      <c r="ARK92" s="888"/>
      <c r="ARL92" s="888"/>
      <c r="ARM92" s="888"/>
      <c r="ARN92" s="888"/>
      <c r="ARO92" s="888"/>
      <c r="ARP92" s="888"/>
      <c r="ARQ92" s="888"/>
      <c r="ARR92" s="888"/>
      <c r="ARS92" s="888"/>
      <c r="ART92" s="888"/>
      <c r="ARU92" s="888"/>
      <c r="ARV92" s="888"/>
      <c r="ARW92" s="888"/>
      <c r="ARX92" s="888"/>
      <c r="ARY92" s="888"/>
      <c r="ARZ92" s="888"/>
      <c r="ASA92" s="888"/>
      <c r="ASB92" s="888"/>
      <c r="ASC92" s="888"/>
      <c r="ASD92" s="888"/>
      <c r="ASE92" s="888"/>
      <c r="ASF92" s="888"/>
      <c r="ASG92" s="888"/>
      <c r="ASH92" s="888"/>
      <c r="ASI92" s="888"/>
      <c r="ASJ92" s="888"/>
      <c r="ASK92" s="888"/>
      <c r="ASL92" s="888"/>
      <c r="ASM92" s="888"/>
      <c r="ASN92" s="888"/>
      <c r="ASO92" s="888"/>
      <c r="ASP92" s="888"/>
      <c r="ASQ92" s="888"/>
      <c r="ASR92" s="888"/>
      <c r="ASS92" s="888"/>
      <c r="AST92" s="888"/>
      <c r="ASU92" s="888"/>
      <c r="ASV92" s="888"/>
      <c r="ASW92" s="888"/>
      <c r="ASX92" s="888"/>
      <c r="ASY92" s="888"/>
      <c r="ASZ92" s="888"/>
      <c r="ATA92" s="888"/>
      <c r="ATB92" s="888"/>
      <c r="ATC92" s="888"/>
      <c r="ATD92" s="888"/>
      <c r="ATE92" s="888"/>
      <c r="ATF92" s="888"/>
      <c r="ATG92" s="888"/>
      <c r="ATH92" s="888"/>
      <c r="ATI92" s="888"/>
      <c r="ATJ92" s="888"/>
      <c r="ATK92" s="888"/>
      <c r="ATL92" s="888"/>
      <c r="ATM92" s="888"/>
      <c r="ATN92" s="888"/>
      <c r="ATO92" s="888"/>
      <c r="ATP92" s="888"/>
      <c r="ATQ92" s="888"/>
      <c r="ATR92" s="888"/>
      <c r="ATS92" s="888"/>
      <c r="ATT92" s="888"/>
      <c r="ATU92" s="888"/>
      <c r="ATV92" s="888"/>
      <c r="ATW92" s="888"/>
      <c r="ATX92" s="888"/>
      <c r="ATY92" s="888"/>
      <c r="ATZ92" s="888"/>
      <c r="AUA92" s="888"/>
      <c r="AUB92" s="888"/>
      <c r="AUC92" s="888"/>
      <c r="AUD92" s="888"/>
      <c r="AUE92" s="888"/>
      <c r="AUF92" s="888"/>
      <c r="AUG92" s="888"/>
      <c r="AUH92" s="888"/>
      <c r="AUI92" s="888"/>
      <c r="AUJ92" s="888"/>
      <c r="AUK92" s="888"/>
      <c r="AUL92" s="888"/>
      <c r="AUM92" s="888"/>
      <c r="AUN92" s="888"/>
      <c r="AUO92" s="888"/>
      <c r="AUP92" s="888"/>
      <c r="AUQ92" s="888"/>
      <c r="AUR92" s="888"/>
      <c r="AUS92" s="888"/>
      <c r="AUT92" s="888"/>
      <c r="AUU92" s="888"/>
      <c r="AUV92" s="888"/>
      <c r="AUW92" s="888"/>
      <c r="AUX92" s="888"/>
      <c r="AUY92" s="888"/>
      <c r="AUZ92" s="888"/>
      <c r="AVA92" s="888"/>
      <c r="AVB92" s="888"/>
      <c r="AVC92" s="888"/>
      <c r="AVD92" s="888"/>
      <c r="AVE92" s="888"/>
      <c r="AVF92" s="888"/>
      <c r="AVG92" s="888"/>
      <c r="AVH92" s="888"/>
      <c r="AVI92" s="888"/>
      <c r="AVJ92" s="888"/>
      <c r="AVK92" s="888"/>
      <c r="AVL92" s="888"/>
      <c r="AVM92" s="888"/>
      <c r="AVN92" s="888"/>
      <c r="AVO92" s="888"/>
      <c r="AVP92" s="888"/>
      <c r="AVQ92" s="888"/>
      <c r="AVR92" s="888"/>
      <c r="AVS92" s="888"/>
      <c r="AVT92" s="888"/>
      <c r="AVU92" s="888"/>
      <c r="AVV92" s="888"/>
      <c r="AVW92" s="888"/>
      <c r="AVX92" s="888"/>
      <c r="AVY92" s="888"/>
      <c r="AVZ92" s="888"/>
      <c r="AWA92" s="888"/>
      <c r="AWB92" s="888"/>
      <c r="AWC92" s="888"/>
      <c r="AWD92" s="888"/>
      <c r="AWE92" s="888"/>
      <c r="AWF92" s="888"/>
      <c r="AWG92" s="888"/>
      <c r="AWH92" s="888"/>
      <c r="AWI92" s="888"/>
      <c r="AWJ92" s="888"/>
      <c r="AWK92" s="888"/>
      <c r="AWL92" s="888"/>
      <c r="AWM92" s="888"/>
      <c r="AWN92" s="888"/>
      <c r="AWO92" s="888"/>
      <c r="AWP92" s="888"/>
      <c r="AWQ92" s="888"/>
      <c r="AWR92" s="888"/>
      <c r="AWS92" s="888"/>
      <c r="AWT92" s="888"/>
      <c r="AWU92" s="888"/>
      <c r="AWV92" s="888"/>
      <c r="AWW92" s="888"/>
      <c r="AWX92" s="888"/>
      <c r="AWY92" s="888"/>
      <c r="AWZ92" s="888"/>
      <c r="AXA92" s="888"/>
      <c r="AXB92" s="888"/>
      <c r="AXC92" s="888"/>
      <c r="AXD92" s="888"/>
      <c r="AXE92" s="888"/>
      <c r="AXF92" s="888"/>
      <c r="AXG92" s="888"/>
      <c r="AXH92" s="888"/>
      <c r="AXI92" s="888"/>
      <c r="AXJ92" s="888"/>
      <c r="AXK92" s="888"/>
      <c r="AXL92" s="888"/>
      <c r="AXM92" s="888"/>
      <c r="AXN92" s="888"/>
      <c r="AXO92" s="888"/>
      <c r="AXP92" s="888"/>
      <c r="AXQ92" s="888"/>
      <c r="AXR92" s="888"/>
      <c r="AXS92" s="888"/>
      <c r="AXT92" s="888"/>
      <c r="AXU92" s="888"/>
      <c r="AXV92" s="888"/>
      <c r="AXW92" s="888"/>
      <c r="AXX92" s="888"/>
      <c r="AXY92" s="888"/>
      <c r="AXZ92" s="888"/>
      <c r="AYA92" s="888"/>
      <c r="AYB92" s="888"/>
      <c r="AYC92" s="888"/>
      <c r="AYD92" s="888"/>
      <c r="AYE92" s="888"/>
      <c r="AYF92" s="888"/>
      <c r="AYG92" s="888"/>
      <c r="AYH92" s="888"/>
      <c r="AYI92" s="888"/>
      <c r="AYJ92" s="888"/>
      <c r="AYK92" s="888"/>
      <c r="AYL92" s="888"/>
      <c r="AYM92" s="888"/>
      <c r="AYN92" s="888"/>
      <c r="AYO92" s="888"/>
      <c r="AYP92" s="888"/>
      <c r="AYQ92" s="888"/>
      <c r="AYR92" s="888"/>
      <c r="AYS92" s="888"/>
      <c r="AYT92" s="888"/>
      <c r="AYU92" s="888"/>
      <c r="AYV92" s="888"/>
      <c r="AYW92" s="888"/>
      <c r="AYX92" s="888"/>
      <c r="AYY92" s="888"/>
      <c r="AYZ92" s="888"/>
      <c r="AZA92" s="888"/>
      <c r="AZB92" s="888"/>
      <c r="AZC92" s="888"/>
      <c r="AZD92" s="888"/>
      <c r="AZE92" s="888"/>
      <c r="AZF92" s="888"/>
      <c r="AZG92" s="888"/>
      <c r="AZH92" s="888"/>
      <c r="AZI92" s="888"/>
      <c r="AZJ92" s="888"/>
      <c r="AZK92" s="888"/>
      <c r="AZL92" s="888"/>
      <c r="AZM92" s="888"/>
      <c r="AZN92" s="888"/>
      <c r="AZO92" s="888"/>
      <c r="AZP92" s="888"/>
      <c r="AZQ92" s="888"/>
      <c r="AZR92" s="888"/>
      <c r="AZS92" s="888"/>
      <c r="AZT92" s="888"/>
      <c r="AZU92" s="888"/>
      <c r="AZV92" s="888"/>
      <c r="AZW92" s="888"/>
      <c r="AZX92" s="888"/>
      <c r="AZY92" s="888"/>
      <c r="AZZ92" s="888"/>
      <c r="BAA92" s="888"/>
      <c r="BAB92" s="888"/>
      <c r="BAC92" s="888"/>
      <c r="BAD92" s="888"/>
      <c r="BAE92" s="888"/>
      <c r="BAF92" s="888"/>
      <c r="BAG92" s="888"/>
      <c r="BAH92" s="888"/>
      <c r="BAI92" s="888"/>
      <c r="BAJ92" s="888"/>
      <c r="BAK92" s="888"/>
      <c r="BAL92" s="888"/>
      <c r="BAM92" s="888"/>
      <c r="BAN92" s="888"/>
      <c r="BAO92" s="888"/>
      <c r="BAP92" s="888"/>
      <c r="BAQ92" s="888"/>
      <c r="BAR92" s="888"/>
      <c r="BAS92" s="888"/>
      <c r="BAT92" s="888"/>
      <c r="BAU92" s="888"/>
      <c r="BAV92" s="888"/>
      <c r="BAW92" s="888"/>
      <c r="BAX92" s="888"/>
      <c r="BAY92" s="888"/>
      <c r="BAZ92" s="888"/>
      <c r="BBA92" s="888"/>
      <c r="BBB92" s="888"/>
      <c r="BBC92" s="888"/>
      <c r="BBD92" s="888"/>
      <c r="BBE92" s="888"/>
      <c r="BBF92" s="888"/>
      <c r="BBG92" s="888"/>
      <c r="BBH92" s="888"/>
      <c r="BBI92" s="888"/>
      <c r="BBJ92" s="888"/>
      <c r="BBK92" s="888"/>
      <c r="BBL92" s="888"/>
      <c r="BBM92" s="888"/>
      <c r="BBN92" s="888"/>
      <c r="BBO92" s="888"/>
      <c r="BBP92" s="888"/>
      <c r="BBQ92" s="888"/>
      <c r="BBR92" s="888"/>
      <c r="BBS92" s="888"/>
      <c r="BBT92" s="888"/>
      <c r="BBU92" s="888"/>
      <c r="BBV92" s="888"/>
      <c r="BBW92" s="888"/>
      <c r="BBX92" s="888"/>
      <c r="BBY92" s="888"/>
      <c r="BBZ92" s="888"/>
      <c r="BCA92" s="888"/>
      <c r="BCB92" s="888"/>
      <c r="BCC92" s="888"/>
      <c r="BCD92" s="888"/>
      <c r="BCE92" s="888"/>
      <c r="BCF92" s="888"/>
      <c r="BCG92" s="888"/>
      <c r="BCH92" s="888"/>
      <c r="BCI92" s="888"/>
      <c r="BCJ92" s="888"/>
      <c r="BCK92" s="888"/>
      <c r="BCL92" s="888"/>
      <c r="BCM92" s="888"/>
      <c r="BCN92" s="888"/>
      <c r="BCO92" s="888"/>
      <c r="BCP92" s="888"/>
      <c r="BCQ92" s="888"/>
      <c r="BCR92" s="888"/>
      <c r="BCS92" s="888"/>
      <c r="BCT92" s="888"/>
      <c r="BCU92" s="888"/>
      <c r="BCV92" s="888"/>
      <c r="BCW92" s="888"/>
      <c r="BCX92" s="888"/>
      <c r="BCY92" s="888"/>
      <c r="BCZ92" s="888"/>
      <c r="BDA92" s="888"/>
      <c r="BDB92" s="888"/>
      <c r="BDC92" s="888"/>
      <c r="BDD92" s="888"/>
      <c r="BDE92" s="888"/>
      <c r="BDF92" s="888"/>
      <c r="BDG92" s="888"/>
      <c r="BDH92" s="888"/>
      <c r="BDI92" s="888"/>
      <c r="BDJ92" s="888"/>
      <c r="BDK92" s="888"/>
      <c r="BDL92" s="888"/>
      <c r="BDM92" s="888"/>
      <c r="BDN92" s="888"/>
      <c r="BDO92" s="888"/>
      <c r="BDP92" s="888"/>
      <c r="BDQ92" s="888"/>
      <c r="BDR92" s="888"/>
      <c r="BDS92" s="888"/>
      <c r="BDT92" s="888"/>
      <c r="BDU92" s="888"/>
      <c r="BDV92" s="888"/>
      <c r="BDW92" s="888"/>
      <c r="BDX92" s="888"/>
      <c r="BDY92" s="888"/>
      <c r="BDZ92" s="888"/>
      <c r="BEA92" s="888"/>
      <c r="BEB92" s="888"/>
      <c r="BEC92" s="888"/>
      <c r="BED92" s="888"/>
      <c r="BEE92" s="888"/>
      <c r="BEF92" s="888"/>
      <c r="BEG92" s="888"/>
      <c r="BEH92" s="888"/>
      <c r="BEI92" s="888"/>
      <c r="BEJ92" s="888"/>
      <c r="BEK92" s="888"/>
      <c r="BEL92" s="888"/>
      <c r="BEM92" s="888"/>
      <c r="BEN92" s="888"/>
      <c r="BEO92" s="888"/>
      <c r="BEP92" s="888"/>
      <c r="BEQ92" s="888"/>
      <c r="BER92" s="888"/>
      <c r="BES92" s="888"/>
      <c r="BET92" s="888"/>
      <c r="BEU92" s="888"/>
      <c r="BEV92" s="888"/>
      <c r="BEW92" s="888"/>
      <c r="BEX92" s="888"/>
      <c r="BEY92" s="888"/>
      <c r="BEZ92" s="888"/>
      <c r="BFA92" s="888"/>
      <c r="BFB92" s="888"/>
      <c r="BFC92" s="888"/>
      <c r="BFD92" s="888"/>
      <c r="BFE92" s="888"/>
      <c r="BFF92" s="888"/>
      <c r="BFG92" s="888"/>
      <c r="BFH92" s="888"/>
      <c r="BFI92" s="888"/>
      <c r="BFJ92" s="888"/>
      <c r="BFK92" s="888"/>
      <c r="BFL92" s="888"/>
      <c r="BFM92" s="888"/>
      <c r="BFN92" s="888"/>
      <c r="BFO92" s="888"/>
      <c r="BFP92" s="888"/>
      <c r="BFQ92" s="888"/>
      <c r="BFR92" s="888"/>
      <c r="BFS92" s="888"/>
      <c r="BFT92" s="888"/>
      <c r="BFU92" s="888"/>
      <c r="BFV92" s="888"/>
      <c r="BFW92" s="888"/>
      <c r="BFX92" s="888"/>
      <c r="BFY92" s="888"/>
      <c r="BFZ92" s="888"/>
      <c r="BGA92" s="888"/>
      <c r="BGB92" s="888"/>
      <c r="BGC92" s="888"/>
      <c r="BGD92" s="888"/>
      <c r="BGE92" s="888"/>
      <c r="BGF92" s="888"/>
      <c r="BGG92" s="888"/>
      <c r="BGH92" s="888"/>
      <c r="BGI92" s="888"/>
      <c r="BGJ92" s="888"/>
      <c r="BGK92" s="888"/>
      <c r="BGL92" s="888"/>
      <c r="BGM92" s="888"/>
      <c r="BGN92" s="888"/>
      <c r="BGO92" s="888"/>
      <c r="BGP92" s="888"/>
      <c r="BGQ92" s="888"/>
      <c r="BGR92" s="888"/>
      <c r="BGS92" s="888"/>
      <c r="BGT92" s="888"/>
      <c r="BGU92" s="888"/>
      <c r="BGV92" s="888"/>
      <c r="BGW92" s="888"/>
      <c r="BGX92" s="888"/>
      <c r="BGY92" s="888"/>
      <c r="BGZ92" s="888"/>
      <c r="BHA92" s="888"/>
      <c r="BHB92" s="888"/>
      <c r="BHC92" s="888"/>
      <c r="BHD92" s="888"/>
      <c r="BHE92" s="888"/>
      <c r="BHF92" s="888"/>
      <c r="BHG92" s="888"/>
      <c r="BHH92" s="888"/>
      <c r="BHI92" s="888"/>
      <c r="BHJ92" s="888"/>
      <c r="BHK92" s="888"/>
      <c r="BHL92" s="888"/>
      <c r="BHM92" s="888"/>
      <c r="BHN92" s="888"/>
      <c r="BHO92" s="888"/>
      <c r="BHP92" s="888"/>
      <c r="BHQ92" s="888"/>
      <c r="BHR92" s="888"/>
      <c r="BHS92" s="888"/>
      <c r="BHT92" s="888"/>
      <c r="BHU92" s="888"/>
      <c r="BHV92" s="888"/>
      <c r="BHW92" s="888"/>
      <c r="BHX92" s="888"/>
      <c r="BHY92" s="888"/>
      <c r="BHZ92" s="888"/>
      <c r="BIA92" s="888"/>
      <c r="BIB92" s="888"/>
      <c r="BIC92" s="888"/>
      <c r="BID92" s="888"/>
      <c r="BIE92" s="888"/>
      <c r="BIF92" s="888"/>
      <c r="BIG92" s="888"/>
      <c r="BIH92" s="888"/>
      <c r="BII92" s="888"/>
      <c r="BIJ92" s="888"/>
      <c r="BIK92" s="888"/>
      <c r="BIL92" s="888"/>
      <c r="BIM92" s="888"/>
      <c r="BIN92" s="888"/>
      <c r="BIO92" s="888"/>
      <c r="BIP92" s="888"/>
      <c r="BIQ92" s="888"/>
      <c r="BIR92" s="888"/>
      <c r="BIS92" s="888"/>
      <c r="BIT92" s="888"/>
      <c r="BIU92" s="888"/>
      <c r="BIV92" s="888"/>
      <c r="BIW92" s="888"/>
      <c r="BIX92" s="888"/>
      <c r="BIY92" s="888"/>
      <c r="BIZ92" s="888"/>
      <c r="BJA92" s="888"/>
      <c r="BJB92" s="888"/>
      <c r="BJC92" s="888"/>
      <c r="BJD92" s="888"/>
      <c r="BJE92" s="888"/>
      <c r="BJF92" s="888"/>
      <c r="BJG92" s="888"/>
      <c r="BJH92" s="888"/>
      <c r="BJI92" s="888"/>
      <c r="BJJ92" s="888"/>
      <c r="BJK92" s="888"/>
      <c r="BJL92" s="888"/>
      <c r="BJM92" s="888"/>
      <c r="BJN92" s="888"/>
      <c r="BJO92" s="888"/>
      <c r="BJP92" s="888"/>
      <c r="BJQ92" s="888"/>
      <c r="BJR92" s="888"/>
      <c r="BJS92" s="888"/>
      <c r="BJT92" s="888"/>
      <c r="BJU92" s="888"/>
      <c r="BJV92" s="888"/>
      <c r="BJW92" s="888"/>
      <c r="BJX92" s="888"/>
      <c r="BJY92" s="888"/>
      <c r="BJZ92" s="888"/>
      <c r="BKA92" s="888"/>
      <c r="BKB92" s="888"/>
      <c r="BKC92" s="888"/>
      <c r="BKD92" s="888"/>
      <c r="BKE92" s="888"/>
      <c r="BKF92" s="888"/>
      <c r="BKG92" s="888"/>
      <c r="BKH92" s="888"/>
      <c r="BKI92" s="888"/>
      <c r="BKJ92" s="888"/>
      <c r="BKK92" s="888"/>
      <c r="BKL92" s="888"/>
      <c r="BKM92" s="888"/>
      <c r="BKN92" s="888"/>
      <c r="BKO92" s="888"/>
      <c r="BKP92" s="888"/>
      <c r="BKQ92" s="888"/>
      <c r="BKR92" s="888"/>
      <c r="BKS92" s="888"/>
      <c r="BKT92" s="888"/>
      <c r="BKU92" s="888"/>
      <c r="BKV92" s="888"/>
      <c r="BKW92" s="888"/>
      <c r="BKX92" s="888"/>
      <c r="BKY92" s="888"/>
      <c r="BKZ92" s="888"/>
      <c r="BLA92" s="888"/>
      <c r="BLB92" s="888"/>
      <c r="BLC92" s="888"/>
      <c r="BLD92" s="888"/>
      <c r="BLE92" s="888"/>
      <c r="BLF92" s="888"/>
      <c r="BLG92" s="888"/>
      <c r="BLH92" s="888"/>
      <c r="BLI92" s="888"/>
      <c r="BLJ92" s="888"/>
      <c r="BLK92" s="888"/>
      <c r="BLL92" s="888"/>
      <c r="BLM92" s="888"/>
      <c r="BLN92" s="888"/>
      <c r="BLO92" s="888"/>
      <c r="BLP92" s="888"/>
      <c r="BLQ92" s="888"/>
      <c r="BLR92" s="888"/>
      <c r="BLS92" s="888"/>
      <c r="BLT92" s="888"/>
      <c r="BLU92" s="888"/>
      <c r="BLV92" s="888"/>
      <c r="BLW92" s="888"/>
      <c r="BLX92" s="888"/>
      <c r="BLY92" s="888"/>
      <c r="BLZ92" s="888"/>
      <c r="BMA92" s="888"/>
      <c r="BMB92" s="888"/>
      <c r="BMC92" s="888"/>
      <c r="BMD92" s="888"/>
      <c r="BME92" s="888"/>
      <c r="BMF92" s="888"/>
      <c r="BMG92" s="888"/>
      <c r="BMH92" s="888"/>
      <c r="BMI92" s="888"/>
      <c r="BMJ92" s="888"/>
      <c r="BMK92" s="888"/>
      <c r="BML92" s="888"/>
      <c r="BMM92" s="888"/>
      <c r="BMN92" s="888"/>
      <c r="BMO92" s="888"/>
      <c r="BMP92" s="888"/>
      <c r="BMQ92" s="888"/>
      <c r="BMR92" s="888"/>
      <c r="BMS92" s="888"/>
      <c r="BMT92" s="888"/>
      <c r="BMU92" s="888"/>
      <c r="BMV92" s="888"/>
      <c r="BMW92" s="888"/>
      <c r="BMX92" s="888"/>
      <c r="BMY92" s="888"/>
      <c r="BMZ92" s="888"/>
      <c r="BNA92" s="888"/>
      <c r="BNB92" s="888"/>
      <c r="BNC92" s="888"/>
      <c r="BND92" s="888"/>
      <c r="BNE92" s="888"/>
      <c r="BNF92" s="888"/>
      <c r="BNG92" s="888"/>
      <c r="BNH92" s="888"/>
      <c r="BNI92" s="888"/>
      <c r="BNJ92" s="888"/>
      <c r="BNK92" s="888"/>
      <c r="BNL92" s="888"/>
      <c r="BNM92" s="888"/>
      <c r="BNN92" s="888"/>
      <c r="BNO92" s="888"/>
      <c r="BNP92" s="888"/>
      <c r="BNQ92" s="888"/>
      <c r="BNR92" s="888"/>
      <c r="BNS92" s="888"/>
      <c r="BNT92" s="888"/>
      <c r="BNU92" s="888"/>
      <c r="BNV92" s="888"/>
      <c r="BNW92" s="888"/>
      <c r="BNX92" s="888"/>
      <c r="BNY92" s="888"/>
      <c r="BNZ92" s="888"/>
      <c r="BOA92" s="888"/>
      <c r="BOB92" s="888"/>
      <c r="BOC92" s="888"/>
      <c r="BOD92" s="888"/>
      <c r="BOE92" s="888"/>
      <c r="BOF92" s="888"/>
      <c r="BOG92" s="888"/>
      <c r="BOH92" s="888"/>
      <c r="BOI92" s="888"/>
      <c r="BOJ92" s="888"/>
      <c r="BOK92" s="888"/>
      <c r="BOL92" s="888"/>
      <c r="BOM92" s="888"/>
      <c r="BON92" s="888"/>
      <c r="BOO92" s="888"/>
      <c r="BOP92" s="888"/>
      <c r="BOQ92" s="888"/>
      <c r="BOR92" s="888"/>
      <c r="BOS92" s="888"/>
      <c r="BOT92" s="888"/>
      <c r="BOU92" s="888"/>
      <c r="BOV92" s="888"/>
      <c r="BOW92" s="888"/>
      <c r="BOX92" s="888"/>
      <c r="BOY92" s="888"/>
      <c r="BOZ92" s="888"/>
      <c r="BPA92" s="888"/>
      <c r="BPB92" s="888"/>
      <c r="BPC92" s="888"/>
      <c r="BPD92" s="888"/>
      <c r="BPE92" s="888"/>
      <c r="BPF92" s="888"/>
      <c r="BPG92" s="888"/>
      <c r="BPH92" s="888"/>
      <c r="BPI92" s="888"/>
      <c r="BPJ92" s="888"/>
      <c r="BPK92" s="888"/>
      <c r="BPL92" s="888"/>
      <c r="BPM92" s="888"/>
      <c r="BPN92" s="888"/>
      <c r="BPO92" s="888"/>
      <c r="BPP92" s="888"/>
      <c r="BPQ92" s="888"/>
      <c r="BPR92" s="888"/>
      <c r="BPS92" s="888"/>
      <c r="BPT92" s="888"/>
      <c r="BPU92" s="888"/>
      <c r="BPV92" s="888"/>
      <c r="BPW92" s="888"/>
      <c r="BPX92" s="888"/>
      <c r="BPY92" s="888"/>
      <c r="BPZ92" s="888"/>
      <c r="BQA92" s="888"/>
      <c r="BQB92" s="888"/>
      <c r="BQC92" s="888"/>
      <c r="BQD92" s="888"/>
      <c r="BQE92" s="888"/>
      <c r="BQF92" s="888"/>
      <c r="BQG92" s="888"/>
      <c r="BQH92" s="888"/>
      <c r="BQI92" s="888"/>
      <c r="BQJ92" s="888"/>
      <c r="BQK92" s="888"/>
      <c r="BQL92" s="888"/>
      <c r="BQM92" s="888"/>
      <c r="BQN92" s="888"/>
      <c r="BQO92" s="888"/>
      <c r="BQP92" s="888"/>
      <c r="BQQ92" s="888"/>
      <c r="BQR92" s="888"/>
      <c r="BQS92" s="888"/>
      <c r="BQT92" s="888"/>
      <c r="BQU92" s="888"/>
      <c r="BQV92" s="888"/>
      <c r="BQW92" s="888"/>
      <c r="BQX92" s="888"/>
      <c r="BQY92" s="888"/>
      <c r="BQZ92" s="888"/>
      <c r="BRA92" s="888"/>
      <c r="BRB92" s="888"/>
      <c r="BRC92" s="888"/>
      <c r="BRD92" s="888"/>
      <c r="BRE92" s="888"/>
      <c r="BRF92" s="888"/>
      <c r="BRG92" s="888"/>
      <c r="BRH92" s="888"/>
      <c r="BRI92" s="888"/>
      <c r="BRJ92" s="888"/>
      <c r="BRK92" s="888"/>
      <c r="BRL92" s="888"/>
      <c r="BRM92" s="888"/>
      <c r="BRN92" s="888"/>
      <c r="BRO92" s="888"/>
      <c r="BRP92" s="888"/>
      <c r="BRQ92" s="888"/>
      <c r="BRR92" s="888"/>
      <c r="BRS92" s="888"/>
      <c r="BRT92" s="888"/>
      <c r="BRU92" s="888"/>
      <c r="BRV92" s="888"/>
      <c r="BRW92" s="888"/>
      <c r="BRX92" s="888"/>
      <c r="BRY92" s="888"/>
      <c r="BRZ92" s="888"/>
      <c r="BSA92" s="888"/>
      <c r="BSB92" s="888"/>
      <c r="BSC92" s="888"/>
      <c r="BSD92" s="888"/>
      <c r="BSE92" s="888"/>
      <c r="BSF92" s="888"/>
      <c r="BSG92" s="888"/>
      <c r="BSH92" s="888"/>
      <c r="BSI92" s="888"/>
      <c r="BSJ92" s="888"/>
      <c r="BSK92" s="888"/>
      <c r="BSL92" s="888"/>
      <c r="BSM92" s="888"/>
      <c r="BSN92" s="888"/>
      <c r="BSO92" s="888"/>
      <c r="BSP92" s="888"/>
      <c r="BSQ92" s="888"/>
      <c r="BSR92" s="888"/>
      <c r="BSS92" s="888"/>
      <c r="BST92" s="888"/>
      <c r="BSU92" s="888"/>
      <c r="BSV92" s="888"/>
      <c r="BSW92" s="888"/>
      <c r="BSX92" s="888"/>
      <c r="BSY92" s="888"/>
      <c r="BSZ92" s="888"/>
      <c r="BTA92" s="888"/>
      <c r="BTB92" s="888"/>
      <c r="BTC92" s="888"/>
      <c r="BTD92" s="888"/>
      <c r="BTE92" s="888"/>
      <c r="BTF92" s="888"/>
      <c r="BTG92" s="888"/>
      <c r="BTH92" s="888"/>
      <c r="BTI92" s="888"/>
      <c r="BTJ92" s="888"/>
      <c r="BTK92" s="888"/>
      <c r="BTL92" s="888"/>
      <c r="BTM92" s="888"/>
      <c r="BTN92" s="888"/>
      <c r="BTO92" s="888"/>
      <c r="BTP92" s="888"/>
      <c r="BTQ92" s="888"/>
      <c r="BTR92" s="888"/>
      <c r="BTS92" s="888"/>
      <c r="BTT92" s="888"/>
      <c r="BTU92" s="888"/>
      <c r="BTV92" s="888"/>
      <c r="BTW92" s="888"/>
      <c r="BTX92" s="888"/>
      <c r="BTY92" s="888"/>
      <c r="BTZ92" s="888"/>
      <c r="BUA92" s="888"/>
      <c r="BUB92" s="888"/>
      <c r="BUC92" s="888"/>
      <c r="BUD92" s="888"/>
      <c r="BUE92" s="888"/>
      <c r="BUF92" s="888"/>
      <c r="BUG92" s="888"/>
      <c r="BUH92" s="888"/>
      <c r="BUI92" s="888"/>
      <c r="BUJ92" s="888"/>
      <c r="BUK92" s="888"/>
      <c r="BUL92" s="888"/>
      <c r="BUM92" s="888"/>
      <c r="BUN92" s="888"/>
      <c r="BUO92" s="888"/>
      <c r="BUP92" s="888"/>
      <c r="BUQ92" s="888"/>
      <c r="BUR92" s="888"/>
      <c r="BUS92" s="888"/>
      <c r="BUT92" s="888"/>
      <c r="BUU92" s="888"/>
      <c r="BUV92" s="888"/>
      <c r="BUW92" s="888"/>
      <c r="BUX92" s="888"/>
      <c r="BUY92" s="888"/>
      <c r="BUZ92" s="888"/>
      <c r="BVA92" s="888"/>
      <c r="BVB92" s="888"/>
      <c r="BVC92" s="888"/>
      <c r="BVD92" s="888"/>
      <c r="BVE92" s="888"/>
      <c r="BVF92" s="888"/>
      <c r="BVG92" s="888"/>
      <c r="BVH92" s="888"/>
      <c r="BVI92" s="888"/>
      <c r="BVJ92" s="888"/>
      <c r="BVK92" s="888"/>
      <c r="BVL92" s="888"/>
      <c r="BVM92" s="888"/>
      <c r="BVN92" s="888"/>
      <c r="BVO92" s="888"/>
      <c r="BVP92" s="888"/>
      <c r="BVQ92" s="888"/>
      <c r="BVR92" s="888"/>
      <c r="BVS92" s="888"/>
      <c r="BVT92" s="888"/>
      <c r="BVU92" s="888"/>
      <c r="BVV92" s="888"/>
      <c r="BVW92" s="888"/>
      <c r="BVX92" s="888"/>
      <c r="BVY92" s="888"/>
      <c r="BVZ92" s="888"/>
      <c r="BWA92" s="888"/>
      <c r="BWB92" s="888"/>
      <c r="BWC92" s="888"/>
      <c r="BWD92" s="888"/>
      <c r="BWE92" s="888"/>
      <c r="BWF92" s="888"/>
      <c r="BWG92" s="888"/>
      <c r="BWH92" s="888"/>
      <c r="BWI92" s="888"/>
      <c r="BWJ92" s="888"/>
      <c r="BWK92" s="888"/>
      <c r="BWL92" s="888"/>
      <c r="BWM92" s="888"/>
      <c r="BWN92" s="888"/>
      <c r="BWO92" s="888"/>
      <c r="BWP92" s="888"/>
      <c r="BWQ92" s="888"/>
      <c r="BWR92" s="888"/>
      <c r="BWS92" s="888"/>
      <c r="BWT92" s="888"/>
      <c r="BWU92" s="888"/>
      <c r="BWV92" s="888"/>
      <c r="BWW92" s="888"/>
      <c r="BWX92" s="888"/>
      <c r="BWY92" s="888"/>
      <c r="BWZ92" s="888"/>
      <c r="BXA92" s="888"/>
      <c r="BXB92" s="888"/>
      <c r="BXC92" s="888"/>
      <c r="BXD92" s="888"/>
      <c r="BXE92" s="888"/>
      <c r="BXF92" s="888"/>
      <c r="BXG92" s="888"/>
      <c r="BXH92" s="888"/>
      <c r="BXI92" s="888"/>
      <c r="BXJ92" s="888"/>
      <c r="BXK92" s="888"/>
      <c r="BXL92" s="888"/>
      <c r="BXM92" s="888"/>
      <c r="BXN92" s="888"/>
      <c r="BXO92" s="888"/>
      <c r="BXP92" s="888"/>
      <c r="BXQ92" s="888"/>
      <c r="BXR92" s="888"/>
      <c r="BXS92" s="888"/>
      <c r="BXT92" s="888"/>
      <c r="BXU92" s="888"/>
      <c r="BXV92" s="888"/>
      <c r="BXW92" s="888"/>
      <c r="BXX92" s="888"/>
      <c r="BXY92" s="888"/>
      <c r="BXZ92" s="888"/>
      <c r="BYA92" s="888"/>
      <c r="BYB92" s="888"/>
      <c r="BYC92" s="888"/>
      <c r="BYD92" s="888"/>
      <c r="BYE92" s="888"/>
      <c r="BYF92" s="888"/>
      <c r="BYG92" s="888"/>
      <c r="BYH92" s="888"/>
      <c r="BYI92" s="888"/>
      <c r="BYJ92" s="888"/>
      <c r="BYK92" s="888"/>
      <c r="BYL92" s="888"/>
      <c r="BYM92" s="888"/>
      <c r="BYN92" s="888"/>
      <c r="BYO92" s="888"/>
      <c r="BYP92" s="888"/>
      <c r="BYQ92" s="888"/>
      <c r="BYR92" s="888"/>
      <c r="BYS92" s="888"/>
      <c r="BYT92" s="888"/>
      <c r="BYU92" s="888"/>
      <c r="BYV92" s="888"/>
      <c r="BYW92" s="888"/>
      <c r="BYX92" s="888"/>
      <c r="BYY92" s="888"/>
      <c r="BYZ92" s="888"/>
      <c r="BZA92" s="888"/>
      <c r="BZB92" s="888"/>
      <c r="BZC92" s="888"/>
      <c r="BZD92" s="888"/>
      <c r="BZE92" s="888"/>
      <c r="BZF92" s="888"/>
      <c r="BZG92" s="888"/>
      <c r="BZH92" s="888"/>
      <c r="BZI92" s="888"/>
      <c r="BZJ92" s="888"/>
      <c r="BZK92" s="888"/>
      <c r="BZL92" s="888"/>
      <c r="BZM92" s="888"/>
      <c r="BZN92" s="888"/>
      <c r="BZO92" s="888"/>
      <c r="BZP92" s="888"/>
      <c r="BZQ92" s="888"/>
      <c r="BZR92" s="888"/>
      <c r="BZS92" s="888"/>
      <c r="BZT92" s="888"/>
      <c r="BZU92" s="888"/>
      <c r="BZV92" s="888"/>
      <c r="BZW92" s="888"/>
      <c r="BZX92" s="888"/>
      <c r="BZY92" s="888"/>
      <c r="BZZ92" s="888"/>
      <c r="CAA92" s="888"/>
      <c r="CAB92" s="888"/>
      <c r="CAC92" s="888"/>
      <c r="CAD92" s="888"/>
      <c r="CAE92" s="888"/>
      <c r="CAF92" s="888"/>
      <c r="CAG92" s="888"/>
      <c r="CAH92" s="888"/>
      <c r="CAI92" s="888"/>
      <c r="CAJ92" s="888"/>
      <c r="CAK92" s="888"/>
      <c r="CAL92" s="888"/>
      <c r="CAM92" s="888"/>
      <c r="CAN92" s="888"/>
      <c r="CAO92" s="888"/>
      <c r="CAP92" s="888"/>
      <c r="CAQ92" s="888"/>
      <c r="CAR92" s="888"/>
      <c r="CAS92" s="888"/>
      <c r="CAT92" s="888"/>
      <c r="CAU92" s="888"/>
      <c r="CAV92" s="888"/>
      <c r="CAW92" s="888"/>
      <c r="CAX92" s="888"/>
      <c r="CAY92" s="888"/>
      <c r="CAZ92" s="888"/>
      <c r="CBA92" s="888"/>
      <c r="CBB92" s="888"/>
      <c r="CBC92" s="888"/>
      <c r="CBD92" s="888"/>
      <c r="CBE92" s="888"/>
      <c r="CBF92" s="888"/>
      <c r="CBG92" s="888"/>
      <c r="CBH92" s="888"/>
      <c r="CBI92" s="888"/>
      <c r="CBJ92" s="888"/>
      <c r="CBK92" s="888"/>
      <c r="CBL92" s="888"/>
      <c r="CBM92" s="888"/>
      <c r="CBN92" s="888"/>
      <c r="CBO92" s="888"/>
      <c r="CBP92" s="888"/>
      <c r="CBQ92" s="888"/>
      <c r="CBR92" s="888"/>
      <c r="CBS92" s="888"/>
      <c r="CBT92" s="888"/>
      <c r="CBU92" s="888"/>
      <c r="CBV92" s="888"/>
      <c r="CBW92" s="888"/>
      <c r="CBX92" s="888"/>
      <c r="CBY92" s="888"/>
      <c r="CBZ92" s="888"/>
      <c r="CCA92" s="888"/>
      <c r="CCB92" s="888"/>
      <c r="CCC92" s="888"/>
      <c r="CCD92" s="888"/>
      <c r="CCE92" s="888"/>
      <c r="CCF92" s="888"/>
      <c r="CCG92" s="888"/>
      <c r="CCH92" s="888"/>
      <c r="CCI92" s="888"/>
      <c r="CCJ92" s="888"/>
      <c r="CCK92" s="888"/>
      <c r="CCL92" s="888"/>
      <c r="CCM92" s="888"/>
      <c r="CCN92" s="888"/>
      <c r="CCO92" s="888"/>
      <c r="CCP92" s="888"/>
      <c r="CCQ92" s="888"/>
      <c r="CCR92" s="888"/>
      <c r="CCS92" s="888"/>
      <c r="CCT92" s="888"/>
      <c r="CCU92" s="888"/>
      <c r="CCV92" s="888"/>
      <c r="CCW92" s="888"/>
      <c r="CCX92" s="888"/>
      <c r="CCY92" s="888"/>
      <c r="CCZ92" s="888"/>
      <c r="CDA92" s="888"/>
      <c r="CDB92" s="888"/>
      <c r="CDC92" s="888"/>
      <c r="CDD92" s="888"/>
      <c r="CDE92" s="888"/>
      <c r="CDF92" s="888"/>
      <c r="CDG92" s="888"/>
      <c r="CDH92" s="888"/>
      <c r="CDI92" s="888"/>
      <c r="CDJ92" s="888"/>
      <c r="CDK92" s="888"/>
      <c r="CDL92" s="888"/>
      <c r="CDM92" s="888"/>
      <c r="CDN92" s="888"/>
      <c r="CDO92" s="888"/>
      <c r="CDP92" s="888"/>
      <c r="CDQ92" s="888"/>
      <c r="CDR92" s="888"/>
      <c r="CDS92" s="888"/>
      <c r="CDT92" s="888"/>
      <c r="CDU92" s="888"/>
      <c r="CDV92" s="888"/>
      <c r="CDW92" s="888"/>
      <c r="CDX92" s="888"/>
      <c r="CDY92" s="888"/>
      <c r="CDZ92" s="888"/>
      <c r="CEA92" s="888"/>
      <c r="CEB92" s="888"/>
      <c r="CEC92" s="888"/>
      <c r="CED92" s="888"/>
      <c r="CEE92" s="888"/>
      <c r="CEF92" s="888"/>
      <c r="CEG92" s="888"/>
      <c r="CEH92" s="888"/>
      <c r="CEI92" s="888"/>
      <c r="CEJ92" s="888"/>
      <c r="CEK92" s="888"/>
      <c r="CEL92" s="888"/>
      <c r="CEM92" s="888"/>
      <c r="CEN92" s="888"/>
      <c r="CEO92" s="888"/>
      <c r="CEP92" s="888"/>
      <c r="CEQ92" s="888"/>
      <c r="CER92" s="888"/>
      <c r="CES92" s="888"/>
      <c r="CET92" s="888"/>
      <c r="CEU92" s="888"/>
      <c r="CEV92" s="888"/>
      <c r="CEW92" s="888"/>
      <c r="CEX92" s="888"/>
      <c r="CEY92" s="888"/>
      <c r="CEZ92" s="888"/>
      <c r="CFA92" s="888"/>
      <c r="CFB92" s="888"/>
      <c r="CFC92" s="888"/>
      <c r="CFD92" s="888"/>
      <c r="CFE92" s="888"/>
      <c r="CFF92" s="888"/>
      <c r="CFG92" s="888"/>
      <c r="CFH92" s="888"/>
      <c r="CFI92" s="888"/>
      <c r="CFJ92" s="888"/>
      <c r="CFK92" s="888"/>
      <c r="CFL92" s="888"/>
      <c r="CFM92" s="888"/>
      <c r="CFN92" s="888"/>
      <c r="CFO92" s="888"/>
      <c r="CFP92" s="888"/>
      <c r="CFQ92" s="888"/>
      <c r="CFR92" s="888"/>
      <c r="CFS92" s="888"/>
      <c r="CFT92" s="888"/>
      <c r="CFU92" s="888"/>
      <c r="CFV92" s="888"/>
      <c r="CFW92" s="888"/>
      <c r="CFX92" s="888"/>
      <c r="CFY92" s="888"/>
      <c r="CFZ92" s="888"/>
      <c r="CGA92" s="888"/>
      <c r="CGB92" s="888"/>
      <c r="CGC92" s="888"/>
      <c r="CGD92" s="888"/>
      <c r="CGE92" s="888"/>
      <c r="CGF92" s="888"/>
      <c r="CGG92" s="888"/>
      <c r="CGH92" s="888"/>
      <c r="CGI92" s="888"/>
      <c r="CGJ92" s="888"/>
      <c r="CGK92" s="888"/>
      <c r="CGL92" s="888"/>
      <c r="CGM92" s="888"/>
      <c r="CGN92" s="888"/>
      <c r="CGO92" s="888"/>
      <c r="CGP92" s="888"/>
      <c r="CGQ92" s="888"/>
      <c r="CGR92" s="888"/>
      <c r="CGS92" s="888"/>
      <c r="CGT92" s="888"/>
      <c r="CGU92" s="888"/>
      <c r="CGV92" s="888"/>
      <c r="CGW92" s="888"/>
      <c r="CGX92" s="888"/>
      <c r="CGY92" s="888"/>
      <c r="CGZ92" s="888"/>
      <c r="CHA92" s="888"/>
      <c r="CHB92" s="888"/>
      <c r="CHC92" s="888"/>
      <c r="CHD92" s="888"/>
      <c r="CHE92" s="888"/>
      <c r="CHF92" s="888"/>
      <c r="CHG92" s="888"/>
      <c r="CHH92" s="888"/>
      <c r="CHI92" s="888"/>
      <c r="CHJ92" s="888"/>
      <c r="CHK92" s="888"/>
      <c r="CHL92" s="888"/>
      <c r="CHM92" s="888"/>
      <c r="CHN92" s="888"/>
      <c r="CHO92" s="888"/>
      <c r="CHP92" s="888"/>
      <c r="CHQ92" s="888"/>
      <c r="CHR92" s="888"/>
      <c r="CHS92" s="888"/>
      <c r="CHT92" s="888"/>
      <c r="CHU92" s="888"/>
      <c r="CHV92" s="888"/>
      <c r="CHW92" s="888"/>
      <c r="CHX92" s="888"/>
      <c r="CHY92" s="888"/>
      <c r="CHZ92" s="888"/>
      <c r="CIA92" s="888"/>
      <c r="CIB92" s="888"/>
      <c r="CIC92" s="888"/>
      <c r="CID92" s="888"/>
      <c r="CIE92" s="888"/>
      <c r="CIF92" s="888"/>
      <c r="CIG92" s="888"/>
      <c r="CIH92" s="888"/>
      <c r="CII92" s="888"/>
      <c r="CIJ92" s="888"/>
      <c r="CIK92" s="888"/>
      <c r="CIL92" s="888"/>
      <c r="CIM92" s="888"/>
      <c r="CIN92" s="888"/>
      <c r="CIO92" s="888"/>
      <c r="CIP92" s="888"/>
      <c r="CIQ92" s="888"/>
      <c r="CIR92" s="888"/>
      <c r="CIS92" s="888"/>
      <c r="CIT92" s="888"/>
      <c r="CIU92" s="888"/>
      <c r="CIV92" s="888"/>
      <c r="CIW92" s="888"/>
      <c r="CIX92" s="888"/>
      <c r="CIY92" s="888"/>
      <c r="CIZ92" s="888"/>
      <c r="CJA92" s="888"/>
      <c r="CJB92" s="888"/>
      <c r="CJC92" s="888"/>
      <c r="CJD92" s="888"/>
      <c r="CJE92" s="888"/>
      <c r="CJF92" s="888"/>
      <c r="CJG92" s="888"/>
      <c r="CJH92" s="888"/>
      <c r="CJI92" s="888"/>
      <c r="CJJ92" s="888"/>
      <c r="CJK92" s="888"/>
      <c r="CJL92" s="888"/>
      <c r="CJM92" s="888"/>
      <c r="CJN92" s="888"/>
      <c r="CJO92" s="888"/>
      <c r="CJP92" s="888"/>
      <c r="CJQ92" s="888"/>
      <c r="CJR92" s="888"/>
      <c r="CJS92" s="888"/>
      <c r="CJT92" s="888"/>
      <c r="CJU92" s="888"/>
      <c r="CJV92" s="888"/>
      <c r="CJW92" s="888"/>
      <c r="CJX92" s="888"/>
      <c r="CJY92" s="888"/>
      <c r="CJZ92" s="888"/>
      <c r="CKA92" s="888"/>
      <c r="CKB92" s="888"/>
      <c r="CKC92" s="888"/>
      <c r="CKD92" s="888"/>
      <c r="CKE92" s="888"/>
      <c r="CKF92" s="888"/>
      <c r="CKG92" s="888"/>
      <c r="CKH92" s="888"/>
      <c r="CKI92" s="888"/>
      <c r="CKJ92" s="888"/>
      <c r="CKK92" s="888"/>
      <c r="CKL92" s="888"/>
      <c r="CKM92" s="888"/>
      <c r="CKN92" s="888"/>
      <c r="CKO92" s="888"/>
      <c r="CKP92" s="888"/>
      <c r="CKQ92" s="888"/>
      <c r="CKR92" s="888"/>
      <c r="CKS92" s="888"/>
      <c r="CKT92" s="888"/>
      <c r="CKU92" s="888"/>
      <c r="CKV92" s="888"/>
      <c r="CKW92" s="888"/>
      <c r="CKX92" s="888"/>
      <c r="CKY92" s="888"/>
      <c r="CKZ92" s="888"/>
      <c r="CLA92" s="888"/>
      <c r="CLB92" s="888"/>
      <c r="CLC92" s="888"/>
      <c r="CLD92" s="888"/>
      <c r="CLE92" s="888"/>
      <c r="CLF92" s="888"/>
      <c r="CLG92" s="888"/>
      <c r="CLH92" s="888"/>
      <c r="CLI92" s="888"/>
      <c r="CLJ92" s="888"/>
      <c r="CLK92" s="888"/>
      <c r="CLL92" s="888"/>
      <c r="CLM92" s="888"/>
      <c r="CLN92" s="888"/>
      <c r="CLO92" s="888"/>
      <c r="CLP92" s="888"/>
      <c r="CLQ92" s="888"/>
      <c r="CLR92" s="888"/>
      <c r="CLS92" s="888"/>
      <c r="CLT92" s="888"/>
      <c r="CLU92" s="888"/>
      <c r="CLV92" s="888"/>
      <c r="CLW92" s="888"/>
      <c r="CLX92" s="888"/>
      <c r="CLY92" s="888"/>
      <c r="CLZ92" s="888"/>
      <c r="CMA92" s="888"/>
      <c r="CMB92" s="888"/>
      <c r="CMC92" s="888"/>
      <c r="CMD92" s="888"/>
      <c r="CME92" s="888"/>
      <c r="CMF92" s="888"/>
      <c r="CMG92" s="888"/>
      <c r="CMH92" s="888"/>
      <c r="CMI92" s="888"/>
      <c r="CMJ92" s="888"/>
      <c r="CMK92" s="888"/>
      <c r="CML92" s="888"/>
      <c r="CMM92" s="888"/>
      <c r="CMN92" s="888"/>
      <c r="CMO92" s="888"/>
      <c r="CMP92" s="888"/>
      <c r="CMQ92" s="888"/>
      <c r="CMR92" s="888"/>
      <c r="CMS92" s="888"/>
      <c r="CMT92" s="888"/>
      <c r="CMU92" s="888"/>
      <c r="CMV92" s="888"/>
      <c r="CMW92" s="888"/>
      <c r="CMX92" s="888"/>
      <c r="CMY92" s="888"/>
      <c r="CMZ92" s="888"/>
      <c r="CNA92" s="888"/>
      <c r="CNB92" s="888"/>
      <c r="CNC92" s="888"/>
      <c r="CND92" s="888"/>
      <c r="CNE92" s="888"/>
      <c r="CNF92" s="888"/>
      <c r="CNG92" s="888"/>
      <c r="CNH92" s="888"/>
      <c r="CNI92" s="888"/>
      <c r="CNJ92" s="888"/>
      <c r="CNK92" s="888"/>
      <c r="CNL92" s="888"/>
      <c r="CNM92" s="888"/>
      <c r="CNN92" s="888"/>
      <c r="CNO92" s="888"/>
      <c r="CNP92" s="888"/>
      <c r="CNQ92" s="888"/>
      <c r="CNR92" s="888"/>
      <c r="CNS92" s="888"/>
      <c r="CNT92" s="888"/>
      <c r="CNU92" s="888"/>
      <c r="CNV92" s="888"/>
      <c r="CNW92" s="888"/>
      <c r="CNX92" s="888"/>
      <c r="CNY92" s="888"/>
      <c r="CNZ92" s="888"/>
      <c r="COA92" s="888"/>
      <c r="COB92" s="888"/>
      <c r="COC92" s="888"/>
      <c r="COD92" s="888"/>
      <c r="COE92" s="888"/>
      <c r="COF92" s="888"/>
      <c r="COG92" s="888"/>
      <c r="COH92" s="888"/>
      <c r="COI92" s="888"/>
      <c r="COJ92" s="888"/>
      <c r="COK92" s="888"/>
      <c r="COL92" s="888"/>
      <c r="COM92" s="888"/>
      <c r="CON92" s="888"/>
      <c r="COO92" s="888"/>
      <c r="COP92" s="888"/>
      <c r="COQ92" s="888"/>
      <c r="COR92" s="888"/>
      <c r="COS92" s="888"/>
      <c r="COT92" s="888"/>
      <c r="COU92" s="888"/>
      <c r="COV92" s="888"/>
      <c r="COW92" s="888"/>
      <c r="COX92" s="888"/>
      <c r="COY92" s="888"/>
      <c r="COZ92" s="888"/>
      <c r="CPA92" s="888"/>
      <c r="CPB92" s="888"/>
      <c r="CPC92" s="888"/>
      <c r="CPD92" s="888"/>
      <c r="CPE92" s="888"/>
      <c r="CPF92" s="888"/>
      <c r="CPG92" s="888"/>
      <c r="CPH92" s="888"/>
      <c r="CPI92" s="888"/>
      <c r="CPJ92" s="888"/>
      <c r="CPK92" s="888"/>
      <c r="CPL92" s="888"/>
      <c r="CPM92" s="888"/>
      <c r="CPN92" s="888"/>
      <c r="CPO92" s="888"/>
      <c r="CPP92" s="888"/>
      <c r="CPQ92" s="888"/>
      <c r="CPR92" s="888"/>
      <c r="CPS92" s="888"/>
      <c r="CPT92" s="888"/>
      <c r="CPU92" s="888"/>
      <c r="CPV92" s="888"/>
      <c r="CPW92" s="888"/>
      <c r="CPX92" s="888"/>
      <c r="CPY92" s="888"/>
      <c r="CPZ92" s="888"/>
      <c r="CQA92" s="888"/>
      <c r="CQB92" s="888"/>
      <c r="CQC92" s="888"/>
      <c r="CQD92" s="888"/>
      <c r="CQE92" s="888"/>
      <c r="CQF92" s="888"/>
      <c r="CQG92" s="888"/>
      <c r="CQH92" s="888"/>
      <c r="CQI92" s="888"/>
      <c r="CQJ92" s="888"/>
      <c r="CQK92" s="888"/>
      <c r="CQL92" s="888"/>
      <c r="CQM92" s="888"/>
      <c r="CQN92" s="888"/>
      <c r="CQO92" s="888"/>
      <c r="CQP92" s="888"/>
      <c r="CQQ92" s="888"/>
      <c r="CQR92" s="888"/>
      <c r="CQS92" s="888"/>
      <c r="CQT92" s="888"/>
      <c r="CQU92" s="888"/>
      <c r="CQV92" s="888"/>
      <c r="CQW92" s="888"/>
      <c r="CQX92" s="888"/>
      <c r="CQY92" s="888"/>
      <c r="CQZ92" s="888"/>
      <c r="CRA92" s="888"/>
      <c r="CRB92" s="888"/>
      <c r="CRC92" s="888"/>
      <c r="CRD92" s="888"/>
      <c r="CRE92" s="888"/>
      <c r="CRF92" s="888"/>
      <c r="CRG92" s="888"/>
      <c r="CRH92" s="888"/>
      <c r="CRI92" s="888"/>
      <c r="CRJ92" s="888"/>
      <c r="CRK92" s="888"/>
      <c r="CRL92" s="888"/>
      <c r="CRM92" s="888"/>
      <c r="CRN92" s="888"/>
      <c r="CRO92" s="888"/>
      <c r="CRP92" s="888"/>
      <c r="CRQ92" s="888"/>
      <c r="CRR92" s="888"/>
      <c r="CRS92" s="888"/>
      <c r="CRT92" s="888"/>
      <c r="CRU92" s="888"/>
      <c r="CRV92" s="888"/>
      <c r="CRW92" s="888"/>
      <c r="CRX92" s="888"/>
      <c r="CRY92" s="888"/>
      <c r="CRZ92" s="888"/>
      <c r="CSA92" s="888"/>
      <c r="CSB92" s="888"/>
      <c r="CSC92" s="888"/>
      <c r="CSD92" s="888"/>
      <c r="CSE92" s="888"/>
      <c r="CSF92" s="888"/>
      <c r="CSG92" s="888"/>
      <c r="CSH92" s="888"/>
      <c r="CSI92" s="888"/>
      <c r="CSJ92" s="888"/>
      <c r="CSK92" s="888"/>
      <c r="CSL92" s="888"/>
      <c r="CSM92" s="888"/>
      <c r="CSN92" s="888"/>
      <c r="CSO92" s="888"/>
      <c r="CSP92" s="888"/>
      <c r="CSQ92" s="888"/>
      <c r="CSR92" s="888"/>
      <c r="CSS92" s="888"/>
      <c r="CST92" s="888"/>
      <c r="CSU92" s="888"/>
      <c r="CSV92" s="888"/>
      <c r="CSW92" s="888"/>
      <c r="CSX92" s="888"/>
      <c r="CSY92" s="888"/>
      <c r="CSZ92" s="888"/>
      <c r="CTA92" s="888"/>
      <c r="CTB92" s="888"/>
      <c r="CTC92" s="888"/>
      <c r="CTD92" s="888"/>
      <c r="CTE92" s="888"/>
      <c r="CTF92" s="888"/>
      <c r="CTG92" s="888"/>
      <c r="CTH92" s="888"/>
      <c r="CTI92" s="888"/>
      <c r="CTJ92" s="888"/>
      <c r="CTK92" s="888"/>
      <c r="CTL92" s="888"/>
      <c r="CTM92" s="888"/>
      <c r="CTN92" s="888"/>
      <c r="CTO92" s="888"/>
      <c r="CTP92" s="888"/>
      <c r="CTQ92" s="888"/>
      <c r="CTR92" s="888"/>
      <c r="CTS92" s="888"/>
      <c r="CTT92" s="888"/>
      <c r="CTU92" s="888"/>
      <c r="CTV92" s="888"/>
      <c r="CTW92" s="888"/>
      <c r="CTX92" s="888"/>
      <c r="CTY92" s="888"/>
      <c r="CTZ92" s="888"/>
      <c r="CUA92" s="888"/>
      <c r="CUB92" s="888"/>
      <c r="CUC92" s="888"/>
      <c r="CUD92" s="888"/>
      <c r="CUE92" s="888"/>
      <c r="CUF92" s="888"/>
      <c r="CUG92" s="888"/>
      <c r="CUH92" s="888"/>
      <c r="CUI92" s="888"/>
      <c r="CUJ92" s="888"/>
      <c r="CUK92" s="888"/>
      <c r="CUL92" s="888"/>
      <c r="CUM92" s="888"/>
      <c r="CUN92" s="888"/>
      <c r="CUO92" s="888"/>
      <c r="CUP92" s="888"/>
      <c r="CUQ92" s="888"/>
      <c r="CUR92" s="888"/>
      <c r="CUS92" s="888"/>
      <c r="CUT92" s="888"/>
      <c r="CUU92" s="888"/>
      <c r="CUV92" s="888"/>
      <c r="CUW92" s="888"/>
      <c r="CUX92" s="888"/>
      <c r="CUY92" s="888"/>
      <c r="CUZ92" s="888"/>
      <c r="CVA92" s="888"/>
      <c r="CVB92" s="888"/>
      <c r="CVC92" s="888"/>
      <c r="CVD92" s="888"/>
      <c r="CVE92" s="888"/>
      <c r="CVF92" s="888"/>
      <c r="CVG92" s="888"/>
      <c r="CVH92" s="888"/>
      <c r="CVI92" s="888"/>
      <c r="CVJ92" s="888"/>
      <c r="CVK92" s="888"/>
      <c r="CVL92" s="888"/>
      <c r="CVM92" s="888"/>
      <c r="CVN92" s="888"/>
      <c r="CVO92" s="888"/>
      <c r="CVP92" s="888"/>
      <c r="CVQ92" s="888"/>
      <c r="CVR92" s="888"/>
      <c r="CVS92" s="888"/>
      <c r="CVT92" s="888"/>
      <c r="CVU92" s="888"/>
      <c r="CVV92" s="888"/>
      <c r="CVW92" s="888"/>
      <c r="CVX92" s="888"/>
      <c r="CVY92" s="888"/>
      <c r="CVZ92" s="888"/>
      <c r="CWA92" s="888"/>
      <c r="CWB92" s="888"/>
      <c r="CWC92" s="888"/>
      <c r="CWD92" s="888"/>
      <c r="CWE92" s="888"/>
      <c r="CWF92" s="888"/>
      <c r="CWG92" s="888"/>
      <c r="CWH92" s="888"/>
      <c r="CWI92" s="888"/>
      <c r="CWJ92" s="888"/>
      <c r="CWK92" s="888"/>
      <c r="CWL92" s="888"/>
      <c r="CWM92" s="888"/>
      <c r="CWN92" s="888"/>
      <c r="CWO92" s="888"/>
      <c r="CWP92" s="888"/>
      <c r="CWQ92" s="888"/>
      <c r="CWR92" s="888"/>
      <c r="CWS92" s="888"/>
      <c r="CWT92" s="888"/>
      <c r="CWU92" s="888"/>
      <c r="CWV92" s="888"/>
      <c r="CWW92" s="888"/>
      <c r="CWX92" s="888"/>
      <c r="CWY92" s="888"/>
      <c r="CWZ92" s="888"/>
      <c r="CXA92" s="888"/>
      <c r="CXB92" s="888"/>
      <c r="CXC92" s="888"/>
      <c r="CXD92" s="888"/>
      <c r="CXE92" s="888"/>
      <c r="CXF92" s="888"/>
      <c r="CXG92" s="888"/>
      <c r="CXH92" s="888"/>
      <c r="CXI92" s="888"/>
      <c r="CXJ92" s="888"/>
      <c r="CXK92" s="888"/>
      <c r="CXL92" s="888"/>
      <c r="CXM92" s="888"/>
      <c r="CXN92" s="888"/>
      <c r="CXO92" s="888"/>
      <c r="CXP92" s="888"/>
      <c r="CXQ92" s="888"/>
      <c r="CXR92" s="888"/>
      <c r="CXS92" s="888"/>
      <c r="CXT92" s="888"/>
      <c r="CXU92" s="888"/>
      <c r="CXV92" s="888"/>
      <c r="CXW92" s="888"/>
      <c r="CXX92" s="888"/>
      <c r="CXY92" s="888"/>
      <c r="CXZ92" s="888"/>
      <c r="CYA92" s="888"/>
      <c r="CYB92" s="888"/>
      <c r="CYC92" s="888"/>
      <c r="CYD92" s="888"/>
      <c r="CYE92" s="888"/>
      <c r="CYF92" s="888"/>
      <c r="CYG92" s="888"/>
      <c r="CYH92" s="888"/>
      <c r="CYI92" s="888"/>
      <c r="CYJ92" s="888"/>
      <c r="CYK92" s="888"/>
      <c r="CYL92" s="888"/>
      <c r="CYM92" s="888"/>
      <c r="CYN92" s="888"/>
      <c r="CYO92" s="888"/>
      <c r="CYP92" s="888"/>
      <c r="CYQ92" s="888"/>
      <c r="CYR92" s="888"/>
      <c r="CYS92" s="888"/>
      <c r="CYT92" s="888"/>
      <c r="CYU92" s="888"/>
      <c r="CYV92" s="888"/>
      <c r="CYW92" s="888"/>
      <c r="CYX92" s="888"/>
      <c r="CYY92" s="888"/>
      <c r="CYZ92" s="888"/>
      <c r="CZA92" s="888"/>
      <c r="CZB92" s="888"/>
      <c r="CZC92" s="888"/>
      <c r="CZD92" s="888"/>
      <c r="CZE92" s="888"/>
      <c r="CZF92" s="888"/>
      <c r="CZG92" s="888"/>
      <c r="CZH92" s="888"/>
      <c r="CZI92" s="888"/>
      <c r="CZJ92" s="888"/>
      <c r="CZK92" s="888"/>
      <c r="CZL92" s="888"/>
      <c r="CZM92" s="888"/>
      <c r="CZN92" s="888"/>
      <c r="CZO92" s="888"/>
      <c r="CZP92" s="888"/>
      <c r="CZQ92" s="888"/>
      <c r="CZR92" s="888"/>
      <c r="CZS92" s="888"/>
      <c r="CZT92" s="888"/>
      <c r="CZU92" s="888"/>
      <c r="CZV92" s="888"/>
      <c r="CZW92" s="888"/>
      <c r="CZX92" s="888"/>
      <c r="CZY92" s="888"/>
      <c r="CZZ92" s="888"/>
      <c r="DAA92" s="888"/>
      <c r="DAB92" s="888"/>
      <c r="DAC92" s="888"/>
      <c r="DAD92" s="888"/>
      <c r="DAE92" s="888"/>
      <c r="DAF92" s="888"/>
      <c r="DAG92" s="888"/>
      <c r="DAH92" s="888"/>
      <c r="DAI92" s="888"/>
      <c r="DAJ92" s="888"/>
      <c r="DAK92" s="888"/>
      <c r="DAL92" s="888"/>
      <c r="DAM92" s="888"/>
      <c r="DAN92" s="888"/>
      <c r="DAO92" s="888"/>
      <c r="DAP92" s="888"/>
      <c r="DAQ92" s="888"/>
      <c r="DAR92" s="888"/>
      <c r="DAS92" s="888"/>
      <c r="DAT92" s="888"/>
      <c r="DAU92" s="888"/>
      <c r="DAV92" s="888"/>
      <c r="DAW92" s="888"/>
      <c r="DAX92" s="888"/>
      <c r="DAY92" s="888"/>
      <c r="DAZ92" s="888"/>
      <c r="DBA92" s="888"/>
      <c r="DBB92" s="888"/>
      <c r="DBC92" s="888"/>
      <c r="DBD92" s="888"/>
      <c r="DBE92" s="888"/>
      <c r="DBF92" s="888"/>
      <c r="DBG92" s="888"/>
      <c r="DBH92" s="888"/>
      <c r="DBI92" s="888"/>
      <c r="DBJ92" s="888"/>
      <c r="DBK92" s="888"/>
      <c r="DBL92" s="888"/>
      <c r="DBM92" s="888"/>
      <c r="DBN92" s="888"/>
      <c r="DBO92" s="888"/>
      <c r="DBP92" s="888"/>
      <c r="DBQ92" s="888"/>
      <c r="DBR92" s="888"/>
      <c r="DBS92" s="888"/>
      <c r="DBT92" s="888"/>
      <c r="DBU92" s="888"/>
      <c r="DBV92" s="888"/>
      <c r="DBW92" s="888"/>
      <c r="DBX92" s="888"/>
      <c r="DBY92" s="888"/>
      <c r="DBZ92" s="888"/>
      <c r="DCA92" s="888"/>
      <c r="DCB92" s="888"/>
      <c r="DCC92" s="888"/>
      <c r="DCD92" s="888"/>
      <c r="DCE92" s="888"/>
      <c r="DCF92" s="888"/>
      <c r="DCG92" s="888"/>
      <c r="DCH92" s="888"/>
      <c r="DCI92" s="888"/>
      <c r="DCJ92" s="888"/>
      <c r="DCK92" s="888"/>
      <c r="DCL92" s="888"/>
      <c r="DCM92" s="888"/>
      <c r="DCN92" s="888"/>
      <c r="DCO92" s="888"/>
      <c r="DCP92" s="888"/>
      <c r="DCQ92" s="888"/>
      <c r="DCR92" s="888"/>
      <c r="DCS92" s="888"/>
      <c r="DCT92" s="888"/>
      <c r="DCU92" s="888"/>
      <c r="DCV92" s="888"/>
      <c r="DCW92" s="888"/>
      <c r="DCX92" s="888"/>
      <c r="DCY92" s="888"/>
      <c r="DCZ92" s="888"/>
      <c r="DDA92" s="888"/>
      <c r="DDB92" s="888"/>
      <c r="DDC92" s="888"/>
      <c r="DDD92" s="888"/>
      <c r="DDE92" s="888"/>
      <c r="DDF92" s="888"/>
      <c r="DDG92" s="888"/>
      <c r="DDH92" s="888"/>
      <c r="DDI92" s="888"/>
      <c r="DDJ92" s="888"/>
      <c r="DDK92" s="888"/>
      <c r="DDL92" s="888"/>
      <c r="DDM92" s="888"/>
      <c r="DDN92" s="888"/>
      <c r="DDO92" s="888"/>
      <c r="DDP92" s="888"/>
      <c r="DDQ92" s="888"/>
      <c r="DDR92" s="888"/>
      <c r="DDS92" s="888"/>
      <c r="DDT92" s="888"/>
      <c r="DDU92" s="888"/>
      <c r="DDV92" s="888"/>
      <c r="DDW92" s="888"/>
      <c r="DDX92" s="888"/>
      <c r="DDY92" s="888"/>
      <c r="DDZ92" s="888"/>
      <c r="DEA92" s="888"/>
      <c r="DEB92" s="888"/>
      <c r="DEC92" s="888"/>
      <c r="DED92" s="888"/>
      <c r="DEE92" s="888"/>
      <c r="DEF92" s="888"/>
      <c r="DEG92" s="888"/>
      <c r="DEH92" s="888"/>
      <c r="DEI92" s="888"/>
      <c r="DEJ92" s="888"/>
      <c r="DEK92" s="888"/>
      <c r="DEL92" s="888"/>
      <c r="DEM92" s="888"/>
      <c r="DEN92" s="888"/>
      <c r="DEO92" s="888"/>
      <c r="DEP92" s="888"/>
      <c r="DEQ92" s="888"/>
      <c r="DER92" s="888"/>
      <c r="DES92" s="888"/>
      <c r="DET92" s="888"/>
      <c r="DEU92" s="888"/>
      <c r="DEV92" s="888"/>
      <c r="DEW92" s="888"/>
      <c r="DEX92" s="888"/>
      <c r="DEY92" s="888"/>
      <c r="DEZ92" s="888"/>
      <c r="DFA92" s="888"/>
      <c r="DFB92" s="888"/>
      <c r="DFC92" s="888"/>
      <c r="DFD92" s="888"/>
      <c r="DFE92" s="888"/>
      <c r="DFF92" s="888"/>
      <c r="DFG92" s="888"/>
      <c r="DFH92" s="888"/>
      <c r="DFI92" s="888"/>
      <c r="DFJ92" s="888"/>
      <c r="DFK92" s="888"/>
      <c r="DFL92" s="888"/>
      <c r="DFM92" s="888"/>
      <c r="DFN92" s="888"/>
      <c r="DFO92" s="888"/>
      <c r="DFP92" s="888"/>
      <c r="DFQ92" s="888"/>
      <c r="DFR92" s="888"/>
      <c r="DFS92" s="888"/>
      <c r="DFT92" s="888"/>
      <c r="DFU92" s="888"/>
      <c r="DFV92" s="888"/>
      <c r="DFW92" s="888"/>
      <c r="DFX92" s="888"/>
      <c r="DFY92" s="888"/>
      <c r="DFZ92" s="888"/>
      <c r="DGA92" s="888"/>
      <c r="DGB92" s="888"/>
      <c r="DGC92" s="888"/>
      <c r="DGD92" s="888"/>
      <c r="DGE92" s="888"/>
      <c r="DGF92" s="888"/>
      <c r="DGG92" s="888"/>
      <c r="DGH92" s="888"/>
      <c r="DGI92" s="888"/>
      <c r="DGJ92" s="888"/>
      <c r="DGK92" s="888"/>
      <c r="DGL92" s="888"/>
      <c r="DGM92" s="888"/>
      <c r="DGN92" s="888"/>
      <c r="DGO92" s="888"/>
      <c r="DGP92" s="888"/>
      <c r="DGQ92" s="888"/>
      <c r="DGR92" s="888"/>
      <c r="DGS92" s="888"/>
      <c r="DGT92" s="888"/>
      <c r="DGU92" s="888"/>
      <c r="DGV92" s="888"/>
      <c r="DGW92" s="888"/>
      <c r="DGX92" s="888"/>
      <c r="DGY92" s="888"/>
      <c r="DGZ92" s="888"/>
      <c r="DHA92" s="888"/>
      <c r="DHB92" s="888"/>
      <c r="DHC92" s="888"/>
      <c r="DHD92" s="888"/>
      <c r="DHE92" s="888"/>
      <c r="DHF92" s="888"/>
      <c r="DHG92" s="888"/>
      <c r="DHH92" s="888"/>
      <c r="DHI92" s="888"/>
      <c r="DHJ92" s="888"/>
      <c r="DHK92" s="888"/>
      <c r="DHL92" s="888"/>
      <c r="DHM92" s="888"/>
      <c r="DHN92" s="888"/>
      <c r="DHO92" s="888"/>
      <c r="DHP92" s="888"/>
      <c r="DHQ92" s="888"/>
      <c r="DHR92" s="888"/>
      <c r="DHS92" s="888"/>
      <c r="DHT92" s="888"/>
      <c r="DHU92" s="888"/>
      <c r="DHV92" s="888"/>
      <c r="DHW92" s="888"/>
      <c r="DHX92" s="888"/>
      <c r="DHY92" s="888"/>
      <c r="DHZ92" s="888"/>
      <c r="DIA92" s="888"/>
      <c r="DIB92" s="888"/>
      <c r="DIC92" s="888"/>
      <c r="DID92" s="888"/>
      <c r="DIE92" s="888"/>
      <c r="DIF92" s="888"/>
      <c r="DIG92" s="888"/>
      <c r="DIH92" s="888"/>
      <c r="DII92" s="888"/>
      <c r="DIJ92" s="888"/>
      <c r="DIK92" s="888"/>
      <c r="DIL92" s="888"/>
      <c r="DIM92" s="888"/>
      <c r="DIN92" s="888"/>
      <c r="DIO92" s="888"/>
      <c r="DIP92" s="888"/>
      <c r="DIQ92" s="888"/>
      <c r="DIR92" s="888"/>
      <c r="DIS92" s="888"/>
      <c r="DIT92" s="888"/>
      <c r="DIU92" s="888"/>
      <c r="DIV92" s="888"/>
      <c r="DIW92" s="888"/>
      <c r="DIX92" s="888"/>
      <c r="DIY92" s="888"/>
      <c r="DIZ92" s="888"/>
      <c r="DJA92" s="888"/>
      <c r="DJB92" s="888"/>
      <c r="DJC92" s="888"/>
      <c r="DJD92" s="888"/>
      <c r="DJE92" s="888"/>
      <c r="DJF92" s="888"/>
      <c r="DJG92" s="888"/>
      <c r="DJH92" s="888"/>
      <c r="DJI92" s="888"/>
      <c r="DJJ92" s="888"/>
      <c r="DJK92" s="888"/>
      <c r="DJL92" s="888"/>
      <c r="DJM92" s="888"/>
      <c r="DJN92" s="888"/>
      <c r="DJO92" s="888"/>
      <c r="DJP92" s="888"/>
      <c r="DJQ92" s="888"/>
      <c r="DJR92" s="888"/>
      <c r="DJS92" s="888"/>
      <c r="DJT92" s="888"/>
      <c r="DJU92" s="888"/>
      <c r="DJV92" s="888"/>
      <c r="DJW92" s="888"/>
      <c r="DJX92" s="888"/>
      <c r="DJY92" s="888"/>
      <c r="DJZ92" s="888"/>
      <c r="DKA92" s="888"/>
      <c r="DKB92" s="888"/>
      <c r="DKC92" s="888"/>
      <c r="DKD92" s="888"/>
      <c r="DKE92" s="888"/>
      <c r="DKF92" s="888"/>
      <c r="DKG92" s="888"/>
      <c r="DKH92" s="888"/>
      <c r="DKI92" s="888"/>
      <c r="DKJ92" s="888"/>
      <c r="DKK92" s="888"/>
      <c r="DKL92" s="888"/>
      <c r="DKM92" s="888"/>
      <c r="DKN92" s="888"/>
      <c r="DKO92" s="888"/>
      <c r="DKP92" s="888"/>
      <c r="DKQ92" s="888"/>
      <c r="DKR92" s="888"/>
      <c r="DKS92" s="888"/>
      <c r="DKT92" s="888"/>
      <c r="DKU92" s="888"/>
      <c r="DKV92" s="888"/>
      <c r="DKW92" s="888"/>
      <c r="DKX92" s="888"/>
      <c r="DKY92" s="888"/>
      <c r="DKZ92" s="888"/>
      <c r="DLA92" s="888"/>
      <c r="DLB92" s="888"/>
      <c r="DLC92" s="888"/>
      <c r="DLD92" s="888"/>
      <c r="DLE92" s="888"/>
      <c r="DLF92" s="888"/>
      <c r="DLG92" s="888"/>
      <c r="DLH92" s="888"/>
      <c r="DLI92" s="888"/>
      <c r="DLJ92" s="888"/>
      <c r="DLK92" s="888"/>
      <c r="DLL92" s="888"/>
      <c r="DLM92" s="888"/>
      <c r="DLN92" s="888"/>
      <c r="DLO92" s="888"/>
      <c r="DLP92" s="888"/>
      <c r="DLQ92" s="888"/>
      <c r="DLR92" s="888"/>
      <c r="DLS92" s="888"/>
      <c r="DLT92" s="888"/>
      <c r="DLU92" s="888"/>
      <c r="DLV92" s="888"/>
      <c r="DLW92" s="888"/>
      <c r="DLX92" s="888"/>
      <c r="DLY92" s="888"/>
      <c r="DLZ92" s="888"/>
      <c r="DMA92" s="888"/>
      <c r="DMB92" s="888"/>
      <c r="DMC92" s="888"/>
      <c r="DMD92" s="888"/>
      <c r="DME92" s="888"/>
      <c r="DMF92" s="888"/>
      <c r="DMG92" s="888"/>
      <c r="DMH92" s="888"/>
      <c r="DMI92" s="888"/>
      <c r="DMJ92" s="888"/>
      <c r="DMK92" s="888"/>
      <c r="DML92" s="888"/>
      <c r="DMM92" s="888"/>
      <c r="DMN92" s="888"/>
      <c r="DMO92" s="888"/>
      <c r="DMP92" s="888"/>
      <c r="DMQ92" s="888"/>
      <c r="DMR92" s="888"/>
      <c r="DMS92" s="888"/>
      <c r="DMT92" s="888"/>
      <c r="DMU92" s="888"/>
      <c r="DMV92" s="888"/>
      <c r="DMW92" s="888"/>
      <c r="DMX92" s="888"/>
      <c r="DMY92" s="888"/>
      <c r="DMZ92" s="888"/>
      <c r="DNA92" s="888"/>
      <c r="DNB92" s="888"/>
      <c r="DNC92" s="888"/>
      <c r="DND92" s="888"/>
      <c r="DNE92" s="888"/>
      <c r="DNF92" s="888"/>
      <c r="DNG92" s="888"/>
      <c r="DNH92" s="888"/>
      <c r="DNI92" s="888"/>
      <c r="DNJ92" s="888"/>
      <c r="DNK92" s="888"/>
      <c r="DNL92" s="888"/>
      <c r="DNM92" s="888"/>
      <c r="DNN92" s="888"/>
      <c r="DNO92" s="888"/>
      <c r="DNP92" s="888"/>
      <c r="DNQ92" s="888"/>
      <c r="DNR92" s="888"/>
      <c r="DNS92" s="888"/>
      <c r="DNT92" s="888"/>
      <c r="DNU92" s="888"/>
      <c r="DNV92" s="888"/>
      <c r="DNW92" s="888"/>
      <c r="DNX92" s="888"/>
      <c r="DNY92" s="888"/>
      <c r="DNZ92" s="888"/>
      <c r="DOA92" s="888"/>
      <c r="DOB92" s="888"/>
      <c r="DOC92" s="888"/>
      <c r="DOD92" s="888"/>
      <c r="DOE92" s="888"/>
      <c r="DOF92" s="888"/>
      <c r="DOG92" s="888"/>
      <c r="DOH92" s="888"/>
      <c r="DOI92" s="888"/>
      <c r="DOJ92" s="888"/>
      <c r="DOK92" s="888"/>
      <c r="DOL92" s="888"/>
      <c r="DOM92" s="888"/>
      <c r="DON92" s="888"/>
      <c r="DOO92" s="888"/>
      <c r="DOP92" s="888"/>
      <c r="DOQ92" s="888"/>
      <c r="DOR92" s="888"/>
      <c r="DOS92" s="888"/>
      <c r="DOT92" s="888"/>
      <c r="DOU92" s="888"/>
      <c r="DOV92" s="888"/>
      <c r="DOW92" s="888"/>
      <c r="DOX92" s="888"/>
      <c r="DOY92" s="888"/>
      <c r="DOZ92" s="888"/>
      <c r="DPA92" s="888"/>
      <c r="DPB92" s="888"/>
      <c r="DPC92" s="888"/>
      <c r="DPD92" s="888"/>
      <c r="DPE92" s="888"/>
      <c r="DPF92" s="888"/>
      <c r="DPG92" s="888"/>
      <c r="DPH92" s="888"/>
      <c r="DPI92" s="888"/>
      <c r="DPJ92" s="888"/>
      <c r="DPK92" s="888"/>
      <c r="DPL92" s="888"/>
      <c r="DPM92" s="888"/>
      <c r="DPN92" s="888"/>
      <c r="DPO92" s="888"/>
      <c r="DPP92" s="888"/>
      <c r="DPQ92" s="888"/>
      <c r="DPR92" s="888"/>
      <c r="DPS92" s="888"/>
      <c r="DPT92" s="888"/>
      <c r="DPU92" s="888"/>
      <c r="DPV92" s="888"/>
      <c r="DPW92" s="888"/>
      <c r="DPX92" s="888"/>
      <c r="DPY92" s="888"/>
      <c r="DPZ92" s="888"/>
      <c r="DQA92" s="888"/>
      <c r="DQB92" s="888"/>
      <c r="DQC92" s="888"/>
      <c r="DQD92" s="888"/>
      <c r="DQE92" s="888"/>
      <c r="DQF92" s="888"/>
      <c r="DQG92" s="888"/>
      <c r="DQH92" s="888"/>
      <c r="DQI92" s="888"/>
      <c r="DQJ92" s="888"/>
      <c r="DQK92" s="888"/>
      <c r="DQL92" s="888"/>
      <c r="DQM92" s="888"/>
      <c r="DQN92" s="888"/>
      <c r="DQO92" s="888"/>
      <c r="DQP92" s="888"/>
      <c r="DQQ92" s="888"/>
      <c r="DQR92" s="888"/>
      <c r="DQS92" s="888"/>
      <c r="DQT92" s="888"/>
      <c r="DQU92" s="888"/>
      <c r="DQV92" s="888"/>
      <c r="DQW92" s="888"/>
      <c r="DQX92" s="888"/>
      <c r="DQY92" s="888"/>
      <c r="DQZ92" s="888"/>
      <c r="DRA92" s="888"/>
      <c r="DRB92" s="888"/>
      <c r="DRC92" s="888"/>
      <c r="DRD92" s="888"/>
      <c r="DRE92" s="888"/>
      <c r="DRF92" s="888"/>
      <c r="DRG92" s="888"/>
      <c r="DRH92" s="888"/>
      <c r="DRI92" s="888"/>
      <c r="DRJ92" s="888"/>
      <c r="DRK92" s="888"/>
      <c r="DRL92" s="888"/>
      <c r="DRM92" s="888"/>
      <c r="DRN92" s="888"/>
      <c r="DRO92" s="888"/>
      <c r="DRP92" s="888"/>
      <c r="DRQ92" s="888"/>
      <c r="DRR92" s="888"/>
      <c r="DRS92" s="888"/>
      <c r="DRT92" s="888"/>
      <c r="DRU92" s="888"/>
      <c r="DRV92" s="888"/>
      <c r="DRW92" s="888"/>
      <c r="DRX92" s="888"/>
      <c r="DRY92" s="888"/>
      <c r="DRZ92" s="888"/>
      <c r="DSA92" s="888"/>
      <c r="DSB92" s="888"/>
      <c r="DSC92" s="888"/>
      <c r="DSD92" s="888"/>
      <c r="DSE92" s="888"/>
      <c r="DSF92" s="888"/>
      <c r="DSG92" s="888"/>
      <c r="DSH92" s="888"/>
      <c r="DSI92" s="888"/>
      <c r="DSJ92" s="888"/>
      <c r="DSK92" s="888"/>
      <c r="DSL92" s="888"/>
      <c r="DSM92" s="888"/>
      <c r="DSN92" s="888"/>
      <c r="DSO92" s="888"/>
      <c r="DSP92" s="888"/>
      <c r="DSQ92" s="888"/>
      <c r="DSR92" s="888"/>
      <c r="DSS92" s="888"/>
      <c r="DST92" s="888"/>
      <c r="DSU92" s="888"/>
      <c r="DSV92" s="888"/>
      <c r="DSW92" s="888"/>
      <c r="DSX92" s="888"/>
      <c r="DSY92" s="888"/>
      <c r="DSZ92" s="888"/>
      <c r="DTA92" s="888"/>
      <c r="DTB92" s="888"/>
      <c r="DTC92" s="888"/>
      <c r="DTD92" s="888"/>
      <c r="DTE92" s="888"/>
      <c r="DTF92" s="888"/>
      <c r="DTG92" s="888"/>
      <c r="DTH92" s="888"/>
      <c r="DTI92" s="888"/>
      <c r="DTJ92" s="888"/>
      <c r="DTK92" s="888"/>
      <c r="DTL92" s="888"/>
      <c r="DTM92" s="888"/>
      <c r="DTN92" s="888"/>
      <c r="DTO92" s="888"/>
      <c r="DTP92" s="888"/>
      <c r="DTQ92" s="888"/>
      <c r="DTR92" s="888"/>
      <c r="DTS92" s="888"/>
      <c r="DTT92" s="888"/>
      <c r="DTU92" s="888"/>
      <c r="DTV92" s="888"/>
      <c r="DTW92" s="888"/>
      <c r="DTX92" s="888"/>
      <c r="DTY92" s="888"/>
      <c r="DTZ92" s="888"/>
      <c r="DUA92" s="888"/>
      <c r="DUB92" s="888"/>
      <c r="DUC92" s="888"/>
      <c r="DUD92" s="888"/>
      <c r="DUE92" s="888"/>
      <c r="DUF92" s="888"/>
      <c r="DUG92" s="888"/>
      <c r="DUH92" s="888"/>
      <c r="DUI92" s="888"/>
      <c r="DUJ92" s="888"/>
      <c r="DUK92" s="888"/>
      <c r="DUL92" s="888"/>
      <c r="DUM92" s="888"/>
      <c r="DUN92" s="888"/>
      <c r="DUO92" s="888"/>
      <c r="DUP92" s="888"/>
      <c r="DUQ92" s="888"/>
      <c r="DUR92" s="888"/>
      <c r="DUS92" s="888"/>
      <c r="DUT92" s="888"/>
      <c r="DUU92" s="888"/>
      <c r="DUV92" s="888"/>
      <c r="DUW92" s="888"/>
      <c r="DUX92" s="888"/>
      <c r="DUY92" s="888"/>
      <c r="DUZ92" s="888"/>
      <c r="DVA92" s="888"/>
      <c r="DVB92" s="888"/>
      <c r="DVC92" s="888"/>
      <c r="DVD92" s="888"/>
      <c r="DVE92" s="888"/>
      <c r="DVF92" s="888"/>
      <c r="DVG92" s="888"/>
      <c r="DVH92" s="888"/>
      <c r="DVI92" s="888"/>
      <c r="DVJ92" s="888"/>
      <c r="DVK92" s="888"/>
      <c r="DVL92" s="888"/>
      <c r="DVM92" s="888"/>
      <c r="DVN92" s="888"/>
      <c r="DVO92" s="888"/>
      <c r="DVP92" s="888"/>
      <c r="DVQ92" s="888"/>
      <c r="DVR92" s="888"/>
      <c r="DVS92" s="888"/>
      <c r="DVT92" s="888"/>
      <c r="DVU92" s="888"/>
      <c r="DVV92" s="888"/>
      <c r="DVW92" s="888"/>
      <c r="DVX92" s="888"/>
      <c r="DVY92" s="888"/>
      <c r="DVZ92" s="888"/>
      <c r="DWA92" s="888"/>
      <c r="DWB92" s="888"/>
      <c r="DWC92" s="888"/>
      <c r="DWD92" s="888"/>
      <c r="DWE92" s="888"/>
      <c r="DWF92" s="888"/>
      <c r="DWG92" s="888"/>
      <c r="DWH92" s="888"/>
      <c r="DWI92" s="888"/>
      <c r="DWJ92" s="888"/>
      <c r="DWK92" s="888"/>
      <c r="DWL92" s="888"/>
      <c r="DWM92" s="888"/>
      <c r="DWN92" s="888"/>
      <c r="DWO92" s="888"/>
      <c r="DWP92" s="888"/>
      <c r="DWQ92" s="888"/>
      <c r="DWR92" s="888"/>
      <c r="DWS92" s="888"/>
      <c r="DWT92" s="888"/>
      <c r="DWU92" s="888"/>
      <c r="DWV92" s="888"/>
      <c r="DWW92" s="888"/>
      <c r="DWX92" s="888"/>
      <c r="DWY92" s="888"/>
      <c r="DWZ92" s="888"/>
      <c r="DXA92" s="888"/>
      <c r="DXB92" s="888"/>
      <c r="DXC92" s="888"/>
      <c r="DXD92" s="888"/>
      <c r="DXE92" s="888"/>
      <c r="DXF92" s="888"/>
      <c r="DXG92" s="888"/>
      <c r="DXH92" s="888"/>
      <c r="DXI92" s="888"/>
      <c r="DXJ92" s="888"/>
      <c r="DXK92" s="888"/>
      <c r="DXL92" s="888"/>
      <c r="DXM92" s="888"/>
      <c r="DXN92" s="888"/>
      <c r="DXO92" s="888"/>
      <c r="DXP92" s="888"/>
      <c r="DXQ92" s="888"/>
      <c r="DXR92" s="888"/>
      <c r="DXS92" s="888"/>
      <c r="DXT92" s="888"/>
      <c r="DXU92" s="888"/>
      <c r="DXV92" s="888"/>
      <c r="DXW92" s="888"/>
      <c r="DXX92" s="888"/>
      <c r="DXY92" s="888"/>
      <c r="DXZ92" s="888"/>
      <c r="DYA92" s="888"/>
      <c r="DYB92" s="888"/>
      <c r="DYC92" s="888"/>
      <c r="DYD92" s="888"/>
      <c r="DYE92" s="888"/>
      <c r="DYF92" s="888"/>
      <c r="DYG92" s="888"/>
      <c r="DYH92" s="888"/>
      <c r="DYI92" s="888"/>
      <c r="DYJ92" s="888"/>
      <c r="DYK92" s="888"/>
      <c r="DYL92" s="888"/>
      <c r="DYM92" s="888"/>
      <c r="DYN92" s="888"/>
      <c r="DYO92" s="888"/>
      <c r="DYP92" s="888"/>
      <c r="DYQ92" s="888"/>
      <c r="DYR92" s="888"/>
      <c r="DYS92" s="888"/>
      <c r="DYT92" s="888"/>
      <c r="DYU92" s="888"/>
      <c r="DYV92" s="888"/>
      <c r="DYW92" s="888"/>
      <c r="DYX92" s="888"/>
      <c r="DYY92" s="888"/>
      <c r="DYZ92" s="888"/>
      <c r="DZA92" s="888"/>
      <c r="DZB92" s="888"/>
      <c r="DZC92" s="888"/>
      <c r="DZD92" s="888"/>
      <c r="DZE92" s="888"/>
      <c r="DZF92" s="888"/>
      <c r="DZG92" s="888"/>
      <c r="DZH92" s="888"/>
      <c r="DZI92" s="888"/>
      <c r="DZJ92" s="888"/>
      <c r="DZK92" s="888"/>
      <c r="DZL92" s="888"/>
      <c r="DZM92" s="888"/>
      <c r="DZN92" s="888"/>
      <c r="DZO92" s="888"/>
      <c r="DZP92" s="888"/>
      <c r="DZQ92" s="888"/>
      <c r="DZR92" s="888"/>
      <c r="DZS92" s="888"/>
      <c r="DZT92" s="888"/>
      <c r="DZU92" s="888"/>
      <c r="DZV92" s="888"/>
      <c r="DZW92" s="888"/>
      <c r="DZX92" s="888"/>
      <c r="DZY92" s="888"/>
      <c r="DZZ92" s="888"/>
      <c r="EAA92" s="888"/>
      <c r="EAB92" s="888"/>
      <c r="EAC92" s="888"/>
      <c r="EAD92" s="888"/>
      <c r="EAE92" s="888"/>
      <c r="EAF92" s="888"/>
      <c r="EAG92" s="888"/>
      <c r="EAH92" s="888"/>
      <c r="EAI92" s="888"/>
      <c r="EAJ92" s="888"/>
      <c r="EAK92" s="888"/>
      <c r="EAL92" s="888"/>
      <c r="EAM92" s="888"/>
      <c r="EAN92" s="888"/>
      <c r="EAO92" s="888"/>
      <c r="EAP92" s="888"/>
      <c r="EAQ92" s="888"/>
      <c r="EAR92" s="888"/>
      <c r="EAS92" s="888"/>
      <c r="EAT92" s="888"/>
      <c r="EAU92" s="888"/>
      <c r="EAV92" s="888"/>
      <c r="EAW92" s="888"/>
      <c r="EAX92" s="888"/>
      <c r="EAY92" s="888"/>
      <c r="EAZ92" s="888"/>
      <c r="EBA92" s="888"/>
      <c r="EBB92" s="888"/>
      <c r="EBC92" s="888"/>
      <c r="EBD92" s="888"/>
      <c r="EBE92" s="888"/>
      <c r="EBF92" s="888"/>
      <c r="EBG92" s="888"/>
      <c r="EBH92" s="888"/>
      <c r="EBI92" s="888"/>
      <c r="EBJ92" s="888"/>
      <c r="EBK92" s="888"/>
      <c r="EBL92" s="888"/>
      <c r="EBM92" s="888"/>
      <c r="EBN92" s="888"/>
      <c r="EBO92" s="888"/>
      <c r="EBP92" s="888"/>
      <c r="EBQ92" s="888"/>
      <c r="EBR92" s="888"/>
      <c r="EBS92" s="888"/>
      <c r="EBT92" s="888"/>
      <c r="EBU92" s="888"/>
      <c r="EBV92" s="888"/>
      <c r="EBW92" s="888"/>
      <c r="EBX92" s="888"/>
      <c r="EBY92" s="888"/>
      <c r="EBZ92" s="888"/>
      <c r="ECA92" s="888"/>
      <c r="ECB92" s="888"/>
      <c r="ECC92" s="888"/>
      <c r="ECD92" s="888"/>
      <c r="ECE92" s="888"/>
      <c r="ECF92" s="888"/>
      <c r="ECG92" s="888"/>
      <c r="ECH92" s="888"/>
      <c r="ECI92" s="888"/>
      <c r="ECJ92" s="888"/>
      <c r="ECK92" s="888"/>
      <c r="ECL92" s="888"/>
      <c r="ECM92" s="888"/>
      <c r="ECN92" s="888"/>
      <c r="ECO92" s="888"/>
      <c r="ECP92" s="888"/>
      <c r="ECQ92" s="888"/>
      <c r="ECR92" s="888"/>
      <c r="ECS92" s="888"/>
      <c r="ECT92" s="888"/>
      <c r="ECU92" s="888"/>
      <c r="ECV92" s="888"/>
      <c r="ECW92" s="888"/>
      <c r="ECX92" s="888"/>
      <c r="ECY92" s="888"/>
      <c r="ECZ92" s="888"/>
      <c r="EDA92" s="888"/>
      <c r="EDB92" s="888"/>
      <c r="EDC92" s="888"/>
      <c r="EDD92" s="888"/>
      <c r="EDE92" s="888"/>
      <c r="EDF92" s="888"/>
      <c r="EDG92" s="888"/>
      <c r="EDH92" s="888"/>
      <c r="EDI92" s="888"/>
      <c r="EDJ92" s="888"/>
      <c r="EDK92" s="888"/>
      <c r="EDL92" s="888"/>
      <c r="EDM92" s="888"/>
      <c r="EDN92" s="888"/>
      <c r="EDO92" s="888"/>
      <c r="EDP92" s="888"/>
      <c r="EDQ92" s="888"/>
      <c r="EDR92" s="888"/>
      <c r="EDS92" s="888"/>
      <c r="EDT92" s="888"/>
      <c r="EDU92" s="888"/>
      <c r="EDV92" s="888"/>
      <c r="EDW92" s="888"/>
      <c r="EDX92" s="888"/>
      <c r="EDY92" s="888"/>
      <c r="EDZ92" s="888"/>
      <c r="EEA92" s="888"/>
      <c r="EEB92" s="888"/>
      <c r="EEC92" s="888"/>
      <c r="EED92" s="888"/>
      <c r="EEE92" s="888"/>
      <c r="EEF92" s="888"/>
      <c r="EEG92" s="888"/>
      <c r="EEH92" s="888"/>
      <c r="EEI92" s="888"/>
      <c r="EEJ92" s="888"/>
      <c r="EEK92" s="888"/>
      <c r="EEL92" s="888"/>
      <c r="EEM92" s="888"/>
      <c r="EEN92" s="888"/>
      <c r="EEO92" s="888"/>
      <c r="EEP92" s="888"/>
      <c r="EEQ92" s="888"/>
      <c r="EER92" s="888"/>
      <c r="EES92" s="888"/>
      <c r="EET92" s="888"/>
      <c r="EEU92" s="888"/>
      <c r="EEV92" s="888"/>
      <c r="EEW92" s="888"/>
      <c r="EEX92" s="888"/>
      <c r="EEY92" s="888"/>
      <c r="EEZ92" s="888"/>
      <c r="EFA92" s="888"/>
      <c r="EFB92" s="888"/>
      <c r="EFC92" s="888"/>
      <c r="EFD92" s="888"/>
      <c r="EFE92" s="888"/>
      <c r="EFF92" s="888"/>
      <c r="EFG92" s="888"/>
      <c r="EFH92" s="888"/>
      <c r="EFI92" s="888"/>
      <c r="EFJ92" s="888"/>
      <c r="EFK92" s="888"/>
      <c r="EFL92" s="888"/>
      <c r="EFM92" s="888"/>
      <c r="EFN92" s="888"/>
      <c r="EFO92" s="888"/>
      <c r="EFP92" s="888"/>
      <c r="EFQ92" s="888"/>
      <c r="EFR92" s="888"/>
      <c r="EFS92" s="888"/>
      <c r="EFT92" s="888"/>
      <c r="EFU92" s="888"/>
      <c r="EFV92" s="888"/>
      <c r="EFW92" s="888"/>
      <c r="EFX92" s="888"/>
      <c r="EFY92" s="888"/>
      <c r="EFZ92" s="888"/>
      <c r="EGA92" s="888"/>
      <c r="EGB92" s="888"/>
      <c r="EGC92" s="888"/>
      <c r="EGD92" s="888"/>
      <c r="EGE92" s="888"/>
      <c r="EGF92" s="888"/>
      <c r="EGG92" s="888"/>
      <c r="EGH92" s="888"/>
      <c r="EGI92" s="888"/>
      <c r="EGJ92" s="888"/>
      <c r="EGK92" s="888"/>
      <c r="EGL92" s="888"/>
      <c r="EGM92" s="888"/>
      <c r="EGN92" s="888"/>
      <c r="EGO92" s="888"/>
      <c r="EGP92" s="888"/>
      <c r="EGQ92" s="888"/>
      <c r="EGR92" s="888"/>
      <c r="EGS92" s="888"/>
      <c r="EGT92" s="888"/>
      <c r="EGU92" s="888"/>
      <c r="EGV92" s="888"/>
      <c r="EGW92" s="888"/>
      <c r="EGX92" s="888"/>
      <c r="EGY92" s="888"/>
      <c r="EGZ92" s="888"/>
      <c r="EHA92" s="888"/>
      <c r="EHB92" s="888"/>
      <c r="EHC92" s="888"/>
      <c r="EHD92" s="888"/>
      <c r="EHE92" s="888"/>
      <c r="EHF92" s="888"/>
      <c r="EHG92" s="888"/>
      <c r="EHH92" s="888"/>
      <c r="EHI92" s="888"/>
      <c r="EHJ92" s="888"/>
      <c r="EHK92" s="888"/>
      <c r="EHL92" s="888"/>
      <c r="EHM92" s="888"/>
      <c r="EHN92" s="888"/>
      <c r="EHO92" s="888"/>
      <c r="EHP92" s="888"/>
      <c r="EHQ92" s="888"/>
      <c r="EHR92" s="888"/>
      <c r="EHS92" s="888"/>
      <c r="EHT92" s="888"/>
      <c r="EHU92" s="888"/>
      <c r="EHV92" s="888"/>
      <c r="EHW92" s="888"/>
      <c r="EHX92" s="888"/>
      <c r="EHY92" s="888"/>
      <c r="EHZ92" s="888"/>
      <c r="EIA92" s="888"/>
      <c r="EIB92" s="888"/>
      <c r="EIC92" s="888"/>
      <c r="EID92" s="888"/>
      <c r="EIE92" s="888"/>
      <c r="EIF92" s="888"/>
      <c r="EIG92" s="888"/>
      <c r="EIH92" s="888"/>
      <c r="EII92" s="888"/>
      <c r="EIJ92" s="888"/>
      <c r="EIK92" s="888"/>
      <c r="EIL92" s="888"/>
      <c r="EIM92" s="888"/>
      <c r="EIN92" s="888"/>
      <c r="EIO92" s="888"/>
      <c r="EIP92" s="888"/>
      <c r="EIQ92" s="888"/>
      <c r="EIR92" s="888"/>
      <c r="EIS92" s="888"/>
      <c r="EIT92" s="888"/>
      <c r="EIU92" s="888"/>
      <c r="EIV92" s="888"/>
      <c r="EIW92" s="888"/>
      <c r="EIX92" s="888"/>
      <c r="EIY92" s="888"/>
      <c r="EIZ92" s="888"/>
      <c r="EJA92" s="888"/>
      <c r="EJB92" s="888"/>
      <c r="EJC92" s="888"/>
      <c r="EJD92" s="888"/>
      <c r="EJE92" s="888"/>
      <c r="EJF92" s="888"/>
      <c r="EJG92" s="888"/>
      <c r="EJH92" s="888"/>
      <c r="EJI92" s="888"/>
      <c r="EJJ92" s="888"/>
      <c r="EJK92" s="888"/>
      <c r="EJL92" s="888"/>
      <c r="EJM92" s="888"/>
      <c r="EJN92" s="888"/>
      <c r="EJO92" s="888"/>
      <c r="EJP92" s="888"/>
      <c r="EJQ92" s="888"/>
      <c r="EJR92" s="888"/>
      <c r="EJS92" s="888"/>
      <c r="EJT92" s="888"/>
      <c r="EJU92" s="888"/>
      <c r="EJV92" s="888"/>
      <c r="EJW92" s="888"/>
      <c r="EJX92" s="888"/>
      <c r="EJY92" s="888"/>
      <c r="EJZ92" s="888"/>
      <c r="EKA92" s="888"/>
      <c r="EKB92" s="888"/>
      <c r="EKC92" s="888"/>
      <c r="EKD92" s="888"/>
      <c r="EKE92" s="888"/>
      <c r="EKF92" s="888"/>
      <c r="EKG92" s="888"/>
      <c r="EKH92" s="888"/>
      <c r="EKI92" s="888"/>
      <c r="EKJ92" s="888"/>
      <c r="EKK92" s="888"/>
      <c r="EKL92" s="888"/>
      <c r="EKM92" s="888"/>
      <c r="EKN92" s="888"/>
      <c r="EKO92" s="888"/>
      <c r="EKP92" s="888"/>
      <c r="EKQ92" s="888"/>
      <c r="EKR92" s="888"/>
      <c r="EKS92" s="888"/>
      <c r="EKT92" s="888"/>
      <c r="EKU92" s="888"/>
      <c r="EKV92" s="888"/>
      <c r="EKW92" s="888"/>
      <c r="EKX92" s="888"/>
      <c r="EKY92" s="888"/>
      <c r="EKZ92" s="888"/>
      <c r="ELA92" s="888"/>
      <c r="ELB92" s="888"/>
      <c r="ELC92" s="888"/>
      <c r="ELD92" s="888"/>
      <c r="ELE92" s="888"/>
      <c r="ELF92" s="888"/>
      <c r="ELG92" s="888"/>
      <c r="ELH92" s="888"/>
      <c r="ELI92" s="888"/>
      <c r="ELJ92" s="888"/>
      <c r="ELK92" s="888"/>
      <c r="ELL92" s="888"/>
      <c r="ELM92" s="888"/>
      <c r="ELN92" s="888"/>
      <c r="ELO92" s="888"/>
      <c r="ELP92" s="888"/>
      <c r="ELQ92" s="888"/>
      <c r="ELR92" s="888"/>
      <c r="ELS92" s="888"/>
      <c r="ELT92" s="888"/>
      <c r="ELU92" s="888"/>
      <c r="ELV92" s="888"/>
      <c r="ELW92" s="888"/>
      <c r="ELX92" s="888"/>
      <c r="ELY92" s="888"/>
      <c r="ELZ92" s="888"/>
      <c r="EMA92" s="888"/>
      <c r="EMB92" s="888"/>
      <c r="EMC92" s="888"/>
      <c r="EMD92" s="888"/>
      <c r="EME92" s="888"/>
      <c r="EMF92" s="888"/>
      <c r="EMG92" s="888"/>
      <c r="EMH92" s="888"/>
      <c r="EMI92" s="888"/>
      <c r="EMJ92" s="888"/>
      <c r="EMK92" s="888"/>
      <c r="EML92" s="888"/>
      <c r="EMM92" s="888"/>
      <c r="EMN92" s="888"/>
      <c r="EMO92" s="888"/>
      <c r="EMP92" s="888"/>
      <c r="EMQ92" s="888"/>
      <c r="EMR92" s="888"/>
      <c r="EMS92" s="888"/>
      <c r="EMT92" s="888"/>
      <c r="EMU92" s="888"/>
      <c r="EMV92" s="888"/>
      <c r="EMW92" s="888"/>
      <c r="EMX92" s="888"/>
      <c r="EMY92" s="888"/>
      <c r="EMZ92" s="888"/>
      <c r="ENA92" s="888"/>
      <c r="ENB92" s="888"/>
      <c r="ENC92" s="888"/>
      <c r="END92" s="888"/>
      <c r="ENE92" s="888"/>
      <c r="ENF92" s="888"/>
      <c r="ENG92" s="888"/>
      <c r="ENH92" s="888"/>
      <c r="ENI92" s="888"/>
      <c r="ENJ92" s="888"/>
      <c r="ENK92" s="888"/>
      <c r="ENL92" s="888"/>
      <c r="ENM92" s="888"/>
      <c r="ENN92" s="888"/>
      <c r="ENO92" s="888"/>
      <c r="ENP92" s="888"/>
      <c r="ENQ92" s="888"/>
      <c r="ENR92" s="888"/>
      <c r="ENS92" s="888"/>
      <c r="ENT92" s="888"/>
      <c r="ENU92" s="888"/>
      <c r="ENV92" s="888"/>
      <c r="ENW92" s="888"/>
      <c r="ENX92" s="888"/>
      <c r="ENY92" s="888"/>
      <c r="ENZ92" s="888"/>
      <c r="EOA92" s="888"/>
      <c r="EOB92" s="888"/>
      <c r="EOC92" s="888"/>
      <c r="EOD92" s="888"/>
      <c r="EOE92" s="888"/>
      <c r="EOF92" s="888"/>
      <c r="EOG92" s="888"/>
      <c r="EOH92" s="888"/>
      <c r="EOI92" s="888"/>
      <c r="EOJ92" s="888"/>
      <c r="EOK92" s="888"/>
      <c r="EOL92" s="888"/>
      <c r="EOM92" s="888"/>
      <c r="EON92" s="888"/>
      <c r="EOO92" s="888"/>
      <c r="EOP92" s="888"/>
      <c r="EOQ92" s="888"/>
      <c r="EOR92" s="888"/>
      <c r="EOS92" s="888"/>
      <c r="EOT92" s="888"/>
      <c r="EOU92" s="888"/>
      <c r="EOV92" s="888"/>
      <c r="EOW92" s="888"/>
      <c r="EOX92" s="888"/>
      <c r="EOY92" s="888"/>
      <c r="EOZ92" s="888"/>
      <c r="EPA92" s="888"/>
      <c r="EPB92" s="888"/>
      <c r="EPC92" s="888"/>
      <c r="EPD92" s="888"/>
      <c r="EPE92" s="888"/>
      <c r="EPF92" s="888"/>
      <c r="EPG92" s="888"/>
      <c r="EPH92" s="888"/>
      <c r="EPI92" s="888"/>
      <c r="EPJ92" s="888"/>
      <c r="EPK92" s="888"/>
      <c r="EPL92" s="888"/>
      <c r="EPM92" s="888"/>
      <c r="EPN92" s="888"/>
      <c r="EPO92" s="888"/>
      <c r="EPP92" s="888"/>
      <c r="EPQ92" s="888"/>
      <c r="EPR92" s="888"/>
      <c r="EPS92" s="888"/>
      <c r="EPT92" s="888"/>
      <c r="EPU92" s="888"/>
      <c r="EPV92" s="888"/>
      <c r="EPW92" s="888"/>
      <c r="EPX92" s="888"/>
      <c r="EPY92" s="888"/>
      <c r="EPZ92" s="888"/>
      <c r="EQA92" s="888"/>
      <c r="EQB92" s="888"/>
      <c r="EQC92" s="888"/>
      <c r="EQD92" s="888"/>
      <c r="EQE92" s="888"/>
      <c r="EQF92" s="888"/>
      <c r="EQG92" s="888"/>
      <c r="EQH92" s="888"/>
      <c r="EQI92" s="888"/>
      <c r="EQJ92" s="888"/>
      <c r="EQK92" s="888"/>
      <c r="EQL92" s="888"/>
      <c r="EQM92" s="888"/>
      <c r="EQN92" s="888"/>
      <c r="EQO92" s="888"/>
      <c r="EQP92" s="888"/>
      <c r="EQQ92" s="888"/>
      <c r="EQR92" s="888"/>
      <c r="EQS92" s="888"/>
      <c r="EQT92" s="888"/>
      <c r="EQU92" s="888"/>
      <c r="EQV92" s="888"/>
      <c r="EQW92" s="888"/>
      <c r="EQX92" s="888"/>
      <c r="EQY92" s="888"/>
      <c r="EQZ92" s="888"/>
      <c r="ERA92" s="888"/>
      <c r="ERB92" s="888"/>
      <c r="ERC92" s="888"/>
      <c r="ERD92" s="888"/>
      <c r="ERE92" s="888"/>
      <c r="ERF92" s="888"/>
      <c r="ERG92" s="888"/>
      <c r="ERH92" s="888"/>
      <c r="ERI92" s="888"/>
      <c r="ERJ92" s="888"/>
      <c r="ERK92" s="888"/>
      <c r="ERL92" s="888"/>
      <c r="ERM92" s="888"/>
      <c r="ERN92" s="888"/>
      <c r="ERO92" s="888"/>
      <c r="ERP92" s="888"/>
      <c r="ERQ92" s="888"/>
      <c r="ERR92" s="888"/>
      <c r="ERS92" s="888"/>
      <c r="ERT92" s="888"/>
      <c r="ERU92" s="888"/>
      <c r="ERV92" s="888"/>
      <c r="ERW92" s="888"/>
      <c r="ERX92" s="888"/>
      <c r="ERY92" s="888"/>
      <c r="ERZ92" s="888"/>
      <c r="ESA92" s="888"/>
      <c r="ESB92" s="888"/>
      <c r="ESC92" s="888"/>
      <c r="ESD92" s="888"/>
      <c r="ESE92" s="888"/>
      <c r="ESF92" s="888"/>
      <c r="ESG92" s="888"/>
      <c r="ESH92" s="888"/>
      <c r="ESI92" s="888"/>
      <c r="ESJ92" s="888"/>
      <c r="ESK92" s="888"/>
      <c r="ESL92" s="888"/>
      <c r="ESM92" s="888"/>
      <c r="ESN92" s="888"/>
      <c r="ESO92" s="888"/>
      <c r="ESP92" s="888"/>
      <c r="ESQ92" s="888"/>
      <c r="ESR92" s="888"/>
      <c r="ESS92" s="888"/>
      <c r="EST92" s="888"/>
      <c r="ESU92" s="888"/>
      <c r="ESV92" s="888"/>
      <c r="ESW92" s="888"/>
      <c r="ESX92" s="888"/>
      <c r="ESY92" s="888"/>
      <c r="ESZ92" s="888"/>
      <c r="ETA92" s="888"/>
      <c r="ETB92" s="888"/>
      <c r="ETC92" s="888"/>
      <c r="ETD92" s="888"/>
      <c r="ETE92" s="888"/>
      <c r="ETF92" s="888"/>
      <c r="ETG92" s="888"/>
      <c r="ETH92" s="888"/>
      <c r="ETI92" s="888"/>
      <c r="ETJ92" s="888"/>
      <c r="ETK92" s="888"/>
      <c r="ETL92" s="888"/>
      <c r="ETM92" s="888"/>
      <c r="ETN92" s="888"/>
      <c r="ETO92" s="888"/>
      <c r="ETP92" s="888"/>
      <c r="ETQ92" s="888"/>
      <c r="ETR92" s="888"/>
      <c r="ETS92" s="888"/>
      <c r="ETT92" s="888"/>
      <c r="ETU92" s="888"/>
      <c r="ETV92" s="888"/>
      <c r="ETW92" s="888"/>
      <c r="ETX92" s="888"/>
      <c r="ETY92" s="888"/>
      <c r="ETZ92" s="888"/>
      <c r="EUA92" s="888"/>
      <c r="EUB92" s="888"/>
      <c r="EUC92" s="888"/>
      <c r="EUD92" s="888"/>
      <c r="EUE92" s="888"/>
      <c r="EUF92" s="888"/>
      <c r="EUG92" s="888"/>
      <c r="EUH92" s="888"/>
      <c r="EUI92" s="888"/>
      <c r="EUJ92" s="888"/>
      <c r="EUK92" s="888"/>
      <c r="EUL92" s="888"/>
      <c r="EUM92" s="888"/>
      <c r="EUN92" s="888"/>
      <c r="EUO92" s="888"/>
      <c r="EUP92" s="888"/>
      <c r="EUQ92" s="888"/>
      <c r="EUR92" s="888"/>
      <c r="EUS92" s="888"/>
      <c r="EUT92" s="888"/>
      <c r="EUU92" s="888"/>
      <c r="EUV92" s="888"/>
      <c r="EUW92" s="888"/>
      <c r="EUX92" s="888"/>
      <c r="EUY92" s="888"/>
      <c r="EUZ92" s="888"/>
      <c r="EVA92" s="888"/>
      <c r="EVB92" s="888"/>
      <c r="EVC92" s="888"/>
      <c r="EVD92" s="888"/>
      <c r="EVE92" s="888"/>
      <c r="EVF92" s="888"/>
      <c r="EVG92" s="888"/>
      <c r="EVH92" s="888"/>
      <c r="EVI92" s="888"/>
      <c r="EVJ92" s="888"/>
      <c r="EVK92" s="888"/>
      <c r="EVL92" s="888"/>
      <c r="EVM92" s="888"/>
      <c r="EVN92" s="888"/>
      <c r="EVO92" s="888"/>
      <c r="EVP92" s="888"/>
      <c r="EVQ92" s="888"/>
      <c r="EVR92" s="888"/>
      <c r="EVS92" s="888"/>
      <c r="EVT92" s="888"/>
      <c r="EVU92" s="888"/>
      <c r="EVV92" s="888"/>
      <c r="EVW92" s="888"/>
      <c r="EVX92" s="888"/>
      <c r="EVY92" s="888"/>
      <c r="EVZ92" s="888"/>
      <c r="EWA92" s="888"/>
      <c r="EWB92" s="888"/>
      <c r="EWC92" s="888"/>
      <c r="EWD92" s="888"/>
      <c r="EWE92" s="888"/>
      <c r="EWF92" s="888"/>
      <c r="EWG92" s="888"/>
      <c r="EWH92" s="888"/>
      <c r="EWI92" s="888"/>
      <c r="EWJ92" s="888"/>
      <c r="EWK92" s="888"/>
      <c r="EWL92" s="888"/>
      <c r="EWM92" s="888"/>
      <c r="EWN92" s="888"/>
      <c r="EWO92" s="888"/>
      <c r="EWP92" s="888"/>
      <c r="EWQ92" s="888"/>
      <c r="EWR92" s="888"/>
      <c r="EWS92" s="888"/>
      <c r="EWT92" s="888"/>
      <c r="EWU92" s="888"/>
      <c r="EWV92" s="888"/>
      <c r="EWW92" s="888"/>
      <c r="EWX92" s="888"/>
      <c r="EWY92" s="888"/>
      <c r="EWZ92" s="888"/>
      <c r="EXA92" s="888"/>
      <c r="EXB92" s="888"/>
      <c r="EXC92" s="888"/>
      <c r="EXD92" s="888"/>
      <c r="EXE92" s="888"/>
      <c r="EXF92" s="888"/>
      <c r="EXG92" s="888"/>
      <c r="EXH92" s="888"/>
      <c r="EXI92" s="888"/>
      <c r="EXJ92" s="888"/>
      <c r="EXK92" s="888"/>
      <c r="EXL92" s="888"/>
      <c r="EXM92" s="888"/>
      <c r="EXN92" s="888"/>
      <c r="EXO92" s="888"/>
      <c r="EXP92" s="888"/>
      <c r="EXQ92" s="888"/>
      <c r="EXR92" s="888"/>
      <c r="EXS92" s="888"/>
      <c r="EXT92" s="888"/>
      <c r="EXU92" s="888"/>
      <c r="EXV92" s="888"/>
      <c r="EXW92" s="888"/>
      <c r="EXX92" s="888"/>
      <c r="EXY92" s="888"/>
      <c r="EXZ92" s="888"/>
      <c r="EYA92" s="888"/>
      <c r="EYB92" s="888"/>
      <c r="EYC92" s="888"/>
      <c r="EYD92" s="888"/>
      <c r="EYE92" s="888"/>
      <c r="EYF92" s="888"/>
      <c r="EYG92" s="888"/>
      <c r="EYH92" s="888"/>
      <c r="EYI92" s="888"/>
      <c r="EYJ92" s="888"/>
      <c r="EYK92" s="888"/>
      <c r="EYL92" s="888"/>
      <c r="EYM92" s="888"/>
      <c r="EYN92" s="888"/>
      <c r="EYO92" s="888"/>
      <c r="EYP92" s="888"/>
      <c r="EYQ92" s="888"/>
      <c r="EYR92" s="888"/>
      <c r="EYS92" s="888"/>
      <c r="EYT92" s="888"/>
      <c r="EYU92" s="888"/>
      <c r="EYV92" s="888"/>
      <c r="EYW92" s="888"/>
      <c r="EYX92" s="888"/>
      <c r="EYY92" s="888"/>
      <c r="EYZ92" s="888"/>
      <c r="EZA92" s="888"/>
      <c r="EZB92" s="888"/>
      <c r="EZC92" s="888"/>
      <c r="EZD92" s="888"/>
      <c r="EZE92" s="888"/>
      <c r="EZF92" s="888"/>
      <c r="EZG92" s="888"/>
      <c r="EZH92" s="888"/>
      <c r="EZI92" s="888"/>
      <c r="EZJ92" s="888"/>
      <c r="EZK92" s="888"/>
      <c r="EZL92" s="888"/>
      <c r="EZM92" s="888"/>
      <c r="EZN92" s="888"/>
      <c r="EZO92" s="888"/>
      <c r="EZP92" s="888"/>
      <c r="EZQ92" s="888"/>
      <c r="EZR92" s="888"/>
      <c r="EZS92" s="888"/>
      <c r="EZT92" s="888"/>
      <c r="EZU92" s="888"/>
      <c r="EZV92" s="888"/>
      <c r="EZW92" s="888"/>
      <c r="EZX92" s="888"/>
      <c r="EZY92" s="888"/>
      <c r="EZZ92" s="888"/>
      <c r="FAA92" s="888"/>
      <c r="FAB92" s="888"/>
      <c r="FAC92" s="888"/>
      <c r="FAD92" s="888"/>
      <c r="FAE92" s="888"/>
      <c r="FAF92" s="888"/>
      <c r="FAG92" s="888"/>
      <c r="FAH92" s="888"/>
      <c r="FAI92" s="888"/>
      <c r="FAJ92" s="888"/>
      <c r="FAK92" s="888"/>
      <c r="FAL92" s="888"/>
      <c r="FAM92" s="888"/>
      <c r="FAN92" s="888"/>
      <c r="FAO92" s="888"/>
      <c r="FAP92" s="888"/>
      <c r="FAQ92" s="888"/>
      <c r="FAR92" s="888"/>
      <c r="FAS92" s="888"/>
      <c r="FAT92" s="888"/>
      <c r="FAU92" s="888"/>
      <c r="FAV92" s="888"/>
      <c r="FAW92" s="888"/>
      <c r="FAX92" s="888"/>
      <c r="FAY92" s="888"/>
      <c r="FAZ92" s="888"/>
      <c r="FBA92" s="888"/>
      <c r="FBB92" s="888"/>
      <c r="FBC92" s="888"/>
      <c r="FBD92" s="888"/>
      <c r="FBE92" s="888"/>
      <c r="FBF92" s="888"/>
      <c r="FBG92" s="888"/>
      <c r="FBH92" s="888"/>
      <c r="FBI92" s="888"/>
      <c r="FBJ92" s="888"/>
      <c r="FBK92" s="888"/>
      <c r="FBL92" s="888"/>
      <c r="FBM92" s="888"/>
      <c r="FBN92" s="888"/>
      <c r="FBO92" s="888"/>
      <c r="FBP92" s="888"/>
      <c r="FBQ92" s="888"/>
      <c r="FBR92" s="888"/>
      <c r="FBS92" s="888"/>
      <c r="FBT92" s="888"/>
      <c r="FBU92" s="888"/>
      <c r="FBV92" s="888"/>
      <c r="FBW92" s="888"/>
      <c r="FBX92" s="888"/>
      <c r="FBY92" s="888"/>
      <c r="FBZ92" s="888"/>
      <c r="FCA92" s="888"/>
      <c r="FCB92" s="888"/>
      <c r="FCC92" s="888"/>
      <c r="FCD92" s="888"/>
      <c r="FCE92" s="888"/>
      <c r="FCF92" s="888"/>
      <c r="FCG92" s="888"/>
      <c r="FCH92" s="888"/>
      <c r="FCI92" s="888"/>
      <c r="FCJ92" s="888"/>
      <c r="FCK92" s="888"/>
      <c r="FCL92" s="888"/>
      <c r="FCM92" s="888"/>
      <c r="FCN92" s="888"/>
      <c r="FCO92" s="888"/>
      <c r="FCP92" s="888"/>
      <c r="FCQ92" s="888"/>
      <c r="FCR92" s="888"/>
      <c r="FCS92" s="888"/>
      <c r="FCT92" s="888"/>
      <c r="FCU92" s="888"/>
      <c r="FCV92" s="888"/>
      <c r="FCW92" s="888"/>
      <c r="FCX92" s="888"/>
      <c r="FCY92" s="888"/>
      <c r="FCZ92" s="888"/>
      <c r="FDA92" s="888"/>
      <c r="FDB92" s="888"/>
      <c r="FDC92" s="888"/>
      <c r="FDD92" s="888"/>
      <c r="FDE92" s="888"/>
      <c r="FDF92" s="888"/>
      <c r="FDG92" s="888"/>
      <c r="FDH92" s="888"/>
      <c r="FDI92" s="888"/>
      <c r="FDJ92" s="888"/>
      <c r="FDK92" s="888"/>
      <c r="FDL92" s="888"/>
      <c r="FDM92" s="888"/>
      <c r="FDN92" s="888"/>
      <c r="FDO92" s="888"/>
      <c r="FDP92" s="888"/>
      <c r="FDQ92" s="888"/>
      <c r="FDR92" s="888"/>
      <c r="FDS92" s="888"/>
      <c r="FDT92" s="888"/>
      <c r="FDU92" s="888"/>
      <c r="FDV92" s="888"/>
      <c r="FDW92" s="888"/>
      <c r="FDX92" s="888"/>
      <c r="FDY92" s="888"/>
      <c r="FDZ92" s="888"/>
      <c r="FEA92" s="888"/>
      <c r="FEB92" s="888"/>
      <c r="FEC92" s="888"/>
      <c r="FED92" s="888"/>
      <c r="FEE92" s="888"/>
      <c r="FEF92" s="888"/>
      <c r="FEG92" s="888"/>
      <c r="FEH92" s="888"/>
      <c r="FEI92" s="888"/>
      <c r="FEJ92" s="888"/>
      <c r="FEK92" s="888"/>
      <c r="FEL92" s="888"/>
      <c r="FEM92" s="888"/>
      <c r="FEN92" s="888"/>
      <c r="FEO92" s="888"/>
      <c r="FEP92" s="888"/>
      <c r="FEQ92" s="888"/>
      <c r="FER92" s="888"/>
      <c r="FES92" s="888"/>
      <c r="FET92" s="888"/>
      <c r="FEU92" s="888"/>
      <c r="FEV92" s="888"/>
      <c r="FEW92" s="888"/>
      <c r="FEX92" s="888"/>
      <c r="FEY92" s="888"/>
      <c r="FEZ92" s="888"/>
      <c r="FFA92" s="888"/>
      <c r="FFB92" s="888"/>
      <c r="FFC92" s="888"/>
      <c r="FFD92" s="888"/>
      <c r="FFE92" s="888"/>
      <c r="FFF92" s="888"/>
      <c r="FFG92" s="888"/>
      <c r="FFH92" s="888"/>
      <c r="FFI92" s="888"/>
      <c r="FFJ92" s="888"/>
      <c r="FFK92" s="888"/>
      <c r="FFL92" s="888"/>
      <c r="FFM92" s="888"/>
      <c r="FFN92" s="888"/>
      <c r="FFO92" s="888"/>
      <c r="FFP92" s="888"/>
      <c r="FFQ92" s="888"/>
      <c r="FFR92" s="888"/>
      <c r="FFS92" s="888"/>
      <c r="FFT92" s="888"/>
      <c r="FFU92" s="888"/>
      <c r="FFV92" s="888"/>
      <c r="FFW92" s="888"/>
      <c r="FFX92" s="888"/>
      <c r="FFY92" s="888"/>
      <c r="FFZ92" s="888"/>
      <c r="FGA92" s="888"/>
      <c r="FGB92" s="888"/>
      <c r="FGC92" s="888"/>
      <c r="FGD92" s="888"/>
      <c r="FGE92" s="888"/>
      <c r="FGF92" s="888"/>
      <c r="FGG92" s="888"/>
      <c r="FGH92" s="888"/>
      <c r="FGI92" s="888"/>
      <c r="FGJ92" s="888"/>
      <c r="FGK92" s="888"/>
      <c r="FGL92" s="888"/>
      <c r="FGM92" s="888"/>
      <c r="FGN92" s="888"/>
      <c r="FGO92" s="888"/>
      <c r="FGP92" s="888"/>
      <c r="FGQ92" s="888"/>
      <c r="FGR92" s="888"/>
      <c r="FGS92" s="888"/>
      <c r="FGT92" s="888"/>
      <c r="FGU92" s="888"/>
      <c r="FGV92" s="888"/>
      <c r="FGW92" s="888"/>
      <c r="FGX92" s="888"/>
      <c r="FGY92" s="888"/>
      <c r="FGZ92" s="888"/>
      <c r="FHA92" s="888"/>
      <c r="FHB92" s="888"/>
      <c r="FHC92" s="888"/>
      <c r="FHD92" s="888"/>
      <c r="FHE92" s="888"/>
      <c r="FHF92" s="888"/>
      <c r="FHG92" s="888"/>
      <c r="FHH92" s="888"/>
      <c r="FHI92" s="888"/>
      <c r="FHJ92" s="888"/>
      <c r="FHK92" s="888"/>
      <c r="FHL92" s="888"/>
      <c r="FHM92" s="888"/>
      <c r="FHN92" s="888"/>
      <c r="FHO92" s="888"/>
      <c r="FHP92" s="888"/>
      <c r="FHQ92" s="888"/>
      <c r="FHR92" s="888"/>
      <c r="FHS92" s="888"/>
      <c r="FHT92" s="888"/>
      <c r="FHU92" s="888"/>
      <c r="FHV92" s="888"/>
      <c r="FHW92" s="888"/>
      <c r="FHX92" s="888"/>
      <c r="FHY92" s="888"/>
      <c r="FHZ92" s="888"/>
      <c r="FIA92" s="888"/>
      <c r="FIB92" s="888"/>
      <c r="FIC92" s="888"/>
      <c r="FID92" s="888"/>
      <c r="FIE92" s="888"/>
      <c r="FIF92" s="888"/>
      <c r="FIG92" s="888"/>
      <c r="FIH92" s="888"/>
      <c r="FII92" s="888"/>
      <c r="FIJ92" s="888"/>
      <c r="FIK92" s="888"/>
      <c r="FIL92" s="888"/>
      <c r="FIM92" s="888"/>
      <c r="FIN92" s="888"/>
      <c r="FIO92" s="888"/>
      <c r="FIP92" s="888"/>
      <c r="FIQ92" s="888"/>
      <c r="FIR92" s="888"/>
      <c r="FIS92" s="888"/>
      <c r="FIT92" s="888"/>
      <c r="FIU92" s="888"/>
      <c r="FIV92" s="888"/>
      <c r="FIW92" s="888"/>
      <c r="FIX92" s="888"/>
      <c r="FIY92" s="888"/>
      <c r="FIZ92" s="888"/>
      <c r="FJA92" s="888"/>
      <c r="FJB92" s="888"/>
      <c r="FJC92" s="888"/>
      <c r="FJD92" s="888"/>
      <c r="FJE92" s="888"/>
      <c r="FJF92" s="888"/>
      <c r="FJG92" s="888"/>
      <c r="FJH92" s="888"/>
      <c r="FJI92" s="888"/>
      <c r="FJJ92" s="888"/>
      <c r="FJK92" s="888"/>
      <c r="FJL92" s="888"/>
      <c r="FJM92" s="888"/>
      <c r="FJN92" s="888"/>
      <c r="FJO92" s="888"/>
      <c r="FJP92" s="888"/>
      <c r="FJQ92" s="888"/>
      <c r="FJR92" s="888"/>
      <c r="FJS92" s="888"/>
      <c r="FJT92" s="888"/>
      <c r="FJU92" s="888"/>
      <c r="FJV92" s="888"/>
      <c r="FJW92" s="888"/>
      <c r="FJX92" s="888"/>
      <c r="FJY92" s="888"/>
      <c r="FJZ92" s="888"/>
      <c r="FKA92" s="888"/>
      <c r="FKB92" s="888"/>
      <c r="FKC92" s="888"/>
      <c r="FKD92" s="888"/>
      <c r="FKE92" s="888"/>
      <c r="FKF92" s="888"/>
      <c r="FKG92" s="888"/>
      <c r="FKH92" s="888"/>
      <c r="FKI92" s="888"/>
      <c r="FKJ92" s="888"/>
      <c r="FKK92" s="888"/>
      <c r="FKL92" s="888"/>
      <c r="FKM92" s="888"/>
      <c r="FKN92" s="888"/>
      <c r="FKO92" s="888"/>
      <c r="FKP92" s="888"/>
      <c r="FKQ92" s="888"/>
      <c r="FKR92" s="888"/>
      <c r="FKS92" s="888"/>
      <c r="FKT92" s="888"/>
      <c r="FKU92" s="888"/>
      <c r="FKV92" s="888"/>
      <c r="FKW92" s="888"/>
      <c r="FKX92" s="888"/>
      <c r="FKY92" s="888"/>
      <c r="FKZ92" s="888"/>
      <c r="FLA92" s="888"/>
      <c r="FLB92" s="888"/>
      <c r="FLC92" s="888"/>
      <c r="FLD92" s="888"/>
      <c r="FLE92" s="888"/>
      <c r="FLF92" s="888"/>
      <c r="FLG92" s="888"/>
      <c r="FLH92" s="888"/>
      <c r="FLI92" s="888"/>
      <c r="FLJ92" s="888"/>
      <c r="FLK92" s="888"/>
      <c r="FLL92" s="888"/>
      <c r="FLM92" s="888"/>
      <c r="FLN92" s="888"/>
      <c r="FLO92" s="888"/>
      <c r="FLP92" s="888"/>
      <c r="FLQ92" s="888"/>
      <c r="FLR92" s="888"/>
      <c r="FLS92" s="888"/>
      <c r="FLT92" s="888"/>
      <c r="FLU92" s="888"/>
      <c r="FLV92" s="888"/>
      <c r="FLW92" s="888"/>
      <c r="FLX92" s="888"/>
      <c r="FLY92" s="888"/>
      <c r="FLZ92" s="888"/>
      <c r="FMA92" s="888"/>
      <c r="FMB92" s="888"/>
      <c r="FMC92" s="888"/>
      <c r="FMD92" s="888"/>
      <c r="FME92" s="888"/>
      <c r="FMF92" s="888"/>
      <c r="FMG92" s="888"/>
      <c r="FMH92" s="888"/>
      <c r="FMI92" s="888"/>
      <c r="FMJ92" s="888"/>
      <c r="FMK92" s="888"/>
      <c r="FML92" s="888"/>
      <c r="FMM92" s="888"/>
      <c r="FMN92" s="888"/>
      <c r="FMO92" s="888"/>
      <c r="FMP92" s="888"/>
      <c r="FMQ92" s="888"/>
      <c r="FMR92" s="888"/>
      <c r="FMS92" s="888"/>
      <c r="FMT92" s="888"/>
      <c r="FMU92" s="888"/>
      <c r="FMV92" s="888"/>
      <c r="FMW92" s="888"/>
      <c r="FMX92" s="888"/>
      <c r="FMY92" s="888"/>
      <c r="FMZ92" s="888"/>
      <c r="FNA92" s="888"/>
      <c r="FNB92" s="888"/>
      <c r="FNC92" s="888"/>
      <c r="FND92" s="888"/>
      <c r="FNE92" s="888"/>
      <c r="FNF92" s="888"/>
      <c r="FNG92" s="888"/>
      <c r="FNH92" s="888"/>
      <c r="FNI92" s="888"/>
      <c r="FNJ92" s="888"/>
      <c r="FNK92" s="888"/>
      <c r="FNL92" s="888"/>
      <c r="FNM92" s="888"/>
      <c r="FNN92" s="888"/>
      <c r="FNO92" s="888"/>
      <c r="FNP92" s="888"/>
      <c r="FNQ92" s="888"/>
      <c r="FNR92" s="888"/>
      <c r="FNS92" s="888"/>
      <c r="FNT92" s="888"/>
      <c r="FNU92" s="888"/>
      <c r="FNV92" s="888"/>
      <c r="FNW92" s="888"/>
      <c r="FNX92" s="888"/>
      <c r="FNY92" s="888"/>
      <c r="FNZ92" s="888"/>
      <c r="FOA92" s="888"/>
      <c r="FOB92" s="888"/>
      <c r="FOC92" s="888"/>
      <c r="FOD92" s="888"/>
      <c r="FOE92" s="888"/>
      <c r="FOF92" s="888"/>
      <c r="FOG92" s="888"/>
      <c r="FOH92" s="888"/>
      <c r="FOI92" s="888"/>
      <c r="FOJ92" s="888"/>
      <c r="FOK92" s="888"/>
      <c r="FOL92" s="888"/>
      <c r="FOM92" s="888"/>
      <c r="FON92" s="888"/>
      <c r="FOO92" s="888"/>
      <c r="FOP92" s="888"/>
      <c r="FOQ92" s="888"/>
      <c r="FOR92" s="888"/>
      <c r="FOS92" s="888"/>
      <c r="FOT92" s="888"/>
      <c r="FOU92" s="888"/>
      <c r="FOV92" s="888"/>
      <c r="FOW92" s="888"/>
      <c r="FOX92" s="888"/>
      <c r="FOY92" s="888"/>
      <c r="FOZ92" s="888"/>
      <c r="FPA92" s="888"/>
      <c r="FPB92" s="888"/>
      <c r="FPC92" s="888"/>
      <c r="FPD92" s="888"/>
      <c r="FPE92" s="888"/>
      <c r="FPF92" s="888"/>
      <c r="FPG92" s="888"/>
      <c r="FPH92" s="888"/>
      <c r="FPI92" s="888"/>
      <c r="FPJ92" s="888"/>
      <c r="FPK92" s="888"/>
      <c r="FPL92" s="888"/>
      <c r="FPM92" s="888"/>
      <c r="FPN92" s="888"/>
      <c r="FPO92" s="888"/>
      <c r="FPP92" s="888"/>
      <c r="FPQ92" s="888"/>
      <c r="FPR92" s="888"/>
      <c r="FPS92" s="888"/>
      <c r="FPT92" s="888"/>
      <c r="FPU92" s="888"/>
      <c r="FPV92" s="888"/>
      <c r="FPW92" s="888"/>
      <c r="FPX92" s="888"/>
      <c r="FPY92" s="888"/>
      <c r="FPZ92" s="888"/>
      <c r="FQA92" s="888"/>
      <c r="FQB92" s="888"/>
      <c r="FQC92" s="888"/>
      <c r="FQD92" s="888"/>
      <c r="FQE92" s="888"/>
      <c r="FQF92" s="888"/>
      <c r="FQG92" s="888"/>
      <c r="FQH92" s="888"/>
      <c r="FQI92" s="888"/>
      <c r="FQJ92" s="888"/>
      <c r="FQK92" s="888"/>
      <c r="FQL92" s="888"/>
      <c r="FQM92" s="888"/>
      <c r="FQN92" s="888"/>
      <c r="FQO92" s="888"/>
      <c r="FQP92" s="888"/>
      <c r="FQQ92" s="888"/>
      <c r="FQR92" s="888"/>
      <c r="FQS92" s="888"/>
      <c r="FQT92" s="888"/>
      <c r="FQU92" s="888"/>
      <c r="FQV92" s="888"/>
      <c r="FQW92" s="888"/>
      <c r="FQX92" s="888"/>
      <c r="FQY92" s="888"/>
      <c r="FQZ92" s="888"/>
      <c r="FRA92" s="888"/>
      <c r="FRB92" s="888"/>
      <c r="FRC92" s="888"/>
      <c r="FRD92" s="888"/>
      <c r="FRE92" s="888"/>
      <c r="FRF92" s="888"/>
      <c r="FRG92" s="888"/>
      <c r="FRH92" s="888"/>
      <c r="FRI92" s="888"/>
      <c r="FRJ92" s="888"/>
      <c r="FRK92" s="888"/>
      <c r="FRL92" s="888"/>
      <c r="FRM92" s="888"/>
      <c r="FRN92" s="888"/>
      <c r="FRO92" s="888"/>
      <c r="FRP92" s="888"/>
      <c r="FRQ92" s="888"/>
      <c r="FRR92" s="888"/>
      <c r="FRS92" s="888"/>
      <c r="FRT92" s="888"/>
      <c r="FRU92" s="888"/>
      <c r="FRV92" s="888"/>
      <c r="FRW92" s="888"/>
      <c r="FRX92" s="888"/>
      <c r="FRY92" s="888"/>
      <c r="FRZ92" s="888"/>
      <c r="FSA92" s="888"/>
      <c r="FSB92" s="888"/>
      <c r="FSC92" s="888"/>
      <c r="FSD92" s="888"/>
      <c r="FSE92" s="888"/>
      <c r="FSF92" s="888"/>
      <c r="FSG92" s="888"/>
      <c r="FSH92" s="888"/>
      <c r="FSI92" s="888"/>
      <c r="FSJ92" s="888"/>
      <c r="FSK92" s="888"/>
      <c r="FSL92" s="888"/>
      <c r="FSM92" s="888"/>
      <c r="FSN92" s="888"/>
      <c r="FSO92" s="888"/>
      <c r="FSP92" s="888"/>
      <c r="FSQ92" s="888"/>
      <c r="FSR92" s="888"/>
      <c r="FSS92" s="888"/>
      <c r="FST92" s="888"/>
      <c r="FSU92" s="888"/>
      <c r="FSV92" s="888"/>
      <c r="FSW92" s="888"/>
      <c r="FSX92" s="888"/>
      <c r="FSY92" s="888"/>
      <c r="FSZ92" s="888"/>
      <c r="FTA92" s="888"/>
      <c r="FTB92" s="888"/>
      <c r="FTC92" s="888"/>
      <c r="FTD92" s="888"/>
      <c r="FTE92" s="888"/>
      <c r="FTF92" s="888"/>
      <c r="FTG92" s="888"/>
      <c r="FTH92" s="888"/>
      <c r="FTI92" s="888"/>
      <c r="FTJ92" s="888"/>
      <c r="FTK92" s="888"/>
      <c r="FTL92" s="888"/>
      <c r="FTM92" s="888"/>
      <c r="FTN92" s="888"/>
      <c r="FTO92" s="888"/>
      <c r="FTP92" s="888"/>
      <c r="FTQ92" s="888"/>
      <c r="FTR92" s="888"/>
      <c r="FTS92" s="888"/>
      <c r="FTT92" s="888"/>
      <c r="FTU92" s="888"/>
      <c r="FTV92" s="888"/>
      <c r="FTW92" s="888"/>
      <c r="FTX92" s="888"/>
      <c r="FTY92" s="888"/>
      <c r="FTZ92" s="888"/>
      <c r="FUA92" s="888"/>
      <c r="FUB92" s="888"/>
      <c r="FUC92" s="888"/>
      <c r="FUD92" s="888"/>
      <c r="FUE92" s="888"/>
      <c r="FUF92" s="888"/>
      <c r="FUG92" s="888"/>
      <c r="FUH92" s="888"/>
      <c r="FUI92" s="888"/>
      <c r="FUJ92" s="888"/>
      <c r="FUK92" s="888"/>
      <c r="FUL92" s="888"/>
      <c r="FUM92" s="888"/>
      <c r="FUN92" s="888"/>
      <c r="FUO92" s="888"/>
      <c r="FUP92" s="888"/>
      <c r="FUQ92" s="888"/>
      <c r="FUR92" s="888"/>
      <c r="FUS92" s="888"/>
      <c r="FUT92" s="888"/>
      <c r="FUU92" s="888"/>
      <c r="FUV92" s="888"/>
      <c r="FUW92" s="888"/>
      <c r="FUX92" s="888"/>
      <c r="FUY92" s="888"/>
      <c r="FUZ92" s="888"/>
      <c r="FVA92" s="888"/>
      <c r="FVB92" s="888"/>
      <c r="FVC92" s="888"/>
      <c r="FVD92" s="888"/>
      <c r="FVE92" s="888"/>
      <c r="FVF92" s="888"/>
      <c r="FVG92" s="888"/>
      <c r="FVH92" s="888"/>
      <c r="FVI92" s="888"/>
      <c r="FVJ92" s="888"/>
      <c r="FVK92" s="888"/>
      <c r="FVL92" s="888"/>
      <c r="FVM92" s="888"/>
      <c r="FVN92" s="888"/>
      <c r="FVO92" s="888"/>
      <c r="FVP92" s="888"/>
      <c r="FVQ92" s="888"/>
      <c r="FVR92" s="888"/>
      <c r="FVS92" s="888"/>
      <c r="FVT92" s="888"/>
      <c r="FVU92" s="888"/>
      <c r="FVV92" s="888"/>
      <c r="FVW92" s="888"/>
      <c r="FVX92" s="888"/>
      <c r="FVY92" s="888"/>
      <c r="FVZ92" s="888"/>
      <c r="FWA92" s="888"/>
      <c r="FWB92" s="888"/>
      <c r="FWC92" s="888"/>
      <c r="FWD92" s="888"/>
      <c r="FWE92" s="888"/>
      <c r="FWF92" s="888"/>
      <c r="FWG92" s="888"/>
      <c r="FWH92" s="888"/>
      <c r="FWI92" s="888"/>
      <c r="FWJ92" s="888"/>
      <c r="FWK92" s="888"/>
      <c r="FWL92" s="888"/>
      <c r="FWM92" s="888"/>
      <c r="FWN92" s="888"/>
      <c r="FWO92" s="888"/>
      <c r="FWP92" s="888"/>
      <c r="FWQ92" s="888"/>
      <c r="FWR92" s="888"/>
      <c r="FWS92" s="888"/>
      <c r="FWT92" s="888"/>
      <c r="FWU92" s="888"/>
      <c r="FWV92" s="888"/>
      <c r="FWW92" s="888"/>
      <c r="FWX92" s="888"/>
      <c r="FWY92" s="888"/>
      <c r="FWZ92" s="888"/>
      <c r="FXA92" s="888"/>
      <c r="FXB92" s="888"/>
      <c r="FXC92" s="888"/>
      <c r="FXD92" s="888"/>
      <c r="FXE92" s="888"/>
      <c r="FXF92" s="888"/>
      <c r="FXG92" s="888"/>
      <c r="FXH92" s="888"/>
      <c r="FXI92" s="888"/>
      <c r="FXJ92" s="888"/>
      <c r="FXK92" s="888"/>
      <c r="FXL92" s="888"/>
      <c r="FXM92" s="888"/>
      <c r="FXN92" s="888"/>
      <c r="FXO92" s="888"/>
      <c r="FXP92" s="888"/>
      <c r="FXQ92" s="888"/>
      <c r="FXR92" s="888"/>
      <c r="FXS92" s="888"/>
      <c r="FXT92" s="888"/>
      <c r="FXU92" s="888"/>
      <c r="FXV92" s="888"/>
      <c r="FXW92" s="888"/>
      <c r="FXX92" s="888"/>
      <c r="FXY92" s="888"/>
      <c r="FXZ92" s="888"/>
      <c r="FYA92" s="888"/>
      <c r="FYB92" s="888"/>
      <c r="FYC92" s="888"/>
      <c r="FYD92" s="888"/>
      <c r="FYE92" s="888"/>
      <c r="FYF92" s="888"/>
      <c r="FYG92" s="888"/>
      <c r="FYH92" s="888"/>
      <c r="FYI92" s="888"/>
      <c r="FYJ92" s="888"/>
      <c r="FYK92" s="888"/>
      <c r="FYL92" s="888"/>
      <c r="FYM92" s="888"/>
      <c r="FYN92" s="888"/>
      <c r="FYO92" s="888"/>
      <c r="FYP92" s="888"/>
      <c r="FYQ92" s="888"/>
      <c r="FYR92" s="888"/>
      <c r="FYS92" s="888"/>
      <c r="FYT92" s="888"/>
      <c r="FYU92" s="888"/>
      <c r="FYV92" s="888"/>
      <c r="FYW92" s="888"/>
      <c r="FYX92" s="888"/>
      <c r="FYY92" s="888"/>
      <c r="FYZ92" s="888"/>
      <c r="FZA92" s="888"/>
      <c r="FZB92" s="888"/>
      <c r="FZC92" s="888"/>
      <c r="FZD92" s="888"/>
      <c r="FZE92" s="888"/>
      <c r="FZF92" s="888"/>
      <c r="FZG92" s="888"/>
      <c r="FZH92" s="888"/>
      <c r="FZI92" s="888"/>
      <c r="FZJ92" s="888"/>
      <c r="FZK92" s="888"/>
      <c r="FZL92" s="888"/>
      <c r="FZM92" s="888"/>
      <c r="FZN92" s="888"/>
      <c r="FZO92" s="888"/>
      <c r="FZP92" s="888"/>
      <c r="FZQ92" s="888"/>
      <c r="FZR92" s="888"/>
      <c r="FZS92" s="888"/>
      <c r="FZT92" s="888"/>
      <c r="FZU92" s="888"/>
      <c r="FZV92" s="888"/>
      <c r="FZW92" s="888"/>
      <c r="FZX92" s="888"/>
      <c r="FZY92" s="888"/>
      <c r="FZZ92" s="888"/>
      <c r="GAA92" s="888"/>
      <c r="GAB92" s="888"/>
      <c r="GAC92" s="888"/>
      <c r="GAD92" s="888"/>
      <c r="GAE92" s="888"/>
      <c r="GAF92" s="888"/>
      <c r="GAG92" s="888"/>
      <c r="GAH92" s="888"/>
      <c r="GAI92" s="888"/>
      <c r="GAJ92" s="888"/>
      <c r="GAK92" s="888"/>
      <c r="GAL92" s="888"/>
      <c r="GAM92" s="888"/>
      <c r="GAN92" s="888"/>
      <c r="GAO92" s="888"/>
      <c r="GAP92" s="888"/>
      <c r="GAQ92" s="888"/>
      <c r="GAR92" s="888"/>
      <c r="GAS92" s="888"/>
      <c r="GAT92" s="888"/>
      <c r="GAU92" s="888"/>
      <c r="GAV92" s="888"/>
      <c r="GAW92" s="888"/>
      <c r="GAX92" s="888"/>
      <c r="GAY92" s="888"/>
      <c r="GAZ92" s="888"/>
      <c r="GBA92" s="888"/>
      <c r="GBB92" s="888"/>
      <c r="GBC92" s="888"/>
      <c r="GBD92" s="888"/>
      <c r="GBE92" s="888"/>
      <c r="GBF92" s="888"/>
      <c r="GBG92" s="888"/>
      <c r="GBH92" s="888"/>
      <c r="GBI92" s="888"/>
      <c r="GBJ92" s="888"/>
      <c r="GBK92" s="888"/>
      <c r="GBL92" s="888"/>
      <c r="GBM92" s="888"/>
      <c r="GBN92" s="888"/>
      <c r="GBO92" s="888"/>
      <c r="GBP92" s="888"/>
      <c r="GBQ92" s="888"/>
      <c r="GBR92" s="888"/>
      <c r="GBS92" s="888"/>
      <c r="GBT92" s="888"/>
      <c r="GBU92" s="888"/>
      <c r="GBV92" s="888"/>
      <c r="GBW92" s="888"/>
      <c r="GBX92" s="888"/>
      <c r="GBY92" s="888"/>
      <c r="GBZ92" s="888"/>
      <c r="GCA92" s="888"/>
      <c r="GCB92" s="888"/>
      <c r="GCC92" s="888"/>
      <c r="GCD92" s="888"/>
      <c r="GCE92" s="888"/>
      <c r="GCF92" s="888"/>
      <c r="GCG92" s="888"/>
      <c r="GCH92" s="888"/>
      <c r="GCI92" s="888"/>
      <c r="GCJ92" s="888"/>
      <c r="GCK92" s="888"/>
      <c r="GCL92" s="888"/>
      <c r="GCM92" s="888"/>
      <c r="GCN92" s="888"/>
      <c r="GCO92" s="888"/>
      <c r="GCP92" s="888"/>
      <c r="GCQ92" s="888"/>
      <c r="GCR92" s="888"/>
      <c r="GCS92" s="888"/>
      <c r="GCT92" s="888"/>
      <c r="GCU92" s="888"/>
      <c r="GCV92" s="888"/>
      <c r="GCW92" s="888"/>
      <c r="GCX92" s="888"/>
      <c r="GCY92" s="888"/>
      <c r="GCZ92" s="888"/>
      <c r="GDA92" s="888"/>
      <c r="GDB92" s="888"/>
      <c r="GDC92" s="888"/>
      <c r="GDD92" s="888"/>
      <c r="GDE92" s="888"/>
      <c r="GDF92" s="888"/>
      <c r="GDG92" s="888"/>
      <c r="GDH92" s="888"/>
      <c r="GDI92" s="888"/>
      <c r="GDJ92" s="888"/>
      <c r="GDK92" s="888"/>
      <c r="GDL92" s="888"/>
      <c r="GDM92" s="888"/>
      <c r="GDN92" s="888"/>
      <c r="GDO92" s="888"/>
      <c r="GDP92" s="888"/>
      <c r="GDQ92" s="888"/>
      <c r="GDR92" s="888"/>
      <c r="GDS92" s="888"/>
      <c r="GDT92" s="888"/>
      <c r="GDU92" s="888"/>
      <c r="GDV92" s="888"/>
      <c r="GDW92" s="888"/>
      <c r="GDX92" s="888"/>
      <c r="GDY92" s="888"/>
      <c r="GDZ92" s="888"/>
      <c r="GEA92" s="888"/>
      <c r="GEB92" s="888"/>
      <c r="GEC92" s="888"/>
      <c r="GED92" s="888"/>
      <c r="GEE92" s="888"/>
      <c r="GEF92" s="888"/>
      <c r="GEG92" s="888"/>
      <c r="GEH92" s="888"/>
      <c r="GEI92" s="888"/>
      <c r="GEJ92" s="888"/>
      <c r="GEK92" s="888"/>
      <c r="GEL92" s="888"/>
      <c r="GEM92" s="888"/>
      <c r="GEN92" s="888"/>
      <c r="GEO92" s="888"/>
      <c r="GEP92" s="888"/>
      <c r="GEQ92" s="888"/>
      <c r="GER92" s="888"/>
      <c r="GES92" s="888"/>
      <c r="GET92" s="888"/>
      <c r="GEU92" s="888"/>
      <c r="GEV92" s="888"/>
      <c r="GEW92" s="888"/>
      <c r="GEX92" s="888"/>
      <c r="GEY92" s="888"/>
      <c r="GEZ92" s="888"/>
      <c r="GFA92" s="888"/>
      <c r="GFB92" s="888"/>
      <c r="GFC92" s="888"/>
      <c r="GFD92" s="888"/>
      <c r="GFE92" s="888"/>
      <c r="GFF92" s="888"/>
      <c r="GFG92" s="888"/>
      <c r="GFH92" s="888"/>
      <c r="GFI92" s="888"/>
      <c r="GFJ92" s="888"/>
      <c r="GFK92" s="888"/>
      <c r="GFL92" s="888"/>
      <c r="GFM92" s="888"/>
      <c r="GFN92" s="888"/>
      <c r="GFO92" s="888"/>
      <c r="GFP92" s="888"/>
      <c r="GFQ92" s="888"/>
      <c r="GFR92" s="888"/>
      <c r="GFS92" s="888"/>
      <c r="GFT92" s="888"/>
      <c r="GFU92" s="888"/>
      <c r="GFV92" s="888"/>
      <c r="GFW92" s="888"/>
      <c r="GFX92" s="888"/>
      <c r="GFY92" s="888"/>
      <c r="GFZ92" s="888"/>
      <c r="GGA92" s="888"/>
      <c r="GGB92" s="888"/>
      <c r="GGC92" s="888"/>
      <c r="GGD92" s="888"/>
      <c r="GGE92" s="888"/>
      <c r="GGF92" s="888"/>
      <c r="GGG92" s="888"/>
      <c r="GGH92" s="888"/>
      <c r="GGI92" s="888"/>
      <c r="GGJ92" s="888"/>
      <c r="GGK92" s="888"/>
      <c r="GGL92" s="888"/>
      <c r="GGM92" s="888"/>
      <c r="GGN92" s="888"/>
      <c r="GGO92" s="888"/>
      <c r="GGP92" s="888"/>
      <c r="GGQ92" s="888"/>
      <c r="GGR92" s="888"/>
      <c r="GGS92" s="888"/>
      <c r="GGT92" s="888"/>
      <c r="GGU92" s="888"/>
      <c r="GGV92" s="888"/>
      <c r="GGW92" s="888"/>
      <c r="GGX92" s="888"/>
      <c r="GGY92" s="888"/>
      <c r="GGZ92" s="888"/>
      <c r="GHA92" s="888"/>
      <c r="GHB92" s="888"/>
      <c r="GHC92" s="888"/>
      <c r="GHD92" s="888"/>
      <c r="GHE92" s="888"/>
      <c r="GHF92" s="888"/>
      <c r="GHG92" s="888"/>
      <c r="GHH92" s="888"/>
      <c r="GHI92" s="888"/>
      <c r="GHJ92" s="888"/>
      <c r="GHK92" s="888"/>
      <c r="GHL92" s="888"/>
      <c r="GHM92" s="888"/>
      <c r="GHN92" s="888"/>
      <c r="GHO92" s="888"/>
      <c r="GHP92" s="888"/>
      <c r="GHQ92" s="888"/>
      <c r="GHR92" s="888"/>
      <c r="GHS92" s="888"/>
      <c r="GHT92" s="888"/>
      <c r="GHU92" s="888"/>
      <c r="GHV92" s="888"/>
      <c r="GHW92" s="888"/>
      <c r="GHX92" s="888"/>
      <c r="GHY92" s="888"/>
      <c r="GHZ92" s="888"/>
      <c r="GIA92" s="888"/>
      <c r="GIB92" s="888"/>
      <c r="GIC92" s="888"/>
      <c r="GID92" s="888"/>
      <c r="GIE92" s="888"/>
      <c r="GIF92" s="888"/>
      <c r="GIG92" s="888"/>
      <c r="GIH92" s="888"/>
      <c r="GII92" s="888"/>
      <c r="GIJ92" s="888"/>
      <c r="GIK92" s="888"/>
      <c r="GIL92" s="888"/>
      <c r="GIM92" s="888"/>
      <c r="GIN92" s="888"/>
      <c r="GIO92" s="888"/>
      <c r="GIP92" s="888"/>
      <c r="GIQ92" s="888"/>
      <c r="GIR92" s="888"/>
      <c r="GIS92" s="888"/>
      <c r="GIT92" s="888"/>
      <c r="GIU92" s="888"/>
      <c r="GIV92" s="888"/>
      <c r="GIW92" s="888"/>
      <c r="GIX92" s="888"/>
      <c r="GIY92" s="888"/>
      <c r="GIZ92" s="888"/>
      <c r="GJA92" s="888"/>
      <c r="GJB92" s="888"/>
      <c r="GJC92" s="888"/>
      <c r="GJD92" s="888"/>
      <c r="GJE92" s="888"/>
      <c r="GJF92" s="888"/>
      <c r="GJG92" s="888"/>
      <c r="GJH92" s="888"/>
      <c r="GJI92" s="888"/>
      <c r="GJJ92" s="888"/>
      <c r="GJK92" s="888"/>
      <c r="GJL92" s="888"/>
      <c r="GJM92" s="888"/>
      <c r="GJN92" s="888"/>
      <c r="GJO92" s="888"/>
      <c r="GJP92" s="888"/>
      <c r="GJQ92" s="888"/>
      <c r="GJR92" s="888"/>
      <c r="GJS92" s="888"/>
      <c r="GJT92" s="888"/>
      <c r="GJU92" s="888"/>
      <c r="GJV92" s="888"/>
      <c r="GJW92" s="888"/>
      <c r="GJX92" s="888"/>
      <c r="GJY92" s="888"/>
      <c r="GJZ92" s="888"/>
      <c r="GKA92" s="888"/>
      <c r="GKB92" s="888"/>
      <c r="GKC92" s="888"/>
      <c r="GKD92" s="888"/>
      <c r="GKE92" s="888"/>
      <c r="GKF92" s="888"/>
      <c r="GKG92" s="888"/>
      <c r="GKH92" s="888"/>
      <c r="GKI92" s="888"/>
      <c r="GKJ92" s="888"/>
      <c r="GKK92" s="888"/>
      <c r="GKL92" s="888"/>
      <c r="GKM92" s="888"/>
      <c r="GKN92" s="888"/>
      <c r="GKO92" s="888"/>
      <c r="GKP92" s="888"/>
      <c r="GKQ92" s="888"/>
      <c r="GKR92" s="888"/>
      <c r="GKS92" s="888"/>
      <c r="GKT92" s="888"/>
      <c r="GKU92" s="888"/>
      <c r="GKV92" s="888"/>
      <c r="GKW92" s="888"/>
      <c r="GKX92" s="888"/>
      <c r="GKY92" s="888"/>
      <c r="GKZ92" s="888"/>
      <c r="GLA92" s="888"/>
      <c r="GLB92" s="888"/>
      <c r="GLC92" s="888"/>
      <c r="GLD92" s="888"/>
      <c r="GLE92" s="888"/>
      <c r="GLF92" s="888"/>
      <c r="GLG92" s="888"/>
      <c r="GLH92" s="888"/>
      <c r="GLI92" s="888"/>
      <c r="GLJ92" s="888"/>
      <c r="GLK92" s="888"/>
      <c r="GLL92" s="888"/>
      <c r="GLM92" s="888"/>
      <c r="GLN92" s="888"/>
      <c r="GLO92" s="888"/>
      <c r="GLP92" s="888"/>
      <c r="GLQ92" s="888"/>
      <c r="GLR92" s="888"/>
      <c r="GLS92" s="888"/>
      <c r="GLT92" s="888"/>
      <c r="GLU92" s="888"/>
      <c r="GLV92" s="888"/>
      <c r="GLW92" s="888"/>
      <c r="GLX92" s="888"/>
      <c r="GLY92" s="888"/>
      <c r="GLZ92" s="888"/>
      <c r="GMA92" s="888"/>
      <c r="GMB92" s="888"/>
      <c r="GMC92" s="888"/>
      <c r="GMD92" s="888"/>
      <c r="GME92" s="888"/>
      <c r="GMF92" s="888"/>
      <c r="GMG92" s="888"/>
      <c r="GMH92" s="888"/>
      <c r="GMI92" s="888"/>
      <c r="GMJ92" s="888"/>
      <c r="GMK92" s="888"/>
      <c r="GML92" s="888"/>
      <c r="GMM92" s="888"/>
      <c r="GMN92" s="888"/>
      <c r="GMO92" s="888"/>
      <c r="GMP92" s="888"/>
      <c r="GMQ92" s="888"/>
      <c r="GMR92" s="888"/>
      <c r="GMS92" s="888"/>
      <c r="GMT92" s="888"/>
      <c r="GMU92" s="888"/>
      <c r="GMV92" s="888"/>
      <c r="GMW92" s="888"/>
      <c r="GMX92" s="888"/>
      <c r="GMY92" s="888"/>
      <c r="GMZ92" s="888"/>
      <c r="GNA92" s="888"/>
      <c r="GNB92" s="888"/>
      <c r="GNC92" s="888"/>
      <c r="GND92" s="888"/>
      <c r="GNE92" s="888"/>
      <c r="GNF92" s="888"/>
      <c r="GNG92" s="888"/>
      <c r="GNH92" s="888"/>
      <c r="GNI92" s="888"/>
      <c r="GNJ92" s="888"/>
      <c r="GNK92" s="888"/>
      <c r="GNL92" s="888"/>
      <c r="GNM92" s="888"/>
      <c r="GNN92" s="888"/>
      <c r="GNO92" s="888"/>
      <c r="GNP92" s="888"/>
      <c r="GNQ92" s="888"/>
      <c r="GNR92" s="888"/>
      <c r="GNS92" s="888"/>
      <c r="GNT92" s="888"/>
      <c r="GNU92" s="888"/>
      <c r="GNV92" s="888"/>
      <c r="GNW92" s="888"/>
      <c r="GNX92" s="888"/>
      <c r="GNY92" s="888"/>
      <c r="GNZ92" s="888"/>
      <c r="GOA92" s="888"/>
      <c r="GOB92" s="888"/>
      <c r="GOC92" s="888"/>
      <c r="GOD92" s="888"/>
      <c r="GOE92" s="888"/>
      <c r="GOF92" s="888"/>
      <c r="GOG92" s="888"/>
      <c r="GOH92" s="888"/>
      <c r="GOI92" s="888"/>
      <c r="GOJ92" s="888"/>
      <c r="GOK92" s="888"/>
      <c r="GOL92" s="888"/>
      <c r="GOM92" s="888"/>
      <c r="GON92" s="888"/>
      <c r="GOO92" s="888"/>
      <c r="GOP92" s="888"/>
      <c r="GOQ92" s="888"/>
      <c r="GOR92" s="888"/>
      <c r="GOS92" s="888"/>
      <c r="GOT92" s="888"/>
      <c r="GOU92" s="888"/>
      <c r="GOV92" s="888"/>
      <c r="GOW92" s="888"/>
      <c r="GOX92" s="888"/>
      <c r="GOY92" s="888"/>
      <c r="GOZ92" s="888"/>
      <c r="GPA92" s="888"/>
      <c r="GPB92" s="888"/>
      <c r="GPC92" s="888"/>
      <c r="GPD92" s="888"/>
      <c r="GPE92" s="888"/>
      <c r="GPF92" s="888"/>
      <c r="GPG92" s="888"/>
      <c r="GPH92" s="888"/>
      <c r="GPI92" s="888"/>
      <c r="GPJ92" s="888"/>
      <c r="GPK92" s="888"/>
      <c r="GPL92" s="888"/>
      <c r="GPM92" s="888"/>
      <c r="GPN92" s="888"/>
      <c r="GPO92" s="888"/>
      <c r="GPP92" s="888"/>
      <c r="GPQ92" s="888"/>
      <c r="GPR92" s="888"/>
      <c r="GPS92" s="888"/>
      <c r="GPT92" s="888"/>
      <c r="GPU92" s="888"/>
      <c r="GPV92" s="888"/>
      <c r="GPW92" s="888"/>
      <c r="GPX92" s="888"/>
      <c r="GPY92" s="888"/>
      <c r="GPZ92" s="888"/>
      <c r="GQA92" s="888"/>
      <c r="GQB92" s="888"/>
      <c r="GQC92" s="888"/>
      <c r="GQD92" s="888"/>
      <c r="GQE92" s="888"/>
      <c r="GQF92" s="888"/>
      <c r="GQG92" s="888"/>
      <c r="GQH92" s="888"/>
      <c r="GQI92" s="888"/>
      <c r="GQJ92" s="888"/>
      <c r="GQK92" s="888"/>
      <c r="GQL92" s="888"/>
      <c r="GQM92" s="888"/>
      <c r="GQN92" s="888"/>
      <c r="GQO92" s="888"/>
      <c r="GQP92" s="888"/>
      <c r="GQQ92" s="888"/>
      <c r="GQR92" s="888"/>
      <c r="GQS92" s="888"/>
      <c r="GQT92" s="888"/>
      <c r="GQU92" s="888"/>
      <c r="GQV92" s="888"/>
      <c r="GQW92" s="888"/>
      <c r="GQX92" s="888"/>
      <c r="GQY92" s="888"/>
      <c r="GQZ92" s="888"/>
      <c r="GRA92" s="888"/>
      <c r="GRB92" s="888"/>
      <c r="GRC92" s="888"/>
      <c r="GRD92" s="888"/>
      <c r="GRE92" s="888"/>
      <c r="GRF92" s="888"/>
      <c r="GRG92" s="888"/>
      <c r="GRH92" s="888"/>
      <c r="GRI92" s="888"/>
      <c r="GRJ92" s="888"/>
      <c r="GRK92" s="888"/>
      <c r="GRL92" s="888"/>
      <c r="GRM92" s="888"/>
      <c r="GRN92" s="888"/>
      <c r="GRO92" s="888"/>
      <c r="GRP92" s="888"/>
      <c r="GRQ92" s="888"/>
      <c r="GRR92" s="888"/>
      <c r="GRS92" s="888"/>
      <c r="GRT92" s="888"/>
      <c r="GRU92" s="888"/>
      <c r="GRV92" s="888"/>
      <c r="GRW92" s="888"/>
      <c r="GRX92" s="888"/>
      <c r="GRY92" s="888"/>
      <c r="GRZ92" s="888"/>
      <c r="GSA92" s="888"/>
      <c r="GSB92" s="888"/>
      <c r="GSC92" s="888"/>
      <c r="GSD92" s="888"/>
      <c r="GSE92" s="888"/>
      <c r="GSF92" s="888"/>
      <c r="GSG92" s="888"/>
      <c r="GSH92" s="888"/>
      <c r="GSI92" s="888"/>
      <c r="GSJ92" s="888"/>
      <c r="GSK92" s="888"/>
      <c r="GSL92" s="888"/>
      <c r="GSM92" s="888"/>
      <c r="GSN92" s="888"/>
      <c r="GSO92" s="888"/>
      <c r="GSP92" s="888"/>
      <c r="GSQ92" s="888"/>
      <c r="GSR92" s="888"/>
      <c r="GSS92" s="888"/>
      <c r="GST92" s="888"/>
      <c r="GSU92" s="888"/>
      <c r="GSV92" s="888"/>
      <c r="GSW92" s="888"/>
      <c r="GSX92" s="888"/>
      <c r="GSY92" s="888"/>
      <c r="GSZ92" s="888"/>
      <c r="GTA92" s="888"/>
      <c r="GTB92" s="888"/>
      <c r="GTC92" s="888"/>
      <c r="GTD92" s="888"/>
      <c r="GTE92" s="888"/>
      <c r="GTF92" s="888"/>
      <c r="GTG92" s="888"/>
      <c r="GTH92" s="888"/>
      <c r="GTI92" s="888"/>
      <c r="GTJ92" s="888"/>
      <c r="GTK92" s="888"/>
      <c r="GTL92" s="888"/>
      <c r="GTM92" s="888"/>
      <c r="GTN92" s="888"/>
      <c r="GTO92" s="888"/>
      <c r="GTP92" s="888"/>
      <c r="GTQ92" s="888"/>
      <c r="GTR92" s="888"/>
      <c r="GTS92" s="888"/>
      <c r="GTT92" s="888"/>
      <c r="GTU92" s="888"/>
      <c r="GTV92" s="888"/>
      <c r="GTW92" s="888"/>
      <c r="GTX92" s="888"/>
      <c r="GTY92" s="888"/>
      <c r="GTZ92" s="888"/>
      <c r="GUA92" s="888"/>
      <c r="GUB92" s="888"/>
      <c r="GUC92" s="888"/>
      <c r="GUD92" s="888"/>
      <c r="GUE92" s="888"/>
      <c r="GUF92" s="888"/>
      <c r="GUG92" s="888"/>
      <c r="GUH92" s="888"/>
      <c r="GUI92" s="888"/>
      <c r="GUJ92" s="888"/>
      <c r="GUK92" s="888"/>
      <c r="GUL92" s="888"/>
      <c r="GUM92" s="888"/>
      <c r="GUN92" s="888"/>
      <c r="GUO92" s="888"/>
      <c r="GUP92" s="888"/>
      <c r="GUQ92" s="888"/>
      <c r="GUR92" s="888"/>
      <c r="GUS92" s="888"/>
      <c r="GUT92" s="888"/>
      <c r="GUU92" s="888"/>
      <c r="GUV92" s="888"/>
      <c r="GUW92" s="888"/>
      <c r="GUX92" s="888"/>
      <c r="GUY92" s="888"/>
      <c r="GUZ92" s="888"/>
      <c r="GVA92" s="888"/>
      <c r="GVB92" s="888"/>
      <c r="GVC92" s="888"/>
      <c r="GVD92" s="888"/>
      <c r="GVE92" s="888"/>
      <c r="GVF92" s="888"/>
      <c r="GVG92" s="888"/>
      <c r="GVH92" s="888"/>
      <c r="GVI92" s="888"/>
      <c r="GVJ92" s="888"/>
      <c r="GVK92" s="888"/>
      <c r="GVL92" s="888"/>
      <c r="GVM92" s="888"/>
      <c r="GVN92" s="888"/>
      <c r="GVO92" s="888"/>
      <c r="GVP92" s="888"/>
      <c r="GVQ92" s="888"/>
      <c r="GVR92" s="888"/>
      <c r="GVS92" s="888"/>
      <c r="GVT92" s="888"/>
      <c r="GVU92" s="888"/>
      <c r="GVV92" s="888"/>
      <c r="GVW92" s="888"/>
      <c r="GVX92" s="888"/>
      <c r="GVY92" s="888"/>
      <c r="GVZ92" s="888"/>
      <c r="GWA92" s="888"/>
      <c r="GWB92" s="888"/>
      <c r="GWC92" s="888"/>
      <c r="GWD92" s="888"/>
      <c r="GWE92" s="888"/>
      <c r="GWF92" s="888"/>
      <c r="GWG92" s="888"/>
      <c r="GWH92" s="888"/>
      <c r="GWI92" s="888"/>
      <c r="GWJ92" s="888"/>
      <c r="GWK92" s="888"/>
      <c r="GWL92" s="888"/>
      <c r="GWM92" s="888"/>
      <c r="GWN92" s="888"/>
      <c r="GWO92" s="888"/>
      <c r="GWP92" s="888"/>
      <c r="GWQ92" s="888"/>
      <c r="GWR92" s="888"/>
      <c r="GWS92" s="888"/>
      <c r="GWT92" s="888"/>
      <c r="GWU92" s="888"/>
      <c r="GWV92" s="888"/>
      <c r="GWW92" s="888"/>
      <c r="GWX92" s="888"/>
      <c r="GWY92" s="888"/>
      <c r="GWZ92" s="888"/>
      <c r="GXA92" s="888"/>
      <c r="GXB92" s="888"/>
      <c r="GXC92" s="888"/>
      <c r="GXD92" s="888"/>
      <c r="GXE92" s="888"/>
      <c r="GXF92" s="888"/>
      <c r="GXG92" s="888"/>
      <c r="GXH92" s="888"/>
      <c r="GXI92" s="888"/>
      <c r="GXJ92" s="888"/>
      <c r="GXK92" s="888"/>
      <c r="GXL92" s="888"/>
      <c r="GXM92" s="888"/>
      <c r="GXN92" s="888"/>
      <c r="GXO92" s="888"/>
      <c r="GXP92" s="888"/>
      <c r="GXQ92" s="888"/>
      <c r="GXR92" s="888"/>
      <c r="GXS92" s="888"/>
      <c r="GXT92" s="888"/>
      <c r="GXU92" s="888"/>
      <c r="GXV92" s="888"/>
      <c r="GXW92" s="888"/>
      <c r="GXX92" s="888"/>
      <c r="GXY92" s="888"/>
      <c r="GXZ92" s="888"/>
      <c r="GYA92" s="888"/>
      <c r="GYB92" s="888"/>
      <c r="GYC92" s="888"/>
      <c r="GYD92" s="888"/>
      <c r="GYE92" s="888"/>
      <c r="GYF92" s="888"/>
      <c r="GYG92" s="888"/>
      <c r="GYH92" s="888"/>
      <c r="GYI92" s="888"/>
      <c r="GYJ92" s="888"/>
      <c r="GYK92" s="888"/>
      <c r="GYL92" s="888"/>
      <c r="GYM92" s="888"/>
      <c r="GYN92" s="888"/>
      <c r="GYO92" s="888"/>
      <c r="GYP92" s="888"/>
      <c r="GYQ92" s="888"/>
      <c r="GYR92" s="888"/>
      <c r="GYS92" s="888"/>
      <c r="GYT92" s="888"/>
      <c r="GYU92" s="888"/>
      <c r="GYV92" s="888"/>
      <c r="GYW92" s="888"/>
      <c r="GYX92" s="888"/>
      <c r="GYY92" s="888"/>
      <c r="GYZ92" s="888"/>
      <c r="GZA92" s="888"/>
      <c r="GZB92" s="888"/>
      <c r="GZC92" s="888"/>
      <c r="GZD92" s="888"/>
      <c r="GZE92" s="888"/>
      <c r="GZF92" s="888"/>
      <c r="GZG92" s="888"/>
      <c r="GZH92" s="888"/>
      <c r="GZI92" s="888"/>
      <c r="GZJ92" s="888"/>
      <c r="GZK92" s="888"/>
      <c r="GZL92" s="888"/>
      <c r="GZM92" s="888"/>
      <c r="GZN92" s="888"/>
      <c r="GZO92" s="888"/>
      <c r="GZP92" s="888"/>
      <c r="GZQ92" s="888"/>
      <c r="GZR92" s="888"/>
      <c r="GZS92" s="888"/>
      <c r="GZT92" s="888"/>
      <c r="GZU92" s="888"/>
      <c r="GZV92" s="888"/>
      <c r="GZW92" s="888"/>
      <c r="GZX92" s="888"/>
      <c r="GZY92" s="888"/>
      <c r="GZZ92" s="888"/>
      <c r="HAA92" s="888"/>
      <c r="HAB92" s="888"/>
      <c r="HAC92" s="888"/>
      <c r="HAD92" s="888"/>
      <c r="HAE92" s="888"/>
      <c r="HAF92" s="888"/>
      <c r="HAG92" s="888"/>
      <c r="HAH92" s="888"/>
      <c r="HAI92" s="888"/>
      <c r="HAJ92" s="888"/>
      <c r="HAK92" s="888"/>
      <c r="HAL92" s="888"/>
      <c r="HAM92" s="888"/>
      <c r="HAN92" s="888"/>
      <c r="HAO92" s="888"/>
      <c r="HAP92" s="888"/>
      <c r="HAQ92" s="888"/>
      <c r="HAR92" s="888"/>
      <c r="HAS92" s="888"/>
      <c r="HAT92" s="888"/>
      <c r="HAU92" s="888"/>
      <c r="HAV92" s="888"/>
      <c r="HAW92" s="888"/>
      <c r="HAX92" s="888"/>
      <c r="HAY92" s="888"/>
      <c r="HAZ92" s="888"/>
      <c r="HBA92" s="888"/>
      <c r="HBB92" s="888"/>
      <c r="HBC92" s="888"/>
      <c r="HBD92" s="888"/>
      <c r="HBE92" s="888"/>
      <c r="HBF92" s="888"/>
      <c r="HBG92" s="888"/>
      <c r="HBH92" s="888"/>
      <c r="HBI92" s="888"/>
      <c r="HBJ92" s="888"/>
      <c r="HBK92" s="888"/>
      <c r="HBL92" s="888"/>
      <c r="HBM92" s="888"/>
      <c r="HBN92" s="888"/>
      <c r="HBO92" s="888"/>
      <c r="HBP92" s="888"/>
      <c r="HBQ92" s="888"/>
      <c r="HBR92" s="888"/>
      <c r="HBS92" s="888"/>
      <c r="HBT92" s="888"/>
      <c r="HBU92" s="888"/>
      <c r="HBV92" s="888"/>
      <c r="HBW92" s="888"/>
      <c r="HBX92" s="888"/>
      <c r="HBY92" s="888"/>
      <c r="HBZ92" s="888"/>
      <c r="HCA92" s="888"/>
      <c r="HCB92" s="888"/>
      <c r="HCC92" s="888"/>
      <c r="HCD92" s="888"/>
      <c r="HCE92" s="888"/>
      <c r="HCF92" s="888"/>
      <c r="HCG92" s="888"/>
      <c r="HCH92" s="888"/>
      <c r="HCI92" s="888"/>
      <c r="HCJ92" s="888"/>
      <c r="HCK92" s="888"/>
      <c r="HCL92" s="888"/>
      <c r="HCM92" s="888"/>
      <c r="HCN92" s="888"/>
      <c r="HCO92" s="888"/>
      <c r="HCP92" s="888"/>
      <c r="HCQ92" s="888"/>
      <c r="HCR92" s="888"/>
      <c r="HCS92" s="888"/>
      <c r="HCT92" s="888"/>
      <c r="HCU92" s="888"/>
      <c r="HCV92" s="888"/>
      <c r="HCW92" s="888"/>
      <c r="HCX92" s="888"/>
      <c r="HCY92" s="888"/>
      <c r="HCZ92" s="888"/>
      <c r="HDA92" s="888"/>
      <c r="HDB92" s="888"/>
      <c r="HDC92" s="888"/>
      <c r="HDD92" s="888"/>
      <c r="HDE92" s="888"/>
      <c r="HDF92" s="888"/>
      <c r="HDG92" s="888"/>
      <c r="HDH92" s="888"/>
      <c r="HDI92" s="888"/>
      <c r="HDJ92" s="888"/>
      <c r="HDK92" s="888"/>
      <c r="HDL92" s="888"/>
      <c r="HDM92" s="888"/>
      <c r="HDN92" s="888"/>
      <c r="HDO92" s="888"/>
      <c r="HDP92" s="888"/>
      <c r="HDQ92" s="888"/>
      <c r="HDR92" s="888"/>
      <c r="HDS92" s="888"/>
      <c r="HDT92" s="888"/>
      <c r="HDU92" s="888"/>
      <c r="HDV92" s="888"/>
      <c r="HDW92" s="888"/>
      <c r="HDX92" s="888"/>
      <c r="HDY92" s="888"/>
      <c r="HDZ92" s="888"/>
      <c r="HEA92" s="888"/>
      <c r="HEB92" s="888"/>
      <c r="HEC92" s="888"/>
      <c r="HED92" s="888"/>
      <c r="HEE92" s="888"/>
      <c r="HEF92" s="888"/>
      <c r="HEG92" s="888"/>
      <c r="HEH92" s="888"/>
      <c r="HEI92" s="888"/>
      <c r="HEJ92" s="888"/>
      <c r="HEK92" s="888"/>
      <c r="HEL92" s="888"/>
      <c r="HEM92" s="888"/>
      <c r="HEN92" s="888"/>
      <c r="HEO92" s="888"/>
      <c r="HEP92" s="888"/>
      <c r="HEQ92" s="888"/>
      <c r="HER92" s="888"/>
      <c r="HES92" s="888"/>
      <c r="HET92" s="888"/>
      <c r="HEU92" s="888"/>
      <c r="HEV92" s="888"/>
      <c r="HEW92" s="888"/>
      <c r="HEX92" s="888"/>
      <c r="HEY92" s="888"/>
      <c r="HEZ92" s="888"/>
      <c r="HFA92" s="888"/>
      <c r="HFB92" s="888"/>
      <c r="HFC92" s="888"/>
      <c r="HFD92" s="888"/>
      <c r="HFE92" s="888"/>
      <c r="HFF92" s="888"/>
      <c r="HFG92" s="888"/>
      <c r="HFH92" s="888"/>
      <c r="HFI92" s="888"/>
      <c r="HFJ92" s="888"/>
      <c r="HFK92" s="888"/>
      <c r="HFL92" s="888"/>
      <c r="HFM92" s="888"/>
      <c r="HFN92" s="888"/>
      <c r="HFO92" s="888"/>
      <c r="HFP92" s="888"/>
      <c r="HFQ92" s="888"/>
      <c r="HFR92" s="888"/>
      <c r="HFS92" s="888"/>
      <c r="HFT92" s="888"/>
      <c r="HFU92" s="888"/>
      <c r="HFV92" s="888"/>
      <c r="HFW92" s="888"/>
      <c r="HFX92" s="888"/>
      <c r="HFY92" s="888"/>
      <c r="HFZ92" s="888"/>
      <c r="HGA92" s="888"/>
      <c r="HGB92" s="888"/>
      <c r="HGC92" s="888"/>
      <c r="HGD92" s="888"/>
      <c r="HGE92" s="888"/>
      <c r="HGF92" s="888"/>
      <c r="HGG92" s="888"/>
      <c r="HGH92" s="888"/>
      <c r="HGI92" s="888"/>
      <c r="HGJ92" s="888"/>
      <c r="HGK92" s="888"/>
      <c r="HGL92" s="888"/>
      <c r="HGM92" s="888"/>
      <c r="HGN92" s="888"/>
      <c r="HGO92" s="888"/>
      <c r="HGP92" s="888"/>
      <c r="HGQ92" s="888"/>
      <c r="HGR92" s="888"/>
      <c r="HGS92" s="888"/>
      <c r="HGT92" s="888"/>
      <c r="HGU92" s="888"/>
      <c r="HGV92" s="888"/>
      <c r="HGW92" s="888"/>
      <c r="HGX92" s="888"/>
      <c r="HGY92" s="888"/>
      <c r="HGZ92" s="888"/>
      <c r="HHA92" s="888"/>
      <c r="HHB92" s="888"/>
      <c r="HHC92" s="888"/>
      <c r="HHD92" s="888"/>
      <c r="HHE92" s="888"/>
      <c r="HHF92" s="888"/>
      <c r="HHG92" s="888"/>
      <c r="HHH92" s="888"/>
      <c r="HHI92" s="888"/>
      <c r="HHJ92" s="888"/>
      <c r="HHK92" s="888"/>
      <c r="HHL92" s="888"/>
      <c r="HHM92" s="888"/>
      <c r="HHN92" s="888"/>
      <c r="HHO92" s="888"/>
      <c r="HHP92" s="888"/>
      <c r="HHQ92" s="888"/>
      <c r="HHR92" s="888"/>
      <c r="HHS92" s="888"/>
      <c r="HHT92" s="888"/>
      <c r="HHU92" s="888"/>
      <c r="HHV92" s="888"/>
      <c r="HHW92" s="888"/>
      <c r="HHX92" s="888"/>
      <c r="HHY92" s="888"/>
      <c r="HHZ92" s="888"/>
      <c r="HIA92" s="888"/>
      <c r="HIB92" s="888"/>
      <c r="HIC92" s="888"/>
      <c r="HID92" s="888"/>
      <c r="HIE92" s="888"/>
      <c r="HIF92" s="888"/>
      <c r="HIG92" s="888"/>
      <c r="HIH92" s="888"/>
      <c r="HII92" s="888"/>
      <c r="HIJ92" s="888"/>
      <c r="HIK92" s="888"/>
      <c r="HIL92" s="888"/>
      <c r="HIM92" s="888"/>
      <c r="HIN92" s="888"/>
      <c r="HIO92" s="888"/>
      <c r="HIP92" s="888"/>
      <c r="HIQ92" s="888"/>
      <c r="HIR92" s="888"/>
      <c r="HIS92" s="888"/>
      <c r="HIT92" s="888"/>
      <c r="HIU92" s="888"/>
      <c r="HIV92" s="888"/>
      <c r="HIW92" s="888"/>
      <c r="HIX92" s="888"/>
      <c r="HIY92" s="888"/>
      <c r="HIZ92" s="888"/>
      <c r="HJA92" s="888"/>
      <c r="HJB92" s="888"/>
      <c r="HJC92" s="888"/>
      <c r="HJD92" s="888"/>
      <c r="HJE92" s="888"/>
      <c r="HJF92" s="888"/>
      <c r="HJG92" s="888"/>
      <c r="HJH92" s="888"/>
      <c r="HJI92" s="888"/>
      <c r="HJJ92" s="888"/>
      <c r="HJK92" s="888"/>
      <c r="HJL92" s="888"/>
      <c r="HJM92" s="888"/>
      <c r="HJN92" s="888"/>
      <c r="HJO92" s="888"/>
      <c r="HJP92" s="888"/>
      <c r="HJQ92" s="888"/>
      <c r="HJR92" s="888"/>
      <c r="HJS92" s="888"/>
      <c r="HJT92" s="888"/>
      <c r="HJU92" s="888"/>
      <c r="HJV92" s="888"/>
      <c r="HJW92" s="888"/>
      <c r="HJX92" s="888"/>
      <c r="HJY92" s="888"/>
      <c r="HJZ92" s="888"/>
      <c r="HKA92" s="888"/>
      <c r="HKB92" s="888"/>
      <c r="HKC92" s="888"/>
      <c r="HKD92" s="888"/>
      <c r="HKE92" s="888"/>
      <c r="HKF92" s="888"/>
      <c r="HKG92" s="888"/>
      <c r="HKH92" s="888"/>
      <c r="HKI92" s="888"/>
      <c r="HKJ92" s="888"/>
      <c r="HKK92" s="888"/>
      <c r="HKL92" s="888"/>
      <c r="HKM92" s="888"/>
      <c r="HKN92" s="888"/>
      <c r="HKO92" s="888"/>
      <c r="HKP92" s="888"/>
      <c r="HKQ92" s="888"/>
      <c r="HKR92" s="888"/>
      <c r="HKS92" s="888"/>
      <c r="HKT92" s="888"/>
      <c r="HKU92" s="888"/>
      <c r="HKV92" s="888"/>
      <c r="HKW92" s="888"/>
      <c r="HKX92" s="888"/>
      <c r="HKY92" s="888"/>
      <c r="HKZ92" s="888"/>
      <c r="HLA92" s="888"/>
      <c r="HLB92" s="888"/>
      <c r="HLC92" s="888"/>
      <c r="HLD92" s="888"/>
      <c r="HLE92" s="888"/>
      <c r="HLF92" s="888"/>
      <c r="HLG92" s="888"/>
      <c r="HLH92" s="888"/>
      <c r="HLI92" s="888"/>
      <c r="HLJ92" s="888"/>
      <c r="HLK92" s="888"/>
      <c r="HLL92" s="888"/>
      <c r="HLM92" s="888"/>
      <c r="HLN92" s="888"/>
      <c r="HLO92" s="888"/>
      <c r="HLP92" s="888"/>
      <c r="HLQ92" s="888"/>
      <c r="HLR92" s="888"/>
      <c r="HLS92" s="888"/>
      <c r="HLT92" s="888"/>
      <c r="HLU92" s="888"/>
      <c r="HLV92" s="888"/>
      <c r="HLW92" s="888"/>
      <c r="HLX92" s="888"/>
      <c r="HLY92" s="888"/>
      <c r="HLZ92" s="888"/>
      <c r="HMA92" s="888"/>
      <c r="HMB92" s="888"/>
      <c r="HMC92" s="888"/>
      <c r="HMD92" s="888"/>
      <c r="HME92" s="888"/>
      <c r="HMF92" s="888"/>
      <c r="HMG92" s="888"/>
      <c r="HMH92" s="888"/>
      <c r="HMI92" s="888"/>
      <c r="HMJ92" s="888"/>
      <c r="HMK92" s="888"/>
      <c r="HML92" s="888"/>
      <c r="HMM92" s="888"/>
      <c r="HMN92" s="888"/>
      <c r="HMO92" s="888"/>
      <c r="HMP92" s="888"/>
      <c r="HMQ92" s="888"/>
      <c r="HMR92" s="888"/>
      <c r="HMS92" s="888"/>
      <c r="HMT92" s="888"/>
      <c r="HMU92" s="888"/>
      <c r="HMV92" s="888"/>
      <c r="HMW92" s="888"/>
      <c r="HMX92" s="888"/>
      <c r="HMY92" s="888"/>
      <c r="HMZ92" s="888"/>
      <c r="HNA92" s="888"/>
      <c r="HNB92" s="888"/>
      <c r="HNC92" s="888"/>
      <c r="HND92" s="888"/>
      <c r="HNE92" s="888"/>
      <c r="HNF92" s="888"/>
      <c r="HNG92" s="888"/>
      <c r="HNH92" s="888"/>
      <c r="HNI92" s="888"/>
      <c r="HNJ92" s="888"/>
      <c r="HNK92" s="888"/>
      <c r="HNL92" s="888"/>
      <c r="HNM92" s="888"/>
      <c r="HNN92" s="888"/>
      <c r="HNO92" s="888"/>
      <c r="HNP92" s="888"/>
      <c r="HNQ92" s="888"/>
      <c r="HNR92" s="888"/>
      <c r="HNS92" s="888"/>
      <c r="HNT92" s="888"/>
      <c r="HNU92" s="888"/>
      <c r="HNV92" s="888"/>
      <c r="HNW92" s="888"/>
      <c r="HNX92" s="888"/>
      <c r="HNY92" s="888"/>
      <c r="HNZ92" s="888"/>
      <c r="HOA92" s="888"/>
      <c r="HOB92" s="888"/>
      <c r="HOC92" s="888"/>
      <c r="HOD92" s="888"/>
      <c r="HOE92" s="888"/>
      <c r="HOF92" s="888"/>
      <c r="HOG92" s="888"/>
      <c r="HOH92" s="888"/>
      <c r="HOI92" s="888"/>
      <c r="HOJ92" s="888"/>
      <c r="HOK92" s="888"/>
      <c r="HOL92" s="888"/>
      <c r="HOM92" s="888"/>
      <c r="HON92" s="888"/>
      <c r="HOO92" s="888"/>
      <c r="HOP92" s="888"/>
      <c r="HOQ92" s="888"/>
      <c r="HOR92" s="888"/>
      <c r="HOS92" s="888"/>
      <c r="HOT92" s="888"/>
      <c r="HOU92" s="888"/>
      <c r="HOV92" s="888"/>
      <c r="HOW92" s="888"/>
      <c r="HOX92" s="888"/>
      <c r="HOY92" s="888"/>
      <c r="HOZ92" s="888"/>
      <c r="HPA92" s="888"/>
      <c r="HPB92" s="888"/>
      <c r="HPC92" s="888"/>
      <c r="HPD92" s="888"/>
      <c r="HPE92" s="888"/>
      <c r="HPF92" s="888"/>
      <c r="HPG92" s="888"/>
      <c r="HPH92" s="888"/>
      <c r="HPI92" s="888"/>
      <c r="HPJ92" s="888"/>
      <c r="HPK92" s="888"/>
      <c r="HPL92" s="888"/>
      <c r="HPM92" s="888"/>
      <c r="HPN92" s="888"/>
      <c r="HPO92" s="888"/>
      <c r="HPP92" s="888"/>
      <c r="HPQ92" s="888"/>
      <c r="HPR92" s="888"/>
      <c r="HPS92" s="888"/>
      <c r="HPT92" s="888"/>
      <c r="HPU92" s="888"/>
      <c r="HPV92" s="888"/>
      <c r="HPW92" s="888"/>
      <c r="HPX92" s="888"/>
      <c r="HPY92" s="888"/>
      <c r="HPZ92" s="888"/>
      <c r="HQA92" s="888"/>
      <c r="HQB92" s="888"/>
      <c r="HQC92" s="888"/>
      <c r="HQD92" s="888"/>
      <c r="HQE92" s="888"/>
      <c r="HQF92" s="888"/>
      <c r="HQG92" s="888"/>
      <c r="HQH92" s="888"/>
      <c r="HQI92" s="888"/>
      <c r="HQJ92" s="888"/>
      <c r="HQK92" s="888"/>
      <c r="HQL92" s="888"/>
      <c r="HQM92" s="888"/>
      <c r="HQN92" s="888"/>
      <c r="HQO92" s="888"/>
      <c r="HQP92" s="888"/>
      <c r="HQQ92" s="888"/>
      <c r="HQR92" s="888"/>
      <c r="HQS92" s="888"/>
      <c r="HQT92" s="888"/>
      <c r="HQU92" s="888"/>
      <c r="HQV92" s="888"/>
      <c r="HQW92" s="888"/>
      <c r="HQX92" s="888"/>
      <c r="HQY92" s="888"/>
      <c r="HQZ92" s="888"/>
      <c r="HRA92" s="888"/>
      <c r="HRB92" s="888"/>
      <c r="HRC92" s="888"/>
      <c r="HRD92" s="888"/>
      <c r="HRE92" s="888"/>
      <c r="HRF92" s="888"/>
      <c r="HRG92" s="888"/>
      <c r="HRH92" s="888"/>
      <c r="HRI92" s="888"/>
      <c r="HRJ92" s="888"/>
      <c r="HRK92" s="888"/>
      <c r="HRL92" s="888"/>
      <c r="HRM92" s="888"/>
      <c r="HRN92" s="888"/>
      <c r="HRO92" s="888"/>
      <c r="HRP92" s="888"/>
      <c r="HRQ92" s="888"/>
      <c r="HRR92" s="888"/>
      <c r="HRS92" s="888"/>
      <c r="HRT92" s="888"/>
      <c r="HRU92" s="888"/>
      <c r="HRV92" s="888"/>
      <c r="HRW92" s="888"/>
      <c r="HRX92" s="888"/>
      <c r="HRY92" s="888"/>
      <c r="HRZ92" s="888"/>
      <c r="HSA92" s="888"/>
      <c r="HSB92" s="888"/>
      <c r="HSC92" s="888"/>
      <c r="HSD92" s="888"/>
      <c r="HSE92" s="888"/>
      <c r="HSF92" s="888"/>
      <c r="HSG92" s="888"/>
      <c r="HSH92" s="888"/>
      <c r="HSI92" s="888"/>
      <c r="HSJ92" s="888"/>
      <c r="HSK92" s="888"/>
      <c r="HSL92" s="888"/>
      <c r="HSM92" s="888"/>
      <c r="HSN92" s="888"/>
      <c r="HSO92" s="888"/>
      <c r="HSP92" s="888"/>
      <c r="HSQ92" s="888"/>
      <c r="HSR92" s="888"/>
      <c r="HSS92" s="888"/>
      <c r="HST92" s="888"/>
      <c r="HSU92" s="888"/>
      <c r="HSV92" s="888"/>
      <c r="HSW92" s="888"/>
      <c r="HSX92" s="888"/>
      <c r="HSY92" s="888"/>
      <c r="HSZ92" s="888"/>
      <c r="HTA92" s="888"/>
      <c r="HTB92" s="888"/>
      <c r="HTC92" s="888"/>
      <c r="HTD92" s="888"/>
      <c r="HTE92" s="888"/>
      <c r="HTF92" s="888"/>
      <c r="HTG92" s="888"/>
      <c r="HTH92" s="888"/>
      <c r="HTI92" s="888"/>
      <c r="HTJ92" s="888"/>
      <c r="HTK92" s="888"/>
      <c r="HTL92" s="888"/>
      <c r="HTM92" s="888"/>
      <c r="HTN92" s="888"/>
      <c r="HTO92" s="888"/>
      <c r="HTP92" s="888"/>
      <c r="HTQ92" s="888"/>
      <c r="HTR92" s="888"/>
      <c r="HTS92" s="888"/>
      <c r="HTT92" s="888"/>
      <c r="HTU92" s="888"/>
      <c r="HTV92" s="888"/>
      <c r="HTW92" s="888"/>
      <c r="HTX92" s="888"/>
      <c r="HTY92" s="888"/>
      <c r="HTZ92" s="888"/>
      <c r="HUA92" s="888"/>
      <c r="HUB92" s="888"/>
      <c r="HUC92" s="888"/>
      <c r="HUD92" s="888"/>
      <c r="HUE92" s="888"/>
      <c r="HUF92" s="888"/>
      <c r="HUG92" s="888"/>
      <c r="HUH92" s="888"/>
      <c r="HUI92" s="888"/>
      <c r="HUJ92" s="888"/>
      <c r="HUK92" s="888"/>
      <c r="HUL92" s="888"/>
      <c r="HUM92" s="888"/>
      <c r="HUN92" s="888"/>
      <c r="HUO92" s="888"/>
      <c r="HUP92" s="888"/>
      <c r="HUQ92" s="888"/>
      <c r="HUR92" s="888"/>
      <c r="HUS92" s="888"/>
      <c r="HUT92" s="888"/>
      <c r="HUU92" s="888"/>
      <c r="HUV92" s="888"/>
      <c r="HUW92" s="888"/>
      <c r="HUX92" s="888"/>
      <c r="HUY92" s="888"/>
      <c r="HUZ92" s="888"/>
      <c r="HVA92" s="888"/>
      <c r="HVB92" s="888"/>
      <c r="HVC92" s="888"/>
      <c r="HVD92" s="888"/>
      <c r="HVE92" s="888"/>
      <c r="HVF92" s="888"/>
      <c r="HVG92" s="888"/>
      <c r="HVH92" s="888"/>
      <c r="HVI92" s="888"/>
      <c r="HVJ92" s="888"/>
      <c r="HVK92" s="888"/>
      <c r="HVL92" s="888"/>
      <c r="HVM92" s="888"/>
      <c r="HVN92" s="888"/>
      <c r="HVO92" s="888"/>
      <c r="HVP92" s="888"/>
      <c r="HVQ92" s="888"/>
      <c r="HVR92" s="888"/>
      <c r="HVS92" s="888"/>
      <c r="HVT92" s="888"/>
      <c r="HVU92" s="888"/>
      <c r="HVV92" s="888"/>
      <c r="HVW92" s="888"/>
      <c r="HVX92" s="888"/>
      <c r="HVY92" s="888"/>
      <c r="HVZ92" s="888"/>
      <c r="HWA92" s="888"/>
      <c r="HWB92" s="888"/>
      <c r="HWC92" s="888"/>
      <c r="HWD92" s="888"/>
      <c r="HWE92" s="888"/>
      <c r="HWF92" s="888"/>
      <c r="HWG92" s="888"/>
      <c r="HWH92" s="888"/>
      <c r="HWI92" s="888"/>
      <c r="HWJ92" s="888"/>
      <c r="HWK92" s="888"/>
      <c r="HWL92" s="888"/>
      <c r="HWM92" s="888"/>
      <c r="HWN92" s="888"/>
      <c r="HWO92" s="888"/>
      <c r="HWP92" s="888"/>
      <c r="HWQ92" s="888"/>
      <c r="HWR92" s="888"/>
      <c r="HWS92" s="888"/>
      <c r="HWT92" s="888"/>
      <c r="HWU92" s="888"/>
      <c r="HWV92" s="888"/>
      <c r="HWW92" s="888"/>
      <c r="HWX92" s="888"/>
      <c r="HWY92" s="888"/>
      <c r="HWZ92" s="888"/>
      <c r="HXA92" s="888"/>
      <c r="HXB92" s="888"/>
      <c r="HXC92" s="888"/>
      <c r="HXD92" s="888"/>
      <c r="HXE92" s="888"/>
      <c r="HXF92" s="888"/>
      <c r="HXG92" s="888"/>
      <c r="HXH92" s="888"/>
      <c r="HXI92" s="888"/>
      <c r="HXJ92" s="888"/>
      <c r="HXK92" s="888"/>
      <c r="HXL92" s="888"/>
      <c r="HXM92" s="888"/>
      <c r="HXN92" s="888"/>
      <c r="HXO92" s="888"/>
      <c r="HXP92" s="888"/>
      <c r="HXQ92" s="888"/>
      <c r="HXR92" s="888"/>
      <c r="HXS92" s="888"/>
      <c r="HXT92" s="888"/>
      <c r="HXU92" s="888"/>
      <c r="HXV92" s="888"/>
      <c r="HXW92" s="888"/>
      <c r="HXX92" s="888"/>
      <c r="HXY92" s="888"/>
      <c r="HXZ92" s="888"/>
      <c r="HYA92" s="888"/>
      <c r="HYB92" s="888"/>
      <c r="HYC92" s="888"/>
      <c r="HYD92" s="888"/>
      <c r="HYE92" s="888"/>
      <c r="HYF92" s="888"/>
      <c r="HYG92" s="888"/>
      <c r="HYH92" s="888"/>
      <c r="HYI92" s="888"/>
      <c r="HYJ92" s="888"/>
      <c r="HYK92" s="888"/>
      <c r="HYL92" s="888"/>
      <c r="HYM92" s="888"/>
      <c r="HYN92" s="888"/>
      <c r="HYO92" s="888"/>
      <c r="HYP92" s="888"/>
      <c r="HYQ92" s="888"/>
      <c r="HYR92" s="888"/>
      <c r="HYS92" s="888"/>
      <c r="HYT92" s="888"/>
      <c r="HYU92" s="888"/>
      <c r="HYV92" s="888"/>
      <c r="HYW92" s="888"/>
      <c r="HYX92" s="888"/>
      <c r="HYY92" s="888"/>
      <c r="HYZ92" s="888"/>
      <c r="HZA92" s="888"/>
      <c r="HZB92" s="888"/>
      <c r="HZC92" s="888"/>
      <c r="HZD92" s="888"/>
      <c r="HZE92" s="888"/>
      <c r="HZF92" s="888"/>
      <c r="HZG92" s="888"/>
      <c r="HZH92" s="888"/>
      <c r="HZI92" s="888"/>
      <c r="HZJ92" s="888"/>
      <c r="HZK92" s="888"/>
      <c r="HZL92" s="888"/>
      <c r="HZM92" s="888"/>
      <c r="HZN92" s="888"/>
      <c r="HZO92" s="888"/>
      <c r="HZP92" s="888"/>
      <c r="HZQ92" s="888"/>
      <c r="HZR92" s="888"/>
      <c r="HZS92" s="888"/>
      <c r="HZT92" s="888"/>
      <c r="HZU92" s="888"/>
      <c r="HZV92" s="888"/>
      <c r="HZW92" s="888"/>
      <c r="HZX92" s="888"/>
      <c r="HZY92" s="888"/>
      <c r="HZZ92" s="888"/>
      <c r="IAA92" s="888"/>
      <c r="IAB92" s="888"/>
      <c r="IAC92" s="888"/>
      <c r="IAD92" s="888"/>
      <c r="IAE92" s="888"/>
      <c r="IAF92" s="888"/>
      <c r="IAG92" s="888"/>
      <c r="IAH92" s="888"/>
      <c r="IAI92" s="888"/>
      <c r="IAJ92" s="888"/>
      <c r="IAK92" s="888"/>
      <c r="IAL92" s="888"/>
      <c r="IAM92" s="888"/>
      <c r="IAN92" s="888"/>
      <c r="IAO92" s="888"/>
      <c r="IAP92" s="888"/>
      <c r="IAQ92" s="888"/>
      <c r="IAR92" s="888"/>
      <c r="IAS92" s="888"/>
      <c r="IAT92" s="888"/>
      <c r="IAU92" s="888"/>
      <c r="IAV92" s="888"/>
      <c r="IAW92" s="888"/>
      <c r="IAX92" s="888"/>
      <c r="IAY92" s="888"/>
      <c r="IAZ92" s="888"/>
      <c r="IBA92" s="888"/>
      <c r="IBB92" s="888"/>
      <c r="IBC92" s="888"/>
      <c r="IBD92" s="888"/>
      <c r="IBE92" s="888"/>
      <c r="IBF92" s="888"/>
      <c r="IBG92" s="888"/>
      <c r="IBH92" s="888"/>
      <c r="IBI92" s="888"/>
      <c r="IBJ92" s="888"/>
      <c r="IBK92" s="888"/>
      <c r="IBL92" s="888"/>
      <c r="IBM92" s="888"/>
      <c r="IBN92" s="888"/>
      <c r="IBO92" s="888"/>
      <c r="IBP92" s="888"/>
      <c r="IBQ92" s="888"/>
      <c r="IBR92" s="888"/>
      <c r="IBS92" s="888"/>
      <c r="IBT92" s="888"/>
      <c r="IBU92" s="888"/>
      <c r="IBV92" s="888"/>
      <c r="IBW92" s="888"/>
      <c r="IBX92" s="888"/>
      <c r="IBY92" s="888"/>
      <c r="IBZ92" s="888"/>
      <c r="ICA92" s="888"/>
      <c r="ICB92" s="888"/>
      <c r="ICC92" s="888"/>
      <c r="ICD92" s="888"/>
      <c r="ICE92" s="888"/>
      <c r="ICF92" s="888"/>
      <c r="ICG92" s="888"/>
      <c r="ICH92" s="888"/>
      <c r="ICI92" s="888"/>
      <c r="ICJ92" s="888"/>
      <c r="ICK92" s="888"/>
      <c r="ICL92" s="888"/>
      <c r="ICM92" s="888"/>
      <c r="ICN92" s="888"/>
      <c r="ICO92" s="888"/>
      <c r="ICP92" s="888"/>
      <c r="ICQ92" s="888"/>
      <c r="ICR92" s="888"/>
      <c r="ICS92" s="888"/>
      <c r="ICT92" s="888"/>
      <c r="ICU92" s="888"/>
      <c r="ICV92" s="888"/>
      <c r="ICW92" s="888"/>
      <c r="ICX92" s="888"/>
      <c r="ICY92" s="888"/>
      <c r="ICZ92" s="888"/>
      <c r="IDA92" s="888"/>
      <c r="IDB92" s="888"/>
      <c r="IDC92" s="888"/>
      <c r="IDD92" s="888"/>
      <c r="IDE92" s="888"/>
      <c r="IDF92" s="888"/>
      <c r="IDG92" s="888"/>
      <c r="IDH92" s="888"/>
      <c r="IDI92" s="888"/>
      <c r="IDJ92" s="888"/>
      <c r="IDK92" s="888"/>
      <c r="IDL92" s="888"/>
      <c r="IDM92" s="888"/>
      <c r="IDN92" s="888"/>
      <c r="IDO92" s="888"/>
      <c r="IDP92" s="888"/>
      <c r="IDQ92" s="888"/>
      <c r="IDR92" s="888"/>
      <c r="IDS92" s="888"/>
      <c r="IDT92" s="888"/>
      <c r="IDU92" s="888"/>
      <c r="IDV92" s="888"/>
      <c r="IDW92" s="888"/>
      <c r="IDX92" s="888"/>
      <c r="IDY92" s="888"/>
      <c r="IDZ92" s="888"/>
      <c r="IEA92" s="888"/>
      <c r="IEB92" s="888"/>
      <c r="IEC92" s="888"/>
      <c r="IED92" s="888"/>
      <c r="IEE92" s="888"/>
      <c r="IEF92" s="888"/>
      <c r="IEG92" s="888"/>
      <c r="IEH92" s="888"/>
      <c r="IEI92" s="888"/>
      <c r="IEJ92" s="888"/>
      <c r="IEK92" s="888"/>
      <c r="IEL92" s="888"/>
      <c r="IEM92" s="888"/>
      <c r="IEN92" s="888"/>
      <c r="IEO92" s="888"/>
      <c r="IEP92" s="888"/>
      <c r="IEQ92" s="888"/>
      <c r="IER92" s="888"/>
      <c r="IES92" s="888"/>
      <c r="IET92" s="888"/>
      <c r="IEU92" s="888"/>
      <c r="IEV92" s="888"/>
      <c r="IEW92" s="888"/>
      <c r="IEX92" s="888"/>
      <c r="IEY92" s="888"/>
      <c r="IEZ92" s="888"/>
      <c r="IFA92" s="888"/>
      <c r="IFB92" s="888"/>
      <c r="IFC92" s="888"/>
      <c r="IFD92" s="888"/>
      <c r="IFE92" s="888"/>
      <c r="IFF92" s="888"/>
      <c r="IFG92" s="888"/>
      <c r="IFH92" s="888"/>
      <c r="IFI92" s="888"/>
      <c r="IFJ92" s="888"/>
      <c r="IFK92" s="888"/>
      <c r="IFL92" s="888"/>
      <c r="IFM92" s="888"/>
      <c r="IFN92" s="888"/>
      <c r="IFO92" s="888"/>
      <c r="IFP92" s="888"/>
      <c r="IFQ92" s="888"/>
      <c r="IFR92" s="888"/>
      <c r="IFS92" s="888"/>
      <c r="IFT92" s="888"/>
      <c r="IFU92" s="888"/>
      <c r="IFV92" s="888"/>
      <c r="IFW92" s="888"/>
      <c r="IFX92" s="888"/>
      <c r="IFY92" s="888"/>
      <c r="IFZ92" s="888"/>
      <c r="IGA92" s="888"/>
      <c r="IGB92" s="888"/>
      <c r="IGC92" s="888"/>
      <c r="IGD92" s="888"/>
      <c r="IGE92" s="888"/>
      <c r="IGF92" s="888"/>
      <c r="IGG92" s="888"/>
      <c r="IGH92" s="888"/>
      <c r="IGI92" s="888"/>
      <c r="IGJ92" s="888"/>
      <c r="IGK92" s="888"/>
      <c r="IGL92" s="888"/>
      <c r="IGM92" s="888"/>
      <c r="IGN92" s="888"/>
      <c r="IGO92" s="888"/>
      <c r="IGP92" s="888"/>
      <c r="IGQ92" s="888"/>
      <c r="IGR92" s="888"/>
      <c r="IGS92" s="888"/>
      <c r="IGT92" s="888"/>
      <c r="IGU92" s="888"/>
      <c r="IGV92" s="888"/>
      <c r="IGW92" s="888"/>
      <c r="IGX92" s="888"/>
      <c r="IGY92" s="888"/>
      <c r="IGZ92" s="888"/>
      <c r="IHA92" s="888"/>
      <c r="IHB92" s="888"/>
      <c r="IHC92" s="888"/>
      <c r="IHD92" s="888"/>
      <c r="IHE92" s="888"/>
      <c r="IHF92" s="888"/>
      <c r="IHG92" s="888"/>
      <c r="IHH92" s="888"/>
      <c r="IHI92" s="888"/>
      <c r="IHJ92" s="888"/>
      <c r="IHK92" s="888"/>
      <c r="IHL92" s="888"/>
      <c r="IHM92" s="888"/>
      <c r="IHN92" s="888"/>
      <c r="IHO92" s="888"/>
      <c r="IHP92" s="888"/>
      <c r="IHQ92" s="888"/>
      <c r="IHR92" s="888"/>
      <c r="IHS92" s="888"/>
      <c r="IHT92" s="888"/>
      <c r="IHU92" s="888"/>
      <c r="IHV92" s="888"/>
      <c r="IHW92" s="888"/>
      <c r="IHX92" s="888"/>
      <c r="IHY92" s="888"/>
      <c r="IHZ92" s="888"/>
      <c r="IIA92" s="888"/>
      <c r="IIB92" s="888"/>
      <c r="IIC92" s="888"/>
      <c r="IID92" s="888"/>
      <c r="IIE92" s="888"/>
      <c r="IIF92" s="888"/>
      <c r="IIG92" s="888"/>
      <c r="IIH92" s="888"/>
      <c r="III92" s="888"/>
      <c r="IIJ92" s="888"/>
      <c r="IIK92" s="888"/>
      <c r="IIL92" s="888"/>
      <c r="IIM92" s="888"/>
      <c r="IIN92" s="888"/>
      <c r="IIO92" s="888"/>
      <c r="IIP92" s="888"/>
      <c r="IIQ92" s="888"/>
      <c r="IIR92" s="888"/>
      <c r="IIS92" s="888"/>
      <c r="IIT92" s="888"/>
      <c r="IIU92" s="888"/>
      <c r="IIV92" s="888"/>
      <c r="IIW92" s="888"/>
      <c r="IIX92" s="888"/>
      <c r="IIY92" s="888"/>
      <c r="IIZ92" s="888"/>
      <c r="IJA92" s="888"/>
      <c r="IJB92" s="888"/>
      <c r="IJC92" s="888"/>
      <c r="IJD92" s="888"/>
      <c r="IJE92" s="888"/>
      <c r="IJF92" s="888"/>
      <c r="IJG92" s="888"/>
      <c r="IJH92" s="888"/>
      <c r="IJI92" s="888"/>
      <c r="IJJ92" s="888"/>
      <c r="IJK92" s="888"/>
      <c r="IJL92" s="888"/>
      <c r="IJM92" s="888"/>
      <c r="IJN92" s="888"/>
      <c r="IJO92" s="888"/>
      <c r="IJP92" s="888"/>
      <c r="IJQ92" s="888"/>
      <c r="IJR92" s="888"/>
      <c r="IJS92" s="888"/>
      <c r="IJT92" s="888"/>
      <c r="IJU92" s="888"/>
      <c r="IJV92" s="888"/>
      <c r="IJW92" s="888"/>
      <c r="IJX92" s="888"/>
      <c r="IJY92" s="888"/>
      <c r="IJZ92" s="888"/>
      <c r="IKA92" s="888"/>
      <c r="IKB92" s="888"/>
      <c r="IKC92" s="888"/>
      <c r="IKD92" s="888"/>
      <c r="IKE92" s="888"/>
      <c r="IKF92" s="888"/>
      <c r="IKG92" s="888"/>
      <c r="IKH92" s="888"/>
      <c r="IKI92" s="888"/>
      <c r="IKJ92" s="888"/>
      <c r="IKK92" s="888"/>
      <c r="IKL92" s="888"/>
      <c r="IKM92" s="888"/>
      <c r="IKN92" s="888"/>
      <c r="IKO92" s="888"/>
      <c r="IKP92" s="888"/>
      <c r="IKQ92" s="888"/>
      <c r="IKR92" s="888"/>
      <c r="IKS92" s="888"/>
      <c r="IKT92" s="888"/>
      <c r="IKU92" s="888"/>
      <c r="IKV92" s="888"/>
      <c r="IKW92" s="888"/>
      <c r="IKX92" s="888"/>
      <c r="IKY92" s="888"/>
      <c r="IKZ92" s="888"/>
      <c r="ILA92" s="888"/>
      <c r="ILB92" s="888"/>
      <c r="ILC92" s="888"/>
      <c r="ILD92" s="888"/>
      <c r="ILE92" s="888"/>
      <c r="ILF92" s="888"/>
      <c r="ILG92" s="888"/>
      <c r="ILH92" s="888"/>
      <c r="ILI92" s="888"/>
      <c r="ILJ92" s="888"/>
      <c r="ILK92" s="888"/>
      <c r="ILL92" s="888"/>
      <c r="ILM92" s="888"/>
      <c r="ILN92" s="888"/>
      <c r="ILO92" s="888"/>
      <c r="ILP92" s="888"/>
      <c r="ILQ92" s="888"/>
      <c r="ILR92" s="888"/>
      <c r="ILS92" s="888"/>
      <c r="ILT92" s="888"/>
      <c r="ILU92" s="888"/>
      <c r="ILV92" s="888"/>
      <c r="ILW92" s="888"/>
      <c r="ILX92" s="888"/>
      <c r="ILY92" s="888"/>
      <c r="ILZ92" s="888"/>
      <c r="IMA92" s="888"/>
      <c r="IMB92" s="888"/>
      <c r="IMC92" s="888"/>
      <c r="IMD92" s="888"/>
      <c r="IME92" s="888"/>
      <c r="IMF92" s="888"/>
      <c r="IMG92" s="888"/>
      <c r="IMH92" s="888"/>
      <c r="IMI92" s="888"/>
      <c r="IMJ92" s="888"/>
      <c r="IMK92" s="888"/>
      <c r="IML92" s="888"/>
      <c r="IMM92" s="888"/>
      <c r="IMN92" s="888"/>
      <c r="IMO92" s="888"/>
      <c r="IMP92" s="888"/>
      <c r="IMQ92" s="888"/>
      <c r="IMR92" s="888"/>
      <c r="IMS92" s="888"/>
      <c r="IMT92" s="888"/>
      <c r="IMU92" s="888"/>
      <c r="IMV92" s="888"/>
      <c r="IMW92" s="888"/>
      <c r="IMX92" s="888"/>
      <c r="IMY92" s="888"/>
      <c r="IMZ92" s="888"/>
      <c r="INA92" s="888"/>
      <c r="INB92" s="888"/>
      <c r="INC92" s="888"/>
      <c r="IND92" s="888"/>
      <c r="INE92" s="888"/>
      <c r="INF92" s="888"/>
      <c r="ING92" s="888"/>
      <c r="INH92" s="888"/>
      <c r="INI92" s="888"/>
      <c r="INJ92" s="888"/>
      <c r="INK92" s="888"/>
      <c r="INL92" s="888"/>
      <c r="INM92" s="888"/>
      <c r="INN92" s="888"/>
      <c r="INO92" s="888"/>
      <c r="INP92" s="888"/>
      <c r="INQ92" s="888"/>
      <c r="INR92" s="888"/>
      <c r="INS92" s="888"/>
      <c r="INT92" s="888"/>
      <c r="INU92" s="888"/>
      <c r="INV92" s="888"/>
      <c r="INW92" s="888"/>
      <c r="INX92" s="888"/>
      <c r="INY92" s="888"/>
      <c r="INZ92" s="888"/>
      <c r="IOA92" s="888"/>
      <c r="IOB92" s="888"/>
      <c r="IOC92" s="888"/>
      <c r="IOD92" s="888"/>
      <c r="IOE92" s="888"/>
      <c r="IOF92" s="888"/>
      <c r="IOG92" s="888"/>
      <c r="IOH92" s="888"/>
      <c r="IOI92" s="888"/>
      <c r="IOJ92" s="888"/>
      <c r="IOK92" s="888"/>
      <c r="IOL92" s="888"/>
      <c r="IOM92" s="888"/>
      <c r="ION92" s="888"/>
      <c r="IOO92" s="888"/>
      <c r="IOP92" s="888"/>
      <c r="IOQ92" s="888"/>
      <c r="IOR92" s="888"/>
      <c r="IOS92" s="888"/>
      <c r="IOT92" s="888"/>
      <c r="IOU92" s="888"/>
      <c r="IOV92" s="888"/>
      <c r="IOW92" s="888"/>
      <c r="IOX92" s="888"/>
      <c r="IOY92" s="888"/>
      <c r="IOZ92" s="888"/>
      <c r="IPA92" s="888"/>
      <c r="IPB92" s="888"/>
      <c r="IPC92" s="888"/>
      <c r="IPD92" s="888"/>
      <c r="IPE92" s="888"/>
      <c r="IPF92" s="888"/>
      <c r="IPG92" s="888"/>
      <c r="IPH92" s="888"/>
      <c r="IPI92" s="888"/>
      <c r="IPJ92" s="888"/>
      <c r="IPK92" s="888"/>
      <c r="IPL92" s="888"/>
      <c r="IPM92" s="888"/>
      <c r="IPN92" s="888"/>
      <c r="IPO92" s="888"/>
      <c r="IPP92" s="888"/>
      <c r="IPQ92" s="888"/>
      <c r="IPR92" s="888"/>
      <c r="IPS92" s="888"/>
      <c r="IPT92" s="888"/>
      <c r="IPU92" s="888"/>
      <c r="IPV92" s="888"/>
      <c r="IPW92" s="888"/>
      <c r="IPX92" s="888"/>
      <c r="IPY92" s="888"/>
      <c r="IPZ92" s="888"/>
      <c r="IQA92" s="888"/>
      <c r="IQB92" s="888"/>
      <c r="IQC92" s="888"/>
      <c r="IQD92" s="888"/>
      <c r="IQE92" s="888"/>
      <c r="IQF92" s="888"/>
      <c r="IQG92" s="888"/>
      <c r="IQH92" s="888"/>
      <c r="IQI92" s="888"/>
      <c r="IQJ92" s="888"/>
      <c r="IQK92" s="888"/>
      <c r="IQL92" s="888"/>
      <c r="IQM92" s="888"/>
      <c r="IQN92" s="888"/>
      <c r="IQO92" s="888"/>
      <c r="IQP92" s="888"/>
      <c r="IQQ92" s="888"/>
      <c r="IQR92" s="888"/>
      <c r="IQS92" s="888"/>
      <c r="IQT92" s="888"/>
      <c r="IQU92" s="888"/>
      <c r="IQV92" s="888"/>
      <c r="IQW92" s="888"/>
      <c r="IQX92" s="888"/>
      <c r="IQY92" s="888"/>
      <c r="IQZ92" s="888"/>
      <c r="IRA92" s="888"/>
      <c r="IRB92" s="888"/>
      <c r="IRC92" s="888"/>
      <c r="IRD92" s="888"/>
      <c r="IRE92" s="888"/>
      <c r="IRF92" s="888"/>
      <c r="IRG92" s="888"/>
      <c r="IRH92" s="888"/>
      <c r="IRI92" s="888"/>
      <c r="IRJ92" s="888"/>
      <c r="IRK92" s="888"/>
      <c r="IRL92" s="888"/>
      <c r="IRM92" s="888"/>
      <c r="IRN92" s="888"/>
      <c r="IRO92" s="888"/>
      <c r="IRP92" s="888"/>
      <c r="IRQ92" s="888"/>
      <c r="IRR92" s="888"/>
      <c r="IRS92" s="888"/>
      <c r="IRT92" s="888"/>
      <c r="IRU92" s="888"/>
      <c r="IRV92" s="888"/>
      <c r="IRW92" s="888"/>
      <c r="IRX92" s="888"/>
      <c r="IRY92" s="888"/>
      <c r="IRZ92" s="888"/>
      <c r="ISA92" s="888"/>
      <c r="ISB92" s="888"/>
      <c r="ISC92" s="888"/>
      <c r="ISD92" s="888"/>
      <c r="ISE92" s="888"/>
      <c r="ISF92" s="888"/>
      <c r="ISG92" s="888"/>
      <c r="ISH92" s="888"/>
      <c r="ISI92" s="888"/>
      <c r="ISJ92" s="888"/>
      <c r="ISK92" s="888"/>
      <c r="ISL92" s="888"/>
      <c r="ISM92" s="888"/>
      <c r="ISN92" s="888"/>
      <c r="ISO92" s="888"/>
      <c r="ISP92" s="888"/>
      <c r="ISQ92" s="888"/>
      <c r="ISR92" s="888"/>
      <c r="ISS92" s="888"/>
      <c r="IST92" s="888"/>
      <c r="ISU92" s="888"/>
      <c r="ISV92" s="888"/>
      <c r="ISW92" s="888"/>
      <c r="ISX92" s="888"/>
      <c r="ISY92" s="888"/>
      <c r="ISZ92" s="888"/>
      <c r="ITA92" s="888"/>
      <c r="ITB92" s="888"/>
      <c r="ITC92" s="888"/>
      <c r="ITD92" s="888"/>
      <c r="ITE92" s="888"/>
      <c r="ITF92" s="888"/>
      <c r="ITG92" s="888"/>
      <c r="ITH92" s="888"/>
      <c r="ITI92" s="888"/>
      <c r="ITJ92" s="888"/>
      <c r="ITK92" s="888"/>
      <c r="ITL92" s="888"/>
      <c r="ITM92" s="888"/>
      <c r="ITN92" s="888"/>
      <c r="ITO92" s="888"/>
      <c r="ITP92" s="888"/>
      <c r="ITQ92" s="888"/>
      <c r="ITR92" s="888"/>
      <c r="ITS92" s="888"/>
      <c r="ITT92" s="888"/>
      <c r="ITU92" s="888"/>
      <c r="ITV92" s="888"/>
      <c r="ITW92" s="888"/>
      <c r="ITX92" s="888"/>
      <c r="ITY92" s="888"/>
      <c r="ITZ92" s="888"/>
      <c r="IUA92" s="888"/>
      <c r="IUB92" s="888"/>
      <c r="IUC92" s="888"/>
      <c r="IUD92" s="888"/>
      <c r="IUE92" s="888"/>
      <c r="IUF92" s="888"/>
      <c r="IUG92" s="888"/>
      <c r="IUH92" s="888"/>
      <c r="IUI92" s="888"/>
      <c r="IUJ92" s="888"/>
      <c r="IUK92" s="888"/>
      <c r="IUL92" s="888"/>
      <c r="IUM92" s="888"/>
      <c r="IUN92" s="888"/>
      <c r="IUO92" s="888"/>
      <c r="IUP92" s="888"/>
      <c r="IUQ92" s="888"/>
      <c r="IUR92" s="888"/>
      <c r="IUS92" s="888"/>
      <c r="IUT92" s="888"/>
      <c r="IUU92" s="888"/>
      <c r="IUV92" s="888"/>
      <c r="IUW92" s="888"/>
      <c r="IUX92" s="888"/>
      <c r="IUY92" s="888"/>
      <c r="IUZ92" s="888"/>
      <c r="IVA92" s="888"/>
      <c r="IVB92" s="888"/>
      <c r="IVC92" s="888"/>
      <c r="IVD92" s="888"/>
      <c r="IVE92" s="888"/>
      <c r="IVF92" s="888"/>
      <c r="IVG92" s="888"/>
      <c r="IVH92" s="888"/>
      <c r="IVI92" s="888"/>
      <c r="IVJ92" s="888"/>
      <c r="IVK92" s="888"/>
      <c r="IVL92" s="888"/>
      <c r="IVM92" s="888"/>
      <c r="IVN92" s="888"/>
      <c r="IVO92" s="888"/>
      <c r="IVP92" s="888"/>
      <c r="IVQ92" s="888"/>
      <c r="IVR92" s="888"/>
      <c r="IVS92" s="888"/>
      <c r="IVT92" s="888"/>
      <c r="IVU92" s="888"/>
      <c r="IVV92" s="888"/>
      <c r="IVW92" s="888"/>
      <c r="IVX92" s="888"/>
      <c r="IVY92" s="888"/>
      <c r="IVZ92" s="888"/>
      <c r="IWA92" s="888"/>
      <c r="IWB92" s="888"/>
      <c r="IWC92" s="888"/>
      <c r="IWD92" s="888"/>
      <c r="IWE92" s="888"/>
      <c r="IWF92" s="888"/>
      <c r="IWG92" s="888"/>
      <c r="IWH92" s="888"/>
      <c r="IWI92" s="888"/>
      <c r="IWJ92" s="888"/>
      <c r="IWK92" s="888"/>
      <c r="IWL92" s="888"/>
      <c r="IWM92" s="888"/>
      <c r="IWN92" s="888"/>
      <c r="IWO92" s="888"/>
      <c r="IWP92" s="888"/>
      <c r="IWQ92" s="888"/>
      <c r="IWR92" s="888"/>
      <c r="IWS92" s="888"/>
      <c r="IWT92" s="888"/>
      <c r="IWU92" s="888"/>
      <c r="IWV92" s="888"/>
      <c r="IWW92" s="888"/>
      <c r="IWX92" s="888"/>
      <c r="IWY92" s="888"/>
      <c r="IWZ92" s="888"/>
      <c r="IXA92" s="888"/>
      <c r="IXB92" s="888"/>
      <c r="IXC92" s="888"/>
      <c r="IXD92" s="888"/>
      <c r="IXE92" s="888"/>
      <c r="IXF92" s="888"/>
      <c r="IXG92" s="888"/>
      <c r="IXH92" s="888"/>
      <c r="IXI92" s="888"/>
      <c r="IXJ92" s="888"/>
      <c r="IXK92" s="888"/>
      <c r="IXL92" s="888"/>
      <c r="IXM92" s="888"/>
      <c r="IXN92" s="888"/>
      <c r="IXO92" s="888"/>
      <c r="IXP92" s="888"/>
      <c r="IXQ92" s="888"/>
      <c r="IXR92" s="888"/>
      <c r="IXS92" s="888"/>
      <c r="IXT92" s="888"/>
      <c r="IXU92" s="888"/>
      <c r="IXV92" s="888"/>
      <c r="IXW92" s="888"/>
      <c r="IXX92" s="888"/>
      <c r="IXY92" s="888"/>
      <c r="IXZ92" s="888"/>
      <c r="IYA92" s="888"/>
      <c r="IYB92" s="888"/>
      <c r="IYC92" s="888"/>
      <c r="IYD92" s="888"/>
      <c r="IYE92" s="888"/>
      <c r="IYF92" s="888"/>
      <c r="IYG92" s="888"/>
      <c r="IYH92" s="888"/>
      <c r="IYI92" s="888"/>
      <c r="IYJ92" s="888"/>
      <c r="IYK92" s="888"/>
      <c r="IYL92" s="888"/>
      <c r="IYM92" s="888"/>
      <c r="IYN92" s="888"/>
      <c r="IYO92" s="888"/>
      <c r="IYP92" s="888"/>
      <c r="IYQ92" s="888"/>
      <c r="IYR92" s="888"/>
      <c r="IYS92" s="888"/>
      <c r="IYT92" s="888"/>
      <c r="IYU92" s="888"/>
      <c r="IYV92" s="888"/>
      <c r="IYW92" s="888"/>
      <c r="IYX92" s="888"/>
      <c r="IYY92" s="888"/>
      <c r="IYZ92" s="888"/>
      <c r="IZA92" s="888"/>
      <c r="IZB92" s="888"/>
      <c r="IZC92" s="888"/>
      <c r="IZD92" s="888"/>
      <c r="IZE92" s="888"/>
      <c r="IZF92" s="888"/>
      <c r="IZG92" s="888"/>
      <c r="IZH92" s="888"/>
      <c r="IZI92" s="888"/>
      <c r="IZJ92" s="888"/>
      <c r="IZK92" s="888"/>
      <c r="IZL92" s="888"/>
      <c r="IZM92" s="888"/>
      <c r="IZN92" s="888"/>
      <c r="IZO92" s="888"/>
      <c r="IZP92" s="888"/>
      <c r="IZQ92" s="888"/>
      <c r="IZR92" s="888"/>
      <c r="IZS92" s="888"/>
      <c r="IZT92" s="888"/>
      <c r="IZU92" s="888"/>
      <c r="IZV92" s="888"/>
      <c r="IZW92" s="888"/>
      <c r="IZX92" s="888"/>
      <c r="IZY92" s="888"/>
      <c r="IZZ92" s="888"/>
      <c r="JAA92" s="888"/>
      <c r="JAB92" s="888"/>
      <c r="JAC92" s="888"/>
      <c r="JAD92" s="888"/>
      <c r="JAE92" s="888"/>
      <c r="JAF92" s="888"/>
      <c r="JAG92" s="888"/>
      <c r="JAH92" s="888"/>
      <c r="JAI92" s="888"/>
      <c r="JAJ92" s="888"/>
      <c r="JAK92" s="888"/>
      <c r="JAL92" s="888"/>
      <c r="JAM92" s="888"/>
      <c r="JAN92" s="888"/>
      <c r="JAO92" s="888"/>
      <c r="JAP92" s="888"/>
      <c r="JAQ92" s="888"/>
      <c r="JAR92" s="888"/>
      <c r="JAS92" s="888"/>
      <c r="JAT92" s="888"/>
      <c r="JAU92" s="888"/>
      <c r="JAV92" s="888"/>
      <c r="JAW92" s="888"/>
      <c r="JAX92" s="888"/>
      <c r="JAY92" s="888"/>
      <c r="JAZ92" s="888"/>
      <c r="JBA92" s="888"/>
      <c r="JBB92" s="888"/>
      <c r="JBC92" s="888"/>
      <c r="JBD92" s="888"/>
      <c r="JBE92" s="888"/>
      <c r="JBF92" s="888"/>
      <c r="JBG92" s="888"/>
      <c r="JBH92" s="888"/>
      <c r="JBI92" s="888"/>
      <c r="JBJ92" s="888"/>
      <c r="JBK92" s="888"/>
      <c r="JBL92" s="888"/>
      <c r="JBM92" s="888"/>
      <c r="JBN92" s="888"/>
      <c r="JBO92" s="888"/>
      <c r="JBP92" s="888"/>
      <c r="JBQ92" s="888"/>
      <c r="JBR92" s="888"/>
      <c r="JBS92" s="888"/>
      <c r="JBT92" s="888"/>
      <c r="JBU92" s="888"/>
      <c r="JBV92" s="888"/>
      <c r="JBW92" s="888"/>
      <c r="JBX92" s="888"/>
      <c r="JBY92" s="888"/>
      <c r="JBZ92" s="888"/>
      <c r="JCA92" s="888"/>
      <c r="JCB92" s="888"/>
      <c r="JCC92" s="888"/>
      <c r="JCD92" s="888"/>
      <c r="JCE92" s="888"/>
      <c r="JCF92" s="888"/>
      <c r="JCG92" s="888"/>
      <c r="JCH92" s="888"/>
      <c r="JCI92" s="888"/>
      <c r="JCJ92" s="888"/>
      <c r="JCK92" s="888"/>
      <c r="JCL92" s="888"/>
      <c r="JCM92" s="888"/>
      <c r="JCN92" s="888"/>
      <c r="JCO92" s="888"/>
      <c r="JCP92" s="888"/>
      <c r="JCQ92" s="888"/>
      <c r="JCR92" s="888"/>
      <c r="JCS92" s="888"/>
      <c r="JCT92" s="888"/>
      <c r="JCU92" s="888"/>
      <c r="JCV92" s="888"/>
      <c r="JCW92" s="888"/>
      <c r="JCX92" s="888"/>
      <c r="JCY92" s="888"/>
      <c r="JCZ92" s="888"/>
      <c r="JDA92" s="888"/>
      <c r="JDB92" s="888"/>
      <c r="JDC92" s="888"/>
      <c r="JDD92" s="888"/>
      <c r="JDE92" s="888"/>
      <c r="JDF92" s="888"/>
      <c r="JDG92" s="888"/>
      <c r="JDH92" s="888"/>
      <c r="JDI92" s="888"/>
      <c r="JDJ92" s="888"/>
      <c r="JDK92" s="888"/>
      <c r="JDL92" s="888"/>
      <c r="JDM92" s="888"/>
      <c r="JDN92" s="888"/>
      <c r="JDO92" s="888"/>
      <c r="JDP92" s="888"/>
      <c r="JDQ92" s="888"/>
      <c r="JDR92" s="888"/>
      <c r="JDS92" s="888"/>
      <c r="JDT92" s="888"/>
      <c r="JDU92" s="888"/>
      <c r="JDV92" s="888"/>
      <c r="JDW92" s="888"/>
      <c r="JDX92" s="888"/>
      <c r="JDY92" s="888"/>
      <c r="JDZ92" s="888"/>
      <c r="JEA92" s="888"/>
      <c r="JEB92" s="888"/>
      <c r="JEC92" s="888"/>
      <c r="JED92" s="888"/>
      <c r="JEE92" s="888"/>
      <c r="JEF92" s="888"/>
      <c r="JEG92" s="888"/>
      <c r="JEH92" s="888"/>
      <c r="JEI92" s="888"/>
      <c r="JEJ92" s="888"/>
      <c r="JEK92" s="888"/>
      <c r="JEL92" s="888"/>
      <c r="JEM92" s="888"/>
      <c r="JEN92" s="888"/>
      <c r="JEO92" s="888"/>
      <c r="JEP92" s="888"/>
      <c r="JEQ92" s="888"/>
      <c r="JER92" s="888"/>
      <c r="JES92" s="888"/>
      <c r="JET92" s="888"/>
      <c r="JEU92" s="888"/>
      <c r="JEV92" s="888"/>
      <c r="JEW92" s="888"/>
      <c r="JEX92" s="888"/>
      <c r="JEY92" s="888"/>
      <c r="JEZ92" s="888"/>
      <c r="JFA92" s="888"/>
      <c r="JFB92" s="888"/>
      <c r="JFC92" s="888"/>
      <c r="JFD92" s="888"/>
      <c r="JFE92" s="888"/>
      <c r="JFF92" s="888"/>
      <c r="JFG92" s="888"/>
      <c r="JFH92" s="888"/>
      <c r="JFI92" s="888"/>
      <c r="JFJ92" s="888"/>
      <c r="JFK92" s="888"/>
      <c r="JFL92" s="888"/>
      <c r="JFM92" s="888"/>
      <c r="JFN92" s="888"/>
      <c r="JFO92" s="888"/>
      <c r="JFP92" s="888"/>
      <c r="JFQ92" s="888"/>
      <c r="JFR92" s="888"/>
      <c r="JFS92" s="888"/>
      <c r="JFT92" s="888"/>
      <c r="JFU92" s="888"/>
      <c r="JFV92" s="888"/>
      <c r="JFW92" s="888"/>
      <c r="JFX92" s="888"/>
      <c r="JFY92" s="888"/>
      <c r="JFZ92" s="888"/>
      <c r="JGA92" s="888"/>
      <c r="JGB92" s="888"/>
      <c r="JGC92" s="888"/>
      <c r="JGD92" s="888"/>
      <c r="JGE92" s="888"/>
      <c r="JGF92" s="888"/>
      <c r="JGG92" s="888"/>
      <c r="JGH92" s="888"/>
      <c r="JGI92" s="888"/>
      <c r="JGJ92" s="888"/>
      <c r="JGK92" s="888"/>
      <c r="JGL92" s="888"/>
      <c r="JGM92" s="888"/>
      <c r="JGN92" s="888"/>
      <c r="JGO92" s="888"/>
      <c r="JGP92" s="888"/>
      <c r="JGQ92" s="888"/>
      <c r="JGR92" s="888"/>
      <c r="JGS92" s="888"/>
      <c r="JGT92" s="888"/>
      <c r="JGU92" s="888"/>
      <c r="JGV92" s="888"/>
      <c r="JGW92" s="888"/>
      <c r="JGX92" s="888"/>
      <c r="JGY92" s="888"/>
      <c r="JGZ92" s="888"/>
      <c r="JHA92" s="888"/>
      <c r="JHB92" s="888"/>
      <c r="JHC92" s="888"/>
      <c r="JHD92" s="888"/>
      <c r="JHE92" s="888"/>
      <c r="JHF92" s="888"/>
      <c r="JHG92" s="888"/>
      <c r="JHH92" s="888"/>
      <c r="JHI92" s="888"/>
      <c r="JHJ92" s="888"/>
      <c r="JHK92" s="888"/>
      <c r="JHL92" s="888"/>
      <c r="JHM92" s="888"/>
      <c r="JHN92" s="888"/>
      <c r="JHO92" s="888"/>
      <c r="JHP92" s="888"/>
      <c r="JHQ92" s="888"/>
      <c r="JHR92" s="888"/>
      <c r="JHS92" s="888"/>
      <c r="JHT92" s="888"/>
      <c r="JHU92" s="888"/>
      <c r="JHV92" s="888"/>
      <c r="JHW92" s="888"/>
      <c r="JHX92" s="888"/>
      <c r="JHY92" s="888"/>
      <c r="JHZ92" s="888"/>
      <c r="JIA92" s="888"/>
      <c r="JIB92" s="888"/>
      <c r="JIC92" s="888"/>
      <c r="JID92" s="888"/>
      <c r="JIE92" s="888"/>
      <c r="JIF92" s="888"/>
      <c r="JIG92" s="888"/>
      <c r="JIH92" s="888"/>
      <c r="JII92" s="888"/>
      <c r="JIJ92" s="888"/>
      <c r="JIK92" s="888"/>
      <c r="JIL92" s="888"/>
      <c r="JIM92" s="888"/>
      <c r="JIN92" s="888"/>
      <c r="JIO92" s="888"/>
      <c r="JIP92" s="888"/>
      <c r="JIQ92" s="888"/>
      <c r="JIR92" s="888"/>
      <c r="JIS92" s="888"/>
      <c r="JIT92" s="888"/>
      <c r="JIU92" s="888"/>
      <c r="JIV92" s="888"/>
      <c r="JIW92" s="888"/>
      <c r="JIX92" s="888"/>
      <c r="JIY92" s="888"/>
      <c r="JIZ92" s="888"/>
      <c r="JJA92" s="888"/>
      <c r="JJB92" s="888"/>
      <c r="JJC92" s="888"/>
      <c r="JJD92" s="888"/>
      <c r="JJE92" s="888"/>
      <c r="JJF92" s="888"/>
      <c r="JJG92" s="888"/>
      <c r="JJH92" s="888"/>
      <c r="JJI92" s="888"/>
      <c r="JJJ92" s="888"/>
      <c r="JJK92" s="888"/>
      <c r="JJL92" s="888"/>
      <c r="JJM92" s="888"/>
      <c r="JJN92" s="888"/>
      <c r="JJO92" s="888"/>
      <c r="JJP92" s="888"/>
      <c r="JJQ92" s="888"/>
      <c r="JJR92" s="888"/>
      <c r="JJS92" s="888"/>
      <c r="JJT92" s="888"/>
      <c r="JJU92" s="888"/>
      <c r="JJV92" s="888"/>
      <c r="JJW92" s="888"/>
      <c r="JJX92" s="888"/>
      <c r="JJY92" s="888"/>
      <c r="JJZ92" s="888"/>
      <c r="JKA92" s="888"/>
      <c r="JKB92" s="888"/>
      <c r="JKC92" s="888"/>
      <c r="JKD92" s="888"/>
      <c r="JKE92" s="888"/>
      <c r="JKF92" s="888"/>
      <c r="JKG92" s="888"/>
      <c r="JKH92" s="888"/>
      <c r="JKI92" s="888"/>
      <c r="JKJ92" s="888"/>
      <c r="JKK92" s="888"/>
      <c r="JKL92" s="888"/>
      <c r="JKM92" s="888"/>
      <c r="JKN92" s="888"/>
      <c r="JKO92" s="888"/>
      <c r="JKP92" s="888"/>
      <c r="JKQ92" s="888"/>
      <c r="JKR92" s="888"/>
      <c r="JKS92" s="888"/>
      <c r="JKT92" s="888"/>
      <c r="JKU92" s="888"/>
      <c r="JKV92" s="888"/>
      <c r="JKW92" s="888"/>
      <c r="JKX92" s="888"/>
      <c r="JKY92" s="888"/>
      <c r="JKZ92" s="888"/>
      <c r="JLA92" s="888"/>
      <c r="JLB92" s="888"/>
      <c r="JLC92" s="888"/>
      <c r="JLD92" s="888"/>
      <c r="JLE92" s="888"/>
      <c r="JLF92" s="888"/>
      <c r="JLG92" s="888"/>
      <c r="JLH92" s="888"/>
      <c r="JLI92" s="888"/>
      <c r="JLJ92" s="888"/>
      <c r="JLK92" s="888"/>
      <c r="JLL92" s="888"/>
      <c r="JLM92" s="888"/>
      <c r="JLN92" s="888"/>
      <c r="JLO92" s="888"/>
      <c r="JLP92" s="888"/>
      <c r="JLQ92" s="888"/>
      <c r="JLR92" s="888"/>
      <c r="JLS92" s="888"/>
      <c r="JLT92" s="888"/>
      <c r="JLU92" s="888"/>
      <c r="JLV92" s="888"/>
      <c r="JLW92" s="888"/>
      <c r="JLX92" s="888"/>
      <c r="JLY92" s="888"/>
      <c r="JLZ92" s="888"/>
      <c r="JMA92" s="888"/>
      <c r="JMB92" s="888"/>
      <c r="JMC92" s="888"/>
      <c r="JMD92" s="888"/>
      <c r="JME92" s="888"/>
      <c r="JMF92" s="888"/>
      <c r="JMG92" s="888"/>
      <c r="JMH92" s="888"/>
      <c r="JMI92" s="888"/>
      <c r="JMJ92" s="888"/>
      <c r="JMK92" s="888"/>
      <c r="JML92" s="888"/>
      <c r="JMM92" s="888"/>
      <c r="JMN92" s="888"/>
      <c r="JMO92" s="888"/>
      <c r="JMP92" s="888"/>
      <c r="JMQ92" s="888"/>
      <c r="JMR92" s="888"/>
      <c r="JMS92" s="888"/>
      <c r="JMT92" s="888"/>
      <c r="JMU92" s="888"/>
      <c r="JMV92" s="888"/>
      <c r="JMW92" s="888"/>
      <c r="JMX92" s="888"/>
      <c r="JMY92" s="888"/>
      <c r="JMZ92" s="888"/>
      <c r="JNA92" s="888"/>
      <c r="JNB92" s="888"/>
      <c r="JNC92" s="888"/>
      <c r="JND92" s="888"/>
      <c r="JNE92" s="888"/>
      <c r="JNF92" s="888"/>
      <c r="JNG92" s="888"/>
      <c r="JNH92" s="888"/>
      <c r="JNI92" s="888"/>
      <c r="JNJ92" s="888"/>
      <c r="JNK92" s="888"/>
      <c r="JNL92" s="888"/>
      <c r="JNM92" s="888"/>
      <c r="JNN92" s="888"/>
      <c r="JNO92" s="888"/>
      <c r="JNP92" s="888"/>
      <c r="JNQ92" s="888"/>
      <c r="JNR92" s="888"/>
      <c r="JNS92" s="888"/>
      <c r="JNT92" s="888"/>
      <c r="JNU92" s="888"/>
      <c r="JNV92" s="888"/>
      <c r="JNW92" s="888"/>
      <c r="JNX92" s="888"/>
      <c r="JNY92" s="888"/>
      <c r="JNZ92" s="888"/>
      <c r="JOA92" s="888"/>
      <c r="JOB92" s="888"/>
      <c r="JOC92" s="888"/>
      <c r="JOD92" s="888"/>
      <c r="JOE92" s="888"/>
      <c r="JOF92" s="888"/>
      <c r="JOG92" s="888"/>
      <c r="JOH92" s="888"/>
      <c r="JOI92" s="888"/>
      <c r="JOJ92" s="888"/>
      <c r="JOK92" s="888"/>
      <c r="JOL92" s="888"/>
      <c r="JOM92" s="888"/>
      <c r="JON92" s="888"/>
      <c r="JOO92" s="888"/>
      <c r="JOP92" s="888"/>
      <c r="JOQ92" s="888"/>
      <c r="JOR92" s="888"/>
      <c r="JOS92" s="888"/>
      <c r="JOT92" s="888"/>
      <c r="JOU92" s="888"/>
      <c r="JOV92" s="888"/>
      <c r="JOW92" s="888"/>
      <c r="JOX92" s="888"/>
      <c r="JOY92" s="888"/>
      <c r="JOZ92" s="888"/>
      <c r="JPA92" s="888"/>
      <c r="JPB92" s="888"/>
      <c r="JPC92" s="888"/>
      <c r="JPD92" s="888"/>
      <c r="JPE92" s="888"/>
      <c r="JPF92" s="888"/>
      <c r="JPG92" s="888"/>
      <c r="JPH92" s="888"/>
      <c r="JPI92" s="888"/>
      <c r="JPJ92" s="888"/>
      <c r="JPK92" s="888"/>
      <c r="JPL92" s="888"/>
      <c r="JPM92" s="888"/>
      <c r="JPN92" s="888"/>
      <c r="JPO92" s="888"/>
      <c r="JPP92" s="888"/>
      <c r="JPQ92" s="888"/>
      <c r="JPR92" s="888"/>
      <c r="JPS92" s="888"/>
      <c r="JPT92" s="888"/>
      <c r="JPU92" s="888"/>
      <c r="JPV92" s="888"/>
      <c r="JPW92" s="888"/>
      <c r="JPX92" s="888"/>
      <c r="JPY92" s="888"/>
      <c r="JPZ92" s="888"/>
      <c r="JQA92" s="888"/>
      <c r="JQB92" s="888"/>
      <c r="JQC92" s="888"/>
      <c r="JQD92" s="888"/>
      <c r="JQE92" s="888"/>
      <c r="JQF92" s="888"/>
      <c r="JQG92" s="888"/>
      <c r="JQH92" s="888"/>
      <c r="JQI92" s="888"/>
      <c r="JQJ92" s="888"/>
      <c r="JQK92" s="888"/>
      <c r="JQL92" s="888"/>
      <c r="JQM92" s="888"/>
      <c r="JQN92" s="888"/>
      <c r="JQO92" s="888"/>
      <c r="JQP92" s="888"/>
      <c r="JQQ92" s="888"/>
      <c r="JQR92" s="888"/>
      <c r="JQS92" s="888"/>
      <c r="JQT92" s="888"/>
      <c r="JQU92" s="888"/>
      <c r="JQV92" s="888"/>
      <c r="JQW92" s="888"/>
      <c r="JQX92" s="888"/>
      <c r="JQY92" s="888"/>
      <c r="JQZ92" s="888"/>
      <c r="JRA92" s="888"/>
      <c r="JRB92" s="888"/>
      <c r="JRC92" s="888"/>
      <c r="JRD92" s="888"/>
      <c r="JRE92" s="888"/>
      <c r="JRF92" s="888"/>
      <c r="JRG92" s="888"/>
      <c r="JRH92" s="888"/>
      <c r="JRI92" s="888"/>
      <c r="JRJ92" s="888"/>
      <c r="JRK92" s="888"/>
      <c r="JRL92" s="888"/>
      <c r="JRM92" s="888"/>
      <c r="JRN92" s="888"/>
      <c r="JRO92" s="888"/>
      <c r="JRP92" s="888"/>
      <c r="JRQ92" s="888"/>
      <c r="JRR92" s="888"/>
      <c r="JRS92" s="888"/>
      <c r="JRT92" s="888"/>
      <c r="JRU92" s="888"/>
      <c r="JRV92" s="888"/>
      <c r="JRW92" s="888"/>
      <c r="JRX92" s="888"/>
      <c r="JRY92" s="888"/>
      <c r="JRZ92" s="888"/>
      <c r="JSA92" s="888"/>
      <c r="JSB92" s="888"/>
      <c r="JSC92" s="888"/>
      <c r="JSD92" s="888"/>
      <c r="JSE92" s="888"/>
      <c r="JSF92" s="888"/>
      <c r="JSG92" s="888"/>
      <c r="JSH92" s="888"/>
      <c r="JSI92" s="888"/>
      <c r="JSJ92" s="888"/>
      <c r="JSK92" s="888"/>
      <c r="JSL92" s="888"/>
      <c r="JSM92" s="888"/>
      <c r="JSN92" s="888"/>
      <c r="JSO92" s="888"/>
      <c r="JSP92" s="888"/>
      <c r="JSQ92" s="888"/>
      <c r="JSR92" s="888"/>
      <c r="JSS92" s="888"/>
      <c r="JST92" s="888"/>
      <c r="JSU92" s="888"/>
      <c r="JSV92" s="888"/>
      <c r="JSW92" s="888"/>
      <c r="JSX92" s="888"/>
      <c r="JSY92" s="888"/>
      <c r="JSZ92" s="888"/>
      <c r="JTA92" s="888"/>
      <c r="JTB92" s="888"/>
      <c r="JTC92" s="888"/>
      <c r="JTD92" s="888"/>
      <c r="JTE92" s="888"/>
      <c r="JTF92" s="888"/>
      <c r="JTG92" s="888"/>
      <c r="JTH92" s="888"/>
      <c r="JTI92" s="888"/>
      <c r="JTJ92" s="888"/>
      <c r="JTK92" s="888"/>
      <c r="JTL92" s="888"/>
      <c r="JTM92" s="888"/>
      <c r="JTN92" s="888"/>
      <c r="JTO92" s="888"/>
      <c r="JTP92" s="888"/>
      <c r="JTQ92" s="888"/>
      <c r="JTR92" s="888"/>
      <c r="JTS92" s="888"/>
      <c r="JTT92" s="888"/>
      <c r="JTU92" s="888"/>
      <c r="JTV92" s="888"/>
      <c r="JTW92" s="888"/>
      <c r="JTX92" s="888"/>
      <c r="JTY92" s="888"/>
      <c r="JTZ92" s="888"/>
      <c r="JUA92" s="888"/>
      <c r="JUB92" s="888"/>
      <c r="JUC92" s="888"/>
      <c r="JUD92" s="888"/>
      <c r="JUE92" s="888"/>
      <c r="JUF92" s="888"/>
      <c r="JUG92" s="888"/>
      <c r="JUH92" s="888"/>
      <c r="JUI92" s="888"/>
      <c r="JUJ92" s="888"/>
      <c r="JUK92" s="888"/>
      <c r="JUL92" s="888"/>
      <c r="JUM92" s="888"/>
      <c r="JUN92" s="888"/>
      <c r="JUO92" s="888"/>
      <c r="JUP92" s="888"/>
      <c r="JUQ92" s="888"/>
      <c r="JUR92" s="888"/>
      <c r="JUS92" s="888"/>
      <c r="JUT92" s="888"/>
      <c r="JUU92" s="888"/>
      <c r="JUV92" s="888"/>
      <c r="JUW92" s="888"/>
      <c r="JUX92" s="888"/>
      <c r="JUY92" s="888"/>
      <c r="JUZ92" s="888"/>
      <c r="JVA92" s="888"/>
      <c r="JVB92" s="888"/>
      <c r="JVC92" s="888"/>
      <c r="JVD92" s="888"/>
      <c r="JVE92" s="888"/>
      <c r="JVF92" s="888"/>
      <c r="JVG92" s="888"/>
      <c r="JVH92" s="888"/>
      <c r="JVI92" s="888"/>
      <c r="JVJ92" s="888"/>
      <c r="JVK92" s="888"/>
      <c r="JVL92" s="888"/>
      <c r="JVM92" s="888"/>
      <c r="JVN92" s="888"/>
      <c r="JVO92" s="888"/>
      <c r="JVP92" s="888"/>
      <c r="JVQ92" s="888"/>
      <c r="JVR92" s="888"/>
      <c r="JVS92" s="888"/>
      <c r="JVT92" s="888"/>
      <c r="JVU92" s="888"/>
      <c r="JVV92" s="888"/>
      <c r="JVW92" s="888"/>
      <c r="JVX92" s="888"/>
      <c r="JVY92" s="888"/>
      <c r="JVZ92" s="888"/>
      <c r="JWA92" s="888"/>
      <c r="JWB92" s="888"/>
      <c r="JWC92" s="888"/>
      <c r="JWD92" s="888"/>
      <c r="JWE92" s="888"/>
      <c r="JWF92" s="888"/>
      <c r="JWG92" s="888"/>
      <c r="JWH92" s="888"/>
      <c r="JWI92" s="888"/>
      <c r="JWJ92" s="888"/>
      <c r="JWK92" s="888"/>
      <c r="JWL92" s="888"/>
      <c r="JWM92" s="888"/>
      <c r="JWN92" s="888"/>
      <c r="JWO92" s="888"/>
      <c r="JWP92" s="888"/>
      <c r="JWQ92" s="888"/>
      <c r="JWR92" s="888"/>
      <c r="JWS92" s="888"/>
      <c r="JWT92" s="888"/>
      <c r="JWU92" s="888"/>
      <c r="JWV92" s="888"/>
      <c r="JWW92" s="888"/>
      <c r="JWX92" s="888"/>
      <c r="JWY92" s="888"/>
      <c r="JWZ92" s="888"/>
      <c r="JXA92" s="888"/>
      <c r="JXB92" s="888"/>
      <c r="JXC92" s="888"/>
      <c r="JXD92" s="888"/>
      <c r="JXE92" s="888"/>
      <c r="JXF92" s="888"/>
      <c r="JXG92" s="888"/>
      <c r="JXH92" s="888"/>
      <c r="JXI92" s="888"/>
      <c r="JXJ92" s="888"/>
      <c r="JXK92" s="888"/>
      <c r="JXL92" s="888"/>
      <c r="JXM92" s="888"/>
      <c r="JXN92" s="888"/>
      <c r="JXO92" s="888"/>
      <c r="JXP92" s="888"/>
      <c r="JXQ92" s="888"/>
      <c r="JXR92" s="888"/>
      <c r="JXS92" s="888"/>
      <c r="JXT92" s="888"/>
      <c r="JXU92" s="888"/>
      <c r="JXV92" s="888"/>
      <c r="JXW92" s="888"/>
      <c r="JXX92" s="888"/>
      <c r="JXY92" s="888"/>
      <c r="JXZ92" s="888"/>
      <c r="JYA92" s="888"/>
      <c r="JYB92" s="888"/>
      <c r="JYC92" s="888"/>
      <c r="JYD92" s="888"/>
      <c r="JYE92" s="888"/>
      <c r="JYF92" s="888"/>
      <c r="JYG92" s="888"/>
      <c r="JYH92" s="888"/>
      <c r="JYI92" s="888"/>
      <c r="JYJ92" s="888"/>
      <c r="JYK92" s="888"/>
      <c r="JYL92" s="888"/>
      <c r="JYM92" s="888"/>
      <c r="JYN92" s="888"/>
      <c r="JYO92" s="888"/>
      <c r="JYP92" s="888"/>
      <c r="JYQ92" s="888"/>
      <c r="JYR92" s="888"/>
      <c r="JYS92" s="888"/>
      <c r="JYT92" s="888"/>
      <c r="JYU92" s="888"/>
      <c r="JYV92" s="888"/>
      <c r="JYW92" s="888"/>
      <c r="JYX92" s="888"/>
      <c r="JYY92" s="888"/>
      <c r="JYZ92" s="888"/>
      <c r="JZA92" s="888"/>
      <c r="JZB92" s="888"/>
      <c r="JZC92" s="888"/>
      <c r="JZD92" s="888"/>
      <c r="JZE92" s="888"/>
      <c r="JZF92" s="888"/>
      <c r="JZG92" s="888"/>
      <c r="JZH92" s="888"/>
      <c r="JZI92" s="888"/>
      <c r="JZJ92" s="888"/>
      <c r="JZK92" s="888"/>
      <c r="JZL92" s="888"/>
      <c r="JZM92" s="888"/>
      <c r="JZN92" s="888"/>
      <c r="JZO92" s="888"/>
      <c r="JZP92" s="888"/>
      <c r="JZQ92" s="888"/>
      <c r="JZR92" s="888"/>
      <c r="JZS92" s="888"/>
      <c r="JZT92" s="888"/>
      <c r="JZU92" s="888"/>
      <c r="JZV92" s="888"/>
      <c r="JZW92" s="888"/>
      <c r="JZX92" s="888"/>
      <c r="JZY92" s="888"/>
      <c r="JZZ92" s="888"/>
      <c r="KAA92" s="888"/>
      <c r="KAB92" s="888"/>
      <c r="KAC92" s="888"/>
      <c r="KAD92" s="888"/>
      <c r="KAE92" s="888"/>
      <c r="KAF92" s="888"/>
      <c r="KAG92" s="888"/>
      <c r="KAH92" s="888"/>
      <c r="KAI92" s="888"/>
      <c r="KAJ92" s="888"/>
      <c r="KAK92" s="888"/>
      <c r="KAL92" s="888"/>
      <c r="KAM92" s="888"/>
      <c r="KAN92" s="888"/>
      <c r="KAO92" s="888"/>
      <c r="KAP92" s="888"/>
      <c r="KAQ92" s="888"/>
      <c r="KAR92" s="888"/>
      <c r="KAS92" s="888"/>
      <c r="KAT92" s="888"/>
      <c r="KAU92" s="888"/>
      <c r="KAV92" s="888"/>
      <c r="KAW92" s="888"/>
      <c r="KAX92" s="888"/>
      <c r="KAY92" s="888"/>
      <c r="KAZ92" s="888"/>
      <c r="KBA92" s="888"/>
      <c r="KBB92" s="888"/>
      <c r="KBC92" s="888"/>
      <c r="KBD92" s="888"/>
      <c r="KBE92" s="888"/>
      <c r="KBF92" s="888"/>
      <c r="KBG92" s="888"/>
      <c r="KBH92" s="888"/>
      <c r="KBI92" s="888"/>
      <c r="KBJ92" s="888"/>
      <c r="KBK92" s="888"/>
      <c r="KBL92" s="888"/>
      <c r="KBM92" s="888"/>
      <c r="KBN92" s="888"/>
      <c r="KBO92" s="888"/>
      <c r="KBP92" s="888"/>
      <c r="KBQ92" s="888"/>
      <c r="KBR92" s="888"/>
      <c r="KBS92" s="888"/>
      <c r="KBT92" s="888"/>
      <c r="KBU92" s="888"/>
      <c r="KBV92" s="888"/>
      <c r="KBW92" s="888"/>
      <c r="KBX92" s="888"/>
      <c r="KBY92" s="888"/>
      <c r="KBZ92" s="888"/>
      <c r="KCA92" s="888"/>
      <c r="KCB92" s="888"/>
      <c r="KCC92" s="888"/>
      <c r="KCD92" s="888"/>
      <c r="KCE92" s="888"/>
      <c r="KCF92" s="888"/>
      <c r="KCG92" s="888"/>
      <c r="KCH92" s="888"/>
      <c r="KCI92" s="888"/>
      <c r="KCJ92" s="888"/>
      <c r="KCK92" s="888"/>
      <c r="KCL92" s="888"/>
      <c r="KCM92" s="888"/>
      <c r="KCN92" s="888"/>
      <c r="KCO92" s="888"/>
      <c r="KCP92" s="888"/>
      <c r="KCQ92" s="888"/>
      <c r="KCR92" s="888"/>
      <c r="KCS92" s="888"/>
      <c r="KCT92" s="888"/>
      <c r="KCU92" s="888"/>
      <c r="KCV92" s="888"/>
      <c r="KCW92" s="888"/>
      <c r="KCX92" s="888"/>
      <c r="KCY92" s="888"/>
      <c r="KCZ92" s="888"/>
      <c r="KDA92" s="888"/>
      <c r="KDB92" s="888"/>
      <c r="KDC92" s="888"/>
      <c r="KDD92" s="888"/>
      <c r="KDE92" s="888"/>
      <c r="KDF92" s="888"/>
      <c r="KDG92" s="888"/>
      <c r="KDH92" s="888"/>
      <c r="KDI92" s="888"/>
      <c r="KDJ92" s="888"/>
      <c r="KDK92" s="888"/>
      <c r="KDL92" s="888"/>
      <c r="KDM92" s="888"/>
      <c r="KDN92" s="888"/>
      <c r="KDO92" s="888"/>
      <c r="KDP92" s="888"/>
      <c r="KDQ92" s="888"/>
      <c r="KDR92" s="888"/>
      <c r="KDS92" s="888"/>
      <c r="KDT92" s="888"/>
      <c r="KDU92" s="888"/>
      <c r="KDV92" s="888"/>
      <c r="KDW92" s="888"/>
      <c r="KDX92" s="888"/>
      <c r="KDY92" s="888"/>
      <c r="KDZ92" s="888"/>
      <c r="KEA92" s="888"/>
      <c r="KEB92" s="888"/>
      <c r="KEC92" s="888"/>
      <c r="KED92" s="888"/>
      <c r="KEE92" s="888"/>
      <c r="KEF92" s="888"/>
      <c r="KEG92" s="888"/>
      <c r="KEH92" s="888"/>
      <c r="KEI92" s="888"/>
      <c r="KEJ92" s="888"/>
      <c r="KEK92" s="888"/>
      <c r="KEL92" s="888"/>
      <c r="KEM92" s="888"/>
      <c r="KEN92" s="888"/>
      <c r="KEO92" s="888"/>
      <c r="KEP92" s="888"/>
      <c r="KEQ92" s="888"/>
      <c r="KER92" s="888"/>
      <c r="KES92" s="888"/>
      <c r="KET92" s="888"/>
      <c r="KEU92" s="888"/>
      <c r="KEV92" s="888"/>
      <c r="KEW92" s="888"/>
      <c r="KEX92" s="888"/>
      <c r="KEY92" s="888"/>
      <c r="KEZ92" s="888"/>
      <c r="KFA92" s="888"/>
      <c r="KFB92" s="888"/>
      <c r="KFC92" s="888"/>
      <c r="KFD92" s="888"/>
      <c r="KFE92" s="888"/>
      <c r="KFF92" s="888"/>
      <c r="KFG92" s="888"/>
      <c r="KFH92" s="888"/>
      <c r="KFI92" s="888"/>
      <c r="KFJ92" s="888"/>
      <c r="KFK92" s="888"/>
      <c r="KFL92" s="888"/>
      <c r="KFM92" s="888"/>
      <c r="KFN92" s="888"/>
      <c r="KFO92" s="888"/>
      <c r="KFP92" s="888"/>
      <c r="KFQ92" s="888"/>
      <c r="KFR92" s="888"/>
      <c r="KFS92" s="888"/>
      <c r="KFT92" s="888"/>
      <c r="KFU92" s="888"/>
      <c r="KFV92" s="888"/>
      <c r="KFW92" s="888"/>
      <c r="KFX92" s="888"/>
      <c r="KFY92" s="888"/>
      <c r="KFZ92" s="888"/>
      <c r="KGA92" s="888"/>
      <c r="KGB92" s="888"/>
      <c r="KGC92" s="888"/>
      <c r="KGD92" s="888"/>
      <c r="KGE92" s="888"/>
      <c r="KGF92" s="888"/>
      <c r="KGG92" s="888"/>
      <c r="KGH92" s="888"/>
      <c r="KGI92" s="888"/>
      <c r="KGJ92" s="888"/>
      <c r="KGK92" s="888"/>
      <c r="KGL92" s="888"/>
      <c r="KGM92" s="888"/>
      <c r="KGN92" s="888"/>
      <c r="KGO92" s="888"/>
      <c r="KGP92" s="888"/>
      <c r="KGQ92" s="888"/>
      <c r="KGR92" s="888"/>
      <c r="KGS92" s="888"/>
      <c r="KGT92" s="888"/>
      <c r="KGU92" s="888"/>
      <c r="KGV92" s="888"/>
      <c r="KGW92" s="888"/>
      <c r="KGX92" s="888"/>
      <c r="KGY92" s="888"/>
      <c r="KGZ92" s="888"/>
      <c r="KHA92" s="888"/>
      <c r="KHB92" s="888"/>
      <c r="KHC92" s="888"/>
      <c r="KHD92" s="888"/>
      <c r="KHE92" s="888"/>
      <c r="KHF92" s="888"/>
      <c r="KHG92" s="888"/>
      <c r="KHH92" s="888"/>
      <c r="KHI92" s="888"/>
      <c r="KHJ92" s="888"/>
      <c r="KHK92" s="888"/>
      <c r="KHL92" s="888"/>
      <c r="KHM92" s="888"/>
      <c r="KHN92" s="888"/>
      <c r="KHO92" s="888"/>
      <c r="KHP92" s="888"/>
      <c r="KHQ92" s="888"/>
      <c r="KHR92" s="888"/>
      <c r="KHS92" s="888"/>
      <c r="KHT92" s="888"/>
      <c r="KHU92" s="888"/>
      <c r="KHV92" s="888"/>
      <c r="KHW92" s="888"/>
      <c r="KHX92" s="888"/>
      <c r="KHY92" s="888"/>
      <c r="KHZ92" s="888"/>
      <c r="KIA92" s="888"/>
      <c r="KIB92" s="888"/>
      <c r="KIC92" s="888"/>
      <c r="KID92" s="888"/>
      <c r="KIE92" s="888"/>
      <c r="KIF92" s="888"/>
      <c r="KIG92" s="888"/>
      <c r="KIH92" s="888"/>
      <c r="KII92" s="888"/>
      <c r="KIJ92" s="888"/>
      <c r="KIK92" s="888"/>
      <c r="KIL92" s="888"/>
      <c r="KIM92" s="888"/>
      <c r="KIN92" s="888"/>
      <c r="KIO92" s="888"/>
      <c r="KIP92" s="888"/>
      <c r="KIQ92" s="888"/>
      <c r="KIR92" s="888"/>
      <c r="KIS92" s="888"/>
      <c r="KIT92" s="888"/>
      <c r="KIU92" s="888"/>
      <c r="KIV92" s="888"/>
      <c r="KIW92" s="888"/>
      <c r="KIX92" s="888"/>
      <c r="KIY92" s="888"/>
      <c r="KIZ92" s="888"/>
      <c r="KJA92" s="888"/>
      <c r="KJB92" s="888"/>
      <c r="KJC92" s="888"/>
      <c r="KJD92" s="888"/>
      <c r="KJE92" s="888"/>
      <c r="KJF92" s="888"/>
      <c r="KJG92" s="888"/>
      <c r="KJH92" s="888"/>
      <c r="KJI92" s="888"/>
      <c r="KJJ92" s="888"/>
      <c r="KJK92" s="888"/>
      <c r="KJL92" s="888"/>
      <c r="KJM92" s="888"/>
      <c r="KJN92" s="888"/>
      <c r="KJO92" s="888"/>
      <c r="KJP92" s="888"/>
      <c r="KJQ92" s="888"/>
      <c r="KJR92" s="888"/>
      <c r="KJS92" s="888"/>
      <c r="KJT92" s="888"/>
      <c r="KJU92" s="888"/>
      <c r="KJV92" s="888"/>
      <c r="KJW92" s="888"/>
      <c r="KJX92" s="888"/>
      <c r="KJY92" s="888"/>
      <c r="KJZ92" s="888"/>
      <c r="KKA92" s="888"/>
      <c r="KKB92" s="888"/>
      <c r="KKC92" s="888"/>
      <c r="KKD92" s="888"/>
      <c r="KKE92" s="888"/>
      <c r="KKF92" s="888"/>
      <c r="KKG92" s="888"/>
      <c r="KKH92" s="888"/>
      <c r="KKI92" s="888"/>
      <c r="KKJ92" s="888"/>
      <c r="KKK92" s="888"/>
      <c r="KKL92" s="888"/>
      <c r="KKM92" s="888"/>
      <c r="KKN92" s="888"/>
      <c r="KKO92" s="888"/>
      <c r="KKP92" s="888"/>
      <c r="KKQ92" s="888"/>
      <c r="KKR92" s="888"/>
      <c r="KKS92" s="888"/>
      <c r="KKT92" s="888"/>
      <c r="KKU92" s="888"/>
      <c r="KKV92" s="888"/>
      <c r="KKW92" s="888"/>
      <c r="KKX92" s="888"/>
      <c r="KKY92" s="888"/>
      <c r="KKZ92" s="888"/>
      <c r="KLA92" s="888"/>
      <c r="KLB92" s="888"/>
      <c r="KLC92" s="888"/>
      <c r="KLD92" s="888"/>
      <c r="KLE92" s="888"/>
      <c r="KLF92" s="888"/>
      <c r="KLG92" s="888"/>
      <c r="KLH92" s="888"/>
      <c r="KLI92" s="888"/>
      <c r="KLJ92" s="888"/>
      <c r="KLK92" s="888"/>
      <c r="KLL92" s="888"/>
      <c r="KLM92" s="888"/>
      <c r="KLN92" s="888"/>
      <c r="KLO92" s="888"/>
      <c r="KLP92" s="888"/>
      <c r="KLQ92" s="888"/>
      <c r="KLR92" s="888"/>
      <c r="KLS92" s="888"/>
      <c r="KLT92" s="888"/>
      <c r="KLU92" s="888"/>
      <c r="KLV92" s="888"/>
      <c r="KLW92" s="888"/>
      <c r="KLX92" s="888"/>
      <c r="KLY92" s="888"/>
      <c r="KLZ92" s="888"/>
      <c r="KMA92" s="888"/>
      <c r="KMB92" s="888"/>
      <c r="KMC92" s="888"/>
      <c r="KMD92" s="888"/>
      <c r="KME92" s="888"/>
      <c r="KMF92" s="888"/>
      <c r="KMG92" s="888"/>
      <c r="KMH92" s="888"/>
      <c r="KMI92" s="888"/>
      <c r="KMJ92" s="888"/>
      <c r="KMK92" s="888"/>
      <c r="KML92" s="888"/>
      <c r="KMM92" s="888"/>
      <c r="KMN92" s="888"/>
      <c r="KMO92" s="888"/>
      <c r="KMP92" s="888"/>
      <c r="KMQ92" s="888"/>
      <c r="KMR92" s="888"/>
      <c r="KMS92" s="888"/>
      <c r="KMT92" s="888"/>
      <c r="KMU92" s="888"/>
      <c r="KMV92" s="888"/>
      <c r="KMW92" s="888"/>
      <c r="KMX92" s="888"/>
      <c r="KMY92" s="888"/>
      <c r="KMZ92" s="888"/>
      <c r="KNA92" s="888"/>
      <c r="KNB92" s="888"/>
      <c r="KNC92" s="888"/>
      <c r="KND92" s="888"/>
      <c r="KNE92" s="888"/>
      <c r="KNF92" s="888"/>
      <c r="KNG92" s="888"/>
      <c r="KNH92" s="888"/>
      <c r="KNI92" s="888"/>
      <c r="KNJ92" s="888"/>
      <c r="KNK92" s="888"/>
      <c r="KNL92" s="888"/>
      <c r="KNM92" s="888"/>
      <c r="KNN92" s="888"/>
      <c r="KNO92" s="888"/>
      <c r="KNP92" s="888"/>
      <c r="KNQ92" s="888"/>
      <c r="KNR92" s="888"/>
      <c r="KNS92" s="888"/>
      <c r="KNT92" s="888"/>
      <c r="KNU92" s="888"/>
      <c r="KNV92" s="888"/>
      <c r="KNW92" s="888"/>
      <c r="KNX92" s="888"/>
      <c r="KNY92" s="888"/>
      <c r="KNZ92" s="888"/>
      <c r="KOA92" s="888"/>
      <c r="KOB92" s="888"/>
      <c r="KOC92" s="888"/>
      <c r="KOD92" s="888"/>
      <c r="KOE92" s="888"/>
      <c r="KOF92" s="888"/>
      <c r="KOG92" s="888"/>
      <c r="KOH92" s="888"/>
      <c r="KOI92" s="888"/>
      <c r="KOJ92" s="888"/>
      <c r="KOK92" s="888"/>
      <c r="KOL92" s="888"/>
      <c r="KOM92" s="888"/>
      <c r="KON92" s="888"/>
      <c r="KOO92" s="888"/>
      <c r="KOP92" s="888"/>
      <c r="KOQ92" s="888"/>
      <c r="KOR92" s="888"/>
      <c r="KOS92" s="888"/>
      <c r="KOT92" s="888"/>
      <c r="KOU92" s="888"/>
      <c r="KOV92" s="888"/>
      <c r="KOW92" s="888"/>
      <c r="KOX92" s="888"/>
      <c r="KOY92" s="888"/>
      <c r="KOZ92" s="888"/>
      <c r="KPA92" s="888"/>
      <c r="KPB92" s="888"/>
      <c r="KPC92" s="888"/>
      <c r="KPD92" s="888"/>
      <c r="KPE92" s="888"/>
      <c r="KPF92" s="888"/>
      <c r="KPG92" s="888"/>
      <c r="KPH92" s="888"/>
      <c r="KPI92" s="888"/>
      <c r="KPJ92" s="888"/>
      <c r="KPK92" s="888"/>
      <c r="KPL92" s="888"/>
      <c r="KPM92" s="888"/>
      <c r="KPN92" s="888"/>
      <c r="KPO92" s="888"/>
      <c r="KPP92" s="888"/>
      <c r="KPQ92" s="888"/>
      <c r="KPR92" s="888"/>
      <c r="KPS92" s="888"/>
      <c r="KPT92" s="888"/>
      <c r="KPU92" s="888"/>
      <c r="KPV92" s="888"/>
      <c r="KPW92" s="888"/>
      <c r="KPX92" s="888"/>
      <c r="KPY92" s="888"/>
      <c r="KPZ92" s="888"/>
      <c r="KQA92" s="888"/>
      <c r="KQB92" s="888"/>
      <c r="KQC92" s="888"/>
      <c r="KQD92" s="888"/>
      <c r="KQE92" s="888"/>
      <c r="KQF92" s="888"/>
      <c r="KQG92" s="888"/>
      <c r="KQH92" s="888"/>
      <c r="KQI92" s="888"/>
      <c r="KQJ92" s="888"/>
      <c r="KQK92" s="888"/>
      <c r="KQL92" s="888"/>
      <c r="KQM92" s="888"/>
      <c r="KQN92" s="888"/>
      <c r="KQO92" s="888"/>
      <c r="KQP92" s="888"/>
      <c r="KQQ92" s="888"/>
      <c r="KQR92" s="888"/>
      <c r="KQS92" s="888"/>
      <c r="KQT92" s="888"/>
      <c r="KQU92" s="888"/>
      <c r="KQV92" s="888"/>
      <c r="KQW92" s="888"/>
      <c r="KQX92" s="888"/>
      <c r="KQY92" s="888"/>
      <c r="KQZ92" s="888"/>
      <c r="KRA92" s="888"/>
      <c r="KRB92" s="888"/>
      <c r="KRC92" s="888"/>
      <c r="KRD92" s="888"/>
      <c r="KRE92" s="888"/>
      <c r="KRF92" s="888"/>
      <c r="KRG92" s="888"/>
      <c r="KRH92" s="888"/>
      <c r="KRI92" s="888"/>
      <c r="KRJ92" s="888"/>
      <c r="KRK92" s="888"/>
      <c r="KRL92" s="888"/>
      <c r="KRM92" s="888"/>
      <c r="KRN92" s="888"/>
      <c r="KRO92" s="888"/>
      <c r="KRP92" s="888"/>
      <c r="KRQ92" s="888"/>
      <c r="KRR92" s="888"/>
      <c r="KRS92" s="888"/>
      <c r="KRT92" s="888"/>
      <c r="KRU92" s="888"/>
      <c r="KRV92" s="888"/>
      <c r="KRW92" s="888"/>
      <c r="KRX92" s="888"/>
      <c r="KRY92" s="888"/>
      <c r="KRZ92" s="888"/>
      <c r="KSA92" s="888"/>
      <c r="KSB92" s="888"/>
      <c r="KSC92" s="888"/>
      <c r="KSD92" s="888"/>
      <c r="KSE92" s="888"/>
      <c r="KSF92" s="888"/>
      <c r="KSG92" s="888"/>
      <c r="KSH92" s="888"/>
      <c r="KSI92" s="888"/>
      <c r="KSJ92" s="888"/>
      <c r="KSK92" s="888"/>
      <c r="KSL92" s="888"/>
      <c r="KSM92" s="888"/>
      <c r="KSN92" s="888"/>
      <c r="KSO92" s="888"/>
      <c r="KSP92" s="888"/>
      <c r="KSQ92" s="888"/>
      <c r="KSR92" s="888"/>
      <c r="KSS92" s="888"/>
      <c r="KST92" s="888"/>
      <c r="KSU92" s="888"/>
      <c r="KSV92" s="888"/>
      <c r="KSW92" s="888"/>
      <c r="KSX92" s="888"/>
      <c r="KSY92" s="888"/>
      <c r="KSZ92" s="888"/>
      <c r="KTA92" s="888"/>
      <c r="KTB92" s="888"/>
      <c r="KTC92" s="888"/>
      <c r="KTD92" s="888"/>
      <c r="KTE92" s="888"/>
      <c r="KTF92" s="888"/>
      <c r="KTG92" s="888"/>
      <c r="KTH92" s="888"/>
      <c r="KTI92" s="888"/>
      <c r="KTJ92" s="888"/>
      <c r="KTK92" s="888"/>
      <c r="KTL92" s="888"/>
      <c r="KTM92" s="888"/>
      <c r="KTN92" s="888"/>
      <c r="KTO92" s="888"/>
      <c r="KTP92" s="888"/>
      <c r="KTQ92" s="888"/>
      <c r="KTR92" s="888"/>
      <c r="KTS92" s="888"/>
      <c r="KTT92" s="888"/>
      <c r="KTU92" s="888"/>
      <c r="KTV92" s="888"/>
      <c r="KTW92" s="888"/>
      <c r="KTX92" s="888"/>
      <c r="KTY92" s="888"/>
      <c r="KTZ92" s="888"/>
      <c r="KUA92" s="888"/>
      <c r="KUB92" s="888"/>
      <c r="KUC92" s="888"/>
      <c r="KUD92" s="888"/>
      <c r="KUE92" s="888"/>
      <c r="KUF92" s="888"/>
      <c r="KUG92" s="888"/>
      <c r="KUH92" s="888"/>
      <c r="KUI92" s="888"/>
      <c r="KUJ92" s="888"/>
      <c r="KUK92" s="888"/>
      <c r="KUL92" s="888"/>
      <c r="KUM92" s="888"/>
      <c r="KUN92" s="888"/>
      <c r="KUO92" s="888"/>
      <c r="KUP92" s="888"/>
      <c r="KUQ92" s="888"/>
      <c r="KUR92" s="888"/>
      <c r="KUS92" s="888"/>
      <c r="KUT92" s="888"/>
      <c r="KUU92" s="888"/>
      <c r="KUV92" s="888"/>
      <c r="KUW92" s="888"/>
      <c r="KUX92" s="888"/>
      <c r="KUY92" s="888"/>
      <c r="KUZ92" s="888"/>
      <c r="KVA92" s="888"/>
      <c r="KVB92" s="888"/>
      <c r="KVC92" s="888"/>
      <c r="KVD92" s="888"/>
      <c r="KVE92" s="888"/>
      <c r="KVF92" s="888"/>
      <c r="KVG92" s="888"/>
      <c r="KVH92" s="888"/>
      <c r="KVI92" s="888"/>
      <c r="KVJ92" s="888"/>
      <c r="KVK92" s="888"/>
      <c r="KVL92" s="888"/>
      <c r="KVM92" s="888"/>
      <c r="KVN92" s="888"/>
      <c r="KVO92" s="888"/>
      <c r="KVP92" s="888"/>
      <c r="KVQ92" s="888"/>
      <c r="KVR92" s="888"/>
      <c r="KVS92" s="888"/>
      <c r="KVT92" s="888"/>
      <c r="KVU92" s="888"/>
      <c r="KVV92" s="888"/>
      <c r="KVW92" s="888"/>
      <c r="KVX92" s="888"/>
      <c r="KVY92" s="888"/>
      <c r="KVZ92" s="888"/>
      <c r="KWA92" s="888"/>
      <c r="KWB92" s="888"/>
      <c r="KWC92" s="888"/>
      <c r="KWD92" s="888"/>
      <c r="KWE92" s="888"/>
      <c r="KWF92" s="888"/>
      <c r="KWG92" s="888"/>
      <c r="KWH92" s="888"/>
      <c r="KWI92" s="888"/>
      <c r="KWJ92" s="888"/>
      <c r="KWK92" s="888"/>
      <c r="KWL92" s="888"/>
      <c r="KWM92" s="888"/>
      <c r="KWN92" s="888"/>
      <c r="KWO92" s="888"/>
      <c r="KWP92" s="888"/>
      <c r="KWQ92" s="888"/>
      <c r="KWR92" s="888"/>
      <c r="KWS92" s="888"/>
      <c r="KWT92" s="888"/>
      <c r="KWU92" s="888"/>
      <c r="KWV92" s="888"/>
      <c r="KWW92" s="888"/>
      <c r="KWX92" s="888"/>
      <c r="KWY92" s="888"/>
      <c r="KWZ92" s="888"/>
      <c r="KXA92" s="888"/>
      <c r="KXB92" s="888"/>
      <c r="KXC92" s="888"/>
      <c r="KXD92" s="888"/>
      <c r="KXE92" s="888"/>
      <c r="KXF92" s="888"/>
      <c r="KXG92" s="888"/>
      <c r="KXH92" s="888"/>
      <c r="KXI92" s="888"/>
      <c r="KXJ92" s="888"/>
      <c r="KXK92" s="888"/>
      <c r="KXL92" s="888"/>
      <c r="KXM92" s="888"/>
      <c r="KXN92" s="888"/>
      <c r="KXO92" s="888"/>
      <c r="KXP92" s="888"/>
      <c r="KXQ92" s="888"/>
      <c r="KXR92" s="888"/>
      <c r="KXS92" s="888"/>
      <c r="KXT92" s="888"/>
      <c r="KXU92" s="888"/>
      <c r="KXV92" s="888"/>
      <c r="KXW92" s="888"/>
      <c r="KXX92" s="888"/>
      <c r="KXY92" s="888"/>
      <c r="KXZ92" s="888"/>
      <c r="KYA92" s="888"/>
      <c r="KYB92" s="888"/>
      <c r="KYC92" s="888"/>
      <c r="KYD92" s="888"/>
      <c r="KYE92" s="888"/>
      <c r="KYF92" s="888"/>
      <c r="KYG92" s="888"/>
      <c r="KYH92" s="888"/>
      <c r="KYI92" s="888"/>
      <c r="KYJ92" s="888"/>
      <c r="KYK92" s="888"/>
      <c r="KYL92" s="888"/>
      <c r="KYM92" s="888"/>
      <c r="KYN92" s="888"/>
      <c r="KYO92" s="888"/>
      <c r="KYP92" s="888"/>
      <c r="KYQ92" s="888"/>
      <c r="KYR92" s="888"/>
      <c r="KYS92" s="888"/>
      <c r="KYT92" s="888"/>
      <c r="KYU92" s="888"/>
      <c r="KYV92" s="888"/>
      <c r="KYW92" s="888"/>
      <c r="KYX92" s="888"/>
      <c r="KYY92" s="888"/>
      <c r="KYZ92" s="888"/>
      <c r="KZA92" s="888"/>
      <c r="KZB92" s="888"/>
      <c r="KZC92" s="888"/>
      <c r="KZD92" s="888"/>
      <c r="KZE92" s="888"/>
      <c r="KZF92" s="888"/>
      <c r="KZG92" s="888"/>
      <c r="KZH92" s="888"/>
      <c r="KZI92" s="888"/>
      <c r="KZJ92" s="888"/>
      <c r="KZK92" s="888"/>
      <c r="KZL92" s="888"/>
      <c r="KZM92" s="888"/>
      <c r="KZN92" s="888"/>
      <c r="KZO92" s="888"/>
      <c r="KZP92" s="888"/>
      <c r="KZQ92" s="888"/>
      <c r="KZR92" s="888"/>
      <c r="KZS92" s="888"/>
      <c r="KZT92" s="888"/>
      <c r="KZU92" s="888"/>
      <c r="KZV92" s="888"/>
      <c r="KZW92" s="888"/>
      <c r="KZX92" s="888"/>
      <c r="KZY92" s="888"/>
      <c r="KZZ92" s="888"/>
      <c r="LAA92" s="888"/>
      <c r="LAB92" s="888"/>
      <c r="LAC92" s="888"/>
      <c r="LAD92" s="888"/>
      <c r="LAE92" s="888"/>
      <c r="LAF92" s="888"/>
      <c r="LAG92" s="888"/>
      <c r="LAH92" s="888"/>
      <c r="LAI92" s="888"/>
      <c r="LAJ92" s="888"/>
      <c r="LAK92" s="888"/>
      <c r="LAL92" s="888"/>
      <c r="LAM92" s="888"/>
      <c r="LAN92" s="888"/>
      <c r="LAO92" s="888"/>
      <c r="LAP92" s="888"/>
      <c r="LAQ92" s="888"/>
      <c r="LAR92" s="888"/>
      <c r="LAS92" s="888"/>
      <c r="LAT92" s="888"/>
      <c r="LAU92" s="888"/>
      <c r="LAV92" s="888"/>
      <c r="LAW92" s="888"/>
      <c r="LAX92" s="888"/>
      <c r="LAY92" s="888"/>
      <c r="LAZ92" s="888"/>
      <c r="LBA92" s="888"/>
      <c r="LBB92" s="888"/>
      <c r="LBC92" s="888"/>
      <c r="LBD92" s="888"/>
      <c r="LBE92" s="888"/>
      <c r="LBF92" s="888"/>
      <c r="LBG92" s="888"/>
      <c r="LBH92" s="888"/>
      <c r="LBI92" s="888"/>
      <c r="LBJ92" s="888"/>
      <c r="LBK92" s="888"/>
      <c r="LBL92" s="888"/>
      <c r="LBM92" s="888"/>
      <c r="LBN92" s="888"/>
      <c r="LBO92" s="888"/>
      <c r="LBP92" s="888"/>
      <c r="LBQ92" s="888"/>
      <c r="LBR92" s="888"/>
      <c r="LBS92" s="888"/>
      <c r="LBT92" s="888"/>
      <c r="LBU92" s="888"/>
      <c r="LBV92" s="888"/>
      <c r="LBW92" s="888"/>
      <c r="LBX92" s="888"/>
      <c r="LBY92" s="888"/>
      <c r="LBZ92" s="888"/>
      <c r="LCA92" s="888"/>
      <c r="LCB92" s="888"/>
      <c r="LCC92" s="888"/>
      <c r="LCD92" s="888"/>
      <c r="LCE92" s="888"/>
      <c r="LCF92" s="888"/>
      <c r="LCG92" s="888"/>
      <c r="LCH92" s="888"/>
      <c r="LCI92" s="888"/>
      <c r="LCJ92" s="888"/>
      <c r="LCK92" s="888"/>
      <c r="LCL92" s="888"/>
      <c r="LCM92" s="888"/>
      <c r="LCN92" s="888"/>
      <c r="LCO92" s="888"/>
      <c r="LCP92" s="888"/>
      <c r="LCQ92" s="888"/>
      <c r="LCR92" s="888"/>
      <c r="LCS92" s="888"/>
      <c r="LCT92" s="888"/>
      <c r="LCU92" s="888"/>
      <c r="LCV92" s="888"/>
      <c r="LCW92" s="888"/>
      <c r="LCX92" s="888"/>
      <c r="LCY92" s="888"/>
      <c r="LCZ92" s="888"/>
      <c r="LDA92" s="888"/>
      <c r="LDB92" s="888"/>
      <c r="LDC92" s="888"/>
      <c r="LDD92" s="888"/>
      <c r="LDE92" s="888"/>
      <c r="LDF92" s="888"/>
      <c r="LDG92" s="888"/>
      <c r="LDH92" s="888"/>
      <c r="LDI92" s="888"/>
      <c r="LDJ92" s="888"/>
      <c r="LDK92" s="888"/>
      <c r="LDL92" s="888"/>
      <c r="LDM92" s="888"/>
      <c r="LDN92" s="888"/>
      <c r="LDO92" s="888"/>
      <c r="LDP92" s="888"/>
      <c r="LDQ92" s="888"/>
      <c r="LDR92" s="888"/>
      <c r="LDS92" s="888"/>
      <c r="LDT92" s="888"/>
      <c r="LDU92" s="888"/>
      <c r="LDV92" s="888"/>
      <c r="LDW92" s="888"/>
      <c r="LDX92" s="888"/>
      <c r="LDY92" s="888"/>
      <c r="LDZ92" s="888"/>
      <c r="LEA92" s="888"/>
      <c r="LEB92" s="888"/>
      <c r="LEC92" s="888"/>
      <c r="LED92" s="888"/>
      <c r="LEE92" s="888"/>
      <c r="LEF92" s="888"/>
      <c r="LEG92" s="888"/>
      <c r="LEH92" s="888"/>
      <c r="LEI92" s="888"/>
      <c r="LEJ92" s="888"/>
      <c r="LEK92" s="888"/>
      <c r="LEL92" s="888"/>
      <c r="LEM92" s="888"/>
      <c r="LEN92" s="888"/>
      <c r="LEO92" s="888"/>
      <c r="LEP92" s="888"/>
      <c r="LEQ92" s="888"/>
      <c r="LER92" s="888"/>
      <c r="LES92" s="888"/>
      <c r="LET92" s="888"/>
      <c r="LEU92" s="888"/>
      <c r="LEV92" s="888"/>
      <c r="LEW92" s="888"/>
      <c r="LEX92" s="888"/>
      <c r="LEY92" s="888"/>
      <c r="LEZ92" s="888"/>
      <c r="LFA92" s="888"/>
      <c r="LFB92" s="888"/>
      <c r="LFC92" s="888"/>
      <c r="LFD92" s="888"/>
      <c r="LFE92" s="888"/>
      <c r="LFF92" s="888"/>
      <c r="LFG92" s="888"/>
      <c r="LFH92" s="888"/>
      <c r="LFI92" s="888"/>
      <c r="LFJ92" s="888"/>
      <c r="LFK92" s="888"/>
      <c r="LFL92" s="888"/>
      <c r="LFM92" s="888"/>
      <c r="LFN92" s="888"/>
      <c r="LFO92" s="888"/>
      <c r="LFP92" s="888"/>
      <c r="LFQ92" s="888"/>
      <c r="LFR92" s="888"/>
      <c r="LFS92" s="888"/>
      <c r="LFT92" s="888"/>
      <c r="LFU92" s="888"/>
      <c r="LFV92" s="888"/>
      <c r="LFW92" s="888"/>
      <c r="LFX92" s="888"/>
      <c r="LFY92" s="888"/>
      <c r="LFZ92" s="888"/>
      <c r="LGA92" s="888"/>
      <c r="LGB92" s="888"/>
      <c r="LGC92" s="888"/>
      <c r="LGD92" s="888"/>
      <c r="LGE92" s="888"/>
      <c r="LGF92" s="888"/>
      <c r="LGG92" s="888"/>
      <c r="LGH92" s="888"/>
      <c r="LGI92" s="888"/>
      <c r="LGJ92" s="888"/>
      <c r="LGK92" s="888"/>
      <c r="LGL92" s="888"/>
      <c r="LGM92" s="888"/>
      <c r="LGN92" s="888"/>
      <c r="LGO92" s="888"/>
      <c r="LGP92" s="888"/>
      <c r="LGQ92" s="888"/>
      <c r="LGR92" s="888"/>
      <c r="LGS92" s="888"/>
      <c r="LGT92" s="888"/>
      <c r="LGU92" s="888"/>
      <c r="LGV92" s="888"/>
      <c r="LGW92" s="888"/>
      <c r="LGX92" s="888"/>
      <c r="LGY92" s="888"/>
      <c r="LGZ92" s="888"/>
      <c r="LHA92" s="888"/>
      <c r="LHB92" s="888"/>
      <c r="LHC92" s="888"/>
      <c r="LHD92" s="888"/>
      <c r="LHE92" s="888"/>
      <c r="LHF92" s="888"/>
      <c r="LHG92" s="888"/>
      <c r="LHH92" s="888"/>
      <c r="LHI92" s="888"/>
      <c r="LHJ92" s="888"/>
      <c r="LHK92" s="888"/>
      <c r="LHL92" s="888"/>
      <c r="LHM92" s="888"/>
      <c r="LHN92" s="888"/>
      <c r="LHO92" s="888"/>
      <c r="LHP92" s="888"/>
      <c r="LHQ92" s="888"/>
      <c r="LHR92" s="888"/>
      <c r="LHS92" s="888"/>
      <c r="LHT92" s="888"/>
      <c r="LHU92" s="888"/>
      <c r="LHV92" s="888"/>
      <c r="LHW92" s="888"/>
      <c r="LHX92" s="888"/>
      <c r="LHY92" s="888"/>
      <c r="LHZ92" s="888"/>
      <c r="LIA92" s="888"/>
      <c r="LIB92" s="888"/>
      <c r="LIC92" s="888"/>
      <c r="LID92" s="888"/>
      <c r="LIE92" s="888"/>
      <c r="LIF92" s="888"/>
      <c r="LIG92" s="888"/>
      <c r="LIH92" s="888"/>
      <c r="LII92" s="888"/>
      <c r="LIJ92" s="888"/>
      <c r="LIK92" s="888"/>
      <c r="LIL92" s="888"/>
      <c r="LIM92" s="888"/>
      <c r="LIN92" s="888"/>
      <c r="LIO92" s="888"/>
      <c r="LIP92" s="888"/>
      <c r="LIQ92" s="888"/>
      <c r="LIR92" s="888"/>
      <c r="LIS92" s="888"/>
      <c r="LIT92" s="888"/>
      <c r="LIU92" s="888"/>
      <c r="LIV92" s="888"/>
      <c r="LIW92" s="888"/>
      <c r="LIX92" s="888"/>
      <c r="LIY92" s="888"/>
      <c r="LIZ92" s="888"/>
      <c r="LJA92" s="888"/>
      <c r="LJB92" s="888"/>
      <c r="LJC92" s="888"/>
      <c r="LJD92" s="888"/>
      <c r="LJE92" s="888"/>
      <c r="LJF92" s="888"/>
      <c r="LJG92" s="888"/>
      <c r="LJH92" s="888"/>
      <c r="LJI92" s="888"/>
      <c r="LJJ92" s="888"/>
      <c r="LJK92" s="888"/>
      <c r="LJL92" s="888"/>
      <c r="LJM92" s="888"/>
      <c r="LJN92" s="888"/>
      <c r="LJO92" s="888"/>
      <c r="LJP92" s="888"/>
      <c r="LJQ92" s="888"/>
      <c r="LJR92" s="888"/>
      <c r="LJS92" s="888"/>
      <c r="LJT92" s="888"/>
      <c r="LJU92" s="888"/>
      <c r="LJV92" s="888"/>
      <c r="LJW92" s="888"/>
      <c r="LJX92" s="888"/>
      <c r="LJY92" s="888"/>
      <c r="LJZ92" s="888"/>
      <c r="LKA92" s="888"/>
      <c r="LKB92" s="888"/>
      <c r="LKC92" s="888"/>
      <c r="LKD92" s="888"/>
      <c r="LKE92" s="888"/>
      <c r="LKF92" s="888"/>
      <c r="LKG92" s="888"/>
      <c r="LKH92" s="888"/>
      <c r="LKI92" s="888"/>
      <c r="LKJ92" s="888"/>
      <c r="LKK92" s="888"/>
      <c r="LKL92" s="888"/>
      <c r="LKM92" s="888"/>
      <c r="LKN92" s="888"/>
      <c r="LKO92" s="888"/>
      <c r="LKP92" s="888"/>
      <c r="LKQ92" s="888"/>
      <c r="LKR92" s="888"/>
      <c r="LKS92" s="888"/>
      <c r="LKT92" s="888"/>
      <c r="LKU92" s="888"/>
      <c r="LKV92" s="888"/>
      <c r="LKW92" s="888"/>
      <c r="LKX92" s="888"/>
      <c r="LKY92" s="888"/>
      <c r="LKZ92" s="888"/>
      <c r="LLA92" s="888"/>
      <c r="LLB92" s="888"/>
      <c r="LLC92" s="888"/>
      <c r="LLD92" s="888"/>
      <c r="LLE92" s="888"/>
      <c r="LLF92" s="888"/>
      <c r="LLG92" s="888"/>
      <c r="LLH92" s="888"/>
      <c r="LLI92" s="888"/>
      <c r="LLJ92" s="888"/>
      <c r="LLK92" s="888"/>
      <c r="LLL92" s="888"/>
      <c r="LLM92" s="888"/>
      <c r="LLN92" s="888"/>
      <c r="LLO92" s="888"/>
      <c r="LLP92" s="888"/>
      <c r="LLQ92" s="888"/>
      <c r="LLR92" s="888"/>
      <c r="LLS92" s="888"/>
      <c r="LLT92" s="888"/>
      <c r="LLU92" s="888"/>
      <c r="LLV92" s="888"/>
      <c r="LLW92" s="888"/>
      <c r="LLX92" s="888"/>
      <c r="LLY92" s="888"/>
      <c r="LLZ92" s="888"/>
      <c r="LMA92" s="888"/>
      <c r="LMB92" s="888"/>
      <c r="LMC92" s="888"/>
      <c r="LMD92" s="888"/>
      <c r="LME92" s="888"/>
      <c r="LMF92" s="888"/>
      <c r="LMG92" s="888"/>
      <c r="LMH92" s="888"/>
      <c r="LMI92" s="888"/>
      <c r="LMJ92" s="888"/>
      <c r="LMK92" s="888"/>
      <c r="LML92" s="888"/>
      <c r="LMM92" s="888"/>
      <c r="LMN92" s="888"/>
      <c r="LMO92" s="888"/>
      <c r="LMP92" s="888"/>
      <c r="LMQ92" s="888"/>
      <c r="LMR92" s="888"/>
      <c r="LMS92" s="888"/>
      <c r="LMT92" s="888"/>
      <c r="LMU92" s="888"/>
      <c r="LMV92" s="888"/>
      <c r="LMW92" s="888"/>
      <c r="LMX92" s="888"/>
      <c r="LMY92" s="888"/>
      <c r="LMZ92" s="888"/>
      <c r="LNA92" s="888"/>
      <c r="LNB92" s="888"/>
      <c r="LNC92" s="888"/>
      <c r="LND92" s="888"/>
      <c r="LNE92" s="888"/>
      <c r="LNF92" s="888"/>
      <c r="LNG92" s="888"/>
      <c r="LNH92" s="888"/>
      <c r="LNI92" s="888"/>
      <c r="LNJ92" s="888"/>
      <c r="LNK92" s="888"/>
      <c r="LNL92" s="888"/>
      <c r="LNM92" s="888"/>
      <c r="LNN92" s="888"/>
      <c r="LNO92" s="888"/>
      <c r="LNP92" s="888"/>
      <c r="LNQ92" s="888"/>
      <c r="LNR92" s="888"/>
      <c r="LNS92" s="888"/>
      <c r="LNT92" s="888"/>
      <c r="LNU92" s="888"/>
      <c r="LNV92" s="888"/>
      <c r="LNW92" s="888"/>
      <c r="LNX92" s="888"/>
      <c r="LNY92" s="888"/>
      <c r="LNZ92" s="888"/>
      <c r="LOA92" s="888"/>
      <c r="LOB92" s="888"/>
      <c r="LOC92" s="888"/>
      <c r="LOD92" s="888"/>
      <c r="LOE92" s="888"/>
      <c r="LOF92" s="888"/>
      <c r="LOG92" s="888"/>
      <c r="LOH92" s="888"/>
      <c r="LOI92" s="888"/>
      <c r="LOJ92" s="888"/>
      <c r="LOK92" s="888"/>
      <c r="LOL92" s="888"/>
      <c r="LOM92" s="888"/>
      <c r="LON92" s="888"/>
      <c r="LOO92" s="888"/>
      <c r="LOP92" s="888"/>
      <c r="LOQ92" s="888"/>
      <c r="LOR92" s="888"/>
      <c r="LOS92" s="888"/>
      <c r="LOT92" s="888"/>
      <c r="LOU92" s="888"/>
      <c r="LOV92" s="888"/>
      <c r="LOW92" s="888"/>
      <c r="LOX92" s="888"/>
      <c r="LOY92" s="888"/>
      <c r="LOZ92" s="888"/>
      <c r="LPA92" s="888"/>
      <c r="LPB92" s="888"/>
      <c r="LPC92" s="888"/>
      <c r="LPD92" s="888"/>
      <c r="LPE92" s="888"/>
      <c r="LPF92" s="888"/>
      <c r="LPG92" s="888"/>
      <c r="LPH92" s="888"/>
      <c r="LPI92" s="888"/>
      <c r="LPJ92" s="888"/>
      <c r="LPK92" s="888"/>
      <c r="LPL92" s="888"/>
      <c r="LPM92" s="888"/>
      <c r="LPN92" s="888"/>
      <c r="LPO92" s="888"/>
      <c r="LPP92" s="888"/>
      <c r="LPQ92" s="888"/>
      <c r="LPR92" s="888"/>
      <c r="LPS92" s="888"/>
      <c r="LPT92" s="888"/>
      <c r="LPU92" s="888"/>
      <c r="LPV92" s="888"/>
      <c r="LPW92" s="888"/>
      <c r="LPX92" s="888"/>
      <c r="LPY92" s="888"/>
      <c r="LPZ92" s="888"/>
      <c r="LQA92" s="888"/>
      <c r="LQB92" s="888"/>
      <c r="LQC92" s="888"/>
      <c r="LQD92" s="888"/>
      <c r="LQE92" s="888"/>
      <c r="LQF92" s="888"/>
      <c r="LQG92" s="888"/>
      <c r="LQH92" s="888"/>
      <c r="LQI92" s="888"/>
      <c r="LQJ92" s="888"/>
      <c r="LQK92" s="888"/>
      <c r="LQL92" s="888"/>
      <c r="LQM92" s="888"/>
      <c r="LQN92" s="888"/>
      <c r="LQO92" s="888"/>
      <c r="LQP92" s="888"/>
      <c r="LQQ92" s="888"/>
      <c r="LQR92" s="888"/>
      <c r="LQS92" s="888"/>
      <c r="LQT92" s="888"/>
      <c r="LQU92" s="888"/>
      <c r="LQV92" s="888"/>
      <c r="LQW92" s="888"/>
      <c r="LQX92" s="888"/>
      <c r="LQY92" s="888"/>
      <c r="LQZ92" s="888"/>
      <c r="LRA92" s="888"/>
      <c r="LRB92" s="888"/>
      <c r="LRC92" s="888"/>
      <c r="LRD92" s="888"/>
      <c r="LRE92" s="888"/>
      <c r="LRF92" s="888"/>
      <c r="LRG92" s="888"/>
      <c r="LRH92" s="888"/>
      <c r="LRI92" s="888"/>
      <c r="LRJ92" s="888"/>
      <c r="LRK92" s="888"/>
      <c r="LRL92" s="888"/>
      <c r="LRM92" s="888"/>
      <c r="LRN92" s="888"/>
      <c r="LRO92" s="888"/>
      <c r="LRP92" s="888"/>
      <c r="LRQ92" s="888"/>
      <c r="LRR92" s="888"/>
      <c r="LRS92" s="888"/>
      <c r="LRT92" s="888"/>
      <c r="LRU92" s="888"/>
      <c r="LRV92" s="888"/>
      <c r="LRW92" s="888"/>
      <c r="LRX92" s="888"/>
      <c r="LRY92" s="888"/>
      <c r="LRZ92" s="888"/>
      <c r="LSA92" s="888"/>
      <c r="LSB92" s="888"/>
      <c r="LSC92" s="888"/>
      <c r="LSD92" s="888"/>
      <c r="LSE92" s="888"/>
      <c r="LSF92" s="888"/>
      <c r="LSG92" s="888"/>
      <c r="LSH92" s="888"/>
      <c r="LSI92" s="888"/>
      <c r="LSJ92" s="888"/>
      <c r="LSK92" s="888"/>
      <c r="LSL92" s="888"/>
      <c r="LSM92" s="888"/>
      <c r="LSN92" s="888"/>
      <c r="LSO92" s="888"/>
      <c r="LSP92" s="888"/>
      <c r="LSQ92" s="888"/>
      <c r="LSR92" s="888"/>
      <c r="LSS92" s="888"/>
      <c r="LST92" s="888"/>
      <c r="LSU92" s="888"/>
      <c r="LSV92" s="888"/>
      <c r="LSW92" s="888"/>
      <c r="LSX92" s="888"/>
      <c r="LSY92" s="888"/>
      <c r="LSZ92" s="888"/>
      <c r="LTA92" s="888"/>
      <c r="LTB92" s="888"/>
      <c r="LTC92" s="888"/>
      <c r="LTD92" s="888"/>
      <c r="LTE92" s="888"/>
      <c r="LTF92" s="888"/>
      <c r="LTG92" s="888"/>
      <c r="LTH92" s="888"/>
      <c r="LTI92" s="888"/>
      <c r="LTJ92" s="888"/>
      <c r="LTK92" s="888"/>
      <c r="LTL92" s="888"/>
      <c r="LTM92" s="888"/>
      <c r="LTN92" s="888"/>
      <c r="LTO92" s="888"/>
      <c r="LTP92" s="888"/>
      <c r="LTQ92" s="888"/>
      <c r="LTR92" s="888"/>
      <c r="LTS92" s="888"/>
      <c r="LTT92" s="888"/>
      <c r="LTU92" s="888"/>
      <c r="LTV92" s="888"/>
      <c r="LTW92" s="888"/>
      <c r="LTX92" s="888"/>
      <c r="LTY92" s="888"/>
      <c r="LTZ92" s="888"/>
      <c r="LUA92" s="888"/>
      <c r="LUB92" s="888"/>
      <c r="LUC92" s="888"/>
      <c r="LUD92" s="888"/>
      <c r="LUE92" s="888"/>
      <c r="LUF92" s="888"/>
      <c r="LUG92" s="888"/>
      <c r="LUH92" s="888"/>
      <c r="LUI92" s="888"/>
      <c r="LUJ92" s="888"/>
      <c r="LUK92" s="888"/>
      <c r="LUL92" s="888"/>
      <c r="LUM92" s="888"/>
      <c r="LUN92" s="888"/>
      <c r="LUO92" s="888"/>
      <c r="LUP92" s="888"/>
      <c r="LUQ92" s="888"/>
      <c r="LUR92" s="888"/>
      <c r="LUS92" s="888"/>
      <c r="LUT92" s="888"/>
      <c r="LUU92" s="888"/>
      <c r="LUV92" s="888"/>
      <c r="LUW92" s="888"/>
      <c r="LUX92" s="888"/>
      <c r="LUY92" s="888"/>
      <c r="LUZ92" s="888"/>
      <c r="LVA92" s="888"/>
      <c r="LVB92" s="888"/>
      <c r="LVC92" s="888"/>
      <c r="LVD92" s="888"/>
      <c r="LVE92" s="888"/>
      <c r="LVF92" s="888"/>
      <c r="LVG92" s="888"/>
      <c r="LVH92" s="888"/>
      <c r="LVI92" s="888"/>
      <c r="LVJ92" s="888"/>
      <c r="LVK92" s="888"/>
      <c r="LVL92" s="888"/>
      <c r="LVM92" s="888"/>
      <c r="LVN92" s="888"/>
      <c r="LVO92" s="888"/>
      <c r="LVP92" s="888"/>
      <c r="LVQ92" s="888"/>
      <c r="LVR92" s="888"/>
      <c r="LVS92" s="888"/>
      <c r="LVT92" s="888"/>
      <c r="LVU92" s="888"/>
      <c r="LVV92" s="888"/>
      <c r="LVW92" s="888"/>
      <c r="LVX92" s="888"/>
      <c r="LVY92" s="888"/>
      <c r="LVZ92" s="888"/>
      <c r="LWA92" s="888"/>
      <c r="LWB92" s="888"/>
      <c r="LWC92" s="888"/>
      <c r="LWD92" s="888"/>
      <c r="LWE92" s="888"/>
      <c r="LWF92" s="888"/>
      <c r="LWG92" s="888"/>
      <c r="LWH92" s="888"/>
      <c r="LWI92" s="888"/>
      <c r="LWJ92" s="888"/>
      <c r="LWK92" s="888"/>
      <c r="LWL92" s="888"/>
      <c r="LWM92" s="888"/>
      <c r="LWN92" s="888"/>
      <c r="LWO92" s="888"/>
      <c r="LWP92" s="888"/>
      <c r="LWQ92" s="888"/>
      <c r="LWR92" s="888"/>
      <c r="LWS92" s="888"/>
      <c r="LWT92" s="888"/>
      <c r="LWU92" s="888"/>
      <c r="LWV92" s="888"/>
      <c r="LWW92" s="888"/>
      <c r="LWX92" s="888"/>
      <c r="LWY92" s="888"/>
      <c r="LWZ92" s="888"/>
      <c r="LXA92" s="888"/>
      <c r="LXB92" s="888"/>
      <c r="LXC92" s="888"/>
      <c r="LXD92" s="888"/>
      <c r="LXE92" s="888"/>
      <c r="LXF92" s="888"/>
      <c r="LXG92" s="888"/>
      <c r="LXH92" s="888"/>
      <c r="LXI92" s="888"/>
      <c r="LXJ92" s="888"/>
      <c r="LXK92" s="888"/>
      <c r="LXL92" s="888"/>
      <c r="LXM92" s="888"/>
      <c r="LXN92" s="888"/>
      <c r="LXO92" s="888"/>
      <c r="LXP92" s="888"/>
      <c r="LXQ92" s="888"/>
      <c r="LXR92" s="888"/>
      <c r="LXS92" s="888"/>
      <c r="LXT92" s="888"/>
      <c r="LXU92" s="888"/>
      <c r="LXV92" s="888"/>
      <c r="LXW92" s="888"/>
      <c r="LXX92" s="888"/>
      <c r="LXY92" s="888"/>
      <c r="LXZ92" s="888"/>
      <c r="LYA92" s="888"/>
      <c r="LYB92" s="888"/>
      <c r="LYC92" s="888"/>
      <c r="LYD92" s="888"/>
      <c r="LYE92" s="888"/>
      <c r="LYF92" s="888"/>
      <c r="LYG92" s="888"/>
      <c r="LYH92" s="888"/>
      <c r="LYI92" s="888"/>
      <c r="LYJ92" s="888"/>
      <c r="LYK92" s="888"/>
      <c r="LYL92" s="888"/>
      <c r="LYM92" s="888"/>
      <c r="LYN92" s="888"/>
      <c r="LYO92" s="888"/>
      <c r="LYP92" s="888"/>
      <c r="LYQ92" s="888"/>
      <c r="LYR92" s="888"/>
      <c r="LYS92" s="888"/>
      <c r="LYT92" s="888"/>
      <c r="LYU92" s="888"/>
      <c r="LYV92" s="888"/>
      <c r="LYW92" s="888"/>
      <c r="LYX92" s="888"/>
      <c r="LYY92" s="888"/>
      <c r="LYZ92" s="888"/>
      <c r="LZA92" s="888"/>
      <c r="LZB92" s="888"/>
      <c r="LZC92" s="888"/>
      <c r="LZD92" s="888"/>
      <c r="LZE92" s="888"/>
      <c r="LZF92" s="888"/>
      <c r="LZG92" s="888"/>
      <c r="LZH92" s="888"/>
      <c r="LZI92" s="888"/>
      <c r="LZJ92" s="888"/>
      <c r="LZK92" s="888"/>
      <c r="LZL92" s="888"/>
      <c r="LZM92" s="888"/>
      <c r="LZN92" s="888"/>
      <c r="LZO92" s="888"/>
      <c r="LZP92" s="888"/>
      <c r="LZQ92" s="888"/>
      <c r="LZR92" s="888"/>
      <c r="LZS92" s="888"/>
      <c r="LZT92" s="888"/>
      <c r="LZU92" s="888"/>
      <c r="LZV92" s="888"/>
      <c r="LZW92" s="888"/>
      <c r="LZX92" s="888"/>
      <c r="LZY92" s="888"/>
      <c r="LZZ92" s="888"/>
      <c r="MAA92" s="888"/>
      <c r="MAB92" s="888"/>
      <c r="MAC92" s="888"/>
      <c r="MAD92" s="888"/>
      <c r="MAE92" s="888"/>
      <c r="MAF92" s="888"/>
      <c r="MAG92" s="888"/>
      <c r="MAH92" s="888"/>
      <c r="MAI92" s="888"/>
      <c r="MAJ92" s="888"/>
      <c r="MAK92" s="888"/>
      <c r="MAL92" s="888"/>
      <c r="MAM92" s="888"/>
      <c r="MAN92" s="888"/>
      <c r="MAO92" s="888"/>
      <c r="MAP92" s="888"/>
      <c r="MAQ92" s="888"/>
      <c r="MAR92" s="888"/>
      <c r="MAS92" s="888"/>
      <c r="MAT92" s="888"/>
      <c r="MAU92" s="888"/>
      <c r="MAV92" s="888"/>
      <c r="MAW92" s="888"/>
      <c r="MAX92" s="888"/>
      <c r="MAY92" s="888"/>
      <c r="MAZ92" s="888"/>
      <c r="MBA92" s="888"/>
      <c r="MBB92" s="888"/>
      <c r="MBC92" s="888"/>
      <c r="MBD92" s="888"/>
      <c r="MBE92" s="888"/>
      <c r="MBF92" s="888"/>
      <c r="MBG92" s="888"/>
      <c r="MBH92" s="888"/>
      <c r="MBI92" s="888"/>
      <c r="MBJ92" s="888"/>
      <c r="MBK92" s="888"/>
      <c r="MBL92" s="888"/>
      <c r="MBM92" s="888"/>
      <c r="MBN92" s="888"/>
      <c r="MBO92" s="888"/>
      <c r="MBP92" s="888"/>
      <c r="MBQ92" s="888"/>
      <c r="MBR92" s="888"/>
      <c r="MBS92" s="888"/>
      <c r="MBT92" s="888"/>
      <c r="MBU92" s="888"/>
      <c r="MBV92" s="888"/>
      <c r="MBW92" s="888"/>
      <c r="MBX92" s="888"/>
      <c r="MBY92" s="888"/>
      <c r="MBZ92" s="888"/>
      <c r="MCA92" s="888"/>
      <c r="MCB92" s="888"/>
      <c r="MCC92" s="888"/>
      <c r="MCD92" s="888"/>
      <c r="MCE92" s="888"/>
      <c r="MCF92" s="888"/>
      <c r="MCG92" s="888"/>
      <c r="MCH92" s="888"/>
      <c r="MCI92" s="888"/>
      <c r="MCJ92" s="888"/>
      <c r="MCK92" s="888"/>
      <c r="MCL92" s="888"/>
      <c r="MCM92" s="888"/>
      <c r="MCN92" s="888"/>
      <c r="MCO92" s="888"/>
      <c r="MCP92" s="888"/>
      <c r="MCQ92" s="888"/>
      <c r="MCR92" s="888"/>
      <c r="MCS92" s="888"/>
      <c r="MCT92" s="888"/>
      <c r="MCU92" s="888"/>
      <c r="MCV92" s="888"/>
      <c r="MCW92" s="888"/>
      <c r="MCX92" s="888"/>
      <c r="MCY92" s="888"/>
      <c r="MCZ92" s="888"/>
      <c r="MDA92" s="888"/>
      <c r="MDB92" s="888"/>
      <c r="MDC92" s="888"/>
      <c r="MDD92" s="888"/>
      <c r="MDE92" s="888"/>
      <c r="MDF92" s="888"/>
      <c r="MDG92" s="888"/>
      <c r="MDH92" s="888"/>
      <c r="MDI92" s="888"/>
      <c r="MDJ92" s="888"/>
      <c r="MDK92" s="888"/>
      <c r="MDL92" s="888"/>
      <c r="MDM92" s="888"/>
      <c r="MDN92" s="888"/>
      <c r="MDO92" s="888"/>
      <c r="MDP92" s="888"/>
      <c r="MDQ92" s="888"/>
      <c r="MDR92" s="888"/>
      <c r="MDS92" s="888"/>
      <c r="MDT92" s="888"/>
      <c r="MDU92" s="888"/>
      <c r="MDV92" s="888"/>
      <c r="MDW92" s="888"/>
      <c r="MDX92" s="888"/>
      <c r="MDY92" s="888"/>
      <c r="MDZ92" s="888"/>
      <c r="MEA92" s="888"/>
      <c r="MEB92" s="888"/>
      <c r="MEC92" s="888"/>
      <c r="MED92" s="888"/>
      <c r="MEE92" s="888"/>
      <c r="MEF92" s="888"/>
      <c r="MEG92" s="888"/>
      <c r="MEH92" s="888"/>
      <c r="MEI92" s="888"/>
      <c r="MEJ92" s="888"/>
      <c r="MEK92" s="888"/>
      <c r="MEL92" s="888"/>
      <c r="MEM92" s="888"/>
      <c r="MEN92" s="888"/>
      <c r="MEO92" s="888"/>
      <c r="MEP92" s="888"/>
      <c r="MEQ92" s="888"/>
      <c r="MER92" s="888"/>
      <c r="MES92" s="888"/>
      <c r="MET92" s="888"/>
      <c r="MEU92" s="888"/>
      <c r="MEV92" s="888"/>
      <c r="MEW92" s="888"/>
      <c r="MEX92" s="888"/>
      <c r="MEY92" s="888"/>
      <c r="MEZ92" s="888"/>
      <c r="MFA92" s="888"/>
      <c r="MFB92" s="888"/>
      <c r="MFC92" s="888"/>
      <c r="MFD92" s="888"/>
      <c r="MFE92" s="888"/>
      <c r="MFF92" s="888"/>
      <c r="MFG92" s="888"/>
      <c r="MFH92" s="888"/>
      <c r="MFI92" s="888"/>
      <c r="MFJ92" s="888"/>
      <c r="MFK92" s="888"/>
      <c r="MFL92" s="888"/>
      <c r="MFM92" s="888"/>
      <c r="MFN92" s="888"/>
      <c r="MFO92" s="888"/>
      <c r="MFP92" s="888"/>
      <c r="MFQ92" s="888"/>
      <c r="MFR92" s="888"/>
      <c r="MFS92" s="888"/>
      <c r="MFT92" s="888"/>
      <c r="MFU92" s="888"/>
      <c r="MFV92" s="888"/>
      <c r="MFW92" s="888"/>
      <c r="MFX92" s="888"/>
      <c r="MFY92" s="888"/>
      <c r="MFZ92" s="888"/>
      <c r="MGA92" s="888"/>
      <c r="MGB92" s="888"/>
      <c r="MGC92" s="888"/>
      <c r="MGD92" s="888"/>
      <c r="MGE92" s="888"/>
      <c r="MGF92" s="888"/>
      <c r="MGG92" s="888"/>
      <c r="MGH92" s="888"/>
      <c r="MGI92" s="888"/>
      <c r="MGJ92" s="888"/>
      <c r="MGK92" s="888"/>
      <c r="MGL92" s="888"/>
      <c r="MGM92" s="888"/>
      <c r="MGN92" s="888"/>
      <c r="MGO92" s="888"/>
      <c r="MGP92" s="888"/>
      <c r="MGQ92" s="888"/>
      <c r="MGR92" s="888"/>
      <c r="MGS92" s="888"/>
      <c r="MGT92" s="888"/>
      <c r="MGU92" s="888"/>
      <c r="MGV92" s="888"/>
      <c r="MGW92" s="888"/>
      <c r="MGX92" s="888"/>
      <c r="MGY92" s="888"/>
      <c r="MGZ92" s="888"/>
      <c r="MHA92" s="888"/>
      <c r="MHB92" s="888"/>
      <c r="MHC92" s="888"/>
      <c r="MHD92" s="888"/>
      <c r="MHE92" s="888"/>
      <c r="MHF92" s="888"/>
      <c r="MHG92" s="888"/>
      <c r="MHH92" s="888"/>
      <c r="MHI92" s="888"/>
      <c r="MHJ92" s="888"/>
      <c r="MHK92" s="888"/>
      <c r="MHL92" s="888"/>
      <c r="MHM92" s="888"/>
      <c r="MHN92" s="888"/>
      <c r="MHO92" s="888"/>
      <c r="MHP92" s="888"/>
      <c r="MHQ92" s="888"/>
      <c r="MHR92" s="888"/>
      <c r="MHS92" s="888"/>
      <c r="MHT92" s="888"/>
      <c r="MHU92" s="888"/>
      <c r="MHV92" s="888"/>
      <c r="MHW92" s="888"/>
      <c r="MHX92" s="888"/>
      <c r="MHY92" s="888"/>
      <c r="MHZ92" s="888"/>
      <c r="MIA92" s="888"/>
      <c r="MIB92" s="888"/>
      <c r="MIC92" s="888"/>
      <c r="MID92" s="888"/>
      <c r="MIE92" s="888"/>
      <c r="MIF92" s="888"/>
      <c r="MIG92" s="888"/>
      <c r="MIH92" s="888"/>
      <c r="MII92" s="888"/>
      <c r="MIJ92" s="888"/>
      <c r="MIK92" s="888"/>
      <c r="MIL92" s="888"/>
      <c r="MIM92" s="888"/>
      <c r="MIN92" s="888"/>
      <c r="MIO92" s="888"/>
      <c r="MIP92" s="888"/>
      <c r="MIQ92" s="888"/>
      <c r="MIR92" s="888"/>
      <c r="MIS92" s="888"/>
      <c r="MIT92" s="888"/>
      <c r="MIU92" s="888"/>
      <c r="MIV92" s="888"/>
      <c r="MIW92" s="888"/>
      <c r="MIX92" s="888"/>
      <c r="MIY92" s="888"/>
      <c r="MIZ92" s="888"/>
      <c r="MJA92" s="888"/>
      <c r="MJB92" s="888"/>
      <c r="MJC92" s="888"/>
      <c r="MJD92" s="888"/>
      <c r="MJE92" s="888"/>
      <c r="MJF92" s="888"/>
      <c r="MJG92" s="888"/>
      <c r="MJH92" s="888"/>
      <c r="MJI92" s="888"/>
      <c r="MJJ92" s="888"/>
      <c r="MJK92" s="888"/>
      <c r="MJL92" s="888"/>
      <c r="MJM92" s="888"/>
      <c r="MJN92" s="888"/>
      <c r="MJO92" s="888"/>
      <c r="MJP92" s="888"/>
      <c r="MJQ92" s="888"/>
      <c r="MJR92" s="888"/>
      <c r="MJS92" s="888"/>
      <c r="MJT92" s="888"/>
      <c r="MJU92" s="888"/>
      <c r="MJV92" s="888"/>
      <c r="MJW92" s="888"/>
      <c r="MJX92" s="888"/>
      <c r="MJY92" s="888"/>
      <c r="MJZ92" s="888"/>
      <c r="MKA92" s="888"/>
      <c r="MKB92" s="888"/>
      <c r="MKC92" s="888"/>
      <c r="MKD92" s="888"/>
      <c r="MKE92" s="888"/>
      <c r="MKF92" s="888"/>
      <c r="MKG92" s="888"/>
      <c r="MKH92" s="888"/>
      <c r="MKI92" s="888"/>
      <c r="MKJ92" s="888"/>
      <c r="MKK92" s="888"/>
      <c r="MKL92" s="888"/>
      <c r="MKM92" s="888"/>
      <c r="MKN92" s="888"/>
      <c r="MKO92" s="888"/>
      <c r="MKP92" s="888"/>
      <c r="MKQ92" s="888"/>
      <c r="MKR92" s="888"/>
      <c r="MKS92" s="888"/>
      <c r="MKT92" s="888"/>
      <c r="MKU92" s="888"/>
      <c r="MKV92" s="888"/>
      <c r="MKW92" s="888"/>
      <c r="MKX92" s="888"/>
      <c r="MKY92" s="888"/>
      <c r="MKZ92" s="888"/>
      <c r="MLA92" s="888"/>
      <c r="MLB92" s="888"/>
      <c r="MLC92" s="888"/>
      <c r="MLD92" s="888"/>
      <c r="MLE92" s="888"/>
      <c r="MLF92" s="888"/>
      <c r="MLG92" s="888"/>
      <c r="MLH92" s="888"/>
      <c r="MLI92" s="888"/>
      <c r="MLJ92" s="888"/>
      <c r="MLK92" s="888"/>
      <c r="MLL92" s="888"/>
      <c r="MLM92" s="888"/>
      <c r="MLN92" s="888"/>
      <c r="MLO92" s="888"/>
      <c r="MLP92" s="888"/>
      <c r="MLQ92" s="888"/>
      <c r="MLR92" s="888"/>
      <c r="MLS92" s="888"/>
      <c r="MLT92" s="888"/>
      <c r="MLU92" s="888"/>
      <c r="MLV92" s="888"/>
      <c r="MLW92" s="888"/>
      <c r="MLX92" s="888"/>
      <c r="MLY92" s="888"/>
      <c r="MLZ92" s="888"/>
      <c r="MMA92" s="888"/>
      <c r="MMB92" s="888"/>
      <c r="MMC92" s="888"/>
      <c r="MMD92" s="888"/>
      <c r="MME92" s="888"/>
      <c r="MMF92" s="888"/>
      <c r="MMG92" s="888"/>
      <c r="MMH92" s="888"/>
      <c r="MMI92" s="888"/>
      <c r="MMJ92" s="888"/>
      <c r="MMK92" s="888"/>
      <c r="MML92" s="888"/>
      <c r="MMM92" s="888"/>
      <c r="MMN92" s="888"/>
      <c r="MMO92" s="888"/>
      <c r="MMP92" s="888"/>
      <c r="MMQ92" s="888"/>
      <c r="MMR92" s="888"/>
      <c r="MMS92" s="888"/>
      <c r="MMT92" s="888"/>
      <c r="MMU92" s="888"/>
      <c r="MMV92" s="888"/>
      <c r="MMW92" s="888"/>
      <c r="MMX92" s="888"/>
      <c r="MMY92" s="888"/>
      <c r="MMZ92" s="888"/>
      <c r="MNA92" s="888"/>
      <c r="MNB92" s="888"/>
      <c r="MNC92" s="888"/>
      <c r="MND92" s="888"/>
      <c r="MNE92" s="888"/>
      <c r="MNF92" s="888"/>
      <c r="MNG92" s="888"/>
      <c r="MNH92" s="888"/>
      <c r="MNI92" s="888"/>
      <c r="MNJ92" s="888"/>
      <c r="MNK92" s="888"/>
      <c r="MNL92" s="888"/>
      <c r="MNM92" s="888"/>
      <c r="MNN92" s="888"/>
      <c r="MNO92" s="888"/>
      <c r="MNP92" s="888"/>
      <c r="MNQ92" s="888"/>
      <c r="MNR92" s="888"/>
      <c r="MNS92" s="888"/>
      <c r="MNT92" s="888"/>
      <c r="MNU92" s="888"/>
      <c r="MNV92" s="888"/>
      <c r="MNW92" s="888"/>
      <c r="MNX92" s="888"/>
      <c r="MNY92" s="888"/>
      <c r="MNZ92" s="888"/>
      <c r="MOA92" s="888"/>
      <c r="MOB92" s="888"/>
      <c r="MOC92" s="888"/>
      <c r="MOD92" s="888"/>
      <c r="MOE92" s="888"/>
      <c r="MOF92" s="888"/>
      <c r="MOG92" s="888"/>
      <c r="MOH92" s="888"/>
      <c r="MOI92" s="888"/>
      <c r="MOJ92" s="888"/>
      <c r="MOK92" s="888"/>
      <c r="MOL92" s="888"/>
      <c r="MOM92" s="888"/>
      <c r="MON92" s="888"/>
      <c r="MOO92" s="888"/>
      <c r="MOP92" s="888"/>
      <c r="MOQ92" s="888"/>
      <c r="MOR92" s="888"/>
      <c r="MOS92" s="888"/>
      <c r="MOT92" s="888"/>
      <c r="MOU92" s="888"/>
      <c r="MOV92" s="888"/>
      <c r="MOW92" s="888"/>
      <c r="MOX92" s="888"/>
      <c r="MOY92" s="888"/>
      <c r="MOZ92" s="888"/>
      <c r="MPA92" s="888"/>
      <c r="MPB92" s="888"/>
      <c r="MPC92" s="888"/>
      <c r="MPD92" s="888"/>
      <c r="MPE92" s="888"/>
      <c r="MPF92" s="888"/>
      <c r="MPG92" s="888"/>
      <c r="MPH92" s="888"/>
      <c r="MPI92" s="888"/>
      <c r="MPJ92" s="888"/>
      <c r="MPK92" s="888"/>
      <c r="MPL92" s="888"/>
      <c r="MPM92" s="888"/>
      <c r="MPN92" s="888"/>
      <c r="MPO92" s="888"/>
      <c r="MPP92" s="888"/>
      <c r="MPQ92" s="888"/>
      <c r="MPR92" s="888"/>
      <c r="MPS92" s="888"/>
      <c r="MPT92" s="888"/>
      <c r="MPU92" s="888"/>
      <c r="MPV92" s="888"/>
      <c r="MPW92" s="888"/>
      <c r="MPX92" s="888"/>
      <c r="MPY92" s="888"/>
      <c r="MPZ92" s="888"/>
      <c r="MQA92" s="888"/>
      <c r="MQB92" s="888"/>
      <c r="MQC92" s="888"/>
      <c r="MQD92" s="888"/>
      <c r="MQE92" s="888"/>
      <c r="MQF92" s="888"/>
      <c r="MQG92" s="888"/>
      <c r="MQH92" s="888"/>
      <c r="MQI92" s="888"/>
      <c r="MQJ92" s="888"/>
      <c r="MQK92" s="888"/>
      <c r="MQL92" s="888"/>
      <c r="MQM92" s="888"/>
      <c r="MQN92" s="888"/>
      <c r="MQO92" s="888"/>
      <c r="MQP92" s="888"/>
      <c r="MQQ92" s="888"/>
      <c r="MQR92" s="888"/>
      <c r="MQS92" s="888"/>
      <c r="MQT92" s="888"/>
      <c r="MQU92" s="888"/>
      <c r="MQV92" s="888"/>
      <c r="MQW92" s="888"/>
      <c r="MQX92" s="888"/>
      <c r="MQY92" s="888"/>
      <c r="MQZ92" s="888"/>
      <c r="MRA92" s="888"/>
      <c r="MRB92" s="888"/>
      <c r="MRC92" s="888"/>
      <c r="MRD92" s="888"/>
      <c r="MRE92" s="888"/>
      <c r="MRF92" s="888"/>
      <c r="MRG92" s="888"/>
      <c r="MRH92" s="888"/>
      <c r="MRI92" s="888"/>
      <c r="MRJ92" s="888"/>
      <c r="MRK92" s="888"/>
      <c r="MRL92" s="888"/>
      <c r="MRM92" s="888"/>
      <c r="MRN92" s="888"/>
      <c r="MRO92" s="888"/>
      <c r="MRP92" s="888"/>
      <c r="MRQ92" s="888"/>
      <c r="MRR92" s="888"/>
      <c r="MRS92" s="888"/>
      <c r="MRT92" s="888"/>
      <c r="MRU92" s="888"/>
      <c r="MRV92" s="888"/>
      <c r="MRW92" s="888"/>
      <c r="MRX92" s="888"/>
      <c r="MRY92" s="888"/>
      <c r="MRZ92" s="888"/>
      <c r="MSA92" s="888"/>
      <c r="MSB92" s="888"/>
      <c r="MSC92" s="888"/>
      <c r="MSD92" s="888"/>
      <c r="MSE92" s="888"/>
      <c r="MSF92" s="888"/>
      <c r="MSG92" s="888"/>
      <c r="MSH92" s="888"/>
      <c r="MSI92" s="888"/>
      <c r="MSJ92" s="888"/>
      <c r="MSK92" s="888"/>
      <c r="MSL92" s="888"/>
      <c r="MSM92" s="888"/>
      <c r="MSN92" s="888"/>
      <c r="MSO92" s="888"/>
      <c r="MSP92" s="888"/>
      <c r="MSQ92" s="888"/>
      <c r="MSR92" s="888"/>
      <c r="MSS92" s="888"/>
      <c r="MST92" s="888"/>
      <c r="MSU92" s="888"/>
      <c r="MSV92" s="888"/>
      <c r="MSW92" s="888"/>
      <c r="MSX92" s="888"/>
      <c r="MSY92" s="888"/>
      <c r="MSZ92" s="888"/>
      <c r="MTA92" s="888"/>
      <c r="MTB92" s="888"/>
      <c r="MTC92" s="888"/>
      <c r="MTD92" s="888"/>
      <c r="MTE92" s="888"/>
      <c r="MTF92" s="888"/>
      <c r="MTG92" s="888"/>
      <c r="MTH92" s="888"/>
      <c r="MTI92" s="888"/>
      <c r="MTJ92" s="888"/>
      <c r="MTK92" s="888"/>
      <c r="MTL92" s="888"/>
      <c r="MTM92" s="888"/>
      <c r="MTN92" s="888"/>
      <c r="MTO92" s="888"/>
      <c r="MTP92" s="888"/>
      <c r="MTQ92" s="888"/>
      <c r="MTR92" s="888"/>
      <c r="MTS92" s="888"/>
      <c r="MTT92" s="888"/>
      <c r="MTU92" s="888"/>
      <c r="MTV92" s="888"/>
      <c r="MTW92" s="888"/>
      <c r="MTX92" s="888"/>
      <c r="MTY92" s="888"/>
      <c r="MTZ92" s="888"/>
      <c r="MUA92" s="888"/>
      <c r="MUB92" s="888"/>
      <c r="MUC92" s="888"/>
      <c r="MUD92" s="888"/>
      <c r="MUE92" s="888"/>
      <c r="MUF92" s="888"/>
      <c r="MUG92" s="888"/>
      <c r="MUH92" s="888"/>
      <c r="MUI92" s="888"/>
      <c r="MUJ92" s="888"/>
      <c r="MUK92" s="888"/>
      <c r="MUL92" s="888"/>
      <c r="MUM92" s="888"/>
      <c r="MUN92" s="888"/>
      <c r="MUO92" s="888"/>
      <c r="MUP92" s="888"/>
      <c r="MUQ92" s="888"/>
      <c r="MUR92" s="888"/>
      <c r="MUS92" s="888"/>
      <c r="MUT92" s="888"/>
      <c r="MUU92" s="888"/>
      <c r="MUV92" s="888"/>
      <c r="MUW92" s="888"/>
      <c r="MUX92" s="888"/>
      <c r="MUY92" s="888"/>
      <c r="MUZ92" s="888"/>
      <c r="MVA92" s="888"/>
      <c r="MVB92" s="888"/>
      <c r="MVC92" s="888"/>
      <c r="MVD92" s="888"/>
      <c r="MVE92" s="888"/>
      <c r="MVF92" s="888"/>
      <c r="MVG92" s="888"/>
      <c r="MVH92" s="888"/>
      <c r="MVI92" s="888"/>
      <c r="MVJ92" s="888"/>
      <c r="MVK92" s="888"/>
      <c r="MVL92" s="888"/>
      <c r="MVM92" s="888"/>
      <c r="MVN92" s="888"/>
      <c r="MVO92" s="888"/>
      <c r="MVP92" s="888"/>
      <c r="MVQ92" s="888"/>
      <c r="MVR92" s="888"/>
      <c r="MVS92" s="888"/>
      <c r="MVT92" s="888"/>
      <c r="MVU92" s="888"/>
      <c r="MVV92" s="888"/>
      <c r="MVW92" s="888"/>
      <c r="MVX92" s="888"/>
      <c r="MVY92" s="888"/>
      <c r="MVZ92" s="888"/>
      <c r="MWA92" s="888"/>
      <c r="MWB92" s="888"/>
      <c r="MWC92" s="888"/>
      <c r="MWD92" s="888"/>
      <c r="MWE92" s="888"/>
      <c r="MWF92" s="888"/>
      <c r="MWG92" s="888"/>
      <c r="MWH92" s="888"/>
      <c r="MWI92" s="888"/>
      <c r="MWJ92" s="888"/>
      <c r="MWK92" s="888"/>
      <c r="MWL92" s="888"/>
      <c r="MWM92" s="888"/>
      <c r="MWN92" s="888"/>
      <c r="MWO92" s="888"/>
      <c r="MWP92" s="888"/>
      <c r="MWQ92" s="888"/>
      <c r="MWR92" s="888"/>
      <c r="MWS92" s="888"/>
      <c r="MWT92" s="888"/>
      <c r="MWU92" s="888"/>
      <c r="MWV92" s="888"/>
      <c r="MWW92" s="888"/>
      <c r="MWX92" s="888"/>
      <c r="MWY92" s="888"/>
      <c r="MWZ92" s="888"/>
      <c r="MXA92" s="888"/>
      <c r="MXB92" s="888"/>
      <c r="MXC92" s="888"/>
      <c r="MXD92" s="888"/>
      <c r="MXE92" s="888"/>
      <c r="MXF92" s="888"/>
      <c r="MXG92" s="888"/>
      <c r="MXH92" s="888"/>
      <c r="MXI92" s="888"/>
      <c r="MXJ92" s="888"/>
      <c r="MXK92" s="888"/>
      <c r="MXL92" s="888"/>
      <c r="MXM92" s="888"/>
      <c r="MXN92" s="888"/>
      <c r="MXO92" s="888"/>
      <c r="MXP92" s="888"/>
      <c r="MXQ92" s="888"/>
      <c r="MXR92" s="888"/>
      <c r="MXS92" s="888"/>
      <c r="MXT92" s="888"/>
      <c r="MXU92" s="888"/>
      <c r="MXV92" s="888"/>
      <c r="MXW92" s="888"/>
      <c r="MXX92" s="888"/>
      <c r="MXY92" s="888"/>
      <c r="MXZ92" s="888"/>
      <c r="MYA92" s="888"/>
      <c r="MYB92" s="888"/>
      <c r="MYC92" s="888"/>
      <c r="MYD92" s="888"/>
      <c r="MYE92" s="888"/>
      <c r="MYF92" s="888"/>
      <c r="MYG92" s="888"/>
      <c r="MYH92" s="888"/>
      <c r="MYI92" s="888"/>
      <c r="MYJ92" s="888"/>
      <c r="MYK92" s="888"/>
      <c r="MYL92" s="888"/>
      <c r="MYM92" s="888"/>
      <c r="MYN92" s="888"/>
      <c r="MYO92" s="888"/>
      <c r="MYP92" s="888"/>
      <c r="MYQ92" s="888"/>
      <c r="MYR92" s="888"/>
      <c r="MYS92" s="888"/>
      <c r="MYT92" s="888"/>
      <c r="MYU92" s="888"/>
      <c r="MYV92" s="888"/>
      <c r="MYW92" s="888"/>
      <c r="MYX92" s="888"/>
      <c r="MYY92" s="888"/>
      <c r="MYZ92" s="888"/>
      <c r="MZA92" s="888"/>
      <c r="MZB92" s="888"/>
      <c r="MZC92" s="888"/>
      <c r="MZD92" s="888"/>
      <c r="MZE92" s="888"/>
      <c r="MZF92" s="888"/>
      <c r="MZG92" s="888"/>
      <c r="MZH92" s="888"/>
      <c r="MZI92" s="888"/>
      <c r="MZJ92" s="888"/>
      <c r="MZK92" s="888"/>
      <c r="MZL92" s="888"/>
      <c r="MZM92" s="888"/>
      <c r="MZN92" s="888"/>
      <c r="MZO92" s="888"/>
      <c r="MZP92" s="888"/>
      <c r="MZQ92" s="888"/>
      <c r="MZR92" s="888"/>
      <c r="MZS92" s="888"/>
      <c r="MZT92" s="888"/>
      <c r="MZU92" s="888"/>
      <c r="MZV92" s="888"/>
      <c r="MZW92" s="888"/>
      <c r="MZX92" s="888"/>
      <c r="MZY92" s="888"/>
      <c r="MZZ92" s="888"/>
      <c r="NAA92" s="888"/>
      <c r="NAB92" s="888"/>
      <c r="NAC92" s="888"/>
      <c r="NAD92" s="888"/>
      <c r="NAE92" s="888"/>
      <c r="NAF92" s="888"/>
      <c r="NAG92" s="888"/>
      <c r="NAH92" s="888"/>
      <c r="NAI92" s="888"/>
      <c r="NAJ92" s="888"/>
      <c r="NAK92" s="888"/>
      <c r="NAL92" s="888"/>
      <c r="NAM92" s="888"/>
      <c r="NAN92" s="888"/>
      <c r="NAO92" s="888"/>
      <c r="NAP92" s="888"/>
      <c r="NAQ92" s="888"/>
      <c r="NAR92" s="888"/>
      <c r="NAS92" s="888"/>
      <c r="NAT92" s="888"/>
      <c r="NAU92" s="888"/>
      <c r="NAV92" s="888"/>
      <c r="NAW92" s="888"/>
      <c r="NAX92" s="888"/>
      <c r="NAY92" s="888"/>
      <c r="NAZ92" s="888"/>
      <c r="NBA92" s="888"/>
      <c r="NBB92" s="888"/>
      <c r="NBC92" s="888"/>
      <c r="NBD92" s="888"/>
      <c r="NBE92" s="888"/>
      <c r="NBF92" s="888"/>
      <c r="NBG92" s="888"/>
      <c r="NBH92" s="888"/>
      <c r="NBI92" s="888"/>
      <c r="NBJ92" s="888"/>
      <c r="NBK92" s="888"/>
      <c r="NBL92" s="888"/>
      <c r="NBM92" s="888"/>
      <c r="NBN92" s="888"/>
      <c r="NBO92" s="888"/>
      <c r="NBP92" s="888"/>
      <c r="NBQ92" s="888"/>
      <c r="NBR92" s="888"/>
      <c r="NBS92" s="888"/>
      <c r="NBT92" s="888"/>
      <c r="NBU92" s="888"/>
      <c r="NBV92" s="888"/>
      <c r="NBW92" s="888"/>
      <c r="NBX92" s="888"/>
      <c r="NBY92" s="888"/>
      <c r="NBZ92" s="888"/>
      <c r="NCA92" s="888"/>
      <c r="NCB92" s="888"/>
      <c r="NCC92" s="888"/>
      <c r="NCD92" s="888"/>
      <c r="NCE92" s="888"/>
      <c r="NCF92" s="888"/>
      <c r="NCG92" s="888"/>
      <c r="NCH92" s="888"/>
      <c r="NCI92" s="888"/>
      <c r="NCJ92" s="888"/>
      <c r="NCK92" s="888"/>
      <c r="NCL92" s="888"/>
      <c r="NCM92" s="888"/>
      <c r="NCN92" s="888"/>
      <c r="NCO92" s="888"/>
      <c r="NCP92" s="888"/>
      <c r="NCQ92" s="888"/>
      <c r="NCR92" s="888"/>
      <c r="NCS92" s="888"/>
      <c r="NCT92" s="888"/>
      <c r="NCU92" s="888"/>
      <c r="NCV92" s="888"/>
      <c r="NCW92" s="888"/>
      <c r="NCX92" s="888"/>
      <c r="NCY92" s="888"/>
      <c r="NCZ92" s="888"/>
      <c r="NDA92" s="888"/>
      <c r="NDB92" s="888"/>
      <c r="NDC92" s="888"/>
      <c r="NDD92" s="888"/>
      <c r="NDE92" s="888"/>
      <c r="NDF92" s="888"/>
      <c r="NDG92" s="888"/>
      <c r="NDH92" s="888"/>
      <c r="NDI92" s="888"/>
      <c r="NDJ92" s="888"/>
      <c r="NDK92" s="888"/>
      <c r="NDL92" s="888"/>
      <c r="NDM92" s="888"/>
      <c r="NDN92" s="888"/>
      <c r="NDO92" s="888"/>
      <c r="NDP92" s="888"/>
      <c r="NDQ92" s="888"/>
      <c r="NDR92" s="888"/>
      <c r="NDS92" s="888"/>
      <c r="NDT92" s="888"/>
      <c r="NDU92" s="888"/>
      <c r="NDV92" s="888"/>
      <c r="NDW92" s="888"/>
      <c r="NDX92" s="888"/>
      <c r="NDY92" s="888"/>
      <c r="NDZ92" s="888"/>
      <c r="NEA92" s="888"/>
      <c r="NEB92" s="888"/>
      <c r="NEC92" s="888"/>
      <c r="NED92" s="888"/>
      <c r="NEE92" s="888"/>
      <c r="NEF92" s="888"/>
      <c r="NEG92" s="888"/>
      <c r="NEH92" s="888"/>
      <c r="NEI92" s="888"/>
      <c r="NEJ92" s="888"/>
      <c r="NEK92" s="888"/>
      <c r="NEL92" s="888"/>
      <c r="NEM92" s="888"/>
      <c r="NEN92" s="888"/>
      <c r="NEO92" s="888"/>
      <c r="NEP92" s="888"/>
      <c r="NEQ92" s="888"/>
      <c r="NER92" s="888"/>
      <c r="NES92" s="888"/>
      <c r="NET92" s="888"/>
      <c r="NEU92" s="888"/>
      <c r="NEV92" s="888"/>
      <c r="NEW92" s="888"/>
      <c r="NEX92" s="888"/>
      <c r="NEY92" s="888"/>
      <c r="NEZ92" s="888"/>
      <c r="NFA92" s="888"/>
      <c r="NFB92" s="888"/>
      <c r="NFC92" s="888"/>
      <c r="NFD92" s="888"/>
      <c r="NFE92" s="888"/>
      <c r="NFF92" s="888"/>
      <c r="NFG92" s="888"/>
      <c r="NFH92" s="888"/>
      <c r="NFI92" s="888"/>
      <c r="NFJ92" s="888"/>
      <c r="NFK92" s="888"/>
      <c r="NFL92" s="888"/>
      <c r="NFM92" s="888"/>
      <c r="NFN92" s="888"/>
      <c r="NFO92" s="888"/>
      <c r="NFP92" s="888"/>
      <c r="NFQ92" s="888"/>
      <c r="NFR92" s="888"/>
      <c r="NFS92" s="888"/>
      <c r="NFT92" s="888"/>
      <c r="NFU92" s="888"/>
      <c r="NFV92" s="888"/>
      <c r="NFW92" s="888"/>
      <c r="NFX92" s="888"/>
      <c r="NFY92" s="888"/>
      <c r="NFZ92" s="888"/>
      <c r="NGA92" s="888"/>
      <c r="NGB92" s="888"/>
      <c r="NGC92" s="888"/>
      <c r="NGD92" s="888"/>
      <c r="NGE92" s="888"/>
      <c r="NGF92" s="888"/>
      <c r="NGG92" s="888"/>
      <c r="NGH92" s="888"/>
      <c r="NGI92" s="888"/>
      <c r="NGJ92" s="888"/>
      <c r="NGK92" s="888"/>
      <c r="NGL92" s="888"/>
      <c r="NGM92" s="888"/>
      <c r="NGN92" s="888"/>
      <c r="NGO92" s="888"/>
      <c r="NGP92" s="888"/>
      <c r="NGQ92" s="888"/>
      <c r="NGR92" s="888"/>
      <c r="NGS92" s="888"/>
      <c r="NGT92" s="888"/>
      <c r="NGU92" s="888"/>
      <c r="NGV92" s="888"/>
      <c r="NGW92" s="888"/>
      <c r="NGX92" s="888"/>
      <c r="NGY92" s="888"/>
      <c r="NGZ92" s="888"/>
      <c r="NHA92" s="888"/>
      <c r="NHB92" s="888"/>
      <c r="NHC92" s="888"/>
      <c r="NHD92" s="888"/>
      <c r="NHE92" s="888"/>
      <c r="NHF92" s="888"/>
      <c r="NHG92" s="888"/>
      <c r="NHH92" s="888"/>
      <c r="NHI92" s="888"/>
      <c r="NHJ92" s="888"/>
      <c r="NHK92" s="888"/>
      <c r="NHL92" s="888"/>
      <c r="NHM92" s="888"/>
      <c r="NHN92" s="888"/>
      <c r="NHO92" s="888"/>
      <c r="NHP92" s="888"/>
      <c r="NHQ92" s="888"/>
      <c r="NHR92" s="888"/>
      <c r="NHS92" s="888"/>
      <c r="NHT92" s="888"/>
      <c r="NHU92" s="888"/>
      <c r="NHV92" s="888"/>
      <c r="NHW92" s="888"/>
      <c r="NHX92" s="888"/>
      <c r="NHY92" s="888"/>
      <c r="NHZ92" s="888"/>
      <c r="NIA92" s="888"/>
      <c r="NIB92" s="888"/>
      <c r="NIC92" s="888"/>
      <c r="NID92" s="888"/>
      <c r="NIE92" s="888"/>
      <c r="NIF92" s="888"/>
      <c r="NIG92" s="888"/>
      <c r="NIH92" s="888"/>
      <c r="NII92" s="888"/>
      <c r="NIJ92" s="888"/>
      <c r="NIK92" s="888"/>
      <c r="NIL92" s="888"/>
      <c r="NIM92" s="888"/>
      <c r="NIN92" s="888"/>
      <c r="NIO92" s="888"/>
      <c r="NIP92" s="888"/>
      <c r="NIQ92" s="888"/>
      <c r="NIR92" s="888"/>
      <c r="NIS92" s="888"/>
      <c r="NIT92" s="888"/>
      <c r="NIU92" s="888"/>
      <c r="NIV92" s="888"/>
      <c r="NIW92" s="888"/>
      <c r="NIX92" s="888"/>
      <c r="NIY92" s="888"/>
      <c r="NIZ92" s="888"/>
      <c r="NJA92" s="888"/>
      <c r="NJB92" s="888"/>
      <c r="NJC92" s="888"/>
      <c r="NJD92" s="888"/>
      <c r="NJE92" s="888"/>
      <c r="NJF92" s="888"/>
      <c r="NJG92" s="888"/>
      <c r="NJH92" s="888"/>
      <c r="NJI92" s="888"/>
      <c r="NJJ92" s="888"/>
      <c r="NJK92" s="888"/>
      <c r="NJL92" s="888"/>
      <c r="NJM92" s="888"/>
      <c r="NJN92" s="888"/>
      <c r="NJO92" s="888"/>
      <c r="NJP92" s="888"/>
      <c r="NJQ92" s="888"/>
      <c r="NJR92" s="888"/>
      <c r="NJS92" s="888"/>
      <c r="NJT92" s="888"/>
      <c r="NJU92" s="888"/>
      <c r="NJV92" s="888"/>
      <c r="NJW92" s="888"/>
      <c r="NJX92" s="888"/>
      <c r="NJY92" s="888"/>
      <c r="NJZ92" s="888"/>
      <c r="NKA92" s="888"/>
      <c r="NKB92" s="888"/>
      <c r="NKC92" s="888"/>
      <c r="NKD92" s="888"/>
      <c r="NKE92" s="888"/>
      <c r="NKF92" s="888"/>
      <c r="NKG92" s="888"/>
      <c r="NKH92" s="888"/>
      <c r="NKI92" s="888"/>
      <c r="NKJ92" s="888"/>
      <c r="NKK92" s="888"/>
      <c r="NKL92" s="888"/>
      <c r="NKM92" s="888"/>
      <c r="NKN92" s="888"/>
      <c r="NKO92" s="888"/>
      <c r="NKP92" s="888"/>
      <c r="NKQ92" s="888"/>
      <c r="NKR92" s="888"/>
      <c r="NKS92" s="888"/>
      <c r="NKT92" s="888"/>
      <c r="NKU92" s="888"/>
      <c r="NKV92" s="888"/>
      <c r="NKW92" s="888"/>
      <c r="NKX92" s="888"/>
      <c r="NKY92" s="888"/>
      <c r="NKZ92" s="888"/>
      <c r="NLA92" s="888"/>
      <c r="NLB92" s="888"/>
      <c r="NLC92" s="888"/>
      <c r="NLD92" s="888"/>
      <c r="NLE92" s="888"/>
      <c r="NLF92" s="888"/>
      <c r="NLG92" s="888"/>
      <c r="NLH92" s="888"/>
      <c r="NLI92" s="888"/>
      <c r="NLJ92" s="888"/>
      <c r="NLK92" s="888"/>
      <c r="NLL92" s="888"/>
      <c r="NLM92" s="888"/>
      <c r="NLN92" s="888"/>
      <c r="NLO92" s="888"/>
      <c r="NLP92" s="888"/>
      <c r="NLQ92" s="888"/>
      <c r="NLR92" s="888"/>
      <c r="NLS92" s="888"/>
      <c r="NLT92" s="888"/>
      <c r="NLU92" s="888"/>
      <c r="NLV92" s="888"/>
      <c r="NLW92" s="888"/>
      <c r="NLX92" s="888"/>
      <c r="NLY92" s="888"/>
      <c r="NLZ92" s="888"/>
      <c r="NMA92" s="888"/>
      <c r="NMB92" s="888"/>
      <c r="NMC92" s="888"/>
      <c r="NMD92" s="888"/>
      <c r="NME92" s="888"/>
      <c r="NMF92" s="888"/>
      <c r="NMG92" s="888"/>
      <c r="NMH92" s="888"/>
      <c r="NMI92" s="888"/>
      <c r="NMJ92" s="888"/>
      <c r="NMK92" s="888"/>
      <c r="NML92" s="888"/>
      <c r="NMM92" s="888"/>
      <c r="NMN92" s="888"/>
      <c r="NMO92" s="888"/>
      <c r="NMP92" s="888"/>
      <c r="NMQ92" s="888"/>
      <c r="NMR92" s="888"/>
      <c r="NMS92" s="888"/>
      <c r="NMT92" s="888"/>
      <c r="NMU92" s="888"/>
      <c r="NMV92" s="888"/>
      <c r="NMW92" s="888"/>
      <c r="NMX92" s="888"/>
      <c r="NMY92" s="888"/>
      <c r="NMZ92" s="888"/>
      <c r="NNA92" s="888"/>
      <c r="NNB92" s="888"/>
      <c r="NNC92" s="888"/>
      <c r="NND92" s="888"/>
      <c r="NNE92" s="888"/>
      <c r="NNF92" s="888"/>
      <c r="NNG92" s="888"/>
      <c r="NNH92" s="888"/>
      <c r="NNI92" s="888"/>
      <c r="NNJ92" s="888"/>
      <c r="NNK92" s="888"/>
      <c r="NNL92" s="888"/>
      <c r="NNM92" s="888"/>
      <c r="NNN92" s="888"/>
      <c r="NNO92" s="888"/>
      <c r="NNP92" s="888"/>
      <c r="NNQ92" s="888"/>
      <c r="NNR92" s="888"/>
      <c r="NNS92" s="888"/>
      <c r="NNT92" s="888"/>
      <c r="NNU92" s="888"/>
      <c r="NNV92" s="888"/>
      <c r="NNW92" s="888"/>
      <c r="NNX92" s="888"/>
      <c r="NNY92" s="888"/>
      <c r="NNZ92" s="888"/>
      <c r="NOA92" s="888"/>
      <c r="NOB92" s="888"/>
      <c r="NOC92" s="888"/>
      <c r="NOD92" s="888"/>
      <c r="NOE92" s="888"/>
      <c r="NOF92" s="888"/>
      <c r="NOG92" s="888"/>
      <c r="NOH92" s="888"/>
      <c r="NOI92" s="888"/>
      <c r="NOJ92" s="888"/>
      <c r="NOK92" s="888"/>
      <c r="NOL92" s="888"/>
      <c r="NOM92" s="888"/>
      <c r="NON92" s="888"/>
      <c r="NOO92" s="888"/>
      <c r="NOP92" s="888"/>
      <c r="NOQ92" s="888"/>
      <c r="NOR92" s="888"/>
      <c r="NOS92" s="888"/>
      <c r="NOT92" s="888"/>
      <c r="NOU92" s="888"/>
      <c r="NOV92" s="888"/>
      <c r="NOW92" s="888"/>
      <c r="NOX92" s="888"/>
      <c r="NOY92" s="888"/>
      <c r="NOZ92" s="888"/>
      <c r="NPA92" s="888"/>
      <c r="NPB92" s="888"/>
      <c r="NPC92" s="888"/>
      <c r="NPD92" s="888"/>
      <c r="NPE92" s="888"/>
      <c r="NPF92" s="888"/>
      <c r="NPG92" s="888"/>
      <c r="NPH92" s="888"/>
      <c r="NPI92" s="888"/>
      <c r="NPJ92" s="888"/>
      <c r="NPK92" s="888"/>
      <c r="NPL92" s="888"/>
      <c r="NPM92" s="888"/>
      <c r="NPN92" s="888"/>
      <c r="NPO92" s="888"/>
      <c r="NPP92" s="888"/>
      <c r="NPQ92" s="888"/>
      <c r="NPR92" s="888"/>
      <c r="NPS92" s="888"/>
      <c r="NPT92" s="888"/>
      <c r="NPU92" s="888"/>
      <c r="NPV92" s="888"/>
      <c r="NPW92" s="888"/>
      <c r="NPX92" s="888"/>
      <c r="NPY92" s="888"/>
      <c r="NPZ92" s="888"/>
      <c r="NQA92" s="888"/>
      <c r="NQB92" s="888"/>
      <c r="NQC92" s="888"/>
      <c r="NQD92" s="888"/>
      <c r="NQE92" s="888"/>
      <c r="NQF92" s="888"/>
      <c r="NQG92" s="888"/>
      <c r="NQH92" s="888"/>
      <c r="NQI92" s="888"/>
      <c r="NQJ92" s="888"/>
      <c r="NQK92" s="888"/>
      <c r="NQL92" s="888"/>
      <c r="NQM92" s="888"/>
      <c r="NQN92" s="888"/>
      <c r="NQO92" s="888"/>
      <c r="NQP92" s="888"/>
      <c r="NQQ92" s="888"/>
      <c r="NQR92" s="888"/>
      <c r="NQS92" s="888"/>
      <c r="NQT92" s="888"/>
      <c r="NQU92" s="888"/>
      <c r="NQV92" s="888"/>
      <c r="NQW92" s="888"/>
      <c r="NQX92" s="888"/>
      <c r="NQY92" s="888"/>
      <c r="NQZ92" s="888"/>
      <c r="NRA92" s="888"/>
      <c r="NRB92" s="888"/>
      <c r="NRC92" s="888"/>
      <c r="NRD92" s="888"/>
      <c r="NRE92" s="888"/>
      <c r="NRF92" s="888"/>
      <c r="NRG92" s="888"/>
      <c r="NRH92" s="888"/>
      <c r="NRI92" s="888"/>
      <c r="NRJ92" s="888"/>
      <c r="NRK92" s="888"/>
      <c r="NRL92" s="888"/>
      <c r="NRM92" s="888"/>
      <c r="NRN92" s="888"/>
      <c r="NRO92" s="888"/>
      <c r="NRP92" s="888"/>
      <c r="NRQ92" s="888"/>
      <c r="NRR92" s="888"/>
      <c r="NRS92" s="888"/>
      <c r="NRT92" s="888"/>
      <c r="NRU92" s="888"/>
      <c r="NRV92" s="888"/>
      <c r="NRW92" s="888"/>
      <c r="NRX92" s="888"/>
      <c r="NRY92" s="888"/>
      <c r="NRZ92" s="888"/>
      <c r="NSA92" s="888"/>
      <c r="NSB92" s="888"/>
      <c r="NSC92" s="888"/>
      <c r="NSD92" s="888"/>
      <c r="NSE92" s="888"/>
      <c r="NSF92" s="888"/>
      <c r="NSG92" s="888"/>
      <c r="NSH92" s="888"/>
      <c r="NSI92" s="888"/>
      <c r="NSJ92" s="888"/>
      <c r="NSK92" s="888"/>
      <c r="NSL92" s="888"/>
      <c r="NSM92" s="888"/>
      <c r="NSN92" s="888"/>
      <c r="NSO92" s="888"/>
      <c r="NSP92" s="888"/>
      <c r="NSQ92" s="888"/>
      <c r="NSR92" s="888"/>
      <c r="NSS92" s="888"/>
      <c r="NST92" s="888"/>
      <c r="NSU92" s="888"/>
      <c r="NSV92" s="888"/>
      <c r="NSW92" s="888"/>
      <c r="NSX92" s="888"/>
      <c r="NSY92" s="888"/>
      <c r="NSZ92" s="888"/>
      <c r="NTA92" s="888"/>
      <c r="NTB92" s="888"/>
      <c r="NTC92" s="888"/>
      <c r="NTD92" s="888"/>
      <c r="NTE92" s="888"/>
      <c r="NTF92" s="888"/>
      <c r="NTG92" s="888"/>
      <c r="NTH92" s="888"/>
      <c r="NTI92" s="888"/>
      <c r="NTJ92" s="888"/>
      <c r="NTK92" s="888"/>
      <c r="NTL92" s="888"/>
      <c r="NTM92" s="888"/>
      <c r="NTN92" s="888"/>
      <c r="NTO92" s="888"/>
      <c r="NTP92" s="888"/>
      <c r="NTQ92" s="888"/>
      <c r="NTR92" s="888"/>
      <c r="NTS92" s="888"/>
      <c r="NTT92" s="888"/>
      <c r="NTU92" s="888"/>
      <c r="NTV92" s="888"/>
      <c r="NTW92" s="888"/>
      <c r="NTX92" s="888"/>
      <c r="NTY92" s="888"/>
      <c r="NTZ92" s="888"/>
      <c r="NUA92" s="888"/>
      <c r="NUB92" s="888"/>
      <c r="NUC92" s="888"/>
      <c r="NUD92" s="888"/>
      <c r="NUE92" s="888"/>
      <c r="NUF92" s="888"/>
      <c r="NUG92" s="888"/>
      <c r="NUH92" s="888"/>
      <c r="NUI92" s="888"/>
      <c r="NUJ92" s="888"/>
      <c r="NUK92" s="888"/>
      <c r="NUL92" s="888"/>
      <c r="NUM92" s="888"/>
      <c r="NUN92" s="888"/>
      <c r="NUO92" s="888"/>
      <c r="NUP92" s="888"/>
      <c r="NUQ92" s="888"/>
      <c r="NUR92" s="888"/>
      <c r="NUS92" s="888"/>
      <c r="NUT92" s="888"/>
      <c r="NUU92" s="888"/>
      <c r="NUV92" s="888"/>
      <c r="NUW92" s="888"/>
      <c r="NUX92" s="888"/>
      <c r="NUY92" s="888"/>
      <c r="NUZ92" s="888"/>
      <c r="NVA92" s="888"/>
      <c r="NVB92" s="888"/>
      <c r="NVC92" s="888"/>
      <c r="NVD92" s="888"/>
      <c r="NVE92" s="888"/>
      <c r="NVF92" s="888"/>
      <c r="NVG92" s="888"/>
      <c r="NVH92" s="888"/>
      <c r="NVI92" s="888"/>
      <c r="NVJ92" s="888"/>
      <c r="NVK92" s="888"/>
      <c r="NVL92" s="888"/>
      <c r="NVM92" s="888"/>
      <c r="NVN92" s="888"/>
      <c r="NVO92" s="888"/>
      <c r="NVP92" s="888"/>
      <c r="NVQ92" s="888"/>
      <c r="NVR92" s="888"/>
      <c r="NVS92" s="888"/>
      <c r="NVT92" s="888"/>
      <c r="NVU92" s="888"/>
      <c r="NVV92" s="888"/>
      <c r="NVW92" s="888"/>
      <c r="NVX92" s="888"/>
      <c r="NVY92" s="888"/>
      <c r="NVZ92" s="888"/>
      <c r="NWA92" s="888"/>
      <c r="NWB92" s="888"/>
      <c r="NWC92" s="888"/>
      <c r="NWD92" s="888"/>
      <c r="NWE92" s="888"/>
      <c r="NWF92" s="888"/>
      <c r="NWG92" s="888"/>
      <c r="NWH92" s="888"/>
      <c r="NWI92" s="888"/>
      <c r="NWJ92" s="888"/>
      <c r="NWK92" s="888"/>
      <c r="NWL92" s="888"/>
      <c r="NWM92" s="888"/>
      <c r="NWN92" s="888"/>
      <c r="NWO92" s="888"/>
      <c r="NWP92" s="888"/>
      <c r="NWQ92" s="888"/>
      <c r="NWR92" s="888"/>
      <c r="NWS92" s="888"/>
      <c r="NWT92" s="888"/>
      <c r="NWU92" s="888"/>
      <c r="NWV92" s="888"/>
      <c r="NWW92" s="888"/>
      <c r="NWX92" s="888"/>
      <c r="NWY92" s="888"/>
      <c r="NWZ92" s="888"/>
      <c r="NXA92" s="888"/>
      <c r="NXB92" s="888"/>
      <c r="NXC92" s="888"/>
      <c r="NXD92" s="888"/>
      <c r="NXE92" s="888"/>
      <c r="NXF92" s="888"/>
      <c r="NXG92" s="888"/>
      <c r="NXH92" s="888"/>
      <c r="NXI92" s="888"/>
      <c r="NXJ92" s="888"/>
      <c r="NXK92" s="888"/>
      <c r="NXL92" s="888"/>
      <c r="NXM92" s="888"/>
      <c r="NXN92" s="888"/>
      <c r="NXO92" s="888"/>
      <c r="NXP92" s="888"/>
      <c r="NXQ92" s="888"/>
      <c r="NXR92" s="888"/>
      <c r="NXS92" s="888"/>
      <c r="NXT92" s="888"/>
      <c r="NXU92" s="888"/>
      <c r="NXV92" s="888"/>
      <c r="NXW92" s="888"/>
      <c r="NXX92" s="888"/>
      <c r="NXY92" s="888"/>
      <c r="NXZ92" s="888"/>
      <c r="NYA92" s="888"/>
      <c r="NYB92" s="888"/>
      <c r="NYC92" s="888"/>
      <c r="NYD92" s="888"/>
      <c r="NYE92" s="888"/>
      <c r="NYF92" s="888"/>
      <c r="NYG92" s="888"/>
      <c r="NYH92" s="888"/>
      <c r="NYI92" s="888"/>
      <c r="NYJ92" s="888"/>
      <c r="NYK92" s="888"/>
      <c r="NYL92" s="888"/>
      <c r="NYM92" s="888"/>
      <c r="NYN92" s="888"/>
      <c r="NYO92" s="888"/>
      <c r="NYP92" s="888"/>
      <c r="NYQ92" s="888"/>
      <c r="NYR92" s="888"/>
      <c r="NYS92" s="888"/>
      <c r="NYT92" s="888"/>
      <c r="NYU92" s="888"/>
      <c r="NYV92" s="888"/>
      <c r="NYW92" s="888"/>
      <c r="NYX92" s="888"/>
      <c r="NYY92" s="888"/>
      <c r="NYZ92" s="888"/>
      <c r="NZA92" s="888"/>
      <c r="NZB92" s="888"/>
      <c r="NZC92" s="888"/>
      <c r="NZD92" s="888"/>
      <c r="NZE92" s="888"/>
      <c r="NZF92" s="888"/>
      <c r="NZG92" s="888"/>
      <c r="NZH92" s="888"/>
      <c r="NZI92" s="888"/>
      <c r="NZJ92" s="888"/>
      <c r="NZK92" s="888"/>
      <c r="NZL92" s="888"/>
      <c r="NZM92" s="888"/>
      <c r="NZN92" s="888"/>
      <c r="NZO92" s="888"/>
      <c r="NZP92" s="888"/>
      <c r="NZQ92" s="888"/>
      <c r="NZR92" s="888"/>
      <c r="NZS92" s="888"/>
      <c r="NZT92" s="888"/>
      <c r="NZU92" s="888"/>
      <c r="NZV92" s="888"/>
      <c r="NZW92" s="888"/>
      <c r="NZX92" s="888"/>
      <c r="NZY92" s="888"/>
      <c r="NZZ92" s="888"/>
      <c r="OAA92" s="888"/>
      <c r="OAB92" s="888"/>
      <c r="OAC92" s="888"/>
      <c r="OAD92" s="888"/>
      <c r="OAE92" s="888"/>
      <c r="OAF92" s="888"/>
      <c r="OAG92" s="888"/>
      <c r="OAH92" s="888"/>
      <c r="OAI92" s="888"/>
      <c r="OAJ92" s="888"/>
      <c r="OAK92" s="888"/>
      <c r="OAL92" s="888"/>
      <c r="OAM92" s="888"/>
      <c r="OAN92" s="888"/>
      <c r="OAO92" s="888"/>
      <c r="OAP92" s="888"/>
      <c r="OAQ92" s="888"/>
      <c r="OAR92" s="888"/>
      <c r="OAS92" s="888"/>
      <c r="OAT92" s="888"/>
      <c r="OAU92" s="888"/>
      <c r="OAV92" s="888"/>
      <c r="OAW92" s="888"/>
      <c r="OAX92" s="888"/>
      <c r="OAY92" s="888"/>
      <c r="OAZ92" s="888"/>
      <c r="OBA92" s="888"/>
      <c r="OBB92" s="888"/>
      <c r="OBC92" s="888"/>
      <c r="OBD92" s="888"/>
      <c r="OBE92" s="888"/>
      <c r="OBF92" s="888"/>
      <c r="OBG92" s="888"/>
      <c r="OBH92" s="888"/>
      <c r="OBI92" s="888"/>
      <c r="OBJ92" s="888"/>
      <c r="OBK92" s="888"/>
      <c r="OBL92" s="888"/>
      <c r="OBM92" s="888"/>
      <c r="OBN92" s="888"/>
      <c r="OBO92" s="888"/>
      <c r="OBP92" s="888"/>
      <c r="OBQ92" s="888"/>
      <c r="OBR92" s="888"/>
      <c r="OBS92" s="888"/>
      <c r="OBT92" s="888"/>
      <c r="OBU92" s="888"/>
      <c r="OBV92" s="888"/>
      <c r="OBW92" s="888"/>
      <c r="OBX92" s="888"/>
      <c r="OBY92" s="888"/>
      <c r="OBZ92" s="888"/>
      <c r="OCA92" s="888"/>
      <c r="OCB92" s="888"/>
      <c r="OCC92" s="888"/>
      <c r="OCD92" s="888"/>
      <c r="OCE92" s="888"/>
      <c r="OCF92" s="888"/>
      <c r="OCG92" s="888"/>
      <c r="OCH92" s="888"/>
      <c r="OCI92" s="888"/>
      <c r="OCJ92" s="888"/>
      <c r="OCK92" s="888"/>
      <c r="OCL92" s="888"/>
      <c r="OCM92" s="888"/>
      <c r="OCN92" s="888"/>
      <c r="OCO92" s="888"/>
      <c r="OCP92" s="888"/>
      <c r="OCQ92" s="888"/>
      <c r="OCR92" s="888"/>
      <c r="OCS92" s="888"/>
      <c r="OCT92" s="888"/>
      <c r="OCU92" s="888"/>
      <c r="OCV92" s="888"/>
      <c r="OCW92" s="888"/>
      <c r="OCX92" s="888"/>
      <c r="OCY92" s="888"/>
      <c r="OCZ92" s="888"/>
      <c r="ODA92" s="888"/>
      <c r="ODB92" s="888"/>
      <c r="ODC92" s="888"/>
      <c r="ODD92" s="888"/>
      <c r="ODE92" s="888"/>
      <c r="ODF92" s="888"/>
      <c r="ODG92" s="888"/>
      <c r="ODH92" s="888"/>
      <c r="ODI92" s="888"/>
      <c r="ODJ92" s="888"/>
      <c r="ODK92" s="888"/>
      <c r="ODL92" s="888"/>
      <c r="ODM92" s="888"/>
      <c r="ODN92" s="888"/>
      <c r="ODO92" s="888"/>
      <c r="ODP92" s="888"/>
      <c r="ODQ92" s="888"/>
      <c r="ODR92" s="888"/>
      <c r="ODS92" s="888"/>
      <c r="ODT92" s="888"/>
      <c r="ODU92" s="888"/>
      <c r="ODV92" s="888"/>
      <c r="ODW92" s="888"/>
      <c r="ODX92" s="888"/>
      <c r="ODY92" s="888"/>
      <c r="ODZ92" s="888"/>
      <c r="OEA92" s="888"/>
      <c r="OEB92" s="888"/>
      <c r="OEC92" s="888"/>
      <c r="OED92" s="888"/>
      <c r="OEE92" s="888"/>
      <c r="OEF92" s="888"/>
      <c r="OEG92" s="888"/>
      <c r="OEH92" s="888"/>
      <c r="OEI92" s="888"/>
      <c r="OEJ92" s="888"/>
      <c r="OEK92" s="888"/>
      <c r="OEL92" s="888"/>
      <c r="OEM92" s="888"/>
      <c r="OEN92" s="888"/>
      <c r="OEO92" s="888"/>
      <c r="OEP92" s="888"/>
      <c r="OEQ92" s="888"/>
      <c r="OER92" s="888"/>
      <c r="OES92" s="888"/>
      <c r="OET92" s="888"/>
      <c r="OEU92" s="888"/>
      <c r="OEV92" s="888"/>
      <c r="OEW92" s="888"/>
      <c r="OEX92" s="888"/>
      <c r="OEY92" s="888"/>
      <c r="OEZ92" s="888"/>
      <c r="OFA92" s="888"/>
      <c r="OFB92" s="888"/>
      <c r="OFC92" s="888"/>
      <c r="OFD92" s="888"/>
      <c r="OFE92" s="888"/>
      <c r="OFF92" s="888"/>
      <c r="OFG92" s="888"/>
      <c r="OFH92" s="888"/>
      <c r="OFI92" s="888"/>
      <c r="OFJ92" s="888"/>
      <c r="OFK92" s="888"/>
      <c r="OFL92" s="888"/>
      <c r="OFM92" s="888"/>
      <c r="OFN92" s="888"/>
      <c r="OFO92" s="888"/>
      <c r="OFP92" s="888"/>
      <c r="OFQ92" s="888"/>
      <c r="OFR92" s="888"/>
      <c r="OFS92" s="888"/>
      <c r="OFT92" s="888"/>
      <c r="OFU92" s="888"/>
      <c r="OFV92" s="888"/>
      <c r="OFW92" s="888"/>
      <c r="OFX92" s="888"/>
      <c r="OFY92" s="888"/>
      <c r="OFZ92" s="888"/>
      <c r="OGA92" s="888"/>
      <c r="OGB92" s="888"/>
      <c r="OGC92" s="888"/>
      <c r="OGD92" s="888"/>
      <c r="OGE92" s="888"/>
      <c r="OGF92" s="888"/>
      <c r="OGG92" s="888"/>
      <c r="OGH92" s="888"/>
      <c r="OGI92" s="888"/>
      <c r="OGJ92" s="888"/>
      <c r="OGK92" s="888"/>
      <c r="OGL92" s="888"/>
      <c r="OGM92" s="888"/>
      <c r="OGN92" s="888"/>
      <c r="OGO92" s="888"/>
      <c r="OGP92" s="888"/>
      <c r="OGQ92" s="888"/>
      <c r="OGR92" s="888"/>
      <c r="OGS92" s="888"/>
      <c r="OGT92" s="888"/>
      <c r="OGU92" s="888"/>
      <c r="OGV92" s="888"/>
      <c r="OGW92" s="888"/>
      <c r="OGX92" s="888"/>
      <c r="OGY92" s="888"/>
      <c r="OGZ92" s="888"/>
      <c r="OHA92" s="888"/>
      <c r="OHB92" s="888"/>
      <c r="OHC92" s="888"/>
      <c r="OHD92" s="888"/>
      <c r="OHE92" s="888"/>
      <c r="OHF92" s="888"/>
      <c r="OHG92" s="888"/>
      <c r="OHH92" s="888"/>
      <c r="OHI92" s="888"/>
      <c r="OHJ92" s="888"/>
      <c r="OHK92" s="888"/>
      <c r="OHL92" s="888"/>
      <c r="OHM92" s="888"/>
      <c r="OHN92" s="888"/>
      <c r="OHO92" s="888"/>
      <c r="OHP92" s="888"/>
      <c r="OHQ92" s="888"/>
      <c r="OHR92" s="888"/>
      <c r="OHS92" s="888"/>
      <c r="OHT92" s="888"/>
      <c r="OHU92" s="888"/>
      <c r="OHV92" s="888"/>
      <c r="OHW92" s="888"/>
      <c r="OHX92" s="888"/>
      <c r="OHY92" s="888"/>
      <c r="OHZ92" s="888"/>
      <c r="OIA92" s="888"/>
      <c r="OIB92" s="888"/>
      <c r="OIC92" s="888"/>
      <c r="OID92" s="888"/>
      <c r="OIE92" s="888"/>
      <c r="OIF92" s="888"/>
      <c r="OIG92" s="888"/>
      <c r="OIH92" s="888"/>
      <c r="OII92" s="888"/>
      <c r="OIJ92" s="888"/>
      <c r="OIK92" s="888"/>
      <c r="OIL92" s="888"/>
      <c r="OIM92" s="888"/>
      <c r="OIN92" s="888"/>
      <c r="OIO92" s="888"/>
      <c r="OIP92" s="888"/>
      <c r="OIQ92" s="888"/>
      <c r="OIR92" s="888"/>
      <c r="OIS92" s="888"/>
      <c r="OIT92" s="888"/>
      <c r="OIU92" s="888"/>
      <c r="OIV92" s="888"/>
      <c r="OIW92" s="888"/>
      <c r="OIX92" s="888"/>
      <c r="OIY92" s="888"/>
      <c r="OIZ92" s="888"/>
      <c r="OJA92" s="888"/>
      <c r="OJB92" s="888"/>
      <c r="OJC92" s="888"/>
      <c r="OJD92" s="888"/>
      <c r="OJE92" s="888"/>
      <c r="OJF92" s="888"/>
      <c r="OJG92" s="888"/>
      <c r="OJH92" s="888"/>
      <c r="OJI92" s="888"/>
      <c r="OJJ92" s="888"/>
      <c r="OJK92" s="888"/>
      <c r="OJL92" s="888"/>
      <c r="OJM92" s="888"/>
      <c r="OJN92" s="888"/>
      <c r="OJO92" s="888"/>
      <c r="OJP92" s="888"/>
      <c r="OJQ92" s="888"/>
      <c r="OJR92" s="888"/>
      <c r="OJS92" s="888"/>
      <c r="OJT92" s="888"/>
      <c r="OJU92" s="888"/>
      <c r="OJV92" s="888"/>
      <c r="OJW92" s="888"/>
      <c r="OJX92" s="888"/>
      <c r="OJY92" s="888"/>
      <c r="OJZ92" s="888"/>
      <c r="OKA92" s="888"/>
      <c r="OKB92" s="888"/>
      <c r="OKC92" s="888"/>
      <c r="OKD92" s="888"/>
      <c r="OKE92" s="888"/>
      <c r="OKF92" s="888"/>
      <c r="OKG92" s="888"/>
      <c r="OKH92" s="888"/>
      <c r="OKI92" s="888"/>
      <c r="OKJ92" s="888"/>
      <c r="OKK92" s="888"/>
      <c r="OKL92" s="888"/>
      <c r="OKM92" s="888"/>
      <c r="OKN92" s="888"/>
      <c r="OKO92" s="888"/>
      <c r="OKP92" s="888"/>
      <c r="OKQ92" s="888"/>
      <c r="OKR92" s="888"/>
      <c r="OKS92" s="888"/>
      <c r="OKT92" s="888"/>
      <c r="OKU92" s="888"/>
      <c r="OKV92" s="888"/>
      <c r="OKW92" s="888"/>
      <c r="OKX92" s="888"/>
      <c r="OKY92" s="888"/>
      <c r="OKZ92" s="888"/>
      <c r="OLA92" s="888"/>
      <c r="OLB92" s="888"/>
      <c r="OLC92" s="888"/>
      <c r="OLD92" s="888"/>
      <c r="OLE92" s="888"/>
      <c r="OLF92" s="888"/>
      <c r="OLG92" s="888"/>
      <c r="OLH92" s="888"/>
      <c r="OLI92" s="888"/>
      <c r="OLJ92" s="888"/>
      <c r="OLK92" s="888"/>
      <c r="OLL92" s="888"/>
      <c r="OLM92" s="888"/>
      <c r="OLN92" s="888"/>
      <c r="OLO92" s="888"/>
      <c r="OLP92" s="888"/>
      <c r="OLQ92" s="888"/>
      <c r="OLR92" s="888"/>
      <c r="OLS92" s="888"/>
      <c r="OLT92" s="888"/>
      <c r="OLU92" s="888"/>
      <c r="OLV92" s="888"/>
      <c r="OLW92" s="888"/>
      <c r="OLX92" s="888"/>
      <c r="OLY92" s="888"/>
      <c r="OLZ92" s="888"/>
      <c r="OMA92" s="888"/>
      <c r="OMB92" s="888"/>
      <c r="OMC92" s="888"/>
      <c r="OMD92" s="888"/>
      <c r="OME92" s="888"/>
      <c r="OMF92" s="888"/>
      <c r="OMG92" s="888"/>
      <c r="OMH92" s="888"/>
      <c r="OMI92" s="888"/>
      <c r="OMJ92" s="888"/>
      <c r="OMK92" s="888"/>
      <c r="OML92" s="888"/>
      <c r="OMM92" s="888"/>
      <c r="OMN92" s="888"/>
      <c r="OMO92" s="888"/>
      <c r="OMP92" s="888"/>
      <c r="OMQ92" s="888"/>
      <c r="OMR92" s="888"/>
      <c r="OMS92" s="888"/>
      <c r="OMT92" s="888"/>
      <c r="OMU92" s="888"/>
      <c r="OMV92" s="888"/>
      <c r="OMW92" s="888"/>
      <c r="OMX92" s="888"/>
      <c r="OMY92" s="888"/>
      <c r="OMZ92" s="888"/>
      <c r="ONA92" s="888"/>
      <c r="ONB92" s="888"/>
      <c r="ONC92" s="888"/>
      <c r="OND92" s="888"/>
      <c r="ONE92" s="888"/>
      <c r="ONF92" s="888"/>
      <c r="ONG92" s="888"/>
      <c r="ONH92" s="888"/>
      <c r="ONI92" s="888"/>
      <c r="ONJ92" s="888"/>
      <c r="ONK92" s="888"/>
      <c r="ONL92" s="888"/>
      <c r="ONM92" s="888"/>
      <c r="ONN92" s="888"/>
      <c r="ONO92" s="888"/>
      <c r="ONP92" s="888"/>
      <c r="ONQ92" s="888"/>
      <c r="ONR92" s="888"/>
      <c r="ONS92" s="888"/>
      <c r="ONT92" s="888"/>
      <c r="ONU92" s="888"/>
      <c r="ONV92" s="888"/>
      <c r="ONW92" s="888"/>
      <c r="ONX92" s="888"/>
      <c r="ONY92" s="888"/>
      <c r="ONZ92" s="888"/>
      <c r="OOA92" s="888"/>
      <c r="OOB92" s="888"/>
      <c r="OOC92" s="888"/>
      <c r="OOD92" s="888"/>
      <c r="OOE92" s="888"/>
      <c r="OOF92" s="888"/>
      <c r="OOG92" s="888"/>
      <c r="OOH92" s="888"/>
      <c r="OOI92" s="888"/>
      <c r="OOJ92" s="888"/>
      <c r="OOK92" s="888"/>
      <c r="OOL92" s="888"/>
      <c r="OOM92" s="888"/>
      <c r="OON92" s="888"/>
      <c r="OOO92" s="888"/>
      <c r="OOP92" s="888"/>
      <c r="OOQ92" s="888"/>
      <c r="OOR92" s="888"/>
      <c r="OOS92" s="888"/>
      <c r="OOT92" s="888"/>
      <c r="OOU92" s="888"/>
      <c r="OOV92" s="888"/>
      <c r="OOW92" s="888"/>
      <c r="OOX92" s="888"/>
      <c r="OOY92" s="888"/>
      <c r="OOZ92" s="888"/>
      <c r="OPA92" s="888"/>
      <c r="OPB92" s="888"/>
      <c r="OPC92" s="888"/>
      <c r="OPD92" s="888"/>
      <c r="OPE92" s="888"/>
      <c r="OPF92" s="888"/>
      <c r="OPG92" s="888"/>
      <c r="OPH92" s="888"/>
      <c r="OPI92" s="888"/>
      <c r="OPJ92" s="888"/>
      <c r="OPK92" s="888"/>
      <c r="OPL92" s="888"/>
      <c r="OPM92" s="888"/>
      <c r="OPN92" s="888"/>
      <c r="OPO92" s="888"/>
      <c r="OPP92" s="888"/>
      <c r="OPQ92" s="888"/>
      <c r="OPR92" s="888"/>
      <c r="OPS92" s="888"/>
      <c r="OPT92" s="888"/>
      <c r="OPU92" s="888"/>
      <c r="OPV92" s="888"/>
      <c r="OPW92" s="888"/>
      <c r="OPX92" s="888"/>
      <c r="OPY92" s="888"/>
      <c r="OPZ92" s="888"/>
      <c r="OQA92" s="888"/>
      <c r="OQB92" s="888"/>
      <c r="OQC92" s="888"/>
      <c r="OQD92" s="888"/>
      <c r="OQE92" s="888"/>
      <c r="OQF92" s="888"/>
      <c r="OQG92" s="888"/>
      <c r="OQH92" s="888"/>
      <c r="OQI92" s="888"/>
      <c r="OQJ92" s="888"/>
      <c r="OQK92" s="888"/>
      <c r="OQL92" s="888"/>
      <c r="OQM92" s="888"/>
      <c r="OQN92" s="888"/>
      <c r="OQO92" s="888"/>
      <c r="OQP92" s="888"/>
      <c r="OQQ92" s="888"/>
      <c r="OQR92" s="888"/>
      <c r="OQS92" s="888"/>
      <c r="OQT92" s="888"/>
      <c r="OQU92" s="888"/>
      <c r="OQV92" s="888"/>
      <c r="OQW92" s="888"/>
      <c r="OQX92" s="888"/>
      <c r="OQY92" s="888"/>
      <c r="OQZ92" s="888"/>
      <c r="ORA92" s="888"/>
      <c r="ORB92" s="888"/>
      <c r="ORC92" s="888"/>
      <c r="ORD92" s="888"/>
      <c r="ORE92" s="888"/>
      <c r="ORF92" s="888"/>
      <c r="ORG92" s="888"/>
      <c r="ORH92" s="888"/>
      <c r="ORI92" s="888"/>
      <c r="ORJ92" s="888"/>
      <c r="ORK92" s="888"/>
      <c r="ORL92" s="888"/>
      <c r="ORM92" s="888"/>
      <c r="ORN92" s="888"/>
      <c r="ORO92" s="888"/>
      <c r="ORP92" s="888"/>
      <c r="ORQ92" s="888"/>
      <c r="ORR92" s="888"/>
      <c r="ORS92" s="888"/>
      <c r="ORT92" s="888"/>
      <c r="ORU92" s="888"/>
      <c r="ORV92" s="888"/>
      <c r="ORW92" s="888"/>
      <c r="ORX92" s="888"/>
      <c r="ORY92" s="888"/>
      <c r="ORZ92" s="888"/>
      <c r="OSA92" s="888"/>
      <c r="OSB92" s="888"/>
      <c r="OSC92" s="888"/>
      <c r="OSD92" s="888"/>
      <c r="OSE92" s="888"/>
      <c r="OSF92" s="888"/>
      <c r="OSG92" s="888"/>
      <c r="OSH92" s="888"/>
      <c r="OSI92" s="888"/>
      <c r="OSJ92" s="888"/>
      <c r="OSK92" s="888"/>
      <c r="OSL92" s="888"/>
      <c r="OSM92" s="888"/>
      <c r="OSN92" s="888"/>
      <c r="OSO92" s="888"/>
      <c r="OSP92" s="888"/>
      <c r="OSQ92" s="888"/>
      <c r="OSR92" s="888"/>
      <c r="OSS92" s="888"/>
      <c r="OST92" s="888"/>
      <c r="OSU92" s="888"/>
      <c r="OSV92" s="888"/>
      <c r="OSW92" s="888"/>
      <c r="OSX92" s="888"/>
      <c r="OSY92" s="888"/>
      <c r="OSZ92" s="888"/>
      <c r="OTA92" s="888"/>
      <c r="OTB92" s="888"/>
      <c r="OTC92" s="888"/>
      <c r="OTD92" s="888"/>
      <c r="OTE92" s="888"/>
      <c r="OTF92" s="888"/>
      <c r="OTG92" s="888"/>
      <c r="OTH92" s="888"/>
      <c r="OTI92" s="888"/>
      <c r="OTJ92" s="888"/>
      <c r="OTK92" s="888"/>
      <c r="OTL92" s="888"/>
      <c r="OTM92" s="888"/>
      <c r="OTN92" s="888"/>
      <c r="OTO92" s="888"/>
      <c r="OTP92" s="888"/>
      <c r="OTQ92" s="888"/>
      <c r="OTR92" s="888"/>
      <c r="OTS92" s="888"/>
      <c r="OTT92" s="888"/>
      <c r="OTU92" s="888"/>
      <c r="OTV92" s="888"/>
      <c r="OTW92" s="888"/>
      <c r="OTX92" s="888"/>
      <c r="OTY92" s="888"/>
      <c r="OTZ92" s="888"/>
      <c r="OUA92" s="888"/>
      <c r="OUB92" s="888"/>
      <c r="OUC92" s="888"/>
      <c r="OUD92" s="888"/>
      <c r="OUE92" s="888"/>
      <c r="OUF92" s="888"/>
      <c r="OUG92" s="888"/>
      <c r="OUH92" s="888"/>
      <c r="OUI92" s="888"/>
      <c r="OUJ92" s="888"/>
      <c r="OUK92" s="888"/>
      <c r="OUL92" s="888"/>
      <c r="OUM92" s="888"/>
      <c r="OUN92" s="888"/>
      <c r="OUO92" s="888"/>
      <c r="OUP92" s="888"/>
      <c r="OUQ92" s="888"/>
      <c r="OUR92" s="888"/>
      <c r="OUS92" s="888"/>
      <c r="OUT92" s="888"/>
      <c r="OUU92" s="888"/>
      <c r="OUV92" s="888"/>
      <c r="OUW92" s="888"/>
      <c r="OUX92" s="888"/>
      <c r="OUY92" s="888"/>
      <c r="OUZ92" s="888"/>
      <c r="OVA92" s="888"/>
      <c r="OVB92" s="888"/>
      <c r="OVC92" s="888"/>
      <c r="OVD92" s="888"/>
      <c r="OVE92" s="888"/>
      <c r="OVF92" s="888"/>
      <c r="OVG92" s="888"/>
      <c r="OVH92" s="888"/>
      <c r="OVI92" s="888"/>
      <c r="OVJ92" s="888"/>
      <c r="OVK92" s="888"/>
      <c r="OVL92" s="888"/>
      <c r="OVM92" s="888"/>
      <c r="OVN92" s="888"/>
      <c r="OVO92" s="888"/>
      <c r="OVP92" s="888"/>
      <c r="OVQ92" s="888"/>
      <c r="OVR92" s="888"/>
      <c r="OVS92" s="888"/>
      <c r="OVT92" s="888"/>
      <c r="OVU92" s="888"/>
      <c r="OVV92" s="888"/>
      <c r="OVW92" s="888"/>
      <c r="OVX92" s="888"/>
      <c r="OVY92" s="888"/>
      <c r="OVZ92" s="888"/>
      <c r="OWA92" s="888"/>
      <c r="OWB92" s="888"/>
      <c r="OWC92" s="888"/>
      <c r="OWD92" s="888"/>
      <c r="OWE92" s="888"/>
      <c r="OWF92" s="888"/>
      <c r="OWG92" s="888"/>
      <c r="OWH92" s="888"/>
      <c r="OWI92" s="888"/>
      <c r="OWJ92" s="888"/>
      <c r="OWK92" s="888"/>
      <c r="OWL92" s="888"/>
      <c r="OWM92" s="888"/>
      <c r="OWN92" s="888"/>
      <c r="OWO92" s="888"/>
      <c r="OWP92" s="888"/>
      <c r="OWQ92" s="888"/>
      <c r="OWR92" s="888"/>
      <c r="OWS92" s="888"/>
      <c r="OWT92" s="888"/>
      <c r="OWU92" s="888"/>
      <c r="OWV92" s="888"/>
      <c r="OWW92" s="888"/>
      <c r="OWX92" s="888"/>
      <c r="OWY92" s="888"/>
      <c r="OWZ92" s="888"/>
      <c r="OXA92" s="888"/>
      <c r="OXB92" s="888"/>
      <c r="OXC92" s="888"/>
      <c r="OXD92" s="888"/>
      <c r="OXE92" s="888"/>
      <c r="OXF92" s="888"/>
      <c r="OXG92" s="888"/>
      <c r="OXH92" s="888"/>
      <c r="OXI92" s="888"/>
      <c r="OXJ92" s="888"/>
      <c r="OXK92" s="888"/>
      <c r="OXL92" s="888"/>
      <c r="OXM92" s="888"/>
      <c r="OXN92" s="888"/>
      <c r="OXO92" s="888"/>
      <c r="OXP92" s="888"/>
      <c r="OXQ92" s="888"/>
      <c r="OXR92" s="888"/>
      <c r="OXS92" s="888"/>
      <c r="OXT92" s="888"/>
      <c r="OXU92" s="888"/>
      <c r="OXV92" s="888"/>
      <c r="OXW92" s="888"/>
      <c r="OXX92" s="888"/>
      <c r="OXY92" s="888"/>
      <c r="OXZ92" s="888"/>
      <c r="OYA92" s="888"/>
      <c r="OYB92" s="888"/>
      <c r="OYC92" s="888"/>
      <c r="OYD92" s="888"/>
      <c r="OYE92" s="888"/>
      <c r="OYF92" s="888"/>
      <c r="OYG92" s="888"/>
      <c r="OYH92" s="888"/>
      <c r="OYI92" s="888"/>
      <c r="OYJ92" s="888"/>
      <c r="OYK92" s="888"/>
      <c r="OYL92" s="888"/>
      <c r="OYM92" s="888"/>
      <c r="OYN92" s="888"/>
      <c r="OYO92" s="888"/>
      <c r="OYP92" s="888"/>
      <c r="OYQ92" s="888"/>
      <c r="OYR92" s="888"/>
      <c r="OYS92" s="888"/>
      <c r="OYT92" s="888"/>
      <c r="OYU92" s="888"/>
      <c r="OYV92" s="888"/>
      <c r="OYW92" s="888"/>
      <c r="OYX92" s="888"/>
      <c r="OYY92" s="888"/>
      <c r="OYZ92" s="888"/>
      <c r="OZA92" s="888"/>
      <c r="OZB92" s="888"/>
      <c r="OZC92" s="888"/>
      <c r="OZD92" s="888"/>
      <c r="OZE92" s="888"/>
      <c r="OZF92" s="888"/>
      <c r="OZG92" s="888"/>
      <c r="OZH92" s="888"/>
      <c r="OZI92" s="888"/>
      <c r="OZJ92" s="888"/>
      <c r="OZK92" s="888"/>
      <c r="OZL92" s="888"/>
      <c r="OZM92" s="888"/>
      <c r="OZN92" s="888"/>
      <c r="OZO92" s="888"/>
      <c r="OZP92" s="888"/>
      <c r="OZQ92" s="888"/>
      <c r="OZR92" s="888"/>
      <c r="OZS92" s="888"/>
      <c r="OZT92" s="888"/>
      <c r="OZU92" s="888"/>
      <c r="OZV92" s="888"/>
      <c r="OZW92" s="888"/>
      <c r="OZX92" s="888"/>
      <c r="OZY92" s="888"/>
      <c r="OZZ92" s="888"/>
      <c r="PAA92" s="888"/>
      <c r="PAB92" s="888"/>
      <c r="PAC92" s="888"/>
      <c r="PAD92" s="888"/>
      <c r="PAE92" s="888"/>
      <c r="PAF92" s="888"/>
      <c r="PAG92" s="888"/>
      <c r="PAH92" s="888"/>
      <c r="PAI92" s="888"/>
      <c r="PAJ92" s="888"/>
      <c r="PAK92" s="888"/>
      <c r="PAL92" s="888"/>
      <c r="PAM92" s="888"/>
      <c r="PAN92" s="888"/>
      <c r="PAO92" s="888"/>
      <c r="PAP92" s="888"/>
      <c r="PAQ92" s="888"/>
      <c r="PAR92" s="888"/>
      <c r="PAS92" s="888"/>
      <c r="PAT92" s="888"/>
      <c r="PAU92" s="888"/>
      <c r="PAV92" s="888"/>
      <c r="PAW92" s="888"/>
      <c r="PAX92" s="888"/>
      <c r="PAY92" s="888"/>
      <c r="PAZ92" s="888"/>
      <c r="PBA92" s="888"/>
      <c r="PBB92" s="888"/>
      <c r="PBC92" s="888"/>
      <c r="PBD92" s="888"/>
      <c r="PBE92" s="888"/>
      <c r="PBF92" s="888"/>
      <c r="PBG92" s="888"/>
      <c r="PBH92" s="888"/>
      <c r="PBI92" s="888"/>
      <c r="PBJ92" s="888"/>
      <c r="PBK92" s="888"/>
      <c r="PBL92" s="888"/>
      <c r="PBM92" s="888"/>
      <c r="PBN92" s="888"/>
      <c r="PBO92" s="888"/>
      <c r="PBP92" s="888"/>
      <c r="PBQ92" s="888"/>
      <c r="PBR92" s="888"/>
      <c r="PBS92" s="888"/>
      <c r="PBT92" s="888"/>
      <c r="PBU92" s="888"/>
      <c r="PBV92" s="888"/>
      <c r="PBW92" s="888"/>
      <c r="PBX92" s="888"/>
      <c r="PBY92" s="888"/>
      <c r="PBZ92" s="888"/>
      <c r="PCA92" s="888"/>
      <c r="PCB92" s="888"/>
      <c r="PCC92" s="888"/>
      <c r="PCD92" s="888"/>
      <c r="PCE92" s="888"/>
      <c r="PCF92" s="888"/>
      <c r="PCG92" s="888"/>
      <c r="PCH92" s="888"/>
      <c r="PCI92" s="888"/>
      <c r="PCJ92" s="888"/>
      <c r="PCK92" s="888"/>
      <c r="PCL92" s="888"/>
      <c r="PCM92" s="888"/>
      <c r="PCN92" s="888"/>
      <c r="PCO92" s="888"/>
      <c r="PCP92" s="888"/>
      <c r="PCQ92" s="888"/>
      <c r="PCR92" s="888"/>
      <c r="PCS92" s="888"/>
      <c r="PCT92" s="888"/>
      <c r="PCU92" s="888"/>
      <c r="PCV92" s="888"/>
      <c r="PCW92" s="888"/>
      <c r="PCX92" s="888"/>
      <c r="PCY92" s="888"/>
      <c r="PCZ92" s="888"/>
      <c r="PDA92" s="888"/>
      <c r="PDB92" s="888"/>
      <c r="PDC92" s="888"/>
      <c r="PDD92" s="888"/>
      <c r="PDE92" s="888"/>
      <c r="PDF92" s="888"/>
      <c r="PDG92" s="888"/>
      <c r="PDH92" s="888"/>
      <c r="PDI92" s="888"/>
      <c r="PDJ92" s="888"/>
      <c r="PDK92" s="888"/>
      <c r="PDL92" s="888"/>
      <c r="PDM92" s="888"/>
      <c r="PDN92" s="888"/>
      <c r="PDO92" s="888"/>
      <c r="PDP92" s="888"/>
      <c r="PDQ92" s="888"/>
      <c r="PDR92" s="888"/>
      <c r="PDS92" s="888"/>
      <c r="PDT92" s="888"/>
      <c r="PDU92" s="888"/>
      <c r="PDV92" s="888"/>
      <c r="PDW92" s="888"/>
      <c r="PDX92" s="888"/>
      <c r="PDY92" s="888"/>
      <c r="PDZ92" s="888"/>
      <c r="PEA92" s="888"/>
      <c r="PEB92" s="888"/>
      <c r="PEC92" s="888"/>
      <c r="PED92" s="888"/>
      <c r="PEE92" s="888"/>
      <c r="PEF92" s="888"/>
      <c r="PEG92" s="888"/>
      <c r="PEH92" s="888"/>
      <c r="PEI92" s="888"/>
      <c r="PEJ92" s="888"/>
      <c r="PEK92" s="888"/>
      <c r="PEL92" s="888"/>
      <c r="PEM92" s="888"/>
      <c r="PEN92" s="888"/>
      <c r="PEO92" s="888"/>
      <c r="PEP92" s="888"/>
      <c r="PEQ92" s="888"/>
      <c r="PER92" s="888"/>
      <c r="PES92" s="888"/>
      <c r="PET92" s="888"/>
      <c r="PEU92" s="888"/>
      <c r="PEV92" s="888"/>
      <c r="PEW92" s="888"/>
      <c r="PEX92" s="888"/>
      <c r="PEY92" s="888"/>
      <c r="PEZ92" s="888"/>
      <c r="PFA92" s="888"/>
      <c r="PFB92" s="888"/>
      <c r="PFC92" s="888"/>
      <c r="PFD92" s="888"/>
      <c r="PFE92" s="888"/>
      <c r="PFF92" s="888"/>
      <c r="PFG92" s="888"/>
      <c r="PFH92" s="888"/>
      <c r="PFI92" s="888"/>
      <c r="PFJ92" s="888"/>
      <c r="PFK92" s="888"/>
      <c r="PFL92" s="888"/>
      <c r="PFM92" s="888"/>
      <c r="PFN92" s="888"/>
      <c r="PFO92" s="888"/>
      <c r="PFP92" s="888"/>
      <c r="PFQ92" s="888"/>
      <c r="PFR92" s="888"/>
      <c r="PFS92" s="888"/>
      <c r="PFT92" s="888"/>
      <c r="PFU92" s="888"/>
      <c r="PFV92" s="888"/>
      <c r="PFW92" s="888"/>
      <c r="PFX92" s="888"/>
      <c r="PFY92" s="888"/>
      <c r="PFZ92" s="888"/>
      <c r="PGA92" s="888"/>
      <c r="PGB92" s="888"/>
      <c r="PGC92" s="888"/>
      <c r="PGD92" s="888"/>
      <c r="PGE92" s="888"/>
      <c r="PGF92" s="888"/>
      <c r="PGG92" s="888"/>
      <c r="PGH92" s="888"/>
      <c r="PGI92" s="888"/>
      <c r="PGJ92" s="888"/>
      <c r="PGK92" s="888"/>
      <c r="PGL92" s="888"/>
      <c r="PGM92" s="888"/>
      <c r="PGN92" s="888"/>
      <c r="PGO92" s="888"/>
      <c r="PGP92" s="888"/>
      <c r="PGQ92" s="888"/>
      <c r="PGR92" s="888"/>
      <c r="PGS92" s="888"/>
      <c r="PGT92" s="888"/>
      <c r="PGU92" s="888"/>
      <c r="PGV92" s="888"/>
      <c r="PGW92" s="888"/>
      <c r="PGX92" s="888"/>
      <c r="PGY92" s="888"/>
      <c r="PGZ92" s="888"/>
      <c r="PHA92" s="888"/>
      <c r="PHB92" s="888"/>
      <c r="PHC92" s="888"/>
      <c r="PHD92" s="888"/>
      <c r="PHE92" s="888"/>
      <c r="PHF92" s="888"/>
      <c r="PHG92" s="888"/>
      <c r="PHH92" s="888"/>
      <c r="PHI92" s="888"/>
      <c r="PHJ92" s="888"/>
      <c r="PHK92" s="888"/>
      <c r="PHL92" s="888"/>
      <c r="PHM92" s="888"/>
      <c r="PHN92" s="888"/>
      <c r="PHO92" s="888"/>
      <c r="PHP92" s="888"/>
      <c r="PHQ92" s="888"/>
      <c r="PHR92" s="888"/>
      <c r="PHS92" s="888"/>
      <c r="PHT92" s="888"/>
      <c r="PHU92" s="888"/>
      <c r="PHV92" s="888"/>
      <c r="PHW92" s="888"/>
      <c r="PHX92" s="888"/>
      <c r="PHY92" s="888"/>
      <c r="PHZ92" s="888"/>
      <c r="PIA92" s="888"/>
      <c r="PIB92" s="888"/>
      <c r="PIC92" s="888"/>
      <c r="PID92" s="888"/>
      <c r="PIE92" s="888"/>
      <c r="PIF92" s="888"/>
      <c r="PIG92" s="888"/>
      <c r="PIH92" s="888"/>
      <c r="PII92" s="888"/>
      <c r="PIJ92" s="888"/>
      <c r="PIK92" s="888"/>
      <c r="PIL92" s="888"/>
      <c r="PIM92" s="888"/>
      <c r="PIN92" s="888"/>
      <c r="PIO92" s="888"/>
      <c r="PIP92" s="888"/>
      <c r="PIQ92" s="888"/>
      <c r="PIR92" s="888"/>
      <c r="PIS92" s="888"/>
      <c r="PIT92" s="888"/>
      <c r="PIU92" s="888"/>
      <c r="PIV92" s="888"/>
      <c r="PIW92" s="888"/>
      <c r="PIX92" s="888"/>
      <c r="PIY92" s="888"/>
      <c r="PIZ92" s="888"/>
      <c r="PJA92" s="888"/>
      <c r="PJB92" s="888"/>
      <c r="PJC92" s="888"/>
      <c r="PJD92" s="888"/>
      <c r="PJE92" s="888"/>
      <c r="PJF92" s="888"/>
      <c r="PJG92" s="888"/>
      <c r="PJH92" s="888"/>
      <c r="PJI92" s="888"/>
      <c r="PJJ92" s="888"/>
      <c r="PJK92" s="888"/>
      <c r="PJL92" s="888"/>
      <c r="PJM92" s="888"/>
      <c r="PJN92" s="888"/>
      <c r="PJO92" s="888"/>
      <c r="PJP92" s="888"/>
      <c r="PJQ92" s="888"/>
      <c r="PJR92" s="888"/>
      <c r="PJS92" s="888"/>
      <c r="PJT92" s="888"/>
      <c r="PJU92" s="888"/>
      <c r="PJV92" s="888"/>
      <c r="PJW92" s="888"/>
      <c r="PJX92" s="888"/>
      <c r="PJY92" s="888"/>
      <c r="PJZ92" s="888"/>
      <c r="PKA92" s="888"/>
      <c r="PKB92" s="888"/>
      <c r="PKC92" s="888"/>
      <c r="PKD92" s="888"/>
      <c r="PKE92" s="888"/>
      <c r="PKF92" s="888"/>
      <c r="PKG92" s="888"/>
      <c r="PKH92" s="888"/>
      <c r="PKI92" s="888"/>
      <c r="PKJ92" s="888"/>
      <c r="PKK92" s="888"/>
      <c r="PKL92" s="888"/>
      <c r="PKM92" s="888"/>
      <c r="PKN92" s="888"/>
      <c r="PKO92" s="888"/>
      <c r="PKP92" s="888"/>
      <c r="PKQ92" s="888"/>
      <c r="PKR92" s="888"/>
      <c r="PKS92" s="888"/>
      <c r="PKT92" s="888"/>
      <c r="PKU92" s="888"/>
      <c r="PKV92" s="888"/>
      <c r="PKW92" s="888"/>
      <c r="PKX92" s="888"/>
      <c r="PKY92" s="888"/>
      <c r="PKZ92" s="888"/>
      <c r="PLA92" s="888"/>
      <c r="PLB92" s="888"/>
      <c r="PLC92" s="888"/>
      <c r="PLD92" s="888"/>
      <c r="PLE92" s="888"/>
      <c r="PLF92" s="888"/>
      <c r="PLG92" s="888"/>
      <c r="PLH92" s="888"/>
      <c r="PLI92" s="888"/>
      <c r="PLJ92" s="888"/>
      <c r="PLK92" s="888"/>
      <c r="PLL92" s="888"/>
      <c r="PLM92" s="888"/>
      <c r="PLN92" s="888"/>
      <c r="PLO92" s="888"/>
      <c r="PLP92" s="888"/>
      <c r="PLQ92" s="888"/>
      <c r="PLR92" s="888"/>
      <c r="PLS92" s="888"/>
      <c r="PLT92" s="888"/>
      <c r="PLU92" s="888"/>
      <c r="PLV92" s="888"/>
      <c r="PLW92" s="888"/>
      <c r="PLX92" s="888"/>
      <c r="PLY92" s="888"/>
      <c r="PLZ92" s="888"/>
      <c r="PMA92" s="888"/>
      <c r="PMB92" s="888"/>
      <c r="PMC92" s="888"/>
      <c r="PMD92" s="888"/>
      <c r="PME92" s="888"/>
      <c r="PMF92" s="888"/>
      <c r="PMG92" s="888"/>
      <c r="PMH92" s="888"/>
      <c r="PMI92" s="888"/>
      <c r="PMJ92" s="888"/>
      <c r="PMK92" s="888"/>
      <c r="PML92" s="888"/>
      <c r="PMM92" s="888"/>
      <c r="PMN92" s="888"/>
      <c r="PMO92" s="888"/>
      <c r="PMP92" s="888"/>
      <c r="PMQ92" s="888"/>
      <c r="PMR92" s="888"/>
      <c r="PMS92" s="888"/>
      <c r="PMT92" s="888"/>
      <c r="PMU92" s="888"/>
      <c r="PMV92" s="888"/>
      <c r="PMW92" s="888"/>
      <c r="PMX92" s="888"/>
      <c r="PMY92" s="888"/>
      <c r="PMZ92" s="888"/>
      <c r="PNA92" s="888"/>
      <c r="PNB92" s="888"/>
      <c r="PNC92" s="888"/>
      <c r="PND92" s="888"/>
      <c r="PNE92" s="888"/>
      <c r="PNF92" s="888"/>
      <c r="PNG92" s="888"/>
      <c r="PNH92" s="888"/>
      <c r="PNI92" s="888"/>
      <c r="PNJ92" s="888"/>
      <c r="PNK92" s="888"/>
      <c r="PNL92" s="888"/>
      <c r="PNM92" s="888"/>
      <c r="PNN92" s="888"/>
      <c r="PNO92" s="888"/>
      <c r="PNP92" s="888"/>
      <c r="PNQ92" s="888"/>
      <c r="PNR92" s="888"/>
      <c r="PNS92" s="888"/>
      <c r="PNT92" s="888"/>
      <c r="PNU92" s="888"/>
      <c r="PNV92" s="888"/>
      <c r="PNW92" s="888"/>
      <c r="PNX92" s="888"/>
      <c r="PNY92" s="888"/>
      <c r="PNZ92" s="888"/>
      <c r="POA92" s="888"/>
      <c r="POB92" s="888"/>
      <c r="POC92" s="888"/>
      <c r="POD92" s="888"/>
      <c r="POE92" s="888"/>
      <c r="POF92" s="888"/>
      <c r="POG92" s="888"/>
      <c r="POH92" s="888"/>
      <c r="POI92" s="888"/>
      <c r="POJ92" s="888"/>
      <c r="POK92" s="888"/>
      <c r="POL92" s="888"/>
      <c r="POM92" s="888"/>
      <c r="PON92" s="888"/>
      <c r="POO92" s="888"/>
      <c r="POP92" s="888"/>
      <c r="POQ92" s="888"/>
      <c r="POR92" s="888"/>
      <c r="POS92" s="888"/>
      <c r="POT92" s="888"/>
      <c r="POU92" s="888"/>
      <c r="POV92" s="888"/>
      <c r="POW92" s="888"/>
      <c r="POX92" s="888"/>
      <c r="POY92" s="888"/>
      <c r="POZ92" s="888"/>
      <c r="PPA92" s="888"/>
      <c r="PPB92" s="888"/>
      <c r="PPC92" s="888"/>
      <c r="PPD92" s="888"/>
      <c r="PPE92" s="888"/>
      <c r="PPF92" s="888"/>
      <c r="PPG92" s="888"/>
      <c r="PPH92" s="888"/>
      <c r="PPI92" s="888"/>
      <c r="PPJ92" s="888"/>
      <c r="PPK92" s="888"/>
      <c r="PPL92" s="888"/>
      <c r="PPM92" s="888"/>
      <c r="PPN92" s="888"/>
      <c r="PPO92" s="888"/>
      <c r="PPP92" s="888"/>
      <c r="PPQ92" s="888"/>
      <c r="PPR92" s="888"/>
      <c r="PPS92" s="888"/>
      <c r="PPT92" s="888"/>
      <c r="PPU92" s="888"/>
      <c r="PPV92" s="888"/>
      <c r="PPW92" s="888"/>
      <c r="PPX92" s="888"/>
      <c r="PPY92" s="888"/>
      <c r="PPZ92" s="888"/>
      <c r="PQA92" s="888"/>
      <c r="PQB92" s="888"/>
      <c r="PQC92" s="888"/>
      <c r="PQD92" s="888"/>
      <c r="PQE92" s="888"/>
      <c r="PQF92" s="888"/>
      <c r="PQG92" s="888"/>
      <c r="PQH92" s="888"/>
      <c r="PQI92" s="888"/>
      <c r="PQJ92" s="888"/>
      <c r="PQK92" s="888"/>
      <c r="PQL92" s="888"/>
      <c r="PQM92" s="888"/>
      <c r="PQN92" s="888"/>
      <c r="PQO92" s="888"/>
      <c r="PQP92" s="888"/>
      <c r="PQQ92" s="888"/>
      <c r="PQR92" s="888"/>
      <c r="PQS92" s="888"/>
      <c r="PQT92" s="888"/>
      <c r="PQU92" s="888"/>
      <c r="PQV92" s="888"/>
      <c r="PQW92" s="888"/>
      <c r="PQX92" s="888"/>
      <c r="PQY92" s="888"/>
      <c r="PQZ92" s="888"/>
      <c r="PRA92" s="888"/>
      <c r="PRB92" s="888"/>
      <c r="PRC92" s="888"/>
      <c r="PRD92" s="888"/>
      <c r="PRE92" s="888"/>
      <c r="PRF92" s="888"/>
      <c r="PRG92" s="888"/>
      <c r="PRH92" s="888"/>
      <c r="PRI92" s="888"/>
      <c r="PRJ92" s="888"/>
      <c r="PRK92" s="888"/>
      <c r="PRL92" s="888"/>
      <c r="PRM92" s="888"/>
      <c r="PRN92" s="888"/>
      <c r="PRO92" s="888"/>
      <c r="PRP92" s="888"/>
      <c r="PRQ92" s="888"/>
      <c r="PRR92" s="888"/>
      <c r="PRS92" s="888"/>
      <c r="PRT92" s="888"/>
      <c r="PRU92" s="888"/>
      <c r="PRV92" s="888"/>
      <c r="PRW92" s="888"/>
      <c r="PRX92" s="888"/>
      <c r="PRY92" s="888"/>
      <c r="PRZ92" s="888"/>
      <c r="PSA92" s="888"/>
      <c r="PSB92" s="888"/>
      <c r="PSC92" s="888"/>
      <c r="PSD92" s="888"/>
      <c r="PSE92" s="888"/>
      <c r="PSF92" s="888"/>
      <c r="PSG92" s="888"/>
      <c r="PSH92" s="888"/>
      <c r="PSI92" s="888"/>
      <c r="PSJ92" s="888"/>
      <c r="PSK92" s="888"/>
      <c r="PSL92" s="888"/>
      <c r="PSM92" s="888"/>
      <c r="PSN92" s="888"/>
      <c r="PSO92" s="888"/>
      <c r="PSP92" s="888"/>
      <c r="PSQ92" s="888"/>
      <c r="PSR92" s="888"/>
      <c r="PSS92" s="888"/>
      <c r="PST92" s="888"/>
      <c r="PSU92" s="888"/>
      <c r="PSV92" s="888"/>
      <c r="PSW92" s="888"/>
      <c r="PSX92" s="888"/>
      <c r="PSY92" s="888"/>
      <c r="PSZ92" s="888"/>
      <c r="PTA92" s="888"/>
      <c r="PTB92" s="888"/>
      <c r="PTC92" s="888"/>
      <c r="PTD92" s="888"/>
      <c r="PTE92" s="888"/>
      <c r="PTF92" s="888"/>
      <c r="PTG92" s="888"/>
      <c r="PTH92" s="888"/>
      <c r="PTI92" s="888"/>
      <c r="PTJ92" s="888"/>
      <c r="PTK92" s="888"/>
      <c r="PTL92" s="888"/>
      <c r="PTM92" s="888"/>
      <c r="PTN92" s="888"/>
      <c r="PTO92" s="888"/>
      <c r="PTP92" s="888"/>
      <c r="PTQ92" s="888"/>
      <c r="PTR92" s="888"/>
      <c r="PTS92" s="888"/>
      <c r="PTT92" s="888"/>
      <c r="PTU92" s="888"/>
      <c r="PTV92" s="888"/>
      <c r="PTW92" s="888"/>
      <c r="PTX92" s="888"/>
      <c r="PTY92" s="888"/>
      <c r="PTZ92" s="888"/>
      <c r="PUA92" s="888"/>
      <c r="PUB92" s="888"/>
      <c r="PUC92" s="888"/>
      <c r="PUD92" s="888"/>
      <c r="PUE92" s="888"/>
      <c r="PUF92" s="888"/>
      <c r="PUG92" s="888"/>
      <c r="PUH92" s="888"/>
      <c r="PUI92" s="888"/>
      <c r="PUJ92" s="888"/>
      <c r="PUK92" s="888"/>
      <c r="PUL92" s="888"/>
      <c r="PUM92" s="888"/>
      <c r="PUN92" s="888"/>
      <c r="PUO92" s="888"/>
      <c r="PUP92" s="888"/>
      <c r="PUQ92" s="888"/>
      <c r="PUR92" s="888"/>
      <c r="PUS92" s="888"/>
      <c r="PUT92" s="888"/>
      <c r="PUU92" s="888"/>
      <c r="PUV92" s="888"/>
      <c r="PUW92" s="888"/>
      <c r="PUX92" s="888"/>
      <c r="PUY92" s="888"/>
      <c r="PUZ92" s="888"/>
      <c r="PVA92" s="888"/>
      <c r="PVB92" s="888"/>
      <c r="PVC92" s="888"/>
      <c r="PVD92" s="888"/>
      <c r="PVE92" s="888"/>
      <c r="PVF92" s="888"/>
      <c r="PVG92" s="888"/>
      <c r="PVH92" s="888"/>
      <c r="PVI92" s="888"/>
      <c r="PVJ92" s="888"/>
      <c r="PVK92" s="888"/>
      <c r="PVL92" s="888"/>
      <c r="PVM92" s="888"/>
      <c r="PVN92" s="888"/>
      <c r="PVO92" s="888"/>
      <c r="PVP92" s="888"/>
      <c r="PVQ92" s="888"/>
      <c r="PVR92" s="888"/>
      <c r="PVS92" s="888"/>
      <c r="PVT92" s="888"/>
      <c r="PVU92" s="888"/>
      <c r="PVV92" s="888"/>
      <c r="PVW92" s="888"/>
      <c r="PVX92" s="888"/>
      <c r="PVY92" s="888"/>
      <c r="PVZ92" s="888"/>
      <c r="PWA92" s="888"/>
      <c r="PWB92" s="888"/>
      <c r="PWC92" s="888"/>
      <c r="PWD92" s="888"/>
      <c r="PWE92" s="888"/>
      <c r="PWF92" s="888"/>
      <c r="PWG92" s="888"/>
      <c r="PWH92" s="888"/>
      <c r="PWI92" s="888"/>
      <c r="PWJ92" s="888"/>
      <c r="PWK92" s="888"/>
      <c r="PWL92" s="888"/>
      <c r="PWM92" s="888"/>
      <c r="PWN92" s="888"/>
      <c r="PWO92" s="888"/>
      <c r="PWP92" s="888"/>
      <c r="PWQ92" s="888"/>
      <c r="PWR92" s="888"/>
      <c r="PWS92" s="888"/>
      <c r="PWT92" s="888"/>
      <c r="PWU92" s="888"/>
      <c r="PWV92" s="888"/>
      <c r="PWW92" s="888"/>
      <c r="PWX92" s="888"/>
      <c r="PWY92" s="888"/>
      <c r="PWZ92" s="888"/>
      <c r="PXA92" s="888"/>
      <c r="PXB92" s="888"/>
      <c r="PXC92" s="888"/>
      <c r="PXD92" s="888"/>
      <c r="PXE92" s="888"/>
      <c r="PXF92" s="888"/>
      <c r="PXG92" s="888"/>
      <c r="PXH92" s="888"/>
      <c r="PXI92" s="888"/>
      <c r="PXJ92" s="888"/>
      <c r="PXK92" s="888"/>
      <c r="PXL92" s="888"/>
      <c r="PXM92" s="888"/>
      <c r="PXN92" s="888"/>
      <c r="PXO92" s="888"/>
      <c r="PXP92" s="888"/>
      <c r="PXQ92" s="888"/>
      <c r="PXR92" s="888"/>
      <c r="PXS92" s="888"/>
      <c r="PXT92" s="888"/>
      <c r="PXU92" s="888"/>
      <c r="PXV92" s="888"/>
      <c r="PXW92" s="888"/>
      <c r="PXX92" s="888"/>
      <c r="PXY92" s="888"/>
      <c r="PXZ92" s="888"/>
      <c r="PYA92" s="888"/>
      <c r="PYB92" s="888"/>
      <c r="PYC92" s="888"/>
      <c r="PYD92" s="888"/>
      <c r="PYE92" s="888"/>
      <c r="PYF92" s="888"/>
      <c r="PYG92" s="888"/>
      <c r="PYH92" s="888"/>
      <c r="PYI92" s="888"/>
      <c r="PYJ92" s="888"/>
      <c r="PYK92" s="888"/>
      <c r="PYL92" s="888"/>
      <c r="PYM92" s="888"/>
      <c r="PYN92" s="888"/>
      <c r="PYO92" s="888"/>
      <c r="PYP92" s="888"/>
      <c r="PYQ92" s="888"/>
      <c r="PYR92" s="888"/>
      <c r="PYS92" s="888"/>
      <c r="PYT92" s="888"/>
      <c r="PYU92" s="888"/>
      <c r="PYV92" s="888"/>
      <c r="PYW92" s="888"/>
      <c r="PYX92" s="888"/>
      <c r="PYY92" s="888"/>
      <c r="PYZ92" s="888"/>
      <c r="PZA92" s="888"/>
      <c r="PZB92" s="888"/>
      <c r="PZC92" s="888"/>
      <c r="PZD92" s="888"/>
      <c r="PZE92" s="888"/>
      <c r="PZF92" s="888"/>
      <c r="PZG92" s="888"/>
      <c r="PZH92" s="888"/>
      <c r="PZI92" s="888"/>
      <c r="PZJ92" s="888"/>
      <c r="PZK92" s="888"/>
      <c r="PZL92" s="888"/>
      <c r="PZM92" s="888"/>
      <c r="PZN92" s="888"/>
      <c r="PZO92" s="888"/>
      <c r="PZP92" s="888"/>
      <c r="PZQ92" s="888"/>
      <c r="PZR92" s="888"/>
      <c r="PZS92" s="888"/>
      <c r="PZT92" s="888"/>
      <c r="PZU92" s="888"/>
      <c r="PZV92" s="888"/>
      <c r="PZW92" s="888"/>
      <c r="PZX92" s="888"/>
      <c r="PZY92" s="888"/>
      <c r="PZZ92" s="888"/>
      <c r="QAA92" s="888"/>
      <c r="QAB92" s="888"/>
      <c r="QAC92" s="888"/>
      <c r="QAD92" s="888"/>
      <c r="QAE92" s="888"/>
      <c r="QAF92" s="888"/>
      <c r="QAG92" s="888"/>
      <c r="QAH92" s="888"/>
      <c r="QAI92" s="888"/>
      <c r="QAJ92" s="888"/>
      <c r="QAK92" s="888"/>
      <c r="QAL92" s="888"/>
      <c r="QAM92" s="888"/>
      <c r="QAN92" s="888"/>
      <c r="QAO92" s="888"/>
      <c r="QAP92" s="888"/>
      <c r="QAQ92" s="888"/>
      <c r="QAR92" s="888"/>
      <c r="QAS92" s="888"/>
      <c r="QAT92" s="888"/>
      <c r="QAU92" s="888"/>
      <c r="QAV92" s="888"/>
      <c r="QAW92" s="888"/>
      <c r="QAX92" s="888"/>
      <c r="QAY92" s="888"/>
      <c r="QAZ92" s="888"/>
      <c r="QBA92" s="888"/>
      <c r="QBB92" s="888"/>
      <c r="QBC92" s="888"/>
      <c r="QBD92" s="888"/>
      <c r="QBE92" s="888"/>
      <c r="QBF92" s="888"/>
      <c r="QBG92" s="888"/>
      <c r="QBH92" s="888"/>
      <c r="QBI92" s="888"/>
      <c r="QBJ92" s="888"/>
      <c r="QBK92" s="888"/>
      <c r="QBL92" s="888"/>
      <c r="QBM92" s="888"/>
      <c r="QBN92" s="888"/>
      <c r="QBO92" s="888"/>
      <c r="QBP92" s="888"/>
      <c r="QBQ92" s="888"/>
      <c r="QBR92" s="888"/>
      <c r="QBS92" s="888"/>
      <c r="QBT92" s="888"/>
      <c r="QBU92" s="888"/>
      <c r="QBV92" s="888"/>
      <c r="QBW92" s="888"/>
      <c r="QBX92" s="888"/>
      <c r="QBY92" s="888"/>
      <c r="QBZ92" s="888"/>
      <c r="QCA92" s="888"/>
      <c r="QCB92" s="888"/>
      <c r="QCC92" s="888"/>
      <c r="QCD92" s="888"/>
      <c r="QCE92" s="888"/>
      <c r="QCF92" s="888"/>
      <c r="QCG92" s="888"/>
      <c r="QCH92" s="888"/>
      <c r="QCI92" s="888"/>
      <c r="QCJ92" s="888"/>
      <c r="QCK92" s="888"/>
      <c r="QCL92" s="888"/>
      <c r="QCM92" s="888"/>
      <c r="QCN92" s="888"/>
      <c r="QCO92" s="888"/>
      <c r="QCP92" s="888"/>
      <c r="QCQ92" s="888"/>
      <c r="QCR92" s="888"/>
      <c r="QCS92" s="888"/>
      <c r="QCT92" s="888"/>
      <c r="QCU92" s="888"/>
      <c r="QCV92" s="888"/>
      <c r="QCW92" s="888"/>
      <c r="QCX92" s="888"/>
      <c r="QCY92" s="888"/>
      <c r="QCZ92" s="888"/>
      <c r="QDA92" s="888"/>
      <c r="QDB92" s="888"/>
      <c r="QDC92" s="888"/>
      <c r="QDD92" s="888"/>
      <c r="QDE92" s="888"/>
      <c r="QDF92" s="888"/>
      <c r="QDG92" s="888"/>
      <c r="QDH92" s="888"/>
      <c r="QDI92" s="888"/>
      <c r="QDJ92" s="888"/>
      <c r="QDK92" s="888"/>
      <c r="QDL92" s="888"/>
      <c r="QDM92" s="888"/>
      <c r="QDN92" s="888"/>
      <c r="QDO92" s="888"/>
      <c r="QDP92" s="888"/>
      <c r="QDQ92" s="888"/>
      <c r="QDR92" s="888"/>
      <c r="QDS92" s="888"/>
      <c r="QDT92" s="888"/>
      <c r="QDU92" s="888"/>
      <c r="QDV92" s="888"/>
      <c r="QDW92" s="888"/>
      <c r="QDX92" s="888"/>
      <c r="QDY92" s="888"/>
      <c r="QDZ92" s="888"/>
      <c r="QEA92" s="888"/>
      <c r="QEB92" s="888"/>
      <c r="QEC92" s="888"/>
      <c r="QED92" s="888"/>
      <c r="QEE92" s="888"/>
      <c r="QEF92" s="888"/>
      <c r="QEG92" s="888"/>
      <c r="QEH92" s="888"/>
      <c r="QEI92" s="888"/>
      <c r="QEJ92" s="888"/>
      <c r="QEK92" s="888"/>
      <c r="QEL92" s="888"/>
      <c r="QEM92" s="888"/>
      <c r="QEN92" s="888"/>
      <c r="QEO92" s="888"/>
      <c r="QEP92" s="888"/>
      <c r="QEQ92" s="888"/>
      <c r="QER92" s="888"/>
      <c r="QES92" s="888"/>
      <c r="QET92" s="888"/>
      <c r="QEU92" s="888"/>
      <c r="QEV92" s="888"/>
      <c r="QEW92" s="888"/>
      <c r="QEX92" s="888"/>
      <c r="QEY92" s="888"/>
      <c r="QEZ92" s="888"/>
      <c r="QFA92" s="888"/>
      <c r="QFB92" s="888"/>
      <c r="QFC92" s="888"/>
      <c r="QFD92" s="888"/>
      <c r="QFE92" s="888"/>
      <c r="QFF92" s="888"/>
      <c r="QFG92" s="888"/>
      <c r="QFH92" s="888"/>
      <c r="QFI92" s="888"/>
      <c r="QFJ92" s="888"/>
      <c r="QFK92" s="888"/>
      <c r="QFL92" s="888"/>
      <c r="QFM92" s="888"/>
      <c r="QFN92" s="888"/>
      <c r="QFO92" s="888"/>
      <c r="QFP92" s="888"/>
      <c r="QFQ92" s="888"/>
      <c r="QFR92" s="888"/>
      <c r="QFS92" s="888"/>
      <c r="QFT92" s="888"/>
      <c r="QFU92" s="888"/>
      <c r="QFV92" s="888"/>
      <c r="QFW92" s="888"/>
      <c r="QFX92" s="888"/>
      <c r="QFY92" s="888"/>
      <c r="QFZ92" s="888"/>
      <c r="QGA92" s="888"/>
      <c r="QGB92" s="888"/>
      <c r="QGC92" s="888"/>
      <c r="QGD92" s="888"/>
      <c r="QGE92" s="888"/>
      <c r="QGF92" s="888"/>
      <c r="QGG92" s="888"/>
      <c r="QGH92" s="888"/>
      <c r="QGI92" s="888"/>
      <c r="QGJ92" s="888"/>
      <c r="QGK92" s="888"/>
      <c r="QGL92" s="888"/>
      <c r="QGM92" s="888"/>
      <c r="QGN92" s="888"/>
      <c r="QGO92" s="888"/>
      <c r="QGP92" s="888"/>
      <c r="QGQ92" s="888"/>
      <c r="QGR92" s="888"/>
      <c r="QGS92" s="888"/>
      <c r="QGT92" s="888"/>
      <c r="QGU92" s="888"/>
      <c r="QGV92" s="888"/>
      <c r="QGW92" s="888"/>
      <c r="QGX92" s="888"/>
      <c r="QGY92" s="888"/>
      <c r="QGZ92" s="888"/>
      <c r="QHA92" s="888"/>
      <c r="QHB92" s="888"/>
      <c r="QHC92" s="888"/>
      <c r="QHD92" s="888"/>
      <c r="QHE92" s="888"/>
      <c r="QHF92" s="888"/>
      <c r="QHG92" s="888"/>
      <c r="QHH92" s="888"/>
      <c r="QHI92" s="888"/>
      <c r="QHJ92" s="888"/>
      <c r="QHK92" s="888"/>
      <c r="QHL92" s="888"/>
      <c r="QHM92" s="888"/>
      <c r="QHN92" s="888"/>
      <c r="QHO92" s="888"/>
      <c r="QHP92" s="888"/>
      <c r="QHQ92" s="888"/>
      <c r="QHR92" s="888"/>
      <c r="QHS92" s="888"/>
      <c r="QHT92" s="888"/>
      <c r="QHU92" s="888"/>
      <c r="QHV92" s="888"/>
      <c r="QHW92" s="888"/>
      <c r="QHX92" s="888"/>
      <c r="QHY92" s="888"/>
      <c r="QHZ92" s="888"/>
      <c r="QIA92" s="888"/>
      <c r="QIB92" s="888"/>
      <c r="QIC92" s="888"/>
      <c r="QID92" s="888"/>
      <c r="QIE92" s="888"/>
      <c r="QIF92" s="888"/>
      <c r="QIG92" s="888"/>
      <c r="QIH92" s="888"/>
      <c r="QII92" s="888"/>
      <c r="QIJ92" s="888"/>
      <c r="QIK92" s="888"/>
      <c r="QIL92" s="888"/>
      <c r="QIM92" s="888"/>
      <c r="QIN92" s="888"/>
      <c r="QIO92" s="888"/>
      <c r="QIP92" s="888"/>
      <c r="QIQ92" s="888"/>
      <c r="QIR92" s="888"/>
      <c r="QIS92" s="888"/>
      <c r="QIT92" s="888"/>
      <c r="QIU92" s="888"/>
      <c r="QIV92" s="888"/>
      <c r="QIW92" s="888"/>
      <c r="QIX92" s="888"/>
      <c r="QIY92" s="888"/>
      <c r="QIZ92" s="888"/>
      <c r="QJA92" s="888"/>
      <c r="QJB92" s="888"/>
      <c r="QJC92" s="888"/>
      <c r="QJD92" s="888"/>
      <c r="QJE92" s="888"/>
      <c r="QJF92" s="888"/>
      <c r="QJG92" s="888"/>
      <c r="QJH92" s="888"/>
      <c r="QJI92" s="888"/>
      <c r="QJJ92" s="888"/>
      <c r="QJK92" s="888"/>
      <c r="QJL92" s="888"/>
      <c r="QJM92" s="888"/>
      <c r="QJN92" s="888"/>
      <c r="QJO92" s="888"/>
      <c r="QJP92" s="888"/>
      <c r="QJQ92" s="888"/>
      <c r="QJR92" s="888"/>
      <c r="QJS92" s="888"/>
      <c r="QJT92" s="888"/>
      <c r="QJU92" s="888"/>
      <c r="QJV92" s="888"/>
      <c r="QJW92" s="888"/>
      <c r="QJX92" s="888"/>
      <c r="QJY92" s="888"/>
      <c r="QJZ92" s="888"/>
      <c r="QKA92" s="888"/>
      <c r="QKB92" s="888"/>
      <c r="QKC92" s="888"/>
      <c r="QKD92" s="888"/>
      <c r="QKE92" s="888"/>
      <c r="QKF92" s="888"/>
      <c r="QKG92" s="888"/>
      <c r="QKH92" s="888"/>
      <c r="QKI92" s="888"/>
      <c r="QKJ92" s="888"/>
      <c r="QKK92" s="888"/>
      <c r="QKL92" s="888"/>
      <c r="QKM92" s="888"/>
      <c r="QKN92" s="888"/>
      <c r="QKO92" s="888"/>
      <c r="QKP92" s="888"/>
      <c r="QKQ92" s="888"/>
      <c r="QKR92" s="888"/>
      <c r="QKS92" s="888"/>
      <c r="QKT92" s="888"/>
      <c r="QKU92" s="888"/>
      <c r="QKV92" s="888"/>
      <c r="QKW92" s="888"/>
      <c r="QKX92" s="888"/>
      <c r="QKY92" s="888"/>
      <c r="QKZ92" s="888"/>
      <c r="QLA92" s="888"/>
      <c r="QLB92" s="888"/>
      <c r="QLC92" s="888"/>
      <c r="QLD92" s="888"/>
      <c r="QLE92" s="888"/>
      <c r="QLF92" s="888"/>
      <c r="QLG92" s="888"/>
      <c r="QLH92" s="888"/>
      <c r="QLI92" s="888"/>
      <c r="QLJ92" s="888"/>
      <c r="QLK92" s="888"/>
      <c r="QLL92" s="888"/>
      <c r="QLM92" s="888"/>
      <c r="QLN92" s="888"/>
      <c r="QLO92" s="888"/>
      <c r="QLP92" s="888"/>
      <c r="QLQ92" s="888"/>
      <c r="QLR92" s="888"/>
      <c r="QLS92" s="888"/>
      <c r="QLT92" s="888"/>
      <c r="QLU92" s="888"/>
      <c r="QLV92" s="888"/>
      <c r="QLW92" s="888"/>
      <c r="QLX92" s="888"/>
      <c r="QLY92" s="888"/>
      <c r="QLZ92" s="888"/>
      <c r="QMA92" s="888"/>
      <c r="QMB92" s="888"/>
      <c r="QMC92" s="888"/>
      <c r="QMD92" s="888"/>
      <c r="QME92" s="888"/>
      <c r="QMF92" s="888"/>
      <c r="QMG92" s="888"/>
      <c r="QMH92" s="888"/>
      <c r="QMI92" s="888"/>
      <c r="QMJ92" s="888"/>
      <c r="QMK92" s="888"/>
      <c r="QML92" s="888"/>
      <c r="QMM92" s="888"/>
      <c r="QMN92" s="888"/>
      <c r="QMO92" s="888"/>
      <c r="QMP92" s="888"/>
      <c r="QMQ92" s="888"/>
      <c r="QMR92" s="888"/>
      <c r="QMS92" s="888"/>
      <c r="QMT92" s="888"/>
      <c r="QMU92" s="888"/>
      <c r="QMV92" s="888"/>
      <c r="QMW92" s="888"/>
      <c r="QMX92" s="888"/>
      <c r="QMY92" s="888"/>
      <c r="QMZ92" s="888"/>
      <c r="QNA92" s="888"/>
      <c r="QNB92" s="888"/>
      <c r="QNC92" s="888"/>
      <c r="QND92" s="888"/>
      <c r="QNE92" s="888"/>
      <c r="QNF92" s="888"/>
      <c r="QNG92" s="888"/>
      <c r="QNH92" s="888"/>
      <c r="QNI92" s="888"/>
      <c r="QNJ92" s="888"/>
      <c r="QNK92" s="888"/>
      <c r="QNL92" s="888"/>
      <c r="QNM92" s="888"/>
      <c r="QNN92" s="888"/>
      <c r="QNO92" s="888"/>
      <c r="QNP92" s="888"/>
      <c r="QNQ92" s="888"/>
      <c r="QNR92" s="888"/>
      <c r="QNS92" s="888"/>
      <c r="QNT92" s="888"/>
      <c r="QNU92" s="888"/>
      <c r="QNV92" s="888"/>
      <c r="QNW92" s="888"/>
      <c r="QNX92" s="888"/>
      <c r="QNY92" s="888"/>
      <c r="QNZ92" s="888"/>
      <c r="QOA92" s="888"/>
      <c r="QOB92" s="888"/>
      <c r="QOC92" s="888"/>
      <c r="QOD92" s="888"/>
      <c r="QOE92" s="888"/>
      <c r="QOF92" s="888"/>
      <c r="QOG92" s="888"/>
      <c r="QOH92" s="888"/>
      <c r="QOI92" s="888"/>
      <c r="QOJ92" s="888"/>
      <c r="QOK92" s="888"/>
      <c r="QOL92" s="888"/>
      <c r="QOM92" s="888"/>
      <c r="QON92" s="888"/>
      <c r="QOO92" s="888"/>
      <c r="QOP92" s="888"/>
      <c r="QOQ92" s="888"/>
      <c r="QOR92" s="888"/>
      <c r="QOS92" s="888"/>
      <c r="QOT92" s="888"/>
      <c r="QOU92" s="888"/>
      <c r="QOV92" s="888"/>
      <c r="QOW92" s="888"/>
      <c r="QOX92" s="888"/>
      <c r="QOY92" s="888"/>
      <c r="QOZ92" s="888"/>
      <c r="QPA92" s="888"/>
      <c r="QPB92" s="888"/>
      <c r="QPC92" s="888"/>
      <c r="QPD92" s="888"/>
      <c r="QPE92" s="888"/>
      <c r="QPF92" s="888"/>
      <c r="QPG92" s="888"/>
      <c r="QPH92" s="888"/>
      <c r="QPI92" s="888"/>
      <c r="QPJ92" s="888"/>
      <c r="QPK92" s="888"/>
      <c r="QPL92" s="888"/>
      <c r="QPM92" s="888"/>
      <c r="QPN92" s="888"/>
      <c r="QPO92" s="888"/>
      <c r="QPP92" s="888"/>
      <c r="QPQ92" s="888"/>
      <c r="QPR92" s="888"/>
      <c r="QPS92" s="888"/>
      <c r="QPT92" s="888"/>
      <c r="QPU92" s="888"/>
      <c r="QPV92" s="888"/>
      <c r="QPW92" s="888"/>
      <c r="QPX92" s="888"/>
      <c r="QPY92" s="888"/>
      <c r="QPZ92" s="888"/>
      <c r="QQA92" s="888"/>
      <c r="QQB92" s="888"/>
      <c r="QQC92" s="888"/>
      <c r="QQD92" s="888"/>
      <c r="QQE92" s="888"/>
      <c r="QQF92" s="888"/>
      <c r="QQG92" s="888"/>
      <c r="QQH92" s="888"/>
      <c r="QQI92" s="888"/>
      <c r="QQJ92" s="888"/>
      <c r="QQK92" s="888"/>
      <c r="QQL92" s="888"/>
      <c r="QQM92" s="888"/>
      <c r="QQN92" s="888"/>
      <c r="QQO92" s="888"/>
      <c r="QQP92" s="888"/>
      <c r="QQQ92" s="888"/>
      <c r="QQR92" s="888"/>
      <c r="QQS92" s="888"/>
      <c r="QQT92" s="888"/>
      <c r="QQU92" s="888"/>
      <c r="QQV92" s="888"/>
      <c r="QQW92" s="888"/>
      <c r="QQX92" s="888"/>
      <c r="QQY92" s="888"/>
      <c r="QQZ92" s="888"/>
      <c r="QRA92" s="888"/>
      <c r="QRB92" s="888"/>
      <c r="QRC92" s="888"/>
      <c r="QRD92" s="888"/>
      <c r="QRE92" s="888"/>
      <c r="QRF92" s="888"/>
      <c r="QRG92" s="888"/>
      <c r="QRH92" s="888"/>
      <c r="QRI92" s="888"/>
      <c r="QRJ92" s="888"/>
      <c r="QRK92" s="888"/>
      <c r="QRL92" s="888"/>
      <c r="QRM92" s="888"/>
      <c r="QRN92" s="888"/>
      <c r="QRO92" s="888"/>
      <c r="QRP92" s="888"/>
      <c r="QRQ92" s="888"/>
      <c r="QRR92" s="888"/>
      <c r="QRS92" s="888"/>
      <c r="QRT92" s="888"/>
      <c r="QRU92" s="888"/>
      <c r="QRV92" s="888"/>
      <c r="QRW92" s="888"/>
      <c r="QRX92" s="888"/>
      <c r="QRY92" s="888"/>
      <c r="QRZ92" s="888"/>
      <c r="QSA92" s="888"/>
      <c r="QSB92" s="888"/>
      <c r="QSC92" s="888"/>
      <c r="QSD92" s="888"/>
      <c r="QSE92" s="888"/>
      <c r="QSF92" s="888"/>
      <c r="QSG92" s="888"/>
      <c r="QSH92" s="888"/>
      <c r="QSI92" s="888"/>
      <c r="QSJ92" s="888"/>
      <c r="QSK92" s="888"/>
      <c r="QSL92" s="888"/>
      <c r="QSM92" s="888"/>
      <c r="QSN92" s="888"/>
      <c r="QSO92" s="888"/>
      <c r="QSP92" s="888"/>
      <c r="QSQ92" s="888"/>
      <c r="QSR92" s="888"/>
      <c r="QSS92" s="888"/>
      <c r="QST92" s="888"/>
      <c r="QSU92" s="888"/>
      <c r="QSV92" s="888"/>
      <c r="QSW92" s="888"/>
      <c r="QSX92" s="888"/>
      <c r="QSY92" s="888"/>
      <c r="QSZ92" s="888"/>
      <c r="QTA92" s="888"/>
      <c r="QTB92" s="888"/>
      <c r="QTC92" s="888"/>
      <c r="QTD92" s="888"/>
      <c r="QTE92" s="888"/>
      <c r="QTF92" s="888"/>
      <c r="QTG92" s="888"/>
      <c r="QTH92" s="888"/>
      <c r="QTI92" s="888"/>
      <c r="QTJ92" s="888"/>
      <c r="QTK92" s="888"/>
      <c r="QTL92" s="888"/>
      <c r="QTM92" s="888"/>
      <c r="QTN92" s="888"/>
      <c r="QTO92" s="888"/>
      <c r="QTP92" s="888"/>
      <c r="QTQ92" s="888"/>
      <c r="QTR92" s="888"/>
      <c r="QTS92" s="888"/>
      <c r="QTT92" s="888"/>
      <c r="QTU92" s="888"/>
      <c r="QTV92" s="888"/>
      <c r="QTW92" s="888"/>
      <c r="QTX92" s="888"/>
      <c r="QTY92" s="888"/>
      <c r="QTZ92" s="888"/>
      <c r="QUA92" s="888"/>
      <c r="QUB92" s="888"/>
      <c r="QUC92" s="888"/>
      <c r="QUD92" s="888"/>
      <c r="QUE92" s="888"/>
      <c r="QUF92" s="888"/>
      <c r="QUG92" s="888"/>
      <c r="QUH92" s="888"/>
      <c r="QUI92" s="888"/>
      <c r="QUJ92" s="888"/>
      <c r="QUK92" s="888"/>
      <c r="QUL92" s="888"/>
      <c r="QUM92" s="888"/>
      <c r="QUN92" s="888"/>
      <c r="QUO92" s="888"/>
      <c r="QUP92" s="888"/>
      <c r="QUQ92" s="888"/>
      <c r="QUR92" s="888"/>
      <c r="QUS92" s="888"/>
      <c r="QUT92" s="888"/>
      <c r="QUU92" s="888"/>
      <c r="QUV92" s="888"/>
      <c r="QUW92" s="888"/>
      <c r="QUX92" s="888"/>
      <c r="QUY92" s="888"/>
      <c r="QUZ92" s="888"/>
      <c r="QVA92" s="888"/>
      <c r="QVB92" s="888"/>
      <c r="QVC92" s="888"/>
      <c r="QVD92" s="888"/>
      <c r="QVE92" s="888"/>
      <c r="QVF92" s="888"/>
      <c r="QVG92" s="888"/>
      <c r="QVH92" s="888"/>
      <c r="QVI92" s="888"/>
      <c r="QVJ92" s="888"/>
      <c r="QVK92" s="888"/>
      <c r="QVL92" s="888"/>
      <c r="QVM92" s="888"/>
      <c r="QVN92" s="888"/>
      <c r="QVO92" s="888"/>
      <c r="QVP92" s="888"/>
      <c r="QVQ92" s="888"/>
      <c r="QVR92" s="888"/>
      <c r="QVS92" s="888"/>
      <c r="QVT92" s="888"/>
      <c r="QVU92" s="888"/>
      <c r="QVV92" s="888"/>
      <c r="QVW92" s="888"/>
      <c r="QVX92" s="888"/>
      <c r="QVY92" s="888"/>
      <c r="QVZ92" s="888"/>
      <c r="QWA92" s="888"/>
      <c r="QWB92" s="888"/>
      <c r="QWC92" s="888"/>
      <c r="QWD92" s="888"/>
      <c r="QWE92" s="888"/>
      <c r="QWF92" s="888"/>
      <c r="QWG92" s="888"/>
      <c r="QWH92" s="888"/>
      <c r="QWI92" s="888"/>
      <c r="QWJ92" s="888"/>
      <c r="QWK92" s="888"/>
      <c r="QWL92" s="888"/>
      <c r="QWM92" s="888"/>
      <c r="QWN92" s="888"/>
      <c r="QWO92" s="888"/>
      <c r="QWP92" s="888"/>
      <c r="QWQ92" s="888"/>
      <c r="QWR92" s="888"/>
      <c r="QWS92" s="888"/>
      <c r="QWT92" s="888"/>
      <c r="QWU92" s="888"/>
      <c r="QWV92" s="888"/>
      <c r="QWW92" s="888"/>
      <c r="QWX92" s="888"/>
      <c r="QWY92" s="888"/>
      <c r="QWZ92" s="888"/>
      <c r="QXA92" s="888"/>
      <c r="QXB92" s="888"/>
      <c r="QXC92" s="888"/>
      <c r="QXD92" s="888"/>
      <c r="QXE92" s="888"/>
      <c r="QXF92" s="888"/>
      <c r="QXG92" s="888"/>
      <c r="QXH92" s="888"/>
      <c r="QXI92" s="888"/>
      <c r="QXJ92" s="888"/>
      <c r="QXK92" s="888"/>
      <c r="QXL92" s="888"/>
      <c r="QXM92" s="888"/>
      <c r="QXN92" s="888"/>
      <c r="QXO92" s="888"/>
      <c r="QXP92" s="888"/>
      <c r="QXQ92" s="888"/>
      <c r="QXR92" s="888"/>
      <c r="QXS92" s="888"/>
      <c r="QXT92" s="888"/>
      <c r="QXU92" s="888"/>
      <c r="QXV92" s="888"/>
      <c r="QXW92" s="888"/>
      <c r="QXX92" s="888"/>
      <c r="QXY92" s="888"/>
      <c r="QXZ92" s="888"/>
      <c r="QYA92" s="888"/>
      <c r="QYB92" s="888"/>
      <c r="QYC92" s="888"/>
      <c r="QYD92" s="888"/>
      <c r="QYE92" s="888"/>
      <c r="QYF92" s="888"/>
      <c r="QYG92" s="888"/>
      <c r="QYH92" s="888"/>
      <c r="QYI92" s="888"/>
      <c r="QYJ92" s="888"/>
      <c r="QYK92" s="888"/>
      <c r="QYL92" s="888"/>
      <c r="QYM92" s="888"/>
      <c r="QYN92" s="888"/>
      <c r="QYO92" s="888"/>
      <c r="QYP92" s="888"/>
      <c r="QYQ92" s="888"/>
      <c r="QYR92" s="888"/>
      <c r="QYS92" s="888"/>
      <c r="QYT92" s="888"/>
      <c r="QYU92" s="888"/>
      <c r="QYV92" s="888"/>
      <c r="QYW92" s="888"/>
      <c r="QYX92" s="888"/>
      <c r="QYY92" s="888"/>
      <c r="QYZ92" s="888"/>
      <c r="QZA92" s="888"/>
      <c r="QZB92" s="888"/>
      <c r="QZC92" s="888"/>
      <c r="QZD92" s="888"/>
      <c r="QZE92" s="888"/>
      <c r="QZF92" s="888"/>
      <c r="QZG92" s="888"/>
      <c r="QZH92" s="888"/>
      <c r="QZI92" s="888"/>
      <c r="QZJ92" s="888"/>
      <c r="QZK92" s="888"/>
      <c r="QZL92" s="888"/>
      <c r="QZM92" s="888"/>
      <c r="QZN92" s="888"/>
      <c r="QZO92" s="888"/>
      <c r="QZP92" s="888"/>
      <c r="QZQ92" s="888"/>
      <c r="QZR92" s="888"/>
      <c r="QZS92" s="888"/>
      <c r="QZT92" s="888"/>
      <c r="QZU92" s="888"/>
      <c r="QZV92" s="888"/>
      <c r="QZW92" s="888"/>
      <c r="QZX92" s="888"/>
      <c r="QZY92" s="888"/>
      <c r="QZZ92" s="888"/>
      <c r="RAA92" s="888"/>
      <c r="RAB92" s="888"/>
      <c r="RAC92" s="888"/>
      <c r="RAD92" s="888"/>
      <c r="RAE92" s="888"/>
      <c r="RAF92" s="888"/>
      <c r="RAG92" s="888"/>
      <c r="RAH92" s="888"/>
      <c r="RAI92" s="888"/>
      <c r="RAJ92" s="888"/>
      <c r="RAK92" s="888"/>
      <c r="RAL92" s="888"/>
      <c r="RAM92" s="888"/>
      <c r="RAN92" s="888"/>
      <c r="RAO92" s="888"/>
      <c r="RAP92" s="888"/>
      <c r="RAQ92" s="888"/>
      <c r="RAR92" s="888"/>
      <c r="RAS92" s="888"/>
      <c r="RAT92" s="888"/>
      <c r="RAU92" s="888"/>
      <c r="RAV92" s="888"/>
      <c r="RAW92" s="888"/>
      <c r="RAX92" s="888"/>
      <c r="RAY92" s="888"/>
      <c r="RAZ92" s="888"/>
      <c r="RBA92" s="888"/>
      <c r="RBB92" s="888"/>
      <c r="RBC92" s="888"/>
      <c r="RBD92" s="888"/>
      <c r="RBE92" s="888"/>
      <c r="RBF92" s="888"/>
      <c r="RBG92" s="888"/>
      <c r="RBH92" s="888"/>
      <c r="RBI92" s="888"/>
      <c r="RBJ92" s="888"/>
      <c r="RBK92" s="888"/>
      <c r="RBL92" s="888"/>
      <c r="RBM92" s="888"/>
      <c r="RBN92" s="888"/>
      <c r="RBO92" s="888"/>
      <c r="RBP92" s="888"/>
      <c r="RBQ92" s="888"/>
      <c r="RBR92" s="888"/>
      <c r="RBS92" s="888"/>
      <c r="RBT92" s="888"/>
      <c r="RBU92" s="888"/>
      <c r="RBV92" s="888"/>
      <c r="RBW92" s="888"/>
      <c r="RBX92" s="888"/>
      <c r="RBY92" s="888"/>
      <c r="RBZ92" s="888"/>
      <c r="RCA92" s="888"/>
      <c r="RCB92" s="888"/>
      <c r="RCC92" s="888"/>
      <c r="RCD92" s="888"/>
      <c r="RCE92" s="888"/>
      <c r="RCF92" s="888"/>
      <c r="RCG92" s="888"/>
      <c r="RCH92" s="888"/>
      <c r="RCI92" s="888"/>
      <c r="RCJ92" s="888"/>
      <c r="RCK92" s="888"/>
      <c r="RCL92" s="888"/>
      <c r="RCM92" s="888"/>
      <c r="RCN92" s="888"/>
      <c r="RCO92" s="888"/>
      <c r="RCP92" s="888"/>
      <c r="RCQ92" s="888"/>
      <c r="RCR92" s="888"/>
      <c r="RCS92" s="888"/>
      <c r="RCT92" s="888"/>
      <c r="RCU92" s="888"/>
      <c r="RCV92" s="888"/>
      <c r="RCW92" s="888"/>
      <c r="RCX92" s="888"/>
      <c r="RCY92" s="888"/>
      <c r="RCZ92" s="888"/>
      <c r="RDA92" s="888"/>
      <c r="RDB92" s="888"/>
      <c r="RDC92" s="888"/>
      <c r="RDD92" s="888"/>
      <c r="RDE92" s="888"/>
      <c r="RDF92" s="888"/>
      <c r="RDG92" s="888"/>
      <c r="RDH92" s="888"/>
      <c r="RDI92" s="888"/>
      <c r="RDJ92" s="888"/>
      <c r="RDK92" s="888"/>
      <c r="RDL92" s="888"/>
      <c r="RDM92" s="888"/>
      <c r="RDN92" s="888"/>
      <c r="RDO92" s="888"/>
      <c r="RDP92" s="888"/>
      <c r="RDQ92" s="888"/>
      <c r="RDR92" s="888"/>
      <c r="RDS92" s="888"/>
      <c r="RDT92" s="888"/>
      <c r="RDU92" s="888"/>
      <c r="RDV92" s="888"/>
      <c r="RDW92" s="888"/>
      <c r="RDX92" s="888"/>
      <c r="RDY92" s="888"/>
      <c r="RDZ92" s="888"/>
      <c r="REA92" s="888"/>
      <c r="REB92" s="888"/>
      <c r="REC92" s="888"/>
      <c r="RED92" s="888"/>
      <c r="REE92" s="888"/>
      <c r="REF92" s="888"/>
      <c r="REG92" s="888"/>
      <c r="REH92" s="888"/>
      <c r="REI92" s="888"/>
      <c r="REJ92" s="888"/>
      <c r="REK92" s="888"/>
      <c r="REL92" s="888"/>
      <c r="REM92" s="888"/>
      <c r="REN92" s="888"/>
      <c r="REO92" s="888"/>
      <c r="REP92" s="888"/>
      <c r="REQ92" s="888"/>
      <c r="RER92" s="888"/>
      <c r="RES92" s="888"/>
      <c r="RET92" s="888"/>
      <c r="REU92" s="888"/>
      <c r="REV92" s="888"/>
      <c r="REW92" s="888"/>
      <c r="REX92" s="888"/>
      <c r="REY92" s="888"/>
      <c r="REZ92" s="888"/>
      <c r="RFA92" s="888"/>
      <c r="RFB92" s="888"/>
      <c r="RFC92" s="888"/>
      <c r="RFD92" s="888"/>
      <c r="RFE92" s="888"/>
      <c r="RFF92" s="888"/>
      <c r="RFG92" s="888"/>
      <c r="RFH92" s="888"/>
      <c r="RFI92" s="888"/>
      <c r="RFJ92" s="888"/>
      <c r="RFK92" s="888"/>
      <c r="RFL92" s="888"/>
      <c r="RFM92" s="888"/>
      <c r="RFN92" s="888"/>
      <c r="RFO92" s="888"/>
      <c r="RFP92" s="888"/>
      <c r="RFQ92" s="888"/>
      <c r="RFR92" s="888"/>
      <c r="RFS92" s="888"/>
      <c r="RFT92" s="888"/>
      <c r="RFU92" s="888"/>
      <c r="RFV92" s="888"/>
      <c r="RFW92" s="888"/>
      <c r="RFX92" s="888"/>
      <c r="RFY92" s="888"/>
      <c r="RFZ92" s="888"/>
      <c r="RGA92" s="888"/>
      <c r="RGB92" s="888"/>
      <c r="RGC92" s="888"/>
      <c r="RGD92" s="888"/>
      <c r="RGE92" s="888"/>
      <c r="RGF92" s="888"/>
      <c r="RGG92" s="888"/>
      <c r="RGH92" s="888"/>
      <c r="RGI92" s="888"/>
      <c r="RGJ92" s="888"/>
      <c r="RGK92" s="888"/>
      <c r="RGL92" s="888"/>
      <c r="RGM92" s="888"/>
      <c r="RGN92" s="888"/>
      <c r="RGO92" s="888"/>
      <c r="RGP92" s="888"/>
      <c r="RGQ92" s="888"/>
      <c r="RGR92" s="888"/>
      <c r="RGS92" s="888"/>
      <c r="RGT92" s="888"/>
      <c r="RGU92" s="888"/>
      <c r="RGV92" s="888"/>
      <c r="RGW92" s="888"/>
      <c r="RGX92" s="888"/>
      <c r="RGY92" s="888"/>
      <c r="RGZ92" s="888"/>
      <c r="RHA92" s="888"/>
      <c r="RHB92" s="888"/>
      <c r="RHC92" s="888"/>
      <c r="RHD92" s="888"/>
      <c r="RHE92" s="888"/>
      <c r="RHF92" s="888"/>
      <c r="RHG92" s="888"/>
      <c r="RHH92" s="888"/>
      <c r="RHI92" s="888"/>
      <c r="RHJ92" s="888"/>
      <c r="RHK92" s="888"/>
      <c r="RHL92" s="888"/>
      <c r="RHM92" s="888"/>
      <c r="RHN92" s="888"/>
      <c r="RHO92" s="888"/>
      <c r="RHP92" s="888"/>
      <c r="RHQ92" s="888"/>
      <c r="RHR92" s="888"/>
      <c r="RHS92" s="888"/>
      <c r="RHT92" s="888"/>
      <c r="RHU92" s="888"/>
      <c r="RHV92" s="888"/>
      <c r="RHW92" s="888"/>
      <c r="RHX92" s="888"/>
      <c r="RHY92" s="888"/>
      <c r="RHZ92" s="888"/>
      <c r="RIA92" s="888"/>
      <c r="RIB92" s="888"/>
      <c r="RIC92" s="888"/>
      <c r="RID92" s="888"/>
      <c r="RIE92" s="888"/>
      <c r="RIF92" s="888"/>
      <c r="RIG92" s="888"/>
      <c r="RIH92" s="888"/>
      <c r="RII92" s="888"/>
      <c r="RIJ92" s="888"/>
      <c r="RIK92" s="888"/>
      <c r="RIL92" s="888"/>
      <c r="RIM92" s="888"/>
      <c r="RIN92" s="888"/>
      <c r="RIO92" s="888"/>
      <c r="RIP92" s="888"/>
      <c r="RIQ92" s="888"/>
      <c r="RIR92" s="888"/>
      <c r="RIS92" s="888"/>
      <c r="RIT92" s="888"/>
      <c r="RIU92" s="888"/>
      <c r="RIV92" s="888"/>
      <c r="RIW92" s="888"/>
      <c r="RIX92" s="888"/>
      <c r="RIY92" s="888"/>
      <c r="RIZ92" s="888"/>
      <c r="RJA92" s="888"/>
      <c r="RJB92" s="888"/>
      <c r="RJC92" s="888"/>
      <c r="RJD92" s="888"/>
      <c r="RJE92" s="888"/>
      <c r="RJF92" s="888"/>
      <c r="RJG92" s="888"/>
      <c r="RJH92" s="888"/>
      <c r="RJI92" s="888"/>
      <c r="RJJ92" s="888"/>
      <c r="RJK92" s="888"/>
      <c r="RJL92" s="888"/>
      <c r="RJM92" s="888"/>
      <c r="RJN92" s="888"/>
      <c r="RJO92" s="888"/>
      <c r="RJP92" s="888"/>
      <c r="RJQ92" s="888"/>
      <c r="RJR92" s="888"/>
      <c r="RJS92" s="888"/>
      <c r="RJT92" s="888"/>
      <c r="RJU92" s="888"/>
      <c r="RJV92" s="888"/>
      <c r="RJW92" s="888"/>
      <c r="RJX92" s="888"/>
      <c r="RJY92" s="888"/>
      <c r="RJZ92" s="888"/>
      <c r="RKA92" s="888"/>
      <c r="RKB92" s="888"/>
      <c r="RKC92" s="888"/>
      <c r="RKD92" s="888"/>
      <c r="RKE92" s="888"/>
      <c r="RKF92" s="888"/>
      <c r="RKG92" s="888"/>
      <c r="RKH92" s="888"/>
      <c r="RKI92" s="888"/>
      <c r="RKJ92" s="888"/>
      <c r="RKK92" s="888"/>
      <c r="RKL92" s="888"/>
      <c r="RKM92" s="888"/>
      <c r="RKN92" s="888"/>
      <c r="RKO92" s="888"/>
      <c r="RKP92" s="888"/>
      <c r="RKQ92" s="888"/>
      <c r="RKR92" s="888"/>
      <c r="RKS92" s="888"/>
      <c r="RKT92" s="888"/>
      <c r="RKU92" s="888"/>
      <c r="RKV92" s="888"/>
      <c r="RKW92" s="888"/>
      <c r="RKX92" s="888"/>
      <c r="RKY92" s="888"/>
      <c r="RKZ92" s="888"/>
      <c r="RLA92" s="888"/>
      <c r="RLB92" s="888"/>
      <c r="RLC92" s="888"/>
      <c r="RLD92" s="888"/>
      <c r="RLE92" s="888"/>
      <c r="RLF92" s="888"/>
      <c r="RLG92" s="888"/>
      <c r="RLH92" s="888"/>
      <c r="RLI92" s="888"/>
      <c r="RLJ92" s="888"/>
      <c r="RLK92" s="888"/>
      <c r="RLL92" s="888"/>
      <c r="RLM92" s="888"/>
      <c r="RLN92" s="888"/>
      <c r="RLO92" s="888"/>
      <c r="RLP92" s="888"/>
      <c r="RLQ92" s="888"/>
      <c r="RLR92" s="888"/>
      <c r="RLS92" s="888"/>
      <c r="RLT92" s="888"/>
      <c r="RLU92" s="888"/>
      <c r="RLV92" s="888"/>
      <c r="RLW92" s="888"/>
      <c r="RLX92" s="888"/>
      <c r="RLY92" s="888"/>
      <c r="RLZ92" s="888"/>
      <c r="RMA92" s="888"/>
      <c r="RMB92" s="888"/>
      <c r="RMC92" s="888"/>
      <c r="RMD92" s="888"/>
      <c r="RME92" s="888"/>
      <c r="RMF92" s="888"/>
      <c r="RMG92" s="888"/>
      <c r="RMH92" s="888"/>
      <c r="RMI92" s="888"/>
      <c r="RMJ92" s="888"/>
      <c r="RMK92" s="888"/>
      <c r="RML92" s="888"/>
      <c r="RMM92" s="888"/>
      <c r="RMN92" s="888"/>
      <c r="RMO92" s="888"/>
      <c r="RMP92" s="888"/>
      <c r="RMQ92" s="888"/>
      <c r="RMR92" s="888"/>
      <c r="RMS92" s="888"/>
      <c r="RMT92" s="888"/>
      <c r="RMU92" s="888"/>
      <c r="RMV92" s="888"/>
      <c r="RMW92" s="888"/>
      <c r="RMX92" s="888"/>
      <c r="RMY92" s="888"/>
      <c r="RMZ92" s="888"/>
      <c r="RNA92" s="888"/>
      <c r="RNB92" s="888"/>
      <c r="RNC92" s="888"/>
      <c r="RND92" s="888"/>
      <c r="RNE92" s="888"/>
      <c r="RNF92" s="888"/>
      <c r="RNG92" s="888"/>
      <c r="RNH92" s="888"/>
      <c r="RNI92" s="888"/>
      <c r="RNJ92" s="888"/>
      <c r="RNK92" s="888"/>
      <c r="RNL92" s="888"/>
      <c r="RNM92" s="888"/>
      <c r="RNN92" s="888"/>
      <c r="RNO92" s="888"/>
      <c r="RNP92" s="888"/>
      <c r="RNQ92" s="888"/>
      <c r="RNR92" s="888"/>
      <c r="RNS92" s="888"/>
      <c r="RNT92" s="888"/>
      <c r="RNU92" s="888"/>
      <c r="RNV92" s="888"/>
      <c r="RNW92" s="888"/>
      <c r="RNX92" s="888"/>
      <c r="RNY92" s="888"/>
      <c r="RNZ92" s="888"/>
      <c r="ROA92" s="888"/>
      <c r="ROB92" s="888"/>
      <c r="ROC92" s="888"/>
      <c r="ROD92" s="888"/>
      <c r="ROE92" s="888"/>
      <c r="ROF92" s="888"/>
      <c r="ROG92" s="888"/>
      <c r="ROH92" s="888"/>
      <c r="ROI92" s="888"/>
      <c r="ROJ92" s="888"/>
      <c r="ROK92" s="888"/>
      <c r="ROL92" s="888"/>
      <c r="ROM92" s="888"/>
      <c r="RON92" s="888"/>
      <c r="ROO92" s="888"/>
      <c r="ROP92" s="888"/>
      <c r="ROQ92" s="888"/>
      <c r="ROR92" s="888"/>
      <c r="ROS92" s="888"/>
      <c r="ROT92" s="888"/>
      <c r="ROU92" s="888"/>
      <c r="ROV92" s="888"/>
      <c r="ROW92" s="888"/>
      <c r="ROX92" s="888"/>
      <c r="ROY92" s="888"/>
      <c r="ROZ92" s="888"/>
      <c r="RPA92" s="888"/>
      <c r="RPB92" s="888"/>
      <c r="RPC92" s="888"/>
      <c r="RPD92" s="888"/>
      <c r="RPE92" s="888"/>
      <c r="RPF92" s="888"/>
      <c r="RPG92" s="888"/>
      <c r="RPH92" s="888"/>
      <c r="RPI92" s="888"/>
      <c r="RPJ92" s="888"/>
      <c r="RPK92" s="888"/>
      <c r="RPL92" s="888"/>
      <c r="RPM92" s="888"/>
      <c r="RPN92" s="888"/>
      <c r="RPO92" s="888"/>
      <c r="RPP92" s="888"/>
      <c r="RPQ92" s="888"/>
      <c r="RPR92" s="888"/>
      <c r="RPS92" s="888"/>
      <c r="RPT92" s="888"/>
      <c r="RPU92" s="888"/>
      <c r="RPV92" s="888"/>
      <c r="RPW92" s="888"/>
      <c r="RPX92" s="888"/>
      <c r="RPY92" s="888"/>
      <c r="RPZ92" s="888"/>
      <c r="RQA92" s="888"/>
      <c r="RQB92" s="888"/>
      <c r="RQC92" s="888"/>
      <c r="RQD92" s="888"/>
      <c r="RQE92" s="888"/>
      <c r="RQF92" s="888"/>
      <c r="RQG92" s="888"/>
      <c r="RQH92" s="888"/>
      <c r="RQI92" s="888"/>
      <c r="RQJ92" s="888"/>
      <c r="RQK92" s="888"/>
      <c r="RQL92" s="888"/>
      <c r="RQM92" s="888"/>
      <c r="RQN92" s="888"/>
      <c r="RQO92" s="888"/>
      <c r="RQP92" s="888"/>
      <c r="RQQ92" s="888"/>
      <c r="RQR92" s="888"/>
      <c r="RQS92" s="888"/>
      <c r="RQT92" s="888"/>
      <c r="RQU92" s="888"/>
      <c r="RQV92" s="888"/>
      <c r="RQW92" s="888"/>
      <c r="RQX92" s="888"/>
      <c r="RQY92" s="888"/>
      <c r="RQZ92" s="888"/>
      <c r="RRA92" s="888"/>
      <c r="RRB92" s="888"/>
      <c r="RRC92" s="888"/>
      <c r="RRD92" s="888"/>
      <c r="RRE92" s="888"/>
      <c r="RRF92" s="888"/>
      <c r="RRG92" s="888"/>
      <c r="RRH92" s="888"/>
      <c r="RRI92" s="888"/>
      <c r="RRJ92" s="888"/>
      <c r="RRK92" s="888"/>
      <c r="RRL92" s="888"/>
      <c r="RRM92" s="888"/>
      <c r="RRN92" s="888"/>
      <c r="RRO92" s="888"/>
      <c r="RRP92" s="888"/>
      <c r="RRQ92" s="888"/>
      <c r="RRR92" s="888"/>
      <c r="RRS92" s="888"/>
      <c r="RRT92" s="888"/>
      <c r="RRU92" s="888"/>
      <c r="RRV92" s="888"/>
      <c r="RRW92" s="888"/>
      <c r="RRX92" s="888"/>
      <c r="RRY92" s="888"/>
      <c r="RRZ92" s="888"/>
      <c r="RSA92" s="888"/>
      <c r="RSB92" s="888"/>
      <c r="RSC92" s="888"/>
      <c r="RSD92" s="888"/>
      <c r="RSE92" s="888"/>
      <c r="RSF92" s="888"/>
      <c r="RSG92" s="888"/>
      <c r="RSH92" s="888"/>
      <c r="RSI92" s="888"/>
      <c r="RSJ92" s="888"/>
      <c r="RSK92" s="888"/>
      <c r="RSL92" s="888"/>
      <c r="RSM92" s="888"/>
      <c r="RSN92" s="888"/>
      <c r="RSO92" s="888"/>
      <c r="RSP92" s="888"/>
      <c r="RSQ92" s="888"/>
      <c r="RSR92" s="888"/>
      <c r="RSS92" s="888"/>
      <c r="RST92" s="888"/>
      <c r="RSU92" s="888"/>
      <c r="RSV92" s="888"/>
      <c r="RSW92" s="888"/>
      <c r="RSX92" s="888"/>
      <c r="RSY92" s="888"/>
      <c r="RSZ92" s="888"/>
      <c r="RTA92" s="888"/>
      <c r="RTB92" s="888"/>
      <c r="RTC92" s="888"/>
      <c r="RTD92" s="888"/>
      <c r="RTE92" s="888"/>
      <c r="RTF92" s="888"/>
      <c r="RTG92" s="888"/>
      <c r="RTH92" s="888"/>
      <c r="RTI92" s="888"/>
      <c r="RTJ92" s="888"/>
      <c r="RTK92" s="888"/>
      <c r="RTL92" s="888"/>
      <c r="RTM92" s="888"/>
      <c r="RTN92" s="888"/>
      <c r="RTO92" s="888"/>
      <c r="RTP92" s="888"/>
      <c r="RTQ92" s="888"/>
      <c r="RTR92" s="888"/>
      <c r="RTS92" s="888"/>
      <c r="RTT92" s="888"/>
      <c r="RTU92" s="888"/>
      <c r="RTV92" s="888"/>
      <c r="RTW92" s="888"/>
      <c r="RTX92" s="888"/>
      <c r="RTY92" s="888"/>
      <c r="RTZ92" s="888"/>
      <c r="RUA92" s="888"/>
      <c r="RUB92" s="888"/>
      <c r="RUC92" s="888"/>
      <c r="RUD92" s="888"/>
      <c r="RUE92" s="888"/>
      <c r="RUF92" s="888"/>
      <c r="RUG92" s="888"/>
      <c r="RUH92" s="888"/>
      <c r="RUI92" s="888"/>
      <c r="RUJ92" s="888"/>
      <c r="RUK92" s="888"/>
      <c r="RUL92" s="888"/>
      <c r="RUM92" s="888"/>
      <c r="RUN92" s="888"/>
      <c r="RUO92" s="888"/>
      <c r="RUP92" s="888"/>
      <c r="RUQ92" s="888"/>
      <c r="RUR92" s="888"/>
      <c r="RUS92" s="888"/>
      <c r="RUT92" s="888"/>
      <c r="RUU92" s="888"/>
      <c r="RUV92" s="888"/>
      <c r="RUW92" s="888"/>
      <c r="RUX92" s="888"/>
      <c r="RUY92" s="888"/>
      <c r="RUZ92" s="888"/>
      <c r="RVA92" s="888"/>
      <c r="RVB92" s="888"/>
      <c r="RVC92" s="888"/>
      <c r="RVD92" s="888"/>
      <c r="RVE92" s="888"/>
      <c r="RVF92" s="888"/>
      <c r="RVG92" s="888"/>
      <c r="RVH92" s="888"/>
      <c r="RVI92" s="888"/>
      <c r="RVJ92" s="888"/>
      <c r="RVK92" s="888"/>
      <c r="RVL92" s="888"/>
      <c r="RVM92" s="888"/>
      <c r="RVN92" s="888"/>
      <c r="RVO92" s="888"/>
      <c r="RVP92" s="888"/>
      <c r="RVQ92" s="888"/>
      <c r="RVR92" s="888"/>
      <c r="RVS92" s="888"/>
      <c r="RVT92" s="888"/>
      <c r="RVU92" s="888"/>
      <c r="RVV92" s="888"/>
      <c r="RVW92" s="888"/>
      <c r="RVX92" s="888"/>
      <c r="RVY92" s="888"/>
      <c r="RVZ92" s="888"/>
      <c r="RWA92" s="888"/>
      <c r="RWB92" s="888"/>
      <c r="RWC92" s="888"/>
      <c r="RWD92" s="888"/>
      <c r="RWE92" s="888"/>
      <c r="RWF92" s="888"/>
      <c r="RWG92" s="888"/>
      <c r="RWH92" s="888"/>
      <c r="RWI92" s="888"/>
      <c r="RWJ92" s="888"/>
      <c r="RWK92" s="888"/>
      <c r="RWL92" s="888"/>
      <c r="RWM92" s="888"/>
      <c r="RWN92" s="888"/>
      <c r="RWO92" s="888"/>
      <c r="RWP92" s="888"/>
      <c r="RWQ92" s="888"/>
      <c r="RWR92" s="888"/>
      <c r="RWS92" s="888"/>
      <c r="RWT92" s="888"/>
      <c r="RWU92" s="888"/>
      <c r="RWV92" s="888"/>
      <c r="RWW92" s="888"/>
      <c r="RWX92" s="888"/>
      <c r="RWY92" s="888"/>
      <c r="RWZ92" s="888"/>
      <c r="RXA92" s="888"/>
      <c r="RXB92" s="888"/>
      <c r="RXC92" s="888"/>
      <c r="RXD92" s="888"/>
      <c r="RXE92" s="888"/>
      <c r="RXF92" s="888"/>
      <c r="RXG92" s="888"/>
      <c r="RXH92" s="888"/>
      <c r="RXI92" s="888"/>
      <c r="RXJ92" s="888"/>
      <c r="RXK92" s="888"/>
      <c r="RXL92" s="888"/>
      <c r="RXM92" s="888"/>
      <c r="RXN92" s="888"/>
      <c r="RXO92" s="888"/>
      <c r="RXP92" s="888"/>
      <c r="RXQ92" s="888"/>
      <c r="RXR92" s="888"/>
      <c r="RXS92" s="888"/>
      <c r="RXT92" s="888"/>
      <c r="RXU92" s="888"/>
      <c r="RXV92" s="888"/>
      <c r="RXW92" s="888"/>
      <c r="RXX92" s="888"/>
      <c r="RXY92" s="888"/>
      <c r="RXZ92" s="888"/>
      <c r="RYA92" s="888"/>
      <c r="RYB92" s="888"/>
      <c r="RYC92" s="888"/>
      <c r="RYD92" s="888"/>
      <c r="RYE92" s="888"/>
      <c r="RYF92" s="888"/>
      <c r="RYG92" s="888"/>
      <c r="RYH92" s="888"/>
      <c r="RYI92" s="888"/>
      <c r="RYJ92" s="888"/>
      <c r="RYK92" s="888"/>
      <c r="RYL92" s="888"/>
      <c r="RYM92" s="888"/>
      <c r="RYN92" s="888"/>
      <c r="RYO92" s="888"/>
      <c r="RYP92" s="888"/>
      <c r="RYQ92" s="888"/>
      <c r="RYR92" s="888"/>
      <c r="RYS92" s="888"/>
      <c r="RYT92" s="888"/>
      <c r="RYU92" s="888"/>
      <c r="RYV92" s="888"/>
      <c r="RYW92" s="888"/>
      <c r="RYX92" s="888"/>
      <c r="RYY92" s="888"/>
      <c r="RYZ92" s="888"/>
      <c r="RZA92" s="888"/>
      <c r="RZB92" s="888"/>
      <c r="RZC92" s="888"/>
      <c r="RZD92" s="888"/>
      <c r="RZE92" s="888"/>
      <c r="RZF92" s="888"/>
      <c r="RZG92" s="888"/>
      <c r="RZH92" s="888"/>
      <c r="RZI92" s="888"/>
      <c r="RZJ92" s="888"/>
      <c r="RZK92" s="888"/>
      <c r="RZL92" s="888"/>
      <c r="RZM92" s="888"/>
      <c r="RZN92" s="888"/>
      <c r="RZO92" s="888"/>
      <c r="RZP92" s="888"/>
      <c r="RZQ92" s="888"/>
      <c r="RZR92" s="888"/>
      <c r="RZS92" s="888"/>
      <c r="RZT92" s="888"/>
      <c r="RZU92" s="888"/>
      <c r="RZV92" s="888"/>
      <c r="RZW92" s="888"/>
      <c r="RZX92" s="888"/>
      <c r="RZY92" s="888"/>
      <c r="RZZ92" s="888"/>
      <c r="SAA92" s="888"/>
      <c r="SAB92" s="888"/>
      <c r="SAC92" s="888"/>
      <c r="SAD92" s="888"/>
      <c r="SAE92" s="888"/>
      <c r="SAF92" s="888"/>
      <c r="SAG92" s="888"/>
      <c r="SAH92" s="888"/>
      <c r="SAI92" s="888"/>
      <c r="SAJ92" s="888"/>
      <c r="SAK92" s="888"/>
      <c r="SAL92" s="888"/>
      <c r="SAM92" s="888"/>
      <c r="SAN92" s="888"/>
      <c r="SAO92" s="888"/>
      <c r="SAP92" s="888"/>
      <c r="SAQ92" s="888"/>
      <c r="SAR92" s="888"/>
      <c r="SAS92" s="888"/>
      <c r="SAT92" s="888"/>
      <c r="SAU92" s="888"/>
      <c r="SAV92" s="888"/>
      <c r="SAW92" s="888"/>
      <c r="SAX92" s="888"/>
      <c r="SAY92" s="888"/>
      <c r="SAZ92" s="888"/>
      <c r="SBA92" s="888"/>
      <c r="SBB92" s="888"/>
      <c r="SBC92" s="888"/>
      <c r="SBD92" s="888"/>
      <c r="SBE92" s="888"/>
      <c r="SBF92" s="888"/>
      <c r="SBG92" s="888"/>
      <c r="SBH92" s="888"/>
      <c r="SBI92" s="888"/>
      <c r="SBJ92" s="888"/>
      <c r="SBK92" s="888"/>
      <c r="SBL92" s="888"/>
      <c r="SBM92" s="888"/>
      <c r="SBN92" s="888"/>
      <c r="SBO92" s="888"/>
      <c r="SBP92" s="888"/>
      <c r="SBQ92" s="888"/>
      <c r="SBR92" s="888"/>
      <c r="SBS92" s="888"/>
      <c r="SBT92" s="888"/>
      <c r="SBU92" s="888"/>
      <c r="SBV92" s="888"/>
      <c r="SBW92" s="888"/>
      <c r="SBX92" s="888"/>
      <c r="SBY92" s="888"/>
      <c r="SBZ92" s="888"/>
      <c r="SCA92" s="888"/>
      <c r="SCB92" s="888"/>
      <c r="SCC92" s="888"/>
      <c r="SCD92" s="888"/>
      <c r="SCE92" s="888"/>
      <c r="SCF92" s="888"/>
      <c r="SCG92" s="888"/>
      <c r="SCH92" s="888"/>
      <c r="SCI92" s="888"/>
      <c r="SCJ92" s="888"/>
      <c r="SCK92" s="888"/>
      <c r="SCL92" s="888"/>
      <c r="SCM92" s="888"/>
      <c r="SCN92" s="888"/>
      <c r="SCO92" s="888"/>
      <c r="SCP92" s="888"/>
      <c r="SCQ92" s="888"/>
      <c r="SCR92" s="888"/>
      <c r="SCS92" s="888"/>
      <c r="SCT92" s="888"/>
      <c r="SCU92" s="888"/>
      <c r="SCV92" s="888"/>
      <c r="SCW92" s="888"/>
      <c r="SCX92" s="888"/>
      <c r="SCY92" s="888"/>
      <c r="SCZ92" s="888"/>
      <c r="SDA92" s="888"/>
      <c r="SDB92" s="888"/>
      <c r="SDC92" s="888"/>
      <c r="SDD92" s="888"/>
      <c r="SDE92" s="888"/>
      <c r="SDF92" s="888"/>
      <c r="SDG92" s="888"/>
      <c r="SDH92" s="888"/>
      <c r="SDI92" s="888"/>
      <c r="SDJ92" s="888"/>
      <c r="SDK92" s="888"/>
      <c r="SDL92" s="888"/>
      <c r="SDM92" s="888"/>
      <c r="SDN92" s="888"/>
      <c r="SDO92" s="888"/>
      <c r="SDP92" s="888"/>
      <c r="SDQ92" s="888"/>
      <c r="SDR92" s="888"/>
      <c r="SDS92" s="888"/>
      <c r="SDT92" s="888"/>
      <c r="SDU92" s="888"/>
      <c r="SDV92" s="888"/>
      <c r="SDW92" s="888"/>
      <c r="SDX92" s="888"/>
      <c r="SDY92" s="888"/>
      <c r="SDZ92" s="888"/>
      <c r="SEA92" s="888"/>
      <c r="SEB92" s="888"/>
      <c r="SEC92" s="888"/>
      <c r="SED92" s="888"/>
      <c r="SEE92" s="888"/>
      <c r="SEF92" s="888"/>
      <c r="SEG92" s="888"/>
      <c r="SEH92" s="888"/>
      <c r="SEI92" s="888"/>
      <c r="SEJ92" s="888"/>
      <c r="SEK92" s="888"/>
      <c r="SEL92" s="888"/>
      <c r="SEM92" s="888"/>
      <c r="SEN92" s="888"/>
      <c r="SEO92" s="888"/>
      <c r="SEP92" s="888"/>
      <c r="SEQ92" s="888"/>
      <c r="SER92" s="888"/>
      <c r="SES92" s="888"/>
      <c r="SET92" s="888"/>
      <c r="SEU92" s="888"/>
      <c r="SEV92" s="888"/>
      <c r="SEW92" s="888"/>
      <c r="SEX92" s="888"/>
      <c r="SEY92" s="888"/>
      <c r="SEZ92" s="888"/>
      <c r="SFA92" s="888"/>
      <c r="SFB92" s="888"/>
      <c r="SFC92" s="888"/>
      <c r="SFD92" s="888"/>
      <c r="SFE92" s="888"/>
      <c r="SFF92" s="888"/>
      <c r="SFG92" s="888"/>
      <c r="SFH92" s="888"/>
      <c r="SFI92" s="888"/>
      <c r="SFJ92" s="888"/>
      <c r="SFK92" s="888"/>
      <c r="SFL92" s="888"/>
      <c r="SFM92" s="888"/>
      <c r="SFN92" s="888"/>
      <c r="SFO92" s="888"/>
      <c r="SFP92" s="888"/>
      <c r="SFQ92" s="888"/>
      <c r="SFR92" s="888"/>
      <c r="SFS92" s="888"/>
      <c r="SFT92" s="888"/>
      <c r="SFU92" s="888"/>
      <c r="SFV92" s="888"/>
      <c r="SFW92" s="888"/>
      <c r="SFX92" s="888"/>
      <c r="SFY92" s="888"/>
      <c r="SFZ92" s="888"/>
      <c r="SGA92" s="888"/>
      <c r="SGB92" s="888"/>
      <c r="SGC92" s="888"/>
      <c r="SGD92" s="888"/>
      <c r="SGE92" s="888"/>
      <c r="SGF92" s="888"/>
      <c r="SGG92" s="888"/>
      <c r="SGH92" s="888"/>
      <c r="SGI92" s="888"/>
      <c r="SGJ92" s="888"/>
      <c r="SGK92" s="888"/>
      <c r="SGL92" s="888"/>
      <c r="SGM92" s="888"/>
      <c r="SGN92" s="888"/>
      <c r="SGO92" s="888"/>
      <c r="SGP92" s="888"/>
      <c r="SGQ92" s="888"/>
      <c r="SGR92" s="888"/>
      <c r="SGS92" s="888"/>
      <c r="SGT92" s="888"/>
      <c r="SGU92" s="888"/>
      <c r="SGV92" s="888"/>
      <c r="SGW92" s="888"/>
      <c r="SGX92" s="888"/>
      <c r="SGY92" s="888"/>
      <c r="SGZ92" s="888"/>
      <c r="SHA92" s="888"/>
      <c r="SHB92" s="888"/>
      <c r="SHC92" s="888"/>
      <c r="SHD92" s="888"/>
      <c r="SHE92" s="888"/>
      <c r="SHF92" s="888"/>
      <c r="SHG92" s="888"/>
      <c r="SHH92" s="888"/>
      <c r="SHI92" s="888"/>
      <c r="SHJ92" s="888"/>
      <c r="SHK92" s="888"/>
      <c r="SHL92" s="888"/>
      <c r="SHM92" s="888"/>
      <c r="SHN92" s="888"/>
      <c r="SHO92" s="888"/>
      <c r="SHP92" s="888"/>
      <c r="SHQ92" s="888"/>
      <c r="SHR92" s="888"/>
      <c r="SHS92" s="888"/>
      <c r="SHT92" s="888"/>
      <c r="SHU92" s="888"/>
      <c r="SHV92" s="888"/>
      <c r="SHW92" s="888"/>
      <c r="SHX92" s="888"/>
      <c r="SHY92" s="888"/>
      <c r="SHZ92" s="888"/>
      <c r="SIA92" s="888"/>
      <c r="SIB92" s="888"/>
      <c r="SIC92" s="888"/>
      <c r="SID92" s="888"/>
      <c r="SIE92" s="888"/>
      <c r="SIF92" s="888"/>
      <c r="SIG92" s="888"/>
      <c r="SIH92" s="888"/>
      <c r="SII92" s="888"/>
      <c r="SIJ92" s="888"/>
      <c r="SIK92" s="888"/>
      <c r="SIL92" s="888"/>
      <c r="SIM92" s="888"/>
      <c r="SIN92" s="888"/>
      <c r="SIO92" s="888"/>
      <c r="SIP92" s="888"/>
      <c r="SIQ92" s="888"/>
      <c r="SIR92" s="888"/>
      <c r="SIS92" s="888"/>
      <c r="SIT92" s="888"/>
      <c r="SIU92" s="888"/>
      <c r="SIV92" s="888"/>
      <c r="SIW92" s="888"/>
      <c r="SIX92" s="888"/>
      <c r="SIY92" s="888"/>
      <c r="SIZ92" s="888"/>
      <c r="SJA92" s="888"/>
      <c r="SJB92" s="888"/>
      <c r="SJC92" s="888"/>
      <c r="SJD92" s="888"/>
      <c r="SJE92" s="888"/>
      <c r="SJF92" s="888"/>
      <c r="SJG92" s="888"/>
      <c r="SJH92" s="888"/>
      <c r="SJI92" s="888"/>
      <c r="SJJ92" s="888"/>
      <c r="SJK92" s="888"/>
      <c r="SJL92" s="888"/>
      <c r="SJM92" s="888"/>
      <c r="SJN92" s="888"/>
      <c r="SJO92" s="888"/>
      <c r="SJP92" s="888"/>
      <c r="SJQ92" s="888"/>
      <c r="SJR92" s="888"/>
      <c r="SJS92" s="888"/>
      <c r="SJT92" s="888"/>
      <c r="SJU92" s="888"/>
      <c r="SJV92" s="888"/>
      <c r="SJW92" s="888"/>
      <c r="SJX92" s="888"/>
      <c r="SJY92" s="888"/>
      <c r="SJZ92" s="888"/>
      <c r="SKA92" s="888"/>
      <c r="SKB92" s="888"/>
      <c r="SKC92" s="888"/>
      <c r="SKD92" s="888"/>
      <c r="SKE92" s="888"/>
      <c r="SKF92" s="888"/>
      <c r="SKG92" s="888"/>
      <c r="SKH92" s="888"/>
      <c r="SKI92" s="888"/>
      <c r="SKJ92" s="888"/>
      <c r="SKK92" s="888"/>
      <c r="SKL92" s="888"/>
      <c r="SKM92" s="888"/>
      <c r="SKN92" s="888"/>
      <c r="SKO92" s="888"/>
      <c r="SKP92" s="888"/>
      <c r="SKQ92" s="888"/>
      <c r="SKR92" s="888"/>
      <c r="SKS92" s="888"/>
      <c r="SKT92" s="888"/>
      <c r="SKU92" s="888"/>
      <c r="SKV92" s="888"/>
      <c r="SKW92" s="888"/>
      <c r="SKX92" s="888"/>
      <c r="SKY92" s="888"/>
      <c r="SKZ92" s="888"/>
      <c r="SLA92" s="888"/>
      <c r="SLB92" s="888"/>
      <c r="SLC92" s="888"/>
      <c r="SLD92" s="888"/>
      <c r="SLE92" s="888"/>
      <c r="SLF92" s="888"/>
      <c r="SLG92" s="888"/>
      <c r="SLH92" s="888"/>
      <c r="SLI92" s="888"/>
      <c r="SLJ92" s="888"/>
      <c r="SLK92" s="888"/>
      <c r="SLL92" s="888"/>
      <c r="SLM92" s="888"/>
      <c r="SLN92" s="888"/>
      <c r="SLO92" s="888"/>
      <c r="SLP92" s="888"/>
      <c r="SLQ92" s="888"/>
      <c r="SLR92" s="888"/>
      <c r="SLS92" s="888"/>
      <c r="SLT92" s="888"/>
      <c r="SLU92" s="888"/>
      <c r="SLV92" s="888"/>
      <c r="SLW92" s="888"/>
      <c r="SLX92" s="888"/>
      <c r="SLY92" s="888"/>
      <c r="SLZ92" s="888"/>
      <c r="SMA92" s="888"/>
      <c r="SMB92" s="888"/>
      <c r="SMC92" s="888"/>
      <c r="SMD92" s="888"/>
      <c r="SME92" s="888"/>
      <c r="SMF92" s="888"/>
      <c r="SMG92" s="888"/>
      <c r="SMH92" s="888"/>
      <c r="SMI92" s="888"/>
      <c r="SMJ92" s="888"/>
      <c r="SMK92" s="888"/>
      <c r="SML92" s="888"/>
      <c r="SMM92" s="888"/>
      <c r="SMN92" s="888"/>
      <c r="SMO92" s="888"/>
      <c r="SMP92" s="888"/>
      <c r="SMQ92" s="888"/>
      <c r="SMR92" s="888"/>
      <c r="SMS92" s="888"/>
      <c r="SMT92" s="888"/>
      <c r="SMU92" s="888"/>
      <c r="SMV92" s="888"/>
      <c r="SMW92" s="888"/>
      <c r="SMX92" s="888"/>
      <c r="SMY92" s="888"/>
      <c r="SMZ92" s="888"/>
      <c r="SNA92" s="888"/>
      <c r="SNB92" s="888"/>
      <c r="SNC92" s="888"/>
      <c r="SND92" s="888"/>
      <c r="SNE92" s="888"/>
      <c r="SNF92" s="888"/>
      <c r="SNG92" s="888"/>
      <c r="SNH92" s="888"/>
      <c r="SNI92" s="888"/>
      <c r="SNJ92" s="888"/>
      <c r="SNK92" s="888"/>
      <c r="SNL92" s="888"/>
      <c r="SNM92" s="888"/>
      <c r="SNN92" s="888"/>
      <c r="SNO92" s="888"/>
      <c r="SNP92" s="888"/>
      <c r="SNQ92" s="888"/>
      <c r="SNR92" s="888"/>
      <c r="SNS92" s="888"/>
      <c r="SNT92" s="888"/>
      <c r="SNU92" s="888"/>
      <c r="SNV92" s="888"/>
      <c r="SNW92" s="888"/>
      <c r="SNX92" s="888"/>
      <c r="SNY92" s="888"/>
      <c r="SNZ92" s="888"/>
      <c r="SOA92" s="888"/>
      <c r="SOB92" s="888"/>
      <c r="SOC92" s="888"/>
      <c r="SOD92" s="888"/>
      <c r="SOE92" s="888"/>
      <c r="SOF92" s="888"/>
      <c r="SOG92" s="888"/>
      <c r="SOH92" s="888"/>
      <c r="SOI92" s="888"/>
      <c r="SOJ92" s="888"/>
      <c r="SOK92" s="888"/>
      <c r="SOL92" s="888"/>
      <c r="SOM92" s="888"/>
      <c r="SON92" s="888"/>
      <c r="SOO92" s="888"/>
      <c r="SOP92" s="888"/>
      <c r="SOQ92" s="888"/>
      <c r="SOR92" s="888"/>
      <c r="SOS92" s="888"/>
      <c r="SOT92" s="888"/>
      <c r="SOU92" s="888"/>
      <c r="SOV92" s="888"/>
      <c r="SOW92" s="888"/>
      <c r="SOX92" s="888"/>
      <c r="SOY92" s="888"/>
      <c r="SOZ92" s="888"/>
      <c r="SPA92" s="888"/>
      <c r="SPB92" s="888"/>
      <c r="SPC92" s="888"/>
      <c r="SPD92" s="888"/>
      <c r="SPE92" s="888"/>
      <c r="SPF92" s="888"/>
      <c r="SPG92" s="888"/>
      <c r="SPH92" s="888"/>
      <c r="SPI92" s="888"/>
      <c r="SPJ92" s="888"/>
      <c r="SPK92" s="888"/>
      <c r="SPL92" s="888"/>
      <c r="SPM92" s="888"/>
      <c r="SPN92" s="888"/>
      <c r="SPO92" s="888"/>
      <c r="SPP92" s="888"/>
      <c r="SPQ92" s="888"/>
      <c r="SPR92" s="888"/>
      <c r="SPS92" s="888"/>
      <c r="SPT92" s="888"/>
      <c r="SPU92" s="888"/>
      <c r="SPV92" s="888"/>
      <c r="SPW92" s="888"/>
      <c r="SPX92" s="888"/>
      <c r="SPY92" s="888"/>
      <c r="SPZ92" s="888"/>
      <c r="SQA92" s="888"/>
      <c r="SQB92" s="888"/>
      <c r="SQC92" s="888"/>
      <c r="SQD92" s="888"/>
      <c r="SQE92" s="888"/>
      <c r="SQF92" s="888"/>
      <c r="SQG92" s="888"/>
      <c r="SQH92" s="888"/>
      <c r="SQI92" s="888"/>
      <c r="SQJ92" s="888"/>
      <c r="SQK92" s="888"/>
      <c r="SQL92" s="888"/>
      <c r="SQM92" s="888"/>
      <c r="SQN92" s="888"/>
      <c r="SQO92" s="888"/>
      <c r="SQP92" s="888"/>
      <c r="SQQ92" s="888"/>
      <c r="SQR92" s="888"/>
      <c r="SQS92" s="888"/>
      <c r="SQT92" s="888"/>
      <c r="SQU92" s="888"/>
      <c r="SQV92" s="888"/>
      <c r="SQW92" s="888"/>
      <c r="SQX92" s="888"/>
      <c r="SQY92" s="888"/>
      <c r="SQZ92" s="888"/>
      <c r="SRA92" s="888"/>
      <c r="SRB92" s="888"/>
      <c r="SRC92" s="888"/>
      <c r="SRD92" s="888"/>
      <c r="SRE92" s="888"/>
      <c r="SRF92" s="888"/>
      <c r="SRG92" s="888"/>
      <c r="SRH92" s="888"/>
      <c r="SRI92" s="888"/>
      <c r="SRJ92" s="888"/>
      <c r="SRK92" s="888"/>
      <c r="SRL92" s="888"/>
      <c r="SRM92" s="888"/>
      <c r="SRN92" s="888"/>
      <c r="SRO92" s="888"/>
      <c r="SRP92" s="888"/>
      <c r="SRQ92" s="888"/>
      <c r="SRR92" s="888"/>
      <c r="SRS92" s="888"/>
      <c r="SRT92" s="888"/>
      <c r="SRU92" s="888"/>
      <c r="SRV92" s="888"/>
      <c r="SRW92" s="888"/>
      <c r="SRX92" s="888"/>
      <c r="SRY92" s="888"/>
      <c r="SRZ92" s="888"/>
      <c r="SSA92" s="888"/>
      <c r="SSB92" s="888"/>
      <c r="SSC92" s="888"/>
      <c r="SSD92" s="888"/>
      <c r="SSE92" s="888"/>
      <c r="SSF92" s="888"/>
      <c r="SSG92" s="888"/>
      <c r="SSH92" s="888"/>
      <c r="SSI92" s="888"/>
      <c r="SSJ92" s="888"/>
      <c r="SSK92" s="888"/>
      <c r="SSL92" s="888"/>
      <c r="SSM92" s="888"/>
      <c r="SSN92" s="888"/>
      <c r="SSO92" s="888"/>
      <c r="SSP92" s="888"/>
      <c r="SSQ92" s="888"/>
      <c r="SSR92" s="888"/>
      <c r="SSS92" s="888"/>
      <c r="SST92" s="888"/>
      <c r="SSU92" s="888"/>
      <c r="SSV92" s="888"/>
      <c r="SSW92" s="888"/>
      <c r="SSX92" s="888"/>
      <c r="SSY92" s="888"/>
      <c r="SSZ92" s="888"/>
      <c r="STA92" s="888"/>
      <c r="STB92" s="888"/>
      <c r="STC92" s="888"/>
      <c r="STD92" s="888"/>
      <c r="STE92" s="888"/>
      <c r="STF92" s="888"/>
      <c r="STG92" s="888"/>
      <c r="STH92" s="888"/>
      <c r="STI92" s="888"/>
      <c r="STJ92" s="888"/>
      <c r="STK92" s="888"/>
      <c r="STL92" s="888"/>
      <c r="STM92" s="888"/>
      <c r="STN92" s="888"/>
      <c r="STO92" s="888"/>
      <c r="STP92" s="888"/>
      <c r="STQ92" s="888"/>
      <c r="STR92" s="888"/>
      <c r="STS92" s="888"/>
      <c r="STT92" s="888"/>
      <c r="STU92" s="888"/>
      <c r="STV92" s="888"/>
      <c r="STW92" s="888"/>
      <c r="STX92" s="888"/>
      <c r="STY92" s="888"/>
      <c r="STZ92" s="888"/>
      <c r="SUA92" s="888"/>
      <c r="SUB92" s="888"/>
      <c r="SUC92" s="888"/>
      <c r="SUD92" s="888"/>
      <c r="SUE92" s="888"/>
      <c r="SUF92" s="888"/>
      <c r="SUG92" s="888"/>
      <c r="SUH92" s="888"/>
      <c r="SUI92" s="888"/>
      <c r="SUJ92" s="888"/>
      <c r="SUK92" s="888"/>
      <c r="SUL92" s="888"/>
      <c r="SUM92" s="888"/>
      <c r="SUN92" s="888"/>
      <c r="SUO92" s="888"/>
      <c r="SUP92" s="888"/>
      <c r="SUQ92" s="888"/>
      <c r="SUR92" s="888"/>
      <c r="SUS92" s="888"/>
      <c r="SUT92" s="888"/>
      <c r="SUU92" s="888"/>
      <c r="SUV92" s="888"/>
      <c r="SUW92" s="888"/>
      <c r="SUX92" s="888"/>
      <c r="SUY92" s="888"/>
      <c r="SUZ92" s="888"/>
      <c r="SVA92" s="888"/>
      <c r="SVB92" s="888"/>
      <c r="SVC92" s="888"/>
      <c r="SVD92" s="888"/>
      <c r="SVE92" s="888"/>
      <c r="SVF92" s="888"/>
      <c r="SVG92" s="888"/>
      <c r="SVH92" s="888"/>
      <c r="SVI92" s="888"/>
      <c r="SVJ92" s="888"/>
      <c r="SVK92" s="888"/>
      <c r="SVL92" s="888"/>
      <c r="SVM92" s="888"/>
      <c r="SVN92" s="888"/>
      <c r="SVO92" s="888"/>
      <c r="SVP92" s="888"/>
      <c r="SVQ92" s="888"/>
      <c r="SVR92" s="888"/>
      <c r="SVS92" s="888"/>
      <c r="SVT92" s="888"/>
      <c r="SVU92" s="888"/>
      <c r="SVV92" s="888"/>
      <c r="SVW92" s="888"/>
      <c r="SVX92" s="888"/>
      <c r="SVY92" s="888"/>
      <c r="SVZ92" s="888"/>
      <c r="SWA92" s="888"/>
      <c r="SWB92" s="888"/>
      <c r="SWC92" s="888"/>
      <c r="SWD92" s="888"/>
      <c r="SWE92" s="888"/>
      <c r="SWF92" s="888"/>
      <c r="SWG92" s="888"/>
      <c r="SWH92" s="888"/>
      <c r="SWI92" s="888"/>
      <c r="SWJ92" s="888"/>
      <c r="SWK92" s="888"/>
      <c r="SWL92" s="888"/>
      <c r="SWM92" s="888"/>
      <c r="SWN92" s="888"/>
      <c r="SWO92" s="888"/>
      <c r="SWP92" s="888"/>
      <c r="SWQ92" s="888"/>
      <c r="SWR92" s="888"/>
      <c r="SWS92" s="888"/>
      <c r="SWT92" s="888"/>
      <c r="SWU92" s="888"/>
      <c r="SWV92" s="888"/>
      <c r="SWW92" s="888"/>
      <c r="SWX92" s="888"/>
      <c r="SWY92" s="888"/>
      <c r="SWZ92" s="888"/>
      <c r="SXA92" s="888"/>
      <c r="SXB92" s="888"/>
      <c r="SXC92" s="888"/>
      <c r="SXD92" s="888"/>
      <c r="SXE92" s="888"/>
      <c r="SXF92" s="888"/>
      <c r="SXG92" s="888"/>
      <c r="SXH92" s="888"/>
      <c r="SXI92" s="888"/>
      <c r="SXJ92" s="888"/>
      <c r="SXK92" s="888"/>
      <c r="SXL92" s="888"/>
      <c r="SXM92" s="888"/>
      <c r="SXN92" s="888"/>
      <c r="SXO92" s="888"/>
      <c r="SXP92" s="888"/>
      <c r="SXQ92" s="888"/>
      <c r="SXR92" s="888"/>
      <c r="SXS92" s="888"/>
      <c r="SXT92" s="888"/>
      <c r="SXU92" s="888"/>
      <c r="SXV92" s="888"/>
      <c r="SXW92" s="888"/>
      <c r="SXX92" s="888"/>
      <c r="SXY92" s="888"/>
      <c r="SXZ92" s="888"/>
      <c r="SYA92" s="888"/>
      <c r="SYB92" s="888"/>
      <c r="SYC92" s="888"/>
      <c r="SYD92" s="888"/>
      <c r="SYE92" s="888"/>
      <c r="SYF92" s="888"/>
      <c r="SYG92" s="888"/>
      <c r="SYH92" s="888"/>
      <c r="SYI92" s="888"/>
      <c r="SYJ92" s="888"/>
      <c r="SYK92" s="888"/>
      <c r="SYL92" s="888"/>
      <c r="SYM92" s="888"/>
      <c r="SYN92" s="888"/>
      <c r="SYO92" s="888"/>
      <c r="SYP92" s="888"/>
      <c r="SYQ92" s="888"/>
      <c r="SYR92" s="888"/>
      <c r="SYS92" s="888"/>
      <c r="SYT92" s="888"/>
      <c r="SYU92" s="888"/>
      <c r="SYV92" s="888"/>
      <c r="SYW92" s="888"/>
      <c r="SYX92" s="888"/>
      <c r="SYY92" s="888"/>
      <c r="SYZ92" s="888"/>
      <c r="SZA92" s="888"/>
      <c r="SZB92" s="888"/>
      <c r="SZC92" s="888"/>
      <c r="SZD92" s="888"/>
      <c r="SZE92" s="888"/>
      <c r="SZF92" s="888"/>
      <c r="SZG92" s="888"/>
      <c r="SZH92" s="888"/>
      <c r="SZI92" s="888"/>
      <c r="SZJ92" s="888"/>
      <c r="SZK92" s="888"/>
      <c r="SZL92" s="888"/>
      <c r="SZM92" s="888"/>
      <c r="SZN92" s="888"/>
      <c r="SZO92" s="888"/>
      <c r="SZP92" s="888"/>
      <c r="SZQ92" s="888"/>
      <c r="SZR92" s="888"/>
      <c r="SZS92" s="888"/>
      <c r="SZT92" s="888"/>
      <c r="SZU92" s="888"/>
      <c r="SZV92" s="888"/>
      <c r="SZW92" s="888"/>
      <c r="SZX92" s="888"/>
      <c r="SZY92" s="888"/>
      <c r="SZZ92" s="888"/>
      <c r="TAA92" s="888"/>
      <c r="TAB92" s="888"/>
      <c r="TAC92" s="888"/>
      <c r="TAD92" s="888"/>
      <c r="TAE92" s="888"/>
      <c r="TAF92" s="888"/>
      <c r="TAG92" s="888"/>
      <c r="TAH92" s="888"/>
      <c r="TAI92" s="888"/>
      <c r="TAJ92" s="888"/>
      <c r="TAK92" s="888"/>
      <c r="TAL92" s="888"/>
      <c r="TAM92" s="888"/>
      <c r="TAN92" s="888"/>
      <c r="TAO92" s="888"/>
      <c r="TAP92" s="888"/>
      <c r="TAQ92" s="888"/>
      <c r="TAR92" s="888"/>
      <c r="TAS92" s="888"/>
      <c r="TAT92" s="888"/>
      <c r="TAU92" s="888"/>
      <c r="TAV92" s="888"/>
      <c r="TAW92" s="888"/>
      <c r="TAX92" s="888"/>
      <c r="TAY92" s="888"/>
      <c r="TAZ92" s="888"/>
      <c r="TBA92" s="888"/>
      <c r="TBB92" s="888"/>
      <c r="TBC92" s="888"/>
      <c r="TBD92" s="888"/>
      <c r="TBE92" s="888"/>
      <c r="TBF92" s="888"/>
      <c r="TBG92" s="888"/>
      <c r="TBH92" s="888"/>
      <c r="TBI92" s="888"/>
      <c r="TBJ92" s="888"/>
      <c r="TBK92" s="888"/>
      <c r="TBL92" s="888"/>
      <c r="TBM92" s="888"/>
      <c r="TBN92" s="888"/>
      <c r="TBO92" s="888"/>
      <c r="TBP92" s="888"/>
      <c r="TBQ92" s="888"/>
      <c r="TBR92" s="888"/>
      <c r="TBS92" s="888"/>
      <c r="TBT92" s="888"/>
      <c r="TBU92" s="888"/>
      <c r="TBV92" s="888"/>
      <c r="TBW92" s="888"/>
      <c r="TBX92" s="888"/>
      <c r="TBY92" s="888"/>
      <c r="TBZ92" s="888"/>
      <c r="TCA92" s="888"/>
      <c r="TCB92" s="888"/>
      <c r="TCC92" s="888"/>
      <c r="TCD92" s="888"/>
      <c r="TCE92" s="888"/>
      <c r="TCF92" s="888"/>
      <c r="TCG92" s="888"/>
      <c r="TCH92" s="888"/>
      <c r="TCI92" s="888"/>
      <c r="TCJ92" s="888"/>
      <c r="TCK92" s="888"/>
      <c r="TCL92" s="888"/>
      <c r="TCM92" s="888"/>
      <c r="TCN92" s="888"/>
      <c r="TCO92" s="888"/>
      <c r="TCP92" s="888"/>
      <c r="TCQ92" s="888"/>
      <c r="TCR92" s="888"/>
      <c r="TCS92" s="888"/>
      <c r="TCT92" s="888"/>
      <c r="TCU92" s="888"/>
      <c r="TCV92" s="888"/>
      <c r="TCW92" s="888"/>
      <c r="TCX92" s="888"/>
      <c r="TCY92" s="888"/>
      <c r="TCZ92" s="888"/>
      <c r="TDA92" s="888"/>
      <c r="TDB92" s="888"/>
      <c r="TDC92" s="888"/>
      <c r="TDD92" s="888"/>
      <c r="TDE92" s="888"/>
      <c r="TDF92" s="888"/>
      <c r="TDG92" s="888"/>
      <c r="TDH92" s="888"/>
      <c r="TDI92" s="888"/>
      <c r="TDJ92" s="888"/>
      <c r="TDK92" s="888"/>
      <c r="TDL92" s="888"/>
      <c r="TDM92" s="888"/>
      <c r="TDN92" s="888"/>
      <c r="TDO92" s="888"/>
      <c r="TDP92" s="888"/>
      <c r="TDQ92" s="888"/>
      <c r="TDR92" s="888"/>
      <c r="TDS92" s="888"/>
      <c r="TDT92" s="888"/>
      <c r="TDU92" s="888"/>
      <c r="TDV92" s="888"/>
      <c r="TDW92" s="888"/>
      <c r="TDX92" s="888"/>
      <c r="TDY92" s="888"/>
      <c r="TDZ92" s="888"/>
      <c r="TEA92" s="888"/>
      <c r="TEB92" s="888"/>
      <c r="TEC92" s="888"/>
      <c r="TED92" s="888"/>
      <c r="TEE92" s="888"/>
      <c r="TEF92" s="888"/>
      <c r="TEG92" s="888"/>
      <c r="TEH92" s="888"/>
      <c r="TEI92" s="888"/>
      <c r="TEJ92" s="888"/>
      <c r="TEK92" s="888"/>
      <c r="TEL92" s="888"/>
      <c r="TEM92" s="888"/>
      <c r="TEN92" s="888"/>
      <c r="TEO92" s="888"/>
      <c r="TEP92" s="888"/>
      <c r="TEQ92" s="888"/>
      <c r="TER92" s="888"/>
      <c r="TES92" s="888"/>
      <c r="TET92" s="888"/>
      <c r="TEU92" s="888"/>
      <c r="TEV92" s="888"/>
      <c r="TEW92" s="888"/>
      <c r="TEX92" s="888"/>
      <c r="TEY92" s="888"/>
      <c r="TEZ92" s="888"/>
      <c r="TFA92" s="888"/>
      <c r="TFB92" s="888"/>
      <c r="TFC92" s="888"/>
      <c r="TFD92" s="888"/>
      <c r="TFE92" s="888"/>
      <c r="TFF92" s="888"/>
      <c r="TFG92" s="888"/>
      <c r="TFH92" s="888"/>
      <c r="TFI92" s="888"/>
      <c r="TFJ92" s="888"/>
      <c r="TFK92" s="888"/>
      <c r="TFL92" s="888"/>
      <c r="TFM92" s="888"/>
      <c r="TFN92" s="888"/>
      <c r="TFO92" s="888"/>
      <c r="TFP92" s="888"/>
      <c r="TFQ92" s="888"/>
      <c r="TFR92" s="888"/>
      <c r="TFS92" s="888"/>
      <c r="TFT92" s="888"/>
      <c r="TFU92" s="888"/>
      <c r="TFV92" s="888"/>
      <c r="TFW92" s="888"/>
      <c r="TFX92" s="888"/>
      <c r="TFY92" s="888"/>
      <c r="TFZ92" s="888"/>
      <c r="TGA92" s="888"/>
      <c r="TGB92" s="888"/>
      <c r="TGC92" s="888"/>
      <c r="TGD92" s="888"/>
      <c r="TGE92" s="888"/>
      <c r="TGF92" s="888"/>
      <c r="TGG92" s="888"/>
      <c r="TGH92" s="888"/>
      <c r="TGI92" s="888"/>
      <c r="TGJ92" s="888"/>
      <c r="TGK92" s="888"/>
      <c r="TGL92" s="888"/>
      <c r="TGM92" s="888"/>
      <c r="TGN92" s="888"/>
      <c r="TGO92" s="888"/>
      <c r="TGP92" s="888"/>
      <c r="TGQ92" s="888"/>
      <c r="TGR92" s="888"/>
      <c r="TGS92" s="888"/>
      <c r="TGT92" s="888"/>
      <c r="TGU92" s="888"/>
      <c r="TGV92" s="888"/>
      <c r="TGW92" s="888"/>
      <c r="TGX92" s="888"/>
      <c r="TGY92" s="888"/>
      <c r="TGZ92" s="888"/>
      <c r="THA92" s="888"/>
      <c r="THB92" s="888"/>
      <c r="THC92" s="888"/>
      <c r="THD92" s="888"/>
      <c r="THE92" s="888"/>
      <c r="THF92" s="888"/>
      <c r="THG92" s="888"/>
      <c r="THH92" s="888"/>
      <c r="THI92" s="888"/>
      <c r="THJ92" s="888"/>
      <c r="THK92" s="888"/>
      <c r="THL92" s="888"/>
      <c r="THM92" s="888"/>
      <c r="THN92" s="888"/>
      <c r="THO92" s="888"/>
      <c r="THP92" s="888"/>
      <c r="THQ92" s="888"/>
      <c r="THR92" s="888"/>
      <c r="THS92" s="888"/>
      <c r="THT92" s="888"/>
      <c r="THU92" s="888"/>
      <c r="THV92" s="888"/>
      <c r="THW92" s="888"/>
      <c r="THX92" s="888"/>
      <c r="THY92" s="888"/>
      <c r="THZ92" s="888"/>
      <c r="TIA92" s="888"/>
      <c r="TIB92" s="888"/>
      <c r="TIC92" s="888"/>
      <c r="TID92" s="888"/>
      <c r="TIE92" s="888"/>
      <c r="TIF92" s="888"/>
      <c r="TIG92" s="888"/>
      <c r="TIH92" s="888"/>
      <c r="TII92" s="888"/>
      <c r="TIJ92" s="888"/>
      <c r="TIK92" s="888"/>
      <c r="TIL92" s="888"/>
      <c r="TIM92" s="888"/>
      <c r="TIN92" s="888"/>
      <c r="TIO92" s="888"/>
      <c r="TIP92" s="888"/>
      <c r="TIQ92" s="888"/>
      <c r="TIR92" s="888"/>
      <c r="TIS92" s="888"/>
      <c r="TIT92" s="888"/>
      <c r="TIU92" s="888"/>
      <c r="TIV92" s="888"/>
      <c r="TIW92" s="888"/>
      <c r="TIX92" s="888"/>
      <c r="TIY92" s="888"/>
      <c r="TIZ92" s="888"/>
      <c r="TJA92" s="888"/>
      <c r="TJB92" s="888"/>
      <c r="TJC92" s="888"/>
      <c r="TJD92" s="888"/>
      <c r="TJE92" s="888"/>
      <c r="TJF92" s="888"/>
      <c r="TJG92" s="888"/>
      <c r="TJH92" s="888"/>
      <c r="TJI92" s="888"/>
      <c r="TJJ92" s="888"/>
      <c r="TJK92" s="888"/>
      <c r="TJL92" s="888"/>
      <c r="TJM92" s="888"/>
      <c r="TJN92" s="888"/>
      <c r="TJO92" s="888"/>
      <c r="TJP92" s="888"/>
      <c r="TJQ92" s="888"/>
      <c r="TJR92" s="888"/>
      <c r="TJS92" s="888"/>
      <c r="TJT92" s="888"/>
      <c r="TJU92" s="888"/>
      <c r="TJV92" s="888"/>
      <c r="TJW92" s="888"/>
      <c r="TJX92" s="888"/>
      <c r="TJY92" s="888"/>
      <c r="TJZ92" s="888"/>
      <c r="TKA92" s="888"/>
      <c r="TKB92" s="888"/>
      <c r="TKC92" s="888"/>
      <c r="TKD92" s="888"/>
      <c r="TKE92" s="888"/>
      <c r="TKF92" s="888"/>
      <c r="TKG92" s="888"/>
      <c r="TKH92" s="888"/>
      <c r="TKI92" s="888"/>
      <c r="TKJ92" s="888"/>
      <c r="TKK92" s="888"/>
      <c r="TKL92" s="888"/>
      <c r="TKM92" s="888"/>
      <c r="TKN92" s="888"/>
      <c r="TKO92" s="888"/>
      <c r="TKP92" s="888"/>
      <c r="TKQ92" s="888"/>
      <c r="TKR92" s="888"/>
      <c r="TKS92" s="888"/>
      <c r="TKT92" s="888"/>
      <c r="TKU92" s="888"/>
      <c r="TKV92" s="888"/>
      <c r="TKW92" s="888"/>
      <c r="TKX92" s="888"/>
      <c r="TKY92" s="888"/>
      <c r="TKZ92" s="888"/>
      <c r="TLA92" s="888"/>
      <c r="TLB92" s="888"/>
      <c r="TLC92" s="888"/>
      <c r="TLD92" s="888"/>
      <c r="TLE92" s="888"/>
      <c r="TLF92" s="888"/>
      <c r="TLG92" s="888"/>
      <c r="TLH92" s="888"/>
      <c r="TLI92" s="888"/>
      <c r="TLJ92" s="888"/>
      <c r="TLK92" s="888"/>
      <c r="TLL92" s="888"/>
      <c r="TLM92" s="888"/>
      <c r="TLN92" s="888"/>
      <c r="TLO92" s="888"/>
      <c r="TLP92" s="888"/>
      <c r="TLQ92" s="888"/>
      <c r="TLR92" s="888"/>
      <c r="TLS92" s="888"/>
      <c r="TLT92" s="888"/>
      <c r="TLU92" s="888"/>
      <c r="TLV92" s="888"/>
      <c r="TLW92" s="888"/>
      <c r="TLX92" s="888"/>
      <c r="TLY92" s="888"/>
      <c r="TLZ92" s="888"/>
      <c r="TMA92" s="888"/>
      <c r="TMB92" s="888"/>
      <c r="TMC92" s="888"/>
      <c r="TMD92" s="888"/>
      <c r="TME92" s="888"/>
      <c r="TMF92" s="888"/>
      <c r="TMG92" s="888"/>
      <c r="TMH92" s="888"/>
      <c r="TMI92" s="888"/>
      <c r="TMJ92" s="888"/>
      <c r="TMK92" s="888"/>
      <c r="TML92" s="888"/>
      <c r="TMM92" s="888"/>
      <c r="TMN92" s="888"/>
      <c r="TMO92" s="888"/>
      <c r="TMP92" s="888"/>
      <c r="TMQ92" s="888"/>
      <c r="TMR92" s="888"/>
      <c r="TMS92" s="888"/>
      <c r="TMT92" s="888"/>
      <c r="TMU92" s="888"/>
      <c r="TMV92" s="888"/>
      <c r="TMW92" s="888"/>
      <c r="TMX92" s="888"/>
      <c r="TMY92" s="888"/>
      <c r="TMZ92" s="888"/>
      <c r="TNA92" s="888"/>
      <c r="TNB92" s="888"/>
      <c r="TNC92" s="888"/>
      <c r="TND92" s="888"/>
      <c r="TNE92" s="888"/>
      <c r="TNF92" s="888"/>
      <c r="TNG92" s="888"/>
      <c r="TNH92" s="888"/>
      <c r="TNI92" s="888"/>
      <c r="TNJ92" s="888"/>
      <c r="TNK92" s="888"/>
      <c r="TNL92" s="888"/>
      <c r="TNM92" s="888"/>
      <c r="TNN92" s="888"/>
      <c r="TNO92" s="888"/>
      <c r="TNP92" s="888"/>
      <c r="TNQ92" s="888"/>
      <c r="TNR92" s="888"/>
      <c r="TNS92" s="888"/>
      <c r="TNT92" s="888"/>
      <c r="TNU92" s="888"/>
      <c r="TNV92" s="888"/>
      <c r="TNW92" s="888"/>
      <c r="TNX92" s="888"/>
      <c r="TNY92" s="888"/>
      <c r="TNZ92" s="888"/>
      <c r="TOA92" s="888"/>
      <c r="TOB92" s="888"/>
      <c r="TOC92" s="888"/>
      <c r="TOD92" s="888"/>
      <c r="TOE92" s="888"/>
      <c r="TOF92" s="888"/>
      <c r="TOG92" s="888"/>
      <c r="TOH92" s="888"/>
      <c r="TOI92" s="888"/>
      <c r="TOJ92" s="888"/>
      <c r="TOK92" s="888"/>
      <c r="TOL92" s="888"/>
      <c r="TOM92" s="888"/>
      <c r="TON92" s="888"/>
      <c r="TOO92" s="888"/>
      <c r="TOP92" s="888"/>
      <c r="TOQ92" s="888"/>
      <c r="TOR92" s="888"/>
      <c r="TOS92" s="888"/>
      <c r="TOT92" s="888"/>
      <c r="TOU92" s="888"/>
      <c r="TOV92" s="888"/>
      <c r="TOW92" s="888"/>
      <c r="TOX92" s="888"/>
      <c r="TOY92" s="888"/>
      <c r="TOZ92" s="888"/>
      <c r="TPA92" s="888"/>
      <c r="TPB92" s="888"/>
      <c r="TPC92" s="888"/>
      <c r="TPD92" s="888"/>
      <c r="TPE92" s="888"/>
      <c r="TPF92" s="888"/>
      <c r="TPG92" s="888"/>
      <c r="TPH92" s="888"/>
      <c r="TPI92" s="888"/>
      <c r="TPJ92" s="888"/>
      <c r="TPK92" s="888"/>
      <c r="TPL92" s="888"/>
      <c r="TPM92" s="888"/>
      <c r="TPN92" s="888"/>
      <c r="TPO92" s="888"/>
      <c r="TPP92" s="888"/>
      <c r="TPQ92" s="888"/>
      <c r="TPR92" s="888"/>
      <c r="TPS92" s="888"/>
      <c r="TPT92" s="888"/>
      <c r="TPU92" s="888"/>
      <c r="TPV92" s="888"/>
      <c r="TPW92" s="888"/>
      <c r="TPX92" s="888"/>
      <c r="TPY92" s="888"/>
      <c r="TPZ92" s="888"/>
      <c r="TQA92" s="888"/>
      <c r="TQB92" s="888"/>
      <c r="TQC92" s="888"/>
      <c r="TQD92" s="888"/>
      <c r="TQE92" s="888"/>
      <c r="TQF92" s="888"/>
      <c r="TQG92" s="888"/>
      <c r="TQH92" s="888"/>
      <c r="TQI92" s="888"/>
      <c r="TQJ92" s="888"/>
      <c r="TQK92" s="888"/>
      <c r="TQL92" s="888"/>
      <c r="TQM92" s="888"/>
      <c r="TQN92" s="888"/>
      <c r="TQO92" s="888"/>
      <c r="TQP92" s="888"/>
      <c r="TQQ92" s="888"/>
      <c r="TQR92" s="888"/>
      <c r="TQS92" s="888"/>
      <c r="TQT92" s="888"/>
      <c r="TQU92" s="888"/>
      <c r="TQV92" s="888"/>
      <c r="TQW92" s="888"/>
      <c r="TQX92" s="888"/>
      <c r="TQY92" s="888"/>
      <c r="TQZ92" s="888"/>
      <c r="TRA92" s="888"/>
      <c r="TRB92" s="888"/>
      <c r="TRC92" s="888"/>
      <c r="TRD92" s="888"/>
      <c r="TRE92" s="888"/>
      <c r="TRF92" s="888"/>
      <c r="TRG92" s="888"/>
      <c r="TRH92" s="888"/>
      <c r="TRI92" s="888"/>
      <c r="TRJ92" s="888"/>
      <c r="TRK92" s="888"/>
      <c r="TRL92" s="888"/>
      <c r="TRM92" s="888"/>
      <c r="TRN92" s="888"/>
      <c r="TRO92" s="888"/>
      <c r="TRP92" s="888"/>
      <c r="TRQ92" s="888"/>
      <c r="TRR92" s="888"/>
      <c r="TRS92" s="888"/>
      <c r="TRT92" s="888"/>
      <c r="TRU92" s="888"/>
      <c r="TRV92" s="888"/>
      <c r="TRW92" s="888"/>
      <c r="TRX92" s="888"/>
      <c r="TRY92" s="888"/>
      <c r="TRZ92" s="888"/>
      <c r="TSA92" s="888"/>
      <c r="TSB92" s="888"/>
      <c r="TSC92" s="888"/>
      <c r="TSD92" s="888"/>
      <c r="TSE92" s="888"/>
      <c r="TSF92" s="888"/>
      <c r="TSG92" s="888"/>
      <c r="TSH92" s="888"/>
      <c r="TSI92" s="888"/>
      <c r="TSJ92" s="888"/>
      <c r="TSK92" s="888"/>
      <c r="TSL92" s="888"/>
      <c r="TSM92" s="888"/>
      <c r="TSN92" s="888"/>
      <c r="TSO92" s="888"/>
      <c r="TSP92" s="888"/>
      <c r="TSQ92" s="888"/>
      <c r="TSR92" s="888"/>
      <c r="TSS92" s="888"/>
      <c r="TST92" s="888"/>
      <c r="TSU92" s="888"/>
      <c r="TSV92" s="888"/>
      <c r="TSW92" s="888"/>
      <c r="TSX92" s="888"/>
      <c r="TSY92" s="888"/>
      <c r="TSZ92" s="888"/>
      <c r="TTA92" s="888"/>
      <c r="TTB92" s="888"/>
      <c r="TTC92" s="888"/>
      <c r="TTD92" s="888"/>
      <c r="TTE92" s="888"/>
      <c r="TTF92" s="888"/>
      <c r="TTG92" s="888"/>
      <c r="TTH92" s="888"/>
      <c r="TTI92" s="888"/>
      <c r="TTJ92" s="888"/>
      <c r="TTK92" s="888"/>
      <c r="TTL92" s="888"/>
      <c r="TTM92" s="888"/>
      <c r="TTN92" s="888"/>
      <c r="TTO92" s="888"/>
      <c r="TTP92" s="888"/>
      <c r="TTQ92" s="888"/>
      <c r="TTR92" s="888"/>
      <c r="TTS92" s="888"/>
      <c r="TTT92" s="888"/>
      <c r="TTU92" s="888"/>
      <c r="TTV92" s="888"/>
      <c r="TTW92" s="888"/>
      <c r="TTX92" s="888"/>
      <c r="TTY92" s="888"/>
      <c r="TTZ92" s="888"/>
      <c r="TUA92" s="888"/>
      <c r="TUB92" s="888"/>
      <c r="TUC92" s="888"/>
      <c r="TUD92" s="888"/>
      <c r="TUE92" s="888"/>
      <c r="TUF92" s="888"/>
      <c r="TUG92" s="888"/>
      <c r="TUH92" s="888"/>
      <c r="TUI92" s="888"/>
      <c r="TUJ92" s="888"/>
      <c r="TUK92" s="888"/>
      <c r="TUL92" s="888"/>
      <c r="TUM92" s="888"/>
      <c r="TUN92" s="888"/>
      <c r="TUO92" s="888"/>
      <c r="TUP92" s="888"/>
      <c r="TUQ92" s="888"/>
      <c r="TUR92" s="888"/>
      <c r="TUS92" s="888"/>
      <c r="TUT92" s="888"/>
      <c r="TUU92" s="888"/>
      <c r="TUV92" s="888"/>
      <c r="TUW92" s="888"/>
      <c r="TUX92" s="888"/>
      <c r="TUY92" s="888"/>
      <c r="TUZ92" s="888"/>
      <c r="TVA92" s="888"/>
      <c r="TVB92" s="888"/>
      <c r="TVC92" s="888"/>
      <c r="TVD92" s="888"/>
      <c r="TVE92" s="888"/>
      <c r="TVF92" s="888"/>
      <c r="TVG92" s="888"/>
      <c r="TVH92" s="888"/>
      <c r="TVI92" s="888"/>
      <c r="TVJ92" s="888"/>
      <c r="TVK92" s="888"/>
      <c r="TVL92" s="888"/>
      <c r="TVM92" s="888"/>
      <c r="TVN92" s="888"/>
      <c r="TVO92" s="888"/>
      <c r="TVP92" s="888"/>
      <c r="TVQ92" s="888"/>
      <c r="TVR92" s="888"/>
      <c r="TVS92" s="888"/>
      <c r="TVT92" s="888"/>
      <c r="TVU92" s="888"/>
      <c r="TVV92" s="888"/>
      <c r="TVW92" s="888"/>
      <c r="TVX92" s="888"/>
      <c r="TVY92" s="888"/>
      <c r="TVZ92" s="888"/>
      <c r="TWA92" s="888"/>
      <c r="TWB92" s="888"/>
      <c r="TWC92" s="888"/>
      <c r="TWD92" s="888"/>
      <c r="TWE92" s="888"/>
      <c r="TWF92" s="888"/>
      <c r="TWG92" s="888"/>
      <c r="TWH92" s="888"/>
      <c r="TWI92" s="888"/>
      <c r="TWJ92" s="888"/>
      <c r="TWK92" s="888"/>
      <c r="TWL92" s="888"/>
      <c r="TWM92" s="888"/>
      <c r="TWN92" s="888"/>
      <c r="TWO92" s="888"/>
      <c r="TWP92" s="888"/>
      <c r="TWQ92" s="888"/>
      <c r="TWR92" s="888"/>
      <c r="TWS92" s="888"/>
      <c r="TWT92" s="888"/>
      <c r="TWU92" s="888"/>
      <c r="TWV92" s="888"/>
      <c r="TWW92" s="888"/>
      <c r="TWX92" s="888"/>
      <c r="TWY92" s="888"/>
      <c r="TWZ92" s="888"/>
      <c r="TXA92" s="888"/>
      <c r="TXB92" s="888"/>
      <c r="TXC92" s="888"/>
      <c r="TXD92" s="888"/>
      <c r="TXE92" s="888"/>
      <c r="TXF92" s="888"/>
      <c r="TXG92" s="888"/>
      <c r="TXH92" s="888"/>
      <c r="TXI92" s="888"/>
      <c r="TXJ92" s="888"/>
      <c r="TXK92" s="888"/>
      <c r="TXL92" s="888"/>
      <c r="TXM92" s="888"/>
      <c r="TXN92" s="888"/>
      <c r="TXO92" s="888"/>
      <c r="TXP92" s="888"/>
      <c r="TXQ92" s="888"/>
      <c r="TXR92" s="888"/>
      <c r="TXS92" s="888"/>
      <c r="TXT92" s="888"/>
      <c r="TXU92" s="888"/>
      <c r="TXV92" s="888"/>
      <c r="TXW92" s="888"/>
      <c r="TXX92" s="888"/>
      <c r="TXY92" s="888"/>
      <c r="TXZ92" s="888"/>
      <c r="TYA92" s="888"/>
      <c r="TYB92" s="888"/>
      <c r="TYC92" s="888"/>
      <c r="TYD92" s="888"/>
      <c r="TYE92" s="888"/>
      <c r="TYF92" s="888"/>
      <c r="TYG92" s="888"/>
      <c r="TYH92" s="888"/>
      <c r="TYI92" s="888"/>
      <c r="TYJ92" s="888"/>
      <c r="TYK92" s="888"/>
      <c r="TYL92" s="888"/>
      <c r="TYM92" s="888"/>
      <c r="TYN92" s="888"/>
      <c r="TYO92" s="888"/>
      <c r="TYP92" s="888"/>
      <c r="TYQ92" s="888"/>
      <c r="TYR92" s="888"/>
      <c r="TYS92" s="888"/>
      <c r="TYT92" s="888"/>
      <c r="TYU92" s="888"/>
      <c r="TYV92" s="888"/>
      <c r="TYW92" s="888"/>
      <c r="TYX92" s="888"/>
      <c r="TYY92" s="888"/>
      <c r="TYZ92" s="888"/>
      <c r="TZA92" s="888"/>
      <c r="TZB92" s="888"/>
      <c r="TZC92" s="888"/>
      <c r="TZD92" s="888"/>
      <c r="TZE92" s="888"/>
      <c r="TZF92" s="888"/>
      <c r="TZG92" s="888"/>
      <c r="TZH92" s="888"/>
      <c r="TZI92" s="888"/>
      <c r="TZJ92" s="888"/>
      <c r="TZK92" s="888"/>
      <c r="TZL92" s="888"/>
      <c r="TZM92" s="888"/>
      <c r="TZN92" s="888"/>
      <c r="TZO92" s="888"/>
      <c r="TZP92" s="888"/>
      <c r="TZQ92" s="888"/>
      <c r="TZR92" s="888"/>
      <c r="TZS92" s="888"/>
      <c r="TZT92" s="888"/>
      <c r="TZU92" s="888"/>
      <c r="TZV92" s="888"/>
      <c r="TZW92" s="888"/>
      <c r="TZX92" s="888"/>
      <c r="TZY92" s="888"/>
      <c r="TZZ92" s="888"/>
      <c r="UAA92" s="888"/>
      <c r="UAB92" s="888"/>
      <c r="UAC92" s="888"/>
      <c r="UAD92" s="888"/>
      <c r="UAE92" s="888"/>
      <c r="UAF92" s="888"/>
      <c r="UAG92" s="888"/>
      <c r="UAH92" s="888"/>
      <c r="UAI92" s="888"/>
      <c r="UAJ92" s="888"/>
      <c r="UAK92" s="888"/>
      <c r="UAL92" s="888"/>
      <c r="UAM92" s="888"/>
      <c r="UAN92" s="888"/>
      <c r="UAO92" s="888"/>
      <c r="UAP92" s="888"/>
      <c r="UAQ92" s="888"/>
      <c r="UAR92" s="888"/>
      <c r="UAS92" s="888"/>
      <c r="UAT92" s="888"/>
      <c r="UAU92" s="888"/>
      <c r="UAV92" s="888"/>
      <c r="UAW92" s="888"/>
      <c r="UAX92" s="888"/>
      <c r="UAY92" s="888"/>
      <c r="UAZ92" s="888"/>
      <c r="UBA92" s="888"/>
      <c r="UBB92" s="888"/>
      <c r="UBC92" s="888"/>
      <c r="UBD92" s="888"/>
      <c r="UBE92" s="888"/>
      <c r="UBF92" s="888"/>
      <c r="UBG92" s="888"/>
      <c r="UBH92" s="888"/>
      <c r="UBI92" s="888"/>
      <c r="UBJ92" s="888"/>
      <c r="UBK92" s="888"/>
      <c r="UBL92" s="888"/>
      <c r="UBM92" s="888"/>
      <c r="UBN92" s="888"/>
      <c r="UBO92" s="888"/>
      <c r="UBP92" s="888"/>
      <c r="UBQ92" s="888"/>
      <c r="UBR92" s="888"/>
      <c r="UBS92" s="888"/>
      <c r="UBT92" s="888"/>
      <c r="UBU92" s="888"/>
      <c r="UBV92" s="888"/>
      <c r="UBW92" s="888"/>
      <c r="UBX92" s="888"/>
      <c r="UBY92" s="888"/>
      <c r="UBZ92" s="888"/>
      <c r="UCA92" s="888"/>
      <c r="UCB92" s="888"/>
      <c r="UCC92" s="888"/>
      <c r="UCD92" s="888"/>
      <c r="UCE92" s="888"/>
      <c r="UCF92" s="888"/>
      <c r="UCG92" s="888"/>
      <c r="UCH92" s="888"/>
      <c r="UCI92" s="888"/>
      <c r="UCJ92" s="888"/>
      <c r="UCK92" s="888"/>
      <c r="UCL92" s="888"/>
      <c r="UCM92" s="888"/>
      <c r="UCN92" s="888"/>
      <c r="UCO92" s="888"/>
      <c r="UCP92" s="888"/>
      <c r="UCQ92" s="888"/>
      <c r="UCR92" s="888"/>
      <c r="UCS92" s="888"/>
      <c r="UCT92" s="888"/>
      <c r="UCU92" s="888"/>
      <c r="UCV92" s="888"/>
      <c r="UCW92" s="888"/>
      <c r="UCX92" s="888"/>
      <c r="UCY92" s="888"/>
      <c r="UCZ92" s="888"/>
      <c r="UDA92" s="888"/>
      <c r="UDB92" s="888"/>
      <c r="UDC92" s="888"/>
      <c r="UDD92" s="888"/>
      <c r="UDE92" s="888"/>
      <c r="UDF92" s="888"/>
      <c r="UDG92" s="888"/>
      <c r="UDH92" s="888"/>
      <c r="UDI92" s="888"/>
      <c r="UDJ92" s="888"/>
      <c r="UDK92" s="888"/>
      <c r="UDL92" s="888"/>
      <c r="UDM92" s="888"/>
      <c r="UDN92" s="888"/>
      <c r="UDO92" s="888"/>
      <c r="UDP92" s="888"/>
      <c r="UDQ92" s="888"/>
      <c r="UDR92" s="888"/>
      <c r="UDS92" s="888"/>
      <c r="UDT92" s="888"/>
      <c r="UDU92" s="888"/>
      <c r="UDV92" s="888"/>
      <c r="UDW92" s="888"/>
      <c r="UDX92" s="888"/>
      <c r="UDY92" s="888"/>
      <c r="UDZ92" s="888"/>
      <c r="UEA92" s="888"/>
      <c r="UEB92" s="888"/>
      <c r="UEC92" s="888"/>
      <c r="UED92" s="888"/>
      <c r="UEE92" s="888"/>
      <c r="UEF92" s="888"/>
      <c r="UEG92" s="888"/>
      <c r="UEH92" s="888"/>
      <c r="UEI92" s="888"/>
      <c r="UEJ92" s="888"/>
      <c r="UEK92" s="888"/>
      <c r="UEL92" s="888"/>
      <c r="UEM92" s="888"/>
      <c r="UEN92" s="888"/>
      <c r="UEO92" s="888"/>
      <c r="UEP92" s="888"/>
      <c r="UEQ92" s="888"/>
      <c r="UER92" s="888"/>
      <c r="UES92" s="888"/>
      <c r="UET92" s="888"/>
      <c r="UEU92" s="888"/>
      <c r="UEV92" s="888"/>
      <c r="UEW92" s="888"/>
      <c r="UEX92" s="888"/>
      <c r="UEY92" s="888"/>
      <c r="UEZ92" s="888"/>
      <c r="UFA92" s="888"/>
      <c r="UFB92" s="888"/>
      <c r="UFC92" s="888"/>
      <c r="UFD92" s="888"/>
      <c r="UFE92" s="888"/>
      <c r="UFF92" s="888"/>
      <c r="UFG92" s="888"/>
      <c r="UFH92" s="888"/>
      <c r="UFI92" s="888"/>
      <c r="UFJ92" s="888"/>
      <c r="UFK92" s="888"/>
      <c r="UFL92" s="888"/>
      <c r="UFM92" s="888"/>
      <c r="UFN92" s="888"/>
      <c r="UFO92" s="888"/>
      <c r="UFP92" s="888"/>
      <c r="UFQ92" s="888"/>
      <c r="UFR92" s="888"/>
      <c r="UFS92" s="888"/>
      <c r="UFT92" s="888"/>
      <c r="UFU92" s="888"/>
      <c r="UFV92" s="888"/>
      <c r="UFW92" s="888"/>
      <c r="UFX92" s="888"/>
      <c r="UFY92" s="888"/>
      <c r="UFZ92" s="888"/>
      <c r="UGA92" s="888"/>
      <c r="UGB92" s="888"/>
      <c r="UGC92" s="888"/>
      <c r="UGD92" s="888"/>
      <c r="UGE92" s="888"/>
      <c r="UGF92" s="888"/>
      <c r="UGG92" s="888"/>
      <c r="UGH92" s="888"/>
      <c r="UGI92" s="888"/>
      <c r="UGJ92" s="888"/>
      <c r="UGK92" s="888"/>
      <c r="UGL92" s="888"/>
      <c r="UGM92" s="888"/>
      <c r="UGN92" s="888"/>
      <c r="UGO92" s="888"/>
      <c r="UGP92" s="888"/>
      <c r="UGQ92" s="888"/>
      <c r="UGR92" s="888"/>
      <c r="UGS92" s="888"/>
      <c r="UGT92" s="888"/>
      <c r="UGU92" s="888"/>
      <c r="UGV92" s="888"/>
      <c r="UGW92" s="888"/>
      <c r="UGX92" s="888"/>
      <c r="UGY92" s="888"/>
      <c r="UGZ92" s="888"/>
      <c r="UHA92" s="888"/>
      <c r="UHB92" s="888"/>
      <c r="UHC92" s="888"/>
      <c r="UHD92" s="888"/>
      <c r="UHE92" s="888"/>
      <c r="UHF92" s="888"/>
      <c r="UHG92" s="888"/>
      <c r="UHH92" s="888"/>
      <c r="UHI92" s="888"/>
      <c r="UHJ92" s="888"/>
      <c r="UHK92" s="888"/>
      <c r="UHL92" s="888"/>
      <c r="UHM92" s="888"/>
      <c r="UHN92" s="888"/>
      <c r="UHO92" s="888"/>
      <c r="UHP92" s="888"/>
      <c r="UHQ92" s="888"/>
      <c r="UHR92" s="888"/>
      <c r="UHS92" s="888"/>
      <c r="UHT92" s="888"/>
      <c r="UHU92" s="888"/>
      <c r="UHV92" s="888"/>
      <c r="UHW92" s="888"/>
      <c r="UHX92" s="888"/>
      <c r="UHY92" s="888"/>
      <c r="UHZ92" s="888"/>
      <c r="UIA92" s="888"/>
      <c r="UIB92" s="888"/>
      <c r="UIC92" s="888"/>
      <c r="UID92" s="888"/>
      <c r="UIE92" s="888"/>
      <c r="UIF92" s="888"/>
      <c r="UIG92" s="888"/>
      <c r="UIH92" s="888"/>
      <c r="UII92" s="888"/>
      <c r="UIJ92" s="888"/>
      <c r="UIK92" s="888"/>
      <c r="UIL92" s="888"/>
      <c r="UIM92" s="888"/>
      <c r="UIN92" s="888"/>
      <c r="UIO92" s="888"/>
      <c r="UIP92" s="888"/>
      <c r="UIQ92" s="888"/>
      <c r="UIR92" s="888"/>
      <c r="UIS92" s="888"/>
      <c r="UIT92" s="888"/>
      <c r="UIU92" s="888"/>
      <c r="UIV92" s="888"/>
      <c r="UIW92" s="888"/>
      <c r="UIX92" s="888"/>
      <c r="UIY92" s="888"/>
      <c r="UIZ92" s="888"/>
      <c r="UJA92" s="888"/>
      <c r="UJB92" s="888"/>
      <c r="UJC92" s="888"/>
      <c r="UJD92" s="888"/>
      <c r="UJE92" s="888"/>
      <c r="UJF92" s="888"/>
      <c r="UJG92" s="888"/>
      <c r="UJH92" s="888"/>
      <c r="UJI92" s="888"/>
      <c r="UJJ92" s="888"/>
      <c r="UJK92" s="888"/>
      <c r="UJL92" s="888"/>
      <c r="UJM92" s="888"/>
      <c r="UJN92" s="888"/>
      <c r="UJO92" s="888"/>
      <c r="UJP92" s="888"/>
      <c r="UJQ92" s="888"/>
      <c r="UJR92" s="888"/>
      <c r="UJS92" s="888"/>
      <c r="UJT92" s="888"/>
      <c r="UJU92" s="888"/>
      <c r="UJV92" s="888"/>
      <c r="UJW92" s="888"/>
      <c r="UJX92" s="888"/>
      <c r="UJY92" s="888"/>
      <c r="UJZ92" s="888"/>
      <c r="UKA92" s="888"/>
      <c r="UKB92" s="888"/>
      <c r="UKC92" s="888"/>
      <c r="UKD92" s="888"/>
      <c r="UKE92" s="888"/>
      <c r="UKF92" s="888"/>
      <c r="UKG92" s="888"/>
      <c r="UKH92" s="888"/>
      <c r="UKI92" s="888"/>
      <c r="UKJ92" s="888"/>
      <c r="UKK92" s="888"/>
      <c r="UKL92" s="888"/>
      <c r="UKM92" s="888"/>
      <c r="UKN92" s="888"/>
      <c r="UKO92" s="888"/>
      <c r="UKP92" s="888"/>
      <c r="UKQ92" s="888"/>
      <c r="UKR92" s="888"/>
      <c r="UKS92" s="888"/>
      <c r="UKT92" s="888"/>
      <c r="UKU92" s="888"/>
      <c r="UKV92" s="888"/>
      <c r="UKW92" s="888"/>
      <c r="UKX92" s="888"/>
      <c r="UKY92" s="888"/>
      <c r="UKZ92" s="888"/>
      <c r="ULA92" s="888"/>
      <c r="ULB92" s="888"/>
      <c r="ULC92" s="888"/>
      <c r="ULD92" s="888"/>
      <c r="ULE92" s="888"/>
      <c r="ULF92" s="888"/>
      <c r="ULG92" s="888"/>
      <c r="ULH92" s="888"/>
      <c r="ULI92" s="888"/>
      <c r="ULJ92" s="888"/>
      <c r="ULK92" s="888"/>
      <c r="ULL92" s="888"/>
      <c r="ULM92" s="888"/>
      <c r="ULN92" s="888"/>
      <c r="ULO92" s="888"/>
      <c r="ULP92" s="888"/>
      <c r="ULQ92" s="888"/>
      <c r="ULR92" s="888"/>
      <c r="ULS92" s="888"/>
      <c r="ULT92" s="888"/>
      <c r="ULU92" s="888"/>
      <c r="ULV92" s="888"/>
      <c r="ULW92" s="888"/>
      <c r="ULX92" s="888"/>
      <c r="ULY92" s="888"/>
      <c r="ULZ92" s="888"/>
      <c r="UMA92" s="888"/>
      <c r="UMB92" s="888"/>
      <c r="UMC92" s="888"/>
      <c r="UMD92" s="888"/>
      <c r="UME92" s="888"/>
      <c r="UMF92" s="888"/>
      <c r="UMG92" s="888"/>
      <c r="UMH92" s="888"/>
      <c r="UMI92" s="888"/>
      <c r="UMJ92" s="888"/>
      <c r="UMK92" s="888"/>
      <c r="UML92" s="888"/>
      <c r="UMM92" s="888"/>
      <c r="UMN92" s="888"/>
      <c r="UMO92" s="888"/>
      <c r="UMP92" s="888"/>
      <c r="UMQ92" s="888"/>
      <c r="UMR92" s="888"/>
      <c r="UMS92" s="888"/>
      <c r="UMT92" s="888"/>
      <c r="UMU92" s="888"/>
      <c r="UMV92" s="888"/>
      <c r="UMW92" s="888"/>
      <c r="UMX92" s="888"/>
      <c r="UMY92" s="888"/>
      <c r="UMZ92" s="888"/>
      <c r="UNA92" s="888"/>
      <c r="UNB92" s="888"/>
      <c r="UNC92" s="888"/>
      <c r="UND92" s="888"/>
      <c r="UNE92" s="888"/>
      <c r="UNF92" s="888"/>
      <c r="UNG92" s="888"/>
      <c r="UNH92" s="888"/>
      <c r="UNI92" s="888"/>
      <c r="UNJ92" s="888"/>
      <c r="UNK92" s="888"/>
      <c r="UNL92" s="888"/>
      <c r="UNM92" s="888"/>
      <c r="UNN92" s="888"/>
      <c r="UNO92" s="888"/>
      <c r="UNP92" s="888"/>
      <c r="UNQ92" s="888"/>
      <c r="UNR92" s="888"/>
      <c r="UNS92" s="888"/>
      <c r="UNT92" s="888"/>
      <c r="UNU92" s="888"/>
      <c r="UNV92" s="888"/>
      <c r="UNW92" s="888"/>
      <c r="UNX92" s="888"/>
      <c r="UNY92" s="888"/>
      <c r="UNZ92" s="888"/>
      <c r="UOA92" s="888"/>
      <c r="UOB92" s="888"/>
      <c r="UOC92" s="888"/>
      <c r="UOD92" s="888"/>
      <c r="UOE92" s="888"/>
      <c r="UOF92" s="888"/>
      <c r="UOG92" s="888"/>
      <c r="UOH92" s="888"/>
      <c r="UOI92" s="888"/>
      <c r="UOJ92" s="888"/>
      <c r="UOK92" s="888"/>
      <c r="UOL92" s="888"/>
      <c r="UOM92" s="888"/>
      <c r="UON92" s="888"/>
      <c r="UOO92" s="888"/>
      <c r="UOP92" s="888"/>
      <c r="UOQ92" s="888"/>
      <c r="UOR92" s="888"/>
      <c r="UOS92" s="888"/>
      <c r="UOT92" s="888"/>
      <c r="UOU92" s="888"/>
      <c r="UOV92" s="888"/>
      <c r="UOW92" s="888"/>
      <c r="UOX92" s="888"/>
      <c r="UOY92" s="888"/>
      <c r="UOZ92" s="888"/>
      <c r="UPA92" s="888"/>
      <c r="UPB92" s="888"/>
      <c r="UPC92" s="888"/>
      <c r="UPD92" s="888"/>
      <c r="UPE92" s="888"/>
      <c r="UPF92" s="888"/>
      <c r="UPG92" s="888"/>
      <c r="UPH92" s="888"/>
      <c r="UPI92" s="888"/>
      <c r="UPJ92" s="888"/>
      <c r="UPK92" s="888"/>
      <c r="UPL92" s="888"/>
      <c r="UPM92" s="888"/>
      <c r="UPN92" s="888"/>
      <c r="UPO92" s="888"/>
      <c r="UPP92" s="888"/>
      <c r="UPQ92" s="888"/>
      <c r="UPR92" s="888"/>
      <c r="UPS92" s="888"/>
      <c r="UPT92" s="888"/>
      <c r="UPU92" s="888"/>
      <c r="UPV92" s="888"/>
      <c r="UPW92" s="888"/>
      <c r="UPX92" s="888"/>
      <c r="UPY92" s="888"/>
      <c r="UPZ92" s="888"/>
      <c r="UQA92" s="888"/>
      <c r="UQB92" s="888"/>
      <c r="UQC92" s="888"/>
      <c r="UQD92" s="888"/>
      <c r="UQE92" s="888"/>
      <c r="UQF92" s="888"/>
      <c r="UQG92" s="888"/>
      <c r="UQH92" s="888"/>
      <c r="UQI92" s="888"/>
      <c r="UQJ92" s="888"/>
      <c r="UQK92" s="888"/>
      <c r="UQL92" s="888"/>
      <c r="UQM92" s="888"/>
      <c r="UQN92" s="888"/>
      <c r="UQO92" s="888"/>
      <c r="UQP92" s="888"/>
      <c r="UQQ92" s="888"/>
      <c r="UQR92" s="888"/>
      <c r="UQS92" s="888"/>
      <c r="UQT92" s="888"/>
      <c r="UQU92" s="888"/>
      <c r="UQV92" s="888"/>
      <c r="UQW92" s="888"/>
      <c r="UQX92" s="888"/>
      <c r="UQY92" s="888"/>
      <c r="UQZ92" s="888"/>
      <c r="URA92" s="888"/>
      <c r="URB92" s="888"/>
      <c r="URC92" s="888"/>
      <c r="URD92" s="888"/>
      <c r="URE92" s="888"/>
      <c r="URF92" s="888"/>
      <c r="URG92" s="888"/>
      <c r="URH92" s="888"/>
      <c r="URI92" s="888"/>
      <c r="URJ92" s="888"/>
      <c r="URK92" s="888"/>
      <c r="URL92" s="888"/>
      <c r="URM92" s="888"/>
      <c r="URN92" s="888"/>
      <c r="URO92" s="888"/>
      <c r="URP92" s="888"/>
      <c r="URQ92" s="888"/>
      <c r="URR92" s="888"/>
      <c r="URS92" s="888"/>
      <c r="URT92" s="888"/>
      <c r="URU92" s="888"/>
      <c r="URV92" s="888"/>
      <c r="URW92" s="888"/>
      <c r="URX92" s="888"/>
      <c r="URY92" s="888"/>
      <c r="URZ92" s="888"/>
      <c r="USA92" s="888"/>
      <c r="USB92" s="888"/>
      <c r="USC92" s="888"/>
      <c r="USD92" s="888"/>
      <c r="USE92" s="888"/>
      <c r="USF92" s="888"/>
      <c r="USG92" s="888"/>
      <c r="USH92" s="888"/>
      <c r="USI92" s="888"/>
      <c r="USJ92" s="888"/>
      <c r="USK92" s="888"/>
      <c r="USL92" s="888"/>
      <c r="USM92" s="888"/>
      <c r="USN92" s="888"/>
      <c r="USO92" s="888"/>
      <c r="USP92" s="888"/>
      <c r="USQ92" s="888"/>
      <c r="USR92" s="888"/>
      <c r="USS92" s="888"/>
      <c r="UST92" s="888"/>
      <c r="USU92" s="888"/>
      <c r="USV92" s="888"/>
      <c r="USW92" s="888"/>
      <c r="USX92" s="888"/>
      <c r="USY92" s="888"/>
      <c r="USZ92" s="888"/>
      <c r="UTA92" s="888"/>
      <c r="UTB92" s="888"/>
      <c r="UTC92" s="888"/>
      <c r="UTD92" s="888"/>
      <c r="UTE92" s="888"/>
      <c r="UTF92" s="888"/>
      <c r="UTG92" s="888"/>
      <c r="UTH92" s="888"/>
      <c r="UTI92" s="888"/>
      <c r="UTJ92" s="888"/>
      <c r="UTK92" s="888"/>
      <c r="UTL92" s="888"/>
      <c r="UTM92" s="888"/>
      <c r="UTN92" s="888"/>
      <c r="UTO92" s="888"/>
      <c r="UTP92" s="888"/>
      <c r="UTQ92" s="888"/>
      <c r="UTR92" s="888"/>
      <c r="UTS92" s="888"/>
      <c r="UTT92" s="888"/>
      <c r="UTU92" s="888"/>
      <c r="UTV92" s="888"/>
      <c r="UTW92" s="888"/>
      <c r="UTX92" s="888"/>
      <c r="UTY92" s="888"/>
      <c r="UTZ92" s="888"/>
      <c r="UUA92" s="888"/>
      <c r="UUB92" s="888"/>
      <c r="UUC92" s="888"/>
      <c r="UUD92" s="888"/>
      <c r="UUE92" s="888"/>
      <c r="UUF92" s="888"/>
      <c r="UUG92" s="888"/>
      <c r="UUH92" s="888"/>
      <c r="UUI92" s="888"/>
      <c r="UUJ92" s="888"/>
      <c r="UUK92" s="888"/>
      <c r="UUL92" s="888"/>
      <c r="UUM92" s="888"/>
      <c r="UUN92" s="888"/>
      <c r="UUO92" s="888"/>
      <c r="UUP92" s="888"/>
      <c r="UUQ92" s="888"/>
      <c r="UUR92" s="888"/>
      <c r="UUS92" s="888"/>
      <c r="UUT92" s="888"/>
      <c r="UUU92" s="888"/>
      <c r="UUV92" s="888"/>
      <c r="UUW92" s="888"/>
      <c r="UUX92" s="888"/>
      <c r="UUY92" s="888"/>
      <c r="UUZ92" s="888"/>
      <c r="UVA92" s="888"/>
      <c r="UVB92" s="888"/>
      <c r="UVC92" s="888"/>
      <c r="UVD92" s="888"/>
      <c r="UVE92" s="888"/>
      <c r="UVF92" s="888"/>
      <c r="UVG92" s="888"/>
      <c r="UVH92" s="888"/>
      <c r="UVI92" s="888"/>
      <c r="UVJ92" s="888"/>
      <c r="UVK92" s="888"/>
      <c r="UVL92" s="888"/>
      <c r="UVM92" s="888"/>
      <c r="UVN92" s="888"/>
      <c r="UVO92" s="888"/>
      <c r="UVP92" s="888"/>
      <c r="UVQ92" s="888"/>
      <c r="UVR92" s="888"/>
      <c r="UVS92" s="888"/>
      <c r="UVT92" s="888"/>
      <c r="UVU92" s="888"/>
      <c r="UVV92" s="888"/>
      <c r="UVW92" s="888"/>
      <c r="UVX92" s="888"/>
      <c r="UVY92" s="888"/>
      <c r="UVZ92" s="888"/>
      <c r="UWA92" s="888"/>
      <c r="UWB92" s="888"/>
      <c r="UWC92" s="888"/>
      <c r="UWD92" s="888"/>
      <c r="UWE92" s="888"/>
      <c r="UWF92" s="888"/>
      <c r="UWG92" s="888"/>
      <c r="UWH92" s="888"/>
      <c r="UWI92" s="888"/>
      <c r="UWJ92" s="888"/>
      <c r="UWK92" s="888"/>
      <c r="UWL92" s="888"/>
      <c r="UWM92" s="888"/>
      <c r="UWN92" s="888"/>
      <c r="UWO92" s="888"/>
      <c r="UWP92" s="888"/>
      <c r="UWQ92" s="888"/>
      <c r="UWR92" s="888"/>
      <c r="UWS92" s="888"/>
      <c r="UWT92" s="888"/>
      <c r="UWU92" s="888"/>
      <c r="UWV92" s="888"/>
      <c r="UWW92" s="888"/>
      <c r="UWX92" s="888"/>
      <c r="UWY92" s="888"/>
      <c r="UWZ92" s="888"/>
      <c r="UXA92" s="888"/>
      <c r="UXB92" s="888"/>
      <c r="UXC92" s="888"/>
      <c r="UXD92" s="888"/>
      <c r="UXE92" s="888"/>
      <c r="UXF92" s="888"/>
      <c r="UXG92" s="888"/>
      <c r="UXH92" s="888"/>
      <c r="UXI92" s="888"/>
      <c r="UXJ92" s="888"/>
      <c r="UXK92" s="888"/>
      <c r="UXL92" s="888"/>
      <c r="UXM92" s="888"/>
      <c r="UXN92" s="888"/>
      <c r="UXO92" s="888"/>
      <c r="UXP92" s="888"/>
      <c r="UXQ92" s="888"/>
      <c r="UXR92" s="888"/>
      <c r="UXS92" s="888"/>
      <c r="UXT92" s="888"/>
      <c r="UXU92" s="888"/>
      <c r="UXV92" s="888"/>
      <c r="UXW92" s="888"/>
      <c r="UXX92" s="888"/>
      <c r="UXY92" s="888"/>
      <c r="UXZ92" s="888"/>
      <c r="UYA92" s="888"/>
      <c r="UYB92" s="888"/>
      <c r="UYC92" s="888"/>
      <c r="UYD92" s="888"/>
      <c r="UYE92" s="888"/>
      <c r="UYF92" s="888"/>
      <c r="UYG92" s="888"/>
      <c r="UYH92" s="888"/>
      <c r="UYI92" s="888"/>
      <c r="UYJ92" s="888"/>
      <c r="UYK92" s="888"/>
      <c r="UYL92" s="888"/>
      <c r="UYM92" s="888"/>
      <c r="UYN92" s="888"/>
      <c r="UYO92" s="888"/>
      <c r="UYP92" s="888"/>
      <c r="UYQ92" s="888"/>
      <c r="UYR92" s="888"/>
      <c r="UYS92" s="888"/>
      <c r="UYT92" s="888"/>
      <c r="UYU92" s="888"/>
      <c r="UYV92" s="888"/>
      <c r="UYW92" s="888"/>
      <c r="UYX92" s="888"/>
      <c r="UYY92" s="888"/>
      <c r="UYZ92" s="888"/>
      <c r="UZA92" s="888"/>
      <c r="UZB92" s="888"/>
      <c r="UZC92" s="888"/>
      <c r="UZD92" s="888"/>
      <c r="UZE92" s="888"/>
      <c r="UZF92" s="888"/>
      <c r="UZG92" s="888"/>
      <c r="UZH92" s="888"/>
      <c r="UZI92" s="888"/>
      <c r="UZJ92" s="888"/>
      <c r="UZK92" s="888"/>
      <c r="UZL92" s="888"/>
      <c r="UZM92" s="888"/>
      <c r="UZN92" s="888"/>
      <c r="UZO92" s="888"/>
      <c r="UZP92" s="888"/>
      <c r="UZQ92" s="888"/>
      <c r="UZR92" s="888"/>
      <c r="UZS92" s="888"/>
      <c r="UZT92" s="888"/>
      <c r="UZU92" s="888"/>
      <c r="UZV92" s="888"/>
      <c r="UZW92" s="888"/>
      <c r="UZX92" s="888"/>
      <c r="UZY92" s="888"/>
      <c r="UZZ92" s="888"/>
      <c r="VAA92" s="888"/>
      <c r="VAB92" s="888"/>
      <c r="VAC92" s="888"/>
      <c r="VAD92" s="888"/>
      <c r="VAE92" s="888"/>
      <c r="VAF92" s="888"/>
      <c r="VAG92" s="888"/>
      <c r="VAH92" s="888"/>
      <c r="VAI92" s="888"/>
      <c r="VAJ92" s="888"/>
      <c r="VAK92" s="888"/>
      <c r="VAL92" s="888"/>
      <c r="VAM92" s="888"/>
      <c r="VAN92" s="888"/>
      <c r="VAO92" s="888"/>
      <c r="VAP92" s="888"/>
      <c r="VAQ92" s="888"/>
      <c r="VAR92" s="888"/>
      <c r="VAS92" s="888"/>
      <c r="VAT92" s="888"/>
      <c r="VAU92" s="888"/>
      <c r="VAV92" s="888"/>
      <c r="VAW92" s="888"/>
      <c r="VAX92" s="888"/>
      <c r="VAY92" s="888"/>
      <c r="VAZ92" s="888"/>
      <c r="VBA92" s="888"/>
      <c r="VBB92" s="888"/>
      <c r="VBC92" s="888"/>
      <c r="VBD92" s="888"/>
      <c r="VBE92" s="888"/>
      <c r="VBF92" s="888"/>
      <c r="VBG92" s="888"/>
      <c r="VBH92" s="888"/>
      <c r="VBI92" s="888"/>
      <c r="VBJ92" s="888"/>
      <c r="VBK92" s="888"/>
      <c r="VBL92" s="888"/>
      <c r="VBM92" s="888"/>
      <c r="VBN92" s="888"/>
      <c r="VBO92" s="888"/>
      <c r="VBP92" s="888"/>
      <c r="VBQ92" s="888"/>
      <c r="VBR92" s="888"/>
      <c r="VBS92" s="888"/>
      <c r="VBT92" s="888"/>
      <c r="VBU92" s="888"/>
      <c r="VBV92" s="888"/>
      <c r="VBW92" s="888"/>
      <c r="VBX92" s="888"/>
      <c r="VBY92" s="888"/>
      <c r="VBZ92" s="888"/>
      <c r="VCA92" s="888"/>
      <c r="VCB92" s="888"/>
      <c r="VCC92" s="888"/>
      <c r="VCD92" s="888"/>
      <c r="VCE92" s="888"/>
      <c r="VCF92" s="888"/>
      <c r="VCG92" s="888"/>
      <c r="VCH92" s="888"/>
      <c r="VCI92" s="888"/>
      <c r="VCJ92" s="888"/>
      <c r="VCK92" s="888"/>
      <c r="VCL92" s="888"/>
      <c r="VCM92" s="888"/>
      <c r="VCN92" s="888"/>
      <c r="VCO92" s="888"/>
      <c r="VCP92" s="888"/>
      <c r="VCQ92" s="888"/>
      <c r="VCR92" s="888"/>
      <c r="VCS92" s="888"/>
      <c r="VCT92" s="888"/>
      <c r="VCU92" s="888"/>
      <c r="VCV92" s="888"/>
      <c r="VCW92" s="888"/>
      <c r="VCX92" s="888"/>
      <c r="VCY92" s="888"/>
      <c r="VCZ92" s="888"/>
      <c r="VDA92" s="888"/>
      <c r="VDB92" s="888"/>
      <c r="VDC92" s="888"/>
      <c r="VDD92" s="888"/>
      <c r="VDE92" s="888"/>
      <c r="VDF92" s="888"/>
      <c r="VDG92" s="888"/>
      <c r="VDH92" s="888"/>
      <c r="VDI92" s="888"/>
      <c r="VDJ92" s="888"/>
      <c r="VDK92" s="888"/>
      <c r="VDL92" s="888"/>
      <c r="VDM92" s="888"/>
      <c r="VDN92" s="888"/>
      <c r="VDO92" s="888"/>
      <c r="VDP92" s="888"/>
      <c r="VDQ92" s="888"/>
      <c r="VDR92" s="888"/>
      <c r="VDS92" s="888"/>
      <c r="VDT92" s="888"/>
      <c r="VDU92" s="888"/>
      <c r="VDV92" s="888"/>
      <c r="VDW92" s="888"/>
      <c r="VDX92" s="888"/>
      <c r="VDY92" s="888"/>
      <c r="VDZ92" s="888"/>
      <c r="VEA92" s="888"/>
      <c r="VEB92" s="888"/>
      <c r="VEC92" s="888"/>
      <c r="VED92" s="888"/>
      <c r="VEE92" s="888"/>
      <c r="VEF92" s="888"/>
      <c r="VEG92" s="888"/>
      <c r="VEH92" s="888"/>
      <c r="VEI92" s="888"/>
      <c r="VEJ92" s="888"/>
      <c r="VEK92" s="888"/>
      <c r="VEL92" s="888"/>
      <c r="VEM92" s="888"/>
      <c r="VEN92" s="888"/>
      <c r="VEO92" s="888"/>
      <c r="VEP92" s="888"/>
      <c r="VEQ92" s="888"/>
      <c r="VER92" s="888"/>
      <c r="VES92" s="888"/>
      <c r="VET92" s="888"/>
      <c r="VEU92" s="888"/>
      <c r="VEV92" s="888"/>
      <c r="VEW92" s="888"/>
      <c r="VEX92" s="888"/>
      <c r="VEY92" s="888"/>
      <c r="VEZ92" s="888"/>
      <c r="VFA92" s="888"/>
      <c r="VFB92" s="888"/>
      <c r="VFC92" s="888"/>
      <c r="VFD92" s="888"/>
      <c r="VFE92" s="888"/>
      <c r="VFF92" s="888"/>
      <c r="VFG92" s="888"/>
      <c r="VFH92" s="888"/>
      <c r="VFI92" s="888"/>
      <c r="VFJ92" s="888"/>
      <c r="VFK92" s="888"/>
      <c r="VFL92" s="888"/>
      <c r="VFM92" s="888"/>
      <c r="VFN92" s="888"/>
      <c r="VFO92" s="888"/>
      <c r="VFP92" s="888"/>
      <c r="VFQ92" s="888"/>
      <c r="VFR92" s="888"/>
      <c r="VFS92" s="888"/>
      <c r="VFT92" s="888"/>
      <c r="VFU92" s="888"/>
      <c r="VFV92" s="888"/>
      <c r="VFW92" s="888"/>
      <c r="VFX92" s="888"/>
      <c r="VFY92" s="888"/>
      <c r="VFZ92" s="888"/>
      <c r="VGA92" s="888"/>
      <c r="VGB92" s="888"/>
      <c r="VGC92" s="888"/>
      <c r="VGD92" s="888"/>
      <c r="VGE92" s="888"/>
      <c r="VGF92" s="888"/>
      <c r="VGG92" s="888"/>
      <c r="VGH92" s="888"/>
      <c r="VGI92" s="888"/>
      <c r="VGJ92" s="888"/>
      <c r="VGK92" s="888"/>
      <c r="VGL92" s="888"/>
      <c r="VGM92" s="888"/>
      <c r="VGN92" s="888"/>
      <c r="VGO92" s="888"/>
      <c r="VGP92" s="888"/>
      <c r="VGQ92" s="888"/>
      <c r="VGR92" s="888"/>
      <c r="VGS92" s="888"/>
      <c r="VGT92" s="888"/>
      <c r="VGU92" s="888"/>
      <c r="VGV92" s="888"/>
      <c r="VGW92" s="888"/>
      <c r="VGX92" s="888"/>
      <c r="VGY92" s="888"/>
      <c r="VGZ92" s="888"/>
      <c r="VHA92" s="888"/>
      <c r="VHB92" s="888"/>
      <c r="VHC92" s="888"/>
      <c r="VHD92" s="888"/>
      <c r="VHE92" s="888"/>
      <c r="VHF92" s="888"/>
      <c r="VHG92" s="888"/>
      <c r="VHH92" s="888"/>
      <c r="VHI92" s="888"/>
      <c r="VHJ92" s="888"/>
      <c r="VHK92" s="888"/>
      <c r="VHL92" s="888"/>
      <c r="VHM92" s="888"/>
      <c r="VHN92" s="888"/>
      <c r="VHO92" s="888"/>
      <c r="VHP92" s="888"/>
      <c r="VHQ92" s="888"/>
      <c r="VHR92" s="888"/>
      <c r="VHS92" s="888"/>
      <c r="VHT92" s="888"/>
      <c r="VHU92" s="888"/>
      <c r="VHV92" s="888"/>
      <c r="VHW92" s="888"/>
      <c r="VHX92" s="888"/>
      <c r="VHY92" s="888"/>
      <c r="VHZ92" s="888"/>
      <c r="VIA92" s="888"/>
      <c r="VIB92" s="888"/>
      <c r="VIC92" s="888"/>
      <c r="VID92" s="888"/>
      <c r="VIE92" s="888"/>
      <c r="VIF92" s="888"/>
      <c r="VIG92" s="888"/>
      <c r="VIH92" s="888"/>
      <c r="VII92" s="888"/>
      <c r="VIJ92" s="888"/>
      <c r="VIK92" s="888"/>
      <c r="VIL92" s="888"/>
      <c r="VIM92" s="888"/>
      <c r="VIN92" s="888"/>
      <c r="VIO92" s="888"/>
      <c r="VIP92" s="888"/>
      <c r="VIQ92" s="888"/>
      <c r="VIR92" s="888"/>
      <c r="VIS92" s="888"/>
      <c r="VIT92" s="888"/>
      <c r="VIU92" s="888"/>
      <c r="VIV92" s="888"/>
      <c r="VIW92" s="888"/>
      <c r="VIX92" s="888"/>
      <c r="VIY92" s="888"/>
      <c r="VIZ92" s="888"/>
      <c r="VJA92" s="888"/>
      <c r="VJB92" s="888"/>
      <c r="VJC92" s="888"/>
      <c r="VJD92" s="888"/>
      <c r="VJE92" s="888"/>
      <c r="VJF92" s="888"/>
      <c r="VJG92" s="888"/>
      <c r="VJH92" s="888"/>
      <c r="VJI92" s="888"/>
      <c r="VJJ92" s="888"/>
      <c r="VJK92" s="888"/>
      <c r="VJL92" s="888"/>
      <c r="VJM92" s="888"/>
      <c r="VJN92" s="888"/>
      <c r="VJO92" s="888"/>
      <c r="VJP92" s="888"/>
      <c r="VJQ92" s="888"/>
      <c r="VJR92" s="888"/>
      <c r="VJS92" s="888"/>
      <c r="VJT92" s="888"/>
      <c r="VJU92" s="888"/>
      <c r="VJV92" s="888"/>
      <c r="VJW92" s="888"/>
      <c r="VJX92" s="888"/>
      <c r="VJY92" s="888"/>
      <c r="VJZ92" s="888"/>
      <c r="VKA92" s="888"/>
      <c r="VKB92" s="888"/>
      <c r="VKC92" s="888"/>
      <c r="VKD92" s="888"/>
      <c r="VKE92" s="888"/>
      <c r="VKF92" s="888"/>
      <c r="VKG92" s="888"/>
      <c r="VKH92" s="888"/>
      <c r="VKI92" s="888"/>
      <c r="VKJ92" s="888"/>
      <c r="VKK92" s="888"/>
      <c r="VKL92" s="888"/>
      <c r="VKM92" s="888"/>
      <c r="VKN92" s="888"/>
      <c r="VKO92" s="888"/>
      <c r="VKP92" s="888"/>
      <c r="VKQ92" s="888"/>
      <c r="VKR92" s="888"/>
      <c r="VKS92" s="888"/>
      <c r="VKT92" s="888"/>
      <c r="VKU92" s="888"/>
      <c r="VKV92" s="888"/>
      <c r="VKW92" s="888"/>
      <c r="VKX92" s="888"/>
      <c r="VKY92" s="888"/>
      <c r="VKZ92" s="888"/>
      <c r="VLA92" s="888"/>
      <c r="VLB92" s="888"/>
      <c r="VLC92" s="888"/>
      <c r="VLD92" s="888"/>
      <c r="VLE92" s="888"/>
      <c r="VLF92" s="888"/>
      <c r="VLG92" s="888"/>
      <c r="VLH92" s="888"/>
      <c r="VLI92" s="888"/>
      <c r="VLJ92" s="888"/>
      <c r="VLK92" s="888"/>
      <c r="VLL92" s="888"/>
      <c r="VLM92" s="888"/>
      <c r="VLN92" s="888"/>
      <c r="VLO92" s="888"/>
      <c r="VLP92" s="888"/>
      <c r="VLQ92" s="888"/>
      <c r="VLR92" s="888"/>
      <c r="VLS92" s="888"/>
      <c r="VLT92" s="888"/>
      <c r="VLU92" s="888"/>
      <c r="VLV92" s="888"/>
      <c r="VLW92" s="888"/>
      <c r="VLX92" s="888"/>
      <c r="VLY92" s="888"/>
      <c r="VLZ92" s="888"/>
      <c r="VMA92" s="888"/>
      <c r="VMB92" s="888"/>
      <c r="VMC92" s="888"/>
      <c r="VMD92" s="888"/>
      <c r="VME92" s="888"/>
      <c r="VMF92" s="888"/>
      <c r="VMG92" s="888"/>
      <c r="VMH92" s="888"/>
      <c r="VMI92" s="888"/>
      <c r="VMJ92" s="888"/>
      <c r="VMK92" s="888"/>
      <c r="VML92" s="888"/>
      <c r="VMM92" s="888"/>
      <c r="VMN92" s="888"/>
      <c r="VMO92" s="888"/>
      <c r="VMP92" s="888"/>
      <c r="VMQ92" s="888"/>
      <c r="VMR92" s="888"/>
      <c r="VMS92" s="888"/>
      <c r="VMT92" s="888"/>
      <c r="VMU92" s="888"/>
      <c r="VMV92" s="888"/>
      <c r="VMW92" s="888"/>
      <c r="VMX92" s="888"/>
      <c r="VMY92" s="888"/>
      <c r="VMZ92" s="888"/>
      <c r="VNA92" s="888"/>
      <c r="VNB92" s="888"/>
      <c r="VNC92" s="888"/>
      <c r="VND92" s="888"/>
      <c r="VNE92" s="888"/>
      <c r="VNF92" s="888"/>
      <c r="VNG92" s="888"/>
      <c r="VNH92" s="888"/>
      <c r="VNI92" s="888"/>
      <c r="VNJ92" s="888"/>
      <c r="VNK92" s="888"/>
      <c r="VNL92" s="888"/>
      <c r="VNM92" s="888"/>
      <c r="VNN92" s="888"/>
      <c r="VNO92" s="888"/>
      <c r="VNP92" s="888"/>
      <c r="VNQ92" s="888"/>
      <c r="VNR92" s="888"/>
      <c r="VNS92" s="888"/>
      <c r="VNT92" s="888"/>
      <c r="VNU92" s="888"/>
      <c r="VNV92" s="888"/>
      <c r="VNW92" s="888"/>
      <c r="VNX92" s="888"/>
      <c r="VNY92" s="888"/>
      <c r="VNZ92" s="888"/>
      <c r="VOA92" s="888"/>
      <c r="VOB92" s="888"/>
      <c r="VOC92" s="888"/>
      <c r="VOD92" s="888"/>
      <c r="VOE92" s="888"/>
      <c r="VOF92" s="888"/>
      <c r="VOG92" s="888"/>
      <c r="VOH92" s="888"/>
      <c r="VOI92" s="888"/>
      <c r="VOJ92" s="888"/>
      <c r="VOK92" s="888"/>
      <c r="VOL92" s="888"/>
      <c r="VOM92" s="888"/>
      <c r="VON92" s="888"/>
      <c r="VOO92" s="888"/>
      <c r="VOP92" s="888"/>
      <c r="VOQ92" s="888"/>
      <c r="VOR92" s="888"/>
      <c r="VOS92" s="888"/>
      <c r="VOT92" s="888"/>
      <c r="VOU92" s="888"/>
      <c r="VOV92" s="888"/>
      <c r="VOW92" s="888"/>
      <c r="VOX92" s="888"/>
      <c r="VOY92" s="888"/>
      <c r="VOZ92" s="888"/>
      <c r="VPA92" s="888"/>
      <c r="VPB92" s="888"/>
      <c r="VPC92" s="888"/>
      <c r="VPD92" s="888"/>
      <c r="VPE92" s="888"/>
      <c r="VPF92" s="888"/>
      <c r="VPG92" s="888"/>
      <c r="VPH92" s="888"/>
      <c r="VPI92" s="888"/>
      <c r="VPJ92" s="888"/>
      <c r="VPK92" s="888"/>
      <c r="VPL92" s="888"/>
      <c r="VPM92" s="888"/>
      <c r="VPN92" s="888"/>
      <c r="VPO92" s="888"/>
      <c r="VPP92" s="888"/>
      <c r="VPQ92" s="888"/>
      <c r="VPR92" s="888"/>
      <c r="VPS92" s="888"/>
      <c r="VPT92" s="888"/>
      <c r="VPU92" s="888"/>
      <c r="VPV92" s="888"/>
      <c r="VPW92" s="888"/>
      <c r="VPX92" s="888"/>
      <c r="VPY92" s="888"/>
      <c r="VPZ92" s="888"/>
      <c r="VQA92" s="888"/>
      <c r="VQB92" s="888"/>
      <c r="VQC92" s="888"/>
      <c r="VQD92" s="888"/>
      <c r="VQE92" s="888"/>
      <c r="VQF92" s="888"/>
      <c r="VQG92" s="888"/>
      <c r="VQH92" s="888"/>
      <c r="VQI92" s="888"/>
      <c r="VQJ92" s="888"/>
      <c r="VQK92" s="888"/>
      <c r="VQL92" s="888"/>
      <c r="VQM92" s="888"/>
      <c r="VQN92" s="888"/>
      <c r="VQO92" s="888"/>
      <c r="VQP92" s="888"/>
      <c r="VQQ92" s="888"/>
      <c r="VQR92" s="888"/>
      <c r="VQS92" s="888"/>
      <c r="VQT92" s="888"/>
      <c r="VQU92" s="888"/>
      <c r="VQV92" s="888"/>
      <c r="VQW92" s="888"/>
      <c r="VQX92" s="888"/>
      <c r="VQY92" s="888"/>
      <c r="VQZ92" s="888"/>
      <c r="VRA92" s="888"/>
      <c r="VRB92" s="888"/>
      <c r="VRC92" s="888"/>
      <c r="VRD92" s="888"/>
      <c r="VRE92" s="888"/>
      <c r="VRF92" s="888"/>
      <c r="VRG92" s="888"/>
      <c r="VRH92" s="888"/>
      <c r="VRI92" s="888"/>
      <c r="VRJ92" s="888"/>
      <c r="VRK92" s="888"/>
      <c r="VRL92" s="888"/>
      <c r="VRM92" s="888"/>
      <c r="VRN92" s="888"/>
      <c r="VRO92" s="888"/>
      <c r="VRP92" s="888"/>
      <c r="VRQ92" s="888"/>
      <c r="VRR92" s="888"/>
      <c r="VRS92" s="888"/>
      <c r="VRT92" s="888"/>
      <c r="VRU92" s="888"/>
      <c r="VRV92" s="888"/>
      <c r="VRW92" s="888"/>
      <c r="VRX92" s="888"/>
      <c r="VRY92" s="888"/>
      <c r="VRZ92" s="888"/>
      <c r="VSA92" s="888"/>
      <c r="VSB92" s="888"/>
      <c r="VSC92" s="888"/>
      <c r="VSD92" s="888"/>
      <c r="VSE92" s="888"/>
      <c r="VSF92" s="888"/>
      <c r="VSG92" s="888"/>
      <c r="VSH92" s="888"/>
      <c r="VSI92" s="888"/>
      <c r="VSJ92" s="888"/>
      <c r="VSK92" s="888"/>
      <c r="VSL92" s="888"/>
      <c r="VSM92" s="888"/>
      <c r="VSN92" s="888"/>
      <c r="VSO92" s="888"/>
      <c r="VSP92" s="888"/>
      <c r="VSQ92" s="888"/>
      <c r="VSR92" s="888"/>
      <c r="VSS92" s="888"/>
      <c r="VST92" s="888"/>
      <c r="VSU92" s="888"/>
      <c r="VSV92" s="888"/>
      <c r="VSW92" s="888"/>
      <c r="VSX92" s="888"/>
      <c r="VSY92" s="888"/>
      <c r="VSZ92" s="888"/>
      <c r="VTA92" s="888"/>
      <c r="VTB92" s="888"/>
      <c r="VTC92" s="888"/>
      <c r="VTD92" s="888"/>
      <c r="VTE92" s="888"/>
      <c r="VTF92" s="888"/>
      <c r="VTG92" s="888"/>
      <c r="VTH92" s="888"/>
      <c r="VTI92" s="888"/>
      <c r="VTJ92" s="888"/>
      <c r="VTK92" s="888"/>
      <c r="VTL92" s="888"/>
      <c r="VTM92" s="888"/>
      <c r="VTN92" s="888"/>
      <c r="VTO92" s="888"/>
      <c r="VTP92" s="888"/>
      <c r="VTQ92" s="888"/>
      <c r="VTR92" s="888"/>
      <c r="VTS92" s="888"/>
      <c r="VTT92" s="888"/>
      <c r="VTU92" s="888"/>
      <c r="VTV92" s="888"/>
      <c r="VTW92" s="888"/>
      <c r="VTX92" s="888"/>
      <c r="VTY92" s="888"/>
      <c r="VTZ92" s="888"/>
      <c r="VUA92" s="888"/>
      <c r="VUB92" s="888"/>
      <c r="VUC92" s="888"/>
      <c r="VUD92" s="888"/>
      <c r="VUE92" s="888"/>
      <c r="VUF92" s="888"/>
      <c r="VUG92" s="888"/>
      <c r="VUH92" s="888"/>
      <c r="VUI92" s="888"/>
      <c r="VUJ92" s="888"/>
      <c r="VUK92" s="888"/>
      <c r="VUL92" s="888"/>
      <c r="VUM92" s="888"/>
      <c r="VUN92" s="888"/>
      <c r="VUO92" s="888"/>
      <c r="VUP92" s="888"/>
      <c r="VUQ92" s="888"/>
      <c r="VUR92" s="888"/>
      <c r="VUS92" s="888"/>
      <c r="VUT92" s="888"/>
      <c r="VUU92" s="888"/>
      <c r="VUV92" s="888"/>
      <c r="VUW92" s="888"/>
      <c r="VUX92" s="888"/>
      <c r="VUY92" s="888"/>
      <c r="VUZ92" s="888"/>
      <c r="VVA92" s="888"/>
      <c r="VVB92" s="888"/>
      <c r="VVC92" s="888"/>
      <c r="VVD92" s="888"/>
      <c r="VVE92" s="888"/>
      <c r="VVF92" s="888"/>
      <c r="VVG92" s="888"/>
      <c r="VVH92" s="888"/>
      <c r="VVI92" s="888"/>
      <c r="VVJ92" s="888"/>
      <c r="VVK92" s="888"/>
      <c r="VVL92" s="888"/>
      <c r="VVM92" s="888"/>
      <c r="VVN92" s="888"/>
      <c r="VVO92" s="888"/>
      <c r="VVP92" s="888"/>
      <c r="VVQ92" s="888"/>
      <c r="VVR92" s="888"/>
      <c r="VVS92" s="888"/>
      <c r="VVT92" s="888"/>
      <c r="VVU92" s="888"/>
      <c r="VVV92" s="888"/>
      <c r="VVW92" s="888"/>
      <c r="VVX92" s="888"/>
      <c r="VVY92" s="888"/>
      <c r="VVZ92" s="888"/>
      <c r="VWA92" s="888"/>
      <c r="VWB92" s="888"/>
      <c r="VWC92" s="888"/>
      <c r="VWD92" s="888"/>
      <c r="VWE92" s="888"/>
      <c r="VWF92" s="888"/>
      <c r="VWG92" s="888"/>
      <c r="VWH92" s="888"/>
      <c r="VWI92" s="888"/>
      <c r="VWJ92" s="888"/>
      <c r="VWK92" s="888"/>
      <c r="VWL92" s="888"/>
      <c r="VWM92" s="888"/>
      <c r="VWN92" s="888"/>
      <c r="VWO92" s="888"/>
      <c r="VWP92" s="888"/>
      <c r="VWQ92" s="888"/>
      <c r="VWR92" s="888"/>
      <c r="VWS92" s="888"/>
      <c r="VWT92" s="888"/>
      <c r="VWU92" s="888"/>
      <c r="VWV92" s="888"/>
      <c r="VWW92" s="888"/>
      <c r="VWX92" s="888"/>
      <c r="VWY92" s="888"/>
      <c r="VWZ92" s="888"/>
      <c r="VXA92" s="888"/>
      <c r="VXB92" s="888"/>
      <c r="VXC92" s="888"/>
      <c r="VXD92" s="888"/>
      <c r="VXE92" s="888"/>
      <c r="VXF92" s="888"/>
      <c r="VXG92" s="888"/>
      <c r="VXH92" s="888"/>
      <c r="VXI92" s="888"/>
      <c r="VXJ92" s="888"/>
      <c r="VXK92" s="888"/>
      <c r="VXL92" s="888"/>
      <c r="VXM92" s="888"/>
      <c r="VXN92" s="888"/>
      <c r="VXO92" s="888"/>
      <c r="VXP92" s="888"/>
      <c r="VXQ92" s="888"/>
      <c r="VXR92" s="888"/>
      <c r="VXS92" s="888"/>
      <c r="VXT92" s="888"/>
      <c r="VXU92" s="888"/>
      <c r="VXV92" s="888"/>
      <c r="VXW92" s="888"/>
      <c r="VXX92" s="888"/>
      <c r="VXY92" s="888"/>
      <c r="VXZ92" s="888"/>
      <c r="VYA92" s="888"/>
      <c r="VYB92" s="888"/>
      <c r="VYC92" s="888"/>
      <c r="VYD92" s="888"/>
      <c r="VYE92" s="888"/>
      <c r="VYF92" s="888"/>
      <c r="VYG92" s="888"/>
      <c r="VYH92" s="888"/>
      <c r="VYI92" s="888"/>
      <c r="VYJ92" s="888"/>
      <c r="VYK92" s="888"/>
      <c r="VYL92" s="888"/>
      <c r="VYM92" s="888"/>
      <c r="VYN92" s="888"/>
      <c r="VYO92" s="888"/>
      <c r="VYP92" s="888"/>
      <c r="VYQ92" s="888"/>
      <c r="VYR92" s="888"/>
      <c r="VYS92" s="888"/>
      <c r="VYT92" s="888"/>
      <c r="VYU92" s="888"/>
      <c r="VYV92" s="888"/>
      <c r="VYW92" s="888"/>
      <c r="VYX92" s="888"/>
      <c r="VYY92" s="888"/>
      <c r="VYZ92" s="888"/>
      <c r="VZA92" s="888"/>
      <c r="VZB92" s="888"/>
      <c r="VZC92" s="888"/>
      <c r="VZD92" s="888"/>
      <c r="VZE92" s="888"/>
      <c r="VZF92" s="888"/>
      <c r="VZG92" s="888"/>
      <c r="VZH92" s="888"/>
      <c r="VZI92" s="888"/>
      <c r="VZJ92" s="888"/>
      <c r="VZK92" s="888"/>
      <c r="VZL92" s="888"/>
      <c r="VZM92" s="888"/>
      <c r="VZN92" s="888"/>
      <c r="VZO92" s="888"/>
      <c r="VZP92" s="888"/>
      <c r="VZQ92" s="888"/>
      <c r="VZR92" s="888"/>
      <c r="VZS92" s="888"/>
      <c r="VZT92" s="888"/>
      <c r="VZU92" s="888"/>
      <c r="VZV92" s="888"/>
      <c r="VZW92" s="888"/>
      <c r="VZX92" s="888"/>
      <c r="VZY92" s="888"/>
      <c r="VZZ92" s="888"/>
      <c r="WAA92" s="888"/>
      <c r="WAB92" s="888"/>
      <c r="WAC92" s="888"/>
      <c r="WAD92" s="888"/>
      <c r="WAE92" s="888"/>
      <c r="WAF92" s="888"/>
      <c r="WAG92" s="888"/>
      <c r="WAH92" s="888"/>
      <c r="WAI92" s="888"/>
      <c r="WAJ92" s="888"/>
      <c r="WAK92" s="888"/>
      <c r="WAL92" s="888"/>
      <c r="WAM92" s="888"/>
      <c r="WAN92" s="888"/>
      <c r="WAO92" s="888"/>
      <c r="WAP92" s="888"/>
      <c r="WAQ92" s="888"/>
      <c r="WAR92" s="888"/>
      <c r="WAS92" s="888"/>
      <c r="WAT92" s="888"/>
      <c r="WAU92" s="888"/>
      <c r="WAV92" s="888"/>
      <c r="WAW92" s="888"/>
      <c r="WAX92" s="888"/>
      <c r="WAY92" s="888"/>
      <c r="WAZ92" s="888"/>
      <c r="WBA92" s="888"/>
      <c r="WBB92" s="888"/>
      <c r="WBC92" s="888"/>
      <c r="WBD92" s="888"/>
      <c r="WBE92" s="888"/>
      <c r="WBF92" s="888"/>
      <c r="WBG92" s="888"/>
      <c r="WBH92" s="888"/>
      <c r="WBI92" s="888"/>
      <c r="WBJ92" s="888"/>
      <c r="WBK92" s="888"/>
      <c r="WBL92" s="888"/>
      <c r="WBM92" s="888"/>
      <c r="WBN92" s="888"/>
      <c r="WBO92" s="888"/>
      <c r="WBP92" s="888"/>
      <c r="WBQ92" s="888"/>
      <c r="WBR92" s="888"/>
      <c r="WBS92" s="888"/>
      <c r="WBT92" s="888"/>
      <c r="WBU92" s="888"/>
      <c r="WBV92" s="888"/>
      <c r="WBW92" s="888"/>
      <c r="WBX92" s="888"/>
      <c r="WBY92" s="888"/>
      <c r="WBZ92" s="888"/>
      <c r="WCA92" s="888"/>
      <c r="WCB92" s="888"/>
      <c r="WCC92" s="888"/>
      <c r="WCD92" s="888"/>
      <c r="WCE92" s="888"/>
      <c r="WCF92" s="888"/>
      <c r="WCG92" s="888"/>
      <c r="WCH92" s="888"/>
      <c r="WCI92" s="888"/>
      <c r="WCJ92" s="888"/>
      <c r="WCK92" s="888"/>
      <c r="WCL92" s="888"/>
      <c r="WCM92" s="888"/>
      <c r="WCN92" s="888"/>
      <c r="WCO92" s="888"/>
      <c r="WCP92" s="888"/>
      <c r="WCQ92" s="888"/>
      <c r="WCR92" s="888"/>
      <c r="WCS92" s="888"/>
      <c r="WCT92" s="888"/>
      <c r="WCU92" s="888"/>
      <c r="WCV92" s="888"/>
      <c r="WCW92" s="888"/>
      <c r="WCX92" s="888"/>
      <c r="WCY92" s="888"/>
      <c r="WCZ92" s="888"/>
      <c r="WDA92" s="888"/>
      <c r="WDB92" s="888"/>
      <c r="WDC92" s="888"/>
      <c r="WDD92" s="888"/>
      <c r="WDE92" s="888"/>
      <c r="WDF92" s="888"/>
      <c r="WDG92" s="888"/>
      <c r="WDH92" s="888"/>
      <c r="WDI92" s="888"/>
      <c r="WDJ92" s="888"/>
      <c r="WDK92" s="888"/>
      <c r="WDL92" s="888"/>
      <c r="WDM92" s="888"/>
      <c r="WDN92" s="888"/>
      <c r="WDO92" s="888"/>
      <c r="WDP92" s="888"/>
      <c r="WDQ92" s="888"/>
      <c r="WDR92" s="888"/>
      <c r="WDS92" s="888"/>
      <c r="WDT92" s="888"/>
      <c r="WDU92" s="888"/>
      <c r="WDV92" s="888"/>
      <c r="WDW92" s="888"/>
      <c r="WDX92" s="888"/>
      <c r="WDY92" s="888"/>
      <c r="WDZ92" s="888"/>
      <c r="WEA92" s="888"/>
      <c r="WEB92" s="888"/>
      <c r="WEC92" s="888"/>
      <c r="WED92" s="888"/>
      <c r="WEE92" s="888"/>
      <c r="WEF92" s="888"/>
      <c r="WEG92" s="888"/>
      <c r="WEH92" s="888"/>
      <c r="WEI92" s="888"/>
      <c r="WEJ92" s="888"/>
      <c r="WEK92" s="888"/>
      <c r="WEL92" s="888"/>
      <c r="WEM92" s="888"/>
      <c r="WEN92" s="888"/>
      <c r="WEO92" s="888"/>
      <c r="WEP92" s="888"/>
      <c r="WEQ92" s="888"/>
      <c r="WER92" s="888"/>
      <c r="WES92" s="888"/>
      <c r="WET92" s="888"/>
      <c r="WEU92" s="888"/>
      <c r="WEV92" s="888"/>
      <c r="WEW92" s="888"/>
      <c r="WEX92" s="888"/>
      <c r="WEY92" s="888"/>
      <c r="WEZ92" s="888"/>
      <c r="WFA92" s="888"/>
      <c r="WFB92" s="888"/>
      <c r="WFC92" s="888"/>
      <c r="WFD92" s="888"/>
      <c r="WFE92" s="888"/>
      <c r="WFF92" s="888"/>
      <c r="WFG92" s="888"/>
      <c r="WFH92" s="888"/>
      <c r="WFI92" s="888"/>
      <c r="WFJ92" s="888"/>
      <c r="WFK92" s="888"/>
      <c r="WFL92" s="888"/>
      <c r="WFM92" s="888"/>
      <c r="WFN92" s="888"/>
      <c r="WFO92" s="888"/>
      <c r="WFP92" s="888"/>
      <c r="WFQ92" s="888"/>
      <c r="WFR92" s="888"/>
      <c r="WFS92" s="888"/>
      <c r="WFT92" s="888"/>
      <c r="WFU92" s="888"/>
      <c r="WFV92" s="888"/>
      <c r="WFW92" s="888"/>
      <c r="WFX92" s="888"/>
      <c r="WFY92" s="888"/>
      <c r="WFZ92" s="888"/>
      <c r="WGA92" s="888"/>
      <c r="WGB92" s="888"/>
      <c r="WGC92" s="888"/>
      <c r="WGD92" s="888"/>
      <c r="WGE92" s="888"/>
      <c r="WGF92" s="888"/>
      <c r="WGG92" s="888"/>
      <c r="WGH92" s="888"/>
      <c r="WGI92" s="888"/>
      <c r="WGJ92" s="888"/>
      <c r="WGK92" s="888"/>
      <c r="WGL92" s="888"/>
      <c r="WGM92" s="888"/>
      <c r="WGN92" s="888"/>
      <c r="WGO92" s="888"/>
      <c r="WGP92" s="888"/>
      <c r="WGQ92" s="888"/>
      <c r="WGR92" s="888"/>
      <c r="WGS92" s="888"/>
      <c r="WGT92" s="888"/>
      <c r="WGU92" s="888"/>
      <c r="WGV92" s="888"/>
      <c r="WGW92" s="888"/>
      <c r="WGX92" s="888"/>
      <c r="WGY92" s="888"/>
      <c r="WGZ92" s="888"/>
      <c r="WHA92" s="888"/>
      <c r="WHB92" s="888"/>
      <c r="WHC92" s="888"/>
      <c r="WHD92" s="888"/>
      <c r="WHE92" s="888"/>
      <c r="WHF92" s="888"/>
      <c r="WHG92" s="888"/>
      <c r="WHH92" s="888"/>
      <c r="WHI92" s="888"/>
      <c r="WHJ92" s="888"/>
      <c r="WHK92" s="888"/>
      <c r="WHL92" s="888"/>
      <c r="WHM92" s="888"/>
      <c r="WHN92" s="888"/>
      <c r="WHO92" s="888"/>
      <c r="WHP92" s="888"/>
      <c r="WHQ92" s="888"/>
      <c r="WHR92" s="888"/>
      <c r="WHS92" s="888"/>
      <c r="WHT92" s="888"/>
      <c r="WHU92" s="888"/>
      <c r="WHV92" s="888"/>
      <c r="WHW92" s="888"/>
      <c r="WHX92" s="888"/>
      <c r="WHY92" s="888"/>
      <c r="WHZ92" s="888"/>
      <c r="WIA92" s="888"/>
      <c r="WIB92" s="888"/>
      <c r="WIC92" s="888"/>
      <c r="WID92" s="888"/>
      <c r="WIE92" s="888"/>
      <c r="WIF92" s="888"/>
      <c r="WIG92" s="888"/>
      <c r="WIH92" s="888"/>
      <c r="WII92" s="888"/>
      <c r="WIJ92" s="888"/>
      <c r="WIK92" s="888"/>
      <c r="WIL92" s="888"/>
      <c r="WIM92" s="888"/>
      <c r="WIN92" s="888"/>
      <c r="WIO92" s="888"/>
      <c r="WIP92" s="888"/>
      <c r="WIQ92" s="888"/>
      <c r="WIR92" s="888"/>
      <c r="WIS92" s="888"/>
      <c r="WIT92" s="888"/>
      <c r="WIU92" s="888"/>
      <c r="WIV92" s="888"/>
      <c r="WIW92" s="888"/>
      <c r="WIX92" s="888"/>
      <c r="WIY92" s="888"/>
      <c r="WIZ92" s="888"/>
      <c r="WJA92" s="888"/>
      <c r="WJB92" s="888"/>
      <c r="WJC92" s="888"/>
      <c r="WJD92" s="888"/>
      <c r="WJE92" s="888"/>
      <c r="WJF92" s="888"/>
      <c r="WJG92" s="888"/>
      <c r="WJH92" s="888"/>
      <c r="WJI92" s="888"/>
      <c r="WJJ92" s="888"/>
      <c r="WJK92" s="888"/>
      <c r="WJL92" s="888"/>
      <c r="WJM92" s="888"/>
      <c r="WJN92" s="888"/>
      <c r="WJO92" s="888"/>
      <c r="WJP92" s="888"/>
      <c r="WJQ92" s="888"/>
      <c r="WJR92" s="888"/>
      <c r="WJS92" s="888"/>
      <c r="WJT92" s="888"/>
      <c r="WJU92" s="888"/>
      <c r="WJV92" s="888"/>
      <c r="WJW92" s="888"/>
      <c r="WJX92" s="888"/>
      <c r="WJY92" s="888"/>
      <c r="WJZ92" s="888"/>
      <c r="WKA92" s="888"/>
      <c r="WKB92" s="888"/>
      <c r="WKC92" s="888"/>
      <c r="WKD92" s="888"/>
      <c r="WKE92" s="888"/>
      <c r="WKF92" s="888"/>
      <c r="WKG92" s="888"/>
      <c r="WKH92" s="888"/>
      <c r="WKI92" s="888"/>
      <c r="WKJ92" s="888"/>
      <c r="WKK92" s="888"/>
      <c r="WKL92" s="888"/>
      <c r="WKM92" s="888"/>
      <c r="WKN92" s="888"/>
      <c r="WKO92" s="888"/>
      <c r="WKP92" s="888"/>
      <c r="WKQ92" s="888"/>
      <c r="WKR92" s="888"/>
      <c r="WKS92" s="888"/>
      <c r="WKT92" s="888"/>
      <c r="WKU92" s="888"/>
      <c r="WKV92" s="888"/>
      <c r="WKW92" s="888"/>
      <c r="WKX92" s="888"/>
      <c r="WKY92" s="888"/>
      <c r="WKZ92" s="888"/>
      <c r="WLA92" s="888"/>
      <c r="WLB92" s="888"/>
      <c r="WLC92" s="888"/>
      <c r="WLD92" s="888"/>
      <c r="WLE92" s="888"/>
      <c r="WLF92" s="888"/>
      <c r="WLG92" s="888"/>
      <c r="WLH92" s="888"/>
      <c r="WLI92" s="888"/>
      <c r="WLJ92" s="888"/>
      <c r="WLK92" s="888"/>
      <c r="WLL92" s="888"/>
      <c r="WLM92" s="888"/>
      <c r="WLN92" s="888"/>
      <c r="WLO92" s="888"/>
      <c r="WLP92" s="888"/>
      <c r="WLQ92" s="888"/>
      <c r="WLR92" s="888"/>
      <c r="WLS92" s="888"/>
      <c r="WLT92" s="888"/>
      <c r="WLU92" s="888"/>
      <c r="WLV92" s="888"/>
      <c r="WLW92" s="888"/>
      <c r="WLX92" s="888"/>
      <c r="WLY92" s="888"/>
      <c r="WLZ92" s="888"/>
      <c r="WMA92" s="888"/>
      <c r="WMB92" s="888"/>
      <c r="WMC92" s="888"/>
      <c r="WMD92" s="888"/>
      <c r="WME92" s="888"/>
      <c r="WMF92" s="888"/>
      <c r="WMG92" s="888"/>
      <c r="WMH92" s="888"/>
      <c r="WMI92" s="888"/>
      <c r="WMJ92" s="888"/>
      <c r="WMK92" s="888"/>
      <c r="WML92" s="888"/>
      <c r="WMM92" s="888"/>
      <c r="WMN92" s="888"/>
      <c r="WMO92" s="888"/>
      <c r="WMP92" s="888"/>
      <c r="WMQ92" s="888"/>
      <c r="WMR92" s="888"/>
      <c r="WMS92" s="888"/>
      <c r="WMT92" s="888"/>
      <c r="WMU92" s="888"/>
      <c r="WMV92" s="888"/>
      <c r="WMW92" s="888"/>
      <c r="WMX92" s="888"/>
      <c r="WMY92" s="888"/>
      <c r="WMZ92" s="888"/>
      <c r="WNA92" s="888"/>
      <c r="WNB92" s="888"/>
      <c r="WNC92" s="888"/>
      <c r="WND92" s="888"/>
      <c r="WNE92" s="888"/>
      <c r="WNF92" s="888"/>
      <c r="WNG92" s="888"/>
      <c r="WNH92" s="888"/>
      <c r="WNI92" s="888"/>
      <c r="WNJ92" s="888"/>
      <c r="WNK92" s="888"/>
      <c r="WNL92" s="888"/>
      <c r="WNM92" s="888"/>
      <c r="WNN92" s="888"/>
      <c r="WNO92" s="888"/>
      <c r="WNP92" s="888"/>
      <c r="WNQ92" s="888"/>
      <c r="WNR92" s="888"/>
      <c r="WNS92" s="888"/>
      <c r="WNT92" s="888"/>
      <c r="WNU92" s="888"/>
      <c r="WNV92" s="888"/>
      <c r="WNW92" s="888"/>
      <c r="WNX92" s="888"/>
      <c r="WNY92" s="888"/>
      <c r="WNZ92" s="888"/>
      <c r="WOA92" s="888"/>
      <c r="WOB92" s="888"/>
      <c r="WOC92" s="888"/>
      <c r="WOD92" s="888"/>
      <c r="WOE92" s="888"/>
      <c r="WOF92" s="888"/>
      <c r="WOG92" s="888"/>
      <c r="WOH92" s="888"/>
      <c r="WOI92" s="888"/>
      <c r="WOJ92" s="888"/>
      <c r="WOK92" s="888"/>
      <c r="WOL92" s="888"/>
      <c r="WOM92" s="888"/>
      <c r="WON92" s="888"/>
      <c r="WOO92" s="888"/>
      <c r="WOP92" s="888"/>
      <c r="WOQ92" s="888"/>
      <c r="WOR92" s="888"/>
      <c r="WOS92" s="888"/>
      <c r="WOT92" s="888"/>
      <c r="WOU92" s="888"/>
      <c r="WOV92" s="888"/>
      <c r="WOW92" s="888"/>
      <c r="WOX92" s="888"/>
      <c r="WOY92" s="888"/>
      <c r="WOZ92" s="888"/>
      <c r="WPA92" s="888"/>
      <c r="WPB92" s="888"/>
      <c r="WPC92" s="888"/>
      <c r="WPD92" s="888"/>
      <c r="WPE92" s="888"/>
      <c r="WPF92" s="888"/>
      <c r="WPG92" s="888"/>
      <c r="WPH92" s="888"/>
      <c r="WPI92" s="888"/>
      <c r="WPJ92" s="888"/>
      <c r="WPK92" s="888"/>
      <c r="WPL92" s="888"/>
      <c r="WPM92" s="888"/>
      <c r="WPN92" s="888"/>
      <c r="WPO92" s="888"/>
      <c r="WPP92" s="888"/>
      <c r="WPQ92" s="888"/>
      <c r="WPR92" s="888"/>
      <c r="WPS92" s="888"/>
      <c r="WPT92" s="888"/>
      <c r="WPU92" s="888"/>
      <c r="WPV92" s="888"/>
      <c r="WPW92" s="888"/>
      <c r="WPX92" s="888"/>
      <c r="WPY92" s="888"/>
      <c r="WPZ92" s="888"/>
      <c r="WQA92" s="888"/>
      <c r="WQB92" s="888"/>
      <c r="WQC92" s="888"/>
      <c r="WQD92" s="888"/>
      <c r="WQE92" s="888"/>
      <c r="WQF92" s="888"/>
      <c r="WQG92" s="888"/>
      <c r="WQH92" s="888"/>
      <c r="WQI92" s="888"/>
      <c r="WQJ92" s="888"/>
      <c r="WQK92" s="888"/>
      <c r="WQL92" s="888"/>
      <c r="WQM92" s="888"/>
      <c r="WQN92" s="888"/>
      <c r="WQO92" s="888"/>
      <c r="WQP92" s="888"/>
      <c r="WQQ92" s="888"/>
      <c r="WQR92" s="888"/>
      <c r="WQS92" s="888"/>
      <c r="WQT92" s="888"/>
      <c r="WQU92" s="888"/>
      <c r="WQV92" s="888"/>
      <c r="WQW92" s="888"/>
      <c r="WQX92" s="888"/>
      <c r="WQY92" s="888"/>
      <c r="WQZ92" s="888"/>
      <c r="WRA92" s="888"/>
      <c r="WRB92" s="888"/>
      <c r="WRC92" s="888"/>
      <c r="WRD92" s="888"/>
      <c r="WRE92" s="888"/>
      <c r="WRF92" s="888"/>
      <c r="WRG92" s="888"/>
      <c r="WRH92" s="888"/>
      <c r="WRI92" s="888"/>
      <c r="WRJ92" s="888"/>
      <c r="WRK92" s="888"/>
      <c r="WRL92" s="888"/>
      <c r="WRM92" s="888"/>
      <c r="WRN92" s="888"/>
      <c r="WRO92" s="888"/>
      <c r="WRP92" s="888"/>
      <c r="WRQ92" s="888"/>
      <c r="WRR92" s="888"/>
      <c r="WRS92" s="888"/>
      <c r="WRT92" s="888"/>
      <c r="WRU92" s="888"/>
      <c r="WRV92" s="888"/>
      <c r="WRW92" s="888"/>
      <c r="WRX92" s="888"/>
      <c r="WRY92" s="888"/>
      <c r="WRZ92" s="888"/>
      <c r="WSA92" s="888"/>
      <c r="WSB92" s="888"/>
      <c r="WSC92" s="888"/>
      <c r="WSD92" s="888"/>
      <c r="WSE92" s="888"/>
      <c r="WSF92" s="888"/>
      <c r="WSG92" s="888"/>
      <c r="WSH92" s="888"/>
      <c r="WSI92" s="888"/>
      <c r="WSJ92" s="888"/>
      <c r="WSK92" s="888"/>
      <c r="WSL92" s="888"/>
      <c r="WSM92" s="888"/>
      <c r="WSN92" s="888"/>
      <c r="WSO92" s="888"/>
      <c r="WSP92" s="888"/>
      <c r="WSQ92" s="888"/>
      <c r="WSR92" s="888"/>
      <c r="WSS92" s="888"/>
      <c r="WST92" s="888"/>
      <c r="WSU92" s="888"/>
      <c r="WSV92" s="888"/>
      <c r="WSW92" s="888"/>
      <c r="WSX92" s="888"/>
      <c r="WSY92" s="888"/>
      <c r="WSZ92" s="888"/>
      <c r="WTA92" s="888"/>
      <c r="WTB92" s="888"/>
      <c r="WTC92" s="888"/>
      <c r="WTD92" s="888"/>
      <c r="WTE92" s="888"/>
      <c r="WTF92" s="888"/>
      <c r="WTG92" s="888"/>
      <c r="WTH92" s="888"/>
      <c r="WTI92" s="888"/>
      <c r="WTJ92" s="888"/>
      <c r="WTK92" s="888"/>
      <c r="WTL92" s="888"/>
      <c r="WTM92" s="888"/>
      <c r="WTN92" s="888"/>
      <c r="WTO92" s="888"/>
      <c r="WTP92" s="888"/>
      <c r="WTQ92" s="888"/>
      <c r="WTR92" s="888"/>
      <c r="WTS92" s="888"/>
      <c r="WTT92" s="888"/>
      <c r="WTU92" s="888"/>
      <c r="WTV92" s="888"/>
      <c r="WTW92" s="888"/>
      <c r="WTX92" s="888"/>
      <c r="WTY92" s="888"/>
      <c r="WTZ92" s="888"/>
      <c r="WUA92" s="888"/>
      <c r="WUB92" s="888"/>
      <c r="WUC92" s="888"/>
      <c r="WUD92" s="888"/>
      <c r="WUE92" s="888"/>
      <c r="WUF92" s="888"/>
      <c r="WUG92" s="888"/>
      <c r="WUH92" s="888"/>
      <c r="WUI92" s="888"/>
      <c r="WUJ92" s="888"/>
      <c r="WUK92" s="888"/>
      <c r="WUL92" s="888"/>
      <c r="WUM92" s="888"/>
      <c r="WUN92" s="888"/>
      <c r="WUO92" s="888"/>
      <c r="WUP92" s="888"/>
      <c r="WUQ92" s="888"/>
      <c r="WUR92" s="888"/>
      <c r="WUS92" s="888"/>
      <c r="WUT92" s="888"/>
      <c r="WUU92" s="888"/>
      <c r="WUV92" s="888"/>
      <c r="WUW92" s="888"/>
      <c r="WUX92" s="888"/>
      <c r="WUY92" s="888"/>
      <c r="WUZ92" s="888"/>
      <c r="WVA92" s="888"/>
      <c r="WVB92" s="888"/>
      <c r="WVC92" s="888"/>
      <c r="WVD92" s="888"/>
      <c r="WVE92" s="888"/>
      <c r="WVF92" s="888"/>
      <c r="WVG92" s="888"/>
      <c r="WVH92" s="888"/>
      <c r="WVI92" s="888"/>
      <c r="WVJ92" s="888"/>
      <c r="WVK92" s="888"/>
      <c r="WVL92" s="888"/>
      <c r="WVM92" s="888"/>
      <c r="WVN92" s="888"/>
      <c r="WVO92" s="888"/>
      <c r="WVP92" s="888"/>
      <c r="WVQ92" s="888"/>
      <c r="WVR92" s="888"/>
      <c r="WVS92" s="888"/>
      <c r="WVT92" s="888"/>
      <c r="WVU92" s="888"/>
      <c r="WVV92" s="888"/>
      <c r="WVW92" s="888"/>
      <c r="WVX92" s="888"/>
      <c r="WVY92" s="888"/>
      <c r="WVZ92" s="888"/>
      <c r="WWA92" s="888"/>
      <c r="WWB92" s="888"/>
      <c r="WWC92" s="888"/>
      <c r="WWD92" s="888"/>
      <c r="WWE92" s="888"/>
      <c r="WWF92" s="888"/>
      <c r="WWG92" s="888"/>
      <c r="WWH92" s="888"/>
      <c r="WWI92" s="888"/>
      <c r="WWJ92" s="888"/>
      <c r="WWK92" s="888"/>
      <c r="WWL92" s="888"/>
      <c r="WWM92" s="888"/>
      <c r="WWN92" s="888"/>
      <c r="WWO92" s="888"/>
      <c r="WWP92" s="888"/>
      <c r="WWQ92" s="888"/>
      <c r="WWR92" s="888"/>
      <c r="WWS92" s="888"/>
      <c r="WWT92" s="888"/>
      <c r="WWU92" s="888"/>
      <c r="WWV92" s="888"/>
      <c r="WWW92" s="888"/>
      <c r="WWX92" s="888"/>
      <c r="WWY92" s="888"/>
      <c r="WWZ92" s="888"/>
      <c r="WXA92" s="888"/>
      <c r="WXB92" s="888"/>
      <c r="WXC92" s="888"/>
      <c r="WXD92" s="888"/>
      <c r="WXE92" s="888"/>
      <c r="WXF92" s="888"/>
      <c r="WXG92" s="888"/>
      <c r="WXH92" s="888"/>
      <c r="WXI92" s="888"/>
      <c r="WXJ92" s="888"/>
      <c r="WXK92" s="888"/>
      <c r="WXL92" s="888"/>
      <c r="WXM92" s="888"/>
      <c r="WXN92" s="888"/>
      <c r="WXO92" s="888"/>
      <c r="WXP92" s="888"/>
      <c r="WXQ92" s="888"/>
      <c r="WXR92" s="888"/>
      <c r="WXS92" s="888"/>
      <c r="WXT92" s="888"/>
      <c r="WXU92" s="888"/>
      <c r="WXV92" s="888"/>
      <c r="WXW92" s="888"/>
      <c r="WXX92" s="888"/>
      <c r="WXY92" s="888"/>
      <c r="WXZ92" s="888"/>
      <c r="WYA92" s="888"/>
      <c r="WYB92" s="888"/>
      <c r="WYC92" s="888"/>
      <c r="WYD92" s="888"/>
      <c r="WYE92" s="888"/>
      <c r="WYF92" s="888"/>
      <c r="WYG92" s="888"/>
      <c r="WYH92" s="888"/>
      <c r="WYI92" s="888"/>
      <c r="WYJ92" s="888"/>
      <c r="WYK92" s="888"/>
      <c r="WYL92" s="888"/>
      <c r="WYM92" s="888"/>
      <c r="WYN92" s="888"/>
      <c r="WYO92" s="888"/>
      <c r="WYP92" s="888"/>
      <c r="WYQ92" s="888"/>
      <c r="WYR92" s="888"/>
      <c r="WYS92" s="888"/>
      <c r="WYT92" s="888"/>
      <c r="WYU92" s="888"/>
      <c r="WYV92" s="888"/>
      <c r="WYW92" s="888"/>
      <c r="WYX92" s="888"/>
      <c r="WYY92" s="888"/>
      <c r="WYZ92" s="888"/>
      <c r="WZA92" s="888"/>
      <c r="WZB92" s="888"/>
      <c r="WZC92" s="888"/>
      <c r="WZD92" s="888"/>
      <c r="WZE92" s="888"/>
      <c r="WZF92" s="888"/>
      <c r="WZG92" s="888"/>
      <c r="WZH92" s="888"/>
      <c r="WZI92" s="888"/>
      <c r="WZJ92" s="888"/>
      <c r="WZK92" s="888"/>
      <c r="WZL92" s="888"/>
      <c r="WZM92" s="888"/>
      <c r="WZN92" s="888"/>
      <c r="WZO92" s="888"/>
      <c r="WZP92" s="888"/>
      <c r="WZQ92" s="888"/>
      <c r="WZR92" s="888"/>
      <c r="WZS92" s="888"/>
      <c r="WZT92" s="888"/>
      <c r="WZU92" s="888"/>
      <c r="WZV92" s="888"/>
      <c r="WZW92" s="888"/>
      <c r="WZX92" s="888"/>
      <c r="WZY92" s="888"/>
      <c r="WZZ92" s="888"/>
      <c r="XAA92" s="888"/>
      <c r="XAB92" s="888"/>
      <c r="XAC92" s="888"/>
      <c r="XAD92" s="888"/>
      <c r="XAE92" s="888"/>
      <c r="XAF92" s="888"/>
      <c r="XAG92" s="888"/>
      <c r="XAH92" s="888"/>
      <c r="XAI92" s="888"/>
      <c r="XAJ92" s="888"/>
      <c r="XAK92" s="888"/>
      <c r="XAL92" s="888"/>
      <c r="XAM92" s="888"/>
      <c r="XAN92" s="888"/>
      <c r="XAO92" s="888"/>
      <c r="XAP92" s="888"/>
      <c r="XAQ92" s="888"/>
      <c r="XAR92" s="888"/>
      <c r="XAS92" s="888"/>
      <c r="XAT92" s="888"/>
      <c r="XAU92" s="888"/>
      <c r="XAV92" s="888"/>
      <c r="XAW92" s="888"/>
      <c r="XAX92" s="888"/>
      <c r="XAY92" s="888"/>
      <c r="XAZ92" s="888"/>
      <c r="XBA92" s="888"/>
      <c r="XBB92" s="888"/>
      <c r="XBC92" s="888"/>
      <c r="XBD92" s="888"/>
      <c r="XBE92" s="888"/>
      <c r="XBF92" s="888"/>
      <c r="XBG92" s="888"/>
      <c r="XBH92" s="888"/>
      <c r="XBI92" s="888"/>
      <c r="XBJ92" s="888"/>
      <c r="XBK92" s="888"/>
      <c r="XBL92" s="888"/>
      <c r="XBM92" s="888"/>
      <c r="XBN92" s="888"/>
      <c r="XBO92" s="888"/>
      <c r="XBP92" s="888"/>
      <c r="XBQ92" s="888"/>
      <c r="XBR92" s="888"/>
      <c r="XBS92" s="888"/>
      <c r="XBT92" s="888"/>
      <c r="XBU92" s="888"/>
      <c r="XBV92" s="888"/>
      <c r="XBW92" s="888"/>
      <c r="XBX92" s="888"/>
      <c r="XBY92" s="888"/>
      <c r="XBZ92" s="888"/>
      <c r="XCA92" s="888"/>
      <c r="XCB92" s="888"/>
      <c r="XCC92" s="888"/>
      <c r="XCD92" s="888"/>
      <c r="XCE92" s="888"/>
      <c r="XCF92" s="888"/>
      <c r="XCG92" s="888"/>
      <c r="XCH92" s="888"/>
      <c r="XCI92" s="888"/>
      <c r="XCJ92" s="888"/>
      <c r="XCK92" s="888"/>
      <c r="XCL92" s="888"/>
      <c r="XCM92" s="888"/>
      <c r="XCN92" s="888"/>
      <c r="XCO92" s="888"/>
      <c r="XCP92" s="888"/>
      <c r="XCQ92" s="888"/>
      <c r="XCR92" s="888"/>
      <c r="XCS92" s="888"/>
      <c r="XCT92" s="888"/>
      <c r="XCU92" s="888"/>
      <c r="XCV92" s="888"/>
      <c r="XCW92" s="888"/>
      <c r="XCX92" s="888"/>
      <c r="XCY92" s="888"/>
      <c r="XCZ92" s="888"/>
      <c r="XDA92" s="888"/>
      <c r="XDB92" s="888"/>
      <c r="XDC92" s="888"/>
      <c r="XDD92" s="888"/>
      <c r="XDE92" s="888"/>
      <c r="XDF92" s="888"/>
      <c r="XDG92" s="888"/>
      <c r="XDH92" s="888"/>
      <c r="XDI92" s="888"/>
      <c r="XDJ92" s="888"/>
      <c r="XDK92" s="888"/>
      <c r="XDL92" s="888"/>
      <c r="XDM92" s="888"/>
      <c r="XDN92" s="888"/>
      <c r="XDO92" s="888"/>
      <c r="XDP92" s="888"/>
      <c r="XDQ92" s="888"/>
      <c r="XDR92" s="888"/>
      <c r="XDS92" s="888"/>
      <c r="XDT92" s="888"/>
      <c r="XDU92" s="888"/>
      <c r="XDV92" s="888"/>
      <c r="XDW92" s="888"/>
      <c r="XDX92" s="888"/>
      <c r="XDY92" s="888"/>
      <c r="XDZ92" s="888"/>
      <c r="XEA92" s="888"/>
      <c r="XEB92" s="888"/>
      <c r="XEC92" s="888"/>
      <c r="XED92" s="888"/>
      <c r="XEE92" s="888"/>
      <c r="XEF92" s="888"/>
      <c r="XEG92" s="888"/>
      <c r="XEH92" s="888"/>
      <c r="XEI92" s="888"/>
      <c r="XEJ92" s="888"/>
      <c r="XEK92" s="888"/>
      <c r="XEL92" s="888"/>
      <c r="XEM92" s="888"/>
      <c r="XEN92" s="888"/>
      <c r="XEO92" s="888"/>
      <c r="XEP92" s="888"/>
      <c r="XEQ92" s="888"/>
      <c r="XER92" s="888"/>
      <c r="XES92" s="888"/>
      <c r="XET92" s="888"/>
      <c r="XEU92" s="888"/>
      <c r="XEV92" s="888"/>
      <c r="XEW92" s="888"/>
      <c r="XEX92" s="888"/>
      <c r="XEY92" s="888"/>
      <c r="XEZ92" s="888"/>
      <c r="XFA92" s="888"/>
      <c r="XFB92" s="888"/>
      <c r="XFC92" s="888"/>
      <c r="XFD92" s="888"/>
    </row>
    <row r="93" spans="4:16384" s="876" customFormat="1">
      <c r="D93" s="885"/>
      <c r="J93" s="885"/>
      <c r="K93" s="888"/>
      <c r="L93" s="888"/>
      <c r="M93" s="888"/>
      <c r="N93" s="888"/>
      <c r="O93" s="888"/>
      <c r="P93" s="888"/>
      <c r="Q93" s="888"/>
      <c r="R93" s="888"/>
      <c r="S93" s="888"/>
      <c r="T93" s="888"/>
      <c r="U93" s="888"/>
      <c r="V93" s="888"/>
      <c r="W93" s="888"/>
      <c r="X93" s="888"/>
      <c r="Y93" s="888"/>
      <c r="Z93" s="888"/>
      <c r="AA93" s="888"/>
      <c r="AB93" s="888"/>
      <c r="AC93" s="888"/>
      <c r="AD93" s="888"/>
      <c r="AE93" s="888"/>
      <c r="AF93" s="888"/>
      <c r="AG93" s="888"/>
      <c r="AH93" s="888"/>
      <c r="AI93" s="888"/>
      <c r="AJ93" s="888"/>
      <c r="AK93" s="888"/>
      <c r="AL93" s="888"/>
      <c r="AM93" s="888"/>
      <c r="AN93" s="888"/>
      <c r="AO93" s="888"/>
      <c r="AP93" s="888"/>
      <c r="AQ93" s="888"/>
      <c r="AR93" s="888"/>
      <c r="AS93" s="888"/>
      <c r="AT93" s="888"/>
      <c r="AU93" s="888"/>
      <c r="AV93" s="888"/>
      <c r="AW93" s="888"/>
      <c r="AX93" s="888"/>
      <c r="AY93" s="888"/>
      <c r="AZ93" s="888"/>
      <c r="BA93" s="888"/>
      <c r="BB93" s="888"/>
      <c r="BC93" s="888"/>
      <c r="BD93" s="888"/>
      <c r="BE93" s="888"/>
      <c r="BF93" s="888"/>
      <c r="BG93" s="888"/>
      <c r="BH93" s="888"/>
      <c r="BI93" s="888"/>
      <c r="BJ93" s="888"/>
      <c r="BK93" s="888"/>
      <c r="BL93" s="888"/>
      <c r="BM93" s="888"/>
      <c r="BN93" s="888"/>
      <c r="BO93" s="888"/>
      <c r="BP93" s="888"/>
      <c r="BQ93" s="888"/>
      <c r="BR93" s="888"/>
      <c r="BS93" s="888"/>
      <c r="BT93" s="888"/>
      <c r="BU93" s="888"/>
      <c r="BV93" s="888"/>
      <c r="BW93" s="888"/>
      <c r="BX93" s="888"/>
      <c r="BY93" s="888"/>
      <c r="BZ93" s="888"/>
      <c r="CA93" s="888"/>
      <c r="CB93" s="888"/>
      <c r="CC93" s="888"/>
      <c r="CD93" s="888"/>
      <c r="CE93" s="888"/>
      <c r="CF93" s="888"/>
      <c r="CG93" s="888"/>
      <c r="CH93" s="888"/>
      <c r="CI93" s="888"/>
      <c r="CJ93" s="888"/>
      <c r="CK93" s="888"/>
      <c r="CL93" s="888"/>
      <c r="CM93" s="888"/>
      <c r="CN93" s="888"/>
      <c r="CO93" s="888"/>
      <c r="CP93" s="888"/>
      <c r="CQ93" s="888"/>
      <c r="CR93" s="888"/>
      <c r="CS93" s="888"/>
      <c r="CT93" s="888"/>
      <c r="CU93" s="888"/>
      <c r="CV93" s="888"/>
      <c r="CW93" s="888"/>
      <c r="CX93" s="888"/>
      <c r="CY93" s="888"/>
      <c r="CZ93" s="888"/>
      <c r="DA93" s="888"/>
      <c r="DB93" s="888"/>
      <c r="DC93" s="888"/>
      <c r="DD93" s="888"/>
      <c r="DE93" s="888"/>
      <c r="DF93" s="888"/>
      <c r="DG93" s="888"/>
      <c r="DH93" s="888"/>
      <c r="DI93" s="888"/>
      <c r="DJ93" s="888"/>
      <c r="DK93" s="888"/>
      <c r="DL93" s="888"/>
      <c r="DM93" s="888"/>
      <c r="DN93" s="888"/>
      <c r="DO93" s="888"/>
      <c r="DP93" s="888"/>
      <c r="DQ93" s="888"/>
      <c r="DR93" s="888"/>
      <c r="DS93" s="888"/>
      <c r="DT93" s="888"/>
      <c r="DU93" s="888"/>
      <c r="DV93" s="888"/>
      <c r="DW93" s="888"/>
      <c r="DX93" s="888"/>
      <c r="DY93" s="888"/>
      <c r="DZ93" s="888"/>
      <c r="EA93" s="888"/>
      <c r="EB93" s="888"/>
      <c r="EC93" s="888"/>
      <c r="ED93" s="888"/>
      <c r="EE93" s="888"/>
      <c r="EF93" s="888"/>
      <c r="EG93" s="888"/>
      <c r="EH93" s="888"/>
      <c r="EI93" s="888"/>
      <c r="EJ93" s="888"/>
      <c r="EK93" s="888"/>
      <c r="EL93" s="888"/>
      <c r="EM93" s="888"/>
      <c r="EN93" s="888"/>
      <c r="EO93" s="888"/>
      <c r="EP93" s="888"/>
      <c r="EQ93" s="888"/>
      <c r="ER93" s="888"/>
      <c r="ES93" s="888"/>
      <c r="ET93" s="888"/>
      <c r="EU93" s="888"/>
      <c r="EV93" s="888"/>
      <c r="EW93" s="888"/>
      <c r="EX93" s="888"/>
      <c r="EY93" s="888"/>
      <c r="EZ93" s="888"/>
      <c r="FA93" s="888"/>
      <c r="FB93" s="888"/>
      <c r="FC93" s="888"/>
      <c r="FD93" s="888"/>
      <c r="FE93" s="888"/>
      <c r="FF93" s="888"/>
      <c r="FG93" s="888"/>
      <c r="FH93" s="888"/>
      <c r="FI93" s="888"/>
      <c r="FJ93" s="888"/>
      <c r="FK93" s="888"/>
      <c r="FL93" s="888"/>
      <c r="FM93" s="888"/>
      <c r="FN93" s="888"/>
      <c r="FO93" s="888"/>
      <c r="FP93" s="888"/>
      <c r="FQ93" s="888"/>
      <c r="FR93" s="888"/>
      <c r="FS93" s="888"/>
      <c r="FT93" s="888"/>
      <c r="FU93" s="888"/>
      <c r="FV93" s="888"/>
      <c r="FW93" s="888"/>
      <c r="FX93" s="888"/>
      <c r="FY93" s="888"/>
      <c r="FZ93" s="888"/>
      <c r="GA93" s="888"/>
      <c r="GB93" s="888"/>
      <c r="GC93" s="888"/>
      <c r="GD93" s="888"/>
      <c r="GE93" s="888"/>
      <c r="GF93" s="888"/>
      <c r="GG93" s="888"/>
      <c r="GH93" s="888"/>
      <c r="GI93" s="888"/>
      <c r="GJ93" s="888"/>
      <c r="GK93" s="888"/>
      <c r="GL93" s="888"/>
      <c r="GM93" s="888"/>
      <c r="GN93" s="888"/>
      <c r="GO93" s="888"/>
      <c r="GP93" s="888"/>
      <c r="GQ93" s="888"/>
      <c r="GR93" s="888"/>
      <c r="GS93" s="888"/>
      <c r="GT93" s="888"/>
      <c r="GU93" s="888"/>
      <c r="GV93" s="888"/>
      <c r="GW93" s="888"/>
      <c r="GX93" s="888"/>
      <c r="GY93" s="888"/>
      <c r="GZ93" s="888"/>
      <c r="HA93" s="888"/>
      <c r="HB93" s="888"/>
      <c r="HC93" s="888"/>
      <c r="HD93" s="888"/>
      <c r="HE93" s="888"/>
      <c r="HF93" s="888"/>
      <c r="HG93" s="888"/>
      <c r="HH93" s="888"/>
      <c r="HI93" s="888"/>
      <c r="HJ93" s="888"/>
      <c r="HK93" s="888"/>
      <c r="HL93" s="888"/>
      <c r="HM93" s="888"/>
      <c r="HN93" s="888"/>
      <c r="HO93" s="888"/>
      <c r="HP93" s="888"/>
      <c r="HQ93" s="888"/>
      <c r="HR93" s="888"/>
      <c r="HS93" s="888"/>
      <c r="HT93" s="888"/>
      <c r="HU93" s="888"/>
      <c r="HV93" s="888"/>
      <c r="HW93" s="888"/>
      <c r="HX93" s="888"/>
      <c r="HY93" s="888"/>
      <c r="HZ93" s="888"/>
      <c r="IA93" s="888"/>
      <c r="IB93" s="888"/>
      <c r="IC93" s="888"/>
      <c r="ID93" s="888"/>
      <c r="IE93" s="888"/>
      <c r="IF93" s="888"/>
      <c r="IG93" s="888"/>
      <c r="IH93" s="888"/>
      <c r="II93" s="888"/>
      <c r="IJ93" s="888"/>
      <c r="IK93" s="888"/>
      <c r="IL93" s="888"/>
      <c r="IM93" s="888"/>
      <c r="IN93" s="888"/>
      <c r="IO93" s="888"/>
      <c r="IP93" s="888"/>
      <c r="IQ93" s="888"/>
      <c r="IR93" s="888"/>
      <c r="IS93" s="888"/>
      <c r="IT93" s="888"/>
      <c r="IU93" s="888"/>
      <c r="IV93" s="888"/>
      <c r="IW93" s="888"/>
      <c r="IX93" s="888"/>
      <c r="IY93" s="888"/>
      <c r="IZ93" s="888"/>
      <c r="JA93" s="888"/>
      <c r="JB93" s="888"/>
      <c r="JC93" s="888"/>
      <c r="JD93" s="888"/>
      <c r="JE93" s="888"/>
      <c r="JF93" s="888"/>
      <c r="JG93" s="888"/>
      <c r="JH93" s="888"/>
      <c r="JI93" s="888"/>
      <c r="JJ93" s="888"/>
      <c r="JK93" s="888"/>
      <c r="JL93" s="888"/>
      <c r="JM93" s="888"/>
      <c r="JN93" s="888"/>
      <c r="JO93" s="888"/>
      <c r="JP93" s="888"/>
      <c r="JQ93" s="888"/>
      <c r="JR93" s="888"/>
      <c r="JS93" s="888"/>
      <c r="JT93" s="888"/>
      <c r="JU93" s="888"/>
      <c r="JV93" s="888"/>
      <c r="JW93" s="888"/>
      <c r="JX93" s="888"/>
      <c r="JY93" s="888"/>
      <c r="JZ93" s="888"/>
      <c r="KA93" s="888"/>
      <c r="KB93" s="888"/>
      <c r="KC93" s="888"/>
      <c r="KD93" s="888"/>
      <c r="KE93" s="888"/>
      <c r="KF93" s="888"/>
      <c r="KG93" s="888"/>
      <c r="KH93" s="888"/>
      <c r="KI93" s="888"/>
      <c r="KJ93" s="888"/>
      <c r="KK93" s="888"/>
      <c r="KL93" s="888"/>
      <c r="KM93" s="888"/>
      <c r="KN93" s="888"/>
      <c r="KO93" s="888"/>
      <c r="KP93" s="888"/>
      <c r="KQ93" s="888"/>
      <c r="KR93" s="888"/>
      <c r="KS93" s="888"/>
      <c r="KT93" s="888"/>
      <c r="KU93" s="888"/>
      <c r="KV93" s="888"/>
      <c r="KW93" s="888"/>
      <c r="KX93" s="888"/>
      <c r="KY93" s="888"/>
      <c r="KZ93" s="888"/>
      <c r="LA93" s="888"/>
      <c r="LB93" s="888"/>
      <c r="LC93" s="888"/>
      <c r="LD93" s="888"/>
      <c r="LE93" s="888"/>
      <c r="LF93" s="888"/>
      <c r="LG93" s="888"/>
      <c r="LH93" s="888"/>
      <c r="LI93" s="888"/>
      <c r="LJ93" s="888"/>
      <c r="LK93" s="888"/>
      <c r="LL93" s="888"/>
      <c r="LM93" s="888"/>
      <c r="LN93" s="888"/>
      <c r="LO93" s="888"/>
      <c r="LP93" s="888"/>
      <c r="LQ93" s="888"/>
      <c r="LR93" s="888"/>
      <c r="LS93" s="888"/>
      <c r="LT93" s="888"/>
      <c r="LU93" s="888"/>
      <c r="LV93" s="888"/>
      <c r="LW93" s="888"/>
      <c r="LX93" s="888"/>
      <c r="LY93" s="888"/>
      <c r="LZ93" s="888"/>
      <c r="MA93" s="888"/>
      <c r="MB93" s="888"/>
      <c r="MC93" s="888"/>
      <c r="MD93" s="888"/>
      <c r="ME93" s="888"/>
      <c r="MF93" s="888"/>
      <c r="MG93" s="888"/>
      <c r="MH93" s="888"/>
      <c r="MI93" s="888"/>
      <c r="MJ93" s="888"/>
      <c r="MK93" s="888"/>
      <c r="ML93" s="888"/>
      <c r="MM93" s="888"/>
      <c r="MN93" s="888"/>
      <c r="MO93" s="888"/>
      <c r="MP93" s="888"/>
      <c r="MQ93" s="888"/>
      <c r="MR93" s="888"/>
      <c r="MS93" s="888"/>
      <c r="MT93" s="888"/>
      <c r="MU93" s="888"/>
      <c r="MV93" s="888"/>
      <c r="MW93" s="888"/>
      <c r="MX93" s="888"/>
      <c r="MY93" s="888"/>
      <c r="MZ93" s="888"/>
      <c r="NA93" s="888"/>
      <c r="NB93" s="888"/>
      <c r="NC93" s="888"/>
      <c r="ND93" s="888"/>
      <c r="NE93" s="888"/>
      <c r="NF93" s="888"/>
      <c r="NG93" s="888"/>
      <c r="NH93" s="888"/>
      <c r="NI93" s="888"/>
      <c r="NJ93" s="888"/>
      <c r="NK93" s="888"/>
      <c r="NL93" s="888"/>
      <c r="NM93" s="888"/>
      <c r="NN93" s="888"/>
      <c r="NO93" s="888"/>
      <c r="NP93" s="888"/>
      <c r="NQ93" s="888"/>
      <c r="NR93" s="888"/>
      <c r="NS93" s="888"/>
      <c r="NT93" s="888"/>
      <c r="NU93" s="888"/>
      <c r="NV93" s="888"/>
      <c r="NW93" s="888"/>
      <c r="NX93" s="888"/>
      <c r="NY93" s="888"/>
      <c r="NZ93" s="888"/>
      <c r="OA93" s="888"/>
      <c r="OB93" s="888"/>
      <c r="OC93" s="888"/>
      <c r="OD93" s="888"/>
      <c r="OE93" s="888"/>
      <c r="OF93" s="888"/>
      <c r="OG93" s="888"/>
      <c r="OH93" s="888"/>
      <c r="OI93" s="888"/>
      <c r="OJ93" s="888"/>
      <c r="OK93" s="888"/>
      <c r="OL93" s="888"/>
      <c r="OM93" s="888"/>
      <c r="ON93" s="888"/>
      <c r="OO93" s="888"/>
      <c r="OP93" s="888"/>
      <c r="OQ93" s="888"/>
      <c r="OR93" s="888"/>
      <c r="OS93" s="888"/>
      <c r="OT93" s="888"/>
      <c r="OU93" s="888"/>
      <c r="OV93" s="888"/>
      <c r="OW93" s="888"/>
      <c r="OX93" s="888"/>
      <c r="OY93" s="888"/>
      <c r="OZ93" s="888"/>
      <c r="PA93" s="888"/>
      <c r="PB93" s="888"/>
      <c r="PC93" s="888"/>
      <c r="PD93" s="888"/>
      <c r="PE93" s="888"/>
      <c r="PF93" s="888"/>
      <c r="PG93" s="888"/>
      <c r="PH93" s="888"/>
      <c r="PI93" s="888"/>
      <c r="PJ93" s="888"/>
      <c r="PK93" s="888"/>
      <c r="PL93" s="888"/>
      <c r="PM93" s="888"/>
      <c r="PN93" s="888"/>
      <c r="PO93" s="888"/>
      <c r="PP93" s="888"/>
      <c r="PQ93" s="888"/>
      <c r="PR93" s="888"/>
      <c r="PS93" s="888"/>
      <c r="PT93" s="888"/>
      <c r="PU93" s="888"/>
      <c r="PV93" s="888"/>
      <c r="PW93" s="888"/>
      <c r="PX93" s="888"/>
      <c r="PY93" s="888"/>
      <c r="PZ93" s="888"/>
      <c r="QA93" s="888"/>
      <c r="QB93" s="888"/>
      <c r="QC93" s="888"/>
      <c r="QD93" s="888"/>
      <c r="QE93" s="888"/>
      <c r="QF93" s="888"/>
      <c r="QG93" s="888"/>
      <c r="QH93" s="888"/>
      <c r="QI93" s="888"/>
      <c r="QJ93" s="888"/>
      <c r="QK93" s="888"/>
      <c r="QL93" s="888"/>
      <c r="QM93" s="888"/>
      <c r="QN93" s="888"/>
      <c r="QO93" s="888"/>
      <c r="QP93" s="888"/>
      <c r="QQ93" s="888"/>
      <c r="QR93" s="888"/>
      <c r="QS93" s="888"/>
      <c r="QT93" s="888"/>
      <c r="QU93" s="888"/>
      <c r="QV93" s="888"/>
      <c r="QW93" s="888"/>
      <c r="QX93" s="888"/>
      <c r="QY93" s="888"/>
      <c r="QZ93" s="888"/>
      <c r="RA93" s="888"/>
      <c r="RB93" s="888"/>
      <c r="RC93" s="888"/>
      <c r="RD93" s="888"/>
      <c r="RE93" s="888"/>
      <c r="RF93" s="888"/>
      <c r="RG93" s="888"/>
      <c r="RH93" s="888"/>
      <c r="RI93" s="888"/>
      <c r="RJ93" s="888"/>
      <c r="RK93" s="888"/>
      <c r="RL93" s="888"/>
      <c r="RM93" s="888"/>
      <c r="RN93" s="888"/>
      <c r="RO93" s="888"/>
      <c r="RP93" s="888"/>
      <c r="RQ93" s="888"/>
      <c r="RR93" s="888"/>
      <c r="RS93" s="888"/>
      <c r="RT93" s="888"/>
      <c r="RU93" s="888"/>
      <c r="RV93" s="888"/>
      <c r="RW93" s="888"/>
      <c r="RX93" s="888"/>
      <c r="RY93" s="888"/>
      <c r="RZ93" s="888"/>
      <c r="SA93" s="888"/>
      <c r="SB93" s="888"/>
      <c r="SC93" s="888"/>
      <c r="SD93" s="888"/>
      <c r="SE93" s="888"/>
      <c r="SF93" s="888"/>
      <c r="SG93" s="888"/>
      <c r="SH93" s="888"/>
      <c r="SI93" s="888"/>
      <c r="SJ93" s="888"/>
      <c r="SK93" s="888"/>
      <c r="SL93" s="888"/>
      <c r="SM93" s="888"/>
      <c r="SN93" s="888"/>
      <c r="SO93" s="888"/>
      <c r="SP93" s="888"/>
      <c r="SQ93" s="888"/>
      <c r="SR93" s="888"/>
      <c r="SS93" s="888"/>
      <c r="ST93" s="888"/>
      <c r="SU93" s="888"/>
      <c r="SV93" s="888"/>
      <c r="SW93" s="888"/>
      <c r="SX93" s="888"/>
      <c r="SY93" s="888"/>
      <c r="SZ93" s="888"/>
      <c r="TA93" s="888"/>
      <c r="TB93" s="888"/>
      <c r="TC93" s="888"/>
      <c r="TD93" s="888"/>
      <c r="TE93" s="888"/>
      <c r="TF93" s="888"/>
      <c r="TG93" s="888"/>
      <c r="TH93" s="888"/>
      <c r="TI93" s="888"/>
      <c r="TJ93" s="888"/>
      <c r="TK93" s="888"/>
      <c r="TL93" s="888"/>
      <c r="TM93" s="888"/>
      <c r="TN93" s="888"/>
      <c r="TO93" s="888"/>
      <c r="TP93" s="888"/>
      <c r="TQ93" s="888"/>
      <c r="TR93" s="888"/>
      <c r="TS93" s="888"/>
      <c r="TT93" s="888"/>
      <c r="TU93" s="888"/>
      <c r="TV93" s="888"/>
      <c r="TW93" s="888"/>
      <c r="TX93" s="888"/>
      <c r="TY93" s="888"/>
      <c r="TZ93" s="888"/>
      <c r="UA93" s="888"/>
      <c r="UB93" s="888"/>
      <c r="UC93" s="888"/>
      <c r="UD93" s="888"/>
      <c r="UE93" s="888"/>
      <c r="UF93" s="888"/>
      <c r="UG93" s="888"/>
      <c r="UH93" s="888"/>
      <c r="UI93" s="888"/>
      <c r="UJ93" s="888"/>
      <c r="UK93" s="888"/>
      <c r="UL93" s="888"/>
      <c r="UM93" s="888"/>
      <c r="UN93" s="888"/>
      <c r="UO93" s="888"/>
      <c r="UP93" s="888"/>
      <c r="UQ93" s="888"/>
      <c r="UR93" s="888"/>
      <c r="US93" s="888"/>
      <c r="UT93" s="888"/>
      <c r="UU93" s="888"/>
      <c r="UV93" s="888"/>
      <c r="UW93" s="888"/>
      <c r="UX93" s="888"/>
      <c r="UY93" s="888"/>
      <c r="UZ93" s="888"/>
      <c r="VA93" s="888"/>
      <c r="VB93" s="888"/>
      <c r="VC93" s="888"/>
      <c r="VD93" s="888"/>
      <c r="VE93" s="888"/>
      <c r="VF93" s="888"/>
      <c r="VG93" s="888"/>
      <c r="VH93" s="888"/>
      <c r="VI93" s="888"/>
      <c r="VJ93" s="888"/>
      <c r="VK93" s="888"/>
      <c r="VL93" s="888"/>
      <c r="VM93" s="888"/>
      <c r="VN93" s="888"/>
      <c r="VO93" s="888"/>
      <c r="VP93" s="888"/>
      <c r="VQ93" s="888"/>
      <c r="VR93" s="888"/>
      <c r="VS93" s="888"/>
      <c r="VT93" s="888"/>
      <c r="VU93" s="888"/>
      <c r="VV93" s="888"/>
      <c r="VW93" s="888"/>
      <c r="VX93" s="888"/>
      <c r="VY93" s="888"/>
      <c r="VZ93" s="888"/>
      <c r="WA93" s="888"/>
      <c r="WB93" s="888"/>
      <c r="WC93" s="888"/>
      <c r="WD93" s="888"/>
      <c r="WE93" s="888"/>
      <c r="WF93" s="888"/>
      <c r="WG93" s="888"/>
      <c r="WH93" s="888"/>
      <c r="WI93" s="888"/>
      <c r="WJ93" s="888"/>
      <c r="WK93" s="888"/>
      <c r="WL93" s="888"/>
      <c r="WM93" s="888"/>
      <c r="WN93" s="888"/>
      <c r="WO93" s="888"/>
      <c r="WP93" s="888"/>
      <c r="WQ93" s="888"/>
      <c r="WR93" s="888"/>
      <c r="WS93" s="888"/>
      <c r="WT93" s="888"/>
      <c r="WU93" s="888"/>
      <c r="WV93" s="888"/>
      <c r="WW93" s="888"/>
      <c r="WX93" s="888"/>
      <c r="WY93" s="888"/>
      <c r="WZ93" s="888"/>
      <c r="XA93" s="888"/>
      <c r="XB93" s="888"/>
      <c r="XC93" s="888"/>
      <c r="XD93" s="888"/>
      <c r="XE93" s="888"/>
      <c r="XF93" s="888"/>
      <c r="XG93" s="888"/>
      <c r="XH93" s="888"/>
      <c r="XI93" s="888"/>
      <c r="XJ93" s="888"/>
      <c r="XK93" s="888"/>
      <c r="XL93" s="888"/>
      <c r="XM93" s="888"/>
      <c r="XN93" s="888"/>
      <c r="XO93" s="888"/>
      <c r="XP93" s="888"/>
      <c r="XQ93" s="888"/>
      <c r="XR93" s="888"/>
      <c r="XS93" s="888"/>
      <c r="XT93" s="888"/>
      <c r="XU93" s="888"/>
      <c r="XV93" s="888"/>
      <c r="XW93" s="888"/>
      <c r="XX93" s="888"/>
      <c r="XY93" s="888"/>
      <c r="XZ93" s="888"/>
      <c r="YA93" s="888"/>
      <c r="YB93" s="888"/>
      <c r="YC93" s="888"/>
      <c r="YD93" s="888"/>
      <c r="YE93" s="888"/>
      <c r="YF93" s="888"/>
      <c r="YG93" s="888"/>
      <c r="YH93" s="888"/>
      <c r="YI93" s="888"/>
      <c r="YJ93" s="888"/>
      <c r="YK93" s="888"/>
      <c r="YL93" s="888"/>
      <c r="YM93" s="888"/>
      <c r="YN93" s="888"/>
      <c r="YO93" s="888"/>
      <c r="YP93" s="888"/>
      <c r="YQ93" s="888"/>
      <c r="YR93" s="888"/>
      <c r="YS93" s="888"/>
      <c r="YT93" s="888"/>
      <c r="YU93" s="888"/>
      <c r="YV93" s="888"/>
      <c r="YW93" s="888"/>
      <c r="YX93" s="888"/>
      <c r="YY93" s="888"/>
      <c r="YZ93" s="888"/>
      <c r="ZA93" s="888"/>
      <c r="ZB93" s="888"/>
      <c r="ZC93" s="888"/>
      <c r="ZD93" s="888"/>
      <c r="ZE93" s="888"/>
      <c r="ZF93" s="888"/>
      <c r="ZG93" s="888"/>
      <c r="ZH93" s="888"/>
      <c r="ZI93" s="888"/>
      <c r="ZJ93" s="888"/>
      <c r="ZK93" s="888"/>
      <c r="ZL93" s="888"/>
      <c r="ZM93" s="888"/>
      <c r="ZN93" s="888"/>
      <c r="ZO93" s="888"/>
      <c r="ZP93" s="888"/>
      <c r="ZQ93" s="888"/>
      <c r="ZR93" s="888"/>
      <c r="ZS93" s="888"/>
      <c r="ZT93" s="888"/>
      <c r="ZU93" s="888"/>
      <c r="ZV93" s="888"/>
      <c r="ZW93" s="888"/>
      <c r="ZX93" s="888"/>
      <c r="ZY93" s="888"/>
      <c r="ZZ93" s="888"/>
      <c r="AAA93" s="888"/>
      <c r="AAB93" s="888"/>
      <c r="AAC93" s="888"/>
      <c r="AAD93" s="888"/>
      <c r="AAE93" s="888"/>
      <c r="AAF93" s="888"/>
      <c r="AAG93" s="888"/>
      <c r="AAH93" s="888"/>
      <c r="AAI93" s="888"/>
      <c r="AAJ93" s="888"/>
      <c r="AAK93" s="888"/>
      <c r="AAL93" s="888"/>
      <c r="AAM93" s="888"/>
      <c r="AAN93" s="888"/>
      <c r="AAO93" s="888"/>
      <c r="AAP93" s="888"/>
      <c r="AAQ93" s="888"/>
      <c r="AAR93" s="888"/>
      <c r="AAS93" s="888"/>
      <c r="AAT93" s="888"/>
      <c r="AAU93" s="888"/>
      <c r="AAV93" s="888"/>
      <c r="AAW93" s="888"/>
      <c r="AAX93" s="888"/>
      <c r="AAY93" s="888"/>
      <c r="AAZ93" s="888"/>
      <c r="ABA93" s="888"/>
      <c r="ABB93" s="888"/>
      <c r="ABC93" s="888"/>
      <c r="ABD93" s="888"/>
      <c r="ABE93" s="888"/>
      <c r="ABF93" s="888"/>
      <c r="ABG93" s="888"/>
      <c r="ABH93" s="888"/>
      <c r="ABI93" s="888"/>
      <c r="ABJ93" s="888"/>
      <c r="ABK93" s="888"/>
      <c r="ABL93" s="888"/>
      <c r="ABM93" s="888"/>
      <c r="ABN93" s="888"/>
      <c r="ABO93" s="888"/>
      <c r="ABP93" s="888"/>
      <c r="ABQ93" s="888"/>
      <c r="ABR93" s="888"/>
      <c r="ABS93" s="888"/>
      <c r="ABT93" s="888"/>
      <c r="ABU93" s="888"/>
      <c r="ABV93" s="888"/>
      <c r="ABW93" s="888"/>
      <c r="ABX93" s="888"/>
      <c r="ABY93" s="888"/>
      <c r="ABZ93" s="888"/>
      <c r="ACA93" s="888"/>
      <c r="ACB93" s="888"/>
      <c r="ACC93" s="888"/>
      <c r="ACD93" s="888"/>
      <c r="ACE93" s="888"/>
      <c r="ACF93" s="888"/>
      <c r="ACG93" s="888"/>
      <c r="ACH93" s="888"/>
      <c r="ACI93" s="888"/>
      <c r="ACJ93" s="888"/>
      <c r="ACK93" s="888"/>
      <c r="ACL93" s="888"/>
      <c r="ACM93" s="888"/>
      <c r="ACN93" s="888"/>
      <c r="ACO93" s="888"/>
      <c r="ACP93" s="888"/>
      <c r="ACQ93" s="888"/>
      <c r="ACR93" s="888"/>
      <c r="ACS93" s="888"/>
      <c r="ACT93" s="888"/>
      <c r="ACU93" s="888"/>
      <c r="ACV93" s="888"/>
      <c r="ACW93" s="888"/>
      <c r="ACX93" s="888"/>
      <c r="ACY93" s="888"/>
      <c r="ACZ93" s="888"/>
      <c r="ADA93" s="888"/>
      <c r="ADB93" s="888"/>
      <c r="ADC93" s="888"/>
      <c r="ADD93" s="888"/>
      <c r="ADE93" s="888"/>
      <c r="ADF93" s="888"/>
      <c r="ADG93" s="888"/>
      <c r="ADH93" s="888"/>
      <c r="ADI93" s="888"/>
      <c r="ADJ93" s="888"/>
      <c r="ADK93" s="888"/>
      <c r="ADL93" s="888"/>
      <c r="ADM93" s="888"/>
      <c r="ADN93" s="888"/>
      <c r="ADO93" s="888"/>
      <c r="ADP93" s="888"/>
      <c r="ADQ93" s="888"/>
      <c r="ADR93" s="888"/>
      <c r="ADS93" s="888"/>
      <c r="ADT93" s="888"/>
      <c r="ADU93" s="888"/>
      <c r="ADV93" s="888"/>
      <c r="ADW93" s="888"/>
      <c r="ADX93" s="888"/>
      <c r="ADY93" s="888"/>
      <c r="ADZ93" s="888"/>
      <c r="AEA93" s="888"/>
      <c r="AEB93" s="888"/>
      <c r="AEC93" s="888"/>
      <c r="AED93" s="888"/>
      <c r="AEE93" s="888"/>
      <c r="AEF93" s="888"/>
      <c r="AEG93" s="888"/>
      <c r="AEH93" s="888"/>
      <c r="AEI93" s="888"/>
      <c r="AEJ93" s="888"/>
      <c r="AEK93" s="888"/>
      <c r="AEL93" s="888"/>
      <c r="AEM93" s="888"/>
      <c r="AEN93" s="888"/>
      <c r="AEO93" s="888"/>
      <c r="AEP93" s="888"/>
      <c r="AEQ93" s="888"/>
      <c r="AER93" s="888"/>
      <c r="AES93" s="888"/>
      <c r="AET93" s="888"/>
      <c r="AEU93" s="888"/>
      <c r="AEV93" s="888"/>
      <c r="AEW93" s="888"/>
      <c r="AEX93" s="888"/>
      <c r="AEY93" s="888"/>
      <c r="AEZ93" s="888"/>
      <c r="AFA93" s="888"/>
      <c r="AFB93" s="888"/>
      <c r="AFC93" s="888"/>
      <c r="AFD93" s="888"/>
      <c r="AFE93" s="888"/>
      <c r="AFF93" s="888"/>
      <c r="AFG93" s="888"/>
      <c r="AFH93" s="888"/>
      <c r="AFI93" s="888"/>
      <c r="AFJ93" s="888"/>
      <c r="AFK93" s="888"/>
      <c r="AFL93" s="888"/>
      <c r="AFM93" s="888"/>
      <c r="AFN93" s="888"/>
      <c r="AFO93" s="888"/>
      <c r="AFP93" s="888"/>
      <c r="AFQ93" s="888"/>
      <c r="AFR93" s="888"/>
      <c r="AFS93" s="888"/>
      <c r="AFT93" s="888"/>
      <c r="AFU93" s="888"/>
      <c r="AFV93" s="888"/>
      <c r="AFW93" s="888"/>
      <c r="AFX93" s="888"/>
      <c r="AFY93" s="888"/>
      <c r="AFZ93" s="888"/>
      <c r="AGA93" s="888"/>
      <c r="AGB93" s="888"/>
      <c r="AGC93" s="888"/>
      <c r="AGD93" s="888"/>
      <c r="AGE93" s="888"/>
      <c r="AGF93" s="888"/>
      <c r="AGG93" s="888"/>
      <c r="AGH93" s="888"/>
      <c r="AGI93" s="888"/>
      <c r="AGJ93" s="888"/>
      <c r="AGK93" s="888"/>
      <c r="AGL93" s="888"/>
      <c r="AGM93" s="888"/>
      <c r="AGN93" s="888"/>
      <c r="AGO93" s="888"/>
      <c r="AGP93" s="888"/>
      <c r="AGQ93" s="888"/>
      <c r="AGR93" s="888"/>
      <c r="AGS93" s="888"/>
      <c r="AGT93" s="888"/>
      <c r="AGU93" s="888"/>
      <c r="AGV93" s="888"/>
      <c r="AGW93" s="888"/>
      <c r="AGX93" s="888"/>
      <c r="AGY93" s="888"/>
      <c r="AGZ93" s="888"/>
      <c r="AHA93" s="888"/>
      <c r="AHB93" s="888"/>
      <c r="AHC93" s="888"/>
      <c r="AHD93" s="888"/>
      <c r="AHE93" s="888"/>
      <c r="AHF93" s="888"/>
      <c r="AHG93" s="888"/>
      <c r="AHH93" s="888"/>
      <c r="AHI93" s="888"/>
      <c r="AHJ93" s="888"/>
      <c r="AHK93" s="888"/>
      <c r="AHL93" s="888"/>
      <c r="AHM93" s="888"/>
      <c r="AHN93" s="888"/>
      <c r="AHO93" s="888"/>
      <c r="AHP93" s="888"/>
      <c r="AHQ93" s="888"/>
      <c r="AHR93" s="888"/>
      <c r="AHS93" s="888"/>
      <c r="AHT93" s="888"/>
      <c r="AHU93" s="888"/>
      <c r="AHV93" s="888"/>
      <c r="AHW93" s="888"/>
      <c r="AHX93" s="888"/>
      <c r="AHY93" s="888"/>
      <c r="AHZ93" s="888"/>
      <c r="AIA93" s="888"/>
      <c r="AIB93" s="888"/>
      <c r="AIC93" s="888"/>
      <c r="AID93" s="888"/>
      <c r="AIE93" s="888"/>
      <c r="AIF93" s="888"/>
      <c r="AIG93" s="888"/>
      <c r="AIH93" s="888"/>
      <c r="AII93" s="888"/>
      <c r="AIJ93" s="888"/>
      <c r="AIK93" s="888"/>
      <c r="AIL93" s="888"/>
      <c r="AIM93" s="888"/>
      <c r="AIN93" s="888"/>
      <c r="AIO93" s="888"/>
      <c r="AIP93" s="888"/>
      <c r="AIQ93" s="888"/>
      <c r="AIR93" s="888"/>
      <c r="AIS93" s="888"/>
      <c r="AIT93" s="888"/>
      <c r="AIU93" s="888"/>
      <c r="AIV93" s="888"/>
      <c r="AIW93" s="888"/>
      <c r="AIX93" s="888"/>
      <c r="AIY93" s="888"/>
      <c r="AIZ93" s="888"/>
      <c r="AJA93" s="888"/>
      <c r="AJB93" s="888"/>
      <c r="AJC93" s="888"/>
      <c r="AJD93" s="888"/>
      <c r="AJE93" s="888"/>
      <c r="AJF93" s="888"/>
      <c r="AJG93" s="888"/>
      <c r="AJH93" s="888"/>
      <c r="AJI93" s="888"/>
      <c r="AJJ93" s="888"/>
      <c r="AJK93" s="888"/>
      <c r="AJL93" s="888"/>
      <c r="AJM93" s="888"/>
      <c r="AJN93" s="888"/>
      <c r="AJO93" s="888"/>
      <c r="AJP93" s="888"/>
      <c r="AJQ93" s="888"/>
      <c r="AJR93" s="888"/>
      <c r="AJS93" s="888"/>
      <c r="AJT93" s="888"/>
      <c r="AJU93" s="888"/>
      <c r="AJV93" s="888"/>
      <c r="AJW93" s="888"/>
      <c r="AJX93" s="888"/>
      <c r="AJY93" s="888"/>
      <c r="AJZ93" s="888"/>
      <c r="AKA93" s="888"/>
      <c r="AKB93" s="888"/>
      <c r="AKC93" s="888"/>
      <c r="AKD93" s="888"/>
      <c r="AKE93" s="888"/>
      <c r="AKF93" s="888"/>
      <c r="AKG93" s="888"/>
      <c r="AKH93" s="888"/>
      <c r="AKI93" s="888"/>
      <c r="AKJ93" s="888"/>
      <c r="AKK93" s="888"/>
      <c r="AKL93" s="888"/>
      <c r="AKM93" s="888"/>
      <c r="AKN93" s="888"/>
      <c r="AKO93" s="888"/>
      <c r="AKP93" s="888"/>
      <c r="AKQ93" s="888"/>
      <c r="AKR93" s="888"/>
      <c r="AKS93" s="888"/>
      <c r="AKT93" s="888"/>
      <c r="AKU93" s="888"/>
      <c r="AKV93" s="888"/>
      <c r="AKW93" s="888"/>
      <c r="AKX93" s="888"/>
      <c r="AKY93" s="888"/>
      <c r="AKZ93" s="888"/>
      <c r="ALA93" s="888"/>
      <c r="ALB93" s="888"/>
      <c r="ALC93" s="888"/>
      <c r="ALD93" s="888"/>
      <c r="ALE93" s="888"/>
      <c r="ALF93" s="888"/>
      <c r="ALG93" s="888"/>
      <c r="ALH93" s="888"/>
      <c r="ALI93" s="888"/>
      <c r="ALJ93" s="888"/>
      <c r="ALK93" s="888"/>
      <c r="ALL93" s="888"/>
      <c r="ALM93" s="888"/>
      <c r="ALN93" s="888"/>
      <c r="ALO93" s="888"/>
      <c r="ALP93" s="888"/>
      <c r="ALQ93" s="888"/>
      <c r="ALR93" s="888"/>
      <c r="ALS93" s="888"/>
      <c r="ALT93" s="888"/>
      <c r="ALU93" s="888"/>
      <c r="ALV93" s="888"/>
      <c r="ALW93" s="888"/>
      <c r="ALX93" s="888"/>
      <c r="ALY93" s="888"/>
      <c r="ALZ93" s="888"/>
      <c r="AMA93" s="888"/>
      <c r="AMB93" s="888"/>
      <c r="AMC93" s="888"/>
      <c r="AMD93" s="888"/>
      <c r="AME93" s="888"/>
      <c r="AMF93" s="888"/>
      <c r="AMG93" s="888"/>
      <c r="AMH93" s="888"/>
      <c r="AMI93" s="888"/>
      <c r="AMJ93" s="888"/>
      <c r="AMK93" s="888"/>
      <c r="AML93" s="888"/>
      <c r="AMM93" s="888"/>
      <c r="AMN93" s="888"/>
      <c r="AMO93" s="888"/>
      <c r="AMP93" s="888"/>
      <c r="AMQ93" s="888"/>
      <c r="AMR93" s="888"/>
      <c r="AMS93" s="888"/>
      <c r="AMT93" s="888"/>
      <c r="AMU93" s="888"/>
      <c r="AMV93" s="888"/>
      <c r="AMW93" s="888"/>
      <c r="AMX93" s="888"/>
      <c r="AMY93" s="888"/>
      <c r="AMZ93" s="888"/>
      <c r="ANA93" s="888"/>
      <c r="ANB93" s="888"/>
      <c r="ANC93" s="888"/>
      <c r="AND93" s="888"/>
      <c r="ANE93" s="888"/>
      <c r="ANF93" s="888"/>
      <c r="ANG93" s="888"/>
      <c r="ANH93" s="888"/>
      <c r="ANI93" s="888"/>
      <c r="ANJ93" s="888"/>
      <c r="ANK93" s="888"/>
      <c r="ANL93" s="888"/>
      <c r="ANM93" s="888"/>
      <c r="ANN93" s="888"/>
      <c r="ANO93" s="888"/>
      <c r="ANP93" s="888"/>
      <c r="ANQ93" s="888"/>
      <c r="ANR93" s="888"/>
      <c r="ANS93" s="888"/>
      <c r="ANT93" s="888"/>
      <c r="ANU93" s="888"/>
      <c r="ANV93" s="888"/>
      <c r="ANW93" s="888"/>
      <c r="ANX93" s="888"/>
      <c r="ANY93" s="888"/>
      <c r="ANZ93" s="888"/>
      <c r="AOA93" s="888"/>
      <c r="AOB93" s="888"/>
      <c r="AOC93" s="888"/>
      <c r="AOD93" s="888"/>
      <c r="AOE93" s="888"/>
      <c r="AOF93" s="888"/>
      <c r="AOG93" s="888"/>
      <c r="AOH93" s="888"/>
      <c r="AOI93" s="888"/>
      <c r="AOJ93" s="888"/>
      <c r="AOK93" s="888"/>
      <c r="AOL93" s="888"/>
      <c r="AOM93" s="888"/>
      <c r="AON93" s="888"/>
      <c r="AOO93" s="888"/>
      <c r="AOP93" s="888"/>
      <c r="AOQ93" s="888"/>
      <c r="AOR93" s="888"/>
      <c r="AOS93" s="888"/>
      <c r="AOT93" s="888"/>
      <c r="AOU93" s="888"/>
      <c r="AOV93" s="888"/>
      <c r="AOW93" s="888"/>
      <c r="AOX93" s="888"/>
      <c r="AOY93" s="888"/>
      <c r="AOZ93" s="888"/>
      <c r="APA93" s="888"/>
      <c r="APB93" s="888"/>
      <c r="APC93" s="888"/>
      <c r="APD93" s="888"/>
      <c r="APE93" s="888"/>
      <c r="APF93" s="888"/>
      <c r="APG93" s="888"/>
      <c r="APH93" s="888"/>
      <c r="API93" s="888"/>
      <c r="APJ93" s="888"/>
      <c r="APK93" s="888"/>
      <c r="APL93" s="888"/>
      <c r="APM93" s="888"/>
      <c r="APN93" s="888"/>
      <c r="APO93" s="888"/>
      <c r="APP93" s="888"/>
      <c r="APQ93" s="888"/>
      <c r="APR93" s="888"/>
      <c r="APS93" s="888"/>
      <c r="APT93" s="888"/>
      <c r="APU93" s="888"/>
      <c r="APV93" s="888"/>
      <c r="APW93" s="888"/>
      <c r="APX93" s="888"/>
      <c r="APY93" s="888"/>
      <c r="APZ93" s="888"/>
      <c r="AQA93" s="888"/>
      <c r="AQB93" s="888"/>
      <c r="AQC93" s="888"/>
      <c r="AQD93" s="888"/>
      <c r="AQE93" s="888"/>
      <c r="AQF93" s="888"/>
      <c r="AQG93" s="888"/>
      <c r="AQH93" s="888"/>
      <c r="AQI93" s="888"/>
      <c r="AQJ93" s="888"/>
      <c r="AQK93" s="888"/>
      <c r="AQL93" s="888"/>
      <c r="AQM93" s="888"/>
      <c r="AQN93" s="888"/>
      <c r="AQO93" s="888"/>
      <c r="AQP93" s="888"/>
      <c r="AQQ93" s="888"/>
      <c r="AQR93" s="888"/>
      <c r="AQS93" s="888"/>
      <c r="AQT93" s="888"/>
      <c r="AQU93" s="888"/>
      <c r="AQV93" s="888"/>
      <c r="AQW93" s="888"/>
      <c r="AQX93" s="888"/>
      <c r="AQY93" s="888"/>
      <c r="AQZ93" s="888"/>
      <c r="ARA93" s="888"/>
      <c r="ARB93" s="888"/>
      <c r="ARC93" s="888"/>
      <c r="ARD93" s="888"/>
      <c r="ARE93" s="888"/>
      <c r="ARF93" s="888"/>
      <c r="ARG93" s="888"/>
      <c r="ARH93" s="888"/>
      <c r="ARI93" s="888"/>
      <c r="ARJ93" s="888"/>
      <c r="ARK93" s="888"/>
      <c r="ARL93" s="888"/>
      <c r="ARM93" s="888"/>
      <c r="ARN93" s="888"/>
      <c r="ARO93" s="888"/>
      <c r="ARP93" s="888"/>
      <c r="ARQ93" s="888"/>
      <c r="ARR93" s="888"/>
      <c r="ARS93" s="888"/>
      <c r="ART93" s="888"/>
      <c r="ARU93" s="888"/>
      <c r="ARV93" s="888"/>
      <c r="ARW93" s="888"/>
      <c r="ARX93" s="888"/>
      <c r="ARY93" s="888"/>
      <c r="ARZ93" s="888"/>
      <c r="ASA93" s="888"/>
      <c r="ASB93" s="888"/>
      <c r="ASC93" s="888"/>
      <c r="ASD93" s="888"/>
      <c r="ASE93" s="888"/>
      <c r="ASF93" s="888"/>
      <c r="ASG93" s="888"/>
      <c r="ASH93" s="888"/>
      <c r="ASI93" s="888"/>
      <c r="ASJ93" s="888"/>
      <c r="ASK93" s="888"/>
      <c r="ASL93" s="888"/>
      <c r="ASM93" s="888"/>
      <c r="ASN93" s="888"/>
      <c r="ASO93" s="888"/>
      <c r="ASP93" s="888"/>
      <c r="ASQ93" s="888"/>
      <c r="ASR93" s="888"/>
      <c r="ASS93" s="888"/>
      <c r="AST93" s="888"/>
      <c r="ASU93" s="888"/>
      <c r="ASV93" s="888"/>
      <c r="ASW93" s="888"/>
      <c r="ASX93" s="888"/>
      <c r="ASY93" s="888"/>
      <c r="ASZ93" s="888"/>
      <c r="ATA93" s="888"/>
      <c r="ATB93" s="888"/>
      <c r="ATC93" s="888"/>
      <c r="ATD93" s="888"/>
      <c r="ATE93" s="888"/>
      <c r="ATF93" s="888"/>
      <c r="ATG93" s="888"/>
      <c r="ATH93" s="888"/>
      <c r="ATI93" s="888"/>
      <c r="ATJ93" s="888"/>
      <c r="ATK93" s="888"/>
      <c r="ATL93" s="888"/>
      <c r="ATM93" s="888"/>
      <c r="ATN93" s="888"/>
      <c r="ATO93" s="888"/>
      <c r="ATP93" s="888"/>
      <c r="ATQ93" s="888"/>
      <c r="ATR93" s="888"/>
      <c r="ATS93" s="888"/>
      <c r="ATT93" s="888"/>
      <c r="ATU93" s="888"/>
      <c r="ATV93" s="888"/>
      <c r="ATW93" s="888"/>
      <c r="ATX93" s="888"/>
      <c r="ATY93" s="888"/>
      <c r="ATZ93" s="888"/>
      <c r="AUA93" s="888"/>
      <c r="AUB93" s="888"/>
      <c r="AUC93" s="888"/>
      <c r="AUD93" s="888"/>
      <c r="AUE93" s="888"/>
      <c r="AUF93" s="888"/>
      <c r="AUG93" s="888"/>
      <c r="AUH93" s="888"/>
      <c r="AUI93" s="888"/>
      <c r="AUJ93" s="888"/>
      <c r="AUK93" s="888"/>
      <c r="AUL93" s="888"/>
      <c r="AUM93" s="888"/>
      <c r="AUN93" s="888"/>
      <c r="AUO93" s="888"/>
      <c r="AUP93" s="888"/>
      <c r="AUQ93" s="888"/>
      <c r="AUR93" s="888"/>
      <c r="AUS93" s="888"/>
      <c r="AUT93" s="888"/>
      <c r="AUU93" s="888"/>
      <c r="AUV93" s="888"/>
      <c r="AUW93" s="888"/>
      <c r="AUX93" s="888"/>
      <c r="AUY93" s="888"/>
      <c r="AUZ93" s="888"/>
      <c r="AVA93" s="888"/>
      <c r="AVB93" s="888"/>
      <c r="AVC93" s="888"/>
      <c r="AVD93" s="888"/>
      <c r="AVE93" s="888"/>
      <c r="AVF93" s="888"/>
      <c r="AVG93" s="888"/>
      <c r="AVH93" s="888"/>
      <c r="AVI93" s="888"/>
      <c r="AVJ93" s="888"/>
      <c r="AVK93" s="888"/>
      <c r="AVL93" s="888"/>
      <c r="AVM93" s="888"/>
      <c r="AVN93" s="888"/>
      <c r="AVO93" s="888"/>
      <c r="AVP93" s="888"/>
      <c r="AVQ93" s="888"/>
      <c r="AVR93" s="888"/>
      <c r="AVS93" s="888"/>
      <c r="AVT93" s="888"/>
      <c r="AVU93" s="888"/>
      <c r="AVV93" s="888"/>
      <c r="AVW93" s="888"/>
      <c r="AVX93" s="888"/>
      <c r="AVY93" s="888"/>
      <c r="AVZ93" s="888"/>
      <c r="AWA93" s="888"/>
      <c r="AWB93" s="888"/>
      <c r="AWC93" s="888"/>
      <c r="AWD93" s="888"/>
      <c r="AWE93" s="888"/>
      <c r="AWF93" s="888"/>
      <c r="AWG93" s="888"/>
      <c r="AWH93" s="888"/>
      <c r="AWI93" s="888"/>
      <c r="AWJ93" s="888"/>
      <c r="AWK93" s="888"/>
      <c r="AWL93" s="888"/>
      <c r="AWM93" s="888"/>
      <c r="AWN93" s="888"/>
      <c r="AWO93" s="888"/>
      <c r="AWP93" s="888"/>
      <c r="AWQ93" s="888"/>
      <c r="AWR93" s="888"/>
      <c r="AWS93" s="888"/>
      <c r="AWT93" s="888"/>
      <c r="AWU93" s="888"/>
      <c r="AWV93" s="888"/>
      <c r="AWW93" s="888"/>
      <c r="AWX93" s="888"/>
      <c r="AWY93" s="888"/>
      <c r="AWZ93" s="888"/>
      <c r="AXA93" s="888"/>
      <c r="AXB93" s="888"/>
      <c r="AXC93" s="888"/>
      <c r="AXD93" s="888"/>
      <c r="AXE93" s="888"/>
      <c r="AXF93" s="888"/>
      <c r="AXG93" s="888"/>
      <c r="AXH93" s="888"/>
      <c r="AXI93" s="888"/>
      <c r="AXJ93" s="888"/>
      <c r="AXK93" s="888"/>
      <c r="AXL93" s="888"/>
      <c r="AXM93" s="888"/>
      <c r="AXN93" s="888"/>
      <c r="AXO93" s="888"/>
      <c r="AXP93" s="888"/>
      <c r="AXQ93" s="888"/>
      <c r="AXR93" s="888"/>
      <c r="AXS93" s="888"/>
      <c r="AXT93" s="888"/>
      <c r="AXU93" s="888"/>
      <c r="AXV93" s="888"/>
      <c r="AXW93" s="888"/>
      <c r="AXX93" s="888"/>
      <c r="AXY93" s="888"/>
      <c r="AXZ93" s="888"/>
      <c r="AYA93" s="888"/>
      <c r="AYB93" s="888"/>
      <c r="AYC93" s="888"/>
      <c r="AYD93" s="888"/>
      <c r="AYE93" s="888"/>
      <c r="AYF93" s="888"/>
      <c r="AYG93" s="888"/>
      <c r="AYH93" s="888"/>
      <c r="AYI93" s="888"/>
      <c r="AYJ93" s="888"/>
      <c r="AYK93" s="888"/>
      <c r="AYL93" s="888"/>
      <c r="AYM93" s="888"/>
      <c r="AYN93" s="888"/>
      <c r="AYO93" s="888"/>
      <c r="AYP93" s="888"/>
      <c r="AYQ93" s="888"/>
      <c r="AYR93" s="888"/>
      <c r="AYS93" s="888"/>
      <c r="AYT93" s="888"/>
      <c r="AYU93" s="888"/>
      <c r="AYV93" s="888"/>
      <c r="AYW93" s="888"/>
      <c r="AYX93" s="888"/>
      <c r="AYY93" s="888"/>
      <c r="AYZ93" s="888"/>
      <c r="AZA93" s="888"/>
      <c r="AZB93" s="888"/>
      <c r="AZC93" s="888"/>
      <c r="AZD93" s="888"/>
      <c r="AZE93" s="888"/>
      <c r="AZF93" s="888"/>
      <c r="AZG93" s="888"/>
      <c r="AZH93" s="888"/>
      <c r="AZI93" s="888"/>
      <c r="AZJ93" s="888"/>
      <c r="AZK93" s="888"/>
      <c r="AZL93" s="888"/>
      <c r="AZM93" s="888"/>
      <c r="AZN93" s="888"/>
      <c r="AZO93" s="888"/>
      <c r="AZP93" s="888"/>
      <c r="AZQ93" s="888"/>
      <c r="AZR93" s="888"/>
      <c r="AZS93" s="888"/>
      <c r="AZT93" s="888"/>
      <c r="AZU93" s="888"/>
      <c r="AZV93" s="888"/>
      <c r="AZW93" s="888"/>
      <c r="AZX93" s="888"/>
      <c r="AZY93" s="888"/>
      <c r="AZZ93" s="888"/>
      <c r="BAA93" s="888"/>
      <c r="BAB93" s="888"/>
      <c r="BAC93" s="888"/>
      <c r="BAD93" s="888"/>
      <c r="BAE93" s="888"/>
      <c r="BAF93" s="888"/>
      <c r="BAG93" s="888"/>
      <c r="BAH93" s="888"/>
      <c r="BAI93" s="888"/>
      <c r="BAJ93" s="888"/>
      <c r="BAK93" s="888"/>
      <c r="BAL93" s="888"/>
      <c r="BAM93" s="888"/>
      <c r="BAN93" s="888"/>
      <c r="BAO93" s="888"/>
      <c r="BAP93" s="888"/>
      <c r="BAQ93" s="888"/>
      <c r="BAR93" s="888"/>
      <c r="BAS93" s="888"/>
      <c r="BAT93" s="888"/>
      <c r="BAU93" s="888"/>
      <c r="BAV93" s="888"/>
      <c r="BAW93" s="888"/>
      <c r="BAX93" s="888"/>
      <c r="BAY93" s="888"/>
      <c r="BAZ93" s="888"/>
      <c r="BBA93" s="888"/>
      <c r="BBB93" s="888"/>
      <c r="BBC93" s="888"/>
      <c r="BBD93" s="888"/>
      <c r="BBE93" s="888"/>
      <c r="BBF93" s="888"/>
      <c r="BBG93" s="888"/>
      <c r="BBH93" s="888"/>
      <c r="BBI93" s="888"/>
      <c r="BBJ93" s="888"/>
      <c r="BBK93" s="888"/>
      <c r="BBL93" s="888"/>
      <c r="BBM93" s="888"/>
      <c r="BBN93" s="888"/>
      <c r="BBO93" s="888"/>
      <c r="BBP93" s="888"/>
      <c r="BBQ93" s="888"/>
      <c r="BBR93" s="888"/>
      <c r="BBS93" s="888"/>
      <c r="BBT93" s="888"/>
      <c r="BBU93" s="888"/>
      <c r="BBV93" s="888"/>
      <c r="BBW93" s="888"/>
      <c r="BBX93" s="888"/>
      <c r="BBY93" s="888"/>
      <c r="BBZ93" s="888"/>
      <c r="BCA93" s="888"/>
      <c r="BCB93" s="888"/>
      <c r="BCC93" s="888"/>
      <c r="BCD93" s="888"/>
      <c r="BCE93" s="888"/>
      <c r="BCF93" s="888"/>
      <c r="BCG93" s="888"/>
      <c r="BCH93" s="888"/>
      <c r="BCI93" s="888"/>
      <c r="BCJ93" s="888"/>
      <c r="BCK93" s="888"/>
      <c r="BCL93" s="888"/>
      <c r="BCM93" s="888"/>
      <c r="BCN93" s="888"/>
      <c r="BCO93" s="888"/>
      <c r="BCP93" s="888"/>
      <c r="BCQ93" s="888"/>
      <c r="BCR93" s="888"/>
      <c r="BCS93" s="888"/>
      <c r="BCT93" s="888"/>
      <c r="BCU93" s="888"/>
      <c r="BCV93" s="888"/>
      <c r="BCW93" s="888"/>
      <c r="BCX93" s="888"/>
      <c r="BCY93" s="888"/>
      <c r="BCZ93" s="888"/>
      <c r="BDA93" s="888"/>
      <c r="BDB93" s="888"/>
      <c r="BDC93" s="888"/>
      <c r="BDD93" s="888"/>
      <c r="BDE93" s="888"/>
      <c r="BDF93" s="888"/>
      <c r="BDG93" s="888"/>
      <c r="BDH93" s="888"/>
      <c r="BDI93" s="888"/>
      <c r="BDJ93" s="888"/>
      <c r="BDK93" s="888"/>
      <c r="BDL93" s="888"/>
      <c r="BDM93" s="888"/>
      <c r="BDN93" s="888"/>
      <c r="BDO93" s="888"/>
      <c r="BDP93" s="888"/>
      <c r="BDQ93" s="888"/>
      <c r="BDR93" s="888"/>
      <c r="BDS93" s="888"/>
      <c r="BDT93" s="888"/>
      <c r="BDU93" s="888"/>
      <c r="BDV93" s="888"/>
      <c r="BDW93" s="888"/>
      <c r="BDX93" s="888"/>
      <c r="BDY93" s="888"/>
      <c r="BDZ93" s="888"/>
      <c r="BEA93" s="888"/>
      <c r="BEB93" s="888"/>
      <c r="BEC93" s="888"/>
      <c r="BED93" s="888"/>
      <c r="BEE93" s="888"/>
      <c r="BEF93" s="888"/>
      <c r="BEG93" s="888"/>
      <c r="BEH93" s="888"/>
      <c r="BEI93" s="888"/>
      <c r="BEJ93" s="888"/>
      <c r="BEK93" s="888"/>
      <c r="BEL93" s="888"/>
      <c r="BEM93" s="888"/>
      <c r="BEN93" s="888"/>
      <c r="BEO93" s="888"/>
      <c r="BEP93" s="888"/>
      <c r="BEQ93" s="888"/>
      <c r="BER93" s="888"/>
      <c r="BES93" s="888"/>
      <c r="BET93" s="888"/>
      <c r="BEU93" s="888"/>
      <c r="BEV93" s="888"/>
      <c r="BEW93" s="888"/>
      <c r="BEX93" s="888"/>
      <c r="BEY93" s="888"/>
      <c r="BEZ93" s="888"/>
      <c r="BFA93" s="888"/>
      <c r="BFB93" s="888"/>
      <c r="BFC93" s="888"/>
      <c r="BFD93" s="888"/>
      <c r="BFE93" s="888"/>
      <c r="BFF93" s="888"/>
      <c r="BFG93" s="888"/>
      <c r="BFH93" s="888"/>
      <c r="BFI93" s="888"/>
      <c r="BFJ93" s="888"/>
      <c r="BFK93" s="888"/>
      <c r="BFL93" s="888"/>
      <c r="BFM93" s="888"/>
      <c r="BFN93" s="888"/>
      <c r="BFO93" s="888"/>
      <c r="BFP93" s="888"/>
      <c r="BFQ93" s="888"/>
      <c r="BFR93" s="888"/>
      <c r="BFS93" s="888"/>
      <c r="BFT93" s="888"/>
      <c r="BFU93" s="888"/>
      <c r="BFV93" s="888"/>
      <c r="BFW93" s="888"/>
      <c r="BFX93" s="888"/>
      <c r="BFY93" s="888"/>
      <c r="BFZ93" s="888"/>
      <c r="BGA93" s="888"/>
      <c r="BGB93" s="888"/>
      <c r="BGC93" s="888"/>
      <c r="BGD93" s="888"/>
      <c r="BGE93" s="888"/>
      <c r="BGF93" s="888"/>
      <c r="BGG93" s="888"/>
      <c r="BGH93" s="888"/>
      <c r="BGI93" s="888"/>
      <c r="BGJ93" s="888"/>
      <c r="BGK93" s="888"/>
      <c r="BGL93" s="888"/>
      <c r="BGM93" s="888"/>
      <c r="BGN93" s="888"/>
      <c r="BGO93" s="888"/>
      <c r="BGP93" s="888"/>
      <c r="BGQ93" s="888"/>
      <c r="BGR93" s="888"/>
      <c r="BGS93" s="888"/>
      <c r="BGT93" s="888"/>
      <c r="BGU93" s="888"/>
      <c r="BGV93" s="888"/>
      <c r="BGW93" s="888"/>
      <c r="BGX93" s="888"/>
      <c r="BGY93" s="888"/>
      <c r="BGZ93" s="888"/>
      <c r="BHA93" s="888"/>
      <c r="BHB93" s="888"/>
      <c r="BHC93" s="888"/>
      <c r="BHD93" s="888"/>
      <c r="BHE93" s="888"/>
      <c r="BHF93" s="888"/>
      <c r="BHG93" s="888"/>
      <c r="BHH93" s="888"/>
      <c r="BHI93" s="888"/>
      <c r="BHJ93" s="888"/>
      <c r="BHK93" s="888"/>
      <c r="BHL93" s="888"/>
      <c r="BHM93" s="888"/>
      <c r="BHN93" s="888"/>
      <c r="BHO93" s="888"/>
      <c r="BHP93" s="888"/>
      <c r="BHQ93" s="888"/>
      <c r="BHR93" s="888"/>
      <c r="BHS93" s="888"/>
      <c r="BHT93" s="888"/>
      <c r="BHU93" s="888"/>
      <c r="BHV93" s="888"/>
      <c r="BHW93" s="888"/>
      <c r="BHX93" s="888"/>
      <c r="BHY93" s="888"/>
      <c r="BHZ93" s="888"/>
      <c r="BIA93" s="888"/>
      <c r="BIB93" s="888"/>
      <c r="BIC93" s="888"/>
      <c r="BID93" s="888"/>
      <c r="BIE93" s="888"/>
      <c r="BIF93" s="888"/>
      <c r="BIG93" s="888"/>
      <c r="BIH93" s="888"/>
      <c r="BII93" s="888"/>
      <c r="BIJ93" s="888"/>
      <c r="BIK93" s="888"/>
      <c r="BIL93" s="888"/>
      <c r="BIM93" s="888"/>
      <c r="BIN93" s="888"/>
      <c r="BIO93" s="888"/>
      <c r="BIP93" s="888"/>
      <c r="BIQ93" s="888"/>
      <c r="BIR93" s="888"/>
      <c r="BIS93" s="888"/>
      <c r="BIT93" s="888"/>
      <c r="BIU93" s="888"/>
      <c r="BIV93" s="888"/>
      <c r="BIW93" s="888"/>
      <c r="BIX93" s="888"/>
      <c r="BIY93" s="888"/>
      <c r="BIZ93" s="888"/>
      <c r="BJA93" s="888"/>
      <c r="BJB93" s="888"/>
      <c r="BJC93" s="888"/>
      <c r="BJD93" s="888"/>
      <c r="BJE93" s="888"/>
      <c r="BJF93" s="888"/>
      <c r="BJG93" s="888"/>
      <c r="BJH93" s="888"/>
      <c r="BJI93" s="888"/>
      <c r="BJJ93" s="888"/>
      <c r="BJK93" s="888"/>
      <c r="BJL93" s="888"/>
      <c r="BJM93" s="888"/>
      <c r="BJN93" s="888"/>
      <c r="BJO93" s="888"/>
      <c r="BJP93" s="888"/>
      <c r="BJQ93" s="888"/>
      <c r="BJR93" s="888"/>
      <c r="BJS93" s="888"/>
      <c r="BJT93" s="888"/>
      <c r="BJU93" s="888"/>
      <c r="BJV93" s="888"/>
      <c r="BJW93" s="888"/>
      <c r="BJX93" s="888"/>
      <c r="BJY93" s="888"/>
      <c r="BJZ93" s="888"/>
      <c r="BKA93" s="888"/>
      <c r="BKB93" s="888"/>
      <c r="BKC93" s="888"/>
      <c r="BKD93" s="888"/>
      <c r="BKE93" s="888"/>
      <c r="BKF93" s="888"/>
      <c r="BKG93" s="888"/>
      <c r="BKH93" s="888"/>
      <c r="BKI93" s="888"/>
      <c r="BKJ93" s="888"/>
      <c r="BKK93" s="888"/>
      <c r="BKL93" s="888"/>
      <c r="BKM93" s="888"/>
      <c r="BKN93" s="888"/>
      <c r="BKO93" s="888"/>
      <c r="BKP93" s="888"/>
      <c r="BKQ93" s="888"/>
      <c r="BKR93" s="888"/>
      <c r="BKS93" s="888"/>
      <c r="BKT93" s="888"/>
      <c r="BKU93" s="888"/>
      <c r="BKV93" s="888"/>
      <c r="BKW93" s="888"/>
      <c r="BKX93" s="888"/>
      <c r="BKY93" s="888"/>
      <c r="BKZ93" s="888"/>
      <c r="BLA93" s="888"/>
      <c r="BLB93" s="888"/>
      <c r="BLC93" s="888"/>
      <c r="BLD93" s="888"/>
      <c r="BLE93" s="888"/>
      <c r="BLF93" s="888"/>
      <c r="BLG93" s="888"/>
      <c r="BLH93" s="888"/>
      <c r="BLI93" s="888"/>
      <c r="BLJ93" s="888"/>
      <c r="BLK93" s="888"/>
      <c r="BLL93" s="888"/>
      <c r="BLM93" s="888"/>
      <c r="BLN93" s="888"/>
      <c r="BLO93" s="888"/>
      <c r="BLP93" s="888"/>
      <c r="BLQ93" s="888"/>
      <c r="BLR93" s="888"/>
      <c r="BLS93" s="888"/>
      <c r="BLT93" s="888"/>
      <c r="BLU93" s="888"/>
      <c r="BLV93" s="888"/>
      <c r="BLW93" s="888"/>
      <c r="BLX93" s="888"/>
      <c r="BLY93" s="888"/>
      <c r="BLZ93" s="888"/>
      <c r="BMA93" s="888"/>
      <c r="BMB93" s="888"/>
      <c r="BMC93" s="888"/>
      <c r="BMD93" s="888"/>
      <c r="BME93" s="888"/>
      <c r="BMF93" s="888"/>
      <c r="BMG93" s="888"/>
      <c r="BMH93" s="888"/>
      <c r="BMI93" s="888"/>
      <c r="BMJ93" s="888"/>
      <c r="BMK93" s="888"/>
      <c r="BML93" s="888"/>
      <c r="BMM93" s="888"/>
      <c r="BMN93" s="888"/>
      <c r="BMO93" s="888"/>
      <c r="BMP93" s="888"/>
      <c r="BMQ93" s="888"/>
      <c r="BMR93" s="888"/>
      <c r="BMS93" s="888"/>
      <c r="BMT93" s="888"/>
      <c r="BMU93" s="888"/>
      <c r="BMV93" s="888"/>
      <c r="BMW93" s="888"/>
      <c r="BMX93" s="888"/>
      <c r="BMY93" s="888"/>
      <c r="BMZ93" s="888"/>
      <c r="BNA93" s="888"/>
      <c r="BNB93" s="888"/>
      <c r="BNC93" s="888"/>
      <c r="BND93" s="888"/>
      <c r="BNE93" s="888"/>
      <c r="BNF93" s="888"/>
      <c r="BNG93" s="888"/>
      <c r="BNH93" s="888"/>
      <c r="BNI93" s="888"/>
      <c r="BNJ93" s="888"/>
      <c r="BNK93" s="888"/>
      <c r="BNL93" s="888"/>
      <c r="BNM93" s="888"/>
      <c r="BNN93" s="888"/>
      <c r="BNO93" s="888"/>
      <c r="BNP93" s="888"/>
      <c r="BNQ93" s="888"/>
      <c r="BNR93" s="888"/>
      <c r="BNS93" s="888"/>
      <c r="BNT93" s="888"/>
      <c r="BNU93" s="888"/>
      <c r="BNV93" s="888"/>
      <c r="BNW93" s="888"/>
      <c r="BNX93" s="888"/>
      <c r="BNY93" s="888"/>
      <c r="BNZ93" s="888"/>
      <c r="BOA93" s="888"/>
      <c r="BOB93" s="888"/>
      <c r="BOC93" s="888"/>
      <c r="BOD93" s="888"/>
      <c r="BOE93" s="888"/>
      <c r="BOF93" s="888"/>
      <c r="BOG93" s="888"/>
      <c r="BOH93" s="888"/>
      <c r="BOI93" s="888"/>
      <c r="BOJ93" s="888"/>
      <c r="BOK93" s="888"/>
      <c r="BOL93" s="888"/>
      <c r="BOM93" s="888"/>
      <c r="BON93" s="888"/>
      <c r="BOO93" s="888"/>
      <c r="BOP93" s="888"/>
      <c r="BOQ93" s="888"/>
      <c r="BOR93" s="888"/>
      <c r="BOS93" s="888"/>
      <c r="BOT93" s="888"/>
      <c r="BOU93" s="888"/>
      <c r="BOV93" s="888"/>
      <c r="BOW93" s="888"/>
      <c r="BOX93" s="888"/>
      <c r="BOY93" s="888"/>
      <c r="BOZ93" s="888"/>
      <c r="BPA93" s="888"/>
      <c r="BPB93" s="888"/>
      <c r="BPC93" s="888"/>
      <c r="BPD93" s="888"/>
      <c r="BPE93" s="888"/>
      <c r="BPF93" s="888"/>
      <c r="BPG93" s="888"/>
      <c r="BPH93" s="888"/>
      <c r="BPI93" s="888"/>
      <c r="BPJ93" s="888"/>
      <c r="BPK93" s="888"/>
      <c r="BPL93" s="888"/>
      <c r="BPM93" s="888"/>
      <c r="BPN93" s="888"/>
      <c r="BPO93" s="888"/>
      <c r="BPP93" s="888"/>
      <c r="BPQ93" s="888"/>
      <c r="BPR93" s="888"/>
      <c r="BPS93" s="888"/>
      <c r="BPT93" s="888"/>
      <c r="BPU93" s="888"/>
      <c r="BPV93" s="888"/>
      <c r="BPW93" s="888"/>
      <c r="BPX93" s="888"/>
      <c r="BPY93" s="888"/>
      <c r="BPZ93" s="888"/>
      <c r="BQA93" s="888"/>
      <c r="BQB93" s="888"/>
      <c r="BQC93" s="888"/>
      <c r="BQD93" s="888"/>
      <c r="BQE93" s="888"/>
      <c r="BQF93" s="888"/>
      <c r="BQG93" s="888"/>
      <c r="BQH93" s="888"/>
      <c r="BQI93" s="888"/>
      <c r="BQJ93" s="888"/>
      <c r="BQK93" s="888"/>
      <c r="BQL93" s="888"/>
      <c r="BQM93" s="888"/>
      <c r="BQN93" s="888"/>
      <c r="BQO93" s="888"/>
      <c r="BQP93" s="888"/>
      <c r="BQQ93" s="888"/>
      <c r="BQR93" s="888"/>
      <c r="BQS93" s="888"/>
      <c r="BQT93" s="888"/>
      <c r="BQU93" s="888"/>
      <c r="BQV93" s="888"/>
      <c r="BQW93" s="888"/>
      <c r="BQX93" s="888"/>
      <c r="BQY93" s="888"/>
      <c r="BQZ93" s="888"/>
      <c r="BRA93" s="888"/>
      <c r="BRB93" s="888"/>
      <c r="BRC93" s="888"/>
      <c r="BRD93" s="888"/>
      <c r="BRE93" s="888"/>
      <c r="BRF93" s="888"/>
      <c r="BRG93" s="888"/>
      <c r="BRH93" s="888"/>
      <c r="BRI93" s="888"/>
      <c r="BRJ93" s="888"/>
      <c r="BRK93" s="888"/>
      <c r="BRL93" s="888"/>
      <c r="BRM93" s="888"/>
      <c r="BRN93" s="888"/>
      <c r="BRO93" s="888"/>
      <c r="BRP93" s="888"/>
      <c r="BRQ93" s="888"/>
      <c r="BRR93" s="888"/>
      <c r="BRS93" s="888"/>
      <c r="BRT93" s="888"/>
      <c r="BRU93" s="888"/>
      <c r="BRV93" s="888"/>
      <c r="BRW93" s="888"/>
      <c r="BRX93" s="888"/>
      <c r="BRY93" s="888"/>
      <c r="BRZ93" s="888"/>
      <c r="BSA93" s="888"/>
      <c r="BSB93" s="888"/>
      <c r="BSC93" s="888"/>
      <c r="BSD93" s="888"/>
      <c r="BSE93" s="888"/>
      <c r="BSF93" s="888"/>
      <c r="BSG93" s="888"/>
      <c r="BSH93" s="888"/>
      <c r="BSI93" s="888"/>
      <c r="BSJ93" s="888"/>
      <c r="BSK93" s="888"/>
      <c r="BSL93" s="888"/>
      <c r="BSM93" s="888"/>
      <c r="BSN93" s="888"/>
      <c r="BSO93" s="888"/>
      <c r="BSP93" s="888"/>
      <c r="BSQ93" s="888"/>
      <c r="BSR93" s="888"/>
      <c r="BSS93" s="888"/>
      <c r="BST93" s="888"/>
      <c r="BSU93" s="888"/>
      <c r="BSV93" s="888"/>
      <c r="BSW93" s="888"/>
      <c r="BSX93" s="888"/>
      <c r="BSY93" s="888"/>
      <c r="BSZ93" s="888"/>
      <c r="BTA93" s="888"/>
      <c r="BTB93" s="888"/>
      <c r="BTC93" s="888"/>
      <c r="BTD93" s="888"/>
      <c r="BTE93" s="888"/>
      <c r="BTF93" s="888"/>
      <c r="BTG93" s="888"/>
      <c r="BTH93" s="888"/>
      <c r="BTI93" s="888"/>
      <c r="BTJ93" s="888"/>
      <c r="BTK93" s="888"/>
      <c r="BTL93" s="888"/>
      <c r="BTM93" s="888"/>
      <c r="BTN93" s="888"/>
      <c r="BTO93" s="888"/>
      <c r="BTP93" s="888"/>
      <c r="BTQ93" s="888"/>
      <c r="BTR93" s="888"/>
      <c r="BTS93" s="888"/>
      <c r="BTT93" s="888"/>
      <c r="BTU93" s="888"/>
      <c r="BTV93" s="888"/>
      <c r="BTW93" s="888"/>
      <c r="BTX93" s="888"/>
      <c r="BTY93" s="888"/>
      <c r="BTZ93" s="888"/>
      <c r="BUA93" s="888"/>
      <c r="BUB93" s="888"/>
      <c r="BUC93" s="888"/>
      <c r="BUD93" s="888"/>
      <c r="BUE93" s="888"/>
      <c r="BUF93" s="888"/>
      <c r="BUG93" s="888"/>
      <c r="BUH93" s="888"/>
      <c r="BUI93" s="888"/>
      <c r="BUJ93" s="888"/>
      <c r="BUK93" s="888"/>
      <c r="BUL93" s="888"/>
      <c r="BUM93" s="888"/>
      <c r="BUN93" s="888"/>
      <c r="BUO93" s="888"/>
      <c r="BUP93" s="888"/>
      <c r="BUQ93" s="888"/>
      <c r="BUR93" s="888"/>
      <c r="BUS93" s="888"/>
      <c r="BUT93" s="888"/>
      <c r="BUU93" s="888"/>
      <c r="BUV93" s="888"/>
      <c r="BUW93" s="888"/>
      <c r="BUX93" s="888"/>
      <c r="BUY93" s="888"/>
      <c r="BUZ93" s="888"/>
      <c r="BVA93" s="888"/>
      <c r="BVB93" s="888"/>
      <c r="BVC93" s="888"/>
      <c r="BVD93" s="888"/>
      <c r="BVE93" s="888"/>
      <c r="BVF93" s="888"/>
      <c r="BVG93" s="888"/>
      <c r="BVH93" s="888"/>
      <c r="BVI93" s="888"/>
      <c r="BVJ93" s="888"/>
      <c r="BVK93" s="888"/>
      <c r="BVL93" s="888"/>
      <c r="BVM93" s="888"/>
      <c r="BVN93" s="888"/>
      <c r="BVO93" s="888"/>
      <c r="BVP93" s="888"/>
      <c r="BVQ93" s="888"/>
      <c r="BVR93" s="888"/>
      <c r="BVS93" s="888"/>
      <c r="BVT93" s="888"/>
      <c r="BVU93" s="888"/>
      <c r="BVV93" s="888"/>
      <c r="BVW93" s="888"/>
      <c r="BVX93" s="888"/>
      <c r="BVY93" s="888"/>
      <c r="BVZ93" s="888"/>
      <c r="BWA93" s="888"/>
      <c r="BWB93" s="888"/>
      <c r="BWC93" s="888"/>
      <c r="BWD93" s="888"/>
      <c r="BWE93" s="888"/>
      <c r="BWF93" s="888"/>
      <c r="BWG93" s="888"/>
      <c r="BWH93" s="888"/>
      <c r="BWI93" s="888"/>
      <c r="BWJ93" s="888"/>
      <c r="BWK93" s="888"/>
      <c r="BWL93" s="888"/>
      <c r="BWM93" s="888"/>
      <c r="BWN93" s="888"/>
      <c r="BWO93" s="888"/>
      <c r="BWP93" s="888"/>
      <c r="BWQ93" s="888"/>
      <c r="BWR93" s="888"/>
      <c r="BWS93" s="888"/>
      <c r="BWT93" s="888"/>
      <c r="BWU93" s="888"/>
      <c r="BWV93" s="888"/>
      <c r="BWW93" s="888"/>
      <c r="BWX93" s="888"/>
      <c r="BWY93" s="888"/>
      <c r="BWZ93" s="888"/>
      <c r="BXA93" s="888"/>
      <c r="BXB93" s="888"/>
      <c r="BXC93" s="888"/>
      <c r="BXD93" s="888"/>
      <c r="BXE93" s="888"/>
      <c r="BXF93" s="888"/>
      <c r="BXG93" s="888"/>
      <c r="BXH93" s="888"/>
      <c r="BXI93" s="888"/>
      <c r="BXJ93" s="888"/>
      <c r="BXK93" s="888"/>
      <c r="BXL93" s="888"/>
      <c r="BXM93" s="888"/>
      <c r="BXN93" s="888"/>
      <c r="BXO93" s="888"/>
      <c r="BXP93" s="888"/>
      <c r="BXQ93" s="888"/>
      <c r="BXR93" s="888"/>
      <c r="BXS93" s="888"/>
      <c r="BXT93" s="888"/>
      <c r="BXU93" s="888"/>
      <c r="BXV93" s="888"/>
      <c r="BXW93" s="888"/>
      <c r="BXX93" s="888"/>
      <c r="BXY93" s="888"/>
      <c r="BXZ93" s="888"/>
      <c r="BYA93" s="888"/>
      <c r="BYB93" s="888"/>
      <c r="BYC93" s="888"/>
      <c r="BYD93" s="888"/>
      <c r="BYE93" s="888"/>
      <c r="BYF93" s="888"/>
      <c r="BYG93" s="888"/>
      <c r="BYH93" s="888"/>
      <c r="BYI93" s="888"/>
      <c r="BYJ93" s="888"/>
      <c r="BYK93" s="888"/>
      <c r="BYL93" s="888"/>
      <c r="BYM93" s="888"/>
      <c r="BYN93" s="888"/>
      <c r="BYO93" s="888"/>
      <c r="BYP93" s="888"/>
      <c r="BYQ93" s="888"/>
      <c r="BYR93" s="888"/>
      <c r="BYS93" s="888"/>
      <c r="BYT93" s="888"/>
      <c r="BYU93" s="888"/>
      <c r="BYV93" s="888"/>
      <c r="BYW93" s="888"/>
      <c r="BYX93" s="888"/>
      <c r="BYY93" s="888"/>
      <c r="BYZ93" s="888"/>
      <c r="BZA93" s="888"/>
      <c r="BZB93" s="888"/>
      <c r="BZC93" s="888"/>
      <c r="BZD93" s="888"/>
      <c r="BZE93" s="888"/>
      <c r="BZF93" s="888"/>
      <c r="BZG93" s="888"/>
      <c r="BZH93" s="888"/>
      <c r="BZI93" s="888"/>
      <c r="BZJ93" s="888"/>
      <c r="BZK93" s="888"/>
      <c r="BZL93" s="888"/>
      <c r="BZM93" s="888"/>
      <c r="BZN93" s="888"/>
      <c r="BZO93" s="888"/>
      <c r="BZP93" s="888"/>
      <c r="BZQ93" s="888"/>
      <c r="BZR93" s="888"/>
      <c r="BZS93" s="888"/>
      <c r="BZT93" s="888"/>
      <c r="BZU93" s="888"/>
      <c r="BZV93" s="888"/>
      <c r="BZW93" s="888"/>
      <c r="BZX93" s="888"/>
      <c r="BZY93" s="888"/>
      <c r="BZZ93" s="888"/>
      <c r="CAA93" s="888"/>
      <c r="CAB93" s="888"/>
      <c r="CAC93" s="888"/>
      <c r="CAD93" s="888"/>
      <c r="CAE93" s="888"/>
      <c r="CAF93" s="888"/>
      <c r="CAG93" s="888"/>
      <c r="CAH93" s="888"/>
      <c r="CAI93" s="888"/>
      <c r="CAJ93" s="888"/>
      <c r="CAK93" s="888"/>
      <c r="CAL93" s="888"/>
      <c r="CAM93" s="888"/>
      <c r="CAN93" s="888"/>
      <c r="CAO93" s="888"/>
      <c r="CAP93" s="888"/>
      <c r="CAQ93" s="888"/>
      <c r="CAR93" s="888"/>
      <c r="CAS93" s="888"/>
      <c r="CAT93" s="888"/>
      <c r="CAU93" s="888"/>
      <c r="CAV93" s="888"/>
      <c r="CAW93" s="888"/>
      <c r="CAX93" s="888"/>
      <c r="CAY93" s="888"/>
      <c r="CAZ93" s="888"/>
      <c r="CBA93" s="888"/>
      <c r="CBB93" s="888"/>
      <c r="CBC93" s="888"/>
      <c r="CBD93" s="888"/>
      <c r="CBE93" s="888"/>
      <c r="CBF93" s="888"/>
      <c r="CBG93" s="888"/>
      <c r="CBH93" s="888"/>
      <c r="CBI93" s="888"/>
      <c r="CBJ93" s="888"/>
      <c r="CBK93" s="888"/>
      <c r="CBL93" s="888"/>
      <c r="CBM93" s="888"/>
      <c r="CBN93" s="888"/>
      <c r="CBO93" s="888"/>
      <c r="CBP93" s="888"/>
      <c r="CBQ93" s="888"/>
      <c r="CBR93" s="888"/>
      <c r="CBS93" s="888"/>
      <c r="CBT93" s="888"/>
      <c r="CBU93" s="888"/>
      <c r="CBV93" s="888"/>
      <c r="CBW93" s="888"/>
      <c r="CBX93" s="888"/>
      <c r="CBY93" s="888"/>
      <c r="CBZ93" s="888"/>
      <c r="CCA93" s="888"/>
      <c r="CCB93" s="888"/>
      <c r="CCC93" s="888"/>
      <c r="CCD93" s="888"/>
      <c r="CCE93" s="888"/>
      <c r="CCF93" s="888"/>
      <c r="CCG93" s="888"/>
      <c r="CCH93" s="888"/>
      <c r="CCI93" s="888"/>
      <c r="CCJ93" s="888"/>
      <c r="CCK93" s="888"/>
      <c r="CCL93" s="888"/>
      <c r="CCM93" s="888"/>
      <c r="CCN93" s="888"/>
      <c r="CCO93" s="888"/>
      <c r="CCP93" s="888"/>
      <c r="CCQ93" s="888"/>
      <c r="CCR93" s="888"/>
      <c r="CCS93" s="888"/>
      <c r="CCT93" s="888"/>
      <c r="CCU93" s="888"/>
      <c r="CCV93" s="888"/>
      <c r="CCW93" s="888"/>
      <c r="CCX93" s="888"/>
      <c r="CCY93" s="888"/>
      <c r="CCZ93" s="888"/>
      <c r="CDA93" s="888"/>
      <c r="CDB93" s="888"/>
      <c r="CDC93" s="888"/>
      <c r="CDD93" s="888"/>
      <c r="CDE93" s="888"/>
      <c r="CDF93" s="888"/>
      <c r="CDG93" s="888"/>
      <c r="CDH93" s="888"/>
      <c r="CDI93" s="888"/>
      <c r="CDJ93" s="888"/>
      <c r="CDK93" s="888"/>
      <c r="CDL93" s="888"/>
      <c r="CDM93" s="888"/>
      <c r="CDN93" s="888"/>
      <c r="CDO93" s="888"/>
      <c r="CDP93" s="888"/>
      <c r="CDQ93" s="888"/>
      <c r="CDR93" s="888"/>
      <c r="CDS93" s="888"/>
      <c r="CDT93" s="888"/>
      <c r="CDU93" s="888"/>
      <c r="CDV93" s="888"/>
      <c r="CDW93" s="888"/>
      <c r="CDX93" s="888"/>
      <c r="CDY93" s="888"/>
      <c r="CDZ93" s="888"/>
      <c r="CEA93" s="888"/>
      <c r="CEB93" s="888"/>
      <c r="CEC93" s="888"/>
      <c r="CED93" s="888"/>
      <c r="CEE93" s="888"/>
      <c r="CEF93" s="888"/>
      <c r="CEG93" s="888"/>
      <c r="CEH93" s="888"/>
      <c r="CEI93" s="888"/>
      <c r="CEJ93" s="888"/>
      <c r="CEK93" s="888"/>
      <c r="CEL93" s="888"/>
      <c r="CEM93" s="888"/>
      <c r="CEN93" s="888"/>
      <c r="CEO93" s="888"/>
      <c r="CEP93" s="888"/>
      <c r="CEQ93" s="888"/>
      <c r="CER93" s="888"/>
      <c r="CES93" s="888"/>
      <c r="CET93" s="888"/>
      <c r="CEU93" s="888"/>
      <c r="CEV93" s="888"/>
      <c r="CEW93" s="888"/>
      <c r="CEX93" s="888"/>
      <c r="CEY93" s="888"/>
      <c r="CEZ93" s="888"/>
      <c r="CFA93" s="888"/>
      <c r="CFB93" s="888"/>
      <c r="CFC93" s="888"/>
      <c r="CFD93" s="888"/>
      <c r="CFE93" s="888"/>
      <c r="CFF93" s="888"/>
      <c r="CFG93" s="888"/>
      <c r="CFH93" s="888"/>
      <c r="CFI93" s="888"/>
      <c r="CFJ93" s="888"/>
      <c r="CFK93" s="888"/>
      <c r="CFL93" s="888"/>
      <c r="CFM93" s="888"/>
      <c r="CFN93" s="888"/>
      <c r="CFO93" s="888"/>
      <c r="CFP93" s="888"/>
      <c r="CFQ93" s="888"/>
      <c r="CFR93" s="888"/>
      <c r="CFS93" s="888"/>
      <c r="CFT93" s="888"/>
      <c r="CFU93" s="888"/>
      <c r="CFV93" s="888"/>
      <c r="CFW93" s="888"/>
      <c r="CFX93" s="888"/>
      <c r="CFY93" s="888"/>
      <c r="CFZ93" s="888"/>
      <c r="CGA93" s="888"/>
      <c r="CGB93" s="888"/>
      <c r="CGC93" s="888"/>
      <c r="CGD93" s="888"/>
      <c r="CGE93" s="888"/>
      <c r="CGF93" s="888"/>
      <c r="CGG93" s="888"/>
      <c r="CGH93" s="888"/>
      <c r="CGI93" s="888"/>
      <c r="CGJ93" s="888"/>
      <c r="CGK93" s="888"/>
      <c r="CGL93" s="888"/>
      <c r="CGM93" s="888"/>
      <c r="CGN93" s="888"/>
      <c r="CGO93" s="888"/>
      <c r="CGP93" s="888"/>
      <c r="CGQ93" s="888"/>
      <c r="CGR93" s="888"/>
      <c r="CGS93" s="888"/>
      <c r="CGT93" s="888"/>
      <c r="CGU93" s="888"/>
      <c r="CGV93" s="888"/>
      <c r="CGW93" s="888"/>
      <c r="CGX93" s="888"/>
      <c r="CGY93" s="888"/>
      <c r="CGZ93" s="888"/>
      <c r="CHA93" s="888"/>
      <c r="CHB93" s="888"/>
      <c r="CHC93" s="888"/>
      <c r="CHD93" s="888"/>
      <c r="CHE93" s="888"/>
      <c r="CHF93" s="888"/>
      <c r="CHG93" s="888"/>
      <c r="CHH93" s="888"/>
      <c r="CHI93" s="888"/>
      <c r="CHJ93" s="888"/>
      <c r="CHK93" s="888"/>
      <c r="CHL93" s="888"/>
      <c r="CHM93" s="888"/>
      <c r="CHN93" s="888"/>
      <c r="CHO93" s="888"/>
      <c r="CHP93" s="888"/>
      <c r="CHQ93" s="888"/>
      <c r="CHR93" s="888"/>
      <c r="CHS93" s="888"/>
      <c r="CHT93" s="888"/>
      <c r="CHU93" s="888"/>
      <c r="CHV93" s="888"/>
      <c r="CHW93" s="888"/>
      <c r="CHX93" s="888"/>
      <c r="CHY93" s="888"/>
      <c r="CHZ93" s="888"/>
      <c r="CIA93" s="888"/>
      <c r="CIB93" s="888"/>
      <c r="CIC93" s="888"/>
      <c r="CID93" s="888"/>
      <c r="CIE93" s="888"/>
      <c r="CIF93" s="888"/>
      <c r="CIG93" s="888"/>
      <c r="CIH93" s="888"/>
      <c r="CII93" s="888"/>
      <c r="CIJ93" s="888"/>
      <c r="CIK93" s="888"/>
      <c r="CIL93" s="888"/>
      <c r="CIM93" s="888"/>
      <c r="CIN93" s="888"/>
      <c r="CIO93" s="888"/>
      <c r="CIP93" s="888"/>
      <c r="CIQ93" s="888"/>
      <c r="CIR93" s="888"/>
      <c r="CIS93" s="888"/>
      <c r="CIT93" s="888"/>
      <c r="CIU93" s="888"/>
      <c r="CIV93" s="888"/>
      <c r="CIW93" s="888"/>
      <c r="CIX93" s="888"/>
      <c r="CIY93" s="888"/>
      <c r="CIZ93" s="888"/>
      <c r="CJA93" s="888"/>
      <c r="CJB93" s="888"/>
      <c r="CJC93" s="888"/>
      <c r="CJD93" s="888"/>
      <c r="CJE93" s="888"/>
      <c r="CJF93" s="888"/>
      <c r="CJG93" s="888"/>
      <c r="CJH93" s="888"/>
      <c r="CJI93" s="888"/>
      <c r="CJJ93" s="888"/>
      <c r="CJK93" s="888"/>
      <c r="CJL93" s="888"/>
      <c r="CJM93" s="888"/>
      <c r="CJN93" s="888"/>
      <c r="CJO93" s="888"/>
      <c r="CJP93" s="888"/>
      <c r="CJQ93" s="888"/>
      <c r="CJR93" s="888"/>
      <c r="CJS93" s="888"/>
      <c r="CJT93" s="888"/>
      <c r="CJU93" s="888"/>
      <c r="CJV93" s="888"/>
      <c r="CJW93" s="888"/>
      <c r="CJX93" s="888"/>
      <c r="CJY93" s="888"/>
      <c r="CJZ93" s="888"/>
      <c r="CKA93" s="888"/>
      <c r="CKB93" s="888"/>
      <c r="CKC93" s="888"/>
      <c r="CKD93" s="888"/>
      <c r="CKE93" s="888"/>
      <c r="CKF93" s="888"/>
      <c r="CKG93" s="888"/>
      <c r="CKH93" s="888"/>
      <c r="CKI93" s="888"/>
      <c r="CKJ93" s="888"/>
      <c r="CKK93" s="888"/>
      <c r="CKL93" s="888"/>
      <c r="CKM93" s="888"/>
      <c r="CKN93" s="888"/>
      <c r="CKO93" s="888"/>
      <c r="CKP93" s="888"/>
      <c r="CKQ93" s="888"/>
      <c r="CKR93" s="888"/>
      <c r="CKS93" s="888"/>
      <c r="CKT93" s="888"/>
      <c r="CKU93" s="888"/>
      <c r="CKV93" s="888"/>
      <c r="CKW93" s="888"/>
      <c r="CKX93" s="888"/>
      <c r="CKY93" s="888"/>
      <c r="CKZ93" s="888"/>
      <c r="CLA93" s="888"/>
      <c r="CLB93" s="888"/>
      <c r="CLC93" s="888"/>
      <c r="CLD93" s="888"/>
      <c r="CLE93" s="888"/>
      <c r="CLF93" s="888"/>
      <c r="CLG93" s="888"/>
      <c r="CLH93" s="888"/>
      <c r="CLI93" s="888"/>
      <c r="CLJ93" s="888"/>
      <c r="CLK93" s="888"/>
      <c r="CLL93" s="888"/>
      <c r="CLM93" s="888"/>
      <c r="CLN93" s="888"/>
      <c r="CLO93" s="888"/>
      <c r="CLP93" s="888"/>
      <c r="CLQ93" s="888"/>
      <c r="CLR93" s="888"/>
      <c r="CLS93" s="888"/>
      <c r="CLT93" s="888"/>
      <c r="CLU93" s="888"/>
      <c r="CLV93" s="888"/>
      <c r="CLW93" s="888"/>
      <c r="CLX93" s="888"/>
      <c r="CLY93" s="888"/>
      <c r="CLZ93" s="888"/>
      <c r="CMA93" s="888"/>
      <c r="CMB93" s="888"/>
      <c r="CMC93" s="888"/>
      <c r="CMD93" s="888"/>
      <c r="CME93" s="888"/>
      <c r="CMF93" s="888"/>
      <c r="CMG93" s="888"/>
      <c r="CMH93" s="888"/>
      <c r="CMI93" s="888"/>
      <c r="CMJ93" s="888"/>
      <c r="CMK93" s="888"/>
      <c r="CML93" s="888"/>
      <c r="CMM93" s="888"/>
      <c r="CMN93" s="888"/>
      <c r="CMO93" s="888"/>
      <c r="CMP93" s="888"/>
      <c r="CMQ93" s="888"/>
      <c r="CMR93" s="888"/>
      <c r="CMS93" s="888"/>
      <c r="CMT93" s="888"/>
      <c r="CMU93" s="888"/>
      <c r="CMV93" s="888"/>
      <c r="CMW93" s="888"/>
      <c r="CMX93" s="888"/>
      <c r="CMY93" s="888"/>
      <c r="CMZ93" s="888"/>
      <c r="CNA93" s="888"/>
      <c r="CNB93" s="888"/>
      <c r="CNC93" s="888"/>
      <c r="CND93" s="888"/>
      <c r="CNE93" s="888"/>
      <c r="CNF93" s="888"/>
      <c r="CNG93" s="888"/>
      <c r="CNH93" s="888"/>
      <c r="CNI93" s="888"/>
      <c r="CNJ93" s="888"/>
      <c r="CNK93" s="888"/>
      <c r="CNL93" s="888"/>
      <c r="CNM93" s="888"/>
      <c r="CNN93" s="888"/>
      <c r="CNO93" s="888"/>
      <c r="CNP93" s="888"/>
      <c r="CNQ93" s="888"/>
      <c r="CNR93" s="888"/>
      <c r="CNS93" s="888"/>
      <c r="CNT93" s="888"/>
      <c r="CNU93" s="888"/>
      <c r="CNV93" s="888"/>
      <c r="CNW93" s="888"/>
      <c r="CNX93" s="888"/>
      <c r="CNY93" s="888"/>
      <c r="CNZ93" s="888"/>
      <c r="COA93" s="888"/>
      <c r="COB93" s="888"/>
      <c r="COC93" s="888"/>
      <c r="COD93" s="888"/>
      <c r="COE93" s="888"/>
      <c r="COF93" s="888"/>
      <c r="COG93" s="888"/>
      <c r="COH93" s="888"/>
      <c r="COI93" s="888"/>
      <c r="COJ93" s="888"/>
      <c r="COK93" s="888"/>
      <c r="COL93" s="888"/>
      <c r="COM93" s="888"/>
      <c r="CON93" s="888"/>
      <c r="COO93" s="888"/>
      <c r="COP93" s="888"/>
      <c r="COQ93" s="888"/>
      <c r="COR93" s="888"/>
      <c r="COS93" s="888"/>
      <c r="COT93" s="888"/>
      <c r="COU93" s="888"/>
      <c r="COV93" s="888"/>
      <c r="COW93" s="888"/>
      <c r="COX93" s="888"/>
      <c r="COY93" s="888"/>
      <c r="COZ93" s="888"/>
      <c r="CPA93" s="888"/>
      <c r="CPB93" s="888"/>
      <c r="CPC93" s="888"/>
      <c r="CPD93" s="888"/>
      <c r="CPE93" s="888"/>
      <c r="CPF93" s="888"/>
      <c r="CPG93" s="888"/>
      <c r="CPH93" s="888"/>
      <c r="CPI93" s="888"/>
      <c r="CPJ93" s="888"/>
      <c r="CPK93" s="888"/>
      <c r="CPL93" s="888"/>
      <c r="CPM93" s="888"/>
      <c r="CPN93" s="888"/>
      <c r="CPO93" s="888"/>
      <c r="CPP93" s="888"/>
      <c r="CPQ93" s="888"/>
      <c r="CPR93" s="888"/>
      <c r="CPS93" s="888"/>
      <c r="CPT93" s="888"/>
      <c r="CPU93" s="888"/>
      <c r="CPV93" s="888"/>
      <c r="CPW93" s="888"/>
      <c r="CPX93" s="888"/>
      <c r="CPY93" s="888"/>
      <c r="CPZ93" s="888"/>
      <c r="CQA93" s="888"/>
      <c r="CQB93" s="888"/>
      <c r="CQC93" s="888"/>
      <c r="CQD93" s="888"/>
      <c r="CQE93" s="888"/>
      <c r="CQF93" s="888"/>
      <c r="CQG93" s="888"/>
      <c r="CQH93" s="888"/>
      <c r="CQI93" s="888"/>
      <c r="CQJ93" s="888"/>
      <c r="CQK93" s="888"/>
      <c r="CQL93" s="888"/>
      <c r="CQM93" s="888"/>
      <c r="CQN93" s="888"/>
      <c r="CQO93" s="888"/>
      <c r="CQP93" s="888"/>
      <c r="CQQ93" s="888"/>
      <c r="CQR93" s="888"/>
      <c r="CQS93" s="888"/>
      <c r="CQT93" s="888"/>
      <c r="CQU93" s="888"/>
      <c r="CQV93" s="888"/>
      <c r="CQW93" s="888"/>
      <c r="CQX93" s="888"/>
      <c r="CQY93" s="888"/>
      <c r="CQZ93" s="888"/>
      <c r="CRA93" s="888"/>
      <c r="CRB93" s="888"/>
      <c r="CRC93" s="888"/>
      <c r="CRD93" s="888"/>
      <c r="CRE93" s="888"/>
      <c r="CRF93" s="888"/>
      <c r="CRG93" s="888"/>
      <c r="CRH93" s="888"/>
      <c r="CRI93" s="888"/>
      <c r="CRJ93" s="888"/>
      <c r="CRK93" s="888"/>
      <c r="CRL93" s="888"/>
      <c r="CRM93" s="888"/>
      <c r="CRN93" s="888"/>
      <c r="CRO93" s="888"/>
      <c r="CRP93" s="888"/>
      <c r="CRQ93" s="888"/>
      <c r="CRR93" s="888"/>
      <c r="CRS93" s="888"/>
      <c r="CRT93" s="888"/>
      <c r="CRU93" s="888"/>
      <c r="CRV93" s="888"/>
      <c r="CRW93" s="888"/>
      <c r="CRX93" s="888"/>
      <c r="CRY93" s="888"/>
      <c r="CRZ93" s="888"/>
      <c r="CSA93" s="888"/>
      <c r="CSB93" s="888"/>
      <c r="CSC93" s="888"/>
      <c r="CSD93" s="888"/>
      <c r="CSE93" s="888"/>
      <c r="CSF93" s="888"/>
      <c r="CSG93" s="888"/>
      <c r="CSH93" s="888"/>
      <c r="CSI93" s="888"/>
      <c r="CSJ93" s="888"/>
      <c r="CSK93" s="888"/>
      <c r="CSL93" s="888"/>
      <c r="CSM93" s="888"/>
      <c r="CSN93" s="888"/>
      <c r="CSO93" s="888"/>
      <c r="CSP93" s="888"/>
      <c r="CSQ93" s="888"/>
      <c r="CSR93" s="888"/>
      <c r="CSS93" s="888"/>
      <c r="CST93" s="888"/>
      <c r="CSU93" s="888"/>
      <c r="CSV93" s="888"/>
      <c r="CSW93" s="888"/>
      <c r="CSX93" s="888"/>
      <c r="CSY93" s="888"/>
      <c r="CSZ93" s="888"/>
      <c r="CTA93" s="888"/>
      <c r="CTB93" s="888"/>
      <c r="CTC93" s="888"/>
      <c r="CTD93" s="888"/>
      <c r="CTE93" s="888"/>
      <c r="CTF93" s="888"/>
      <c r="CTG93" s="888"/>
      <c r="CTH93" s="888"/>
      <c r="CTI93" s="888"/>
      <c r="CTJ93" s="888"/>
      <c r="CTK93" s="888"/>
      <c r="CTL93" s="888"/>
      <c r="CTM93" s="888"/>
      <c r="CTN93" s="888"/>
      <c r="CTO93" s="888"/>
      <c r="CTP93" s="888"/>
      <c r="CTQ93" s="888"/>
      <c r="CTR93" s="888"/>
      <c r="CTS93" s="888"/>
      <c r="CTT93" s="888"/>
      <c r="CTU93" s="888"/>
      <c r="CTV93" s="888"/>
      <c r="CTW93" s="888"/>
      <c r="CTX93" s="888"/>
      <c r="CTY93" s="888"/>
      <c r="CTZ93" s="888"/>
      <c r="CUA93" s="888"/>
      <c r="CUB93" s="888"/>
      <c r="CUC93" s="888"/>
      <c r="CUD93" s="888"/>
      <c r="CUE93" s="888"/>
      <c r="CUF93" s="888"/>
      <c r="CUG93" s="888"/>
      <c r="CUH93" s="888"/>
      <c r="CUI93" s="888"/>
      <c r="CUJ93" s="888"/>
      <c r="CUK93" s="888"/>
      <c r="CUL93" s="888"/>
      <c r="CUM93" s="888"/>
      <c r="CUN93" s="888"/>
      <c r="CUO93" s="888"/>
      <c r="CUP93" s="888"/>
      <c r="CUQ93" s="888"/>
      <c r="CUR93" s="888"/>
      <c r="CUS93" s="888"/>
      <c r="CUT93" s="888"/>
      <c r="CUU93" s="888"/>
      <c r="CUV93" s="888"/>
      <c r="CUW93" s="888"/>
      <c r="CUX93" s="888"/>
      <c r="CUY93" s="888"/>
      <c r="CUZ93" s="888"/>
      <c r="CVA93" s="888"/>
      <c r="CVB93" s="888"/>
      <c r="CVC93" s="888"/>
      <c r="CVD93" s="888"/>
      <c r="CVE93" s="888"/>
      <c r="CVF93" s="888"/>
      <c r="CVG93" s="888"/>
      <c r="CVH93" s="888"/>
      <c r="CVI93" s="888"/>
      <c r="CVJ93" s="888"/>
      <c r="CVK93" s="888"/>
      <c r="CVL93" s="888"/>
      <c r="CVM93" s="888"/>
      <c r="CVN93" s="888"/>
      <c r="CVO93" s="888"/>
      <c r="CVP93" s="888"/>
      <c r="CVQ93" s="888"/>
      <c r="CVR93" s="888"/>
      <c r="CVS93" s="888"/>
      <c r="CVT93" s="888"/>
      <c r="CVU93" s="888"/>
      <c r="CVV93" s="888"/>
      <c r="CVW93" s="888"/>
      <c r="CVX93" s="888"/>
      <c r="CVY93" s="888"/>
      <c r="CVZ93" s="888"/>
      <c r="CWA93" s="888"/>
      <c r="CWB93" s="888"/>
      <c r="CWC93" s="888"/>
      <c r="CWD93" s="888"/>
      <c r="CWE93" s="888"/>
      <c r="CWF93" s="888"/>
      <c r="CWG93" s="888"/>
      <c r="CWH93" s="888"/>
      <c r="CWI93" s="888"/>
      <c r="CWJ93" s="888"/>
      <c r="CWK93" s="888"/>
      <c r="CWL93" s="888"/>
      <c r="CWM93" s="888"/>
      <c r="CWN93" s="888"/>
      <c r="CWO93" s="888"/>
      <c r="CWP93" s="888"/>
      <c r="CWQ93" s="888"/>
      <c r="CWR93" s="888"/>
      <c r="CWS93" s="888"/>
      <c r="CWT93" s="888"/>
      <c r="CWU93" s="888"/>
      <c r="CWV93" s="888"/>
      <c r="CWW93" s="888"/>
      <c r="CWX93" s="888"/>
      <c r="CWY93" s="888"/>
      <c r="CWZ93" s="888"/>
      <c r="CXA93" s="888"/>
      <c r="CXB93" s="888"/>
      <c r="CXC93" s="888"/>
      <c r="CXD93" s="888"/>
      <c r="CXE93" s="888"/>
      <c r="CXF93" s="888"/>
      <c r="CXG93" s="888"/>
      <c r="CXH93" s="888"/>
      <c r="CXI93" s="888"/>
      <c r="CXJ93" s="888"/>
      <c r="CXK93" s="888"/>
      <c r="CXL93" s="888"/>
      <c r="CXM93" s="888"/>
      <c r="CXN93" s="888"/>
      <c r="CXO93" s="888"/>
      <c r="CXP93" s="888"/>
      <c r="CXQ93" s="888"/>
      <c r="CXR93" s="888"/>
      <c r="CXS93" s="888"/>
      <c r="CXT93" s="888"/>
      <c r="CXU93" s="888"/>
      <c r="CXV93" s="888"/>
      <c r="CXW93" s="888"/>
      <c r="CXX93" s="888"/>
      <c r="CXY93" s="888"/>
      <c r="CXZ93" s="888"/>
      <c r="CYA93" s="888"/>
      <c r="CYB93" s="888"/>
      <c r="CYC93" s="888"/>
      <c r="CYD93" s="888"/>
      <c r="CYE93" s="888"/>
      <c r="CYF93" s="888"/>
      <c r="CYG93" s="888"/>
      <c r="CYH93" s="888"/>
      <c r="CYI93" s="888"/>
      <c r="CYJ93" s="888"/>
      <c r="CYK93" s="888"/>
      <c r="CYL93" s="888"/>
      <c r="CYM93" s="888"/>
      <c r="CYN93" s="888"/>
      <c r="CYO93" s="888"/>
      <c r="CYP93" s="888"/>
      <c r="CYQ93" s="888"/>
      <c r="CYR93" s="888"/>
      <c r="CYS93" s="888"/>
      <c r="CYT93" s="888"/>
      <c r="CYU93" s="888"/>
      <c r="CYV93" s="888"/>
      <c r="CYW93" s="888"/>
      <c r="CYX93" s="888"/>
      <c r="CYY93" s="888"/>
      <c r="CYZ93" s="888"/>
      <c r="CZA93" s="888"/>
      <c r="CZB93" s="888"/>
      <c r="CZC93" s="888"/>
      <c r="CZD93" s="888"/>
      <c r="CZE93" s="888"/>
      <c r="CZF93" s="888"/>
      <c r="CZG93" s="888"/>
      <c r="CZH93" s="888"/>
      <c r="CZI93" s="888"/>
      <c r="CZJ93" s="888"/>
      <c r="CZK93" s="888"/>
      <c r="CZL93" s="888"/>
      <c r="CZM93" s="888"/>
      <c r="CZN93" s="888"/>
      <c r="CZO93" s="888"/>
      <c r="CZP93" s="888"/>
      <c r="CZQ93" s="888"/>
      <c r="CZR93" s="888"/>
      <c r="CZS93" s="888"/>
      <c r="CZT93" s="888"/>
      <c r="CZU93" s="888"/>
      <c r="CZV93" s="888"/>
      <c r="CZW93" s="888"/>
      <c r="CZX93" s="888"/>
      <c r="CZY93" s="888"/>
      <c r="CZZ93" s="888"/>
      <c r="DAA93" s="888"/>
      <c r="DAB93" s="888"/>
      <c r="DAC93" s="888"/>
      <c r="DAD93" s="888"/>
      <c r="DAE93" s="888"/>
      <c r="DAF93" s="888"/>
      <c r="DAG93" s="888"/>
      <c r="DAH93" s="888"/>
      <c r="DAI93" s="888"/>
      <c r="DAJ93" s="888"/>
      <c r="DAK93" s="888"/>
      <c r="DAL93" s="888"/>
      <c r="DAM93" s="888"/>
      <c r="DAN93" s="888"/>
      <c r="DAO93" s="888"/>
      <c r="DAP93" s="888"/>
      <c r="DAQ93" s="888"/>
      <c r="DAR93" s="888"/>
      <c r="DAS93" s="888"/>
      <c r="DAT93" s="888"/>
      <c r="DAU93" s="888"/>
      <c r="DAV93" s="888"/>
      <c r="DAW93" s="888"/>
      <c r="DAX93" s="888"/>
      <c r="DAY93" s="888"/>
      <c r="DAZ93" s="888"/>
      <c r="DBA93" s="888"/>
      <c r="DBB93" s="888"/>
      <c r="DBC93" s="888"/>
      <c r="DBD93" s="888"/>
      <c r="DBE93" s="888"/>
      <c r="DBF93" s="888"/>
      <c r="DBG93" s="888"/>
      <c r="DBH93" s="888"/>
      <c r="DBI93" s="888"/>
      <c r="DBJ93" s="888"/>
      <c r="DBK93" s="888"/>
      <c r="DBL93" s="888"/>
      <c r="DBM93" s="888"/>
      <c r="DBN93" s="888"/>
      <c r="DBO93" s="888"/>
      <c r="DBP93" s="888"/>
      <c r="DBQ93" s="888"/>
      <c r="DBR93" s="888"/>
      <c r="DBS93" s="888"/>
      <c r="DBT93" s="888"/>
      <c r="DBU93" s="888"/>
      <c r="DBV93" s="888"/>
      <c r="DBW93" s="888"/>
      <c r="DBX93" s="888"/>
      <c r="DBY93" s="888"/>
      <c r="DBZ93" s="888"/>
      <c r="DCA93" s="888"/>
      <c r="DCB93" s="888"/>
      <c r="DCC93" s="888"/>
      <c r="DCD93" s="888"/>
      <c r="DCE93" s="888"/>
      <c r="DCF93" s="888"/>
      <c r="DCG93" s="888"/>
      <c r="DCH93" s="888"/>
      <c r="DCI93" s="888"/>
      <c r="DCJ93" s="888"/>
      <c r="DCK93" s="888"/>
      <c r="DCL93" s="888"/>
      <c r="DCM93" s="888"/>
      <c r="DCN93" s="888"/>
      <c r="DCO93" s="888"/>
      <c r="DCP93" s="888"/>
      <c r="DCQ93" s="888"/>
      <c r="DCR93" s="888"/>
      <c r="DCS93" s="888"/>
      <c r="DCT93" s="888"/>
      <c r="DCU93" s="888"/>
      <c r="DCV93" s="888"/>
      <c r="DCW93" s="888"/>
      <c r="DCX93" s="888"/>
      <c r="DCY93" s="888"/>
      <c r="DCZ93" s="888"/>
      <c r="DDA93" s="888"/>
      <c r="DDB93" s="888"/>
      <c r="DDC93" s="888"/>
      <c r="DDD93" s="888"/>
      <c r="DDE93" s="888"/>
      <c r="DDF93" s="888"/>
      <c r="DDG93" s="888"/>
      <c r="DDH93" s="888"/>
      <c r="DDI93" s="888"/>
      <c r="DDJ93" s="888"/>
      <c r="DDK93" s="888"/>
      <c r="DDL93" s="888"/>
      <c r="DDM93" s="888"/>
      <c r="DDN93" s="888"/>
      <c r="DDO93" s="888"/>
      <c r="DDP93" s="888"/>
      <c r="DDQ93" s="888"/>
      <c r="DDR93" s="888"/>
      <c r="DDS93" s="888"/>
      <c r="DDT93" s="888"/>
      <c r="DDU93" s="888"/>
      <c r="DDV93" s="888"/>
      <c r="DDW93" s="888"/>
      <c r="DDX93" s="888"/>
      <c r="DDY93" s="888"/>
      <c r="DDZ93" s="888"/>
      <c r="DEA93" s="888"/>
      <c r="DEB93" s="888"/>
      <c r="DEC93" s="888"/>
      <c r="DED93" s="888"/>
      <c r="DEE93" s="888"/>
      <c r="DEF93" s="888"/>
      <c r="DEG93" s="888"/>
      <c r="DEH93" s="888"/>
      <c r="DEI93" s="888"/>
      <c r="DEJ93" s="888"/>
      <c r="DEK93" s="888"/>
      <c r="DEL93" s="888"/>
      <c r="DEM93" s="888"/>
      <c r="DEN93" s="888"/>
      <c r="DEO93" s="888"/>
      <c r="DEP93" s="888"/>
      <c r="DEQ93" s="888"/>
      <c r="DER93" s="888"/>
      <c r="DES93" s="888"/>
      <c r="DET93" s="888"/>
      <c r="DEU93" s="888"/>
      <c r="DEV93" s="888"/>
      <c r="DEW93" s="888"/>
      <c r="DEX93" s="888"/>
      <c r="DEY93" s="888"/>
      <c r="DEZ93" s="888"/>
      <c r="DFA93" s="888"/>
      <c r="DFB93" s="888"/>
      <c r="DFC93" s="888"/>
      <c r="DFD93" s="888"/>
      <c r="DFE93" s="888"/>
      <c r="DFF93" s="888"/>
      <c r="DFG93" s="888"/>
      <c r="DFH93" s="888"/>
      <c r="DFI93" s="888"/>
      <c r="DFJ93" s="888"/>
      <c r="DFK93" s="888"/>
      <c r="DFL93" s="888"/>
      <c r="DFM93" s="888"/>
      <c r="DFN93" s="888"/>
      <c r="DFO93" s="888"/>
      <c r="DFP93" s="888"/>
      <c r="DFQ93" s="888"/>
      <c r="DFR93" s="888"/>
      <c r="DFS93" s="888"/>
      <c r="DFT93" s="888"/>
      <c r="DFU93" s="888"/>
      <c r="DFV93" s="888"/>
      <c r="DFW93" s="888"/>
      <c r="DFX93" s="888"/>
      <c r="DFY93" s="888"/>
      <c r="DFZ93" s="888"/>
      <c r="DGA93" s="888"/>
      <c r="DGB93" s="888"/>
      <c r="DGC93" s="888"/>
      <c r="DGD93" s="888"/>
      <c r="DGE93" s="888"/>
      <c r="DGF93" s="888"/>
      <c r="DGG93" s="888"/>
      <c r="DGH93" s="888"/>
      <c r="DGI93" s="888"/>
      <c r="DGJ93" s="888"/>
      <c r="DGK93" s="888"/>
      <c r="DGL93" s="888"/>
      <c r="DGM93" s="888"/>
      <c r="DGN93" s="888"/>
      <c r="DGO93" s="888"/>
      <c r="DGP93" s="888"/>
      <c r="DGQ93" s="888"/>
      <c r="DGR93" s="888"/>
      <c r="DGS93" s="888"/>
      <c r="DGT93" s="888"/>
      <c r="DGU93" s="888"/>
      <c r="DGV93" s="888"/>
      <c r="DGW93" s="888"/>
      <c r="DGX93" s="888"/>
      <c r="DGY93" s="888"/>
      <c r="DGZ93" s="888"/>
      <c r="DHA93" s="888"/>
      <c r="DHB93" s="888"/>
      <c r="DHC93" s="888"/>
      <c r="DHD93" s="888"/>
      <c r="DHE93" s="888"/>
      <c r="DHF93" s="888"/>
      <c r="DHG93" s="888"/>
      <c r="DHH93" s="888"/>
      <c r="DHI93" s="888"/>
      <c r="DHJ93" s="888"/>
      <c r="DHK93" s="888"/>
      <c r="DHL93" s="888"/>
      <c r="DHM93" s="888"/>
      <c r="DHN93" s="888"/>
      <c r="DHO93" s="888"/>
      <c r="DHP93" s="888"/>
      <c r="DHQ93" s="888"/>
      <c r="DHR93" s="888"/>
      <c r="DHS93" s="888"/>
      <c r="DHT93" s="888"/>
      <c r="DHU93" s="888"/>
      <c r="DHV93" s="888"/>
      <c r="DHW93" s="888"/>
      <c r="DHX93" s="888"/>
      <c r="DHY93" s="888"/>
      <c r="DHZ93" s="888"/>
      <c r="DIA93" s="888"/>
      <c r="DIB93" s="888"/>
      <c r="DIC93" s="888"/>
      <c r="DID93" s="888"/>
      <c r="DIE93" s="888"/>
      <c r="DIF93" s="888"/>
      <c r="DIG93" s="888"/>
      <c r="DIH93" s="888"/>
      <c r="DII93" s="888"/>
      <c r="DIJ93" s="888"/>
      <c r="DIK93" s="888"/>
      <c r="DIL93" s="888"/>
      <c r="DIM93" s="888"/>
      <c r="DIN93" s="888"/>
      <c r="DIO93" s="888"/>
      <c r="DIP93" s="888"/>
      <c r="DIQ93" s="888"/>
      <c r="DIR93" s="888"/>
      <c r="DIS93" s="888"/>
      <c r="DIT93" s="888"/>
      <c r="DIU93" s="888"/>
      <c r="DIV93" s="888"/>
      <c r="DIW93" s="888"/>
      <c r="DIX93" s="888"/>
      <c r="DIY93" s="888"/>
      <c r="DIZ93" s="888"/>
      <c r="DJA93" s="888"/>
      <c r="DJB93" s="888"/>
      <c r="DJC93" s="888"/>
      <c r="DJD93" s="888"/>
      <c r="DJE93" s="888"/>
      <c r="DJF93" s="888"/>
      <c r="DJG93" s="888"/>
      <c r="DJH93" s="888"/>
      <c r="DJI93" s="888"/>
      <c r="DJJ93" s="888"/>
      <c r="DJK93" s="888"/>
      <c r="DJL93" s="888"/>
      <c r="DJM93" s="888"/>
      <c r="DJN93" s="888"/>
      <c r="DJO93" s="888"/>
      <c r="DJP93" s="888"/>
      <c r="DJQ93" s="888"/>
      <c r="DJR93" s="888"/>
      <c r="DJS93" s="888"/>
      <c r="DJT93" s="888"/>
      <c r="DJU93" s="888"/>
      <c r="DJV93" s="888"/>
      <c r="DJW93" s="888"/>
      <c r="DJX93" s="888"/>
      <c r="DJY93" s="888"/>
      <c r="DJZ93" s="888"/>
      <c r="DKA93" s="888"/>
      <c r="DKB93" s="888"/>
      <c r="DKC93" s="888"/>
      <c r="DKD93" s="888"/>
      <c r="DKE93" s="888"/>
      <c r="DKF93" s="888"/>
      <c r="DKG93" s="888"/>
      <c r="DKH93" s="888"/>
      <c r="DKI93" s="888"/>
      <c r="DKJ93" s="888"/>
      <c r="DKK93" s="888"/>
      <c r="DKL93" s="888"/>
      <c r="DKM93" s="888"/>
      <c r="DKN93" s="888"/>
      <c r="DKO93" s="888"/>
      <c r="DKP93" s="888"/>
      <c r="DKQ93" s="888"/>
      <c r="DKR93" s="888"/>
      <c r="DKS93" s="888"/>
      <c r="DKT93" s="888"/>
      <c r="DKU93" s="888"/>
      <c r="DKV93" s="888"/>
      <c r="DKW93" s="888"/>
      <c r="DKX93" s="888"/>
      <c r="DKY93" s="888"/>
      <c r="DKZ93" s="888"/>
      <c r="DLA93" s="888"/>
      <c r="DLB93" s="888"/>
      <c r="DLC93" s="888"/>
      <c r="DLD93" s="888"/>
      <c r="DLE93" s="888"/>
      <c r="DLF93" s="888"/>
      <c r="DLG93" s="888"/>
      <c r="DLH93" s="888"/>
      <c r="DLI93" s="888"/>
      <c r="DLJ93" s="888"/>
      <c r="DLK93" s="888"/>
      <c r="DLL93" s="888"/>
      <c r="DLM93" s="888"/>
      <c r="DLN93" s="888"/>
      <c r="DLO93" s="888"/>
      <c r="DLP93" s="888"/>
      <c r="DLQ93" s="888"/>
      <c r="DLR93" s="888"/>
      <c r="DLS93" s="888"/>
      <c r="DLT93" s="888"/>
      <c r="DLU93" s="888"/>
      <c r="DLV93" s="888"/>
      <c r="DLW93" s="888"/>
      <c r="DLX93" s="888"/>
      <c r="DLY93" s="888"/>
      <c r="DLZ93" s="888"/>
      <c r="DMA93" s="888"/>
      <c r="DMB93" s="888"/>
      <c r="DMC93" s="888"/>
      <c r="DMD93" s="888"/>
      <c r="DME93" s="888"/>
      <c r="DMF93" s="888"/>
      <c r="DMG93" s="888"/>
      <c r="DMH93" s="888"/>
      <c r="DMI93" s="888"/>
      <c r="DMJ93" s="888"/>
      <c r="DMK93" s="888"/>
      <c r="DML93" s="888"/>
      <c r="DMM93" s="888"/>
      <c r="DMN93" s="888"/>
      <c r="DMO93" s="888"/>
      <c r="DMP93" s="888"/>
      <c r="DMQ93" s="888"/>
      <c r="DMR93" s="888"/>
      <c r="DMS93" s="888"/>
      <c r="DMT93" s="888"/>
      <c r="DMU93" s="888"/>
      <c r="DMV93" s="888"/>
      <c r="DMW93" s="888"/>
      <c r="DMX93" s="888"/>
      <c r="DMY93" s="888"/>
      <c r="DMZ93" s="888"/>
      <c r="DNA93" s="888"/>
      <c r="DNB93" s="888"/>
      <c r="DNC93" s="888"/>
      <c r="DND93" s="888"/>
      <c r="DNE93" s="888"/>
      <c r="DNF93" s="888"/>
      <c r="DNG93" s="888"/>
      <c r="DNH93" s="888"/>
      <c r="DNI93" s="888"/>
      <c r="DNJ93" s="888"/>
      <c r="DNK93" s="888"/>
      <c r="DNL93" s="888"/>
      <c r="DNM93" s="888"/>
      <c r="DNN93" s="888"/>
      <c r="DNO93" s="888"/>
      <c r="DNP93" s="888"/>
      <c r="DNQ93" s="888"/>
      <c r="DNR93" s="888"/>
      <c r="DNS93" s="888"/>
      <c r="DNT93" s="888"/>
      <c r="DNU93" s="888"/>
      <c r="DNV93" s="888"/>
      <c r="DNW93" s="888"/>
      <c r="DNX93" s="888"/>
      <c r="DNY93" s="888"/>
      <c r="DNZ93" s="888"/>
      <c r="DOA93" s="888"/>
      <c r="DOB93" s="888"/>
      <c r="DOC93" s="888"/>
      <c r="DOD93" s="888"/>
      <c r="DOE93" s="888"/>
      <c r="DOF93" s="888"/>
      <c r="DOG93" s="888"/>
      <c r="DOH93" s="888"/>
      <c r="DOI93" s="888"/>
      <c r="DOJ93" s="888"/>
      <c r="DOK93" s="888"/>
      <c r="DOL93" s="888"/>
      <c r="DOM93" s="888"/>
      <c r="DON93" s="888"/>
      <c r="DOO93" s="888"/>
      <c r="DOP93" s="888"/>
      <c r="DOQ93" s="888"/>
      <c r="DOR93" s="888"/>
      <c r="DOS93" s="888"/>
      <c r="DOT93" s="888"/>
      <c r="DOU93" s="888"/>
      <c r="DOV93" s="888"/>
      <c r="DOW93" s="888"/>
      <c r="DOX93" s="888"/>
      <c r="DOY93" s="888"/>
      <c r="DOZ93" s="888"/>
      <c r="DPA93" s="888"/>
      <c r="DPB93" s="888"/>
      <c r="DPC93" s="888"/>
      <c r="DPD93" s="888"/>
      <c r="DPE93" s="888"/>
      <c r="DPF93" s="888"/>
      <c r="DPG93" s="888"/>
      <c r="DPH93" s="888"/>
      <c r="DPI93" s="888"/>
      <c r="DPJ93" s="888"/>
      <c r="DPK93" s="888"/>
      <c r="DPL93" s="888"/>
      <c r="DPM93" s="888"/>
      <c r="DPN93" s="888"/>
      <c r="DPO93" s="888"/>
      <c r="DPP93" s="888"/>
      <c r="DPQ93" s="888"/>
      <c r="DPR93" s="888"/>
      <c r="DPS93" s="888"/>
      <c r="DPT93" s="888"/>
      <c r="DPU93" s="888"/>
      <c r="DPV93" s="888"/>
      <c r="DPW93" s="888"/>
      <c r="DPX93" s="888"/>
      <c r="DPY93" s="888"/>
      <c r="DPZ93" s="888"/>
      <c r="DQA93" s="888"/>
      <c r="DQB93" s="888"/>
      <c r="DQC93" s="888"/>
      <c r="DQD93" s="888"/>
      <c r="DQE93" s="888"/>
      <c r="DQF93" s="888"/>
      <c r="DQG93" s="888"/>
      <c r="DQH93" s="888"/>
      <c r="DQI93" s="888"/>
      <c r="DQJ93" s="888"/>
      <c r="DQK93" s="888"/>
      <c r="DQL93" s="888"/>
      <c r="DQM93" s="888"/>
      <c r="DQN93" s="888"/>
      <c r="DQO93" s="888"/>
      <c r="DQP93" s="888"/>
      <c r="DQQ93" s="888"/>
      <c r="DQR93" s="888"/>
      <c r="DQS93" s="888"/>
      <c r="DQT93" s="888"/>
      <c r="DQU93" s="888"/>
      <c r="DQV93" s="888"/>
      <c r="DQW93" s="888"/>
      <c r="DQX93" s="888"/>
      <c r="DQY93" s="888"/>
      <c r="DQZ93" s="888"/>
      <c r="DRA93" s="888"/>
      <c r="DRB93" s="888"/>
      <c r="DRC93" s="888"/>
      <c r="DRD93" s="888"/>
      <c r="DRE93" s="888"/>
      <c r="DRF93" s="888"/>
      <c r="DRG93" s="888"/>
      <c r="DRH93" s="888"/>
      <c r="DRI93" s="888"/>
      <c r="DRJ93" s="888"/>
      <c r="DRK93" s="888"/>
      <c r="DRL93" s="888"/>
      <c r="DRM93" s="888"/>
      <c r="DRN93" s="888"/>
      <c r="DRO93" s="888"/>
      <c r="DRP93" s="888"/>
      <c r="DRQ93" s="888"/>
      <c r="DRR93" s="888"/>
      <c r="DRS93" s="888"/>
      <c r="DRT93" s="888"/>
      <c r="DRU93" s="888"/>
      <c r="DRV93" s="888"/>
      <c r="DRW93" s="888"/>
      <c r="DRX93" s="888"/>
      <c r="DRY93" s="888"/>
      <c r="DRZ93" s="888"/>
      <c r="DSA93" s="888"/>
      <c r="DSB93" s="888"/>
      <c r="DSC93" s="888"/>
      <c r="DSD93" s="888"/>
      <c r="DSE93" s="888"/>
      <c r="DSF93" s="888"/>
      <c r="DSG93" s="888"/>
      <c r="DSH93" s="888"/>
      <c r="DSI93" s="888"/>
      <c r="DSJ93" s="888"/>
      <c r="DSK93" s="888"/>
      <c r="DSL93" s="888"/>
      <c r="DSM93" s="888"/>
      <c r="DSN93" s="888"/>
      <c r="DSO93" s="888"/>
      <c r="DSP93" s="888"/>
      <c r="DSQ93" s="888"/>
      <c r="DSR93" s="888"/>
      <c r="DSS93" s="888"/>
      <c r="DST93" s="888"/>
      <c r="DSU93" s="888"/>
      <c r="DSV93" s="888"/>
      <c r="DSW93" s="888"/>
      <c r="DSX93" s="888"/>
      <c r="DSY93" s="888"/>
      <c r="DSZ93" s="888"/>
      <c r="DTA93" s="888"/>
      <c r="DTB93" s="888"/>
      <c r="DTC93" s="888"/>
      <c r="DTD93" s="888"/>
      <c r="DTE93" s="888"/>
      <c r="DTF93" s="888"/>
      <c r="DTG93" s="888"/>
      <c r="DTH93" s="888"/>
      <c r="DTI93" s="888"/>
      <c r="DTJ93" s="888"/>
      <c r="DTK93" s="888"/>
      <c r="DTL93" s="888"/>
      <c r="DTM93" s="888"/>
      <c r="DTN93" s="888"/>
      <c r="DTO93" s="888"/>
      <c r="DTP93" s="888"/>
      <c r="DTQ93" s="888"/>
      <c r="DTR93" s="888"/>
      <c r="DTS93" s="888"/>
      <c r="DTT93" s="888"/>
      <c r="DTU93" s="888"/>
      <c r="DTV93" s="888"/>
      <c r="DTW93" s="888"/>
      <c r="DTX93" s="888"/>
      <c r="DTY93" s="888"/>
      <c r="DTZ93" s="888"/>
      <c r="DUA93" s="888"/>
      <c r="DUB93" s="888"/>
      <c r="DUC93" s="888"/>
      <c r="DUD93" s="888"/>
      <c r="DUE93" s="888"/>
      <c r="DUF93" s="888"/>
      <c r="DUG93" s="888"/>
      <c r="DUH93" s="888"/>
      <c r="DUI93" s="888"/>
      <c r="DUJ93" s="888"/>
      <c r="DUK93" s="888"/>
      <c r="DUL93" s="888"/>
      <c r="DUM93" s="888"/>
      <c r="DUN93" s="888"/>
      <c r="DUO93" s="888"/>
      <c r="DUP93" s="888"/>
      <c r="DUQ93" s="888"/>
      <c r="DUR93" s="888"/>
      <c r="DUS93" s="888"/>
      <c r="DUT93" s="888"/>
      <c r="DUU93" s="888"/>
      <c r="DUV93" s="888"/>
      <c r="DUW93" s="888"/>
      <c r="DUX93" s="888"/>
      <c r="DUY93" s="888"/>
      <c r="DUZ93" s="888"/>
      <c r="DVA93" s="888"/>
      <c r="DVB93" s="888"/>
      <c r="DVC93" s="888"/>
      <c r="DVD93" s="888"/>
      <c r="DVE93" s="888"/>
      <c r="DVF93" s="888"/>
      <c r="DVG93" s="888"/>
      <c r="DVH93" s="888"/>
      <c r="DVI93" s="888"/>
      <c r="DVJ93" s="888"/>
      <c r="DVK93" s="888"/>
      <c r="DVL93" s="888"/>
      <c r="DVM93" s="888"/>
      <c r="DVN93" s="888"/>
      <c r="DVO93" s="888"/>
      <c r="DVP93" s="888"/>
      <c r="DVQ93" s="888"/>
      <c r="DVR93" s="888"/>
      <c r="DVS93" s="888"/>
      <c r="DVT93" s="888"/>
      <c r="DVU93" s="888"/>
      <c r="DVV93" s="888"/>
      <c r="DVW93" s="888"/>
      <c r="DVX93" s="888"/>
      <c r="DVY93" s="888"/>
      <c r="DVZ93" s="888"/>
      <c r="DWA93" s="888"/>
      <c r="DWB93" s="888"/>
      <c r="DWC93" s="888"/>
      <c r="DWD93" s="888"/>
      <c r="DWE93" s="888"/>
      <c r="DWF93" s="888"/>
      <c r="DWG93" s="888"/>
      <c r="DWH93" s="888"/>
      <c r="DWI93" s="888"/>
      <c r="DWJ93" s="888"/>
      <c r="DWK93" s="888"/>
      <c r="DWL93" s="888"/>
      <c r="DWM93" s="888"/>
      <c r="DWN93" s="888"/>
      <c r="DWO93" s="888"/>
      <c r="DWP93" s="888"/>
      <c r="DWQ93" s="888"/>
      <c r="DWR93" s="888"/>
      <c r="DWS93" s="888"/>
      <c r="DWT93" s="888"/>
      <c r="DWU93" s="888"/>
      <c r="DWV93" s="888"/>
      <c r="DWW93" s="888"/>
      <c r="DWX93" s="888"/>
      <c r="DWY93" s="888"/>
      <c r="DWZ93" s="888"/>
      <c r="DXA93" s="888"/>
      <c r="DXB93" s="888"/>
      <c r="DXC93" s="888"/>
      <c r="DXD93" s="888"/>
      <c r="DXE93" s="888"/>
      <c r="DXF93" s="888"/>
      <c r="DXG93" s="888"/>
      <c r="DXH93" s="888"/>
      <c r="DXI93" s="888"/>
      <c r="DXJ93" s="888"/>
      <c r="DXK93" s="888"/>
      <c r="DXL93" s="888"/>
      <c r="DXM93" s="888"/>
      <c r="DXN93" s="888"/>
      <c r="DXO93" s="888"/>
      <c r="DXP93" s="888"/>
      <c r="DXQ93" s="888"/>
      <c r="DXR93" s="888"/>
      <c r="DXS93" s="888"/>
      <c r="DXT93" s="888"/>
      <c r="DXU93" s="888"/>
      <c r="DXV93" s="888"/>
      <c r="DXW93" s="888"/>
      <c r="DXX93" s="888"/>
      <c r="DXY93" s="888"/>
      <c r="DXZ93" s="888"/>
      <c r="DYA93" s="888"/>
      <c r="DYB93" s="888"/>
      <c r="DYC93" s="888"/>
      <c r="DYD93" s="888"/>
      <c r="DYE93" s="888"/>
      <c r="DYF93" s="888"/>
      <c r="DYG93" s="888"/>
      <c r="DYH93" s="888"/>
      <c r="DYI93" s="888"/>
      <c r="DYJ93" s="888"/>
      <c r="DYK93" s="888"/>
      <c r="DYL93" s="888"/>
      <c r="DYM93" s="888"/>
      <c r="DYN93" s="888"/>
      <c r="DYO93" s="888"/>
      <c r="DYP93" s="888"/>
      <c r="DYQ93" s="888"/>
      <c r="DYR93" s="888"/>
      <c r="DYS93" s="888"/>
      <c r="DYT93" s="888"/>
      <c r="DYU93" s="888"/>
      <c r="DYV93" s="888"/>
      <c r="DYW93" s="888"/>
      <c r="DYX93" s="888"/>
      <c r="DYY93" s="888"/>
      <c r="DYZ93" s="888"/>
      <c r="DZA93" s="888"/>
      <c r="DZB93" s="888"/>
      <c r="DZC93" s="888"/>
      <c r="DZD93" s="888"/>
      <c r="DZE93" s="888"/>
      <c r="DZF93" s="888"/>
      <c r="DZG93" s="888"/>
      <c r="DZH93" s="888"/>
      <c r="DZI93" s="888"/>
      <c r="DZJ93" s="888"/>
      <c r="DZK93" s="888"/>
      <c r="DZL93" s="888"/>
      <c r="DZM93" s="888"/>
      <c r="DZN93" s="888"/>
      <c r="DZO93" s="888"/>
      <c r="DZP93" s="888"/>
      <c r="DZQ93" s="888"/>
      <c r="DZR93" s="888"/>
      <c r="DZS93" s="888"/>
      <c r="DZT93" s="888"/>
      <c r="DZU93" s="888"/>
      <c r="DZV93" s="888"/>
      <c r="DZW93" s="888"/>
      <c r="DZX93" s="888"/>
      <c r="DZY93" s="888"/>
      <c r="DZZ93" s="888"/>
      <c r="EAA93" s="888"/>
      <c r="EAB93" s="888"/>
      <c r="EAC93" s="888"/>
      <c r="EAD93" s="888"/>
      <c r="EAE93" s="888"/>
      <c r="EAF93" s="888"/>
      <c r="EAG93" s="888"/>
      <c r="EAH93" s="888"/>
      <c r="EAI93" s="888"/>
      <c r="EAJ93" s="888"/>
      <c r="EAK93" s="888"/>
      <c r="EAL93" s="888"/>
      <c r="EAM93" s="888"/>
      <c r="EAN93" s="888"/>
      <c r="EAO93" s="888"/>
      <c r="EAP93" s="888"/>
      <c r="EAQ93" s="888"/>
      <c r="EAR93" s="888"/>
      <c r="EAS93" s="888"/>
      <c r="EAT93" s="888"/>
      <c r="EAU93" s="888"/>
      <c r="EAV93" s="888"/>
      <c r="EAW93" s="888"/>
      <c r="EAX93" s="888"/>
      <c r="EAY93" s="888"/>
      <c r="EAZ93" s="888"/>
      <c r="EBA93" s="888"/>
      <c r="EBB93" s="888"/>
      <c r="EBC93" s="888"/>
      <c r="EBD93" s="888"/>
      <c r="EBE93" s="888"/>
      <c r="EBF93" s="888"/>
      <c r="EBG93" s="888"/>
      <c r="EBH93" s="888"/>
      <c r="EBI93" s="888"/>
      <c r="EBJ93" s="888"/>
      <c r="EBK93" s="888"/>
      <c r="EBL93" s="888"/>
      <c r="EBM93" s="888"/>
      <c r="EBN93" s="888"/>
      <c r="EBO93" s="888"/>
      <c r="EBP93" s="888"/>
      <c r="EBQ93" s="888"/>
      <c r="EBR93" s="888"/>
      <c r="EBS93" s="888"/>
      <c r="EBT93" s="888"/>
      <c r="EBU93" s="888"/>
      <c r="EBV93" s="888"/>
      <c r="EBW93" s="888"/>
      <c r="EBX93" s="888"/>
      <c r="EBY93" s="888"/>
      <c r="EBZ93" s="888"/>
      <c r="ECA93" s="888"/>
      <c r="ECB93" s="888"/>
      <c r="ECC93" s="888"/>
      <c r="ECD93" s="888"/>
      <c r="ECE93" s="888"/>
      <c r="ECF93" s="888"/>
      <c r="ECG93" s="888"/>
      <c r="ECH93" s="888"/>
      <c r="ECI93" s="888"/>
      <c r="ECJ93" s="888"/>
      <c r="ECK93" s="888"/>
      <c r="ECL93" s="888"/>
      <c r="ECM93" s="888"/>
      <c r="ECN93" s="888"/>
      <c r="ECO93" s="888"/>
      <c r="ECP93" s="888"/>
      <c r="ECQ93" s="888"/>
      <c r="ECR93" s="888"/>
      <c r="ECS93" s="888"/>
      <c r="ECT93" s="888"/>
      <c r="ECU93" s="888"/>
      <c r="ECV93" s="888"/>
      <c r="ECW93" s="888"/>
      <c r="ECX93" s="888"/>
      <c r="ECY93" s="888"/>
      <c r="ECZ93" s="888"/>
      <c r="EDA93" s="888"/>
      <c r="EDB93" s="888"/>
      <c r="EDC93" s="888"/>
      <c r="EDD93" s="888"/>
      <c r="EDE93" s="888"/>
      <c r="EDF93" s="888"/>
      <c r="EDG93" s="888"/>
      <c r="EDH93" s="888"/>
      <c r="EDI93" s="888"/>
      <c r="EDJ93" s="888"/>
      <c r="EDK93" s="888"/>
      <c r="EDL93" s="888"/>
      <c r="EDM93" s="888"/>
      <c r="EDN93" s="888"/>
      <c r="EDO93" s="888"/>
      <c r="EDP93" s="888"/>
      <c r="EDQ93" s="888"/>
      <c r="EDR93" s="888"/>
      <c r="EDS93" s="888"/>
      <c r="EDT93" s="888"/>
      <c r="EDU93" s="888"/>
      <c r="EDV93" s="888"/>
      <c r="EDW93" s="888"/>
      <c r="EDX93" s="888"/>
      <c r="EDY93" s="888"/>
      <c r="EDZ93" s="888"/>
      <c r="EEA93" s="888"/>
      <c r="EEB93" s="888"/>
      <c r="EEC93" s="888"/>
      <c r="EED93" s="888"/>
      <c r="EEE93" s="888"/>
      <c r="EEF93" s="888"/>
      <c r="EEG93" s="888"/>
      <c r="EEH93" s="888"/>
      <c r="EEI93" s="888"/>
      <c r="EEJ93" s="888"/>
      <c r="EEK93" s="888"/>
      <c r="EEL93" s="888"/>
      <c r="EEM93" s="888"/>
      <c r="EEN93" s="888"/>
      <c r="EEO93" s="888"/>
      <c r="EEP93" s="888"/>
      <c r="EEQ93" s="888"/>
      <c r="EER93" s="888"/>
      <c r="EES93" s="888"/>
      <c r="EET93" s="888"/>
      <c r="EEU93" s="888"/>
      <c r="EEV93" s="888"/>
      <c r="EEW93" s="888"/>
      <c r="EEX93" s="888"/>
      <c r="EEY93" s="888"/>
      <c r="EEZ93" s="888"/>
      <c r="EFA93" s="888"/>
      <c r="EFB93" s="888"/>
      <c r="EFC93" s="888"/>
      <c r="EFD93" s="888"/>
      <c r="EFE93" s="888"/>
      <c r="EFF93" s="888"/>
      <c r="EFG93" s="888"/>
      <c r="EFH93" s="888"/>
      <c r="EFI93" s="888"/>
      <c r="EFJ93" s="888"/>
      <c r="EFK93" s="888"/>
      <c r="EFL93" s="888"/>
      <c r="EFM93" s="888"/>
      <c r="EFN93" s="888"/>
      <c r="EFO93" s="888"/>
      <c r="EFP93" s="888"/>
      <c r="EFQ93" s="888"/>
      <c r="EFR93" s="888"/>
      <c r="EFS93" s="888"/>
      <c r="EFT93" s="888"/>
      <c r="EFU93" s="888"/>
      <c r="EFV93" s="888"/>
      <c r="EFW93" s="888"/>
      <c r="EFX93" s="888"/>
      <c r="EFY93" s="888"/>
      <c r="EFZ93" s="888"/>
      <c r="EGA93" s="888"/>
      <c r="EGB93" s="888"/>
      <c r="EGC93" s="888"/>
      <c r="EGD93" s="888"/>
      <c r="EGE93" s="888"/>
      <c r="EGF93" s="888"/>
      <c r="EGG93" s="888"/>
      <c r="EGH93" s="888"/>
      <c r="EGI93" s="888"/>
      <c r="EGJ93" s="888"/>
      <c r="EGK93" s="888"/>
      <c r="EGL93" s="888"/>
      <c r="EGM93" s="888"/>
      <c r="EGN93" s="888"/>
      <c r="EGO93" s="888"/>
      <c r="EGP93" s="888"/>
      <c r="EGQ93" s="888"/>
      <c r="EGR93" s="888"/>
      <c r="EGS93" s="888"/>
      <c r="EGT93" s="888"/>
      <c r="EGU93" s="888"/>
      <c r="EGV93" s="888"/>
      <c r="EGW93" s="888"/>
      <c r="EGX93" s="888"/>
      <c r="EGY93" s="888"/>
      <c r="EGZ93" s="888"/>
      <c r="EHA93" s="888"/>
      <c r="EHB93" s="888"/>
      <c r="EHC93" s="888"/>
      <c r="EHD93" s="888"/>
      <c r="EHE93" s="888"/>
      <c r="EHF93" s="888"/>
      <c r="EHG93" s="888"/>
      <c r="EHH93" s="888"/>
      <c r="EHI93" s="888"/>
      <c r="EHJ93" s="888"/>
      <c r="EHK93" s="888"/>
      <c r="EHL93" s="888"/>
      <c r="EHM93" s="888"/>
      <c r="EHN93" s="888"/>
      <c r="EHO93" s="888"/>
      <c r="EHP93" s="888"/>
      <c r="EHQ93" s="888"/>
      <c r="EHR93" s="888"/>
      <c r="EHS93" s="888"/>
      <c r="EHT93" s="888"/>
      <c r="EHU93" s="888"/>
      <c r="EHV93" s="888"/>
      <c r="EHW93" s="888"/>
      <c r="EHX93" s="888"/>
      <c r="EHY93" s="888"/>
      <c r="EHZ93" s="888"/>
      <c r="EIA93" s="888"/>
      <c r="EIB93" s="888"/>
      <c r="EIC93" s="888"/>
      <c r="EID93" s="888"/>
      <c r="EIE93" s="888"/>
      <c r="EIF93" s="888"/>
      <c r="EIG93" s="888"/>
      <c r="EIH93" s="888"/>
      <c r="EII93" s="888"/>
      <c r="EIJ93" s="888"/>
      <c r="EIK93" s="888"/>
      <c r="EIL93" s="888"/>
      <c r="EIM93" s="888"/>
      <c r="EIN93" s="888"/>
      <c r="EIO93" s="888"/>
      <c r="EIP93" s="888"/>
      <c r="EIQ93" s="888"/>
      <c r="EIR93" s="888"/>
      <c r="EIS93" s="888"/>
      <c r="EIT93" s="888"/>
      <c r="EIU93" s="888"/>
      <c r="EIV93" s="888"/>
      <c r="EIW93" s="888"/>
      <c r="EIX93" s="888"/>
      <c r="EIY93" s="888"/>
      <c r="EIZ93" s="888"/>
      <c r="EJA93" s="888"/>
      <c r="EJB93" s="888"/>
      <c r="EJC93" s="888"/>
      <c r="EJD93" s="888"/>
      <c r="EJE93" s="888"/>
      <c r="EJF93" s="888"/>
      <c r="EJG93" s="888"/>
      <c r="EJH93" s="888"/>
      <c r="EJI93" s="888"/>
      <c r="EJJ93" s="888"/>
      <c r="EJK93" s="888"/>
      <c r="EJL93" s="888"/>
      <c r="EJM93" s="888"/>
      <c r="EJN93" s="888"/>
      <c r="EJO93" s="888"/>
      <c r="EJP93" s="888"/>
      <c r="EJQ93" s="888"/>
      <c r="EJR93" s="888"/>
      <c r="EJS93" s="888"/>
      <c r="EJT93" s="888"/>
      <c r="EJU93" s="888"/>
      <c r="EJV93" s="888"/>
      <c r="EJW93" s="888"/>
      <c r="EJX93" s="888"/>
      <c r="EJY93" s="888"/>
      <c r="EJZ93" s="888"/>
      <c r="EKA93" s="888"/>
      <c r="EKB93" s="888"/>
      <c r="EKC93" s="888"/>
      <c r="EKD93" s="888"/>
      <c r="EKE93" s="888"/>
      <c r="EKF93" s="888"/>
      <c r="EKG93" s="888"/>
      <c r="EKH93" s="888"/>
      <c r="EKI93" s="888"/>
      <c r="EKJ93" s="888"/>
      <c r="EKK93" s="888"/>
      <c r="EKL93" s="888"/>
      <c r="EKM93" s="888"/>
      <c r="EKN93" s="888"/>
      <c r="EKO93" s="888"/>
      <c r="EKP93" s="888"/>
      <c r="EKQ93" s="888"/>
      <c r="EKR93" s="888"/>
      <c r="EKS93" s="888"/>
      <c r="EKT93" s="888"/>
      <c r="EKU93" s="888"/>
      <c r="EKV93" s="888"/>
      <c r="EKW93" s="888"/>
      <c r="EKX93" s="888"/>
      <c r="EKY93" s="888"/>
      <c r="EKZ93" s="888"/>
      <c r="ELA93" s="888"/>
      <c r="ELB93" s="888"/>
      <c r="ELC93" s="888"/>
      <c r="ELD93" s="888"/>
      <c r="ELE93" s="888"/>
      <c r="ELF93" s="888"/>
      <c r="ELG93" s="888"/>
      <c r="ELH93" s="888"/>
      <c r="ELI93" s="888"/>
      <c r="ELJ93" s="888"/>
      <c r="ELK93" s="888"/>
      <c r="ELL93" s="888"/>
      <c r="ELM93" s="888"/>
      <c r="ELN93" s="888"/>
      <c r="ELO93" s="888"/>
      <c r="ELP93" s="888"/>
      <c r="ELQ93" s="888"/>
      <c r="ELR93" s="888"/>
      <c r="ELS93" s="888"/>
      <c r="ELT93" s="888"/>
      <c r="ELU93" s="888"/>
      <c r="ELV93" s="888"/>
      <c r="ELW93" s="888"/>
      <c r="ELX93" s="888"/>
      <c r="ELY93" s="888"/>
      <c r="ELZ93" s="888"/>
      <c r="EMA93" s="888"/>
      <c r="EMB93" s="888"/>
      <c r="EMC93" s="888"/>
      <c r="EMD93" s="888"/>
      <c r="EME93" s="888"/>
      <c r="EMF93" s="888"/>
      <c r="EMG93" s="888"/>
      <c r="EMH93" s="888"/>
      <c r="EMI93" s="888"/>
      <c r="EMJ93" s="888"/>
      <c r="EMK93" s="888"/>
      <c r="EML93" s="888"/>
      <c r="EMM93" s="888"/>
      <c r="EMN93" s="888"/>
      <c r="EMO93" s="888"/>
      <c r="EMP93" s="888"/>
      <c r="EMQ93" s="888"/>
      <c r="EMR93" s="888"/>
      <c r="EMS93" s="888"/>
      <c r="EMT93" s="888"/>
      <c r="EMU93" s="888"/>
      <c r="EMV93" s="888"/>
      <c r="EMW93" s="888"/>
      <c r="EMX93" s="888"/>
      <c r="EMY93" s="888"/>
      <c r="EMZ93" s="888"/>
      <c r="ENA93" s="888"/>
      <c r="ENB93" s="888"/>
      <c r="ENC93" s="888"/>
      <c r="END93" s="888"/>
      <c r="ENE93" s="888"/>
      <c r="ENF93" s="888"/>
      <c r="ENG93" s="888"/>
      <c r="ENH93" s="888"/>
      <c r="ENI93" s="888"/>
      <c r="ENJ93" s="888"/>
      <c r="ENK93" s="888"/>
      <c r="ENL93" s="888"/>
      <c r="ENM93" s="888"/>
      <c r="ENN93" s="888"/>
      <c r="ENO93" s="888"/>
      <c r="ENP93" s="888"/>
      <c r="ENQ93" s="888"/>
      <c r="ENR93" s="888"/>
      <c r="ENS93" s="888"/>
      <c r="ENT93" s="888"/>
      <c r="ENU93" s="888"/>
      <c r="ENV93" s="888"/>
      <c r="ENW93" s="888"/>
      <c r="ENX93" s="888"/>
      <c r="ENY93" s="888"/>
      <c r="ENZ93" s="888"/>
      <c r="EOA93" s="888"/>
      <c r="EOB93" s="888"/>
      <c r="EOC93" s="888"/>
      <c r="EOD93" s="888"/>
      <c r="EOE93" s="888"/>
      <c r="EOF93" s="888"/>
      <c r="EOG93" s="888"/>
      <c r="EOH93" s="888"/>
      <c r="EOI93" s="888"/>
      <c r="EOJ93" s="888"/>
      <c r="EOK93" s="888"/>
      <c r="EOL93" s="888"/>
      <c r="EOM93" s="888"/>
      <c r="EON93" s="888"/>
      <c r="EOO93" s="888"/>
      <c r="EOP93" s="888"/>
      <c r="EOQ93" s="888"/>
      <c r="EOR93" s="888"/>
      <c r="EOS93" s="888"/>
      <c r="EOT93" s="888"/>
      <c r="EOU93" s="888"/>
      <c r="EOV93" s="888"/>
      <c r="EOW93" s="888"/>
      <c r="EOX93" s="888"/>
      <c r="EOY93" s="888"/>
      <c r="EOZ93" s="888"/>
      <c r="EPA93" s="888"/>
      <c r="EPB93" s="888"/>
      <c r="EPC93" s="888"/>
      <c r="EPD93" s="888"/>
      <c r="EPE93" s="888"/>
      <c r="EPF93" s="888"/>
      <c r="EPG93" s="888"/>
      <c r="EPH93" s="888"/>
      <c r="EPI93" s="888"/>
      <c r="EPJ93" s="888"/>
      <c r="EPK93" s="888"/>
      <c r="EPL93" s="888"/>
      <c r="EPM93" s="888"/>
      <c r="EPN93" s="888"/>
      <c r="EPO93" s="888"/>
      <c r="EPP93" s="888"/>
      <c r="EPQ93" s="888"/>
      <c r="EPR93" s="888"/>
      <c r="EPS93" s="888"/>
      <c r="EPT93" s="888"/>
      <c r="EPU93" s="888"/>
      <c r="EPV93" s="888"/>
      <c r="EPW93" s="888"/>
      <c r="EPX93" s="888"/>
      <c r="EPY93" s="888"/>
      <c r="EPZ93" s="888"/>
      <c r="EQA93" s="888"/>
      <c r="EQB93" s="888"/>
      <c r="EQC93" s="888"/>
      <c r="EQD93" s="888"/>
      <c r="EQE93" s="888"/>
      <c r="EQF93" s="888"/>
      <c r="EQG93" s="888"/>
      <c r="EQH93" s="888"/>
      <c r="EQI93" s="888"/>
      <c r="EQJ93" s="888"/>
      <c r="EQK93" s="888"/>
      <c r="EQL93" s="888"/>
      <c r="EQM93" s="888"/>
      <c r="EQN93" s="888"/>
      <c r="EQO93" s="888"/>
      <c r="EQP93" s="888"/>
      <c r="EQQ93" s="888"/>
      <c r="EQR93" s="888"/>
      <c r="EQS93" s="888"/>
      <c r="EQT93" s="888"/>
      <c r="EQU93" s="888"/>
      <c r="EQV93" s="888"/>
      <c r="EQW93" s="888"/>
      <c r="EQX93" s="888"/>
      <c r="EQY93" s="888"/>
      <c r="EQZ93" s="888"/>
      <c r="ERA93" s="888"/>
      <c r="ERB93" s="888"/>
      <c r="ERC93" s="888"/>
      <c r="ERD93" s="888"/>
      <c r="ERE93" s="888"/>
      <c r="ERF93" s="888"/>
      <c r="ERG93" s="888"/>
      <c r="ERH93" s="888"/>
      <c r="ERI93" s="888"/>
      <c r="ERJ93" s="888"/>
      <c r="ERK93" s="888"/>
      <c r="ERL93" s="888"/>
      <c r="ERM93" s="888"/>
      <c r="ERN93" s="888"/>
      <c r="ERO93" s="888"/>
      <c r="ERP93" s="888"/>
      <c r="ERQ93" s="888"/>
      <c r="ERR93" s="888"/>
      <c r="ERS93" s="888"/>
      <c r="ERT93" s="888"/>
      <c r="ERU93" s="888"/>
      <c r="ERV93" s="888"/>
      <c r="ERW93" s="888"/>
      <c r="ERX93" s="888"/>
      <c r="ERY93" s="888"/>
      <c r="ERZ93" s="888"/>
      <c r="ESA93" s="888"/>
      <c r="ESB93" s="888"/>
      <c r="ESC93" s="888"/>
      <c r="ESD93" s="888"/>
      <c r="ESE93" s="888"/>
      <c r="ESF93" s="888"/>
      <c r="ESG93" s="888"/>
      <c r="ESH93" s="888"/>
      <c r="ESI93" s="888"/>
      <c r="ESJ93" s="888"/>
      <c r="ESK93" s="888"/>
      <c r="ESL93" s="888"/>
      <c r="ESM93" s="888"/>
      <c r="ESN93" s="888"/>
      <c r="ESO93" s="888"/>
      <c r="ESP93" s="888"/>
      <c r="ESQ93" s="888"/>
      <c r="ESR93" s="888"/>
      <c r="ESS93" s="888"/>
      <c r="EST93" s="888"/>
      <c r="ESU93" s="888"/>
      <c r="ESV93" s="888"/>
      <c r="ESW93" s="888"/>
      <c r="ESX93" s="888"/>
      <c r="ESY93" s="888"/>
      <c r="ESZ93" s="888"/>
      <c r="ETA93" s="888"/>
      <c r="ETB93" s="888"/>
      <c r="ETC93" s="888"/>
      <c r="ETD93" s="888"/>
      <c r="ETE93" s="888"/>
      <c r="ETF93" s="888"/>
      <c r="ETG93" s="888"/>
      <c r="ETH93" s="888"/>
      <c r="ETI93" s="888"/>
      <c r="ETJ93" s="888"/>
      <c r="ETK93" s="888"/>
      <c r="ETL93" s="888"/>
      <c r="ETM93" s="888"/>
      <c r="ETN93" s="888"/>
      <c r="ETO93" s="888"/>
      <c r="ETP93" s="888"/>
      <c r="ETQ93" s="888"/>
      <c r="ETR93" s="888"/>
      <c r="ETS93" s="888"/>
      <c r="ETT93" s="888"/>
      <c r="ETU93" s="888"/>
      <c r="ETV93" s="888"/>
      <c r="ETW93" s="888"/>
      <c r="ETX93" s="888"/>
      <c r="ETY93" s="888"/>
      <c r="ETZ93" s="888"/>
      <c r="EUA93" s="888"/>
      <c r="EUB93" s="888"/>
      <c r="EUC93" s="888"/>
      <c r="EUD93" s="888"/>
      <c r="EUE93" s="888"/>
      <c r="EUF93" s="888"/>
      <c r="EUG93" s="888"/>
      <c r="EUH93" s="888"/>
      <c r="EUI93" s="888"/>
      <c r="EUJ93" s="888"/>
      <c r="EUK93" s="888"/>
      <c r="EUL93" s="888"/>
      <c r="EUM93" s="888"/>
      <c r="EUN93" s="888"/>
      <c r="EUO93" s="888"/>
      <c r="EUP93" s="888"/>
      <c r="EUQ93" s="888"/>
      <c r="EUR93" s="888"/>
      <c r="EUS93" s="888"/>
      <c r="EUT93" s="888"/>
      <c r="EUU93" s="888"/>
      <c r="EUV93" s="888"/>
      <c r="EUW93" s="888"/>
      <c r="EUX93" s="888"/>
      <c r="EUY93" s="888"/>
      <c r="EUZ93" s="888"/>
      <c r="EVA93" s="888"/>
      <c r="EVB93" s="888"/>
      <c r="EVC93" s="888"/>
      <c r="EVD93" s="888"/>
      <c r="EVE93" s="888"/>
      <c r="EVF93" s="888"/>
      <c r="EVG93" s="888"/>
      <c r="EVH93" s="888"/>
      <c r="EVI93" s="888"/>
      <c r="EVJ93" s="888"/>
      <c r="EVK93" s="888"/>
      <c r="EVL93" s="888"/>
      <c r="EVM93" s="888"/>
      <c r="EVN93" s="888"/>
      <c r="EVO93" s="888"/>
      <c r="EVP93" s="888"/>
      <c r="EVQ93" s="888"/>
      <c r="EVR93" s="888"/>
      <c r="EVS93" s="888"/>
      <c r="EVT93" s="888"/>
      <c r="EVU93" s="888"/>
      <c r="EVV93" s="888"/>
      <c r="EVW93" s="888"/>
      <c r="EVX93" s="888"/>
      <c r="EVY93" s="888"/>
      <c r="EVZ93" s="888"/>
      <c r="EWA93" s="888"/>
      <c r="EWB93" s="888"/>
      <c r="EWC93" s="888"/>
      <c r="EWD93" s="888"/>
      <c r="EWE93" s="888"/>
      <c r="EWF93" s="888"/>
      <c r="EWG93" s="888"/>
      <c r="EWH93" s="888"/>
      <c r="EWI93" s="888"/>
      <c r="EWJ93" s="888"/>
      <c r="EWK93" s="888"/>
      <c r="EWL93" s="888"/>
      <c r="EWM93" s="888"/>
      <c r="EWN93" s="888"/>
      <c r="EWO93" s="888"/>
      <c r="EWP93" s="888"/>
      <c r="EWQ93" s="888"/>
      <c r="EWR93" s="888"/>
      <c r="EWS93" s="888"/>
      <c r="EWT93" s="888"/>
      <c r="EWU93" s="888"/>
      <c r="EWV93" s="888"/>
      <c r="EWW93" s="888"/>
      <c r="EWX93" s="888"/>
      <c r="EWY93" s="888"/>
      <c r="EWZ93" s="888"/>
      <c r="EXA93" s="888"/>
      <c r="EXB93" s="888"/>
      <c r="EXC93" s="888"/>
      <c r="EXD93" s="888"/>
      <c r="EXE93" s="888"/>
      <c r="EXF93" s="888"/>
      <c r="EXG93" s="888"/>
      <c r="EXH93" s="888"/>
      <c r="EXI93" s="888"/>
      <c r="EXJ93" s="888"/>
      <c r="EXK93" s="888"/>
      <c r="EXL93" s="888"/>
      <c r="EXM93" s="888"/>
      <c r="EXN93" s="888"/>
      <c r="EXO93" s="888"/>
      <c r="EXP93" s="888"/>
      <c r="EXQ93" s="888"/>
      <c r="EXR93" s="888"/>
      <c r="EXS93" s="888"/>
      <c r="EXT93" s="888"/>
      <c r="EXU93" s="888"/>
      <c r="EXV93" s="888"/>
      <c r="EXW93" s="888"/>
      <c r="EXX93" s="888"/>
      <c r="EXY93" s="888"/>
      <c r="EXZ93" s="888"/>
      <c r="EYA93" s="888"/>
      <c r="EYB93" s="888"/>
      <c r="EYC93" s="888"/>
      <c r="EYD93" s="888"/>
      <c r="EYE93" s="888"/>
      <c r="EYF93" s="888"/>
      <c r="EYG93" s="888"/>
      <c r="EYH93" s="888"/>
      <c r="EYI93" s="888"/>
      <c r="EYJ93" s="888"/>
      <c r="EYK93" s="888"/>
      <c r="EYL93" s="888"/>
      <c r="EYM93" s="888"/>
      <c r="EYN93" s="888"/>
      <c r="EYO93" s="888"/>
      <c r="EYP93" s="888"/>
      <c r="EYQ93" s="888"/>
      <c r="EYR93" s="888"/>
      <c r="EYS93" s="888"/>
      <c r="EYT93" s="888"/>
      <c r="EYU93" s="888"/>
      <c r="EYV93" s="888"/>
      <c r="EYW93" s="888"/>
      <c r="EYX93" s="888"/>
      <c r="EYY93" s="888"/>
      <c r="EYZ93" s="888"/>
      <c r="EZA93" s="888"/>
      <c r="EZB93" s="888"/>
      <c r="EZC93" s="888"/>
      <c r="EZD93" s="888"/>
      <c r="EZE93" s="888"/>
      <c r="EZF93" s="888"/>
      <c r="EZG93" s="888"/>
      <c r="EZH93" s="888"/>
      <c r="EZI93" s="888"/>
      <c r="EZJ93" s="888"/>
      <c r="EZK93" s="888"/>
      <c r="EZL93" s="888"/>
      <c r="EZM93" s="888"/>
      <c r="EZN93" s="888"/>
      <c r="EZO93" s="888"/>
      <c r="EZP93" s="888"/>
      <c r="EZQ93" s="888"/>
      <c r="EZR93" s="888"/>
      <c r="EZS93" s="888"/>
      <c r="EZT93" s="888"/>
      <c r="EZU93" s="888"/>
      <c r="EZV93" s="888"/>
      <c r="EZW93" s="888"/>
      <c r="EZX93" s="888"/>
      <c r="EZY93" s="888"/>
      <c r="EZZ93" s="888"/>
      <c r="FAA93" s="888"/>
      <c r="FAB93" s="888"/>
      <c r="FAC93" s="888"/>
      <c r="FAD93" s="888"/>
      <c r="FAE93" s="888"/>
      <c r="FAF93" s="888"/>
      <c r="FAG93" s="888"/>
      <c r="FAH93" s="888"/>
      <c r="FAI93" s="888"/>
      <c r="FAJ93" s="888"/>
      <c r="FAK93" s="888"/>
      <c r="FAL93" s="888"/>
      <c r="FAM93" s="888"/>
      <c r="FAN93" s="888"/>
      <c r="FAO93" s="888"/>
      <c r="FAP93" s="888"/>
      <c r="FAQ93" s="888"/>
      <c r="FAR93" s="888"/>
      <c r="FAS93" s="888"/>
      <c r="FAT93" s="888"/>
      <c r="FAU93" s="888"/>
      <c r="FAV93" s="888"/>
      <c r="FAW93" s="888"/>
      <c r="FAX93" s="888"/>
      <c r="FAY93" s="888"/>
      <c r="FAZ93" s="888"/>
      <c r="FBA93" s="888"/>
      <c r="FBB93" s="888"/>
      <c r="FBC93" s="888"/>
      <c r="FBD93" s="888"/>
      <c r="FBE93" s="888"/>
      <c r="FBF93" s="888"/>
      <c r="FBG93" s="888"/>
      <c r="FBH93" s="888"/>
      <c r="FBI93" s="888"/>
      <c r="FBJ93" s="888"/>
      <c r="FBK93" s="888"/>
      <c r="FBL93" s="888"/>
      <c r="FBM93" s="888"/>
      <c r="FBN93" s="888"/>
      <c r="FBO93" s="888"/>
      <c r="FBP93" s="888"/>
      <c r="FBQ93" s="888"/>
      <c r="FBR93" s="888"/>
      <c r="FBS93" s="888"/>
      <c r="FBT93" s="888"/>
      <c r="FBU93" s="888"/>
      <c r="FBV93" s="888"/>
      <c r="FBW93" s="888"/>
      <c r="FBX93" s="888"/>
      <c r="FBY93" s="888"/>
      <c r="FBZ93" s="888"/>
      <c r="FCA93" s="888"/>
      <c r="FCB93" s="888"/>
      <c r="FCC93" s="888"/>
      <c r="FCD93" s="888"/>
      <c r="FCE93" s="888"/>
      <c r="FCF93" s="888"/>
      <c r="FCG93" s="888"/>
      <c r="FCH93" s="888"/>
      <c r="FCI93" s="888"/>
      <c r="FCJ93" s="888"/>
      <c r="FCK93" s="888"/>
      <c r="FCL93" s="888"/>
      <c r="FCM93" s="888"/>
      <c r="FCN93" s="888"/>
      <c r="FCO93" s="888"/>
      <c r="FCP93" s="888"/>
      <c r="FCQ93" s="888"/>
      <c r="FCR93" s="888"/>
      <c r="FCS93" s="888"/>
      <c r="FCT93" s="888"/>
      <c r="FCU93" s="888"/>
      <c r="FCV93" s="888"/>
      <c r="FCW93" s="888"/>
      <c r="FCX93" s="888"/>
      <c r="FCY93" s="888"/>
      <c r="FCZ93" s="888"/>
      <c r="FDA93" s="888"/>
      <c r="FDB93" s="888"/>
      <c r="FDC93" s="888"/>
      <c r="FDD93" s="888"/>
      <c r="FDE93" s="888"/>
      <c r="FDF93" s="888"/>
      <c r="FDG93" s="888"/>
      <c r="FDH93" s="888"/>
      <c r="FDI93" s="888"/>
      <c r="FDJ93" s="888"/>
      <c r="FDK93" s="888"/>
      <c r="FDL93" s="888"/>
      <c r="FDM93" s="888"/>
      <c r="FDN93" s="888"/>
      <c r="FDO93" s="888"/>
      <c r="FDP93" s="888"/>
      <c r="FDQ93" s="888"/>
      <c r="FDR93" s="888"/>
      <c r="FDS93" s="888"/>
      <c r="FDT93" s="888"/>
      <c r="FDU93" s="888"/>
      <c r="FDV93" s="888"/>
      <c r="FDW93" s="888"/>
      <c r="FDX93" s="888"/>
      <c r="FDY93" s="888"/>
      <c r="FDZ93" s="888"/>
      <c r="FEA93" s="888"/>
      <c r="FEB93" s="888"/>
      <c r="FEC93" s="888"/>
      <c r="FED93" s="888"/>
      <c r="FEE93" s="888"/>
      <c r="FEF93" s="888"/>
      <c r="FEG93" s="888"/>
      <c r="FEH93" s="888"/>
      <c r="FEI93" s="888"/>
      <c r="FEJ93" s="888"/>
      <c r="FEK93" s="888"/>
      <c r="FEL93" s="888"/>
      <c r="FEM93" s="888"/>
      <c r="FEN93" s="888"/>
      <c r="FEO93" s="888"/>
      <c r="FEP93" s="888"/>
      <c r="FEQ93" s="888"/>
      <c r="FER93" s="888"/>
      <c r="FES93" s="888"/>
      <c r="FET93" s="888"/>
      <c r="FEU93" s="888"/>
      <c r="FEV93" s="888"/>
      <c r="FEW93" s="888"/>
      <c r="FEX93" s="888"/>
      <c r="FEY93" s="888"/>
      <c r="FEZ93" s="888"/>
      <c r="FFA93" s="888"/>
      <c r="FFB93" s="888"/>
      <c r="FFC93" s="888"/>
      <c r="FFD93" s="888"/>
      <c r="FFE93" s="888"/>
      <c r="FFF93" s="888"/>
      <c r="FFG93" s="888"/>
      <c r="FFH93" s="888"/>
      <c r="FFI93" s="888"/>
      <c r="FFJ93" s="888"/>
      <c r="FFK93" s="888"/>
      <c r="FFL93" s="888"/>
      <c r="FFM93" s="888"/>
      <c r="FFN93" s="888"/>
      <c r="FFO93" s="888"/>
      <c r="FFP93" s="888"/>
      <c r="FFQ93" s="888"/>
      <c r="FFR93" s="888"/>
      <c r="FFS93" s="888"/>
      <c r="FFT93" s="888"/>
      <c r="FFU93" s="888"/>
      <c r="FFV93" s="888"/>
      <c r="FFW93" s="888"/>
      <c r="FFX93" s="888"/>
      <c r="FFY93" s="888"/>
      <c r="FFZ93" s="888"/>
      <c r="FGA93" s="888"/>
      <c r="FGB93" s="888"/>
      <c r="FGC93" s="888"/>
      <c r="FGD93" s="888"/>
      <c r="FGE93" s="888"/>
      <c r="FGF93" s="888"/>
      <c r="FGG93" s="888"/>
      <c r="FGH93" s="888"/>
      <c r="FGI93" s="888"/>
      <c r="FGJ93" s="888"/>
      <c r="FGK93" s="888"/>
      <c r="FGL93" s="888"/>
      <c r="FGM93" s="888"/>
      <c r="FGN93" s="888"/>
      <c r="FGO93" s="888"/>
      <c r="FGP93" s="888"/>
      <c r="FGQ93" s="888"/>
      <c r="FGR93" s="888"/>
      <c r="FGS93" s="888"/>
      <c r="FGT93" s="888"/>
      <c r="FGU93" s="888"/>
      <c r="FGV93" s="888"/>
      <c r="FGW93" s="888"/>
      <c r="FGX93" s="888"/>
      <c r="FGY93" s="888"/>
      <c r="FGZ93" s="888"/>
      <c r="FHA93" s="888"/>
      <c r="FHB93" s="888"/>
      <c r="FHC93" s="888"/>
      <c r="FHD93" s="888"/>
      <c r="FHE93" s="888"/>
      <c r="FHF93" s="888"/>
      <c r="FHG93" s="888"/>
      <c r="FHH93" s="888"/>
      <c r="FHI93" s="888"/>
      <c r="FHJ93" s="888"/>
      <c r="FHK93" s="888"/>
      <c r="FHL93" s="888"/>
      <c r="FHM93" s="888"/>
      <c r="FHN93" s="888"/>
      <c r="FHO93" s="888"/>
      <c r="FHP93" s="888"/>
      <c r="FHQ93" s="888"/>
      <c r="FHR93" s="888"/>
      <c r="FHS93" s="888"/>
      <c r="FHT93" s="888"/>
      <c r="FHU93" s="888"/>
      <c r="FHV93" s="888"/>
      <c r="FHW93" s="888"/>
      <c r="FHX93" s="888"/>
      <c r="FHY93" s="888"/>
      <c r="FHZ93" s="888"/>
      <c r="FIA93" s="888"/>
      <c r="FIB93" s="888"/>
      <c r="FIC93" s="888"/>
      <c r="FID93" s="888"/>
      <c r="FIE93" s="888"/>
      <c r="FIF93" s="888"/>
      <c r="FIG93" s="888"/>
      <c r="FIH93" s="888"/>
      <c r="FII93" s="888"/>
      <c r="FIJ93" s="888"/>
      <c r="FIK93" s="888"/>
      <c r="FIL93" s="888"/>
      <c r="FIM93" s="888"/>
      <c r="FIN93" s="888"/>
      <c r="FIO93" s="888"/>
      <c r="FIP93" s="888"/>
      <c r="FIQ93" s="888"/>
      <c r="FIR93" s="888"/>
      <c r="FIS93" s="888"/>
      <c r="FIT93" s="888"/>
      <c r="FIU93" s="888"/>
      <c r="FIV93" s="888"/>
      <c r="FIW93" s="888"/>
      <c r="FIX93" s="888"/>
      <c r="FIY93" s="888"/>
      <c r="FIZ93" s="888"/>
      <c r="FJA93" s="888"/>
      <c r="FJB93" s="888"/>
      <c r="FJC93" s="888"/>
      <c r="FJD93" s="888"/>
      <c r="FJE93" s="888"/>
      <c r="FJF93" s="888"/>
      <c r="FJG93" s="888"/>
      <c r="FJH93" s="888"/>
      <c r="FJI93" s="888"/>
      <c r="FJJ93" s="888"/>
      <c r="FJK93" s="888"/>
      <c r="FJL93" s="888"/>
      <c r="FJM93" s="888"/>
      <c r="FJN93" s="888"/>
      <c r="FJO93" s="888"/>
      <c r="FJP93" s="888"/>
      <c r="FJQ93" s="888"/>
      <c r="FJR93" s="888"/>
      <c r="FJS93" s="888"/>
      <c r="FJT93" s="888"/>
      <c r="FJU93" s="888"/>
      <c r="FJV93" s="888"/>
      <c r="FJW93" s="888"/>
      <c r="FJX93" s="888"/>
      <c r="FJY93" s="888"/>
      <c r="FJZ93" s="888"/>
      <c r="FKA93" s="888"/>
      <c r="FKB93" s="888"/>
      <c r="FKC93" s="888"/>
      <c r="FKD93" s="888"/>
      <c r="FKE93" s="888"/>
      <c r="FKF93" s="888"/>
      <c r="FKG93" s="888"/>
      <c r="FKH93" s="888"/>
      <c r="FKI93" s="888"/>
      <c r="FKJ93" s="888"/>
      <c r="FKK93" s="888"/>
      <c r="FKL93" s="888"/>
      <c r="FKM93" s="888"/>
      <c r="FKN93" s="888"/>
      <c r="FKO93" s="888"/>
      <c r="FKP93" s="888"/>
      <c r="FKQ93" s="888"/>
      <c r="FKR93" s="888"/>
      <c r="FKS93" s="888"/>
      <c r="FKT93" s="888"/>
      <c r="FKU93" s="888"/>
      <c r="FKV93" s="888"/>
      <c r="FKW93" s="888"/>
      <c r="FKX93" s="888"/>
      <c r="FKY93" s="888"/>
      <c r="FKZ93" s="888"/>
      <c r="FLA93" s="888"/>
      <c r="FLB93" s="888"/>
      <c r="FLC93" s="888"/>
      <c r="FLD93" s="888"/>
      <c r="FLE93" s="888"/>
      <c r="FLF93" s="888"/>
      <c r="FLG93" s="888"/>
      <c r="FLH93" s="888"/>
      <c r="FLI93" s="888"/>
      <c r="FLJ93" s="888"/>
      <c r="FLK93" s="888"/>
      <c r="FLL93" s="888"/>
      <c r="FLM93" s="888"/>
      <c r="FLN93" s="888"/>
      <c r="FLO93" s="888"/>
      <c r="FLP93" s="888"/>
      <c r="FLQ93" s="888"/>
      <c r="FLR93" s="888"/>
      <c r="FLS93" s="888"/>
      <c r="FLT93" s="888"/>
      <c r="FLU93" s="888"/>
      <c r="FLV93" s="888"/>
      <c r="FLW93" s="888"/>
      <c r="FLX93" s="888"/>
      <c r="FLY93" s="888"/>
      <c r="FLZ93" s="888"/>
      <c r="FMA93" s="888"/>
      <c r="FMB93" s="888"/>
      <c r="FMC93" s="888"/>
      <c r="FMD93" s="888"/>
      <c r="FME93" s="888"/>
      <c r="FMF93" s="888"/>
      <c r="FMG93" s="888"/>
      <c r="FMH93" s="888"/>
      <c r="FMI93" s="888"/>
      <c r="FMJ93" s="888"/>
      <c r="FMK93" s="888"/>
      <c r="FML93" s="888"/>
      <c r="FMM93" s="888"/>
      <c r="FMN93" s="888"/>
      <c r="FMO93" s="888"/>
      <c r="FMP93" s="888"/>
      <c r="FMQ93" s="888"/>
      <c r="FMR93" s="888"/>
      <c r="FMS93" s="888"/>
      <c r="FMT93" s="888"/>
      <c r="FMU93" s="888"/>
      <c r="FMV93" s="888"/>
      <c r="FMW93" s="888"/>
      <c r="FMX93" s="888"/>
      <c r="FMY93" s="888"/>
      <c r="FMZ93" s="888"/>
      <c r="FNA93" s="888"/>
      <c r="FNB93" s="888"/>
      <c r="FNC93" s="888"/>
      <c r="FND93" s="888"/>
      <c r="FNE93" s="888"/>
      <c r="FNF93" s="888"/>
      <c r="FNG93" s="888"/>
      <c r="FNH93" s="888"/>
      <c r="FNI93" s="888"/>
      <c r="FNJ93" s="888"/>
      <c r="FNK93" s="888"/>
      <c r="FNL93" s="888"/>
      <c r="FNM93" s="888"/>
      <c r="FNN93" s="888"/>
      <c r="FNO93" s="888"/>
      <c r="FNP93" s="888"/>
      <c r="FNQ93" s="888"/>
      <c r="FNR93" s="888"/>
      <c r="FNS93" s="888"/>
      <c r="FNT93" s="888"/>
      <c r="FNU93" s="888"/>
      <c r="FNV93" s="888"/>
      <c r="FNW93" s="888"/>
      <c r="FNX93" s="888"/>
      <c r="FNY93" s="888"/>
      <c r="FNZ93" s="888"/>
      <c r="FOA93" s="888"/>
      <c r="FOB93" s="888"/>
      <c r="FOC93" s="888"/>
      <c r="FOD93" s="888"/>
      <c r="FOE93" s="888"/>
      <c r="FOF93" s="888"/>
      <c r="FOG93" s="888"/>
      <c r="FOH93" s="888"/>
      <c r="FOI93" s="888"/>
      <c r="FOJ93" s="888"/>
      <c r="FOK93" s="888"/>
      <c r="FOL93" s="888"/>
      <c r="FOM93" s="888"/>
      <c r="FON93" s="888"/>
      <c r="FOO93" s="888"/>
      <c r="FOP93" s="888"/>
      <c r="FOQ93" s="888"/>
      <c r="FOR93" s="888"/>
      <c r="FOS93" s="888"/>
      <c r="FOT93" s="888"/>
      <c r="FOU93" s="888"/>
      <c r="FOV93" s="888"/>
      <c r="FOW93" s="888"/>
      <c r="FOX93" s="888"/>
      <c r="FOY93" s="888"/>
      <c r="FOZ93" s="888"/>
      <c r="FPA93" s="888"/>
      <c r="FPB93" s="888"/>
      <c r="FPC93" s="888"/>
      <c r="FPD93" s="888"/>
      <c r="FPE93" s="888"/>
      <c r="FPF93" s="888"/>
      <c r="FPG93" s="888"/>
      <c r="FPH93" s="888"/>
      <c r="FPI93" s="888"/>
      <c r="FPJ93" s="888"/>
      <c r="FPK93" s="888"/>
      <c r="FPL93" s="888"/>
      <c r="FPM93" s="888"/>
      <c r="FPN93" s="888"/>
      <c r="FPO93" s="888"/>
      <c r="FPP93" s="888"/>
      <c r="FPQ93" s="888"/>
      <c r="FPR93" s="888"/>
      <c r="FPS93" s="888"/>
      <c r="FPT93" s="888"/>
      <c r="FPU93" s="888"/>
      <c r="FPV93" s="888"/>
      <c r="FPW93" s="888"/>
      <c r="FPX93" s="888"/>
      <c r="FPY93" s="888"/>
      <c r="FPZ93" s="888"/>
      <c r="FQA93" s="888"/>
      <c r="FQB93" s="888"/>
      <c r="FQC93" s="888"/>
      <c r="FQD93" s="888"/>
      <c r="FQE93" s="888"/>
      <c r="FQF93" s="888"/>
      <c r="FQG93" s="888"/>
      <c r="FQH93" s="888"/>
      <c r="FQI93" s="888"/>
      <c r="FQJ93" s="888"/>
      <c r="FQK93" s="888"/>
      <c r="FQL93" s="888"/>
      <c r="FQM93" s="888"/>
      <c r="FQN93" s="888"/>
      <c r="FQO93" s="888"/>
      <c r="FQP93" s="888"/>
      <c r="FQQ93" s="888"/>
      <c r="FQR93" s="888"/>
      <c r="FQS93" s="888"/>
      <c r="FQT93" s="888"/>
      <c r="FQU93" s="888"/>
      <c r="FQV93" s="888"/>
      <c r="FQW93" s="888"/>
      <c r="FQX93" s="888"/>
      <c r="FQY93" s="888"/>
      <c r="FQZ93" s="888"/>
      <c r="FRA93" s="888"/>
      <c r="FRB93" s="888"/>
      <c r="FRC93" s="888"/>
      <c r="FRD93" s="888"/>
      <c r="FRE93" s="888"/>
      <c r="FRF93" s="888"/>
      <c r="FRG93" s="888"/>
      <c r="FRH93" s="888"/>
      <c r="FRI93" s="888"/>
      <c r="FRJ93" s="888"/>
      <c r="FRK93" s="888"/>
      <c r="FRL93" s="888"/>
      <c r="FRM93" s="888"/>
      <c r="FRN93" s="888"/>
      <c r="FRO93" s="888"/>
      <c r="FRP93" s="888"/>
      <c r="FRQ93" s="888"/>
      <c r="FRR93" s="888"/>
      <c r="FRS93" s="888"/>
      <c r="FRT93" s="888"/>
      <c r="FRU93" s="888"/>
      <c r="FRV93" s="888"/>
      <c r="FRW93" s="888"/>
      <c r="FRX93" s="888"/>
      <c r="FRY93" s="888"/>
      <c r="FRZ93" s="888"/>
      <c r="FSA93" s="888"/>
      <c r="FSB93" s="888"/>
      <c r="FSC93" s="888"/>
      <c r="FSD93" s="888"/>
      <c r="FSE93" s="888"/>
      <c r="FSF93" s="888"/>
      <c r="FSG93" s="888"/>
      <c r="FSH93" s="888"/>
      <c r="FSI93" s="888"/>
      <c r="FSJ93" s="888"/>
      <c r="FSK93" s="888"/>
      <c r="FSL93" s="888"/>
      <c r="FSM93" s="888"/>
      <c r="FSN93" s="888"/>
      <c r="FSO93" s="888"/>
      <c r="FSP93" s="888"/>
      <c r="FSQ93" s="888"/>
      <c r="FSR93" s="888"/>
      <c r="FSS93" s="888"/>
      <c r="FST93" s="888"/>
      <c r="FSU93" s="888"/>
      <c r="FSV93" s="888"/>
      <c r="FSW93" s="888"/>
      <c r="FSX93" s="888"/>
      <c r="FSY93" s="888"/>
      <c r="FSZ93" s="888"/>
      <c r="FTA93" s="888"/>
      <c r="FTB93" s="888"/>
      <c r="FTC93" s="888"/>
      <c r="FTD93" s="888"/>
      <c r="FTE93" s="888"/>
      <c r="FTF93" s="888"/>
      <c r="FTG93" s="888"/>
      <c r="FTH93" s="888"/>
      <c r="FTI93" s="888"/>
      <c r="FTJ93" s="888"/>
      <c r="FTK93" s="888"/>
      <c r="FTL93" s="888"/>
      <c r="FTM93" s="888"/>
      <c r="FTN93" s="888"/>
      <c r="FTO93" s="888"/>
      <c r="FTP93" s="888"/>
      <c r="FTQ93" s="888"/>
      <c r="FTR93" s="888"/>
      <c r="FTS93" s="888"/>
      <c r="FTT93" s="888"/>
      <c r="FTU93" s="888"/>
      <c r="FTV93" s="888"/>
      <c r="FTW93" s="888"/>
      <c r="FTX93" s="888"/>
      <c r="FTY93" s="888"/>
      <c r="FTZ93" s="888"/>
      <c r="FUA93" s="888"/>
      <c r="FUB93" s="888"/>
      <c r="FUC93" s="888"/>
      <c r="FUD93" s="888"/>
      <c r="FUE93" s="888"/>
      <c r="FUF93" s="888"/>
      <c r="FUG93" s="888"/>
      <c r="FUH93" s="888"/>
      <c r="FUI93" s="888"/>
      <c r="FUJ93" s="888"/>
      <c r="FUK93" s="888"/>
      <c r="FUL93" s="888"/>
      <c r="FUM93" s="888"/>
      <c r="FUN93" s="888"/>
      <c r="FUO93" s="888"/>
      <c r="FUP93" s="888"/>
      <c r="FUQ93" s="888"/>
      <c r="FUR93" s="888"/>
      <c r="FUS93" s="888"/>
      <c r="FUT93" s="888"/>
      <c r="FUU93" s="888"/>
      <c r="FUV93" s="888"/>
      <c r="FUW93" s="888"/>
      <c r="FUX93" s="888"/>
      <c r="FUY93" s="888"/>
      <c r="FUZ93" s="888"/>
      <c r="FVA93" s="888"/>
      <c r="FVB93" s="888"/>
      <c r="FVC93" s="888"/>
      <c r="FVD93" s="888"/>
      <c r="FVE93" s="888"/>
      <c r="FVF93" s="888"/>
      <c r="FVG93" s="888"/>
      <c r="FVH93" s="888"/>
      <c r="FVI93" s="888"/>
      <c r="FVJ93" s="888"/>
      <c r="FVK93" s="888"/>
      <c r="FVL93" s="888"/>
      <c r="FVM93" s="888"/>
      <c r="FVN93" s="888"/>
      <c r="FVO93" s="888"/>
      <c r="FVP93" s="888"/>
      <c r="FVQ93" s="888"/>
      <c r="FVR93" s="888"/>
      <c r="FVS93" s="888"/>
      <c r="FVT93" s="888"/>
      <c r="FVU93" s="888"/>
      <c r="FVV93" s="888"/>
      <c r="FVW93" s="888"/>
      <c r="FVX93" s="888"/>
      <c r="FVY93" s="888"/>
      <c r="FVZ93" s="888"/>
      <c r="FWA93" s="888"/>
      <c r="FWB93" s="888"/>
      <c r="FWC93" s="888"/>
      <c r="FWD93" s="888"/>
      <c r="FWE93" s="888"/>
      <c r="FWF93" s="888"/>
      <c r="FWG93" s="888"/>
      <c r="FWH93" s="888"/>
      <c r="FWI93" s="888"/>
      <c r="FWJ93" s="888"/>
      <c r="FWK93" s="888"/>
      <c r="FWL93" s="888"/>
      <c r="FWM93" s="888"/>
      <c r="FWN93" s="888"/>
      <c r="FWO93" s="888"/>
      <c r="FWP93" s="888"/>
      <c r="FWQ93" s="888"/>
      <c r="FWR93" s="888"/>
      <c r="FWS93" s="888"/>
      <c r="FWT93" s="888"/>
      <c r="FWU93" s="888"/>
      <c r="FWV93" s="888"/>
      <c r="FWW93" s="888"/>
      <c r="FWX93" s="888"/>
      <c r="FWY93" s="888"/>
      <c r="FWZ93" s="888"/>
      <c r="FXA93" s="888"/>
      <c r="FXB93" s="888"/>
      <c r="FXC93" s="888"/>
      <c r="FXD93" s="888"/>
      <c r="FXE93" s="888"/>
      <c r="FXF93" s="888"/>
      <c r="FXG93" s="888"/>
      <c r="FXH93" s="888"/>
      <c r="FXI93" s="888"/>
      <c r="FXJ93" s="888"/>
      <c r="FXK93" s="888"/>
      <c r="FXL93" s="888"/>
      <c r="FXM93" s="888"/>
      <c r="FXN93" s="888"/>
      <c r="FXO93" s="888"/>
      <c r="FXP93" s="888"/>
      <c r="FXQ93" s="888"/>
      <c r="FXR93" s="888"/>
      <c r="FXS93" s="888"/>
      <c r="FXT93" s="888"/>
      <c r="FXU93" s="888"/>
      <c r="FXV93" s="888"/>
      <c r="FXW93" s="888"/>
      <c r="FXX93" s="888"/>
      <c r="FXY93" s="888"/>
      <c r="FXZ93" s="888"/>
      <c r="FYA93" s="888"/>
      <c r="FYB93" s="888"/>
      <c r="FYC93" s="888"/>
      <c r="FYD93" s="888"/>
      <c r="FYE93" s="888"/>
      <c r="FYF93" s="888"/>
      <c r="FYG93" s="888"/>
      <c r="FYH93" s="888"/>
      <c r="FYI93" s="888"/>
      <c r="FYJ93" s="888"/>
      <c r="FYK93" s="888"/>
      <c r="FYL93" s="888"/>
      <c r="FYM93" s="888"/>
      <c r="FYN93" s="888"/>
      <c r="FYO93" s="888"/>
      <c r="FYP93" s="888"/>
      <c r="FYQ93" s="888"/>
      <c r="FYR93" s="888"/>
      <c r="FYS93" s="888"/>
      <c r="FYT93" s="888"/>
      <c r="FYU93" s="888"/>
      <c r="FYV93" s="888"/>
      <c r="FYW93" s="888"/>
      <c r="FYX93" s="888"/>
      <c r="FYY93" s="888"/>
      <c r="FYZ93" s="888"/>
      <c r="FZA93" s="888"/>
      <c r="FZB93" s="888"/>
      <c r="FZC93" s="888"/>
      <c r="FZD93" s="888"/>
      <c r="FZE93" s="888"/>
      <c r="FZF93" s="888"/>
      <c r="FZG93" s="888"/>
      <c r="FZH93" s="888"/>
      <c r="FZI93" s="888"/>
      <c r="FZJ93" s="888"/>
      <c r="FZK93" s="888"/>
      <c r="FZL93" s="888"/>
      <c r="FZM93" s="888"/>
      <c r="FZN93" s="888"/>
      <c r="FZO93" s="888"/>
      <c r="FZP93" s="888"/>
      <c r="FZQ93" s="888"/>
      <c r="FZR93" s="888"/>
      <c r="FZS93" s="888"/>
      <c r="FZT93" s="888"/>
      <c r="FZU93" s="888"/>
      <c r="FZV93" s="888"/>
      <c r="FZW93" s="888"/>
      <c r="FZX93" s="888"/>
      <c r="FZY93" s="888"/>
      <c r="FZZ93" s="888"/>
      <c r="GAA93" s="888"/>
      <c r="GAB93" s="888"/>
      <c r="GAC93" s="888"/>
      <c r="GAD93" s="888"/>
      <c r="GAE93" s="888"/>
      <c r="GAF93" s="888"/>
      <c r="GAG93" s="888"/>
      <c r="GAH93" s="888"/>
      <c r="GAI93" s="888"/>
      <c r="GAJ93" s="888"/>
      <c r="GAK93" s="888"/>
      <c r="GAL93" s="888"/>
      <c r="GAM93" s="888"/>
      <c r="GAN93" s="888"/>
      <c r="GAO93" s="888"/>
      <c r="GAP93" s="888"/>
      <c r="GAQ93" s="888"/>
      <c r="GAR93" s="888"/>
      <c r="GAS93" s="888"/>
      <c r="GAT93" s="888"/>
      <c r="GAU93" s="888"/>
      <c r="GAV93" s="888"/>
      <c r="GAW93" s="888"/>
      <c r="GAX93" s="888"/>
      <c r="GAY93" s="888"/>
      <c r="GAZ93" s="888"/>
      <c r="GBA93" s="888"/>
      <c r="GBB93" s="888"/>
      <c r="GBC93" s="888"/>
      <c r="GBD93" s="888"/>
      <c r="GBE93" s="888"/>
      <c r="GBF93" s="888"/>
      <c r="GBG93" s="888"/>
      <c r="GBH93" s="888"/>
      <c r="GBI93" s="888"/>
      <c r="GBJ93" s="888"/>
      <c r="GBK93" s="888"/>
      <c r="GBL93" s="888"/>
      <c r="GBM93" s="888"/>
      <c r="GBN93" s="888"/>
      <c r="GBO93" s="888"/>
      <c r="GBP93" s="888"/>
      <c r="GBQ93" s="888"/>
      <c r="GBR93" s="888"/>
      <c r="GBS93" s="888"/>
      <c r="GBT93" s="888"/>
      <c r="GBU93" s="888"/>
      <c r="GBV93" s="888"/>
      <c r="GBW93" s="888"/>
      <c r="GBX93" s="888"/>
      <c r="GBY93" s="888"/>
      <c r="GBZ93" s="888"/>
      <c r="GCA93" s="888"/>
      <c r="GCB93" s="888"/>
      <c r="GCC93" s="888"/>
      <c r="GCD93" s="888"/>
      <c r="GCE93" s="888"/>
      <c r="GCF93" s="888"/>
      <c r="GCG93" s="888"/>
      <c r="GCH93" s="888"/>
      <c r="GCI93" s="888"/>
      <c r="GCJ93" s="888"/>
      <c r="GCK93" s="888"/>
      <c r="GCL93" s="888"/>
      <c r="GCM93" s="888"/>
      <c r="GCN93" s="888"/>
      <c r="GCO93" s="888"/>
      <c r="GCP93" s="888"/>
      <c r="GCQ93" s="888"/>
      <c r="GCR93" s="888"/>
      <c r="GCS93" s="888"/>
      <c r="GCT93" s="888"/>
      <c r="GCU93" s="888"/>
      <c r="GCV93" s="888"/>
      <c r="GCW93" s="888"/>
      <c r="GCX93" s="888"/>
      <c r="GCY93" s="888"/>
      <c r="GCZ93" s="888"/>
      <c r="GDA93" s="888"/>
      <c r="GDB93" s="888"/>
      <c r="GDC93" s="888"/>
      <c r="GDD93" s="888"/>
      <c r="GDE93" s="888"/>
      <c r="GDF93" s="888"/>
      <c r="GDG93" s="888"/>
      <c r="GDH93" s="888"/>
      <c r="GDI93" s="888"/>
      <c r="GDJ93" s="888"/>
      <c r="GDK93" s="888"/>
      <c r="GDL93" s="888"/>
      <c r="GDM93" s="888"/>
      <c r="GDN93" s="888"/>
      <c r="GDO93" s="888"/>
      <c r="GDP93" s="888"/>
      <c r="GDQ93" s="888"/>
      <c r="GDR93" s="888"/>
      <c r="GDS93" s="888"/>
      <c r="GDT93" s="888"/>
      <c r="GDU93" s="888"/>
      <c r="GDV93" s="888"/>
      <c r="GDW93" s="888"/>
      <c r="GDX93" s="888"/>
      <c r="GDY93" s="888"/>
      <c r="GDZ93" s="888"/>
      <c r="GEA93" s="888"/>
      <c r="GEB93" s="888"/>
      <c r="GEC93" s="888"/>
      <c r="GED93" s="888"/>
      <c r="GEE93" s="888"/>
      <c r="GEF93" s="888"/>
      <c r="GEG93" s="888"/>
      <c r="GEH93" s="888"/>
      <c r="GEI93" s="888"/>
      <c r="GEJ93" s="888"/>
      <c r="GEK93" s="888"/>
      <c r="GEL93" s="888"/>
      <c r="GEM93" s="888"/>
      <c r="GEN93" s="888"/>
      <c r="GEO93" s="888"/>
      <c r="GEP93" s="888"/>
      <c r="GEQ93" s="888"/>
      <c r="GER93" s="888"/>
      <c r="GES93" s="888"/>
      <c r="GET93" s="888"/>
      <c r="GEU93" s="888"/>
      <c r="GEV93" s="888"/>
      <c r="GEW93" s="888"/>
      <c r="GEX93" s="888"/>
      <c r="GEY93" s="888"/>
      <c r="GEZ93" s="888"/>
      <c r="GFA93" s="888"/>
      <c r="GFB93" s="888"/>
      <c r="GFC93" s="888"/>
      <c r="GFD93" s="888"/>
      <c r="GFE93" s="888"/>
      <c r="GFF93" s="888"/>
      <c r="GFG93" s="888"/>
      <c r="GFH93" s="888"/>
      <c r="GFI93" s="888"/>
      <c r="GFJ93" s="888"/>
      <c r="GFK93" s="888"/>
      <c r="GFL93" s="888"/>
      <c r="GFM93" s="888"/>
      <c r="GFN93" s="888"/>
      <c r="GFO93" s="888"/>
      <c r="GFP93" s="888"/>
      <c r="GFQ93" s="888"/>
      <c r="GFR93" s="888"/>
      <c r="GFS93" s="888"/>
      <c r="GFT93" s="888"/>
      <c r="GFU93" s="888"/>
      <c r="GFV93" s="888"/>
      <c r="GFW93" s="888"/>
      <c r="GFX93" s="888"/>
      <c r="GFY93" s="888"/>
      <c r="GFZ93" s="888"/>
      <c r="GGA93" s="888"/>
      <c r="GGB93" s="888"/>
      <c r="GGC93" s="888"/>
      <c r="GGD93" s="888"/>
      <c r="GGE93" s="888"/>
      <c r="GGF93" s="888"/>
      <c r="GGG93" s="888"/>
      <c r="GGH93" s="888"/>
      <c r="GGI93" s="888"/>
      <c r="GGJ93" s="888"/>
      <c r="GGK93" s="888"/>
      <c r="GGL93" s="888"/>
      <c r="GGM93" s="888"/>
      <c r="GGN93" s="888"/>
      <c r="GGO93" s="888"/>
      <c r="GGP93" s="888"/>
      <c r="GGQ93" s="888"/>
      <c r="GGR93" s="888"/>
      <c r="GGS93" s="888"/>
      <c r="GGT93" s="888"/>
      <c r="GGU93" s="888"/>
      <c r="GGV93" s="888"/>
      <c r="GGW93" s="888"/>
      <c r="GGX93" s="888"/>
      <c r="GGY93" s="888"/>
      <c r="GGZ93" s="888"/>
      <c r="GHA93" s="888"/>
      <c r="GHB93" s="888"/>
      <c r="GHC93" s="888"/>
      <c r="GHD93" s="888"/>
      <c r="GHE93" s="888"/>
      <c r="GHF93" s="888"/>
      <c r="GHG93" s="888"/>
      <c r="GHH93" s="888"/>
      <c r="GHI93" s="888"/>
      <c r="GHJ93" s="888"/>
      <c r="GHK93" s="888"/>
      <c r="GHL93" s="888"/>
      <c r="GHM93" s="888"/>
      <c r="GHN93" s="888"/>
      <c r="GHO93" s="888"/>
      <c r="GHP93" s="888"/>
      <c r="GHQ93" s="888"/>
      <c r="GHR93" s="888"/>
      <c r="GHS93" s="888"/>
      <c r="GHT93" s="888"/>
      <c r="GHU93" s="888"/>
      <c r="GHV93" s="888"/>
      <c r="GHW93" s="888"/>
      <c r="GHX93" s="888"/>
      <c r="GHY93" s="888"/>
      <c r="GHZ93" s="888"/>
      <c r="GIA93" s="888"/>
      <c r="GIB93" s="888"/>
      <c r="GIC93" s="888"/>
      <c r="GID93" s="888"/>
      <c r="GIE93" s="888"/>
      <c r="GIF93" s="888"/>
      <c r="GIG93" s="888"/>
      <c r="GIH93" s="888"/>
      <c r="GII93" s="888"/>
      <c r="GIJ93" s="888"/>
      <c r="GIK93" s="888"/>
      <c r="GIL93" s="888"/>
      <c r="GIM93" s="888"/>
      <c r="GIN93" s="888"/>
      <c r="GIO93" s="888"/>
      <c r="GIP93" s="888"/>
      <c r="GIQ93" s="888"/>
      <c r="GIR93" s="888"/>
      <c r="GIS93" s="888"/>
      <c r="GIT93" s="888"/>
      <c r="GIU93" s="888"/>
      <c r="GIV93" s="888"/>
      <c r="GIW93" s="888"/>
      <c r="GIX93" s="888"/>
      <c r="GIY93" s="888"/>
      <c r="GIZ93" s="888"/>
      <c r="GJA93" s="888"/>
      <c r="GJB93" s="888"/>
      <c r="GJC93" s="888"/>
      <c r="GJD93" s="888"/>
      <c r="GJE93" s="888"/>
      <c r="GJF93" s="888"/>
      <c r="GJG93" s="888"/>
      <c r="GJH93" s="888"/>
      <c r="GJI93" s="888"/>
      <c r="GJJ93" s="888"/>
      <c r="GJK93" s="888"/>
      <c r="GJL93" s="888"/>
      <c r="GJM93" s="888"/>
      <c r="GJN93" s="888"/>
      <c r="GJO93" s="888"/>
      <c r="GJP93" s="888"/>
      <c r="GJQ93" s="888"/>
      <c r="GJR93" s="888"/>
      <c r="GJS93" s="888"/>
      <c r="GJT93" s="888"/>
      <c r="GJU93" s="888"/>
      <c r="GJV93" s="888"/>
      <c r="GJW93" s="888"/>
      <c r="GJX93" s="888"/>
      <c r="GJY93" s="888"/>
      <c r="GJZ93" s="888"/>
      <c r="GKA93" s="888"/>
      <c r="GKB93" s="888"/>
      <c r="GKC93" s="888"/>
      <c r="GKD93" s="888"/>
      <c r="GKE93" s="888"/>
      <c r="GKF93" s="888"/>
      <c r="GKG93" s="888"/>
      <c r="GKH93" s="888"/>
      <c r="GKI93" s="888"/>
      <c r="GKJ93" s="888"/>
      <c r="GKK93" s="888"/>
      <c r="GKL93" s="888"/>
      <c r="GKM93" s="888"/>
      <c r="GKN93" s="888"/>
      <c r="GKO93" s="888"/>
      <c r="GKP93" s="888"/>
      <c r="GKQ93" s="888"/>
      <c r="GKR93" s="888"/>
      <c r="GKS93" s="888"/>
      <c r="GKT93" s="888"/>
      <c r="GKU93" s="888"/>
      <c r="GKV93" s="888"/>
      <c r="GKW93" s="888"/>
      <c r="GKX93" s="888"/>
      <c r="GKY93" s="888"/>
      <c r="GKZ93" s="888"/>
      <c r="GLA93" s="888"/>
      <c r="GLB93" s="888"/>
      <c r="GLC93" s="888"/>
      <c r="GLD93" s="888"/>
      <c r="GLE93" s="888"/>
      <c r="GLF93" s="888"/>
      <c r="GLG93" s="888"/>
      <c r="GLH93" s="888"/>
      <c r="GLI93" s="888"/>
      <c r="GLJ93" s="888"/>
      <c r="GLK93" s="888"/>
      <c r="GLL93" s="888"/>
      <c r="GLM93" s="888"/>
      <c r="GLN93" s="888"/>
      <c r="GLO93" s="888"/>
      <c r="GLP93" s="888"/>
      <c r="GLQ93" s="888"/>
      <c r="GLR93" s="888"/>
      <c r="GLS93" s="888"/>
      <c r="GLT93" s="888"/>
      <c r="GLU93" s="888"/>
      <c r="GLV93" s="888"/>
      <c r="GLW93" s="888"/>
      <c r="GLX93" s="888"/>
      <c r="GLY93" s="888"/>
      <c r="GLZ93" s="888"/>
      <c r="GMA93" s="888"/>
      <c r="GMB93" s="888"/>
      <c r="GMC93" s="888"/>
      <c r="GMD93" s="888"/>
      <c r="GME93" s="888"/>
      <c r="GMF93" s="888"/>
      <c r="GMG93" s="888"/>
      <c r="GMH93" s="888"/>
      <c r="GMI93" s="888"/>
      <c r="GMJ93" s="888"/>
      <c r="GMK93" s="888"/>
      <c r="GML93" s="888"/>
      <c r="GMM93" s="888"/>
      <c r="GMN93" s="888"/>
      <c r="GMO93" s="888"/>
      <c r="GMP93" s="888"/>
      <c r="GMQ93" s="888"/>
      <c r="GMR93" s="888"/>
      <c r="GMS93" s="888"/>
      <c r="GMT93" s="888"/>
      <c r="GMU93" s="888"/>
      <c r="GMV93" s="888"/>
      <c r="GMW93" s="888"/>
      <c r="GMX93" s="888"/>
      <c r="GMY93" s="888"/>
      <c r="GMZ93" s="888"/>
      <c r="GNA93" s="888"/>
      <c r="GNB93" s="888"/>
      <c r="GNC93" s="888"/>
      <c r="GND93" s="888"/>
      <c r="GNE93" s="888"/>
      <c r="GNF93" s="888"/>
      <c r="GNG93" s="888"/>
      <c r="GNH93" s="888"/>
      <c r="GNI93" s="888"/>
      <c r="GNJ93" s="888"/>
      <c r="GNK93" s="888"/>
      <c r="GNL93" s="888"/>
      <c r="GNM93" s="888"/>
      <c r="GNN93" s="888"/>
      <c r="GNO93" s="888"/>
      <c r="GNP93" s="888"/>
      <c r="GNQ93" s="888"/>
      <c r="GNR93" s="888"/>
      <c r="GNS93" s="888"/>
      <c r="GNT93" s="888"/>
      <c r="GNU93" s="888"/>
      <c r="GNV93" s="888"/>
      <c r="GNW93" s="888"/>
      <c r="GNX93" s="888"/>
      <c r="GNY93" s="888"/>
      <c r="GNZ93" s="888"/>
      <c r="GOA93" s="888"/>
      <c r="GOB93" s="888"/>
      <c r="GOC93" s="888"/>
      <c r="GOD93" s="888"/>
      <c r="GOE93" s="888"/>
      <c r="GOF93" s="888"/>
      <c r="GOG93" s="888"/>
      <c r="GOH93" s="888"/>
      <c r="GOI93" s="888"/>
      <c r="GOJ93" s="888"/>
      <c r="GOK93" s="888"/>
      <c r="GOL93" s="888"/>
      <c r="GOM93" s="888"/>
      <c r="GON93" s="888"/>
      <c r="GOO93" s="888"/>
      <c r="GOP93" s="888"/>
      <c r="GOQ93" s="888"/>
      <c r="GOR93" s="888"/>
      <c r="GOS93" s="888"/>
      <c r="GOT93" s="888"/>
      <c r="GOU93" s="888"/>
      <c r="GOV93" s="888"/>
      <c r="GOW93" s="888"/>
      <c r="GOX93" s="888"/>
      <c r="GOY93" s="888"/>
      <c r="GOZ93" s="888"/>
      <c r="GPA93" s="888"/>
      <c r="GPB93" s="888"/>
      <c r="GPC93" s="888"/>
      <c r="GPD93" s="888"/>
      <c r="GPE93" s="888"/>
      <c r="GPF93" s="888"/>
      <c r="GPG93" s="888"/>
      <c r="GPH93" s="888"/>
      <c r="GPI93" s="888"/>
      <c r="GPJ93" s="888"/>
      <c r="GPK93" s="888"/>
      <c r="GPL93" s="888"/>
      <c r="GPM93" s="888"/>
      <c r="GPN93" s="888"/>
      <c r="GPO93" s="888"/>
      <c r="GPP93" s="888"/>
      <c r="GPQ93" s="888"/>
      <c r="GPR93" s="888"/>
      <c r="GPS93" s="888"/>
      <c r="GPT93" s="888"/>
      <c r="GPU93" s="888"/>
      <c r="GPV93" s="888"/>
      <c r="GPW93" s="888"/>
      <c r="GPX93" s="888"/>
      <c r="GPY93" s="888"/>
      <c r="GPZ93" s="888"/>
      <c r="GQA93" s="888"/>
      <c r="GQB93" s="888"/>
      <c r="GQC93" s="888"/>
      <c r="GQD93" s="888"/>
      <c r="GQE93" s="888"/>
      <c r="GQF93" s="888"/>
      <c r="GQG93" s="888"/>
      <c r="GQH93" s="888"/>
      <c r="GQI93" s="888"/>
      <c r="GQJ93" s="888"/>
      <c r="GQK93" s="888"/>
      <c r="GQL93" s="888"/>
      <c r="GQM93" s="888"/>
      <c r="GQN93" s="888"/>
      <c r="GQO93" s="888"/>
      <c r="GQP93" s="888"/>
      <c r="GQQ93" s="888"/>
      <c r="GQR93" s="888"/>
      <c r="GQS93" s="888"/>
      <c r="GQT93" s="888"/>
      <c r="GQU93" s="888"/>
      <c r="GQV93" s="888"/>
      <c r="GQW93" s="888"/>
      <c r="GQX93" s="888"/>
      <c r="GQY93" s="888"/>
      <c r="GQZ93" s="888"/>
      <c r="GRA93" s="888"/>
      <c r="GRB93" s="888"/>
      <c r="GRC93" s="888"/>
      <c r="GRD93" s="888"/>
      <c r="GRE93" s="888"/>
      <c r="GRF93" s="888"/>
      <c r="GRG93" s="888"/>
      <c r="GRH93" s="888"/>
      <c r="GRI93" s="888"/>
      <c r="GRJ93" s="888"/>
      <c r="GRK93" s="888"/>
      <c r="GRL93" s="888"/>
      <c r="GRM93" s="888"/>
      <c r="GRN93" s="888"/>
      <c r="GRO93" s="888"/>
      <c r="GRP93" s="888"/>
      <c r="GRQ93" s="888"/>
      <c r="GRR93" s="888"/>
      <c r="GRS93" s="888"/>
      <c r="GRT93" s="888"/>
      <c r="GRU93" s="888"/>
      <c r="GRV93" s="888"/>
      <c r="GRW93" s="888"/>
      <c r="GRX93" s="888"/>
      <c r="GRY93" s="888"/>
      <c r="GRZ93" s="888"/>
      <c r="GSA93" s="888"/>
      <c r="GSB93" s="888"/>
      <c r="GSC93" s="888"/>
      <c r="GSD93" s="888"/>
      <c r="GSE93" s="888"/>
      <c r="GSF93" s="888"/>
      <c r="GSG93" s="888"/>
      <c r="GSH93" s="888"/>
      <c r="GSI93" s="888"/>
      <c r="GSJ93" s="888"/>
      <c r="GSK93" s="888"/>
      <c r="GSL93" s="888"/>
      <c r="GSM93" s="888"/>
      <c r="GSN93" s="888"/>
      <c r="GSO93" s="888"/>
      <c r="GSP93" s="888"/>
      <c r="GSQ93" s="888"/>
      <c r="GSR93" s="888"/>
      <c r="GSS93" s="888"/>
      <c r="GST93" s="888"/>
      <c r="GSU93" s="888"/>
      <c r="GSV93" s="888"/>
      <c r="GSW93" s="888"/>
      <c r="GSX93" s="888"/>
      <c r="GSY93" s="888"/>
      <c r="GSZ93" s="888"/>
      <c r="GTA93" s="888"/>
      <c r="GTB93" s="888"/>
      <c r="GTC93" s="888"/>
      <c r="GTD93" s="888"/>
      <c r="GTE93" s="888"/>
      <c r="GTF93" s="888"/>
      <c r="GTG93" s="888"/>
      <c r="GTH93" s="888"/>
      <c r="GTI93" s="888"/>
      <c r="GTJ93" s="888"/>
      <c r="GTK93" s="888"/>
      <c r="GTL93" s="888"/>
      <c r="GTM93" s="888"/>
      <c r="GTN93" s="888"/>
      <c r="GTO93" s="888"/>
      <c r="GTP93" s="888"/>
      <c r="GTQ93" s="888"/>
      <c r="GTR93" s="888"/>
      <c r="GTS93" s="888"/>
      <c r="GTT93" s="888"/>
      <c r="GTU93" s="888"/>
      <c r="GTV93" s="888"/>
      <c r="GTW93" s="888"/>
      <c r="GTX93" s="888"/>
      <c r="GTY93" s="888"/>
      <c r="GTZ93" s="888"/>
      <c r="GUA93" s="888"/>
      <c r="GUB93" s="888"/>
      <c r="GUC93" s="888"/>
      <c r="GUD93" s="888"/>
      <c r="GUE93" s="888"/>
      <c r="GUF93" s="888"/>
      <c r="GUG93" s="888"/>
      <c r="GUH93" s="888"/>
      <c r="GUI93" s="888"/>
      <c r="GUJ93" s="888"/>
      <c r="GUK93" s="888"/>
      <c r="GUL93" s="888"/>
      <c r="GUM93" s="888"/>
      <c r="GUN93" s="888"/>
      <c r="GUO93" s="888"/>
      <c r="GUP93" s="888"/>
      <c r="GUQ93" s="888"/>
      <c r="GUR93" s="888"/>
      <c r="GUS93" s="888"/>
      <c r="GUT93" s="888"/>
      <c r="GUU93" s="888"/>
      <c r="GUV93" s="888"/>
      <c r="GUW93" s="888"/>
      <c r="GUX93" s="888"/>
      <c r="GUY93" s="888"/>
      <c r="GUZ93" s="888"/>
      <c r="GVA93" s="888"/>
      <c r="GVB93" s="888"/>
      <c r="GVC93" s="888"/>
      <c r="GVD93" s="888"/>
      <c r="GVE93" s="888"/>
      <c r="GVF93" s="888"/>
      <c r="GVG93" s="888"/>
      <c r="GVH93" s="888"/>
      <c r="GVI93" s="888"/>
      <c r="GVJ93" s="888"/>
      <c r="GVK93" s="888"/>
      <c r="GVL93" s="888"/>
      <c r="GVM93" s="888"/>
      <c r="GVN93" s="888"/>
      <c r="GVO93" s="888"/>
      <c r="GVP93" s="888"/>
      <c r="GVQ93" s="888"/>
      <c r="GVR93" s="888"/>
      <c r="GVS93" s="888"/>
      <c r="GVT93" s="888"/>
      <c r="GVU93" s="888"/>
      <c r="GVV93" s="888"/>
      <c r="GVW93" s="888"/>
      <c r="GVX93" s="888"/>
      <c r="GVY93" s="888"/>
      <c r="GVZ93" s="888"/>
      <c r="GWA93" s="888"/>
      <c r="GWB93" s="888"/>
      <c r="GWC93" s="888"/>
      <c r="GWD93" s="888"/>
      <c r="GWE93" s="888"/>
      <c r="GWF93" s="888"/>
      <c r="GWG93" s="888"/>
      <c r="GWH93" s="888"/>
      <c r="GWI93" s="888"/>
      <c r="GWJ93" s="888"/>
      <c r="GWK93" s="888"/>
      <c r="GWL93" s="888"/>
      <c r="GWM93" s="888"/>
      <c r="GWN93" s="888"/>
      <c r="GWO93" s="888"/>
      <c r="GWP93" s="888"/>
      <c r="GWQ93" s="888"/>
      <c r="GWR93" s="888"/>
      <c r="GWS93" s="888"/>
      <c r="GWT93" s="888"/>
      <c r="GWU93" s="888"/>
      <c r="GWV93" s="888"/>
      <c r="GWW93" s="888"/>
      <c r="GWX93" s="888"/>
      <c r="GWY93" s="888"/>
      <c r="GWZ93" s="888"/>
      <c r="GXA93" s="888"/>
      <c r="GXB93" s="888"/>
      <c r="GXC93" s="888"/>
      <c r="GXD93" s="888"/>
      <c r="GXE93" s="888"/>
      <c r="GXF93" s="888"/>
      <c r="GXG93" s="888"/>
      <c r="GXH93" s="888"/>
      <c r="GXI93" s="888"/>
      <c r="GXJ93" s="888"/>
      <c r="GXK93" s="888"/>
      <c r="GXL93" s="888"/>
      <c r="GXM93" s="888"/>
      <c r="GXN93" s="888"/>
      <c r="GXO93" s="888"/>
      <c r="GXP93" s="888"/>
      <c r="GXQ93" s="888"/>
      <c r="GXR93" s="888"/>
      <c r="GXS93" s="888"/>
      <c r="GXT93" s="888"/>
      <c r="GXU93" s="888"/>
      <c r="GXV93" s="888"/>
      <c r="GXW93" s="888"/>
      <c r="GXX93" s="888"/>
      <c r="GXY93" s="888"/>
      <c r="GXZ93" s="888"/>
      <c r="GYA93" s="888"/>
      <c r="GYB93" s="888"/>
      <c r="GYC93" s="888"/>
      <c r="GYD93" s="888"/>
      <c r="GYE93" s="888"/>
      <c r="GYF93" s="888"/>
      <c r="GYG93" s="888"/>
      <c r="GYH93" s="888"/>
      <c r="GYI93" s="888"/>
      <c r="GYJ93" s="888"/>
      <c r="GYK93" s="888"/>
      <c r="GYL93" s="888"/>
      <c r="GYM93" s="888"/>
      <c r="GYN93" s="888"/>
      <c r="GYO93" s="888"/>
      <c r="GYP93" s="888"/>
      <c r="GYQ93" s="888"/>
      <c r="GYR93" s="888"/>
      <c r="GYS93" s="888"/>
      <c r="GYT93" s="888"/>
      <c r="GYU93" s="888"/>
      <c r="GYV93" s="888"/>
      <c r="GYW93" s="888"/>
      <c r="GYX93" s="888"/>
      <c r="GYY93" s="888"/>
      <c r="GYZ93" s="888"/>
      <c r="GZA93" s="888"/>
      <c r="GZB93" s="888"/>
      <c r="GZC93" s="888"/>
      <c r="GZD93" s="888"/>
      <c r="GZE93" s="888"/>
      <c r="GZF93" s="888"/>
      <c r="GZG93" s="888"/>
      <c r="GZH93" s="888"/>
      <c r="GZI93" s="888"/>
      <c r="GZJ93" s="888"/>
      <c r="GZK93" s="888"/>
      <c r="GZL93" s="888"/>
      <c r="GZM93" s="888"/>
      <c r="GZN93" s="888"/>
      <c r="GZO93" s="888"/>
      <c r="GZP93" s="888"/>
      <c r="GZQ93" s="888"/>
      <c r="GZR93" s="888"/>
      <c r="GZS93" s="888"/>
      <c r="GZT93" s="888"/>
      <c r="GZU93" s="888"/>
      <c r="GZV93" s="888"/>
      <c r="GZW93" s="888"/>
      <c r="GZX93" s="888"/>
      <c r="GZY93" s="888"/>
      <c r="GZZ93" s="888"/>
      <c r="HAA93" s="888"/>
      <c r="HAB93" s="888"/>
      <c r="HAC93" s="888"/>
      <c r="HAD93" s="888"/>
      <c r="HAE93" s="888"/>
      <c r="HAF93" s="888"/>
      <c r="HAG93" s="888"/>
      <c r="HAH93" s="888"/>
      <c r="HAI93" s="888"/>
      <c r="HAJ93" s="888"/>
      <c r="HAK93" s="888"/>
      <c r="HAL93" s="888"/>
      <c r="HAM93" s="888"/>
      <c r="HAN93" s="888"/>
      <c r="HAO93" s="888"/>
      <c r="HAP93" s="888"/>
      <c r="HAQ93" s="888"/>
      <c r="HAR93" s="888"/>
      <c r="HAS93" s="888"/>
      <c r="HAT93" s="888"/>
      <c r="HAU93" s="888"/>
      <c r="HAV93" s="888"/>
      <c r="HAW93" s="888"/>
      <c r="HAX93" s="888"/>
      <c r="HAY93" s="888"/>
      <c r="HAZ93" s="888"/>
      <c r="HBA93" s="888"/>
      <c r="HBB93" s="888"/>
      <c r="HBC93" s="888"/>
      <c r="HBD93" s="888"/>
      <c r="HBE93" s="888"/>
      <c r="HBF93" s="888"/>
      <c r="HBG93" s="888"/>
      <c r="HBH93" s="888"/>
      <c r="HBI93" s="888"/>
      <c r="HBJ93" s="888"/>
      <c r="HBK93" s="888"/>
      <c r="HBL93" s="888"/>
      <c r="HBM93" s="888"/>
      <c r="HBN93" s="888"/>
      <c r="HBO93" s="888"/>
      <c r="HBP93" s="888"/>
      <c r="HBQ93" s="888"/>
      <c r="HBR93" s="888"/>
      <c r="HBS93" s="888"/>
      <c r="HBT93" s="888"/>
      <c r="HBU93" s="888"/>
      <c r="HBV93" s="888"/>
      <c r="HBW93" s="888"/>
      <c r="HBX93" s="888"/>
      <c r="HBY93" s="888"/>
      <c r="HBZ93" s="888"/>
      <c r="HCA93" s="888"/>
      <c r="HCB93" s="888"/>
      <c r="HCC93" s="888"/>
      <c r="HCD93" s="888"/>
      <c r="HCE93" s="888"/>
      <c r="HCF93" s="888"/>
      <c r="HCG93" s="888"/>
      <c r="HCH93" s="888"/>
      <c r="HCI93" s="888"/>
      <c r="HCJ93" s="888"/>
      <c r="HCK93" s="888"/>
      <c r="HCL93" s="888"/>
      <c r="HCM93" s="888"/>
      <c r="HCN93" s="888"/>
      <c r="HCO93" s="888"/>
      <c r="HCP93" s="888"/>
      <c r="HCQ93" s="888"/>
      <c r="HCR93" s="888"/>
      <c r="HCS93" s="888"/>
      <c r="HCT93" s="888"/>
      <c r="HCU93" s="888"/>
      <c r="HCV93" s="888"/>
      <c r="HCW93" s="888"/>
      <c r="HCX93" s="888"/>
      <c r="HCY93" s="888"/>
      <c r="HCZ93" s="888"/>
      <c r="HDA93" s="888"/>
      <c r="HDB93" s="888"/>
      <c r="HDC93" s="888"/>
      <c r="HDD93" s="888"/>
      <c r="HDE93" s="888"/>
      <c r="HDF93" s="888"/>
      <c r="HDG93" s="888"/>
      <c r="HDH93" s="888"/>
      <c r="HDI93" s="888"/>
      <c r="HDJ93" s="888"/>
      <c r="HDK93" s="888"/>
      <c r="HDL93" s="888"/>
      <c r="HDM93" s="888"/>
      <c r="HDN93" s="888"/>
      <c r="HDO93" s="888"/>
      <c r="HDP93" s="888"/>
      <c r="HDQ93" s="888"/>
      <c r="HDR93" s="888"/>
      <c r="HDS93" s="888"/>
      <c r="HDT93" s="888"/>
      <c r="HDU93" s="888"/>
      <c r="HDV93" s="888"/>
      <c r="HDW93" s="888"/>
      <c r="HDX93" s="888"/>
      <c r="HDY93" s="888"/>
      <c r="HDZ93" s="888"/>
      <c r="HEA93" s="888"/>
      <c r="HEB93" s="888"/>
      <c r="HEC93" s="888"/>
      <c r="HED93" s="888"/>
      <c r="HEE93" s="888"/>
      <c r="HEF93" s="888"/>
      <c r="HEG93" s="888"/>
      <c r="HEH93" s="888"/>
      <c r="HEI93" s="888"/>
      <c r="HEJ93" s="888"/>
      <c r="HEK93" s="888"/>
      <c r="HEL93" s="888"/>
      <c r="HEM93" s="888"/>
      <c r="HEN93" s="888"/>
      <c r="HEO93" s="888"/>
      <c r="HEP93" s="888"/>
      <c r="HEQ93" s="888"/>
      <c r="HER93" s="888"/>
      <c r="HES93" s="888"/>
      <c r="HET93" s="888"/>
      <c r="HEU93" s="888"/>
      <c r="HEV93" s="888"/>
      <c r="HEW93" s="888"/>
      <c r="HEX93" s="888"/>
      <c r="HEY93" s="888"/>
      <c r="HEZ93" s="888"/>
      <c r="HFA93" s="888"/>
      <c r="HFB93" s="888"/>
      <c r="HFC93" s="888"/>
      <c r="HFD93" s="888"/>
      <c r="HFE93" s="888"/>
      <c r="HFF93" s="888"/>
      <c r="HFG93" s="888"/>
      <c r="HFH93" s="888"/>
      <c r="HFI93" s="888"/>
      <c r="HFJ93" s="888"/>
      <c r="HFK93" s="888"/>
      <c r="HFL93" s="888"/>
      <c r="HFM93" s="888"/>
      <c r="HFN93" s="888"/>
      <c r="HFO93" s="888"/>
      <c r="HFP93" s="888"/>
      <c r="HFQ93" s="888"/>
      <c r="HFR93" s="888"/>
      <c r="HFS93" s="888"/>
      <c r="HFT93" s="888"/>
      <c r="HFU93" s="888"/>
      <c r="HFV93" s="888"/>
      <c r="HFW93" s="888"/>
      <c r="HFX93" s="888"/>
      <c r="HFY93" s="888"/>
      <c r="HFZ93" s="888"/>
      <c r="HGA93" s="888"/>
      <c r="HGB93" s="888"/>
      <c r="HGC93" s="888"/>
      <c r="HGD93" s="888"/>
      <c r="HGE93" s="888"/>
      <c r="HGF93" s="888"/>
      <c r="HGG93" s="888"/>
      <c r="HGH93" s="888"/>
      <c r="HGI93" s="888"/>
      <c r="HGJ93" s="888"/>
      <c r="HGK93" s="888"/>
      <c r="HGL93" s="888"/>
      <c r="HGM93" s="888"/>
      <c r="HGN93" s="888"/>
      <c r="HGO93" s="888"/>
      <c r="HGP93" s="888"/>
      <c r="HGQ93" s="888"/>
      <c r="HGR93" s="888"/>
      <c r="HGS93" s="888"/>
      <c r="HGT93" s="888"/>
      <c r="HGU93" s="888"/>
      <c r="HGV93" s="888"/>
      <c r="HGW93" s="888"/>
      <c r="HGX93" s="888"/>
      <c r="HGY93" s="888"/>
      <c r="HGZ93" s="888"/>
      <c r="HHA93" s="888"/>
      <c r="HHB93" s="888"/>
      <c r="HHC93" s="888"/>
      <c r="HHD93" s="888"/>
      <c r="HHE93" s="888"/>
      <c r="HHF93" s="888"/>
      <c r="HHG93" s="888"/>
      <c r="HHH93" s="888"/>
      <c r="HHI93" s="888"/>
      <c r="HHJ93" s="888"/>
      <c r="HHK93" s="888"/>
      <c r="HHL93" s="888"/>
      <c r="HHM93" s="888"/>
      <c r="HHN93" s="888"/>
      <c r="HHO93" s="888"/>
      <c r="HHP93" s="888"/>
      <c r="HHQ93" s="888"/>
      <c r="HHR93" s="888"/>
      <c r="HHS93" s="888"/>
      <c r="HHT93" s="888"/>
      <c r="HHU93" s="888"/>
      <c r="HHV93" s="888"/>
      <c r="HHW93" s="888"/>
      <c r="HHX93" s="888"/>
      <c r="HHY93" s="888"/>
      <c r="HHZ93" s="888"/>
      <c r="HIA93" s="888"/>
      <c r="HIB93" s="888"/>
      <c r="HIC93" s="888"/>
      <c r="HID93" s="888"/>
      <c r="HIE93" s="888"/>
      <c r="HIF93" s="888"/>
      <c r="HIG93" s="888"/>
      <c r="HIH93" s="888"/>
      <c r="HII93" s="888"/>
      <c r="HIJ93" s="888"/>
      <c r="HIK93" s="888"/>
      <c r="HIL93" s="888"/>
      <c r="HIM93" s="888"/>
      <c r="HIN93" s="888"/>
      <c r="HIO93" s="888"/>
      <c r="HIP93" s="888"/>
      <c r="HIQ93" s="888"/>
      <c r="HIR93" s="888"/>
      <c r="HIS93" s="888"/>
      <c r="HIT93" s="888"/>
      <c r="HIU93" s="888"/>
      <c r="HIV93" s="888"/>
      <c r="HIW93" s="888"/>
      <c r="HIX93" s="888"/>
      <c r="HIY93" s="888"/>
      <c r="HIZ93" s="888"/>
      <c r="HJA93" s="888"/>
      <c r="HJB93" s="888"/>
      <c r="HJC93" s="888"/>
      <c r="HJD93" s="888"/>
      <c r="HJE93" s="888"/>
      <c r="HJF93" s="888"/>
      <c r="HJG93" s="888"/>
      <c r="HJH93" s="888"/>
      <c r="HJI93" s="888"/>
      <c r="HJJ93" s="888"/>
      <c r="HJK93" s="888"/>
      <c r="HJL93" s="888"/>
      <c r="HJM93" s="888"/>
      <c r="HJN93" s="888"/>
      <c r="HJO93" s="888"/>
      <c r="HJP93" s="888"/>
      <c r="HJQ93" s="888"/>
      <c r="HJR93" s="888"/>
      <c r="HJS93" s="888"/>
      <c r="HJT93" s="888"/>
      <c r="HJU93" s="888"/>
      <c r="HJV93" s="888"/>
      <c r="HJW93" s="888"/>
      <c r="HJX93" s="888"/>
      <c r="HJY93" s="888"/>
      <c r="HJZ93" s="888"/>
      <c r="HKA93" s="888"/>
      <c r="HKB93" s="888"/>
      <c r="HKC93" s="888"/>
      <c r="HKD93" s="888"/>
      <c r="HKE93" s="888"/>
      <c r="HKF93" s="888"/>
      <c r="HKG93" s="888"/>
      <c r="HKH93" s="888"/>
      <c r="HKI93" s="888"/>
      <c r="HKJ93" s="888"/>
      <c r="HKK93" s="888"/>
      <c r="HKL93" s="888"/>
      <c r="HKM93" s="888"/>
      <c r="HKN93" s="888"/>
      <c r="HKO93" s="888"/>
      <c r="HKP93" s="888"/>
      <c r="HKQ93" s="888"/>
      <c r="HKR93" s="888"/>
      <c r="HKS93" s="888"/>
      <c r="HKT93" s="888"/>
      <c r="HKU93" s="888"/>
      <c r="HKV93" s="888"/>
      <c r="HKW93" s="888"/>
      <c r="HKX93" s="888"/>
      <c r="HKY93" s="888"/>
      <c r="HKZ93" s="888"/>
      <c r="HLA93" s="888"/>
      <c r="HLB93" s="888"/>
      <c r="HLC93" s="888"/>
      <c r="HLD93" s="888"/>
      <c r="HLE93" s="888"/>
      <c r="HLF93" s="888"/>
      <c r="HLG93" s="888"/>
      <c r="HLH93" s="888"/>
      <c r="HLI93" s="888"/>
      <c r="HLJ93" s="888"/>
      <c r="HLK93" s="888"/>
      <c r="HLL93" s="888"/>
      <c r="HLM93" s="888"/>
      <c r="HLN93" s="888"/>
      <c r="HLO93" s="888"/>
      <c r="HLP93" s="888"/>
      <c r="HLQ93" s="888"/>
      <c r="HLR93" s="888"/>
      <c r="HLS93" s="888"/>
      <c r="HLT93" s="888"/>
      <c r="HLU93" s="888"/>
      <c r="HLV93" s="888"/>
      <c r="HLW93" s="888"/>
      <c r="HLX93" s="888"/>
      <c r="HLY93" s="888"/>
      <c r="HLZ93" s="888"/>
      <c r="HMA93" s="888"/>
      <c r="HMB93" s="888"/>
      <c r="HMC93" s="888"/>
      <c r="HMD93" s="888"/>
      <c r="HME93" s="888"/>
      <c r="HMF93" s="888"/>
      <c r="HMG93" s="888"/>
      <c r="HMH93" s="888"/>
      <c r="HMI93" s="888"/>
      <c r="HMJ93" s="888"/>
      <c r="HMK93" s="888"/>
      <c r="HML93" s="888"/>
      <c r="HMM93" s="888"/>
      <c r="HMN93" s="888"/>
      <c r="HMO93" s="888"/>
      <c r="HMP93" s="888"/>
      <c r="HMQ93" s="888"/>
      <c r="HMR93" s="888"/>
      <c r="HMS93" s="888"/>
      <c r="HMT93" s="888"/>
      <c r="HMU93" s="888"/>
      <c r="HMV93" s="888"/>
      <c r="HMW93" s="888"/>
      <c r="HMX93" s="888"/>
      <c r="HMY93" s="888"/>
      <c r="HMZ93" s="888"/>
      <c r="HNA93" s="888"/>
      <c r="HNB93" s="888"/>
      <c r="HNC93" s="888"/>
      <c r="HND93" s="888"/>
      <c r="HNE93" s="888"/>
      <c r="HNF93" s="888"/>
      <c r="HNG93" s="888"/>
      <c r="HNH93" s="888"/>
      <c r="HNI93" s="888"/>
      <c r="HNJ93" s="888"/>
      <c r="HNK93" s="888"/>
      <c r="HNL93" s="888"/>
      <c r="HNM93" s="888"/>
      <c r="HNN93" s="888"/>
      <c r="HNO93" s="888"/>
      <c r="HNP93" s="888"/>
      <c r="HNQ93" s="888"/>
      <c r="HNR93" s="888"/>
      <c r="HNS93" s="888"/>
      <c r="HNT93" s="888"/>
      <c r="HNU93" s="888"/>
      <c r="HNV93" s="888"/>
      <c r="HNW93" s="888"/>
      <c r="HNX93" s="888"/>
      <c r="HNY93" s="888"/>
      <c r="HNZ93" s="888"/>
      <c r="HOA93" s="888"/>
      <c r="HOB93" s="888"/>
      <c r="HOC93" s="888"/>
      <c r="HOD93" s="888"/>
      <c r="HOE93" s="888"/>
      <c r="HOF93" s="888"/>
      <c r="HOG93" s="888"/>
      <c r="HOH93" s="888"/>
      <c r="HOI93" s="888"/>
      <c r="HOJ93" s="888"/>
      <c r="HOK93" s="888"/>
      <c r="HOL93" s="888"/>
      <c r="HOM93" s="888"/>
      <c r="HON93" s="888"/>
      <c r="HOO93" s="888"/>
      <c r="HOP93" s="888"/>
      <c r="HOQ93" s="888"/>
      <c r="HOR93" s="888"/>
      <c r="HOS93" s="888"/>
      <c r="HOT93" s="888"/>
      <c r="HOU93" s="888"/>
      <c r="HOV93" s="888"/>
      <c r="HOW93" s="888"/>
      <c r="HOX93" s="888"/>
      <c r="HOY93" s="888"/>
      <c r="HOZ93" s="888"/>
      <c r="HPA93" s="888"/>
      <c r="HPB93" s="888"/>
      <c r="HPC93" s="888"/>
      <c r="HPD93" s="888"/>
      <c r="HPE93" s="888"/>
      <c r="HPF93" s="888"/>
      <c r="HPG93" s="888"/>
      <c r="HPH93" s="888"/>
      <c r="HPI93" s="888"/>
      <c r="HPJ93" s="888"/>
      <c r="HPK93" s="888"/>
      <c r="HPL93" s="888"/>
      <c r="HPM93" s="888"/>
      <c r="HPN93" s="888"/>
      <c r="HPO93" s="888"/>
      <c r="HPP93" s="888"/>
      <c r="HPQ93" s="888"/>
      <c r="HPR93" s="888"/>
      <c r="HPS93" s="888"/>
      <c r="HPT93" s="888"/>
      <c r="HPU93" s="888"/>
      <c r="HPV93" s="888"/>
      <c r="HPW93" s="888"/>
      <c r="HPX93" s="888"/>
      <c r="HPY93" s="888"/>
      <c r="HPZ93" s="888"/>
      <c r="HQA93" s="888"/>
      <c r="HQB93" s="888"/>
      <c r="HQC93" s="888"/>
      <c r="HQD93" s="888"/>
      <c r="HQE93" s="888"/>
      <c r="HQF93" s="888"/>
      <c r="HQG93" s="888"/>
      <c r="HQH93" s="888"/>
      <c r="HQI93" s="888"/>
      <c r="HQJ93" s="888"/>
      <c r="HQK93" s="888"/>
      <c r="HQL93" s="888"/>
      <c r="HQM93" s="888"/>
      <c r="HQN93" s="888"/>
      <c r="HQO93" s="888"/>
      <c r="HQP93" s="888"/>
      <c r="HQQ93" s="888"/>
      <c r="HQR93" s="888"/>
      <c r="HQS93" s="888"/>
      <c r="HQT93" s="888"/>
      <c r="HQU93" s="888"/>
      <c r="HQV93" s="888"/>
      <c r="HQW93" s="888"/>
      <c r="HQX93" s="888"/>
      <c r="HQY93" s="888"/>
      <c r="HQZ93" s="888"/>
      <c r="HRA93" s="888"/>
      <c r="HRB93" s="888"/>
      <c r="HRC93" s="888"/>
      <c r="HRD93" s="888"/>
      <c r="HRE93" s="888"/>
      <c r="HRF93" s="888"/>
      <c r="HRG93" s="888"/>
      <c r="HRH93" s="888"/>
      <c r="HRI93" s="888"/>
      <c r="HRJ93" s="888"/>
      <c r="HRK93" s="888"/>
      <c r="HRL93" s="888"/>
      <c r="HRM93" s="888"/>
      <c r="HRN93" s="888"/>
      <c r="HRO93" s="888"/>
      <c r="HRP93" s="888"/>
      <c r="HRQ93" s="888"/>
      <c r="HRR93" s="888"/>
      <c r="HRS93" s="888"/>
      <c r="HRT93" s="888"/>
      <c r="HRU93" s="888"/>
      <c r="HRV93" s="888"/>
      <c r="HRW93" s="888"/>
      <c r="HRX93" s="888"/>
      <c r="HRY93" s="888"/>
      <c r="HRZ93" s="888"/>
      <c r="HSA93" s="888"/>
      <c r="HSB93" s="888"/>
      <c r="HSC93" s="888"/>
      <c r="HSD93" s="888"/>
      <c r="HSE93" s="888"/>
      <c r="HSF93" s="888"/>
      <c r="HSG93" s="888"/>
      <c r="HSH93" s="888"/>
      <c r="HSI93" s="888"/>
      <c r="HSJ93" s="888"/>
      <c r="HSK93" s="888"/>
      <c r="HSL93" s="888"/>
      <c r="HSM93" s="888"/>
      <c r="HSN93" s="888"/>
      <c r="HSO93" s="888"/>
      <c r="HSP93" s="888"/>
      <c r="HSQ93" s="888"/>
      <c r="HSR93" s="888"/>
      <c r="HSS93" s="888"/>
      <c r="HST93" s="888"/>
      <c r="HSU93" s="888"/>
      <c r="HSV93" s="888"/>
      <c r="HSW93" s="888"/>
      <c r="HSX93" s="888"/>
      <c r="HSY93" s="888"/>
      <c r="HSZ93" s="888"/>
      <c r="HTA93" s="888"/>
      <c r="HTB93" s="888"/>
      <c r="HTC93" s="888"/>
      <c r="HTD93" s="888"/>
      <c r="HTE93" s="888"/>
      <c r="HTF93" s="888"/>
      <c r="HTG93" s="888"/>
      <c r="HTH93" s="888"/>
      <c r="HTI93" s="888"/>
      <c r="HTJ93" s="888"/>
      <c r="HTK93" s="888"/>
      <c r="HTL93" s="888"/>
      <c r="HTM93" s="888"/>
      <c r="HTN93" s="888"/>
      <c r="HTO93" s="888"/>
      <c r="HTP93" s="888"/>
      <c r="HTQ93" s="888"/>
      <c r="HTR93" s="888"/>
      <c r="HTS93" s="888"/>
      <c r="HTT93" s="888"/>
      <c r="HTU93" s="888"/>
      <c r="HTV93" s="888"/>
      <c r="HTW93" s="888"/>
      <c r="HTX93" s="888"/>
      <c r="HTY93" s="888"/>
      <c r="HTZ93" s="888"/>
      <c r="HUA93" s="888"/>
      <c r="HUB93" s="888"/>
      <c r="HUC93" s="888"/>
      <c r="HUD93" s="888"/>
      <c r="HUE93" s="888"/>
      <c r="HUF93" s="888"/>
      <c r="HUG93" s="888"/>
      <c r="HUH93" s="888"/>
      <c r="HUI93" s="888"/>
      <c r="HUJ93" s="888"/>
      <c r="HUK93" s="888"/>
      <c r="HUL93" s="888"/>
      <c r="HUM93" s="888"/>
      <c r="HUN93" s="888"/>
      <c r="HUO93" s="888"/>
      <c r="HUP93" s="888"/>
      <c r="HUQ93" s="888"/>
      <c r="HUR93" s="888"/>
      <c r="HUS93" s="888"/>
      <c r="HUT93" s="888"/>
      <c r="HUU93" s="888"/>
      <c r="HUV93" s="888"/>
      <c r="HUW93" s="888"/>
      <c r="HUX93" s="888"/>
      <c r="HUY93" s="888"/>
      <c r="HUZ93" s="888"/>
      <c r="HVA93" s="888"/>
      <c r="HVB93" s="888"/>
      <c r="HVC93" s="888"/>
      <c r="HVD93" s="888"/>
      <c r="HVE93" s="888"/>
      <c r="HVF93" s="888"/>
      <c r="HVG93" s="888"/>
      <c r="HVH93" s="888"/>
      <c r="HVI93" s="888"/>
      <c r="HVJ93" s="888"/>
      <c r="HVK93" s="888"/>
      <c r="HVL93" s="888"/>
      <c r="HVM93" s="888"/>
      <c r="HVN93" s="888"/>
      <c r="HVO93" s="888"/>
      <c r="HVP93" s="888"/>
      <c r="HVQ93" s="888"/>
      <c r="HVR93" s="888"/>
      <c r="HVS93" s="888"/>
      <c r="HVT93" s="888"/>
      <c r="HVU93" s="888"/>
      <c r="HVV93" s="888"/>
      <c r="HVW93" s="888"/>
      <c r="HVX93" s="888"/>
      <c r="HVY93" s="888"/>
      <c r="HVZ93" s="888"/>
      <c r="HWA93" s="888"/>
      <c r="HWB93" s="888"/>
      <c r="HWC93" s="888"/>
      <c r="HWD93" s="888"/>
      <c r="HWE93" s="888"/>
      <c r="HWF93" s="888"/>
      <c r="HWG93" s="888"/>
      <c r="HWH93" s="888"/>
      <c r="HWI93" s="888"/>
      <c r="HWJ93" s="888"/>
      <c r="HWK93" s="888"/>
      <c r="HWL93" s="888"/>
      <c r="HWM93" s="888"/>
      <c r="HWN93" s="888"/>
      <c r="HWO93" s="888"/>
      <c r="HWP93" s="888"/>
      <c r="HWQ93" s="888"/>
      <c r="HWR93" s="888"/>
      <c r="HWS93" s="888"/>
      <c r="HWT93" s="888"/>
      <c r="HWU93" s="888"/>
      <c r="HWV93" s="888"/>
      <c r="HWW93" s="888"/>
      <c r="HWX93" s="888"/>
      <c r="HWY93" s="888"/>
      <c r="HWZ93" s="888"/>
      <c r="HXA93" s="888"/>
      <c r="HXB93" s="888"/>
      <c r="HXC93" s="888"/>
      <c r="HXD93" s="888"/>
      <c r="HXE93" s="888"/>
      <c r="HXF93" s="888"/>
      <c r="HXG93" s="888"/>
      <c r="HXH93" s="888"/>
      <c r="HXI93" s="888"/>
      <c r="HXJ93" s="888"/>
      <c r="HXK93" s="888"/>
      <c r="HXL93" s="888"/>
      <c r="HXM93" s="888"/>
      <c r="HXN93" s="888"/>
      <c r="HXO93" s="888"/>
      <c r="HXP93" s="888"/>
      <c r="HXQ93" s="888"/>
      <c r="HXR93" s="888"/>
      <c r="HXS93" s="888"/>
      <c r="HXT93" s="888"/>
      <c r="HXU93" s="888"/>
      <c r="HXV93" s="888"/>
      <c r="HXW93" s="888"/>
      <c r="HXX93" s="888"/>
      <c r="HXY93" s="888"/>
      <c r="HXZ93" s="888"/>
      <c r="HYA93" s="888"/>
      <c r="HYB93" s="888"/>
      <c r="HYC93" s="888"/>
      <c r="HYD93" s="888"/>
      <c r="HYE93" s="888"/>
      <c r="HYF93" s="888"/>
      <c r="HYG93" s="888"/>
      <c r="HYH93" s="888"/>
      <c r="HYI93" s="888"/>
      <c r="HYJ93" s="888"/>
      <c r="HYK93" s="888"/>
      <c r="HYL93" s="888"/>
      <c r="HYM93" s="888"/>
      <c r="HYN93" s="888"/>
      <c r="HYO93" s="888"/>
      <c r="HYP93" s="888"/>
      <c r="HYQ93" s="888"/>
      <c r="HYR93" s="888"/>
      <c r="HYS93" s="888"/>
      <c r="HYT93" s="888"/>
      <c r="HYU93" s="888"/>
      <c r="HYV93" s="888"/>
      <c r="HYW93" s="888"/>
      <c r="HYX93" s="888"/>
      <c r="HYY93" s="888"/>
      <c r="HYZ93" s="888"/>
      <c r="HZA93" s="888"/>
      <c r="HZB93" s="888"/>
      <c r="HZC93" s="888"/>
      <c r="HZD93" s="888"/>
      <c r="HZE93" s="888"/>
      <c r="HZF93" s="888"/>
      <c r="HZG93" s="888"/>
      <c r="HZH93" s="888"/>
      <c r="HZI93" s="888"/>
      <c r="HZJ93" s="888"/>
      <c r="HZK93" s="888"/>
      <c r="HZL93" s="888"/>
      <c r="HZM93" s="888"/>
      <c r="HZN93" s="888"/>
      <c r="HZO93" s="888"/>
      <c r="HZP93" s="888"/>
      <c r="HZQ93" s="888"/>
      <c r="HZR93" s="888"/>
      <c r="HZS93" s="888"/>
      <c r="HZT93" s="888"/>
      <c r="HZU93" s="888"/>
      <c r="HZV93" s="888"/>
      <c r="HZW93" s="888"/>
      <c r="HZX93" s="888"/>
      <c r="HZY93" s="888"/>
      <c r="HZZ93" s="888"/>
      <c r="IAA93" s="888"/>
      <c r="IAB93" s="888"/>
      <c r="IAC93" s="888"/>
      <c r="IAD93" s="888"/>
      <c r="IAE93" s="888"/>
      <c r="IAF93" s="888"/>
      <c r="IAG93" s="888"/>
      <c r="IAH93" s="888"/>
      <c r="IAI93" s="888"/>
      <c r="IAJ93" s="888"/>
      <c r="IAK93" s="888"/>
      <c r="IAL93" s="888"/>
      <c r="IAM93" s="888"/>
      <c r="IAN93" s="888"/>
      <c r="IAO93" s="888"/>
      <c r="IAP93" s="888"/>
      <c r="IAQ93" s="888"/>
      <c r="IAR93" s="888"/>
      <c r="IAS93" s="888"/>
      <c r="IAT93" s="888"/>
      <c r="IAU93" s="888"/>
      <c r="IAV93" s="888"/>
      <c r="IAW93" s="888"/>
      <c r="IAX93" s="888"/>
      <c r="IAY93" s="888"/>
      <c r="IAZ93" s="888"/>
      <c r="IBA93" s="888"/>
      <c r="IBB93" s="888"/>
      <c r="IBC93" s="888"/>
      <c r="IBD93" s="888"/>
      <c r="IBE93" s="888"/>
      <c r="IBF93" s="888"/>
      <c r="IBG93" s="888"/>
      <c r="IBH93" s="888"/>
      <c r="IBI93" s="888"/>
      <c r="IBJ93" s="888"/>
      <c r="IBK93" s="888"/>
      <c r="IBL93" s="888"/>
      <c r="IBM93" s="888"/>
      <c r="IBN93" s="888"/>
      <c r="IBO93" s="888"/>
      <c r="IBP93" s="888"/>
      <c r="IBQ93" s="888"/>
      <c r="IBR93" s="888"/>
      <c r="IBS93" s="888"/>
      <c r="IBT93" s="888"/>
      <c r="IBU93" s="888"/>
      <c r="IBV93" s="888"/>
      <c r="IBW93" s="888"/>
      <c r="IBX93" s="888"/>
      <c r="IBY93" s="888"/>
      <c r="IBZ93" s="888"/>
      <c r="ICA93" s="888"/>
      <c r="ICB93" s="888"/>
      <c r="ICC93" s="888"/>
      <c r="ICD93" s="888"/>
      <c r="ICE93" s="888"/>
      <c r="ICF93" s="888"/>
      <c r="ICG93" s="888"/>
      <c r="ICH93" s="888"/>
      <c r="ICI93" s="888"/>
      <c r="ICJ93" s="888"/>
      <c r="ICK93" s="888"/>
      <c r="ICL93" s="888"/>
      <c r="ICM93" s="888"/>
      <c r="ICN93" s="888"/>
      <c r="ICO93" s="888"/>
      <c r="ICP93" s="888"/>
      <c r="ICQ93" s="888"/>
      <c r="ICR93" s="888"/>
      <c r="ICS93" s="888"/>
      <c r="ICT93" s="888"/>
      <c r="ICU93" s="888"/>
      <c r="ICV93" s="888"/>
      <c r="ICW93" s="888"/>
      <c r="ICX93" s="888"/>
      <c r="ICY93" s="888"/>
      <c r="ICZ93" s="888"/>
      <c r="IDA93" s="888"/>
      <c r="IDB93" s="888"/>
      <c r="IDC93" s="888"/>
      <c r="IDD93" s="888"/>
      <c r="IDE93" s="888"/>
      <c r="IDF93" s="888"/>
      <c r="IDG93" s="888"/>
      <c r="IDH93" s="888"/>
      <c r="IDI93" s="888"/>
      <c r="IDJ93" s="888"/>
      <c r="IDK93" s="888"/>
      <c r="IDL93" s="888"/>
      <c r="IDM93" s="888"/>
      <c r="IDN93" s="888"/>
      <c r="IDO93" s="888"/>
      <c r="IDP93" s="888"/>
      <c r="IDQ93" s="888"/>
      <c r="IDR93" s="888"/>
      <c r="IDS93" s="888"/>
      <c r="IDT93" s="888"/>
      <c r="IDU93" s="888"/>
      <c r="IDV93" s="888"/>
      <c r="IDW93" s="888"/>
      <c r="IDX93" s="888"/>
      <c r="IDY93" s="888"/>
      <c r="IDZ93" s="888"/>
      <c r="IEA93" s="888"/>
      <c r="IEB93" s="888"/>
      <c r="IEC93" s="888"/>
      <c r="IED93" s="888"/>
      <c r="IEE93" s="888"/>
      <c r="IEF93" s="888"/>
      <c r="IEG93" s="888"/>
      <c r="IEH93" s="888"/>
      <c r="IEI93" s="888"/>
      <c r="IEJ93" s="888"/>
      <c r="IEK93" s="888"/>
      <c r="IEL93" s="888"/>
      <c r="IEM93" s="888"/>
      <c r="IEN93" s="888"/>
      <c r="IEO93" s="888"/>
      <c r="IEP93" s="888"/>
      <c r="IEQ93" s="888"/>
      <c r="IER93" s="888"/>
      <c r="IES93" s="888"/>
      <c r="IET93" s="888"/>
      <c r="IEU93" s="888"/>
      <c r="IEV93" s="888"/>
      <c r="IEW93" s="888"/>
      <c r="IEX93" s="888"/>
      <c r="IEY93" s="888"/>
      <c r="IEZ93" s="888"/>
      <c r="IFA93" s="888"/>
      <c r="IFB93" s="888"/>
      <c r="IFC93" s="888"/>
      <c r="IFD93" s="888"/>
      <c r="IFE93" s="888"/>
      <c r="IFF93" s="888"/>
      <c r="IFG93" s="888"/>
      <c r="IFH93" s="888"/>
      <c r="IFI93" s="888"/>
      <c r="IFJ93" s="888"/>
      <c r="IFK93" s="888"/>
      <c r="IFL93" s="888"/>
      <c r="IFM93" s="888"/>
      <c r="IFN93" s="888"/>
      <c r="IFO93" s="888"/>
      <c r="IFP93" s="888"/>
      <c r="IFQ93" s="888"/>
      <c r="IFR93" s="888"/>
      <c r="IFS93" s="888"/>
      <c r="IFT93" s="888"/>
      <c r="IFU93" s="888"/>
      <c r="IFV93" s="888"/>
      <c r="IFW93" s="888"/>
      <c r="IFX93" s="888"/>
      <c r="IFY93" s="888"/>
      <c r="IFZ93" s="888"/>
      <c r="IGA93" s="888"/>
      <c r="IGB93" s="888"/>
      <c r="IGC93" s="888"/>
      <c r="IGD93" s="888"/>
      <c r="IGE93" s="888"/>
      <c r="IGF93" s="888"/>
      <c r="IGG93" s="888"/>
      <c r="IGH93" s="888"/>
      <c r="IGI93" s="888"/>
      <c r="IGJ93" s="888"/>
      <c r="IGK93" s="888"/>
      <c r="IGL93" s="888"/>
      <c r="IGM93" s="888"/>
      <c r="IGN93" s="888"/>
      <c r="IGO93" s="888"/>
      <c r="IGP93" s="888"/>
      <c r="IGQ93" s="888"/>
      <c r="IGR93" s="888"/>
      <c r="IGS93" s="888"/>
      <c r="IGT93" s="888"/>
      <c r="IGU93" s="888"/>
      <c r="IGV93" s="888"/>
      <c r="IGW93" s="888"/>
      <c r="IGX93" s="888"/>
      <c r="IGY93" s="888"/>
      <c r="IGZ93" s="888"/>
      <c r="IHA93" s="888"/>
      <c r="IHB93" s="888"/>
      <c r="IHC93" s="888"/>
      <c r="IHD93" s="888"/>
      <c r="IHE93" s="888"/>
      <c r="IHF93" s="888"/>
      <c r="IHG93" s="888"/>
      <c r="IHH93" s="888"/>
      <c r="IHI93" s="888"/>
      <c r="IHJ93" s="888"/>
      <c r="IHK93" s="888"/>
      <c r="IHL93" s="888"/>
      <c r="IHM93" s="888"/>
      <c r="IHN93" s="888"/>
      <c r="IHO93" s="888"/>
      <c r="IHP93" s="888"/>
      <c r="IHQ93" s="888"/>
      <c r="IHR93" s="888"/>
      <c r="IHS93" s="888"/>
      <c r="IHT93" s="888"/>
      <c r="IHU93" s="888"/>
      <c r="IHV93" s="888"/>
      <c r="IHW93" s="888"/>
      <c r="IHX93" s="888"/>
      <c r="IHY93" s="888"/>
      <c r="IHZ93" s="888"/>
      <c r="IIA93" s="888"/>
      <c r="IIB93" s="888"/>
      <c r="IIC93" s="888"/>
      <c r="IID93" s="888"/>
      <c r="IIE93" s="888"/>
      <c r="IIF93" s="888"/>
      <c r="IIG93" s="888"/>
      <c r="IIH93" s="888"/>
      <c r="III93" s="888"/>
      <c r="IIJ93" s="888"/>
      <c r="IIK93" s="888"/>
      <c r="IIL93" s="888"/>
      <c r="IIM93" s="888"/>
      <c r="IIN93" s="888"/>
      <c r="IIO93" s="888"/>
      <c r="IIP93" s="888"/>
      <c r="IIQ93" s="888"/>
      <c r="IIR93" s="888"/>
      <c r="IIS93" s="888"/>
      <c r="IIT93" s="888"/>
      <c r="IIU93" s="888"/>
      <c r="IIV93" s="888"/>
      <c r="IIW93" s="888"/>
      <c r="IIX93" s="888"/>
      <c r="IIY93" s="888"/>
      <c r="IIZ93" s="888"/>
      <c r="IJA93" s="888"/>
      <c r="IJB93" s="888"/>
      <c r="IJC93" s="888"/>
      <c r="IJD93" s="888"/>
      <c r="IJE93" s="888"/>
      <c r="IJF93" s="888"/>
      <c r="IJG93" s="888"/>
      <c r="IJH93" s="888"/>
      <c r="IJI93" s="888"/>
      <c r="IJJ93" s="888"/>
      <c r="IJK93" s="888"/>
      <c r="IJL93" s="888"/>
      <c r="IJM93" s="888"/>
      <c r="IJN93" s="888"/>
      <c r="IJO93" s="888"/>
      <c r="IJP93" s="888"/>
      <c r="IJQ93" s="888"/>
      <c r="IJR93" s="888"/>
      <c r="IJS93" s="888"/>
      <c r="IJT93" s="888"/>
      <c r="IJU93" s="888"/>
      <c r="IJV93" s="888"/>
      <c r="IJW93" s="888"/>
      <c r="IJX93" s="888"/>
      <c r="IJY93" s="888"/>
      <c r="IJZ93" s="888"/>
      <c r="IKA93" s="888"/>
      <c r="IKB93" s="888"/>
      <c r="IKC93" s="888"/>
      <c r="IKD93" s="888"/>
      <c r="IKE93" s="888"/>
      <c r="IKF93" s="888"/>
      <c r="IKG93" s="888"/>
      <c r="IKH93" s="888"/>
      <c r="IKI93" s="888"/>
      <c r="IKJ93" s="888"/>
      <c r="IKK93" s="888"/>
      <c r="IKL93" s="888"/>
      <c r="IKM93" s="888"/>
      <c r="IKN93" s="888"/>
      <c r="IKO93" s="888"/>
      <c r="IKP93" s="888"/>
      <c r="IKQ93" s="888"/>
      <c r="IKR93" s="888"/>
      <c r="IKS93" s="888"/>
      <c r="IKT93" s="888"/>
      <c r="IKU93" s="888"/>
      <c r="IKV93" s="888"/>
      <c r="IKW93" s="888"/>
      <c r="IKX93" s="888"/>
      <c r="IKY93" s="888"/>
      <c r="IKZ93" s="888"/>
      <c r="ILA93" s="888"/>
      <c r="ILB93" s="888"/>
      <c r="ILC93" s="888"/>
      <c r="ILD93" s="888"/>
      <c r="ILE93" s="888"/>
      <c r="ILF93" s="888"/>
      <c r="ILG93" s="888"/>
      <c r="ILH93" s="888"/>
      <c r="ILI93" s="888"/>
      <c r="ILJ93" s="888"/>
      <c r="ILK93" s="888"/>
      <c r="ILL93" s="888"/>
      <c r="ILM93" s="888"/>
      <c r="ILN93" s="888"/>
      <c r="ILO93" s="888"/>
      <c r="ILP93" s="888"/>
      <c r="ILQ93" s="888"/>
      <c r="ILR93" s="888"/>
      <c r="ILS93" s="888"/>
      <c r="ILT93" s="888"/>
      <c r="ILU93" s="888"/>
      <c r="ILV93" s="888"/>
      <c r="ILW93" s="888"/>
      <c r="ILX93" s="888"/>
      <c r="ILY93" s="888"/>
      <c r="ILZ93" s="888"/>
      <c r="IMA93" s="888"/>
      <c r="IMB93" s="888"/>
      <c r="IMC93" s="888"/>
      <c r="IMD93" s="888"/>
      <c r="IME93" s="888"/>
      <c r="IMF93" s="888"/>
      <c r="IMG93" s="888"/>
      <c r="IMH93" s="888"/>
      <c r="IMI93" s="888"/>
      <c r="IMJ93" s="888"/>
      <c r="IMK93" s="888"/>
      <c r="IML93" s="888"/>
      <c r="IMM93" s="888"/>
      <c r="IMN93" s="888"/>
      <c r="IMO93" s="888"/>
      <c r="IMP93" s="888"/>
      <c r="IMQ93" s="888"/>
      <c r="IMR93" s="888"/>
      <c r="IMS93" s="888"/>
      <c r="IMT93" s="888"/>
      <c r="IMU93" s="888"/>
      <c r="IMV93" s="888"/>
      <c r="IMW93" s="888"/>
      <c r="IMX93" s="888"/>
      <c r="IMY93" s="888"/>
      <c r="IMZ93" s="888"/>
      <c r="INA93" s="888"/>
      <c r="INB93" s="888"/>
      <c r="INC93" s="888"/>
      <c r="IND93" s="888"/>
      <c r="INE93" s="888"/>
      <c r="INF93" s="888"/>
      <c r="ING93" s="888"/>
      <c r="INH93" s="888"/>
      <c r="INI93" s="888"/>
      <c r="INJ93" s="888"/>
      <c r="INK93" s="888"/>
      <c r="INL93" s="888"/>
      <c r="INM93" s="888"/>
      <c r="INN93" s="888"/>
      <c r="INO93" s="888"/>
      <c r="INP93" s="888"/>
      <c r="INQ93" s="888"/>
      <c r="INR93" s="888"/>
      <c r="INS93" s="888"/>
      <c r="INT93" s="888"/>
      <c r="INU93" s="888"/>
      <c r="INV93" s="888"/>
      <c r="INW93" s="888"/>
      <c r="INX93" s="888"/>
      <c r="INY93" s="888"/>
      <c r="INZ93" s="888"/>
      <c r="IOA93" s="888"/>
      <c r="IOB93" s="888"/>
      <c r="IOC93" s="888"/>
      <c r="IOD93" s="888"/>
      <c r="IOE93" s="888"/>
      <c r="IOF93" s="888"/>
      <c r="IOG93" s="888"/>
      <c r="IOH93" s="888"/>
      <c r="IOI93" s="888"/>
      <c r="IOJ93" s="888"/>
      <c r="IOK93" s="888"/>
      <c r="IOL93" s="888"/>
      <c r="IOM93" s="888"/>
      <c r="ION93" s="888"/>
      <c r="IOO93" s="888"/>
      <c r="IOP93" s="888"/>
      <c r="IOQ93" s="888"/>
      <c r="IOR93" s="888"/>
      <c r="IOS93" s="888"/>
      <c r="IOT93" s="888"/>
      <c r="IOU93" s="888"/>
      <c r="IOV93" s="888"/>
      <c r="IOW93" s="888"/>
      <c r="IOX93" s="888"/>
      <c r="IOY93" s="888"/>
      <c r="IOZ93" s="888"/>
      <c r="IPA93" s="888"/>
      <c r="IPB93" s="888"/>
      <c r="IPC93" s="888"/>
      <c r="IPD93" s="888"/>
      <c r="IPE93" s="888"/>
      <c r="IPF93" s="888"/>
      <c r="IPG93" s="888"/>
      <c r="IPH93" s="888"/>
      <c r="IPI93" s="888"/>
      <c r="IPJ93" s="888"/>
      <c r="IPK93" s="888"/>
      <c r="IPL93" s="888"/>
      <c r="IPM93" s="888"/>
      <c r="IPN93" s="888"/>
      <c r="IPO93" s="888"/>
      <c r="IPP93" s="888"/>
      <c r="IPQ93" s="888"/>
      <c r="IPR93" s="888"/>
      <c r="IPS93" s="888"/>
      <c r="IPT93" s="888"/>
      <c r="IPU93" s="888"/>
      <c r="IPV93" s="888"/>
      <c r="IPW93" s="888"/>
      <c r="IPX93" s="888"/>
      <c r="IPY93" s="888"/>
      <c r="IPZ93" s="888"/>
      <c r="IQA93" s="888"/>
      <c r="IQB93" s="888"/>
      <c r="IQC93" s="888"/>
      <c r="IQD93" s="888"/>
      <c r="IQE93" s="888"/>
      <c r="IQF93" s="888"/>
      <c r="IQG93" s="888"/>
      <c r="IQH93" s="888"/>
      <c r="IQI93" s="888"/>
      <c r="IQJ93" s="888"/>
      <c r="IQK93" s="888"/>
      <c r="IQL93" s="888"/>
      <c r="IQM93" s="888"/>
      <c r="IQN93" s="888"/>
      <c r="IQO93" s="888"/>
      <c r="IQP93" s="888"/>
      <c r="IQQ93" s="888"/>
      <c r="IQR93" s="888"/>
      <c r="IQS93" s="888"/>
      <c r="IQT93" s="888"/>
      <c r="IQU93" s="888"/>
      <c r="IQV93" s="888"/>
      <c r="IQW93" s="888"/>
      <c r="IQX93" s="888"/>
      <c r="IQY93" s="888"/>
      <c r="IQZ93" s="888"/>
      <c r="IRA93" s="888"/>
      <c r="IRB93" s="888"/>
      <c r="IRC93" s="888"/>
      <c r="IRD93" s="888"/>
      <c r="IRE93" s="888"/>
      <c r="IRF93" s="888"/>
      <c r="IRG93" s="888"/>
      <c r="IRH93" s="888"/>
      <c r="IRI93" s="888"/>
      <c r="IRJ93" s="888"/>
      <c r="IRK93" s="888"/>
      <c r="IRL93" s="888"/>
      <c r="IRM93" s="888"/>
      <c r="IRN93" s="888"/>
      <c r="IRO93" s="888"/>
      <c r="IRP93" s="888"/>
      <c r="IRQ93" s="888"/>
      <c r="IRR93" s="888"/>
      <c r="IRS93" s="888"/>
      <c r="IRT93" s="888"/>
      <c r="IRU93" s="888"/>
      <c r="IRV93" s="888"/>
      <c r="IRW93" s="888"/>
      <c r="IRX93" s="888"/>
      <c r="IRY93" s="888"/>
      <c r="IRZ93" s="888"/>
      <c r="ISA93" s="888"/>
      <c r="ISB93" s="888"/>
      <c r="ISC93" s="888"/>
      <c r="ISD93" s="888"/>
      <c r="ISE93" s="888"/>
      <c r="ISF93" s="888"/>
      <c r="ISG93" s="888"/>
      <c r="ISH93" s="888"/>
      <c r="ISI93" s="888"/>
      <c r="ISJ93" s="888"/>
      <c r="ISK93" s="888"/>
      <c r="ISL93" s="888"/>
      <c r="ISM93" s="888"/>
      <c r="ISN93" s="888"/>
      <c r="ISO93" s="888"/>
      <c r="ISP93" s="888"/>
      <c r="ISQ93" s="888"/>
      <c r="ISR93" s="888"/>
      <c r="ISS93" s="888"/>
      <c r="IST93" s="888"/>
      <c r="ISU93" s="888"/>
      <c r="ISV93" s="888"/>
      <c r="ISW93" s="888"/>
      <c r="ISX93" s="888"/>
      <c r="ISY93" s="888"/>
      <c r="ISZ93" s="888"/>
      <c r="ITA93" s="888"/>
      <c r="ITB93" s="888"/>
      <c r="ITC93" s="888"/>
      <c r="ITD93" s="888"/>
      <c r="ITE93" s="888"/>
      <c r="ITF93" s="888"/>
      <c r="ITG93" s="888"/>
      <c r="ITH93" s="888"/>
      <c r="ITI93" s="888"/>
      <c r="ITJ93" s="888"/>
      <c r="ITK93" s="888"/>
      <c r="ITL93" s="888"/>
      <c r="ITM93" s="888"/>
      <c r="ITN93" s="888"/>
      <c r="ITO93" s="888"/>
      <c r="ITP93" s="888"/>
      <c r="ITQ93" s="888"/>
      <c r="ITR93" s="888"/>
      <c r="ITS93" s="888"/>
      <c r="ITT93" s="888"/>
      <c r="ITU93" s="888"/>
      <c r="ITV93" s="888"/>
      <c r="ITW93" s="888"/>
      <c r="ITX93" s="888"/>
      <c r="ITY93" s="888"/>
      <c r="ITZ93" s="888"/>
      <c r="IUA93" s="888"/>
      <c r="IUB93" s="888"/>
      <c r="IUC93" s="888"/>
      <c r="IUD93" s="888"/>
      <c r="IUE93" s="888"/>
      <c r="IUF93" s="888"/>
      <c r="IUG93" s="888"/>
      <c r="IUH93" s="888"/>
      <c r="IUI93" s="888"/>
      <c r="IUJ93" s="888"/>
      <c r="IUK93" s="888"/>
      <c r="IUL93" s="888"/>
      <c r="IUM93" s="888"/>
      <c r="IUN93" s="888"/>
      <c r="IUO93" s="888"/>
      <c r="IUP93" s="888"/>
      <c r="IUQ93" s="888"/>
      <c r="IUR93" s="888"/>
      <c r="IUS93" s="888"/>
      <c r="IUT93" s="888"/>
      <c r="IUU93" s="888"/>
      <c r="IUV93" s="888"/>
      <c r="IUW93" s="888"/>
      <c r="IUX93" s="888"/>
      <c r="IUY93" s="888"/>
      <c r="IUZ93" s="888"/>
      <c r="IVA93" s="888"/>
      <c r="IVB93" s="888"/>
      <c r="IVC93" s="888"/>
      <c r="IVD93" s="888"/>
      <c r="IVE93" s="888"/>
      <c r="IVF93" s="888"/>
      <c r="IVG93" s="888"/>
      <c r="IVH93" s="888"/>
      <c r="IVI93" s="888"/>
      <c r="IVJ93" s="888"/>
      <c r="IVK93" s="888"/>
      <c r="IVL93" s="888"/>
      <c r="IVM93" s="888"/>
      <c r="IVN93" s="888"/>
      <c r="IVO93" s="888"/>
      <c r="IVP93" s="888"/>
      <c r="IVQ93" s="888"/>
      <c r="IVR93" s="888"/>
      <c r="IVS93" s="888"/>
      <c r="IVT93" s="888"/>
      <c r="IVU93" s="888"/>
      <c r="IVV93" s="888"/>
      <c r="IVW93" s="888"/>
      <c r="IVX93" s="888"/>
      <c r="IVY93" s="888"/>
      <c r="IVZ93" s="888"/>
      <c r="IWA93" s="888"/>
      <c r="IWB93" s="888"/>
      <c r="IWC93" s="888"/>
      <c r="IWD93" s="888"/>
      <c r="IWE93" s="888"/>
      <c r="IWF93" s="888"/>
      <c r="IWG93" s="888"/>
      <c r="IWH93" s="888"/>
      <c r="IWI93" s="888"/>
      <c r="IWJ93" s="888"/>
      <c r="IWK93" s="888"/>
      <c r="IWL93" s="888"/>
      <c r="IWM93" s="888"/>
      <c r="IWN93" s="888"/>
      <c r="IWO93" s="888"/>
      <c r="IWP93" s="888"/>
      <c r="IWQ93" s="888"/>
      <c r="IWR93" s="888"/>
      <c r="IWS93" s="888"/>
      <c r="IWT93" s="888"/>
      <c r="IWU93" s="888"/>
      <c r="IWV93" s="888"/>
      <c r="IWW93" s="888"/>
      <c r="IWX93" s="888"/>
      <c r="IWY93" s="888"/>
      <c r="IWZ93" s="888"/>
      <c r="IXA93" s="888"/>
      <c r="IXB93" s="888"/>
      <c r="IXC93" s="888"/>
      <c r="IXD93" s="888"/>
      <c r="IXE93" s="888"/>
      <c r="IXF93" s="888"/>
      <c r="IXG93" s="888"/>
      <c r="IXH93" s="888"/>
      <c r="IXI93" s="888"/>
      <c r="IXJ93" s="888"/>
      <c r="IXK93" s="888"/>
      <c r="IXL93" s="888"/>
      <c r="IXM93" s="888"/>
      <c r="IXN93" s="888"/>
      <c r="IXO93" s="888"/>
      <c r="IXP93" s="888"/>
      <c r="IXQ93" s="888"/>
      <c r="IXR93" s="888"/>
      <c r="IXS93" s="888"/>
      <c r="IXT93" s="888"/>
      <c r="IXU93" s="888"/>
      <c r="IXV93" s="888"/>
      <c r="IXW93" s="888"/>
      <c r="IXX93" s="888"/>
      <c r="IXY93" s="888"/>
      <c r="IXZ93" s="888"/>
      <c r="IYA93" s="888"/>
      <c r="IYB93" s="888"/>
      <c r="IYC93" s="888"/>
      <c r="IYD93" s="888"/>
      <c r="IYE93" s="888"/>
      <c r="IYF93" s="888"/>
      <c r="IYG93" s="888"/>
      <c r="IYH93" s="888"/>
      <c r="IYI93" s="888"/>
      <c r="IYJ93" s="888"/>
      <c r="IYK93" s="888"/>
      <c r="IYL93" s="888"/>
      <c r="IYM93" s="888"/>
      <c r="IYN93" s="888"/>
      <c r="IYO93" s="888"/>
      <c r="IYP93" s="888"/>
      <c r="IYQ93" s="888"/>
      <c r="IYR93" s="888"/>
      <c r="IYS93" s="888"/>
      <c r="IYT93" s="888"/>
      <c r="IYU93" s="888"/>
      <c r="IYV93" s="888"/>
      <c r="IYW93" s="888"/>
      <c r="IYX93" s="888"/>
      <c r="IYY93" s="888"/>
      <c r="IYZ93" s="888"/>
      <c r="IZA93" s="888"/>
      <c r="IZB93" s="888"/>
      <c r="IZC93" s="888"/>
      <c r="IZD93" s="888"/>
      <c r="IZE93" s="888"/>
      <c r="IZF93" s="888"/>
      <c r="IZG93" s="888"/>
      <c r="IZH93" s="888"/>
      <c r="IZI93" s="888"/>
      <c r="IZJ93" s="888"/>
      <c r="IZK93" s="888"/>
      <c r="IZL93" s="888"/>
      <c r="IZM93" s="888"/>
      <c r="IZN93" s="888"/>
      <c r="IZO93" s="888"/>
      <c r="IZP93" s="888"/>
      <c r="IZQ93" s="888"/>
      <c r="IZR93" s="888"/>
      <c r="IZS93" s="888"/>
      <c r="IZT93" s="888"/>
      <c r="IZU93" s="888"/>
      <c r="IZV93" s="888"/>
      <c r="IZW93" s="888"/>
      <c r="IZX93" s="888"/>
      <c r="IZY93" s="888"/>
      <c r="IZZ93" s="888"/>
      <c r="JAA93" s="888"/>
      <c r="JAB93" s="888"/>
      <c r="JAC93" s="888"/>
      <c r="JAD93" s="888"/>
      <c r="JAE93" s="888"/>
      <c r="JAF93" s="888"/>
      <c r="JAG93" s="888"/>
      <c r="JAH93" s="888"/>
      <c r="JAI93" s="888"/>
      <c r="JAJ93" s="888"/>
      <c r="JAK93" s="888"/>
      <c r="JAL93" s="888"/>
      <c r="JAM93" s="888"/>
      <c r="JAN93" s="888"/>
      <c r="JAO93" s="888"/>
      <c r="JAP93" s="888"/>
      <c r="JAQ93" s="888"/>
      <c r="JAR93" s="888"/>
      <c r="JAS93" s="888"/>
      <c r="JAT93" s="888"/>
      <c r="JAU93" s="888"/>
      <c r="JAV93" s="888"/>
      <c r="JAW93" s="888"/>
      <c r="JAX93" s="888"/>
      <c r="JAY93" s="888"/>
      <c r="JAZ93" s="888"/>
      <c r="JBA93" s="888"/>
      <c r="JBB93" s="888"/>
      <c r="JBC93" s="888"/>
      <c r="JBD93" s="888"/>
      <c r="JBE93" s="888"/>
      <c r="JBF93" s="888"/>
      <c r="JBG93" s="888"/>
      <c r="JBH93" s="888"/>
      <c r="JBI93" s="888"/>
      <c r="JBJ93" s="888"/>
      <c r="JBK93" s="888"/>
      <c r="JBL93" s="888"/>
      <c r="JBM93" s="888"/>
      <c r="JBN93" s="888"/>
      <c r="JBO93" s="888"/>
      <c r="JBP93" s="888"/>
      <c r="JBQ93" s="888"/>
      <c r="JBR93" s="888"/>
      <c r="JBS93" s="888"/>
      <c r="JBT93" s="888"/>
      <c r="JBU93" s="888"/>
      <c r="JBV93" s="888"/>
      <c r="JBW93" s="888"/>
      <c r="JBX93" s="888"/>
      <c r="JBY93" s="888"/>
      <c r="JBZ93" s="888"/>
      <c r="JCA93" s="888"/>
      <c r="JCB93" s="888"/>
      <c r="JCC93" s="888"/>
      <c r="JCD93" s="888"/>
      <c r="JCE93" s="888"/>
      <c r="JCF93" s="888"/>
      <c r="JCG93" s="888"/>
      <c r="JCH93" s="888"/>
      <c r="JCI93" s="888"/>
      <c r="JCJ93" s="888"/>
      <c r="JCK93" s="888"/>
      <c r="JCL93" s="888"/>
      <c r="JCM93" s="888"/>
      <c r="JCN93" s="888"/>
      <c r="JCO93" s="888"/>
      <c r="JCP93" s="888"/>
      <c r="JCQ93" s="888"/>
      <c r="JCR93" s="888"/>
      <c r="JCS93" s="888"/>
      <c r="JCT93" s="888"/>
      <c r="JCU93" s="888"/>
      <c r="JCV93" s="888"/>
      <c r="JCW93" s="888"/>
      <c r="JCX93" s="888"/>
      <c r="JCY93" s="888"/>
      <c r="JCZ93" s="888"/>
      <c r="JDA93" s="888"/>
      <c r="JDB93" s="888"/>
      <c r="JDC93" s="888"/>
      <c r="JDD93" s="888"/>
      <c r="JDE93" s="888"/>
      <c r="JDF93" s="888"/>
      <c r="JDG93" s="888"/>
      <c r="JDH93" s="888"/>
      <c r="JDI93" s="888"/>
      <c r="JDJ93" s="888"/>
      <c r="JDK93" s="888"/>
      <c r="JDL93" s="888"/>
      <c r="JDM93" s="888"/>
      <c r="JDN93" s="888"/>
      <c r="JDO93" s="888"/>
      <c r="JDP93" s="888"/>
      <c r="JDQ93" s="888"/>
      <c r="JDR93" s="888"/>
      <c r="JDS93" s="888"/>
      <c r="JDT93" s="888"/>
      <c r="JDU93" s="888"/>
      <c r="JDV93" s="888"/>
      <c r="JDW93" s="888"/>
      <c r="JDX93" s="888"/>
      <c r="JDY93" s="888"/>
      <c r="JDZ93" s="888"/>
      <c r="JEA93" s="888"/>
      <c r="JEB93" s="888"/>
      <c r="JEC93" s="888"/>
      <c r="JED93" s="888"/>
      <c r="JEE93" s="888"/>
      <c r="JEF93" s="888"/>
      <c r="JEG93" s="888"/>
      <c r="JEH93" s="888"/>
      <c r="JEI93" s="888"/>
      <c r="JEJ93" s="888"/>
      <c r="JEK93" s="888"/>
      <c r="JEL93" s="888"/>
      <c r="JEM93" s="888"/>
      <c r="JEN93" s="888"/>
      <c r="JEO93" s="888"/>
      <c r="JEP93" s="888"/>
      <c r="JEQ93" s="888"/>
      <c r="JER93" s="888"/>
      <c r="JES93" s="888"/>
      <c r="JET93" s="888"/>
      <c r="JEU93" s="888"/>
      <c r="JEV93" s="888"/>
      <c r="JEW93" s="888"/>
      <c r="JEX93" s="888"/>
      <c r="JEY93" s="888"/>
      <c r="JEZ93" s="888"/>
      <c r="JFA93" s="888"/>
      <c r="JFB93" s="888"/>
      <c r="JFC93" s="888"/>
      <c r="JFD93" s="888"/>
      <c r="JFE93" s="888"/>
      <c r="JFF93" s="888"/>
      <c r="JFG93" s="888"/>
      <c r="JFH93" s="888"/>
      <c r="JFI93" s="888"/>
      <c r="JFJ93" s="888"/>
      <c r="JFK93" s="888"/>
      <c r="JFL93" s="888"/>
      <c r="JFM93" s="888"/>
      <c r="JFN93" s="888"/>
      <c r="JFO93" s="888"/>
      <c r="JFP93" s="888"/>
      <c r="JFQ93" s="888"/>
      <c r="JFR93" s="888"/>
      <c r="JFS93" s="888"/>
      <c r="JFT93" s="888"/>
      <c r="JFU93" s="888"/>
      <c r="JFV93" s="888"/>
      <c r="JFW93" s="888"/>
      <c r="JFX93" s="888"/>
      <c r="JFY93" s="888"/>
      <c r="JFZ93" s="888"/>
      <c r="JGA93" s="888"/>
      <c r="JGB93" s="888"/>
      <c r="JGC93" s="888"/>
      <c r="JGD93" s="888"/>
      <c r="JGE93" s="888"/>
      <c r="JGF93" s="888"/>
      <c r="JGG93" s="888"/>
      <c r="JGH93" s="888"/>
      <c r="JGI93" s="888"/>
      <c r="JGJ93" s="888"/>
      <c r="JGK93" s="888"/>
      <c r="JGL93" s="888"/>
      <c r="JGM93" s="888"/>
      <c r="JGN93" s="888"/>
      <c r="JGO93" s="888"/>
      <c r="JGP93" s="888"/>
      <c r="JGQ93" s="888"/>
      <c r="JGR93" s="888"/>
      <c r="JGS93" s="888"/>
      <c r="JGT93" s="888"/>
      <c r="JGU93" s="888"/>
      <c r="JGV93" s="888"/>
      <c r="JGW93" s="888"/>
      <c r="JGX93" s="888"/>
      <c r="JGY93" s="888"/>
      <c r="JGZ93" s="888"/>
      <c r="JHA93" s="888"/>
      <c r="JHB93" s="888"/>
      <c r="JHC93" s="888"/>
      <c r="JHD93" s="888"/>
      <c r="JHE93" s="888"/>
      <c r="JHF93" s="888"/>
      <c r="JHG93" s="888"/>
      <c r="JHH93" s="888"/>
      <c r="JHI93" s="888"/>
      <c r="JHJ93" s="888"/>
      <c r="JHK93" s="888"/>
      <c r="JHL93" s="888"/>
      <c r="JHM93" s="888"/>
      <c r="JHN93" s="888"/>
      <c r="JHO93" s="888"/>
      <c r="JHP93" s="888"/>
      <c r="JHQ93" s="888"/>
      <c r="JHR93" s="888"/>
      <c r="JHS93" s="888"/>
      <c r="JHT93" s="888"/>
      <c r="JHU93" s="888"/>
      <c r="JHV93" s="888"/>
      <c r="JHW93" s="888"/>
      <c r="JHX93" s="888"/>
      <c r="JHY93" s="888"/>
      <c r="JHZ93" s="888"/>
      <c r="JIA93" s="888"/>
      <c r="JIB93" s="888"/>
      <c r="JIC93" s="888"/>
      <c r="JID93" s="888"/>
      <c r="JIE93" s="888"/>
      <c r="JIF93" s="888"/>
      <c r="JIG93" s="888"/>
      <c r="JIH93" s="888"/>
      <c r="JII93" s="888"/>
      <c r="JIJ93" s="888"/>
      <c r="JIK93" s="888"/>
      <c r="JIL93" s="888"/>
      <c r="JIM93" s="888"/>
      <c r="JIN93" s="888"/>
      <c r="JIO93" s="888"/>
      <c r="JIP93" s="888"/>
      <c r="JIQ93" s="888"/>
      <c r="JIR93" s="888"/>
      <c r="JIS93" s="888"/>
      <c r="JIT93" s="888"/>
      <c r="JIU93" s="888"/>
      <c r="JIV93" s="888"/>
      <c r="JIW93" s="888"/>
      <c r="JIX93" s="888"/>
      <c r="JIY93" s="888"/>
      <c r="JIZ93" s="888"/>
      <c r="JJA93" s="888"/>
      <c r="JJB93" s="888"/>
      <c r="JJC93" s="888"/>
      <c r="JJD93" s="888"/>
      <c r="JJE93" s="888"/>
      <c r="JJF93" s="888"/>
      <c r="JJG93" s="888"/>
      <c r="JJH93" s="888"/>
      <c r="JJI93" s="888"/>
      <c r="JJJ93" s="888"/>
      <c r="JJK93" s="888"/>
      <c r="JJL93" s="888"/>
      <c r="JJM93" s="888"/>
      <c r="JJN93" s="888"/>
      <c r="JJO93" s="888"/>
      <c r="JJP93" s="888"/>
      <c r="JJQ93" s="888"/>
      <c r="JJR93" s="888"/>
      <c r="JJS93" s="888"/>
      <c r="JJT93" s="888"/>
      <c r="JJU93" s="888"/>
      <c r="JJV93" s="888"/>
      <c r="JJW93" s="888"/>
      <c r="JJX93" s="888"/>
      <c r="JJY93" s="888"/>
      <c r="JJZ93" s="888"/>
      <c r="JKA93" s="888"/>
      <c r="JKB93" s="888"/>
      <c r="JKC93" s="888"/>
      <c r="JKD93" s="888"/>
      <c r="JKE93" s="888"/>
      <c r="JKF93" s="888"/>
      <c r="JKG93" s="888"/>
      <c r="JKH93" s="888"/>
      <c r="JKI93" s="888"/>
      <c r="JKJ93" s="888"/>
      <c r="JKK93" s="888"/>
      <c r="JKL93" s="888"/>
      <c r="JKM93" s="888"/>
      <c r="JKN93" s="888"/>
      <c r="JKO93" s="888"/>
      <c r="JKP93" s="888"/>
      <c r="JKQ93" s="888"/>
      <c r="JKR93" s="888"/>
      <c r="JKS93" s="888"/>
      <c r="JKT93" s="888"/>
      <c r="JKU93" s="888"/>
      <c r="JKV93" s="888"/>
      <c r="JKW93" s="888"/>
      <c r="JKX93" s="888"/>
      <c r="JKY93" s="888"/>
      <c r="JKZ93" s="888"/>
      <c r="JLA93" s="888"/>
      <c r="JLB93" s="888"/>
      <c r="JLC93" s="888"/>
      <c r="JLD93" s="888"/>
      <c r="JLE93" s="888"/>
      <c r="JLF93" s="888"/>
      <c r="JLG93" s="888"/>
      <c r="JLH93" s="888"/>
      <c r="JLI93" s="888"/>
      <c r="JLJ93" s="888"/>
      <c r="JLK93" s="888"/>
      <c r="JLL93" s="888"/>
      <c r="JLM93" s="888"/>
      <c r="JLN93" s="888"/>
      <c r="JLO93" s="888"/>
      <c r="JLP93" s="888"/>
      <c r="JLQ93" s="888"/>
      <c r="JLR93" s="888"/>
      <c r="JLS93" s="888"/>
      <c r="JLT93" s="888"/>
      <c r="JLU93" s="888"/>
      <c r="JLV93" s="888"/>
      <c r="JLW93" s="888"/>
      <c r="JLX93" s="888"/>
      <c r="JLY93" s="888"/>
      <c r="JLZ93" s="888"/>
      <c r="JMA93" s="888"/>
      <c r="JMB93" s="888"/>
      <c r="JMC93" s="888"/>
      <c r="JMD93" s="888"/>
      <c r="JME93" s="888"/>
      <c r="JMF93" s="888"/>
      <c r="JMG93" s="888"/>
      <c r="JMH93" s="888"/>
      <c r="JMI93" s="888"/>
      <c r="JMJ93" s="888"/>
      <c r="JMK93" s="888"/>
      <c r="JML93" s="888"/>
      <c r="JMM93" s="888"/>
      <c r="JMN93" s="888"/>
      <c r="JMO93" s="888"/>
      <c r="JMP93" s="888"/>
      <c r="JMQ93" s="888"/>
      <c r="JMR93" s="888"/>
      <c r="JMS93" s="888"/>
      <c r="JMT93" s="888"/>
      <c r="JMU93" s="888"/>
      <c r="JMV93" s="888"/>
      <c r="JMW93" s="888"/>
      <c r="JMX93" s="888"/>
      <c r="JMY93" s="888"/>
      <c r="JMZ93" s="888"/>
      <c r="JNA93" s="888"/>
      <c r="JNB93" s="888"/>
      <c r="JNC93" s="888"/>
      <c r="JND93" s="888"/>
      <c r="JNE93" s="888"/>
      <c r="JNF93" s="888"/>
      <c r="JNG93" s="888"/>
      <c r="JNH93" s="888"/>
      <c r="JNI93" s="888"/>
      <c r="JNJ93" s="888"/>
      <c r="JNK93" s="888"/>
      <c r="JNL93" s="888"/>
      <c r="JNM93" s="888"/>
      <c r="JNN93" s="888"/>
      <c r="JNO93" s="888"/>
      <c r="JNP93" s="888"/>
      <c r="JNQ93" s="888"/>
      <c r="JNR93" s="888"/>
      <c r="JNS93" s="888"/>
      <c r="JNT93" s="888"/>
      <c r="JNU93" s="888"/>
      <c r="JNV93" s="888"/>
      <c r="JNW93" s="888"/>
      <c r="JNX93" s="888"/>
      <c r="JNY93" s="888"/>
      <c r="JNZ93" s="888"/>
      <c r="JOA93" s="888"/>
      <c r="JOB93" s="888"/>
      <c r="JOC93" s="888"/>
      <c r="JOD93" s="888"/>
      <c r="JOE93" s="888"/>
      <c r="JOF93" s="888"/>
      <c r="JOG93" s="888"/>
      <c r="JOH93" s="888"/>
      <c r="JOI93" s="888"/>
      <c r="JOJ93" s="888"/>
      <c r="JOK93" s="888"/>
      <c r="JOL93" s="888"/>
      <c r="JOM93" s="888"/>
      <c r="JON93" s="888"/>
      <c r="JOO93" s="888"/>
      <c r="JOP93" s="888"/>
      <c r="JOQ93" s="888"/>
      <c r="JOR93" s="888"/>
      <c r="JOS93" s="888"/>
      <c r="JOT93" s="888"/>
      <c r="JOU93" s="888"/>
      <c r="JOV93" s="888"/>
      <c r="JOW93" s="888"/>
      <c r="JOX93" s="888"/>
      <c r="JOY93" s="888"/>
      <c r="JOZ93" s="888"/>
      <c r="JPA93" s="888"/>
      <c r="JPB93" s="888"/>
      <c r="JPC93" s="888"/>
      <c r="JPD93" s="888"/>
      <c r="JPE93" s="888"/>
      <c r="JPF93" s="888"/>
      <c r="JPG93" s="888"/>
      <c r="JPH93" s="888"/>
      <c r="JPI93" s="888"/>
      <c r="JPJ93" s="888"/>
      <c r="JPK93" s="888"/>
      <c r="JPL93" s="888"/>
      <c r="JPM93" s="888"/>
      <c r="JPN93" s="888"/>
      <c r="JPO93" s="888"/>
      <c r="JPP93" s="888"/>
      <c r="JPQ93" s="888"/>
      <c r="JPR93" s="888"/>
      <c r="JPS93" s="888"/>
      <c r="JPT93" s="888"/>
      <c r="JPU93" s="888"/>
      <c r="JPV93" s="888"/>
      <c r="JPW93" s="888"/>
      <c r="JPX93" s="888"/>
      <c r="JPY93" s="888"/>
      <c r="JPZ93" s="888"/>
      <c r="JQA93" s="888"/>
      <c r="JQB93" s="888"/>
      <c r="JQC93" s="888"/>
      <c r="JQD93" s="888"/>
      <c r="JQE93" s="888"/>
      <c r="JQF93" s="888"/>
      <c r="JQG93" s="888"/>
      <c r="JQH93" s="888"/>
      <c r="JQI93" s="888"/>
      <c r="JQJ93" s="888"/>
      <c r="JQK93" s="888"/>
      <c r="JQL93" s="888"/>
      <c r="JQM93" s="888"/>
      <c r="JQN93" s="888"/>
      <c r="JQO93" s="888"/>
      <c r="JQP93" s="888"/>
      <c r="JQQ93" s="888"/>
      <c r="JQR93" s="888"/>
      <c r="JQS93" s="888"/>
      <c r="JQT93" s="888"/>
      <c r="JQU93" s="888"/>
      <c r="JQV93" s="888"/>
      <c r="JQW93" s="888"/>
      <c r="JQX93" s="888"/>
      <c r="JQY93" s="888"/>
      <c r="JQZ93" s="888"/>
      <c r="JRA93" s="888"/>
      <c r="JRB93" s="888"/>
      <c r="JRC93" s="888"/>
      <c r="JRD93" s="888"/>
      <c r="JRE93" s="888"/>
      <c r="JRF93" s="888"/>
      <c r="JRG93" s="888"/>
      <c r="JRH93" s="888"/>
      <c r="JRI93" s="888"/>
      <c r="JRJ93" s="888"/>
      <c r="JRK93" s="888"/>
      <c r="JRL93" s="888"/>
      <c r="JRM93" s="888"/>
      <c r="JRN93" s="888"/>
      <c r="JRO93" s="888"/>
      <c r="JRP93" s="888"/>
      <c r="JRQ93" s="888"/>
      <c r="JRR93" s="888"/>
      <c r="JRS93" s="888"/>
      <c r="JRT93" s="888"/>
      <c r="JRU93" s="888"/>
      <c r="JRV93" s="888"/>
      <c r="JRW93" s="888"/>
      <c r="JRX93" s="888"/>
      <c r="JRY93" s="888"/>
      <c r="JRZ93" s="888"/>
      <c r="JSA93" s="888"/>
      <c r="JSB93" s="888"/>
      <c r="JSC93" s="888"/>
      <c r="JSD93" s="888"/>
      <c r="JSE93" s="888"/>
      <c r="JSF93" s="888"/>
      <c r="JSG93" s="888"/>
      <c r="JSH93" s="888"/>
      <c r="JSI93" s="888"/>
      <c r="JSJ93" s="888"/>
      <c r="JSK93" s="888"/>
      <c r="JSL93" s="888"/>
      <c r="JSM93" s="888"/>
      <c r="JSN93" s="888"/>
      <c r="JSO93" s="888"/>
      <c r="JSP93" s="888"/>
      <c r="JSQ93" s="888"/>
      <c r="JSR93" s="888"/>
      <c r="JSS93" s="888"/>
      <c r="JST93" s="888"/>
      <c r="JSU93" s="888"/>
      <c r="JSV93" s="888"/>
      <c r="JSW93" s="888"/>
      <c r="JSX93" s="888"/>
      <c r="JSY93" s="888"/>
      <c r="JSZ93" s="888"/>
      <c r="JTA93" s="888"/>
      <c r="JTB93" s="888"/>
      <c r="JTC93" s="888"/>
      <c r="JTD93" s="888"/>
      <c r="JTE93" s="888"/>
      <c r="JTF93" s="888"/>
      <c r="JTG93" s="888"/>
      <c r="JTH93" s="888"/>
      <c r="JTI93" s="888"/>
      <c r="JTJ93" s="888"/>
      <c r="JTK93" s="888"/>
      <c r="JTL93" s="888"/>
      <c r="JTM93" s="888"/>
      <c r="JTN93" s="888"/>
      <c r="JTO93" s="888"/>
      <c r="JTP93" s="888"/>
      <c r="JTQ93" s="888"/>
      <c r="JTR93" s="888"/>
      <c r="JTS93" s="888"/>
      <c r="JTT93" s="888"/>
      <c r="JTU93" s="888"/>
      <c r="JTV93" s="888"/>
      <c r="JTW93" s="888"/>
      <c r="JTX93" s="888"/>
      <c r="JTY93" s="888"/>
      <c r="JTZ93" s="888"/>
      <c r="JUA93" s="888"/>
      <c r="JUB93" s="888"/>
      <c r="JUC93" s="888"/>
      <c r="JUD93" s="888"/>
      <c r="JUE93" s="888"/>
      <c r="JUF93" s="888"/>
      <c r="JUG93" s="888"/>
      <c r="JUH93" s="888"/>
      <c r="JUI93" s="888"/>
      <c r="JUJ93" s="888"/>
      <c r="JUK93" s="888"/>
      <c r="JUL93" s="888"/>
      <c r="JUM93" s="888"/>
      <c r="JUN93" s="888"/>
      <c r="JUO93" s="888"/>
      <c r="JUP93" s="888"/>
      <c r="JUQ93" s="888"/>
      <c r="JUR93" s="888"/>
      <c r="JUS93" s="888"/>
      <c r="JUT93" s="888"/>
      <c r="JUU93" s="888"/>
      <c r="JUV93" s="888"/>
      <c r="JUW93" s="888"/>
      <c r="JUX93" s="888"/>
      <c r="JUY93" s="888"/>
      <c r="JUZ93" s="888"/>
      <c r="JVA93" s="888"/>
      <c r="JVB93" s="888"/>
      <c r="JVC93" s="888"/>
      <c r="JVD93" s="888"/>
      <c r="JVE93" s="888"/>
      <c r="JVF93" s="888"/>
      <c r="JVG93" s="888"/>
      <c r="JVH93" s="888"/>
      <c r="JVI93" s="888"/>
      <c r="JVJ93" s="888"/>
      <c r="JVK93" s="888"/>
      <c r="JVL93" s="888"/>
      <c r="JVM93" s="888"/>
      <c r="JVN93" s="888"/>
      <c r="JVO93" s="888"/>
      <c r="JVP93" s="888"/>
      <c r="JVQ93" s="888"/>
      <c r="JVR93" s="888"/>
      <c r="JVS93" s="888"/>
      <c r="JVT93" s="888"/>
      <c r="JVU93" s="888"/>
      <c r="JVV93" s="888"/>
      <c r="JVW93" s="888"/>
      <c r="JVX93" s="888"/>
      <c r="JVY93" s="888"/>
      <c r="JVZ93" s="888"/>
      <c r="JWA93" s="888"/>
      <c r="JWB93" s="888"/>
      <c r="JWC93" s="888"/>
      <c r="JWD93" s="888"/>
      <c r="JWE93" s="888"/>
      <c r="JWF93" s="888"/>
      <c r="JWG93" s="888"/>
      <c r="JWH93" s="888"/>
      <c r="JWI93" s="888"/>
      <c r="JWJ93" s="888"/>
      <c r="JWK93" s="888"/>
      <c r="JWL93" s="888"/>
      <c r="JWM93" s="888"/>
      <c r="JWN93" s="888"/>
      <c r="JWO93" s="888"/>
      <c r="JWP93" s="888"/>
      <c r="JWQ93" s="888"/>
      <c r="JWR93" s="888"/>
      <c r="JWS93" s="888"/>
      <c r="JWT93" s="888"/>
      <c r="JWU93" s="888"/>
      <c r="JWV93" s="888"/>
      <c r="JWW93" s="888"/>
      <c r="JWX93" s="888"/>
      <c r="JWY93" s="888"/>
      <c r="JWZ93" s="888"/>
      <c r="JXA93" s="888"/>
      <c r="JXB93" s="888"/>
      <c r="JXC93" s="888"/>
      <c r="JXD93" s="888"/>
      <c r="JXE93" s="888"/>
      <c r="JXF93" s="888"/>
      <c r="JXG93" s="888"/>
      <c r="JXH93" s="888"/>
      <c r="JXI93" s="888"/>
      <c r="JXJ93" s="888"/>
      <c r="JXK93" s="888"/>
      <c r="JXL93" s="888"/>
      <c r="JXM93" s="888"/>
      <c r="JXN93" s="888"/>
      <c r="JXO93" s="888"/>
      <c r="JXP93" s="888"/>
      <c r="JXQ93" s="888"/>
      <c r="JXR93" s="888"/>
      <c r="JXS93" s="888"/>
      <c r="JXT93" s="888"/>
      <c r="JXU93" s="888"/>
      <c r="JXV93" s="888"/>
      <c r="JXW93" s="888"/>
      <c r="JXX93" s="888"/>
      <c r="JXY93" s="888"/>
      <c r="JXZ93" s="888"/>
      <c r="JYA93" s="888"/>
      <c r="JYB93" s="888"/>
      <c r="JYC93" s="888"/>
      <c r="JYD93" s="888"/>
      <c r="JYE93" s="888"/>
      <c r="JYF93" s="888"/>
      <c r="JYG93" s="888"/>
      <c r="JYH93" s="888"/>
      <c r="JYI93" s="888"/>
      <c r="JYJ93" s="888"/>
      <c r="JYK93" s="888"/>
      <c r="JYL93" s="888"/>
      <c r="JYM93" s="888"/>
      <c r="JYN93" s="888"/>
      <c r="JYO93" s="888"/>
      <c r="JYP93" s="888"/>
      <c r="JYQ93" s="888"/>
      <c r="JYR93" s="888"/>
      <c r="JYS93" s="888"/>
      <c r="JYT93" s="888"/>
      <c r="JYU93" s="888"/>
      <c r="JYV93" s="888"/>
      <c r="JYW93" s="888"/>
      <c r="JYX93" s="888"/>
      <c r="JYY93" s="888"/>
      <c r="JYZ93" s="888"/>
      <c r="JZA93" s="888"/>
      <c r="JZB93" s="888"/>
      <c r="JZC93" s="888"/>
      <c r="JZD93" s="888"/>
      <c r="JZE93" s="888"/>
      <c r="JZF93" s="888"/>
      <c r="JZG93" s="888"/>
      <c r="JZH93" s="888"/>
      <c r="JZI93" s="888"/>
      <c r="JZJ93" s="888"/>
      <c r="JZK93" s="888"/>
      <c r="JZL93" s="888"/>
      <c r="JZM93" s="888"/>
      <c r="JZN93" s="888"/>
      <c r="JZO93" s="888"/>
      <c r="JZP93" s="888"/>
      <c r="JZQ93" s="888"/>
      <c r="JZR93" s="888"/>
      <c r="JZS93" s="888"/>
      <c r="JZT93" s="888"/>
      <c r="JZU93" s="888"/>
      <c r="JZV93" s="888"/>
      <c r="JZW93" s="888"/>
      <c r="JZX93" s="888"/>
      <c r="JZY93" s="888"/>
      <c r="JZZ93" s="888"/>
      <c r="KAA93" s="888"/>
      <c r="KAB93" s="888"/>
      <c r="KAC93" s="888"/>
      <c r="KAD93" s="888"/>
      <c r="KAE93" s="888"/>
      <c r="KAF93" s="888"/>
      <c r="KAG93" s="888"/>
      <c r="KAH93" s="888"/>
      <c r="KAI93" s="888"/>
      <c r="KAJ93" s="888"/>
      <c r="KAK93" s="888"/>
      <c r="KAL93" s="888"/>
      <c r="KAM93" s="888"/>
      <c r="KAN93" s="888"/>
      <c r="KAO93" s="888"/>
      <c r="KAP93" s="888"/>
      <c r="KAQ93" s="888"/>
      <c r="KAR93" s="888"/>
      <c r="KAS93" s="888"/>
      <c r="KAT93" s="888"/>
      <c r="KAU93" s="888"/>
      <c r="KAV93" s="888"/>
      <c r="KAW93" s="888"/>
      <c r="KAX93" s="888"/>
      <c r="KAY93" s="888"/>
      <c r="KAZ93" s="888"/>
      <c r="KBA93" s="888"/>
      <c r="KBB93" s="888"/>
      <c r="KBC93" s="888"/>
      <c r="KBD93" s="888"/>
      <c r="KBE93" s="888"/>
      <c r="KBF93" s="888"/>
      <c r="KBG93" s="888"/>
      <c r="KBH93" s="888"/>
      <c r="KBI93" s="888"/>
      <c r="KBJ93" s="888"/>
      <c r="KBK93" s="888"/>
      <c r="KBL93" s="888"/>
      <c r="KBM93" s="888"/>
      <c r="KBN93" s="888"/>
      <c r="KBO93" s="888"/>
      <c r="KBP93" s="888"/>
      <c r="KBQ93" s="888"/>
      <c r="KBR93" s="888"/>
      <c r="KBS93" s="888"/>
      <c r="KBT93" s="888"/>
      <c r="KBU93" s="888"/>
      <c r="KBV93" s="888"/>
      <c r="KBW93" s="888"/>
      <c r="KBX93" s="888"/>
      <c r="KBY93" s="888"/>
      <c r="KBZ93" s="888"/>
      <c r="KCA93" s="888"/>
      <c r="KCB93" s="888"/>
      <c r="KCC93" s="888"/>
      <c r="KCD93" s="888"/>
      <c r="KCE93" s="888"/>
      <c r="KCF93" s="888"/>
      <c r="KCG93" s="888"/>
      <c r="KCH93" s="888"/>
      <c r="KCI93" s="888"/>
      <c r="KCJ93" s="888"/>
      <c r="KCK93" s="888"/>
      <c r="KCL93" s="888"/>
      <c r="KCM93" s="888"/>
      <c r="KCN93" s="888"/>
      <c r="KCO93" s="888"/>
      <c r="KCP93" s="888"/>
      <c r="KCQ93" s="888"/>
      <c r="KCR93" s="888"/>
      <c r="KCS93" s="888"/>
      <c r="KCT93" s="888"/>
      <c r="KCU93" s="888"/>
      <c r="KCV93" s="888"/>
      <c r="KCW93" s="888"/>
      <c r="KCX93" s="888"/>
      <c r="KCY93" s="888"/>
      <c r="KCZ93" s="888"/>
      <c r="KDA93" s="888"/>
      <c r="KDB93" s="888"/>
      <c r="KDC93" s="888"/>
      <c r="KDD93" s="888"/>
      <c r="KDE93" s="888"/>
      <c r="KDF93" s="888"/>
      <c r="KDG93" s="888"/>
      <c r="KDH93" s="888"/>
      <c r="KDI93" s="888"/>
      <c r="KDJ93" s="888"/>
      <c r="KDK93" s="888"/>
      <c r="KDL93" s="888"/>
      <c r="KDM93" s="888"/>
      <c r="KDN93" s="888"/>
      <c r="KDO93" s="888"/>
      <c r="KDP93" s="888"/>
      <c r="KDQ93" s="888"/>
      <c r="KDR93" s="888"/>
      <c r="KDS93" s="888"/>
      <c r="KDT93" s="888"/>
      <c r="KDU93" s="888"/>
      <c r="KDV93" s="888"/>
      <c r="KDW93" s="888"/>
      <c r="KDX93" s="888"/>
      <c r="KDY93" s="888"/>
      <c r="KDZ93" s="888"/>
      <c r="KEA93" s="888"/>
      <c r="KEB93" s="888"/>
      <c r="KEC93" s="888"/>
      <c r="KED93" s="888"/>
      <c r="KEE93" s="888"/>
      <c r="KEF93" s="888"/>
      <c r="KEG93" s="888"/>
      <c r="KEH93" s="888"/>
      <c r="KEI93" s="888"/>
      <c r="KEJ93" s="888"/>
      <c r="KEK93" s="888"/>
      <c r="KEL93" s="888"/>
      <c r="KEM93" s="888"/>
      <c r="KEN93" s="888"/>
      <c r="KEO93" s="888"/>
      <c r="KEP93" s="888"/>
      <c r="KEQ93" s="888"/>
      <c r="KER93" s="888"/>
      <c r="KES93" s="888"/>
      <c r="KET93" s="888"/>
      <c r="KEU93" s="888"/>
      <c r="KEV93" s="888"/>
      <c r="KEW93" s="888"/>
      <c r="KEX93" s="888"/>
      <c r="KEY93" s="888"/>
      <c r="KEZ93" s="888"/>
      <c r="KFA93" s="888"/>
      <c r="KFB93" s="888"/>
      <c r="KFC93" s="888"/>
      <c r="KFD93" s="888"/>
      <c r="KFE93" s="888"/>
      <c r="KFF93" s="888"/>
      <c r="KFG93" s="888"/>
      <c r="KFH93" s="888"/>
      <c r="KFI93" s="888"/>
      <c r="KFJ93" s="888"/>
      <c r="KFK93" s="888"/>
      <c r="KFL93" s="888"/>
      <c r="KFM93" s="888"/>
      <c r="KFN93" s="888"/>
      <c r="KFO93" s="888"/>
      <c r="KFP93" s="888"/>
      <c r="KFQ93" s="888"/>
      <c r="KFR93" s="888"/>
      <c r="KFS93" s="888"/>
      <c r="KFT93" s="888"/>
      <c r="KFU93" s="888"/>
      <c r="KFV93" s="888"/>
      <c r="KFW93" s="888"/>
      <c r="KFX93" s="888"/>
      <c r="KFY93" s="888"/>
      <c r="KFZ93" s="888"/>
      <c r="KGA93" s="888"/>
      <c r="KGB93" s="888"/>
      <c r="KGC93" s="888"/>
      <c r="KGD93" s="888"/>
      <c r="KGE93" s="888"/>
      <c r="KGF93" s="888"/>
      <c r="KGG93" s="888"/>
      <c r="KGH93" s="888"/>
      <c r="KGI93" s="888"/>
      <c r="KGJ93" s="888"/>
      <c r="KGK93" s="888"/>
      <c r="KGL93" s="888"/>
      <c r="KGM93" s="888"/>
      <c r="KGN93" s="888"/>
      <c r="KGO93" s="888"/>
      <c r="KGP93" s="888"/>
      <c r="KGQ93" s="888"/>
      <c r="KGR93" s="888"/>
      <c r="KGS93" s="888"/>
      <c r="KGT93" s="888"/>
      <c r="KGU93" s="888"/>
      <c r="KGV93" s="888"/>
      <c r="KGW93" s="888"/>
      <c r="KGX93" s="888"/>
      <c r="KGY93" s="888"/>
      <c r="KGZ93" s="888"/>
      <c r="KHA93" s="888"/>
      <c r="KHB93" s="888"/>
      <c r="KHC93" s="888"/>
      <c r="KHD93" s="888"/>
      <c r="KHE93" s="888"/>
      <c r="KHF93" s="888"/>
      <c r="KHG93" s="888"/>
      <c r="KHH93" s="888"/>
      <c r="KHI93" s="888"/>
      <c r="KHJ93" s="888"/>
      <c r="KHK93" s="888"/>
      <c r="KHL93" s="888"/>
      <c r="KHM93" s="888"/>
      <c r="KHN93" s="888"/>
      <c r="KHO93" s="888"/>
      <c r="KHP93" s="888"/>
      <c r="KHQ93" s="888"/>
      <c r="KHR93" s="888"/>
      <c r="KHS93" s="888"/>
      <c r="KHT93" s="888"/>
      <c r="KHU93" s="888"/>
      <c r="KHV93" s="888"/>
      <c r="KHW93" s="888"/>
      <c r="KHX93" s="888"/>
      <c r="KHY93" s="888"/>
      <c r="KHZ93" s="888"/>
      <c r="KIA93" s="888"/>
      <c r="KIB93" s="888"/>
      <c r="KIC93" s="888"/>
      <c r="KID93" s="888"/>
      <c r="KIE93" s="888"/>
      <c r="KIF93" s="888"/>
      <c r="KIG93" s="888"/>
      <c r="KIH93" s="888"/>
      <c r="KII93" s="888"/>
      <c r="KIJ93" s="888"/>
      <c r="KIK93" s="888"/>
      <c r="KIL93" s="888"/>
      <c r="KIM93" s="888"/>
      <c r="KIN93" s="888"/>
      <c r="KIO93" s="888"/>
      <c r="KIP93" s="888"/>
      <c r="KIQ93" s="888"/>
      <c r="KIR93" s="888"/>
      <c r="KIS93" s="888"/>
      <c r="KIT93" s="888"/>
      <c r="KIU93" s="888"/>
      <c r="KIV93" s="888"/>
      <c r="KIW93" s="888"/>
      <c r="KIX93" s="888"/>
      <c r="KIY93" s="888"/>
      <c r="KIZ93" s="888"/>
      <c r="KJA93" s="888"/>
      <c r="KJB93" s="888"/>
      <c r="KJC93" s="888"/>
      <c r="KJD93" s="888"/>
      <c r="KJE93" s="888"/>
      <c r="KJF93" s="888"/>
      <c r="KJG93" s="888"/>
      <c r="KJH93" s="888"/>
      <c r="KJI93" s="888"/>
      <c r="KJJ93" s="888"/>
      <c r="KJK93" s="888"/>
      <c r="KJL93" s="888"/>
      <c r="KJM93" s="888"/>
      <c r="KJN93" s="888"/>
      <c r="KJO93" s="888"/>
      <c r="KJP93" s="888"/>
      <c r="KJQ93" s="888"/>
      <c r="KJR93" s="888"/>
      <c r="KJS93" s="888"/>
      <c r="KJT93" s="888"/>
      <c r="KJU93" s="888"/>
      <c r="KJV93" s="888"/>
      <c r="KJW93" s="888"/>
      <c r="KJX93" s="888"/>
      <c r="KJY93" s="888"/>
      <c r="KJZ93" s="888"/>
      <c r="KKA93" s="888"/>
      <c r="KKB93" s="888"/>
      <c r="KKC93" s="888"/>
      <c r="KKD93" s="888"/>
      <c r="KKE93" s="888"/>
      <c r="KKF93" s="888"/>
      <c r="KKG93" s="888"/>
      <c r="KKH93" s="888"/>
      <c r="KKI93" s="888"/>
      <c r="KKJ93" s="888"/>
      <c r="KKK93" s="888"/>
      <c r="KKL93" s="888"/>
      <c r="KKM93" s="888"/>
      <c r="KKN93" s="888"/>
      <c r="KKO93" s="888"/>
      <c r="KKP93" s="888"/>
      <c r="KKQ93" s="888"/>
      <c r="KKR93" s="888"/>
      <c r="KKS93" s="888"/>
      <c r="KKT93" s="888"/>
      <c r="KKU93" s="888"/>
      <c r="KKV93" s="888"/>
      <c r="KKW93" s="888"/>
      <c r="KKX93" s="888"/>
      <c r="KKY93" s="888"/>
      <c r="KKZ93" s="888"/>
      <c r="KLA93" s="888"/>
      <c r="KLB93" s="888"/>
      <c r="KLC93" s="888"/>
      <c r="KLD93" s="888"/>
      <c r="KLE93" s="888"/>
      <c r="KLF93" s="888"/>
      <c r="KLG93" s="888"/>
      <c r="KLH93" s="888"/>
      <c r="KLI93" s="888"/>
      <c r="KLJ93" s="888"/>
      <c r="KLK93" s="888"/>
      <c r="KLL93" s="888"/>
      <c r="KLM93" s="888"/>
      <c r="KLN93" s="888"/>
      <c r="KLO93" s="888"/>
      <c r="KLP93" s="888"/>
      <c r="KLQ93" s="888"/>
      <c r="KLR93" s="888"/>
      <c r="KLS93" s="888"/>
      <c r="KLT93" s="888"/>
      <c r="KLU93" s="888"/>
      <c r="KLV93" s="888"/>
      <c r="KLW93" s="888"/>
      <c r="KLX93" s="888"/>
      <c r="KLY93" s="888"/>
      <c r="KLZ93" s="888"/>
      <c r="KMA93" s="888"/>
      <c r="KMB93" s="888"/>
      <c r="KMC93" s="888"/>
      <c r="KMD93" s="888"/>
      <c r="KME93" s="888"/>
      <c r="KMF93" s="888"/>
      <c r="KMG93" s="888"/>
      <c r="KMH93" s="888"/>
      <c r="KMI93" s="888"/>
      <c r="KMJ93" s="888"/>
      <c r="KMK93" s="888"/>
      <c r="KML93" s="888"/>
      <c r="KMM93" s="888"/>
      <c r="KMN93" s="888"/>
      <c r="KMO93" s="888"/>
      <c r="KMP93" s="888"/>
      <c r="KMQ93" s="888"/>
      <c r="KMR93" s="888"/>
      <c r="KMS93" s="888"/>
      <c r="KMT93" s="888"/>
      <c r="KMU93" s="888"/>
      <c r="KMV93" s="888"/>
      <c r="KMW93" s="888"/>
      <c r="KMX93" s="888"/>
      <c r="KMY93" s="888"/>
      <c r="KMZ93" s="888"/>
      <c r="KNA93" s="888"/>
      <c r="KNB93" s="888"/>
      <c r="KNC93" s="888"/>
      <c r="KND93" s="888"/>
      <c r="KNE93" s="888"/>
      <c r="KNF93" s="888"/>
      <c r="KNG93" s="888"/>
      <c r="KNH93" s="888"/>
      <c r="KNI93" s="888"/>
      <c r="KNJ93" s="888"/>
      <c r="KNK93" s="888"/>
      <c r="KNL93" s="888"/>
      <c r="KNM93" s="888"/>
      <c r="KNN93" s="888"/>
      <c r="KNO93" s="888"/>
      <c r="KNP93" s="888"/>
      <c r="KNQ93" s="888"/>
      <c r="KNR93" s="888"/>
      <c r="KNS93" s="888"/>
      <c r="KNT93" s="888"/>
      <c r="KNU93" s="888"/>
      <c r="KNV93" s="888"/>
      <c r="KNW93" s="888"/>
      <c r="KNX93" s="888"/>
      <c r="KNY93" s="888"/>
      <c r="KNZ93" s="888"/>
      <c r="KOA93" s="888"/>
      <c r="KOB93" s="888"/>
      <c r="KOC93" s="888"/>
      <c r="KOD93" s="888"/>
      <c r="KOE93" s="888"/>
      <c r="KOF93" s="888"/>
      <c r="KOG93" s="888"/>
      <c r="KOH93" s="888"/>
      <c r="KOI93" s="888"/>
      <c r="KOJ93" s="888"/>
      <c r="KOK93" s="888"/>
      <c r="KOL93" s="888"/>
      <c r="KOM93" s="888"/>
      <c r="KON93" s="888"/>
      <c r="KOO93" s="888"/>
      <c r="KOP93" s="888"/>
      <c r="KOQ93" s="888"/>
      <c r="KOR93" s="888"/>
      <c r="KOS93" s="888"/>
      <c r="KOT93" s="888"/>
      <c r="KOU93" s="888"/>
      <c r="KOV93" s="888"/>
      <c r="KOW93" s="888"/>
      <c r="KOX93" s="888"/>
      <c r="KOY93" s="888"/>
      <c r="KOZ93" s="888"/>
      <c r="KPA93" s="888"/>
      <c r="KPB93" s="888"/>
      <c r="KPC93" s="888"/>
      <c r="KPD93" s="888"/>
      <c r="KPE93" s="888"/>
      <c r="KPF93" s="888"/>
      <c r="KPG93" s="888"/>
      <c r="KPH93" s="888"/>
      <c r="KPI93" s="888"/>
      <c r="KPJ93" s="888"/>
      <c r="KPK93" s="888"/>
      <c r="KPL93" s="888"/>
      <c r="KPM93" s="888"/>
      <c r="KPN93" s="888"/>
      <c r="KPO93" s="888"/>
      <c r="KPP93" s="888"/>
      <c r="KPQ93" s="888"/>
      <c r="KPR93" s="888"/>
      <c r="KPS93" s="888"/>
      <c r="KPT93" s="888"/>
      <c r="KPU93" s="888"/>
      <c r="KPV93" s="888"/>
      <c r="KPW93" s="888"/>
      <c r="KPX93" s="888"/>
      <c r="KPY93" s="888"/>
      <c r="KPZ93" s="888"/>
      <c r="KQA93" s="888"/>
      <c r="KQB93" s="888"/>
      <c r="KQC93" s="888"/>
      <c r="KQD93" s="888"/>
      <c r="KQE93" s="888"/>
      <c r="KQF93" s="888"/>
      <c r="KQG93" s="888"/>
      <c r="KQH93" s="888"/>
      <c r="KQI93" s="888"/>
      <c r="KQJ93" s="888"/>
      <c r="KQK93" s="888"/>
      <c r="KQL93" s="888"/>
      <c r="KQM93" s="888"/>
      <c r="KQN93" s="888"/>
      <c r="KQO93" s="888"/>
      <c r="KQP93" s="888"/>
      <c r="KQQ93" s="888"/>
      <c r="KQR93" s="888"/>
      <c r="KQS93" s="888"/>
      <c r="KQT93" s="888"/>
      <c r="KQU93" s="888"/>
      <c r="KQV93" s="888"/>
      <c r="KQW93" s="888"/>
      <c r="KQX93" s="888"/>
      <c r="KQY93" s="888"/>
      <c r="KQZ93" s="888"/>
      <c r="KRA93" s="888"/>
      <c r="KRB93" s="888"/>
      <c r="KRC93" s="888"/>
      <c r="KRD93" s="888"/>
      <c r="KRE93" s="888"/>
      <c r="KRF93" s="888"/>
      <c r="KRG93" s="888"/>
      <c r="KRH93" s="888"/>
      <c r="KRI93" s="888"/>
      <c r="KRJ93" s="888"/>
      <c r="KRK93" s="888"/>
      <c r="KRL93" s="888"/>
      <c r="KRM93" s="888"/>
      <c r="KRN93" s="888"/>
      <c r="KRO93" s="888"/>
      <c r="KRP93" s="888"/>
      <c r="KRQ93" s="888"/>
      <c r="KRR93" s="888"/>
      <c r="KRS93" s="888"/>
      <c r="KRT93" s="888"/>
      <c r="KRU93" s="888"/>
      <c r="KRV93" s="888"/>
      <c r="KRW93" s="888"/>
      <c r="KRX93" s="888"/>
      <c r="KRY93" s="888"/>
      <c r="KRZ93" s="888"/>
      <c r="KSA93" s="888"/>
      <c r="KSB93" s="888"/>
      <c r="KSC93" s="888"/>
      <c r="KSD93" s="888"/>
      <c r="KSE93" s="888"/>
      <c r="KSF93" s="888"/>
      <c r="KSG93" s="888"/>
      <c r="KSH93" s="888"/>
      <c r="KSI93" s="888"/>
      <c r="KSJ93" s="888"/>
      <c r="KSK93" s="888"/>
      <c r="KSL93" s="888"/>
      <c r="KSM93" s="888"/>
      <c r="KSN93" s="888"/>
      <c r="KSO93" s="888"/>
      <c r="KSP93" s="888"/>
      <c r="KSQ93" s="888"/>
      <c r="KSR93" s="888"/>
      <c r="KSS93" s="888"/>
      <c r="KST93" s="888"/>
      <c r="KSU93" s="888"/>
      <c r="KSV93" s="888"/>
      <c r="KSW93" s="888"/>
      <c r="KSX93" s="888"/>
      <c r="KSY93" s="888"/>
      <c r="KSZ93" s="888"/>
      <c r="KTA93" s="888"/>
      <c r="KTB93" s="888"/>
      <c r="KTC93" s="888"/>
      <c r="KTD93" s="888"/>
      <c r="KTE93" s="888"/>
      <c r="KTF93" s="888"/>
      <c r="KTG93" s="888"/>
      <c r="KTH93" s="888"/>
      <c r="KTI93" s="888"/>
      <c r="KTJ93" s="888"/>
      <c r="KTK93" s="888"/>
      <c r="KTL93" s="888"/>
      <c r="KTM93" s="888"/>
      <c r="KTN93" s="888"/>
      <c r="KTO93" s="888"/>
      <c r="KTP93" s="888"/>
      <c r="KTQ93" s="888"/>
      <c r="KTR93" s="888"/>
      <c r="KTS93" s="888"/>
      <c r="KTT93" s="888"/>
      <c r="KTU93" s="888"/>
      <c r="KTV93" s="888"/>
      <c r="KTW93" s="888"/>
      <c r="KTX93" s="888"/>
      <c r="KTY93" s="888"/>
      <c r="KTZ93" s="888"/>
      <c r="KUA93" s="888"/>
      <c r="KUB93" s="888"/>
      <c r="KUC93" s="888"/>
      <c r="KUD93" s="888"/>
      <c r="KUE93" s="888"/>
      <c r="KUF93" s="888"/>
      <c r="KUG93" s="888"/>
      <c r="KUH93" s="888"/>
      <c r="KUI93" s="888"/>
      <c r="KUJ93" s="888"/>
      <c r="KUK93" s="888"/>
      <c r="KUL93" s="888"/>
      <c r="KUM93" s="888"/>
      <c r="KUN93" s="888"/>
      <c r="KUO93" s="888"/>
      <c r="KUP93" s="888"/>
      <c r="KUQ93" s="888"/>
      <c r="KUR93" s="888"/>
      <c r="KUS93" s="888"/>
      <c r="KUT93" s="888"/>
      <c r="KUU93" s="888"/>
      <c r="KUV93" s="888"/>
      <c r="KUW93" s="888"/>
      <c r="KUX93" s="888"/>
      <c r="KUY93" s="888"/>
      <c r="KUZ93" s="888"/>
      <c r="KVA93" s="888"/>
      <c r="KVB93" s="888"/>
      <c r="KVC93" s="888"/>
      <c r="KVD93" s="888"/>
      <c r="KVE93" s="888"/>
      <c r="KVF93" s="888"/>
      <c r="KVG93" s="888"/>
      <c r="KVH93" s="888"/>
      <c r="KVI93" s="888"/>
      <c r="KVJ93" s="888"/>
      <c r="KVK93" s="888"/>
      <c r="KVL93" s="888"/>
      <c r="KVM93" s="888"/>
      <c r="KVN93" s="888"/>
      <c r="KVO93" s="888"/>
      <c r="KVP93" s="888"/>
      <c r="KVQ93" s="888"/>
      <c r="KVR93" s="888"/>
      <c r="KVS93" s="888"/>
      <c r="KVT93" s="888"/>
      <c r="KVU93" s="888"/>
      <c r="KVV93" s="888"/>
      <c r="KVW93" s="888"/>
      <c r="KVX93" s="888"/>
      <c r="KVY93" s="888"/>
      <c r="KVZ93" s="888"/>
      <c r="KWA93" s="888"/>
      <c r="KWB93" s="888"/>
      <c r="KWC93" s="888"/>
      <c r="KWD93" s="888"/>
      <c r="KWE93" s="888"/>
      <c r="KWF93" s="888"/>
      <c r="KWG93" s="888"/>
      <c r="KWH93" s="888"/>
      <c r="KWI93" s="888"/>
      <c r="KWJ93" s="888"/>
      <c r="KWK93" s="888"/>
      <c r="KWL93" s="888"/>
      <c r="KWM93" s="888"/>
      <c r="KWN93" s="888"/>
      <c r="KWO93" s="888"/>
      <c r="KWP93" s="888"/>
      <c r="KWQ93" s="888"/>
      <c r="KWR93" s="888"/>
      <c r="KWS93" s="888"/>
      <c r="KWT93" s="888"/>
      <c r="KWU93" s="888"/>
      <c r="KWV93" s="888"/>
      <c r="KWW93" s="888"/>
      <c r="KWX93" s="888"/>
      <c r="KWY93" s="888"/>
      <c r="KWZ93" s="888"/>
      <c r="KXA93" s="888"/>
      <c r="KXB93" s="888"/>
      <c r="KXC93" s="888"/>
      <c r="KXD93" s="888"/>
      <c r="KXE93" s="888"/>
      <c r="KXF93" s="888"/>
      <c r="KXG93" s="888"/>
      <c r="KXH93" s="888"/>
      <c r="KXI93" s="888"/>
      <c r="KXJ93" s="888"/>
      <c r="KXK93" s="888"/>
      <c r="KXL93" s="888"/>
      <c r="KXM93" s="888"/>
      <c r="KXN93" s="888"/>
      <c r="KXO93" s="888"/>
      <c r="KXP93" s="888"/>
      <c r="KXQ93" s="888"/>
      <c r="KXR93" s="888"/>
      <c r="KXS93" s="888"/>
      <c r="KXT93" s="888"/>
      <c r="KXU93" s="888"/>
      <c r="KXV93" s="888"/>
      <c r="KXW93" s="888"/>
      <c r="KXX93" s="888"/>
      <c r="KXY93" s="888"/>
      <c r="KXZ93" s="888"/>
      <c r="KYA93" s="888"/>
      <c r="KYB93" s="888"/>
      <c r="KYC93" s="888"/>
      <c r="KYD93" s="888"/>
      <c r="KYE93" s="888"/>
      <c r="KYF93" s="888"/>
      <c r="KYG93" s="888"/>
      <c r="KYH93" s="888"/>
      <c r="KYI93" s="888"/>
      <c r="KYJ93" s="888"/>
      <c r="KYK93" s="888"/>
      <c r="KYL93" s="888"/>
      <c r="KYM93" s="888"/>
      <c r="KYN93" s="888"/>
      <c r="KYO93" s="888"/>
      <c r="KYP93" s="888"/>
      <c r="KYQ93" s="888"/>
      <c r="KYR93" s="888"/>
      <c r="KYS93" s="888"/>
      <c r="KYT93" s="888"/>
      <c r="KYU93" s="888"/>
      <c r="KYV93" s="888"/>
      <c r="KYW93" s="888"/>
      <c r="KYX93" s="888"/>
      <c r="KYY93" s="888"/>
      <c r="KYZ93" s="888"/>
      <c r="KZA93" s="888"/>
      <c r="KZB93" s="888"/>
      <c r="KZC93" s="888"/>
      <c r="KZD93" s="888"/>
      <c r="KZE93" s="888"/>
      <c r="KZF93" s="888"/>
      <c r="KZG93" s="888"/>
      <c r="KZH93" s="888"/>
      <c r="KZI93" s="888"/>
      <c r="KZJ93" s="888"/>
      <c r="KZK93" s="888"/>
      <c r="KZL93" s="888"/>
      <c r="KZM93" s="888"/>
      <c r="KZN93" s="888"/>
      <c r="KZO93" s="888"/>
      <c r="KZP93" s="888"/>
      <c r="KZQ93" s="888"/>
      <c r="KZR93" s="888"/>
      <c r="KZS93" s="888"/>
      <c r="KZT93" s="888"/>
      <c r="KZU93" s="888"/>
      <c r="KZV93" s="888"/>
      <c r="KZW93" s="888"/>
      <c r="KZX93" s="888"/>
      <c r="KZY93" s="888"/>
      <c r="KZZ93" s="888"/>
      <c r="LAA93" s="888"/>
      <c r="LAB93" s="888"/>
      <c r="LAC93" s="888"/>
      <c r="LAD93" s="888"/>
      <c r="LAE93" s="888"/>
      <c r="LAF93" s="888"/>
      <c r="LAG93" s="888"/>
      <c r="LAH93" s="888"/>
      <c r="LAI93" s="888"/>
      <c r="LAJ93" s="888"/>
      <c r="LAK93" s="888"/>
      <c r="LAL93" s="888"/>
      <c r="LAM93" s="888"/>
      <c r="LAN93" s="888"/>
      <c r="LAO93" s="888"/>
      <c r="LAP93" s="888"/>
      <c r="LAQ93" s="888"/>
      <c r="LAR93" s="888"/>
      <c r="LAS93" s="888"/>
      <c r="LAT93" s="888"/>
      <c r="LAU93" s="888"/>
      <c r="LAV93" s="888"/>
      <c r="LAW93" s="888"/>
      <c r="LAX93" s="888"/>
      <c r="LAY93" s="888"/>
      <c r="LAZ93" s="888"/>
      <c r="LBA93" s="888"/>
      <c r="LBB93" s="888"/>
      <c r="LBC93" s="888"/>
      <c r="LBD93" s="888"/>
      <c r="LBE93" s="888"/>
      <c r="LBF93" s="888"/>
      <c r="LBG93" s="888"/>
      <c r="LBH93" s="888"/>
      <c r="LBI93" s="888"/>
      <c r="LBJ93" s="888"/>
      <c r="LBK93" s="888"/>
      <c r="LBL93" s="888"/>
      <c r="LBM93" s="888"/>
      <c r="LBN93" s="888"/>
      <c r="LBO93" s="888"/>
      <c r="LBP93" s="888"/>
      <c r="LBQ93" s="888"/>
      <c r="LBR93" s="888"/>
      <c r="LBS93" s="888"/>
      <c r="LBT93" s="888"/>
      <c r="LBU93" s="888"/>
      <c r="LBV93" s="888"/>
      <c r="LBW93" s="888"/>
      <c r="LBX93" s="888"/>
      <c r="LBY93" s="888"/>
      <c r="LBZ93" s="888"/>
      <c r="LCA93" s="888"/>
      <c r="LCB93" s="888"/>
      <c r="LCC93" s="888"/>
      <c r="LCD93" s="888"/>
      <c r="LCE93" s="888"/>
      <c r="LCF93" s="888"/>
      <c r="LCG93" s="888"/>
      <c r="LCH93" s="888"/>
      <c r="LCI93" s="888"/>
      <c r="LCJ93" s="888"/>
      <c r="LCK93" s="888"/>
      <c r="LCL93" s="888"/>
      <c r="LCM93" s="888"/>
      <c r="LCN93" s="888"/>
      <c r="LCO93" s="888"/>
      <c r="LCP93" s="888"/>
      <c r="LCQ93" s="888"/>
      <c r="LCR93" s="888"/>
      <c r="LCS93" s="888"/>
      <c r="LCT93" s="888"/>
      <c r="LCU93" s="888"/>
      <c r="LCV93" s="888"/>
      <c r="LCW93" s="888"/>
      <c r="LCX93" s="888"/>
      <c r="LCY93" s="888"/>
      <c r="LCZ93" s="888"/>
      <c r="LDA93" s="888"/>
      <c r="LDB93" s="888"/>
      <c r="LDC93" s="888"/>
      <c r="LDD93" s="888"/>
      <c r="LDE93" s="888"/>
      <c r="LDF93" s="888"/>
      <c r="LDG93" s="888"/>
      <c r="LDH93" s="888"/>
      <c r="LDI93" s="888"/>
      <c r="LDJ93" s="888"/>
      <c r="LDK93" s="888"/>
      <c r="LDL93" s="888"/>
      <c r="LDM93" s="888"/>
      <c r="LDN93" s="888"/>
      <c r="LDO93" s="888"/>
      <c r="LDP93" s="888"/>
      <c r="LDQ93" s="888"/>
      <c r="LDR93" s="888"/>
      <c r="LDS93" s="888"/>
      <c r="LDT93" s="888"/>
      <c r="LDU93" s="888"/>
      <c r="LDV93" s="888"/>
      <c r="LDW93" s="888"/>
      <c r="LDX93" s="888"/>
      <c r="LDY93" s="888"/>
      <c r="LDZ93" s="888"/>
      <c r="LEA93" s="888"/>
      <c r="LEB93" s="888"/>
      <c r="LEC93" s="888"/>
      <c r="LED93" s="888"/>
      <c r="LEE93" s="888"/>
      <c r="LEF93" s="888"/>
      <c r="LEG93" s="888"/>
      <c r="LEH93" s="888"/>
      <c r="LEI93" s="888"/>
      <c r="LEJ93" s="888"/>
      <c r="LEK93" s="888"/>
      <c r="LEL93" s="888"/>
      <c r="LEM93" s="888"/>
      <c r="LEN93" s="888"/>
      <c r="LEO93" s="888"/>
      <c r="LEP93" s="888"/>
      <c r="LEQ93" s="888"/>
      <c r="LER93" s="888"/>
      <c r="LES93" s="888"/>
      <c r="LET93" s="888"/>
      <c r="LEU93" s="888"/>
      <c r="LEV93" s="888"/>
      <c r="LEW93" s="888"/>
      <c r="LEX93" s="888"/>
      <c r="LEY93" s="888"/>
      <c r="LEZ93" s="888"/>
      <c r="LFA93" s="888"/>
      <c r="LFB93" s="888"/>
      <c r="LFC93" s="888"/>
      <c r="LFD93" s="888"/>
      <c r="LFE93" s="888"/>
      <c r="LFF93" s="888"/>
      <c r="LFG93" s="888"/>
      <c r="LFH93" s="888"/>
      <c r="LFI93" s="888"/>
      <c r="LFJ93" s="888"/>
      <c r="LFK93" s="888"/>
      <c r="LFL93" s="888"/>
      <c r="LFM93" s="888"/>
      <c r="LFN93" s="888"/>
      <c r="LFO93" s="888"/>
      <c r="LFP93" s="888"/>
      <c r="LFQ93" s="888"/>
      <c r="LFR93" s="888"/>
      <c r="LFS93" s="888"/>
      <c r="LFT93" s="888"/>
      <c r="LFU93" s="888"/>
      <c r="LFV93" s="888"/>
      <c r="LFW93" s="888"/>
      <c r="LFX93" s="888"/>
      <c r="LFY93" s="888"/>
      <c r="LFZ93" s="888"/>
      <c r="LGA93" s="888"/>
      <c r="LGB93" s="888"/>
      <c r="LGC93" s="888"/>
      <c r="LGD93" s="888"/>
      <c r="LGE93" s="888"/>
      <c r="LGF93" s="888"/>
      <c r="LGG93" s="888"/>
      <c r="LGH93" s="888"/>
      <c r="LGI93" s="888"/>
      <c r="LGJ93" s="888"/>
      <c r="LGK93" s="888"/>
      <c r="LGL93" s="888"/>
      <c r="LGM93" s="888"/>
      <c r="LGN93" s="888"/>
      <c r="LGO93" s="888"/>
      <c r="LGP93" s="888"/>
      <c r="LGQ93" s="888"/>
      <c r="LGR93" s="888"/>
      <c r="LGS93" s="888"/>
      <c r="LGT93" s="888"/>
      <c r="LGU93" s="888"/>
      <c r="LGV93" s="888"/>
      <c r="LGW93" s="888"/>
      <c r="LGX93" s="888"/>
      <c r="LGY93" s="888"/>
      <c r="LGZ93" s="888"/>
      <c r="LHA93" s="888"/>
      <c r="LHB93" s="888"/>
      <c r="LHC93" s="888"/>
      <c r="LHD93" s="888"/>
      <c r="LHE93" s="888"/>
      <c r="LHF93" s="888"/>
      <c r="LHG93" s="888"/>
      <c r="LHH93" s="888"/>
      <c r="LHI93" s="888"/>
      <c r="LHJ93" s="888"/>
      <c r="LHK93" s="888"/>
      <c r="LHL93" s="888"/>
      <c r="LHM93" s="888"/>
      <c r="LHN93" s="888"/>
      <c r="LHO93" s="888"/>
      <c r="LHP93" s="888"/>
      <c r="LHQ93" s="888"/>
      <c r="LHR93" s="888"/>
      <c r="LHS93" s="888"/>
      <c r="LHT93" s="888"/>
      <c r="LHU93" s="888"/>
      <c r="LHV93" s="888"/>
      <c r="LHW93" s="888"/>
      <c r="LHX93" s="888"/>
      <c r="LHY93" s="888"/>
      <c r="LHZ93" s="888"/>
      <c r="LIA93" s="888"/>
      <c r="LIB93" s="888"/>
      <c r="LIC93" s="888"/>
      <c r="LID93" s="888"/>
      <c r="LIE93" s="888"/>
      <c r="LIF93" s="888"/>
      <c r="LIG93" s="888"/>
      <c r="LIH93" s="888"/>
      <c r="LII93" s="888"/>
      <c r="LIJ93" s="888"/>
      <c r="LIK93" s="888"/>
      <c r="LIL93" s="888"/>
      <c r="LIM93" s="888"/>
      <c r="LIN93" s="888"/>
      <c r="LIO93" s="888"/>
      <c r="LIP93" s="888"/>
      <c r="LIQ93" s="888"/>
      <c r="LIR93" s="888"/>
      <c r="LIS93" s="888"/>
      <c r="LIT93" s="888"/>
      <c r="LIU93" s="888"/>
      <c r="LIV93" s="888"/>
      <c r="LIW93" s="888"/>
      <c r="LIX93" s="888"/>
      <c r="LIY93" s="888"/>
      <c r="LIZ93" s="888"/>
      <c r="LJA93" s="888"/>
      <c r="LJB93" s="888"/>
      <c r="LJC93" s="888"/>
      <c r="LJD93" s="888"/>
      <c r="LJE93" s="888"/>
      <c r="LJF93" s="888"/>
      <c r="LJG93" s="888"/>
      <c r="LJH93" s="888"/>
      <c r="LJI93" s="888"/>
      <c r="LJJ93" s="888"/>
      <c r="LJK93" s="888"/>
      <c r="LJL93" s="888"/>
      <c r="LJM93" s="888"/>
      <c r="LJN93" s="888"/>
      <c r="LJO93" s="888"/>
      <c r="LJP93" s="888"/>
      <c r="LJQ93" s="888"/>
      <c r="LJR93" s="888"/>
      <c r="LJS93" s="888"/>
      <c r="LJT93" s="888"/>
      <c r="LJU93" s="888"/>
      <c r="LJV93" s="888"/>
      <c r="LJW93" s="888"/>
      <c r="LJX93" s="888"/>
      <c r="LJY93" s="888"/>
      <c r="LJZ93" s="888"/>
      <c r="LKA93" s="888"/>
      <c r="LKB93" s="888"/>
      <c r="LKC93" s="888"/>
      <c r="LKD93" s="888"/>
      <c r="LKE93" s="888"/>
      <c r="LKF93" s="888"/>
      <c r="LKG93" s="888"/>
      <c r="LKH93" s="888"/>
      <c r="LKI93" s="888"/>
      <c r="LKJ93" s="888"/>
      <c r="LKK93" s="888"/>
      <c r="LKL93" s="888"/>
      <c r="LKM93" s="888"/>
      <c r="LKN93" s="888"/>
      <c r="LKO93" s="888"/>
      <c r="LKP93" s="888"/>
      <c r="LKQ93" s="888"/>
      <c r="LKR93" s="888"/>
      <c r="LKS93" s="888"/>
      <c r="LKT93" s="888"/>
      <c r="LKU93" s="888"/>
      <c r="LKV93" s="888"/>
      <c r="LKW93" s="888"/>
      <c r="LKX93" s="888"/>
      <c r="LKY93" s="888"/>
      <c r="LKZ93" s="888"/>
      <c r="LLA93" s="888"/>
      <c r="LLB93" s="888"/>
      <c r="LLC93" s="888"/>
      <c r="LLD93" s="888"/>
      <c r="LLE93" s="888"/>
      <c r="LLF93" s="888"/>
      <c r="LLG93" s="888"/>
      <c r="LLH93" s="888"/>
      <c r="LLI93" s="888"/>
      <c r="LLJ93" s="888"/>
      <c r="LLK93" s="888"/>
      <c r="LLL93" s="888"/>
      <c r="LLM93" s="888"/>
      <c r="LLN93" s="888"/>
      <c r="LLO93" s="888"/>
      <c r="LLP93" s="888"/>
      <c r="LLQ93" s="888"/>
      <c r="LLR93" s="888"/>
      <c r="LLS93" s="888"/>
      <c r="LLT93" s="888"/>
      <c r="LLU93" s="888"/>
      <c r="LLV93" s="888"/>
      <c r="LLW93" s="888"/>
      <c r="LLX93" s="888"/>
      <c r="LLY93" s="888"/>
      <c r="LLZ93" s="888"/>
      <c r="LMA93" s="888"/>
      <c r="LMB93" s="888"/>
      <c r="LMC93" s="888"/>
      <c r="LMD93" s="888"/>
      <c r="LME93" s="888"/>
      <c r="LMF93" s="888"/>
      <c r="LMG93" s="888"/>
      <c r="LMH93" s="888"/>
      <c r="LMI93" s="888"/>
      <c r="LMJ93" s="888"/>
      <c r="LMK93" s="888"/>
      <c r="LML93" s="888"/>
      <c r="LMM93" s="888"/>
      <c r="LMN93" s="888"/>
      <c r="LMO93" s="888"/>
      <c r="LMP93" s="888"/>
      <c r="LMQ93" s="888"/>
      <c r="LMR93" s="888"/>
      <c r="LMS93" s="888"/>
      <c r="LMT93" s="888"/>
      <c r="LMU93" s="888"/>
      <c r="LMV93" s="888"/>
      <c r="LMW93" s="888"/>
      <c r="LMX93" s="888"/>
      <c r="LMY93" s="888"/>
      <c r="LMZ93" s="888"/>
      <c r="LNA93" s="888"/>
      <c r="LNB93" s="888"/>
      <c r="LNC93" s="888"/>
      <c r="LND93" s="888"/>
      <c r="LNE93" s="888"/>
      <c r="LNF93" s="888"/>
      <c r="LNG93" s="888"/>
      <c r="LNH93" s="888"/>
      <c r="LNI93" s="888"/>
      <c r="LNJ93" s="888"/>
      <c r="LNK93" s="888"/>
      <c r="LNL93" s="888"/>
      <c r="LNM93" s="888"/>
      <c r="LNN93" s="888"/>
      <c r="LNO93" s="888"/>
      <c r="LNP93" s="888"/>
      <c r="LNQ93" s="888"/>
      <c r="LNR93" s="888"/>
      <c r="LNS93" s="888"/>
      <c r="LNT93" s="888"/>
      <c r="LNU93" s="888"/>
      <c r="LNV93" s="888"/>
      <c r="LNW93" s="888"/>
      <c r="LNX93" s="888"/>
      <c r="LNY93" s="888"/>
      <c r="LNZ93" s="888"/>
      <c r="LOA93" s="888"/>
      <c r="LOB93" s="888"/>
      <c r="LOC93" s="888"/>
      <c r="LOD93" s="888"/>
      <c r="LOE93" s="888"/>
      <c r="LOF93" s="888"/>
      <c r="LOG93" s="888"/>
      <c r="LOH93" s="888"/>
      <c r="LOI93" s="888"/>
      <c r="LOJ93" s="888"/>
      <c r="LOK93" s="888"/>
      <c r="LOL93" s="888"/>
      <c r="LOM93" s="888"/>
      <c r="LON93" s="888"/>
      <c r="LOO93" s="888"/>
      <c r="LOP93" s="888"/>
      <c r="LOQ93" s="888"/>
      <c r="LOR93" s="888"/>
      <c r="LOS93" s="888"/>
      <c r="LOT93" s="888"/>
      <c r="LOU93" s="888"/>
      <c r="LOV93" s="888"/>
      <c r="LOW93" s="888"/>
      <c r="LOX93" s="888"/>
      <c r="LOY93" s="888"/>
      <c r="LOZ93" s="888"/>
      <c r="LPA93" s="888"/>
      <c r="LPB93" s="888"/>
      <c r="LPC93" s="888"/>
      <c r="LPD93" s="888"/>
      <c r="LPE93" s="888"/>
      <c r="LPF93" s="888"/>
      <c r="LPG93" s="888"/>
      <c r="LPH93" s="888"/>
      <c r="LPI93" s="888"/>
      <c r="LPJ93" s="888"/>
      <c r="LPK93" s="888"/>
      <c r="LPL93" s="888"/>
      <c r="LPM93" s="888"/>
      <c r="LPN93" s="888"/>
      <c r="LPO93" s="888"/>
      <c r="LPP93" s="888"/>
      <c r="LPQ93" s="888"/>
      <c r="LPR93" s="888"/>
      <c r="LPS93" s="888"/>
      <c r="LPT93" s="888"/>
      <c r="LPU93" s="888"/>
      <c r="LPV93" s="888"/>
      <c r="LPW93" s="888"/>
      <c r="LPX93" s="888"/>
      <c r="LPY93" s="888"/>
      <c r="LPZ93" s="888"/>
      <c r="LQA93" s="888"/>
      <c r="LQB93" s="888"/>
      <c r="LQC93" s="888"/>
      <c r="LQD93" s="888"/>
      <c r="LQE93" s="888"/>
      <c r="LQF93" s="888"/>
      <c r="LQG93" s="888"/>
      <c r="LQH93" s="888"/>
      <c r="LQI93" s="888"/>
      <c r="LQJ93" s="888"/>
      <c r="LQK93" s="888"/>
      <c r="LQL93" s="888"/>
      <c r="LQM93" s="888"/>
      <c r="LQN93" s="888"/>
      <c r="LQO93" s="888"/>
      <c r="LQP93" s="888"/>
      <c r="LQQ93" s="888"/>
      <c r="LQR93" s="888"/>
      <c r="LQS93" s="888"/>
      <c r="LQT93" s="888"/>
      <c r="LQU93" s="888"/>
      <c r="LQV93" s="888"/>
      <c r="LQW93" s="888"/>
      <c r="LQX93" s="888"/>
      <c r="LQY93" s="888"/>
      <c r="LQZ93" s="888"/>
      <c r="LRA93" s="888"/>
      <c r="LRB93" s="888"/>
      <c r="LRC93" s="888"/>
      <c r="LRD93" s="888"/>
      <c r="LRE93" s="888"/>
      <c r="LRF93" s="888"/>
      <c r="LRG93" s="888"/>
      <c r="LRH93" s="888"/>
      <c r="LRI93" s="888"/>
      <c r="LRJ93" s="888"/>
      <c r="LRK93" s="888"/>
      <c r="LRL93" s="888"/>
      <c r="LRM93" s="888"/>
      <c r="LRN93" s="888"/>
      <c r="LRO93" s="888"/>
      <c r="LRP93" s="888"/>
      <c r="LRQ93" s="888"/>
      <c r="LRR93" s="888"/>
      <c r="LRS93" s="888"/>
      <c r="LRT93" s="888"/>
      <c r="LRU93" s="888"/>
      <c r="LRV93" s="888"/>
      <c r="LRW93" s="888"/>
      <c r="LRX93" s="888"/>
      <c r="LRY93" s="888"/>
      <c r="LRZ93" s="888"/>
      <c r="LSA93" s="888"/>
      <c r="LSB93" s="888"/>
      <c r="LSC93" s="888"/>
      <c r="LSD93" s="888"/>
      <c r="LSE93" s="888"/>
      <c r="LSF93" s="888"/>
      <c r="LSG93" s="888"/>
      <c r="LSH93" s="888"/>
      <c r="LSI93" s="888"/>
      <c r="LSJ93" s="888"/>
      <c r="LSK93" s="888"/>
      <c r="LSL93" s="888"/>
      <c r="LSM93" s="888"/>
      <c r="LSN93" s="888"/>
      <c r="LSO93" s="888"/>
      <c r="LSP93" s="888"/>
      <c r="LSQ93" s="888"/>
      <c r="LSR93" s="888"/>
      <c r="LSS93" s="888"/>
      <c r="LST93" s="888"/>
      <c r="LSU93" s="888"/>
      <c r="LSV93" s="888"/>
      <c r="LSW93" s="888"/>
      <c r="LSX93" s="888"/>
      <c r="LSY93" s="888"/>
      <c r="LSZ93" s="888"/>
      <c r="LTA93" s="888"/>
      <c r="LTB93" s="888"/>
      <c r="LTC93" s="888"/>
      <c r="LTD93" s="888"/>
      <c r="LTE93" s="888"/>
      <c r="LTF93" s="888"/>
      <c r="LTG93" s="888"/>
      <c r="LTH93" s="888"/>
      <c r="LTI93" s="888"/>
      <c r="LTJ93" s="888"/>
      <c r="LTK93" s="888"/>
      <c r="LTL93" s="888"/>
      <c r="LTM93" s="888"/>
      <c r="LTN93" s="888"/>
      <c r="LTO93" s="888"/>
      <c r="LTP93" s="888"/>
      <c r="LTQ93" s="888"/>
      <c r="LTR93" s="888"/>
      <c r="LTS93" s="888"/>
      <c r="LTT93" s="888"/>
      <c r="LTU93" s="888"/>
      <c r="LTV93" s="888"/>
      <c r="LTW93" s="888"/>
      <c r="LTX93" s="888"/>
      <c r="LTY93" s="888"/>
      <c r="LTZ93" s="888"/>
      <c r="LUA93" s="888"/>
      <c r="LUB93" s="888"/>
      <c r="LUC93" s="888"/>
      <c r="LUD93" s="888"/>
      <c r="LUE93" s="888"/>
      <c r="LUF93" s="888"/>
      <c r="LUG93" s="888"/>
      <c r="LUH93" s="888"/>
      <c r="LUI93" s="888"/>
      <c r="LUJ93" s="888"/>
      <c r="LUK93" s="888"/>
      <c r="LUL93" s="888"/>
      <c r="LUM93" s="888"/>
      <c r="LUN93" s="888"/>
      <c r="LUO93" s="888"/>
      <c r="LUP93" s="888"/>
      <c r="LUQ93" s="888"/>
      <c r="LUR93" s="888"/>
      <c r="LUS93" s="888"/>
      <c r="LUT93" s="888"/>
      <c r="LUU93" s="888"/>
      <c r="LUV93" s="888"/>
      <c r="LUW93" s="888"/>
      <c r="LUX93" s="888"/>
      <c r="LUY93" s="888"/>
      <c r="LUZ93" s="888"/>
      <c r="LVA93" s="888"/>
      <c r="LVB93" s="888"/>
      <c r="LVC93" s="888"/>
      <c r="LVD93" s="888"/>
      <c r="LVE93" s="888"/>
      <c r="LVF93" s="888"/>
      <c r="LVG93" s="888"/>
      <c r="LVH93" s="888"/>
      <c r="LVI93" s="888"/>
      <c r="LVJ93" s="888"/>
      <c r="LVK93" s="888"/>
      <c r="LVL93" s="888"/>
      <c r="LVM93" s="888"/>
      <c r="LVN93" s="888"/>
      <c r="LVO93" s="888"/>
      <c r="LVP93" s="888"/>
      <c r="LVQ93" s="888"/>
      <c r="LVR93" s="888"/>
      <c r="LVS93" s="888"/>
      <c r="LVT93" s="888"/>
      <c r="LVU93" s="888"/>
      <c r="LVV93" s="888"/>
      <c r="LVW93" s="888"/>
      <c r="LVX93" s="888"/>
      <c r="LVY93" s="888"/>
      <c r="LVZ93" s="888"/>
      <c r="LWA93" s="888"/>
      <c r="LWB93" s="888"/>
      <c r="LWC93" s="888"/>
      <c r="LWD93" s="888"/>
      <c r="LWE93" s="888"/>
      <c r="LWF93" s="888"/>
      <c r="LWG93" s="888"/>
      <c r="LWH93" s="888"/>
      <c r="LWI93" s="888"/>
      <c r="LWJ93" s="888"/>
      <c r="LWK93" s="888"/>
      <c r="LWL93" s="888"/>
      <c r="LWM93" s="888"/>
      <c r="LWN93" s="888"/>
      <c r="LWO93" s="888"/>
      <c r="LWP93" s="888"/>
      <c r="LWQ93" s="888"/>
      <c r="LWR93" s="888"/>
      <c r="LWS93" s="888"/>
      <c r="LWT93" s="888"/>
      <c r="LWU93" s="888"/>
      <c r="LWV93" s="888"/>
      <c r="LWW93" s="888"/>
      <c r="LWX93" s="888"/>
      <c r="LWY93" s="888"/>
      <c r="LWZ93" s="888"/>
      <c r="LXA93" s="888"/>
      <c r="LXB93" s="888"/>
      <c r="LXC93" s="888"/>
      <c r="LXD93" s="888"/>
      <c r="LXE93" s="888"/>
      <c r="LXF93" s="888"/>
      <c r="LXG93" s="888"/>
      <c r="LXH93" s="888"/>
      <c r="LXI93" s="888"/>
      <c r="LXJ93" s="888"/>
      <c r="LXK93" s="888"/>
      <c r="LXL93" s="888"/>
      <c r="LXM93" s="888"/>
      <c r="LXN93" s="888"/>
      <c r="LXO93" s="888"/>
      <c r="LXP93" s="888"/>
      <c r="LXQ93" s="888"/>
      <c r="LXR93" s="888"/>
      <c r="LXS93" s="888"/>
      <c r="LXT93" s="888"/>
      <c r="LXU93" s="888"/>
      <c r="LXV93" s="888"/>
      <c r="LXW93" s="888"/>
      <c r="LXX93" s="888"/>
      <c r="LXY93" s="888"/>
      <c r="LXZ93" s="888"/>
      <c r="LYA93" s="888"/>
      <c r="LYB93" s="888"/>
      <c r="LYC93" s="888"/>
      <c r="LYD93" s="888"/>
      <c r="LYE93" s="888"/>
      <c r="LYF93" s="888"/>
      <c r="LYG93" s="888"/>
      <c r="LYH93" s="888"/>
      <c r="LYI93" s="888"/>
      <c r="LYJ93" s="888"/>
      <c r="LYK93" s="888"/>
      <c r="LYL93" s="888"/>
      <c r="LYM93" s="888"/>
      <c r="LYN93" s="888"/>
      <c r="LYO93" s="888"/>
      <c r="LYP93" s="888"/>
      <c r="LYQ93" s="888"/>
      <c r="LYR93" s="888"/>
      <c r="LYS93" s="888"/>
      <c r="LYT93" s="888"/>
      <c r="LYU93" s="888"/>
      <c r="LYV93" s="888"/>
      <c r="LYW93" s="888"/>
      <c r="LYX93" s="888"/>
      <c r="LYY93" s="888"/>
      <c r="LYZ93" s="888"/>
      <c r="LZA93" s="888"/>
      <c r="LZB93" s="888"/>
      <c r="LZC93" s="888"/>
      <c r="LZD93" s="888"/>
      <c r="LZE93" s="888"/>
      <c r="LZF93" s="888"/>
      <c r="LZG93" s="888"/>
      <c r="LZH93" s="888"/>
      <c r="LZI93" s="888"/>
      <c r="LZJ93" s="888"/>
      <c r="LZK93" s="888"/>
      <c r="LZL93" s="888"/>
      <c r="LZM93" s="888"/>
      <c r="LZN93" s="888"/>
      <c r="LZO93" s="888"/>
      <c r="LZP93" s="888"/>
      <c r="LZQ93" s="888"/>
      <c r="LZR93" s="888"/>
      <c r="LZS93" s="888"/>
      <c r="LZT93" s="888"/>
      <c r="LZU93" s="888"/>
      <c r="LZV93" s="888"/>
      <c r="LZW93" s="888"/>
      <c r="LZX93" s="888"/>
      <c r="LZY93" s="888"/>
      <c r="LZZ93" s="888"/>
      <c r="MAA93" s="888"/>
      <c r="MAB93" s="888"/>
      <c r="MAC93" s="888"/>
      <c r="MAD93" s="888"/>
      <c r="MAE93" s="888"/>
      <c r="MAF93" s="888"/>
      <c r="MAG93" s="888"/>
      <c r="MAH93" s="888"/>
      <c r="MAI93" s="888"/>
      <c r="MAJ93" s="888"/>
      <c r="MAK93" s="888"/>
      <c r="MAL93" s="888"/>
      <c r="MAM93" s="888"/>
      <c r="MAN93" s="888"/>
      <c r="MAO93" s="888"/>
      <c r="MAP93" s="888"/>
      <c r="MAQ93" s="888"/>
      <c r="MAR93" s="888"/>
      <c r="MAS93" s="888"/>
      <c r="MAT93" s="888"/>
      <c r="MAU93" s="888"/>
      <c r="MAV93" s="888"/>
      <c r="MAW93" s="888"/>
      <c r="MAX93" s="888"/>
      <c r="MAY93" s="888"/>
      <c r="MAZ93" s="888"/>
      <c r="MBA93" s="888"/>
      <c r="MBB93" s="888"/>
      <c r="MBC93" s="888"/>
      <c r="MBD93" s="888"/>
      <c r="MBE93" s="888"/>
      <c r="MBF93" s="888"/>
      <c r="MBG93" s="888"/>
      <c r="MBH93" s="888"/>
      <c r="MBI93" s="888"/>
      <c r="MBJ93" s="888"/>
      <c r="MBK93" s="888"/>
      <c r="MBL93" s="888"/>
      <c r="MBM93" s="888"/>
      <c r="MBN93" s="888"/>
      <c r="MBO93" s="888"/>
      <c r="MBP93" s="888"/>
      <c r="MBQ93" s="888"/>
      <c r="MBR93" s="888"/>
      <c r="MBS93" s="888"/>
      <c r="MBT93" s="888"/>
      <c r="MBU93" s="888"/>
      <c r="MBV93" s="888"/>
      <c r="MBW93" s="888"/>
      <c r="MBX93" s="888"/>
      <c r="MBY93" s="888"/>
      <c r="MBZ93" s="888"/>
      <c r="MCA93" s="888"/>
      <c r="MCB93" s="888"/>
      <c r="MCC93" s="888"/>
      <c r="MCD93" s="888"/>
      <c r="MCE93" s="888"/>
      <c r="MCF93" s="888"/>
      <c r="MCG93" s="888"/>
      <c r="MCH93" s="888"/>
      <c r="MCI93" s="888"/>
      <c r="MCJ93" s="888"/>
      <c r="MCK93" s="888"/>
      <c r="MCL93" s="888"/>
      <c r="MCM93" s="888"/>
      <c r="MCN93" s="888"/>
      <c r="MCO93" s="888"/>
      <c r="MCP93" s="888"/>
      <c r="MCQ93" s="888"/>
      <c r="MCR93" s="888"/>
      <c r="MCS93" s="888"/>
      <c r="MCT93" s="888"/>
      <c r="MCU93" s="888"/>
      <c r="MCV93" s="888"/>
      <c r="MCW93" s="888"/>
      <c r="MCX93" s="888"/>
      <c r="MCY93" s="888"/>
      <c r="MCZ93" s="888"/>
      <c r="MDA93" s="888"/>
      <c r="MDB93" s="888"/>
      <c r="MDC93" s="888"/>
      <c r="MDD93" s="888"/>
      <c r="MDE93" s="888"/>
      <c r="MDF93" s="888"/>
      <c r="MDG93" s="888"/>
      <c r="MDH93" s="888"/>
      <c r="MDI93" s="888"/>
      <c r="MDJ93" s="888"/>
      <c r="MDK93" s="888"/>
      <c r="MDL93" s="888"/>
      <c r="MDM93" s="888"/>
      <c r="MDN93" s="888"/>
      <c r="MDO93" s="888"/>
      <c r="MDP93" s="888"/>
      <c r="MDQ93" s="888"/>
      <c r="MDR93" s="888"/>
      <c r="MDS93" s="888"/>
      <c r="MDT93" s="888"/>
      <c r="MDU93" s="888"/>
      <c r="MDV93" s="888"/>
      <c r="MDW93" s="888"/>
      <c r="MDX93" s="888"/>
      <c r="MDY93" s="888"/>
      <c r="MDZ93" s="888"/>
      <c r="MEA93" s="888"/>
      <c r="MEB93" s="888"/>
      <c r="MEC93" s="888"/>
      <c r="MED93" s="888"/>
      <c r="MEE93" s="888"/>
      <c r="MEF93" s="888"/>
      <c r="MEG93" s="888"/>
      <c r="MEH93" s="888"/>
      <c r="MEI93" s="888"/>
      <c r="MEJ93" s="888"/>
      <c r="MEK93" s="888"/>
      <c r="MEL93" s="888"/>
      <c r="MEM93" s="888"/>
      <c r="MEN93" s="888"/>
      <c r="MEO93" s="888"/>
      <c r="MEP93" s="888"/>
      <c r="MEQ93" s="888"/>
      <c r="MER93" s="888"/>
      <c r="MES93" s="888"/>
      <c r="MET93" s="888"/>
      <c r="MEU93" s="888"/>
      <c r="MEV93" s="888"/>
      <c r="MEW93" s="888"/>
      <c r="MEX93" s="888"/>
      <c r="MEY93" s="888"/>
      <c r="MEZ93" s="888"/>
      <c r="MFA93" s="888"/>
      <c r="MFB93" s="888"/>
      <c r="MFC93" s="888"/>
      <c r="MFD93" s="888"/>
      <c r="MFE93" s="888"/>
      <c r="MFF93" s="888"/>
      <c r="MFG93" s="888"/>
      <c r="MFH93" s="888"/>
      <c r="MFI93" s="888"/>
      <c r="MFJ93" s="888"/>
      <c r="MFK93" s="888"/>
      <c r="MFL93" s="888"/>
      <c r="MFM93" s="888"/>
      <c r="MFN93" s="888"/>
      <c r="MFO93" s="888"/>
      <c r="MFP93" s="888"/>
      <c r="MFQ93" s="888"/>
      <c r="MFR93" s="888"/>
      <c r="MFS93" s="888"/>
      <c r="MFT93" s="888"/>
      <c r="MFU93" s="888"/>
      <c r="MFV93" s="888"/>
      <c r="MFW93" s="888"/>
      <c r="MFX93" s="888"/>
      <c r="MFY93" s="888"/>
      <c r="MFZ93" s="888"/>
      <c r="MGA93" s="888"/>
      <c r="MGB93" s="888"/>
      <c r="MGC93" s="888"/>
      <c r="MGD93" s="888"/>
      <c r="MGE93" s="888"/>
      <c r="MGF93" s="888"/>
      <c r="MGG93" s="888"/>
      <c r="MGH93" s="888"/>
      <c r="MGI93" s="888"/>
      <c r="MGJ93" s="888"/>
      <c r="MGK93" s="888"/>
      <c r="MGL93" s="888"/>
      <c r="MGM93" s="888"/>
      <c r="MGN93" s="888"/>
      <c r="MGO93" s="888"/>
      <c r="MGP93" s="888"/>
      <c r="MGQ93" s="888"/>
      <c r="MGR93" s="888"/>
      <c r="MGS93" s="888"/>
      <c r="MGT93" s="888"/>
      <c r="MGU93" s="888"/>
      <c r="MGV93" s="888"/>
      <c r="MGW93" s="888"/>
      <c r="MGX93" s="888"/>
      <c r="MGY93" s="888"/>
      <c r="MGZ93" s="888"/>
      <c r="MHA93" s="888"/>
      <c r="MHB93" s="888"/>
      <c r="MHC93" s="888"/>
      <c r="MHD93" s="888"/>
      <c r="MHE93" s="888"/>
      <c r="MHF93" s="888"/>
      <c r="MHG93" s="888"/>
      <c r="MHH93" s="888"/>
      <c r="MHI93" s="888"/>
      <c r="MHJ93" s="888"/>
      <c r="MHK93" s="888"/>
      <c r="MHL93" s="888"/>
      <c r="MHM93" s="888"/>
      <c r="MHN93" s="888"/>
      <c r="MHO93" s="888"/>
      <c r="MHP93" s="888"/>
      <c r="MHQ93" s="888"/>
      <c r="MHR93" s="888"/>
      <c r="MHS93" s="888"/>
      <c r="MHT93" s="888"/>
      <c r="MHU93" s="888"/>
      <c r="MHV93" s="888"/>
      <c r="MHW93" s="888"/>
      <c r="MHX93" s="888"/>
      <c r="MHY93" s="888"/>
      <c r="MHZ93" s="888"/>
      <c r="MIA93" s="888"/>
      <c r="MIB93" s="888"/>
      <c r="MIC93" s="888"/>
      <c r="MID93" s="888"/>
      <c r="MIE93" s="888"/>
      <c r="MIF93" s="888"/>
      <c r="MIG93" s="888"/>
      <c r="MIH93" s="888"/>
      <c r="MII93" s="888"/>
      <c r="MIJ93" s="888"/>
      <c r="MIK93" s="888"/>
      <c r="MIL93" s="888"/>
      <c r="MIM93" s="888"/>
      <c r="MIN93" s="888"/>
      <c r="MIO93" s="888"/>
      <c r="MIP93" s="888"/>
      <c r="MIQ93" s="888"/>
      <c r="MIR93" s="888"/>
      <c r="MIS93" s="888"/>
      <c r="MIT93" s="888"/>
      <c r="MIU93" s="888"/>
      <c r="MIV93" s="888"/>
      <c r="MIW93" s="888"/>
      <c r="MIX93" s="888"/>
      <c r="MIY93" s="888"/>
      <c r="MIZ93" s="888"/>
      <c r="MJA93" s="888"/>
      <c r="MJB93" s="888"/>
      <c r="MJC93" s="888"/>
      <c r="MJD93" s="888"/>
      <c r="MJE93" s="888"/>
      <c r="MJF93" s="888"/>
      <c r="MJG93" s="888"/>
      <c r="MJH93" s="888"/>
      <c r="MJI93" s="888"/>
      <c r="MJJ93" s="888"/>
      <c r="MJK93" s="888"/>
      <c r="MJL93" s="888"/>
      <c r="MJM93" s="888"/>
      <c r="MJN93" s="888"/>
      <c r="MJO93" s="888"/>
      <c r="MJP93" s="888"/>
      <c r="MJQ93" s="888"/>
      <c r="MJR93" s="888"/>
      <c r="MJS93" s="888"/>
      <c r="MJT93" s="888"/>
      <c r="MJU93" s="888"/>
      <c r="MJV93" s="888"/>
      <c r="MJW93" s="888"/>
      <c r="MJX93" s="888"/>
      <c r="MJY93" s="888"/>
      <c r="MJZ93" s="888"/>
      <c r="MKA93" s="888"/>
      <c r="MKB93" s="888"/>
      <c r="MKC93" s="888"/>
      <c r="MKD93" s="888"/>
      <c r="MKE93" s="888"/>
      <c r="MKF93" s="888"/>
      <c r="MKG93" s="888"/>
      <c r="MKH93" s="888"/>
      <c r="MKI93" s="888"/>
      <c r="MKJ93" s="888"/>
      <c r="MKK93" s="888"/>
      <c r="MKL93" s="888"/>
      <c r="MKM93" s="888"/>
      <c r="MKN93" s="888"/>
      <c r="MKO93" s="888"/>
      <c r="MKP93" s="888"/>
      <c r="MKQ93" s="888"/>
      <c r="MKR93" s="888"/>
      <c r="MKS93" s="888"/>
      <c r="MKT93" s="888"/>
      <c r="MKU93" s="888"/>
      <c r="MKV93" s="888"/>
      <c r="MKW93" s="888"/>
      <c r="MKX93" s="888"/>
      <c r="MKY93" s="888"/>
      <c r="MKZ93" s="888"/>
      <c r="MLA93" s="888"/>
      <c r="MLB93" s="888"/>
      <c r="MLC93" s="888"/>
      <c r="MLD93" s="888"/>
      <c r="MLE93" s="888"/>
      <c r="MLF93" s="888"/>
      <c r="MLG93" s="888"/>
      <c r="MLH93" s="888"/>
      <c r="MLI93" s="888"/>
      <c r="MLJ93" s="888"/>
      <c r="MLK93" s="888"/>
      <c r="MLL93" s="888"/>
      <c r="MLM93" s="888"/>
      <c r="MLN93" s="888"/>
      <c r="MLO93" s="888"/>
      <c r="MLP93" s="888"/>
      <c r="MLQ93" s="888"/>
      <c r="MLR93" s="888"/>
      <c r="MLS93" s="888"/>
      <c r="MLT93" s="888"/>
      <c r="MLU93" s="888"/>
      <c r="MLV93" s="888"/>
      <c r="MLW93" s="888"/>
      <c r="MLX93" s="888"/>
      <c r="MLY93" s="888"/>
      <c r="MLZ93" s="888"/>
      <c r="MMA93" s="888"/>
      <c r="MMB93" s="888"/>
      <c r="MMC93" s="888"/>
      <c r="MMD93" s="888"/>
      <c r="MME93" s="888"/>
      <c r="MMF93" s="888"/>
      <c r="MMG93" s="888"/>
      <c r="MMH93" s="888"/>
      <c r="MMI93" s="888"/>
      <c r="MMJ93" s="888"/>
      <c r="MMK93" s="888"/>
      <c r="MML93" s="888"/>
      <c r="MMM93" s="888"/>
      <c r="MMN93" s="888"/>
      <c r="MMO93" s="888"/>
      <c r="MMP93" s="888"/>
      <c r="MMQ93" s="888"/>
      <c r="MMR93" s="888"/>
      <c r="MMS93" s="888"/>
      <c r="MMT93" s="888"/>
      <c r="MMU93" s="888"/>
      <c r="MMV93" s="888"/>
      <c r="MMW93" s="888"/>
      <c r="MMX93" s="888"/>
      <c r="MMY93" s="888"/>
      <c r="MMZ93" s="888"/>
      <c r="MNA93" s="888"/>
      <c r="MNB93" s="888"/>
      <c r="MNC93" s="888"/>
      <c r="MND93" s="888"/>
      <c r="MNE93" s="888"/>
      <c r="MNF93" s="888"/>
      <c r="MNG93" s="888"/>
      <c r="MNH93" s="888"/>
      <c r="MNI93" s="888"/>
      <c r="MNJ93" s="888"/>
      <c r="MNK93" s="888"/>
      <c r="MNL93" s="888"/>
      <c r="MNM93" s="888"/>
      <c r="MNN93" s="888"/>
      <c r="MNO93" s="888"/>
      <c r="MNP93" s="888"/>
      <c r="MNQ93" s="888"/>
      <c r="MNR93" s="888"/>
      <c r="MNS93" s="888"/>
      <c r="MNT93" s="888"/>
      <c r="MNU93" s="888"/>
      <c r="MNV93" s="888"/>
      <c r="MNW93" s="888"/>
      <c r="MNX93" s="888"/>
      <c r="MNY93" s="888"/>
      <c r="MNZ93" s="888"/>
      <c r="MOA93" s="888"/>
      <c r="MOB93" s="888"/>
      <c r="MOC93" s="888"/>
      <c r="MOD93" s="888"/>
      <c r="MOE93" s="888"/>
      <c r="MOF93" s="888"/>
      <c r="MOG93" s="888"/>
      <c r="MOH93" s="888"/>
      <c r="MOI93" s="888"/>
      <c r="MOJ93" s="888"/>
      <c r="MOK93" s="888"/>
      <c r="MOL93" s="888"/>
      <c r="MOM93" s="888"/>
      <c r="MON93" s="888"/>
      <c r="MOO93" s="888"/>
      <c r="MOP93" s="888"/>
      <c r="MOQ93" s="888"/>
      <c r="MOR93" s="888"/>
      <c r="MOS93" s="888"/>
      <c r="MOT93" s="888"/>
      <c r="MOU93" s="888"/>
      <c r="MOV93" s="888"/>
      <c r="MOW93" s="888"/>
      <c r="MOX93" s="888"/>
      <c r="MOY93" s="888"/>
      <c r="MOZ93" s="888"/>
      <c r="MPA93" s="888"/>
      <c r="MPB93" s="888"/>
      <c r="MPC93" s="888"/>
      <c r="MPD93" s="888"/>
      <c r="MPE93" s="888"/>
      <c r="MPF93" s="888"/>
      <c r="MPG93" s="888"/>
      <c r="MPH93" s="888"/>
      <c r="MPI93" s="888"/>
      <c r="MPJ93" s="888"/>
      <c r="MPK93" s="888"/>
      <c r="MPL93" s="888"/>
      <c r="MPM93" s="888"/>
      <c r="MPN93" s="888"/>
      <c r="MPO93" s="888"/>
      <c r="MPP93" s="888"/>
      <c r="MPQ93" s="888"/>
      <c r="MPR93" s="888"/>
      <c r="MPS93" s="888"/>
      <c r="MPT93" s="888"/>
      <c r="MPU93" s="888"/>
      <c r="MPV93" s="888"/>
      <c r="MPW93" s="888"/>
      <c r="MPX93" s="888"/>
      <c r="MPY93" s="888"/>
      <c r="MPZ93" s="888"/>
      <c r="MQA93" s="888"/>
      <c r="MQB93" s="888"/>
      <c r="MQC93" s="888"/>
      <c r="MQD93" s="888"/>
      <c r="MQE93" s="888"/>
      <c r="MQF93" s="888"/>
      <c r="MQG93" s="888"/>
      <c r="MQH93" s="888"/>
      <c r="MQI93" s="888"/>
      <c r="MQJ93" s="888"/>
      <c r="MQK93" s="888"/>
      <c r="MQL93" s="888"/>
      <c r="MQM93" s="888"/>
      <c r="MQN93" s="888"/>
      <c r="MQO93" s="888"/>
      <c r="MQP93" s="888"/>
      <c r="MQQ93" s="888"/>
      <c r="MQR93" s="888"/>
      <c r="MQS93" s="888"/>
      <c r="MQT93" s="888"/>
      <c r="MQU93" s="888"/>
      <c r="MQV93" s="888"/>
      <c r="MQW93" s="888"/>
      <c r="MQX93" s="888"/>
      <c r="MQY93" s="888"/>
      <c r="MQZ93" s="888"/>
      <c r="MRA93" s="888"/>
      <c r="MRB93" s="888"/>
      <c r="MRC93" s="888"/>
      <c r="MRD93" s="888"/>
      <c r="MRE93" s="888"/>
      <c r="MRF93" s="888"/>
      <c r="MRG93" s="888"/>
      <c r="MRH93" s="888"/>
      <c r="MRI93" s="888"/>
      <c r="MRJ93" s="888"/>
      <c r="MRK93" s="888"/>
      <c r="MRL93" s="888"/>
      <c r="MRM93" s="888"/>
      <c r="MRN93" s="888"/>
      <c r="MRO93" s="888"/>
      <c r="MRP93" s="888"/>
      <c r="MRQ93" s="888"/>
      <c r="MRR93" s="888"/>
      <c r="MRS93" s="888"/>
      <c r="MRT93" s="888"/>
      <c r="MRU93" s="888"/>
      <c r="MRV93" s="888"/>
      <c r="MRW93" s="888"/>
      <c r="MRX93" s="888"/>
      <c r="MRY93" s="888"/>
      <c r="MRZ93" s="888"/>
      <c r="MSA93" s="888"/>
      <c r="MSB93" s="888"/>
      <c r="MSC93" s="888"/>
      <c r="MSD93" s="888"/>
      <c r="MSE93" s="888"/>
      <c r="MSF93" s="888"/>
      <c r="MSG93" s="888"/>
      <c r="MSH93" s="888"/>
      <c r="MSI93" s="888"/>
      <c r="MSJ93" s="888"/>
      <c r="MSK93" s="888"/>
      <c r="MSL93" s="888"/>
      <c r="MSM93" s="888"/>
      <c r="MSN93" s="888"/>
      <c r="MSO93" s="888"/>
      <c r="MSP93" s="888"/>
      <c r="MSQ93" s="888"/>
      <c r="MSR93" s="888"/>
      <c r="MSS93" s="888"/>
      <c r="MST93" s="888"/>
      <c r="MSU93" s="888"/>
      <c r="MSV93" s="888"/>
      <c r="MSW93" s="888"/>
      <c r="MSX93" s="888"/>
      <c r="MSY93" s="888"/>
      <c r="MSZ93" s="888"/>
      <c r="MTA93" s="888"/>
      <c r="MTB93" s="888"/>
      <c r="MTC93" s="888"/>
      <c r="MTD93" s="888"/>
      <c r="MTE93" s="888"/>
      <c r="MTF93" s="888"/>
      <c r="MTG93" s="888"/>
      <c r="MTH93" s="888"/>
      <c r="MTI93" s="888"/>
      <c r="MTJ93" s="888"/>
      <c r="MTK93" s="888"/>
      <c r="MTL93" s="888"/>
      <c r="MTM93" s="888"/>
      <c r="MTN93" s="888"/>
      <c r="MTO93" s="888"/>
      <c r="MTP93" s="888"/>
      <c r="MTQ93" s="888"/>
      <c r="MTR93" s="888"/>
      <c r="MTS93" s="888"/>
      <c r="MTT93" s="888"/>
      <c r="MTU93" s="888"/>
      <c r="MTV93" s="888"/>
      <c r="MTW93" s="888"/>
      <c r="MTX93" s="888"/>
      <c r="MTY93" s="888"/>
      <c r="MTZ93" s="888"/>
      <c r="MUA93" s="888"/>
      <c r="MUB93" s="888"/>
      <c r="MUC93" s="888"/>
      <c r="MUD93" s="888"/>
      <c r="MUE93" s="888"/>
      <c r="MUF93" s="888"/>
      <c r="MUG93" s="888"/>
      <c r="MUH93" s="888"/>
      <c r="MUI93" s="888"/>
      <c r="MUJ93" s="888"/>
      <c r="MUK93" s="888"/>
      <c r="MUL93" s="888"/>
      <c r="MUM93" s="888"/>
      <c r="MUN93" s="888"/>
      <c r="MUO93" s="888"/>
      <c r="MUP93" s="888"/>
      <c r="MUQ93" s="888"/>
      <c r="MUR93" s="888"/>
      <c r="MUS93" s="888"/>
      <c r="MUT93" s="888"/>
      <c r="MUU93" s="888"/>
      <c r="MUV93" s="888"/>
      <c r="MUW93" s="888"/>
      <c r="MUX93" s="888"/>
      <c r="MUY93" s="888"/>
      <c r="MUZ93" s="888"/>
      <c r="MVA93" s="888"/>
      <c r="MVB93" s="888"/>
      <c r="MVC93" s="888"/>
      <c r="MVD93" s="888"/>
      <c r="MVE93" s="888"/>
      <c r="MVF93" s="888"/>
      <c r="MVG93" s="888"/>
      <c r="MVH93" s="888"/>
      <c r="MVI93" s="888"/>
      <c r="MVJ93" s="888"/>
      <c r="MVK93" s="888"/>
      <c r="MVL93" s="888"/>
      <c r="MVM93" s="888"/>
      <c r="MVN93" s="888"/>
      <c r="MVO93" s="888"/>
      <c r="MVP93" s="888"/>
      <c r="MVQ93" s="888"/>
      <c r="MVR93" s="888"/>
      <c r="MVS93" s="888"/>
      <c r="MVT93" s="888"/>
      <c r="MVU93" s="888"/>
      <c r="MVV93" s="888"/>
      <c r="MVW93" s="888"/>
      <c r="MVX93" s="888"/>
      <c r="MVY93" s="888"/>
      <c r="MVZ93" s="888"/>
      <c r="MWA93" s="888"/>
      <c r="MWB93" s="888"/>
      <c r="MWC93" s="888"/>
      <c r="MWD93" s="888"/>
      <c r="MWE93" s="888"/>
      <c r="MWF93" s="888"/>
      <c r="MWG93" s="888"/>
      <c r="MWH93" s="888"/>
      <c r="MWI93" s="888"/>
      <c r="MWJ93" s="888"/>
      <c r="MWK93" s="888"/>
      <c r="MWL93" s="888"/>
      <c r="MWM93" s="888"/>
      <c r="MWN93" s="888"/>
      <c r="MWO93" s="888"/>
      <c r="MWP93" s="888"/>
      <c r="MWQ93" s="888"/>
      <c r="MWR93" s="888"/>
      <c r="MWS93" s="888"/>
      <c r="MWT93" s="888"/>
      <c r="MWU93" s="888"/>
      <c r="MWV93" s="888"/>
      <c r="MWW93" s="888"/>
      <c r="MWX93" s="888"/>
      <c r="MWY93" s="888"/>
      <c r="MWZ93" s="888"/>
      <c r="MXA93" s="888"/>
      <c r="MXB93" s="888"/>
      <c r="MXC93" s="888"/>
      <c r="MXD93" s="888"/>
      <c r="MXE93" s="888"/>
      <c r="MXF93" s="888"/>
      <c r="MXG93" s="888"/>
      <c r="MXH93" s="888"/>
      <c r="MXI93" s="888"/>
      <c r="MXJ93" s="888"/>
      <c r="MXK93" s="888"/>
      <c r="MXL93" s="888"/>
      <c r="MXM93" s="888"/>
      <c r="MXN93" s="888"/>
      <c r="MXO93" s="888"/>
      <c r="MXP93" s="888"/>
      <c r="MXQ93" s="888"/>
      <c r="MXR93" s="888"/>
      <c r="MXS93" s="888"/>
      <c r="MXT93" s="888"/>
      <c r="MXU93" s="888"/>
      <c r="MXV93" s="888"/>
      <c r="MXW93" s="888"/>
      <c r="MXX93" s="888"/>
      <c r="MXY93" s="888"/>
      <c r="MXZ93" s="888"/>
      <c r="MYA93" s="888"/>
      <c r="MYB93" s="888"/>
      <c r="MYC93" s="888"/>
      <c r="MYD93" s="888"/>
      <c r="MYE93" s="888"/>
      <c r="MYF93" s="888"/>
      <c r="MYG93" s="888"/>
      <c r="MYH93" s="888"/>
      <c r="MYI93" s="888"/>
      <c r="MYJ93" s="888"/>
      <c r="MYK93" s="888"/>
      <c r="MYL93" s="888"/>
      <c r="MYM93" s="888"/>
      <c r="MYN93" s="888"/>
      <c r="MYO93" s="888"/>
      <c r="MYP93" s="888"/>
      <c r="MYQ93" s="888"/>
      <c r="MYR93" s="888"/>
      <c r="MYS93" s="888"/>
      <c r="MYT93" s="888"/>
      <c r="MYU93" s="888"/>
      <c r="MYV93" s="888"/>
      <c r="MYW93" s="888"/>
      <c r="MYX93" s="888"/>
      <c r="MYY93" s="888"/>
      <c r="MYZ93" s="888"/>
      <c r="MZA93" s="888"/>
      <c r="MZB93" s="888"/>
      <c r="MZC93" s="888"/>
      <c r="MZD93" s="888"/>
      <c r="MZE93" s="888"/>
      <c r="MZF93" s="888"/>
      <c r="MZG93" s="888"/>
      <c r="MZH93" s="888"/>
      <c r="MZI93" s="888"/>
      <c r="MZJ93" s="888"/>
      <c r="MZK93" s="888"/>
      <c r="MZL93" s="888"/>
      <c r="MZM93" s="888"/>
      <c r="MZN93" s="888"/>
      <c r="MZO93" s="888"/>
      <c r="MZP93" s="888"/>
      <c r="MZQ93" s="888"/>
      <c r="MZR93" s="888"/>
      <c r="MZS93" s="888"/>
      <c r="MZT93" s="888"/>
      <c r="MZU93" s="888"/>
      <c r="MZV93" s="888"/>
      <c r="MZW93" s="888"/>
      <c r="MZX93" s="888"/>
      <c r="MZY93" s="888"/>
      <c r="MZZ93" s="888"/>
      <c r="NAA93" s="888"/>
      <c r="NAB93" s="888"/>
      <c r="NAC93" s="888"/>
      <c r="NAD93" s="888"/>
      <c r="NAE93" s="888"/>
      <c r="NAF93" s="888"/>
      <c r="NAG93" s="888"/>
      <c r="NAH93" s="888"/>
      <c r="NAI93" s="888"/>
      <c r="NAJ93" s="888"/>
      <c r="NAK93" s="888"/>
      <c r="NAL93" s="888"/>
      <c r="NAM93" s="888"/>
      <c r="NAN93" s="888"/>
      <c r="NAO93" s="888"/>
      <c r="NAP93" s="888"/>
      <c r="NAQ93" s="888"/>
      <c r="NAR93" s="888"/>
      <c r="NAS93" s="888"/>
      <c r="NAT93" s="888"/>
      <c r="NAU93" s="888"/>
      <c r="NAV93" s="888"/>
      <c r="NAW93" s="888"/>
      <c r="NAX93" s="888"/>
      <c r="NAY93" s="888"/>
      <c r="NAZ93" s="888"/>
      <c r="NBA93" s="888"/>
      <c r="NBB93" s="888"/>
      <c r="NBC93" s="888"/>
      <c r="NBD93" s="888"/>
      <c r="NBE93" s="888"/>
      <c r="NBF93" s="888"/>
      <c r="NBG93" s="888"/>
      <c r="NBH93" s="888"/>
      <c r="NBI93" s="888"/>
      <c r="NBJ93" s="888"/>
      <c r="NBK93" s="888"/>
      <c r="NBL93" s="888"/>
      <c r="NBM93" s="888"/>
      <c r="NBN93" s="888"/>
      <c r="NBO93" s="888"/>
      <c r="NBP93" s="888"/>
      <c r="NBQ93" s="888"/>
      <c r="NBR93" s="888"/>
      <c r="NBS93" s="888"/>
      <c r="NBT93" s="888"/>
      <c r="NBU93" s="888"/>
      <c r="NBV93" s="888"/>
      <c r="NBW93" s="888"/>
      <c r="NBX93" s="888"/>
      <c r="NBY93" s="888"/>
      <c r="NBZ93" s="888"/>
      <c r="NCA93" s="888"/>
      <c r="NCB93" s="888"/>
      <c r="NCC93" s="888"/>
      <c r="NCD93" s="888"/>
      <c r="NCE93" s="888"/>
      <c r="NCF93" s="888"/>
      <c r="NCG93" s="888"/>
      <c r="NCH93" s="888"/>
      <c r="NCI93" s="888"/>
      <c r="NCJ93" s="888"/>
      <c r="NCK93" s="888"/>
      <c r="NCL93" s="888"/>
      <c r="NCM93" s="888"/>
      <c r="NCN93" s="888"/>
      <c r="NCO93" s="888"/>
      <c r="NCP93" s="888"/>
      <c r="NCQ93" s="888"/>
      <c r="NCR93" s="888"/>
      <c r="NCS93" s="888"/>
      <c r="NCT93" s="888"/>
      <c r="NCU93" s="888"/>
      <c r="NCV93" s="888"/>
      <c r="NCW93" s="888"/>
      <c r="NCX93" s="888"/>
      <c r="NCY93" s="888"/>
      <c r="NCZ93" s="888"/>
      <c r="NDA93" s="888"/>
      <c r="NDB93" s="888"/>
      <c r="NDC93" s="888"/>
      <c r="NDD93" s="888"/>
      <c r="NDE93" s="888"/>
      <c r="NDF93" s="888"/>
      <c r="NDG93" s="888"/>
      <c r="NDH93" s="888"/>
      <c r="NDI93" s="888"/>
      <c r="NDJ93" s="888"/>
      <c r="NDK93" s="888"/>
      <c r="NDL93" s="888"/>
      <c r="NDM93" s="888"/>
      <c r="NDN93" s="888"/>
      <c r="NDO93" s="888"/>
      <c r="NDP93" s="888"/>
      <c r="NDQ93" s="888"/>
      <c r="NDR93" s="888"/>
      <c r="NDS93" s="888"/>
      <c r="NDT93" s="888"/>
      <c r="NDU93" s="888"/>
      <c r="NDV93" s="888"/>
      <c r="NDW93" s="888"/>
      <c r="NDX93" s="888"/>
      <c r="NDY93" s="888"/>
      <c r="NDZ93" s="888"/>
      <c r="NEA93" s="888"/>
      <c r="NEB93" s="888"/>
      <c r="NEC93" s="888"/>
      <c r="NED93" s="888"/>
      <c r="NEE93" s="888"/>
      <c r="NEF93" s="888"/>
      <c r="NEG93" s="888"/>
      <c r="NEH93" s="888"/>
      <c r="NEI93" s="888"/>
      <c r="NEJ93" s="888"/>
      <c r="NEK93" s="888"/>
      <c r="NEL93" s="888"/>
      <c r="NEM93" s="888"/>
      <c r="NEN93" s="888"/>
      <c r="NEO93" s="888"/>
      <c r="NEP93" s="888"/>
      <c r="NEQ93" s="888"/>
      <c r="NER93" s="888"/>
      <c r="NES93" s="888"/>
      <c r="NET93" s="888"/>
      <c r="NEU93" s="888"/>
      <c r="NEV93" s="888"/>
      <c r="NEW93" s="888"/>
      <c r="NEX93" s="888"/>
      <c r="NEY93" s="888"/>
      <c r="NEZ93" s="888"/>
      <c r="NFA93" s="888"/>
      <c r="NFB93" s="888"/>
      <c r="NFC93" s="888"/>
      <c r="NFD93" s="888"/>
      <c r="NFE93" s="888"/>
      <c r="NFF93" s="888"/>
      <c r="NFG93" s="888"/>
      <c r="NFH93" s="888"/>
      <c r="NFI93" s="888"/>
      <c r="NFJ93" s="888"/>
      <c r="NFK93" s="888"/>
      <c r="NFL93" s="888"/>
      <c r="NFM93" s="888"/>
      <c r="NFN93" s="888"/>
      <c r="NFO93" s="888"/>
      <c r="NFP93" s="888"/>
      <c r="NFQ93" s="888"/>
      <c r="NFR93" s="888"/>
      <c r="NFS93" s="888"/>
      <c r="NFT93" s="888"/>
      <c r="NFU93" s="888"/>
      <c r="NFV93" s="888"/>
      <c r="NFW93" s="888"/>
      <c r="NFX93" s="888"/>
      <c r="NFY93" s="888"/>
      <c r="NFZ93" s="888"/>
      <c r="NGA93" s="888"/>
      <c r="NGB93" s="888"/>
      <c r="NGC93" s="888"/>
      <c r="NGD93" s="888"/>
      <c r="NGE93" s="888"/>
      <c r="NGF93" s="888"/>
      <c r="NGG93" s="888"/>
      <c r="NGH93" s="888"/>
      <c r="NGI93" s="888"/>
      <c r="NGJ93" s="888"/>
      <c r="NGK93" s="888"/>
      <c r="NGL93" s="888"/>
      <c r="NGM93" s="888"/>
      <c r="NGN93" s="888"/>
      <c r="NGO93" s="888"/>
      <c r="NGP93" s="888"/>
      <c r="NGQ93" s="888"/>
      <c r="NGR93" s="888"/>
      <c r="NGS93" s="888"/>
      <c r="NGT93" s="888"/>
      <c r="NGU93" s="888"/>
      <c r="NGV93" s="888"/>
      <c r="NGW93" s="888"/>
      <c r="NGX93" s="888"/>
      <c r="NGY93" s="888"/>
      <c r="NGZ93" s="888"/>
      <c r="NHA93" s="888"/>
      <c r="NHB93" s="888"/>
      <c r="NHC93" s="888"/>
      <c r="NHD93" s="888"/>
      <c r="NHE93" s="888"/>
      <c r="NHF93" s="888"/>
      <c r="NHG93" s="888"/>
      <c r="NHH93" s="888"/>
      <c r="NHI93" s="888"/>
      <c r="NHJ93" s="888"/>
      <c r="NHK93" s="888"/>
      <c r="NHL93" s="888"/>
      <c r="NHM93" s="888"/>
      <c r="NHN93" s="888"/>
      <c r="NHO93" s="888"/>
      <c r="NHP93" s="888"/>
      <c r="NHQ93" s="888"/>
      <c r="NHR93" s="888"/>
      <c r="NHS93" s="888"/>
      <c r="NHT93" s="888"/>
      <c r="NHU93" s="888"/>
      <c r="NHV93" s="888"/>
      <c r="NHW93" s="888"/>
      <c r="NHX93" s="888"/>
      <c r="NHY93" s="888"/>
      <c r="NHZ93" s="888"/>
      <c r="NIA93" s="888"/>
      <c r="NIB93" s="888"/>
      <c r="NIC93" s="888"/>
      <c r="NID93" s="888"/>
      <c r="NIE93" s="888"/>
      <c r="NIF93" s="888"/>
      <c r="NIG93" s="888"/>
      <c r="NIH93" s="888"/>
      <c r="NII93" s="888"/>
      <c r="NIJ93" s="888"/>
      <c r="NIK93" s="888"/>
      <c r="NIL93" s="888"/>
      <c r="NIM93" s="888"/>
      <c r="NIN93" s="888"/>
      <c r="NIO93" s="888"/>
      <c r="NIP93" s="888"/>
      <c r="NIQ93" s="888"/>
      <c r="NIR93" s="888"/>
      <c r="NIS93" s="888"/>
      <c r="NIT93" s="888"/>
      <c r="NIU93" s="888"/>
      <c r="NIV93" s="888"/>
      <c r="NIW93" s="888"/>
      <c r="NIX93" s="888"/>
      <c r="NIY93" s="888"/>
      <c r="NIZ93" s="888"/>
      <c r="NJA93" s="888"/>
      <c r="NJB93" s="888"/>
      <c r="NJC93" s="888"/>
      <c r="NJD93" s="888"/>
      <c r="NJE93" s="888"/>
      <c r="NJF93" s="888"/>
      <c r="NJG93" s="888"/>
      <c r="NJH93" s="888"/>
      <c r="NJI93" s="888"/>
      <c r="NJJ93" s="888"/>
      <c r="NJK93" s="888"/>
      <c r="NJL93" s="888"/>
      <c r="NJM93" s="888"/>
      <c r="NJN93" s="888"/>
      <c r="NJO93" s="888"/>
      <c r="NJP93" s="888"/>
      <c r="NJQ93" s="888"/>
      <c r="NJR93" s="888"/>
      <c r="NJS93" s="888"/>
      <c r="NJT93" s="888"/>
      <c r="NJU93" s="888"/>
      <c r="NJV93" s="888"/>
      <c r="NJW93" s="888"/>
      <c r="NJX93" s="888"/>
      <c r="NJY93" s="888"/>
      <c r="NJZ93" s="888"/>
      <c r="NKA93" s="888"/>
      <c r="NKB93" s="888"/>
      <c r="NKC93" s="888"/>
      <c r="NKD93" s="888"/>
      <c r="NKE93" s="888"/>
      <c r="NKF93" s="888"/>
      <c r="NKG93" s="888"/>
      <c r="NKH93" s="888"/>
      <c r="NKI93" s="888"/>
      <c r="NKJ93" s="888"/>
      <c r="NKK93" s="888"/>
      <c r="NKL93" s="888"/>
      <c r="NKM93" s="888"/>
      <c r="NKN93" s="888"/>
      <c r="NKO93" s="888"/>
      <c r="NKP93" s="888"/>
      <c r="NKQ93" s="888"/>
      <c r="NKR93" s="888"/>
      <c r="NKS93" s="888"/>
      <c r="NKT93" s="888"/>
      <c r="NKU93" s="888"/>
      <c r="NKV93" s="888"/>
      <c r="NKW93" s="888"/>
      <c r="NKX93" s="888"/>
      <c r="NKY93" s="888"/>
      <c r="NKZ93" s="888"/>
      <c r="NLA93" s="888"/>
      <c r="NLB93" s="888"/>
      <c r="NLC93" s="888"/>
      <c r="NLD93" s="888"/>
      <c r="NLE93" s="888"/>
      <c r="NLF93" s="888"/>
      <c r="NLG93" s="888"/>
      <c r="NLH93" s="888"/>
      <c r="NLI93" s="888"/>
      <c r="NLJ93" s="888"/>
      <c r="NLK93" s="888"/>
      <c r="NLL93" s="888"/>
      <c r="NLM93" s="888"/>
      <c r="NLN93" s="888"/>
      <c r="NLO93" s="888"/>
      <c r="NLP93" s="888"/>
      <c r="NLQ93" s="888"/>
      <c r="NLR93" s="888"/>
      <c r="NLS93" s="888"/>
      <c r="NLT93" s="888"/>
      <c r="NLU93" s="888"/>
      <c r="NLV93" s="888"/>
      <c r="NLW93" s="888"/>
      <c r="NLX93" s="888"/>
      <c r="NLY93" s="888"/>
      <c r="NLZ93" s="888"/>
      <c r="NMA93" s="888"/>
      <c r="NMB93" s="888"/>
      <c r="NMC93" s="888"/>
      <c r="NMD93" s="888"/>
      <c r="NME93" s="888"/>
      <c r="NMF93" s="888"/>
      <c r="NMG93" s="888"/>
      <c r="NMH93" s="888"/>
      <c r="NMI93" s="888"/>
      <c r="NMJ93" s="888"/>
      <c r="NMK93" s="888"/>
      <c r="NML93" s="888"/>
      <c r="NMM93" s="888"/>
      <c r="NMN93" s="888"/>
      <c r="NMO93" s="888"/>
      <c r="NMP93" s="888"/>
      <c r="NMQ93" s="888"/>
      <c r="NMR93" s="888"/>
      <c r="NMS93" s="888"/>
      <c r="NMT93" s="888"/>
      <c r="NMU93" s="888"/>
      <c r="NMV93" s="888"/>
      <c r="NMW93" s="888"/>
      <c r="NMX93" s="888"/>
      <c r="NMY93" s="888"/>
      <c r="NMZ93" s="888"/>
      <c r="NNA93" s="888"/>
      <c r="NNB93" s="888"/>
      <c r="NNC93" s="888"/>
      <c r="NND93" s="888"/>
      <c r="NNE93" s="888"/>
      <c r="NNF93" s="888"/>
      <c r="NNG93" s="888"/>
      <c r="NNH93" s="888"/>
      <c r="NNI93" s="888"/>
      <c r="NNJ93" s="888"/>
      <c r="NNK93" s="888"/>
      <c r="NNL93" s="888"/>
      <c r="NNM93" s="888"/>
      <c r="NNN93" s="888"/>
      <c r="NNO93" s="888"/>
      <c r="NNP93" s="888"/>
      <c r="NNQ93" s="888"/>
      <c r="NNR93" s="888"/>
      <c r="NNS93" s="888"/>
      <c r="NNT93" s="888"/>
      <c r="NNU93" s="888"/>
      <c r="NNV93" s="888"/>
      <c r="NNW93" s="888"/>
      <c r="NNX93" s="888"/>
      <c r="NNY93" s="888"/>
      <c r="NNZ93" s="888"/>
      <c r="NOA93" s="888"/>
      <c r="NOB93" s="888"/>
      <c r="NOC93" s="888"/>
      <c r="NOD93" s="888"/>
      <c r="NOE93" s="888"/>
      <c r="NOF93" s="888"/>
      <c r="NOG93" s="888"/>
      <c r="NOH93" s="888"/>
      <c r="NOI93" s="888"/>
      <c r="NOJ93" s="888"/>
      <c r="NOK93" s="888"/>
      <c r="NOL93" s="888"/>
      <c r="NOM93" s="888"/>
      <c r="NON93" s="888"/>
      <c r="NOO93" s="888"/>
      <c r="NOP93" s="888"/>
      <c r="NOQ93" s="888"/>
      <c r="NOR93" s="888"/>
      <c r="NOS93" s="888"/>
      <c r="NOT93" s="888"/>
      <c r="NOU93" s="888"/>
      <c r="NOV93" s="888"/>
      <c r="NOW93" s="888"/>
      <c r="NOX93" s="888"/>
      <c r="NOY93" s="888"/>
      <c r="NOZ93" s="888"/>
      <c r="NPA93" s="888"/>
      <c r="NPB93" s="888"/>
      <c r="NPC93" s="888"/>
      <c r="NPD93" s="888"/>
      <c r="NPE93" s="888"/>
      <c r="NPF93" s="888"/>
      <c r="NPG93" s="888"/>
      <c r="NPH93" s="888"/>
      <c r="NPI93" s="888"/>
      <c r="NPJ93" s="888"/>
      <c r="NPK93" s="888"/>
      <c r="NPL93" s="888"/>
      <c r="NPM93" s="888"/>
      <c r="NPN93" s="888"/>
      <c r="NPO93" s="888"/>
      <c r="NPP93" s="888"/>
      <c r="NPQ93" s="888"/>
      <c r="NPR93" s="888"/>
      <c r="NPS93" s="888"/>
      <c r="NPT93" s="888"/>
      <c r="NPU93" s="888"/>
      <c r="NPV93" s="888"/>
      <c r="NPW93" s="888"/>
      <c r="NPX93" s="888"/>
      <c r="NPY93" s="888"/>
      <c r="NPZ93" s="888"/>
      <c r="NQA93" s="888"/>
      <c r="NQB93" s="888"/>
      <c r="NQC93" s="888"/>
      <c r="NQD93" s="888"/>
      <c r="NQE93" s="888"/>
      <c r="NQF93" s="888"/>
      <c r="NQG93" s="888"/>
      <c r="NQH93" s="888"/>
      <c r="NQI93" s="888"/>
      <c r="NQJ93" s="888"/>
      <c r="NQK93" s="888"/>
      <c r="NQL93" s="888"/>
      <c r="NQM93" s="888"/>
      <c r="NQN93" s="888"/>
      <c r="NQO93" s="888"/>
      <c r="NQP93" s="888"/>
      <c r="NQQ93" s="888"/>
      <c r="NQR93" s="888"/>
      <c r="NQS93" s="888"/>
      <c r="NQT93" s="888"/>
      <c r="NQU93" s="888"/>
      <c r="NQV93" s="888"/>
      <c r="NQW93" s="888"/>
      <c r="NQX93" s="888"/>
      <c r="NQY93" s="888"/>
      <c r="NQZ93" s="888"/>
      <c r="NRA93" s="888"/>
      <c r="NRB93" s="888"/>
      <c r="NRC93" s="888"/>
      <c r="NRD93" s="888"/>
      <c r="NRE93" s="888"/>
      <c r="NRF93" s="888"/>
      <c r="NRG93" s="888"/>
      <c r="NRH93" s="888"/>
      <c r="NRI93" s="888"/>
      <c r="NRJ93" s="888"/>
      <c r="NRK93" s="888"/>
      <c r="NRL93" s="888"/>
      <c r="NRM93" s="888"/>
      <c r="NRN93" s="888"/>
      <c r="NRO93" s="888"/>
      <c r="NRP93" s="888"/>
      <c r="NRQ93" s="888"/>
      <c r="NRR93" s="888"/>
      <c r="NRS93" s="888"/>
      <c r="NRT93" s="888"/>
      <c r="NRU93" s="888"/>
      <c r="NRV93" s="888"/>
      <c r="NRW93" s="888"/>
      <c r="NRX93" s="888"/>
      <c r="NRY93" s="888"/>
      <c r="NRZ93" s="888"/>
      <c r="NSA93" s="888"/>
      <c r="NSB93" s="888"/>
      <c r="NSC93" s="888"/>
      <c r="NSD93" s="888"/>
      <c r="NSE93" s="888"/>
      <c r="NSF93" s="888"/>
      <c r="NSG93" s="888"/>
      <c r="NSH93" s="888"/>
      <c r="NSI93" s="888"/>
      <c r="NSJ93" s="888"/>
      <c r="NSK93" s="888"/>
      <c r="NSL93" s="888"/>
      <c r="NSM93" s="888"/>
      <c r="NSN93" s="888"/>
      <c r="NSO93" s="888"/>
      <c r="NSP93" s="888"/>
      <c r="NSQ93" s="888"/>
      <c r="NSR93" s="888"/>
      <c r="NSS93" s="888"/>
      <c r="NST93" s="888"/>
      <c r="NSU93" s="888"/>
      <c r="NSV93" s="888"/>
      <c r="NSW93" s="888"/>
      <c r="NSX93" s="888"/>
      <c r="NSY93" s="888"/>
      <c r="NSZ93" s="888"/>
      <c r="NTA93" s="888"/>
      <c r="NTB93" s="888"/>
      <c r="NTC93" s="888"/>
      <c r="NTD93" s="888"/>
      <c r="NTE93" s="888"/>
      <c r="NTF93" s="888"/>
      <c r="NTG93" s="888"/>
      <c r="NTH93" s="888"/>
      <c r="NTI93" s="888"/>
      <c r="NTJ93" s="888"/>
      <c r="NTK93" s="888"/>
      <c r="NTL93" s="888"/>
      <c r="NTM93" s="888"/>
      <c r="NTN93" s="888"/>
      <c r="NTO93" s="888"/>
      <c r="NTP93" s="888"/>
      <c r="NTQ93" s="888"/>
      <c r="NTR93" s="888"/>
      <c r="NTS93" s="888"/>
      <c r="NTT93" s="888"/>
      <c r="NTU93" s="888"/>
      <c r="NTV93" s="888"/>
      <c r="NTW93" s="888"/>
      <c r="NTX93" s="888"/>
      <c r="NTY93" s="888"/>
      <c r="NTZ93" s="888"/>
      <c r="NUA93" s="888"/>
      <c r="NUB93" s="888"/>
      <c r="NUC93" s="888"/>
      <c r="NUD93" s="888"/>
      <c r="NUE93" s="888"/>
      <c r="NUF93" s="888"/>
      <c r="NUG93" s="888"/>
      <c r="NUH93" s="888"/>
      <c r="NUI93" s="888"/>
      <c r="NUJ93" s="888"/>
      <c r="NUK93" s="888"/>
      <c r="NUL93" s="888"/>
      <c r="NUM93" s="888"/>
      <c r="NUN93" s="888"/>
      <c r="NUO93" s="888"/>
      <c r="NUP93" s="888"/>
      <c r="NUQ93" s="888"/>
      <c r="NUR93" s="888"/>
      <c r="NUS93" s="888"/>
      <c r="NUT93" s="888"/>
      <c r="NUU93" s="888"/>
      <c r="NUV93" s="888"/>
      <c r="NUW93" s="888"/>
      <c r="NUX93" s="888"/>
      <c r="NUY93" s="888"/>
      <c r="NUZ93" s="888"/>
      <c r="NVA93" s="888"/>
      <c r="NVB93" s="888"/>
      <c r="NVC93" s="888"/>
      <c r="NVD93" s="888"/>
      <c r="NVE93" s="888"/>
      <c r="NVF93" s="888"/>
      <c r="NVG93" s="888"/>
      <c r="NVH93" s="888"/>
      <c r="NVI93" s="888"/>
      <c r="NVJ93" s="888"/>
      <c r="NVK93" s="888"/>
      <c r="NVL93" s="888"/>
      <c r="NVM93" s="888"/>
      <c r="NVN93" s="888"/>
      <c r="NVO93" s="888"/>
      <c r="NVP93" s="888"/>
      <c r="NVQ93" s="888"/>
      <c r="NVR93" s="888"/>
      <c r="NVS93" s="888"/>
      <c r="NVT93" s="888"/>
      <c r="NVU93" s="888"/>
      <c r="NVV93" s="888"/>
      <c r="NVW93" s="888"/>
      <c r="NVX93" s="888"/>
      <c r="NVY93" s="888"/>
      <c r="NVZ93" s="888"/>
      <c r="NWA93" s="888"/>
      <c r="NWB93" s="888"/>
      <c r="NWC93" s="888"/>
      <c r="NWD93" s="888"/>
      <c r="NWE93" s="888"/>
      <c r="NWF93" s="888"/>
      <c r="NWG93" s="888"/>
      <c r="NWH93" s="888"/>
      <c r="NWI93" s="888"/>
      <c r="NWJ93" s="888"/>
      <c r="NWK93" s="888"/>
      <c r="NWL93" s="888"/>
      <c r="NWM93" s="888"/>
      <c r="NWN93" s="888"/>
      <c r="NWO93" s="888"/>
      <c r="NWP93" s="888"/>
      <c r="NWQ93" s="888"/>
      <c r="NWR93" s="888"/>
      <c r="NWS93" s="888"/>
      <c r="NWT93" s="888"/>
      <c r="NWU93" s="888"/>
      <c r="NWV93" s="888"/>
      <c r="NWW93" s="888"/>
      <c r="NWX93" s="888"/>
      <c r="NWY93" s="888"/>
      <c r="NWZ93" s="888"/>
      <c r="NXA93" s="888"/>
      <c r="NXB93" s="888"/>
      <c r="NXC93" s="888"/>
      <c r="NXD93" s="888"/>
      <c r="NXE93" s="888"/>
      <c r="NXF93" s="888"/>
      <c r="NXG93" s="888"/>
      <c r="NXH93" s="888"/>
      <c r="NXI93" s="888"/>
      <c r="NXJ93" s="888"/>
      <c r="NXK93" s="888"/>
      <c r="NXL93" s="888"/>
      <c r="NXM93" s="888"/>
      <c r="NXN93" s="888"/>
      <c r="NXO93" s="888"/>
      <c r="NXP93" s="888"/>
      <c r="NXQ93" s="888"/>
      <c r="NXR93" s="888"/>
      <c r="NXS93" s="888"/>
      <c r="NXT93" s="888"/>
      <c r="NXU93" s="888"/>
      <c r="NXV93" s="888"/>
      <c r="NXW93" s="888"/>
      <c r="NXX93" s="888"/>
      <c r="NXY93" s="888"/>
      <c r="NXZ93" s="888"/>
      <c r="NYA93" s="888"/>
      <c r="NYB93" s="888"/>
      <c r="NYC93" s="888"/>
      <c r="NYD93" s="888"/>
      <c r="NYE93" s="888"/>
      <c r="NYF93" s="888"/>
      <c r="NYG93" s="888"/>
      <c r="NYH93" s="888"/>
      <c r="NYI93" s="888"/>
      <c r="NYJ93" s="888"/>
      <c r="NYK93" s="888"/>
      <c r="NYL93" s="888"/>
      <c r="NYM93" s="888"/>
      <c r="NYN93" s="888"/>
      <c r="NYO93" s="888"/>
      <c r="NYP93" s="888"/>
      <c r="NYQ93" s="888"/>
      <c r="NYR93" s="888"/>
      <c r="NYS93" s="888"/>
      <c r="NYT93" s="888"/>
      <c r="NYU93" s="888"/>
      <c r="NYV93" s="888"/>
      <c r="NYW93" s="888"/>
      <c r="NYX93" s="888"/>
      <c r="NYY93" s="888"/>
      <c r="NYZ93" s="888"/>
      <c r="NZA93" s="888"/>
      <c r="NZB93" s="888"/>
      <c r="NZC93" s="888"/>
      <c r="NZD93" s="888"/>
      <c r="NZE93" s="888"/>
      <c r="NZF93" s="888"/>
      <c r="NZG93" s="888"/>
      <c r="NZH93" s="888"/>
      <c r="NZI93" s="888"/>
      <c r="NZJ93" s="888"/>
      <c r="NZK93" s="888"/>
      <c r="NZL93" s="888"/>
      <c r="NZM93" s="888"/>
      <c r="NZN93" s="888"/>
      <c r="NZO93" s="888"/>
      <c r="NZP93" s="888"/>
      <c r="NZQ93" s="888"/>
      <c r="NZR93" s="888"/>
      <c r="NZS93" s="888"/>
      <c r="NZT93" s="888"/>
      <c r="NZU93" s="888"/>
      <c r="NZV93" s="888"/>
      <c r="NZW93" s="888"/>
      <c r="NZX93" s="888"/>
      <c r="NZY93" s="888"/>
      <c r="NZZ93" s="888"/>
      <c r="OAA93" s="888"/>
      <c r="OAB93" s="888"/>
      <c r="OAC93" s="888"/>
      <c r="OAD93" s="888"/>
      <c r="OAE93" s="888"/>
      <c r="OAF93" s="888"/>
      <c r="OAG93" s="888"/>
      <c r="OAH93" s="888"/>
      <c r="OAI93" s="888"/>
      <c r="OAJ93" s="888"/>
      <c r="OAK93" s="888"/>
      <c r="OAL93" s="888"/>
      <c r="OAM93" s="888"/>
      <c r="OAN93" s="888"/>
      <c r="OAO93" s="888"/>
      <c r="OAP93" s="888"/>
      <c r="OAQ93" s="888"/>
      <c r="OAR93" s="888"/>
      <c r="OAS93" s="888"/>
      <c r="OAT93" s="888"/>
      <c r="OAU93" s="888"/>
      <c r="OAV93" s="888"/>
      <c r="OAW93" s="888"/>
      <c r="OAX93" s="888"/>
      <c r="OAY93" s="888"/>
      <c r="OAZ93" s="888"/>
      <c r="OBA93" s="888"/>
      <c r="OBB93" s="888"/>
      <c r="OBC93" s="888"/>
      <c r="OBD93" s="888"/>
      <c r="OBE93" s="888"/>
      <c r="OBF93" s="888"/>
      <c r="OBG93" s="888"/>
      <c r="OBH93" s="888"/>
      <c r="OBI93" s="888"/>
      <c r="OBJ93" s="888"/>
      <c r="OBK93" s="888"/>
      <c r="OBL93" s="888"/>
      <c r="OBM93" s="888"/>
      <c r="OBN93" s="888"/>
      <c r="OBO93" s="888"/>
      <c r="OBP93" s="888"/>
      <c r="OBQ93" s="888"/>
      <c r="OBR93" s="888"/>
      <c r="OBS93" s="888"/>
      <c r="OBT93" s="888"/>
      <c r="OBU93" s="888"/>
      <c r="OBV93" s="888"/>
      <c r="OBW93" s="888"/>
      <c r="OBX93" s="888"/>
      <c r="OBY93" s="888"/>
      <c r="OBZ93" s="888"/>
      <c r="OCA93" s="888"/>
      <c r="OCB93" s="888"/>
      <c r="OCC93" s="888"/>
      <c r="OCD93" s="888"/>
      <c r="OCE93" s="888"/>
      <c r="OCF93" s="888"/>
      <c r="OCG93" s="888"/>
      <c r="OCH93" s="888"/>
      <c r="OCI93" s="888"/>
      <c r="OCJ93" s="888"/>
      <c r="OCK93" s="888"/>
      <c r="OCL93" s="888"/>
      <c r="OCM93" s="888"/>
      <c r="OCN93" s="888"/>
      <c r="OCO93" s="888"/>
      <c r="OCP93" s="888"/>
      <c r="OCQ93" s="888"/>
      <c r="OCR93" s="888"/>
      <c r="OCS93" s="888"/>
      <c r="OCT93" s="888"/>
      <c r="OCU93" s="888"/>
      <c r="OCV93" s="888"/>
      <c r="OCW93" s="888"/>
      <c r="OCX93" s="888"/>
      <c r="OCY93" s="888"/>
      <c r="OCZ93" s="888"/>
      <c r="ODA93" s="888"/>
      <c r="ODB93" s="888"/>
      <c r="ODC93" s="888"/>
      <c r="ODD93" s="888"/>
      <c r="ODE93" s="888"/>
      <c r="ODF93" s="888"/>
      <c r="ODG93" s="888"/>
      <c r="ODH93" s="888"/>
      <c r="ODI93" s="888"/>
      <c r="ODJ93" s="888"/>
      <c r="ODK93" s="888"/>
      <c r="ODL93" s="888"/>
      <c r="ODM93" s="888"/>
      <c r="ODN93" s="888"/>
      <c r="ODO93" s="888"/>
      <c r="ODP93" s="888"/>
      <c r="ODQ93" s="888"/>
      <c r="ODR93" s="888"/>
      <c r="ODS93" s="888"/>
      <c r="ODT93" s="888"/>
      <c r="ODU93" s="888"/>
      <c r="ODV93" s="888"/>
      <c r="ODW93" s="888"/>
      <c r="ODX93" s="888"/>
      <c r="ODY93" s="888"/>
      <c r="ODZ93" s="888"/>
      <c r="OEA93" s="888"/>
      <c r="OEB93" s="888"/>
      <c r="OEC93" s="888"/>
      <c r="OED93" s="888"/>
      <c r="OEE93" s="888"/>
      <c r="OEF93" s="888"/>
      <c r="OEG93" s="888"/>
      <c r="OEH93" s="888"/>
      <c r="OEI93" s="888"/>
      <c r="OEJ93" s="888"/>
      <c r="OEK93" s="888"/>
      <c r="OEL93" s="888"/>
      <c r="OEM93" s="888"/>
      <c r="OEN93" s="888"/>
      <c r="OEO93" s="888"/>
      <c r="OEP93" s="888"/>
      <c r="OEQ93" s="888"/>
      <c r="OER93" s="888"/>
      <c r="OES93" s="888"/>
      <c r="OET93" s="888"/>
      <c r="OEU93" s="888"/>
      <c r="OEV93" s="888"/>
      <c r="OEW93" s="888"/>
      <c r="OEX93" s="888"/>
      <c r="OEY93" s="888"/>
      <c r="OEZ93" s="888"/>
      <c r="OFA93" s="888"/>
      <c r="OFB93" s="888"/>
      <c r="OFC93" s="888"/>
      <c r="OFD93" s="888"/>
      <c r="OFE93" s="888"/>
      <c r="OFF93" s="888"/>
      <c r="OFG93" s="888"/>
      <c r="OFH93" s="888"/>
      <c r="OFI93" s="888"/>
      <c r="OFJ93" s="888"/>
      <c r="OFK93" s="888"/>
      <c r="OFL93" s="888"/>
      <c r="OFM93" s="888"/>
      <c r="OFN93" s="888"/>
      <c r="OFO93" s="888"/>
      <c r="OFP93" s="888"/>
      <c r="OFQ93" s="888"/>
      <c r="OFR93" s="888"/>
      <c r="OFS93" s="888"/>
      <c r="OFT93" s="888"/>
      <c r="OFU93" s="888"/>
      <c r="OFV93" s="888"/>
      <c r="OFW93" s="888"/>
      <c r="OFX93" s="888"/>
      <c r="OFY93" s="888"/>
      <c r="OFZ93" s="888"/>
      <c r="OGA93" s="888"/>
      <c r="OGB93" s="888"/>
      <c r="OGC93" s="888"/>
      <c r="OGD93" s="888"/>
      <c r="OGE93" s="888"/>
      <c r="OGF93" s="888"/>
      <c r="OGG93" s="888"/>
      <c r="OGH93" s="888"/>
      <c r="OGI93" s="888"/>
      <c r="OGJ93" s="888"/>
      <c r="OGK93" s="888"/>
      <c r="OGL93" s="888"/>
      <c r="OGM93" s="888"/>
      <c r="OGN93" s="888"/>
      <c r="OGO93" s="888"/>
      <c r="OGP93" s="888"/>
      <c r="OGQ93" s="888"/>
      <c r="OGR93" s="888"/>
      <c r="OGS93" s="888"/>
      <c r="OGT93" s="888"/>
      <c r="OGU93" s="888"/>
      <c r="OGV93" s="888"/>
      <c r="OGW93" s="888"/>
      <c r="OGX93" s="888"/>
      <c r="OGY93" s="888"/>
      <c r="OGZ93" s="888"/>
      <c r="OHA93" s="888"/>
      <c r="OHB93" s="888"/>
      <c r="OHC93" s="888"/>
      <c r="OHD93" s="888"/>
      <c r="OHE93" s="888"/>
      <c r="OHF93" s="888"/>
      <c r="OHG93" s="888"/>
      <c r="OHH93" s="888"/>
      <c r="OHI93" s="888"/>
      <c r="OHJ93" s="888"/>
      <c r="OHK93" s="888"/>
      <c r="OHL93" s="888"/>
      <c r="OHM93" s="888"/>
      <c r="OHN93" s="888"/>
      <c r="OHO93" s="888"/>
      <c r="OHP93" s="888"/>
      <c r="OHQ93" s="888"/>
      <c r="OHR93" s="888"/>
      <c r="OHS93" s="888"/>
      <c r="OHT93" s="888"/>
      <c r="OHU93" s="888"/>
      <c r="OHV93" s="888"/>
      <c r="OHW93" s="888"/>
      <c r="OHX93" s="888"/>
      <c r="OHY93" s="888"/>
      <c r="OHZ93" s="888"/>
      <c r="OIA93" s="888"/>
      <c r="OIB93" s="888"/>
      <c r="OIC93" s="888"/>
      <c r="OID93" s="888"/>
      <c r="OIE93" s="888"/>
      <c r="OIF93" s="888"/>
      <c r="OIG93" s="888"/>
      <c r="OIH93" s="888"/>
      <c r="OII93" s="888"/>
      <c r="OIJ93" s="888"/>
      <c r="OIK93" s="888"/>
      <c r="OIL93" s="888"/>
      <c r="OIM93" s="888"/>
      <c r="OIN93" s="888"/>
      <c r="OIO93" s="888"/>
      <c r="OIP93" s="888"/>
      <c r="OIQ93" s="888"/>
      <c r="OIR93" s="888"/>
      <c r="OIS93" s="888"/>
      <c r="OIT93" s="888"/>
      <c r="OIU93" s="888"/>
      <c r="OIV93" s="888"/>
      <c r="OIW93" s="888"/>
      <c r="OIX93" s="888"/>
      <c r="OIY93" s="888"/>
      <c r="OIZ93" s="888"/>
      <c r="OJA93" s="888"/>
      <c r="OJB93" s="888"/>
      <c r="OJC93" s="888"/>
      <c r="OJD93" s="888"/>
      <c r="OJE93" s="888"/>
      <c r="OJF93" s="888"/>
      <c r="OJG93" s="888"/>
      <c r="OJH93" s="888"/>
      <c r="OJI93" s="888"/>
      <c r="OJJ93" s="888"/>
      <c r="OJK93" s="888"/>
      <c r="OJL93" s="888"/>
      <c r="OJM93" s="888"/>
      <c r="OJN93" s="888"/>
      <c r="OJO93" s="888"/>
      <c r="OJP93" s="888"/>
      <c r="OJQ93" s="888"/>
      <c r="OJR93" s="888"/>
      <c r="OJS93" s="888"/>
      <c r="OJT93" s="888"/>
      <c r="OJU93" s="888"/>
      <c r="OJV93" s="888"/>
      <c r="OJW93" s="888"/>
      <c r="OJX93" s="888"/>
      <c r="OJY93" s="888"/>
      <c r="OJZ93" s="888"/>
      <c r="OKA93" s="888"/>
      <c r="OKB93" s="888"/>
      <c r="OKC93" s="888"/>
      <c r="OKD93" s="888"/>
      <c r="OKE93" s="888"/>
      <c r="OKF93" s="888"/>
      <c r="OKG93" s="888"/>
      <c r="OKH93" s="888"/>
      <c r="OKI93" s="888"/>
      <c r="OKJ93" s="888"/>
      <c r="OKK93" s="888"/>
      <c r="OKL93" s="888"/>
      <c r="OKM93" s="888"/>
      <c r="OKN93" s="888"/>
      <c r="OKO93" s="888"/>
      <c r="OKP93" s="888"/>
      <c r="OKQ93" s="888"/>
      <c r="OKR93" s="888"/>
      <c r="OKS93" s="888"/>
      <c r="OKT93" s="888"/>
      <c r="OKU93" s="888"/>
      <c r="OKV93" s="888"/>
      <c r="OKW93" s="888"/>
      <c r="OKX93" s="888"/>
      <c r="OKY93" s="888"/>
      <c r="OKZ93" s="888"/>
      <c r="OLA93" s="888"/>
      <c r="OLB93" s="888"/>
      <c r="OLC93" s="888"/>
      <c r="OLD93" s="888"/>
      <c r="OLE93" s="888"/>
      <c r="OLF93" s="888"/>
      <c r="OLG93" s="888"/>
      <c r="OLH93" s="888"/>
      <c r="OLI93" s="888"/>
      <c r="OLJ93" s="888"/>
      <c r="OLK93" s="888"/>
      <c r="OLL93" s="888"/>
      <c r="OLM93" s="888"/>
      <c r="OLN93" s="888"/>
      <c r="OLO93" s="888"/>
      <c r="OLP93" s="888"/>
      <c r="OLQ93" s="888"/>
      <c r="OLR93" s="888"/>
      <c r="OLS93" s="888"/>
      <c r="OLT93" s="888"/>
      <c r="OLU93" s="888"/>
      <c r="OLV93" s="888"/>
      <c r="OLW93" s="888"/>
      <c r="OLX93" s="888"/>
      <c r="OLY93" s="888"/>
      <c r="OLZ93" s="888"/>
      <c r="OMA93" s="888"/>
      <c r="OMB93" s="888"/>
      <c r="OMC93" s="888"/>
      <c r="OMD93" s="888"/>
      <c r="OME93" s="888"/>
      <c r="OMF93" s="888"/>
      <c r="OMG93" s="888"/>
      <c r="OMH93" s="888"/>
      <c r="OMI93" s="888"/>
      <c r="OMJ93" s="888"/>
      <c r="OMK93" s="888"/>
      <c r="OML93" s="888"/>
      <c r="OMM93" s="888"/>
      <c r="OMN93" s="888"/>
      <c r="OMO93" s="888"/>
      <c r="OMP93" s="888"/>
      <c r="OMQ93" s="888"/>
      <c r="OMR93" s="888"/>
      <c r="OMS93" s="888"/>
      <c r="OMT93" s="888"/>
      <c r="OMU93" s="888"/>
      <c r="OMV93" s="888"/>
      <c r="OMW93" s="888"/>
      <c r="OMX93" s="888"/>
      <c r="OMY93" s="888"/>
      <c r="OMZ93" s="888"/>
      <c r="ONA93" s="888"/>
      <c r="ONB93" s="888"/>
      <c r="ONC93" s="888"/>
      <c r="OND93" s="888"/>
      <c r="ONE93" s="888"/>
      <c r="ONF93" s="888"/>
      <c r="ONG93" s="888"/>
      <c r="ONH93" s="888"/>
      <c r="ONI93" s="888"/>
      <c r="ONJ93" s="888"/>
      <c r="ONK93" s="888"/>
      <c r="ONL93" s="888"/>
      <c r="ONM93" s="888"/>
      <c r="ONN93" s="888"/>
      <c r="ONO93" s="888"/>
      <c r="ONP93" s="888"/>
      <c r="ONQ93" s="888"/>
      <c r="ONR93" s="888"/>
      <c r="ONS93" s="888"/>
      <c r="ONT93" s="888"/>
      <c r="ONU93" s="888"/>
      <c r="ONV93" s="888"/>
      <c r="ONW93" s="888"/>
      <c r="ONX93" s="888"/>
      <c r="ONY93" s="888"/>
      <c r="ONZ93" s="888"/>
      <c r="OOA93" s="888"/>
      <c r="OOB93" s="888"/>
      <c r="OOC93" s="888"/>
      <c r="OOD93" s="888"/>
      <c r="OOE93" s="888"/>
      <c r="OOF93" s="888"/>
      <c r="OOG93" s="888"/>
      <c r="OOH93" s="888"/>
      <c r="OOI93" s="888"/>
      <c r="OOJ93" s="888"/>
      <c r="OOK93" s="888"/>
      <c r="OOL93" s="888"/>
      <c r="OOM93" s="888"/>
      <c r="OON93" s="888"/>
      <c r="OOO93" s="888"/>
      <c r="OOP93" s="888"/>
      <c r="OOQ93" s="888"/>
      <c r="OOR93" s="888"/>
      <c r="OOS93" s="888"/>
      <c r="OOT93" s="888"/>
      <c r="OOU93" s="888"/>
      <c r="OOV93" s="888"/>
      <c r="OOW93" s="888"/>
      <c r="OOX93" s="888"/>
      <c r="OOY93" s="888"/>
      <c r="OOZ93" s="888"/>
      <c r="OPA93" s="888"/>
      <c r="OPB93" s="888"/>
      <c r="OPC93" s="888"/>
      <c r="OPD93" s="888"/>
      <c r="OPE93" s="888"/>
      <c r="OPF93" s="888"/>
      <c r="OPG93" s="888"/>
      <c r="OPH93" s="888"/>
      <c r="OPI93" s="888"/>
      <c r="OPJ93" s="888"/>
      <c r="OPK93" s="888"/>
      <c r="OPL93" s="888"/>
      <c r="OPM93" s="888"/>
      <c r="OPN93" s="888"/>
      <c r="OPO93" s="888"/>
      <c r="OPP93" s="888"/>
      <c r="OPQ93" s="888"/>
      <c r="OPR93" s="888"/>
      <c r="OPS93" s="888"/>
      <c r="OPT93" s="888"/>
      <c r="OPU93" s="888"/>
      <c r="OPV93" s="888"/>
      <c r="OPW93" s="888"/>
      <c r="OPX93" s="888"/>
      <c r="OPY93" s="888"/>
      <c r="OPZ93" s="888"/>
      <c r="OQA93" s="888"/>
      <c r="OQB93" s="888"/>
      <c r="OQC93" s="888"/>
      <c r="OQD93" s="888"/>
      <c r="OQE93" s="888"/>
      <c r="OQF93" s="888"/>
      <c r="OQG93" s="888"/>
      <c r="OQH93" s="888"/>
      <c r="OQI93" s="888"/>
      <c r="OQJ93" s="888"/>
      <c r="OQK93" s="888"/>
      <c r="OQL93" s="888"/>
      <c r="OQM93" s="888"/>
      <c r="OQN93" s="888"/>
      <c r="OQO93" s="888"/>
      <c r="OQP93" s="888"/>
      <c r="OQQ93" s="888"/>
      <c r="OQR93" s="888"/>
      <c r="OQS93" s="888"/>
      <c r="OQT93" s="888"/>
      <c r="OQU93" s="888"/>
      <c r="OQV93" s="888"/>
      <c r="OQW93" s="888"/>
      <c r="OQX93" s="888"/>
      <c r="OQY93" s="888"/>
      <c r="OQZ93" s="888"/>
      <c r="ORA93" s="888"/>
      <c r="ORB93" s="888"/>
      <c r="ORC93" s="888"/>
      <c r="ORD93" s="888"/>
      <c r="ORE93" s="888"/>
      <c r="ORF93" s="888"/>
      <c r="ORG93" s="888"/>
      <c r="ORH93" s="888"/>
      <c r="ORI93" s="888"/>
      <c r="ORJ93" s="888"/>
      <c r="ORK93" s="888"/>
      <c r="ORL93" s="888"/>
      <c r="ORM93" s="888"/>
      <c r="ORN93" s="888"/>
      <c r="ORO93" s="888"/>
      <c r="ORP93" s="888"/>
      <c r="ORQ93" s="888"/>
      <c r="ORR93" s="888"/>
      <c r="ORS93" s="888"/>
      <c r="ORT93" s="888"/>
      <c r="ORU93" s="888"/>
      <c r="ORV93" s="888"/>
      <c r="ORW93" s="888"/>
      <c r="ORX93" s="888"/>
      <c r="ORY93" s="888"/>
      <c r="ORZ93" s="888"/>
      <c r="OSA93" s="888"/>
      <c r="OSB93" s="888"/>
      <c r="OSC93" s="888"/>
      <c r="OSD93" s="888"/>
      <c r="OSE93" s="888"/>
      <c r="OSF93" s="888"/>
      <c r="OSG93" s="888"/>
      <c r="OSH93" s="888"/>
      <c r="OSI93" s="888"/>
      <c r="OSJ93" s="888"/>
      <c r="OSK93" s="888"/>
      <c r="OSL93" s="888"/>
      <c r="OSM93" s="888"/>
      <c r="OSN93" s="888"/>
      <c r="OSO93" s="888"/>
      <c r="OSP93" s="888"/>
      <c r="OSQ93" s="888"/>
      <c r="OSR93" s="888"/>
      <c r="OSS93" s="888"/>
      <c r="OST93" s="888"/>
      <c r="OSU93" s="888"/>
      <c r="OSV93" s="888"/>
      <c r="OSW93" s="888"/>
      <c r="OSX93" s="888"/>
      <c r="OSY93" s="888"/>
      <c r="OSZ93" s="888"/>
      <c r="OTA93" s="888"/>
      <c r="OTB93" s="888"/>
      <c r="OTC93" s="888"/>
      <c r="OTD93" s="888"/>
      <c r="OTE93" s="888"/>
      <c r="OTF93" s="888"/>
      <c r="OTG93" s="888"/>
      <c r="OTH93" s="888"/>
      <c r="OTI93" s="888"/>
      <c r="OTJ93" s="888"/>
      <c r="OTK93" s="888"/>
      <c r="OTL93" s="888"/>
      <c r="OTM93" s="888"/>
      <c r="OTN93" s="888"/>
      <c r="OTO93" s="888"/>
      <c r="OTP93" s="888"/>
      <c r="OTQ93" s="888"/>
      <c r="OTR93" s="888"/>
      <c r="OTS93" s="888"/>
      <c r="OTT93" s="888"/>
      <c r="OTU93" s="888"/>
      <c r="OTV93" s="888"/>
      <c r="OTW93" s="888"/>
      <c r="OTX93" s="888"/>
      <c r="OTY93" s="888"/>
      <c r="OTZ93" s="888"/>
      <c r="OUA93" s="888"/>
      <c r="OUB93" s="888"/>
      <c r="OUC93" s="888"/>
      <c r="OUD93" s="888"/>
      <c r="OUE93" s="888"/>
      <c r="OUF93" s="888"/>
      <c r="OUG93" s="888"/>
      <c r="OUH93" s="888"/>
      <c r="OUI93" s="888"/>
      <c r="OUJ93" s="888"/>
      <c r="OUK93" s="888"/>
      <c r="OUL93" s="888"/>
      <c r="OUM93" s="888"/>
      <c r="OUN93" s="888"/>
      <c r="OUO93" s="888"/>
      <c r="OUP93" s="888"/>
      <c r="OUQ93" s="888"/>
      <c r="OUR93" s="888"/>
      <c r="OUS93" s="888"/>
      <c r="OUT93" s="888"/>
      <c r="OUU93" s="888"/>
      <c r="OUV93" s="888"/>
      <c r="OUW93" s="888"/>
      <c r="OUX93" s="888"/>
      <c r="OUY93" s="888"/>
      <c r="OUZ93" s="888"/>
      <c r="OVA93" s="888"/>
      <c r="OVB93" s="888"/>
      <c r="OVC93" s="888"/>
      <c r="OVD93" s="888"/>
      <c r="OVE93" s="888"/>
      <c r="OVF93" s="888"/>
      <c r="OVG93" s="888"/>
      <c r="OVH93" s="888"/>
      <c r="OVI93" s="888"/>
      <c r="OVJ93" s="888"/>
      <c r="OVK93" s="888"/>
      <c r="OVL93" s="888"/>
      <c r="OVM93" s="888"/>
      <c r="OVN93" s="888"/>
      <c r="OVO93" s="888"/>
      <c r="OVP93" s="888"/>
      <c r="OVQ93" s="888"/>
      <c r="OVR93" s="888"/>
      <c r="OVS93" s="888"/>
      <c r="OVT93" s="888"/>
      <c r="OVU93" s="888"/>
      <c r="OVV93" s="888"/>
      <c r="OVW93" s="888"/>
      <c r="OVX93" s="888"/>
      <c r="OVY93" s="888"/>
      <c r="OVZ93" s="888"/>
      <c r="OWA93" s="888"/>
      <c r="OWB93" s="888"/>
      <c r="OWC93" s="888"/>
      <c r="OWD93" s="888"/>
      <c r="OWE93" s="888"/>
      <c r="OWF93" s="888"/>
      <c r="OWG93" s="888"/>
      <c r="OWH93" s="888"/>
      <c r="OWI93" s="888"/>
      <c r="OWJ93" s="888"/>
      <c r="OWK93" s="888"/>
      <c r="OWL93" s="888"/>
      <c r="OWM93" s="888"/>
      <c r="OWN93" s="888"/>
      <c r="OWO93" s="888"/>
      <c r="OWP93" s="888"/>
      <c r="OWQ93" s="888"/>
      <c r="OWR93" s="888"/>
      <c r="OWS93" s="888"/>
      <c r="OWT93" s="888"/>
      <c r="OWU93" s="888"/>
      <c r="OWV93" s="888"/>
      <c r="OWW93" s="888"/>
      <c r="OWX93" s="888"/>
      <c r="OWY93" s="888"/>
      <c r="OWZ93" s="888"/>
      <c r="OXA93" s="888"/>
      <c r="OXB93" s="888"/>
      <c r="OXC93" s="888"/>
      <c r="OXD93" s="888"/>
      <c r="OXE93" s="888"/>
      <c r="OXF93" s="888"/>
      <c r="OXG93" s="888"/>
      <c r="OXH93" s="888"/>
      <c r="OXI93" s="888"/>
      <c r="OXJ93" s="888"/>
      <c r="OXK93" s="888"/>
      <c r="OXL93" s="888"/>
      <c r="OXM93" s="888"/>
      <c r="OXN93" s="888"/>
      <c r="OXO93" s="888"/>
      <c r="OXP93" s="888"/>
      <c r="OXQ93" s="888"/>
      <c r="OXR93" s="888"/>
      <c r="OXS93" s="888"/>
      <c r="OXT93" s="888"/>
      <c r="OXU93" s="888"/>
      <c r="OXV93" s="888"/>
      <c r="OXW93" s="888"/>
      <c r="OXX93" s="888"/>
      <c r="OXY93" s="888"/>
      <c r="OXZ93" s="888"/>
      <c r="OYA93" s="888"/>
      <c r="OYB93" s="888"/>
      <c r="OYC93" s="888"/>
      <c r="OYD93" s="888"/>
      <c r="OYE93" s="888"/>
      <c r="OYF93" s="888"/>
      <c r="OYG93" s="888"/>
      <c r="OYH93" s="888"/>
      <c r="OYI93" s="888"/>
      <c r="OYJ93" s="888"/>
      <c r="OYK93" s="888"/>
      <c r="OYL93" s="888"/>
      <c r="OYM93" s="888"/>
      <c r="OYN93" s="888"/>
      <c r="OYO93" s="888"/>
      <c r="OYP93" s="888"/>
      <c r="OYQ93" s="888"/>
      <c r="OYR93" s="888"/>
      <c r="OYS93" s="888"/>
      <c r="OYT93" s="888"/>
      <c r="OYU93" s="888"/>
      <c r="OYV93" s="888"/>
      <c r="OYW93" s="888"/>
      <c r="OYX93" s="888"/>
      <c r="OYY93" s="888"/>
      <c r="OYZ93" s="888"/>
      <c r="OZA93" s="888"/>
      <c r="OZB93" s="888"/>
      <c r="OZC93" s="888"/>
      <c r="OZD93" s="888"/>
      <c r="OZE93" s="888"/>
      <c r="OZF93" s="888"/>
      <c r="OZG93" s="888"/>
      <c r="OZH93" s="888"/>
      <c r="OZI93" s="888"/>
      <c r="OZJ93" s="888"/>
      <c r="OZK93" s="888"/>
      <c r="OZL93" s="888"/>
      <c r="OZM93" s="888"/>
      <c r="OZN93" s="888"/>
      <c r="OZO93" s="888"/>
      <c r="OZP93" s="888"/>
      <c r="OZQ93" s="888"/>
      <c r="OZR93" s="888"/>
      <c r="OZS93" s="888"/>
      <c r="OZT93" s="888"/>
      <c r="OZU93" s="888"/>
      <c r="OZV93" s="888"/>
      <c r="OZW93" s="888"/>
      <c r="OZX93" s="888"/>
      <c r="OZY93" s="888"/>
      <c r="OZZ93" s="888"/>
      <c r="PAA93" s="888"/>
      <c r="PAB93" s="888"/>
      <c r="PAC93" s="888"/>
      <c r="PAD93" s="888"/>
      <c r="PAE93" s="888"/>
      <c r="PAF93" s="888"/>
      <c r="PAG93" s="888"/>
      <c r="PAH93" s="888"/>
      <c r="PAI93" s="888"/>
      <c r="PAJ93" s="888"/>
      <c r="PAK93" s="888"/>
      <c r="PAL93" s="888"/>
      <c r="PAM93" s="888"/>
      <c r="PAN93" s="888"/>
      <c r="PAO93" s="888"/>
      <c r="PAP93" s="888"/>
      <c r="PAQ93" s="888"/>
      <c r="PAR93" s="888"/>
      <c r="PAS93" s="888"/>
      <c r="PAT93" s="888"/>
      <c r="PAU93" s="888"/>
      <c r="PAV93" s="888"/>
      <c r="PAW93" s="888"/>
      <c r="PAX93" s="888"/>
      <c r="PAY93" s="888"/>
      <c r="PAZ93" s="888"/>
      <c r="PBA93" s="888"/>
      <c r="PBB93" s="888"/>
      <c r="PBC93" s="888"/>
      <c r="PBD93" s="888"/>
      <c r="PBE93" s="888"/>
      <c r="PBF93" s="888"/>
      <c r="PBG93" s="888"/>
      <c r="PBH93" s="888"/>
      <c r="PBI93" s="888"/>
      <c r="PBJ93" s="888"/>
      <c r="PBK93" s="888"/>
      <c r="PBL93" s="888"/>
      <c r="PBM93" s="888"/>
      <c r="PBN93" s="888"/>
      <c r="PBO93" s="888"/>
      <c r="PBP93" s="888"/>
      <c r="PBQ93" s="888"/>
      <c r="PBR93" s="888"/>
      <c r="PBS93" s="888"/>
      <c r="PBT93" s="888"/>
      <c r="PBU93" s="888"/>
      <c r="PBV93" s="888"/>
      <c r="PBW93" s="888"/>
      <c r="PBX93" s="888"/>
      <c r="PBY93" s="888"/>
      <c r="PBZ93" s="888"/>
      <c r="PCA93" s="888"/>
      <c r="PCB93" s="888"/>
      <c r="PCC93" s="888"/>
      <c r="PCD93" s="888"/>
      <c r="PCE93" s="888"/>
      <c r="PCF93" s="888"/>
      <c r="PCG93" s="888"/>
      <c r="PCH93" s="888"/>
      <c r="PCI93" s="888"/>
      <c r="PCJ93" s="888"/>
      <c r="PCK93" s="888"/>
      <c r="PCL93" s="888"/>
      <c r="PCM93" s="888"/>
      <c r="PCN93" s="888"/>
      <c r="PCO93" s="888"/>
      <c r="PCP93" s="888"/>
      <c r="PCQ93" s="888"/>
      <c r="PCR93" s="888"/>
      <c r="PCS93" s="888"/>
      <c r="PCT93" s="888"/>
      <c r="PCU93" s="888"/>
      <c r="PCV93" s="888"/>
      <c r="PCW93" s="888"/>
      <c r="PCX93" s="888"/>
      <c r="PCY93" s="888"/>
      <c r="PCZ93" s="888"/>
      <c r="PDA93" s="888"/>
      <c r="PDB93" s="888"/>
      <c r="PDC93" s="888"/>
      <c r="PDD93" s="888"/>
      <c r="PDE93" s="888"/>
      <c r="PDF93" s="888"/>
      <c r="PDG93" s="888"/>
      <c r="PDH93" s="888"/>
      <c r="PDI93" s="888"/>
      <c r="PDJ93" s="888"/>
      <c r="PDK93" s="888"/>
      <c r="PDL93" s="888"/>
      <c r="PDM93" s="888"/>
      <c r="PDN93" s="888"/>
      <c r="PDO93" s="888"/>
      <c r="PDP93" s="888"/>
      <c r="PDQ93" s="888"/>
      <c r="PDR93" s="888"/>
      <c r="PDS93" s="888"/>
      <c r="PDT93" s="888"/>
      <c r="PDU93" s="888"/>
      <c r="PDV93" s="888"/>
      <c r="PDW93" s="888"/>
      <c r="PDX93" s="888"/>
      <c r="PDY93" s="888"/>
      <c r="PDZ93" s="888"/>
      <c r="PEA93" s="888"/>
      <c r="PEB93" s="888"/>
      <c r="PEC93" s="888"/>
      <c r="PED93" s="888"/>
      <c r="PEE93" s="888"/>
      <c r="PEF93" s="888"/>
      <c r="PEG93" s="888"/>
      <c r="PEH93" s="888"/>
      <c r="PEI93" s="888"/>
      <c r="PEJ93" s="888"/>
      <c r="PEK93" s="888"/>
      <c r="PEL93" s="888"/>
      <c r="PEM93" s="888"/>
      <c r="PEN93" s="888"/>
      <c r="PEO93" s="888"/>
      <c r="PEP93" s="888"/>
      <c r="PEQ93" s="888"/>
      <c r="PER93" s="888"/>
      <c r="PES93" s="888"/>
      <c r="PET93" s="888"/>
      <c r="PEU93" s="888"/>
      <c r="PEV93" s="888"/>
      <c r="PEW93" s="888"/>
      <c r="PEX93" s="888"/>
      <c r="PEY93" s="888"/>
      <c r="PEZ93" s="888"/>
      <c r="PFA93" s="888"/>
      <c r="PFB93" s="888"/>
      <c r="PFC93" s="888"/>
      <c r="PFD93" s="888"/>
      <c r="PFE93" s="888"/>
      <c r="PFF93" s="888"/>
      <c r="PFG93" s="888"/>
      <c r="PFH93" s="888"/>
      <c r="PFI93" s="888"/>
      <c r="PFJ93" s="888"/>
      <c r="PFK93" s="888"/>
      <c r="PFL93" s="888"/>
      <c r="PFM93" s="888"/>
      <c r="PFN93" s="888"/>
      <c r="PFO93" s="888"/>
      <c r="PFP93" s="888"/>
      <c r="PFQ93" s="888"/>
      <c r="PFR93" s="888"/>
      <c r="PFS93" s="888"/>
      <c r="PFT93" s="888"/>
      <c r="PFU93" s="888"/>
      <c r="PFV93" s="888"/>
      <c r="PFW93" s="888"/>
      <c r="PFX93" s="888"/>
      <c r="PFY93" s="888"/>
      <c r="PFZ93" s="888"/>
      <c r="PGA93" s="888"/>
      <c r="PGB93" s="888"/>
      <c r="PGC93" s="888"/>
      <c r="PGD93" s="888"/>
      <c r="PGE93" s="888"/>
      <c r="PGF93" s="888"/>
      <c r="PGG93" s="888"/>
      <c r="PGH93" s="888"/>
      <c r="PGI93" s="888"/>
      <c r="PGJ93" s="888"/>
      <c r="PGK93" s="888"/>
      <c r="PGL93" s="888"/>
      <c r="PGM93" s="888"/>
      <c r="PGN93" s="888"/>
      <c r="PGO93" s="888"/>
      <c r="PGP93" s="888"/>
      <c r="PGQ93" s="888"/>
      <c r="PGR93" s="888"/>
      <c r="PGS93" s="888"/>
      <c r="PGT93" s="888"/>
      <c r="PGU93" s="888"/>
      <c r="PGV93" s="888"/>
      <c r="PGW93" s="888"/>
      <c r="PGX93" s="888"/>
      <c r="PGY93" s="888"/>
      <c r="PGZ93" s="888"/>
      <c r="PHA93" s="888"/>
      <c r="PHB93" s="888"/>
      <c r="PHC93" s="888"/>
      <c r="PHD93" s="888"/>
      <c r="PHE93" s="888"/>
      <c r="PHF93" s="888"/>
      <c r="PHG93" s="888"/>
      <c r="PHH93" s="888"/>
      <c r="PHI93" s="888"/>
      <c r="PHJ93" s="888"/>
      <c r="PHK93" s="888"/>
      <c r="PHL93" s="888"/>
      <c r="PHM93" s="888"/>
      <c r="PHN93" s="888"/>
      <c r="PHO93" s="888"/>
      <c r="PHP93" s="888"/>
      <c r="PHQ93" s="888"/>
      <c r="PHR93" s="888"/>
      <c r="PHS93" s="888"/>
      <c r="PHT93" s="888"/>
      <c r="PHU93" s="888"/>
      <c r="PHV93" s="888"/>
      <c r="PHW93" s="888"/>
      <c r="PHX93" s="888"/>
      <c r="PHY93" s="888"/>
      <c r="PHZ93" s="888"/>
      <c r="PIA93" s="888"/>
      <c r="PIB93" s="888"/>
      <c r="PIC93" s="888"/>
      <c r="PID93" s="888"/>
      <c r="PIE93" s="888"/>
      <c r="PIF93" s="888"/>
      <c r="PIG93" s="888"/>
      <c r="PIH93" s="888"/>
      <c r="PII93" s="888"/>
      <c r="PIJ93" s="888"/>
      <c r="PIK93" s="888"/>
      <c r="PIL93" s="888"/>
      <c r="PIM93" s="888"/>
      <c r="PIN93" s="888"/>
      <c r="PIO93" s="888"/>
      <c r="PIP93" s="888"/>
      <c r="PIQ93" s="888"/>
      <c r="PIR93" s="888"/>
      <c r="PIS93" s="888"/>
      <c r="PIT93" s="888"/>
      <c r="PIU93" s="888"/>
      <c r="PIV93" s="888"/>
      <c r="PIW93" s="888"/>
      <c r="PIX93" s="888"/>
      <c r="PIY93" s="888"/>
      <c r="PIZ93" s="888"/>
      <c r="PJA93" s="888"/>
      <c r="PJB93" s="888"/>
      <c r="PJC93" s="888"/>
      <c r="PJD93" s="888"/>
      <c r="PJE93" s="888"/>
      <c r="PJF93" s="888"/>
      <c r="PJG93" s="888"/>
      <c r="PJH93" s="888"/>
      <c r="PJI93" s="888"/>
      <c r="PJJ93" s="888"/>
      <c r="PJK93" s="888"/>
      <c r="PJL93" s="888"/>
      <c r="PJM93" s="888"/>
      <c r="PJN93" s="888"/>
      <c r="PJO93" s="888"/>
      <c r="PJP93" s="888"/>
      <c r="PJQ93" s="888"/>
      <c r="PJR93" s="888"/>
      <c r="PJS93" s="888"/>
      <c r="PJT93" s="888"/>
      <c r="PJU93" s="888"/>
      <c r="PJV93" s="888"/>
      <c r="PJW93" s="888"/>
      <c r="PJX93" s="888"/>
      <c r="PJY93" s="888"/>
      <c r="PJZ93" s="888"/>
      <c r="PKA93" s="888"/>
      <c r="PKB93" s="888"/>
      <c r="PKC93" s="888"/>
      <c r="PKD93" s="888"/>
      <c r="PKE93" s="888"/>
      <c r="PKF93" s="888"/>
      <c r="PKG93" s="888"/>
      <c r="PKH93" s="888"/>
      <c r="PKI93" s="888"/>
      <c r="PKJ93" s="888"/>
      <c r="PKK93" s="888"/>
      <c r="PKL93" s="888"/>
      <c r="PKM93" s="888"/>
      <c r="PKN93" s="888"/>
      <c r="PKO93" s="888"/>
      <c r="PKP93" s="888"/>
      <c r="PKQ93" s="888"/>
      <c r="PKR93" s="888"/>
      <c r="PKS93" s="888"/>
      <c r="PKT93" s="888"/>
      <c r="PKU93" s="888"/>
      <c r="PKV93" s="888"/>
      <c r="PKW93" s="888"/>
      <c r="PKX93" s="888"/>
      <c r="PKY93" s="888"/>
      <c r="PKZ93" s="888"/>
      <c r="PLA93" s="888"/>
      <c r="PLB93" s="888"/>
      <c r="PLC93" s="888"/>
      <c r="PLD93" s="888"/>
      <c r="PLE93" s="888"/>
      <c r="PLF93" s="888"/>
      <c r="PLG93" s="888"/>
      <c r="PLH93" s="888"/>
      <c r="PLI93" s="888"/>
      <c r="PLJ93" s="888"/>
      <c r="PLK93" s="888"/>
      <c r="PLL93" s="888"/>
      <c r="PLM93" s="888"/>
      <c r="PLN93" s="888"/>
      <c r="PLO93" s="888"/>
      <c r="PLP93" s="888"/>
      <c r="PLQ93" s="888"/>
      <c r="PLR93" s="888"/>
      <c r="PLS93" s="888"/>
      <c r="PLT93" s="888"/>
      <c r="PLU93" s="888"/>
      <c r="PLV93" s="888"/>
      <c r="PLW93" s="888"/>
      <c r="PLX93" s="888"/>
      <c r="PLY93" s="888"/>
      <c r="PLZ93" s="888"/>
      <c r="PMA93" s="888"/>
      <c r="PMB93" s="888"/>
      <c r="PMC93" s="888"/>
      <c r="PMD93" s="888"/>
      <c r="PME93" s="888"/>
      <c r="PMF93" s="888"/>
      <c r="PMG93" s="888"/>
      <c r="PMH93" s="888"/>
      <c r="PMI93" s="888"/>
      <c r="PMJ93" s="888"/>
      <c r="PMK93" s="888"/>
      <c r="PML93" s="888"/>
      <c r="PMM93" s="888"/>
      <c r="PMN93" s="888"/>
      <c r="PMO93" s="888"/>
      <c r="PMP93" s="888"/>
      <c r="PMQ93" s="888"/>
      <c r="PMR93" s="888"/>
      <c r="PMS93" s="888"/>
      <c r="PMT93" s="888"/>
      <c r="PMU93" s="888"/>
      <c r="PMV93" s="888"/>
      <c r="PMW93" s="888"/>
      <c r="PMX93" s="888"/>
      <c r="PMY93" s="888"/>
      <c r="PMZ93" s="888"/>
      <c r="PNA93" s="888"/>
      <c r="PNB93" s="888"/>
      <c r="PNC93" s="888"/>
      <c r="PND93" s="888"/>
      <c r="PNE93" s="888"/>
      <c r="PNF93" s="888"/>
      <c r="PNG93" s="888"/>
      <c r="PNH93" s="888"/>
      <c r="PNI93" s="888"/>
      <c r="PNJ93" s="888"/>
      <c r="PNK93" s="888"/>
      <c r="PNL93" s="888"/>
      <c r="PNM93" s="888"/>
      <c r="PNN93" s="888"/>
      <c r="PNO93" s="888"/>
      <c r="PNP93" s="888"/>
      <c r="PNQ93" s="888"/>
      <c r="PNR93" s="888"/>
      <c r="PNS93" s="888"/>
      <c r="PNT93" s="888"/>
      <c r="PNU93" s="888"/>
      <c r="PNV93" s="888"/>
      <c r="PNW93" s="888"/>
      <c r="PNX93" s="888"/>
      <c r="PNY93" s="888"/>
      <c r="PNZ93" s="888"/>
      <c r="POA93" s="888"/>
      <c r="POB93" s="888"/>
      <c r="POC93" s="888"/>
      <c r="POD93" s="888"/>
      <c r="POE93" s="888"/>
      <c r="POF93" s="888"/>
      <c r="POG93" s="888"/>
      <c r="POH93" s="888"/>
      <c r="POI93" s="888"/>
      <c r="POJ93" s="888"/>
      <c r="POK93" s="888"/>
      <c r="POL93" s="888"/>
      <c r="POM93" s="888"/>
      <c r="PON93" s="888"/>
      <c r="POO93" s="888"/>
      <c r="POP93" s="888"/>
      <c r="POQ93" s="888"/>
      <c r="POR93" s="888"/>
      <c r="POS93" s="888"/>
      <c r="POT93" s="888"/>
      <c r="POU93" s="888"/>
      <c r="POV93" s="888"/>
      <c r="POW93" s="888"/>
      <c r="POX93" s="888"/>
      <c r="POY93" s="888"/>
      <c r="POZ93" s="888"/>
      <c r="PPA93" s="888"/>
      <c r="PPB93" s="888"/>
      <c r="PPC93" s="888"/>
      <c r="PPD93" s="888"/>
      <c r="PPE93" s="888"/>
      <c r="PPF93" s="888"/>
      <c r="PPG93" s="888"/>
      <c r="PPH93" s="888"/>
      <c r="PPI93" s="888"/>
      <c r="PPJ93" s="888"/>
      <c r="PPK93" s="888"/>
      <c r="PPL93" s="888"/>
      <c r="PPM93" s="888"/>
      <c r="PPN93" s="888"/>
      <c r="PPO93" s="888"/>
      <c r="PPP93" s="888"/>
      <c r="PPQ93" s="888"/>
      <c r="PPR93" s="888"/>
      <c r="PPS93" s="888"/>
      <c r="PPT93" s="888"/>
      <c r="PPU93" s="888"/>
      <c r="PPV93" s="888"/>
      <c r="PPW93" s="888"/>
      <c r="PPX93" s="888"/>
      <c r="PPY93" s="888"/>
      <c r="PPZ93" s="888"/>
      <c r="PQA93" s="888"/>
      <c r="PQB93" s="888"/>
      <c r="PQC93" s="888"/>
      <c r="PQD93" s="888"/>
      <c r="PQE93" s="888"/>
      <c r="PQF93" s="888"/>
      <c r="PQG93" s="888"/>
      <c r="PQH93" s="888"/>
      <c r="PQI93" s="888"/>
      <c r="PQJ93" s="888"/>
      <c r="PQK93" s="888"/>
      <c r="PQL93" s="888"/>
      <c r="PQM93" s="888"/>
      <c r="PQN93" s="888"/>
      <c r="PQO93" s="888"/>
      <c r="PQP93" s="888"/>
      <c r="PQQ93" s="888"/>
      <c r="PQR93" s="888"/>
      <c r="PQS93" s="888"/>
      <c r="PQT93" s="888"/>
      <c r="PQU93" s="888"/>
      <c r="PQV93" s="888"/>
      <c r="PQW93" s="888"/>
      <c r="PQX93" s="888"/>
      <c r="PQY93" s="888"/>
      <c r="PQZ93" s="888"/>
      <c r="PRA93" s="888"/>
      <c r="PRB93" s="888"/>
      <c r="PRC93" s="888"/>
      <c r="PRD93" s="888"/>
      <c r="PRE93" s="888"/>
      <c r="PRF93" s="888"/>
      <c r="PRG93" s="888"/>
      <c r="PRH93" s="888"/>
      <c r="PRI93" s="888"/>
      <c r="PRJ93" s="888"/>
      <c r="PRK93" s="888"/>
      <c r="PRL93" s="888"/>
      <c r="PRM93" s="888"/>
      <c r="PRN93" s="888"/>
      <c r="PRO93" s="888"/>
      <c r="PRP93" s="888"/>
      <c r="PRQ93" s="888"/>
      <c r="PRR93" s="888"/>
      <c r="PRS93" s="888"/>
      <c r="PRT93" s="888"/>
      <c r="PRU93" s="888"/>
      <c r="PRV93" s="888"/>
      <c r="PRW93" s="888"/>
      <c r="PRX93" s="888"/>
      <c r="PRY93" s="888"/>
      <c r="PRZ93" s="888"/>
      <c r="PSA93" s="888"/>
      <c r="PSB93" s="888"/>
      <c r="PSC93" s="888"/>
      <c r="PSD93" s="888"/>
      <c r="PSE93" s="888"/>
      <c r="PSF93" s="888"/>
      <c r="PSG93" s="888"/>
      <c r="PSH93" s="888"/>
      <c r="PSI93" s="888"/>
      <c r="PSJ93" s="888"/>
      <c r="PSK93" s="888"/>
      <c r="PSL93" s="888"/>
      <c r="PSM93" s="888"/>
      <c r="PSN93" s="888"/>
      <c r="PSO93" s="888"/>
      <c r="PSP93" s="888"/>
      <c r="PSQ93" s="888"/>
      <c r="PSR93" s="888"/>
      <c r="PSS93" s="888"/>
      <c r="PST93" s="888"/>
      <c r="PSU93" s="888"/>
      <c r="PSV93" s="888"/>
      <c r="PSW93" s="888"/>
      <c r="PSX93" s="888"/>
      <c r="PSY93" s="888"/>
      <c r="PSZ93" s="888"/>
      <c r="PTA93" s="888"/>
      <c r="PTB93" s="888"/>
      <c r="PTC93" s="888"/>
      <c r="PTD93" s="888"/>
      <c r="PTE93" s="888"/>
      <c r="PTF93" s="888"/>
      <c r="PTG93" s="888"/>
      <c r="PTH93" s="888"/>
      <c r="PTI93" s="888"/>
      <c r="PTJ93" s="888"/>
      <c r="PTK93" s="888"/>
      <c r="PTL93" s="888"/>
      <c r="PTM93" s="888"/>
      <c r="PTN93" s="888"/>
      <c r="PTO93" s="888"/>
      <c r="PTP93" s="888"/>
      <c r="PTQ93" s="888"/>
      <c r="PTR93" s="888"/>
      <c r="PTS93" s="888"/>
      <c r="PTT93" s="888"/>
      <c r="PTU93" s="888"/>
      <c r="PTV93" s="888"/>
      <c r="PTW93" s="888"/>
      <c r="PTX93" s="888"/>
      <c r="PTY93" s="888"/>
      <c r="PTZ93" s="888"/>
      <c r="PUA93" s="888"/>
      <c r="PUB93" s="888"/>
      <c r="PUC93" s="888"/>
      <c r="PUD93" s="888"/>
      <c r="PUE93" s="888"/>
      <c r="PUF93" s="888"/>
      <c r="PUG93" s="888"/>
      <c r="PUH93" s="888"/>
      <c r="PUI93" s="888"/>
      <c r="PUJ93" s="888"/>
      <c r="PUK93" s="888"/>
      <c r="PUL93" s="888"/>
      <c r="PUM93" s="888"/>
      <c r="PUN93" s="888"/>
      <c r="PUO93" s="888"/>
      <c r="PUP93" s="888"/>
      <c r="PUQ93" s="888"/>
      <c r="PUR93" s="888"/>
      <c r="PUS93" s="888"/>
      <c r="PUT93" s="888"/>
      <c r="PUU93" s="888"/>
      <c r="PUV93" s="888"/>
      <c r="PUW93" s="888"/>
      <c r="PUX93" s="888"/>
      <c r="PUY93" s="888"/>
      <c r="PUZ93" s="888"/>
      <c r="PVA93" s="888"/>
      <c r="PVB93" s="888"/>
      <c r="PVC93" s="888"/>
      <c r="PVD93" s="888"/>
      <c r="PVE93" s="888"/>
      <c r="PVF93" s="888"/>
      <c r="PVG93" s="888"/>
      <c r="PVH93" s="888"/>
      <c r="PVI93" s="888"/>
      <c r="PVJ93" s="888"/>
      <c r="PVK93" s="888"/>
      <c r="PVL93" s="888"/>
      <c r="PVM93" s="888"/>
      <c r="PVN93" s="888"/>
      <c r="PVO93" s="888"/>
      <c r="PVP93" s="888"/>
      <c r="PVQ93" s="888"/>
      <c r="PVR93" s="888"/>
      <c r="PVS93" s="888"/>
      <c r="PVT93" s="888"/>
      <c r="PVU93" s="888"/>
      <c r="PVV93" s="888"/>
      <c r="PVW93" s="888"/>
      <c r="PVX93" s="888"/>
      <c r="PVY93" s="888"/>
      <c r="PVZ93" s="888"/>
      <c r="PWA93" s="888"/>
      <c r="PWB93" s="888"/>
      <c r="PWC93" s="888"/>
      <c r="PWD93" s="888"/>
      <c r="PWE93" s="888"/>
      <c r="PWF93" s="888"/>
      <c r="PWG93" s="888"/>
      <c r="PWH93" s="888"/>
      <c r="PWI93" s="888"/>
      <c r="PWJ93" s="888"/>
      <c r="PWK93" s="888"/>
      <c r="PWL93" s="888"/>
      <c r="PWM93" s="888"/>
      <c r="PWN93" s="888"/>
      <c r="PWO93" s="888"/>
      <c r="PWP93" s="888"/>
      <c r="PWQ93" s="888"/>
      <c r="PWR93" s="888"/>
      <c r="PWS93" s="888"/>
      <c r="PWT93" s="888"/>
      <c r="PWU93" s="888"/>
      <c r="PWV93" s="888"/>
      <c r="PWW93" s="888"/>
      <c r="PWX93" s="888"/>
      <c r="PWY93" s="888"/>
      <c r="PWZ93" s="888"/>
      <c r="PXA93" s="888"/>
      <c r="PXB93" s="888"/>
      <c r="PXC93" s="888"/>
      <c r="PXD93" s="888"/>
      <c r="PXE93" s="888"/>
      <c r="PXF93" s="888"/>
      <c r="PXG93" s="888"/>
      <c r="PXH93" s="888"/>
      <c r="PXI93" s="888"/>
      <c r="PXJ93" s="888"/>
      <c r="PXK93" s="888"/>
      <c r="PXL93" s="888"/>
      <c r="PXM93" s="888"/>
      <c r="PXN93" s="888"/>
      <c r="PXO93" s="888"/>
      <c r="PXP93" s="888"/>
      <c r="PXQ93" s="888"/>
      <c r="PXR93" s="888"/>
      <c r="PXS93" s="888"/>
      <c r="PXT93" s="888"/>
      <c r="PXU93" s="888"/>
      <c r="PXV93" s="888"/>
      <c r="PXW93" s="888"/>
      <c r="PXX93" s="888"/>
      <c r="PXY93" s="888"/>
      <c r="PXZ93" s="888"/>
      <c r="PYA93" s="888"/>
      <c r="PYB93" s="888"/>
      <c r="PYC93" s="888"/>
      <c r="PYD93" s="888"/>
      <c r="PYE93" s="888"/>
      <c r="PYF93" s="888"/>
      <c r="PYG93" s="888"/>
      <c r="PYH93" s="888"/>
      <c r="PYI93" s="888"/>
      <c r="PYJ93" s="888"/>
      <c r="PYK93" s="888"/>
      <c r="PYL93" s="888"/>
      <c r="PYM93" s="888"/>
      <c r="PYN93" s="888"/>
      <c r="PYO93" s="888"/>
      <c r="PYP93" s="888"/>
      <c r="PYQ93" s="888"/>
      <c r="PYR93" s="888"/>
      <c r="PYS93" s="888"/>
      <c r="PYT93" s="888"/>
      <c r="PYU93" s="888"/>
      <c r="PYV93" s="888"/>
      <c r="PYW93" s="888"/>
      <c r="PYX93" s="888"/>
      <c r="PYY93" s="888"/>
      <c r="PYZ93" s="888"/>
      <c r="PZA93" s="888"/>
      <c r="PZB93" s="888"/>
      <c r="PZC93" s="888"/>
      <c r="PZD93" s="888"/>
      <c r="PZE93" s="888"/>
      <c r="PZF93" s="888"/>
      <c r="PZG93" s="888"/>
      <c r="PZH93" s="888"/>
      <c r="PZI93" s="888"/>
      <c r="PZJ93" s="888"/>
      <c r="PZK93" s="888"/>
      <c r="PZL93" s="888"/>
      <c r="PZM93" s="888"/>
      <c r="PZN93" s="888"/>
      <c r="PZO93" s="888"/>
      <c r="PZP93" s="888"/>
      <c r="PZQ93" s="888"/>
      <c r="PZR93" s="888"/>
      <c r="PZS93" s="888"/>
      <c r="PZT93" s="888"/>
      <c r="PZU93" s="888"/>
      <c r="PZV93" s="888"/>
      <c r="PZW93" s="888"/>
      <c r="PZX93" s="888"/>
      <c r="PZY93" s="888"/>
      <c r="PZZ93" s="888"/>
      <c r="QAA93" s="888"/>
      <c r="QAB93" s="888"/>
      <c r="QAC93" s="888"/>
      <c r="QAD93" s="888"/>
      <c r="QAE93" s="888"/>
      <c r="QAF93" s="888"/>
      <c r="QAG93" s="888"/>
      <c r="QAH93" s="888"/>
      <c r="QAI93" s="888"/>
      <c r="QAJ93" s="888"/>
      <c r="QAK93" s="888"/>
      <c r="QAL93" s="888"/>
      <c r="QAM93" s="888"/>
      <c r="QAN93" s="888"/>
      <c r="QAO93" s="888"/>
      <c r="QAP93" s="888"/>
      <c r="QAQ93" s="888"/>
      <c r="QAR93" s="888"/>
      <c r="QAS93" s="888"/>
      <c r="QAT93" s="888"/>
      <c r="QAU93" s="888"/>
      <c r="QAV93" s="888"/>
      <c r="QAW93" s="888"/>
      <c r="QAX93" s="888"/>
      <c r="QAY93" s="888"/>
      <c r="QAZ93" s="888"/>
      <c r="QBA93" s="888"/>
      <c r="QBB93" s="888"/>
      <c r="QBC93" s="888"/>
      <c r="QBD93" s="888"/>
      <c r="QBE93" s="888"/>
      <c r="QBF93" s="888"/>
      <c r="QBG93" s="888"/>
      <c r="QBH93" s="888"/>
      <c r="QBI93" s="888"/>
      <c r="QBJ93" s="888"/>
      <c r="QBK93" s="888"/>
      <c r="QBL93" s="888"/>
      <c r="QBM93" s="888"/>
      <c r="QBN93" s="888"/>
      <c r="QBO93" s="888"/>
      <c r="QBP93" s="888"/>
      <c r="QBQ93" s="888"/>
      <c r="QBR93" s="888"/>
      <c r="QBS93" s="888"/>
      <c r="QBT93" s="888"/>
      <c r="QBU93" s="888"/>
      <c r="QBV93" s="888"/>
      <c r="QBW93" s="888"/>
      <c r="QBX93" s="888"/>
      <c r="QBY93" s="888"/>
      <c r="QBZ93" s="888"/>
      <c r="QCA93" s="888"/>
      <c r="QCB93" s="888"/>
      <c r="QCC93" s="888"/>
      <c r="QCD93" s="888"/>
      <c r="QCE93" s="888"/>
      <c r="QCF93" s="888"/>
      <c r="QCG93" s="888"/>
      <c r="QCH93" s="888"/>
      <c r="QCI93" s="888"/>
      <c r="QCJ93" s="888"/>
      <c r="QCK93" s="888"/>
      <c r="QCL93" s="888"/>
      <c r="QCM93" s="888"/>
      <c r="QCN93" s="888"/>
      <c r="QCO93" s="888"/>
      <c r="QCP93" s="888"/>
      <c r="QCQ93" s="888"/>
      <c r="QCR93" s="888"/>
      <c r="QCS93" s="888"/>
      <c r="QCT93" s="888"/>
      <c r="QCU93" s="888"/>
      <c r="QCV93" s="888"/>
      <c r="QCW93" s="888"/>
      <c r="QCX93" s="888"/>
      <c r="QCY93" s="888"/>
      <c r="QCZ93" s="888"/>
      <c r="QDA93" s="888"/>
      <c r="QDB93" s="888"/>
      <c r="QDC93" s="888"/>
      <c r="QDD93" s="888"/>
      <c r="QDE93" s="888"/>
      <c r="QDF93" s="888"/>
      <c r="QDG93" s="888"/>
      <c r="QDH93" s="888"/>
      <c r="QDI93" s="888"/>
      <c r="QDJ93" s="888"/>
      <c r="QDK93" s="888"/>
      <c r="QDL93" s="888"/>
      <c r="QDM93" s="888"/>
      <c r="QDN93" s="888"/>
      <c r="QDO93" s="888"/>
      <c r="QDP93" s="888"/>
      <c r="QDQ93" s="888"/>
      <c r="QDR93" s="888"/>
      <c r="QDS93" s="888"/>
      <c r="QDT93" s="888"/>
      <c r="QDU93" s="888"/>
      <c r="QDV93" s="888"/>
      <c r="QDW93" s="888"/>
      <c r="QDX93" s="888"/>
      <c r="QDY93" s="888"/>
      <c r="QDZ93" s="888"/>
      <c r="QEA93" s="888"/>
      <c r="QEB93" s="888"/>
      <c r="QEC93" s="888"/>
      <c r="QED93" s="888"/>
      <c r="QEE93" s="888"/>
      <c r="QEF93" s="888"/>
      <c r="QEG93" s="888"/>
      <c r="QEH93" s="888"/>
      <c r="QEI93" s="888"/>
      <c r="QEJ93" s="888"/>
      <c r="QEK93" s="888"/>
      <c r="QEL93" s="888"/>
      <c r="QEM93" s="888"/>
      <c r="QEN93" s="888"/>
      <c r="QEO93" s="888"/>
      <c r="QEP93" s="888"/>
      <c r="QEQ93" s="888"/>
      <c r="QER93" s="888"/>
      <c r="QES93" s="888"/>
      <c r="QET93" s="888"/>
      <c r="QEU93" s="888"/>
      <c r="QEV93" s="888"/>
      <c r="QEW93" s="888"/>
      <c r="QEX93" s="888"/>
      <c r="QEY93" s="888"/>
      <c r="QEZ93" s="888"/>
      <c r="QFA93" s="888"/>
      <c r="QFB93" s="888"/>
      <c r="QFC93" s="888"/>
      <c r="QFD93" s="888"/>
      <c r="QFE93" s="888"/>
      <c r="QFF93" s="888"/>
      <c r="QFG93" s="888"/>
      <c r="QFH93" s="888"/>
      <c r="QFI93" s="888"/>
      <c r="QFJ93" s="888"/>
      <c r="QFK93" s="888"/>
      <c r="QFL93" s="888"/>
      <c r="QFM93" s="888"/>
      <c r="QFN93" s="888"/>
      <c r="QFO93" s="888"/>
      <c r="QFP93" s="888"/>
      <c r="QFQ93" s="888"/>
      <c r="QFR93" s="888"/>
      <c r="QFS93" s="888"/>
      <c r="QFT93" s="888"/>
      <c r="QFU93" s="888"/>
      <c r="QFV93" s="888"/>
      <c r="QFW93" s="888"/>
      <c r="QFX93" s="888"/>
      <c r="QFY93" s="888"/>
      <c r="QFZ93" s="888"/>
      <c r="QGA93" s="888"/>
      <c r="QGB93" s="888"/>
      <c r="QGC93" s="888"/>
      <c r="QGD93" s="888"/>
      <c r="QGE93" s="888"/>
      <c r="QGF93" s="888"/>
      <c r="QGG93" s="888"/>
      <c r="QGH93" s="888"/>
      <c r="QGI93" s="888"/>
      <c r="QGJ93" s="888"/>
      <c r="QGK93" s="888"/>
      <c r="QGL93" s="888"/>
      <c r="QGM93" s="888"/>
      <c r="QGN93" s="888"/>
      <c r="QGO93" s="888"/>
      <c r="QGP93" s="888"/>
      <c r="QGQ93" s="888"/>
      <c r="QGR93" s="888"/>
      <c r="QGS93" s="888"/>
      <c r="QGT93" s="888"/>
      <c r="QGU93" s="888"/>
      <c r="QGV93" s="888"/>
      <c r="QGW93" s="888"/>
      <c r="QGX93" s="888"/>
      <c r="QGY93" s="888"/>
      <c r="QGZ93" s="888"/>
      <c r="QHA93" s="888"/>
      <c r="QHB93" s="888"/>
      <c r="QHC93" s="888"/>
      <c r="QHD93" s="888"/>
      <c r="QHE93" s="888"/>
      <c r="QHF93" s="888"/>
      <c r="QHG93" s="888"/>
      <c r="QHH93" s="888"/>
      <c r="QHI93" s="888"/>
      <c r="QHJ93" s="888"/>
      <c r="QHK93" s="888"/>
      <c r="QHL93" s="888"/>
      <c r="QHM93" s="888"/>
      <c r="QHN93" s="888"/>
      <c r="QHO93" s="888"/>
      <c r="QHP93" s="888"/>
      <c r="QHQ93" s="888"/>
      <c r="QHR93" s="888"/>
      <c r="QHS93" s="888"/>
      <c r="QHT93" s="888"/>
      <c r="QHU93" s="888"/>
      <c r="QHV93" s="888"/>
      <c r="QHW93" s="888"/>
      <c r="QHX93" s="888"/>
      <c r="QHY93" s="888"/>
      <c r="QHZ93" s="888"/>
      <c r="QIA93" s="888"/>
      <c r="QIB93" s="888"/>
      <c r="QIC93" s="888"/>
      <c r="QID93" s="888"/>
      <c r="QIE93" s="888"/>
      <c r="QIF93" s="888"/>
      <c r="QIG93" s="888"/>
      <c r="QIH93" s="888"/>
      <c r="QII93" s="888"/>
      <c r="QIJ93" s="888"/>
      <c r="QIK93" s="888"/>
      <c r="QIL93" s="888"/>
      <c r="QIM93" s="888"/>
      <c r="QIN93" s="888"/>
      <c r="QIO93" s="888"/>
      <c r="QIP93" s="888"/>
      <c r="QIQ93" s="888"/>
      <c r="QIR93" s="888"/>
      <c r="QIS93" s="888"/>
      <c r="QIT93" s="888"/>
      <c r="QIU93" s="888"/>
      <c r="QIV93" s="888"/>
      <c r="QIW93" s="888"/>
      <c r="QIX93" s="888"/>
      <c r="QIY93" s="888"/>
      <c r="QIZ93" s="888"/>
      <c r="QJA93" s="888"/>
      <c r="QJB93" s="888"/>
      <c r="QJC93" s="888"/>
      <c r="QJD93" s="888"/>
      <c r="QJE93" s="888"/>
      <c r="QJF93" s="888"/>
      <c r="QJG93" s="888"/>
      <c r="QJH93" s="888"/>
      <c r="QJI93" s="888"/>
      <c r="QJJ93" s="888"/>
      <c r="QJK93" s="888"/>
      <c r="QJL93" s="888"/>
      <c r="QJM93" s="888"/>
      <c r="QJN93" s="888"/>
      <c r="QJO93" s="888"/>
      <c r="QJP93" s="888"/>
      <c r="QJQ93" s="888"/>
      <c r="QJR93" s="888"/>
      <c r="QJS93" s="888"/>
      <c r="QJT93" s="888"/>
      <c r="QJU93" s="888"/>
      <c r="QJV93" s="888"/>
      <c r="QJW93" s="888"/>
      <c r="QJX93" s="888"/>
      <c r="QJY93" s="888"/>
      <c r="QJZ93" s="888"/>
      <c r="QKA93" s="888"/>
      <c r="QKB93" s="888"/>
      <c r="QKC93" s="888"/>
      <c r="QKD93" s="888"/>
      <c r="QKE93" s="888"/>
      <c r="QKF93" s="888"/>
      <c r="QKG93" s="888"/>
      <c r="QKH93" s="888"/>
      <c r="QKI93" s="888"/>
      <c r="QKJ93" s="888"/>
      <c r="QKK93" s="888"/>
      <c r="QKL93" s="888"/>
      <c r="QKM93" s="888"/>
      <c r="QKN93" s="888"/>
      <c r="QKO93" s="888"/>
      <c r="QKP93" s="888"/>
      <c r="QKQ93" s="888"/>
      <c r="QKR93" s="888"/>
      <c r="QKS93" s="888"/>
      <c r="QKT93" s="888"/>
      <c r="QKU93" s="888"/>
      <c r="QKV93" s="888"/>
      <c r="QKW93" s="888"/>
      <c r="QKX93" s="888"/>
      <c r="QKY93" s="888"/>
      <c r="QKZ93" s="888"/>
      <c r="QLA93" s="888"/>
      <c r="QLB93" s="888"/>
      <c r="QLC93" s="888"/>
      <c r="QLD93" s="888"/>
      <c r="QLE93" s="888"/>
      <c r="QLF93" s="888"/>
      <c r="QLG93" s="888"/>
      <c r="QLH93" s="888"/>
      <c r="QLI93" s="888"/>
      <c r="QLJ93" s="888"/>
      <c r="QLK93" s="888"/>
      <c r="QLL93" s="888"/>
      <c r="QLM93" s="888"/>
      <c r="QLN93" s="888"/>
      <c r="QLO93" s="888"/>
      <c r="QLP93" s="888"/>
      <c r="QLQ93" s="888"/>
      <c r="QLR93" s="888"/>
      <c r="QLS93" s="888"/>
      <c r="QLT93" s="888"/>
      <c r="QLU93" s="888"/>
      <c r="QLV93" s="888"/>
      <c r="QLW93" s="888"/>
      <c r="QLX93" s="888"/>
      <c r="QLY93" s="888"/>
      <c r="QLZ93" s="888"/>
      <c r="QMA93" s="888"/>
      <c r="QMB93" s="888"/>
      <c r="QMC93" s="888"/>
      <c r="QMD93" s="888"/>
      <c r="QME93" s="888"/>
      <c r="QMF93" s="888"/>
      <c r="QMG93" s="888"/>
      <c r="QMH93" s="888"/>
      <c r="QMI93" s="888"/>
      <c r="QMJ93" s="888"/>
      <c r="QMK93" s="888"/>
      <c r="QML93" s="888"/>
      <c r="QMM93" s="888"/>
      <c r="QMN93" s="888"/>
      <c r="QMO93" s="888"/>
      <c r="QMP93" s="888"/>
      <c r="QMQ93" s="888"/>
      <c r="QMR93" s="888"/>
      <c r="QMS93" s="888"/>
      <c r="QMT93" s="888"/>
      <c r="QMU93" s="888"/>
      <c r="QMV93" s="888"/>
      <c r="QMW93" s="888"/>
      <c r="QMX93" s="888"/>
      <c r="QMY93" s="888"/>
      <c r="QMZ93" s="888"/>
      <c r="QNA93" s="888"/>
      <c r="QNB93" s="888"/>
      <c r="QNC93" s="888"/>
      <c r="QND93" s="888"/>
      <c r="QNE93" s="888"/>
      <c r="QNF93" s="888"/>
      <c r="QNG93" s="888"/>
      <c r="QNH93" s="888"/>
      <c r="QNI93" s="888"/>
      <c r="QNJ93" s="888"/>
      <c r="QNK93" s="888"/>
      <c r="QNL93" s="888"/>
      <c r="QNM93" s="888"/>
      <c r="QNN93" s="888"/>
      <c r="QNO93" s="888"/>
      <c r="QNP93" s="888"/>
      <c r="QNQ93" s="888"/>
      <c r="QNR93" s="888"/>
      <c r="QNS93" s="888"/>
      <c r="QNT93" s="888"/>
      <c r="QNU93" s="888"/>
      <c r="QNV93" s="888"/>
      <c r="QNW93" s="888"/>
      <c r="QNX93" s="888"/>
      <c r="QNY93" s="888"/>
      <c r="QNZ93" s="888"/>
      <c r="QOA93" s="888"/>
      <c r="QOB93" s="888"/>
      <c r="QOC93" s="888"/>
      <c r="QOD93" s="888"/>
      <c r="QOE93" s="888"/>
      <c r="QOF93" s="888"/>
      <c r="QOG93" s="888"/>
      <c r="QOH93" s="888"/>
      <c r="QOI93" s="888"/>
      <c r="QOJ93" s="888"/>
      <c r="QOK93" s="888"/>
      <c r="QOL93" s="888"/>
      <c r="QOM93" s="888"/>
      <c r="QON93" s="888"/>
      <c r="QOO93" s="888"/>
      <c r="QOP93" s="888"/>
      <c r="QOQ93" s="888"/>
      <c r="QOR93" s="888"/>
      <c r="QOS93" s="888"/>
      <c r="QOT93" s="888"/>
      <c r="QOU93" s="888"/>
      <c r="QOV93" s="888"/>
      <c r="QOW93" s="888"/>
      <c r="QOX93" s="888"/>
      <c r="QOY93" s="888"/>
      <c r="QOZ93" s="888"/>
      <c r="QPA93" s="888"/>
      <c r="QPB93" s="888"/>
      <c r="QPC93" s="888"/>
      <c r="QPD93" s="888"/>
      <c r="QPE93" s="888"/>
      <c r="QPF93" s="888"/>
      <c r="QPG93" s="888"/>
      <c r="QPH93" s="888"/>
      <c r="QPI93" s="888"/>
      <c r="QPJ93" s="888"/>
      <c r="QPK93" s="888"/>
      <c r="QPL93" s="888"/>
      <c r="QPM93" s="888"/>
      <c r="QPN93" s="888"/>
      <c r="QPO93" s="888"/>
      <c r="QPP93" s="888"/>
      <c r="QPQ93" s="888"/>
      <c r="QPR93" s="888"/>
      <c r="QPS93" s="888"/>
      <c r="QPT93" s="888"/>
      <c r="QPU93" s="888"/>
      <c r="QPV93" s="888"/>
      <c r="QPW93" s="888"/>
      <c r="QPX93" s="888"/>
      <c r="QPY93" s="888"/>
      <c r="QPZ93" s="888"/>
      <c r="QQA93" s="888"/>
      <c r="QQB93" s="888"/>
      <c r="QQC93" s="888"/>
      <c r="QQD93" s="888"/>
      <c r="QQE93" s="888"/>
      <c r="QQF93" s="888"/>
      <c r="QQG93" s="888"/>
      <c r="QQH93" s="888"/>
      <c r="QQI93" s="888"/>
      <c r="QQJ93" s="888"/>
      <c r="QQK93" s="888"/>
      <c r="QQL93" s="888"/>
      <c r="QQM93" s="888"/>
      <c r="QQN93" s="888"/>
      <c r="QQO93" s="888"/>
      <c r="QQP93" s="888"/>
      <c r="QQQ93" s="888"/>
      <c r="QQR93" s="888"/>
      <c r="QQS93" s="888"/>
      <c r="QQT93" s="888"/>
      <c r="QQU93" s="888"/>
      <c r="QQV93" s="888"/>
      <c r="QQW93" s="888"/>
      <c r="QQX93" s="888"/>
      <c r="QQY93" s="888"/>
      <c r="QQZ93" s="888"/>
      <c r="QRA93" s="888"/>
      <c r="QRB93" s="888"/>
      <c r="QRC93" s="888"/>
      <c r="QRD93" s="888"/>
      <c r="QRE93" s="888"/>
      <c r="QRF93" s="888"/>
      <c r="QRG93" s="888"/>
      <c r="QRH93" s="888"/>
      <c r="QRI93" s="888"/>
      <c r="QRJ93" s="888"/>
      <c r="QRK93" s="888"/>
      <c r="QRL93" s="888"/>
      <c r="QRM93" s="888"/>
      <c r="QRN93" s="888"/>
      <c r="QRO93" s="888"/>
      <c r="QRP93" s="888"/>
      <c r="QRQ93" s="888"/>
      <c r="QRR93" s="888"/>
      <c r="QRS93" s="888"/>
      <c r="QRT93" s="888"/>
      <c r="QRU93" s="888"/>
      <c r="QRV93" s="888"/>
      <c r="QRW93" s="888"/>
      <c r="QRX93" s="888"/>
      <c r="QRY93" s="888"/>
      <c r="QRZ93" s="888"/>
      <c r="QSA93" s="888"/>
      <c r="QSB93" s="888"/>
      <c r="QSC93" s="888"/>
      <c r="QSD93" s="888"/>
      <c r="QSE93" s="888"/>
      <c r="QSF93" s="888"/>
      <c r="QSG93" s="888"/>
      <c r="QSH93" s="888"/>
      <c r="QSI93" s="888"/>
      <c r="QSJ93" s="888"/>
      <c r="QSK93" s="888"/>
      <c r="QSL93" s="888"/>
      <c r="QSM93" s="888"/>
      <c r="QSN93" s="888"/>
      <c r="QSO93" s="888"/>
      <c r="QSP93" s="888"/>
      <c r="QSQ93" s="888"/>
      <c r="QSR93" s="888"/>
      <c r="QSS93" s="888"/>
      <c r="QST93" s="888"/>
      <c r="QSU93" s="888"/>
      <c r="QSV93" s="888"/>
      <c r="QSW93" s="888"/>
      <c r="QSX93" s="888"/>
      <c r="QSY93" s="888"/>
      <c r="QSZ93" s="888"/>
      <c r="QTA93" s="888"/>
      <c r="QTB93" s="888"/>
      <c r="QTC93" s="888"/>
      <c r="QTD93" s="888"/>
      <c r="QTE93" s="888"/>
      <c r="QTF93" s="888"/>
      <c r="QTG93" s="888"/>
      <c r="QTH93" s="888"/>
      <c r="QTI93" s="888"/>
      <c r="QTJ93" s="888"/>
      <c r="QTK93" s="888"/>
      <c r="QTL93" s="888"/>
      <c r="QTM93" s="888"/>
      <c r="QTN93" s="888"/>
      <c r="QTO93" s="888"/>
      <c r="QTP93" s="888"/>
      <c r="QTQ93" s="888"/>
      <c r="QTR93" s="888"/>
      <c r="QTS93" s="888"/>
      <c r="QTT93" s="888"/>
      <c r="QTU93" s="888"/>
      <c r="QTV93" s="888"/>
      <c r="QTW93" s="888"/>
      <c r="QTX93" s="888"/>
      <c r="QTY93" s="888"/>
      <c r="QTZ93" s="888"/>
      <c r="QUA93" s="888"/>
      <c r="QUB93" s="888"/>
      <c r="QUC93" s="888"/>
      <c r="QUD93" s="888"/>
      <c r="QUE93" s="888"/>
      <c r="QUF93" s="888"/>
      <c r="QUG93" s="888"/>
      <c r="QUH93" s="888"/>
      <c r="QUI93" s="888"/>
      <c r="QUJ93" s="888"/>
      <c r="QUK93" s="888"/>
      <c r="QUL93" s="888"/>
      <c r="QUM93" s="888"/>
      <c r="QUN93" s="888"/>
      <c r="QUO93" s="888"/>
      <c r="QUP93" s="888"/>
      <c r="QUQ93" s="888"/>
      <c r="QUR93" s="888"/>
      <c r="QUS93" s="888"/>
      <c r="QUT93" s="888"/>
      <c r="QUU93" s="888"/>
      <c r="QUV93" s="888"/>
      <c r="QUW93" s="888"/>
      <c r="QUX93" s="888"/>
      <c r="QUY93" s="888"/>
      <c r="QUZ93" s="888"/>
      <c r="QVA93" s="888"/>
      <c r="QVB93" s="888"/>
      <c r="QVC93" s="888"/>
      <c r="QVD93" s="888"/>
      <c r="QVE93" s="888"/>
      <c r="QVF93" s="888"/>
      <c r="QVG93" s="888"/>
      <c r="QVH93" s="888"/>
      <c r="QVI93" s="888"/>
      <c r="QVJ93" s="888"/>
      <c r="QVK93" s="888"/>
      <c r="QVL93" s="888"/>
      <c r="QVM93" s="888"/>
      <c r="QVN93" s="888"/>
      <c r="QVO93" s="888"/>
      <c r="QVP93" s="888"/>
      <c r="QVQ93" s="888"/>
      <c r="QVR93" s="888"/>
      <c r="QVS93" s="888"/>
      <c r="QVT93" s="888"/>
      <c r="QVU93" s="888"/>
      <c r="QVV93" s="888"/>
      <c r="QVW93" s="888"/>
      <c r="QVX93" s="888"/>
      <c r="QVY93" s="888"/>
      <c r="QVZ93" s="888"/>
      <c r="QWA93" s="888"/>
      <c r="QWB93" s="888"/>
      <c r="QWC93" s="888"/>
      <c r="QWD93" s="888"/>
      <c r="QWE93" s="888"/>
      <c r="QWF93" s="888"/>
      <c r="QWG93" s="888"/>
      <c r="QWH93" s="888"/>
      <c r="QWI93" s="888"/>
      <c r="QWJ93" s="888"/>
      <c r="QWK93" s="888"/>
      <c r="QWL93" s="888"/>
      <c r="QWM93" s="888"/>
      <c r="QWN93" s="888"/>
      <c r="QWO93" s="888"/>
      <c r="QWP93" s="888"/>
      <c r="QWQ93" s="888"/>
      <c r="QWR93" s="888"/>
      <c r="QWS93" s="888"/>
      <c r="QWT93" s="888"/>
      <c r="QWU93" s="888"/>
      <c r="QWV93" s="888"/>
      <c r="QWW93" s="888"/>
      <c r="QWX93" s="888"/>
      <c r="QWY93" s="888"/>
      <c r="QWZ93" s="888"/>
      <c r="QXA93" s="888"/>
      <c r="QXB93" s="888"/>
      <c r="QXC93" s="888"/>
      <c r="QXD93" s="888"/>
      <c r="QXE93" s="888"/>
      <c r="QXF93" s="888"/>
      <c r="QXG93" s="888"/>
      <c r="QXH93" s="888"/>
      <c r="QXI93" s="888"/>
      <c r="QXJ93" s="888"/>
      <c r="QXK93" s="888"/>
      <c r="QXL93" s="888"/>
      <c r="QXM93" s="888"/>
      <c r="QXN93" s="888"/>
      <c r="QXO93" s="888"/>
      <c r="QXP93" s="888"/>
      <c r="QXQ93" s="888"/>
      <c r="QXR93" s="888"/>
      <c r="QXS93" s="888"/>
      <c r="QXT93" s="888"/>
      <c r="QXU93" s="888"/>
      <c r="QXV93" s="888"/>
      <c r="QXW93" s="888"/>
      <c r="QXX93" s="888"/>
      <c r="QXY93" s="888"/>
      <c r="QXZ93" s="888"/>
      <c r="QYA93" s="888"/>
      <c r="QYB93" s="888"/>
      <c r="QYC93" s="888"/>
      <c r="QYD93" s="888"/>
      <c r="QYE93" s="888"/>
      <c r="QYF93" s="888"/>
      <c r="QYG93" s="888"/>
      <c r="QYH93" s="888"/>
      <c r="QYI93" s="888"/>
      <c r="QYJ93" s="888"/>
      <c r="QYK93" s="888"/>
      <c r="QYL93" s="888"/>
      <c r="QYM93" s="888"/>
      <c r="QYN93" s="888"/>
      <c r="QYO93" s="888"/>
      <c r="QYP93" s="888"/>
      <c r="QYQ93" s="888"/>
      <c r="QYR93" s="888"/>
      <c r="QYS93" s="888"/>
      <c r="QYT93" s="888"/>
      <c r="QYU93" s="888"/>
      <c r="QYV93" s="888"/>
      <c r="QYW93" s="888"/>
      <c r="QYX93" s="888"/>
      <c r="QYY93" s="888"/>
      <c r="QYZ93" s="888"/>
      <c r="QZA93" s="888"/>
      <c r="QZB93" s="888"/>
      <c r="QZC93" s="888"/>
      <c r="QZD93" s="888"/>
      <c r="QZE93" s="888"/>
      <c r="QZF93" s="888"/>
      <c r="QZG93" s="888"/>
      <c r="QZH93" s="888"/>
      <c r="QZI93" s="888"/>
      <c r="QZJ93" s="888"/>
      <c r="QZK93" s="888"/>
      <c r="QZL93" s="888"/>
      <c r="QZM93" s="888"/>
      <c r="QZN93" s="888"/>
      <c r="QZO93" s="888"/>
      <c r="QZP93" s="888"/>
      <c r="QZQ93" s="888"/>
      <c r="QZR93" s="888"/>
      <c r="QZS93" s="888"/>
      <c r="QZT93" s="888"/>
      <c r="QZU93" s="888"/>
      <c r="QZV93" s="888"/>
      <c r="QZW93" s="888"/>
      <c r="QZX93" s="888"/>
      <c r="QZY93" s="888"/>
      <c r="QZZ93" s="888"/>
      <c r="RAA93" s="888"/>
      <c r="RAB93" s="888"/>
      <c r="RAC93" s="888"/>
      <c r="RAD93" s="888"/>
      <c r="RAE93" s="888"/>
      <c r="RAF93" s="888"/>
      <c r="RAG93" s="888"/>
      <c r="RAH93" s="888"/>
      <c r="RAI93" s="888"/>
      <c r="RAJ93" s="888"/>
      <c r="RAK93" s="888"/>
      <c r="RAL93" s="888"/>
      <c r="RAM93" s="888"/>
      <c r="RAN93" s="888"/>
      <c r="RAO93" s="888"/>
      <c r="RAP93" s="888"/>
      <c r="RAQ93" s="888"/>
      <c r="RAR93" s="888"/>
      <c r="RAS93" s="888"/>
      <c r="RAT93" s="888"/>
      <c r="RAU93" s="888"/>
      <c r="RAV93" s="888"/>
      <c r="RAW93" s="888"/>
      <c r="RAX93" s="888"/>
      <c r="RAY93" s="888"/>
      <c r="RAZ93" s="888"/>
      <c r="RBA93" s="888"/>
      <c r="RBB93" s="888"/>
      <c r="RBC93" s="888"/>
      <c r="RBD93" s="888"/>
      <c r="RBE93" s="888"/>
      <c r="RBF93" s="888"/>
      <c r="RBG93" s="888"/>
      <c r="RBH93" s="888"/>
      <c r="RBI93" s="888"/>
      <c r="RBJ93" s="888"/>
      <c r="RBK93" s="888"/>
      <c r="RBL93" s="888"/>
      <c r="RBM93" s="888"/>
      <c r="RBN93" s="888"/>
      <c r="RBO93" s="888"/>
      <c r="RBP93" s="888"/>
      <c r="RBQ93" s="888"/>
      <c r="RBR93" s="888"/>
      <c r="RBS93" s="888"/>
      <c r="RBT93" s="888"/>
      <c r="RBU93" s="888"/>
      <c r="RBV93" s="888"/>
      <c r="RBW93" s="888"/>
      <c r="RBX93" s="888"/>
      <c r="RBY93" s="888"/>
      <c r="RBZ93" s="888"/>
      <c r="RCA93" s="888"/>
      <c r="RCB93" s="888"/>
      <c r="RCC93" s="888"/>
      <c r="RCD93" s="888"/>
      <c r="RCE93" s="888"/>
      <c r="RCF93" s="888"/>
      <c r="RCG93" s="888"/>
      <c r="RCH93" s="888"/>
      <c r="RCI93" s="888"/>
      <c r="RCJ93" s="888"/>
      <c r="RCK93" s="888"/>
      <c r="RCL93" s="888"/>
      <c r="RCM93" s="888"/>
      <c r="RCN93" s="888"/>
      <c r="RCO93" s="888"/>
      <c r="RCP93" s="888"/>
      <c r="RCQ93" s="888"/>
      <c r="RCR93" s="888"/>
      <c r="RCS93" s="888"/>
      <c r="RCT93" s="888"/>
      <c r="RCU93" s="888"/>
      <c r="RCV93" s="888"/>
      <c r="RCW93" s="888"/>
      <c r="RCX93" s="888"/>
      <c r="RCY93" s="888"/>
      <c r="RCZ93" s="888"/>
      <c r="RDA93" s="888"/>
      <c r="RDB93" s="888"/>
      <c r="RDC93" s="888"/>
      <c r="RDD93" s="888"/>
      <c r="RDE93" s="888"/>
      <c r="RDF93" s="888"/>
      <c r="RDG93" s="888"/>
      <c r="RDH93" s="888"/>
      <c r="RDI93" s="888"/>
      <c r="RDJ93" s="888"/>
      <c r="RDK93" s="888"/>
      <c r="RDL93" s="888"/>
      <c r="RDM93" s="888"/>
      <c r="RDN93" s="888"/>
      <c r="RDO93" s="888"/>
      <c r="RDP93" s="888"/>
      <c r="RDQ93" s="888"/>
      <c r="RDR93" s="888"/>
      <c r="RDS93" s="888"/>
      <c r="RDT93" s="888"/>
      <c r="RDU93" s="888"/>
      <c r="RDV93" s="888"/>
      <c r="RDW93" s="888"/>
      <c r="RDX93" s="888"/>
      <c r="RDY93" s="888"/>
      <c r="RDZ93" s="888"/>
      <c r="REA93" s="888"/>
      <c r="REB93" s="888"/>
      <c r="REC93" s="888"/>
      <c r="RED93" s="888"/>
      <c r="REE93" s="888"/>
      <c r="REF93" s="888"/>
      <c r="REG93" s="888"/>
      <c r="REH93" s="888"/>
      <c r="REI93" s="888"/>
      <c r="REJ93" s="888"/>
      <c r="REK93" s="888"/>
      <c r="REL93" s="888"/>
      <c r="REM93" s="888"/>
      <c r="REN93" s="888"/>
      <c r="REO93" s="888"/>
      <c r="REP93" s="888"/>
      <c r="REQ93" s="888"/>
      <c r="RER93" s="888"/>
      <c r="RES93" s="888"/>
      <c r="RET93" s="888"/>
      <c r="REU93" s="888"/>
      <c r="REV93" s="888"/>
      <c r="REW93" s="888"/>
      <c r="REX93" s="888"/>
      <c r="REY93" s="888"/>
      <c r="REZ93" s="888"/>
      <c r="RFA93" s="888"/>
      <c r="RFB93" s="888"/>
      <c r="RFC93" s="888"/>
      <c r="RFD93" s="888"/>
      <c r="RFE93" s="888"/>
      <c r="RFF93" s="888"/>
      <c r="RFG93" s="888"/>
      <c r="RFH93" s="888"/>
      <c r="RFI93" s="888"/>
      <c r="RFJ93" s="888"/>
      <c r="RFK93" s="888"/>
      <c r="RFL93" s="888"/>
      <c r="RFM93" s="888"/>
      <c r="RFN93" s="888"/>
      <c r="RFO93" s="888"/>
      <c r="RFP93" s="888"/>
      <c r="RFQ93" s="888"/>
      <c r="RFR93" s="888"/>
      <c r="RFS93" s="888"/>
      <c r="RFT93" s="888"/>
      <c r="RFU93" s="888"/>
      <c r="RFV93" s="888"/>
      <c r="RFW93" s="888"/>
      <c r="RFX93" s="888"/>
      <c r="RFY93" s="888"/>
      <c r="RFZ93" s="888"/>
      <c r="RGA93" s="888"/>
      <c r="RGB93" s="888"/>
      <c r="RGC93" s="888"/>
      <c r="RGD93" s="888"/>
      <c r="RGE93" s="888"/>
      <c r="RGF93" s="888"/>
      <c r="RGG93" s="888"/>
      <c r="RGH93" s="888"/>
      <c r="RGI93" s="888"/>
      <c r="RGJ93" s="888"/>
      <c r="RGK93" s="888"/>
      <c r="RGL93" s="888"/>
      <c r="RGM93" s="888"/>
      <c r="RGN93" s="888"/>
      <c r="RGO93" s="888"/>
      <c r="RGP93" s="888"/>
      <c r="RGQ93" s="888"/>
      <c r="RGR93" s="888"/>
      <c r="RGS93" s="888"/>
      <c r="RGT93" s="888"/>
      <c r="RGU93" s="888"/>
      <c r="RGV93" s="888"/>
      <c r="RGW93" s="888"/>
      <c r="RGX93" s="888"/>
      <c r="RGY93" s="888"/>
      <c r="RGZ93" s="888"/>
      <c r="RHA93" s="888"/>
      <c r="RHB93" s="888"/>
      <c r="RHC93" s="888"/>
      <c r="RHD93" s="888"/>
      <c r="RHE93" s="888"/>
      <c r="RHF93" s="888"/>
      <c r="RHG93" s="888"/>
      <c r="RHH93" s="888"/>
      <c r="RHI93" s="888"/>
      <c r="RHJ93" s="888"/>
      <c r="RHK93" s="888"/>
      <c r="RHL93" s="888"/>
      <c r="RHM93" s="888"/>
      <c r="RHN93" s="888"/>
      <c r="RHO93" s="888"/>
      <c r="RHP93" s="888"/>
      <c r="RHQ93" s="888"/>
      <c r="RHR93" s="888"/>
      <c r="RHS93" s="888"/>
      <c r="RHT93" s="888"/>
      <c r="RHU93" s="888"/>
      <c r="RHV93" s="888"/>
      <c r="RHW93" s="888"/>
      <c r="RHX93" s="888"/>
      <c r="RHY93" s="888"/>
      <c r="RHZ93" s="888"/>
      <c r="RIA93" s="888"/>
      <c r="RIB93" s="888"/>
      <c r="RIC93" s="888"/>
      <c r="RID93" s="888"/>
      <c r="RIE93" s="888"/>
      <c r="RIF93" s="888"/>
      <c r="RIG93" s="888"/>
      <c r="RIH93" s="888"/>
      <c r="RII93" s="888"/>
      <c r="RIJ93" s="888"/>
      <c r="RIK93" s="888"/>
      <c r="RIL93" s="888"/>
      <c r="RIM93" s="888"/>
      <c r="RIN93" s="888"/>
      <c r="RIO93" s="888"/>
      <c r="RIP93" s="888"/>
      <c r="RIQ93" s="888"/>
      <c r="RIR93" s="888"/>
      <c r="RIS93" s="888"/>
      <c r="RIT93" s="888"/>
      <c r="RIU93" s="888"/>
      <c r="RIV93" s="888"/>
      <c r="RIW93" s="888"/>
      <c r="RIX93" s="888"/>
      <c r="RIY93" s="888"/>
      <c r="RIZ93" s="888"/>
      <c r="RJA93" s="888"/>
      <c r="RJB93" s="888"/>
      <c r="RJC93" s="888"/>
      <c r="RJD93" s="888"/>
      <c r="RJE93" s="888"/>
      <c r="RJF93" s="888"/>
      <c r="RJG93" s="888"/>
      <c r="RJH93" s="888"/>
      <c r="RJI93" s="888"/>
      <c r="RJJ93" s="888"/>
      <c r="RJK93" s="888"/>
      <c r="RJL93" s="888"/>
      <c r="RJM93" s="888"/>
      <c r="RJN93" s="888"/>
      <c r="RJO93" s="888"/>
      <c r="RJP93" s="888"/>
      <c r="RJQ93" s="888"/>
      <c r="RJR93" s="888"/>
      <c r="RJS93" s="888"/>
      <c r="RJT93" s="888"/>
      <c r="RJU93" s="888"/>
      <c r="RJV93" s="888"/>
      <c r="RJW93" s="888"/>
      <c r="RJX93" s="888"/>
      <c r="RJY93" s="888"/>
      <c r="RJZ93" s="888"/>
      <c r="RKA93" s="888"/>
      <c r="RKB93" s="888"/>
      <c r="RKC93" s="888"/>
      <c r="RKD93" s="888"/>
      <c r="RKE93" s="888"/>
      <c r="RKF93" s="888"/>
      <c r="RKG93" s="888"/>
      <c r="RKH93" s="888"/>
      <c r="RKI93" s="888"/>
      <c r="RKJ93" s="888"/>
      <c r="RKK93" s="888"/>
      <c r="RKL93" s="888"/>
      <c r="RKM93" s="888"/>
      <c r="RKN93" s="888"/>
      <c r="RKO93" s="888"/>
      <c r="RKP93" s="888"/>
      <c r="RKQ93" s="888"/>
      <c r="RKR93" s="888"/>
      <c r="RKS93" s="888"/>
      <c r="RKT93" s="888"/>
      <c r="RKU93" s="888"/>
      <c r="RKV93" s="888"/>
      <c r="RKW93" s="888"/>
      <c r="RKX93" s="888"/>
      <c r="RKY93" s="888"/>
      <c r="RKZ93" s="888"/>
      <c r="RLA93" s="888"/>
      <c r="RLB93" s="888"/>
      <c r="RLC93" s="888"/>
      <c r="RLD93" s="888"/>
      <c r="RLE93" s="888"/>
      <c r="RLF93" s="888"/>
      <c r="RLG93" s="888"/>
      <c r="RLH93" s="888"/>
      <c r="RLI93" s="888"/>
      <c r="RLJ93" s="888"/>
      <c r="RLK93" s="888"/>
      <c r="RLL93" s="888"/>
      <c r="RLM93" s="888"/>
      <c r="RLN93" s="888"/>
      <c r="RLO93" s="888"/>
      <c r="RLP93" s="888"/>
      <c r="RLQ93" s="888"/>
      <c r="RLR93" s="888"/>
      <c r="RLS93" s="888"/>
      <c r="RLT93" s="888"/>
      <c r="RLU93" s="888"/>
      <c r="RLV93" s="888"/>
      <c r="RLW93" s="888"/>
      <c r="RLX93" s="888"/>
      <c r="RLY93" s="888"/>
      <c r="RLZ93" s="888"/>
      <c r="RMA93" s="888"/>
      <c r="RMB93" s="888"/>
      <c r="RMC93" s="888"/>
      <c r="RMD93" s="888"/>
      <c r="RME93" s="888"/>
      <c r="RMF93" s="888"/>
      <c r="RMG93" s="888"/>
      <c r="RMH93" s="888"/>
      <c r="RMI93" s="888"/>
      <c r="RMJ93" s="888"/>
      <c r="RMK93" s="888"/>
      <c r="RML93" s="888"/>
      <c r="RMM93" s="888"/>
      <c r="RMN93" s="888"/>
      <c r="RMO93" s="888"/>
      <c r="RMP93" s="888"/>
      <c r="RMQ93" s="888"/>
      <c r="RMR93" s="888"/>
      <c r="RMS93" s="888"/>
      <c r="RMT93" s="888"/>
      <c r="RMU93" s="888"/>
      <c r="RMV93" s="888"/>
      <c r="RMW93" s="888"/>
      <c r="RMX93" s="888"/>
      <c r="RMY93" s="888"/>
      <c r="RMZ93" s="888"/>
      <c r="RNA93" s="888"/>
      <c r="RNB93" s="888"/>
      <c r="RNC93" s="888"/>
      <c r="RND93" s="888"/>
      <c r="RNE93" s="888"/>
      <c r="RNF93" s="888"/>
      <c r="RNG93" s="888"/>
      <c r="RNH93" s="888"/>
      <c r="RNI93" s="888"/>
      <c r="RNJ93" s="888"/>
      <c r="RNK93" s="888"/>
      <c r="RNL93" s="888"/>
      <c r="RNM93" s="888"/>
      <c r="RNN93" s="888"/>
      <c r="RNO93" s="888"/>
      <c r="RNP93" s="888"/>
      <c r="RNQ93" s="888"/>
      <c r="RNR93" s="888"/>
      <c r="RNS93" s="888"/>
      <c r="RNT93" s="888"/>
      <c r="RNU93" s="888"/>
      <c r="RNV93" s="888"/>
      <c r="RNW93" s="888"/>
      <c r="RNX93" s="888"/>
      <c r="RNY93" s="888"/>
      <c r="RNZ93" s="888"/>
      <c r="ROA93" s="888"/>
      <c r="ROB93" s="888"/>
      <c r="ROC93" s="888"/>
      <c r="ROD93" s="888"/>
      <c r="ROE93" s="888"/>
      <c r="ROF93" s="888"/>
      <c r="ROG93" s="888"/>
      <c r="ROH93" s="888"/>
      <c r="ROI93" s="888"/>
      <c r="ROJ93" s="888"/>
      <c r="ROK93" s="888"/>
      <c r="ROL93" s="888"/>
      <c r="ROM93" s="888"/>
      <c r="RON93" s="888"/>
      <c r="ROO93" s="888"/>
      <c r="ROP93" s="888"/>
      <c r="ROQ93" s="888"/>
      <c r="ROR93" s="888"/>
      <c r="ROS93" s="888"/>
      <c r="ROT93" s="888"/>
      <c r="ROU93" s="888"/>
      <c r="ROV93" s="888"/>
      <c r="ROW93" s="888"/>
      <c r="ROX93" s="888"/>
      <c r="ROY93" s="888"/>
      <c r="ROZ93" s="888"/>
      <c r="RPA93" s="888"/>
      <c r="RPB93" s="888"/>
      <c r="RPC93" s="888"/>
      <c r="RPD93" s="888"/>
      <c r="RPE93" s="888"/>
      <c r="RPF93" s="888"/>
      <c r="RPG93" s="888"/>
      <c r="RPH93" s="888"/>
      <c r="RPI93" s="888"/>
      <c r="RPJ93" s="888"/>
      <c r="RPK93" s="888"/>
      <c r="RPL93" s="888"/>
      <c r="RPM93" s="888"/>
      <c r="RPN93" s="888"/>
      <c r="RPO93" s="888"/>
      <c r="RPP93" s="888"/>
      <c r="RPQ93" s="888"/>
      <c r="RPR93" s="888"/>
      <c r="RPS93" s="888"/>
      <c r="RPT93" s="888"/>
      <c r="RPU93" s="888"/>
      <c r="RPV93" s="888"/>
      <c r="RPW93" s="888"/>
      <c r="RPX93" s="888"/>
      <c r="RPY93" s="888"/>
      <c r="RPZ93" s="888"/>
      <c r="RQA93" s="888"/>
      <c r="RQB93" s="888"/>
      <c r="RQC93" s="888"/>
      <c r="RQD93" s="888"/>
      <c r="RQE93" s="888"/>
      <c r="RQF93" s="888"/>
      <c r="RQG93" s="888"/>
      <c r="RQH93" s="888"/>
      <c r="RQI93" s="888"/>
      <c r="RQJ93" s="888"/>
      <c r="RQK93" s="888"/>
      <c r="RQL93" s="888"/>
      <c r="RQM93" s="888"/>
      <c r="RQN93" s="888"/>
      <c r="RQO93" s="888"/>
      <c r="RQP93" s="888"/>
      <c r="RQQ93" s="888"/>
      <c r="RQR93" s="888"/>
      <c r="RQS93" s="888"/>
      <c r="RQT93" s="888"/>
      <c r="RQU93" s="888"/>
      <c r="RQV93" s="888"/>
      <c r="RQW93" s="888"/>
      <c r="RQX93" s="888"/>
      <c r="RQY93" s="888"/>
      <c r="RQZ93" s="888"/>
      <c r="RRA93" s="888"/>
      <c r="RRB93" s="888"/>
      <c r="RRC93" s="888"/>
      <c r="RRD93" s="888"/>
      <c r="RRE93" s="888"/>
      <c r="RRF93" s="888"/>
      <c r="RRG93" s="888"/>
      <c r="RRH93" s="888"/>
      <c r="RRI93" s="888"/>
      <c r="RRJ93" s="888"/>
      <c r="RRK93" s="888"/>
      <c r="RRL93" s="888"/>
      <c r="RRM93" s="888"/>
      <c r="RRN93" s="888"/>
      <c r="RRO93" s="888"/>
      <c r="RRP93" s="888"/>
      <c r="RRQ93" s="888"/>
      <c r="RRR93" s="888"/>
      <c r="RRS93" s="888"/>
      <c r="RRT93" s="888"/>
      <c r="RRU93" s="888"/>
      <c r="RRV93" s="888"/>
      <c r="RRW93" s="888"/>
      <c r="RRX93" s="888"/>
      <c r="RRY93" s="888"/>
      <c r="RRZ93" s="888"/>
      <c r="RSA93" s="888"/>
      <c r="RSB93" s="888"/>
      <c r="RSC93" s="888"/>
      <c r="RSD93" s="888"/>
      <c r="RSE93" s="888"/>
      <c r="RSF93" s="888"/>
      <c r="RSG93" s="888"/>
      <c r="RSH93" s="888"/>
      <c r="RSI93" s="888"/>
      <c r="RSJ93" s="888"/>
      <c r="RSK93" s="888"/>
      <c r="RSL93" s="888"/>
      <c r="RSM93" s="888"/>
      <c r="RSN93" s="888"/>
      <c r="RSO93" s="888"/>
      <c r="RSP93" s="888"/>
      <c r="RSQ93" s="888"/>
      <c r="RSR93" s="888"/>
      <c r="RSS93" s="888"/>
      <c r="RST93" s="888"/>
      <c r="RSU93" s="888"/>
      <c r="RSV93" s="888"/>
      <c r="RSW93" s="888"/>
      <c r="RSX93" s="888"/>
      <c r="RSY93" s="888"/>
      <c r="RSZ93" s="888"/>
      <c r="RTA93" s="888"/>
      <c r="RTB93" s="888"/>
      <c r="RTC93" s="888"/>
      <c r="RTD93" s="888"/>
      <c r="RTE93" s="888"/>
      <c r="RTF93" s="888"/>
      <c r="RTG93" s="888"/>
      <c r="RTH93" s="888"/>
      <c r="RTI93" s="888"/>
      <c r="RTJ93" s="888"/>
      <c r="RTK93" s="888"/>
      <c r="RTL93" s="888"/>
      <c r="RTM93" s="888"/>
      <c r="RTN93" s="888"/>
      <c r="RTO93" s="888"/>
      <c r="RTP93" s="888"/>
      <c r="RTQ93" s="888"/>
      <c r="RTR93" s="888"/>
      <c r="RTS93" s="888"/>
      <c r="RTT93" s="888"/>
      <c r="RTU93" s="888"/>
      <c r="RTV93" s="888"/>
      <c r="RTW93" s="888"/>
      <c r="RTX93" s="888"/>
      <c r="RTY93" s="888"/>
      <c r="RTZ93" s="888"/>
      <c r="RUA93" s="888"/>
      <c r="RUB93" s="888"/>
      <c r="RUC93" s="888"/>
      <c r="RUD93" s="888"/>
      <c r="RUE93" s="888"/>
      <c r="RUF93" s="888"/>
      <c r="RUG93" s="888"/>
      <c r="RUH93" s="888"/>
      <c r="RUI93" s="888"/>
      <c r="RUJ93" s="888"/>
      <c r="RUK93" s="888"/>
      <c r="RUL93" s="888"/>
      <c r="RUM93" s="888"/>
      <c r="RUN93" s="888"/>
      <c r="RUO93" s="888"/>
      <c r="RUP93" s="888"/>
      <c r="RUQ93" s="888"/>
      <c r="RUR93" s="888"/>
      <c r="RUS93" s="888"/>
      <c r="RUT93" s="888"/>
      <c r="RUU93" s="888"/>
      <c r="RUV93" s="888"/>
      <c r="RUW93" s="888"/>
      <c r="RUX93" s="888"/>
      <c r="RUY93" s="888"/>
      <c r="RUZ93" s="888"/>
      <c r="RVA93" s="888"/>
      <c r="RVB93" s="888"/>
      <c r="RVC93" s="888"/>
      <c r="RVD93" s="888"/>
      <c r="RVE93" s="888"/>
      <c r="RVF93" s="888"/>
      <c r="RVG93" s="888"/>
      <c r="RVH93" s="888"/>
      <c r="RVI93" s="888"/>
      <c r="RVJ93" s="888"/>
      <c r="RVK93" s="888"/>
      <c r="RVL93" s="888"/>
      <c r="RVM93" s="888"/>
      <c r="RVN93" s="888"/>
      <c r="RVO93" s="888"/>
      <c r="RVP93" s="888"/>
      <c r="RVQ93" s="888"/>
      <c r="RVR93" s="888"/>
      <c r="RVS93" s="888"/>
      <c r="RVT93" s="888"/>
      <c r="RVU93" s="888"/>
      <c r="RVV93" s="888"/>
      <c r="RVW93" s="888"/>
      <c r="RVX93" s="888"/>
      <c r="RVY93" s="888"/>
      <c r="RVZ93" s="888"/>
      <c r="RWA93" s="888"/>
      <c r="RWB93" s="888"/>
      <c r="RWC93" s="888"/>
      <c r="RWD93" s="888"/>
      <c r="RWE93" s="888"/>
      <c r="RWF93" s="888"/>
      <c r="RWG93" s="888"/>
      <c r="RWH93" s="888"/>
      <c r="RWI93" s="888"/>
      <c r="RWJ93" s="888"/>
      <c r="RWK93" s="888"/>
      <c r="RWL93" s="888"/>
      <c r="RWM93" s="888"/>
      <c r="RWN93" s="888"/>
      <c r="RWO93" s="888"/>
      <c r="RWP93" s="888"/>
      <c r="RWQ93" s="888"/>
      <c r="RWR93" s="888"/>
      <c r="RWS93" s="888"/>
      <c r="RWT93" s="888"/>
      <c r="RWU93" s="888"/>
      <c r="RWV93" s="888"/>
      <c r="RWW93" s="888"/>
      <c r="RWX93" s="888"/>
      <c r="RWY93" s="888"/>
      <c r="RWZ93" s="888"/>
      <c r="RXA93" s="888"/>
      <c r="RXB93" s="888"/>
      <c r="RXC93" s="888"/>
      <c r="RXD93" s="888"/>
      <c r="RXE93" s="888"/>
      <c r="RXF93" s="888"/>
      <c r="RXG93" s="888"/>
      <c r="RXH93" s="888"/>
      <c r="RXI93" s="888"/>
      <c r="RXJ93" s="888"/>
      <c r="RXK93" s="888"/>
      <c r="RXL93" s="888"/>
      <c r="RXM93" s="888"/>
      <c r="RXN93" s="888"/>
      <c r="RXO93" s="888"/>
      <c r="RXP93" s="888"/>
      <c r="RXQ93" s="888"/>
      <c r="RXR93" s="888"/>
      <c r="RXS93" s="888"/>
      <c r="RXT93" s="888"/>
      <c r="RXU93" s="888"/>
      <c r="RXV93" s="888"/>
      <c r="RXW93" s="888"/>
      <c r="RXX93" s="888"/>
      <c r="RXY93" s="888"/>
      <c r="RXZ93" s="888"/>
      <c r="RYA93" s="888"/>
      <c r="RYB93" s="888"/>
      <c r="RYC93" s="888"/>
      <c r="RYD93" s="888"/>
      <c r="RYE93" s="888"/>
      <c r="RYF93" s="888"/>
      <c r="RYG93" s="888"/>
      <c r="RYH93" s="888"/>
      <c r="RYI93" s="888"/>
      <c r="RYJ93" s="888"/>
      <c r="RYK93" s="888"/>
      <c r="RYL93" s="888"/>
      <c r="RYM93" s="888"/>
      <c r="RYN93" s="888"/>
      <c r="RYO93" s="888"/>
      <c r="RYP93" s="888"/>
      <c r="RYQ93" s="888"/>
      <c r="RYR93" s="888"/>
      <c r="RYS93" s="888"/>
      <c r="RYT93" s="888"/>
      <c r="RYU93" s="888"/>
      <c r="RYV93" s="888"/>
      <c r="RYW93" s="888"/>
      <c r="RYX93" s="888"/>
      <c r="RYY93" s="888"/>
      <c r="RYZ93" s="888"/>
      <c r="RZA93" s="888"/>
      <c r="RZB93" s="888"/>
      <c r="RZC93" s="888"/>
      <c r="RZD93" s="888"/>
      <c r="RZE93" s="888"/>
      <c r="RZF93" s="888"/>
      <c r="RZG93" s="888"/>
      <c r="RZH93" s="888"/>
      <c r="RZI93" s="888"/>
      <c r="RZJ93" s="888"/>
      <c r="RZK93" s="888"/>
      <c r="RZL93" s="888"/>
      <c r="RZM93" s="888"/>
      <c r="RZN93" s="888"/>
      <c r="RZO93" s="888"/>
      <c r="RZP93" s="888"/>
      <c r="RZQ93" s="888"/>
      <c r="RZR93" s="888"/>
      <c r="RZS93" s="888"/>
      <c r="RZT93" s="888"/>
      <c r="RZU93" s="888"/>
      <c r="RZV93" s="888"/>
      <c r="RZW93" s="888"/>
      <c r="RZX93" s="888"/>
      <c r="RZY93" s="888"/>
      <c r="RZZ93" s="888"/>
      <c r="SAA93" s="888"/>
      <c r="SAB93" s="888"/>
      <c r="SAC93" s="888"/>
      <c r="SAD93" s="888"/>
      <c r="SAE93" s="888"/>
      <c r="SAF93" s="888"/>
      <c r="SAG93" s="888"/>
      <c r="SAH93" s="888"/>
      <c r="SAI93" s="888"/>
      <c r="SAJ93" s="888"/>
      <c r="SAK93" s="888"/>
      <c r="SAL93" s="888"/>
      <c r="SAM93" s="888"/>
      <c r="SAN93" s="888"/>
      <c r="SAO93" s="888"/>
      <c r="SAP93" s="888"/>
      <c r="SAQ93" s="888"/>
      <c r="SAR93" s="888"/>
      <c r="SAS93" s="888"/>
      <c r="SAT93" s="888"/>
      <c r="SAU93" s="888"/>
      <c r="SAV93" s="888"/>
      <c r="SAW93" s="888"/>
      <c r="SAX93" s="888"/>
      <c r="SAY93" s="888"/>
      <c r="SAZ93" s="888"/>
      <c r="SBA93" s="888"/>
      <c r="SBB93" s="888"/>
      <c r="SBC93" s="888"/>
      <c r="SBD93" s="888"/>
      <c r="SBE93" s="888"/>
      <c r="SBF93" s="888"/>
      <c r="SBG93" s="888"/>
      <c r="SBH93" s="888"/>
      <c r="SBI93" s="888"/>
      <c r="SBJ93" s="888"/>
      <c r="SBK93" s="888"/>
      <c r="SBL93" s="888"/>
      <c r="SBM93" s="888"/>
      <c r="SBN93" s="888"/>
      <c r="SBO93" s="888"/>
      <c r="SBP93" s="888"/>
      <c r="SBQ93" s="888"/>
      <c r="SBR93" s="888"/>
      <c r="SBS93" s="888"/>
      <c r="SBT93" s="888"/>
      <c r="SBU93" s="888"/>
      <c r="SBV93" s="888"/>
      <c r="SBW93" s="888"/>
      <c r="SBX93" s="888"/>
      <c r="SBY93" s="888"/>
      <c r="SBZ93" s="888"/>
      <c r="SCA93" s="888"/>
      <c r="SCB93" s="888"/>
      <c r="SCC93" s="888"/>
      <c r="SCD93" s="888"/>
      <c r="SCE93" s="888"/>
      <c r="SCF93" s="888"/>
      <c r="SCG93" s="888"/>
      <c r="SCH93" s="888"/>
      <c r="SCI93" s="888"/>
      <c r="SCJ93" s="888"/>
      <c r="SCK93" s="888"/>
      <c r="SCL93" s="888"/>
      <c r="SCM93" s="888"/>
      <c r="SCN93" s="888"/>
      <c r="SCO93" s="888"/>
      <c r="SCP93" s="888"/>
      <c r="SCQ93" s="888"/>
      <c r="SCR93" s="888"/>
      <c r="SCS93" s="888"/>
      <c r="SCT93" s="888"/>
      <c r="SCU93" s="888"/>
      <c r="SCV93" s="888"/>
      <c r="SCW93" s="888"/>
      <c r="SCX93" s="888"/>
      <c r="SCY93" s="888"/>
      <c r="SCZ93" s="888"/>
      <c r="SDA93" s="888"/>
      <c r="SDB93" s="888"/>
      <c r="SDC93" s="888"/>
      <c r="SDD93" s="888"/>
      <c r="SDE93" s="888"/>
      <c r="SDF93" s="888"/>
      <c r="SDG93" s="888"/>
      <c r="SDH93" s="888"/>
      <c r="SDI93" s="888"/>
      <c r="SDJ93" s="888"/>
      <c r="SDK93" s="888"/>
      <c r="SDL93" s="888"/>
      <c r="SDM93" s="888"/>
      <c r="SDN93" s="888"/>
      <c r="SDO93" s="888"/>
      <c r="SDP93" s="888"/>
      <c r="SDQ93" s="888"/>
      <c r="SDR93" s="888"/>
      <c r="SDS93" s="888"/>
      <c r="SDT93" s="888"/>
      <c r="SDU93" s="888"/>
      <c r="SDV93" s="888"/>
      <c r="SDW93" s="888"/>
      <c r="SDX93" s="888"/>
      <c r="SDY93" s="888"/>
      <c r="SDZ93" s="888"/>
      <c r="SEA93" s="888"/>
      <c r="SEB93" s="888"/>
      <c r="SEC93" s="888"/>
      <c r="SED93" s="888"/>
      <c r="SEE93" s="888"/>
      <c r="SEF93" s="888"/>
      <c r="SEG93" s="888"/>
      <c r="SEH93" s="888"/>
      <c r="SEI93" s="888"/>
      <c r="SEJ93" s="888"/>
      <c r="SEK93" s="888"/>
      <c r="SEL93" s="888"/>
      <c r="SEM93" s="888"/>
      <c r="SEN93" s="888"/>
      <c r="SEO93" s="888"/>
      <c r="SEP93" s="888"/>
      <c r="SEQ93" s="888"/>
      <c r="SER93" s="888"/>
      <c r="SES93" s="888"/>
      <c r="SET93" s="888"/>
      <c r="SEU93" s="888"/>
      <c r="SEV93" s="888"/>
      <c r="SEW93" s="888"/>
      <c r="SEX93" s="888"/>
      <c r="SEY93" s="888"/>
      <c r="SEZ93" s="888"/>
      <c r="SFA93" s="888"/>
      <c r="SFB93" s="888"/>
      <c r="SFC93" s="888"/>
      <c r="SFD93" s="888"/>
      <c r="SFE93" s="888"/>
      <c r="SFF93" s="888"/>
      <c r="SFG93" s="888"/>
      <c r="SFH93" s="888"/>
      <c r="SFI93" s="888"/>
      <c r="SFJ93" s="888"/>
      <c r="SFK93" s="888"/>
      <c r="SFL93" s="888"/>
      <c r="SFM93" s="888"/>
      <c r="SFN93" s="888"/>
      <c r="SFO93" s="888"/>
      <c r="SFP93" s="888"/>
      <c r="SFQ93" s="888"/>
      <c r="SFR93" s="888"/>
      <c r="SFS93" s="888"/>
      <c r="SFT93" s="888"/>
      <c r="SFU93" s="888"/>
      <c r="SFV93" s="888"/>
      <c r="SFW93" s="888"/>
      <c r="SFX93" s="888"/>
      <c r="SFY93" s="888"/>
      <c r="SFZ93" s="888"/>
      <c r="SGA93" s="888"/>
      <c r="SGB93" s="888"/>
      <c r="SGC93" s="888"/>
      <c r="SGD93" s="888"/>
      <c r="SGE93" s="888"/>
      <c r="SGF93" s="888"/>
      <c r="SGG93" s="888"/>
      <c r="SGH93" s="888"/>
      <c r="SGI93" s="888"/>
      <c r="SGJ93" s="888"/>
      <c r="SGK93" s="888"/>
      <c r="SGL93" s="888"/>
      <c r="SGM93" s="888"/>
      <c r="SGN93" s="888"/>
      <c r="SGO93" s="888"/>
      <c r="SGP93" s="888"/>
      <c r="SGQ93" s="888"/>
      <c r="SGR93" s="888"/>
      <c r="SGS93" s="888"/>
      <c r="SGT93" s="888"/>
      <c r="SGU93" s="888"/>
      <c r="SGV93" s="888"/>
      <c r="SGW93" s="888"/>
      <c r="SGX93" s="888"/>
      <c r="SGY93" s="888"/>
      <c r="SGZ93" s="888"/>
      <c r="SHA93" s="888"/>
      <c r="SHB93" s="888"/>
      <c r="SHC93" s="888"/>
      <c r="SHD93" s="888"/>
      <c r="SHE93" s="888"/>
      <c r="SHF93" s="888"/>
      <c r="SHG93" s="888"/>
      <c r="SHH93" s="888"/>
      <c r="SHI93" s="888"/>
      <c r="SHJ93" s="888"/>
      <c r="SHK93" s="888"/>
      <c r="SHL93" s="888"/>
      <c r="SHM93" s="888"/>
      <c r="SHN93" s="888"/>
      <c r="SHO93" s="888"/>
      <c r="SHP93" s="888"/>
      <c r="SHQ93" s="888"/>
      <c r="SHR93" s="888"/>
      <c r="SHS93" s="888"/>
      <c r="SHT93" s="888"/>
      <c r="SHU93" s="888"/>
      <c r="SHV93" s="888"/>
      <c r="SHW93" s="888"/>
      <c r="SHX93" s="888"/>
      <c r="SHY93" s="888"/>
      <c r="SHZ93" s="888"/>
      <c r="SIA93" s="888"/>
      <c r="SIB93" s="888"/>
      <c r="SIC93" s="888"/>
      <c r="SID93" s="888"/>
      <c r="SIE93" s="888"/>
      <c r="SIF93" s="888"/>
      <c r="SIG93" s="888"/>
      <c r="SIH93" s="888"/>
      <c r="SII93" s="888"/>
      <c r="SIJ93" s="888"/>
      <c r="SIK93" s="888"/>
      <c r="SIL93" s="888"/>
      <c r="SIM93" s="888"/>
      <c r="SIN93" s="888"/>
      <c r="SIO93" s="888"/>
      <c r="SIP93" s="888"/>
      <c r="SIQ93" s="888"/>
      <c r="SIR93" s="888"/>
      <c r="SIS93" s="888"/>
      <c r="SIT93" s="888"/>
      <c r="SIU93" s="888"/>
      <c r="SIV93" s="888"/>
      <c r="SIW93" s="888"/>
      <c r="SIX93" s="888"/>
      <c r="SIY93" s="888"/>
      <c r="SIZ93" s="888"/>
      <c r="SJA93" s="888"/>
      <c r="SJB93" s="888"/>
      <c r="SJC93" s="888"/>
      <c r="SJD93" s="888"/>
      <c r="SJE93" s="888"/>
      <c r="SJF93" s="888"/>
      <c r="SJG93" s="888"/>
      <c r="SJH93" s="888"/>
      <c r="SJI93" s="888"/>
      <c r="SJJ93" s="888"/>
      <c r="SJK93" s="888"/>
      <c r="SJL93" s="888"/>
      <c r="SJM93" s="888"/>
      <c r="SJN93" s="888"/>
      <c r="SJO93" s="888"/>
      <c r="SJP93" s="888"/>
      <c r="SJQ93" s="888"/>
      <c r="SJR93" s="888"/>
      <c r="SJS93" s="888"/>
      <c r="SJT93" s="888"/>
      <c r="SJU93" s="888"/>
      <c r="SJV93" s="888"/>
      <c r="SJW93" s="888"/>
      <c r="SJX93" s="888"/>
      <c r="SJY93" s="888"/>
      <c r="SJZ93" s="888"/>
      <c r="SKA93" s="888"/>
      <c r="SKB93" s="888"/>
      <c r="SKC93" s="888"/>
      <c r="SKD93" s="888"/>
      <c r="SKE93" s="888"/>
      <c r="SKF93" s="888"/>
      <c r="SKG93" s="888"/>
      <c r="SKH93" s="888"/>
      <c r="SKI93" s="888"/>
      <c r="SKJ93" s="888"/>
      <c r="SKK93" s="888"/>
      <c r="SKL93" s="888"/>
      <c r="SKM93" s="888"/>
      <c r="SKN93" s="888"/>
      <c r="SKO93" s="888"/>
      <c r="SKP93" s="888"/>
      <c r="SKQ93" s="888"/>
      <c r="SKR93" s="888"/>
      <c r="SKS93" s="888"/>
      <c r="SKT93" s="888"/>
      <c r="SKU93" s="888"/>
      <c r="SKV93" s="888"/>
      <c r="SKW93" s="888"/>
      <c r="SKX93" s="888"/>
      <c r="SKY93" s="888"/>
      <c r="SKZ93" s="888"/>
      <c r="SLA93" s="888"/>
      <c r="SLB93" s="888"/>
      <c r="SLC93" s="888"/>
      <c r="SLD93" s="888"/>
      <c r="SLE93" s="888"/>
      <c r="SLF93" s="888"/>
      <c r="SLG93" s="888"/>
      <c r="SLH93" s="888"/>
      <c r="SLI93" s="888"/>
      <c r="SLJ93" s="888"/>
      <c r="SLK93" s="888"/>
      <c r="SLL93" s="888"/>
      <c r="SLM93" s="888"/>
      <c r="SLN93" s="888"/>
      <c r="SLO93" s="888"/>
      <c r="SLP93" s="888"/>
      <c r="SLQ93" s="888"/>
      <c r="SLR93" s="888"/>
      <c r="SLS93" s="888"/>
      <c r="SLT93" s="888"/>
      <c r="SLU93" s="888"/>
      <c r="SLV93" s="888"/>
      <c r="SLW93" s="888"/>
      <c r="SLX93" s="888"/>
      <c r="SLY93" s="888"/>
      <c r="SLZ93" s="888"/>
      <c r="SMA93" s="888"/>
      <c r="SMB93" s="888"/>
      <c r="SMC93" s="888"/>
      <c r="SMD93" s="888"/>
      <c r="SME93" s="888"/>
      <c r="SMF93" s="888"/>
      <c r="SMG93" s="888"/>
      <c r="SMH93" s="888"/>
      <c r="SMI93" s="888"/>
      <c r="SMJ93" s="888"/>
      <c r="SMK93" s="888"/>
      <c r="SML93" s="888"/>
      <c r="SMM93" s="888"/>
      <c r="SMN93" s="888"/>
      <c r="SMO93" s="888"/>
      <c r="SMP93" s="888"/>
      <c r="SMQ93" s="888"/>
      <c r="SMR93" s="888"/>
      <c r="SMS93" s="888"/>
      <c r="SMT93" s="888"/>
      <c r="SMU93" s="888"/>
      <c r="SMV93" s="888"/>
      <c r="SMW93" s="888"/>
      <c r="SMX93" s="888"/>
      <c r="SMY93" s="888"/>
      <c r="SMZ93" s="888"/>
      <c r="SNA93" s="888"/>
      <c r="SNB93" s="888"/>
      <c r="SNC93" s="888"/>
      <c r="SND93" s="888"/>
      <c r="SNE93" s="888"/>
      <c r="SNF93" s="888"/>
      <c r="SNG93" s="888"/>
      <c r="SNH93" s="888"/>
      <c r="SNI93" s="888"/>
      <c r="SNJ93" s="888"/>
      <c r="SNK93" s="888"/>
      <c r="SNL93" s="888"/>
      <c r="SNM93" s="888"/>
      <c r="SNN93" s="888"/>
      <c r="SNO93" s="888"/>
      <c r="SNP93" s="888"/>
      <c r="SNQ93" s="888"/>
      <c r="SNR93" s="888"/>
      <c r="SNS93" s="888"/>
      <c r="SNT93" s="888"/>
      <c r="SNU93" s="888"/>
      <c r="SNV93" s="888"/>
      <c r="SNW93" s="888"/>
      <c r="SNX93" s="888"/>
      <c r="SNY93" s="888"/>
      <c r="SNZ93" s="888"/>
      <c r="SOA93" s="888"/>
      <c r="SOB93" s="888"/>
      <c r="SOC93" s="888"/>
      <c r="SOD93" s="888"/>
      <c r="SOE93" s="888"/>
      <c r="SOF93" s="888"/>
      <c r="SOG93" s="888"/>
      <c r="SOH93" s="888"/>
      <c r="SOI93" s="888"/>
      <c r="SOJ93" s="888"/>
      <c r="SOK93" s="888"/>
      <c r="SOL93" s="888"/>
      <c r="SOM93" s="888"/>
      <c r="SON93" s="888"/>
      <c r="SOO93" s="888"/>
      <c r="SOP93" s="888"/>
      <c r="SOQ93" s="888"/>
      <c r="SOR93" s="888"/>
      <c r="SOS93" s="888"/>
      <c r="SOT93" s="888"/>
      <c r="SOU93" s="888"/>
      <c r="SOV93" s="888"/>
      <c r="SOW93" s="888"/>
      <c r="SOX93" s="888"/>
      <c r="SOY93" s="888"/>
      <c r="SOZ93" s="888"/>
      <c r="SPA93" s="888"/>
      <c r="SPB93" s="888"/>
      <c r="SPC93" s="888"/>
      <c r="SPD93" s="888"/>
      <c r="SPE93" s="888"/>
      <c r="SPF93" s="888"/>
      <c r="SPG93" s="888"/>
      <c r="SPH93" s="888"/>
      <c r="SPI93" s="888"/>
      <c r="SPJ93" s="888"/>
      <c r="SPK93" s="888"/>
      <c r="SPL93" s="888"/>
      <c r="SPM93" s="888"/>
      <c r="SPN93" s="888"/>
      <c r="SPO93" s="888"/>
      <c r="SPP93" s="888"/>
      <c r="SPQ93" s="888"/>
      <c r="SPR93" s="888"/>
      <c r="SPS93" s="888"/>
      <c r="SPT93" s="888"/>
      <c r="SPU93" s="888"/>
      <c r="SPV93" s="888"/>
      <c r="SPW93" s="888"/>
      <c r="SPX93" s="888"/>
      <c r="SPY93" s="888"/>
      <c r="SPZ93" s="888"/>
      <c r="SQA93" s="888"/>
      <c r="SQB93" s="888"/>
      <c r="SQC93" s="888"/>
      <c r="SQD93" s="888"/>
      <c r="SQE93" s="888"/>
      <c r="SQF93" s="888"/>
      <c r="SQG93" s="888"/>
      <c r="SQH93" s="888"/>
      <c r="SQI93" s="888"/>
      <c r="SQJ93" s="888"/>
      <c r="SQK93" s="888"/>
      <c r="SQL93" s="888"/>
      <c r="SQM93" s="888"/>
      <c r="SQN93" s="888"/>
      <c r="SQO93" s="888"/>
      <c r="SQP93" s="888"/>
      <c r="SQQ93" s="888"/>
      <c r="SQR93" s="888"/>
      <c r="SQS93" s="888"/>
      <c r="SQT93" s="888"/>
      <c r="SQU93" s="888"/>
      <c r="SQV93" s="888"/>
      <c r="SQW93" s="888"/>
      <c r="SQX93" s="888"/>
      <c r="SQY93" s="888"/>
      <c r="SQZ93" s="888"/>
      <c r="SRA93" s="888"/>
      <c r="SRB93" s="888"/>
      <c r="SRC93" s="888"/>
      <c r="SRD93" s="888"/>
      <c r="SRE93" s="888"/>
      <c r="SRF93" s="888"/>
      <c r="SRG93" s="888"/>
      <c r="SRH93" s="888"/>
      <c r="SRI93" s="888"/>
      <c r="SRJ93" s="888"/>
      <c r="SRK93" s="888"/>
      <c r="SRL93" s="888"/>
      <c r="SRM93" s="888"/>
      <c r="SRN93" s="888"/>
      <c r="SRO93" s="888"/>
      <c r="SRP93" s="888"/>
      <c r="SRQ93" s="888"/>
      <c r="SRR93" s="888"/>
      <c r="SRS93" s="888"/>
      <c r="SRT93" s="888"/>
      <c r="SRU93" s="888"/>
      <c r="SRV93" s="888"/>
      <c r="SRW93" s="888"/>
      <c r="SRX93" s="888"/>
      <c r="SRY93" s="888"/>
      <c r="SRZ93" s="888"/>
      <c r="SSA93" s="888"/>
      <c r="SSB93" s="888"/>
      <c r="SSC93" s="888"/>
      <c r="SSD93" s="888"/>
      <c r="SSE93" s="888"/>
      <c r="SSF93" s="888"/>
      <c r="SSG93" s="888"/>
      <c r="SSH93" s="888"/>
      <c r="SSI93" s="888"/>
      <c r="SSJ93" s="888"/>
      <c r="SSK93" s="888"/>
      <c r="SSL93" s="888"/>
      <c r="SSM93" s="888"/>
      <c r="SSN93" s="888"/>
      <c r="SSO93" s="888"/>
      <c r="SSP93" s="888"/>
      <c r="SSQ93" s="888"/>
      <c r="SSR93" s="888"/>
      <c r="SSS93" s="888"/>
      <c r="SST93" s="888"/>
      <c r="SSU93" s="888"/>
      <c r="SSV93" s="888"/>
      <c r="SSW93" s="888"/>
      <c r="SSX93" s="888"/>
      <c r="SSY93" s="888"/>
      <c r="SSZ93" s="888"/>
      <c r="STA93" s="888"/>
      <c r="STB93" s="888"/>
      <c r="STC93" s="888"/>
      <c r="STD93" s="888"/>
      <c r="STE93" s="888"/>
      <c r="STF93" s="888"/>
      <c r="STG93" s="888"/>
      <c r="STH93" s="888"/>
      <c r="STI93" s="888"/>
      <c r="STJ93" s="888"/>
      <c r="STK93" s="888"/>
      <c r="STL93" s="888"/>
      <c r="STM93" s="888"/>
      <c r="STN93" s="888"/>
      <c r="STO93" s="888"/>
      <c r="STP93" s="888"/>
      <c r="STQ93" s="888"/>
      <c r="STR93" s="888"/>
      <c r="STS93" s="888"/>
      <c r="STT93" s="888"/>
      <c r="STU93" s="888"/>
      <c r="STV93" s="888"/>
      <c r="STW93" s="888"/>
      <c r="STX93" s="888"/>
      <c r="STY93" s="888"/>
      <c r="STZ93" s="888"/>
      <c r="SUA93" s="888"/>
      <c r="SUB93" s="888"/>
      <c r="SUC93" s="888"/>
      <c r="SUD93" s="888"/>
      <c r="SUE93" s="888"/>
      <c r="SUF93" s="888"/>
      <c r="SUG93" s="888"/>
      <c r="SUH93" s="888"/>
      <c r="SUI93" s="888"/>
      <c r="SUJ93" s="888"/>
      <c r="SUK93" s="888"/>
      <c r="SUL93" s="888"/>
      <c r="SUM93" s="888"/>
      <c r="SUN93" s="888"/>
      <c r="SUO93" s="888"/>
      <c r="SUP93" s="888"/>
      <c r="SUQ93" s="888"/>
      <c r="SUR93" s="888"/>
      <c r="SUS93" s="888"/>
      <c r="SUT93" s="888"/>
      <c r="SUU93" s="888"/>
      <c r="SUV93" s="888"/>
      <c r="SUW93" s="888"/>
      <c r="SUX93" s="888"/>
      <c r="SUY93" s="888"/>
      <c r="SUZ93" s="888"/>
      <c r="SVA93" s="888"/>
      <c r="SVB93" s="888"/>
      <c r="SVC93" s="888"/>
      <c r="SVD93" s="888"/>
      <c r="SVE93" s="888"/>
      <c r="SVF93" s="888"/>
      <c r="SVG93" s="888"/>
      <c r="SVH93" s="888"/>
      <c r="SVI93" s="888"/>
      <c r="SVJ93" s="888"/>
      <c r="SVK93" s="888"/>
      <c r="SVL93" s="888"/>
      <c r="SVM93" s="888"/>
      <c r="SVN93" s="888"/>
      <c r="SVO93" s="888"/>
      <c r="SVP93" s="888"/>
      <c r="SVQ93" s="888"/>
      <c r="SVR93" s="888"/>
      <c r="SVS93" s="888"/>
      <c r="SVT93" s="888"/>
      <c r="SVU93" s="888"/>
      <c r="SVV93" s="888"/>
      <c r="SVW93" s="888"/>
      <c r="SVX93" s="888"/>
      <c r="SVY93" s="888"/>
      <c r="SVZ93" s="888"/>
      <c r="SWA93" s="888"/>
      <c r="SWB93" s="888"/>
      <c r="SWC93" s="888"/>
      <c r="SWD93" s="888"/>
      <c r="SWE93" s="888"/>
      <c r="SWF93" s="888"/>
      <c r="SWG93" s="888"/>
      <c r="SWH93" s="888"/>
      <c r="SWI93" s="888"/>
      <c r="SWJ93" s="888"/>
      <c r="SWK93" s="888"/>
      <c r="SWL93" s="888"/>
      <c r="SWM93" s="888"/>
      <c r="SWN93" s="888"/>
      <c r="SWO93" s="888"/>
      <c r="SWP93" s="888"/>
      <c r="SWQ93" s="888"/>
      <c r="SWR93" s="888"/>
      <c r="SWS93" s="888"/>
      <c r="SWT93" s="888"/>
      <c r="SWU93" s="888"/>
      <c r="SWV93" s="888"/>
      <c r="SWW93" s="888"/>
      <c r="SWX93" s="888"/>
      <c r="SWY93" s="888"/>
      <c r="SWZ93" s="888"/>
      <c r="SXA93" s="888"/>
      <c r="SXB93" s="888"/>
      <c r="SXC93" s="888"/>
      <c r="SXD93" s="888"/>
      <c r="SXE93" s="888"/>
      <c r="SXF93" s="888"/>
      <c r="SXG93" s="888"/>
      <c r="SXH93" s="888"/>
      <c r="SXI93" s="888"/>
      <c r="SXJ93" s="888"/>
      <c r="SXK93" s="888"/>
      <c r="SXL93" s="888"/>
      <c r="SXM93" s="888"/>
      <c r="SXN93" s="888"/>
      <c r="SXO93" s="888"/>
      <c r="SXP93" s="888"/>
      <c r="SXQ93" s="888"/>
      <c r="SXR93" s="888"/>
      <c r="SXS93" s="888"/>
      <c r="SXT93" s="888"/>
      <c r="SXU93" s="888"/>
      <c r="SXV93" s="888"/>
      <c r="SXW93" s="888"/>
      <c r="SXX93" s="888"/>
      <c r="SXY93" s="888"/>
      <c r="SXZ93" s="888"/>
      <c r="SYA93" s="888"/>
      <c r="SYB93" s="888"/>
      <c r="SYC93" s="888"/>
      <c r="SYD93" s="888"/>
      <c r="SYE93" s="888"/>
      <c r="SYF93" s="888"/>
      <c r="SYG93" s="888"/>
      <c r="SYH93" s="888"/>
      <c r="SYI93" s="888"/>
      <c r="SYJ93" s="888"/>
      <c r="SYK93" s="888"/>
      <c r="SYL93" s="888"/>
      <c r="SYM93" s="888"/>
      <c r="SYN93" s="888"/>
      <c r="SYO93" s="888"/>
      <c r="SYP93" s="888"/>
      <c r="SYQ93" s="888"/>
      <c r="SYR93" s="888"/>
      <c r="SYS93" s="888"/>
      <c r="SYT93" s="888"/>
      <c r="SYU93" s="888"/>
      <c r="SYV93" s="888"/>
      <c r="SYW93" s="888"/>
      <c r="SYX93" s="888"/>
      <c r="SYY93" s="888"/>
      <c r="SYZ93" s="888"/>
      <c r="SZA93" s="888"/>
      <c r="SZB93" s="888"/>
      <c r="SZC93" s="888"/>
      <c r="SZD93" s="888"/>
      <c r="SZE93" s="888"/>
      <c r="SZF93" s="888"/>
      <c r="SZG93" s="888"/>
      <c r="SZH93" s="888"/>
      <c r="SZI93" s="888"/>
      <c r="SZJ93" s="888"/>
      <c r="SZK93" s="888"/>
      <c r="SZL93" s="888"/>
      <c r="SZM93" s="888"/>
      <c r="SZN93" s="888"/>
      <c r="SZO93" s="888"/>
      <c r="SZP93" s="888"/>
      <c r="SZQ93" s="888"/>
      <c r="SZR93" s="888"/>
      <c r="SZS93" s="888"/>
      <c r="SZT93" s="888"/>
      <c r="SZU93" s="888"/>
      <c r="SZV93" s="888"/>
      <c r="SZW93" s="888"/>
      <c r="SZX93" s="888"/>
      <c r="SZY93" s="888"/>
      <c r="SZZ93" s="888"/>
      <c r="TAA93" s="888"/>
      <c r="TAB93" s="888"/>
      <c r="TAC93" s="888"/>
      <c r="TAD93" s="888"/>
      <c r="TAE93" s="888"/>
      <c r="TAF93" s="888"/>
      <c r="TAG93" s="888"/>
      <c r="TAH93" s="888"/>
      <c r="TAI93" s="888"/>
      <c r="TAJ93" s="888"/>
      <c r="TAK93" s="888"/>
      <c r="TAL93" s="888"/>
      <c r="TAM93" s="888"/>
      <c r="TAN93" s="888"/>
      <c r="TAO93" s="888"/>
      <c r="TAP93" s="888"/>
      <c r="TAQ93" s="888"/>
      <c r="TAR93" s="888"/>
      <c r="TAS93" s="888"/>
      <c r="TAT93" s="888"/>
      <c r="TAU93" s="888"/>
      <c r="TAV93" s="888"/>
      <c r="TAW93" s="888"/>
      <c r="TAX93" s="888"/>
      <c r="TAY93" s="888"/>
      <c r="TAZ93" s="888"/>
      <c r="TBA93" s="888"/>
      <c r="TBB93" s="888"/>
      <c r="TBC93" s="888"/>
      <c r="TBD93" s="888"/>
      <c r="TBE93" s="888"/>
      <c r="TBF93" s="888"/>
      <c r="TBG93" s="888"/>
      <c r="TBH93" s="888"/>
      <c r="TBI93" s="888"/>
      <c r="TBJ93" s="888"/>
      <c r="TBK93" s="888"/>
      <c r="TBL93" s="888"/>
      <c r="TBM93" s="888"/>
      <c r="TBN93" s="888"/>
      <c r="TBO93" s="888"/>
      <c r="TBP93" s="888"/>
      <c r="TBQ93" s="888"/>
      <c r="TBR93" s="888"/>
      <c r="TBS93" s="888"/>
      <c r="TBT93" s="888"/>
      <c r="TBU93" s="888"/>
      <c r="TBV93" s="888"/>
      <c r="TBW93" s="888"/>
      <c r="TBX93" s="888"/>
      <c r="TBY93" s="888"/>
      <c r="TBZ93" s="888"/>
      <c r="TCA93" s="888"/>
      <c r="TCB93" s="888"/>
      <c r="TCC93" s="888"/>
      <c r="TCD93" s="888"/>
      <c r="TCE93" s="888"/>
      <c r="TCF93" s="888"/>
      <c r="TCG93" s="888"/>
      <c r="TCH93" s="888"/>
      <c r="TCI93" s="888"/>
      <c r="TCJ93" s="888"/>
      <c r="TCK93" s="888"/>
      <c r="TCL93" s="888"/>
      <c r="TCM93" s="888"/>
      <c r="TCN93" s="888"/>
      <c r="TCO93" s="888"/>
      <c r="TCP93" s="888"/>
      <c r="TCQ93" s="888"/>
      <c r="TCR93" s="888"/>
      <c r="TCS93" s="888"/>
      <c r="TCT93" s="888"/>
      <c r="TCU93" s="888"/>
      <c r="TCV93" s="888"/>
      <c r="TCW93" s="888"/>
      <c r="TCX93" s="888"/>
      <c r="TCY93" s="888"/>
      <c r="TCZ93" s="888"/>
      <c r="TDA93" s="888"/>
      <c r="TDB93" s="888"/>
      <c r="TDC93" s="888"/>
      <c r="TDD93" s="888"/>
      <c r="TDE93" s="888"/>
      <c r="TDF93" s="888"/>
      <c r="TDG93" s="888"/>
      <c r="TDH93" s="888"/>
      <c r="TDI93" s="888"/>
      <c r="TDJ93" s="888"/>
      <c r="TDK93" s="888"/>
      <c r="TDL93" s="888"/>
      <c r="TDM93" s="888"/>
      <c r="TDN93" s="888"/>
      <c r="TDO93" s="888"/>
      <c r="TDP93" s="888"/>
      <c r="TDQ93" s="888"/>
      <c r="TDR93" s="888"/>
      <c r="TDS93" s="888"/>
      <c r="TDT93" s="888"/>
      <c r="TDU93" s="888"/>
      <c r="TDV93" s="888"/>
      <c r="TDW93" s="888"/>
      <c r="TDX93" s="888"/>
      <c r="TDY93" s="888"/>
      <c r="TDZ93" s="888"/>
      <c r="TEA93" s="888"/>
      <c r="TEB93" s="888"/>
      <c r="TEC93" s="888"/>
      <c r="TED93" s="888"/>
      <c r="TEE93" s="888"/>
      <c r="TEF93" s="888"/>
      <c r="TEG93" s="888"/>
      <c r="TEH93" s="888"/>
      <c r="TEI93" s="888"/>
      <c r="TEJ93" s="888"/>
      <c r="TEK93" s="888"/>
      <c r="TEL93" s="888"/>
      <c r="TEM93" s="888"/>
      <c r="TEN93" s="888"/>
      <c r="TEO93" s="888"/>
      <c r="TEP93" s="888"/>
      <c r="TEQ93" s="888"/>
      <c r="TER93" s="888"/>
      <c r="TES93" s="888"/>
      <c r="TET93" s="888"/>
      <c r="TEU93" s="888"/>
      <c r="TEV93" s="888"/>
      <c r="TEW93" s="888"/>
      <c r="TEX93" s="888"/>
      <c r="TEY93" s="888"/>
      <c r="TEZ93" s="888"/>
      <c r="TFA93" s="888"/>
      <c r="TFB93" s="888"/>
      <c r="TFC93" s="888"/>
      <c r="TFD93" s="888"/>
      <c r="TFE93" s="888"/>
      <c r="TFF93" s="888"/>
      <c r="TFG93" s="888"/>
      <c r="TFH93" s="888"/>
      <c r="TFI93" s="888"/>
      <c r="TFJ93" s="888"/>
      <c r="TFK93" s="888"/>
      <c r="TFL93" s="888"/>
      <c r="TFM93" s="888"/>
      <c r="TFN93" s="888"/>
      <c r="TFO93" s="888"/>
      <c r="TFP93" s="888"/>
      <c r="TFQ93" s="888"/>
      <c r="TFR93" s="888"/>
      <c r="TFS93" s="888"/>
      <c r="TFT93" s="888"/>
      <c r="TFU93" s="888"/>
      <c r="TFV93" s="888"/>
      <c r="TFW93" s="888"/>
      <c r="TFX93" s="888"/>
      <c r="TFY93" s="888"/>
      <c r="TFZ93" s="888"/>
      <c r="TGA93" s="888"/>
      <c r="TGB93" s="888"/>
      <c r="TGC93" s="888"/>
      <c r="TGD93" s="888"/>
      <c r="TGE93" s="888"/>
      <c r="TGF93" s="888"/>
      <c r="TGG93" s="888"/>
      <c r="TGH93" s="888"/>
      <c r="TGI93" s="888"/>
      <c r="TGJ93" s="888"/>
      <c r="TGK93" s="888"/>
      <c r="TGL93" s="888"/>
      <c r="TGM93" s="888"/>
      <c r="TGN93" s="888"/>
      <c r="TGO93" s="888"/>
      <c r="TGP93" s="888"/>
      <c r="TGQ93" s="888"/>
      <c r="TGR93" s="888"/>
      <c r="TGS93" s="888"/>
      <c r="TGT93" s="888"/>
      <c r="TGU93" s="888"/>
      <c r="TGV93" s="888"/>
      <c r="TGW93" s="888"/>
      <c r="TGX93" s="888"/>
      <c r="TGY93" s="888"/>
      <c r="TGZ93" s="888"/>
      <c r="THA93" s="888"/>
      <c r="THB93" s="888"/>
      <c r="THC93" s="888"/>
      <c r="THD93" s="888"/>
      <c r="THE93" s="888"/>
      <c r="THF93" s="888"/>
      <c r="THG93" s="888"/>
      <c r="THH93" s="888"/>
      <c r="THI93" s="888"/>
      <c r="THJ93" s="888"/>
      <c r="THK93" s="888"/>
      <c r="THL93" s="888"/>
      <c r="THM93" s="888"/>
      <c r="THN93" s="888"/>
      <c r="THO93" s="888"/>
      <c r="THP93" s="888"/>
      <c r="THQ93" s="888"/>
      <c r="THR93" s="888"/>
      <c r="THS93" s="888"/>
      <c r="THT93" s="888"/>
      <c r="THU93" s="888"/>
      <c r="THV93" s="888"/>
      <c r="THW93" s="888"/>
      <c r="THX93" s="888"/>
      <c r="THY93" s="888"/>
      <c r="THZ93" s="888"/>
      <c r="TIA93" s="888"/>
      <c r="TIB93" s="888"/>
      <c r="TIC93" s="888"/>
      <c r="TID93" s="888"/>
      <c r="TIE93" s="888"/>
      <c r="TIF93" s="888"/>
      <c r="TIG93" s="888"/>
      <c r="TIH93" s="888"/>
      <c r="TII93" s="888"/>
      <c r="TIJ93" s="888"/>
      <c r="TIK93" s="888"/>
      <c r="TIL93" s="888"/>
      <c r="TIM93" s="888"/>
      <c r="TIN93" s="888"/>
      <c r="TIO93" s="888"/>
      <c r="TIP93" s="888"/>
      <c r="TIQ93" s="888"/>
      <c r="TIR93" s="888"/>
      <c r="TIS93" s="888"/>
      <c r="TIT93" s="888"/>
      <c r="TIU93" s="888"/>
      <c r="TIV93" s="888"/>
      <c r="TIW93" s="888"/>
      <c r="TIX93" s="888"/>
      <c r="TIY93" s="888"/>
      <c r="TIZ93" s="888"/>
      <c r="TJA93" s="888"/>
      <c r="TJB93" s="888"/>
      <c r="TJC93" s="888"/>
      <c r="TJD93" s="888"/>
      <c r="TJE93" s="888"/>
      <c r="TJF93" s="888"/>
      <c r="TJG93" s="888"/>
      <c r="TJH93" s="888"/>
      <c r="TJI93" s="888"/>
      <c r="TJJ93" s="888"/>
      <c r="TJK93" s="888"/>
      <c r="TJL93" s="888"/>
      <c r="TJM93" s="888"/>
      <c r="TJN93" s="888"/>
      <c r="TJO93" s="888"/>
      <c r="TJP93" s="888"/>
      <c r="TJQ93" s="888"/>
      <c r="TJR93" s="888"/>
      <c r="TJS93" s="888"/>
      <c r="TJT93" s="888"/>
      <c r="TJU93" s="888"/>
      <c r="TJV93" s="888"/>
      <c r="TJW93" s="888"/>
      <c r="TJX93" s="888"/>
      <c r="TJY93" s="888"/>
      <c r="TJZ93" s="888"/>
      <c r="TKA93" s="888"/>
      <c r="TKB93" s="888"/>
      <c r="TKC93" s="888"/>
      <c r="TKD93" s="888"/>
      <c r="TKE93" s="888"/>
      <c r="TKF93" s="888"/>
      <c r="TKG93" s="888"/>
      <c r="TKH93" s="888"/>
      <c r="TKI93" s="888"/>
      <c r="TKJ93" s="888"/>
      <c r="TKK93" s="888"/>
      <c r="TKL93" s="888"/>
      <c r="TKM93" s="888"/>
      <c r="TKN93" s="888"/>
      <c r="TKO93" s="888"/>
      <c r="TKP93" s="888"/>
      <c r="TKQ93" s="888"/>
      <c r="TKR93" s="888"/>
      <c r="TKS93" s="888"/>
      <c r="TKT93" s="888"/>
      <c r="TKU93" s="888"/>
      <c r="TKV93" s="888"/>
      <c r="TKW93" s="888"/>
      <c r="TKX93" s="888"/>
      <c r="TKY93" s="888"/>
      <c r="TKZ93" s="888"/>
      <c r="TLA93" s="888"/>
      <c r="TLB93" s="888"/>
      <c r="TLC93" s="888"/>
      <c r="TLD93" s="888"/>
      <c r="TLE93" s="888"/>
      <c r="TLF93" s="888"/>
      <c r="TLG93" s="888"/>
      <c r="TLH93" s="888"/>
      <c r="TLI93" s="888"/>
      <c r="TLJ93" s="888"/>
      <c r="TLK93" s="888"/>
      <c r="TLL93" s="888"/>
      <c r="TLM93" s="888"/>
      <c r="TLN93" s="888"/>
      <c r="TLO93" s="888"/>
      <c r="TLP93" s="888"/>
      <c r="TLQ93" s="888"/>
      <c r="TLR93" s="888"/>
      <c r="TLS93" s="888"/>
      <c r="TLT93" s="888"/>
      <c r="TLU93" s="888"/>
      <c r="TLV93" s="888"/>
      <c r="TLW93" s="888"/>
      <c r="TLX93" s="888"/>
      <c r="TLY93" s="888"/>
      <c r="TLZ93" s="888"/>
      <c r="TMA93" s="888"/>
      <c r="TMB93" s="888"/>
      <c r="TMC93" s="888"/>
      <c r="TMD93" s="888"/>
      <c r="TME93" s="888"/>
      <c r="TMF93" s="888"/>
      <c r="TMG93" s="888"/>
      <c r="TMH93" s="888"/>
      <c r="TMI93" s="888"/>
      <c r="TMJ93" s="888"/>
      <c r="TMK93" s="888"/>
      <c r="TML93" s="888"/>
      <c r="TMM93" s="888"/>
      <c r="TMN93" s="888"/>
      <c r="TMO93" s="888"/>
      <c r="TMP93" s="888"/>
      <c r="TMQ93" s="888"/>
      <c r="TMR93" s="888"/>
      <c r="TMS93" s="888"/>
      <c r="TMT93" s="888"/>
      <c r="TMU93" s="888"/>
      <c r="TMV93" s="888"/>
      <c r="TMW93" s="888"/>
      <c r="TMX93" s="888"/>
      <c r="TMY93" s="888"/>
      <c r="TMZ93" s="888"/>
      <c r="TNA93" s="888"/>
      <c r="TNB93" s="888"/>
      <c r="TNC93" s="888"/>
      <c r="TND93" s="888"/>
      <c r="TNE93" s="888"/>
      <c r="TNF93" s="888"/>
      <c r="TNG93" s="888"/>
      <c r="TNH93" s="888"/>
      <c r="TNI93" s="888"/>
      <c r="TNJ93" s="888"/>
      <c r="TNK93" s="888"/>
      <c r="TNL93" s="888"/>
      <c r="TNM93" s="888"/>
      <c r="TNN93" s="888"/>
      <c r="TNO93" s="888"/>
      <c r="TNP93" s="888"/>
      <c r="TNQ93" s="888"/>
      <c r="TNR93" s="888"/>
      <c r="TNS93" s="888"/>
      <c r="TNT93" s="888"/>
      <c r="TNU93" s="888"/>
      <c r="TNV93" s="888"/>
      <c r="TNW93" s="888"/>
      <c r="TNX93" s="888"/>
      <c r="TNY93" s="888"/>
      <c r="TNZ93" s="888"/>
      <c r="TOA93" s="888"/>
      <c r="TOB93" s="888"/>
      <c r="TOC93" s="888"/>
      <c r="TOD93" s="888"/>
      <c r="TOE93" s="888"/>
      <c r="TOF93" s="888"/>
      <c r="TOG93" s="888"/>
      <c r="TOH93" s="888"/>
      <c r="TOI93" s="888"/>
      <c r="TOJ93" s="888"/>
      <c r="TOK93" s="888"/>
      <c r="TOL93" s="888"/>
      <c r="TOM93" s="888"/>
      <c r="TON93" s="888"/>
      <c r="TOO93" s="888"/>
      <c r="TOP93" s="888"/>
      <c r="TOQ93" s="888"/>
      <c r="TOR93" s="888"/>
      <c r="TOS93" s="888"/>
      <c r="TOT93" s="888"/>
      <c r="TOU93" s="888"/>
      <c r="TOV93" s="888"/>
      <c r="TOW93" s="888"/>
      <c r="TOX93" s="888"/>
      <c r="TOY93" s="888"/>
      <c r="TOZ93" s="888"/>
      <c r="TPA93" s="888"/>
      <c r="TPB93" s="888"/>
      <c r="TPC93" s="888"/>
      <c r="TPD93" s="888"/>
      <c r="TPE93" s="888"/>
      <c r="TPF93" s="888"/>
      <c r="TPG93" s="888"/>
      <c r="TPH93" s="888"/>
      <c r="TPI93" s="888"/>
      <c r="TPJ93" s="888"/>
      <c r="TPK93" s="888"/>
      <c r="TPL93" s="888"/>
      <c r="TPM93" s="888"/>
      <c r="TPN93" s="888"/>
      <c r="TPO93" s="888"/>
      <c r="TPP93" s="888"/>
      <c r="TPQ93" s="888"/>
      <c r="TPR93" s="888"/>
      <c r="TPS93" s="888"/>
      <c r="TPT93" s="888"/>
      <c r="TPU93" s="888"/>
      <c r="TPV93" s="888"/>
      <c r="TPW93" s="888"/>
      <c r="TPX93" s="888"/>
      <c r="TPY93" s="888"/>
      <c r="TPZ93" s="888"/>
      <c r="TQA93" s="888"/>
      <c r="TQB93" s="888"/>
      <c r="TQC93" s="888"/>
      <c r="TQD93" s="888"/>
      <c r="TQE93" s="888"/>
      <c r="TQF93" s="888"/>
      <c r="TQG93" s="888"/>
      <c r="TQH93" s="888"/>
      <c r="TQI93" s="888"/>
      <c r="TQJ93" s="888"/>
      <c r="TQK93" s="888"/>
      <c r="TQL93" s="888"/>
      <c r="TQM93" s="888"/>
      <c r="TQN93" s="888"/>
      <c r="TQO93" s="888"/>
      <c r="TQP93" s="888"/>
      <c r="TQQ93" s="888"/>
      <c r="TQR93" s="888"/>
      <c r="TQS93" s="888"/>
      <c r="TQT93" s="888"/>
      <c r="TQU93" s="888"/>
      <c r="TQV93" s="888"/>
      <c r="TQW93" s="888"/>
      <c r="TQX93" s="888"/>
      <c r="TQY93" s="888"/>
      <c r="TQZ93" s="888"/>
      <c r="TRA93" s="888"/>
      <c r="TRB93" s="888"/>
      <c r="TRC93" s="888"/>
      <c r="TRD93" s="888"/>
      <c r="TRE93" s="888"/>
      <c r="TRF93" s="888"/>
      <c r="TRG93" s="888"/>
      <c r="TRH93" s="888"/>
      <c r="TRI93" s="888"/>
      <c r="TRJ93" s="888"/>
      <c r="TRK93" s="888"/>
      <c r="TRL93" s="888"/>
      <c r="TRM93" s="888"/>
      <c r="TRN93" s="888"/>
      <c r="TRO93" s="888"/>
      <c r="TRP93" s="888"/>
      <c r="TRQ93" s="888"/>
      <c r="TRR93" s="888"/>
      <c r="TRS93" s="888"/>
      <c r="TRT93" s="888"/>
      <c r="TRU93" s="888"/>
      <c r="TRV93" s="888"/>
      <c r="TRW93" s="888"/>
      <c r="TRX93" s="888"/>
      <c r="TRY93" s="888"/>
      <c r="TRZ93" s="888"/>
      <c r="TSA93" s="888"/>
      <c r="TSB93" s="888"/>
      <c r="TSC93" s="888"/>
      <c r="TSD93" s="888"/>
      <c r="TSE93" s="888"/>
      <c r="TSF93" s="888"/>
      <c r="TSG93" s="888"/>
      <c r="TSH93" s="888"/>
      <c r="TSI93" s="888"/>
      <c r="TSJ93" s="888"/>
      <c r="TSK93" s="888"/>
      <c r="TSL93" s="888"/>
      <c r="TSM93" s="888"/>
      <c r="TSN93" s="888"/>
      <c r="TSO93" s="888"/>
      <c r="TSP93" s="888"/>
      <c r="TSQ93" s="888"/>
      <c r="TSR93" s="888"/>
      <c r="TSS93" s="888"/>
      <c r="TST93" s="888"/>
      <c r="TSU93" s="888"/>
      <c r="TSV93" s="888"/>
      <c r="TSW93" s="888"/>
      <c r="TSX93" s="888"/>
      <c r="TSY93" s="888"/>
      <c r="TSZ93" s="888"/>
      <c r="TTA93" s="888"/>
      <c r="TTB93" s="888"/>
      <c r="TTC93" s="888"/>
      <c r="TTD93" s="888"/>
      <c r="TTE93" s="888"/>
      <c r="TTF93" s="888"/>
      <c r="TTG93" s="888"/>
      <c r="TTH93" s="888"/>
      <c r="TTI93" s="888"/>
      <c r="TTJ93" s="888"/>
      <c r="TTK93" s="888"/>
      <c r="TTL93" s="888"/>
      <c r="TTM93" s="888"/>
      <c r="TTN93" s="888"/>
      <c r="TTO93" s="888"/>
      <c r="TTP93" s="888"/>
      <c r="TTQ93" s="888"/>
      <c r="TTR93" s="888"/>
      <c r="TTS93" s="888"/>
      <c r="TTT93" s="888"/>
      <c r="TTU93" s="888"/>
      <c r="TTV93" s="888"/>
      <c r="TTW93" s="888"/>
      <c r="TTX93" s="888"/>
      <c r="TTY93" s="888"/>
      <c r="TTZ93" s="888"/>
      <c r="TUA93" s="888"/>
      <c r="TUB93" s="888"/>
      <c r="TUC93" s="888"/>
      <c r="TUD93" s="888"/>
      <c r="TUE93" s="888"/>
      <c r="TUF93" s="888"/>
      <c r="TUG93" s="888"/>
      <c r="TUH93" s="888"/>
      <c r="TUI93" s="888"/>
      <c r="TUJ93" s="888"/>
      <c r="TUK93" s="888"/>
      <c r="TUL93" s="888"/>
      <c r="TUM93" s="888"/>
      <c r="TUN93" s="888"/>
      <c r="TUO93" s="888"/>
      <c r="TUP93" s="888"/>
      <c r="TUQ93" s="888"/>
      <c r="TUR93" s="888"/>
      <c r="TUS93" s="888"/>
      <c r="TUT93" s="888"/>
      <c r="TUU93" s="888"/>
      <c r="TUV93" s="888"/>
      <c r="TUW93" s="888"/>
      <c r="TUX93" s="888"/>
      <c r="TUY93" s="888"/>
      <c r="TUZ93" s="888"/>
      <c r="TVA93" s="888"/>
      <c r="TVB93" s="888"/>
      <c r="TVC93" s="888"/>
      <c r="TVD93" s="888"/>
      <c r="TVE93" s="888"/>
      <c r="TVF93" s="888"/>
      <c r="TVG93" s="888"/>
      <c r="TVH93" s="888"/>
      <c r="TVI93" s="888"/>
      <c r="TVJ93" s="888"/>
      <c r="TVK93" s="888"/>
      <c r="TVL93" s="888"/>
      <c r="TVM93" s="888"/>
      <c r="TVN93" s="888"/>
      <c r="TVO93" s="888"/>
      <c r="TVP93" s="888"/>
      <c r="TVQ93" s="888"/>
      <c r="TVR93" s="888"/>
      <c r="TVS93" s="888"/>
      <c r="TVT93" s="888"/>
      <c r="TVU93" s="888"/>
      <c r="TVV93" s="888"/>
      <c r="TVW93" s="888"/>
      <c r="TVX93" s="888"/>
      <c r="TVY93" s="888"/>
      <c r="TVZ93" s="888"/>
      <c r="TWA93" s="888"/>
      <c r="TWB93" s="888"/>
      <c r="TWC93" s="888"/>
      <c r="TWD93" s="888"/>
      <c r="TWE93" s="888"/>
      <c r="TWF93" s="888"/>
      <c r="TWG93" s="888"/>
      <c r="TWH93" s="888"/>
      <c r="TWI93" s="888"/>
      <c r="TWJ93" s="888"/>
      <c r="TWK93" s="888"/>
      <c r="TWL93" s="888"/>
      <c r="TWM93" s="888"/>
      <c r="TWN93" s="888"/>
      <c r="TWO93" s="888"/>
      <c r="TWP93" s="888"/>
      <c r="TWQ93" s="888"/>
      <c r="TWR93" s="888"/>
      <c r="TWS93" s="888"/>
      <c r="TWT93" s="888"/>
      <c r="TWU93" s="888"/>
      <c r="TWV93" s="888"/>
      <c r="TWW93" s="888"/>
      <c r="TWX93" s="888"/>
      <c r="TWY93" s="888"/>
      <c r="TWZ93" s="888"/>
      <c r="TXA93" s="888"/>
      <c r="TXB93" s="888"/>
      <c r="TXC93" s="888"/>
      <c r="TXD93" s="888"/>
      <c r="TXE93" s="888"/>
      <c r="TXF93" s="888"/>
      <c r="TXG93" s="888"/>
      <c r="TXH93" s="888"/>
      <c r="TXI93" s="888"/>
      <c r="TXJ93" s="888"/>
      <c r="TXK93" s="888"/>
      <c r="TXL93" s="888"/>
      <c r="TXM93" s="888"/>
      <c r="TXN93" s="888"/>
      <c r="TXO93" s="888"/>
      <c r="TXP93" s="888"/>
      <c r="TXQ93" s="888"/>
      <c r="TXR93" s="888"/>
      <c r="TXS93" s="888"/>
      <c r="TXT93" s="888"/>
      <c r="TXU93" s="888"/>
      <c r="TXV93" s="888"/>
      <c r="TXW93" s="888"/>
      <c r="TXX93" s="888"/>
      <c r="TXY93" s="888"/>
      <c r="TXZ93" s="888"/>
      <c r="TYA93" s="888"/>
      <c r="TYB93" s="888"/>
      <c r="TYC93" s="888"/>
      <c r="TYD93" s="888"/>
      <c r="TYE93" s="888"/>
      <c r="TYF93" s="888"/>
      <c r="TYG93" s="888"/>
      <c r="TYH93" s="888"/>
      <c r="TYI93" s="888"/>
      <c r="TYJ93" s="888"/>
      <c r="TYK93" s="888"/>
      <c r="TYL93" s="888"/>
      <c r="TYM93" s="888"/>
      <c r="TYN93" s="888"/>
      <c r="TYO93" s="888"/>
      <c r="TYP93" s="888"/>
      <c r="TYQ93" s="888"/>
      <c r="TYR93" s="888"/>
      <c r="TYS93" s="888"/>
      <c r="TYT93" s="888"/>
      <c r="TYU93" s="888"/>
      <c r="TYV93" s="888"/>
      <c r="TYW93" s="888"/>
      <c r="TYX93" s="888"/>
      <c r="TYY93" s="888"/>
      <c r="TYZ93" s="888"/>
      <c r="TZA93" s="888"/>
      <c r="TZB93" s="888"/>
      <c r="TZC93" s="888"/>
      <c r="TZD93" s="888"/>
      <c r="TZE93" s="888"/>
      <c r="TZF93" s="888"/>
      <c r="TZG93" s="888"/>
      <c r="TZH93" s="888"/>
      <c r="TZI93" s="888"/>
      <c r="TZJ93" s="888"/>
      <c r="TZK93" s="888"/>
      <c r="TZL93" s="888"/>
      <c r="TZM93" s="888"/>
      <c r="TZN93" s="888"/>
      <c r="TZO93" s="888"/>
      <c r="TZP93" s="888"/>
      <c r="TZQ93" s="888"/>
      <c r="TZR93" s="888"/>
      <c r="TZS93" s="888"/>
      <c r="TZT93" s="888"/>
      <c r="TZU93" s="888"/>
      <c r="TZV93" s="888"/>
      <c r="TZW93" s="888"/>
      <c r="TZX93" s="888"/>
      <c r="TZY93" s="888"/>
      <c r="TZZ93" s="888"/>
      <c r="UAA93" s="888"/>
      <c r="UAB93" s="888"/>
      <c r="UAC93" s="888"/>
      <c r="UAD93" s="888"/>
      <c r="UAE93" s="888"/>
      <c r="UAF93" s="888"/>
      <c r="UAG93" s="888"/>
      <c r="UAH93" s="888"/>
      <c r="UAI93" s="888"/>
      <c r="UAJ93" s="888"/>
      <c r="UAK93" s="888"/>
      <c r="UAL93" s="888"/>
      <c r="UAM93" s="888"/>
      <c r="UAN93" s="888"/>
      <c r="UAO93" s="888"/>
      <c r="UAP93" s="888"/>
      <c r="UAQ93" s="888"/>
      <c r="UAR93" s="888"/>
      <c r="UAS93" s="888"/>
      <c r="UAT93" s="888"/>
      <c r="UAU93" s="888"/>
      <c r="UAV93" s="888"/>
      <c r="UAW93" s="888"/>
      <c r="UAX93" s="888"/>
      <c r="UAY93" s="888"/>
      <c r="UAZ93" s="888"/>
      <c r="UBA93" s="888"/>
      <c r="UBB93" s="888"/>
      <c r="UBC93" s="888"/>
      <c r="UBD93" s="888"/>
      <c r="UBE93" s="888"/>
      <c r="UBF93" s="888"/>
      <c r="UBG93" s="888"/>
      <c r="UBH93" s="888"/>
      <c r="UBI93" s="888"/>
      <c r="UBJ93" s="888"/>
      <c r="UBK93" s="888"/>
      <c r="UBL93" s="888"/>
      <c r="UBM93" s="888"/>
      <c r="UBN93" s="888"/>
      <c r="UBO93" s="888"/>
      <c r="UBP93" s="888"/>
      <c r="UBQ93" s="888"/>
      <c r="UBR93" s="888"/>
      <c r="UBS93" s="888"/>
      <c r="UBT93" s="888"/>
      <c r="UBU93" s="888"/>
      <c r="UBV93" s="888"/>
      <c r="UBW93" s="888"/>
      <c r="UBX93" s="888"/>
      <c r="UBY93" s="888"/>
      <c r="UBZ93" s="888"/>
      <c r="UCA93" s="888"/>
      <c r="UCB93" s="888"/>
      <c r="UCC93" s="888"/>
      <c r="UCD93" s="888"/>
      <c r="UCE93" s="888"/>
      <c r="UCF93" s="888"/>
      <c r="UCG93" s="888"/>
      <c r="UCH93" s="888"/>
      <c r="UCI93" s="888"/>
      <c r="UCJ93" s="888"/>
      <c r="UCK93" s="888"/>
      <c r="UCL93" s="888"/>
      <c r="UCM93" s="888"/>
      <c r="UCN93" s="888"/>
      <c r="UCO93" s="888"/>
      <c r="UCP93" s="888"/>
      <c r="UCQ93" s="888"/>
      <c r="UCR93" s="888"/>
      <c r="UCS93" s="888"/>
      <c r="UCT93" s="888"/>
      <c r="UCU93" s="888"/>
      <c r="UCV93" s="888"/>
      <c r="UCW93" s="888"/>
      <c r="UCX93" s="888"/>
      <c r="UCY93" s="888"/>
      <c r="UCZ93" s="888"/>
      <c r="UDA93" s="888"/>
      <c r="UDB93" s="888"/>
      <c r="UDC93" s="888"/>
      <c r="UDD93" s="888"/>
      <c r="UDE93" s="888"/>
      <c r="UDF93" s="888"/>
      <c r="UDG93" s="888"/>
      <c r="UDH93" s="888"/>
      <c r="UDI93" s="888"/>
      <c r="UDJ93" s="888"/>
      <c r="UDK93" s="888"/>
      <c r="UDL93" s="888"/>
      <c r="UDM93" s="888"/>
      <c r="UDN93" s="888"/>
      <c r="UDO93" s="888"/>
      <c r="UDP93" s="888"/>
      <c r="UDQ93" s="888"/>
      <c r="UDR93" s="888"/>
      <c r="UDS93" s="888"/>
      <c r="UDT93" s="888"/>
      <c r="UDU93" s="888"/>
      <c r="UDV93" s="888"/>
      <c r="UDW93" s="888"/>
      <c r="UDX93" s="888"/>
      <c r="UDY93" s="888"/>
      <c r="UDZ93" s="888"/>
      <c r="UEA93" s="888"/>
      <c r="UEB93" s="888"/>
      <c r="UEC93" s="888"/>
      <c r="UED93" s="888"/>
      <c r="UEE93" s="888"/>
      <c r="UEF93" s="888"/>
      <c r="UEG93" s="888"/>
      <c r="UEH93" s="888"/>
      <c r="UEI93" s="888"/>
      <c r="UEJ93" s="888"/>
      <c r="UEK93" s="888"/>
      <c r="UEL93" s="888"/>
      <c r="UEM93" s="888"/>
      <c r="UEN93" s="888"/>
      <c r="UEO93" s="888"/>
      <c r="UEP93" s="888"/>
      <c r="UEQ93" s="888"/>
      <c r="UER93" s="888"/>
      <c r="UES93" s="888"/>
      <c r="UET93" s="888"/>
      <c r="UEU93" s="888"/>
      <c r="UEV93" s="888"/>
      <c r="UEW93" s="888"/>
      <c r="UEX93" s="888"/>
      <c r="UEY93" s="888"/>
      <c r="UEZ93" s="888"/>
      <c r="UFA93" s="888"/>
      <c r="UFB93" s="888"/>
      <c r="UFC93" s="888"/>
      <c r="UFD93" s="888"/>
      <c r="UFE93" s="888"/>
      <c r="UFF93" s="888"/>
      <c r="UFG93" s="888"/>
      <c r="UFH93" s="888"/>
      <c r="UFI93" s="888"/>
      <c r="UFJ93" s="888"/>
      <c r="UFK93" s="888"/>
      <c r="UFL93" s="888"/>
      <c r="UFM93" s="888"/>
      <c r="UFN93" s="888"/>
      <c r="UFO93" s="888"/>
      <c r="UFP93" s="888"/>
      <c r="UFQ93" s="888"/>
      <c r="UFR93" s="888"/>
      <c r="UFS93" s="888"/>
      <c r="UFT93" s="888"/>
      <c r="UFU93" s="888"/>
      <c r="UFV93" s="888"/>
      <c r="UFW93" s="888"/>
      <c r="UFX93" s="888"/>
      <c r="UFY93" s="888"/>
      <c r="UFZ93" s="888"/>
      <c r="UGA93" s="888"/>
      <c r="UGB93" s="888"/>
      <c r="UGC93" s="888"/>
      <c r="UGD93" s="888"/>
      <c r="UGE93" s="888"/>
      <c r="UGF93" s="888"/>
      <c r="UGG93" s="888"/>
      <c r="UGH93" s="888"/>
      <c r="UGI93" s="888"/>
      <c r="UGJ93" s="888"/>
      <c r="UGK93" s="888"/>
      <c r="UGL93" s="888"/>
      <c r="UGM93" s="888"/>
      <c r="UGN93" s="888"/>
      <c r="UGO93" s="888"/>
      <c r="UGP93" s="888"/>
      <c r="UGQ93" s="888"/>
      <c r="UGR93" s="888"/>
      <c r="UGS93" s="888"/>
      <c r="UGT93" s="888"/>
      <c r="UGU93" s="888"/>
      <c r="UGV93" s="888"/>
      <c r="UGW93" s="888"/>
      <c r="UGX93" s="888"/>
      <c r="UGY93" s="888"/>
      <c r="UGZ93" s="888"/>
      <c r="UHA93" s="888"/>
      <c r="UHB93" s="888"/>
      <c r="UHC93" s="888"/>
      <c r="UHD93" s="888"/>
      <c r="UHE93" s="888"/>
      <c r="UHF93" s="888"/>
      <c r="UHG93" s="888"/>
      <c r="UHH93" s="888"/>
      <c r="UHI93" s="888"/>
      <c r="UHJ93" s="888"/>
      <c r="UHK93" s="888"/>
      <c r="UHL93" s="888"/>
      <c r="UHM93" s="888"/>
      <c r="UHN93" s="888"/>
      <c r="UHO93" s="888"/>
      <c r="UHP93" s="888"/>
      <c r="UHQ93" s="888"/>
      <c r="UHR93" s="888"/>
      <c r="UHS93" s="888"/>
      <c r="UHT93" s="888"/>
      <c r="UHU93" s="888"/>
      <c r="UHV93" s="888"/>
      <c r="UHW93" s="888"/>
      <c r="UHX93" s="888"/>
      <c r="UHY93" s="888"/>
      <c r="UHZ93" s="888"/>
      <c r="UIA93" s="888"/>
      <c r="UIB93" s="888"/>
      <c r="UIC93" s="888"/>
      <c r="UID93" s="888"/>
      <c r="UIE93" s="888"/>
      <c r="UIF93" s="888"/>
      <c r="UIG93" s="888"/>
      <c r="UIH93" s="888"/>
      <c r="UII93" s="888"/>
      <c r="UIJ93" s="888"/>
      <c r="UIK93" s="888"/>
      <c r="UIL93" s="888"/>
      <c r="UIM93" s="888"/>
      <c r="UIN93" s="888"/>
      <c r="UIO93" s="888"/>
      <c r="UIP93" s="888"/>
      <c r="UIQ93" s="888"/>
      <c r="UIR93" s="888"/>
      <c r="UIS93" s="888"/>
      <c r="UIT93" s="888"/>
      <c r="UIU93" s="888"/>
      <c r="UIV93" s="888"/>
      <c r="UIW93" s="888"/>
      <c r="UIX93" s="888"/>
      <c r="UIY93" s="888"/>
      <c r="UIZ93" s="888"/>
      <c r="UJA93" s="888"/>
      <c r="UJB93" s="888"/>
      <c r="UJC93" s="888"/>
      <c r="UJD93" s="888"/>
      <c r="UJE93" s="888"/>
      <c r="UJF93" s="888"/>
      <c r="UJG93" s="888"/>
      <c r="UJH93" s="888"/>
      <c r="UJI93" s="888"/>
      <c r="UJJ93" s="888"/>
      <c r="UJK93" s="888"/>
      <c r="UJL93" s="888"/>
      <c r="UJM93" s="888"/>
      <c r="UJN93" s="888"/>
      <c r="UJO93" s="888"/>
      <c r="UJP93" s="888"/>
      <c r="UJQ93" s="888"/>
      <c r="UJR93" s="888"/>
      <c r="UJS93" s="888"/>
      <c r="UJT93" s="888"/>
      <c r="UJU93" s="888"/>
      <c r="UJV93" s="888"/>
      <c r="UJW93" s="888"/>
      <c r="UJX93" s="888"/>
      <c r="UJY93" s="888"/>
      <c r="UJZ93" s="888"/>
      <c r="UKA93" s="888"/>
      <c r="UKB93" s="888"/>
      <c r="UKC93" s="888"/>
      <c r="UKD93" s="888"/>
      <c r="UKE93" s="888"/>
      <c r="UKF93" s="888"/>
      <c r="UKG93" s="888"/>
      <c r="UKH93" s="888"/>
      <c r="UKI93" s="888"/>
      <c r="UKJ93" s="888"/>
      <c r="UKK93" s="888"/>
      <c r="UKL93" s="888"/>
      <c r="UKM93" s="888"/>
      <c r="UKN93" s="888"/>
      <c r="UKO93" s="888"/>
      <c r="UKP93" s="888"/>
      <c r="UKQ93" s="888"/>
      <c r="UKR93" s="888"/>
      <c r="UKS93" s="888"/>
      <c r="UKT93" s="888"/>
      <c r="UKU93" s="888"/>
      <c r="UKV93" s="888"/>
      <c r="UKW93" s="888"/>
      <c r="UKX93" s="888"/>
      <c r="UKY93" s="888"/>
      <c r="UKZ93" s="888"/>
      <c r="ULA93" s="888"/>
      <c r="ULB93" s="888"/>
      <c r="ULC93" s="888"/>
      <c r="ULD93" s="888"/>
      <c r="ULE93" s="888"/>
      <c r="ULF93" s="888"/>
      <c r="ULG93" s="888"/>
      <c r="ULH93" s="888"/>
      <c r="ULI93" s="888"/>
      <c r="ULJ93" s="888"/>
      <c r="ULK93" s="888"/>
      <c r="ULL93" s="888"/>
      <c r="ULM93" s="888"/>
      <c r="ULN93" s="888"/>
      <c r="ULO93" s="888"/>
      <c r="ULP93" s="888"/>
      <c r="ULQ93" s="888"/>
      <c r="ULR93" s="888"/>
      <c r="ULS93" s="888"/>
      <c r="ULT93" s="888"/>
      <c r="ULU93" s="888"/>
      <c r="ULV93" s="888"/>
      <c r="ULW93" s="888"/>
      <c r="ULX93" s="888"/>
      <c r="ULY93" s="888"/>
      <c r="ULZ93" s="888"/>
      <c r="UMA93" s="888"/>
      <c r="UMB93" s="888"/>
      <c r="UMC93" s="888"/>
      <c r="UMD93" s="888"/>
      <c r="UME93" s="888"/>
      <c r="UMF93" s="888"/>
      <c r="UMG93" s="888"/>
      <c r="UMH93" s="888"/>
      <c r="UMI93" s="888"/>
      <c r="UMJ93" s="888"/>
      <c r="UMK93" s="888"/>
      <c r="UML93" s="888"/>
      <c r="UMM93" s="888"/>
      <c r="UMN93" s="888"/>
      <c r="UMO93" s="888"/>
      <c r="UMP93" s="888"/>
      <c r="UMQ93" s="888"/>
      <c r="UMR93" s="888"/>
      <c r="UMS93" s="888"/>
      <c r="UMT93" s="888"/>
      <c r="UMU93" s="888"/>
      <c r="UMV93" s="888"/>
      <c r="UMW93" s="888"/>
      <c r="UMX93" s="888"/>
      <c r="UMY93" s="888"/>
      <c r="UMZ93" s="888"/>
      <c r="UNA93" s="888"/>
      <c r="UNB93" s="888"/>
      <c r="UNC93" s="888"/>
      <c r="UND93" s="888"/>
      <c r="UNE93" s="888"/>
      <c r="UNF93" s="888"/>
      <c r="UNG93" s="888"/>
      <c r="UNH93" s="888"/>
      <c r="UNI93" s="888"/>
      <c r="UNJ93" s="888"/>
      <c r="UNK93" s="888"/>
      <c r="UNL93" s="888"/>
      <c r="UNM93" s="888"/>
      <c r="UNN93" s="888"/>
      <c r="UNO93" s="888"/>
      <c r="UNP93" s="888"/>
      <c r="UNQ93" s="888"/>
      <c r="UNR93" s="888"/>
      <c r="UNS93" s="888"/>
      <c r="UNT93" s="888"/>
      <c r="UNU93" s="888"/>
      <c r="UNV93" s="888"/>
      <c r="UNW93" s="888"/>
      <c r="UNX93" s="888"/>
      <c r="UNY93" s="888"/>
      <c r="UNZ93" s="888"/>
      <c r="UOA93" s="888"/>
      <c r="UOB93" s="888"/>
      <c r="UOC93" s="888"/>
      <c r="UOD93" s="888"/>
      <c r="UOE93" s="888"/>
      <c r="UOF93" s="888"/>
      <c r="UOG93" s="888"/>
      <c r="UOH93" s="888"/>
      <c r="UOI93" s="888"/>
      <c r="UOJ93" s="888"/>
      <c r="UOK93" s="888"/>
      <c r="UOL93" s="888"/>
      <c r="UOM93" s="888"/>
      <c r="UON93" s="888"/>
      <c r="UOO93" s="888"/>
      <c r="UOP93" s="888"/>
      <c r="UOQ93" s="888"/>
      <c r="UOR93" s="888"/>
      <c r="UOS93" s="888"/>
      <c r="UOT93" s="888"/>
      <c r="UOU93" s="888"/>
      <c r="UOV93" s="888"/>
      <c r="UOW93" s="888"/>
      <c r="UOX93" s="888"/>
      <c r="UOY93" s="888"/>
      <c r="UOZ93" s="888"/>
      <c r="UPA93" s="888"/>
      <c r="UPB93" s="888"/>
      <c r="UPC93" s="888"/>
      <c r="UPD93" s="888"/>
      <c r="UPE93" s="888"/>
      <c r="UPF93" s="888"/>
      <c r="UPG93" s="888"/>
      <c r="UPH93" s="888"/>
      <c r="UPI93" s="888"/>
      <c r="UPJ93" s="888"/>
      <c r="UPK93" s="888"/>
      <c r="UPL93" s="888"/>
      <c r="UPM93" s="888"/>
      <c r="UPN93" s="888"/>
      <c r="UPO93" s="888"/>
      <c r="UPP93" s="888"/>
      <c r="UPQ93" s="888"/>
      <c r="UPR93" s="888"/>
      <c r="UPS93" s="888"/>
      <c r="UPT93" s="888"/>
      <c r="UPU93" s="888"/>
      <c r="UPV93" s="888"/>
      <c r="UPW93" s="888"/>
      <c r="UPX93" s="888"/>
      <c r="UPY93" s="888"/>
      <c r="UPZ93" s="888"/>
      <c r="UQA93" s="888"/>
      <c r="UQB93" s="888"/>
      <c r="UQC93" s="888"/>
      <c r="UQD93" s="888"/>
      <c r="UQE93" s="888"/>
      <c r="UQF93" s="888"/>
      <c r="UQG93" s="888"/>
      <c r="UQH93" s="888"/>
      <c r="UQI93" s="888"/>
      <c r="UQJ93" s="888"/>
      <c r="UQK93" s="888"/>
      <c r="UQL93" s="888"/>
      <c r="UQM93" s="888"/>
      <c r="UQN93" s="888"/>
      <c r="UQO93" s="888"/>
      <c r="UQP93" s="888"/>
      <c r="UQQ93" s="888"/>
      <c r="UQR93" s="888"/>
      <c r="UQS93" s="888"/>
      <c r="UQT93" s="888"/>
      <c r="UQU93" s="888"/>
      <c r="UQV93" s="888"/>
      <c r="UQW93" s="888"/>
      <c r="UQX93" s="888"/>
      <c r="UQY93" s="888"/>
      <c r="UQZ93" s="888"/>
      <c r="URA93" s="888"/>
      <c r="URB93" s="888"/>
      <c r="URC93" s="888"/>
      <c r="URD93" s="888"/>
      <c r="URE93" s="888"/>
      <c r="URF93" s="888"/>
      <c r="URG93" s="888"/>
      <c r="URH93" s="888"/>
      <c r="URI93" s="888"/>
      <c r="URJ93" s="888"/>
      <c r="URK93" s="888"/>
      <c r="URL93" s="888"/>
      <c r="URM93" s="888"/>
      <c r="URN93" s="888"/>
      <c r="URO93" s="888"/>
      <c r="URP93" s="888"/>
      <c r="URQ93" s="888"/>
      <c r="URR93" s="888"/>
      <c r="URS93" s="888"/>
      <c r="URT93" s="888"/>
      <c r="URU93" s="888"/>
      <c r="URV93" s="888"/>
      <c r="URW93" s="888"/>
      <c r="URX93" s="888"/>
      <c r="URY93" s="888"/>
      <c r="URZ93" s="888"/>
      <c r="USA93" s="888"/>
      <c r="USB93" s="888"/>
      <c r="USC93" s="888"/>
      <c r="USD93" s="888"/>
      <c r="USE93" s="888"/>
      <c r="USF93" s="888"/>
      <c r="USG93" s="888"/>
      <c r="USH93" s="888"/>
      <c r="USI93" s="888"/>
      <c r="USJ93" s="888"/>
      <c r="USK93" s="888"/>
      <c r="USL93" s="888"/>
      <c r="USM93" s="888"/>
      <c r="USN93" s="888"/>
      <c r="USO93" s="888"/>
      <c r="USP93" s="888"/>
      <c r="USQ93" s="888"/>
      <c r="USR93" s="888"/>
      <c r="USS93" s="888"/>
      <c r="UST93" s="888"/>
      <c r="USU93" s="888"/>
      <c r="USV93" s="888"/>
      <c r="USW93" s="888"/>
      <c r="USX93" s="888"/>
      <c r="USY93" s="888"/>
      <c r="USZ93" s="888"/>
      <c r="UTA93" s="888"/>
      <c r="UTB93" s="888"/>
      <c r="UTC93" s="888"/>
      <c r="UTD93" s="888"/>
      <c r="UTE93" s="888"/>
      <c r="UTF93" s="888"/>
      <c r="UTG93" s="888"/>
      <c r="UTH93" s="888"/>
      <c r="UTI93" s="888"/>
      <c r="UTJ93" s="888"/>
      <c r="UTK93" s="888"/>
      <c r="UTL93" s="888"/>
      <c r="UTM93" s="888"/>
      <c r="UTN93" s="888"/>
      <c r="UTO93" s="888"/>
      <c r="UTP93" s="888"/>
      <c r="UTQ93" s="888"/>
      <c r="UTR93" s="888"/>
      <c r="UTS93" s="888"/>
      <c r="UTT93" s="888"/>
      <c r="UTU93" s="888"/>
      <c r="UTV93" s="888"/>
      <c r="UTW93" s="888"/>
      <c r="UTX93" s="888"/>
      <c r="UTY93" s="888"/>
      <c r="UTZ93" s="888"/>
      <c r="UUA93" s="888"/>
      <c r="UUB93" s="888"/>
      <c r="UUC93" s="888"/>
      <c r="UUD93" s="888"/>
      <c r="UUE93" s="888"/>
      <c r="UUF93" s="888"/>
      <c r="UUG93" s="888"/>
      <c r="UUH93" s="888"/>
      <c r="UUI93" s="888"/>
      <c r="UUJ93" s="888"/>
      <c r="UUK93" s="888"/>
      <c r="UUL93" s="888"/>
      <c r="UUM93" s="888"/>
      <c r="UUN93" s="888"/>
      <c r="UUO93" s="888"/>
      <c r="UUP93" s="888"/>
      <c r="UUQ93" s="888"/>
      <c r="UUR93" s="888"/>
      <c r="UUS93" s="888"/>
      <c r="UUT93" s="888"/>
      <c r="UUU93" s="888"/>
      <c r="UUV93" s="888"/>
      <c r="UUW93" s="888"/>
      <c r="UUX93" s="888"/>
      <c r="UUY93" s="888"/>
      <c r="UUZ93" s="888"/>
      <c r="UVA93" s="888"/>
      <c r="UVB93" s="888"/>
      <c r="UVC93" s="888"/>
      <c r="UVD93" s="888"/>
      <c r="UVE93" s="888"/>
      <c r="UVF93" s="888"/>
      <c r="UVG93" s="888"/>
      <c r="UVH93" s="888"/>
      <c r="UVI93" s="888"/>
      <c r="UVJ93" s="888"/>
      <c r="UVK93" s="888"/>
      <c r="UVL93" s="888"/>
      <c r="UVM93" s="888"/>
      <c r="UVN93" s="888"/>
      <c r="UVO93" s="888"/>
      <c r="UVP93" s="888"/>
      <c r="UVQ93" s="888"/>
      <c r="UVR93" s="888"/>
      <c r="UVS93" s="888"/>
      <c r="UVT93" s="888"/>
      <c r="UVU93" s="888"/>
      <c r="UVV93" s="888"/>
      <c r="UVW93" s="888"/>
      <c r="UVX93" s="888"/>
      <c r="UVY93" s="888"/>
      <c r="UVZ93" s="888"/>
      <c r="UWA93" s="888"/>
      <c r="UWB93" s="888"/>
      <c r="UWC93" s="888"/>
      <c r="UWD93" s="888"/>
      <c r="UWE93" s="888"/>
      <c r="UWF93" s="888"/>
      <c r="UWG93" s="888"/>
      <c r="UWH93" s="888"/>
      <c r="UWI93" s="888"/>
      <c r="UWJ93" s="888"/>
      <c r="UWK93" s="888"/>
      <c r="UWL93" s="888"/>
      <c r="UWM93" s="888"/>
      <c r="UWN93" s="888"/>
      <c r="UWO93" s="888"/>
      <c r="UWP93" s="888"/>
      <c r="UWQ93" s="888"/>
      <c r="UWR93" s="888"/>
      <c r="UWS93" s="888"/>
      <c r="UWT93" s="888"/>
      <c r="UWU93" s="888"/>
      <c r="UWV93" s="888"/>
      <c r="UWW93" s="888"/>
      <c r="UWX93" s="888"/>
      <c r="UWY93" s="888"/>
      <c r="UWZ93" s="888"/>
      <c r="UXA93" s="888"/>
      <c r="UXB93" s="888"/>
      <c r="UXC93" s="888"/>
      <c r="UXD93" s="888"/>
      <c r="UXE93" s="888"/>
      <c r="UXF93" s="888"/>
      <c r="UXG93" s="888"/>
      <c r="UXH93" s="888"/>
      <c r="UXI93" s="888"/>
      <c r="UXJ93" s="888"/>
      <c r="UXK93" s="888"/>
      <c r="UXL93" s="888"/>
      <c r="UXM93" s="888"/>
      <c r="UXN93" s="888"/>
      <c r="UXO93" s="888"/>
      <c r="UXP93" s="888"/>
      <c r="UXQ93" s="888"/>
      <c r="UXR93" s="888"/>
      <c r="UXS93" s="888"/>
      <c r="UXT93" s="888"/>
      <c r="UXU93" s="888"/>
      <c r="UXV93" s="888"/>
      <c r="UXW93" s="888"/>
      <c r="UXX93" s="888"/>
      <c r="UXY93" s="888"/>
      <c r="UXZ93" s="888"/>
      <c r="UYA93" s="888"/>
      <c r="UYB93" s="888"/>
      <c r="UYC93" s="888"/>
      <c r="UYD93" s="888"/>
      <c r="UYE93" s="888"/>
      <c r="UYF93" s="888"/>
      <c r="UYG93" s="888"/>
      <c r="UYH93" s="888"/>
      <c r="UYI93" s="888"/>
      <c r="UYJ93" s="888"/>
      <c r="UYK93" s="888"/>
      <c r="UYL93" s="888"/>
      <c r="UYM93" s="888"/>
      <c r="UYN93" s="888"/>
      <c r="UYO93" s="888"/>
      <c r="UYP93" s="888"/>
      <c r="UYQ93" s="888"/>
      <c r="UYR93" s="888"/>
      <c r="UYS93" s="888"/>
      <c r="UYT93" s="888"/>
      <c r="UYU93" s="888"/>
      <c r="UYV93" s="888"/>
      <c r="UYW93" s="888"/>
      <c r="UYX93" s="888"/>
      <c r="UYY93" s="888"/>
      <c r="UYZ93" s="888"/>
      <c r="UZA93" s="888"/>
      <c r="UZB93" s="888"/>
      <c r="UZC93" s="888"/>
      <c r="UZD93" s="888"/>
      <c r="UZE93" s="888"/>
      <c r="UZF93" s="888"/>
      <c r="UZG93" s="888"/>
      <c r="UZH93" s="888"/>
      <c r="UZI93" s="888"/>
      <c r="UZJ93" s="888"/>
      <c r="UZK93" s="888"/>
      <c r="UZL93" s="888"/>
      <c r="UZM93" s="888"/>
      <c r="UZN93" s="888"/>
      <c r="UZO93" s="888"/>
      <c r="UZP93" s="888"/>
      <c r="UZQ93" s="888"/>
      <c r="UZR93" s="888"/>
      <c r="UZS93" s="888"/>
      <c r="UZT93" s="888"/>
      <c r="UZU93" s="888"/>
      <c r="UZV93" s="888"/>
      <c r="UZW93" s="888"/>
      <c r="UZX93" s="888"/>
      <c r="UZY93" s="888"/>
      <c r="UZZ93" s="888"/>
      <c r="VAA93" s="888"/>
      <c r="VAB93" s="888"/>
      <c r="VAC93" s="888"/>
      <c r="VAD93" s="888"/>
      <c r="VAE93" s="888"/>
      <c r="VAF93" s="888"/>
      <c r="VAG93" s="888"/>
      <c r="VAH93" s="888"/>
      <c r="VAI93" s="888"/>
      <c r="VAJ93" s="888"/>
      <c r="VAK93" s="888"/>
      <c r="VAL93" s="888"/>
      <c r="VAM93" s="888"/>
      <c r="VAN93" s="888"/>
      <c r="VAO93" s="888"/>
      <c r="VAP93" s="888"/>
      <c r="VAQ93" s="888"/>
      <c r="VAR93" s="888"/>
      <c r="VAS93" s="888"/>
      <c r="VAT93" s="888"/>
      <c r="VAU93" s="888"/>
      <c r="VAV93" s="888"/>
      <c r="VAW93" s="888"/>
      <c r="VAX93" s="888"/>
      <c r="VAY93" s="888"/>
      <c r="VAZ93" s="888"/>
      <c r="VBA93" s="888"/>
      <c r="VBB93" s="888"/>
      <c r="VBC93" s="888"/>
      <c r="VBD93" s="888"/>
      <c r="VBE93" s="888"/>
      <c r="VBF93" s="888"/>
      <c r="VBG93" s="888"/>
      <c r="VBH93" s="888"/>
      <c r="VBI93" s="888"/>
      <c r="VBJ93" s="888"/>
      <c r="VBK93" s="888"/>
      <c r="VBL93" s="888"/>
      <c r="VBM93" s="888"/>
      <c r="VBN93" s="888"/>
      <c r="VBO93" s="888"/>
      <c r="VBP93" s="888"/>
      <c r="VBQ93" s="888"/>
      <c r="VBR93" s="888"/>
      <c r="VBS93" s="888"/>
      <c r="VBT93" s="888"/>
      <c r="VBU93" s="888"/>
      <c r="VBV93" s="888"/>
      <c r="VBW93" s="888"/>
      <c r="VBX93" s="888"/>
      <c r="VBY93" s="888"/>
      <c r="VBZ93" s="888"/>
      <c r="VCA93" s="888"/>
      <c r="VCB93" s="888"/>
      <c r="VCC93" s="888"/>
      <c r="VCD93" s="888"/>
      <c r="VCE93" s="888"/>
      <c r="VCF93" s="888"/>
      <c r="VCG93" s="888"/>
      <c r="VCH93" s="888"/>
      <c r="VCI93" s="888"/>
      <c r="VCJ93" s="888"/>
      <c r="VCK93" s="888"/>
      <c r="VCL93" s="888"/>
      <c r="VCM93" s="888"/>
      <c r="VCN93" s="888"/>
      <c r="VCO93" s="888"/>
      <c r="VCP93" s="888"/>
      <c r="VCQ93" s="888"/>
      <c r="VCR93" s="888"/>
      <c r="VCS93" s="888"/>
      <c r="VCT93" s="888"/>
      <c r="VCU93" s="888"/>
      <c r="VCV93" s="888"/>
      <c r="VCW93" s="888"/>
      <c r="VCX93" s="888"/>
      <c r="VCY93" s="888"/>
      <c r="VCZ93" s="888"/>
      <c r="VDA93" s="888"/>
      <c r="VDB93" s="888"/>
      <c r="VDC93" s="888"/>
      <c r="VDD93" s="888"/>
      <c r="VDE93" s="888"/>
      <c r="VDF93" s="888"/>
      <c r="VDG93" s="888"/>
      <c r="VDH93" s="888"/>
      <c r="VDI93" s="888"/>
      <c r="VDJ93" s="888"/>
      <c r="VDK93" s="888"/>
      <c r="VDL93" s="888"/>
      <c r="VDM93" s="888"/>
      <c r="VDN93" s="888"/>
      <c r="VDO93" s="888"/>
      <c r="VDP93" s="888"/>
      <c r="VDQ93" s="888"/>
      <c r="VDR93" s="888"/>
      <c r="VDS93" s="888"/>
      <c r="VDT93" s="888"/>
      <c r="VDU93" s="888"/>
      <c r="VDV93" s="888"/>
      <c r="VDW93" s="888"/>
      <c r="VDX93" s="888"/>
      <c r="VDY93" s="888"/>
      <c r="VDZ93" s="888"/>
      <c r="VEA93" s="888"/>
      <c r="VEB93" s="888"/>
      <c r="VEC93" s="888"/>
      <c r="VED93" s="888"/>
      <c r="VEE93" s="888"/>
      <c r="VEF93" s="888"/>
      <c r="VEG93" s="888"/>
      <c r="VEH93" s="888"/>
      <c r="VEI93" s="888"/>
      <c r="VEJ93" s="888"/>
      <c r="VEK93" s="888"/>
      <c r="VEL93" s="888"/>
      <c r="VEM93" s="888"/>
      <c r="VEN93" s="888"/>
      <c r="VEO93" s="888"/>
      <c r="VEP93" s="888"/>
      <c r="VEQ93" s="888"/>
      <c r="VER93" s="888"/>
      <c r="VES93" s="888"/>
      <c r="VET93" s="888"/>
      <c r="VEU93" s="888"/>
      <c r="VEV93" s="888"/>
      <c r="VEW93" s="888"/>
      <c r="VEX93" s="888"/>
      <c r="VEY93" s="888"/>
      <c r="VEZ93" s="888"/>
      <c r="VFA93" s="888"/>
      <c r="VFB93" s="888"/>
      <c r="VFC93" s="888"/>
      <c r="VFD93" s="888"/>
      <c r="VFE93" s="888"/>
      <c r="VFF93" s="888"/>
      <c r="VFG93" s="888"/>
      <c r="VFH93" s="888"/>
      <c r="VFI93" s="888"/>
      <c r="VFJ93" s="888"/>
      <c r="VFK93" s="888"/>
      <c r="VFL93" s="888"/>
      <c r="VFM93" s="888"/>
      <c r="VFN93" s="888"/>
      <c r="VFO93" s="888"/>
      <c r="VFP93" s="888"/>
      <c r="VFQ93" s="888"/>
      <c r="VFR93" s="888"/>
      <c r="VFS93" s="888"/>
      <c r="VFT93" s="888"/>
      <c r="VFU93" s="888"/>
      <c r="VFV93" s="888"/>
      <c r="VFW93" s="888"/>
      <c r="VFX93" s="888"/>
      <c r="VFY93" s="888"/>
      <c r="VFZ93" s="888"/>
      <c r="VGA93" s="888"/>
      <c r="VGB93" s="888"/>
      <c r="VGC93" s="888"/>
      <c r="VGD93" s="888"/>
      <c r="VGE93" s="888"/>
      <c r="VGF93" s="888"/>
      <c r="VGG93" s="888"/>
      <c r="VGH93" s="888"/>
      <c r="VGI93" s="888"/>
      <c r="VGJ93" s="888"/>
      <c r="VGK93" s="888"/>
      <c r="VGL93" s="888"/>
      <c r="VGM93" s="888"/>
      <c r="VGN93" s="888"/>
      <c r="VGO93" s="888"/>
      <c r="VGP93" s="888"/>
      <c r="VGQ93" s="888"/>
      <c r="VGR93" s="888"/>
      <c r="VGS93" s="888"/>
      <c r="VGT93" s="888"/>
      <c r="VGU93" s="888"/>
      <c r="VGV93" s="888"/>
      <c r="VGW93" s="888"/>
      <c r="VGX93" s="888"/>
      <c r="VGY93" s="888"/>
      <c r="VGZ93" s="888"/>
      <c r="VHA93" s="888"/>
      <c r="VHB93" s="888"/>
      <c r="VHC93" s="888"/>
      <c r="VHD93" s="888"/>
      <c r="VHE93" s="888"/>
      <c r="VHF93" s="888"/>
      <c r="VHG93" s="888"/>
      <c r="VHH93" s="888"/>
      <c r="VHI93" s="888"/>
      <c r="VHJ93" s="888"/>
      <c r="VHK93" s="888"/>
      <c r="VHL93" s="888"/>
      <c r="VHM93" s="888"/>
      <c r="VHN93" s="888"/>
      <c r="VHO93" s="888"/>
      <c r="VHP93" s="888"/>
      <c r="VHQ93" s="888"/>
      <c r="VHR93" s="888"/>
      <c r="VHS93" s="888"/>
      <c r="VHT93" s="888"/>
      <c r="VHU93" s="888"/>
      <c r="VHV93" s="888"/>
      <c r="VHW93" s="888"/>
      <c r="VHX93" s="888"/>
      <c r="VHY93" s="888"/>
      <c r="VHZ93" s="888"/>
      <c r="VIA93" s="888"/>
      <c r="VIB93" s="888"/>
      <c r="VIC93" s="888"/>
      <c r="VID93" s="888"/>
      <c r="VIE93" s="888"/>
      <c r="VIF93" s="888"/>
      <c r="VIG93" s="888"/>
      <c r="VIH93" s="888"/>
      <c r="VII93" s="888"/>
      <c r="VIJ93" s="888"/>
      <c r="VIK93" s="888"/>
      <c r="VIL93" s="888"/>
      <c r="VIM93" s="888"/>
      <c r="VIN93" s="888"/>
      <c r="VIO93" s="888"/>
      <c r="VIP93" s="888"/>
      <c r="VIQ93" s="888"/>
      <c r="VIR93" s="888"/>
      <c r="VIS93" s="888"/>
      <c r="VIT93" s="888"/>
      <c r="VIU93" s="888"/>
      <c r="VIV93" s="888"/>
      <c r="VIW93" s="888"/>
      <c r="VIX93" s="888"/>
      <c r="VIY93" s="888"/>
      <c r="VIZ93" s="888"/>
      <c r="VJA93" s="888"/>
      <c r="VJB93" s="888"/>
      <c r="VJC93" s="888"/>
      <c r="VJD93" s="888"/>
      <c r="VJE93" s="888"/>
      <c r="VJF93" s="888"/>
      <c r="VJG93" s="888"/>
      <c r="VJH93" s="888"/>
      <c r="VJI93" s="888"/>
      <c r="VJJ93" s="888"/>
      <c r="VJK93" s="888"/>
      <c r="VJL93" s="888"/>
      <c r="VJM93" s="888"/>
      <c r="VJN93" s="888"/>
      <c r="VJO93" s="888"/>
      <c r="VJP93" s="888"/>
      <c r="VJQ93" s="888"/>
      <c r="VJR93" s="888"/>
      <c r="VJS93" s="888"/>
      <c r="VJT93" s="888"/>
      <c r="VJU93" s="888"/>
      <c r="VJV93" s="888"/>
      <c r="VJW93" s="888"/>
      <c r="VJX93" s="888"/>
      <c r="VJY93" s="888"/>
      <c r="VJZ93" s="888"/>
      <c r="VKA93" s="888"/>
      <c r="VKB93" s="888"/>
      <c r="VKC93" s="888"/>
      <c r="VKD93" s="888"/>
      <c r="VKE93" s="888"/>
      <c r="VKF93" s="888"/>
      <c r="VKG93" s="888"/>
      <c r="VKH93" s="888"/>
      <c r="VKI93" s="888"/>
      <c r="VKJ93" s="888"/>
      <c r="VKK93" s="888"/>
      <c r="VKL93" s="888"/>
      <c r="VKM93" s="888"/>
      <c r="VKN93" s="888"/>
      <c r="VKO93" s="888"/>
      <c r="VKP93" s="888"/>
      <c r="VKQ93" s="888"/>
      <c r="VKR93" s="888"/>
      <c r="VKS93" s="888"/>
      <c r="VKT93" s="888"/>
      <c r="VKU93" s="888"/>
      <c r="VKV93" s="888"/>
      <c r="VKW93" s="888"/>
      <c r="VKX93" s="888"/>
      <c r="VKY93" s="888"/>
      <c r="VKZ93" s="888"/>
      <c r="VLA93" s="888"/>
      <c r="VLB93" s="888"/>
      <c r="VLC93" s="888"/>
      <c r="VLD93" s="888"/>
      <c r="VLE93" s="888"/>
      <c r="VLF93" s="888"/>
      <c r="VLG93" s="888"/>
      <c r="VLH93" s="888"/>
      <c r="VLI93" s="888"/>
      <c r="VLJ93" s="888"/>
      <c r="VLK93" s="888"/>
      <c r="VLL93" s="888"/>
      <c r="VLM93" s="888"/>
      <c r="VLN93" s="888"/>
      <c r="VLO93" s="888"/>
      <c r="VLP93" s="888"/>
      <c r="VLQ93" s="888"/>
      <c r="VLR93" s="888"/>
      <c r="VLS93" s="888"/>
      <c r="VLT93" s="888"/>
      <c r="VLU93" s="888"/>
      <c r="VLV93" s="888"/>
      <c r="VLW93" s="888"/>
      <c r="VLX93" s="888"/>
      <c r="VLY93" s="888"/>
      <c r="VLZ93" s="888"/>
      <c r="VMA93" s="888"/>
      <c r="VMB93" s="888"/>
      <c r="VMC93" s="888"/>
      <c r="VMD93" s="888"/>
      <c r="VME93" s="888"/>
      <c r="VMF93" s="888"/>
      <c r="VMG93" s="888"/>
      <c r="VMH93" s="888"/>
      <c r="VMI93" s="888"/>
      <c r="VMJ93" s="888"/>
      <c r="VMK93" s="888"/>
      <c r="VML93" s="888"/>
      <c r="VMM93" s="888"/>
      <c r="VMN93" s="888"/>
      <c r="VMO93" s="888"/>
      <c r="VMP93" s="888"/>
      <c r="VMQ93" s="888"/>
      <c r="VMR93" s="888"/>
      <c r="VMS93" s="888"/>
      <c r="VMT93" s="888"/>
      <c r="VMU93" s="888"/>
      <c r="VMV93" s="888"/>
      <c r="VMW93" s="888"/>
      <c r="VMX93" s="888"/>
      <c r="VMY93" s="888"/>
      <c r="VMZ93" s="888"/>
      <c r="VNA93" s="888"/>
      <c r="VNB93" s="888"/>
      <c r="VNC93" s="888"/>
      <c r="VND93" s="888"/>
      <c r="VNE93" s="888"/>
      <c r="VNF93" s="888"/>
      <c r="VNG93" s="888"/>
      <c r="VNH93" s="888"/>
      <c r="VNI93" s="888"/>
      <c r="VNJ93" s="888"/>
      <c r="VNK93" s="888"/>
      <c r="VNL93" s="888"/>
      <c r="VNM93" s="888"/>
      <c r="VNN93" s="888"/>
      <c r="VNO93" s="888"/>
      <c r="VNP93" s="888"/>
      <c r="VNQ93" s="888"/>
      <c r="VNR93" s="888"/>
      <c r="VNS93" s="888"/>
      <c r="VNT93" s="888"/>
      <c r="VNU93" s="888"/>
      <c r="VNV93" s="888"/>
      <c r="VNW93" s="888"/>
      <c r="VNX93" s="888"/>
      <c r="VNY93" s="888"/>
      <c r="VNZ93" s="888"/>
      <c r="VOA93" s="888"/>
      <c r="VOB93" s="888"/>
      <c r="VOC93" s="888"/>
      <c r="VOD93" s="888"/>
      <c r="VOE93" s="888"/>
      <c r="VOF93" s="888"/>
      <c r="VOG93" s="888"/>
      <c r="VOH93" s="888"/>
      <c r="VOI93" s="888"/>
      <c r="VOJ93" s="888"/>
      <c r="VOK93" s="888"/>
      <c r="VOL93" s="888"/>
      <c r="VOM93" s="888"/>
      <c r="VON93" s="888"/>
      <c r="VOO93" s="888"/>
      <c r="VOP93" s="888"/>
      <c r="VOQ93" s="888"/>
      <c r="VOR93" s="888"/>
      <c r="VOS93" s="888"/>
      <c r="VOT93" s="888"/>
      <c r="VOU93" s="888"/>
      <c r="VOV93" s="888"/>
      <c r="VOW93" s="888"/>
      <c r="VOX93" s="888"/>
      <c r="VOY93" s="888"/>
      <c r="VOZ93" s="888"/>
      <c r="VPA93" s="888"/>
      <c r="VPB93" s="888"/>
      <c r="VPC93" s="888"/>
      <c r="VPD93" s="888"/>
      <c r="VPE93" s="888"/>
      <c r="VPF93" s="888"/>
      <c r="VPG93" s="888"/>
      <c r="VPH93" s="888"/>
      <c r="VPI93" s="888"/>
      <c r="VPJ93" s="888"/>
      <c r="VPK93" s="888"/>
      <c r="VPL93" s="888"/>
      <c r="VPM93" s="888"/>
      <c r="VPN93" s="888"/>
      <c r="VPO93" s="888"/>
      <c r="VPP93" s="888"/>
      <c r="VPQ93" s="888"/>
      <c r="VPR93" s="888"/>
      <c r="VPS93" s="888"/>
      <c r="VPT93" s="888"/>
      <c r="VPU93" s="888"/>
      <c r="VPV93" s="888"/>
      <c r="VPW93" s="888"/>
      <c r="VPX93" s="888"/>
      <c r="VPY93" s="888"/>
      <c r="VPZ93" s="888"/>
      <c r="VQA93" s="888"/>
      <c r="VQB93" s="888"/>
      <c r="VQC93" s="888"/>
      <c r="VQD93" s="888"/>
      <c r="VQE93" s="888"/>
      <c r="VQF93" s="888"/>
      <c r="VQG93" s="888"/>
      <c r="VQH93" s="888"/>
      <c r="VQI93" s="888"/>
      <c r="VQJ93" s="888"/>
      <c r="VQK93" s="888"/>
      <c r="VQL93" s="888"/>
      <c r="VQM93" s="888"/>
      <c r="VQN93" s="888"/>
      <c r="VQO93" s="888"/>
      <c r="VQP93" s="888"/>
      <c r="VQQ93" s="888"/>
      <c r="VQR93" s="888"/>
      <c r="VQS93" s="888"/>
      <c r="VQT93" s="888"/>
      <c r="VQU93" s="888"/>
      <c r="VQV93" s="888"/>
      <c r="VQW93" s="888"/>
      <c r="VQX93" s="888"/>
      <c r="VQY93" s="888"/>
      <c r="VQZ93" s="888"/>
      <c r="VRA93" s="888"/>
      <c r="VRB93" s="888"/>
      <c r="VRC93" s="888"/>
      <c r="VRD93" s="888"/>
      <c r="VRE93" s="888"/>
      <c r="VRF93" s="888"/>
      <c r="VRG93" s="888"/>
      <c r="VRH93" s="888"/>
      <c r="VRI93" s="888"/>
      <c r="VRJ93" s="888"/>
      <c r="VRK93" s="888"/>
      <c r="VRL93" s="888"/>
      <c r="VRM93" s="888"/>
      <c r="VRN93" s="888"/>
      <c r="VRO93" s="888"/>
      <c r="VRP93" s="888"/>
      <c r="VRQ93" s="888"/>
      <c r="VRR93" s="888"/>
      <c r="VRS93" s="888"/>
      <c r="VRT93" s="888"/>
      <c r="VRU93" s="888"/>
      <c r="VRV93" s="888"/>
      <c r="VRW93" s="888"/>
      <c r="VRX93" s="888"/>
      <c r="VRY93" s="888"/>
      <c r="VRZ93" s="888"/>
      <c r="VSA93" s="888"/>
      <c r="VSB93" s="888"/>
      <c r="VSC93" s="888"/>
      <c r="VSD93" s="888"/>
      <c r="VSE93" s="888"/>
      <c r="VSF93" s="888"/>
      <c r="VSG93" s="888"/>
      <c r="VSH93" s="888"/>
      <c r="VSI93" s="888"/>
      <c r="VSJ93" s="888"/>
      <c r="VSK93" s="888"/>
      <c r="VSL93" s="888"/>
      <c r="VSM93" s="888"/>
      <c r="VSN93" s="888"/>
      <c r="VSO93" s="888"/>
      <c r="VSP93" s="888"/>
      <c r="VSQ93" s="888"/>
      <c r="VSR93" s="888"/>
      <c r="VSS93" s="888"/>
      <c r="VST93" s="888"/>
      <c r="VSU93" s="888"/>
      <c r="VSV93" s="888"/>
      <c r="VSW93" s="888"/>
      <c r="VSX93" s="888"/>
      <c r="VSY93" s="888"/>
      <c r="VSZ93" s="888"/>
      <c r="VTA93" s="888"/>
      <c r="VTB93" s="888"/>
      <c r="VTC93" s="888"/>
      <c r="VTD93" s="888"/>
      <c r="VTE93" s="888"/>
      <c r="VTF93" s="888"/>
      <c r="VTG93" s="888"/>
      <c r="VTH93" s="888"/>
      <c r="VTI93" s="888"/>
      <c r="VTJ93" s="888"/>
      <c r="VTK93" s="888"/>
      <c r="VTL93" s="888"/>
      <c r="VTM93" s="888"/>
      <c r="VTN93" s="888"/>
      <c r="VTO93" s="888"/>
      <c r="VTP93" s="888"/>
      <c r="VTQ93" s="888"/>
      <c r="VTR93" s="888"/>
      <c r="VTS93" s="888"/>
      <c r="VTT93" s="888"/>
      <c r="VTU93" s="888"/>
      <c r="VTV93" s="888"/>
      <c r="VTW93" s="888"/>
      <c r="VTX93" s="888"/>
      <c r="VTY93" s="888"/>
      <c r="VTZ93" s="888"/>
      <c r="VUA93" s="888"/>
      <c r="VUB93" s="888"/>
      <c r="VUC93" s="888"/>
      <c r="VUD93" s="888"/>
      <c r="VUE93" s="888"/>
      <c r="VUF93" s="888"/>
      <c r="VUG93" s="888"/>
      <c r="VUH93" s="888"/>
      <c r="VUI93" s="888"/>
      <c r="VUJ93" s="888"/>
      <c r="VUK93" s="888"/>
      <c r="VUL93" s="888"/>
      <c r="VUM93" s="888"/>
      <c r="VUN93" s="888"/>
      <c r="VUO93" s="888"/>
      <c r="VUP93" s="888"/>
      <c r="VUQ93" s="888"/>
      <c r="VUR93" s="888"/>
      <c r="VUS93" s="888"/>
      <c r="VUT93" s="888"/>
      <c r="VUU93" s="888"/>
      <c r="VUV93" s="888"/>
      <c r="VUW93" s="888"/>
      <c r="VUX93" s="888"/>
      <c r="VUY93" s="888"/>
      <c r="VUZ93" s="888"/>
      <c r="VVA93" s="888"/>
      <c r="VVB93" s="888"/>
      <c r="VVC93" s="888"/>
      <c r="VVD93" s="888"/>
      <c r="VVE93" s="888"/>
      <c r="VVF93" s="888"/>
      <c r="VVG93" s="888"/>
      <c r="VVH93" s="888"/>
      <c r="VVI93" s="888"/>
      <c r="VVJ93" s="888"/>
      <c r="VVK93" s="888"/>
      <c r="VVL93" s="888"/>
      <c r="VVM93" s="888"/>
      <c r="VVN93" s="888"/>
      <c r="VVO93" s="888"/>
      <c r="VVP93" s="888"/>
      <c r="VVQ93" s="888"/>
      <c r="VVR93" s="888"/>
      <c r="VVS93" s="888"/>
      <c r="VVT93" s="888"/>
      <c r="VVU93" s="888"/>
      <c r="VVV93" s="888"/>
      <c r="VVW93" s="888"/>
      <c r="VVX93" s="888"/>
      <c r="VVY93" s="888"/>
      <c r="VVZ93" s="888"/>
      <c r="VWA93" s="888"/>
      <c r="VWB93" s="888"/>
      <c r="VWC93" s="888"/>
      <c r="VWD93" s="888"/>
      <c r="VWE93" s="888"/>
      <c r="VWF93" s="888"/>
      <c r="VWG93" s="888"/>
      <c r="VWH93" s="888"/>
      <c r="VWI93" s="888"/>
      <c r="VWJ93" s="888"/>
      <c r="VWK93" s="888"/>
      <c r="VWL93" s="888"/>
      <c r="VWM93" s="888"/>
      <c r="VWN93" s="888"/>
      <c r="VWO93" s="888"/>
      <c r="VWP93" s="888"/>
      <c r="VWQ93" s="888"/>
      <c r="VWR93" s="888"/>
      <c r="VWS93" s="888"/>
      <c r="VWT93" s="888"/>
      <c r="VWU93" s="888"/>
      <c r="VWV93" s="888"/>
      <c r="VWW93" s="888"/>
      <c r="VWX93" s="888"/>
      <c r="VWY93" s="888"/>
      <c r="VWZ93" s="888"/>
      <c r="VXA93" s="888"/>
      <c r="VXB93" s="888"/>
      <c r="VXC93" s="888"/>
      <c r="VXD93" s="888"/>
      <c r="VXE93" s="888"/>
      <c r="VXF93" s="888"/>
      <c r="VXG93" s="888"/>
      <c r="VXH93" s="888"/>
      <c r="VXI93" s="888"/>
      <c r="VXJ93" s="888"/>
      <c r="VXK93" s="888"/>
      <c r="VXL93" s="888"/>
      <c r="VXM93" s="888"/>
      <c r="VXN93" s="888"/>
      <c r="VXO93" s="888"/>
      <c r="VXP93" s="888"/>
      <c r="VXQ93" s="888"/>
      <c r="VXR93" s="888"/>
      <c r="VXS93" s="888"/>
      <c r="VXT93" s="888"/>
      <c r="VXU93" s="888"/>
      <c r="VXV93" s="888"/>
      <c r="VXW93" s="888"/>
      <c r="VXX93" s="888"/>
      <c r="VXY93" s="888"/>
      <c r="VXZ93" s="888"/>
      <c r="VYA93" s="888"/>
      <c r="VYB93" s="888"/>
      <c r="VYC93" s="888"/>
      <c r="VYD93" s="888"/>
      <c r="VYE93" s="888"/>
      <c r="VYF93" s="888"/>
      <c r="VYG93" s="888"/>
      <c r="VYH93" s="888"/>
      <c r="VYI93" s="888"/>
      <c r="VYJ93" s="888"/>
      <c r="VYK93" s="888"/>
      <c r="VYL93" s="888"/>
      <c r="VYM93" s="888"/>
      <c r="VYN93" s="888"/>
      <c r="VYO93" s="888"/>
      <c r="VYP93" s="888"/>
      <c r="VYQ93" s="888"/>
      <c r="VYR93" s="888"/>
      <c r="VYS93" s="888"/>
      <c r="VYT93" s="888"/>
      <c r="VYU93" s="888"/>
      <c r="VYV93" s="888"/>
      <c r="VYW93" s="888"/>
      <c r="VYX93" s="888"/>
      <c r="VYY93" s="888"/>
      <c r="VYZ93" s="888"/>
      <c r="VZA93" s="888"/>
      <c r="VZB93" s="888"/>
      <c r="VZC93" s="888"/>
      <c r="VZD93" s="888"/>
      <c r="VZE93" s="888"/>
      <c r="VZF93" s="888"/>
      <c r="VZG93" s="888"/>
      <c r="VZH93" s="888"/>
      <c r="VZI93" s="888"/>
      <c r="VZJ93" s="888"/>
      <c r="VZK93" s="888"/>
      <c r="VZL93" s="888"/>
      <c r="VZM93" s="888"/>
      <c r="VZN93" s="888"/>
      <c r="VZO93" s="888"/>
      <c r="VZP93" s="888"/>
      <c r="VZQ93" s="888"/>
      <c r="VZR93" s="888"/>
      <c r="VZS93" s="888"/>
      <c r="VZT93" s="888"/>
      <c r="VZU93" s="888"/>
      <c r="VZV93" s="888"/>
      <c r="VZW93" s="888"/>
      <c r="VZX93" s="888"/>
      <c r="VZY93" s="888"/>
      <c r="VZZ93" s="888"/>
      <c r="WAA93" s="888"/>
      <c r="WAB93" s="888"/>
      <c r="WAC93" s="888"/>
      <c r="WAD93" s="888"/>
      <c r="WAE93" s="888"/>
      <c r="WAF93" s="888"/>
      <c r="WAG93" s="888"/>
      <c r="WAH93" s="888"/>
      <c r="WAI93" s="888"/>
      <c r="WAJ93" s="888"/>
      <c r="WAK93" s="888"/>
      <c r="WAL93" s="888"/>
      <c r="WAM93" s="888"/>
      <c r="WAN93" s="888"/>
      <c r="WAO93" s="888"/>
      <c r="WAP93" s="888"/>
      <c r="WAQ93" s="888"/>
      <c r="WAR93" s="888"/>
      <c r="WAS93" s="888"/>
      <c r="WAT93" s="888"/>
      <c r="WAU93" s="888"/>
      <c r="WAV93" s="888"/>
      <c r="WAW93" s="888"/>
      <c r="WAX93" s="888"/>
      <c r="WAY93" s="888"/>
      <c r="WAZ93" s="888"/>
      <c r="WBA93" s="888"/>
      <c r="WBB93" s="888"/>
      <c r="WBC93" s="888"/>
      <c r="WBD93" s="888"/>
      <c r="WBE93" s="888"/>
      <c r="WBF93" s="888"/>
      <c r="WBG93" s="888"/>
      <c r="WBH93" s="888"/>
      <c r="WBI93" s="888"/>
      <c r="WBJ93" s="888"/>
      <c r="WBK93" s="888"/>
      <c r="WBL93" s="888"/>
      <c r="WBM93" s="888"/>
      <c r="WBN93" s="888"/>
      <c r="WBO93" s="888"/>
      <c r="WBP93" s="888"/>
      <c r="WBQ93" s="888"/>
      <c r="WBR93" s="888"/>
      <c r="WBS93" s="888"/>
      <c r="WBT93" s="888"/>
      <c r="WBU93" s="888"/>
      <c r="WBV93" s="888"/>
      <c r="WBW93" s="888"/>
      <c r="WBX93" s="888"/>
      <c r="WBY93" s="888"/>
      <c r="WBZ93" s="888"/>
      <c r="WCA93" s="888"/>
      <c r="WCB93" s="888"/>
      <c r="WCC93" s="888"/>
      <c r="WCD93" s="888"/>
      <c r="WCE93" s="888"/>
      <c r="WCF93" s="888"/>
      <c r="WCG93" s="888"/>
      <c r="WCH93" s="888"/>
      <c r="WCI93" s="888"/>
      <c r="WCJ93" s="888"/>
      <c r="WCK93" s="888"/>
      <c r="WCL93" s="888"/>
      <c r="WCM93" s="888"/>
      <c r="WCN93" s="888"/>
      <c r="WCO93" s="888"/>
      <c r="WCP93" s="888"/>
      <c r="WCQ93" s="888"/>
      <c r="WCR93" s="888"/>
      <c r="WCS93" s="888"/>
      <c r="WCT93" s="888"/>
      <c r="WCU93" s="888"/>
      <c r="WCV93" s="888"/>
      <c r="WCW93" s="888"/>
      <c r="WCX93" s="888"/>
      <c r="WCY93" s="888"/>
      <c r="WCZ93" s="888"/>
      <c r="WDA93" s="888"/>
      <c r="WDB93" s="888"/>
      <c r="WDC93" s="888"/>
      <c r="WDD93" s="888"/>
      <c r="WDE93" s="888"/>
      <c r="WDF93" s="888"/>
      <c r="WDG93" s="888"/>
      <c r="WDH93" s="888"/>
      <c r="WDI93" s="888"/>
      <c r="WDJ93" s="888"/>
      <c r="WDK93" s="888"/>
      <c r="WDL93" s="888"/>
      <c r="WDM93" s="888"/>
      <c r="WDN93" s="888"/>
      <c r="WDO93" s="888"/>
      <c r="WDP93" s="888"/>
      <c r="WDQ93" s="888"/>
      <c r="WDR93" s="888"/>
      <c r="WDS93" s="888"/>
      <c r="WDT93" s="888"/>
      <c r="WDU93" s="888"/>
      <c r="WDV93" s="888"/>
      <c r="WDW93" s="888"/>
      <c r="WDX93" s="888"/>
      <c r="WDY93" s="888"/>
      <c r="WDZ93" s="888"/>
      <c r="WEA93" s="888"/>
      <c r="WEB93" s="888"/>
      <c r="WEC93" s="888"/>
      <c r="WED93" s="888"/>
      <c r="WEE93" s="888"/>
      <c r="WEF93" s="888"/>
      <c r="WEG93" s="888"/>
      <c r="WEH93" s="888"/>
      <c r="WEI93" s="888"/>
      <c r="WEJ93" s="888"/>
      <c r="WEK93" s="888"/>
      <c r="WEL93" s="888"/>
      <c r="WEM93" s="888"/>
      <c r="WEN93" s="888"/>
      <c r="WEO93" s="888"/>
      <c r="WEP93" s="888"/>
      <c r="WEQ93" s="888"/>
      <c r="WER93" s="888"/>
      <c r="WES93" s="888"/>
      <c r="WET93" s="888"/>
      <c r="WEU93" s="888"/>
      <c r="WEV93" s="888"/>
      <c r="WEW93" s="888"/>
      <c r="WEX93" s="888"/>
      <c r="WEY93" s="888"/>
      <c r="WEZ93" s="888"/>
      <c r="WFA93" s="888"/>
      <c r="WFB93" s="888"/>
      <c r="WFC93" s="888"/>
      <c r="WFD93" s="888"/>
      <c r="WFE93" s="888"/>
      <c r="WFF93" s="888"/>
      <c r="WFG93" s="888"/>
      <c r="WFH93" s="888"/>
      <c r="WFI93" s="888"/>
      <c r="WFJ93" s="888"/>
      <c r="WFK93" s="888"/>
      <c r="WFL93" s="888"/>
      <c r="WFM93" s="888"/>
      <c r="WFN93" s="888"/>
      <c r="WFO93" s="888"/>
      <c r="WFP93" s="888"/>
      <c r="WFQ93" s="888"/>
      <c r="WFR93" s="888"/>
      <c r="WFS93" s="888"/>
      <c r="WFT93" s="888"/>
      <c r="WFU93" s="888"/>
      <c r="WFV93" s="888"/>
      <c r="WFW93" s="888"/>
      <c r="WFX93" s="888"/>
      <c r="WFY93" s="888"/>
      <c r="WFZ93" s="888"/>
      <c r="WGA93" s="888"/>
      <c r="WGB93" s="888"/>
      <c r="WGC93" s="888"/>
      <c r="WGD93" s="888"/>
      <c r="WGE93" s="888"/>
      <c r="WGF93" s="888"/>
      <c r="WGG93" s="888"/>
      <c r="WGH93" s="888"/>
      <c r="WGI93" s="888"/>
      <c r="WGJ93" s="888"/>
      <c r="WGK93" s="888"/>
      <c r="WGL93" s="888"/>
      <c r="WGM93" s="888"/>
      <c r="WGN93" s="888"/>
      <c r="WGO93" s="888"/>
      <c r="WGP93" s="888"/>
      <c r="WGQ93" s="888"/>
      <c r="WGR93" s="888"/>
      <c r="WGS93" s="888"/>
      <c r="WGT93" s="888"/>
      <c r="WGU93" s="888"/>
      <c r="WGV93" s="888"/>
      <c r="WGW93" s="888"/>
      <c r="WGX93" s="888"/>
      <c r="WGY93" s="888"/>
      <c r="WGZ93" s="888"/>
      <c r="WHA93" s="888"/>
      <c r="WHB93" s="888"/>
      <c r="WHC93" s="888"/>
      <c r="WHD93" s="888"/>
      <c r="WHE93" s="888"/>
      <c r="WHF93" s="888"/>
      <c r="WHG93" s="888"/>
      <c r="WHH93" s="888"/>
      <c r="WHI93" s="888"/>
      <c r="WHJ93" s="888"/>
      <c r="WHK93" s="888"/>
      <c r="WHL93" s="888"/>
      <c r="WHM93" s="888"/>
      <c r="WHN93" s="888"/>
      <c r="WHO93" s="888"/>
      <c r="WHP93" s="888"/>
      <c r="WHQ93" s="888"/>
      <c r="WHR93" s="888"/>
      <c r="WHS93" s="888"/>
      <c r="WHT93" s="888"/>
      <c r="WHU93" s="888"/>
      <c r="WHV93" s="888"/>
      <c r="WHW93" s="888"/>
      <c r="WHX93" s="888"/>
      <c r="WHY93" s="888"/>
      <c r="WHZ93" s="888"/>
      <c r="WIA93" s="888"/>
      <c r="WIB93" s="888"/>
      <c r="WIC93" s="888"/>
      <c r="WID93" s="888"/>
      <c r="WIE93" s="888"/>
      <c r="WIF93" s="888"/>
      <c r="WIG93" s="888"/>
      <c r="WIH93" s="888"/>
      <c r="WII93" s="888"/>
      <c r="WIJ93" s="888"/>
      <c r="WIK93" s="888"/>
      <c r="WIL93" s="888"/>
      <c r="WIM93" s="888"/>
      <c r="WIN93" s="888"/>
      <c r="WIO93" s="888"/>
      <c r="WIP93" s="888"/>
      <c r="WIQ93" s="888"/>
      <c r="WIR93" s="888"/>
      <c r="WIS93" s="888"/>
      <c r="WIT93" s="888"/>
      <c r="WIU93" s="888"/>
      <c r="WIV93" s="888"/>
      <c r="WIW93" s="888"/>
      <c r="WIX93" s="888"/>
      <c r="WIY93" s="888"/>
      <c r="WIZ93" s="888"/>
      <c r="WJA93" s="888"/>
      <c r="WJB93" s="888"/>
      <c r="WJC93" s="888"/>
      <c r="WJD93" s="888"/>
      <c r="WJE93" s="888"/>
      <c r="WJF93" s="888"/>
      <c r="WJG93" s="888"/>
      <c r="WJH93" s="888"/>
      <c r="WJI93" s="888"/>
      <c r="WJJ93" s="888"/>
      <c r="WJK93" s="888"/>
      <c r="WJL93" s="888"/>
      <c r="WJM93" s="888"/>
      <c r="WJN93" s="888"/>
      <c r="WJO93" s="888"/>
      <c r="WJP93" s="888"/>
      <c r="WJQ93" s="888"/>
      <c r="WJR93" s="888"/>
      <c r="WJS93" s="888"/>
      <c r="WJT93" s="888"/>
      <c r="WJU93" s="888"/>
      <c r="WJV93" s="888"/>
      <c r="WJW93" s="888"/>
      <c r="WJX93" s="888"/>
      <c r="WJY93" s="888"/>
      <c r="WJZ93" s="888"/>
      <c r="WKA93" s="888"/>
      <c r="WKB93" s="888"/>
      <c r="WKC93" s="888"/>
      <c r="WKD93" s="888"/>
      <c r="WKE93" s="888"/>
      <c r="WKF93" s="888"/>
      <c r="WKG93" s="888"/>
      <c r="WKH93" s="888"/>
      <c r="WKI93" s="888"/>
      <c r="WKJ93" s="888"/>
      <c r="WKK93" s="888"/>
      <c r="WKL93" s="888"/>
      <c r="WKM93" s="888"/>
      <c r="WKN93" s="888"/>
      <c r="WKO93" s="888"/>
      <c r="WKP93" s="888"/>
      <c r="WKQ93" s="888"/>
      <c r="WKR93" s="888"/>
      <c r="WKS93" s="888"/>
      <c r="WKT93" s="888"/>
      <c r="WKU93" s="888"/>
      <c r="WKV93" s="888"/>
      <c r="WKW93" s="888"/>
      <c r="WKX93" s="888"/>
      <c r="WKY93" s="888"/>
      <c r="WKZ93" s="888"/>
      <c r="WLA93" s="888"/>
      <c r="WLB93" s="888"/>
      <c r="WLC93" s="888"/>
      <c r="WLD93" s="888"/>
      <c r="WLE93" s="888"/>
      <c r="WLF93" s="888"/>
      <c r="WLG93" s="888"/>
      <c r="WLH93" s="888"/>
      <c r="WLI93" s="888"/>
      <c r="WLJ93" s="888"/>
      <c r="WLK93" s="888"/>
      <c r="WLL93" s="888"/>
      <c r="WLM93" s="888"/>
      <c r="WLN93" s="888"/>
      <c r="WLO93" s="888"/>
      <c r="WLP93" s="888"/>
      <c r="WLQ93" s="888"/>
      <c r="WLR93" s="888"/>
      <c r="WLS93" s="888"/>
      <c r="WLT93" s="888"/>
      <c r="WLU93" s="888"/>
      <c r="WLV93" s="888"/>
      <c r="WLW93" s="888"/>
      <c r="WLX93" s="888"/>
      <c r="WLY93" s="888"/>
      <c r="WLZ93" s="888"/>
      <c r="WMA93" s="888"/>
      <c r="WMB93" s="888"/>
      <c r="WMC93" s="888"/>
      <c r="WMD93" s="888"/>
      <c r="WME93" s="888"/>
      <c r="WMF93" s="888"/>
      <c r="WMG93" s="888"/>
      <c r="WMH93" s="888"/>
      <c r="WMI93" s="888"/>
      <c r="WMJ93" s="888"/>
      <c r="WMK93" s="888"/>
      <c r="WML93" s="888"/>
      <c r="WMM93" s="888"/>
      <c r="WMN93" s="888"/>
      <c r="WMO93" s="888"/>
      <c r="WMP93" s="888"/>
      <c r="WMQ93" s="888"/>
      <c r="WMR93" s="888"/>
      <c r="WMS93" s="888"/>
      <c r="WMT93" s="888"/>
      <c r="WMU93" s="888"/>
      <c r="WMV93" s="888"/>
      <c r="WMW93" s="888"/>
      <c r="WMX93" s="888"/>
      <c r="WMY93" s="888"/>
      <c r="WMZ93" s="888"/>
      <c r="WNA93" s="888"/>
      <c r="WNB93" s="888"/>
      <c r="WNC93" s="888"/>
      <c r="WND93" s="888"/>
      <c r="WNE93" s="888"/>
      <c r="WNF93" s="888"/>
      <c r="WNG93" s="888"/>
      <c r="WNH93" s="888"/>
      <c r="WNI93" s="888"/>
      <c r="WNJ93" s="888"/>
      <c r="WNK93" s="888"/>
      <c r="WNL93" s="888"/>
      <c r="WNM93" s="888"/>
      <c r="WNN93" s="888"/>
      <c r="WNO93" s="888"/>
      <c r="WNP93" s="888"/>
      <c r="WNQ93" s="888"/>
      <c r="WNR93" s="888"/>
      <c r="WNS93" s="888"/>
      <c r="WNT93" s="888"/>
      <c r="WNU93" s="888"/>
      <c r="WNV93" s="888"/>
      <c r="WNW93" s="888"/>
      <c r="WNX93" s="888"/>
      <c r="WNY93" s="888"/>
      <c r="WNZ93" s="888"/>
      <c r="WOA93" s="888"/>
      <c r="WOB93" s="888"/>
      <c r="WOC93" s="888"/>
      <c r="WOD93" s="888"/>
      <c r="WOE93" s="888"/>
      <c r="WOF93" s="888"/>
      <c r="WOG93" s="888"/>
      <c r="WOH93" s="888"/>
      <c r="WOI93" s="888"/>
      <c r="WOJ93" s="888"/>
      <c r="WOK93" s="888"/>
      <c r="WOL93" s="888"/>
      <c r="WOM93" s="888"/>
      <c r="WON93" s="888"/>
      <c r="WOO93" s="888"/>
      <c r="WOP93" s="888"/>
      <c r="WOQ93" s="888"/>
      <c r="WOR93" s="888"/>
      <c r="WOS93" s="888"/>
      <c r="WOT93" s="888"/>
      <c r="WOU93" s="888"/>
      <c r="WOV93" s="888"/>
      <c r="WOW93" s="888"/>
      <c r="WOX93" s="888"/>
      <c r="WOY93" s="888"/>
      <c r="WOZ93" s="888"/>
      <c r="WPA93" s="888"/>
      <c r="WPB93" s="888"/>
      <c r="WPC93" s="888"/>
      <c r="WPD93" s="888"/>
      <c r="WPE93" s="888"/>
      <c r="WPF93" s="888"/>
      <c r="WPG93" s="888"/>
      <c r="WPH93" s="888"/>
      <c r="WPI93" s="888"/>
      <c r="WPJ93" s="888"/>
      <c r="WPK93" s="888"/>
      <c r="WPL93" s="888"/>
      <c r="WPM93" s="888"/>
      <c r="WPN93" s="888"/>
      <c r="WPO93" s="888"/>
      <c r="WPP93" s="888"/>
      <c r="WPQ93" s="888"/>
      <c r="WPR93" s="888"/>
      <c r="WPS93" s="888"/>
      <c r="WPT93" s="888"/>
      <c r="WPU93" s="888"/>
      <c r="WPV93" s="888"/>
      <c r="WPW93" s="888"/>
      <c r="WPX93" s="888"/>
      <c r="WPY93" s="888"/>
      <c r="WPZ93" s="888"/>
      <c r="WQA93" s="888"/>
      <c r="WQB93" s="888"/>
      <c r="WQC93" s="888"/>
      <c r="WQD93" s="888"/>
      <c r="WQE93" s="888"/>
      <c r="WQF93" s="888"/>
      <c r="WQG93" s="888"/>
      <c r="WQH93" s="888"/>
      <c r="WQI93" s="888"/>
      <c r="WQJ93" s="888"/>
      <c r="WQK93" s="888"/>
      <c r="WQL93" s="888"/>
      <c r="WQM93" s="888"/>
      <c r="WQN93" s="888"/>
      <c r="WQO93" s="888"/>
      <c r="WQP93" s="888"/>
      <c r="WQQ93" s="888"/>
      <c r="WQR93" s="888"/>
      <c r="WQS93" s="888"/>
      <c r="WQT93" s="888"/>
      <c r="WQU93" s="888"/>
      <c r="WQV93" s="888"/>
      <c r="WQW93" s="888"/>
      <c r="WQX93" s="888"/>
      <c r="WQY93" s="888"/>
      <c r="WQZ93" s="888"/>
      <c r="WRA93" s="888"/>
      <c r="WRB93" s="888"/>
      <c r="WRC93" s="888"/>
      <c r="WRD93" s="888"/>
      <c r="WRE93" s="888"/>
      <c r="WRF93" s="888"/>
      <c r="WRG93" s="888"/>
      <c r="WRH93" s="888"/>
      <c r="WRI93" s="888"/>
      <c r="WRJ93" s="888"/>
      <c r="WRK93" s="888"/>
      <c r="WRL93" s="888"/>
      <c r="WRM93" s="888"/>
      <c r="WRN93" s="888"/>
      <c r="WRO93" s="888"/>
      <c r="WRP93" s="888"/>
      <c r="WRQ93" s="888"/>
      <c r="WRR93" s="888"/>
      <c r="WRS93" s="888"/>
      <c r="WRT93" s="888"/>
      <c r="WRU93" s="888"/>
      <c r="WRV93" s="888"/>
      <c r="WRW93" s="888"/>
      <c r="WRX93" s="888"/>
      <c r="WRY93" s="888"/>
      <c r="WRZ93" s="888"/>
      <c r="WSA93" s="888"/>
      <c r="WSB93" s="888"/>
      <c r="WSC93" s="888"/>
      <c r="WSD93" s="888"/>
      <c r="WSE93" s="888"/>
      <c r="WSF93" s="888"/>
      <c r="WSG93" s="888"/>
      <c r="WSH93" s="888"/>
      <c r="WSI93" s="888"/>
      <c r="WSJ93" s="888"/>
      <c r="WSK93" s="888"/>
      <c r="WSL93" s="888"/>
      <c r="WSM93" s="888"/>
      <c r="WSN93" s="888"/>
      <c r="WSO93" s="888"/>
      <c r="WSP93" s="888"/>
      <c r="WSQ93" s="888"/>
      <c r="WSR93" s="888"/>
      <c r="WSS93" s="888"/>
      <c r="WST93" s="888"/>
      <c r="WSU93" s="888"/>
      <c r="WSV93" s="888"/>
      <c r="WSW93" s="888"/>
      <c r="WSX93" s="888"/>
      <c r="WSY93" s="888"/>
      <c r="WSZ93" s="888"/>
      <c r="WTA93" s="888"/>
      <c r="WTB93" s="888"/>
      <c r="WTC93" s="888"/>
      <c r="WTD93" s="888"/>
      <c r="WTE93" s="888"/>
      <c r="WTF93" s="888"/>
      <c r="WTG93" s="888"/>
      <c r="WTH93" s="888"/>
      <c r="WTI93" s="888"/>
      <c r="WTJ93" s="888"/>
      <c r="WTK93" s="888"/>
      <c r="WTL93" s="888"/>
      <c r="WTM93" s="888"/>
      <c r="WTN93" s="888"/>
      <c r="WTO93" s="888"/>
      <c r="WTP93" s="888"/>
      <c r="WTQ93" s="888"/>
      <c r="WTR93" s="888"/>
      <c r="WTS93" s="888"/>
      <c r="WTT93" s="888"/>
      <c r="WTU93" s="888"/>
      <c r="WTV93" s="888"/>
      <c r="WTW93" s="888"/>
      <c r="WTX93" s="888"/>
      <c r="WTY93" s="888"/>
      <c r="WTZ93" s="888"/>
      <c r="WUA93" s="888"/>
      <c r="WUB93" s="888"/>
      <c r="WUC93" s="888"/>
      <c r="WUD93" s="888"/>
      <c r="WUE93" s="888"/>
      <c r="WUF93" s="888"/>
      <c r="WUG93" s="888"/>
      <c r="WUH93" s="888"/>
      <c r="WUI93" s="888"/>
      <c r="WUJ93" s="888"/>
      <c r="WUK93" s="888"/>
      <c r="WUL93" s="888"/>
      <c r="WUM93" s="888"/>
      <c r="WUN93" s="888"/>
      <c r="WUO93" s="888"/>
      <c r="WUP93" s="888"/>
      <c r="WUQ93" s="888"/>
      <c r="WUR93" s="888"/>
      <c r="WUS93" s="888"/>
      <c r="WUT93" s="888"/>
      <c r="WUU93" s="888"/>
      <c r="WUV93" s="888"/>
      <c r="WUW93" s="888"/>
      <c r="WUX93" s="888"/>
      <c r="WUY93" s="888"/>
      <c r="WUZ93" s="888"/>
      <c r="WVA93" s="888"/>
      <c r="WVB93" s="888"/>
      <c r="WVC93" s="888"/>
      <c r="WVD93" s="888"/>
      <c r="WVE93" s="888"/>
      <c r="WVF93" s="888"/>
      <c r="WVG93" s="888"/>
      <c r="WVH93" s="888"/>
      <c r="WVI93" s="888"/>
      <c r="WVJ93" s="888"/>
      <c r="WVK93" s="888"/>
      <c r="WVL93" s="888"/>
      <c r="WVM93" s="888"/>
      <c r="WVN93" s="888"/>
      <c r="WVO93" s="888"/>
      <c r="WVP93" s="888"/>
      <c r="WVQ93" s="888"/>
      <c r="WVR93" s="888"/>
      <c r="WVS93" s="888"/>
      <c r="WVT93" s="888"/>
      <c r="WVU93" s="888"/>
      <c r="WVV93" s="888"/>
      <c r="WVW93" s="888"/>
      <c r="WVX93" s="888"/>
      <c r="WVY93" s="888"/>
      <c r="WVZ93" s="888"/>
      <c r="WWA93" s="888"/>
      <c r="WWB93" s="888"/>
      <c r="WWC93" s="888"/>
      <c r="WWD93" s="888"/>
      <c r="WWE93" s="888"/>
      <c r="WWF93" s="888"/>
      <c r="WWG93" s="888"/>
      <c r="WWH93" s="888"/>
      <c r="WWI93" s="888"/>
      <c r="WWJ93" s="888"/>
      <c r="WWK93" s="888"/>
      <c r="WWL93" s="888"/>
      <c r="WWM93" s="888"/>
      <c r="WWN93" s="888"/>
      <c r="WWO93" s="888"/>
      <c r="WWP93" s="888"/>
      <c r="WWQ93" s="888"/>
      <c r="WWR93" s="888"/>
      <c r="WWS93" s="888"/>
      <c r="WWT93" s="888"/>
      <c r="WWU93" s="888"/>
      <c r="WWV93" s="888"/>
      <c r="WWW93" s="888"/>
      <c r="WWX93" s="888"/>
      <c r="WWY93" s="888"/>
      <c r="WWZ93" s="888"/>
      <c r="WXA93" s="888"/>
      <c r="WXB93" s="888"/>
      <c r="WXC93" s="888"/>
      <c r="WXD93" s="888"/>
      <c r="WXE93" s="888"/>
      <c r="WXF93" s="888"/>
      <c r="WXG93" s="888"/>
      <c r="WXH93" s="888"/>
      <c r="WXI93" s="888"/>
      <c r="WXJ93" s="888"/>
      <c r="WXK93" s="888"/>
      <c r="WXL93" s="888"/>
      <c r="WXM93" s="888"/>
      <c r="WXN93" s="888"/>
      <c r="WXO93" s="888"/>
      <c r="WXP93" s="888"/>
      <c r="WXQ93" s="888"/>
      <c r="WXR93" s="888"/>
      <c r="WXS93" s="888"/>
      <c r="WXT93" s="888"/>
      <c r="WXU93" s="888"/>
      <c r="WXV93" s="888"/>
      <c r="WXW93" s="888"/>
      <c r="WXX93" s="888"/>
      <c r="WXY93" s="888"/>
      <c r="WXZ93" s="888"/>
      <c r="WYA93" s="888"/>
      <c r="WYB93" s="888"/>
      <c r="WYC93" s="888"/>
      <c r="WYD93" s="888"/>
      <c r="WYE93" s="888"/>
      <c r="WYF93" s="888"/>
      <c r="WYG93" s="888"/>
      <c r="WYH93" s="888"/>
      <c r="WYI93" s="888"/>
      <c r="WYJ93" s="888"/>
      <c r="WYK93" s="888"/>
      <c r="WYL93" s="888"/>
      <c r="WYM93" s="888"/>
      <c r="WYN93" s="888"/>
      <c r="WYO93" s="888"/>
      <c r="WYP93" s="888"/>
      <c r="WYQ93" s="888"/>
      <c r="WYR93" s="888"/>
      <c r="WYS93" s="888"/>
      <c r="WYT93" s="888"/>
      <c r="WYU93" s="888"/>
      <c r="WYV93" s="888"/>
      <c r="WYW93" s="888"/>
      <c r="WYX93" s="888"/>
      <c r="WYY93" s="888"/>
      <c r="WYZ93" s="888"/>
      <c r="WZA93" s="888"/>
      <c r="WZB93" s="888"/>
      <c r="WZC93" s="888"/>
      <c r="WZD93" s="888"/>
      <c r="WZE93" s="888"/>
      <c r="WZF93" s="888"/>
      <c r="WZG93" s="888"/>
      <c r="WZH93" s="888"/>
      <c r="WZI93" s="888"/>
      <c r="WZJ93" s="888"/>
      <c r="WZK93" s="888"/>
      <c r="WZL93" s="888"/>
      <c r="WZM93" s="888"/>
      <c r="WZN93" s="888"/>
      <c r="WZO93" s="888"/>
      <c r="WZP93" s="888"/>
      <c r="WZQ93" s="888"/>
      <c r="WZR93" s="888"/>
      <c r="WZS93" s="888"/>
      <c r="WZT93" s="888"/>
      <c r="WZU93" s="888"/>
      <c r="WZV93" s="888"/>
      <c r="WZW93" s="888"/>
      <c r="WZX93" s="888"/>
      <c r="WZY93" s="888"/>
      <c r="WZZ93" s="888"/>
      <c r="XAA93" s="888"/>
      <c r="XAB93" s="888"/>
      <c r="XAC93" s="888"/>
      <c r="XAD93" s="888"/>
      <c r="XAE93" s="888"/>
      <c r="XAF93" s="888"/>
      <c r="XAG93" s="888"/>
      <c r="XAH93" s="888"/>
      <c r="XAI93" s="888"/>
      <c r="XAJ93" s="888"/>
      <c r="XAK93" s="888"/>
      <c r="XAL93" s="888"/>
      <c r="XAM93" s="888"/>
      <c r="XAN93" s="888"/>
      <c r="XAO93" s="888"/>
      <c r="XAP93" s="888"/>
      <c r="XAQ93" s="888"/>
      <c r="XAR93" s="888"/>
      <c r="XAS93" s="888"/>
      <c r="XAT93" s="888"/>
      <c r="XAU93" s="888"/>
      <c r="XAV93" s="888"/>
      <c r="XAW93" s="888"/>
      <c r="XAX93" s="888"/>
      <c r="XAY93" s="888"/>
      <c r="XAZ93" s="888"/>
      <c r="XBA93" s="888"/>
      <c r="XBB93" s="888"/>
      <c r="XBC93" s="888"/>
      <c r="XBD93" s="888"/>
      <c r="XBE93" s="888"/>
      <c r="XBF93" s="888"/>
      <c r="XBG93" s="888"/>
      <c r="XBH93" s="888"/>
      <c r="XBI93" s="888"/>
      <c r="XBJ93" s="888"/>
      <c r="XBK93" s="888"/>
      <c r="XBL93" s="888"/>
      <c r="XBM93" s="888"/>
      <c r="XBN93" s="888"/>
      <c r="XBO93" s="888"/>
      <c r="XBP93" s="888"/>
      <c r="XBQ93" s="888"/>
      <c r="XBR93" s="888"/>
      <c r="XBS93" s="888"/>
      <c r="XBT93" s="888"/>
      <c r="XBU93" s="888"/>
      <c r="XBV93" s="888"/>
      <c r="XBW93" s="888"/>
      <c r="XBX93" s="888"/>
      <c r="XBY93" s="888"/>
      <c r="XBZ93" s="888"/>
      <c r="XCA93" s="888"/>
      <c r="XCB93" s="888"/>
      <c r="XCC93" s="888"/>
      <c r="XCD93" s="888"/>
      <c r="XCE93" s="888"/>
      <c r="XCF93" s="888"/>
      <c r="XCG93" s="888"/>
      <c r="XCH93" s="888"/>
      <c r="XCI93" s="888"/>
      <c r="XCJ93" s="888"/>
      <c r="XCK93" s="888"/>
      <c r="XCL93" s="888"/>
      <c r="XCM93" s="888"/>
      <c r="XCN93" s="888"/>
      <c r="XCO93" s="888"/>
      <c r="XCP93" s="888"/>
      <c r="XCQ93" s="888"/>
      <c r="XCR93" s="888"/>
      <c r="XCS93" s="888"/>
      <c r="XCT93" s="888"/>
      <c r="XCU93" s="888"/>
      <c r="XCV93" s="888"/>
      <c r="XCW93" s="888"/>
      <c r="XCX93" s="888"/>
      <c r="XCY93" s="888"/>
      <c r="XCZ93" s="888"/>
      <c r="XDA93" s="888"/>
      <c r="XDB93" s="888"/>
      <c r="XDC93" s="888"/>
      <c r="XDD93" s="888"/>
      <c r="XDE93" s="888"/>
      <c r="XDF93" s="888"/>
      <c r="XDG93" s="888"/>
      <c r="XDH93" s="888"/>
      <c r="XDI93" s="888"/>
      <c r="XDJ93" s="888"/>
      <c r="XDK93" s="888"/>
      <c r="XDL93" s="888"/>
      <c r="XDM93" s="888"/>
      <c r="XDN93" s="888"/>
      <c r="XDO93" s="888"/>
      <c r="XDP93" s="888"/>
      <c r="XDQ93" s="888"/>
      <c r="XDR93" s="888"/>
      <c r="XDS93" s="888"/>
      <c r="XDT93" s="888"/>
      <c r="XDU93" s="888"/>
      <c r="XDV93" s="888"/>
      <c r="XDW93" s="888"/>
      <c r="XDX93" s="888"/>
      <c r="XDY93" s="888"/>
      <c r="XDZ93" s="888"/>
      <c r="XEA93" s="888"/>
      <c r="XEB93" s="888"/>
      <c r="XEC93" s="888"/>
      <c r="XED93" s="888"/>
      <c r="XEE93" s="888"/>
      <c r="XEF93" s="888"/>
      <c r="XEG93" s="888"/>
      <c r="XEH93" s="888"/>
      <c r="XEI93" s="888"/>
      <c r="XEJ93" s="888"/>
      <c r="XEK93" s="888"/>
      <c r="XEL93" s="888"/>
      <c r="XEM93" s="888"/>
      <c r="XEN93" s="888"/>
      <c r="XEO93" s="888"/>
      <c r="XEP93" s="888"/>
      <c r="XEQ93" s="888"/>
      <c r="XER93" s="888"/>
      <c r="XES93" s="888"/>
      <c r="XET93" s="888"/>
      <c r="XEU93" s="888"/>
      <c r="XEV93" s="888"/>
      <c r="XEW93" s="888"/>
      <c r="XEX93" s="888"/>
      <c r="XEY93" s="888"/>
      <c r="XEZ93" s="888"/>
      <c r="XFA93" s="888"/>
      <c r="XFB93" s="888"/>
      <c r="XFC93" s="888"/>
      <c r="XFD93" s="888"/>
    </row>
    <row r="94" spans="4:16384" s="876" customFormat="1">
      <c r="D94" s="885"/>
      <c r="J94" s="885"/>
      <c r="K94" s="888"/>
      <c r="L94" s="888"/>
      <c r="M94" s="888"/>
      <c r="N94" s="888"/>
      <c r="O94" s="888"/>
      <c r="P94" s="888"/>
      <c r="Q94" s="888"/>
      <c r="R94" s="888"/>
      <c r="S94" s="888"/>
      <c r="T94" s="888"/>
      <c r="U94" s="888"/>
      <c r="V94" s="888"/>
      <c r="W94" s="888"/>
      <c r="X94" s="888"/>
      <c r="Y94" s="888"/>
      <c r="Z94" s="888"/>
      <c r="AA94" s="888"/>
      <c r="AB94" s="888"/>
      <c r="AC94" s="888"/>
      <c r="AD94" s="888"/>
      <c r="AE94" s="888"/>
      <c r="AF94" s="888"/>
      <c r="AG94" s="888"/>
      <c r="AH94" s="888"/>
      <c r="AI94" s="888"/>
      <c r="AJ94" s="888"/>
      <c r="AK94" s="888"/>
      <c r="AL94" s="888"/>
      <c r="AM94" s="888"/>
      <c r="AN94" s="888"/>
      <c r="AO94" s="888"/>
      <c r="AP94" s="888"/>
      <c r="AQ94" s="888"/>
      <c r="AR94" s="888"/>
      <c r="AS94" s="888"/>
      <c r="AT94" s="888"/>
      <c r="AU94" s="888"/>
      <c r="AV94" s="888"/>
      <c r="AW94" s="888"/>
      <c r="AX94" s="888"/>
      <c r="AY94" s="888"/>
      <c r="AZ94" s="888"/>
      <c r="BA94" s="888"/>
      <c r="BB94" s="888"/>
      <c r="BC94" s="888"/>
      <c r="BD94" s="888"/>
      <c r="BE94" s="888"/>
      <c r="BF94" s="888"/>
      <c r="BG94" s="888"/>
      <c r="BH94" s="888"/>
      <c r="BI94" s="888"/>
      <c r="BJ94" s="888"/>
      <c r="BK94" s="888"/>
      <c r="BL94" s="888"/>
      <c r="BM94" s="888"/>
      <c r="BN94" s="888"/>
      <c r="BO94" s="888"/>
      <c r="BP94" s="888"/>
      <c r="BQ94" s="888"/>
      <c r="BR94" s="888"/>
      <c r="BS94" s="888"/>
      <c r="BT94" s="888"/>
      <c r="BU94" s="888"/>
      <c r="BV94" s="888"/>
      <c r="BW94" s="888"/>
      <c r="BX94" s="888"/>
      <c r="BY94" s="888"/>
      <c r="BZ94" s="888"/>
      <c r="CA94" s="888"/>
      <c r="CB94" s="888"/>
      <c r="CC94" s="888"/>
      <c r="CD94" s="888"/>
      <c r="CE94" s="888"/>
      <c r="CF94" s="888"/>
      <c r="CG94" s="888"/>
      <c r="CH94" s="888"/>
      <c r="CI94" s="888"/>
      <c r="CJ94" s="888"/>
      <c r="CK94" s="888"/>
      <c r="CL94" s="888"/>
      <c r="CM94" s="888"/>
      <c r="CN94" s="888"/>
      <c r="CO94" s="888"/>
      <c r="CP94" s="888"/>
      <c r="CQ94" s="888"/>
      <c r="CR94" s="888"/>
      <c r="CS94" s="888"/>
      <c r="CT94" s="888"/>
      <c r="CU94" s="888"/>
      <c r="CV94" s="888"/>
      <c r="CW94" s="888"/>
      <c r="CX94" s="888"/>
      <c r="CY94" s="888"/>
      <c r="CZ94" s="888"/>
      <c r="DA94" s="888"/>
      <c r="DB94" s="888"/>
      <c r="DC94" s="888"/>
      <c r="DD94" s="888"/>
      <c r="DE94" s="888"/>
      <c r="DF94" s="888"/>
      <c r="DG94" s="888"/>
      <c r="DH94" s="888"/>
      <c r="DI94" s="888"/>
      <c r="DJ94" s="888"/>
      <c r="DK94" s="888"/>
      <c r="DL94" s="888"/>
      <c r="DM94" s="888"/>
      <c r="DN94" s="888"/>
      <c r="DO94" s="888"/>
      <c r="DP94" s="888"/>
      <c r="DQ94" s="888"/>
      <c r="DR94" s="888"/>
      <c r="DS94" s="888"/>
      <c r="DT94" s="888"/>
      <c r="DU94" s="888"/>
      <c r="DV94" s="888"/>
      <c r="DW94" s="888"/>
      <c r="DX94" s="888"/>
      <c r="DY94" s="888"/>
      <c r="DZ94" s="888"/>
      <c r="EA94" s="888"/>
      <c r="EB94" s="888"/>
      <c r="EC94" s="888"/>
      <c r="ED94" s="888"/>
      <c r="EE94" s="888"/>
      <c r="EF94" s="888"/>
      <c r="EG94" s="888"/>
      <c r="EH94" s="888"/>
      <c r="EI94" s="888"/>
      <c r="EJ94" s="888"/>
      <c r="EK94" s="888"/>
      <c r="EL94" s="888"/>
      <c r="EM94" s="888"/>
      <c r="EN94" s="888"/>
      <c r="EO94" s="888"/>
      <c r="EP94" s="888"/>
      <c r="EQ94" s="888"/>
      <c r="ER94" s="888"/>
      <c r="ES94" s="888"/>
      <c r="ET94" s="888"/>
      <c r="EU94" s="888"/>
      <c r="EV94" s="888"/>
      <c r="EW94" s="888"/>
      <c r="EX94" s="888"/>
      <c r="EY94" s="888"/>
      <c r="EZ94" s="888"/>
      <c r="FA94" s="888"/>
      <c r="FB94" s="888"/>
      <c r="FC94" s="888"/>
      <c r="FD94" s="888"/>
      <c r="FE94" s="888"/>
      <c r="FF94" s="888"/>
      <c r="FG94" s="888"/>
      <c r="FH94" s="888"/>
      <c r="FI94" s="888"/>
      <c r="FJ94" s="888"/>
      <c r="FK94" s="888"/>
      <c r="FL94" s="888"/>
      <c r="FM94" s="888"/>
      <c r="FN94" s="888"/>
      <c r="FO94" s="888"/>
      <c r="FP94" s="888"/>
      <c r="FQ94" s="888"/>
      <c r="FR94" s="888"/>
      <c r="FS94" s="888"/>
      <c r="FT94" s="888"/>
      <c r="FU94" s="888"/>
      <c r="FV94" s="888"/>
      <c r="FW94" s="888"/>
      <c r="FX94" s="888"/>
      <c r="FY94" s="888"/>
      <c r="FZ94" s="888"/>
      <c r="GA94" s="888"/>
      <c r="GB94" s="888"/>
      <c r="GC94" s="888"/>
      <c r="GD94" s="888"/>
      <c r="GE94" s="888"/>
      <c r="GF94" s="888"/>
      <c r="GG94" s="888"/>
      <c r="GH94" s="888"/>
      <c r="GI94" s="888"/>
      <c r="GJ94" s="888"/>
      <c r="GK94" s="888"/>
      <c r="GL94" s="888"/>
      <c r="GM94" s="888"/>
      <c r="GN94" s="888"/>
      <c r="GO94" s="888"/>
      <c r="GP94" s="888"/>
      <c r="GQ94" s="888"/>
      <c r="GR94" s="888"/>
      <c r="GS94" s="888"/>
      <c r="GT94" s="888"/>
      <c r="GU94" s="888"/>
      <c r="GV94" s="888"/>
      <c r="GW94" s="888"/>
      <c r="GX94" s="888"/>
      <c r="GY94" s="888"/>
      <c r="GZ94" s="888"/>
      <c r="HA94" s="888"/>
      <c r="HB94" s="888"/>
      <c r="HC94" s="888"/>
      <c r="HD94" s="888"/>
      <c r="HE94" s="888"/>
      <c r="HF94" s="888"/>
      <c r="HG94" s="888"/>
      <c r="HH94" s="888"/>
      <c r="HI94" s="888"/>
      <c r="HJ94" s="888"/>
      <c r="HK94" s="888"/>
      <c r="HL94" s="888"/>
      <c r="HM94" s="888"/>
      <c r="HN94" s="888"/>
      <c r="HO94" s="888"/>
      <c r="HP94" s="888"/>
      <c r="HQ94" s="888"/>
      <c r="HR94" s="888"/>
      <c r="HS94" s="888"/>
      <c r="HT94" s="888"/>
      <c r="HU94" s="888"/>
      <c r="HV94" s="888"/>
      <c r="HW94" s="888"/>
      <c r="HX94" s="888"/>
      <c r="HY94" s="888"/>
      <c r="HZ94" s="888"/>
      <c r="IA94" s="888"/>
      <c r="IB94" s="888"/>
      <c r="IC94" s="888"/>
      <c r="ID94" s="888"/>
      <c r="IE94" s="888"/>
      <c r="IF94" s="888"/>
      <c r="IG94" s="888"/>
      <c r="IH94" s="888"/>
      <c r="II94" s="888"/>
      <c r="IJ94" s="888"/>
      <c r="IK94" s="888"/>
      <c r="IL94" s="888"/>
      <c r="IM94" s="888"/>
      <c r="IN94" s="888"/>
      <c r="IO94" s="888"/>
      <c r="IP94" s="888"/>
      <c r="IQ94" s="888"/>
      <c r="IR94" s="888"/>
      <c r="IS94" s="888"/>
      <c r="IT94" s="888"/>
      <c r="IU94" s="888"/>
      <c r="IV94" s="888"/>
      <c r="IW94" s="888"/>
      <c r="IX94" s="888"/>
      <c r="IY94" s="888"/>
      <c r="IZ94" s="888"/>
      <c r="JA94" s="888"/>
      <c r="JB94" s="888"/>
      <c r="JC94" s="888"/>
      <c r="JD94" s="888"/>
      <c r="JE94" s="888"/>
      <c r="JF94" s="888"/>
      <c r="JG94" s="888"/>
      <c r="JH94" s="888"/>
      <c r="JI94" s="888"/>
      <c r="JJ94" s="888"/>
      <c r="JK94" s="888"/>
      <c r="JL94" s="888"/>
      <c r="JM94" s="888"/>
      <c r="JN94" s="888"/>
      <c r="JO94" s="888"/>
      <c r="JP94" s="888"/>
      <c r="JQ94" s="888"/>
      <c r="JR94" s="888"/>
      <c r="JS94" s="888"/>
      <c r="JT94" s="888"/>
      <c r="JU94" s="888"/>
      <c r="JV94" s="888"/>
      <c r="JW94" s="888"/>
      <c r="JX94" s="888"/>
      <c r="JY94" s="888"/>
      <c r="JZ94" s="888"/>
      <c r="KA94" s="888"/>
      <c r="KB94" s="888"/>
      <c r="KC94" s="888"/>
      <c r="KD94" s="888"/>
      <c r="KE94" s="888"/>
      <c r="KF94" s="888"/>
      <c r="KG94" s="888"/>
      <c r="KH94" s="888"/>
      <c r="KI94" s="888"/>
      <c r="KJ94" s="888"/>
      <c r="KK94" s="888"/>
      <c r="KL94" s="888"/>
      <c r="KM94" s="888"/>
      <c r="KN94" s="888"/>
      <c r="KO94" s="888"/>
      <c r="KP94" s="888"/>
      <c r="KQ94" s="888"/>
      <c r="KR94" s="888"/>
      <c r="KS94" s="888"/>
      <c r="KT94" s="888"/>
      <c r="KU94" s="888"/>
      <c r="KV94" s="888"/>
      <c r="KW94" s="888"/>
      <c r="KX94" s="888"/>
      <c r="KY94" s="888"/>
      <c r="KZ94" s="888"/>
      <c r="LA94" s="888"/>
      <c r="LB94" s="888"/>
      <c r="LC94" s="888"/>
      <c r="LD94" s="888"/>
      <c r="LE94" s="888"/>
      <c r="LF94" s="888"/>
      <c r="LG94" s="888"/>
      <c r="LH94" s="888"/>
      <c r="LI94" s="888"/>
      <c r="LJ94" s="888"/>
      <c r="LK94" s="888"/>
      <c r="LL94" s="888"/>
      <c r="LM94" s="888"/>
      <c r="LN94" s="888"/>
      <c r="LO94" s="888"/>
      <c r="LP94" s="888"/>
      <c r="LQ94" s="888"/>
      <c r="LR94" s="888"/>
      <c r="LS94" s="888"/>
      <c r="LT94" s="888"/>
      <c r="LU94" s="888"/>
      <c r="LV94" s="888"/>
      <c r="LW94" s="888"/>
      <c r="LX94" s="888"/>
      <c r="LY94" s="888"/>
      <c r="LZ94" s="888"/>
      <c r="MA94" s="888"/>
      <c r="MB94" s="888"/>
      <c r="MC94" s="888"/>
      <c r="MD94" s="888"/>
      <c r="ME94" s="888"/>
      <c r="MF94" s="888"/>
      <c r="MG94" s="888"/>
      <c r="MH94" s="888"/>
      <c r="MI94" s="888"/>
      <c r="MJ94" s="888"/>
      <c r="MK94" s="888"/>
      <c r="ML94" s="888"/>
      <c r="MM94" s="888"/>
      <c r="MN94" s="888"/>
      <c r="MO94" s="888"/>
      <c r="MP94" s="888"/>
      <c r="MQ94" s="888"/>
      <c r="MR94" s="888"/>
      <c r="MS94" s="888"/>
      <c r="MT94" s="888"/>
      <c r="MU94" s="888"/>
      <c r="MV94" s="888"/>
      <c r="MW94" s="888"/>
      <c r="MX94" s="888"/>
      <c r="MY94" s="888"/>
      <c r="MZ94" s="888"/>
      <c r="NA94" s="888"/>
      <c r="NB94" s="888"/>
      <c r="NC94" s="888"/>
      <c r="ND94" s="888"/>
      <c r="NE94" s="888"/>
      <c r="NF94" s="888"/>
      <c r="NG94" s="888"/>
      <c r="NH94" s="888"/>
      <c r="NI94" s="888"/>
      <c r="NJ94" s="888"/>
      <c r="NK94" s="888"/>
      <c r="NL94" s="888"/>
      <c r="NM94" s="888"/>
      <c r="NN94" s="888"/>
      <c r="NO94" s="888"/>
      <c r="NP94" s="888"/>
      <c r="NQ94" s="888"/>
      <c r="NR94" s="888"/>
      <c r="NS94" s="888"/>
      <c r="NT94" s="888"/>
      <c r="NU94" s="888"/>
      <c r="NV94" s="888"/>
      <c r="NW94" s="888"/>
      <c r="NX94" s="888"/>
      <c r="NY94" s="888"/>
      <c r="NZ94" s="888"/>
      <c r="OA94" s="888"/>
      <c r="OB94" s="888"/>
      <c r="OC94" s="888"/>
      <c r="OD94" s="888"/>
      <c r="OE94" s="888"/>
      <c r="OF94" s="888"/>
      <c r="OG94" s="888"/>
      <c r="OH94" s="888"/>
      <c r="OI94" s="888"/>
      <c r="OJ94" s="888"/>
      <c r="OK94" s="888"/>
      <c r="OL94" s="888"/>
      <c r="OM94" s="888"/>
      <c r="ON94" s="888"/>
      <c r="OO94" s="888"/>
      <c r="OP94" s="888"/>
      <c r="OQ94" s="888"/>
      <c r="OR94" s="888"/>
      <c r="OS94" s="888"/>
      <c r="OT94" s="888"/>
      <c r="OU94" s="888"/>
      <c r="OV94" s="888"/>
      <c r="OW94" s="888"/>
      <c r="OX94" s="888"/>
      <c r="OY94" s="888"/>
      <c r="OZ94" s="888"/>
      <c r="PA94" s="888"/>
      <c r="PB94" s="888"/>
      <c r="PC94" s="888"/>
      <c r="PD94" s="888"/>
      <c r="PE94" s="888"/>
      <c r="PF94" s="888"/>
      <c r="PG94" s="888"/>
      <c r="PH94" s="888"/>
      <c r="PI94" s="888"/>
      <c r="PJ94" s="888"/>
      <c r="PK94" s="888"/>
      <c r="PL94" s="888"/>
      <c r="PM94" s="888"/>
      <c r="PN94" s="888"/>
      <c r="PO94" s="888"/>
      <c r="PP94" s="888"/>
      <c r="PQ94" s="888"/>
      <c r="PR94" s="888"/>
      <c r="PS94" s="888"/>
      <c r="PT94" s="888"/>
      <c r="PU94" s="888"/>
      <c r="PV94" s="888"/>
      <c r="PW94" s="888"/>
      <c r="PX94" s="888"/>
      <c r="PY94" s="888"/>
      <c r="PZ94" s="888"/>
      <c r="QA94" s="888"/>
      <c r="QB94" s="888"/>
      <c r="QC94" s="888"/>
      <c r="QD94" s="888"/>
      <c r="QE94" s="888"/>
      <c r="QF94" s="888"/>
      <c r="QG94" s="888"/>
      <c r="QH94" s="888"/>
      <c r="QI94" s="888"/>
      <c r="QJ94" s="888"/>
      <c r="QK94" s="888"/>
      <c r="QL94" s="888"/>
      <c r="QM94" s="888"/>
      <c r="QN94" s="888"/>
      <c r="QO94" s="888"/>
      <c r="QP94" s="888"/>
      <c r="QQ94" s="888"/>
      <c r="QR94" s="888"/>
      <c r="QS94" s="888"/>
      <c r="QT94" s="888"/>
      <c r="QU94" s="888"/>
      <c r="QV94" s="888"/>
      <c r="QW94" s="888"/>
      <c r="QX94" s="888"/>
      <c r="QY94" s="888"/>
      <c r="QZ94" s="888"/>
      <c r="RA94" s="888"/>
      <c r="RB94" s="888"/>
      <c r="RC94" s="888"/>
      <c r="RD94" s="888"/>
      <c r="RE94" s="888"/>
      <c r="RF94" s="888"/>
      <c r="RG94" s="888"/>
      <c r="RH94" s="888"/>
      <c r="RI94" s="888"/>
      <c r="RJ94" s="888"/>
      <c r="RK94" s="888"/>
      <c r="RL94" s="888"/>
      <c r="RM94" s="888"/>
      <c r="RN94" s="888"/>
      <c r="RO94" s="888"/>
      <c r="RP94" s="888"/>
      <c r="RQ94" s="888"/>
      <c r="RR94" s="888"/>
      <c r="RS94" s="888"/>
      <c r="RT94" s="888"/>
      <c r="RU94" s="888"/>
      <c r="RV94" s="888"/>
      <c r="RW94" s="888"/>
      <c r="RX94" s="888"/>
      <c r="RY94" s="888"/>
      <c r="RZ94" s="888"/>
      <c r="SA94" s="888"/>
      <c r="SB94" s="888"/>
      <c r="SC94" s="888"/>
      <c r="SD94" s="888"/>
      <c r="SE94" s="888"/>
      <c r="SF94" s="888"/>
      <c r="SG94" s="888"/>
      <c r="SH94" s="888"/>
      <c r="SI94" s="888"/>
      <c r="SJ94" s="888"/>
      <c r="SK94" s="888"/>
      <c r="SL94" s="888"/>
      <c r="SM94" s="888"/>
      <c r="SN94" s="888"/>
      <c r="SO94" s="888"/>
      <c r="SP94" s="888"/>
      <c r="SQ94" s="888"/>
      <c r="SR94" s="888"/>
      <c r="SS94" s="888"/>
      <c r="ST94" s="888"/>
      <c r="SU94" s="888"/>
      <c r="SV94" s="888"/>
      <c r="SW94" s="888"/>
      <c r="SX94" s="888"/>
      <c r="SY94" s="888"/>
      <c r="SZ94" s="888"/>
      <c r="TA94" s="888"/>
      <c r="TB94" s="888"/>
      <c r="TC94" s="888"/>
      <c r="TD94" s="888"/>
      <c r="TE94" s="888"/>
      <c r="TF94" s="888"/>
      <c r="TG94" s="888"/>
      <c r="TH94" s="888"/>
      <c r="TI94" s="888"/>
      <c r="TJ94" s="888"/>
      <c r="TK94" s="888"/>
      <c r="TL94" s="888"/>
      <c r="TM94" s="888"/>
      <c r="TN94" s="888"/>
      <c r="TO94" s="888"/>
      <c r="TP94" s="888"/>
      <c r="TQ94" s="888"/>
      <c r="TR94" s="888"/>
      <c r="TS94" s="888"/>
      <c r="TT94" s="888"/>
      <c r="TU94" s="888"/>
      <c r="TV94" s="888"/>
      <c r="TW94" s="888"/>
      <c r="TX94" s="888"/>
      <c r="TY94" s="888"/>
      <c r="TZ94" s="888"/>
      <c r="UA94" s="888"/>
      <c r="UB94" s="888"/>
      <c r="UC94" s="888"/>
      <c r="UD94" s="888"/>
      <c r="UE94" s="888"/>
      <c r="UF94" s="888"/>
      <c r="UG94" s="888"/>
      <c r="UH94" s="888"/>
      <c r="UI94" s="888"/>
      <c r="UJ94" s="888"/>
      <c r="UK94" s="888"/>
      <c r="UL94" s="888"/>
      <c r="UM94" s="888"/>
      <c r="UN94" s="888"/>
      <c r="UO94" s="888"/>
      <c r="UP94" s="888"/>
      <c r="UQ94" s="888"/>
      <c r="UR94" s="888"/>
      <c r="US94" s="888"/>
      <c r="UT94" s="888"/>
      <c r="UU94" s="888"/>
      <c r="UV94" s="888"/>
      <c r="UW94" s="888"/>
      <c r="UX94" s="888"/>
      <c r="UY94" s="888"/>
      <c r="UZ94" s="888"/>
      <c r="VA94" s="888"/>
      <c r="VB94" s="888"/>
      <c r="VC94" s="888"/>
      <c r="VD94" s="888"/>
      <c r="VE94" s="888"/>
      <c r="VF94" s="888"/>
      <c r="VG94" s="888"/>
      <c r="VH94" s="888"/>
      <c r="VI94" s="888"/>
      <c r="VJ94" s="888"/>
      <c r="VK94" s="888"/>
      <c r="VL94" s="888"/>
      <c r="VM94" s="888"/>
      <c r="VN94" s="888"/>
      <c r="VO94" s="888"/>
      <c r="VP94" s="888"/>
      <c r="VQ94" s="888"/>
      <c r="VR94" s="888"/>
      <c r="VS94" s="888"/>
      <c r="VT94" s="888"/>
      <c r="VU94" s="888"/>
      <c r="VV94" s="888"/>
      <c r="VW94" s="888"/>
      <c r="VX94" s="888"/>
      <c r="VY94" s="888"/>
      <c r="VZ94" s="888"/>
      <c r="WA94" s="888"/>
      <c r="WB94" s="888"/>
      <c r="WC94" s="888"/>
      <c r="WD94" s="888"/>
      <c r="WE94" s="888"/>
      <c r="WF94" s="888"/>
      <c r="WG94" s="888"/>
      <c r="WH94" s="888"/>
      <c r="WI94" s="888"/>
      <c r="WJ94" s="888"/>
      <c r="WK94" s="888"/>
      <c r="WL94" s="888"/>
      <c r="WM94" s="888"/>
      <c r="WN94" s="888"/>
      <c r="WO94" s="888"/>
      <c r="WP94" s="888"/>
      <c r="WQ94" s="888"/>
      <c r="WR94" s="888"/>
      <c r="WS94" s="888"/>
      <c r="WT94" s="888"/>
      <c r="WU94" s="888"/>
      <c r="WV94" s="888"/>
      <c r="WW94" s="888"/>
      <c r="WX94" s="888"/>
      <c r="WY94" s="888"/>
      <c r="WZ94" s="888"/>
      <c r="XA94" s="888"/>
      <c r="XB94" s="888"/>
      <c r="XC94" s="888"/>
      <c r="XD94" s="888"/>
      <c r="XE94" s="888"/>
      <c r="XF94" s="888"/>
      <c r="XG94" s="888"/>
      <c r="XH94" s="888"/>
      <c r="XI94" s="888"/>
      <c r="XJ94" s="888"/>
      <c r="XK94" s="888"/>
      <c r="XL94" s="888"/>
      <c r="XM94" s="888"/>
      <c r="XN94" s="888"/>
      <c r="XO94" s="888"/>
      <c r="XP94" s="888"/>
      <c r="XQ94" s="888"/>
      <c r="XR94" s="888"/>
      <c r="XS94" s="888"/>
      <c r="XT94" s="888"/>
      <c r="XU94" s="888"/>
      <c r="XV94" s="888"/>
      <c r="XW94" s="888"/>
      <c r="XX94" s="888"/>
      <c r="XY94" s="888"/>
      <c r="XZ94" s="888"/>
      <c r="YA94" s="888"/>
      <c r="YB94" s="888"/>
      <c r="YC94" s="888"/>
      <c r="YD94" s="888"/>
      <c r="YE94" s="888"/>
      <c r="YF94" s="888"/>
      <c r="YG94" s="888"/>
      <c r="YH94" s="888"/>
      <c r="YI94" s="888"/>
      <c r="YJ94" s="888"/>
      <c r="YK94" s="888"/>
      <c r="YL94" s="888"/>
      <c r="YM94" s="888"/>
      <c r="YN94" s="888"/>
      <c r="YO94" s="888"/>
      <c r="YP94" s="888"/>
      <c r="YQ94" s="888"/>
      <c r="YR94" s="888"/>
      <c r="YS94" s="888"/>
      <c r="YT94" s="888"/>
      <c r="YU94" s="888"/>
      <c r="YV94" s="888"/>
      <c r="YW94" s="888"/>
      <c r="YX94" s="888"/>
      <c r="YY94" s="888"/>
      <c r="YZ94" s="888"/>
      <c r="ZA94" s="888"/>
      <c r="ZB94" s="888"/>
      <c r="ZC94" s="888"/>
      <c r="ZD94" s="888"/>
      <c r="ZE94" s="888"/>
      <c r="ZF94" s="888"/>
      <c r="ZG94" s="888"/>
      <c r="ZH94" s="888"/>
      <c r="ZI94" s="888"/>
      <c r="ZJ94" s="888"/>
      <c r="ZK94" s="888"/>
      <c r="ZL94" s="888"/>
      <c r="ZM94" s="888"/>
      <c r="ZN94" s="888"/>
      <c r="ZO94" s="888"/>
      <c r="ZP94" s="888"/>
      <c r="ZQ94" s="888"/>
      <c r="ZR94" s="888"/>
      <c r="ZS94" s="888"/>
      <c r="ZT94" s="888"/>
      <c r="ZU94" s="888"/>
      <c r="ZV94" s="888"/>
      <c r="ZW94" s="888"/>
      <c r="ZX94" s="888"/>
      <c r="ZY94" s="888"/>
      <c r="ZZ94" s="888"/>
      <c r="AAA94" s="888"/>
      <c r="AAB94" s="888"/>
      <c r="AAC94" s="888"/>
      <c r="AAD94" s="888"/>
      <c r="AAE94" s="888"/>
      <c r="AAF94" s="888"/>
      <c r="AAG94" s="888"/>
      <c r="AAH94" s="888"/>
      <c r="AAI94" s="888"/>
      <c r="AAJ94" s="888"/>
      <c r="AAK94" s="888"/>
      <c r="AAL94" s="888"/>
      <c r="AAM94" s="888"/>
      <c r="AAN94" s="888"/>
      <c r="AAO94" s="888"/>
      <c r="AAP94" s="888"/>
      <c r="AAQ94" s="888"/>
      <c r="AAR94" s="888"/>
      <c r="AAS94" s="888"/>
      <c r="AAT94" s="888"/>
      <c r="AAU94" s="888"/>
      <c r="AAV94" s="888"/>
      <c r="AAW94" s="888"/>
      <c r="AAX94" s="888"/>
      <c r="AAY94" s="888"/>
      <c r="AAZ94" s="888"/>
      <c r="ABA94" s="888"/>
      <c r="ABB94" s="888"/>
      <c r="ABC94" s="888"/>
      <c r="ABD94" s="888"/>
      <c r="ABE94" s="888"/>
      <c r="ABF94" s="888"/>
      <c r="ABG94" s="888"/>
      <c r="ABH94" s="888"/>
      <c r="ABI94" s="888"/>
      <c r="ABJ94" s="888"/>
      <c r="ABK94" s="888"/>
      <c r="ABL94" s="888"/>
      <c r="ABM94" s="888"/>
      <c r="ABN94" s="888"/>
      <c r="ABO94" s="888"/>
      <c r="ABP94" s="888"/>
      <c r="ABQ94" s="888"/>
      <c r="ABR94" s="888"/>
      <c r="ABS94" s="888"/>
      <c r="ABT94" s="888"/>
      <c r="ABU94" s="888"/>
      <c r="ABV94" s="888"/>
      <c r="ABW94" s="888"/>
      <c r="ABX94" s="888"/>
      <c r="ABY94" s="888"/>
      <c r="ABZ94" s="888"/>
      <c r="ACA94" s="888"/>
      <c r="ACB94" s="888"/>
      <c r="ACC94" s="888"/>
      <c r="ACD94" s="888"/>
      <c r="ACE94" s="888"/>
      <c r="ACF94" s="888"/>
      <c r="ACG94" s="888"/>
      <c r="ACH94" s="888"/>
      <c r="ACI94" s="888"/>
      <c r="ACJ94" s="888"/>
      <c r="ACK94" s="888"/>
      <c r="ACL94" s="888"/>
      <c r="ACM94" s="888"/>
      <c r="ACN94" s="888"/>
      <c r="ACO94" s="888"/>
      <c r="ACP94" s="888"/>
      <c r="ACQ94" s="888"/>
      <c r="ACR94" s="888"/>
      <c r="ACS94" s="888"/>
      <c r="ACT94" s="888"/>
      <c r="ACU94" s="888"/>
      <c r="ACV94" s="888"/>
      <c r="ACW94" s="888"/>
      <c r="ACX94" s="888"/>
      <c r="ACY94" s="888"/>
      <c r="ACZ94" s="888"/>
      <c r="ADA94" s="888"/>
      <c r="ADB94" s="888"/>
      <c r="ADC94" s="888"/>
      <c r="ADD94" s="888"/>
      <c r="ADE94" s="888"/>
      <c r="ADF94" s="888"/>
      <c r="ADG94" s="888"/>
      <c r="ADH94" s="888"/>
      <c r="ADI94" s="888"/>
      <c r="ADJ94" s="888"/>
      <c r="ADK94" s="888"/>
      <c r="ADL94" s="888"/>
      <c r="ADM94" s="888"/>
      <c r="ADN94" s="888"/>
      <c r="ADO94" s="888"/>
      <c r="ADP94" s="888"/>
      <c r="ADQ94" s="888"/>
      <c r="ADR94" s="888"/>
      <c r="ADS94" s="888"/>
      <c r="ADT94" s="888"/>
      <c r="ADU94" s="888"/>
      <c r="ADV94" s="888"/>
      <c r="ADW94" s="888"/>
      <c r="ADX94" s="888"/>
      <c r="ADY94" s="888"/>
      <c r="ADZ94" s="888"/>
      <c r="AEA94" s="888"/>
      <c r="AEB94" s="888"/>
      <c r="AEC94" s="888"/>
      <c r="AED94" s="888"/>
      <c r="AEE94" s="888"/>
      <c r="AEF94" s="888"/>
      <c r="AEG94" s="888"/>
      <c r="AEH94" s="888"/>
      <c r="AEI94" s="888"/>
      <c r="AEJ94" s="888"/>
      <c r="AEK94" s="888"/>
      <c r="AEL94" s="888"/>
      <c r="AEM94" s="888"/>
      <c r="AEN94" s="888"/>
      <c r="AEO94" s="888"/>
      <c r="AEP94" s="888"/>
      <c r="AEQ94" s="888"/>
      <c r="AER94" s="888"/>
      <c r="AES94" s="888"/>
      <c r="AET94" s="888"/>
      <c r="AEU94" s="888"/>
      <c r="AEV94" s="888"/>
      <c r="AEW94" s="888"/>
      <c r="AEX94" s="888"/>
      <c r="AEY94" s="888"/>
      <c r="AEZ94" s="888"/>
      <c r="AFA94" s="888"/>
      <c r="AFB94" s="888"/>
      <c r="AFC94" s="888"/>
      <c r="AFD94" s="888"/>
      <c r="AFE94" s="888"/>
      <c r="AFF94" s="888"/>
      <c r="AFG94" s="888"/>
      <c r="AFH94" s="888"/>
      <c r="AFI94" s="888"/>
      <c r="AFJ94" s="888"/>
      <c r="AFK94" s="888"/>
      <c r="AFL94" s="888"/>
      <c r="AFM94" s="888"/>
      <c r="AFN94" s="888"/>
      <c r="AFO94" s="888"/>
      <c r="AFP94" s="888"/>
      <c r="AFQ94" s="888"/>
      <c r="AFR94" s="888"/>
      <c r="AFS94" s="888"/>
      <c r="AFT94" s="888"/>
      <c r="AFU94" s="888"/>
      <c r="AFV94" s="888"/>
      <c r="AFW94" s="888"/>
      <c r="AFX94" s="888"/>
      <c r="AFY94" s="888"/>
      <c r="AFZ94" s="888"/>
      <c r="AGA94" s="888"/>
      <c r="AGB94" s="888"/>
      <c r="AGC94" s="888"/>
      <c r="AGD94" s="888"/>
      <c r="AGE94" s="888"/>
      <c r="AGF94" s="888"/>
      <c r="AGG94" s="888"/>
      <c r="AGH94" s="888"/>
      <c r="AGI94" s="888"/>
      <c r="AGJ94" s="888"/>
      <c r="AGK94" s="888"/>
      <c r="AGL94" s="888"/>
      <c r="AGM94" s="888"/>
      <c r="AGN94" s="888"/>
      <c r="AGO94" s="888"/>
      <c r="AGP94" s="888"/>
      <c r="AGQ94" s="888"/>
      <c r="AGR94" s="888"/>
      <c r="AGS94" s="888"/>
      <c r="AGT94" s="888"/>
      <c r="AGU94" s="888"/>
      <c r="AGV94" s="888"/>
      <c r="AGW94" s="888"/>
      <c r="AGX94" s="888"/>
      <c r="AGY94" s="888"/>
      <c r="AGZ94" s="888"/>
      <c r="AHA94" s="888"/>
      <c r="AHB94" s="888"/>
      <c r="AHC94" s="888"/>
      <c r="AHD94" s="888"/>
      <c r="AHE94" s="888"/>
      <c r="AHF94" s="888"/>
      <c r="AHG94" s="888"/>
      <c r="AHH94" s="888"/>
      <c r="AHI94" s="888"/>
      <c r="AHJ94" s="888"/>
      <c r="AHK94" s="888"/>
      <c r="AHL94" s="888"/>
      <c r="AHM94" s="888"/>
      <c r="AHN94" s="888"/>
      <c r="AHO94" s="888"/>
      <c r="AHP94" s="888"/>
      <c r="AHQ94" s="888"/>
      <c r="AHR94" s="888"/>
      <c r="AHS94" s="888"/>
      <c r="AHT94" s="888"/>
      <c r="AHU94" s="888"/>
      <c r="AHV94" s="888"/>
      <c r="AHW94" s="888"/>
      <c r="AHX94" s="888"/>
      <c r="AHY94" s="888"/>
      <c r="AHZ94" s="888"/>
      <c r="AIA94" s="888"/>
      <c r="AIB94" s="888"/>
      <c r="AIC94" s="888"/>
      <c r="AID94" s="888"/>
      <c r="AIE94" s="888"/>
      <c r="AIF94" s="888"/>
      <c r="AIG94" s="888"/>
      <c r="AIH94" s="888"/>
      <c r="AII94" s="888"/>
      <c r="AIJ94" s="888"/>
      <c r="AIK94" s="888"/>
      <c r="AIL94" s="888"/>
      <c r="AIM94" s="888"/>
      <c r="AIN94" s="888"/>
      <c r="AIO94" s="888"/>
      <c r="AIP94" s="888"/>
      <c r="AIQ94" s="888"/>
      <c r="AIR94" s="888"/>
      <c r="AIS94" s="888"/>
      <c r="AIT94" s="888"/>
      <c r="AIU94" s="888"/>
      <c r="AIV94" s="888"/>
      <c r="AIW94" s="888"/>
      <c r="AIX94" s="888"/>
      <c r="AIY94" s="888"/>
      <c r="AIZ94" s="888"/>
      <c r="AJA94" s="888"/>
      <c r="AJB94" s="888"/>
      <c r="AJC94" s="888"/>
      <c r="AJD94" s="888"/>
      <c r="AJE94" s="888"/>
      <c r="AJF94" s="888"/>
      <c r="AJG94" s="888"/>
      <c r="AJH94" s="888"/>
      <c r="AJI94" s="888"/>
      <c r="AJJ94" s="888"/>
      <c r="AJK94" s="888"/>
      <c r="AJL94" s="888"/>
      <c r="AJM94" s="888"/>
      <c r="AJN94" s="888"/>
      <c r="AJO94" s="888"/>
      <c r="AJP94" s="888"/>
      <c r="AJQ94" s="888"/>
      <c r="AJR94" s="888"/>
      <c r="AJS94" s="888"/>
      <c r="AJT94" s="888"/>
      <c r="AJU94" s="888"/>
      <c r="AJV94" s="888"/>
      <c r="AJW94" s="888"/>
      <c r="AJX94" s="888"/>
      <c r="AJY94" s="888"/>
      <c r="AJZ94" s="888"/>
      <c r="AKA94" s="888"/>
      <c r="AKB94" s="888"/>
      <c r="AKC94" s="888"/>
      <c r="AKD94" s="888"/>
      <c r="AKE94" s="888"/>
      <c r="AKF94" s="888"/>
      <c r="AKG94" s="888"/>
      <c r="AKH94" s="888"/>
      <c r="AKI94" s="888"/>
      <c r="AKJ94" s="888"/>
      <c r="AKK94" s="888"/>
      <c r="AKL94" s="888"/>
      <c r="AKM94" s="888"/>
      <c r="AKN94" s="888"/>
      <c r="AKO94" s="888"/>
      <c r="AKP94" s="888"/>
      <c r="AKQ94" s="888"/>
      <c r="AKR94" s="888"/>
      <c r="AKS94" s="888"/>
      <c r="AKT94" s="888"/>
      <c r="AKU94" s="888"/>
      <c r="AKV94" s="888"/>
      <c r="AKW94" s="888"/>
      <c r="AKX94" s="888"/>
      <c r="AKY94" s="888"/>
      <c r="AKZ94" s="888"/>
      <c r="ALA94" s="888"/>
      <c r="ALB94" s="888"/>
      <c r="ALC94" s="888"/>
      <c r="ALD94" s="888"/>
      <c r="ALE94" s="888"/>
      <c r="ALF94" s="888"/>
      <c r="ALG94" s="888"/>
      <c r="ALH94" s="888"/>
      <c r="ALI94" s="888"/>
      <c r="ALJ94" s="888"/>
      <c r="ALK94" s="888"/>
      <c r="ALL94" s="888"/>
      <c r="ALM94" s="888"/>
      <c r="ALN94" s="888"/>
      <c r="ALO94" s="888"/>
      <c r="ALP94" s="888"/>
      <c r="ALQ94" s="888"/>
      <c r="ALR94" s="888"/>
      <c r="ALS94" s="888"/>
      <c r="ALT94" s="888"/>
      <c r="ALU94" s="888"/>
      <c r="ALV94" s="888"/>
      <c r="ALW94" s="888"/>
      <c r="ALX94" s="888"/>
      <c r="ALY94" s="888"/>
      <c r="ALZ94" s="888"/>
      <c r="AMA94" s="888"/>
      <c r="AMB94" s="888"/>
      <c r="AMC94" s="888"/>
      <c r="AMD94" s="888"/>
      <c r="AME94" s="888"/>
      <c r="AMF94" s="888"/>
      <c r="AMG94" s="888"/>
      <c r="AMH94" s="888"/>
      <c r="AMI94" s="888"/>
      <c r="AMJ94" s="888"/>
      <c r="AMK94" s="888"/>
      <c r="AML94" s="888"/>
      <c r="AMM94" s="888"/>
      <c r="AMN94" s="888"/>
      <c r="AMO94" s="888"/>
      <c r="AMP94" s="888"/>
      <c r="AMQ94" s="888"/>
      <c r="AMR94" s="888"/>
      <c r="AMS94" s="888"/>
      <c r="AMT94" s="888"/>
      <c r="AMU94" s="888"/>
      <c r="AMV94" s="888"/>
      <c r="AMW94" s="888"/>
      <c r="AMX94" s="888"/>
      <c r="AMY94" s="888"/>
      <c r="AMZ94" s="888"/>
      <c r="ANA94" s="888"/>
      <c r="ANB94" s="888"/>
      <c r="ANC94" s="888"/>
      <c r="AND94" s="888"/>
      <c r="ANE94" s="888"/>
      <c r="ANF94" s="888"/>
      <c r="ANG94" s="888"/>
      <c r="ANH94" s="888"/>
      <c r="ANI94" s="888"/>
      <c r="ANJ94" s="888"/>
      <c r="ANK94" s="888"/>
      <c r="ANL94" s="888"/>
      <c r="ANM94" s="888"/>
      <c r="ANN94" s="888"/>
      <c r="ANO94" s="888"/>
      <c r="ANP94" s="888"/>
      <c r="ANQ94" s="888"/>
      <c r="ANR94" s="888"/>
      <c r="ANS94" s="888"/>
      <c r="ANT94" s="888"/>
      <c r="ANU94" s="888"/>
      <c r="ANV94" s="888"/>
      <c r="ANW94" s="888"/>
      <c r="ANX94" s="888"/>
      <c r="ANY94" s="888"/>
      <c r="ANZ94" s="888"/>
      <c r="AOA94" s="888"/>
      <c r="AOB94" s="888"/>
      <c r="AOC94" s="888"/>
      <c r="AOD94" s="888"/>
      <c r="AOE94" s="888"/>
      <c r="AOF94" s="888"/>
      <c r="AOG94" s="888"/>
      <c r="AOH94" s="888"/>
      <c r="AOI94" s="888"/>
      <c r="AOJ94" s="888"/>
      <c r="AOK94" s="888"/>
      <c r="AOL94" s="888"/>
      <c r="AOM94" s="888"/>
      <c r="AON94" s="888"/>
      <c r="AOO94" s="888"/>
      <c r="AOP94" s="888"/>
      <c r="AOQ94" s="888"/>
      <c r="AOR94" s="888"/>
      <c r="AOS94" s="888"/>
      <c r="AOT94" s="888"/>
      <c r="AOU94" s="888"/>
      <c r="AOV94" s="888"/>
      <c r="AOW94" s="888"/>
      <c r="AOX94" s="888"/>
      <c r="AOY94" s="888"/>
      <c r="AOZ94" s="888"/>
      <c r="APA94" s="888"/>
      <c r="APB94" s="888"/>
      <c r="APC94" s="888"/>
      <c r="APD94" s="888"/>
      <c r="APE94" s="888"/>
      <c r="APF94" s="888"/>
      <c r="APG94" s="888"/>
      <c r="APH94" s="888"/>
      <c r="API94" s="888"/>
      <c r="APJ94" s="888"/>
      <c r="APK94" s="888"/>
      <c r="APL94" s="888"/>
      <c r="APM94" s="888"/>
      <c r="APN94" s="888"/>
      <c r="APO94" s="888"/>
      <c r="APP94" s="888"/>
      <c r="APQ94" s="888"/>
      <c r="APR94" s="888"/>
      <c r="APS94" s="888"/>
      <c r="APT94" s="888"/>
      <c r="APU94" s="888"/>
      <c r="APV94" s="888"/>
      <c r="APW94" s="888"/>
      <c r="APX94" s="888"/>
      <c r="APY94" s="888"/>
      <c r="APZ94" s="888"/>
      <c r="AQA94" s="888"/>
      <c r="AQB94" s="888"/>
      <c r="AQC94" s="888"/>
      <c r="AQD94" s="888"/>
      <c r="AQE94" s="888"/>
      <c r="AQF94" s="888"/>
      <c r="AQG94" s="888"/>
      <c r="AQH94" s="888"/>
      <c r="AQI94" s="888"/>
      <c r="AQJ94" s="888"/>
      <c r="AQK94" s="888"/>
      <c r="AQL94" s="888"/>
      <c r="AQM94" s="888"/>
      <c r="AQN94" s="888"/>
      <c r="AQO94" s="888"/>
      <c r="AQP94" s="888"/>
      <c r="AQQ94" s="888"/>
      <c r="AQR94" s="888"/>
      <c r="AQS94" s="888"/>
      <c r="AQT94" s="888"/>
      <c r="AQU94" s="888"/>
      <c r="AQV94" s="888"/>
      <c r="AQW94" s="888"/>
      <c r="AQX94" s="888"/>
      <c r="AQY94" s="888"/>
      <c r="AQZ94" s="888"/>
      <c r="ARA94" s="888"/>
      <c r="ARB94" s="888"/>
      <c r="ARC94" s="888"/>
      <c r="ARD94" s="888"/>
      <c r="ARE94" s="888"/>
      <c r="ARF94" s="888"/>
      <c r="ARG94" s="888"/>
      <c r="ARH94" s="888"/>
      <c r="ARI94" s="888"/>
      <c r="ARJ94" s="888"/>
      <c r="ARK94" s="888"/>
      <c r="ARL94" s="888"/>
      <c r="ARM94" s="888"/>
      <c r="ARN94" s="888"/>
      <c r="ARO94" s="888"/>
      <c r="ARP94" s="888"/>
      <c r="ARQ94" s="888"/>
      <c r="ARR94" s="888"/>
      <c r="ARS94" s="888"/>
      <c r="ART94" s="888"/>
      <c r="ARU94" s="888"/>
      <c r="ARV94" s="888"/>
      <c r="ARW94" s="888"/>
      <c r="ARX94" s="888"/>
      <c r="ARY94" s="888"/>
      <c r="ARZ94" s="888"/>
      <c r="ASA94" s="888"/>
      <c r="ASB94" s="888"/>
      <c r="ASC94" s="888"/>
      <c r="ASD94" s="888"/>
      <c r="ASE94" s="888"/>
      <c r="ASF94" s="888"/>
      <c r="ASG94" s="888"/>
      <c r="ASH94" s="888"/>
      <c r="ASI94" s="888"/>
      <c r="ASJ94" s="888"/>
      <c r="ASK94" s="888"/>
      <c r="ASL94" s="888"/>
      <c r="ASM94" s="888"/>
      <c r="ASN94" s="888"/>
      <c r="ASO94" s="888"/>
      <c r="ASP94" s="888"/>
      <c r="ASQ94" s="888"/>
      <c r="ASR94" s="888"/>
      <c r="ASS94" s="888"/>
      <c r="AST94" s="888"/>
      <c r="ASU94" s="888"/>
      <c r="ASV94" s="888"/>
      <c r="ASW94" s="888"/>
      <c r="ASX94" s="888"/>
      <c r="ASY94" s="888"/>
      <c r="ASZ94" s="888"/>
      <c r="ATA94" s="888"/>
      <c r="ATB94" s="888"/>
      <c r="ATC94" s="888"/>
      <c r="ATD94" s="888"/>
      <c r="ATE94" s="888"/>
      <c r="ATF94" s="888"/>
      <c r="ATG94" s="888"/>
      <c r="ATH94" s="888"/>
      <c r="ATI94" s="888"/>
      <c r="ATJ94" s="888"/>
      <c r="ATK94" s="888"/>
      <c r="ATL94" s="888"/>
      <c r="ATM94" s="888"/>
      <c r="ATN94" s="888"/>
      <c r="ATO94" s="888"/>
      <c r="ATP94" s="888"/>
      <c r="ATQ94" s="888"/>
      <c r="ATR94" s="888"/>
      <c r="ATS94" s="888"/>
      <c r="ATT94" s="888"/>
      <c r="ATU94" s="888"/>
      <c r="ATV94" s="888"/>
      <c r="ATW94" s="888"/>
      <c r="ATX94" s="888"/>
      <c r="ATY94" s="888"/>
      <c r="ATZ94" s="888"/>
      <c r="AUA94" s="888"/>
      <c r="AUB94" s="888"/>
      <c r="AUC94" s="888"/>
      <c r="AUD94" s="888"/>
      <c r="AUE94" s="888"/>
      <c r="AUF94" s="888"/>
      <c r="AUG94" s="888"/>
      <c r="AUH94" s="888"/>
      <c r="AUI94" s="888"/>
      <c r="AUJ94" s="888"/>
      <c r="AUK94" s="888"/>
      <c r="AUL94" s="888"/>
      <c r="AUM94" s="888"/>
      <c r="AUN94" s="888"/>
      <c r="AUO94" s="888"/>
      <c r="AUP94" s="888"/>
      <c r="AUQ94" s="888"/>
      <c r="AUR94" s="888"/>
      <c r="AUS94" s="888"/>
      <c r="AUT94" s="888"/>
      <c r="AUU94" s="888"/>
      <c r="AUV94" s="888"/>
      <c r="AUW94" s="888"/>
      <c r="AUX94" s="888"/>
      <c r="AUY94" s="888"/>
      <c r="AUZ94" s="888"/>
      <c r="AVA94" s="888"/>
      <c r="AVB94" s="888"/>
      <c r="AVC94" s="888"/>
      <c r="AVD94" s="888"/>
      <c r="AVE94" s="888"/>
      <c r="AVF94" s="888"/>
      <c r="AVG94" s="888"/>
      <c r="AVH94" s="888"/>
      <c r="AVI94" s="888"/>
      <c r="AVJ94" s="888"/>
      <c r="AVK94" s="888"/>
      <c r="AVL94" s="888"/>
      <c r="AVM94" s="888"/>
      <c r="AVN94" s="888"/>
      <c r="AVO94" s="888"/>
      <c r="AVP94" s="888"/>
      <c r="AVQ94" s="888"/>
      <c r="AVR94" s="888"/>
      <c r="AVS94" s="888"/>
      <c r="AVT94" s="888"/>
      <c r="AVU94" s="888"/>
      <c r="AVV94" s="888"/>
      <c r="AVW94" s="888"/>
      <c r="AVX94" s="888"/>
      <c r="AVY94" s="888"/>
      <c r="AVZ94" s="888"/>
      <c r="AWA94" s="888"/>
      <c r="AWB94" s="888"/>
      <c r="AWC94" s="888"/>
      <c r="AWD94" s="888"/>
      <c r="AWE94" s="888"/>
      <c r="AWF94" s="888"/>
      <c r="AWG94" s="888"/>
      <c r="AWH94" s="888"/>
      <c r="AWI94" s="888"/>
      <c r="AWJ94" s="888"/>
      <c r="AWK94" s="888"/>
      <c r="AWL94" s="888"/>
      <c r="AWM94" s="888"/>
      <c r="AWN94" s="888"/>
      <c r="AWO94" s="888"/>
      <c r="AWP94" s="888"/>
      <c r="AWQ94" s="888"/>
      <c r="AWR94" s="888"/>
      <c r="AWS94" s="888"/>
      <c r="AWT94" s="888"/>
      <c r="AWU94" s="888"/>
      <c r="AWV94" s="888"/>
      <c r="AWW94" s="888"/>
      <c r="AWX94" s="888"/>
      <c r="AWY94" s="888"/>
      <c r="AWZ94" s="888"/>
      <c r="AXA94" s="888"/>
      <c r="AXB94" s="888"/>
      <c r="AXC94" s="888"/>
      <c r="AXD94" s="888"/>
      <c r="AXE94" s="888"/>
      <c r="AXF94" s="888"/>
      <c r="AXG94" s="888"/>
      <c r="AXH94" s="888"/>
      <c r="AXI94" s="888"/>
      <c r="AXJ94" s="888"/>
      <c r="AXK94" s="888"/>
      <c r="AXL94" s="888"/>
      <c r="AXM94" s="888"/>
      <c r="AXN94" s="888"/>
      <c r="AXO94" s="888"/>
      <c r="AXP94" s="888"/>
      <c r="AXQ94" s="888"/>
      <c r="AXR94" s="888"/>
      <c r="AXS94" s="888"/>
      <c r="AXT94" s="888"/>
      <c r="AXU94" s="888"/>
      <c r="AXV94" s="888"/>
      <c r="AXW94" s="888"/>
      <c r="AXX94" s="888"/>
      <c r="AXY94" s="888"/>
      <c r="AXZ94" s="888"/>
      <c r="AYA94" s="888"/>
      <c r="AYB94" s="888"/>
      <c r="AYC94" s="888"/>
      <c r="AYD94" s="888"/>
      <c r="AYE94" s="888"/>
      <c r="AYF94" s="888"/>
      <c r="AYG94" s="888"/>
      <c r="AYH94" s="888"/>
      <c r="AYI94" s="888"/>
      <c r="AYJ94" s="888"/>
      <c r="AYK94" s="888"/>
      <c r="AYL94" s="888"/>
      <c r="AYM94" s="888"/>
      <c r="AYN94" s="888"/>
      <c r="AYO94" s="888"/>
      <c r="AYP94" s="888"/>
      <c r="AYQ94" s="888"/>
      <c r="AYR94" s="888"/>
      <c r="AYS94" s="888"/>
      <c r="AYT94" s="888"/>
      <c r="AYU94" s="888"/>
      <c r="AYV94" s="888"/>
      <c r="AYW94" s="888"/>
      <c r="AYX94" s="888"/>
      <c r="AYY94" s="888"/>
      <c r="AYZ94" s="888"/>
      <c r="AZA94" s="888"/>
      <c r="AZB94" s="888"/>
      <c r="AZC94" s="888"/>
      <c r="AZD94" s="888"/>
      <c r="AZE94" s="888"/>
      <c r="AZF94" s="888"/>
      <c r="AZG94" s="888"/>
      <c r="AZH94" s="888"/>
      <c r="AZI94" s="888"/>
      <c r="AZJ94" s="888"/>
      <c r="AZK94" s="888"/>
      <c r="AZL94" s="888"/>
      <c r="AZM94" s="888"/>
      <c r="AZN94" s="888"/>
      <c r="AZO94" s="888"/>
      <c r="AZP94" s="888"/>
      <c r="AZQ94" s="888"/>
      <c r="AZR94" s="888"/>
      <c r="AZS94" s="888"/>
      <c r="AZT94" s="888"/>
      <c r="AZU94" s="888"/>
      <c r="AZV94" s="888"/>
      <c r="AZW94" s="888"/>
      <c r="AZX94" s="888"/>
      <c r="AZY94" s="888"/>
      <c r="AZZ94" s="888"/>
      <c r="BAA94" s="888"/>
      <c r="BAB94" s="888"/>
      <c r="BAC94" s="888"/>
      <c r="BAD94" s="888"/>
      <c r="BAE94" s="888"/>
      <c r="BAF94" s="888"/>
      <c r="BAG94" s="888"/>
      <c r="BAH94" s="888"/>
      <c r="BAI94" s="888"/>
      <c r="BAJ94" s="888"/>
      <c r="BAK94" s="888"/>
      <c r="BAL94" s="888"/>
      <c r="BAM94" s="888"/>
      <c r="BAN94" s="888"/>
      <c r="BAO94" s="888"/>
      <c r="BAP94" s="888"/>
      <c r="BAQ94" s="888"/>
      <c r="BAR94" s="888"/>
      <c r="BAS94" s="888"/>
      <c r="BAT94" s="888"/>
      <c r="BAU94" s="888"/>
      <c r="BAV94" s="888"/>
      <c r="BAW94" s="888"/>
      <c r="BAX94" s="888"/>
      <c r="BAY94" s="888"/>
      <c r="BAZ94" s="888"/>
      <c r="BBA94" s="888"/>
      <c r="BBB94" s="888"/>
      <c r="BBC94" s="888"/>
      <c r="BBD94" s="888"/>
      <c r="BBE94" s="888"/>
      <c r="BBF94" s="888"/>
      <c r="BBG94" s="888"/>
      <c r="BBH94" s="888"/>
      <c r="BBI94" s="888"/>
      <c r="BBJ94" s="888"/>
      <c r="BBK94" s="888"/>
      <c r="BBL94" s="888"/>
      <c r="BBM94" s="888"/>
      <c r="BBN94" s="888"/>
      <c r="BBO94" s="888"/>
      <c r="BBP94" s="888"/>
      <c r="BBQ94" s="888"/>
      <c r="BBR94" s="888"/>
      <c r="BBS94" s="888"/>
      <c r="BBT94" s="888"/>
      <c r="BBU94" s="888"/>
      <c r="BBV94" s="888"/>
      <c r="BBW94" s="888"/>
      <c r="BBX94" s="888"/>
      <c r="BBY94" s="888"/>
      <c r="BBZ94" s="888"/>
      <c r="BCA94" s="888"/>
      <c r="BCB94" s="888"/>
      <c r="BCC94" s="888"/>
      <c r="BCD94" s="888"/>
      <c r="BCE94" s="888"/>
      <c r="BCF94" s="888"/>
      <c r="BCG94" s="888"/>
      <c r="BCH94" s="888"/>
      <c r="BCI94" s="888"/>
      <c r="BCJ94" s="888"/>
      <c r="BCK94" s="888"/>
      <c r="BCL94" s="888"/>
      <c r="BCM94" s="888"/>
      <c r="BCN94" s="888"/>
      <c r="BCO94" s="888"/>
      <c r="BCP94" s="888"/>
      <c r="BCQ94" s="888"/>
      <c r="BCR94" s="888"/>
      <c r="BCS94" s="888"/>
      <c r="BCT94" s="888"/>
      <c r="BCU94" s="888"/>
      <c r="BCV94" s="888"/>
      <c r="BCW94" s="888"/>
      <c r="BCX94" s="888"/>
      <c r="BCY94" s="888"/>
      <c r="BCZ94" s="888"/>
      <c r="BDA94" s="888"/>
      <c r="BDB94" s="888"/>
      <c r="BDC94" s="888"/>
      <c r="BDD94" s="888"/>
      <c r="BDE94" s="888"/>
      <c r="BDF94" s="888"/>
      <c r="BDG94" s="888"/>
      <c r="BDH94" s="888"/>
      <c r="BDI94" s="888"/>
      <c r="BDJ94" s="888"/>
      <c r="BDK94" s="888"/>
      <c r="BDL94" s="888"/>
      <c r="BDM94" s="888"/>
      <c r="BDN94" s="888"/>
      <c r="BDO94" s="888"/>
      <c r="BDP94" s="888"/>
      <c r="BDQ94" s="888"/>
      <c r="BDR94" s="888"/>
      <c r="BDS94" s="888"/>
      <c r="BDT94" s="888"/>
      <c r="BDU94" s="888"/>
      <c r="BDV94" s="888"/>
      <c r="BDW94" s="888"/>
      <c r="BDX94" s="888"/>
      <c r="BDY94" s="888"/>
      <c r="BDZ94" s="888"/>
      <c r="BEA94" s="888"/>
      <c r="BEB94" s="888"/>
      <c r="BEC94" s="888"/>
      <c r="BED94" s="888"/>
      <c r="BEE94" s="888"/>
      <c r="BEF94" s="888"/>
      <c r="BEG94" s="888"/>
      <c r="BEH94" s="888"/>
      <c r="BEI94" s="888"/>
      <c r="BEJ94" s="888"/>
      <c r="BEK94" s="888"/>
      <c r="BEL94" s="888"/>
      <c r="BEM94" s="888"/>
      <c r="BEN94" s="888"/>
      <c r="BEO94" s="888"/>
      <c r="BEP94" s="888"/>
      <c r="BEQ94" s="888"/>
      <c r="BER94" s="888"/>
      <c r="BES94" s="888"/>
      <c r="BET94" s="888"/>
      <c r="BEU94" s="888"/>
      <c r="BEV94" s="888"/>
      <c r="BEW94" s="888"/>
      <c r="BEX94" s="888"/>
      <c r="BEY94" s="888"/>
      <c r="BEZ94" s="888"/>
      <c r="BFA94" s="888"/>
      <c r="BFB94" s="888"/>
      <c r="BFC94" s="888"/>
      <c r="BFD94" s="888"/>
      <c r="BFE94" s="888"/>
      <c r="BFF94" s="888"/>
      <c r="BFG94" s="888"/>
      <c r="BFH94" s="888"/>
      <c r="BFI94" s="888"/>
      <c r="BFJ94" s="888"/>
      <c r="BFK94" s="888"/>
      <c r="BFL94" s="888"/>
      <c r="BFM94" s="888"/>
      <c r="BFN94" s="888"/>
      <c r="BFO94" s="888"/>
      <c r="BFP94" s="888"/>
      <c r="BFQ94" s="888"/>
      <c r="BFR94" s="888"/>
      <c r="BFS94" s="888"/>
      <c r="BFT94" s="888"/>
      <c r="BFU94" s="888"/>
      <c r="BFV94" s="888"/>
      <c r="BFW94" s="888"/>
      <c r="BFX94" s="888"/>
      <c r="BFY94" s="888"/>
      <c r="BFZ94" s="888"/>
      <c r="BGA94" s="888"/>
      <c r="BGB94" s="888"/>
      <c r="BGC94" s="888"/>
      <c r="BGD94" s="888"/>
      <c r="BGE94" s="888"/>
      <c r="BGF94" s="888"/>
      <c r="BGG94" s="888"/>
      <c r="BGH94" s="888"/>
      <c r="BGI94" s="888"/>
      <c r="BGJ94" s="888"/>
      <c r="BGK94" s="888"/>
      <c r="BGL94" s="888"/>
      <c r="BGM94" s="888"/>
      <c r="BGN94" s="888"/>
      <c r="BGO94" s="888"/>
      <c r="BGP94" s="888"/>
      <c r="BGQ94" s="888"/>
      <c r="BGR94" s="888"/>
      <c r="BGS94" s="888"/>
      <c r="BGT94" s="888"/>
      <c r="BGU94" s="888"/>
      <c r="BGV94" s="888"/>
      <c r="BGW94" s="888"/>
      <c r="BGX94" s="888"/>
      <c r="BGY94" s="888"/>
      <c r="BGZ94" s="888"/>
      <c r="BHA94" s="888"/>
      <c r="BHB94" s="888"/>
      <c r="BHC94" s="888"/>
      <c r="BHD94" s="888"/>
      <c r="BHE94" s="888"/>
      <c r="BHF94" s="888"/>
      <c r="BHG94" s="888"/>
      <c r="BHH94" s="888"/>
      <c r="BHI94" s="888"/>
      <c r="BHJ94" s="888"/>
      <c r="BHK94" s="888"/>
      <c r="BHL94" s="888"/>
      <c r="BHM94" s="888"/>
      <c r="BHN94" s="888"/>
      <c r="BHO94" s="888"/>
      <c r="BHP94" s="888"/>
      <c r="BHQ94" s="888"/>
      <c r="BHR94" s="888"/>
      <c r="BHS94" s="888"/>
      <c r="BHT94" s="888"/>
      <c r="BHU94" s="888"/>
      <c r="BHV94" s="888"/>
      <c r="BHW94" s="888"/>
      <c r="BHX94" s="888"/>
      <c r="BHY94" s="888"/>
      <c r="BHZ94" s="888"/>
      <c r="BIA94" s="888"/>
      <c r="BIB94" s="888"/>
      <c r="BIC94" s="888"/>
      <c r="BID94" s="888"/>
      <c r="BIE94" s="888"/>
      <c r="BIF94" s="888"/>
      <c r="BIG94" s="888"/>
      <c r="BIH94" s="888"/>
      <c r="BII94" s="888"/>
      <c r="BIJ94" s="888"/>
      <c r="BIK94" s="888"/>
      <c r="BIL94" s="888"/>
      <c r="BIM94" s="888"/>
      <c r="BIN94" s="888"/>
      <c r="BIO94" s="888"/>
      <c r="BIP94" s="888"/>
      <c r="BIQ94" s="888"/>
      <c r="BIR94" s="888"/>
      <c r="BIS94" s="888"/>
      <c r="BIT94" s="888"/>
      <c r="BIU94" s="888"/>
      <c r="BIV94" s="888"/>
      <c r="BIW94" s="888"/>
      <c r="BIX94" s="888"/>
      <c r="BIY94" s="888"/>
      <c r="BIZ94" s="888"/>
      <c r="BJA94" s="888"/>
      <c r="BJB94" s="888"/>
      <c r="BJC94" s="888"/>
      <c r="BJD94" s="888"/>
      <c r="BJE94" s="888"/>
      <c r="BJF94" s="888"/>
      <c r="BJG94" s="888"/>
      <c r="BJH94" s="888"/>
      <c r="BJI94" s="888"/>
      <c r="BJJ94" s="888"/>
      <c r="BJK94" s="888"/>
      <c r="BJL94" s="888"/>
      <c r="BJM94" s="888"/>
      <c r="BJN94" s="888"/>
      <c r="BJO94" s="888"/>
      <c r="BJP94" s="888"/>
      <c r="BJQ94" s="888"/>
      <c r="BJR94" s="888"/>
      <c r="BJS94" s="888"/>
      <c r="BJT94" s="888"/>
      <c r="BJU94" s="888"/>
      <c r="BJV94" s="888"/>
      <c r="BJW94" s="888"/>
      <c r="BJX94" s="888"/>
      <c r="BJY94" s="888"/>
      <c r="BJZ94" s="888"/>
      <c r="BKA94" s="888"/>
      <c r="BKB94" s="888"/>
      <c r="BKC94" s="888"/>
      <c r="BKD94" s="888"/>
      <c r="BKE94" s="888"/>
      <c r="BKF94" s="888"/>
      <c r="BKG94" s="888"/>
      <c r="BKH94" s="888"/>
      <c r="BKI94" s="888"/>
      <c r="BKJ94" s="888"/>
      <c r="BKK94" s="888"/>
      <c r="BKL94" s="888"/>
      <c r="BKM94" s="888"/>
      <c r="BKN94" s="888"/>
      <c r="BKO94" s="888"/>
      <c r="BKP94" s="888"/>
      <c r="BKQ94" s="888"/>
      <c r="BKR94" s="888"/>
      <c r="BKS94" s="888"/>
      <c r="BKT94" s="888"/>
      <c r="BKU94" s="888"/>
      <c r="BKV94" s="888"/>
      <c r="BKW94" s="888"/>
      <c r="BKX94" s="888"/>
      <c r="BKY94" s="888"/>
      <c r="BKZ94" s="888"/>
      <c r="BLA94" s="888"/>
      <c r="BLB94" s="888"/>
      <c r="BLC94" s="888"/>
      <c r="BLD94" s="888"/>
      <c r="BLE94" s="888"/>
      <c r="BLF94" s="888"/>
      <c r="BLG94" s="888"/>
      <c r="BLH94" s="888"/>
      <c r="BLI94" s="888"/>
      <c r="BLJ94" s="888"/>
      <c r="BLK94" s="888"/>
      <c r="BLL94" s="888"/>
      <c r="BLM94" s="888"/>
      <c r="BLN94" s="888"/>
      <c r="BLO94" s="888"/>
      <c r="BLP94" s="888"/>
      <c r="BLQ94" s="888"/>
      <c r="BLR94" s="888"/>
      <c r="BLS94" s="888"/>
      <c r="BLT94" s="888"/>
      <c r="BLU94" s="888"/>
      <c r="BLV94" s="888"/>
      <c r="BLW94" s="888"/>
      <c r="BLX94" s="888"/>
      <c r="BLY94" s="888"/>
      <c r="BLZ94" s="888"/>
      <c r="BMA94" s="888"/>
      <c r="BMB94" s="888"/>
      <c r="BMC94" s="888"/>
      <c r="BMD94" s="888"/>
      <c r="BME94" s="888"/>
      <c r="BMF94" s="888"/>
      <c r="BMG94" s="888"/>
      <c r="BMH94" s="888"/>
      <c r="BMI94" s="888"/>
      <c r="BMJ94" s="888"/>
      <c r="BMK94" s="888"/>
      <c r="BML94" s="888"/>
      <c r="BMM94" s="888"/>
      <c r="BMN94" s="888"/>
      <c r="BMO94" s="888"/>
      <c r="BMP94" s="888"/>
      <c r="BMQ94" s="888"/>
      <c r="BMR94" s="888"/>
      <c r="BMS94" s="888"/>
      <c r="BMT94" s="888"/>
      <c r="BMU94" s="888"/>
      <c r="BMV94" s="888"/>
      <c r="BMW94" s="888"/>
      <c r="BMX94" s="888"/>
      <c r="BMY94" s="888"/>
      <c r="BMZ94" s="888"/>
      <c r="BNA94" s="888"/>
      <c r="BNB94" s="888"/>
      <c r="BNC94" s="888"/>
      <c r="BND94" s="888"/>
      <c r="BNE94" s="888"/>
      <c r="BNF94" s="888"/>
      <c r="BNG94" s="888"/>
      <c r="BNH94" s="888"/>
      <c r="BNI94" s="888"/>
      <c r="BNJ94" s="888"/>
      <c r="BNK94" s="888"/>
      <c r="BNL94" s="888"/>
      <c r="BNM94" s="888"/>
      <c r="BNN94" s="888"/>
      <c r="BNO94" s="888"/>
      <c r="BNP94" s="888"/>
      <c r="BNQ94" s="888"/>
      <c r="BNR94" s="888"/>
      <c r="BNS94" s="888"/>
      <c r="BNT94" s="888"/>
      <c r="BNU94" s="888"/>
      <c r="BNV94" s="888"/>
      <c r="BNW94" s="888"/>
      <c r="BNX94" s="888"/>
      <c r="BNY94" s="888"/>
      <c r="BNZ94" s="888"/>
      <c r="BOA94" s="888"/>
      <c r="BOB94" s="888"/>
      <c r="BOC94" s="888"/>
      <c r="BOD94" s="888"/>
      <c r="BOE94" s="888"/>
      <c r="BOF94" s="888"/>
      <c r="BOG94" s="888"/>
      <c r="BOH94" s="888"/>
      <c r="BOI94" s="888"/>
      <c r="BOJ94" s="888"/>
      <c r="BOK94" s="888"/>
      <c r="BOL94" s="888"/>
      <c r="BOM94" s="888"/>
      <c r="BON94" s="888"/>
      <c r="BOO94" s="888"/>
      <c r="BOP94" s="888"/>
      <c r="BOQ94" s="888"/>
      <c r="BOR94" s="888"/>
      <c r="BOS94" s="888"/>
      <c r="BOT94" s="888"/>
      <c r="BOU94" s="888"/>
      <c r="BOV94" s="888"/>
      <c r="BOW94" s="888"/>
      <c r="BOX94" s="888"/>
      <c r="BOY94" s="888"/>
      <c r="BOZ94" s="888"/>
      <c r="BPA94" s="888"/>
      <c r="BPB94" s="888"/>
      <c r="BPC94" s="888"/>
      <c r="BPD94" s="888"/>
      <c r="BPE94" s="888"/>
      <c r="BPF94" s="888"/>
      <c r="BPG94" s="888"/>
      <c r="BPH94" s="888"/>
      <c r="BPI94" s="888"/>
      <c r="BPJ94" s="888"/>
      <c r="BPK94" s="888"/>
      <c r="BPL94" s="888"/>
      <c r="BPM94" s="888"/>
      <c r="BPN94" s="888"/>
      <c r="BPO94" s="888"/>
      <c r="BPP94" s="888"/>
      <c r="BPQ94" s="888"/>
      <c r="BPR94" s="888"/>
      <c r="BPS94" s="888"/>
      <c r="BPT94" s="888"/>
      <c r="BPU94" s="888"/>
      <c r="BPV94" s="888"/>
      <c r="BPW94" s="888"/>
      <c r="BPX94" s="888"/>
      <c r="BPY94" s="888"/>
      <c r="BPZ94" s="888"/>
      <c r="BQA94" s="888"/>
      <c r="BQB94" s="888"/>
      <c r="BQC94" s="888"/>
      <c r="BQD94" s="888"/>
      <c r="BQE94" s="888"/>
      <c r="BQF94" s="888"/>
      <c r="BQG94" s="888"/>
      <c r="BQH94" s="888"/>
      <c r="BQI94" s="888"/>
      <c r="BQJ94" s="888"/>
      <c r="BQK94" s="888"/>
      <c r="BQL94" s="888"/>
      <c r="BQM94" s="888"/>
      <c r="BQN94" s="888"/>
      <c r="BQO94" s="888"/>
      <c r="BQP94" s="888"/>
      <c r="BQQ94" s="888"/>
      <c r="BQR94" s="888"/>
      <c r="BQS94" s="888"/>
      <c r="BQT94" s="888"/>
      <c r="BQU94" s="888"/>
      <c r="BQV94" s="888"/>
      <c r="BQW94" s="888"/>
      <c r="BQX94" s="888"/>
      <c r="BQY94" s="888"/>
      <c r="BQZ94" s="888"/>
      <c r="BRA94" s="888"/>
      <c r="BRB94" s="888"/>
      <c r="BRC94" s="888"/>
      <c r="BRD94" s="888"/>
      <c r="BRE94" s="888"/>
      <c r="BRF94" s="888"/>
      <c r="BRG94" s="888"/>
      <c r="BRH94" s="888"/>
      <c r="BRI94" s="888"/>
      <c r="BRJ94" s="888"/>
      <c r="BRK94" s="888"/>
      <c r="BRL94" s="888"/>
      <c r="BRM94" s="888"/>
      <c r="BRN94" s="888"/>
      <c r="BRO94" s="888"/>
      <c r="BRP94" s="888"/>
      <c r="BRQ94" s="888"/>
      <c r="BRR94" s="888"/>
      <c r="BRS94" s="888"/>
      <c r="BRT94" s="888"/>
      <c r="BRU94" s="888"/>
      <c r="BRV94" s="888"/>
      <c r="BRW94" s="888"/>
      <c r="BRX94" s="888"/>
      <c r="BRY94" s="888"/>
      <c r="BRZ94" s="888"/>
      <c r="BSA94" s="888"/>
      <c r="BSB94" s="888"/>
      <c r="BSC94" s="888"/>
      <c r="BSD94" s="888"/>
      <c r="BSE94" s="888"/>
      <c r="BSF94" s="888"/>
      <c r="BSG94" s="888"/>
      <c r="BSH94" s="888"/>
      <c r="BSI94" s="888"/>
      <c r="BSJ94" s="888"/>
      <c r="BSK94" s="888"/>
      <c r="BSL94" s="888"/>
      <c r="BSM94" s="888"/>
      <c r="BSN94" s="888"/>
      <c r="BSO94" s="888"/>
      <c r="BSP94" s="888"/>
      <c r="BSQ94" s="888"/>
      <c r="BSR94" s="888"/>
      <c r="BSS94" s="888"/>
      <c r="BST94" s="888"/>
      <c r="BSU94" s="888"/>
      <c r="BSV94" s="888"/>
      <c r="BSW94" s="888"/>
      <c r="BSX94" s="888"/>
      <c r="BSY94" s="888"/>
      <c r="BSZ94" s="888"/>
      <c r="BTA94" s="888"/>
      <c r="BTB94" s="888"/>
      <c r="BTC94" s="888"/>
      <c r="BTD94" s="888"/>
      <c r="BTE94" s="888"/>
      <c r="BTF94" s="888"/>
      <c r="BTG94" s="888"/>
      <c r="BTH94" s="888"/>
      <c r="BTI94" s="888"/>
      <c r="BTJ94" s="888"/>
      <c r="BTK94" s="888"/>
      <c r="BTL94" s="888"/>
      <c r="BTM94" s="888"/>
      <c r="BTN94" s="888"/>
      <c r="BTO94" s="888"/>
      <c r="BTP94" s="888"/>
      <c r="BTQ94" s="888"/>
      <c r="BTR94" s="888"/>
      <c r="BTS94" s="888"/>
      <c r="BTT94" s="888"/>
      <c r="BTU94" s="888"/>
      <c r="BTV94" s="888"/>
      <c r="BTW94" s="888"/>
      <c r="BTX94" s="888"/>
      <c r="BTY94" s="888"/>
      <c r="BTZ94" s="888"/>
      <c r="BUA94" s="888"/>
      <c r="BUB94" s="888"/>
      <c r="BUC94" s="888"/>
      <c r="BUD94" s="888"/>
      <c r="BUE94" s="888"/>
      <c r="BUF94" s="888"/>
      <c r="BUG94" s="888"/>
      <c r="BUH94" s="888"/>
      <c r="BUI94" s="888"/>
      <c r="BUJ94" s="888"/>
      <c r="BUK94" s="888"/>
      <c r="BUL94" s="888"/>
      <c r="BUM94" s="888"/>
      <c r="BUN94" s="888"/>
      <c r="BUO94" s="888"/>
      <c r="BUP94" s="888"/>
      <c r="BUQ94" s="888"/>
      <c r="BUR94" s="888"/>
      <c r="BUS94" s="888"/>
      <c r="BUT94" s="888"/>
      <c r="BUU94" s="888"/>
      <c r="BUV94" s="888"/>
      <c r="BUW94" s="888"/>
      <c r="BUX94" s="888"/>
      <c r="BUY94" s="888"/>
      <c r="BUZ94" s="888"/>
      <c r="BVA94" s="888"/>
      <c r="BVB94" s="888"/>
      <c r="BVC94" s="888"/>
      <c r="BVD94" s="888"/>
      <c r="BVE94" s="888"/>
      <c r="BVF94" s="888"/>
      <c r="BVG94" s="888"/>
      <c r="BVH94" s="888"/>
      <c r="BVI94" s="888"/>
      <c r="BVJ94" s="888"/>
      <c r="BVK94" s="888"/>
      <c r="BVL94" s="888"/>
      <c r="BVM94" s="888"/>
      <c r="BVN94" s="888"/>
      <c r="BVO94" s="888"/>
      <c r="BVP94" s="888"/>
      <c r="BVQ94" s="888"/>
      <c r="BVR94" s="888"/>
      <c r="BVS94" s="888"/>
      <c r="BVT94" s="888"/>
      <c r="BVU94" s="888"/>
      <c r="BVV94" s="888"/>
      <c r="BVW94" s="888"/>
      <c r="BVX94" s="888"/>
      <c r="BVY94" s="888"/>
      <c r="BVZ94" s="888"/>
      <c r="BWA94" s="888"/>
      <c r="BWB94" s="888"/>
      <c r="BWC94" s="888"/>
      <c r="BWD94" s="888"/>
      <c r="BWE94" s="888"/>
      <c r="BWF94" s="888"/>
      <c r="BWG94" s="888"/>
      <c r="BWH94" s="888"/>
      <c r="BWI94" s="888"/>
      <c r="BWJ94" s="888"/>
      <c r="BWK94" s="888"/>
      <c r="BWL94" s="888"/>
      <c r="BWM94" s="888"/>
      <c r="BWN94" s="888"/>
      <c r="BWO94" s="888"/>
      <c r="BWP94" s="888"/>
      <c r="BWQ94" s="888"/>
      <c r="BWR94" s="888"/>
      <c r="BWS94" s="888"/>
      <c r="BWT94" s="888"/>
      <c r="BWU94" s="888"/>
      <c r="BWV94" s="888"/>
      <c r="BWW94" s="888"/>
      <c r="BWX94" s="888"/>
      <c r="BWY94" s="888"/>
      <c r="BWZ94" s="888"/>
      <c r="BXA94" s="888"/>
      <c r="BXB94" s="888"/>
      <c r="BXC94" s="888"/>
      <c r="BXD94" s="888"/>
      <c r="BXE94" s="888"/>
      <c r="BXF94" s="888"/>
      <c r="BXG94" s="888"/>
      <c r="BXH94" s="888"/>
      <c r="BXI94" s="888"/>
      <c r="BXJ94" s="888"/>
      <c r="BXK94" s="888"/>
      <c r="BXL94" s="888"/>
      <c r="BXM94" s="888"/>
      <c r="BXN94" s="888"/>
      <c r="BXO94" s="888"/>
      <c r="BXP94" s="888"/>
      <c r="BXQ94" s="888"/>
      <c r="BXR94" s="888"/>
      <c r="BXS94" s="888"/>
      <c r="BXT94" s="888"/>
      <c r="BXU94" s="888"/>
      <c r="BXV94" s="888"/>
      <c r="BXW94" s="888"/>
      <c r="BXX94" s="888"/>
      <c r="BXY94" s="888"/>
      <c r="BXZ94" s="888"/>
      <c r="BYA94" s="888"/>
      <c r="BYB94" s="888"/>
      <c r="BYC94" s="888"/>
      <c r="BYD94" s="888"/>
      <c r="BYE94" s="888"/>
      <c r="BYF94" s="888"/>
      <c r="BYG94" s="888"/>
      <c r="BYH94" s="888"/>
      <c r="BYI94" s="888"/>
      <c r="BYJ94" s="888"/>
      <c r="BYK94" s="888"/>
      <c r="BYL94" s="888"/>
      <c r="BYM94" s="888"/>
      <c r="BYN94" s="888"/>
      <c r="BYO94" s="888"/>
      <c r="BYP94" s="888"/>
      <c r="BYQ94" s="888"/>
      <c r="BYR94" s="888"/>
      <c r="BYS94" s="888"/>
      <c r="BYT94" s="888"/>
      <c r="BYU94" s="888"/>
      <c r="BYV94" s="888"/>
      <c r="BYW94" s="888"/>
      <c r="BYX94" s="888"/>
      <c r="BYY94" s="888"/>
      <c r="BYZ94" s="888"/>
      <c r="BZA94" s="888"/>
      <c r="BZB94" s="888"/>
      <c r="BZC94" s="888"/>
      <c r="BZD94" s="888"/>
      <c r="BZE94" s="888"/>
      <c r="BZF94" s="888"/>
      <c r="BZG94" s="888"/>
      <c r="BZH94" s="888"/>
      <c r="BZI94" s="888"/>
      <c r="BZJ94" s="888"/>
      <c r="BZK94" s="888"/>
      <c r="BZL94" s="888"/>
      <c r="BZM94" s="888"/>
      <c r="BZN94" s="888"/>
      <c r="BZO94" s="888"/>
      <c r="BZP94" s="888"/>
      <c r="BZQ94" s="888"/>
      <c r="BZR94" s="888"/>
      <c r="BZS94" s="888"/>
      <c r="BZT94" s="888"/>
      <c r="BZU94" s="888"/>
      <c r="BZV94" s="888"/>
      <c r="BZW94" s="888"/>
      <c r="BZX94" s="888"/>
      <c r="BZY94" s="888"/>
      <c r="BZZ94" s="888"/>
      <c r="CAA94" s="888"/>
      <c r="CAB94" s="888"/>
      <c r="CAC94" s="888"/>
      <c r="CAD94" s="888"/>
      <c r="CAE94" s="888"/>
      <c r="CAF94" s="888"/>
      <c r="CAG94" s="888"/>
      <c r="CAH94" s="888"/>
      <c r="CAI94" s="888"/>
      <c r="CAJ94" s="888"/>
      <c r="CAK94" s="888"/>
      <c r="CAL94" s="888"/>
      <c r="CAM94" s="888"/>
      <c r="CAN94" s="888"/>
      <c r="CAO94" s="888"/>
      <c r="CAP94" s="888"/>
      <c r="CAQ94" s="888"/>
      <c r="CAR94" s="888"/>
      <c r="CAS94" s="888"/>
      <c r="CAT94" s="888"/>
      <c r="CAU94" s="888"/>
      <c r="CAV94" s="888"/>
      <c r="CAW94" s="888"/>
      <c r="CAX94" s="888"/>
      <c r="CAY94" s="888"/>
      <c r="CAZ94" s="888"/>
      <c r="CBA94" s="888"/>
      <c r="CBB94" s="888"/>
      <c r="CBC94" s="888"/>
      <c r="CBD94" s="888"/>
      <c r="CBE94" s="888"/>
      <c r="CBF94" s="888"/>
      <c r="CBG94" s="888"/>
      <c r="CBH94" s="888"/>
      <c r="CBI94" s="888"/>
      <c r="CBJ94" s="888"/>
      <c r="CBK94" s="888"/>
      <c r="CBL94" s="888"/>
      <c r="CBM94" s="888"/>
      <c r="CBN94" s="888"/>
      <c r="CBO94" s="888"/>
      <c r="CBP94" s="888"/>
      <c r="CBQ94" s="888"/>
      <c r="CBR94" s="888"/>
      <c r="CBS94" s="888"/>
      <c r="CBT94" s="888"/>
      <c r="CBU94" s="888"/>
      <c r="CBV94" s="888"/>
      <c r="CBW94" s="888"/>
      <c r="CBX94" s="888"/>
      <c r="CBY94" s="888"/>
      <c r="CBZ94" s="888"/>
      <c r="CCA94" s="888"/>
      <c r="CCB94" s="888"/>
      <c r="CCC94" s="888"/>
      <c r="CCD94" s="888"/>
      <c r="CCE94" s="888"/>
      <c r="CCF94" s="888"/>
      <c r="CCG94" s="888"/>
      <c r="CCH94" s="888"/>
      <c r="CCI94" s="888"/>
      <c r="CCJ94" s="888"/>
      <c r="CCK94" s="888"/>
      <c r="CCL94" s="888"/>
      <c r="CCM94" s="888"/>
      <c r="CCN94" s="888"/>
      <c r="CCO94" s="888"/>
      <c r="CCP94" s="888"/>
      <c r="CCQ94" s="888"/>
      <c r="CCR94" s="888"/>
      <c r="CCS94" s="888"/>
      <c r="CCT94" s="888"/>
      <c r="CCU94" s="888"/>
      <c r="CCV94" s="888"/>
      <c r="CCW94" s="888"/>
      <c r="CCX94" s="888"/>
      <c r="CCY94" s="888"/>
      <c r="CCZ94" s="888"/>
      <c r="CDA94" s="888"/>
      <c r="CDB94" s="888"/>
      <c r="CDC94" s="888"/>
      <c r="CDD94" s="888"/>
      <c r="CDE94" s="888"/>
      <c r="CDF94" s="888"/>
      <c r="CDG94" s="888"/>
      <c r="CDH94" s="888"/>
      <c r="CDI94" s="888"/>
      <c r="CDJ94" s="888"/>
      <c r="CDK94" s="888"/>
      <c r="CDL94" s="888"/>
      <c r="CDM94" s="888"/>
      <c r="CDN94" s="888"/>
      <c r="CDO94" s="888"/>
      <c r="CDP94" s="888"/>
      <c r="CDQ94" s="888"/>
      <c r="CDR94" s="888"/>
      <c r="CDS94" s="888"/>
      <c r="CDT94" s="888"/>
      <c r="CDU94" s="888"/>
      <c r="CDV94" s="888"/>
      <c r="CDW94" s="888"/>
      <c r="CDX94" s="888"/>
      <c r="CDY94" s="888"/>
      <c r="CDZ94" s="888"/>
      <c r="CEA94" s="888"/>
      <c r="CEB94" s="888"/>
      <c r="CEC94" s="888"/>
      <c r="CED94" s="888"/>
      <c r="CEE94" s="888"/>
      <c r="CEF94" s="888"/>
      <c r="CEG94" s="888"/>
      <c r="CEH94" s="888"/>
      <c r="CEI94" s="888"/>
      <c r="CEJ94" s="888"/>
      <c r="CEK94" s="888"/>
      <c r="CEL94" s="888"/>
      <c r="CEM94" s="888"/>
      <c r="CEN94" s="888"/>
      <c r="CEO94" s="888"/>
      <c r="CEP94" s="888"/>
      <c r="CEQ94" s="888"/>
      <c r="CER94" s="888"/>
      <c r="CES94" s="888"/>
      <c r="CET94" s="888"/>
      <c r="CEU94" s="888"/>
      <c r="CEV94" s="888"/>
      <c r="CEW94" s="888"/>
      <c r="CEX94" s="888"/>
      <c r="CEY94" s="888"/>
      <c r="CEZ94" s="888"/>
      <c r="CFA94" s="888"/>
      <c r="CFB94" s="888"/>
      <c r="CFC94" s="888"/>
      <c r="CFD94" s="888"/>
      <c r="CFE94" s="888"/>
      <c r="CFF94" s="888"/>
      <c r="CFG94" s="888"/>
      <c r="CFH94" s="888"/>
      <c r="CFI94" s="888"/>
      <c r="CFJ94" s="888"/>
      <c r="CFK94" s="888"/>
      <c r="CFL94" s="888"/>
      <c r="CFM94" s="888"/>
      <c r="CFN94" s="888"/>
      <c r="CFO94" s="888"/>
      <c r="CFP94" s="888"/>
      <c r="CFQ94" s="888"/>
      <c r="CFR94" s="888"/>
      <c r="CFS94" s="888"/>
      <c r="CFT94" s="888"/>
      <c r="CFU94" s="888"/>
      <c r="CFV94" s="888"/>
      <c r="CFW94" s="888"/>
      <c r="CFX94" s="888"/>
      <c r="CFY94" s="888"/>
      <c r="CFZ94" s="888"/>
      <c r="CGA94" s="888"/>
      <c r="CGB94" s="888"/>
      <c r="CGC94" s="888"/>
      <c r="CGD94" s="888"/>
      <c r="CGE94" s="888"/>
      <c r="CGF94" s="888"/>
      <c r="CGG94" s="888"/>
      <c r="CGH94" s="888"/>
      <c r="CGI94" s="888"/>
      <c r="CGJ94" s="888"/>
      <c r="CGK94" s="888"/>
      <c r="CGL94" s="888"/>
      <c r="CGM94" s="888"/>
      <c r="CGN94" s="888"/>
      <c r="CGO94" s="888"/>
      <c r="CGP94" s="888"/>
      <c r="CGQ94" s="888"/>
      <c r="CGR94" s="888"/>
      <c r="CGS94" s="888"/>
      <c r="CGT94" s="888"/>
      <c r="CGU94" s="888"/>
      <c r="CGV94" s="888"/>
      <c r="CGW94" s="888"/>
      <c r="CGX94" s="888"/>
      <c r="CGY94" s="888"/>
      <c r="CGZ94" s="888"/>
      <c r="CHA94" s="888"/>
      <c r="CHB94" s="888"/>
      <c r="CHC94" s="888"/>
      <c r="CHD94" s="888"/>
      <c r="CHE94" s="888"/>
      <c r="CHF94" s="888"/>
      <c r="CHG94" s="888"/>
      <c r="CHH94" s="888"/>
      <c r="CHI94" s="888"/>
      <c r="CHJ94" s="888"/>
      <c r="CHK94" s="888"/>
      <c r="CHL94" s="888"/>
      <c r="CHM94" s="888"/>
      <c r="CHN94" s="888"/>
      <c r="CHO94" s="888"/>
      <c r="CHP94" s="888"/>
      <c r="CHQ94" s="888"/>
      <c r="CHR94" s="888"/>
      <c r="CHS94" s="888"/>
      <c r="CHT94" s="888"/>
      <c r="CHU94" s="888"/>
      <c r="CHV94" s="888"/>
      <c r="CHW94" s="888"/>
      <c r="CHX94" s="888"/>
      <c r="CHY94" s="888"/>
      <c r="CHZ94" s="888"/>
      <c r="CIA94" s="888"/>
      <c r="CIB94" s="888"/>
      <c r="CIC94" s="888"/>
      <c r="CID94" s="888"/>
      <c r="CIE94" s="888"/>
      <c r="CIF94" s="888"/>
      <c r="CIG94" s="888"/>
      <c r="CIH94" s="888"/>
      <c r="CII94" s="888"/>
      <c r="CIJ94" s="888"/>
      <c r="CIK94" s="888"/>
      <c r="CIL94" s="888"/>
      <c r="CIM94" s="888"/>
      <c r="CIN94" s="888"/>
      <c r="CIO94" s="888"/>
      <c r="CIP94" s="888"/>
      <c r="CIQ94" s="888"/>
      <c r="CIR94" s="888"/>
      <c r="CIS94" s="888"/>
      <c r="CIT94" s="888"/>
      <c r="CIU94" s="888"/>
      <c r="CIV94" s="888"/>
      <c r="CIW94" s="888"/>
      <c r="CIX94" s="888"/>
      <c r="CIY94" s="888"/>
      <c r="CIZ94" s="888"/>
      <c r="CJA94" s="888"/>
      <c r="CJB94" s="888"/>
      <c r="CJC94" s="888"/>
      <c r="CJD94" s="888"/>
      <c r="CJE94" s="888"/>
      <c r="CJF94" s="888"/>
      <c r="CJG94" s="888"/>
      <c r="CJH94" s="888"/>
      <c r="CJI94" s="888"/>
      <c r="CJJ94" s="888"/>
      <c r="CJK94" s="888"/>
      <c r="CJL94" s="888"/>
      <c r="CJM94" s="888"/>
      <c r="CJN94" s="888"/>
      <c r="CJO94" s="888"/>
      <c r="CJP94" s="888"/>
      <c r="CJQ94" s="888"/>
      <c r="CJR94" s="888"/>
      <c r="CJS94" s="888"/>
      <c r="CJT94" s="888"/>
      <c r="CJU94" s="888"/>
      <c r="CJV94" s="888"/>
      <c r="CJW94" s="888"/>
      <c r="CJX94" s="888"/>
      <c r="CJY94" s="888"/>
      <c r="CJZ94" s="888"/>
      <c r="CKA94" s="888"/>
      <c r="CKB94" s="888"/>
      <c r="CKC94" s="888"/>
      <c r="CKD94" s="888"/>
      <c r="CKE94" s="888"/>
      <c r="CKF94" s="888"/>
      <c r="CKG94" s="888"/>
      <c r="CKH94" s="888"/>
      <c r="CKI94" s="888"/>
      <c r="CKJ94" s="888"/>
      <c r="CKK94" s="888"/>
      <c r="CKL94" s="888"/>
      <c r="CKM94" s="888"/>
      <c r="CKN94" s="888"/>
      <c r="CKO94" s="888"/>
      <c r="CKP94" s="888"/>
      <c r="CKQ94" s="888"/>
      <c r="CKR94" s="888"/>
      <c r="CKS94" s="888"/>
      <c r="CKT94" s="888"/>
      <c r="CKU94" s="888"/>
      <c r="CKV94" s="888"/>
      <c r="CKW94" s="888"/>
      <c r="CKX94" s="888"/>
      <c r="CKY94" s="888"/>
      <c r="CKZ94" s="888"/>
      <c r="CLA94" s="888"/>
      <c r="CLB94" s="888"/>
      <c r="CLC94" s="888"/>
      <c r="CLD94" s="888"/>
      <c r="CLE94" s="888"/>
      <c r="CLF94" s="888"/>
      <c r="CLG94" s="888"/>
      <c r="CLH94" s="888"/>
      <c r="CLI94" s="888"/>
      <c r="CLJ94" s="888"/>
      <c r="CLK94" s="888"/>
      <c r="CLL94" s="888"/>
      <c r="CLM94" s="888"/>
      <c r="CLN94" s="888"/>
      <c r="CLO94" s="888"/>
      <c r="CLP94" s="888"/>
      <c r="CLQ94" s="888"/>
      <c r="CLR94" s="888"/>
      <c r="CLS94" s="888"/>
      <c r="CLT94" s="888"/>
      <c r="CLU94" s="888"/>
      <c r="CLV94" s="888"/>
      <c r="CLW94" s="888"/>
      <c r="CLX94" s="888"/>
      <c r="CLY94" s="888"/>
      <c r="CLZ94" s="888"/>
      <c r="CMA94" s="888"/>
      <c r="CMB94" s="888"/>
      <c r="CMC94" s="888"/>
      <c r="CMD94" s="888"/>
      <c r="CME94" s="888"/>
      <c r="CMF94" s="888"/>
      <c r="CMG94" s="888"/>
      <c r="CMH94" s="888"/>
      <c r="CMI94" s="888"/>
      <c r="CMJ94" s="888"/>
      <c r="CMK94" s="888"/>
      <c r="CML94" s="888"/>
      <c r="CMM94" s="888"/>
      <c r="CMN94" s="888"/>
      <c r="CMO94" s="888"/>
      <c r="CMP94" s="888"/>
      <c r="CMQ94" s="888"/>
      <c r="CMR94" s="888"/>
      <c r="CMS94" s="888"/>
      <c r="CMT94" s="888"/>
      <c r="CMU94" s="888"/>
      <c r="CMV94" s="888"/>
      <c r="CMW94" s="888"/>
      <c r="CMX94" s="888"/>
      <c r="CMY94" s="888"/>
      <c r="CMZ94" s="888"/>
      <c r="CNA94" s="888"/>
      <c r="CNB94" s="888"/>
      <c r="CNC94" s="888"/>
      <c r="CND94" s="888"/>
      <c r="CNE94" s="888"/>
      <c r="CNF94" s="888"/>
      <c r="CNG94" s="888"/>
      <c r="CNH94" s="888"/>
      <c r="CNI94" s="888"/>
      <c r="CNJ94" s="888"/>
      <c r="CNK94" s="888"/>
      <c r="CNL94" s="888"/>
      <c r="CNM94" s="888"/>
      <c r="CNN94" s="888"/>
      <c r="CNO94" s="888"/>
      <c r="CNP94" s="888"/>
      <c r="CNQ94" s="888"/>
      <c r="CNR94" s="888"/>
      <c r="CNS94" s="888"/>
      <c r="CNT94" s="888"/>
      <c r="CNU94" s="888"/>
      <c r="CNV94" s="888"/>
      <c r="CNW94" s="888"/>
      <c r="CNX94" s="888"/>
      <c r="CNY94" s="888"/>
      <c r="CNZ94" s="888"/>
      <c r="COA94" s="888"/>
      <c r="COB94" s="888"/>
      <c r="COC94" s="888"/>
      <c r="COD94" s="888"/>
      <c r="COE94" s="888"/>
      <c r="COF94" s="888"/>
      <c r="COG94" s="888"/>
      <c r="COH94" s="888"/>
      <c r="COI94" s="888"/>
      <c r="COJ94" s="888"/>
      <c r="COK94" s="888"/>
      <c r="COL94" s="888"/>
      <c r="COM94" s="888"/>
      <c r="CON94" s="888"/>
      <c r="COO94" s="888"/>
      <c r="COP94" s="888"/>
      <c r="COQ94" s="888"/>
      <c r="COR94" s="888"/>
      <c r="COS94" s="888"/>
      <c r="COT94" s="888"/>
      <c r="COU94" s="888"/>
      <c r="COV94" s="888"/>
      <c r="COW94" s="888"/>
      <c r="COX94" s="888"/>
      <c r="COY94" s="888"/>
      <c r="COZ94" s="888"/>
      <c r="CPA94" s="888"/>
      <c r="CPB94" s="888"/>
      <c r="CPC94" s="888"/>
      <c r="CPD94" s="888"/>
      <c r="CPE94" s="888"/>
      <c r="CPF94" s="888"/>
      <c r="CPG94" s="888"/>
      <c r="CPH94" s="888"/>
      <c r="CPI94" s="888"/>
      <c r="CPJ94" s="888"/>
      <c r="CPK94" s="888"/>
      <c r="CPL94" s="888"/>
      <c r="CPM94" s="888"/>
      <c r="CPN94" s="888"/>
      <c r="CPO94" s="888"/>
      <c r="CPP94" s="888"/>
      <c r="CPQ94" s="888"/>
      <c r="CPR94" s="888"/>
      <c r="CPS94" s="888"/>
      <c r="CPT94" s="888"/>
      <c r="CPU94" s="888"/>
      <c r="CPV94" s="888"/>
      <c r="CPW94" s="888"/>
      <c r="CPX94" s="888"/>
      <c r="CPY94" s="888"/>
      <c r="CPZ94" s="888"/>
      <c r="CQA94" s="888"/>
      <c r="CQB94" s="888"/>
      <c r="CQC94" s="888"/>
      <c r="CQD94" s="888"/>
      <c r="CQE94" s="888"/>
      <c r="CQF94" s="888"/>
      <c r="CQG94" s="888"/>
      <c r="CQH94" s="888"/>
      <c r="CQI94" s="888"/>
      <c r="CQJ94" s="888"/>
      <c r="CQK94" s="888"/>
      <c r="CQL94" s="888"/>
      <c r="CQM94" s="888"/>
      <c r="CQN94" s="888"/>
      <c r="CQO94" s="888"/>
      <c r="CQP94" s="888"/>
      <c r="CQQ94" s="888"/>
      <c r="CQR94" s="888"/>
      <c r="CQS94" s="888"/>
      <c r="CQT94" s="888"/>
      <c r="CQU94" s="888"/>
      <c r="CQV94" s="888"/>
      <c r="CQW94" s="888"/>
      <c r="CQX94" s="888"/>
      <c r="CQY94" s="888"/>
      <c r="CQZ94" s="888"/>
      <c r="CRA94" s="888"/>
      <c r="CRB94" s="888"/>
      <c r="CRC94" s="888"/>
      <c r="CRD94" s="888"/>
      <c r="CRE94" s="888"/>
      <c r="CRF94" s="888"/>
      <c r="CRG94" s="888"/>
      <c r="CRH94" s="888"/>
      <c r="CRI94" s="888"/>
      <c r="CRJ94" s="888"/>
      <c r="CRK94" s="888"/>
      <c r="CRL94" s="888"/>
      <c r="CRM94" s="888"/>
      <c r="CRN94" s="888"/>
      <c r="CRO94" s="888"/>
      <c r="CRP94" s="888"/>
      <c r="CRQ94" s="888"/>
      <c r="CRR94" s="888"/>
      <c r="CRS94" s="888"/>
      <c r="CRT94" s="888"/>
      <c r="CRU94" s="888"/>
      <c r="CRV94" s="888"/>
      <c r="CRW94" s="888"/>
      <c r="CRX94" s="888"/>
      <c r="CRY94" s="888"/>
      <c r="CRZ94" s="888"/>
      <c r="CSA94" s="888"/>
      <c r="CSB94" s="888"/>
      <c r="CSC94" s="888"/>
      <c r="CSD94" s="888"/>
      <c r="CSE94" s="888"/>
      <c r="CSF94" s="888"/>
      <c r="CSG94" s="888"/>
      <c r="CSH94" s="888"/>
      <c r="CSI94" s="888"/>
      <c r="CSJ94" s="888"/>
      <c r="CSK94" s="888"/>
      <c r="CSL94" s="888"/>
      <c r="CSM94" s="888"/>
      <c r="CSN94" s="888"/>
      <c r="CSO94" s="888"/>
      <c r="CSP94" s="888"/>
      <c r="CSQ94" s="888"/>
      <c r="CSR94" s="888"/>
      <c r="CSS94" s="888"/>
      <c r="CST94" s="888"/>
      <c r="CSU94" s="888"/>
      <c r="CSV94" s="888"/>
      <c r="CSW94" s="888"/>
      <c r="CSX94" s="888"/>
      <c r="CSY94" s="888"/>
      <c r="CSZ94" s="888"/>
      <c r="CTA94" s="888"/>
      <c r="CTB94" s="888"/>
      <c r="CTC94" s="888"/>
      <c r="CTD94" s="888"/>
      <c r="CTE94" s="888"/>
      <c r="CTF94" s="888"/>
      <c r="CTG94" s="888"/>
      <c r="CTH94" s="888"/>
      <c r="CTI94" s="888"/>
      <c r="CTJ94" s="888"/>
      <c r="CTK94" s="888"/>
      <c r="CTL94" s="888"/>
      <c r="CTM94" s="888"/>
      <c r="CTN94" s="888"/>
      <c r="CTO94" s="888"/>
      <c r="CTP94" s="888"/>
      <c r="CTQ94" s="888"/>
      <c r="CTR94" s="888"/>
      <c r="CTS94" s="888"/>
      <c r="CTT94" s="888"/>
      <c r="CTU94" s="888"/>
      <c r="CTV94" s="888"/>
      <c r="CTW94" s="888"/>
      <c r="CTX94" s="888"/>
      <c r="CTY94" s="888"/>
      <c r="CTZ94" s="888"/>
      <c r="CUA94" s="888"/>
      <c r="CUB94" s="888"/>
      <c r="CUC94" s="888"/>
      <c r="CUD94" s="888"/>
      <c r="CUE94" s="888"/>
      <c r="CUF94" s="888"/>
      <c r="CUG94" s="888"/>
      <c r="CUH94" s="888"/>
      <c r="CUI94" s="888"/>
      <c r="CUJ94" s="888"/>
      <c r="CUK94" s="888"/>
      <c r="CUL94" s="888"/>
      <c r="CUM94" s="888"/>
      <c r="CUN94" s="888"/>
      <c r="CUO94" s="888"/>
      <c r="CUP94" s="888"/>
      <c r="CUQ94" s="888"/>
      <c r="CUR94" s="888"/>
      <c r="CUS94" s="888"/>
      <c r="CUT94" s="888"/>
      <c r="CUU94" s="888"/>
      <c r="CUV94" s="888"/>
      <c r="CUW94" s="888"/>
      <c r="CUX94" s="888"/>
      <c r="CUY94" s="888"/>
      <c r="CUZ94" s="888"/>
      <c r="CVA94" s="888"/>
      <c r="CVB94" s="888"/>
      <c r="CVC94" s="888"/>
      <c r="CVD94" s="888"/>
      <c r="CVE94" s="888"/>
      <c r="CVF94" s="888"/>
      <c r="CVG94" s="888"/>
      <c r="CVH94" s="888"/>
      <c r="CVI94" s="888"/>
      <c r="CVJ94" s="888"/>
      <c r="CVK94" s="888"/>
      <c r="CVL94" s="888"/>
      <c r="CVM94" s="888"/>
      <c r="CVN94" s="888"/>
      <c r="CVO94" s="888"/>
      <c r="CVP94" s="888"/>
      <c r="CVQ94" s="888"/>
      <c r="CVR94" s="888"/>
      <c r="CVS94" s="888"/>
      <c r="CVT94" s="888"/>
      <c r="CVU94" s="888"/>
      <c r="CVV94" s="888"/>
      <c r="CVW94" s="888"/>
      <c r="CVX94" s="888"/>
      <c r="CVY94" s="888"/>
      <c r="CVZ94" s="888"/>
      <c r="CWA94" s="888"/>
      <c r="CWB94" s="888"/>
      <c r="CWC94" s="888"/>
      <c r="CWD94" s="888"/>
      <c r="CWE94" s="888"/>
      <c r="CWF94" s="888"/>
      <c r="CWG94" s="888"/>
      <c r="CWH94" s="888"/>
      <c r="CWI94" s="888"/>
      <c r="CWJ94" s="888"/>
      <c r="CWK94" s="888"/>
      <c r="CWL94" s="888"/>
      <c r="CWM94" s="888"/>
      <c r="CWN94" s="888"/>
      <c r="CWO94" s="888"/>
      <c r="CWP94" s="888"/>
      <c r="CWQ94" s="888"/>
      <c r="CWR94" s="888"/>
      <c r="CWS94" s="888"/>
      <c r="CWT94" s="888"/>
      <c r="CWU94" s="888"/>
      <c r="CWV94" s="888"/>
      <c r="CWW94" s="888"/>
      <c r="CWX94" s="888"/>
      <c r="CWY94" s="888"/>
      <c r="CWZ94" s="888"/>
      <c r="CXA94" s="888"/>
      <c r="CXB94" s="888"/>
      <c r="CXC94" s="888"/>
      <c r="CXD94" s="888"/>
      <c r="CXE94" s="888"/>
      <c r="CXF94" s="888"/>
      <c r="CXG94" s="888"/>
      <c r="CXH94" s="888"/>
      <c r="CXI94" s="888"/>
      <c r="CXJ94" s="888"/>
      <c r="CXK94" s="888"/>
      <c r="CXL94" s="888"/>
      <c r="CXM94" s="888"/>
      <c r="CXN94" s="888"/>
      <c r="CXO94" s="888"/>
      <c r="CXP94" s="888"/>
      <c r="CXQ94" s="888"/>
      <c r="CXR94" s="888"/>
      <c r="CXS94" s="888"/>
      <c r="CXT94" s="888"/>
      <c r="CXU94" s="888"/>
      <c r="CXV94" s="888"/>
      <c r="CXW94" s="888"/>
      <c r="CXX94" s="888"/>
      <c r="CXY94" s="888"/>
      <c r="CXZ94" s="888"/>
      <c r="CYA94" s="888"/>
      <c r="CYB94" s="888"/>
      <c r="CYC94" s="888"/>
      <c r="CYD94" s="888"/>
      <c r="CYE94" s="888"/>
      <c r="CYF94" s="888"/>
      <c r="CYG94" s="888"/>
      <c r="CYH94" s="888"/>
      <c r="CYI94" s="888"/>
      <c r="CYJ94" s="888"/>
      <c r="CYK94" s="888"/>
      <c r="CYL94" s="888"/>
      <c r="CYM94" s="888"/>
      <c r="CYN94" s="888"/>
      <c r="CYO94" s="888"/>
      <c r="CYP94" s="888"/>
      <c r="CYQ94" s="888"/>
      <c r="CYR94" s="888"/>
      <c r="CYS94" s="888"/>
      <c r="CYT94" s="888"/>
      <c r="CYU94" s="888"/>
      <c r="CYV94" s="888"/>
      <c r="CYW94" s="888"/>
      <c r="CYX94" s="888"/>
      <c r="CYY94" s="888"/>
      <c r="CYZ94" s="888"/>
      <c r="CZA94" s="888"/>
      <c r="CZB94" s="888"/>
      <c r="CZC94" s="888"/>
      <c r="CZD94" s="888"/>
      <c r="CZE94" s="888"/>
      <c r="CZF94" s="888"/>
      <c r="CZG94" s="888"/>
      <c r="CZH94" s="888"/>
      <c r="CZI94" s="888"/>
      <c r="CZJ94" s="888"/>
      <c r="CZK94" s="888"/>
      <c r="CZL94" s="888"/>
      <c r="CZM94" s="888"/>
      <c r="CZN94" s="888"/>
      <c r="CZO94" s="888"/>
      <c r="CZP94" s="888"/>
      <c r="CZQ94" s="888"/>
      <c r="CZR94" s="888"/>
      <c r="CZS94" s="888"/>
      <c r="CZT94" s="888"/>
      <c r="CZU94" s="888"/>
      <c r="CZV94" s="888"/>
      <c r="CZW94" s="888"/>
      <c r="CZX94" s="888"/>
      <c r="CZY94" s="888"/>
      <c r="CZZ94" s="888"/>
      <c r="DAA94" s="888"/>
      <c r="DAB94" s="888"/>
      <c r="DAC94" s="888"/>
      <c r="DAD94" s="888"/>
      <c r="DAE94" s="888"/>
      <c r="DAF94" s="888"/>
      <c r="DAG94" s="888"/>
      <c r="DAH94" s="888"/>
      <c r="DAI94" s="888"/>
      <c r="DAJ94" s="888"/>
      <c r="DAK94" s="888"/>
      <c r="DAL94" s="888"/>
      <c r="DAM94" s="888"/>
      <c r="DAN94" s="888"/>
      <c r="DAO94" s="888"/>
      <c r="DAP94" s="888"/>
      <c r="DAQ94" s="888"/>
      <c r="DAR94" s="888"/>
      <c r="DAS94" s="888"/>
      <c r="DAT94" s="888"/>
      <c r="DAU94" s="888"/>
      <c r="DAV94" s="888"/>
      <c r="DAW94" s="888"/>
      <c r="DAX94" s="888"/>
      <c r="DAY94" s="888"/>
      <c r="DAZ94" s="888"/>
      <c r="DBA94" s="888"/>
      <c r="DBB94" s="888"/>
      <c r="DBC94" s="888"/>
      <c r="DBD94" s="888"/>
      <c r="DBE94" s="888"/>
      <c r="DBF94" s="888"/>
      <c r="DBG94" s="888"/>
      <c r="DBH94" s="888"/>
      <c r="DBI94" s="888"/>
      <c r="DBJ94" s="888"/>
      <c r="DBK94" s="888"/>
      <c r="DBL94" s="888"/>
      <c r="DBM94" s="888"/>
      <c r="DBN94" s="888"/>
      <c r="DBO94" s="888"/>
      <c r="DBP94" s="888"/>
      <c r="DBQ94" s="888"/>
      <c r="DBR94" s="888"/>
      <c r="DBS94" s="888"/>
      <c r="DBT94" s="888"/>
      <c r="DBU94" s="888"/>
      <c r="DBV94" s="888"/>
      <c r="DBW94" s="888"/>
      <c r="DBX94" s="888"/>
      <c r="DBY94" s="888"/>
      <c r="DBZ94" s="888"/>
      <c r="DCA94" s="888"/>
      <c r="DCB94" s="888"/>
      <c r="DCC94" s="888"/>
      <c r="DCD94" s="888"/>
      <c r="DCE94" s="888"/>
      <c r="DCF94" s="888"/>
      <c r="DCG94" s="888"/>
      <c r="DCH94" s="888"/>
      <c r="DCI94" s="888"/>
      <c r="DCJ94" s="888"/>
      <c r="DCK94" s="888"/>
      <c r="DCL94" s="888"/>
      <c r="DCM94" s="888"/>
      <c r="DCN94" s="888"/>
      <c r="DCO94" s="888"/>
      <c r="DCP94" s="888"/>
      <c r="DCQ94" s="888"/>
      <c r="DCR94" s="888"/>
      <c r="DCS94" s="888"/>
      <c r="DCT94" s="888"/>
      <c r="DCU94" s="888"/>
      <c r="DCV94" s="888"/>
      <c r="DCW94" s="888"/>
      <c r="DCX94" s="888"/>
      <c r="DCY94" s="888"/>
      <c r="DCZ94" s="888"/>
      <c r="DDA94" s="888"/>
      <c r="DDB94" s="888"/>
      <c r="DDC94" s="888"/>
      <c r="DDD94" s="888"/>
      <c r="DDE94" s="888"/>
      <c r="DDF94" s="888"/>
      <c r="DDG94" s="888"/>
      <c r="DDH94" s="888"/>
      <c r="DDI94" s="888"/>
      <c r="DDJ94" s="888"/>
      <c r="DDK94" s="888"/>
      <c r="DDL94" s="888"/>
      <c r="DDM94" s="888"/>
      <c r="DDN94" s="888"/>
      <c r="DDO94" s="888"/>
      <c r="DDP94" s="888"/>
      <c r="DDQ94" s="888"/>
      <c r="DDR94" s="888"/>
      <c r="DDS94" s="888"/>
      <c r="DDT94" s="888"/>
      <c r="DDU94" s="888"/>
      <c r="DDV94" s="888"/>
      <c r="DDW94" s="888"/>
      <c r="DDX94" s="888"/>
      <c r="DDY94" s="888"/>
      <c r="DDZ94" s="888"/>
      <c r="DEA94" s="888"/>
      <c r="DEB94" s="888"/>
      <c r="DEC94" s="888"/>
      <c r="DED94" s="888"/>
      <c r="DEE94" s="888"/>
      <c r="DEF94" s="888"/>
      <c r="DEG94" s="888"/>
      <c r="DEH94" s="888"/>
      <c r="DEI94" s="888"/>
      <c r="DEJ94" s="888"/>
      <c r="DEK94" s="888"/>
      <c r="DEL94" s="888"/>
      <c r="DEM94" s="888"/>
      <c r="DEN94" s="888"/>
      <c r="DEO94" s="888"/>
      <c r="DEP94" s="888"/>
      <c r="DEQ94" s="888"/>
      <c r="DER94" s="888"/>
      <c r="DES94" s="888"/>
      <c r="DET94" s="888"/>
      <c r="DEU94" s="888"/>
      <c r="DEV94" s="888"/>
      <c r="DEW94" s="888"/>
      <c r="DEX94" s="888"/>
      <c r="DEY94" s="888"/>
      <c r="DEZ94" s="888"/>
      <c r="DFA94" s="888"/>
      <c r="DFB94" s="888"/>
      <c r="DFC94" s="888"/>
      <c r="DFD94" s="888"/>
      <c r="DFE94" s="888"/>
      <c r="DFF94" s="888"/>
      <c r="DFG94" s="888"/>
      <c r="DFH94" s="888"/>
      <c r="DFI94" s="888"/>
      <c r="DFJ94" s="888"/>
      <c r="DFK94" s="888"/>
      <c r="DFL94" s="888"/>
      <c r="DFM94" s="888"/>
      <c r="DFN94" s="888"/>
      <c r="DFO94" s="888"/>
      <c r="DFP94" s="888"/>
      <c r="DFQ94" s="888"/>
      <c r="DFR94" s="888"/>
      <c r="DFS94" s="888"/>
      <c r="DFT94" s="888"/>
      <c r="DFU94" s="888"/>
      <c r="DFV94" s="888"/>
      <c r="DFW94" s="888"/>
      <c r="DFX94" s="888"/>
      <c r="DFY94" s="888"/>
      <c r="DFZ94" s="888"/>
      <c r="DGA94" s="888"/>
      <c r="DGB94" s="888"/>
      <c r="DGC94" s="888"/>
      <c r="DGD94" s="888"/>
      <c r="DGE94" s="888"/>
      <c r="DGF94" s="888"/>
      <c r="DGG94" s="888"/>
      <c r="DGH94" s="888"/>
      <c r="DGI94" s="888"/>
      <c r="DGJ94" s="888"/>
      <c r="DGK94" s="888"/>
      <c r="DGL94" s="888"/>
      <c r="DGM94" s="888"/>
      <c r="DGN94" s="888"/>
      <c r="DGO94" s="888"/>
      <c r="DGP94" s="888"/>
      <c r="DGQ94" s="888"/>
      <c r="DGR94" s="888"/>
      <c r="DGS94" s="888"/>
      <c r="DGT94" s="888"/>
      <c r="DGU94" s="888"/>
      <c r="DGV94" s="888"/>
      <c r="DGW94" s="888"/>
      <c r="DGX94" s="888"/>
      <c r="DGY94" s="888"/>
      <c r="DGZ94" s="888"/>
      <c r="DHA94" s="888"/>
      <c r="DHB94" s="888"/>
      <c r="DHC94" s="888"/>
      <c r="DHD94" s="888"/>
      <c r="DHE94" s="888"/>
      <c r="DHF94" s="888"/>
      <c r="DHG94" s="888"/>
      <c r="DHH94" s="888"/>
      <c r="DHI94" s="888"/>
      <c r="DHJ94" s="888"/>
      <c r="DHK94" s="888"/>
      <c r="DHL94" s="888"/>
      <c r="DHM94" s="888"/>
      <c r="DHN94" s="888"/>
      <c r="DHO94" s="888"/>
      <c r="DHP94" s="888"/>
      <c r="DHQ94" s="888"/>
      <c r="DHR94" s="888"/>
      <c r="DHS94" s="888"/>
      <c r="DHT94" s="888"/>
      <c r="DHU94" s="888"/>
      <c r="DHV94" s="888"/>
      <c r="DHW94" s="888"/>
      <c r="DHX94" s="888"/>
      <c r="DHY94" s="888"/>
      <c r="DHZ94" s="888"/>
      <c r="DIA94" s="888"/>
      <c r="DIB94" s="888"/>
      <c r="DIC94" s="888"/>
      <c r="DID94" s="888"/>
      <c r="DIE94" s="888"/>
      <c r="DIF94" s="888"/>
      <c r="DIG94" s="888"/>
      <c r="DIH94" s="888"/>
      <c r="DII94" s="888"/>
      <c r="DIJ94" s="888"/>
      <c r="DIK94" s="888"/>
      <c r="DIL94" s="888"/>
      <c r="DIM94" s="888"/>
      <c r="DIN94" s="888"/>
      <c r="DIO94" s="888"/>
      <c r="DIP94" s="888"/>
      <c r="DIQ94" s="888"/>
      <c r="DIR94" s="888"/>
      <c r="DIS94" s="888"/>
      <c r="DIT94" s="888"/>
      <c r="DIU94" s="888"/>
      <c r="DIV94" s="888"/>
      <c r="DIW94" s="888"/>
      <c r="DIX94" s="888"/>
      <c r="DIY94" s="888"/>
      <c r="DIZ94" s="888"/>
      <c r="DJA94" s="888"/>
      <c r="DJB94" s="888"/>
      <c r="DJC94" s="888"/>
      <c r="DJD94" s="888"/>
      <c r="DJE94" s="888"/>
      <c r="DJF94" s="888"/>
      <c r="DJG94" s="888"/>
      <c r="DJH94" s="888"/>
      <c r="DJI94" s="888"/>
      <c r="DJJ94" s="888"/>
      <c r="DJK94" s="888"/>
      <c r="DJL94" s="888"/>
      <c r="DJM94" s="888"/>
      <c r="DJN94" s="888"/>
      <c r="DJO94" s="888"/>
      <c r="DJP94" s="888"/>
      <c r="DJQ94" s="888"/>
      <c r="DJR94" s="888"/>
      <c r="DJS94" s="888"/>
      <c r="DJT94" s="888"/>
      <c r="DJU94" s="888"/>
      <c r="DJV94" s="888"/>
      <c r="DJW94" s="888"/>
      <c r="DJX94" s="888"/>
      <c r="DJY94" s="888"/>
      <c r="DJZ94" s="888"/>
      <c r="DKA94" s="888"/>
      <c r="DKB94" s="888"/>
      <c r="DKC94" s="888"/>
      <c r="DKD94" s="888"/>
      <c r="DKE94" s="888"/>
      <c r="DKF94" s="888"/>
      <c r="DKG94" s="888"/>
      <c r="DKH94" s="888"/>
      <c r="DKI94" s="888"/>
      <c r="DKJ94" s="888"/>
      <c r="DKK94" s="888"/>
      <c r="DKL94" s="888"/>
      <c r="DKM94" s="888"/>
      <c r="DKN94" s="888"/>
      <c r="DKO94" s="888"/>
      <c r="DKP94" s="888"/>
      <c r="DKQ94" s="888"/>
      <c r="DKR94" s="888"/>
      <c r="DKS94" s="888"/>
      <c r="DKT94" s="888"/>
      <c r="DKU94" s="888"/>
      <c r="DKV94" s="888"/>
      <c r="DKW94" s="888"/>
      <c r="DKX94" s="888"/>
      <c r="DKY94" s="888"/>
      <c r="DKZ94" s="888"/>
      <c r="DLA94" s="888"/>
      <c r="DLB94" s="888"/>
      <c r="DLC94" s="888"/>
      <c r="DLD94" s="888"/>
      <c r="DLE94" s="888"/>
      <c r="DLF94" s="888"/>
      <c r="DLG94" s="888"/>
      <c r="DLH94" s="888"/>
      <c r="DLI94" s="888"/>
      <c r="DLJ94" s="888"/>
      <c r="DLK94" s="888"/>
      <c r="DLL94" s="888"/>
      <c r="DLM94" s="888"/>
      <c r="DLN94" s="888"/>
      <c r="DLO94" s="888"/>
      <c r="DLP94" s="888"/>
      <c r="DLQ94" s="888"/>
      <c r="DLR94" s="888"/>
      <c r="DLS94" s="888"/>
      <c r="DLT94" s="888"/>
      <c r="DLU94" s="888"/>
      <c r="DLV94" s="888"/>
      <c r="DLW94" s="888"/>
      <c r="DLX94" s="888"/>
      <c r="DLY94" s="888"/>
      <c r="DLZ94" s="888"/>
      <c r="DMA94" s="888"/>
      <c r="DMB94" s="888"/>
      <c r="DMC94" s="888"/>
      <c r="DMD94" s="888"/>
      <c r="DME94" s="888"/>
      <c r="DMF94" s="888"/>
      <c r="DMG94" s="888"/>
      <c r="DMH94" s="888"/>
      <c r="DMI94" s="888"/>
      <c r="DMJ94" s="888"/>
      <c r="DMK94" s="888"/>
      <c r="DML94" s="888"/>
      <c r="DMM94" s="888"/>
      <c r="DMN94" s="888"/>
      <c r="DMO94" s="888"/>
      <c r="DMP94" s="888"/>
      <c r="DMQ94" s="888"/>
      <c r="DMR94" s="888"/>
      <c r="DMS94" s="888"/>
      <c r="DMT94" s="888"/>
      <c r="DMU94" s="888"/>
      <c r="DMV94" s="888"/>
      <c r="DMW94" s="888"/>
      <c r="DMX94" s="888"/>
      <c r="DMY94" s="888"/>
      <c r="DMZ94" s="888"/>
      <c r="DNA94" s="888"/>
      <c r="DNB94" s="888"/>
      <c r="DNC94" s="888"/>
      <c r="DND94" s="888"/>
      <c r="DNE94" s="888"/>
      <c r="DNF94" s="888"/>
      <c r="DNG94" s="888"/>
      <c r="DNH94" s="888"/>
      <c r="DNI94" s="888"/>
      <c r="DNJ94" s="888"/>
      <c r="DNK94" s="888"/>
      <c r="DNL94" s="888"/>
      <c r="DNM94" s="888"/>
      <c r="DNN94" s="888"/>
      <c r="DNO94" s="888"/>
      <c r="DNP94" s="888"/>
      <c r="DNQ94" s="888"/>
      <c r="DNR94" s="888"/>
      <c r="DNS94" s="888"/>
      <c r="DNT94" s="888"/>
      <c r="DNU94" s="888"/>
      <c r="DNV94" s="888"/>
      <c r="DNW94" s="888"/>
      <c r="DNX94" s="888"/>
      <c r="DNY94" s="888"/>
      <c r="DNZ94" s="888"/>
      <c r="DOA94" s="888"/>
      <c r="DOB94" s="888"/>
      <c r="DOC94" s="888"/>
      <c r="DOD94" s="888"/>
      <c r="DOE94" s="888"/>
      <c r="DOF94" s="888"/>
      <c r="DOG94" s="888"/>
      <c r="DOH94" s="888"/>
      <c r="DOI94" s="888"/>
      <c r="DOJ94" s="888"/>
      <c r="DOK94" s="888"/>
      <c r="DOL94" s="888"/>
      <c r="DOM94" s="888"/>
      <c r="DON94" s="888"/>
      <c r="DOO94" s="888"/>
      <c r="DOP94" s="888"/>
      <c r="DOQ94" s="888"/>
      <c r="DOR94" s="888"/>
      <c r="DOS94" s="888"/>
      <c r="DOT94" s="888"/>
      <c r="DOU94" s="888"/>
      <c r="DOV94" s="888"/>
      <c r="DOW94" s="888"/>
      <c r="DOX94" s="888"/>
      <c r="DOY94" s="888"/>
      <c r="DOZ94" s="888"/>
      <c r="DPA94" s="888"/>
      <c r="DPB94" s="888"/>
      <c r="DPC94" s="888"/>
      <c r="DPD94" s="888"/>
      <c r="DPE94" s="888"/>
      <c r="DPF94" s="888"/>
      <c r="DPG94" s="888"/>
      <c r="DPH94" s="888"/>
      <c r="DPI94" s="888"/>
      <c r="DPJ94" s="888"/>
      <c r="DPK94" s="888"/>
      <c r="DPL94" s="888"/>
      <c r="DPM94" s="888"/>
      <c r="DPN94" s="888"/>
      <c r="DPO94" s="888"/>
      <c r="DPP94" s="888"/>
      <c r="DPQ94" s="888"/>
      <c r="DPR94" s="888"/>
      <c r="DPS94" s="888"/>
      <c r="DPT94" s="888"/>
      <c r="DPU94" s="888"/>
      <c r="DPV94" s="888"/>
      <c r="DPW94" s="888"/>
      <c r="DPX94" s="888"/>
      <c r="DPY94" s="888"/>
      <c r="DPZ94" s="888"/>
      <c r="DQA94" s="888"/>
      <c r="DQB94" s="888"/>
      <c r="DQC94" s="888"/>
      <c r="DQD94" s="888"/>
      <c r="DQE94" s="888"/>
      <c r="DQF94" s="888"/>
      <c r="DQG94" s="888"/>
      <c r="DQH94" s="888"/>
      <c r="DQI94" s="888"/>
      <c r="DQJ94" s="888"/>
      <c r="DQK94" s="888"/>
      <c r="DQL94" s="888"/>
      <c r="DQM94" s="888"/>
      <c r="DQN94" s="888"/>
      <c r="DQO94" s="888"/>
      <c r="DQP94" s="888"/>
      <c r="DQQ94" s="888"/>
      <c r="DQR94" s="888"/>
      <c r="DQS94" s="888"/>
      <c r="DQT94" s="888"/>
      <c r="DQU94" s="888"/>
      <c r="DQV94" s="888"/>
      <c r="DQW94" s="888"/>
      <c r="DQX94" s="888"/>
      <c r="DQY94" s="888"/>
      <c r="DQZ94" s="888"/>
      <c r="DRA94" s="888"/>
      <c r="DRB94" s="888"/>
      <c r="DRC94" s="888"/>
      <c r="DRD94" s="888"/>
      <c r="DRE94" s="888"/>
      <c r="DRF94" s="888"/>
      <c r="DRG94" s="888"/>
      <c r="DRH94" s="888"/>
      <c r="DRI94" s="888"/>
      <c r="DRJ94" s="888"/>
      <c r="DRK94" s="888"/>
      <c r="DRL94" s="888"/>
      <c r="DRM94" s="888"/>
      <c r="DRN94" s="888"/>
      <c r="DRO94" s="888"/>
      <c r="DRP94" s="888"/>
      <c r="DRQ94" s="888"/>
      <c r="DRR94" s="888"/>
      <c r="DRS94" s="888"/>
      <c r="DRT94" s="888"/>
      <c r="DRU94" s="888"/>
      <c r="DRV94" s="888"/>
      <c r="DRW94" s="888"/>
      <c r="DRX94" s="888"/>
      <c r="DRY94" s="888"/>
      <c r="DRZ94" s="888"/>
      <c r="DSA94" s="888"/>
      <c r="DSB94" s="888"/>
      <c r="DSC94" s="888"/>
      <c r="DSD94" s="888"/>
      <c r="DSE94" s="888"/>
      <c r="DSF94" s="888"/>
      <c r="DSG94" s="888"/>
      <c r="DSH94" s="888"/>
      <c r="DSI94" s="888"/>
      <c r="DSJ94" s="888"/>
      <c r="DSK94" s="888"/>
      <c r="DSL94" s="888"/>
      <c r="DSM94" s="888"/>
      <c r="DSN94" s="888"/>
      <c r="DSO94" s="888"/>
      <c r="DSP94" s="888"/>
      <c r="DSQ94" s="888"/>
      <c r="DSR94" s="888"/>
      <c r="DSS94" s="888"/>
      <c r="DST94" s="888"/>
      <c r="DSU94" s="888"/>
      <c r="DSV94" s="888"/>
      <c r="DSW94" s="888"/>
      <c r="DSX94" s="888"/>
      <c r="DSY94" s="888"/>
      <c r="DSZ94" s="888"/>
      <c r="DTA94" s="888"/>
      <c r="DTB94" s="888"/>
      <c r="DTC94" s="888"/>
      <c r="DTD94" s="888"/>
      <c r="DTE94" s="888"/>
      <c r="DTF94" s="888"/>
      <c r="DTG94" s="888"/>
      <c r="DTH94" s="888"/>
      <c r="DTI94" s="888"/>
      <c r="DTJ94" s="888"/>
      <c r="DTK94" s="888"/>
      <c r="DTL94" s="888"/>
      <c r="DTM94" s="888"/>
      <c r="DTN94" s="888"/>
      <c r="DTO94" s="888"/>
      <c r="DTP94" s="888"/>
      <c r="DTQ94" s="888"/>
      <c r="DTR94" s="888"/>
      <c r="DTS94" s="888"/>
      <c r="DTT94" s="888"/>
      <c r="DTU94" s="888"/>
      <c r="DTV94" s="888"/>
      <c r="DTW94" s="888"/>
      <c r="DTX94" s="888"/>
      <c r="DTY94" s="888"/>
      <c r="DTZ94" s="888"/>
      <c r="DUA94" s="888"/>
      <c r="DUB94" s="888"/>
      <c r="DUC94" s="888"/>
      <c r="DUD94" s="888"/>
      <c r="DUE94" s="888"/>
      <c r="DUF94" s="888"/>
      <c r="DUG94" s="888"/>
      <c r="DUH94" s="888"/>
      <c r="DUI94" s="888"/>
      <c r="DUJ94" s="888"/>
      <c r="DUK94" s="888"/>
      <c r="DUL94" s="888"/>
      <c r="DUM94" s="888"/>
      <c r="DUN94" s="888"/>
      <c r="DUO94" s="888"/>
      <c r="DUP94" s="888"/>
      <c r="DUQ94" s="888"/>
      <c r="DUR94" s="888"/>
      <c r="DUS94" s="888"/>
      <c r="DUT94" s="888"/>
      <c r="DUU94" s="888"/>
      <c r="DUV94" s="888"/>
      <c r="DUW94" s="888"/>
      <c r="DUX94" s="888"/>
      <c r="DUY94" s="888"/>
      <c r="DUZ94" s="888"/>
      <c r="DVA94" s="888"/>
      <c r="DVB94" s="888"/>
      <c r="DVC94" s="888"/>
      <c r="DVD94" s="888"/>
      <c r="DVE94" s="888"/>
      <c r="DVF94" s="888"/>
      <c r="DVG94" s="888"/>
      <c r="DVH94" s="888"/>
      <c r="DVI94" s="888"/>
      <c r="DVJ94" s="888"/>
      <c r="DVK94" s="888"/>
      <c r="DVL94" s="888"/>
      <c r="DVM94" s="888"/>
      <c r="DVN94" s="888"/>
      <c r="DVO94" s="888"/>
      <c r="DVP94" s="888"/>
      <c r="DVQ94" s="888"/>
      <c r="DVR94" s="888"/>
      <c r="DVS94" s="888"/>
      <c r="DVT94" s="888"/>
      <c r="DVU94" s="888"/>
      <c r="DVV94" s="888"/>
      <c r="DVW94" s="888"/>
      <c r="DVX94" s="888"/>
      <c r="DVY94" s="888"/>
      <c r="DVZ94" s="888"/>
      <c r="DWA94" s="888"/>
      <c r="DWB94" s="888"/>
      <c r="DWC94" s="888"/>
      <c r="DWD94" s="888"/>
      <c r="DWE94" s="888"/>
      <c r="DWF94" s="888"/>
      <c r="DWG94" s="888"/>
      <c r="DWH94" s="888"/>
      <c r="DWI94" s="888"/>
      <c r="DWJ94" s="888"/>
      <c r="DWK94" s="888"/>
      <c r="DWL94" s="888"/>
      <c r="DWM94" s="888"/>
      <c r="DWN94" s="888"/>
      <c r="DWO94" s="888"/>
      <c r="DWP94" s="888"/>
      <c r="DWQ94" s="888"/>
      <c r="DWR94" s="888"/>
      <c r="DWS94" s="888"/>
      <c r="DWT94" s="888"/>
      <c r="DWU94" s="888"/>
      <c r="DWV94" s="888"/>
      <c r="DWW94" s="888"/>
      <c r="DWX94" s="888"/>
      <c r="DWY94" s="888"/>
      <c r="DWZ94" s="888"/>
      <c r="DXA94" s="888"/>
      <c r="DXB94" s="888"/>
      <c r="DXC94" s="888"/>
      <c r="DXD94" s="888"/>
      <c r="DXE94" s="888"/>
      <c r="DXF94" s="888"/>
      <c r="DXG94" s="888"/>
      <c r="DXH94" s="888"/>
      <c r="DXI94" s="888"/>
      <c r="DXJ94" s="888"/>
      <c r="DXK94" s="888"/>
      <c r="DXL94" s="888"/>
      <c r="DXM94" s="888"/>
      <c r="DXN94" s="888"/>
      <c r="DXO94" s="888"/>
      <c r="DXP94" s="888"/>
      <c r="DXQ94" s="888"/>
      <c r="DXR94" s="888"/>
      <c r="DXS94" s="888"/>
      <c r="DXT94" s="888"/>
      <c r="DXU94" s="888"/>
      <c r="DXV94" s="888"/>
      <c r="DXW94" s="888"/>
      <c r="DXX94" s="888"/>
      <c r="DXY94" s="888"/>
      <c r="DXZ94" s="888"/>
      <c r="DYA94" s="888"/>
      <c r="DYB94" s="888"/>
      <c r="DYC94" s="888"/>
      <c r="DYD94" s="888"/>
      <c r="DYE94" s="888"/>
      <c r="DYF94" s="888"/>
      <c r="DYG94" s="888"/>
      <c r="DYH94" s="888"/>
      <c r="DYI94" s="888"/>
      <c r="DYJ94" s="888"/>
      <c r="DYK94" s="888"/>
      <c r="DYL94" s="888"/>
      <c r="DYM94" s="888"/>
      <c r="DYN94" s="888"/>
      <c r="DYO94" s="888"/>
      <c r="DYP94" s="888"/>
      <c r="DYQ94" s="888"/>
      <c r="DYR94" s="888"/>
      <c r="DYS94" s="888"/>
      <c r="DYT94" s="888"/>
      <c r="DYU94" s="888"/>
      <c r="DYV94" s="888"/>
      <c r="DYW94" s="888"/>
      <c r="DYX94" s="888"/>
      <c r="DYY94" s="888"/>
      <c r="DYZ94" s="888"/>
      <c r="DZA94" s="888"/>
      <c r="DZB94" s="888"/>
      <c r="DZC94" s="888"/>
      <c r="DZD94" s="888"/>
      <c r="DZE94" s="888"/>
      <c r="DZF94" s="888"/>
      <c r="DZG94" s="888"/>
      <c r="DZH94" s="888"/>
      <c r="DZI94" s="888"/>
      <c r="DZJ94" s="888"/>
      <c r="DZK94" s="888"/>
      <c r="DZL94" s="888"/>
      <c r="DZM94" s="888"/>
      <c r="DZN94" s="888"/>
      <c r="DZO94" s="888"/>
      <c r="DZP94" s="888"/>
      <c r="DZQ94" s="888"/>
      <c r="DZR94" s="888"/>
      <c r="DZS94" s="888"/>
      <c r="DZT94" s="888"/>
      <c r="DZU94" s="888"/>
      <c r="DZV94" s="888"/>
      <c r="DZW94" s="888"/>
      <c r="DZX94" s="888"/>
      <c r="DZY94" s="888"/>
      <c r="DZZ94" s="888"/>
      <c r="EAA94" s="888"/>
      <c r="EAB94" s="888"/>
      <c r="EAC94" s="888"/>
      <c r="EAD94" s="888"/>
      <c r="EAE94" s="888"/>
      <c r="EAF94" s="888"/>
      <c r="EAG94" s="888"/>
      <c r="EAH94" s="888"/>
      <c r="EAI94" s="888"/>
      <c r="EAJ94" s="888"/>
      <c r="EAK94" s="888"/>
      <c r="EAL94" s="888"/>
      <c r="EAM94" s="888"/>
      <c r="EAN94" s="888"/>
      <c r="EAO94" s="888"/>
      <c r="EAP94" s="888"/>
      <c r="EAQ94" s="888"/>
      <c r="EAR94" s="888"/>
      <c r="EAS94" s="888"/>
      <c r="EAT94" s="888"/>
      <c r="EAU94" s="888"/>
      <c r="EAV94" s="888"/>
      <c r="EAW94" s="888"/>
      <c r="EAX94" s="888"/>
      <c r="EAY94" s="888"/>
      <c r="EAZ94" s="888"/>
      <c r="EBA94" s="888"/>
      <c r="EBB94" s="888"/>
      <c r="EBC94" s="888"/>
      <c r="EBD94" s="888"/>
      <c r="EBE94" s="888"/>
      <c r="EBF94" s="888"/>
      <c r="EBG94" s="888"/>
      <c r="EBH94" s="888"/>
      <c r="EBI94" s="888"/>
      <c r="EBJ94" s="888"/>
      <c r="EBK94" s="888"/>
      <c r="EBL94" s="888"/>
      <c r="EBM94" s="888"/>
      <c r="EBN94" s="888"/>
      <c r="EBO94" s="888"/>
      <c r="EBP94" s="888"/>
      <c r="EBQ94" s="888"/>
      <c r="EBR94" s="888"/>
      <c r="EBS94" s="888"/>
      <c r="EBT94" s="888"/>
      <c r="EBU94" s="888"/>
      <c r="EBV94" s="888"/>
      <c r="EBW94" s="888"/>
      <c r="EBX94" s="888"/>
      <c r="EBY94" s="888"/>
      <c r="EBZ94" s="888"/>
      <c r="ECA94" s="888"/>
      <c r="ECB94" s="888"/>
      <c r="ECC94" s="888"/>
      <c r="ECD94" s="888"/>
      <c r="ECE94" s="888"/>
      <c r="ECF94" s="888"/>
      <c r="ECG94" s="888"/>
      <c r="ECH94" s="888"/>
      <c r="ECI94" s="888"/>
      <c r="ECJ94" s="888"/>
      <c r="ECK94" s="888"/>
      <c r="ECL94" s="888"/>
      <c r="ECM94" s="888"/>
      <c r="ECN94" s="888"/>
      <c r="ECO94" s="888"/>
      <c r="ECP94" s="888"/>
      <c r="ECQ94" s="888"/>
      <c r="ECR94" s="888"/>
      <c r="ECS94" s="888"/>
      <c r="ECT94" s="888"/>
      <c r="ECU94" s="888"/>
      <c r="ECV94" s="888"/>
      <c r="ECW94" s="888"/>
      <c r="ECX94" s="888"/>
      <c r="ECY94" s="888"/>
      <c r="ECZ94" s="888"/>
      <c r="EDA94" s="888"/>
      <c r="EDB94" s="888"/>
      <c r="EDC94" s="888"/>
      <c r="EDD94" s="888"/>
      <c r="EDE94" s="888"/>
      <c r="EDF94" s="888"/>
      <c r="EDG94" s="888"/>
      <c r="EDH94" s="888"/>
      <c r="EDI94" s="888"/>
      <c r="EDJ94" s="888"/>
      <c r="EDK94" s="888"/>
      <c r="EDL94" s="888"/>
      <c r="EDM94" s="888"/>
      <c r="EDN94" s="888"/>
      <c r="EDO94" s="888"/>
      <c r="EDP94" s="888"/>
      <c r="EDQ94" s="888"/>
      <c r="EDR94" s="888"/>
      <c r="EDS94" s="888"/>
      <c r="EDT94" s="888"/>
      <c r="EDU94" s="888"/>
      <c r="EDV94" s="888"/>
      <c r="EDW94" s="888"/>
      <c r="EDX94" s="888"/>
      <c r="EDY94" s="888"/>
      <c r="EDZ94" s="888"/>
      <c r="EEA94" s="888"/>
      <c r="EEB94" s="888"/>
      <c r="EEC94" s="888"/>
      <c r="EED94" s="888"/>
      <c r="EEE94" s="888"/>
      <c r="EEF94" s="888"/>
      <c r="EEG94" s="888"/>
      <c r="EEH94" s="888"/>
      <c r="EEI94" s="888"/>
      <c r="EEJ94" s="888"/>
      <c r="EEK94" s="888"/>
      <c r="EEL94" s="888"/>
      <c r="EEM94" s="888"/>
      <c r="EEN94" s="888"/>
      <c r="EEO94" s="888"/>
      <c r="EEP94" s="888"/>
      <c r="EEQ94" s="888"/>
      <c r="EER94" s="888"/>
      <c r="EES94" s="888"/>
      <c r="EET94" s="888"/>
      <c r="EEU94" s="888"/>
      <c r="EEV94" s="888"/>
      <c r="EEW94" s="888"/>
      <c r="EEX94" s="888"/>
      <c r="EEY94" s="888"/>
      <c r="EEZ94" s="888"/>
      <c r="EFA94" s="888"/>
      <c r="EFB94" s="888"/>
      <c r="EFC94" s="888"/>
      <c r="EFD94" s="888"/>
      <c r="EFE94" s="888"/>
      <c r="EFF94" s="888"/>
      <c r="EFG94" s="888"/>
      <c r="EFH94" s="888"/>
      <c r="EFI94" s="888"/>
      <c r="EFJ94" s="888"/>
      <c r="EFK94" s="888"/>
      <c r="EFL94" s="888"/>
      <c r="EFM94" s="888"/>
      <c r="EFN94" s="888"/>
      <c r="EFO94" s="888"/>
      <c r="EFP94" s="888"/>
      <c r="EFQ94" s="888"/>
      <c r="EFR94" s="888"/>
      <c r="EFS94" s="888"/>
      <c r="EFT94" s="888"/>
      <c r="EFU94" s="888"/>
      <c r="EFV94" s="888"/>
      <c r="EFW94" s="888"/>
      <c r="EFX94" s="888"/>
      <c r="EFY94" s="888"/>
      <c r="EFZ94" s="888"/>
      <c r="EGA94" s="888"/>
      <c r="EGB94" s="888"/>
      <c r="EGC94" s="888"/>
      <c r="EGD94" s="888"/>
      <c r="EGE94" s="888"/>
      <c r="EGF94" s="888"/>
      <c r="EGG94" s="888"/>
      <c r="EGH94" s="888"/>
      <c r="EGI94" s="888"/>
      <c r="EGJ94" s="888"/>
      <c r="EGK94" s="888"/>
      <c r="EGL94" s="888"/>
      <c r="EGM94" s="888"/>
      <c r="EGN94" s="888"/>
      <c r="EGO94" s="888"/>
      <c r="EGP94" s="888"/>
      <c r="EGQ94" s="888"/>
      <c r="EGR94" s="888"/>
      <c r="EGS94" s="888"/>
      <c r="EGT94" s="888"/>
      <c r="EGU94" s="888"/>
      <c r="EGV94" s="888"/>
      <c r="EGW94" s="888"/>
      <c r="EGX94" s="888"/>
      <c r="EGY94" s="888"/>
      <c r="EGZ94" s="888"/>
      <c r="EHA94" s="888"/>
      <c r="EHB94" s="888"/>
      <c r="EHC94" s="888"/>
      <c r="EHD94" s="888"/>
      <c r="EHE94" s="888"/>
      <c r="EHF94" s="888"/>
      <c r="EHG94" s="888"/>
      <c r="EHH94" s="888"/>
      <c r="EHI94" s="888"/>
      <c r="EHJ94" s="888"/>
      <c r="EHK94" s="888"/>
      <c r="EHL94" s="888"/>
      <c r="EHM94" s="888"/>
      <c r="EHN94" s="888"/>
      <c r="EHO94" s="888"/>
      <c r="EHP94" s="888"/>
      <c r="EHQ94" s="888"/>
      <c r="EHR94" s="888"/>
      <c r="EHS94" s="888"/>
      <c r="EHT94" s="888"/>
      <c r="EHU94" s="888"/>
      <c r="EHV94" s="888"/>
      <c r="EHW94" s="888"/>
      <c r="EHX94" s="888"/>
      <c r="EHY94" s="888"/>
      <c r="EHZ94" s="888"/>
      <c r="EIA94" s="888"/>
      <c r="EIB94" s="888"/>
      <c r="EIC94" s="888"/>
      <c r="EID94" s="888"/>
      <c r="EIE94" s="888"/>
      <c r="EIF94" s="888"/>
      <c r="EIG94" s="888"/>
      <c r="EIH94" s="888"/>
      <c r="EII94" s="888"/>
      <c r="EIJ94" s="888"/>
      <c r="EIK94" s="888"/>
      <c r="EIL94" s="888"/>
      <c r="EIM94" s="888"/>
      <c r="EIN94" s="888"/>
      <c r="EIO94" s="888"/>
      <c r="EIP94" s="888"/>
      <c r="EIQ94" s="888"/>
      <c r="EIR94" s="888"/>
      <c r="EIS94" s="888"/>
      <c r="EIT94" s="888"/>
      <c r="EIU94" s="888"/>
      <c r="EIV94" s="888"/>
      <c r="EIW94" s="888"/>
      <c r="EIX94" s="888"/>
      <c r="EIY94" s="888"/>
      <c r="EIZ94" s="888"/>
      <c r="EJA94" s="888"/>
      <c r="EJB94" s="888"/>
      <c r="EJC94" s="888"/>
      <c r="EJD94" s="888"/>
      <c r="EJE94" s="888"/>
      <c r="EJF94" s="888"/>
      <c r="EJG94" s="888"/>
      <c r="EJH94" s="888"/>
      <c r="EJI94" s="888"/>
      <c r="EJJ94" s="888"/>
      <c r="EJK94" s="888"/>
      <c r="EJL94" s="888"/>
      <c r="EJM94" s="888"/>
      <c r="EJN94" s="888"/>
      <c r="EJO94" s="888"/>
      <c r="EJP94" s="888"/>
      <c r="EJQ94" s="888"/>
      <c r="EJR94" s="888"/>
      <c r="EJS94" s="888"/>
      <c r="EJT94" s="888"/>
      <c r="EJU94" s="888"/>
      <c r="EJV94" s="888"/>
      <c r="EJW94" s="888"/>
      <c r="EJX94" s="888"/>
      <c r="EJY94" s="888"/>
      <c r="EJZ94" s="888"/>
      <c r="EKA94" s="888"/>
      <c r="EKB94" s="888"/>
      <c r="EKC94" s="888"/>
      <c r="EKD94" s="888"/>
      <c r="EKE94" s="888"/>
      <c r="EKF94" s="888"/>
      <c r="EKG94" s="888"/>
      <c r="EKH94" s="888"/>
      <c r="EKI94" s="888"/>
      <c r="EKJ94" s="888"/>
      <c r="EKK94" s="888"/>
      <c r="EKL94" s="888"/>
      <c r="EKM94" s="888"/>
      <c r="EKN94" s="888"/>
      <c r="EKO94" s="888"/>
      <c r="EKP94" s="888"/>
      <c r="EKQ94" s="888"/>
      <c r="EKR94" s="888"/>
      <c r="EKS94" s="888"/>
      <c r="EKT94" s="888"/>
      <c r="EKU94" s="888"/>
      <c r="EKV94" s="888"/>
      <c r="EKW94" s="888"/>
      <c r="EKX94" s="888"/>
      <c r="EKY94" s="888"/>
      <c r="EKZ94" s="888"/>
      <c r="ELA94" s="888"/>
      <c r="ELB94" s="888"/>
      <c r="ELC94" s="888"/>
      <c r="ELD94" s="888"/>
      <c r="ELE94" s="888"/>
      <c r="ELF94" s="888"/>
      <c r="ELG94" s="888"/>
      <c r="ELH94" s="888"/>
      <c r="ELI94" s="888"/>
      <c r="ELJ94" s="888"/>
      <c r="ELK94" s="888"/>
      <c r="ELL94" s="888"/>
      <c r="ELM94" s="888"/>
      <c r="ELN94" s="888"/>
      <c r="ELO94" s="888"/>
      <c r="ELP94" s="888"/>
      <c r="ELQ94" s="888"/>
      <c r="ELR94" s="888"/>
      <c r="ELS94" s="888"/>
      <c r="ELT94" s="888"/>
      <c r="ELU94" s="888"/>
      <c r="ELV94" s="888"/>
      <c r="ELW94" s="888"/>
      <c r="ELX94" s="888"/>
      <c r="ELY94" s="888"/>
      <c r="ELZ94" s="888"/>
      <c r="EMA94" s="888"/>
      <c r="EMB94" s="888"/>
      <c r="EMC94" s="888"/>
      <c r="EMD94" s="888"/>
      <c r="EME94" s="888"/>
      <c r="EMF94" s="888"/>
      <c r="EMG94" s="888"/>
      <c r="EMH94" s="888"/>
      <c r="EMI94" s="888"/>
      <c r="EMJ94" s="888"/>
      <c r="EMK94" s="888"/>
      <c r="EML94" s="888"/>
      <c r="EMM94" s="888"/>
      <c r="EMN94" s="888"/>
      <c r="EMO94" s="888"/>
      <c r="EMP94" s="888"/>
      <c r="EMQ94" s="888"/>
      <c r="EMR94" s="888"/>
      <c r="EMS94" s="888"/>
      <c r="EMT94" s="888"/>
      <c r="EMU94" s="888"/>
      <c r="EMV94" s="888"/>
      <c r="EMW94" s="888"/>
      <c r="EMX94" s="888"/>
      <c r="EMY94" s="888"/>
      <c r="EMZ94" s="888"/>
      <c r="ENA94" s="888"/>
      <c r="ENB94" s="888"/>
      <c r="ENC94" s="888"/>
      <c r="END94" s="888"/>
      <c r="ENE94" s="888"/>
      <c r="ENF94" s="888"/>
      <c r="ENG94" s="888"/>
      <c r="ENH94" s="888"/>
      <c r="ENI94" s="888"/>
      <c r="ENJ94" s="888"/>
      <c r="ENK94" s="888"/>
      <c r="ENL94" s="888"/>
      <c r="ENM94" s="888"/>
      <c r="ENN94" s="888"/>
      <c r="ENO94" s="888"/>
      <c r="ENP94" s="888"/>
      <c r="ENQ94" s="888"/>
      <c r="ENR94" s="888"/>
      <c r="ENS94" s="888"/>
      <c r="ENT94" s="888"/>
      <c r="ENU94" s="888"/>
      <c r="ENV94" s="888"/>
      <c r="ENW94" s="888"/>
      <c r="ENX94" s="888"/>
      <c r="ENY94" s="888"/>
      <c r="ENZ94" s="888"/>
      <c r="EOA94" s="888"/>
      <c r="EOB94" s="888"/>
      <c r="EOC94" s="888"/>
      <c r="EOD94" s="888"/>
      <c r="EOE94" s="888"/>
      <c r="EOF94" s="888"/>
      <c r="EOG94" s="888"/>
      <c r="EOH94" s="888"/>
      <c r="EOI94" s="888"/>
      <c r="EOJ94" s="888"/>
      <c r="EOK94" s="888"/>
      <c r="EOL94" s="888"/>
      <c r="EOM94" s="888"/>
      <c r="EON94" s="888"/>
      <c r="EOO94" s="888"/>
      <c r="EOP94" s="888"/>
      <c r="EOQ94" s="888"/>
      <c r="EOR94" s="888"/>
      <c r="EOS94" s="888"/>
      <c r="EOT94" s="888"/>
      <c r="EOU94" s="888"/>
      <c r="EOV94" s="888"/>
      <c r="EOW94" s="888"/>
      <c r="EOX94" s="888"/>
      <c r="EOY94" s="888"/>
      <c r="EOZ94" s="888"/>
      <c r="EPA94" s="888"/>
      <c r="EPB94" s="888"/>
      <c r="EPC94" s="888"/>
      <c r="EPD94" s="888"/>
      <c r="EPE94" s="888"/>
      <c r="EPF94" s="888"/>
      <c r="EPG94" s="888"/>
      <c r="EPH94" s="888"/>
      <c r="EPI94" s="888"/>
      <c r="EPJ94" s="888"/>
      <c r="EPK94" s="888"/>
      <c r="EPL94" s="888"/>
      <c r="EPM94" s="888"/>
      <c r="EPN94" s="888"/>
      <c r="EPO94" s="888"/>
      <c r="EPP94" s="888"/>
      <c r="EPQ94" s="888"/>
      <c r="EPR94" s="888"/>
      <c r="EPS94" s="888"/>
      <c r="EPT94" s="888"/>
      <c r="EPU94" s="888"/>
      <c r="EPV94" s="888"/>
      <c r="EPW94" s="888"/>
      <c r="EPX94" s="888"/>
      <c r="EPY94" s="888"/>
      <c r="EPZ94" s="888"/>
      <c r="EQA94" s="888"/>
      <c r="EQB94" s="888"/>
      <c r="EQC94" s="888"/>
      <c r="EQD94" s="888"/>
      <c r="EQE94" s="888"/>
      <c r="EQF94" s="888"/>
      <c r="EQG94" s="888"/>
      <c r="EQH94" s="888"/>
      <c r="EQI94" s="888"/>
      <c r="EQJ94" s="888"/>
      <c r="EQK94" s="888"/>
      <c r="EQL94" s="888"/>
      <c r="EQM94" s="888"/>
      <c r="EQN94" s="888"/>
      <c r="EQO94" s="888"/>
      <c r="EQP94" s="888"/>
      <c r="EQQ94" s="888"/>
      <c r="EQR94" s="888"/>
      <c r="EQS94" s="888"/>
      <c r="EQT94" s="888"/>
      <c r="EQU94" s="888"/>
      <c r="EQV94" s="888"/>
      <c r="EQW94" s="888"/>
      <c r="EQX94" s="888"/>
      <c r="EQY94" s="888"/>
      <c r="EQZ94" s="888"/>
      <c r="ERA94" s="888"/>
      <c r="ERB94" s="888"/>
      <c r="ERC94" s="888"/>
      <c r="ERD94" s="888"/>
      <c r="ERE94" s="888"/>
      <c r="ERF94" s="888"/>
      <c r="ERG94" s="888"/>
      <c r="ERH94" s="888"/>
      <c r="ERI94" s="888"/>
      <c r="ERJ94" s="888"/>
      <c r="ERK94" s="888"/>
      <c r="ERL94" s="888"/>
      <c r="ERM94" s="888"/>
      <c r="ERN94" s="888"/>
      <c r="ERO94" s="888"/>
      <c r="ERP94" s="888"/>
      <c r="ERQ94" s="888"/>
      <c r="ERR94" s="888"/>
      <c r="ERS94" s="888"/>
      <c r="ERT94" s="888"/>
      <c r="ERU94" s="888"/>
      <c r="ERV94" s="888"/>
      <c r="ERW94" s="888"/>
      <c r="ERX94" s="888"/>
      <c r="ERY94" s="888"/>
      <c r="ERZ94" s="888"/>
      <c r="ESA94" s="888"/>
      <c r="ESB94" s="888"/>
      <c r="ESC94" s="888"/>
      <c r="ESD94" s="888"/>
      <c r="ESE94" s="888"/>
      <c r="ESF94" s="888"/>
      <c r="ESG94" s="888"/>
      <c r="ESH94" s="888"/>
      <c r="ESI94" s="888"/>
      <c r="ESJ94" s="888"/>
      <c r="ESK94" s="888"/>
      <c r="ESL94" s="888"/>
      <c r="ESM94" s="888"/>
      <c r="ESN94" s="888"/>
      <c r="ESO94" s="888"/>
      <c r="ESP94" s="888"/>
      <c r="ESQ94" s="888"/>
      <c r="ESR94" s="888"/>
      <c r="ESS94" s="888"/>
      <c r="EST94" s="888"/>
      <c r="ESU94" s="888"/>
      <c r="ESV94" s="888"/>
      <c r="ESW94" s="888"/>
      <c r="ESX94" s="888"/>
      <c r="ESY94" s="888"/>
      <c r="ESZ94" s="888"/>
      <c r="ETA94" s="888"/>
      <c r="ETB94" s="888"/>
      <c r="ETC94" s="888"/>
      <c r="ETD94" s="888"/>
      <c r="ETE94" s="888"/>
      <c r="ETF94" s="888"/>
      <c r="ETG94" s="888"/>
      <c r="ETH94" s="888"/>
      <c r="ETI94" s="888"/>
      <c r="ETJ94" s="888"/>
      <c r="ETK94" s="888"/>
      <c r="ETL94" s="888"/>
      <c r="ETM94" s="888"/>
      <c r="ETN94" s="888"/>
      <c r="ETO94" s="888"/>
      <c r="ETP94" s="888"/>
      <c r="ETQ94" s="888"/>
      <c r="ETR94" s="888"/>
      <c r="ETS94" s="888"/>
      <c r="ETT94" s="888"/>
      <c r="ETU94" s="888"/>
      <c r="ETV94" s="888"/>
      <c r="ETW94" s="888"/>
      <c r="ETX94" s="888"/>
      <c r="ETY94" s="888"/>
      <c r="ETZ94" s="888"/>
      <c r="EUA94" s="888"/>
      <c r="EUB94" s="888"/>
      <c r="EUC94" s="888"/>
      <c r="EUD94" s="888"/>
      <c r="EUE94" s="888"/>
      <c r="EUF94" s="888"/>
      <c r="EUG94" s="888"/>
      <c r="EUH94" s="888"/>
      <c r="EUI94" s="888"/>
      <c r="EUJ94" s="888"/>
      <c r="EUK94" s="888"/>
      <c r="EUL94" s="888"/>
      <c r="EUM94" s="888"/>
      <c r="EUN94" s="888"/>
      <c r="EUO94" s="888"/>
      <c r="EUP94" s="888"/>
      <c r="EUQ94" s="888"/>
      <c r="EUR94" s="888"/>
      <c r="EUS94" s="888"/>
      <c r="EUT94" s="888"/>
      <c r="EUU94" s="888"/>
      <c r="EUV94" s="888"/>
      <c r="EUW94" s="888"/>
      <c r="EUX94" s="888"/>
      <c r="EUY94" s="888"/>
      <c r="EUZ94" s="888"/>
      <c r="EVA94" s="888"/>
      <c r="EVB94" s="888"/>
      <c r="EVC94" s="888"/>
      <c r="EVD94" s="888"/>
      <c r="EVE94" s="888"/>
      <c r="EVF94" s="888"/>
      <c r="EVG94" s="888"/>
      <c r="EVH94" s="888"/>
      <c r="EVI94" s="888"/>
      <c r="EVJ94" s="888"/>
      <c r="EVK94" s="888"/>
      <c r="EVL94" s="888"/>
      <c r="EVM94" s="888"/>
      <c r="EVN94" s="888"/>
      <c r="EVO94" s="888"/>
      <c r="EVP94" s="888"/>
      <c r="EVQ94" s="888"/>
      <c r="EVR94" s="888"/>
      <c r="EVS94" s="888"/>
      <c r="EVT94" s="888"/>
      <c r="EVU94" s="888"/>
      <c r="EVV94" s="888"/>
      <c r="EVW94" s="888"/>
      <c r="EVX94" s="888"/>
      <c r="EVY94" s="888"/>
      <c r="EVZ94" s="888"/>
      <c r="EWA94" s="888"/>
      <c r="EWB94" s="888"/>
      <c r="EWC94" s="888"/>
      <c r="EWD94" s="888"/>
      <c r="EWE94" s="888"/>
      <c r="EWF94" s="888"/>
      <c r="EWG94" s="888"/>
      <c r="EWH94" s="888"/>
      <c r="EWI94" s="888"/>
      <c r="EWJ94" s="888"/>
      <c r="EWK94" s="888"/>
      <c r="EWL94" s="888"/>
      <c r="EWM94" s="888"/>
      <c r="EWN94" s="888"/>
      <c r="EWO94" s="888"/>
      <c r="EWP94" s="888"/>
      <c r="EWQ94" s="888"/>
      <c r="EWR94" s="888"/>
      <c r="EWS94" s="888"/>
      <c r="EWT94" s="888"/>
      <c r="EWU94" s="888"/>
      <c r="EWV94" s="888"/>
      <c r="EWW94" s="888"/>
      <c r="EWX94" s="888"/>
      <c r="EWY94" s="888"/>
      <c r="EWZ94" s="888"/>
      <c r="EXA94" s="888"/>
      <c r="EXB94" s="888"/>
      <c r="EXC94" s="888"/>
      <c r="EXD94" s="888"/>
      <c r="EXE94" s="888"/>
      <c r="EXF94" s="888"/>
      <c r="EXG94" s="888"/>
      <c r="EXH94" s="888"/>
      <c r="EXI94" s="888"/>
      <c r="EXJ94" s="888"/>
      <c r="EXK94" s="888"/>
      <c r="EXL94" s="888"/>
      <c r="EXM94" s="888"/>
      <c r="EXN94" s="888"/>
      <c r="EXO94" s="888"/>
      <c r="EXP94" s="888"/>
      <c r="EXQ94" s="888"/>
      <c r="EXR94" s="888"/>
      <c r="EXS94" s="888"/>
      <c r="EXT94" s="888"/>
      <c r="EXU94" s="888"/>
      <c r="EXV94" s="888"/>
      <c r="EXW94" s="888"/>
      <c r="EXX94" s="888"/>
      <c r="EXY94" s="888"/>
      <c r="EXZ94" s="888"/>
      <c r="EYA94" s="888"/>
      <c r="EYB94" s="888"/>
      <c r="EYC94" s="888"/>
      <c r="EYD94" s="888"/>
      <c r="EYE94" s="888"/>
      <c r="EYF94" s="888"/>
      <c r="EYG94" s="888"/>
      <c r="EYH94" s="888"/>
      <c r="EYI94" s="888"/>
      <c r="EYJ94" s="888"/>
      <c r="EYK94" s="888"/>
      <c r="EYL94" s="888"/>
      <c r="EYM94" s="888"/>
      <c r="EYN94" s="888"/>
      <c r="EYO94" s="888"/>
      <c r="EYP94" s="888"/>
      <c r="EYQ94" s="888"/>
      <c r="EYR94" s="888"/>
      <c r="EYS94" s="888"/>
      <c r="EYT94" s="888"/>
      <c r="EYU94" s="888"/>
      <c r="EYV94" s="888"/>
      <c r="EYW94" s="888"/>
      <c r="EYX94" s="888"/>
      <c r="EYY94" s="888"/>
      <c r="EYZ94" s="888"/>
      <c r="EZA94" s="888"/>
      <c r="EZB94" s="888"/>
      <c r="EZC94" s="888"/>
      <c r="EZD94" s="888"/>
      <c r="EZE94" s="888"/>
      <c r="EZF94" s="888"/>
      <c r="EZG94" s="888"/>
      <c r="EZH94" s="888"/>
      <c r="EZI94" s="888"/>
      <c r="EZJ94" s="888"/>
      <c r="EZK94" s="888"/>
      <c r="EZL94" s="888"/>
      <c r="EZM94" s="888"/>
      <c r="EZN94" s="888"/>
      <c r="EZO94" s="888"/>
      <c r="EZP94" s="888"/>
      <c r="EZQ94" s="888"/>
      <c r="EZR94" s="888"/>
      <c r="EZS94" s="888"/>
      <c r="EZT94" s="888"/>
      <c r="EZU94" s="888"/>
      <c r="EZV94" s="888"/>
      <c r="EZW94" s="888"/>
      <c r="EZX94" s="888"/>
      <c r="EZY94" s="888"/>
      <c r="EZZ94" s="888"/>
      <c r="FAA94" s="888"/>
      <c r="FAB94" s="888"/>
      <c r="FAC94" s="888"/>
      <c r="FAD94" s="888"/>
      <c r="FAE94" s="888"/>
      <c r="FAF94" s="888"/>
      <c r="FAG94" s="888"/>
      <c r="FAH94" s="888"/>
      <c r="FAI94" s="888"/>
      <c r="FAJ94" s="888"/>
      <c r="FAK94" s="888"/>
      <c r="FAL94" s="888"/>
      <c r="FAM94" s="888"/>
      <c r="FAN94" s="888"/>
      <c r="FAO94" s="888"/>
      <c r="FAP94" s="888"/>
      <c r="FAQ94" s="888"/>
      <c r="FAR94" s="888"/>
      <c r="FAS94" s="888"/>
      <c r="FAT94" s="888"/>
      <c r="FAU94" s="888"/>
      <c r="FAV94" s="888"/>
      <c r="FAW94" s="888"/>
      <c r="FAX94" s="888"/>
      <c r="FAY94" s="888"/>
      <c r="FAZ94" s="888"/>
      <c r="FBA94" s="888"/>
      <c r="FBB94" s="888"/>
      <c r="FBC94" s="888"/>
      <c r="FBD94" s="888"/>
      <c r="FBE94" s="888"/>
      <c r="FBF94" s="888"/>
      <c r="FBG94" s="888"/>
      <c r="FBH94" s="888"/>
      <c r="FBI94" s="888"/>
      <c r="FBJ94" s="888"/>
      <c r="FBK94" s="888"/>
      <c r="FBL94" s="888"/>
      <c r="FBM94" s="888"/>
      <c r="FBN94" s="888"/>
      <c r="FBO94" s="888"/>
      <c r="FBP94" s="888"/>
      <c r="FBQ94" s="888"/>
      <c r="FBR94" s="888"/>
      <c r="FBS94" s="888"/>
      <c r="FBT94" s="888"/>
      <c r="FBU94" s="888"/>
      <c r="FBV94" s="888"/>
      <c r="FBW94" s="888"/>
      <c r="FBX94" s="888"/>
      <c r="FBY94" s="888"/>
      <c r="FBZ94" s="888"/>
      <c r="FCA94" s="888"/>
      <c r="FCB94" s="888"/>
      <c r="FCC94" s="888"/>
      <c r="FCD94" s="888"/>
      <c r="FCE94" s="888"/>
      <c r="FCF94" s="888"/>
      <c r="FCG94" s="888"/>
      <c r="FCH94" s="888"/>
      <c r="FCI94" s="888"/>
      <c r="FCJ94" s="888"/>
      <c r="FCK94" s="888"/>
      <c r="FCL94" s="888"/>
      <c r="FCM94" s="888"/>
      <c r="FCN94" s="888"/>
      <c r="FCO94" s="888"/>
      <c r="FCP94" s="888"/>
      <c r="FCQ94" s="888"/>
      <c r="FCR94" s="888"/>
      <c r="FCS94" s="888"/>
      <c r="FCT94" s="888"/>
      <c r="FCU94" s="888"/>
      <c r="FCV94" s="888"/>
      <c r="FCW94" s="888"/>
      <c r="FCX94" s="888"/>
      <c r="FCY94" s="888"/>
      <c r="FCZ94" s="888"/>
      <c r="FDA94" s="888"/>
      <c r="FDB94" s="888"/>
      <c r="FDC94" s="888"/>
      <c r="FDD94" s="888"/>
      <c r="FDE94" s="888"/>
      <c r="FDF94" s="888"/>
      <c r="FDG94" s="888"/>
      <c r="FDH94" s="888"/>
      <c r="FDI94" s="888"/>
      <c r="FDJ94" s="888"/>
      <c r="FDK94" s="888"/>
      <c r="FDL94" s="888"/>
      <c r="FDM94" s="888"/>
      <c r="FDN94" s="888"/>
      <c r="FDO94" s="888"/>
      <c r="FDP94" s="888"/>
      <c r="FDQ94" s="888"/>
      <c r="FDR94" s="888"/>
      <c r="FDS94" s="888"/>
      <c r="FDT94" s="888"/>
      <c r="FDU94" s="888"/>
      <c r="FDV94" s="888"/>
      <c r="FDW94" s="888"/>
      <c r="FDX94" s="888"/>
      <c r="FDY94" s="888"/>
      <c r="FDZ94" s="888"/>
      <c r="FEA94" s="888"/>
      <c r="FEB94" s="888"/>
      <c r="FEC94" s="888"/>
      <c r="FED94" s="888"/>
      <c r="FEE94" s="888"/>
      <c r="FEF94" s="888"/>
      <c r="FEG94" s="888"/>
      <c r="FEH94" s="888"/>
      <c r="FEI94" s="888"/>
      <c r="FEJ94" s="888"/>
      <c r="FEK94" s="888"/>
      <c r="FEL94" s="888"/>
      <c r="FEM94" s="888"/>
      <c r="FEN94" s="888"/>
      <c r="FEO94" s="888"/>
      <c r="FEP94" s="888"/>
      <c r="FEQ94" s="888"/>
      <c r="FER94" s="888"/>
      <c r="FES94" s="888"/>
      <c r="FET94" s="888"/>
      <c r="FEU94" s="888"/>
      <c r="FEV94" s="888"/>
      <c r="FEW94" s="888"/>
      <c r="FEX94" s="888"/>
      <c r="FEY94" s="888"/>
      <c r="FEZ94" s="888"/>
      <c r="FFA94" s="888"/>
      <c r="FFB94" s="888"/>
      <c r="FFC94" s="888"/>
      <c r="FFD94" s="888"/>
      <c r="FFE94" s="888"/>
      <c r="FFF94" s="888"/>
      <c r="FFG94" s="888"/>
      <c r="FFH94" s="888"/>
      <c r="FFI94" s="888"/>
      <c r="FFJ94" s="888"/>
      <c r="FFK94" s="888"/>
      <c r="FFL94" s="888"/>
      <c r="FFM94" s="888"/>
      <c r="FFN94" s="888"/>
      <c r="FFO94" s="888"/>
      <c r="FFP94" s="888"/>
      <c r="FFQ94" s="888"/>
      <c r="FFR94" s="888"/>
      <c r="FFS94" s="888"/>
      <c r="FFT94" s="888"/>
      <c r="FFU94" s="888"/>
      <c r="FFV94" s="888"/>
      <c r="FFW94" s="888"/>
      <c r="FFX94" s="888"/>
      <c r="FFY94" s="888"/>
      <c r="FFZ94" s="888"/>
      <c r="FGA94" s="888"/>
      <c r="FGB94" s="888"/>
      <c r="FGC94" s="888"/>
      <c r="FGD94" s="888"/>
      <c r="FGE94" s="888"/>
      <c r="FGF94" s="888"/>
      <c r="FGG94" s="888"/>
      <c r="FGH94" s="888"/>
      <c r="FGI94" s="888"/>
      <c r="FGJ94" s="888"/>
      <c r="FGK94" s="888"/>
      <c r="FGL94" s="888"/>
      <c r="FGM94" s="888"/>
      <c r="FGN94" s="888"/>
      <c r="FGO94" s="888"/>
      <c r="FGP94" s="888"/>
      <c r="FGQ94" s="888"/>
      <c r="FGR94" s="888"/>
      <c r="FGS94" s="888"/>
      <c r="FGT94" s="888"/>
      <c r="FGU94" s="888"/>
      <c r="FGV94" s="888"/>
      <c r="FGW94" s="888"/>
      <c r="FGX94" s="888"/>
      <c r="FGY94" s="888"/>
      <c r="FGZ94" s="888"/>
      <c r="FHA94" s="888"/>
      <c r="FHB94" s="888"/>
      <c r="FHC94" s="888"/>
      <c r="FHD94" s="888"/>
      <c r="FHE94" s="888"/>
      <c r="FHF94" s="888"/>
      <c r="FHG94" s="888"/>
      <c r="FHH94" s="888"/>
      <c r="FHI94" s="888"/>
      <c r="FHJ94" s="888"/>
      <c r="FHK94" s="888"/>
      <c r="FHL94" s="888"/>
      <c r="FHM94" s="888"/>
      <c r="FHN94" s="888"/>
      <c r="FHO94" s="888"/>
      <c r="FHP94" s="888"/>
      <c r="FHQ94" s="888"/>
      <c r="FHR94" s="888"/>
      <c r="FHS94" s="888"/>
      <c r="FHT94" s="888"/>
      <c r="FHU94" s="888"/>
      <c r="FHV94" s="888"/>
      <c r="FHW94" s="888"/>
      <c r="FHX94" s="888"/>
      <c r="FHY94" s="888"/>
      <c r="FHZ94" s="888"/>
      <c r="FIA94" s="888"/>
      <c r="FIB94" s="888"/>
      <c r="FIC94" s="888"/>
      <c r="FID94" s="888"/>
      <c r="FIE94" s="888"/>
      <c r="FIF94" s="888"/>
      <c r="FIG94" s="888"/>
      <c r="FIH94" s="888"/>
      <c r="FII94" s="888"/>
      <c r="FIJ94" s="888"/>
      <c r="FIK94" s="888"/>
      <c r="FIL94" s="888"/>
      <c r="FIM94" s="888"/>
      <c r="FIN94" s="888"/>
      <c r="FIO94" s="888"/>
      <c r="FIP94" s="888"/>
      <c r="FIQ94" s="888"/>
      <c r="FIR94" s="888"/>
      <c r="FIS94" s="888"/>
      <c r="FIT94" s="888"/>
      <c r="FIU94" s="888"/>
      <c r="FIV94" s="888"/>
      <c r="FIW94" s="888"/>
      <c r="FIX94" s="888"/>
      <c r="FIY94" s="888"/>
      <c r="FIZ94" s="888"/>
      <c r="FJA94" s="888"/>
      <c r="FJB94" s="888"/>
      <c r="FJC94" s="888"/>
      <c r="FJD94" s="888"/>
      <c r="FJE94" s="888"/>
      <c r="FJF94" s="888"/>
      <c r="FJG94" s="888"/>
      <c r="FJH94" s="888"/>
      <c r="FJI94" s="888"/>
      <c r="FJJ94" s="888"/>
      <c r="FJK94" s="888"/>
      <c r="FJL94" s="888"/>
      <c r="FJM94" s="888"/>
      <c r="FJN94" s="888"/>
      <c r="FJO94" s="888"/>
      <c r="FJP94" s="888"/>
      <c r="FJQ94" s="888"/>
      <c r="FJR94" s="888"/>
      <c r="FJS94" s="888"/>
      <c r="FJT94" s="888"/>
      <c r="FJU94" s="888"/>
      <c r="FJV94" s="888"/>
      <c r="FJW94" s="888"/>
      <c r="FJX94" s="888"/>
      <c r="FJY94" s="888"/>
      <c r="FJZ94" s="888"/>
      <c r="FKA94" s="888"/>
      <c r="FKB94" s="888"/>
      <c r="FKC94" s="888"/>
      <c r="FKD94" s="888"/>
      <c r="FKE94" s="888"/>
      <c r="FKF94" s="888"/>
      <c r="FKG94" s="888"/>
      <c r="FKH94" s="888"/>
      <c r="FKI94" s="888"/>
      <c r="FKJ94" s="888"/>
      <c r="FKK94" s="888"/>
      <c r="FKL94" s="888"/>
      <c r="FKM94" s="888"/>
      <c r="FKN94" s="888"/>
      <c r="FKO94" s="888"/>
      <c r="FKP94" s="888"/>
      <c r="FKQ94" s="888"/>
      <c r="FKR94" s="888"/>
      <c r="FKS94" s="888"/>
      <c r="FKT94" s="888"/>
      <c r="FKU94" s="888"/>
      <c r="FKV94" s="888"/>
      <c r="FKW94" s="888"/>
      <c r="FKX94" s="888"/>
      <c r="FKY94" s="888"/>
      <c r="FKZ94" s="888"/>
      <c r="FLA94" s="888"/>
      <c r="FLB94" s="888"/>
      <c r="FLC94" s="888"/>
      <c r="FLD94" s="888"/>
      <c r="FLE94" s="888"/>
      <c r="FLF94" s="888"/>
      <c r="FLG94" s="888"/>
      <c r="FLH94" s="888"/>
      <c r="FLI94" s="888"/>
      <c r="FLJ94" s="888"/>
      <c r="FLK94" s="888"/>
      <c r="FLL94" s="888"/>
      <c r="FLM94" s="888"/>
      <c r="FLN94" s="888"/>
      <c r="FLO94" s="888"/>
      <c r="FLP94" s="888"/>
      <c r="FLQ94" s="888"/>
      <c r="FLR94" s="888"/>
      <c r="FLS94" s="888"/>
      <c r="FLT94" s="888"/>
      <c r="FLU94" s="888"/>
      <c r="FLV94" s="888"/>
      <c r="FLW94" s="888"/>
      <c r="FLX94" s="888"/>
      <c r="FLY94" s="888"/>
      <c r="FLZ94" s="888"/>
      <c r="FMA94" s="888"/>
      <c r="FMB94" s="888"/>
      <c r="FMC94" s="888"/>
      <c r="FMD94" s="888"/>
      <c r="FME94" s="888"/>
      <c r="FMF94" s="888"/>
      <c r="FMG94" s="888"/>
      <c r="FMH94" s="888"/>
      <c r="FMI94" s="888"/>
      <c r="FMJ94" s="888"/>
      <c r="FMK94" s="888"/>
      <c r="FML94" s="888"/>
      <c r="FMM94" s="888"/>
      <c r="FMN94" s="888"/>
      <c r="FMO94" s="888"/>
      <c r="FMP94" s="888"/>
      <c r="FMQ94" s="888"/>
      <c r="FMR94" s="888"/>
      <c r="FMS94" s="888"/>
      <c r="FMT94" s="888"/>
      <c r="FMU94" s="888"/>
      <c r="FMV94" s="888"/>
      <c r="FMW94" s="888"/>
      <c r="FMX94" s="888"/>
      <c r="FMY94" s="888"/>
      <c r="FMZ94" s="888"/>
      <c r="FNA94" s="888"/>
      <c r="FNB94" s="888"/>
      <c r="FNC94" s="888"/>
      <c r="FND94" s="888"/>
      <c r="FNE94" s="888"/>
      <c r="FNF94" s="888"/>
      <c r="FNG94" s="888"/>
      <c r="FNH94" s="888"/>
      <c r="FNI94" s="888"/>
      <c r="FNJ94" s="888"/>
      <c r="FNK94" s="888"/>
      <c r="FNL94" s="888"/>
      <c r="FNM94" s="888"/>
      <c r="FNN94" s="888"/>
      <c r="FNO94" s="888"/>
      <c r="FNP94" s="888"/>
      <c r="FNQ94" s="888"/>
      <c r="FNR94" s="888"/>
      <c r="FNS94" s="888"/>
      <c r="FNT94" s="888"/>
      <c r="FNU94" s="888"/>
      <c r="FNV94" s="888"/>
      <c r="FNW94" s="888"/>
      <c r="FNX94" s="888"/>
      <c r="FNY94" s="888"/>
      <c r="FNZ94" s="888"/>
      <c r="FOA94" s="888"/>
      <c r="FOB94" s="888"/>
      <c r="FOC94" s="888"/>
      <c r="FOD94" s="888"/>
      <c r="FOE94" s="888"/>
      <c r="FOF94" s="888"/>
      <c r="FOG94" s="888"/>
      <c r="FOH94" s="888"/>
      <c r="FOI94" s="888"/>
      <c r="FOJ94" s="888"/>
      <c r="FOK94" s="888"/>
      <c r="FOL94" s="888"/>
      <c r="FOM94" s="888"/>
      <c r="FON94" s="888"/>
      <c r="FOO94" s="888"/>
      <c r="FOP94" s="888"/>
      <c r="FOQ94" s="888"/>
      <c r="FOR94" s="888"/>
      <c r="FOS94" s="888"/>
      <c r="FOT94" s="888"/>
      <c r="FOU94" s="888"/>
      <c r="FOV94" s="888"/>
      <c r="FOW94" s="888"/>
      <c r="FOX94" s="888"/>
      <c r="FOY94" s="888"/>
      <c r="FOZ94" s="888"/>
      <c r="FPA94" s="888"/>
      <c r="FPB94" s="888"/>
      <c r="FPC94" s="888"/>
      <c r="FPD94" s="888"/>
      <c r="FPE94" s="888"/>
      <c r="FPF94" s="888"/>
      <c r="FPG94" s="888"/>
      <c r="FPH94" s="888"/>
      <c r="FPI94" s="888"/>
      <c r="FPJ94" s="888"/>
      <c r="FPK94" s="888"/>
      <c r="FPL94" s="888"/>
      <c r="FPM94" s="888"/>
      <c r="FPN94" s="888"/>
      <c r="FPO94" s="888"/>
      <c r="FPP94" s="888"/>
      <c r="FPQ94" s="888"/>
      <c r="FPR94" s="888"/>
      <c r="FPS94" s="888"/>
      <c r="FPT94" s="888"/>
      <c r="FPU94" s="888"/>
      <c r="FPV94" s="888"/>
      <c r="FPW94" s="888"/>
      <c r="FPX94" s="888"/>
      <c r="FPY94" s="888"/>
      <c r="FPZ94" s="888"/>
      <c r="FQA94" s="888"/>
      <c r="FQB94" s="888"/>
      <c r="FQC94" s="888"/>
      <c r="FQD94" s="888"/>
      <c r="FQE94" s="888"/>
      <c r="FQF94" s="888"/>
      <c r="FQG94" s="888"/>
      <c r="FQH94" s="888"/>
      <c r="FQI94" s="888"/>
      <c r="FQJ94" s="888"/>
      <c r="FQK94" s="888"/>
      <c r="FQL94" s="888"/>
      <c r="FQM94" s="888"/>
      <c r="FQN94" s="888"/>
      <c r="FQO94" s="888"/>
      <c r="FQP94" s="888"/>
      <c r="FQQ94" s="888"/>
      <c r="FQR94" s="888"/>
      <c r="FQS94" s="888"/>
      <c r="FQT94" s="888"/>
      <c r="FQU94" s="888"/>
      <c r="FQV94" s="888"/>
      <c r="FQW94" s="888"/>
      <c r="FQX94" s="888"/>
      <c r="FQY94" s="888"/>
      <c r="FQZ94" s="888"/>
      <c r="FRA94" s="888"/>
      <c r="FRB94" s="888"/>
      <c r="FRC94" s="888"/>
      <c r="FRD94" s="888"/>
      <c r="FRE94" s="888"/>
      <c r="FRF94" s="888"/>
      <c r="FRG94" s="888"/>
      <c r="FRH94" s="888"/>
      <c r="FRI94" s="888"/>
      <c r="FRJ94" s="888"/>
      <c r="FRK94" s="888"/>
      <c r="FRL94" s="888"/>
      <c r="FRM94" s="888"/>
      <c r="FRN94" s="888"/>
      <c r="FRO94" s="888"/>
      <c r="FRP94" s="888"/>
      <c r="FRQ94" s="888"/>
      <c r="FRR94" s="888"/>
      <c r="FRS94" s="888"/>
      <c r="FRT94" s="888"/>
      <c r="FRU94" s="888"/>
      <c r="FRV94" s="888"/>
      <c r="FRW94" s="888"/>
      <c r="FRX94" s="888"/>
      <c r="FRY94" s="888"/>
      <c r="FRZ94" s="888"/>
      <c r="FSA94" s="888"/>
      <c r="FSB94" s="888"/>
      <c r="FSC94" s="888"/>
      <c r="FSD94" s="888"/>
      <c r="FSE94" s="888"/>
      <c r="FSF94" s="888"/>
      <c r="FSG94" s="888"/>
      <c r="FSH94" s="888"/>
      <c r="FSI94" s="888"/>
      <c r="FSJ94" s="888"/>
      <c r="FSK94" s="888"/>
      <c r="FSL94" s="888"/>
      <c r="FSM94" s="888"/>
      <c r="FSN94" s="888"/>
      <c r="FSO94" s="888"/>
      <c r="FSP94" s="888"/>
      <c r="FSQ94" s="888"/>
      <c r="FSR94" s="888"/>
      <c r="FSS94" s="888"/>
      <c r="FST94" s="888"/>
      <c r="FSU94" s="888"/>
      <c r="FSV94" s="888"/>
      <c r="FSW94" s="888"/>
      <c r="FSX94" s="888"/>
      <c r="FSY94" s="888"/>
      <c r="FSZ94" s="888"/>
      <c r="FTA94" s="888"/>
      <c r="FTB94" s="888"/>
      <c r="FTC94" s="888"/>
      <c r="FTD94" s="888"/>
      <c r="FTE94" s="888"/>
      <c r="FTF94" s="888"/>
      <c r="FTG94" s="888"/>
      <c r="FTH94" s="888"/>
      <c r="FTI94" s="888"/>
      <c r="FTJ94" s="888"/>
      <c r="FTK94" s="888"/>
      <c r="FTL94" s="888"/>
      <c r="FTM94" s="888"/>
      <c r="FTN94" s="888"/>
      <c r="FTO94" s="888"/>
      <c r="FTP94" s="888"/>
      <c r="FTQ94" s="888"/>
      <c r="FTR94" s="888"/>
      <c r="FTS94" s="888"/>
      <c r="FTT94" s="888"/>
      <c r="FTU94" s="888"/>
      <c r="FTV94" s="888"/>
      <c r="FTW94" s="888"/>
      <c r="FTX94" s="888"/>
      <c r="FTY94" s="888"/>
      <c r="FTZ94" s="888"/>
      <c r="FUA94" s="888"/>
      <c r="FUB94" s="888"/>
      <c r="FUC94" s="888"/>
      <c r="FUD94" s="888"/>
      <c r="FUE94" s="888"/>
      <c r="FUF94" s="888"/>
      <c r="FUG94" s="888"/>
      <c r="FUH94" s="888"/>
      <c r="FUI94" s="888"/>
      <c r="FUJ94" s="888"/>
      <c r="FUK94" s="888"/>
      <c r="FUL94" s="888"/>
      <c r="FUM94" s="888"/>
      <c r="FUN94" s="888"/>
      <c r="FUO94" s="888"/>
      <c r="FUP94" s="888"/>
      <c r="FUQ94" s="888"/>
      <c r="FUR94" s="888"/>
      <c r="FUS94" s="888"/>
      <c r="FUT94" s="888"/>
      <c r="FUU94" s="888"/>
      <c r="FUV94" s="888"/>
      <c r="FUW94" s="888"/>
      <c r="FUX94" s="888"/>
      <c r="FUY94" s="888"/>
      <c r="FUZ94" s="888"/>
      <c r="FVA94" s="888"/>
      <c r="FVB94" s="888"/>
      <c r="FVC94" s="888"/>
      <c r="FVD94" s="888"/>
      <c r="FVE94" s="888"/>
      <c r="FVF94" s="888"/>
      <c r="FVG94" s="888"/>
      <c r="FVH94" s="888"/>
      <c r="FVI94" s="888"/>
      <c r="FVJ94" s="888"/>
      <c r="FVK94" s="888"/>
      <c r="FVL94" s="888"/>
      <c r="FVM94" s="888"/>
      <c r="FVN94" s="888"/>
      <c r="FVO94" s="888"/>
      <c r="FVP94" s="888"/>
      <c r="FVQ94" s="888"/>
      <c r="FVR94" s="888"/>
      <c r="FVS94" s="888"/>
      <c r="FVT94" s="888"/>
      <c r="FVU94" s="888"/>
      <c r="FVV94" s="888"/>
      <c r="FVW94" s="888"/>
      <c r="FVX94" s="888"/>
      <c r="FVY94" s="888"/>
      <c r="FVZ94" s="888"/>
      <c r="FWA94" s="888"/>
      <c r="FWB94" s="888"/>
      <c r="FWC94" s="888"/>
      <c r="FWD94" s="888"/>
      <c r="FWE94" s="888"/>
      <c r="FWF94" s="888"/>
      <c r="FWG94" s="888"/>
      <c r="FWH94" s="888"/>
      <c r="FWI94" s="888"/>
      <c r="FWJ94" s="888"/>
      <c r="FWK94" s="888"/>
      <c r="FWL94" s="888"/>
      <c r="FWM94" s="888"/>
      <c r="FWN94" s="888"/>
      <c r="FWO94" s="888"/>
      <c r="FWP94" s="888"/>
      <c r="FWQ94" s="888"/>
      <c r="FWR94" s="888"/>
      <c r="FWS94" s="888"/>
      <c r="FWT94" s="888"/>
      <c r="FWU94" s="888"/>
      <c r="FWV94" s="888"/>
      <c r="FWW94" s="888"/>
      <c r="FWX94" s="888"/>
      <c r="FWY94" s="888"/>
      <c r="FWZ94" s="888"/>
      <c r="FXA94" s="888"/>
      <c r="FXB94" s="888"/>
      <c r="FXC94" s="888"/>
      <c r="FXD94" s="888"/>
      <c r="FXE94" s="888"/>
      <c r="FXF94" s="888"/>
      <c r="FXG94" s="888"/>
      <c r="FXH94" s="888"/>
      <c r="FXI94" s="888"/>
      <c r="FXJ94" s="888"/>
      <c r="FXK94" s="888"/>
      <c r="FXL94" s="888"/>
      <c r="FXM94" s="888"/>
      <c r="FXN94" s="888"/>
      <c r="FXO94" s="888"/>
      <c r="FXP94" s="888"/>
      <c r="FXQ94" s="888"/>
      <c r="FXR94" s="888"/>
      <c r="FXS94" s="888"/>
      <c r="FXT94" s="888"/>
      <c r="FXU94" s="888"/>
      <c r="FXV94" s="888"/>
      <c r="FXW94" s="888"/>
      <c r="FXX94" s="888"/>
      <c r="FXY94" s="888"/>
      <c r="FXZ94" s="888"/>
      <c r="FYA94" s="888"/>
      <c r="FYB94" s="888"/>
      <c r="FYC94" s="888"/>
      <c r="FYD94" s="888"/>
      <c r="FYE94" s="888"/>
      <c r="FYF94" s="888"/>
      <c r="FYG94" s="888"/>
      <c r="FYH94" s="888"/>
      <c r="FYI94" s="888"/>
      <c r="FYJ94" s="888"/>
      <c r="FYK94" s="888"/>
      <c r="FYL94" s="888"/>
      <c r="FYM94" s="888"/>
      <c r="FYN94" s="888"/>
      <c r="FYO94" s="888"/>
      <c r="FYP94" s="888"/>
      <c r="FYQ94" s="888"/>
      <c r="FYR94" s="888"/>
      <c r="FYS94" s="888"/>
      <c r="FYT94" s="888"/>
      <c r="FYU94" s="888"/>
      <c r="FYV94" s="888"/>
      <c r="FYW94" s="888"/>
      <c r="FYX94" s="888"/>
      <c r="FYY94" s="888"/>
      <c r="FYZ94" s="888"/>
      <c r="FZA94" s="888"/>
      <c r="FZB94" s="888"/>
      <c r="FZC94" s="888"/>
      <c r="FZD94" s="888"/>
      <c r="FZE94" s="888"/>
      <c r="FZF94" s="888"/>
      <c r="FZG94" s="888"/>
      <c r="FZH94" s="888"/>
      <c r="FZI94" s="888"/>
      <c r="FZJ94" s="888"/>
      <c r="FZK94" s="888"/>
      <c r="FZL94" s="888"/>
      <c r="FZM94" s="888"/>
      <c r="FZN94" s="888"/>
      <c r="FZO94" s="888"/>
      <c r="FZP94" s="888"/>
      <c r="FZQ94" s="888"/>
      <c r="FZR94" s="888"/>
      <c r="FZS94" s="888"/>
      <c r="FZT94" s="888"/>
      <c r="FZU94" s="888"/>
      <c r="FZV94" s="888"/>
      <c r="FZW94" s="888"/>
      <c r="FZX94" s="888"/>
      <c r="FZY94" s="888"/>
      <c r="FZZ94" s="888"/>
      <c r="GAA94" s="888"/>
      <c r="GAB94" s="888"/>
      <c r="GAC94" s="888"/>
      <c r="GAD94" s="888"/>
      <c r="GAE94" s="888"/>
      <c r="GAF94" s="888"/>
      <c r="GAG94" s="888"/>
      <c r="GAH94" s="888"/>
      <c r="GAI94" s="888"/>
      <c r="GAJ94" s="888"/>
      <c r="GAK94" s="888"/>
      <c r="GAL94" s="888"/>
      <c r="GAM94" s="888"/>
      <c r="GAN94" s="888"/>
      <c r="GAO94" s="888"/>
      <c r="GAP94" s="888"/>
      <c r="GAQ94" s="888"/>
      <c r="GAR94" s="888"/>
      <c r="GAS94" s="888"/>
      <c r="GAT94" s="888"/>
      <c r="GAU94" s="888"/>
      <c r="GAV94" s="888"/>
      <c r="GAW94" s="888"/>
      <c r="GAX94" s="888"/>
      <c r="GAY94" s="888"/>
      <c r="GAZ94" s="888"/>
      <c r="GBA94" s="888"/>
      <c r="GBB94" s="888"/>
      <c r="GBC94" s="888"/>
      <c r="GBD94" s="888"/>
      <c r="GBE94" s="888"/>
      <c r="GBF94" s="888"/>
      <c r="GBG94" s="888"/>
      <c r="GBH94" s="888"/>
      <c r="GBI94" s="888"/>
      <c r="GBJ94" s="888"/>
      <c r="GBK94" s="888"/>
      <c r="GBL94" s="888"/>
      <c r="GBM94" s="888"/>
      <c r="GBN94" s="888"/>
      <c r="GBO94" s="888"/>
      <c r="GBP94" s="888"/>
      <c r="GBQ94" s="888"/>
      <c r="GBR94" s="888"/>
      <c r="GBS94" s="888"/>
      <c r="GBT94" s="888"/>
      <c r="GBU94" s="888"/>
      <c r="GBV94" s="888"/>
      <c r="GBW94" s="888"/>
      <c r="GBX94" s="888"/>
      <c r="GBY94" s="888"/>
      <c r="GBZ94" s="888"/>
      <c r="GCA94" s="888"/>
      <c r="GCB94" s="888"/>
      <c r="GCC94" s="888"/>
      <c r="GCD94" s="888"/>
      <c r="GCE94" s="888"/>
      <c r="GCF94" s="888"/>
      <c r="GCG94" s="888"/>
      <c r="GCH94" s="888"/>
      <c r="GCI94" s="888"/>
      <c r="GCJ94" s="888"/>
      <c r="GCK94" s="888"/>
      <c r="GCL94" s="888"/>
      <c r="GCM94" s="888"/>
      <c r="GCN94" s="888"/>
      <c r="GCO94" s="888"/>
      <c r="GCP94" s="888"/>
      <c r="GCQ94" s="888"/>
      <c r="GCR94" s="888"/>
      <c r="GCS94" s="888"/>
      <c r="GCT94" s="888"/>
      <c r="GCU94" s="888"/>
      <c r="GCV94" s="888"/>
      <c r="GCW94" s="888"/>
      <c r="GCX94" s="888"/>
      <c r="GCY94" s="888"/>
      <c r="GCZ94" s="888"/>
      <c r="GDA94" s="888"/>
      <c r="GDB94" s="888"/>
      <c r="GDC94" s="888"/>
      <c r="GDD94" s="888"/>
      <c r="GDE94" s="888"/>
      <c r="GDF94" s="888"/>
      <c r="GDG94" s="888"/>
      <c r="GDH94" s="888"/>
      <c r="GDI94" s="888"/>
      <c r="GDJ94" s="888"/>
      <c r="GDK94" s="888"/>
      <c r="GDL94" s="888"/>
      <c r="GDM94" s="888"/>
      <c r="GDN94" s="888"/>
      <c r="GDO94" s="888"/>
      <c r="GDP94" s="888"/>
      <c r="GDQ94" s="888"/>
      <c r="GDR94" s="888"/>
      <c r="GDS94" s="888"/>
      <c r="GDT94" s="888"/>
      <c r="GDU94" s="888"/>
      <c r="GDV94" s="888"/>
      <c r="GDW94" s="888"/>
      <c r="GDX94" s="888"/>
      <c r="GDY94" s="888"/>
      <c r="GDZ94" s="888"/>
      <c r="GEA94" s="888"/>
      <c r="GEB94" s="888"/>
      <c r="GEC94" s="888"/>
      <c r="GED94" s="888"/>
      <c r="GEE94" s="888"/>
      <c r="GEF94" s="888"/>
      <c r="GEG94" s="888"/>
      <c r="GEH94" s="888"/>
      <c r="GEI94" s="888"/>
      <c r="GEJ94" s="888"/>
      <c r="GEK94" s="888"/>
      <c r="GEL94" s="888"/>
      <c r="GEM94" s="888"/>
      <c r="GEN94" s="888"/>
      <c r="GEO94" s="888"/>
      <c r="GEP94" s="888"/>
      <c r="GEQ94" s="888"/>
      <c r="GER94" s="888"/>
      <c r="GES94" s="888"/>
      <c r="GET94" s="888"/>
      <c r="GEU94" s="888"/>
      <c r="GEV94" s="888"/>
      <c r="GEW94" s="888"/>
      <c r="GEX94" s="888"/>
      <c r="GEY94" s="888"/>
      <c r="GEZ94" s="888"/>
      <c r="GFA94" s="888"/>
      <c r="GFB94" s="888"/>
      <c r="GFC94" s="888"/>
      <c r="GFD94" s="888"/>
      <c r="GFE94" s="888"/>
      <c r="GFF94" s="888"/>
      <c r="GFG94" s="888"/>
      <c r="GFH94" s="888"/>
      <c r="GFI94" s="888"/>
      <c r="GFJ94" s="888"/>
      <c r="GFK94" s="888"/>
      <c r="GFL94" s="888"/>
      <c r="GFM94" s="888"/>
      <c r="GFN94" s="888"/>
      <c r="GFO94" s="888"/>
      <c r="GFP94" s="888"/>
      <c r="GFQ94" s="888"/>
      <c r="GFR94" s="888"/>
      <c r="GFS94" s="888"/>
      <c r="GFT94" s="888"/>
      <c r="GFU94" s="888"/>
      <c r="GFV94" s="888"/>
      <c r="GFW94" s="888"/>
      <c r="GFX94" s="888"/>
      <c r="GFY94" s="888"/>
      <c r="GFZ94" s="888"/>
      <c r="GGA94" s="888"/>
      <c r="GGB94" s="888"/>
      <c r="GGC94" s="888"/>
      <c r="GGD94" s="888"/>
      <c r="GGE94" s="888"/>
      <c r="GGF94" s="888"/>
      <c r="GGG94" s="888"/>
      <c r="GGH94" s="888"/>
      <c r="GGI94" s="888"/>
      <c r="GGJ94" s="888"/>
      <c r="GGK94" s="888"/>
      <c r="GGL94" s="888"/>
      <c r="GGM94" s="888"/>
      <c r="GGN94" s="888"/>
      <c r="GGO94" s="888"/>
      <c r="GGP94" s="888"/>
      <c r="GGQ94" s="888"/>
      <c r="GGR94" s="888"/>
      <c r="GGS94" s="888"/>
      <c r="GGT94" s="888"/>
      <c r="GGU94" s="888"/>
      <c r="GGV94" s="888"/>
      <c r="GGW94" s="888"/>
      <c r="GGX94" s="888"/>
      <c r="GGY94" s="888"/>
      <c r="GGZ94" s="888"/>
      <c r="GHA94" s="888"/>
      <c r="GHB94" s="888"/>
      <c r="GHC94" s="888"/>
      <c r="GHD94" s="888"/>
      <c r="GHE94" s="888"/>
      <c r="GHF94" s="888"/>
      <c r="GHG94" s="888"/>
      <c r="GHH94" s="888"/>
      <c r="GHI94" s="888"/>
      <c r="GHJ94" s="888"/>
      <c r="GHK94" s="888"/>
      <c r="GHL94" s="888"/>
      <c r="GHM94" s="888"/>
      <c r="GHN94" s="888"/>
      <c r="GHO94" s="888"/>
      <c r="GHP94" s="888"/>
      <c r="GHQ94" s="888"/>
      <c r="GHR94" s="888"/>
      <c r="GHS94" s="888"/>
      <c r="GHT94" s="888"/>
      <c r="GHU94" s="888"/>
      <c r="GHV94" s="888"/>
      <c r="GHW94" s="888"/>
      <c r="GHX94" s="888"/>
      <c r="GHY94" s="888"/>
      <c r="GHZ94" s="888"/>
      <c r="GIA94" s="888"/>
      <c r="GIB94" s="888"/>
      <c r="GIC94" s="888"/>
      <c r="GID94" s="888"/>
      <c r="GIE94" s="888"/>
      <c r="GIF94" s="888"/>
      <c r="GIG94" s="888"/>
      <c r="GIH94" s="888"/>
      <c r="GII94" s="888"/>
      <c r="GIJ94" s="888"/>
      <c r="GIK94" s="888"/>
      <c r="GIL94" s="888"/>
      <c r="GIM94" s="888"/>
      <c r="GIN94" s="888"/>
      <c r="GIO94" s="888"/>
      <c r="GIP94" s="888"/>
      <c r="GIQ94" s="888"/>
      <c r="GIR94" s="888"/>
      <c r="GIS94" s="888"/>
      <c r="GIT94" s="888"/>
      <c r="GIU94" s="888"/>
      <c r="GIV94" s="888"/>
      <c r="GIW94" s="888"/>
      <c r="GIX94" s="888"/>
      <c r="GIY94" s="888"/>
      <c r="GIZ94" s="888"/>
      <c r="GJA94" s="888"/>
      <c r="GJB94" s="888"/>
      <c r="GJC94" s="888"/>
      <c r="GJD94" s="888"/>
      <c r="GJE94" s="888"/>
      <c r="GJF94" s="888"/>
      <c r="GJG94" s="888"/>
      <c r="GJH94" s="888"/>
      <c r="GJI94" s="888"/>
      <c r="GJJ94" s="888"/>
      <c r="GJK94" s="888"/>
      <c r="GJL94" s="888"/>
      <c r="GJM94" s="888"/>
      <c r="GJN94" s="888"/>
      <c r="GJO94" s="888"/>
      <c r="GJP94" s="888"/>
      <c r="GJQ94" s="888"/>
      <c r="GJR94" s="888"/>
      <c r="GJS94" s="888"/>
      <c r="GJT94" s="888"/>
      <c r="GJU94" s="888"/>
      <c r="GJV94" s="888"/>
      <c r="GJW94" s="888"/>
      <c r="GJX94" s="888"/>
      <c r="GJY94" s="888"/>
      <c r="GJZ94" s="888"/>
      <c r="GKA94" s="888"/>
      <c r="GKB94" s="888"/>
      <c r="GKC94" s="888"/>
      <c r="GKD94" s="888"/>
      <c r="GKE94" s="888"/>
      <c r="GKF94" s="888"/>
      <c r="GKG94" s="888"/>
      <c r="GKH94" s="888"/>
      <c r="GKI94" s="888"/>
      <c r="GKJ94" s="888"/>
      <c r="GKK94" s="888"/>
      <c r="GKL94" s="888"/>
      <c r="GKM94" s="888"/>
      <c r="GKN94" s="888"/>
      <c r="GKO94" s="888"/>
      <c r="GKP94" s="888"/>
      <c r="GKQ94" s="888"/>
      <c r="GKR94" s="888"/>
      <c r="GKS94" s="888"/>
      <c r="GKT94" s="888"/>
      <c r="GKU94" s="888"/>
      <c r="GKV94" s="888"/>
      <c r="GKW94" s="888"/>
      <c r="GKX94" s="888"/>
      <c r="GKY94" s="888"/>
      <c r="GKZ94" s="888"/>
      <c r="GLA94" s="888"/>
      <c r="GLB94" s="888"/>
      <c r="GLC94" s="888"/>
      <c r="GLD94" s="888"/>
      <c r="GLE94" s="888"/>
      <c r="GLF94" s="888"/>
      <c r="GLG94" s="888"/>
      <c r="GLH94" s="888"/>
      <c r="GLI94" s="888"/>
      <c r="GLJ94" s="888"/>
      <c r="GLK94" s="888"/>
      <c r="GLL94" s="888"/>
      <c r="GLM94" s="888"/>
      <c r="GLN94" s="888"/>
      <c r="GLO94" s="888"/>
      <c r="GLP94" s="888"/>
      <c r="GLQ94" s="888"/>
      <c r="GLR94" s="888"/>
      <c r="GLS94" s="888"/>
      <c r="GLT94" s="888"/>
      <c r="GLU94" s="888"/>
      <c r="GLV94" s="888"/>
      <c r="GLW94" s="888"/>
      <c r="GLX94" s="888"/>
      <c r="GLY94" s="888"/>
      <c r="GLZ94" s="888"/>
      <c r="GMA94" s="888"/>
      <c r="GMB94" s="888"/>
      <c r="GMC94" s="888"/>
      <c r="GMD94" s="888"/>
      <c r="GME94" s="888"/>
      <c r="GMF94" s="888"/>
      <c r="GMG94" s="888"/>
      <c r="GMH94" s="888"/>
      <c r="GMI94" s="888"/>
      <c r="GMJ94" s="888"/>
      <c r="GMK94" s="888"/>
      <c r="GML94" s="888"/>
      <c r="GMM94" s="888"/>
      <c r="GMN94" s="888"/>
      <c r="GMO94" s="888"/>
      <c r="GMP94" s="888"/>
      <c r="GMQ94" s="888"/>
      <c r="GMR94" s="888"/>
      <c r="GMS94" s="888"/>
      <c r="GMT94" s="888"/>
      <c r="GMU94" s="888"/>
      <c r="GMV94" s="888"/>
      <c r="GMW94" s="888"/>
      <c r="GMX94" s="888"/>
      <c r="GMY94" s="888"/>
      <c r="GMZ94" s="888"/>
      <c r="GNA94" s="888"/>
      <c r="GNB94" s="888"/>
      <c r="GNC94" s="888"/>
      <c r="GND94" s="888"/>
      <c r="GNE94" s="888"/>
      <c r="GNF94" s="888"/>
      <c r="GNG94" s="888"/>
      <c r="GNH94" s="888"/>
      <c r="GNI94" s="888"/>
      <c r="GNJ94" s="888"/>
      <c r="GNK94" s="888"/>
      <c r="GNL94" s="888"/>
      <c r="GNM94" s="888"/>
      <c r="GNN94" s="888"/>
      <c r="GNO94" s="888"/>
      <c r="GNP94" s="888"/>
      <c r="GNQ94" s="888"/>
      <c r="GNR94" s="888"/>
      <c r="GNS94" s="888"/>
      <c r="GNT94" s="888"/>
      <c r="GNU94" s="888"/>
      <c r="GNV94" s="888"/>
      <c r="GNW94" s="888"/>
      <c r="GNX94" s="888"/>
      <c r="GNY94" s="888"/>
      <c r="GNZ94" s="888"/>
      <c r="GOA94" s="888"/>
      <c r="GOB94" s="888"/>
      <c r="GOC94" s="888"/>
      <c r="GOD94" s="888"/>
      <c r="GOE94" s="888"/>
      <c r="GOF94" s="888"/>
      <c r="GOG94" s="888"/>
      <c r="GOH94" s="888"/>
      <c r="GOI94" s="888"/>
      <c r="GOJ94" s="888"/>
      <c r="GOK94" s="888"/>
      <c r="GOL94" s="888"/>
      <c r="GOM94" s="888"/>
      <c r="GON94" s="888"/>
      <c r="GOO94" s="888"/>
      <c r="GOP94" s="888"/>
      <c r="GOQ94" s="888"/>
      <c r="GOR94" s="888"/>
      <c r="GOS94" s="888"/>
      <c r="GOT94" s="888"/>
      <c r="GOU94" s="888"/>
      <c r="GOV94" s="888"/>
      <c r="GOW94" s="888"/>
      <c r="GOX94" s="888"/>
      <c r="GOY94" s="888"/>
      <c r="GOZ94" s="888"/>
      <c r="GPA94" s="888"/>
      <c r="GPB94" s="888"/>
      <c r="GPC94" s="888"/>
      <c r="GPD94" s="888"/>
      <c r="GPE94" s="888"/>
      <c r="GPF94" s="888"/>
      <c r="GPG94" s="888"/>
      <c r="GPH94" s="888"/>
      <c r="GPI94" s="888"/>
      <c r="GPJ94" s="888"/>
      <c r="GPK94" s="888"/>
      <c r="GPL94" s="888"/>
      <c r="GPM94" s="888"/>
      <c r="GPN94" s="888"/>
      <c r="GPO94" s="888"/>
      <c r="GPP94" s="888"/>
      <c r="GPQ94" s="888"/>
      <c r="GPR94" s="888"/>
      <c r="GPS94" s="888"/>
      <c r="GPT94" s="888"/>
      <c r="GPU94" s="888"/>
      <c r="GPV94" s="888"/>
      <c r="GPW94" s="888"/>
      <c r="GPX94" s="888"/>
      <c r="GPY94" s="888"/>
      <c r="GPZ94" s="888"/>
      <c r="GQA94" s="888"/>
      <c r="GQB94" s="888"/>
      <c r="GQC94" s="888"/>
      <c r="GQD94" s="888"/>
      <c r="GQE94" s="888"/>
      <c r="GQF94" s="888"/>
      <c r="GQG94" s="888"/>
      <c r="GQH94" s="888"/>
      <c r="GQI94" s="888"/>
      <c r="GQJ94" s="888"/>
      <c r="GQK94" s="888"/>
      <c r="GQL94" s="888"/>
      <c r="GQM94" s="888"/>
      <c r="GQN94" s="888"/>
      <c r="GQO94" s="888"/>
      <c r="GQP94" s="888"/>
      <c r="GQQ94" s="888"/>
      <c r="GQR94" s="888"/>
      <c r="GQS94" s="888"/>
      <c r="GQT94" s="888"/>
      <c r="GQU94" s="888"/>
      <c r="GQV94" s="888"/>
      <c r="GQW94" s="888"/>
      <c r="GQX94" s="888"/>
      <c r="GQY94" s="888"/>
      <c r="GQZ94" s="888"/>
      <c r="GRA94" s="888"/>
      <c r="GRB94" s="888"/>
      <c r="GRC94" s="888"/>
      <c r="GRD94" s="888"/>
      <c r="GRE94" s="888"/>
      <c r="GRF94" s="888"/>
      <c r="GRG94" s="888"/>
      <c r="GRH94" s="888"/>
      <c r="GRI94" s="888"/>
      <c r="GRJ94" s="888"/>
      <c r="GRK94" s="888"/>
      <c r="GRL94" s="888"/>
      <c r="GRM94" s="888"/>
      <c r="GRN94" s="888"/>
      <c r="GRO94" s="888"/>
      <c r="GRP94" s="888"/>
      <c r="GRQ94" s="888"/>
      <c r="GRR94" s="888"/>
      <c r="GRS94" s="888"/>
      <c r="GRT94" s="888"/>
      <c r="GRU94" s="888"/>
      <c r="GRV94" s="888"/>
      <c r="GRW94" s="888"/>
      <c r="GRX94" s="888"/>
      <c r="GRY94" s="888"/>
      <c r="GRZ94" s="888"/>
      <c r="GSA94" s="888"/>
      <c r="GSB94" s="888"/>
      <c r="GSC94" s="888"/>
      <c r="GSD94" s="888"/>
      <c r="GSE94" s="888"/>
      <c r="GSF94" s="888"/>
      <c r="GSG94" s="888"/>
      <c r="GSH94" s="888"/>
      <c r="GSI94" s="888"/>
      <c r="GSJ94" s="888"/>
      <c r="GSK94" s="888"/>
      <c r="GSL94" s="888"/>
      <c r="GSM94" s="888"/>
      <c r="GSN94" s="888"/>
      <c r="GSO94" s="888"/>
      <c r="GSP94" s="888"/>
      <c r="GSQ94" s="888"/>
      <c r="GSR94" s="888"/>
      <c r="GSS94" s="888"/>
      <c r="GST94" s="888"/>
      <c r="GSU94" s="888"/>
      <c r="GSV94" s="888"/>
      <c r="GSW94" s="888"/>
      <c r="GSX94" s="888"/>
      <c r="GSY94" s="888"/>
      <c r="GSZ94" s="888"/>
      <c r="GTA94" s="888"/>
      <c r="GTB94" s="888"/>
      <c r="GTC94" s="888"/>
      <c r="GTD94" s="888"/>
      <c r="GTE94" s="888"/>
      <c r="GTF94" s="888"/>
      <c r="GTG94" s="888"/>
      <c r="GTH94" s="888"/>
      <c r="GTI94" s="888"/>
      <c r="GTJ94" s="888"/>
      <c r="GTK94" s="888"/>
      <c r="GTL94" s="888"/>
      <c r="GTM94" s="888"/>
      <c r="GTN94" s="888"/>
      <c r="GTO94" s="888"/>
      <c r="GTP94" s="888"/>
      <c r="GTQ94" s="888"/>
      <c r="GTR94" s="888"/>
      <c r="GTS94" s="888"/>
      <c r="GTT94" s="888"/>
      <c r="GTU94" s="888"/>
      <c r="GTV94" s="888"/>
      <c r="GTW94" s="888"/>
      <c r="GTX94" s="888"/>
      <c r="GTY94" s="888"/>
      <c r="GTZ94" s="888"/>
      <c r="GUA94" s="888"/>
      <c r="GUB94" s="888"/>
      <c r="GUC94" s="888"/>
      <c r="GUD94" s="888"/>
      <c r="GUE94" s="888"/>
      <c r="GUF94" s="888"/>
      <c r="GUG94" s="888"/>
      <c r="GUH94" s="888"/>
      <c r="GUI94" s="888"/>
      <c r="GUJ94" s="888"/>
      <c r="GUK94" s="888"/>
      <c r="GUL94" s="888"/>
      <c r="GUM94" s="888"/>
      <c r="GUN94" s="888"/>
      <c r="GUO94" s="888"/>
      <c r="GUP94" s="888"/>
      <c r="GUQ94" s="888"/>
      <c r="GUR94" s="888"/>
      <c r="GUS94" s="888"/>
      <c r="GUT94" s="888"/>
      <c r="GUU94" s="888"/>
      <c r="GUV94" s="888"/>
      <c r="GUW94" s="888"/>
      <c r="GUX94" s="888"/>
      <c r="GUY94" s="888"/>
      <c r="GUZ94" s="888"/>
      <c r="GVA94" s="888"/>
      <c r="GVB94" s="888"/>
      <c r="GVC94" s="888"/>
      <c r="GVD94" s="888"/>
      <c r="GVE94" s="888"/>
      <c r="GVF94" s="888"/>
      <c r="GVG94" s="888"/>
      <c r="GVH94" s="888"/>
      <c r="GVI94" s="888"/>
      <c r="GVJ94" s="888"/>
      <c r="GVK94" s="888"/>
      <c r="GVL94" s="888"/>
      <c r="GVM94" s="888"/>
      <c r="GVN94" s="888"/>
      <c r="GVO94" s="888"/>
      <c r="GVP94" s="888"/>
      <c r="GVQ94" s="888"/>
      <c r="GVR94" s="888"/>
      <c r="GVS94" s="888"/>
      <c r="GVT94" s="888"/>
      <c r="GVU94" s="888"/>
      <c r="GVV94" s="888"/>
      <c r="GVW94" s="888"/>
      <c r="GVX94" s="888"/>
      <c r="GVY94" s="888"/>
      <c r="GVZ94" s="888"/>
      <c r="GWA94" s="888"/>
      <c r="GWB94" s="888"/>
      <c r="GWC94" s="888"/>
      <c r="GWD94" s="888"/>
      <c r="GWE94" s="888"/>
      <c r="GWF94" s="888"/>
      <c r="GWG94" s="888"/>
      <c r="GWH94" s="888"/>
      <c r="GWI94" s="888"/>
      <c r="GWJ94" s="888"/>
      <c r="GWK94" s="888"/>
      <c r="GWL94" s="888"/>
      <c r="GWM94" s="888"/>
      <c r="GWN94" s="888"/>
      <c r="GWO94" s="888"/>
      <c r="GWP94" s="888"/>
      <c r="GWQ94" s="888"/>
      <c r="GWR94" s="888"/>
      <c r="GWS94" s="888"/>
      <c r="GWT94" s="888"/>
      <c r="GWU94" s="888"/>
      <c r="GWV94" s="888"/>
      <c r="GWW94" s="888"/>
      <c r="GWX94" s="888"/>
      <c r="GWY94" s="888"/>
      <c r="GWZ94" s="888"/>
      <c r="GXA94" s="888"/>
      <c r="GXB94" s="888"/>
      <c r="GXC94" s="888"/>
      <c r="GXD94" s="888"/>
      <c r="GXE94" s="888"/>
      <c r="GXF94" s="888"/>
      <c r="GXG94" s="888"/>
      <c r="GXH94" s="888"/>
      <c r="GXI94" s="888"/>
      <c r="GXJ94" s="888"/>
      <c r="GXK94" s="888"/>
      <c r="GXL94" s="888"/>
      <c r="GXM94" s="888"/>
      <c r="GXN94" s="888"/>
      <c r="GXO94" s="888"/>
      <c r="GXP94" s="888"/>
      <c r="GXQ94" s="888"/>
      <c r="GXR94" s="888"/>
      <c r="GXS94" s="888"/>
      <c r="GXT94" s="888"/>
      <c r="GXU94" s="888"/>
      <c r="GXV94" s="888"/>
      <c r="GXW94" s="888"/>
      <c r="GXX94" s="888"/>
      <c r="GXY94" s="888"/>
      <c r="GXZ94" s="888"/>
      <c r="GYA94" s="888"/>
      <c r="GYB94" s="888"/>
      <c r="GYC94" s="888"/>
      <c r="GYD94" s="888"/>
      <c r="GYE94" s="888"/>
      <c r="GYF94" s="888"/>
      <c r="GYG94" s="888"/>
      <c r="GYH94" s="888"/>
      <c r="GYI94" s="888"/>
      <c r="GYJ94" s="888"/>
      <c r="GYK94" s="888"/>
      <c r="GYL94" s="888"/>
      <c r="GYM94" s="888"/>
      <c r="GYN94" s="888"/>
      <c r="GYO94" s="888"/>
      <c r="GYP94" s="888"/>
      <c r="GYQ94" s="888"/>
      <c r="GYR94" s="888"/>
      <c r="GYS94" s="888"/>
      <c r="GYT94" s="888"/>
      <c r="GYU94" s="888"/>
      <c r="GYV94" s="888"/>
      <c r="GYW94" s="888"/>
      <c r="GYX94" s="888"/>
      <c r="GYY94" s="888"/>
      <c r="GYZ94" s="888"/>
      <c r="GZA94" s="888"/>
      <c r="GZB94" s="888"/>
      <c r="GZC94" s="888"/>
      <c r="GZD94" s="888"/>
      <c r="GZE94" s="888"/>
      <c r="GZF94" s="888"/>
      <c r="GZG94" s="888"/>
      <c r="GZH94" s="888"/>
      <c r="GZI94" s="888"/>
      <c r="GZJ94" s="888"/>
      <c r="GZK94" s="888"/>
      <c r="GZL94" s="888"/>
      <c r="GZM94" s="888"/>
      <c r="GZN94" s="888"/>
      <c r="GZO94" s="888"/>
      <c r="GZP94" s="888"/>
      <c r="GZQ94" s="888"/>
      <c r="GZR94" s="888"/>
      <c r="GZS94" s="888"/>
      <c r="GZT94" s="888"/>
      <c r="GZU94" s="888"/>
      <c r="GZV94" s="888"/>
      <c r="GZW94" s="888"/>
      <c r="GZX94" s="888"/>
      <c r="GZY94" s="888"/>
      <c r="GZZ94" s="888"/>
      <c r="HAA94" s="888"/>
      <c r="HAB94" s="888"/>
      <c r="HAC94" s="888"/>
      <c r="HAD94" s="888"/>
      <c r="HAE94" s="888"/>
      <c r="HAF94" s="888"/>
      <c r="HAG94" s="888"/>
      <c r="HAH94" s="888"/>
      <c r="HAI94" s="888"/>
      <c r="HAJ94" s="888"/>
      <c r="HAK94" s="888"/>
      <c r="HAL94" s="888"/>
      <c r="HAM94" s="888"/>
      <c r="HAN94" s="888"/>
      <c r="HAO94" s="888"/>
      <c r="HAP94" s="888"/>
      <c r="HAQ94" s="888"/>
      <c r="HAR94" s="888"/>
      <c r="HAS94" s="888"/>
      <c r="HAT94" s="888"/>
      <c r="HAU94" s="888"/>
      <c r="HAV94" s="888"/>
      <c r="HAW94" s="888"/>
      <c r="HAX94" s="888"/>
      <c r="HAY94" s="888"/>
      <c r="HAZ94" s="888"/>
      <c r="HBA94" s="888"/>
      <c r="HBB94" s="888"/>
      <c r="HBC94" s="888"/>
      <c r="HBD94" s="888"/>
      <c r="HBE94" s="888"/>
      <c r="HBF94" s="888"/>
      <c r="HBG94" s="888"/>
      <c r="HBH94" s="888"/>
      <c r="HBI94" s="888"/>
      <c r="HBJ94" s="888"/>
      <c r="HBK94" s="888"/>
      <c r="HBL94" s="888"/>
      <c r="HBM94" s="888"/>
      <c r="HBN94" s="888"/>
      <c r="HBO94" s="888"/>
      <c r="HBP94" s="888"/>
      <c r="HBQ94" s="888"/>
      <c r="HBR94" s="888"/>
      <c r="HBS94" s="888"/>
      <c r="HBT94" s="888"/>
      <c r="HBU94" s="888"/>
      <c r="HBV94" s="888"/>
      <c r="HBW94" s="888"/>
      <c r="HBX94" s="888"/>
      <c r="HBY94" s="888"/>
      <c r="HBZ94" s="888"/>
      <c r="HCA94" s="888"/>
      <c r="HCB94" s="888"/>
      <c r="HCC94" s="888"/>
      <c r="HCD94" s="888"/>
      <c r="HCE94" s="888"/>
      <c r="HCF94" s="888"/>
      <c r="HCG94" s="888"/>
      <c r="HCH94" s="888"/>
      <c r="HCI94" s="888"/>
      <c r="HCJ94" s="888"/>
      <c r="HCK94" s="888"/>
      <c r="HCL94" s="888"/>
      <c r="HCM94" s="888"/>
      <c r="HCN94" s="888"/>
      <c r="HCO94" s="888"/>
      <c r="HCP94" s="888"/>
      <c r="HCQ94" s="888"/>
      <c r="HCR94" s="888"/>
      <c r="HCS94" s="888"/>
      <c r="HCT94" s="888"/>
      <c r="HCU94" s="888"/>
      <c r="HCV94" s="888"/>
      <c r="HCW94" s="888"/>
      <c r="HCX94" s="888"/>
      <c r="HCY94" s="888"/>
      <c r="HCZ94" s="888"/>
      <c r="HDA94" s="888"/>
      <c r="HDB94" s="888"/>
      <c r="HDC94" s="888"/>
      <c r="HDD94" s="888"/>
      <c r="HDE94" s="888"/>
      <c r="HDF94" s="888"/>
      <c r="HDG94" s="888"/>
      <c r="HDH94" s="888"/>
      <c r="HDI94" s="888"/>
      <c r="HDJ94" s="888"/>
      <c r="HDK94" s="888"/>
      <c r="HDL94" s="888"/>
      <c r="HDM94" s="888"/>
      <c r="HDN94" s="888"/>
      <c r="HDO94" s="888"/>
      <c r="HDP94" s="888"/>
      <c r="HDQ94" s="888"/>
      <c r="HDR94" s="888"/>
      <c r="HDS94" s="888"/>
      <c r="HDT94" s="888"/>
      <c r="HDU94" s="888"/>
      <c r="HDV94" s="888"/>
      <c r="HDW94" s="888"/>
      <c r="HDX94" s="888"/>
      <c r="HDY94" s="888"/>
      <c r="HDZ94" s="888"/>
      <c r="HEA94" s="888"/>
      <c r="HEB94" s="888"/>
      <c r="HEC94" s="888"/>
      <c r="HED94" s="888"/>
      <c r="HEE94" s="888"/>
      <c r="HEF94" s="888"/>
      <c r="HEG94" s="888"/>
      <c r="HEH94" s="888"/>
      <c r="HEI94" s="888"/>
      <c r="HEJ94" s="888"/>
      <c r="HEK94" s="888"/>
      <c r="HEL94" s="888"/>
      <c r="HEM94" s="888"/>
      <c r="HEN94" s="888"/>
      <c r="HEO94" s="888"/>
      <c r="HEP94" s="888"/>
      <c r="HEQ94" s="888"/>
      <c r="HER94" s="888"/>
      <c r="HES94" s="888"/>
      <c r="HET94" s="888"/>
      <c r="HEU94" s="888"/>
      <c r="HEV94" s="888"/>
      <c r="HEW94" s="888"/>
      <c r="HEX94" s="888"/>
      <c r="HEY94" s="888"/>
      <c r="HEZ94" s="888"/>
      <c r="HFA94" s="888"/>
      <c r="HFB94" s="888"/>
      <c r="HFC94" s="888"/>
      <c r="HFD94" s="888"/>
      <c r="HFE94" s="888"/>
      <c r="HFF94" s="888"/>
      <c r="HFG94" s="888"/>
      <c r="HFH94" s="888"/>
      <c r="HFI94" s="888"/>
      <c r="HFJ94" s="888"/>
      <c r="HFK94" s="888"/>
      <c r="HFL94" s="888"/>
      <c r="HFM94" s="888"/>
      <c r="HFN94" s="888"/>
      <c r="HFO94" s="888"/>
      <c r="HFP94" s="888"/>
      <c r="HFQ94" s="888"/>
      <c r="HFR94" s="888"/>
      <c r="HFS94" s="888"/>
      <c r="HFT94" s="888"/>
      <c r="HFU94" s="888"/>
      <c r="HFV94" s="888"/>
      <c r="HFW94" s="888"/>
      <c r="HFX94" s="888"/>
      <c r="HFY94" s="888"/>
      <c r="HFZ94" s="888"/>
      <c r="HGA94" s="888"/>
      <c r="HGB94" s="888"/>
      <c r="HGC94" s="888"/>
      <c r="HGD94" s="888"/>
      <c r="HGE94" s="888"/>
      <c r="HGF94" s="888"/>
      <c r="HGG94" s="888"/>
      <c r="HGH94" s="888"/>
      <c r="HGI94" s="888"/>
      <c r="HGJ94" s="888"/>
      <c r="HGK94" s="888"/>
      <c r="HGL94" s="888"/>
      <c r="HGM94" s="888"/>
      <c r="HGN94" s="888"/>
      <c r="HGO94" s="888"/>
      <c r="HGP94" s="888"/>
      <c r="HGQ94" s="888"/>
      <c r="HGR94" s="888"/>
      <c r="HGS94" s="888"/>
      <c r="HGT94" s="888"/>
      <c r="HGU94" s="888"/>
      <c r="HGV94" s="888"/>
      <c r="HGW94" s="888"/>
      <c r="HGX94" s="888"/>
      <c r="HGY94" s="888"/>
      <c r="HGZ94" s="888"/>
      <c r="HHA94" s="888"/>
      <c r="HHB94" s="888"/>
      <c r="HHC94" s="888"/>
      <c r="HHD94" s="888"/>
      <c r="HHE94" s="888"/>
      <c r="HHF94" s="888"/>
      <c r="HHG94" s="888"/>
      <c r="HHH94" s="888"/>
      <c r="HHI94" s="888"/>
      <c r="HHJ94" s="888"/>
      <c r="HHK94" s="888"/>
      <c r="HHL94" s="888"/>
      <c r="HHM94" s="888"/>
      <c r="HHN94" s="888"/>
      <c r="HHO94" s="888"/>
      <c r="HHP94" s="888"/>
      <c r="HHQ94" s="888"/>
      <c r="HHR94" s="888"/>
      <c r="HHS94" s="888"/>
      <c r="HHT94" s="888"/>
      <c r="HHU94" s="888"/>
      <c r="HHV94" s="888"/>
      <c r="HHW94" s="888"/>
      <c r="HHX94" s="888"/>
      <c r="HHY94" s="888"/>
      <c r="HHZ94" s="888"/>
      <c r="HIA94" s="888"/>
      <c r="HIB94" s="888"/>
      <c r="HIC94" s="888"/>
      <c r="HID94" s="888"/>
      <c r="HIE94" s="888"/>
      <c r="HIF94" s="888"/>
      <c r="HIG94" s="888"/>
      <c r="HIH94" s="888"/>
      <c r="HII94" s="888"/>
      <c r="HIJ94" s="888"/>
      <c r="HIK94" s="888"/>
      <c r="HIL94" s="888"/>
      <c r="HIM94" s="888"/>
      <c r="HIN94" s="888"/>
      <c r="HIO94" s="888"/>
      <c r="HIP94" s="888"/>
      <c r="HIQ94" s="888"/>
      <c r="HIR94" s="888"/>
      <c r="HIS94" s="888"/>
      <c r="HIT94" s="888"/>
      <c r="HIU94" s="888"/>
      <c r="HIV94" s="888"/>
      <c r="HIW94" s="888"/>
      <c r="HIX94" s="888"/>
      <c r="HIY94" s="888"/>
      <c r="HIZ94" s="888"/>
      <c r="HJA94" s="888"/>
      <c r="HJB94" s="888"/>
      <c r="HJC94" s="888"/>
      <c r="HJD94" s="888"/>
      <c r="HJE94" s="888"/>
      <c r="HJF94" s="888"/>
      <c r="HJG94" s="888"/>
      <c r="HJH94" s="888"/>
      <c r="HJI94" s="888"/>
      <c r="HJJ94" s="888"/>
      <c r="HJK94" s="888"/>
      <c r="HJL94" s="888"/>
      <c r="HJM94" s="888"/>
      <c r="HJN94" s="888"/>
      <c r="HJO94" s="888"/>
      <c r="HJP94" s="888"/>
      <c r="HJQ94" s="888"/>
      <c r="HJR94" s="888"/>
      <c r="HJS94" s="888"/>
      <c r="HJT94" s="888"/>
      <c r="HJU94" s="888"/>
      <c r="HJV94" s="888"/>
      <c r="HJW94" s="888"/>
      <c r="HJX94" s="888"/>
      <c r="HJY94" s="888"/>
      <c r="HJZ94" s="888"/>
      <c r="HKA94" s="888"/>
      <c r="HKB94" s="888"/>
      <c r="HKC94" s="888"/>
      <c r="HKD94" s="888"/>
      <c r="HKE94" s="888"/>
      <c r="HKF94" s="888"/>
      <c r="HKG94" s="888"/>
      <c r="HKH94" s="888"/>
      <c r="HKI94" s="888"/>
      <c r="HKJ94" s="888"/>
      <c r="HKK94" s="888"/>
      <c r="HKL94" s="888"/>
      <c r="HKM94" s="888"/>
      <c r="HKN94" s="888"/>
      <c r="HKO94" s="888"/>
      <c r="HKP94" s="888"/>
      <c r="HKQ94" s="888"/>
      <c r="HKR94" s="888"/>
      <c r="HKS94" s="888"/>
      <c r="HKT94" s="888"/>
      <c r="HKU94" s="888"/>
      <c r="HKV94" s="888"/>
      <c r="HKW94" s="888"/>
      <c r="HKX94" s="888"/>
      <c r="HKY94" s="888"/>
      <c r="HKZ94" s="888"/>
      <c r="HLA94" s="888"/>
      <c r="HLB94" s="888"/>
      <c r="HLC94" s="888"/>
      <c r="HLD94" s="888"/>
      <c r="HLE94" s="888"/>
      <c r="HLF94" s="888"/>
      <c r="HLG94" s="888"/>
      <c r="HLH94" s="888"/>
      <c r="HLI94" s="888"/>
      <c r="HLJ94" s="888"/>
      <c r="HLK94" s="888"/>
      <c r="HLL94" s="888"/>
      <c r="HLM94" s="888"/>
      <c r="HLN94" s="888"/>
      <c r="HLO94" s="888"/>
      <c r="HLP94" s="888"/>
      <c r="HLQ94" s="888"/>
      <c r="HLR94" s="888"/>
      <c r="HLS94" s="888"/>
      <c r="HLT94" s="888"/>
      <c r="HLU94" s="888"/>
      <c r="HLV94" s="888"/>
      <c r="HLW94" s="888"/>
      <c r="HLX94" s="888"/>
      <c r="HLY94" s="888"/>
      <c r="HLZ94" s="888"/>
      <c r="HMA94" s="888"/>
      <c r="HMB94" s="888"/>
      <c r="HMC94" s="888"/>
      <c r="HMD94" s="888"/>
      <c r="HME94" s="888"/>
      <c r="HMF94" s="888"/>
      <c r="HMG94" s="888"/>
      <c r="HMH94" s="888"/>
      <c r="HMI94" s="888"/>
      <c r="HMJ94" s="888"/>
      <c r="HMK94" s="888"/>
      <c r="HML94" s="888"/>
      <c r="HMM94" s="888"/>
      <c r="HMN94" s="888"/>
      <c r="HMO94" s="888"/>
      <c r="HMP94" s="888"/>
      <c r="HMQ94" s="888"/>
      <c r="HMR94" s="888"/>
      <c r="HMS94" s="888"/>
      <c r="HMT94" s="888"/>
      <c r="HMU94" s="888"/>
      <c r="HMV94" s="888"/>
      <c r="HMW94" s="888"/>
      <c r="HMX94" s="888"/>
      <c r="HMY94" s="888"/>
      <c r="HMZ94" s="888"/>
      <c r="HNA94" s="888"/>
      <c r="HNB94" s="888"/>
      <c r="HNC94" s="888"/>
      <c r="HND94" s="888"/>
      <c r="HNE94" s="888"/>
      <c r="HNF94" s="888"/>
      <c r="HNG94" s="888"/>
      <c r="HNH94" s="888"/>
      <c r="HNI94" s="888"/>
      <c r="HNJ94" s="888"/>
      <c r="HNK94" s="888"/>
      <c r="HNL94" s="888"/>
      <c r="HNM94" s="888"/>
      <c r="HNN94" s="888"/>
      <c r="HNO94" s="888"/>
      <c r="HNP94" s="888"/>
      <c r="HNQ94" s="888"/>
      <c r="HNR94" s="888"/>
      <c r="HNS94" s="888"/>
      <c r="HNT94" s="888"/>
      <c r="HNU94" s="888"/>
      <c r="HNV94" s="888"/>
      <c r="HNW94" s="888"/>
      <c r="HNX94" s="888"/>
      <c r="HNY94" s="888"/>
      <c r="HNZ94" s="888"/>
      <c r="HOA94" s="888"/>
      <c r="HOB94" s="888"/>
      <c r="HOC94" s="888"/>
      <c r="HOD94" s="888"/>
      <c r="HOE94" s="888"/>
      <c r="HOF94" s="888"/>
      <c r="HOG94" s="888"/>
      <c r="HOH94" s="888"/>
      <c r="HOI94" s="888"/>
      <c r="HOJ94" s="888"/>
      <c r="HOK94" s="888"/>
      <c r="HOL94" s="888"/>
      <c r="HOM94" s="888"/>
      <c r="HON94" s="888"/>
      <c r="HOO94" s="888"/>
      <c r="HOP94" s="888"/>
      <c r="HOQ94" s="888"/>
      <c r="HOR94" s="888"/>
      <c r="HOS94" s="888"/>
      <c r="HOT94" s="888"/>
      <c r="HOU94" s="888"/>
      <c r="HOV94" s="888"/>
      <c r="HOW94" s="888"/>
      <c r="HOX94" s="888"/>
      <c r="HOY94" s="888"/>
      <c r="HOZ94" s="888"/>
      <c r="HPA94" s="888"/>
      <c r="HPB94" s="888"/>
      <c r="HPC94" s="888"/>
      <c r="HPD94" s="888"/>
      <c r="HPE94" s="888"/>
      <c r="HPF94" s="888"/>
      <c r="HPG94" s="888"/>
      <c r="HPH94" s="888"/>
      <c r="HPI94" s="888"/>
      <c r="HPJ94" s="888"/>
      <c r="HPK94" s="888"/>
      <c r="HPL94" s="888"/>
      <c r="HPM94" s="888"/>
      <c r="HPN94" s="888"/>
      <c r="HPO94" s="888"/>
      <c r="HPP94" s="888"/>
      <c r="HPQ94" s="888"/>
      <c r="HPR94" s="888"/>
      <c r="HPS94" s="888"/>
      <c r="HPT94" s="888"/>
      <c r="HPU94" s="888"/>
      <c r="HPV94" s="888"/>
      <c r="HPW94" s="888"/>
      <c r="HPX94" s="888"/>
      <c r="HPY94" s="888"/>
      <c r="HPZ94" s="888"/>
      <c r="HQA94" s="888"/>
      <c r="HQB94" s="888"/>
      <c r="HQC94" s="888"/>
      <c r="HQD94" s="888"/>
      <c r="HQE94" s="888"/>
      <c r="HQF94" s="888"/>
      <c r="HQG94" s="888"/>
      <c r="HQH94" s="888"/>
      <c r="HQI94" s="888"/>
      <c r="HQJ94" s="888"/>
      <c r="HQK94" s="888"/>
      <c r="HQL94" s="888"/>
      <c r="HQM94" s="888"/>
      <c r="HQN94" s="888"/>
      <c r="HQO94" s="888"/>
      <c r="HQP94" s="888"/>
      <c r="HQQ94" s="888"/>
      <c r="HQR94" s="888"/>
      <c r="HQS94" s="888"/>
      <c r="HQT94" s="888"/>
      <c r="HQU94" s="888"/>
      <c r="HQV94" s="888"/>
      <c r="HQW94" s="888"/>
      <c r="HQX94" s="888"/>
      <c r="HQY94" s="888"/>
      <c r="HQZ94" s="888"/>
      <c r="HRA94" s="888"/>
      <c r="HRB94" s="888"/>
      <c r="HRC94" s="888"/>
      <c r="HRD94" s="888"/>
      <c r="HRE94" s="888"/>
      <c r="HRF94" s="888"/>
      <c r="HRG94" s="888"/>
      <c r="HRH94" s="888"/>
      <c r="HRI94" s="888"/>
      <c r="HRJ94" s="888"/>
      <c r="HRK94" s="888"/>
      <c r="HRL94" s="888"/>
      <c r="HRM94" s="888"/>
      <c r="HRN94" s="888"/>
      <c r="HRO94" s="888"/>
      <c r="HRP94" s="888"/>
      <c r="HRQ94" s="888"/>
      <c r="HRR94" s="888"/>
      <c r="HRS94" s="888"/>
      <c r="HRT94" s="888"/>
      <c r="HRU94" s="888"/>
      <c r="HRV94" s="888"/>
      <c r="HRW94" s="888"/>
      <c r="HRX94" s="888"/>
      <c r="HRY94" s="888"/>
      <c r="HRZ94" s="888"/>
      <c r="HSA94" s="888"/>
      <c r="HSB94" s="888"/>
      <c r="HSC94" s="888"/>
      <c r="HSD94" s="888"/>
      <c r="HSE94" s="888"/>
      <c r="HSF94" s="888"/>
      <c r="HSG94" s="888"/>
      <c r="HSH94" s="888"/>
      <c r="HSI94" s="888"/>
      <c r="HSJ94" s="888"/>
      <c r="HSK94" s="888"/>
      <c r="HSL94" s="888"/>
      <c r="HSM94" s="888"/>
      <c r="HSN94" s="888"/>
      <c r="HSO94" s="888"/>
      <c r="HSP94" s="888"/>
      <c r="HSQ94" s="888"/>
      <c r="HSR94" s="888"/>
      <c r="HSS94" s="888"/>
      <c r="HST94" s="888"/>
      <c r="HSU94" s="888"/>
      <c r="HSV94" s="888"/>
      <c r="HSW94" s="888"/>
      <c r="HSX94" s="888"/>
      <c r="HSY94" s="888"/>
      <c r="HSZ94" s="888"/>
      <c r="HTA94" s="888"/>
      <c r="HTB94" s="888"/>
      <c r="HTC94" s="888"/>
      <c r="HTD94" s="888"/>
      <c r="HTE94" s="888"/>
      <c r="HTF94" s="888"/>
      <c r="HTG94" s="888"/>
      <c r="HTH94" s="888"/>
      <c r="HTI94" s="888"/>
      <c r="HTJ94" s="888"/>
      <c r="HTK94" s="888"/>
      <c r="HTL94" s="888"/>
      <c r="HTM94" s="888"/>
      <c r="HTN94" s="888"/>
      <c r="HTO94" s="888"/>
      <c r="HTP94" s="888"/>
      <c r="HTQ94" s="888"/>
      <c r="HTR94" s="888"/>
      <c r="HTS94" s="888"/>
      <c r="HTT94" s="888"/>
      <c r="HTU94" s="888"/>
      <c r="HTV94" s="888"/>
      <c r="HTW94" s="888"/>
      <c r="HTX94" s="888"/>
      <c r="HTY94" s="888"/>
      <c r="HTZ94" s="888"/>
      <c r="HUA94" s="888"/>
      <c r="HUB94" s="888"/>
      <c r="HUC94" s="888"/>
      <c r="HUD94" s="888"/>
      <c r="HUE94" s="888"/>
      <c r="HUF94" s="888"/>
      <c r="HUG94" s="888"/>
      <c r="HUH94" s="888"/>
      <c r="HUI94" s="888"/>
      <c r="HUJ94" s="888"/>
      <c r="HUK94" s="888"/>
      <c r="HUL94" s="888"/>
      <c r="HUM94" s="888"/>
      <c r="HUN94" s="888"/>
      <c r="HUO94" s="888"/>
      <c r="HUP94" s="888"/>
      <c r="HUQ94" s="888"/>
      <c r="HUR94" s="888"/>
      <c r="HUS94" s="888"/>
      <c r="HUT94" s="888"/>
      <c r="HUU94" s="888"/>
      <c r="HUV94" s="888"/>
      <c r="HUW94" s="888"/>
      <c r="HUX94" s="888"/>
      <c r="HUY94" s="888"/>
      <c r="HUZ94" s="888"/>
      <c r="HVA94" s="888"/>
      <c r="HVB94" s="888"/>
      <c r="HVC94" s="888"/>
      <c r="HVD94" s="888"/>
      <c r="HVE94" s="888"/>
      <c r="HVF94" s="888"/>
      <c r="HVG94" s="888"/>
      <c r="HVH94" s="888"/>
      <c r="HVI94" s="888"/>
      <c r="HVJ94" s="888"/>
      <c r="HVK94" s="888"/>
      <c r="HVL94" s="888"/>
      <c r="HVM94" s="888"/>
      <c r="HVN94" s="888"/>
      <c r="HVO94" s="888"/>
      <c r="HVP94" s="888"/>
      <c r="HVQ94" s="888"/>
      <c r="HVR94" s="888"/>
      <c r="HVS94" s="888"/>
      <c r="HVT94" s="888"/>
      <c r="HVU94" s="888"/>
      <c r="HVV94" s="888"/>
      <c r="HVW94" s="888"/>
      <c r="HVX94" s="888"/>
      <c r="HVY94" s="888"/>
      <c r="HVZ94" s="888"/>
      <c r="HWA94" s="888"/>
      <c r="HWB94" s="888"/>
      <c r="HWC94" s="888"/>
      <c r="HWD94" s="888"/>
      <c r="HWE94" s="888"/>
      <c r="HWF94" s="888"/>
      <c r="HWG94" s="888"/>
      <c r="HWH94" s="888"/>
      <c r="HWI94" s="888"/>
      <c r="HWJ94" s="888"/>
      <c r="HWK94" s="888"/>
      <c r="HWL94" s="888"/>
      <c r="HWM94" s="888"/>
      <c r="HWN94" s="888"/>
      <c r="HWO94" s="888"/>
      <c r="HWP94" s="888"/>
      <c r="HWQ94" s="888"/>
      <c r="HWR94" s="888"/>
      <c r="HWS94" s="888"/>
      <c r="HWT94" s="888"/>
      <c r="HWU94" s="888"/>
      <c r="HWV94" s="888"/>
      <c r="HWW94" s="888"/>
      <c r="HWX94" s="888"/>
      <c r="HWY94" s="888"/>
      <c r="HWZ94" s="888"/>
      <c r="HXA94" s="888"/>
      <c r="HXB94" s="888"/>
      <c r="HXC94" s="888"/>
      <c r="HXD94" s="888"/>
      <c r="HXE94" s="888"/>
      <c r="HXF94" s="888"/>
      <c r="HXG94" s="888"/>
      <c r="HXH94" s="888"/>
      <c r="HXI94" s="888"/>
      <c r="HXJ94" s="888"/>
      <c r="HXK94" s="888"/>
      <c r="HXL94" s="888"/>
      <c r="HXM94" s="888"/>
      <c r="HXN94" s="888"/>
      <c r="HXO94" s="888"/>
      <c r="HXP94" s="888"/>
      <c r="HXQ94" s="888"/>
      <c r="HXR94" s="888"/>
      <c r="HXS94" s="888"/>
      <c r="HXT94" s="888"/>
      <c r="HXU94" s="888"/>
      <c r="HXV94" s="888"/>
      <c r="HXW94" s="888"/>
      <c r="HXX94" s="888"/>
      <c r="HXY94" s="888"/>
      <c r="HXZ94" s="888"/>
      <c r="HYA94" s="888"/>
      <c r="HYB94" s="888"/>
      <c r="HYC94" s="888"/>
      <c r="HYD94" s="888"/>
      <c r="HYE94" s="888"/>
      <c r="HYF94" s="888"/>
      <c r="HYG94" s="888"/>
      <c r="HYH94" s="888"/>
      <c r="HYI94" s="888"/>
      <c r="HYJ94" s="888"/>
      <c r="HYK94" s="888"/>
      <c r="HYL94" s="888"/>
      <c r="HYM94" s="888"/>
      <c r="HYN94" s="888"/>
      <c r="HYO94" s="888"/>
      <c r="HYP94" s="888"/>
      <c r="HYQ94" s="888"/>
      <c r="HYR94" s="888"/>
      <c r="HYS94" s="888"/>
      <c r="HYT94" s="888"/>
      <c r="HYU94" s="888"/>
      <c r="HYV94" s="888"/>
      <c r="HYW94" s="888"/>
      <c r="HYX94" s="888"/>
      <c r="HYY94" s="888"/>
      <c r="HYZ94" s="888"/>
      <c r="HZA94" s="888"/>
      <c r="HZB94" s="888"/>
      <c r="HZC94" s="888"/>
      <c r="HZD94" s="888"/>
      <c r="HZE94" s="888"/>
      <c r="HZF94" s="888"/>
      <c r="HZG94" s="888"/>
      <c r="HZH94" s="888"/>
      <c r="HZI94" s="888"/>
      <c r="HZJ94" s="888"/>
      <c r="HZK94" s="888"/>
      <c r="HZL94" s="888"/>
      <c r="HZM94" s="888"/>
      <c r="HZN94" s="888"/>
      <c r="HZO94" s="888"/>
      <c r="HZP94" s="888"/>
      <c r="HZQ94" s="888"/>
      <c r="HZR94" s="888"/>
      <c r="HZS94" s="888"/>
      <c r="HZT94" s="888"/>
      <c r="HZU94" s="888"/>
      <c r="HZV94" s="888"/>
      <c r="HZW94" s="888"/>
      <c r="HZX94" s="888"/>
      <c r="HZY94" s="888"/>
      <c r="HZZ94" s="888"/>
      <c r="IAA94" s="888"/>
      <c r="IAB94" s="888"/>
      <c r="IAC94" s="888"/>
      <c r="IAD94" s="888"/>
      <c r="IAE94" s="888"/>
      <c r="IAF94" s="888"/>
      <c r="IAG94" s="888"/>
      <c r="IAH94" s="888"/>
      <c r="IAI94" s="888"/>
      <c r="IAJ94" s="888"/>
      <c r="IAK94" s="888"/>
      <c r="IAL94" s="888"/>
      <c r="IAM94" s="888"/>
      <c r="IAN94" s="888"/>
      <c r="IAO94" s="888"/>
      <c r="IAP94" s="888"/>
      <c r="IAQ94" s="888"/>
      <c r="IAR94" s="888"/>
      <c r="IAS94" s="888"/>
      <c r="IAT94" s="888"/>
      <c r="IAU94" s="888"/>
      <c r="IAV94" s="888"/>
      <c r="IAW94" s="888"/>
      <c r="IAX94" s="888"/>
      <c r="IAY94" s="888"/>
      <c r="IAZ94" s="888"/>
      <c r="IBA94" s="888"/>
      <c r="IBB94" s="888"/>
      <c r="IBC94" s="888"/>
      <c r="IBD94" s="888"/>
      <c r="IBE94" s="888"/>
      <c r="IBF94" s="888"/>
      <c r="IBG94" s="888"/>
      <c r="IBH94" s="888"/>
      <c r="IBI94" s="888"/>
      <c r="IBJ94" s="888"/>
      <c r="IBK94" s="888"/>
      <c r="IBL94" s="888"/>
      <c r="IBM94" s="888"/>
      <c r="IBN94" s="888"/>
      <c r="IBO94" s="888"/>
      <c r="IBP94" s="888"/>
      <c r="IBQ94" s="888"/>
      <c r="IBR94" s="888"/>
      <c r="IBS94" s="888"/>
      <c r="IBT94" s="888"/>
      <c r="IBU94" s="888"/>
      <c r="IBV94" s="888"/>
      <c r="IBW94" s="888"/>
      <c r="IBX94" s="888"/>
      <c r="IBY94" s="888"/>
      <c r="IBZ94" s="888"/>
      <c r="ICA94" s="888"/>
      <c r="ICB94" s="888"/>
      <c r="ICC94" s="888"/>
      <c r="ICD94" s="888"/>
      <c r="ICE94" s="888"/>
      <c r="ICF94" s="888"/>
      <c r="ICG94" s="888"/>
      <c r="ICH94" s="888"/>
      <c r="ICI94" s="888"/>
      <c r="ICJ94" s="888"/>
      <c r="ICK94" s="888"/>
      <c r="ICL94" s="888"/>
      <c r="ICM94" s="888"/>
      <c r="ICN94" s="888"/>
      <c r="ICO94" s="888"/>
      <c r="ICP94" s="888"/>
      <c r="ICQ94" s="888"/>
      <c r="ICR94" s="888"/>
      <c r="ICS94" s="888"/>
      <c r="ICT94" s="888"/>
      <c r="ICU94" s="888"/>
      <c r="ICV94" s="888"/>
      <c r="ICW94" s="888"/>
      <c r="ICX94" s="888"/>
      <c r="ICY94" s="888"/>
      <c r="ICZ94" s="888"/>
      <c r="IDA94" s="888"/>
      <c r="IDB94" s="888"/>
      <c r="IDC94" s="888"/>
      <c r="IDD94" s="888"/>
      <c r="IDE94" s="888"/>
      <c r="IDF94" s="888"/>
      <c r="IDG94" s="888"/>
      <c r="IDH94" s="888"/>
      <c r="IDI94" s="888"/>
      <c r="IDJ94" s="888"/>
      <c r="IDK94" s="888"/>
      <c r="IDL94" s="888"/>
      <c r="IDM94" s="888"/>
      <c r="IDN94" s="888"/>
      <c r="IDO94" s="888"/>
      <c r="IDP94" s="888"/>
      <c r="IDQ94" s="888"/>
      <c r="IDR94" s="888"/>
      <c r="IDS94" s="888"/>
      <c r="IDT94" s="888"/>
      <c r="IDU94" s="888"/>
      <c r="IDV94" s="888"/>
      <c r="IDW94" s="888"/>
      <c r="IDX94" s="888"/>
      <c r="IDY94" s="888"/>
      <c r="IDZ94" s="888"/>
      <c r="IEA94" s="888"/>
      <c r="IEB94" s="888"/>
      <c r="IEC94" s="888"/>
      <c r="IED94" s="888"/>
      <c r="IEE94" s="888"/>
      <c r="IEF94" s="888"/>
      <c r="IEG94" s="888"/>
      <c r="IEH94" s="888"/>
      <c r="IEI94" s="888"/>
      <c r="IEJ94" s="888"/>
      <c r="IEK94" s="888"/>
      <c r="IEL94" s="888"/>
      <c r="IEM94" s="888"/>
      <c r="IEN94" s="888"/>
      <c r="IEO94" s="888"/>
      <c r="IEP94" s="888"/>
      <c r="IEQ94" s="888"/>
      <c r="IER94" s="888"/>
      <c r="IES94" s="888"/>
      <c r="IET94" s="888"/>
      <c r="IEU94" s="888"/>
      <c r="IEV94" s="888"/>
      <c r="IEW94" s="888"/>
      <c r="IEX94" s="888"/>
      <c r="IEY94" s="888"/>
      <c r="IEZ94" s="888"/>
      <c r="IFA94" s="888"/>
      <c r="IFB94" s="888"/>
      <c r="IFC94" s="888"/>
      <c r="IFD94" s="888"/>
      <c r="IFE94" s="888"/>
      <c r="IFF94" s="888"/>
      <c r="IFG94" s="888"/>
      <c r="IFH94" s="888"/>
      <c r="IFI94" s="888"/>
      <c r="IFJ94" s="888"/>
      <c r="IFK94" s="888"/>
      <c r="IFL94" s="888"/>
      <c r="IFM94" s="888"/>
      <c r="IFN94" s="888"/>
      <c r="IFO94" s="888"/>
      <c r="IFP94" s="888"/>
      <c r="IFQ94" s="888"/>
      <c r="IFR94" s="888"/>
      <c r="IFS94" s="888"/>
      <c r="IFT94" s="888"/>
      <c r="IFU94" s="888"/>
      <c r="IFV94" s="888"/>
      <c r="IFW94" s="888"/>
      <c r="IFX94" s="888"/>
      <c r="IFY94" s="888"/>
      <c r="IFZ94" s="888"/>
      <c r="IGA94" s="888"/>
      <c r="IGB94" s="888"/>
      <c r="IGC94" s="888"/>
      <c r="IGD94" s="888"/>
      <c r="IGE94" s="888"/>
      <c r="IGF94" s="888"/>
      <c r="IGG94" s="888"/>
      <c r="IGH94" s="888"/>
      <c r="IGI94" s="888"/>
      <c r="IGJ94" s="888"/>
      <c r="IGK94" s="888"/>
      <c r="IGL94" s="888"/>
      <c r="IGM94" s="888"/>
      <c r="IGN94" s="888"/>
      <c r="IGO94" s="888"/>
      <c r="IGP94" s="888"/>
      <c r="IGQ94" s="888"/>
      <c r="IGR94" s="888"/>
      <c r="IGS94" s="888"/>
      <c r="IGT94" s="888"/>
      <c r="IGU94" s="888"/>
      <c r="IGV94" s="888"/>
      <c r="IGW94" s="888"/>
      <c r="IGX94" s="888"/>
      <c r="IGY94" s="888"/>
      <c r="IGZ94" s="888"/>
      <c r="IHA94" s="888"/>
      <c r="IHB94" s="888"/>
      <c r="IHC94" s="888"/>
      <c r="IHD94" s="888"/>
      <c r="IHE94" s="888"/>
      <c r="IHF94" s="888"/>
      <c r="IHG94" s="888"/>
      <c r="IHH94" s="888"/>
      <c r="IHI94" s="888"/>
      <c r="IHJ94" s="888"/>
      <c r="IHK94" s="888"/>
      <c r="IHL94" s="888"/>
      <c r="IHM94" s="888"/>
      <c r="IHN94" s="888"/>
      <c r="IHO94" s="888"/>
      <c r="IHP94" s="888"/>
      <c r="IHQ94" s="888"/>
      <c r="IHR94" s="888"/>
      <c r="IHS94" s="888"/>
      <c r="IHT94" s="888"/>
      <c r="IHU94" s="888"/>
      <c r="IHV94" s="888"/>
      <c r="IHW94" s="888"/>
      <c r="IHX94" s="888"/>
      <c r="IHY94" s="888"/>
      <c r="IHZ94" s="888"/>
      <c r="IIA94" s="888"/>
      <c r="IIB94" s="888"/>
      <c r="IIC94" s="888"/>
      <c r="IID94" s="888"/>
      <c r="IIE94" s="888"/>
      <c r="IIF94" s="888"/>
      <c r="IIG94" s="888"/>
      <c r="IIH94" s="888"/>
      <c r="III94" s="888"/>
      <c r="IIJ94" s="888"/>
      <c r="IIK94" s="888"/>
      <c r="IIL94" s="888"/>
      <c r="IIM94" s="888"/>
      <c r="IIN94" s="888"/>
      <c r="IIO94" s="888"/>
      <c r="IIP94" s="888"/>
      <c r="IIQ94" s="888"/>
      <c r="IIR94" s="888"/>
      <c r="IIS94" s="888"/>
      <c r="IIT94" s="888"/>
      <c r="IIU94" s="888"/>
      <c r="IIV94" s="888"/>
      <c r="IIW94" s="888"/>
      <c r="IIX94" s="888"/>
      <c r="IIY94" s="888"/>
      <c r="IIZ94" s="888"/>
      <c r="IJA94" s="888"/>
      <c r="IJB94" s="888"/>
      <c r="IJC94" s="888"/>
      <c r="IJD94" s="888"/>
      <c r="IJE94" s="888"/>
      <c r="IJF94" s="888"/>
      <c r="IJG94" s="888"/>
      <c r="IJH94" s="888"/>
      <c r="IJI94" s="888"/>
      <c r="IJJ94" s="888"/>
      <c r="IJK94" s="888"/>
      <c r="IJL94" s="888"/>
      <c r="IJM94" s="888"/>
      <c r="IJN94" s="888"/>
      <c r="IJO94" s="888"/>
      <c r="IJP94" s="888"/>
      <c r="IJQ94" s="888"/>
      <c r="IJR94" s="888"/>
      <c r="IJS94" s="888"/>
      <c r="IJT94" s="888"/>
      <c r="IJU94" s="888"/>
      <c r="IJV94" s="888"/>
      <c r="IJW94" s="888"/>
      <c r="IJX94" s="888"/>
      <c r="IJY94" s="888"/>
      <c r="IJZ94" s="888"/>
      <c r="IKA94" s="888"/>
      <c r="IKB94" s="888"/>
      <c r="IKC94" s="888"/>
      <c r="IKD94" s="888"/>
      <c r="IKE94" s="888"/>
      <c r="IKF94" s="888"/>
      <c r="IKG94" s="888"/>
      <c r="IKH94" s="888"/>
      <c r="IKI94" s="888"/>
      <c r="IKJ94" s="888"/>
      <c r="IKK94" s="888"/>
      <c r="IKL94" s="888"/>
      <c r="IKM94" s="888"/>
      <c r="IKN94" s="888"/>
      <c r="IKO94" s="888"/>
      <c r="IKP94" s="888"/>
      <c r="IKQ94" s="888"/>
      <c r="IKR94" s="888"/>
      <c r="IKS94" s="888"/>
      <c r="IKT94" s="888"/>
      <c r="IKU94" s="888"/>
      <c r="IKV94" s="888"/>
      <c r="IKW94" s="888"/>
      <c r="IKX94" s="888"/>
      <c r="IKY94" s="888"/>
      <c r="IKZ94" s="888"/>
      <c r="ILA94" s="888"/>
      <c r="ILB94" s="888"/>
      <c r="ILC94" s="888"/>
      <c r="ILD94" s="888"/>
      <c r="ILE94" s="888"/>
      <c r="ILF94" s="888"/>
      <c r="ILG94" s="888"/>
      <c r="ILH94" s="888"/>
      <c r="ILI94" s="888"/>
      <c r="ILJ94" s="888"/>
      <c r="ILK94" s="888"/>
      <c r="ILL94" s="888"/>
      <c r="ILM94" s="888"/>
      <c r="ILN94" s="888"/>
      <c r="ILO94" s="888"/>
      <c r="ILP94" s="888"/>
      <c r="ILQ94" s="888"/>
      <c r="ILR94" s="888"/>
      <c r="ILS94" s="888"/>
      <c r="ILT94" s="888"/>
      <c r="ILU94" s="888"/>
      <c r="ILV94" s="888"/>
      <c r="ILW94" s="888"/>
      <c r="ILX94" s="888"/>
      <c r="ILY94" s="888"/>
      <c r="ILZ94" s="888"/>
      <c r="IMA94" s="888"/>
      <c r="IMB94" s="888"/>
      <c r="IMC94" s="888"/>
      <c r="IMD94" s="888"/>
      <c r="IME94" s="888"/>
      <c r="IMF94" s="888"/>
      <c r="IMG94" s="888"/>
      <c r="IMH94" s="888"/>
      <c r="IMI94" s="888"/>
      <c r="IMJ94" s="888"/>
      <c r="IMK94" s="888"/>
      <c r="IML94" s="888"/>
      <c r="IMM94" s="888"/>
      <c r="IMN94" s="888"/>
      <c r="IMO94" s="888"/>
      <c r="IMP94" s="888"/>
      <c r="IMQ94" s="888"/>
      <c r="IMR94" s="888"/>
      <c r="IMS94" s="888"/>
      <c r="IMT94" s="888"/>
      <c r="IMU94" s="888"/>
      <c r="IMV94" s="888"/>
      <c r="IMW94" s="888"/>
      <c r="IMX94" s="888"/>
      <c r="IMY94" s="888"/>
      <c r="IMZ94" s="888"/>
      <c r="INA94" s="888"/>
      <c r="INB94" s="888"/>
      <c r="INC94" s="888"/>
      <c r="IND94" s="888"/>
      <c r="INE94" s="888"/>
      <c r="INF94" s="888"/>
      <c r="ING94" s="888"/>
      <c r="INH94" s="888"/>
      <c r="INI94" s="888"/>
      <c r="INJ94" s="888"/>
      <c r="INK94" s="888"/>
      <c r="INL94" s="888"/>
      <c r="INM94" s="888"/>
      <c r="INN94" s="888"/>
      <c r="INO94" s="888"/>
      <c r="INP94" s="888"/>
      <c r="INQ94" s="888"/>
      <c r="INR94" s="888"/>
      <c r="INS94" s="888"/>
      <c r="INT94" s="888"/>
      <c r="INU94" s="888"/>
      <c r="INV94" s="888"/>
      <c r="INW94" s="888"/>
      <c r="INX94" s="888"/>
      <c r="INY94" s="888"/>
      <c r="INZ94" s="888"/>
      <c r="IOA94" s="888"/>
      <c r="IOB94" s="888"/>
      <c r="IOC94" s="888"/>
      <c r="IOD94" s="888"/>
      <c r="IOE94" s="888"/>
      <c r="IOF94" s="888"/>
      <c r="IOG94" s="888"/>
      <c r="IOH94" s="888"/>
      <c r="IOI94" s="888"/>
      <c r="IOJ94" s="888"/>
      <c r="IOK94" s="888"/>
      <c r="IOL94" s="888"/>
      <c r="IOM94" s="888"/>
      <c r="ION94" s="888"/>
      <c r="IOO94" s="888"/>
      <c r="IOP94" s="888"/>
      <c r="IOQ94" s="888"/>
      <c r="IOR94" s="888"/>
      <c r="IOS94" s="888"/>
      <c r="IOT94" s="888"/>
      <c r="IOU94" s="888"/>
      <c r="IOV94" s="888"/>
      <c r="IOW94" s="888"/>
      <c r="IOX94" s="888"/>
      <c r="IOY94" s="888"/>
      <c r="IOZ94" s="888"/>
      <c r="IPA94" s="888"/>
      <c r="IPB94" s="888"/>
      <c r="IPC94" s="888"/>
      <c r="IPD94" s="888"/>
      <c r="IPE94" s="888"/>
      <c r="IPF94" s="888"/>
      <c r="IPG94" s="888"/>
      <c r="IPH94" s="888"/>
      <c r="IPI94" s="888"/>
      <c r="IPJ94" s="888"/>
      <c r="IPK94" s="888"/>
      <c r="IPL94" s="888"/>
      <c r="IPM94" s="888"/>
      <c r="IPN94" s="888"/>
      <c r="IPO94" s="888"/>
      <c r="IPP94" s="888"/>
      <c r="IPQ94" s="888"/>
      <c r="IPR94" s="888"/>
      <c r="IPS94" s="888"/>
      <c r="IPT94" s="888"/>
      <c r="IPU94" s="888"/>
      <c r="IPV94" s="888"/>
      <c r="IPW94" s="888"/>
      <c r="IPX94" s="888"/>
      <c r="IPY94" s="888"/>
      <c r="IPZ94" s="888"/>
      <c r="IQA94" s="888"/>
      <c r="IQB94" s="888"/>
      <c r="IQC94" s="888"/>
      <c r="IQD94" s="888"/>
      <c r="IQE94" s="888"/>
      <c r="IQF94" s="888"/>
      <c r="IQG94" s="888"/>
      <c r="IQH94" s="888"/>
      <c r="IQI94" s="888"/>
      <c r="IQJ94" s="888"/>
      <c r="IQK94" s="888"/>
      <c r="IQL94" s="888"/>
      <c r="IQM94" s="888"/>
      <c r="IQN94" s="888"/>
      <c r="IQO94" s="888"/>
      <c r="IQP94" s="888"/>
      <c r="IQQ94" s="888"/>
      <c r="IQR94" s="888"/>
      <c r="IQS94" s="888"/>
      <c r="IQT94" s="888"/>
      <c r="IQU94" s="888"/>
      <c r="IQV94" s="888"/>
      <c r="IQW94" s="888"/>
      <c r="IQX94" s="888"/>
      <c r="IQY94" s="888"/>
      <c r="IQZ94" s="888"/>
      <c r="IRA94" s="888"/>
      <c r="IRB94" s="888"/>
      <c r="IRC94" s="888"/>
      <c r="IRD94" s="888"/>
      <c r="IRE94" s="888"/>
      <c r="IRF94" s="888"/>
      <c r="IRG94" s="888"/>
      <c r="IRH94" s="888"/>
      <c r="IRI94" s="888"/>
      <c r="IRJ94" s="888"/>
      <c r="IRK94" s="888"/>
      <c r="IRL94" s="888"/>
      <c r="IRM94" s="888"/>
      <c r="IRN94" s="888"/>
      <c r="IRO94" s="888"/>
      <c r="IRP94" s="888"/>
      <c r="IRQ94" s="888"/>
      <c r="IRR94" s="888"/>
      <c r="IRS94" s="888"/>
      <c r="IRT94" s="888"/>
      <c r="IRU94" s="888"/>
      <c r="IRV94" s="888"/>
      <c r="IRW94" s="888"/>
      <c r="IRX94" s="888"/>
      <c r="IRY94" s="888"/>
      <c r="IRZ94" s="888"/>
      <c r="ISA94" s="888"/>
      <c r="ISB94" s="888"/>
      <c r="ISC94" s="888"/>
      <c r="ISD94" s="888"/>
      <c r="ISE94" s="888"/>
      <c r="ISF94" s="888"/>
      <c r="ISG94" s="888"/>
      <c r="ISH94" s="888"/>
      <c r="ISI94" s="888"/>
      <c r="ISJ94" s="888"/>
      <c r="ISK94" s="888"/>
      <c r="ISL94" s="888"/>
      <c r="ISM94" s="888"/>
      <c r="ISN94" s="888"/>
      <c r="ISO94" s="888"/>
      <c r="ISP94" s="888"/>
      <c r="ISQ94" s="888"/>
      <c r="ISR94" s="888"/>
      <c r="ISS94" s="888"/>
      <c r="IST94" s="888"/>
      <c r="ISU94" s="888"/>
      <c r="ISV94" s="888"/>
      <c r="ISW94" s="888"/>
      <c r="ISX94" s="888"/>
      <c r="ISY94" s="888"/>
      <c r="ISZ94" s="888"/>
      <c r="ITA94" s="888"/>
      <c r="ITB94" s="888"/>
      <c r="ITC94" s="888"/>
      <c r="ITD94" s="888"/>
      <c r="ITE94" s="888"/>
      <c r="ITF94" s="888"/>
      <c r="ITG94" s="888"/>
      <c r="ITH94" s="888"/>
      <c r="ITI94" s="888"/>
      <c r="ITJ94" s="888"/>
      <c r="ITK94" s="888"/>
      <c r="ITL94" s="888"/>
      <c r="ITM94" s="888"/>
      <c r="ITN94" s="888"/>
      <c r="ITO94" s="888"/>
      <c r="ITP94" s="888"/>
      <c r="ITQ94" s="888"/>
      <c r="ITR94" s="888"/>
      <c r="ITS94" s="888"/>
      <c r="ITT94" s="888"/>
      <c r="ITU94" s="888"/>
      <c r="ITV94" s="888"/>
      <c r="ITW94" s="888"/>
      <c r="ITX94" s="888"/>
      <c r="ITY94" s="888"/>
      <c r="ITZ94" s="888"/>
      <c r="IUA94" s="888"/>
      <c r="IUB94" s="888"/>
      <c r="IUC94" s="888"/>
      <c r="IUD94" s="888"/>
      <c r="IUE94" s="888"/>
      <c r="IUF94" s="888"/>
      <c r="IUG94" s="888"/>
      <c r="IUH94" s="888"/>
      <c r="IUI94" s="888"/>
      <c r="IUJ94" s="888"/>
      <c r="IUK94" s="888"/>
      <c r="IUL94" s="888"/>
      <c r="IUM94" s="888"/>
      <c r="IUN94" s="888"/>
      <c r="IUO94" s="888"/>
      <c r="IUP94" s="888"/>
      <c r="IUQ94" s="888"/>
      <c r="IUR94" s="888"/>
      <c r="IUS94" s="888"/>
      <c r="IUT94" s="888"/>
      <c r="IUU94" s="888"/>
      <c r="IUV94" s="888"/>
      <c r="IUW94" s="888"/>
      <c r="IUX94" s="888"/>
      <c r="IUY94" s="888"/>
      <c r="IUZ94" s="888"/>
      <c r="IVA94" s="888"/>
      <c r="IVB94" s="888"/>
      <c r="IVC94" s="888"/>
      <c r="IVD94" s="888"/>
      <c r="IVE94" s="888"/>
      <c r="IVF94" s="888"/>
      <c r="IVG94" s="888"/>
      <c r="IVH94" s="888"/>
      <c r="IVI94" s="888"/>
      <c r="IVJ94" s="888"/>
      <c r="IVK94" s="888"/>
      <c r="IVL94" s="888"/>
      <c r="IVM94" s="888"/>
      <c r="IVN94" s="888"/>
      <c r="IVO94" s="888"/>
      <c r="IVP94" s="888"/>
      <c r="IVQ94" s="888"/>
      <c r="IVR94" s="888"/>
      <c r="IVS94" s="888"/>
      <c r="IVT94" s="888"/>
      <c r="IVU94" s="888"/>
      <c r="IVV94" s="888"/>
      <c r="IVW94" s="888"/>
      <c r="IVX94" s="888"/>
      <c r="IVY94" s="888"/>
      <c r="IVZ94" s="888"/>
      <c r="IWA94" s="888"/>
      <c r="IWB94" s="888"/>
      <c r="IWC94" s="888"/>
      <c r="IWD94" s="888"/>
      <c r="IWE94" s="888"/>
      <c r="IWF94" s="888"/>
      <c r="IWG94" s="888"/>
      <c r="IWH94" s="888"/>
      <c r="IWI94" s="888"/>
      <c r="IWJ94" s="888"/>
      <c r="IWK94" s="888"/>
      <c r="IWL94" s="888"/>
      <c r="IWM94" s="888"/>
      <c r="IWN94" s="888"/>
      <c r="IWO94" s="888"/>
      <c r="IWP94" s="888"/>
      <c r="IWQ94" s="888"/>
      <c r="IWR94" s="888"/>
      <c r="IWS94" s="888"/>
      <c r="IWT94" s="888"/>
      <c r="IWU94" s="888"/>
      <c r="IWV94" s="888"/>
      <c r="IWW94" s="888"/>
      <c r="IWX94" s="888"/>
      <c r="IWY94" s="888"/>
      <c r="IWZ94" s="888"/>
      <c r="IXA94" s="888"/>
      <c r="IXB94" s="888"/>
      <c r="IXC94" s="888"/>
      <c r="IXD94" s="888"/>
      <c r="IXE94" s="888"/>
      <c r="IXF94" s="888"/>
      <c r="IXG94" s="888"/>
      <c r="IXH94" s="888"/>
      <c r="IXI94" s="888"/>
      <c r="IXJ94" s="888"/>
      <c r="IXK94" s="888"/>
      <c r="IXL94" s="888"/>
      <c r="IXM94" s="888"/>
      <c r="IXN94" s="888"/>
      <c r="IXO94" s="888"/>
      <c r="IXP94" s="888"/>
      <c r="IXQ94" s="888"/>
      <c r="IXR94" s="888"/>
      <c r="IXS94" s="888"/>
      <c r="IXT94" s="888"/>
      <c r="IXU94" s="888"/>
      <c r="IXV94" s="888"/>
      <c r="IXW94" s="888"/>
      <c r="IXX94" s="888"/>
      <c r="IXY94" s="888"/>
      <c r="IXZ94" s="888"/>
      <c r="IYA94" s="888"/>
      <c r="IYB94" s="888"/>
      <c r="IYC94" s="888"/>
      <c r="IYD94" s="888"/>
      <c r="IYE94" s="888"/>
      <c r="IYF94" s="888"/>
      <c r="IYG94" s="888"/>
      <c r="IYH94" s="888"/>
      <c r="IYI94" s="888"/>
      <c r="IYJ94" s="888"/>
      <c r="IYK94" s="888"/>
      <c r="IYL94" s="888"/>
      <c r="IYM94" s="888"/>
      <c r="IYN94" s="888"/>
      <c r="IYO94" s="888"/>
      <c r="IYP94" s="888"/>
      <c r="IYQ94" s="888"/>
      <c r="IYR94" s="888"/>
      <c r="IYS94" s="888"/>
      <c r="IYT94" s="888"/>
      <c r="IYU94" s="888"/>
      <c r="IYV94" s="888"/>
      <c r="IYW94" s="888"/>
      <c r="IYX94" s="888"/>
      <c r="IYY94" s="888"/>
      <c r="IYZ94" s="888"/>
      <c r="IZA94" s="888"/>
      <c r="IZB94" s="888"/>
      <c r="IZC94" s="888"/>
      <c r="IZD94" s="888"/>
      <c r="IZE94" s="888"/>
      <c r="IZF94" s="888"/>
      <c r="IZG94" s="888"/>
      <c r="IZH94" s="888"/>
      <c r="IZI94" s="888"/>
      <c r="IZJ94" s="888"/>
      <c r="IZK94" s="888"/>
      <c r="IZL94" s="888"/>
      <c r="IZM94" s="888"/>
      <c r="IZN94" s="888"/>
      <c r="IZO94" s="888"/>
      <c r="IZP94" s="888"/>
      <c r="IZQ94" s="888"/>
      <c r="IZR94" s="888"/>
      <c r="IZS94" s="888"/>
      <c r="IZT94" s="888"/>
      <c r="IZU94" s="888"/>
      <c r="IZV94" s="888"/>
      <c r="IZW94" s="888"/>
      <c r="IZX94" s="888"/>
      <c r="IZY94" s="888"/>
      <c r="IZZ94" s="888"/>
      <c r="JAA94" s="888"/>
      <c r="JAB94" s="888"/>
      <c r="JAC94" s="888"/>
      <c r="JAD94" s="888"/>
      <c r="JAE94" s="888"/>
      <c r="JAF94" s="888"/>
      <c r="JAG94" s="888"/>
      <c r="JAH94" s="888"/>
      <c r="JAI94" s="888"/>
      <c r="JAJ94" s="888"/>
      <c r="JAK94" s="888"/>
      <c r="JAL94" s="888"/>
      <c r="JAM94" s="888"/>
      <c r="JAN94" s="888"/>
      <c r="JAO94" s="888"/>
      <c r="JAP94" s="888"/>
      <c r="JAQ94" s="888"/>
      <c r="JAR94" s="888"/>
      <c r="JAS94" s="888"/>
      <c r="JAT94" s="888"/>
      <c r="JAU94" s="888"/>
      <c r="JAV94" s="888"/>
      <c r="JAW94" s="888"/>
      <c r="JAX94" s="888"/>
      <c r="JAY94" s="888"/>
      <c r="JAZ94" s="888"/>
      <c r="JBA94" s="888"/>
      <c r="JBB94" s="888"/>
      <c r="JBC94" s="888"/>
      <c r="JBD94" s="888"/>
      <c r="JBE94" s="888"/>
      <c r="JBF94" s="888"/>
      <c r="JBG94" s="888"/>
      <c r="JBH94" s="888"/>
      <c r="JBI94" s="888"/>
      <c r="JBJ94" s="888"/>
      <c r="JBK94" s="888"/>
      <c r="JBL94" s="888"/>
      <c r="JBM94" s="888"/>
      <c r="JBN94" s="888"/>
      <c r="JBO94" s="888"/>
      <c r="JBP94" s="888"/>
      <c r="JBQ94" s="888"/>
      <c r="JBR94" s="888"/>
      <c r="JBS94" s="888"/>
      <c r="JBT94" s="888"/>
      <c r="JBU94" s="888"/>
      <c r="JBV94" s="888"/>
      <c r="JBW94" s="888"/>
      <c r="JBX94" s="888"/>
      <c r="JBY94" s="888"/>
      <c r="JBZ94" s="888"/>
      <c r="JCA94" s="888"/>
      <c r="JCB94" s="888"/>
      <c r="JCC94" s="888"/>
      <c r="JCD94" s="888"/>
      <c r="JCE94" s="888"/>
      <c r="JCF94" s="888"/>
      <c r="JCG94" s="888"/>
      <c r="JCH94" s="888"/>
      <c r="JCI94" s="888"/>
      <c r="JCJ94" s="888"/>
      <c r="JCK94" s="888"/>
      <c r="JCL94" s="888"/>
      <c r="JCM94" s="888"/>
      <c r="JCN94" s="888"/>
      <c r="JCO94" s="888"/>
      <c r="JCP94" s="888"/>
      <c r="JCQ94" s="888"/>
      <c r="JCR94" s="888"/>
      <c r="JCS94" s="888"/>
      <c r="JCT94" s="888"/>
      <c r="JCU94" s="888"/>
      <c r="JCV94" s="888"/>
      <c r="JCW94" s="888"/>
      <c r="JCX94" s="888"/>
      <c r="JCY94" s="888"/>
      <c r="JCZ94" s="888"/>
      <c r="JDA94" s="888"/>
      <c r="JDB94" s="888"/>
      <c r="JDC94" s="888"/>
      <c r="JDD94" s="888"/>
      <c r="JDE94" s="888"/>
      <c r="JDF94" s="888"/>
      <c r="JDG94" s="888"/>
      <c r="JDH94" s="888"/>
      <c r="JDI94" s="888"/>
      <c r="JDJ94" s="888"/>
      <c r="JDK94" s="888"/>
      <c r="JDL94" s="888"/>
      <c r="JDM94" s="888"/>
      <c r="JDN94" s="888"/>
      <c r="JDO94" s="888"/>
      <c r="JDP94" s="888"/>
      <c r="JDQ94" s="888"/>
      <c r="JDR94" s="888"/>
      <c r="JDS94" s="888"/>
      <c r="JDT94" s="888"/>
      <c r="JDU94" s="888"/>
      <c r="JDV94" s="888"/>
      <c r="JDW94" s="888"/>
      <c r="JDX94" s="888"/>
      <c r="JDY94" s="888"/>
      <c r="JDZ94" s="888"/>
      <c r="JEA94" s="888"/>
      <c r="JEB94" s="888"/>
      <c r="JEC94" s="888"/>
      <c r="JED94" s="888"/>
      <c r="JEE94" s="888"/>
      <c r="JEF94" s="888"/>
      <c r="JEG94" s="888"/>
      <c r="JEH94" s="888"/>
      <c r="JEI94" s="888"/>
      <c r="JEJ94" s="888"/>
      <c r="JEK94" s="888"/>
      <c r="JEL94" s="888"/>
      <c r="JEM94" s="888"/>
      <c r="JEN94" s="888"/>
      <c r="JEO94" s="888"/>
      <c r="JEP94" s="888"/>
      <c r="JEQ94" s="888"/>
      <c r="JER94" s="888"/>
      <c r="JES94" s="888"/>
      <c r="JET94" s="888"/>
      <c r="JEU94" s="888"/>
      <c r="JEV94" s="888"/>
      <c r="JEW94" s="888"/>
      <c r="JEX94" s="888"/>
      <c r="JEY94" s="888"/>
      <c r="JEZ94" s="888"/>
      <c r="JFA94" s="888"/>
      <c r="JFB94" s="888"/>
      <c r="JFC94" s="888"/>
      <c r="JFD94" s="888"/>
      <c r="JFE94" s="888"/>
      <c r="JFF94" s="888"/>
      <c r="JFG94" s="888"/>
      <c r="JFH94" s="888"/>
      <c r="JFI94" s="888"/>
      <c r="JFJ94" s="888"/>
      <c r="JFK94" s="888"/>
      <c r="JFL94" s="888"/>
      <c r="JFM94" s="888"/>
      <c r="JFN94" s="888"/>
      <c r="JFO94" s="888"/>
      <c r="JFP94" s="888"/>
      <c r="JFQ94" s="888"/>
      <c r="JFR94" s="888"/>
      <c r="JFS94" s="888"/>
      <c r="JFT94" s="888"/>
      <c r="JFU94" s="888"/>
      <c r="JFV94" s="888"/>
      <c r="JFW94" s="888"/>
      <c r="JFX94" s="888"/>
      <c r="JFY94" s="888"/>
      <c r="JFZ94" s="888"/>
      <c r="JGA94" s="888"/>
      <c r="JGB94" s="888"/>
      <c r="JGC94" s="888"/>
      <c r="JGD94" s="888"/>
      <c r="JGE94" s="888"/>
      <c r="JGF94" s="888"/>
      <c r="JGG94" s="888"/>
      <c r="JGH94" s="888"/>
      <c r="JGI94" s="888"/>
      <c r="JGJ94" s="888"/>
      <c r="JGK94" s="888"/>
      <c r="JGL94" s="888"/>
      <c r="JGM94" s="888"/>
      <c r="JGN94" s="888"/>
      <c r="JGO94" s="888"/>
      <c r="JGP94" s="888"/>
      <c r="JGQ94" s="888"/>
      <c r="JGR94" s="888"/>
      <c r="JGS94" s="888"/>
      <c r="JGT94" s="888"/>
      <c r="JGU94" s="888"/>
      <c r="JGV94" s="888"/>
      <c r="JGW94" s="888"/>
      <c r="JGX94" s="888"/>
      <c r="JGY94" s="888"/>
      <c r="JGZ94" s="888"/>
      <c r="JHA94" s="888"/>
      <c r="JHB94" s="888"/>
      <c r="JHC94" s="888"/>
      <c r="JHD94" s="888"/>
      <c r="JHE94" s="888"/>
      <c r="JHF94" s="888"/>
      <c r="JHG94" s="888"/>
      <c r="JHH94" s="888"/>
      <c r="JHI94" s="888"/>
      <c r="JHJ94" s="888"/>
      <c r="JHK94" s="888"/>
      <c r="JHL94" s="888"/>
      <c r="JHM94" s="888"/>
      <c r="JHN94" s="888"/>
      <c r="JHO94" s="888"/>
      <c r="JHP94" s="888"/>
      <c r="JHQ94" s="888"/>
      <c r="JHR94" s="888"/>
      <c r="JHS94" s="888"/>
      <c r="JHT94" s="888"/>
      <c r="JHU94" s="888"/>
      <c r="JHV94" s="888"/>
      <c r="JHW94" s="888"/>
      <c r="JHX94" s="888"/>
      <c r="JHY94" s="888"/>
      <c r="JHZ94" s="888"/>
      <c r="JIA94" s="888"/>
      <c r="JIB94" s="888"/>
      <c r="JIC94" s="888"/>
      <c r="JID94" s="888"/>
      <c r="JIE94" s="888"/>
      <c r="JIF94" s="888"/>
      <c r="JIG94" s="888"/>
      <c r="JIH94" s="888"/>
      <c r="JII94" s="888"/>
      <c r="JIJ94" s="888"/>
      <c r="JIK94" s="888"/>
      <c r="JIL94" s="888"/>
      <c r="JIM94" s="888"/>
      <c r="JIN94" s="888"/>
      <c r="JIO94" s="888"/>
      <c r="JIP94" s="888"/>
      <c r="JIQ94" s="888"/>
      <c r="JIR94" s="888"/>
      <c r="JIS94" s="888"/>
      <c r="JIT94" s="888"/>
      <c r="JIU94" s="888"/>
      <c r="JIV94" s="888"/>
      <c r="JIW94" s="888"/>
      <c r="JIX94" s="888"/>
      <c r="JIY94" s="888"/>
      <c r="JIZ94" s="888"/>
      <c r="JJA94" s="888"/>
      <c r="JJB94" s="888"/>
      <c r="JJC94" s="888"/>
      <c r="JJD94" s="888"/>
      <c r="JJE94" s="888"/>
      <c r="JJF94" s="888"/>
      <c r="JJG94" s="888"/>
      <c r="JJH94" s="888"/>
      <c r="JJI94" s="888"/>
      <c r="JJJ94" s="888"/>
      <c r="JJK94" s="888"/>
      <c r="JJL94" s="888"/>
      <c r="JJM94" s="888"/>
      <c r="JJN94" s="888"/>
      <c r="JJO94" s="888"/>
      <c r="JJP94" s="888"/>
      <c r="JJQ94" s="888"/>
      <c r="JJR94" s="888"/>
      <c r="JJS94" s="888"/>
      <c r="JJT94" s="888"/>
      <c r="JJU94" s="888"/>
      <c r="JJV94" s="888"/>
      <c r="JJW94" s="888"/>
      <c r="JJX94" s="888"/>
      <c r="JJY94" s="888"/>
      <c r="JJZ94" s="888"/>
      <c r="JKA94" s="888"/>
      <c r="JKB94" s="888"/>
      <c r="JKC94" s="888"/>
      <c r="JKD94" s="888"/>
      <c r="JKE94" s="888"/>
      <c r="JKF94" s="888"/>
      <c r="JKG94" s="888"/>
      <c r="JKH94" s="888"/>
      <c r="JKI94" s="888"/>
      <c r="JKJ94" s="888"/>
      <c r="JKK94" s="888"/>
      <c r="JKL94" s="888"/>
      <c r="JKM94" s="888"/>
      <c r="JKN94" s="888"/>
      <c r="JKO94" s="888"/>
      <c r="JKP94" s="888"/>
      <c r="JKQ94" s="888"/>
      <c r="JKR94" s="888"/>
      <c r="JKS94" s="888"/>
      <c r="JKT94" s="888"/>
      <c r="JKU94" s="888"/>
      <c r="JKV94" s="888"/>
      <c r="JKW94" s="888"/>
      <c r="JKX94" s="888"/>
      <c r="JKY94" s="888"/>
      <c r="JKZ94" s="888"/>
      <c r="JLA94" s="888"/>
      <c r="JLB94" s="888"/>
      <c r="JLC94" s="888"/>
      <c r="JLD94" s="888"/>
      <c r="JLE94" s="888"/>
      <c r="JLF94" s="888"/>
      <c r="JLG94" s="888"/>
      <c r="JLH94" s="888"/>
      <c r="JLI94" s="888"/>
      <c r="JLJ94" s="888"/>
      <c r="JLK94" s="888"/>
      <c r="JLL94" s="888"/>
      <c r="JLM94" s="888"/>
      <c r="JLN94" s="888"/>
      <c r="JLO94" s="888"/>
      <c r="JLP94" s="888"/>
      <c r="JLQ94" s="888"/>
      <c r="JLR94" s="888"/>
      <c r="JLS94" s="888"/>
      <c r="JLT94" s="888"/>
      <c r="JLU94" s="888"/>
      <c r="JLV94" s="888"/>
      <c r="JLW94" s="888"/>
      <c r="JLX94" s="888"/>
      <c r="JLY94" s="888"/>
      <c r="JLZ94" s="888"/>
      <c r="JMA94" s="888"/>
      <c r="JMB94" s="888"/>
      <c r="JMC94" s="888"/>
      <c r="JMD94" s="888"/>
      <c r="JME94" s="888"/>
      <c r="JMF94" s="888"/>
      <c r="JMG94" s="888"/>
      <c r="JMH94" s="888"/>
      <c r="JMI94" s="888"/>
      <c r="JMJ94" s="888"/>
      <c r="JMK94" s="888"/>
      <c r="JML94" s="888"/>
      <c r="JMM94" s="888"/>
      <c r="JMN94" s="888"/>
      <c r="JMO94" s="888"/>
      <c r="JMP94" s="888"/>
      <c r="JMQ94" s="888"/>
      <c r="JMR94" s="888"/>
      <c r="JMS94" s="888"/>
      <c r="JMT94" s="888"/>
      <c r="JMU94" s="888"/>
      <c r="JMV94" s="888"/>
      <c r="JMW94" s="888"/>
      <c r="JMX94" s="888"/>
      <c r="JMY94" s="888"/>
      <c r="JMZ94" s="888"/>
      <c r="JNA94" s="888"/>
      <c r="JNB94" s="888"/>
      <c r="JNC94" s="888"/>
      <c r="JND94" s="888"/>
      <c r="JNE94" s="888"/>
      <c r="JNF94" s="888"/>
      <c r="JNG94" s="888"/>
      <c r="JNH94" s="888"/>
      <c r="JNI94" s="888"/>
      <c r="JNJ94" s="888"/>
      <c r="JNK94" s="888"/>
      <c r="JNL94" s="888"/>
      <c r="JNM94" s="888"/>
      <c r="JNN94" s="888"/>
      <c r="JNO94" s="888"/>
      <c r="JNP94" s="888"/>
      <c r="JNQ94" s="888"/>
      <c r="JNR94" s="888"/>
      <c r="JNS94" s="888"/>
      <c r="JNT94" s="888"/>
      <c r="JNU94" s="888"/>
      <c r="JNV94" s="888"/>
      <c r="JNW94" s="888"/>
      <c r="JNX94" s="888"/>
      <c r="JNY94" s="888"/>
      <c r="JNZ94" s="888"/>
      <c r="JOA94" s="888"/>
      <c r="JOB94" s="888"/>
      <c r="JOC94" s="888"/>
      <c r="JOD94" s="888"/>
      <c r="JOE94" s="888"/>
      <c r="JOF94" s="888"/>
      <c r="JOG94" s="888"/>
      <c r="JOH94" s="888"/>
      <c r="JOI94" s="888"/>
      <c r="JOJ94" s="888"/>
      <c r="JOK94" s="888"/>
      <c r="JOL94" s="888"/>
      <c r="JOM94" s="888"/>
      <c r="JON94" s="888"/>
      <c r="JOO94" s="888"/>
      <c r="JOP94" s="888"/>
      <c r="JOQ94" s="888"/>
      <c r="JOR94" s="888"/>
      <c r="JOS94" s="888"/>
      <c r="JOT94" s="888"/>
      <c r="JOU94" s="888"/>
      <c r="JOV94" s="888"/>
      <c r="JOW94" s="888"/>
      <c r="JOX94" s="888"/>
      <c r="JOY94" s="888"/>
      <c r="JOZ94" s="888"/>
      <c r="JPA94" s="888"/>
      <c r="JPB94" s="888"/>
      <c r="JPC94" s="888"/>
      <c r="JPD94" s="888"/>
      <c r="JPE94" s="888"/>
      <c r="JPF94" s="888"/>
      <c r="JPG94" s="888"/>
      <c r="JPH94" s="888"/>
      <c r="JPI94" s="888"/>
      <c r="JPJ94" s="888"/>
      <c r="JPK94" s="888"/>
      <c r="JPL94" s="888"/>
      <c r="JPM94" s="888"/>
      <c r="JPN94" s="888"/>
      <c r="JPO94" s="888"/>
      <c r="JPP94" s="888"/>
      <c r="JPQ94" s="888"/>
      <c r="JPR94" s="888"/>
      <c r="JPS94" s="888"/>
      <c r="JPT94" s="888"/>
      <c r="JPU94" s="888"/>
      <c r="JPV94" s="888"/>
      <c r="JPW94" s="888"/>
      <c r="JPX94" s="888"/>
      <c r="JPY94" s="888"/>
      <c r="JPZ94" s="888"/>
      <c r="JQA94" s="888"/>
      <c r="JQB94" s="888"/>
      <c r="JQC94" s="888"/>
      <c r="JQD94" s="888"/>
      <c r="JQE94" s="888"/>
      <c r="JQF94" s="888"/>
      <c r="JQG94" s="888"/>
      <c r="JQH94" s="888"/>
      <c r="JQI94" s="888"/>
      <c r="JQJ94" s="888"/>
      <c r="JQK94" s="888"/>
      <c r="JQL94" s="888"/>
      <c r="JQM94" s="888"/>
      <c r="JQN94" s="888"/>
      <c r="JQO94" s="888"/>
      <c r="JQP94" s="888"/>
      <c r="JQQ94" s="888"/>
      <c r="JQR94" s="888"/>
      <c r="JQS94" s="888"/>
      <c r="JQT94" s="888"/>
      <c r="JQU94" s="888"/>
      <c r="JQV94" s="888"/>
      <c r="JQW94" s="888"/>
      <c r="JQX94" s="888"/>
      <c r="JQY94" s="888"/>
      <c r="JQZ94" s="888"/>
      <c r="JRA94" s="888"/>
      <c r="JRB94" s="888"/>
      <c r="JRC94" s="888"/>
      <c r="JRD94" s="888"/>
      <c r="JRE94" s="888"/>
      <c r="JRF94" s="888"/>
      <c r="JRG94" s="888"/>
      <c r="JRH94" s="888"/>
      <c r="JRI94" s="888"/>
      <c r="JRJ94" s="888"/>
      <c r="JRK94" s="888"/>
      <c r="JRL94" s="888"/>
      <c r="JRM94" s="888"/>
      <c r="JRN94" s="888"/>
      <c r="JRO94" s="888"/>
      <c r="JRP94" s="888"/>
      <c r="JRQ94" s="888"/>
      <c r="JRR94" s="888"/>
      <c r="JRS94" s="888"/>
      <c r="JRT94" s="888"/>
      <c r="JRU94" s="888"/>
      <c r="JRV94" s="888"/>
      <c r="JRW94" s="888"/>
      <c r="JRX94" s="888"/>
      <c r="JRY94" s="888"/>
      <c r="JRZ94" s="888"/>
      <c r="JSA94" s="888"/>
      <c r="JSB94" s="888"/>
      <c r="JSC94" s="888"/>
      <c r="JSD94" s="888"/>
      <c r="JSE94" s="888"/>
      <c r="JSF94" s="888"/>
      <c r="JSG94" s="888"/>
      <c r="JSH94" s="888"/>
      <c r="JSI94" s="888"/>
      <c r="JSJ94" s="888"/>
      <c r="JSK94" s="888"/>
      <c r="JSL94" s="888"/>
      <c r="JSM94" s="888"/>
      <c r="JSN94" s="888"/>
      <c r="JSO94" s="888"/>
      <c r="JSP94" s="888"/>
      <c r="JSQ94" s="888"/>
      <c r="JSR94" s="888"/>
      <c r="JSS94" s="888"/>
      <c r="JST94" s="888"/>
      <c r="JSU94" s="888"/>
      <c r="JSV94" s="888"/>
      <c r="JSW94" s="888"/>
      <c r="JSX94" s="888"/>
      <c r="JSY94" s="888"/>
      <c r="JSZ94" s="888"/>
      <c r="JTA94" s="888"/>
      <c r="JTB94" s="888"/>
      <c r="JTC94" s="888"/>
      <c r="JTD94" s="888"/>
      <c r="JTE94" s="888"/>
      <c r="JTF94" s="888"/>
      <c r="JTG94" s="888"/>
      <c r="JTH94" s="888"/>
      <c r="JTI94" s="888"/>
      <c r="JTJ94" s="888"/>
      <c r="JTK94" s="888"/>
      <c r="JTL94" s="888"/>
      <c r="JTM94" s="888"/>
      <c r="JTN94" s="888"/>
      <c r="JTO94" s="888"/>
      <c r="JTP94" s="888"/>
      <c r="JTQ94" s="888"/>
      <c r="JTR94" s="888"/>
      <c r="JTS94" s="888"/>
      <c r="JTT94" s="888"/>
      <c r="JTU94" s="888"/>
      <c r="JTV94" s="888"/>
      <c r="JTW94" s="888"/>
      <c r="JTX94" s="888"/>
      <c r="JTY94" s="888"/>
      <c r="JTZ94" s="888"/>
      <c r="JUA94" s="888"/>
      <c r="JUB94" s="888"/>
      <c r="JUC94" s="888"/>
      <c r="JUD94" s="888"/>
      <c r="JUE94" s="888"/>
      <c r="JUF94" s="888"/>
      <c r="JUG94" s="888"/>
      <c r="JUH94" s="888"/>
      <c r="JUI94" s="888"/>
      <c r="JUJ94" s="888"/>
      <c r="JUK94" s="888"/>
      <c r="JUL94" s="888"/>
      <c r="JUM94" s="888"/>
      <c r="JUN94" s="888"/>
      <c r="JUO94" s="888"/>
      <c r="JUP94" s="888"/>
      <c r="JUQ94" s="888"/>
      <c r="JUR94" s="888"/>
      <c r="JUS94" s="888"/>
      <c r="JUT94" s="888"/>
      <c r="JUU94" s="888"/>
      <c r="JUV94" s="888"/>
      <c r="JUW94" s="888"/>
      <c r="JUX94" s="888"/>
      <c r="JUY94" s="888"/>
      <c r="JUZ94" s="888"/>
      <c r="JVA94" s="888"/>
      <c r="JVB94" s="888"/>
      <c r="JVC94" s="888"/>
      <c r="JVD94" s="888"/>
      <c r="JVE94" s="888"/>
      <c r="JVF94" s="888"/>
      <c r="JVG94" s="888"/>
      <c r="JVH94" s="888"/>
      <c r="JVI94" s="888"/>
      <c r="JVJ94" s="888"/>
      <c r="JVK94" s="888"/>
      <c r="JVL94" s="888"/>
      <c r="JVM94" s="888"/>
      <c r="JVN94" s="888"/>
      <c r="JVO94" s="888"/>
      <c r="JVP94" s="888"/>
      <c r="JVQ94" s="888"/>
      <c r="JVR94" s="888"/>
      <c r="JVS94" s="888"/>
      <c r="JVT94" s="888"/>
      <c r="JVU94" s="888"/>
      <c r="JVV94" s="888"/>
      <c r="JVW94" s="888"/>
      <c r="JVX94" s="888"/>
      <c r="JVY94" s="888"/>
      <c r="JVZ94" s="888"/>
      <c r="JWA94" s="888"/>
      <c r="JWB94" s="888"/>
      <c r="JWC94" s="888"/>
      <c r="JWD94" s="888"/>
      <c r="JWE94" s="888"/>
      <c r="JWF94" s="888"/>
      <c r="JWG94" s="888"/>
      <c r="JWH94" s="888"/>
      <c r="JWI94" s="888"/>
      <c r="JWJ94" s="888"/>
      <c r="JWK94" s="888"/>
      <c r="JWL94" s="888"/>
      <c r="JWM94" s="888"/>
      <c r="JWN94" s="888"/>
      <c r="JWO94" s="888"/>
      <c r="JWP94" s="888"/>
      <c r="JWQ94" s="888"/>
      <c r="JWR94" s="888"/>
      <c r="JWS94" s="888"/>
      <c r="JWT94" s="888"/>
      <c r="JWU94" s="888"/>
      <c r="JWV94" s="888"/>
      <c r="JWW94" s="888"/>
      <c r="JWX94" s="888"/>
      <c r="JWY94" s="888"/>
      <c r="JWZ94" s="888"/>
      <c r="JXA94" s="888"/>
      <c r="JXB94" s="888"/>
      <c r="JXC94" s="888"/>
      <c r="JXD94" s="888"/>
      <c r="JXE94" s="888"/>
      <c r="JXF94" s="888"/>
      <c r="JXG94" s="888"/>
      <c r="JXH94" s="888"/>
      <c r="JXI94" s="888"/>
      <c r="JXJ94" s="888"/>
      <c r="JXK94" s="888"/>
      <c r="JXL94" s="888"/>
      <c r="JXM94" s="888"/>
      <c r="JXN94" s="888"/>
      <c r="JXO94" s="888"/>
      <c r="JXP94" s="888"/>
      <c r="JXQ94" s="888"/>
      <c r="JXR94" s="888"/>
      <c r="JXS94" s="888"/>
      <c r="JXT94" s="888"/>
      <c r="JXU94" s="888"/>
      <c r="JXV94" s="888"/>
      <c r="JXW94" s="888"/>
      <c r="JXX94" s="888"/>
      <c r="JXY94" s="888"/>
      <c r="JXZ94" s="888"/>
      <c r="JYA94" s="888"/>
      <c r="JYB94" s="888"/>
      <c r="JYC94" s="888"/>
      <c r="JYD94" s="888"/>
      <c r="JYE94" s="888"/>
      <c r="JYF94" s="888"/>
      <c r="JYG94" s="888"/>
      <c r="JYH94" s="888"/>
      <c r="JYI94" s="888"/>
      <c r="JYJ94" s="888"/>
      <c r="JYK94" s="888"/>
      <c r="JYL94" s="888"/>
      <c r="JYM94" s="888"/>
      <c r="JYN94" s="888"/>
      <c r="JYO94" s="888"/>
      <c r="JYP94" s="888"/>
      <c r="JYQ94" s="888"/>
      <c r="JYR94" s="888"/>
      <c r="JYS94" s="888"/>
      <c r="JYT94" s="888"/>
      <c r="JYU94" s="888"/>
      <c r="JYV94" s="888"/>
      <c r="JYW94" s="888"/>
      <c r="JYX94" s="888"/>
      <c r="JYY94" s="888"/>
      <c r="JYZ94" s="888"/>
      <c r="JZA94" s="888"/>
      <c r="JZB94" s="888"/>
      <c r="JZC94" s="888"/>
      <c r="JZD94" s="888"/>
      <c r="JZE94" s="888"/>
      <c r="JZF94" s="888"/>
      <c r="JZG94" s="888"/>
      <c r="JZH94" s="888"/>
      <c r="JZI94" s="888"/>
      <c r="JZJ94" s="888"/>
      <c r="JZK94" s="888"/>
      <c r="JZL94" s="888"/>
      <c r="JZM94" s="888"/>
      <c r="JZN94" s="888"/>
      <c r="JZO94" s="888"/>
      <c r="JZP94" s="888"/>
      <c r="JZQ94" s="888"/>
      <c r="JZR94" s="888"/>
      <c r="JZS94" s="888"/>
      <c r="JZT94" s="888"/>
      <c r="JZU94" s="888"/>
      <c r="JZV94" s="888"/>
      <c r="JZW94" s="888"/>
      <c r="JZX94" s="888"/>
      <c r="JZY94" s="888"/>
      <c r="JZZ94" s="888"/>
      <c r="KAA94" s="888"/>
      <c r="KAB94" s="888"/>
      <c r="KAC94" s="888"/>
      <c r="KAD94" s="888"/>
      <c r="KAE94" s="888"/>
      <c r="KAF94" s="888"/>
      <c r="KAG94" s="888"/>
      <c r="KAH94" s="888"/>
      <c r="KAI94" s="888"/>
      <c r="KAJ94" s="888"/>
      <c r="KAK94" s="888"/>
      <c r="KAL94" s="888"/>
      <c r="KAM94" s="888"/>
      <c r="KAN94" s="888"/>
      <c r="KAO94" s="888"/>
      <c r="KAP94" s="888"/>
      <c r="KAQ94" s="888"/>
      <c r="KAR94" s="888"/>
      <c r="KAS94" s="888"/>
      <c r="KAT94" s="888"/>
      <c r="KAU94" s="888"/>
      <c r="KAV94" s="888"/>
      <c r="KAW94" s="888"/>
      <c r="KAX94" s="888"/>
      <c r="KAY94" s="888"/>
      <c r="KAZ94" s="888"/>
      <c r="KBA94" s="888"/>
      <c r="KBB94" s="888"/>
      <c r="KBC94" s="888"/>
      <c r="KBD94" s="888"/>
      <c r="KBE94" s="888"/>
      <c r="KBF94" s="888"/>
      <c r="KBG94" s="888"/>
      <c r="KBH94" s="888"/>
      <c r="KBI94" s="888"/>
      <c r="KBJ94" s="888"/>
      <c r="KBK94" s="888"/>
      <c r="KBL94" s="888"/>
      <c r="KBM94" s="888"/>
      <c r="KBN94" s="888"/>
      <c r="KBO94" s="888"/>
      <c r="KBP94" s="888"/>
      <c r="KBQ94" s="888"/>
      <c r="KBR94" s="888"/>
      <c r="KBS94" s="888"/>
      <c r="KBT94" s="888"/>
      <c r="KBU94" s="888"/>
      <c r="KBV94" s="888"/>
      <c r="KBW94" s="888"/>
      <c r="KBX94" s="888"/>
      <c r="KBY94" s="888"/>
      <c r="KBZ94" s="888"/>
      <c r="KCA94" s="888"/>
      <c r="KCB94" s="888"/>
      <c r="KCC94" s="888"/>
      <c r="KCD94" s="888"/>
      <c r="KCE94" s="888"/>
      <c r="KCF94" s="888"/>
      <c r="KCG94" s="888"/>
      <c r="KCH94" s="888"/>
      <c r="KCI94" s="888"/>
      <c r="KCJ94" s="888"/>
      <c r="KCK94" s="888"/>
      <c r="KCL94" s="888"/>
      <c r="KCM94" s="888"/>
      <c r="KCN94" s="888"/>
      <c r="KCO94" s="888"/>
      <c r="KCP94" s="888"/>
      <c r="KCQ94" s="888"/>
      <c r="KCR94" s="888"/>
      <c r="KCS94" s="888"/>
      <c r="KCT94" s="888"/>
      <c r="KCU94" s="888"/>
      <c r="KCV94" s="888"/>
      <c r="KCW94" s="888"/>
      <c r="KCX94" s="888"/>
      <c r="KCY94" s="888"/>
      <c r="KCZ94" s="888"/>
      <c r="KDA94" s="888"/>
      <c r="KDB94" s="888"/>
      <c r="KDC94" s="888"/>
      <c r="KDD94" s="888"/>
      <c r="KDE94" s="888"/>
      <c r="KDF94" s="888"/>
      <c r="KDG94" s="888"/>
      <c r="KDH94" s="888"/>
      <c r="KDI94" s="888"/>
      <c r="KDJ94" s="888"/>
      <c r="KDK94" s="888"/>
      <c r="KDL94" s="888"/>
      <c r="KDM94" s="888"/>
      <c r="KDN94" s="888"/>
      <c r="KDO94" s="888"/>
      <c r="KDP94" s="888"/>
      <c r="KDQ94" s="888"/>
      <c r="KDR94" s="888"/>
      <c r="KDS94" s="888"/>
      <c r="KDT94" s="888"/>
      <c r="KDU94" s="888"/>
      <c r="KDV94" s="888"/>
      <c r="KDW94" s="888"/>
      <c r="KDX94" s="888"/>
      <c r="KDY94" s="888"/>
      <c r="KDZ94" s="888"/>
      <c r="KEA94" s="888"/>
      <c r="KEB94" s="888"/>
      <c r="KEC94" s="888"/>
      <c r="KED94" s="888"/>
      <c r="KEE94" s="888"/>
      <c r="KEF94" s="888"/>
      <c r="KEG94" s="888"/>
      <c r="KEH94" s="888"/>
      <c r="KEI94" s="888"/>
      <c r="KEJ94" s="888"/>
      <c r="KEK94" s="888"/>
      <c r="KEL94" s="888"/>
      <c r="KEM94" s="888"/>
      <c r="KEN94" s="888"/>
      <c r="KEO94" s="888"/>
      <c r="KEP94" s="888"/>
      <c r="KEQ94" s="888"/>
      <c r="KER94" s="888"/>
      <c r="KES94" s="888"/>
      <c r="KET94" s="888"/>
      <c r="KEU94" s="888"/>
      <c r="KEV94" s="888"/>
      <c r="KEW94" s="888"/>
      <c r="KEX94" s="888"/>
      <c r="KEY94" s="888"/>
      <c r="KEZ94" s="888"/>
      <c r="KFA94" s="888"/>
      <c r="KFB94" s="888"/>
      <c r="KFC94" s="888"/>
      <c r="KFD94" s="888"/>
      <c r="KFE94" s="888"/>
      <c r="KFF94" s="888"/>
      <c r="KFG94" s="888"/>
      <c r="KFH94" s="888"/>
      <c r="KFI94" s="888"/>
      <c r="KFJ94" s="888"/>
      <c r="KFK94" s="888"/>
      <c r="KFL94" s="888"/>
      <c r="KFM94" s="888"/>
      <c r="KFN94" s="888"/>
      <c r="KFO94" s="888"/>
      <c r="KFP94" s="888"/>
      <c r="KFQ94" s="888"/>
      <c r="KFR94" s="888"/>
      <c r="KFS94" s="888"/>
      <c r="KFT94" s="888"/>
      <c r="KFU94" s="888"/>
      <c r="KFV94" s="888"/>
      <c r="KFW94" s="888"/>
      <c r="KFX94" s="888"/>
      <c r="KFY94" s="888"/>
      <c r="KFZ94" s="888"/>
      <c r="KGA94" s="888"/>
      <c r="KGB94" s="888"/>
      <c r="KGC94" s="888"/>
      <c r="KGD94" s="888"/>
      <c r="KGE94" s="888"/>
      <c r="KGF94" s="888"/>
      <c r="KGG94" s="888"/>
      <c r="KGH94" s="888"/>
      <c r="KGI94" s="888"/>
      <c r="KGJ94" s="888"/>
      <c r="KGK94" s="888"/>
      <c r="KGL94" s="888"/>
      <c r="KGM94" s="888"/>
      <c r="KGN94" s="888"/>
      <c r="KGO94" s="888"/>
      <c r="KGP94" s="888"/>
      <c r="KGQ94" s="888"/>
      <c r="KGR94" s="888"/>
      <c r="KGS94" s="888"/>
      <c r="KGT94" s="888"/>
      <c r="KGU94" s="888"/>
      <c r="KGV94" s="888"/>
      <c r="KGW94" s="888"/>
      <c r="KGX94" s="888"/>
      <c r="KGY94" s="888"/>
      <c r="KGZ94" s="888"/>
      <c r="KHA94" s="888"/>
      <c r="KHB94" s="888"/>
      <c r="KHC94" s="888"/>
      <c r="KHD94" s="888"/>
      <c r="KHE94" s="888"/>
      <c r="KHF94" s="888"/>
      <c r="KHG94" s="888"/>
      <c r="KHH94" s="888"/>
      <c r="KHI94" s="888"/>
      <c r="KHJ94" s="888"/>
      <c r="KHK94" s="888"/>
      <c r="KHL94" s="888"/>
      <c r="KHM94" s="888"/>
      <c r="KHN94" s="888"/>
      <c r="KHO94" s="888"/>
      <c r="KHP94" s="888"/>
      <c r="KHQ94" s="888"/>
      <c r="KHR94" s="888"/>
      <c r="KHS94" s="888"/>
      <c r="KHT94" s="888"/>
      <c r="KHU94" s="888"/>
      <c r="KHV94" s="888"/>
      <c r="KHW94" s="888"/>
      <c r="KHX94" s="888"/>
      <c r="KHY94" s="888"/>
      <c r="KHZ94" s="888"/>
      <c r="KIA94" s="888"/>
      <c r="KIB94" s="888"/>
      <c r="KIC94" s="888"/>
      <c r="KID94" s="888"/>
      <c r="KIE94" s="888"/>
      <c r="KIF94" s="888"/>
      <c r="KIG94" s="888"/>
      <c r="KIH94" s="888"/>
      <c r="KII94" s="888"/>
      <c r="KIJ94" s="888"/>
      <c r="KIK94" s="888"/>
      <c r="KIL94" s="888"/>
      <c r="KIM94" s="888"/>
      <c r="KIN94" s="888"/>
      <c r="KIO94" s="888"/>
      <c r="KIP94" s="888"/>
      <c r="KIQ94" s="888"/>
      <c r="KIR94" s="888"/>
      <c r="KIS94" s="888"/>
      <c r="KIT94" s="888"/>
      <c r="KIU94" s="888"/>
      <c r="KIV94" s="888"/>
      <c r="KIW94" s="888"/>
      <c r="KIX94" s="888"/>
      <c r="KIY94" s="888"/>
      <c r="KIZ94" s="888"/>
      <c r="KJA94" s="888"/>
      <c r="KJB94" s="888"/>
      <c r="KJC94" s="888"/>
      <c r="KJD94" s="888"/>
      <c r="KJE94" s="888"/>
      <c r="KJF94" s="888"/>
      <c r="KJG94" s="888"/>
      <c r="KJH94" s="888"/>
      <c r="KJI94" s="888"/>
      <c r="KJJ94" s="888"/>
      <c r="KJK94" s="888"/>
      <c r="KJL94" s="888"/>
      <c r="KJM94" s="888"/>
      <c r="KJN94" s="888"/>
      <c r="KJO94" s="888"/>
      <c r="KJP94" s="888"/>
      <c r="KJQ94" s="888"/>
      <c r="KJR94" s="888"/>
      <c r="KJS94" s="888"/>
      <c r="KJT94" s="888"/>
      <c r="KJU94" s="888"/>
      <c r="KJV94" s="888"/>
      <c r="KJW94" s="888"/>
      <c r="KJX94" s="888"/>
      <c r="KJY94" s="888"/>
      <c r="KJZ94" s="888"/>
      <c r="KKA94" s="888"/>
      <c r="KKB94" s="888"/>
      <c r="KKC94" s="888"/>
      <c r="KKD94" s="888"/>
      <c r="KKE94" s="888"/>
      <c r="KKF94" s="888"/>
      <c r="KKG94" s="888"/>
      <c r="KKH94" s="888"/>
      <c r="KKI94" s="888"/>
      <c r="KKJ94" s="888"/>
      <c r="KKK94" s="888"/>
      <c r="KKL94" s="888"/>
      <c r="KKM94" s="888"/>
      <c r="KKN94" s="888"/>
      <c r="KKO94" s="888"/>
      <c r="KKP94" s="888"/>
      <c r="KKQ94" s="888"/>
      <c r="KKR94" s="888"/>
      <c r="KKS94" s="888"/>
      <c r="KKT94" s="888"/>
      <c r="KKU94" s="888"/>
      <c r="KKV94" s="888"/>
      <c r="KKW94" s="888"/>
      <c r="KKX94" s="888"/>
      <c r="KKY94" s="888"/>
      <c r="KKZ94" s="888"/>
      <c r="KLA94" s="888"/>
      <c r="KLB94" s="888"/>
      <c r="KLC94" s="888"/>
      <c r="KLD94" s="888"/>
      <c r="KLE94" s="888"/>
      <c r="KLF94" s="888"/>
      <c r="KLG94" s="888"/>
      <c r="KLH94" s="888"/>
      <c r="KLI94" s="888"/>
      <c r="KLJ94" s="888"/>
      <c r="KLK94" s="888"/>
      <c r="KLL94" s="888"/>
      <c r="KLM94" s="888"/>
      <c r="KLN94" s="888"/>
      <c r="KLO94" s="888"/>
      <c r="KLP94" s="888"/>
      <c r="KLQ94" s="888"/>
      <c r="KLR94" s="888"/>
      <c r="KLS94" s="888"/>
      <c r="KLT94" s="888"/>
      <c r="KLU94" s="888"/>
      <c r="KLV94" s="888"/>
      <c r="KLW94" s="888"/>
      <c r="KLX94" s="888"/>
      <c r="KLY94" s="888"/>
      <c r="KLZ94" s="888"/>
      <c r="KMA94" s="888"/>
      <c r="KMB94" s="888"/>
      <c r="KMC94" s="888"/>
      <c r="KMD94" s="888"/>
      <c r="KME94" s="888"/>
      <c r="KMF94" s="888"/>
      <c r="KMG94" s="888"/>
      <c r="KMH94" s="888"/>
      <c r="KMI94" s="888"/>
      <c r="KMJ94" s="888"/>
      <c r="KMK94" s="888"/>
      <c r="KML94" s="888"/>
      <c r="KMM94" s="888"/>
      <c r="KMN94" s="888"/>
      <c r="KMO94" s="888"/>
      <c r="KMP94" s="888"/>
      <c r="KMQ94" s="888"/>
      <c r="KMR94" s="888"/>
      <c r="KMS94" s="888"/>
      <c r="KMT94" s="888"/>
      <c r="KMU94" s="888"/>
      <c r="KMV94" s="888"/>
      <c r="KMW94" s="888"/>
      <c r="KMX94" s="888"/>
      <c r="KMY94" s="888"/>
      <c r="KMZ94" s="888"/>
      <c r="KNA94" s="888"/>
      <c r="KNB94" s="888"/>
      <c r="KNC94" s="888"/>
      <c r="KND94" s="888"/>
      <c r="KNE94" s="888"/>
      <c r="KNF94" s="888"/>
      <c r="KNG94" s="888"/>
      <c r="KNH94" s="888"/>
      <c r="KNI94" s="888"/>
      <c r="KNJ94" s="888"/>
      <c r="KNK94" s="888"/>
      <c r="KNL94" s="888"/>
      <c r="KNM94" s="888"/>
      <c r="KNN94" s="888"/>
      <c r="KNO94" s="888"/>
      <c r="KNP94" s="888"/>
      <c r="KNQ94" s="888"/>
      <c r="KNR94" s="888"/>
      <c r="KNS94" s="888"/>
      <c r="KNT94" s="888"/>
      <c r="KNU94" s="888"/>
      <c r="KNV94" s="888"/>
      <c r="KNW94" s="888"/>
      <c r="KNX94" s="888"/>
      <c r="KNY94" s="888"/>
      <c r="KNZ94" s="888"/>
      <c r="KOA94" s="888"/>
      <c r="KOB94" s="888"/>
      <c r="KOC94" s="888"/>
      <c r="KOD94" s="888"/>
      <c r="KOE94" s="888"/>
      <c r="KOF94" s="888"/>
      <c r="KOG94" s="888"/>
      <c r="KOH94" s="888"/>
      <c r="KOI94" s="888"/>
      <c r="KOJ94" s="888"/>
      <c r="KOK94" s="888"/>
      <c r="KOL94" s="888"/>
      <c r="KOM94" s="888"/>
      <c r="KON94" s="888"/>
      <c r="KOO94" s="888"/>
      <c r="KOP94" s="888"/>
      <c r="KOQ94" s="888"/>
      <c r="KOR94" s="888"/>
      <c r="KOS94" s="888"/>
      <c r="KOT94" s="888"/>
      <c r="KOU94" s="888"/>
      <c r="KOV94" s="888"/>
      <c r="KOW94" s="888"/>
      <c r="KOX94" s="888"/>
      <c r="KOY94" s="888"/>
      <c r="KOZ94" s="888"/>
      <c r="KPA94" s="888"/>
      <c r="KPB94" s="888"/>
      <c r="KPC94" s="888"/>
      <c r="KPD94" s="888"/>
      <c r="KPE94" s="888"/>
      <c r="KPF94" s="888"/>
      <c r="KPG94" s="888"/>
      <c r="KPH94" s="888"/>
      <c r="KPI94" s="888"/>
      <c r="KPJ94" s="888"/>
      <c r="KPK94" s="888"/>
      <c r="KPL94" s="888"/>
      <c r="KPM94" s="888"/>
      <c r="KPN94" s="888"/>
      <c r="KPO94" s="888"/>
      <c r="KPP94" s="888"/>
      <c r="KPQ94" s="888"/>
      <c r="KPR94" s="888"/>
      <c r="KPS94" s="888"/>
      <c r="KPT94" s="888"/>
      <c r="KPU94" s="888"/>
      <c r="KPV94" s="888"/>
      <c r="KPW94" s="888"/>
      <c r="KPX94" s="888"/>
      <c r="KPY94" s="888"/>
      <c r="KPZ94" s="888"/>
      <c r="KQA94" s="888"/>
      <c r="KQB94" s="888"/>
      <c r="KQC94" s="888"/>
      <c r="KQD94" s="888"/>
      <c r="KQE94" s="888"/>
      <c r="KQF94" s="888"/>
      <c r="KQG94" s="888"/>
      <c r="KQH94" s="888"/>
      <c r="KQI94" s="888"/>
      <c r="KQJ94" s="888"/>
      <c r="KQK94" s="888"/>
      <c r="KQL94" s="888"/>
      <c r="KQM94" s="888"/>
      <c r="KQN94" s="888"/>
      <c r="KQO94" s="888"/>
      <c r="KQP94" s="888"/>
      <c r="KQQ94" s="888"/>
      <c r="KQR94" s="888"/>
      <c r="KQS94" s="888"/>
      <c r="KQT94" s="888"/>
      <c r="KQU94" s="888"/>
      <c r="KQV94" s="888"/>
      <c r="KQW94" s="888"/>
      <c r="KQX94" s="888"/>
      <c r="KQY94" s="888"/>
      <c r="KQZ94" s="888"/>
      <c r="KRA94" s="888"/>
      <c r="KRB94" s="888"/>
      <c r="KRC94" s="888"/>
      <c r="KRD94" s="888"/>
      <c r="KRE94" s="888"/>
      <c r="KRF94" s="888"/>
      <c r="KRG94" s="888"/>
      <c r="KRH94" s="888"/>
      <c r="KRI94" s="888"/>
      <c r="KRJ94" s="888"/>
      <c r="KRK94" s="888"/>
      <c r="KRL94" s="888"/>
      <c r="KRM94" s="888"/>
      <c r="KRN94" s="888"/>
      <c r="KRO94" s="888"/>
      <c r="KRP94" s="888"/>
      <c r="KRQ94" s="888"/>
      <c r="KRR94" s="888"/>
      <c r="KRS94" s="888"/>
      <c r="KRT94" s="888"/>
      <c r="KRU94" s="888"/>
      <c r="KRV94" s="888"/>
      <c r="KRW94" s="888"/>
      <c r="KRX94" s="888"/>
      <c r="KRY94" s="888"/>
      <c r="KRZ94" s="888"/>
      <c r="KSA94" s="888"/>
      <c r="KSB94" s="888"/>
      <c r="KSC94" s="888"/>
      <c r="KSD94" s="888"/>
      <c r="KSE94" s="888"/>
      <c r="KSF94" s="888"/>
      <c r="KSG94" s="888"/>
      <c r="KSH94" s="888"/>
      <c r="KSI94" s="888"/>
      <c r="KSJ94" s="888"/>
      <c r="KSK94" s="888"/>
      <c r="KSL94" s="888"/>
      <c r="KSM94" s="888"/>
      <c r="KSN94" s="888"/>
      <c r="KSO94" s="888"/>
      <c r="KSP94" s="888"/>
      <c r="KSQ94" s="888"/>
      <c r="KSR94" s="888"/>
      <c r="KSS94" s="888"/>
      <c r="KST94" s="888"/>
      <c r="KSU94" s="888"/>
      <c r="KSV94" s="888"/>
      <c r="KSW94" s="888"/>
      <c r="KSX94" s="888"/>
      <c r="KSY94" s="888"/>
      <c r="KSZ94" s="888"/>
      <c r="KTA94" s="888"/>
      <c r="KTB94" s="888"/>
      <c r="KTC94" s="888"/>
      <c r="KTD94" s="888"/>
      <c r="KTE94" s="888"/>
      <c r="KTF94" s="888"/>
      <c r="KTG94" s="888"/>
      <c r="KTH94" s="888"/>
      <c r="KTI94" s="888"/>
      <c r="KTJ94" s="888"/>
      <c r="KTK94" s="888"/>
      <c r="KTL94" s="888"/>
      <c r="KTM94" s="888"/>
      <c r="KTN94" s="888"/>
      <c r="KTO94" s="888"/>
      <c r="KTP94" s="888"/>
      <c r="KTQ94" s="888"/>
      <c r="KTR94" s="888"/>
      <c r="KTS94" s="888"/>
      <c r="KTT94" s="888"/>
      <c r="KTU94" s="888"/>
      <c r="KTV94" s="888"/>
      <c r="KTW94" s="888"/>
      <c r="KTX94" s="888"/>
      <c r="KTY94" s="888"/>
      <c r="KTZ94" s="888"/>
      <c r="KUA94" s="888"/>
      <c r="KUB94" s="888"/>
      <c r="KUC94" s="888"/>
      <c r="KUD94" s="888"/>
      <c r="KUE94" s="888"/>
      <c r="KUF94" s="888"/>
      <c r="KUG94" s="888"/>
      <c r="KUH94" s="888"/>
      <c r="KUI94" s="888"/>
      <c r="KUJ94" s="888"/>
      <c r="KUK94" s="888"/>
      <c r="KUL94" s="888"/>
      <c r="KUM94" s="888"/>
      <c r="KUN94" s="888"/>
      <c r="KUO94" s="888"/>
      <c r="KUP94" s="888"/>
      <c r="KUQ94" s="888"/>
      <c r="KUR94" s="888"/>
      <c r="KUS94" s="888"/>
      <c r="KUT94" s="888"/>
      <c r="KUU94" s="888"/>
      <c r="KUV94" s="888"/>
      <c r="KUW94" s="888"/>
      <c r="KUX94" s="888"/>
      <c r="KUY94" s="888"/>
      <c r="KUZ94" s="888"/>
      <c r="KVA94" s="888"/>
      <c r="KVB94" s="888"/>
      <c r="KVC94" s="888"/>
      <c r="KVD94" s="888"/>
      <c r="KVE94" s="888"/>
      <c r="KVF94" s="888"/>
      <c r="KVG94" s="888"/>
      <c r="KVH94" s="888"/>
      <c r="KVI94" s="888"/>
      <c r="KVJ94" s="888"/>
      <c r="KVK94" s="888"/>
      <c r="KVL94" s="888"/>
      <c r="KVM94" s="888"/>
      <c r="KVN94" s="888"/>
      <c r="KVO94" s="888"/>
      <c r="KVP94" s="888"/>
      <c r="KVQ94" s="888"/>
      <c r="KVR94" s="888"/>
      <c r="KVS94" s="888"/>
      <c r="KVT94" s="888"/>
      <c r="KVU94" s="888"/>
      <c r="KVV94" s="888"/>
      <c r="KVW94" s="888"/>
      <c r="KVX94" s="888"/>
      <c r="KVY94" s="888"/>
      <c r="KVZ94" s="888"/>
      <c r="KWA94" s="888"/>
      <c r="KWB94" s="888"/>
      <c r="KWC94" s="888"/>
      <c r="KWD94" s="888"/>
      <c r="KWE94" s="888"/>
      <c r="KWF94" s="888"/>
      <c r="KWG94" s="888"/>
      <c r="KWH94" s="888"/>
      <c r="KWI94" s="888"/>
      <c r="KWJ94" s="888"/>
      <c r="KWK94" s="888"/>
      <c r="KWL94" s="888"/>
      <c r="KWM94" s="888"/>
      <c r="KWN94" s="888"/>
      <c r="KWO94" s="888"/>
      <c r="KWP94" s="888"/>
      <c r="KWQ94" s="888"/>
      <c r="KWR94" s="888"/>
      <c r="KWS94" s="888"/>
      <c r="KWT94" s="888"/>
      <c r="KWU94" s="888"/>
      <c r="KWV94" s="888"/>
      <c r="KWW94" s="888"/>
      <c r="KWX94" s="888"/>
      <c r="KWY94" s="888"/>
      <c r="KWZ94" s="888"/>
      <c r="KXA94" s="888"/>
      <c r="KXB94" s="888"/>
      <c r="KXC94" s="888"/>
      <c r="KXD94" s="888"/>
      <c r="KXE94" s="888"/>
      <c r="KXF94" s="888"/>
      <c r="KXG94" s="888"/>
      <c r="KXH94" s="888"/>
      <c r="KXI94" s="888"/>
      <c r="KXJ94" s="888"/>
      <c r="KXK94" s="888"/>
      <c r="KXL94" s="888"/>
      <c r="KXM94" s="888"/>
      <c r="KXN94" s="888"/>
      <c r="KXO94" s="888"/>
      <c r="KXP94" s="888"/>
      <c r="KXQ94" s="888"/>
      <c r="KXR94" s="888"/>
      <c r="KXS94" s="888"/>
      <c r="KXT94" s="888"/>
      <c r="KXU94" s="888"/>
      <c r="KXV94" s="888"/>
      <c r="KXW94" s="888"/>
      <c r="KXX94" s="888"/>
      <c r="KXY94" s="888"/>
      <c r="KXZ94" s="888"/>
      <c r="KYA94" s="888"/>
      <c r="KYB94" s="888"/>
      <c r="KYC94" s="888"/>
      <c r="KYD94" s="888"/>
      <c r="KYE94" s="888"/>
      <c r="KYF94" s="888"/>
      <c r="KYG94" s="888"/>
      <c r="KYH94" s="888"/>
      <c r="KYI94" s="888"/>
      <c r="KYJ94" s="888"/>
      <c r="KYK94" s="888"/>
      <c r="KYL94" s="888"/>
      <c r="KYM94" s="888"/>
      <c r="KYN94" s="888"/>
      <c r="KYO94" s="888"/>
      <c r="KYP94" s="888"/>
      <c r="KYQ94" s="888"/>
      <c r="KYR94" s="888"/>
      <c r="KYS94" s="888"/>
      <c r="KYT94" s="888"/>
      <c r="KYU94" s="888"/>
      <c r="KYV94" s="888"/>
      <c r="KYW94" s="888"/>
      <c r="KYX94" s="888"/>
      <c r="KYY94" s="888"/>
      <c r="KYZ94" s="888"/>
      <c r="KZA94" s="888"/>
      <c r="KZB94" s="888"/>
      <c r="KZC94" s="888"/>
      <c r="KZD94" s="888"/>
      <c r="KZE94" s="888"/>
      <c r="KZF94" s="888"/>
      <c r="KZG94" s="888"/>
      <c r="KZH94" s="888"/>
      <c r="KZI94" s="888"/>
      <c r="KZJ94" s="888"/>
      <c r="KZK94" s="888"/>
      <c r="KZL94" s="888"/>
      <c r="KZM94" s="888"/>
      <c r="KZN94" s="888"/>
      <c r="KZO94" s="888"/>
      <c r="KZP94" s="888"/>
      <c r="KZQ94" s="888"/>
      <c r="KZR94" s="888"/>
      <c r="KZS94" s="888"/>
      <c r="KZT94" s="888"/>
      <c r="KZU94" s="888"/>
      <c r="KZV94" s="888"/>
      <c r="KZW94" s="888"/>
      <c r="KZX94" s="888"/>
      <c r="KZY94" s="888"/>
      <c r="KZZ94" s="888"/>
      <c r="LAA94" s="888"/>
      <c r="LAB94" s="888"/>
      <c r="LAC94" s="888"/>
      <c r="LAD94" s="888"/>
      <c r="LAE94" s="888"/>
      <c r="LAF94" s="888"/>
      <c r="LAG94" s="888"/>
      <c r="LAH94" s="888"/>
      <c r="LAI94" s="888"/>
      <c r="LAJ94" s="888"/>
      <c r="LAK94" s="888"/>
      <c r="LAL94" s="888"/>
      <c r="LAM94" s="888"/>
      <c r="LAN94" s="888"/>
      <c r="LAO94" s="888"/>
      <c r="LAP94" s="888"/>
      <c r="LAQ94" s="888"/>
      <c r="LAR94" s="888"/>
      <c r="LAS94" s="888"/>
      <c r="LAT94" s="888"/>
      <c r="LAU94" s="888"/>
      <c r="LAV94" s="888"/>
      <c r="LAW94" s="888"/>
      <c r="LAX94" s="888"/>
      <c r="LAY94" s="888"/>
      <c r="LAZ94" s="888"/>
      <c r="LBA94" s="888"/>
      <c r="LBB94" s="888"/>
      <c r="LBC94" s="888"/>
      <c r="LBD94" s="888"/>
      <c r="LBE94" s="888"/>
      <c r="LBF94" s="888"/>
      <c r="LBG94" s="888"/>
      <c r="LBH94" s="888"/>
      <c r="LBI94" s="888"/>
      <c r="LBJ94" s="888"/>
      <c r="LBK94" s="888"/>
      <c r="LBL94" s="888"/>
      <c r="LBM94" s="888"/>
      <c r="LBN94" s="888"/>
      <c r="LBO94" s="888"/>
      <c r="LBP94" s="888"/>
      <c r="LBQ94" s="888"/>
      <c r="LBR94" s="888"/>
      <c r="LBS94" s="888"/>
      <c r="LBT94" s="888"/>
      <c r="LBU94" s="888"/>
      <c r="LBV94" s="888"/>
      <c r="LBW94" s="888"/>
      <c r="LBX94" s="888"/>
      <c r="LBY94" s="888"/>
      <c r="LBZ94" s="888"/>
      <c r="LCA94" s="888"/>
      <c r="LCB94" s="888"/>
      <c r="LCC94" s="888"/>
      <c r="LCD94" s="888"/>
      <c r="LCE94" s="888"/>
      <c r="LCF94" s="888"/>
      <c r="LCG94" s="888"/>
      <c r="LCH94" s="888"/>
      <c r="LCI94" s="888"/>
      <c r="LCJ94" s="888"/>
      <c r="LCK94" s="888"/>
      <c r="LCL94" s="888"/>
      <c r="LCM94" s="888"/>
      <c r="LCN94" s="888"/>
      <c r="LCO94" s="888"/>
      <c r="LCP94" s="888"/>
      <c r="LCQ94" s="888"/>
      <c r="LCR94" s="888"/>
      <c r="LCS94" s="888"/>
      <c r="LCT94" s="888"/>
      <c r="LCU94" s="888"/>
      <c r="LCV94" s="888"/>
      <c r="LCW94" s="888"/>
      <c r="LCX94" s="888"/>
      <c r="LCY94" s="888"/>
      <c r="LCZ94" s="888"/>
      <c r="LDA94" s="888"/>
      <c r="LDB94" s="888"/>
      <c r="LDC94" s="888"/>
      <c r="LDD94" s="888"/>
      <c r="LDE94" s="888"/>
      <c r="LDF94" s="888"/>
      <c r="LDG94" s="888"/>
      <c r="LDH94" s="888"/>
      <c r="LDI94" s="888"/>
      <c r="LDJ94" s="888"/>
      <c r="LDK94" s="888"/>
      <c r="LDL94" s="888"/>
      <c r="LDM94" s="888"/>
      <c r="LDN94" s="888"/>
      <c r="LDO94" s="888"/>
      <c r="LDP94" s="888"/>
      <c r="LDQ94" s="888"/>
      <c r="LDR94" s="888"/>
      <c r="LDS94" s="888"/>
      <c r="LDT94" s="888"/>
      <c r="LDU94" s="888"/>
      <c r="LDV94" s="888"/>
      <c r="LDW94" s="888"/>
      <c r="LDX94" s="888"/>
      <c r="LDY94" s="888"/>
      <c r="LDZ94" s="888"/>
      <c r="LEA94" s="888"/>
      <c r="LEB94" s="888"/>
      <c r="LEC94" s="888"/>
      <c r="LED94" s="888"/>
      <c r="LEE94" s="888"/>
      <c r="LEF94" s="888"/>
      <c r="LEG94" s="888"/>
      <c r="LEH94" s="888"/>
      <c r="LEI94" s="888"/>
      <c r="LEJ94" s="888"/>
      <c r="LEK94" s="888"/>
      <c r="LEL94" s="888"/>
      <c r="LEM94" s="888"/>
      <c r="LEN94" s="888"/>
      <c r="LEO94" s="888"/>
      <c r="LEP94" s="888"/>
      <c r="LEQ94" s="888"/>
      <c r="LER94" s="888"/>
      <c r="LES94" s="888"/>
      <c r="LET94" s="888"/>
      <c r="LEU94" s="888"/>
      <c r="LEV94" s="888"/>
      <c r="LEW94" s="888"/>
      <c r="LEX94" s="888"/>
      <c r="LEY94" s="888"/>
      <c r="LEZ94" s="888"/>
      <c r="LFA94" s="888"/>
      <c r="LFB94" s="888"/>
      <c r="LFC94" s="888"/>
      <c r="LFD94" s="888"/>
      <c r="LFE94" s="888"/>
      <c r="LFF94" s="888"/>
      <c r="LFG94" s="888"/>
      <c r="LFH94" s="888"/>
      <c r="LFI94" s="888"/>
      <c r="LFJ94" s="888"/>
      <c r="LFK94" s="888"/>
      <c r="LFL94" s="888"/>
      <c r="LFM94" s="888"/>
      <c r="LFN94" s="888"/>
      <c r="LFO94" s="888"/>
      <c r="LFP94" s="888"/>
      <c r="LFQ94" s="888"/>
      <c r="LFR94" s="888"/>
      <c r="LFS94" s="888"/>
      <c r="LFT94" s="888"/>
      <c r="LFU94" s="888"/>
      <c r="LFV94" s="888"/>
      <c r="LFW94" s="888"/>
      <c r="LFX94" s="888"/>
      <c r="LFY94" s="888"/>
      <c r="LFZ94" s="888"/>
      <c r="LGA94" s="888"/>
      <c r="LGB94" s="888"/>
      <c r="LGC94" s="888"/>
      <c r="LGD94" s="888"/>
      <c r="LGE94" s="888"/>
      <c r="LGF94" s="888"/>
      <c r="LGG94" s="888"/>
      <c r="LGH94" s="888"/>
      <c r="LGI94" s="888"/>
      <c r="LGJ94" s="888"/>
      <c r="LGK94" s="888"/>
      <c r="LGL94" s="888"/>
      <c r="LGM94" s="888"/>
      <c r="LGN94" s="888"/>
      <c r="LGO94" s="888"/>
      <c r="LGP94" s="888"/>
      <c r="LGQ94" s="888"/>
      <c r="LGR94" s="888"/>
      <c r="LGS94" s="888"/>
      <c r="LGT94" s="888"/>
      <c r="LGU94" s="888"/>
      <c r="LGV94" s="888"/>
      <c r="LGW94" s="888"/>
      <c r="LGX94" s="888"/>
      <c r="LGY94" s="888"/>
      <c r="LGZ94" s="888"/>
      <c r="LHA94" s="888"/>
      <c r="LHB94" s="888"/>
      <c r="LHC94" s="888"/>
      <c r="LHD94" s="888"/>
      <c r="LHE94" s="888"/>
      <c r="LHF94" s="888"/>
      <c r="LHG94" s="888"/>
      <c r="LHH94" s="888"/>
      <c r="LHI94" s="888"/>
      <c r="LHJ94" s="888"/>
      <c r="LHK94" s="888"/>
      <c r="LHL94" s="888"/>
      <c r="LHM94" s="888"/>
      <c r="LHN94" s="888"/>
      <c r="LHO94" s="888"/>
      <c r="LHP94" s="888"/>
      <c r="LHQ94" s="888"/>
      <c r="LHR94" s="888"/>
      <c r="LHS94" s="888"/>
      <c r="LHT94" s="888"/>
      <c r="LHU94" s="888"/>
      <c r="LHV94" s="888"/>
      <c r="LHW94" s="888"/>
      <c r="LHX94" s="888"/>
      <c r="LHY94" s="888"/>
      <c r="LHZ94" s="888"/>
      <c r="LIA94" s="888"/>
      <c r="LIB94" s="888"/>
      <c r="LIC94" s="888"/>
      <c r="LID94" s="888"/>
      <c r="LIE94" s="888"/>
      <c r="LIF94" s="888"/>
      <c r="LIG94" s="888"/>
      <c r="LIH94" s="888"/>
      <c r="LII94" s="888"/>
      <c r="LIJ94" s="888"/>
      <c r="LIK94" s="888"/>
      <c r="LIL94" s="888"/>
      <c r="LIM94" s="888"/>
      <c r="LIN94" s="888"/>
      <c r="LIO94" s="888"/>
      <c r="LIP94" s="888"/>
      <c r="LIQ94" s="888"/>
      <c r="LIR94" s="888"/>
      <c r="LIS94" s="888"/>
      <c r="LIT94" s="888"/>
      <c r="LIU94" s="888"/>
      <c r="LIV94" s="888"/>
      <c r="LIW94" s="888"/>
      <c r="LIX94" s="888"/>
      <c r="LIY94" s="888"/>
      <c r="LIZ94" s="888"/>
      <c r="LJA94" s="888"/>
      <c r="LJB94" s="888"/>
      <c r="LJC94" s="888"/>
      <c r="LJD94" s="888"/>
      <c r="LJE94" s="888"/>
      <c r="LJF94" s="888"/>
      <c r="LJG94" s="888"/>
      <c r="LJH94" s="888"/>
      <c r="LJI94" s="888"/>
      <c r="LJJ94" s="888"/>
      <c r="LJK94" s="888"/>
      <c r="LJL94" s="888"/>
      <c r="LJM94" s="888"/>
      <c r="LJN94" s="888"/>
      <c r="LJO94" s="888"/>
      <c r="LJP94" s="888"/>
      <c r="LJQ94" s="888"/>
      <c r="LJR94" s="888"/>
      <c r="LJS94" s="888"/>
      <c r="LJT94" s="888"/>
      <c r="LJU94" s="888"/>
      <c r="LJV94" s="888"/>
      <c r="LJW94" s="888"/>
      <c r="LJX94" s="888"/>
      <c r="LJY94" s="888"/>
      <c r="LJZ94" s="888"/>
      <c r="LKA94" s="888"/>
      <c r="LKB94" s="888"/>
      <c r="LKC94" s="888"/>
      <c r="LKD94" s="888"/>
      <c r="LKE94" s="888"/>
      <c r="LKF94" s="888"/>
      <c r="LKG94" s="888"/>
      <c r="LKH94" s="888"/>
      <c r="LKI94" s="888"/>
      <c r="LKJ94" s="888"/>
      <c r="LKK94" s="888"/>
      <c r="LKL94" s="888"/>
      <c r="LKM94" s="888"/>
      <c r="LKN94" s="888"/>
      <c r="LKO94" s="888"/>
      <c r="LKP94" s="888"/>
      <c r="LKQ94" s="888"/>
      <c r="LKR94" s="888"/>
      <c r="LKS94" s="888"/>
      <c r="LKT94" s="888"/>
      <c r="LKU94" s="888"/>
      <c r="LKV94" s="888"/>
      <c r="LKW94" s="888"/>
      <c r="LKX94" s="888"/>
      <c r="LKY94" s="888"/>
      <c r="LKZ94" s="888"/>
      <c r="LLA94" s="888"/>
      <c r="LLB94" s="888"/>
      <c r="LLC94" s="888"/>
      <c r="LLD94" s="888"/>
      <c r="LLE94" s="888"/>
      <c r="LLF94" s="888"/>
      <c r="LLG94" s="888"/>
      <c r="LLH94" s="888"/>
      <c r="LLI94" s="888"/>
      <c r="LLJ94" s="888"/>
      <c r="LLK94" s="888"/>
      <c r="LLL94" s="888"/>
      <c r="LLM94" s="888"/>
      <c r="LLN94" s="888"/>
      <c r="LLO94" s="888"/>
      <c r="LLP94" s="888"/>
      <c r="LLQ94" s="888"/>
      <c r="LLR94" s="888"/>
      <c r="LLS94" s="888"/>
      <c r="LLT94" s="888"/>
      <c r="LLU94" s="888"/>
      <c r="LLV94" s="888"/>
      <c r="LLW94" s="888"/>
      <c r="LLX94" s="888"/>
      <c r="LLY94" s="888"/>
      <c r="LLZ94" s="888"/>
      <c r="LMA94" s="888"/>
      <c r="LMB94" s="888"/>
      <c r="LMC94" s="888"/>
      <c r="LMD94" s="888"/>
      <c r="LME94" s="888"/>
      <c r="LMF94" s="888"/>
      <c r="LMG94" s="888"/>
      <c r="LMH94" s="888"/>
      <c r="LMI94" s="888"/>
      <c r="LMJ94" s="888"/>
      <c r="LMK94" s="888"/>
      <c r="LML94" s="888"/>
      <c r="LMM94" s="888"/>
      <c r="LMN94" s="888"/>
      <c r="LMO94" s="888"/>
      <c r="LMP94" s="888"/>
      <c r="LMQ94" s="888"/>
      <c r="LMR94" s="888"/>
      <c r="LMS94" s="888"/>
      <c r="LMT94" s="888"/>
      <c r="LMU94" s="888"/>
      <c r="LMV94" s="888"/>
      <c r="LMW94" s="888"/>
      <c r="LMX94" s="888"/>
      <c r="LMY94" s="888"/>
      <c r="LMZ94" s="888"/>
      <c r="LNA94" s="888"/>
      <c r="LNB94" s="888"/>
      <c r="LNC94" s="888"/>
      <c r="LND94" s="888"/>
      <c r="LNE94" s="888"/>
      <c r="LNF94" s="888"/>
      <c r="LNG94" s="888"/>
      <c r="LNH94" s="888"/>
      <c r="LNI94" s="888"/>
      <c r="LNJ94" s="888"/>
      <c r="LNK94" s="888"/>
      <c r="LNL94" s="888"/>
      <c r="LNM94" s="888"/>
      <c r="LNN94" s="888"/>
      <c r="LNO94" s="888"/>
      <c r="LNP94" s="888"/>
      <c r="LNQ94" s="888"/>
      <c r="LNR94" s="888"/>
      <c r="LNS94" s="888"/>
      <c r="LNT94" s="888"/>
      <c r="LNU94" s="888"/>
      <c r="LNV94" s="888"/>
      <c r="LNW94" s="888"/>
      <c r="LNX94" s="888"/>
      <c r="LNY94" s="888"/>
      <c r="LNZ94" s="888"/>
      <c r="LOA94" s="888"/>
      <c r="LOB94" s="888"/>
      <c r="LOC94" s="888"/>
      <c r="LOD94" s="888"/>
      <c r="LOE94" s="888"/>
      <c r="LOF94" s="888"/>
      <c r="LOG94" s="888"/>
      <c r="LOH94" s="888"/>
      <c r="LOI94" s="888"/>
      <c r="LOJ94" s="888"/>
      <c r="LOK94" s="888"/>
      <c r="LOL94" s="888"/>
      <c r="LOM94" s="888"/>
      <c r="LON94" s="888"/>
      <c r="LOO94" s="888"/>
      <c r="LOP94" s="888"/>
      <c r="LOQ94" s="888"/>
      <c r="LOR94" s="888"/>
      <c r="LOS94" s="888"/>
      <c r="LOT94" s="888"/>
      <c r="LOU94" s="888"/>
      <c r="LOV94" s="888"/>
      <c r="LOW94" s="888"/>
      <c r="LOX94" s="888"/>
      <c r="LOY94" s="888"/>
      <c r="LOZ94" s="888"/>
      <c r="LPA94" s="888"/>
      <c r="LPB94" s="888"/>
      <c r="LPC94" s="888"/>
      <c r="LPD94" s="888"/>
      <c r="LPE94" s="888"/>
      <c r="LPF94" s="888"/>
      <c r="LPG94" s="888"/>
      <c r="LPH94" s="888"/>
      <c r="LPI94" s="888"/>
      <c r="LPJ94" s="888"/>
      <c r="LPK94" s="888"/>
      <c r="LPL94" s="888"/>
      <c r="LPM94" s="888"/>
      <c r="LPN94" s="888"/>
      <c r="LPO94" s="888"/>
      <c r="LPP94" s="888"/>
      <c r="LPQ94" s="888"/>
      <c r="LPR94" s="888"/>
      <c r="LPS94" s="888"/>
      <c r="LPT94" s="888"/>
      <c r="LPU94" s="888"/>
      <c r="LPV94" s="888"/>
      <c r="LPW94" s="888"/>
      <c r="LPX94" s="888"/>
      <c r="LPY94" s="888"/>
      <c r="LPZ94" s="888"/>
      <c r="LQA94" s="888"/>
      <c r="LQB94" s="888"/>
      <c r="LQC94" s="888"/>
      <c r="LQD94" s="888"/>
      <c r="LQE94" s="888"/>
      <c r="LQF94" s="888"/>
      <c r="LQG94" s="888"/>
      <c r="LQH94" s="888"/>
      <c r="LQI94" s="888"/>
      <c r="LQJ94" s="888"/>
      <c r="LQK94" s="888"/>
      <c r="LQL94" s="888"/>
      <c r="LQM94" s="888"/>
      <c r="LQN94" s="888"/>
      <c r="LQO94" s="888"/>
      <c r="LQP94" s="888"/>
      <c r="LQQ94" s="888"/>
      <c r="LQR94" s="888"/>
      <c r="LQS94" s="888"/>
      <c r="LQT94" s="888"/>
      <c r="LQU94" s="888"/>
      <c r="LQV94" s="888"/>
      <c r="LQW94" s="888"/>
      <c r="LQX94" s="888"/>
      <c r="LQY94" s="888"/>
      <c r="LQZ94" s="888"/>
      <c r="LRA94" s="888"/>
      <c r="LRB94" s="888"/>
      <c r="LRC94" s="888"/>
      <c r="LRD94" s="888"/>
      <c r="LRE94" s="888"/>
      <c r="LRF94" s="888"/>
      <c r="LRG94" s="888"/>
      <c r="LRH94" s="888"/>
      <c r="LRI94" s="888"/>
      <c r="LRJ94" s="888"/>
      <c r="LRK94" s="888"/>
      <c r="LRL94" s="888"/>
      <c r="LRM94" s="888"/>
      <c r="LRN94" s="888"/>
      <c r="LRO94" s="888"/>
      <c r="LRP94" s="888"/>
      <c r="LRQ94" s="888"/>
      <c r="LRR94" s="888"/>
      <c r="LRS94" s="888"/>
      <c r="LRT94" s="888"/>
      <c r="LRU94" s="888"/>
      <c r="LRV94" s="888"/>
      <c r="LRW94" s="888"/>
      <c r="LRX94" s="888"/>
      <c r="LRY94" s="888"/>
      <c r="LRZ94" s="888"/>
      <c r="LSA94" s="888"/>
      <c r="LSB94" s="888"/>
      <c r="LSC94" s="888"/>
      <c r="LSD94" s="888"/>
      <c r="LSE94" s="888"/>
      <c r="LSF94" s="888"/>
      <c r="LSG94" s="888"/>
      <c r="LSH94" s="888"/>
      <c r="LSI94" s="888"/>
      <c r="LSJ94" s="888"/>
      <c r="LSK94" s="888"/>
      <c r="LSL94" s="888"/>
      <c r="LSM94" s="888"/>
      <c r="LSN94" s="888"/>
      <c r="LSO94" s="888"/>
      <c r="LSP94" s="888"/>
      <c r="LSQ94" s="888"/>
      <c r="LSR94" s="888"/>
      <c r="LSS94" s="888"/>
      <c r="LST94" s="888"/>
      <c r="LSU94" s="888"/>
      <c r="LSV94" s="888"/>
      <c r="LSW94" s="888"/>
      <c r="LSX94" s="888"/>
      <c r="LSY94" s="888"/>
      <c r="LSZ94" s="888"/>
      <c r="LTA94" s="888"/>
      <c r="LTB94" s="888"/>
      <c r="LTC94" s="888"/>
      <c r="LTD94" s="888"/>
      <c r="LTE94" s="888"/>
      <c r="LTF94" s="888"/>
      <c r="LTG94" s="888"/>
      <c r="LTH94" s="888"/>
      <c r="LTI94" s="888"/>
      <c r="LTJ94" s="888"/>
      <c r="LTK94" s="888"/>
      <c r="LTL94" s="888"/>
      <c r="LTM94" s="888"/>
      <c r="LTN94" s="888"/>
      <c r="LTO94" s="888"/>
      <c r="LTP94" s="888"/>
      <c r="LTQ94" s="888"/>
      <c r="LTR94" s="888"/>
      <c r="LTS94" s="888"/>
      <c r="LTT94" s="888"/>
      <c r="LTU94" s="888"/>
      <c r="LTV94" s="888"/>
      <c r="LTW94" s="888"/>
      <c r="LTX94" s="888"/>
      <c r="LTY94" s="888"/>
      <c r="LTZ94" s="888"/>
      <c r="LUA94" s="888"/>
      <c r="LUB94" s="888"/>
      <c r="LUC94" s="888"/>
      <c r="LUD94" s="888"/>
      <c r="LUE94" s="888"/>
      <c r="LUF94" s="888"/>
      <c r="LUG94" s="888"/>
      <c r="LUH94" s="888"/>
      <c r="LUI94" s="888"/>
      <c r="LUJ94" s="888"/>
      <c r="LUK94" s="888"/>
      <c r="LUL94" s="888"/>
      <c r="LUM94" s="888"/>
      <c r="LUN94" s="888"/>
      <c r="LUO94" s="888"/>
      <c r="LUP94" s="888"/>
      <c r="LUQ94" s="888"/>
      <c r="LUR94" s="888"/>
      <c r="LUS94" s="888"/>
      <c r="LUT94" s="888"/>
      <c r="LUU94" s="888"/>
      <c r="LUV94" s="888"/>
      <c r="LUW94" s="888"/>
      <c r="LUX94" s="888"/>
      <c r="LUY94" s="888"/>
      <c r="LUZ94" s="888"/>
      <c r="LVA94" s="888"/>
      <c r="LVB94" s="888"/>
      <c r="LVC94" s="888"/>
      <c r="LVD94" s="888"/>
      <c r="LVE94" s="888"/>
      <c r="LVF94" s="888"/>
      <c r="LVG94" s="888"/>
      <c r="LVH94" s="888"/>
      <c r="LVI94" s="888"/>
      <c r="LVJ94" s="888"/>
      <c r="LVK94" s="888"/>
      <c r="LVL94" s="888"/>
      <c r="LVM94" s="888"/>
      <c r="LVN94" s="888"/>
      <c r="LVO94" s="888"/>
      <c r="LVP94" s="888"/>
      <c r="LVQ94" s="888"/>
      <c r="LVR94" s="888"/>
      <c r="LVS94" s="888"/>
      <c r="LVT94" s="888"/>
      <c r="LVU94" s="888"/>
      <c r="LVV94" s="888"/>
      <c r="LVW94" s="888"/>
      <c r="LVX94" s="888"/>
      <c r="LVY94" s="888"/>
      <c r="LVZ94" s="888"/>
      <c r="LWA94" s="888"/>
      <c r="LWB94" s="888"/>
      <c r="LWC94" s="888"/>
      <c r="LWD94" s="888"/>
      <c r="LWE94" s="888"/>
      <c r="LWF94" s="888"/>
      <c r="LWG94" s="888"/>
      <c r="LWH94" s="888"/>
      <c r="LWI94" s="888"/>
      <c r="LWJ94" s="888"/>
      <c r="LWK94" s="888"/>
      <c r="LWL94" s="888"/>
      <c r="LWM94" s="888"/>
      <c r="LWN94" s="888"/>
      <c r="LWO94" s="888"/>
      <c r="LWP94" s="888"/>
      <c r="LWQ94" s="888"/>
      <c r="LWR94" s="888"/>
      <c r="LWS94" s="888"/>
      <c r="LWT94" s="888"/>
      <c r="LWU94" s="888"/>
      <c r="LWV94" s="888"/>
      <c r="LWW94" s="888"/>
      <c r="LWX94" s="888"/>
      <c r="LWY94" s="888"/>
      <c r="LWZ94" s="888"/>
      <c r="LXA94" s="888"/>
      <c r="LXB94" s="888"/>
      <c r="LXC94" s="888"/>
      <c r="LXD94" s="888"/>
      <c r="LXE94" s="888"/>
      <c r="LXF94" s="888"/>
      <c r="LXG94" s="888"/>
      <c r="LXH94" s="888"/>
      <c r="LXI94" s="888"/>
      <c r="LXJ94" s="888"/>
      <c r="LXK94" s="888"/>
      <c r="LXL94" s="888"/>
      <c r="LXM94" s="888"/>
      <c r="LXN94" s="888"/>
      <c r="LXO94" s="888"/>
      <c r="LXP94" s="888"/>
      <c r="LXQ94" s="888"/>
      <c r="LXR94" s="888"/>
      <c r="LXS94" s="888"/>
      <c r="LXT94" s="888"/>
      <c r="LXU94" s="888"/>
      <c r="LXV94" s="888"/>
      <c r="LXW94" s="888"/>
      <c r="LXX94" s="888"/>
      <c r="LXY94" s="888"/>
      <c r="LXZ94" s="888"/>
      <c r="LYA94" s="888"/>
      <c r="LYB94" s="888"/>
      <c r="LYC94" s="888"/>
      <c r="LYD94" s="888"/>
      <c r="LYE94" s="888"/>
      <c r="LYF94" s="888"/>
      <c r="LYG94" s="888"/>
      <c r="LYH94" s="888"/>
      <c r="LYI94" s="888"/>
      <c r="LYJ94" s="888"/>
      <c r="LYK94" s="888"/>
      <c r="LYL94" s="888"/>
      <c r="LYM94" s="888"/>
      <c r="LYN94" s="888"/>
      <c r="LYO94" s="888"/>
      <c r="LYP94" s="888"/>
      <c r="LYQ94" s="888"/>
      <c r="LYR94" s="888"/>
      <c r="LYS94" s="888"/>
      <c r="LYT94" s="888"/>
      <c r="LYU94" s="888"/>
      <c r="LYV94" s="888"/>
      <c r="LYW94" s="888"/>
      <c r="LYX94" s="888"/>
      <c r="LYY94" s="888"/>
      <c r="LYZ94" s="888"/>
      <c r="LZA94" s="888"/>
      <c r="LZB94" s="888"/>
      <c r="LZC94" s="888"/>
      <c r="LZD94" s="888"/>
      <c r="LZE94" s="888"/>
      <c r="LZF94" s="888"/>
      <c r="LZG94" s="888"/>
      <c r="LZH94" s="888"/>
      <c r="LZI94" s="888"/>
      <c r="LZJ94" s="888"/>
      <c r="LZK94" s="888"/>
      <c r="LZL94" s="888"/>
      <c r="LZM94" s="888"/>
      <c r="LZN94" s="888"/>
      <c r="LZO94" s="888"/>
      <c r="LZP94" s="888"/>
      <c r="LZQ94" s="888"/>
      <c r="LZR94" s="888"/>
      <c r="LZS94" s="888"/>
      <c r="LZT94" s="888"/>
      <c r="LZU94" s="888"/>
      <c r="LZV94" s="888"/>
      <c r="LZW94" s="888"/>
      <c r="LZX94" s="888"/>
      <c r="LZY94" s="888"/>
      <c r="LZZ94" s="888"/>
      <c r="MAA94" s="888"/>
      <c r="MAB94" s="888"/>
      <c r="MAC94" s="888"/>
      <c r="MAD94" s="888"/>
      <c r="MAE94" s="888"/>
      <c r="MAF94" s="888"/>
      <c r="MAG94" s="888"/>
      <c r="MAH94" s="888"/>
      <c r="MAI94" s="888"/>
      <c r="MAJ94" s="888"/>
      <c r="MAK94" s="888"/>
      <c r="MAL94" s="888"/>
      <c r="MAM94" s="888"/>
      <c r="MAN94" s="888"/>
      <c r="MAO94" s="888"/>
      <c r="MAP94" s="888"/>
      <c r="MAQ94" s="888"/>
      <c r="MAR94" s="888"/>
      <c r="MAS94" s="888"/>
      <c r="MAT94" s="888"/>
      <c r="MAU94" s="888"/>
      <c r="MAV94" s="888"/>
      <c r="MAW94" s="888"/>
      <c r="MAX94" s="888"/>
      <c r="MAY94" s="888"/>
      <c r="MAZ94" s="888"/>
      <c r="MBA94" s="888"/>
      <c r="MBB94" s="888"/>
      <c r="MBC94" s="888"/>
      <c r="MBD94" s="888"/>
      <c r="MBE94" s="888"/>
      <c r="MBF94" s="888"/>
      <c r="MBG94" s="888"/>
      <c r="MBH94" s="888"/>
      <c r="MBI94" s="888"/>
      <c r="MBJ94" s="888"/>
      <c r="MBK94" s="888"/>
      <c r="MBL94" s="888"/>
      <c r="MBM94" s="888"/>
      <c r="MBN94" s="888"/>
      <c r="MBO94" s="888"/>
      <c r="MBP94" s="888"/>
      <c r="MBQ94" s="888"/>
      <c r="MBR94" s="888"/>
      <c r="MBS94" s="888"/>
      <c r="MBT94" s="888"/>
      <c r="MBU94" s="888"/>
      <c r="MBV94" s="888"/>
      <c r="MBW94" s="888"/>
      <c r="MBX94" s="888"/>
      <c r="MBY94" s="888"/>
      <c r="MBZ94" s="888"/>
      <c r="MCA94" s="888"/>
      <c r="MCB94" s="888"/>
      <c r="MCC94" s="888"/>
      <c r="MCD94" s="888"/>
      <c r="MCE94" s="888"/>
      <c r="MCF94" s="888"/>
      <c r="MCG94" s="888"/>
      <c r="MCH94" s="888"/>
      <c r="MCI94" s="888"/>
      <c r="MCJ94" s="888"/>
      <c r="MCK94" s="888"/>
      <c r="MCL94" s="888"/>
      <c r="MCM94" s="888"/>
      <c r="MCN94" s="888"/>
      <c r="MCO94" s="888"/>
      <c r="MCP94" s="888"/>
      <c r="MCQ94" s="888"/>
      <c r="MCR94" s="888"/>
      <c r="MCS94" s="888"/>
      <c r="MCT94" s="888"/>
      <c r="MCU94" s="888"/>
      <c r="MCV94" s="888"/>
      <c r="MCW94" s="888"/>
      <c r="MCX94" s="888"/>
      <c r="MCY94" s="888"/>
      <c r="MCZ94" s="888"/>
      <c r="MDA94" s="888"/>
      <c r="MDB94" s="888"/>
      <c r="MDC94" s="888"/>
      <c r="MDD94" s="888"/>
      <c r="MDE94" s="888"/>
      <c r="MDF94" s="888"/>
      <c r="MDG94" s="888"/>
      <c r="MDH94" s="888"/>
      <c r="MDI94" s="888"/>
      <c r="MDJ94" s="888"/>
      <c r="MDK94" s="888"/>
      <c r="MDL94" s="888"/>
      <c r="MDM94" s="888"/>
      <c r="MDN94" s="888"/>
      <c r="MDO94" s="888"/>
      <c r="MDP94" s="888"/>
      <c r="MDQ94" s="888"/>
      <c r="MDR94" s="888"/>
      <c r="MDS94" s="888"/>
      <c r="MDT94" s="888"/>
      <c r="MDU94" s="888"/>
      <c r="MDV94" s="888"/>
      <c r="MDW94" s="888"/>
      <c r="MDX94" s="888"/>
      <c r="MDY94" s="888"/>
      <c r="MDZ94" s="888"/>
      <c r="MEA94" s="888"/>
      <c r="MEB94" s="888"/>
      <c r="MEC94" s="888"/>
      <c r="MED94" s="888"/>
      <c r="MEE94" s="888"/>
      <c r="MEF94" s="888"/>
      <c r="MEG94" s="888"/>
      <c r="MEH94" s="888"/>
      <c r="MEI94" s="888"/>
      <c r="MEJ94" s="888"/>
      <c r="MEK94" s="888"/>
      <c r="MEL94" s="888"/>
      <c r="MEM94" s="888"/>
      <c r="MEN94" s="888"/>
      <c r="MEO94" s="888"/>
      <c r="MEP94" s="888"/>
      <c r="MEQ94" s="888"/>
      <c r="MER94" s="888"/>
      <c r="MES94" s="888"/>
      <c r="MET94" s="888"/>
      <c r="MEU94" s="888"/>
      <c r="MEV94" s="888"/>
      <c r="MEW94" s="888"/>
      <c r="MEX94" s="888"/>
      <c r="MEY94" s="888"/>
      <c r="MEZ94" s="888"/>
      <c r="MFA94" s="888"/>
      <c r="MFB94" s="888"/>
      <c r="MFC94" s="888"/>
      <c r="MFD94" s="888"/>
      <c r="MFE94" s="888"/>
      <c r="MFF94" s="888"/>
      <c r="MFG94" s="888"/>
      <c r="MFH94" s="888"/>
      <c r="MFI94" s="888"/>
      <c r="MFJ94" s="888"/>
      <c r="MFK94" s="888"/>
      <c r="MFL94" s="888"/>
      <c r="MFM94" s="888"/>
      <c r="MFN94" s="888"/>
      <c r="MFO94" s="888"/>
      <c r="MFP94" s="888"/>
      <c r="MFQ94" s="888"/>
      <c r="MFR94" s="888"/>
      <c r="MFS94" s="888"/>
      <c r="MFT94" s="888"/>
      <c r="MFU94" s="888"/>
      <c r="MFV94" s="888"/>
      <c r="MFW94" s="888"/>
      <c r="MFX94" s="888"/>
      <c r="MFY94" s="888"/>
      <c r="MFZ94" s="888"/>
      <c r="MGA94" s="888"/>
      <c r="MGB94" s="888"/>
      <c r="MGC94" s="888"/>
      <c r="MGD94" s="888"/>
      <c r="MGE94" s="888"/>
      <c r="MGF94" s="888"/>
      <c r="MGG94" s="888"/>
      <c r="MGH94" s="888"/>
      <c r="MGI94" s="888"/>
      <c r="MGJ94" s="888"/>
      <c r="MGK94" s="888"/>
      <c r="MGL94" s="888"/>
      <c r="MGM94" s="888"/>
      <c r="MGN94" s="888"/>
      <c r="MGO94" s="888"/>
      <c r="MGP94" s="888"/>
      <c r="MGQ94" s="888"/>
      <c r="MGR94" s="888"/>
      <c r="MGS94" s="888"/>
      <c r="MGT94" s="888"/>
      <c r="MGU94" s="888"/>
      <c r="MGV94" s="888"/>
      <c r="MGW94" s="888"/>
      <c r="MGX94" s="888"/>
      <c r="MGY94" s="888"/>
      <c r="MGZ94" s="888"/>
      <c r="MHA94" s="888"/>
      <c r="MHB94" s="888"/>
      <c r="MHC94" s="888"/>
      <c r="MHD94" s="888"/>
      <c r="MHE94" s="888"/>
      <c r="MHF94" s="888"/>
      <c r="MHG94" s="888"/>
      <c r="MHH94" s="888"/>
      <c r="MHI94" s="888"/>
      <c r="MHJ94" s="888"/>
      <c r="MHK94" s="888"/>
      <c r="MHL94" s="888"/>
      <c r="MHM94" s="888"/>
      <c r="MHN94" s="888"/>
      <c r="MHO94" s="888"/>
      <c r="MHP94" s="888"/>
      <c r="MHQ94" s="888"/>
      <c r="MHR94" s="888"/>
      <c r="MHS94" s="888"/>
      <c r="MHT94" s="888"/>
      <c r="MHU94" s="888"/>
      <c r="MHV94" s="888"/>
      <c r="MHW94" s="888"/>
      <c r="MHX94" s="888"/>
      <c r="MHY94" s="888"/>
      <c r="MHZ94" s="888"/>
      <c r="MIA94" s="888"/>
      <c r="MIB94" s="888"/>
      <c r="MIC94" s="888"/>
      <c r="MID94" s="888"/>
      <c r="MIE94" s="888"/>
      <c r="MIF94" s="888"/>
      <c r="MIG94" s="888"/>
      <c r="MIH94" s="888"/>
      <c r="MII94" s="888"/>
      <c r="MIJ94" s="888"/>
      <c r="MIK94" s="888"/>
      <c r="MIL94" s="888"/>
      <c r="MIM94" s="888"/>
      <c r="MIN94" s="888"/>
      <c r="MIO94" s="888"/>
      <c r="MIP94" s="888"/>
      <c r="MIQ94" s="888"/>
      <c r="MIR94" s="888"/>
      <c r="MIS94" s="888"/>
      <c r="MIT94" s="888"/>
      <c r="MIU94" s="888"/>
      <c r="MIV94" s="888"/>
      <c r="MIW94" s="888"/>
      <c r="MIX94" s="888"/>
      <c r="MIY94" s="888"/>
      <c r="MIZ94" s="888"/>
      <c r="MJA94" s="888"/>
      <c r="MJB94" s="888"/>
      <c r="MJC94" s="888"/>
      <c r="MJD94" s="888"/>
      <c r="MJE94" s="888"/>
      <c r="MJF94" s="888"/>
      <c r="MJG94" s="888"/>
      <c r="MJH94" s="888"/>
      <c r="MJI94" s="888"/>
      <c r="MJJ94" s="888"/>
      <c r="MJK94" s="888"/>
      <c r="MJL94" s="888"/>
      <c r="MJM94" s="888"/>
      <c r="MJN94" s="888"/>
      <c r="MJO94" s="888"/>
      <c r="MJP94" s="888"/>
      <c r="MJQ94" s="888"/>
      <c r="MJR94" s="888"/>
      <c r="MJS94" s="888"/>
      <c r="MJT94" s="888"/>
      <c r="MJU94" s="888"/>
      <c r="MJV94" s="888"/>
      <c r="MJW94" s="888"/>
      <c r="MJX94" s="888"/>
      <c r="MJY94" s="888"/>
      <c r="MJZ94" s="888"/>
      <c r="MKA94" s="888"/>
      <c r="MKB94" s="888"/>
      <c r="MKC94" s="888"/>
      <c r="MKD94" s="888"/>
      <c r="MKE94" s="888"/>
      <c r="MKF94" s="888"/>
      <c r="MKG94" s="888"/>
      <c r="MKH94" s="888"/>
      <c r="MKI94" s="888"/>
      <c r="MKJ94" s="888"/>
      <c r="MKK94" s="888"/>
      <c r="MKL94" s="888"/>
      <c r="MKM94" s="888"/>
      <c r="MKN94" s="888"/>
      <c r="MKO94" s="888"/>
      <c r="MKP94" s="888"/>
      <c r="MKQ94" s="888"/>
      <c r="MKR94" s="888"/>
      <c r="MKS94" s="888"/>
      <c r="MKT94" s="888"/>
      <c r="MKU94" s="888"/>
      <c r="MKV94" s="888"/>
      <c r="MKW94" s="888"/>
      <c r="MKX94" s="888"/>
      <c r="MKY94" s="888"/>
      <c r="MKZ94" s="888"/>
      <c r="MLA94" s="888"/>
      <c r="MLB94" s="888"/>
      <c r="MLC94" s="888"/>
      <c r="MLD94" s="888"/>
      <c r="MLE94" s="888"/>
      <c r="MLF94" s="888"/>
      <c r="MLG94" s="888"/>
      <c r="MLH94" s="888"/>
      <c r="MLI94" s="888"/>
      <c r="MLJ94" s="888"/>
      <c r="MLK94" s="888"/>
      <c r="MLL94" s="888"/>
      <c r="MLM94" s="888"/>
      <c r="MLN94" s="888"/>
      <c r="MLO94" s="888"/>
      <c r="MLP94" s="888"/>
      <c r="MLQ94" s="888"/>
      <c r="MLR94" s="888"/>
      <c r="MLS94" s="888"/>
      <c r="MLT94" s="888"/>
      <c r="MLU94" s="888"/>
      <c r="MLV94" s="888"/>
      <c r="MLW94" s="888"/>
      <c r="MLX94" s="888"/>
      <c r="MLY94" s="888"/>
      <c r="MLZ94" s="888"/>
      <c r="MMA94" s="888"/>
      <c r="MMB94" s="888"/>
      <c r="MMC94" s="888"/>
      <c r="MMD94" s="888"/>
      <c r="MME94" s="888"/>
      <c r="MMF94" s="888"/>
      <c r="MMG94" s="888"/>
      <c r="MMH94" s="888"/>
      <c r="MMI94" s="888"/>
      <c r="MMJ94" s="888"/>
      <c r="MMK94" s="888"/>
      <c r="MML94" s="888"/>
      <c r="MMM94" s="888"/>
      <c r="MMN94" s="888"/>
      <c r="MMO94" s="888"/>
      <c r="MMP94" s="888"/>
      <c r="MMQ94" s="888"/>
      <c r="MMR94" s="888"/>
      <c r="MMS94" s="888"/>
      <c r="MMT94" s="888"/>
      <c r="MMU94" s="888"/>
      <c r="MMV94" s="888"/>
      <c r="MMW94" s="888"/>
      <c r="MMX94" s="888"/>
      <c r="MMY94" s="888"/>
      <c r="MMZ94" s="888"/>
      <c r="MNA94" s="888"/>
      <c r="MNB94" s="888"/>
      <c r="MNC94" s="888"/>
      <c r="MND94" s="888"/>
      <c r="MNE94" s="888"/>
      <c r="MNF94" s="888"/>
      <c r="MNG94" s="888"/>
      <c r="MNH94" s="888"/>
      <c r="MNI94" s="888"/>
      <c r="MNJ94" s="888"/>
      <c r="MNK94" s="888"/>
      <c r="MNL94" s="888"/>
      <c r="MNM94" s="888"/>
      <c r="MNN94" s="888"/>
      <c r="MNO94" s="888"/>
      <c r="MNP94" s="888"/>
      <c r="MNQ94" s="888"/>
      <c r="MNR94" s="888"/>
      <c r="MNS94" s="888"/>
      <c r="MNT94" s="888"/>
      <c r="MNU94" s="888"/>
      <c r="MNV94" s="888"/>
      <c r="MNW94" s="888"/>
      <c r="MNX94" s="888"/>
      <c r="MNY94" s="888"/>
      <c r="MNZ94" s="888"/>
      <c r="MOA94" s="888"/>
      <c r="MOB94" s="888"/>
      <c r="MOC94" s="888"/>
      <c r="MOD94" s="888"/>
      <c r="MOE94" s="888"/>
      <c r="MOF94" s="888"/>
      <c r="MOG94" s="888"/>
      <c r="MOH94" s="888"/>
      <c r="MOI94" s="888"/>
      <c r="MOJ94" s="888"/>
      <c r="MOK94" s="888"/>
      <c r="MOL94" s="888"/>
      <c r="MOM94" s="888"/>
      <c r="MON94" s="888"/>
      <c r="MOO94" s="888"/>
      <c r="MOP94" s="888"/>
      <c r="MOQ94" s="888"/>
      <c r="MOR94" s="888"/>
      <c r="MOS94" s="888"/>
      <c r="MOT94" s="888"/>
      <c r="MOU94" s="888"/>
      <c r="MOV94" s="888"/>
      <c r="MOW94" s="888"/>
      <c r="MOX94" s="888"/>
      <c r="MOY94" s="888"/>
      <c r="MOZ94" s="888"/>
      <c r="MPA94" s="888"/>
      <c r="MPB94" s="888"/>
      <c r="MPC94" s="888"/>
      <c r="MPD94" s="888"/>
      <c r="MPE94" s="888"/>
      <c r="MPF94" s="888"/>
      <c r="MPG94" s="888"/>
      <c r="MPH94" s="888"/>
      <c r="MPI94" s="888"/>
      <c r="MPJ94" s="888"/>
      <c r="MPK94" s="888"/>
      <c r="MPL94" s="888"/>
      <c r="MPM94" s="888"/>
      <c r="MPN94" s="888"/>
      <c r="MPO94" s="888"/>
      <c r="MPP94" s="888"/>
      <c r="MPQ94" s="888"/>
      <c r="MPR94" s="888"/>
      <c r="MPS94" s="888"/>
      <c r="MPT94" s="888"/>
      <c r="MPU94" s="888"/>
      <c r="MPV94" s="888"/>
      <c r="MPW94" s="888"/>
      <c r="MPX94" s="888"/>
      <c r="MPY94" s="888"/>
      <c r="MPZ94" s="888"/>
      <c r="MQA94" s="888"/>
      <c r="MQB94" s="888"/>
      <c r="MQC94" s="888"/>
      <c r="MQD94" s="888"/>
      <c r="MQE94" s="888"/>
      <c r="MQF94" s="888"/>
      <c r="MQG94" s="888"/>
      <c r="MQH94" s="888"/>
      <c r="MQI94" s="888"/>
      <c r="MQJ94" s="888"/>
      <c r="MQK94" s="888"/>
      <c r="MQL94" s="888"/>
      <c r="MQM94" s="888"/>
      <c r="MQN94" s="888"/>
      <c r="MQO94" s="888"/>
      <c r="MQP94" s="888"/>
      <c r="MQQ94" s="888"/>
      <c r="MQR94" s="888"/>
      <c r="MQS94" s="888"/>
      <c r="MQT94" s="888"/>
      <c r="MQU94" s="888"/>
      <c r="MQV94" s="888"/>
      <c r="MQW94" s="888"/>
      <c r="MQX94" s="888"/>
      <c r="MQY94" s="888"/>
      <c r="MQZ94" s="888"/>
      <c r="MRA94" s="888"/>
      <c r="MRB94" s="888"/>
      <c r="MRC94" s="888"/>
      <c r="MRD94" s="888"/>
      <c r="MRE94" s="888"/>
      <c r="MRF94" s="888"/>
      <c r="MRG94" s="888"/>
      <c r="MRH94" s="888"/>
      <c r="MRI94" s="888"/>
      <c r="MRJ94" s="888"/>
      <c r="MRK94" s="888"/>
      <c r="MRL94" s="888"/>
      <c r="MRM94" s="888"/>
      <c r="MRN94" s="888"/>
      <c r="MRO94" s="888"/>
      <c r="MRP94" s="888"/>
      <c r="MRQ94" s="888"/>
      <c r="MRR94" s="888"/>
      <c r="MRS94" s="888"/>
      <c r="MRT94" s="888"/>
      <c r="MRU94" s="888"/>
      <c r="MRV94" s="888"/>
      <c r="MRW94" s="888"/>
      <c r="MRX94" s="888"/>
      <c r="MRY94" s="888"/>
      <c r="MRZ94" s="888"/>
      <c r="MSA94" s="888"/>
      <c r="MSB94" s="888"/>
      <c r="MSC94" s="888"/>
      <c r="MSD94" s="888"/>
      <c r="MSE94" s="888"/>
      <c r="MSF94" s="888"/>
      <c r="MSG94" s="888"/>
      <c r="MSH94" s="888"/>
      <c r="MSI94" s="888"/>
      <c r="MSJ94" s="888"/>
      <c r="MSK94" s="888"/>
      <c r="MSL94" s="888"/>
      <c r="MSM94" s="888"/>
      <c r="MSN94" s="888"/>
      <c r="MSO94" s="888"/>
      <c r="MSP94" s="888"/>
      <c r="MSQ94" s="888"/>
      <c r="MSR94" s="888"/>
      <c r="MSS94" s="888"/>
      <c r="MST94" s="888"/>
      <c r="MSU94" s="888"/>
      <c r="MSV94" s="888"/>
      <c r="MSW94" s="888"/>
      <c r="MSX94" s="888"/>
      <c r="MSY94" s="888"/>
      <c r="MSZ94" s="888"/>
      <c r="MTA94" s="888"/>
      <c r="MTB94" s="888"/>
      <c r="MTC94" s="888"/>
      <c r="MTD94" s="888"/>
      <c r="MTE94" s="888"/>
      <c r="MTF94" s="888"/>
      <c r="MTG94" s="888"/>
      <c r="MTH94" s="888"/>
      <c r="MTI94" s="888"/>
      <c r="MTJ94" s="888"/>
      <c r="MTK94" s="888"/>
      <c r="MTL94" s="888"/>
      <c r="MTM94" s="888"/>
      <c r="MTN94" s="888"/>
      <c r="MTO94" s="888"/>
      <c r="MTP94" s="888"/>
      <c r="MTQ94" s="888"/>
      <c r="MTR94" s="888"/>
      <c r="MTS94" s="888"/>
      <c r="MTT94" s="888"/>
      <c r="MTU94" s="888"/>
      <c r="MTV94" s="888"/>
      <c r="MTW94" s="888"/>
      <c r="MTX94" s="888"/>
      <c r="MTY94" s="888"/>
      <c r="MTZ94" s="888"/>
      <c r="MUA94" s="888"/>
      <c r="MUB94" s="888"/>
      <c r="MUC94" s="888"/>
      <c r="MUD94" s="888"/>
      <c r="MUE94" s="888"/>
      <c r="MUF94" s="888"/>
      <c r="MUG94" s="888"/>
      <c r="MUH94" s="888"/>
      <c r="MUI94" s="888"/>
      <c r="MUJ94" s="888"/>
      <c r="MUK94" s="888"/>
      <c r="MUL94" s="888"/>
      <c r="MUM94" s="888"/>
      <c r="MUN94" s="888"/>
      <c r="MUO94" s="888"/>
      <c r="MUP94" s="888"/>
      <c r="MUQ94" s="888"/>
      <c r="MUR94" s="888"/>
      <c r="MUS94" s="888"/>
      <c r="MUT94" s="888"/>
      <c r="MUU94" s="888"/>
      <c r="MUV94" s="888"/>
      <c r="MUW94" s="888"/>
      <c r="MUX94" s="888"/>
      <c r="MUY94" s="888"/>
      <c r="MUZ94" s="888"/>
      <c r="MVA94" s="888"/>
      <c r="MVB94" s="888"/>
      <c r="MVC94" s="888"/>
      <c r="MVD94" s="888"/>
      <c r="MVE94" s="888"/>
      <c r="MVF94" s="888"/>
      <c r="MVG94" s="888"/>
      <c r="MVH94" s="888"/>
      <c r="MVI94" s="888"/>
      <c r="MVJ94" s="888"/>
      <c r="MVK94" s="888"/>
      <c r="MVL94" s="888"/>
      <c r="MVM94" s="888"/>
      <c r="MVN94" s="888"/>
      <c r="MVO94" s="888"/>
      <c r="MVP94" s="888"/>
      <c r="MVQ94" s="888"/>
      <c r="MVR94" s="888"/>
      <c r="MVS94" s="888"/>
      <c r="MVT94" s="888"/>
      <c r="MVU94" s="888"/>
      <c r="MVV94" s="888"/>
      <c r="MVW94" s="888"/>
      <c r="MVX94" s="888"/>
      <c r="MVY94" s="888"/>
      <c r="MVZ94" s="888"/>
      <c r="MWA94" s="888"/>
      <c r="MWB94" s="888"/>
      <c r="MWC94" s="888"/>
      <c r="MWD94" s="888"/>
      <c r="MWE94" s="888"/>
      <c r="MWF94" s="888"/>
      <c r="MWG94" s="888"/>
      <c r="MWH94" s="888"/>
      <c r="MWI94" s="888"/>
      <c r="MWJ94" s="888"/>
      <c r="MWK94" s="888"/>
      <c r="MWL94" s="888"/>
      <c r="MWM94" s="888"/>
      <c r="MWN94" s="888"/>
      <c r="MWO94" s="888"/>
      <c r="MWP94" s="888"/>
      <c r="MWQ94" s="888"/>
      <c r="MWR94" s="888"/>
      <c r="MWS94" s="888"/>
      <c r="MWT94" s="888"/>
      <c r="MWU94" s="888"/>
      <c r="MWV94" s="888"/>
      <c r="MWW94" s="888"/>
      <c r="MWX94" s="888"/>
      <c r="MWY94" s="888"/>
      <c r="MWZ94" s="888"/>
      <c r="MXA94" s="888"/>
      <c r="MXB94" s="888"/>
      <c r="MXC94" s="888"/>
      <c r="MXD94" s="888"/>
      <c r="MXE94" s="888"/>
      <c r="MXF94" s="888"/>
      <c r="MXG94" s="888"/>
      <c r="MXH94" s="888"/>
      <c r="MXI94" s="888"/>
      <c r="MXJ94" s="888"/>
      <c r="MXK94" s="888"/>
      <c r="MXL94" s="888"/>
      <c r="MXM94" s="888"/>
      <c r="MXN94" s="888"/>
      <c r="MXO94" s="888"/>
      <c r="MXP94" s="888"/>
      <c r="MXQ94" s="888"/>
      <c r="MXR94" s="888"/>
      <c r="MXS94" s="888"/>
      <c r="MXT94" s="888"/>
      <c r="MXU94" s="888"/>
      <c r="MXV94" s="888"/>
      <c r="MXW94" s="888"/>
      <c r="MXX94" s="888"/>
      <c r="MXY94" s="888"/>
      <c r="MXZ94" s="888"/>
      <c r="MYA94" s="888"/>
      <c r="MYB94" s="888"/>
      <c r="MYC94" s="888"/>
      <c r="MYD94" s="888"/>
      <c r="MYE94" s="888"/>
      <c r="MYF94" s="888"/>
      <c r="MYG94" s="888"/>
      <c r="MYH94" s="888"/>
      <c r="MYI94" s="888"/>
      <c r="MYJ94" s="888"/>
      <c r="MYK94" s="888"/>
      <c r="MYL94" s="888"/>
      <c r="MYM94" s="888"/>
      <c r="MYN94" s="888"/>
      <c r="MYO94" s="888"/>
      <c r="MYP94" s="888"/>
      <c r="MYQ94" s="888"/>
      <c r="MYR94" s="888"/>
      <c r="MYS94" s="888"/>
      <c r="MYT94" s="888"/>
      <c r="MYU94" s="888"/>
      <c r="MYV94" s="888"/>
      <c r="MYW94" s="888"/>
      <c r="MYX94" s="888"/>
      <c r="MYY94" s="888"/>
      <c r="MYZ94" s="888"/>
      <c r="MZA94" s="888"/>
      <c r="MZB94" s="888"/>
      <c r="MZC94" s="888"/>
      <c r="MZD94" s="888"/>
      <c r="MZE94" s="888"/>
      <c r="MZF94" s="888"/>
      <c r="MZG94" s="888"/>
      <c r="MZH94" s="888"/>
      <c r="MZI94" s="888"/>
      <c r="MZJ94" s="888"/>
      <c r="MZK94" s="888"/>
      <c r="MZL94" s="888"/>
      <c r="MZM94" s="888"/>
      <c r="MZN94" s="888"/>
      <c r="MZO94" s="888"/>
      <c r="MZP94" s="888"/>
      <c r="MZQ94" s="888"/>
      <c r="MZR94" s="888"/>
      <c r="MZS94" s="888"/>
      <c r="MZT94" s="888"/>
      <c r="MZU94" s="888"/>
      <c r="MZV94" s="888"/>
      <c r="MZW94" s="888"/>
      <c r="MZX94" s="888"/>
      <c r="MZY94" s="888"/>
      <c r="MZZ94" s="888"/>
      <c r="NAA94" s="888"/>
      <c r="NAB94" s="888"/>
      <c r="NAC94" s="888"/>
      <c r="NAD94" s="888"/>
      <c r="NAE94" s="888"/>
      <c r="NAF94" s="888"/>
      <c r="NAG94" s="888"/>
      <c r="NAH94" s="888"/>
      <c r="NAI94" s="888"/>
      <c r="NAJ94" s="888"/>
      <c r="NAK94" s="888"/>
      <c r="NAL94" s="888"/>
      <c r="NAM94" s="888"/>
      <c r="NAN94" s="888"/>
      <c r="NAO94" s="888"/>
      <c r="NAP94" s="888"/>
      <c r="NAQ94" s="888"/>
      <c r="NAR94" s="888"/>
      <c r="NAS94" s="888"/>
      <c r="NAT94" s="888"/>
      <c r="NAU94" s="888"/>
      <c r="NAV94" s="888"/>
      <c r="NAW94" s="888"/>
      <c r="NAX94" s="888"/>
      <c r="NAY94" s="888"/>
      <c r="NAZ94" s="888"/>
      <c r="NBA94" s="888"/>
      <c r="NBB94" s="888"/>
      <c r="NBC94" s="888"/>
      <c r="NBD94" s="888"/>
      <c r="NBE94" s="888"/>
      <c r="NBF94" s="888"/>
      <c r="NBG94" s="888"/>
      <c r="NBH94" s="888"/>
      <c r="NBI94" s="888"/>
      <c r="NBJ94" s="888"/>
      <c r="NBK94" s="888"/>
      <c r="NBL94" s="888"/>
      <c r="NBM94" s="888"/>
      <c r="NBN94" s="888"/>
      <c r="NBO94" s="888"/>
      <c r="NBP94" s="888"/>
      <c r="NBQ94" s="888"/>
      <c r="NBR94" s="888"/>
      <c r="NBS94" s="888"/>
      <c r="NBT94" s="888"/>
      <c r="NBU94" s="888"/>
      <c r="NBV94" s="888"/>
      <c r="NBW94" s="888"/>
      <c r="NBX94" s="888"/>
      <c r="NBY94" s="888"/>
      <c r="NBZ94" s="888"/>
      <c r="NCA94" s="888"/>
      <c r="NCB94" s="888"/>
      <c r="NCC94" s="888"/>
      <c r="NCD94" s="888"/>
      <c r="NCE94" s="888"/>
      <c r="NCF94" s="888"/>
      <c r="NCG94" s="888"/>
      <c r="NCH94" s="888"/>
      <c r="NCI94" s="888"/>
      <c r="NCJ94" s="888"/>
      <c r="NCK94" s="888"/>
      <c r="NCL94" s="888"/>
      <c r="NCM94" s="888"/>
      <c r="NCN94" s="888"/>
      <c r="NCO94" s="888"/>
      <c r="NCP94" s="888"/>
      <c r="NCQ94" s="888"/>
      <c r="NCR94" s="888"/>
      <c r="NCS94" s="888"/>
      <c r="NCT94" s="888"/>
      <c r="NCU94" s="888"/>
      <c r="NCV94" s="888"/>
      <c r="NCW94" s="888"/>
      <c r="NCX94" s="888"/>
      <c r="NCY94" s="888"/>
      <c r="NCZ94" s="888"/>
      <c r="NDA94" s="888"/>
      <c r="NDB94" s="888"/>
      <c r="NDC94" s="888"/>
      <c r="NDD94" s="888"/>
      <c r="NDE94" s="888"/>
      <c r="NDF94" s="888"/>
      <c r="NDG94" s="888"/>
      <c r="NDH94" s="888"/>
      <c r="NDI94" s="888"/>
      <c r="NDJ94" s="888"/>
      <c r="NDK94" s="888"/>
      <c r="NDL94" s="888"/>
      <c r="NDM94" s="888"/>
      <c r="NDN94" s="888"/>
      <c r="NDO94" s="888"/>
      <c r="NDP94" s="888"/>
      <c r="NDQ94" s="888"/>
      <c r="NDR94" s="888"/>
      <c r="NDS94" s="888"/>
      <c r="NDT94" s="888"/>
      <c r="NDU94" s="888"/>
      <c r="NDV94" s="888"/>
      <c r="NDW94" s="888"/>
      <c r="NDX94" s="888"/>
      <c r="NDY94" s="888"/>
      <c r="NDZ94" s="888"/>
      <c r="NEA94" s="888"/>
      <c r="NEB94" s="888"/>
      <c r="NEC94" s="888"/>
      <c r="NED94" s="888"/>
      <c r="NEE94" s="888"/>
      <c r="NEF94" s="888"/>
      <c r="NEG94" s="888"/>
      <c r="NEH94" s="888"/>
      <c r="NEI94" s="888"/>
      <c r="NEJ94" s="888"/>
      <c r="NEK94" s="888"/>
      <c r="NEL94" s="888"/>
      <c r="NEM94" s="888"/>
      <c r="NEN94" s="888"/>
      <c r="NEO94" s="888"/>
      <c r="NEP94" s="888"/>
      <c r="NEQ94" s="888"/>
      <c r="NER94" s="888"/>
      <c r="NES94" s="888"/>
      <c r="NET94" s="888"/>
      <c r="NEU94" s="888"/>
      <c r="NEV94" s="888"/>
      <c r="NEW94" s="888"/>
      <c r="NEX94" s="888"/>
      <c r="NEY94" s="888"/>
      <c r="NEZ94" s="888"/>
      <c r="NFA94" s="888"/>
      <c r="NFB94" s="888"/>
      <c r="NFC94" s="888"/>
      <c r="NFD94" s="888"/>
      <c r="NFE94" s="888"/>
      <c r="NFF94" s="888"/>
      <c r="NFG94" s="888"/>
      <c r="NFH94" s="888"/>
      <c r="NFI94" s="888"/>
      <c r="NFJ94" s="888"/>
      <c r="NFK94" s="888"/>
      <c r="NFL94" s="888"/>
      <c r="NFM94" s="888"/>
      <c r="NFN94" s="888"/>
      <c r="NFO94" s="888"/>
      <c r="NFP94" s="888"/>
      <c r="NFQ94" s="888"/>
      <c r="NFR94" s="888"/>
      <c r="NFS94" s="888"/>
      <c r="NFT94" s="888"/>
      <c r="NFU94" s="888"/>
      <c r="NFV94" s="888"/>
      <c r="NFW94" s="888"/>
      <c r="NFX94" s="888"/>
      <c r="NFY94" s="888"/>
      <c r="NFZ94" s="888"/>
      <c r="NGA94" s="888"/>
      <c r="NGB94" s="888"/>
      <c r="NGC94" s="888"/>
      <c r="NGD94" s="888"/>
      <c r="NGE94" s="888"/>
      <c r="NGF94" s="888"/>
      <c r="NGG94" s="888"/>
      <c r="NGH94" s="888"/>
      <c r="NGI94" s="888"/>
      <c r="NGJ94" s="888"/>
      <c r="NGK94" s="888"/>
      <c r="NGL94" s="888"/>
      <c r="NGM94" s="888"/>
      <c r="NGN94" s="888"/>
      <c r="NGO94" s="888"/>
      <c r="NGP94" s="888"/>
      <c r="NGQ94" s="888"/>
      <c r="NGR94" s="888"/>
      <c r="NGS94" s="888"/>
      <c r="NGT94" s="888"/>
      <c r="NGU94" s="888"/>
      <c r="NGV94" s="888"/>
      <c r="NGW94" s="888"/>
      <c r="NGX94" s="888"/>
      <c r="NGY94" s="888"/>
      <c r="NGZ94" s="888"/>
      <c r="NHA94" s="888"/>
      <c r="NHB94" s="888"/>
      <c r="NHC94" s="888"/>
      <c r="NHD94" s="888"/>
      <c r="NHE94" s="888"/>
      <c r="NHF94" s="888"/>
      <c r="NHG94" s="888"/>
      <c r="NHH94" s="888"/>
      <c r="NHI94" s="888"/>
      <c r="NHJ94" s="888"/>
      <c r="NHK94" s="888"/>
      <c r="NHL94" s="888"/>
      <c r="NHM94" s="888"/>
      <c r="NHN94" s="888"/>
      <c r="NHO94" s="888"/>
      <c r="NHP94" s="888"/>
      <c r="NHQ94" s="888"/>
      <c r="NHR94" s="888"/>
      <c r="NHS94" s="888"/>
      <c r="NHT94" s="888"/>
      <c r="NHU94" s="888"/>
      <c r="NHV94" s="888"/>
      <c r="NHW94" s="888"/>
      <c r="NHX94" s="888"/>
      <c r="NHY94" s="888"/>
      <c r="NHZ94" s="888"/>
      <c r="NIA94" s="888"/>
      <c r="NIB94" s="888"/>
      <c r="NIC94" s="888"/>
      <c r="NID94" s="888"/>
      <c r="NIE94" s="888"/>
      <c r="NIF94" s="888"/>
      <c r="NIG94" s="888"/>
      <c r="NIH94" s="888"/>
      <c r="NII94" s="888"/>
      <c r="NIJ94" s="888"/>
      <c r="NIK94" s="888"/>
      <c r="NIL94" s="888"/>
      <c r="NIM94" s="888"/>
      <c r="NIN94" s="888"/>
      <c r="NIO94" s="888"/>
      <c r="NIP94" s="888"/>
      <c r="NIQ94" s="888"/>
      <c r="NIR94" s="888"/>
      <c r="NIS94" s="888"/>
      <c r="NIT94" s="888"/>
      <c r="NIU94" s="888"/>
      <c r="NIV94" s="888"/>
      <c r="NIW94" s="888"/>
      <c r="NIX94" s="888"/>
      <c r="NIY94" s="888"/>
      <c r="NIZ94" s="888"/>
      <c r="NJA94" s="888"/>
      <c r="NJB94" s="888"/>
      <c r="NJC94" s="888"/>
      <c r="NJD94" s="888"/>
      <c r="NJE94" s="888"/>
      <c r="NJF94" s="888"/>
      <c r="NJG94" s="888"/>
      <c r="NJH94" s="888"/>
      <c r="NJI94" s="888"/>
      <c r="NJJ94" s="888"/>
      <c r="NJK94" s="888"/>
      <c r="NJL94" s="888"/>
      <c r="NJM94" s="888"/>
      <c r="NJN94" s="888"/>
      <c r="NJO94" s="888"/>
      <c r="NJP94" s="888"/>
      <c r="NJQ94" s="888"/>
      <c r="NJR94" s="888"/>
      <c r="NJS94" s="888"/>
      <c r="NJT94" s="888"/>
      <c r="NJU94" s="888"/>
      <c r="NJV94" s="888"/>
      <c r="NJW94" s="888"/>
      <c r="NJX94" s="888"/>
      <c r="NJY94" s="888"/>
      <c r="NJZ94" s="888"/>
      <c r="NKA94" s="888"/>
      <c r="NKB94" s="888"/>
      <c r="NKC94" s="888"/>
      <c r="NKD94" s="888"/>
      <c r="NKE94" s="888"/>
      <c r="NKF94" s="888"/>
      <c r="NKG94" s="888"/>
      <c r="NKH94" s="888"/>
      <c r="NKI94" s="888"/>
      <c r="NKJ94" s="888"/>
      <c r="NKK94" s="888"/>
      <c r="NKL94" s="888"/>
      <c r="NKM94" s="888"/>
      <c r="NKN94" s="888"/>
      <c r="NKO94" s="888"/>
      <c r="NKP94" s="888"/>
      <c r="NKQ94" s="888"/>
      <c r="NKR94" s="888"/>
      <c r="NKS94" s="888"/>
      <c r="NKT94" s="888"/>
      <c r="NKU94" s="888"/>
      <c r="NKV94" s="888"/>
      <c r="NKW94" s="888"/>
      <c r="NKX94" s="888"/>
      <c r="NKY94" s="888"/>
      <c r="NKZ94" s="888"/>
      <c r="NLA94" s="888"/>
      <c r="NLB94" s="888"/>
      <c r="NLC94" s="888"/>
      <c r="NLD94" s="888"/>
      <c r="NLE94" s="888"/>
      <c r="NLF94" s="888"/>
      <c r="NLG94" s="888"/>
      <c r="NLH94" s="888"/>
      <c r="NLI94" s="888"/>
      <c r="NLJ94" s="888"/>
      <c r="NLK94" s="888"/>
      <c r="NLL94" s="888"/>
      <c r="NLM94" s="888"/>
      <c r="NLN94" s="888"/>
      <c r="NLO94" s="888"/>
      <c r="NLP94" s="888"/>
      <c r="NLQ94" s="888"/>
      <c r="NLR94" s="888"/>
      <c r="NLS94" s="888"/>
      <c r="NLT94" s="888"/>
      <c r="NLU94" s="888"/>
      <c r="NLV94" s="888"/>
      <c r="NLW94" s="888"/>
      <c r="NLX94" s="888"/>
      <c r="NLY94" s="888"/>
      <c r="NLZ94" s="888"/>
      <c r="NMA94" s="888"/>
      <c r="NMB94" s="888"/>
      <c r="NMC94" s="888"/>
      <c r="NMD94" s="888"/>
      <c r="NME94" s="888"/>
      <c r="NMF94" s="888"/>
      <c r="NMG94" s="888"/>
      <c r="NMH94" s="888"/>
      <c r="NMI94" s="888"/>
      <c r="NMJ94" s="888"/>
      <c r="NMK94" s="888"/>
      <c r="NML94" s="888"/>
      <c r="NMM94" s="888"/>
      <c r="NMN94" s="888"/>
      <c r="NMO94" s="888"/>
      <c r="NMP94" s="888"/>
      <c r="NMQ94" s="888"/>
      <c r="NMR94" s="888"/>
      <c r="NMS94" s="888"/>
      <c r="NMT94" s="888"/>
      <c r="NMU94" s="888"/>
      <c r="NMV94" s="888"/>
      <c r="NMW94" s="888"/>
      <c r="NMX94" s="888"/>
      <c r="NMY94" s="888"/>
      <c r="NMZ94" s="888"/>
      <c r="NNA94" s="888"/>
      <c r="NNB94" s="888"/>
      <c r="NNC94" s="888"/>
      <c r="NND94" s="888"/>
      <c r="NNE94" s="888"/>
      <c r="NNF94" s="888"/>
      <c r="NNG94" s="888"/>
      <c r="NNH94" s="888"/>
      <c r="NNI94" s="888"/>
      <c r="NNJ94" s="888"/>
      <c r="NNK94" s="888"/>
      <c r="NNL94" s="888"/>
      <c r="NNM94" s="888"/>
      <c r="NNN94" s="888"/>
      <c r="NNO94" s="888"/>
      <c r="NNP94" s="888"/>
      <c r="NNQ94" s="888"/>
      <c r="NNR94" s="888"/>
      <c r="NNS94" s="888"/>
      <c r="NNT94" s="888"/>
      <c r="NNU94" s="888"/>
      <c r="NNV94" s="888"/>
      <c r="NNW94" s="888"/>
      <c r="NNX94" s="888"/>
      <c r="NNY94" s="888"/>
      <c r="NNZ94" s="888"/>
      <c r="NOA94" s="888"/>
      <c r="NOB94" s="888"/>
      <c r="NOC94" s="888"/>
      <c r="NOD94" s="888"/>
      <c r="NOE94" s="888"/>
      <c r="NOF94" s="888"/>
      <c r="NOG94" s="888"/>
      <c r="NOH94" s="888"/>
      <c r="NOI94" s="888"/>
      <c r="NOJ94" s="888"/>
      <c r="NOK94" s="888"/>
      <c r="NOL94" s="888"/>
      <c r="NOM94" s="888"/>
      <c r="NON94" s="888"/>
      <c r="NOO94" s="888"/>
      <c r="NOP94" s="888"/>
      <c r="NOQ94" s="888"/>
      <c r="NOR94" s="888"/>
      <c r="NOS94" s="888"/>
      <c r="NOT94" s="888"/>
      <c r="NOU94" s="888"/>
      <c r="NOV94" s="888"/>
      <c r="NOW94" s="888"/>
      <c r="NOX94" s="888"/>
      <c r="NOY94" s="888"/>
      <c r="NOZ94" s="888"/>
      <c r="NPA94" s="888"/>
      <c r="NPB94" s="888"/>
      <c r="NPC94" s="888"/>
      <c r="NPD94" s="888"/>
      <c r="NPE94" s="888"/>
      <c r="NPF94" s="888"/>
      <c r="NPG94" s="888"/>
      <c r="NPH94" s="888"/>
      <c r="NPI94" s="888"/>
      <c r="NPJ94" s="888"/>
      <c r="NPK94" s="888"/>
      <c r="NPL94" s="888"/>
      <c r="NPM94" s="888"/>
      <c r="NPN94" s="888"/>
      <c r="NPO94" s="888"/>
      <c r="NPP94" s="888"/>
      <c r="NPQ94" s="888"/>
      <c r="NPR94" s="888"/>
      <c r="NPS94" s="888"/>
      <c r="NPT94" s="888"/>
      <c r="NPU94" s="888"/>
      <c r="NPV94" s="888"/>
      <c r="NPW94" s="888"/>
      <c r="NPX94" s="888"/>
      <c r="NPY94" s="888"/>
      <c r="NPZ94" s="888"/>
      <c r="NQA94" s="888"/>
      <c r="NQB94" s="888"/>
      <c r="NQC94" s="888"/>
      <c r="NQD94" s="888"/>
      <c r="NQE94" s="888"/>
      <c r="NQF94" s="888"/>
      <c r="NQG94" s="888"/>
      <c r="NQH94" s="888"/>
      <c r="NQI94" s="888"/>
      <c r="NQJ94" s="888"/>
      <c r="NQK94" s="888"/>
      <c r="NQL94" s="888"/>
      <c r="NQM94" s="888"/>
      <c r="NQN94" s="888"/>
      <c r="NQO94" s="888"/>
      <c r="NQP94" s="888"/>
      <c r="NQQ94" s="888"/>
      <c r="NQR94" s="888"/>
      <c r="NQS94" s="888"/>
      <c r="NQT94" s="888"/>
      <c r="NQU94" s="888"/>
      <c r="NQV94" s="888"/>
      <c r="NQW94" s="888"/>
      <c r="NQX94" s="888"/>
      <c r="NQY94" s="888"/>
      <c r="NQZ94" s="888"/>
      <c r="NRA94" s="888"/>
      <c r="NRB94" s="888"/>
      <c r="NRC94" s="888"/>
      <c r="NRD94" s="888"/>
      <c r="NRE94" s="888"/>
      <c r="NRF94" s="888"/>
      <c r="NRG94" s="888"/>
      <c r="NRH94" s="888"/>
      <c r="NRI94" s="888"/>
      <c r="NRJ94" s="888"/>
      <c r="NRK94" s="888"/>
      <c r="NRL94" s="888"/>
      <c r="NRM94" s="888"/>
      <c r="NRN94" s="888"/>
      <c r="NRO94" s="888"/>
      <c r="NRP94" s="888"/>
      <c r="NRQ94" s="888"/>
      <c r="NRR94" s="888"/>
      <c r="NRS94" s="888"/>
      <c r="NRT94" s="888"/>
      <c r="NRU94" s="888"/>
      <c r="NRV94" s="888"/>
      <c r="NRW94" s="888"/>
      <c r="NRX94" s="888"/>
      <c r="NRY94" s="888"/>
      <c r="NRZ94" s="888"/>
      <c r="NSA94" s="888"/>
      <c r="NSB94" s="888"/>
      <c r="NSC94" s="888"/>
      <c r="NSD94" s="888"/>
      <c r="NSE94" s="888"/>
      <c r="NSF94" s="888"/>
      <c r="NSG94" s="888"/>
      <c r="NSH94" s="888"/>
      <c r="NSI94" s="888"/>
      <c r="NSJ94" s="888"/>
      <c r="NSK94" s="888"/>
      <c r="NSL94" s="888"/>
      <c r="NSM94" s="888"/>
      <c r="NSN94" s="888"/>
      <c r="NSO94" s="888"/>
      <c r="NSP94" s="888"/>
      <c r="NSQ94" s="888"/>
      <c r="NSR94" s="888"/>
      <c r="NSS94" s="888"/>
      <c r="NST94" s="888"/>
      <c r="NSU94" s="888"/>
      <c r="NSV94" s="888"/>
      <c r="NSW94" s="888"/>
      <c r="NSX94" s="888"/>
      <c r="NSY94" s="888"/>
      <c r="NSZ94" s="888"/>
      <c r="NTA94" s="888"/>
      <c r="NTB94" s="888"/>
      <c r="NTC94" s="888"/>
      <c r="NTD94" s="888"/>
      <c r="NTE94" s="888"/>
      <c r="NTF94" s="888"/>
      <c r="NTG94" s="888"/>
      <c r="NTH94" s="888"/>
      <c r="NTI94" s="888"/>
      <c r="NTJ94" s="888"/>
      <c r="NTK94" s="888"/>
      <c r="NTL94" s="888"/>
      <c r="NTM94" s="888"/>
      <c r="NTN94" s="888"/>
      <c r="NTO94" s="888"/>
      <c r="NTP94" s="888"/>
      <c r="NTQ94" s="888"/>
      <c r="NTR94" s="888"/>
      <c r="NTS94" s="888"/>
      <c r="NTT94" s="888"/>
      <c r="NTU94" s="888"/>
      <c r="NTV94" s="888"/>
      <c r="NTW94" s="888"/>
      <c r="NTX94" s="888"/>
      <c r="NTY94" s="888"/>
      <c r="NTZ94" s="888"/>
      <c r="NUA94" s="888"/>
      <c r="NUB94" s="888"/>
      <c r="NUC94" s="888"/>
      <c r="NUD94" s="888"/>
      <c r="NUE94" s="888"/>
      <c r="NUF94" s="888"/>
      <c r="NUG94" s="888"/>
      <c r="NUH94" s="888"/>
      <c r="NUI94" s="888"/>
      <c r="NUJ94" s="888"/>
      <c r="NUK94" s="888"/>
      <c r="NUL94" s="888"/>
      <c r="NUM94" s="888"/>
      <c r="NUN94" s="888"/>
      <c r="NUO94" s="888"/>
      <c r="NUP94" s="888"/>
      <c r="NUQ94" s="888"/>
      <c r="NUR94" s="888"/>
      <c r="NUS94" s="888"/>
      <c r="NUT94" s="888"/>
      <c r="NUU94" s="888"/>
      <c r="NUV94" s="888"/>
      <c r="NUW94" s="888"/>
      <c r="NUX94" s="888"/>
      <c r="NUY94" s="888"/>
      <c r="NUZ94" s="888"/>
      <c r="NVA94" s="888"/>
      <c r="NVB94" s="888"/>
      <c r="NVC94" s="888"/>
      <c r="NVD94" s="888"/>
      <c r="NVE94" s="888"/>
      <c r="NVF94" s="888"/>
      <c r="NVG94" s="888"/>
      <c r="NVH94" s="888"/>
      <c r="NVI94" s="888"/>
      <c r="NVJ94" s="888"/>
      <c r="NVK94" s="888"/>
      <c r="NVL94" s="888"/>
      <c r="NVM94" s="888"/>
      <c r="NVN94" s="888"/>
      <c r="NVO94" s="888"/>
      <c r="NVP94" s="888"/>
      <c r="NVQ94" s="888"/>
      <c r="NVR94" s="888"/>
      <c r="NVS94" s="888"/>
      <c r="NVT94" s="888"/>
      <c r="NVU94" s="888"/>
      <c r="NVV94" s="888"/>
      <c r="NVW94" s="888"/>
      <c r="NVX94" s="888"/>
      <c r="NVY94" s="888"/>
      <c r="NVZ94" s="888"/>
      <c r="NWA94" s="888"/>
      <c r="NWB94" s="888"/>
      <c r="NWC94" s="888"/>
      <c r="NWD94" s="888"/>
      <c r="NWE94" s="888"/>
      <c r="NWF94" s="888"/>
      <c r="NWG94" s="888"/>
      <c r="NWH94" s="888"/>
      <c r="NWI94" s="888"/>
      <c r="NWJ94" s="888"/>
      <c r="NWK94" s="888"/>
      <c r="NWL94" s="888"/>
      <c r="NWM94" s="888"/>
      <c r="NWN94" s="888"/>
      <c r="NWO94" s="888"/>
      <c r="NWP94" s="888"/>
      <c r="NWQ94" s="888"/>
      <c r="NWR94" s="888"/>
      <c r="NWS94" s="888"/>
      <c r="NWT94" s="888"/>
      <c r="NWU94" s="888"/>
      <c r="NWV94" s="888"/>
      <c r="NWW94" s="888"/>
      <c r="NWX94" s="888"/>
      <c r="NWY94" s="888"/>
      <c r="NWZ94" s="888"/>
      <c r="NXA94" s="888"/>
      <c r="NXB94" s="888"/>
      <c r="NXC94" s="888"/>
      <c r="NXD94" s="888"/>
      <c r="NXE94" s="888"/>
      <c r="NXF94" s="888"/>
      <c r="NXG94" s="888"/>
      <c r="NXH94" s="888"/>
      <c r="NXI94" s="888"/>
      <c r="NXJ94" s="888"/>
      <c r="NXK94" s="888"/>
      <c r="NXL94" s="888"/>
      <c r="NXM94" s="888"/>
      <c r="NXN94" s="888"/>
      <c r="NXO94" s="888"/>
      <c r="NXP94" s="888"/>
      <c r="NXQ94" s="888"/>
      <c r="NXR94" s="888"/>
      <c r="NXS94" s="888"/>
      <c r="NXT94" s="888"/>
      <c r="NXU94" s="888"/>
      <c r="NXV94" s="888"/>
      <c r="NXW94" s="888"/>
      <c r="NXX94" s="888"/>
      <c r="NXY94" s="888"/>
      <c r="NXZ94" s="888"/>
      <c r="NYA94" s="888"/>
      <c r="NYB94" s="888"/>
      <c r="NYC94" s="888"/>
      <c r="NYD94" s="888"/>
      <c r="NYE94" s="888"/>
      <c r="NYF94" s="888"/>
      <c r="NYG94" s="888"/>
      <c r="NYH94" s="888"/>
      <c r="NYI94" s="888"/>
      <c r="NYJ94" s="888"/>
      <c r="NYK94" s="888"/>
      <c r="NYL94" s="888"/>
      <c r="NYM94" s="888"/>
      <c r="NYN94" s="888"/>
      <c r="NYO94" s="888"/>
      <c r="NYP94" s="888"/>
      <c r="NYQ94" s="888"/>
      <c r="NYR94" s="888"/>
      <c r="NYS94" s="888"/>
      <c r="NYT94" s="888"/>
      <c r="NYU94" s="888"/>
      <c r="NYV94" s="888"/>
      <c r="NYW94" s="888"/>
      <c r="NYX94" s="888"/>
      <c r="NYY94" s="888"/>
      <c r="NYZ94" s="888"/>
      <c r="NZA94" s="888"/>
      <c r="NZB94" s="888"/>
      <c r="NZC94" s="888"/>
      <c r="NZD94" s="888"/>
      <c r="NZE94" s="888"/>
      <c r="NZF94" s="888"/>
      <c r="NZG94" s="888"/>
      <c r="NZH94" s="888"/>
      <c r="NZI94" s="888"/>
      <c r="NZJ94" s="888"/>
      <c r="NZK94" s="888"/>
      <c r="NZL94" s="888"/>
      <c r="NZM94" s="888"/>
      <c r="NZN94" s="888"/>
      <c r="NZO94" s="888"/>
      <c r="NZP94" s="888"/>
      <c r="NZQ94" s="888"/>
      <c r="NZR94" s="888"/>
      <c r="NZS94" s="888"/>
      <c r="NZT94" s="888"/>
      <c r="NZU94" s="888"/>
      <c r="NZV94" s="888"/>
      <c r="NZW94" s="888"/>
      <c r="NZX94" s="888"/>
      <c r="NZY94" s="888"/>
      <c r="NZZ94" s="888"/>
      <c r="OAA94" s="888"/>
      <c r="OAB94" s="888"/>
      <c r="OAC94" s="888"/>
      <c r="OAD94" s="888"/>
      <c r="OAE94" s="888"/>
      <c r="OAF94" s="888"/>
      <c r="OAG94" s="888"/>
      <c r="OAH94" s="888"/>
      <c r="OAI94" s="888"/>
      <c r="OAJ94" s="888"/>
      <c r="OAK94" s="888"/>
      <c r="OAL94" s="888"/>
      <c r="OAM94" s="888"/>
      <c r="OAN94" s="888"/>
      <c r="OAO94" s="888"/>
      <c r="OAP94" s="888"/>
      <c r="OAQ94" s="888"/>
      <c r="OAR94" s="888"/>
      <c r="OAS94" s="888"/>
      <c r="OAT94" s="888"/>
      <c r="OAU94" s="888"/>
      <c r="OAV94" s="888"/>
      <c r="OAW94" s="888"/>
      <c r="OAX94" s="888"/>
      <c r="OAY94" s="888"/>
      <c r="OAZ94" s="888"/>
      <c r="OBA94" s="888"/>
      <c r="OBB94" s="888"/>
      <c r="OBC94" s="888"/>
      <c r="OBD94" s="888"/>
      <c r="OBE94" s="888"/>
      <c r="OBF94" s="888"/>
      <c r="OBG94" s="888"/>
      <c r="OBH94" s="888"/>
      <c r="OBI94" s="888"/>
      <c r="OBJ94" s="888"/>
      <c r="OBK94" s="888"/>
      <c r="OBL94" s="888"/>
      <c r="OBM94" s="888"/>
      <c r="OBN94" s="888"/>
      <c r="OBO94" s="888"/>
      <c r="OBP94" s="888"/>
      <c r="OBQ94" s="888"/>
      <c r="OBR94" s="888"/>
      <c r="OBS94" s="888"/>
      <c r="OBT94" s="888"/>
      <c r="OBU94" s="888"/>
      <c r="OBV94" s="888"/>
      <c r="OBW94" s="888"/>
      <c r="OBX94" s="888"/>
      <c r="OBY94" s="888"/>
      <c r="OBZ94" s="888"/>
      <c r="OCA94" s="888"/>
      <c r="OCB94" s="888"/>
      <c r="OCC94" s="888"/>
      <c r="OCD94" s="888"/>
      <c r="OCE94" s="888"/>
      <c r="OCF94" s="888"/>
      <c r="OCG94" s="888"/>
      <c r="OCH94" s="888"/>
      <c r="OCI94" s="888"/>
      <c r="OCJ94" s="888"/>
      <c r="OCK94" s="888"/>
      <c r="OCL94" s="888"/>
      <c r="OCM94" s="888"/>
      <c r="OCN94" s="888"/>
      <c r="OCO94" s="888"/>
      <c r="OCP94" s="888"/>
      <c r="OCQ94" s="888"/>
      <c r="OCR94" s="888"/>
      <c r="OCS94" s="888"/>
      <c r="OCT94" s="888"/>
      <c r="OCU94" s="888"/>
      <c r="OCV94" s="888"/>
      <c r="OCW94" s="888"/>
      <c r="OCX94" s="888"/>
      <c r="OCY94" s="888"/>
      <c r="OCZ94" s="888"/>
      <c r="ODA94" s="888"/>
      <c r="ODB94" s="888"/>
      <c r="ODC94" s="888"/>
      <c r="ODD94" s="888"/>
      <c r="ODE94" s="888"/>
      <c r="ODF94" s="888"/>
      <c r="ODG94" s="888"/>
      <c r="ODH94" s="888"/>
      <c r="ODI94" s="888"/>
      <c r="ODJ94" s="888"/>
      <c r="ODK94" s="888"/>
      <c r="ODL94" s="888"/>
      <c r="ODM94" s="888"/>
      <c r="ODN94" s="888"/>
      <c r="ODO94" s="888"/>
      <c r="ODP94" s="888"/>
      <c r="ODQ94" s="888"/>
      <c r="ODR94" s="888"/>
      <c r="ODS94" s="888"/>
      <c r="ODT94" s="888"/>
      <c r="ODU94" s="888"/>
      <c r="ODV94" s="888"/>
      <c r="ODW94" s="888"/>
      <c r="ODX94" s="888"/>
      <c r="ODY94" s="888"/>
      <c r="ODZ94" s="888"/>
      <c r="OEA94" s="888"/>
      <c r="OEB94" s="888"/>
      <c r="OEC94" s="888"/>
      <c r="OED94" s="888"/>
      <c r="OEE94" s="888"/>
      <c r="OEF94" s="888"/>
      <c r="OEG94" s="888"/>
      <c r="OEH94" s="888"/>
      <c r="OEI94" s="888"/>
      <c r="OEJ94" s="888"/>
      <c r="OEK94" s="888"/>
      <c r="OEL94" s="888"/>
      <c r="OEM94" s="888"/>
      <c r="OEN94" s="888"/>
      <c r="OEO94" s="888"/>
      <c r="OEP94" s="888"/>
      <c r="OEQ94" s="888"/>
      <c r="OER94" s="888"/>
      <c r="OES94" s="888"/>
      <c r="OET94" s="888"/>
      <c r="OEU94" s="888"/>
      <c r="OEV94" s="888"/>
      <c r="OEW94" s="888"/>
      <c r="OEX94" s="888"/>
      <c r="OEY94" s="888"/>
      <c r="OEZ94" s="888"/>
      <c r="OFA94" s="888"/>
      <c r="OFB94" s="888"/>
      <c r="OFC94" s="888"/>
      <c r="OFD94" s="888"/>
      <c r="OFE94" s="888"/>
      <c r="OFF94" s="888"/>
      <c r="OFG94" s="888"/>
      <c r="OFH94" s="888"/>
      <c r="OFI94" s="888"/>
      <c r="OFJ94" s="888"/>
      <c r="OFK94" s="888"/>
      <c r="OFL94" s="888"/>
      <c r="OFM94" s="888"/>
      <c r="OFN94" s="888"/>
      <c r="OFO94" s="888"/>
      <c r="OFP94" s="888"/>
      <c r="OFQ94" s="888"/>
      <c r="OFR94" s="888"/>
      <c r="OFS94" s="888"/>
      <c r="OFT94" s="888"/>
      <c r="OFU94" s="888"/>
      <c r="OFV94" s="888"/>
      <c r="OFW94" s="888"/>
      <c r="OFX94" s="888"/>
      <c r="OFY94" s="888"/>
      <c r="OFZ94" s="888"/>
      <c r="OGA94" s="888"/>
      <c r="OGB94" s="888"/>
      <c r="OGC94" s="888"/>
      <c r="OGD94" s="888"/>
      <c r="OGE94" s="888"/>
      <c r="OGF94" s="888"/>
      <c r="OGG94" s="888"/>
      <c r="OGH94" s="888"/>
      <c r="OGI94" s="888"/>
      <c r="OGJ94" s="888"/>
      <c r="OGK94" s="888"/>
      <c r="OGL94" s="888"/>
      <c r="OGM94" s="888"/>
      <c r="OGN94" s="888"/>
      <c r="OGO94" s="888"/>
      <c r="OGP94" s="888"/>
      <c r="OGQ94" s="888"/>
      <c r="OGR94" s="888"/>
      <c r="OGS94" s="888"/>
      <c r="OGT94" s="888"/>
      <c r="OGU94" s="888"/>
      <c r="OGV94" s="888"/>
      <c r="OGW94" s="888"/>
      <c r="OGX94" s="888"/>
      <c r="OGY94" s="888"/>
      <c r="OGZ94" s="888"/>
      <c r="OHA94" s="888"/>
      <c r="OHB94" s="888"/>
      <c r="OHC94" s="888"/>
      <c r="OHD94" s="888"/>
      <c r="OHE94" s="888"/>
      <c r="OHF94" s="888"/>
      <c r="OHG94" s="888"/>
      <c r="OHH94" s="888"/>
      <c r="OHI94" s="888"/>
      <c r="OHJ94" s="888"/>
      <c r="OHK94" s="888"/>
      <c r="OHL94" s="888"/>
      <c r="OHM94" s="888"/>
      <c r="OHN94" s="888"/>
      <c r="OHO94" s="888"/>
      <c r="OHP94" s="888"/>
      <c r="OHQ94" s="888"/>
      <c r="OHR94" s="888"/>
      <c r="OHS94" s="888"/>
      <c r="OHT94" s="888"/>
      <c r="OHU94" s="888"/>
      <c r="OHV94" s="888"/>
      <c r="OHW94" s="888"/>
      <c r="OHX94" s="888"/>
      <c r="OHY94" s="888"/>
      <c r="OHZ94" s="888"/>
      <c r="OIA94" s="888"/>
      <c r="OIB94" s="888"/>
      <c r="OIC94" s="888"/>
      <c r="OID94" s="888"/>
      <c r="OIE94" s="888"/>
      <c r="OIF94" s="888"/>
      <c r="OIG94" s="888"/>
      <c r="OIH94" s="888"/>
      <c r="OII94" s="888"/>
      <c r="OIJ94" s="888"/>
      <c r="OIK94" s="888"/>
      <c r="OIL94" s="888"/>
      <c r="OIM94" s="888"/>
      <c r="OIN94" s="888"/>
      <c r="OIO94" s="888"/>
      <c r="OIP94" s="888"/>
      <c r="OIQ94" s="888"/>
      <c r="OIR94" s="888"/>
      <c r="OIS94" s="888"/>
      <c r="OIT94" s="888"/>
      <c r="OIU94" s="888"/>
      <c r="OIV94" s="888"/>
      <c r="OIW94" s="888"/>
      <c r="OIX94" s="888"/>
      <c r="OIY94" s="888"/>
      <c r="OIZ94" s="888"/>
      <c r="OJA94" s="888"/>
      <c r="OJB94" s="888"/>
      <c r="OJC94" s="888"/>
      <c r="OJD94" s="888"/>
      <c r="OJE94" s="888"/>
      <c r="OJF94" s="888"/>
      <c r="OJG94" s="888"/>
      <c r="OJH94" s="888"/>
      <c r="OJI94" s="888"/>
      <c r="OJJ94" s="888"/>
      <c r="OJK94" s="888"/>
      <c r="OJL94" s="888"/>
      <c r="OJM94" s="888"/>
      <c r="OJN94" s="888"/>
      <c r="OJO94" s="888"/>
      <c r="OJP94" s="888"/>
      <c r="OJQ94" s="888"/>
      <c r="OJR94" s="888"/>
      <c r="OJS94" s="888"/>
      <c r="OJT94" s="888"/>
      <c r="OJU94" s="888"/>
      <c r="OJV94" s="888"/>
      <c r="OJW94" s="888"/>
      <c r="OJX94" s="888"/>
      <c r="OJY94" s="888"/>
      <c r="OJZ94" s="888"/>
      <c r="OKA94" s="888"/>
      <c r="OKB94" s="888"/>
      <c r="OKC94" s="888"/>
      <c r="OKD94" s="888"/>
      <c r="OKE94" s="888"/>
      <c r="OKF94" s="888"/>
      <c r="OKG94" s="888"/>
      <c r="OKH94" s="888"/>
      <c r="OKI94" s="888"/>
      <c r="OKJ94" s="888"/>
      <c r="OKK94" s="888"/>
      <c r="OKL94" s="888"/>
      <c r="OKM94" s="888"/>
      <c r="OKN94" s="888"/>
      <c r="OKO94" s="888"/>
      <c r="OKP94" s="888"/>
      <c r="OKQ94" s="888"/>
      <c r="OKR94" s="888"/>
      <c r="OKS94" s="888"/>
      <c r="OKT94" s="888"/>
      <c r="OKU94" s="888"/>
      <c r="OKV94" s="888"/>
      <c r="OKW94" s="888"/>
      <c r="OKX94" s="888"/>
      <c r="OKY94" s="888"/>
      <c r="OKZ94" s="888"/>
      <c r="OLA94" s="888"/>
      <c r="OLB94" s="888"/>
      <c r="OLC94" s="888"/>
      <c r="OLD94" s="888"/>
      <c r="OLE94" s="888"/>
      <c r="OLF94" s="888"/>
      <c r="OLG94" s="888"/>
      <c r="OLH94" s="888"/>
      <c r="OLI94" s="888"/>
      <c r="OLJ94" s="888"/>
      <c r="OLK94" s="888"/>
      <c r="OLL94" s="888"/>
      <c r="OLM94" s="888"/>
      <c r="OLN94" s="888"/>
      <c r="OLO94" s="888"/>
      <c r="OLP94" s="888"/>
      <c r="OLQ94" s="888"/>
      <c r="OLR94" s="888"/>
      <c r="OLS94" s="888"/>
      <c r="OLT94" s="888"/>
      <c r="OLU94" s="888"/>
      <c r="OLV94" s="888"/>
      <c r="OLW94" s="888"/>
      <c r="OLX94" s="888"/>
      <c r="OLY94" s="888"/>
      <c r="OLZ94" s="888"/>
      <c r="OMA94" s="888"/>
      <c r="OMB94" s="888"/>
      <c r="OMC94" s="888"/>
      <c r="OMD94" s="888"/>
      <c r="OME94" s="888"/>
      <c r="OMF94" s="888"/>
      <c r="OMG94" s="888"/>
      <c r="OMH94" s="888"/>
      <c r="OMI94" s="888"/>
      <c r="OMJ94" s="888"/>
      <c r="OMK94" s="888"/>
      <c r="OML94" s="888"/>
      <c r="OMM94" s="888"/>
      <c r="OMN94" s="888"/>
      <c r="OMO94" s="888"/>
      <c r="OMP94" s="888"/>
      <c r="OMQ94" s="888"/>
      <c r="OMR94" s="888"/>
      <c r="OMS94" s="888"/>
      <c r="OMT94" s="888"/>
      <c r="OMU94" s="888"/>
      <c r="OMV94" s="888"/>
      <c r="OMW94" s="888"/>
      <c r="OMX94" s="888"/>
      <c r="OMY94" s="888"/>
      <c r="OMZ94" s="888"/>
      <c r="ONA94" s="888"/>
      <c r="ONB94" s="888"/>
      <c r="ONC94" s="888"/>
      <c r="OND94" s="888"/>
      <c r="ONE94" s="888"/>
      <c r="ONF94" s="888"/>
      <c r="ONG94" s="888"/>
      <c r="ONH94" s="888"/>
      <c r="ONI94" s="888"/>
      <c r="ONJ94" s="888"/>
      <c r="ONK94" s="888"/>
      <c r="ONL94" s="888"/>
      <c r="ONM94" s="888"/>
      <c r="ONN94" s="888"/>
      <c r="ONO94" s="888"/>
      <c r="ONP94" s="888"/>
      <c r="ONQ94" s="888"/>
      <c r="ONR94" s="888"/>
      <c r="ONS94" s="888"/>
      <c r="ONT94" s="888"/>
      <c r="ONU94" s="888"/>
      <c r="ONV94" s="888"/>
      <c r="ONW94" s="888"/>
      <c r="ONX94" s="888"/>
      <c r="ONY94" s="888"/>
      <c r="ONZ94" s="888"/>
      <c r="OOA94" s="888"/>
      <c r="OOB94" s="888"/>
      <c r="OOC94" s="888"/>
      <c r="OOD94" s="888"/>
      <c r="OOE94" s="888"/>
      <c r="OOF94" s="888"/>
      <c r="OOG94" s="888"/>
      <c r="OOH94" s="888"/>
      <c r="OOI94" s="888"/>
      <c r="OOJ94" s="888"/>
      <c r="OOK94" s="888"/>
      <c r="OOL94" s="888"/>
      <c r="OOM94" s="888"/>
      <c r="OON94" s="888"/>
      <c r="OOO94" s="888"/>
      <c r="OOP94" s="888"/>
      <c r="OOQ94" s="888"/>
      <c r="OOR94" s="888"/>
      <c r="OOS94" s="888"/>
      <c r="OOT94" s="888"/>
      <c r="OOU94" s="888"/>
      <c r="OOV94" s="888"/>
      <c r="OOW94" s="888"/>
      <c r="OOX94" s="888"/>
      <c r="OOY94" s="888"/>
      <c r="OOZ94" s="888"/>
      <c r="OPA94" s="888"/>
      <c r="OPB94" s="888"/>
      <c r="OPC94" s="888"/>
      <c r="OPD94" s="888"/>
      <c r="OPE94" s="888"/>
      <c r="OPF94" s="888"/>
      <c r="OPG94" s="888"/>
      <c r="OPH94" s="888"/>
      <c r="OPI94" s="888"/>
      <c r="OPJ94" s="888"/>
      <c r="OPK94" s="888"/>
      <c r="OPL94" s="888"/>
      <c r="OPM94" s="888"/>
      <c r="OPN94" s="888"/>
      <c r="OPO94" s="888"/>
      <c r="OPP94" s="888"/>
      <c r="OPQ94" s="888"/>
      <c r="OPR94" s="888"/>
      <c r="OPS94" s="888"/>
      <c r="OPT94" s="888"/>
      <c r="OPU94" s="888"/>
      <c r="OPV94" s="888"/>
      <c r="OPW94" s="888"/>
      <c r="OPX94" s="888"/>
      <c r="OPY94" s="888"/>
      <c r="OPZ94" s="888"/>
      <c r="OQA94" s="888"/>
      <c r="OQB94" s="888"/>
      <c r="OQC94" s="888"/>
      <c r="OQD94" s="888"/>
      <c r="OQE94" s="888"/>
      <c r="OQF94" s="888"/>
      <c r="OQG94" s="888"/>
      <c r="OQH94" s="888"/>
      <c r="OQI94" s="888"/>
      <c r="OQJ94" s="888"/>
      <c r="OQK94" s="888"/>
      <c r="OQL94" s="888"/>
      <c r="OQM94" s="888"/>
      <c r="OQN94" s="888"/>
      <c r="OQO94" s="888"/>
      <c r="OQP94" s="888"/>
      <c r="OQQ94" s="888"/>
      <c r="OQR94" s="888"/>
      <c r="OQS94" s="888"/>
      <c r="OQT94" s="888"/>
      <c r="OQU94" s="888"/>
      <c r="OQV94" s="888"/>
      <c r="OQW94" s="888"/>
      <c r="OQX94" s="888"/>
      <c r="OQY94" s="888"/>
      <c r="OQZ94" s="888"/>
      <c r="ORA94" s="888"/>
      <c r="ORB94" s="888"/>
      <c r="ORC94" s="888"/>
      <c r="ORD94" s="888"/>
      <c r="ORE94" s="888"/>
      <c r="ORF94" s="888"/>
      <c r="ORG94" s="888"/>
      <c r="ORH94" s="888"/>
      <c r="ORI94" s="888"/>
      <c r="ORJ94" s="888"/>
      <c r="ORK94" s="888"/>
      <c r="ORL94" s="888"/>
      <c r="ORM94" s="888"/>
      <c r="ORN94" s="888"/>
      <c r="ORO94" s="888"/>
      <c r="ORP94" s="888"/>
      <c r="ORQ94" s="888"/>
      <c r="ORR94" s="888"/>
      <c r="ORS94" s="888"/>
      <c r="ORT94" s="888"/>
      <c r="ORU94" s="888"/>
      <c r="ORV94" s="888"/>
      <c r="ORW94" s="888"/>
      <c r="ORX94" s="888"/>
      <c r="ORY94" s="888"/>
      <c r="ORZ94" s="888"/>
      <c r="OSA94" s="888"/>
      <c r="OSB94" s="888"/>
      <c r="OSC94" s="888"/>
      <c r="OSD94" s="888"/>
      <c r="OSE94" s="888"/>
      <c r="OSF94" s="888"/>
      <c r="OSG94" s="888"/>
      <c r="OSH94" s="888"/>
      <c r="OSI94" s="888"/>
      <c r="OSJ94" s="888"/>
      <c r="OSK94" s="888"/>
      <c r="OSL94" s="888"/>
      <c r="OSM94" s="888"/>
      <c r="OSN94" s="888"/>
      <c r="OSO94" s="888"/>
      <c r="OSP94" s="888"/>
      <c r="OSQ94" s="888"/>
      <c r="OSR94" s="888"/>
      <c r="OSS94" s="888"/>
      <c r="OST94" s="888"/>
      <c r="OSU94" s="888"/>
      <c r="OSV94" s="888"/>
      <c r="OSW94" s="888"/>
      <c r="OSX94" s="888"/>
      <c r="OSY94" s="888"/>
      <c r="OSZ94" s="888"/>
      <c r="OTA94" s="888"/>
      <c r="OTB94" s="888"/>
      <c r="OTC94" s="888"/>
      <c r="OTD94" s="888"/>
      <c r="OTE94" s="888"/>
      <c r="OTF94" s="888"/>
      <c r="OTG94" s="888"/>
      <c r="OTH94" s="888"/>
      <c r="OTI94" s="888"/>
      <c r="OTJ94" s="888"/>
      <c r="OTK94" s="888"/>
      <c r="OTL94" s="888"/>
      <c r="OTM94" s="888"/>
      <c r="OTN94" s="888"/>
      <c r="OTO94" s="888"/>
      <c r="OTP94" s="888"/>
      <c r="OTQ94" s="888"/>
      <c r="OTR94" s="888"/>
      <c r="OTS94" s="888"/>
      <c r="OTT94" s="888"/>
      <c r="OTU94" s="888"/>
      <c r="OTV94" s="888"/>
      <c r="OTW94" s="888"/>
      <c r="OTX94" s="888"/>
      <c r="OTY94" s="888"/>
      <c r="OTZ94" s="888"/>
      <c r="OUA94" s="888"/>
      <c r="OUB94" s="888"/>
      <c r="OUC94" s="888"/>
      <c r="OUD94" s="888"/>
      <c r="OUE94" s="888"/>
      <c r="OUF94" s="888"/>
      <c r="OUG94" s="888"/>
      <c r="OUH94" s="888"/>
      <c r="OUI94" s="888"/>
      <c r="OUJ94" s="888"/>
      <c r="OUK94" s="888"/>
      <c r="OUL94" s="888"/>
      <c r="OUM94" s="888"/>
      <c r="OUN94" s="888"/>
      <c r="OUO94" s="888"/>
      <c r="OUP94" s="888"/>
      <c r="OUQ94" s="888"/>
      <c r="OUR94" s="888"/>
      <c r="OUS94" s="888"/>
      <c r="OUT94" s="888"/>
      <c r="OUU94" s="888"/>
      <c r="OUV94" s="888"/>
      <c r="OUW94" s="888"/>
      <c r="OUX94" s="888"/>
      <c r="OUY94" s="888"/>
      <c r="OUZ94" s="888"/>
      <c r="OVA94" s="888"/>
      <c r="OVB94" s="888"/>
      <c r="OVC94" s="888"/>
      <c r="OVD94" s="888"/>
      <c r="OVE94" s="888"/>
      <c r="OVF94" s="888"/>
      <c r="OVG94" s="888"/>
      <c r="OVH94" s="888"/>
      <c r="OVI94" s="888"/>
      <c r="OVJ94" s="888"/>
      <c r="OVK94" s="888"/>
      <c r="OVL94" s="888"/>
      <c r="OVM94" s="888"/>
      <c r="OVN94" s="888"/>
      <c r="OVO94" s="888"/>
      <c r="OVP94" s="888"/>
      <c r="OVQ94" s="888"/>
      <c r="OVR94" s="888"/>
      <c r="OVS94" s="888"/>
      <c r="OVT94" s="888"/>
      <c r="OVU94" s="888"/>
      <c r="OVV94" s="888"/>
      <c r="OVW94" s="888"/>
      <c r="OVX94" s="888"/>
      <c r="OVY94" s="888"/>
      <c r="OVZ94" s="888"/>
      <c r="OWA94" s="888"/>
      <c r="OWB94" s="888"/>
      <c r="OWC94" s="888"/>
      <c r="OWD94" s="888"/>
      <c r="OWE94" s="888"/>
      <c r="OWF94" s="888"/>
      <c r="OWG94" s="888"/>
      <c r="OWH94" s="888"/>
      <c r="OWI94" s="888"/>
      <c r="OWJ94" s="888"/>
      <c r="OWK94" s="888"/>
      <c r="OWL94" s="888"/>
      <c r="OWM94" s="888"/>
      <c r="OWN94" s="888"/>
      <c r="OWO94" s="888"/>
      <c r="OWP94" s="888"/>
      <c r="OWQ94" s="888"/>
      <c r="OWR94" s="888"/>
      <c r="OWS94" s="888"/>
      <c r="OWT94" s="888"/>
      <c r="OWU94" s="888"/>
      <c r="OWV94" s="888"/>
      <c r="OWW94" s="888"/>
      <c r="OWX94" s="888"/>
      <c r="OWY94" s="888"/>
      <c r="OWZ94" s="888"/>
      <c r="OXA94" s="888"/>
      <c r="OXB94" s="888"/>
      <c r="OXC94" s="888"/>
      <c r="OXD94" s="888"/>
      <c r="OXE94" s="888"/>
      <c r="OXF94" s="888"/>
      <c r="OXG94" s="888"/>
      <c r="OXH94" s="888"/>
      <c r="OXI94" s="888"/>
      <c r="OXJ94" s="888"/>
      <c r="OXK94" s="888"/>
      <c r="OXL94" s="888"/>
      <c r="OXM94" s="888"/>
      <c r="OXN94" s="888"/>
      <c r="OXO94" s="888"/>
      <c r="OXP94" s="888"/>
      <c r="OXQ94" s="888"/>
      <c r="OXR94" s="888"/>
      <c r="OXS94" s="888"/>
      <c r="OXT94" s="888"/>
      <c r="OXU94" s="888"/>
      <c r="OXV94" s="888"/>
      <c r="OXW94" s="888"/>
      <c r="OXX94" s="888"/>
      <c r="OXY94" s="888"/>
      <c r="OXZ94" s="888"/>
      <c r="OYA94" s="888"/>
      <c r="OYB94" s="888"/>
      <c r="OYC94" s="888"/>
      <c r="OYD94" s="888"/>
      <c r="OYE94" s="888"/>
      <c r="OYF94" s="888"/>
      <c r="OYG94" s="888"/>
      <c r="OYH94" s="888"/>
      <c r="OYI94" s="888"/>
      <c r="OYJ94" s="888"/>
      <c r="OYK94" s="888"/>
      <c r="OYL94" s="888"/>
      <c r="OYM94" s="888"/>
      <c r="OYN94" s="888"/>
      <c r="OYO94" s="888"/>
      <c r="OYP94" s="888"/>
      <c r="OYQ94" s="888"/>
      <c r="OYR94" s="888"/>
      <c r="OYS94" s="888"/>
      <c r="OYT94" s="888"/>
      <c r="OYU94" s="888"/>
      <c r="OYV94" s="888"/>
      <c r="OYW94" s="888"/>
      <c r="OYX94" s="888"/>
      <c r="OYY94" s="888"/>
      <c r="OYZ94" s="888"/>
      <c r="OZA94" s="888"/>
      <c r="OZB94" s="888"/>
      <c r="OZC94" s="888"/>
      <c r="OZD94" s="888"/>
      <c r="OZE94" s="888"/>
      <c r="OZF94" s="888"/>
      <c r="OZG94" s="888"/>
      <c r="OZH94" s="888"/>
      <c r="OZI94" s="888"/>
      <c r="OZJ94" s="888"/>
      <c r="OZK94" s="888"/>
      <c r="OZL94" s="888"/>
      <c r="OZM94" s="888"/>
      <c r="OZN94" s="888"/>
      <c r="OZO94" s="888"/>
      <c r="OZP94" s="888"/>
      <c r="OZQ94" s="888"/>
      <c r="OZR94" s="888"/>
      <c r="OZS94" s="888"/>
      <c r="OZT94" s="888"/>
      <c r="OZU94" s="888"/>
      <c r="OZV94" s="888"/>
      <c r="OZW94" s="888"/>
      <c r="OZX94" s="888"/>
      <c r="OZY94" s="888"/>
      <c r="OZZ94" s="888"/>
      <c r="PAA94" s="888"/>
      <c r="PAB94" s="888"/>
      <c r="PAC94" s="888"/>
      <c r="PAD94" s="888"/>
      <c r="PAE94" s="888"/>
      <c r="PAF94" s="888"/>
      <c r="PAG94" s="888"/>
      <c r="PAH94" s="888"/>
      <c r="PAI94" s="888"/>
      <c r="PAJ94" s="888"/>
      <c r="PAK94" s="888"/>
      <c r="PAL94" s="888"/>
      <c r="PAM94" s="888"/>
      <c r="PAN94" s="888"/>
      <c r="PAO94" s="888"/>
      <c r="PAP94" s="888"/>
      <c r="PAQ94" s="888"/>
      <c r="PAR94" s="888"/>
      <c r="PAS94" s="888"/>
      <c r="PAT94" s="888"/>
      <c r="PAU94" s="888"/>
      <c r="PAV94" s="888"/>
      <c r="PAW94" s="888"/>
      <c r="PAX94" s="888"/>
      <c r="PAY94" s="888"/>
      <c r="PAZ94" s="888"/>
      <c r="PBA94" s="888"/>
      <c r="PBB94" s="888"/>
      <c r="PBC94" s="888"/>
      <c r="PBD94" s="888"/>
      <c r="PBE94" s="888"/>
      <c r="PBF94" s="888"/>
      <c r="PBG94" s="888"/>
      <c r="PBH94" s="888"/>
      <c r="PBI94" s="888"/>
      <c r="PBJ94" s="888"/>
      <c r="PBK94" s="888"/>
      <c r="PBL94" s="888"/>
      <c r="PBM94" s="888"/>
      <c r="PBN94" s="888"/>
      <c r="PBO94" s="888"/>
      <c r="PBP94" s="888"/>
      <c r="PBQ94" s="888"/>
      <c r="PBR94" s="888"/>
      <c r="PBS94" s="888"/>
      <c r="PBT94" s="888"/>
      <c r="PBU94" s="888"/>
      <c r="PBV94" s="888"/>
      <c r="PBW94" s="888"/>
      <c r="PBX94" s="888"/>
      <c r="PBY94" s="888"/>
      <c r="PBZ94" s="888"/>
      <c r="PCA94" s="888"/>
      <c r="PCB94" s="888"/>
      <c r="PCC94" s="888"/>
      <c r="PCD94" s="888"/>
      <c r="PCE94" s="888"/>
      <c r="PCF94" s="888"/>
      <c r="PCG94" s="888"/>
      <c r="PCH94" s="888"/>
      <c r="PCI94" s="888"/>
      <c r="PCJ94" s="888"/>
      <c r="PCK94" s="888"/>
      <c r="PCL94" s="888"/>
      <c r="PCM94" s="888"/>
      <c r="PCN94" s="888"/>
      <c r="PCO94" s="888"/>
      <c r="PCP94" s="888"/>
      <c r="PCQ94" s="888"/>
      <c r="PCR94" s="888"/>
      <c r="PCS94" s="888"/>
      <c r="PCT94" s="888"/>
      <c r="PCU94" s="888"/>
      <c r="PCV94" s="888"/>
      <c r="PCW94" s="888"/>
      <c r="PCX94" s="888"/>
      <c r="PCY94" s="888"/>
      <c r="PCZ94" s="888"/>
      <c r="PDA94" s="888"/>
      <c r="PDB94" s="888"/>
      <c r="PDC94" s="888"/>
      <c r="PDD94" s="888"/>
      <c r="PDE94" s="888"/>
      <c r="PDF94" s="888"/>
      <c r="PDG94" s="888"/>
      <c r="PDH94" s="888"/>
      <c r="PDI94" s="888"/>
      <c r="PDJ94" s="888"/>
      <c r="PDK94" s="888"/>
      <c r="PDL94" s="888"/>
      <c r="PDM94" s="888"/>
      <c r="PDN94" s="888"/>
      <c r="PDO94" s="888"/>
      <c r="PDP94" s="888"/>
      <c r="PDQ94" s="888"/>
      <c r="PDR94" s="888"/>
      <c r="PDS94" s="888"/>
      <c r="PDT94" s="888"/>
      <c r="PDU94" s="888"/>
      <c r="PDV94" s="888"/>
      <c r="PDW94" s="888"/>
      <c r="PDX94" s="888"/>
      <c r="PDY94" s="888"/>
      <c r="PDZ94" s="888"/>
      <c r="PEA94" s="888"/>
      <c r="PEB94" s="888"/>
      <c r="PEC94" s="888"/>
      <c r="PED94" s="888"/>
      <c r="PEE94" s="888"/>
      <c r="PEF94" s="888"/>
      <c r="PEG94" s="888"/>
      <c r="PEH94" s="888"/>
      <c r="PEI94" s="888"/>
      <c r="PEJ94" s="888"/>
      <c r="PEK94" s="888"/>
      <c r="PEL94" s="888"/>
      <c r="PEM94" s="888"/>
      <c r="PEN94" s="888"/>
      <c r="PEO94" s="888"/>
      <c r="PEP94" s="888"/>
      <c r="PEQ94" s="888"/>
      <c r="PER94" s="888"/>
      <c r="PES94" s="888"/>
      <c r="PET94" s="888"/>
      <c r="PEU94" s="888"/>
      <c r="PEV94" s="888"/>
      <c r="PEW94" s="888"/>
      <c r="PEX94" s="888"/>
      <c r="PEY94" s="888"/>
      <c r="PEZ94" s="888"/>
      <c r="PFA94" s="888"/>
      <c r="PFB94" s="888"/>
      <c r="PFC94" s="888"/>
      <c r="PFD94" s="888"/>
      <c r="PFE94" s="888"/>
      <c r="PFF94" s="888"/>
      <c r="PFG94" s="888"/>
      <c r="PFH94" s="888"/>
      <c r="PFI94" s="888"/>
      <c r="PFJ94" s="888"/>
      <c r="PFK94" s="888"/>
      <c r="PFL94" s="888"/>
      <c r="PFM94" s="888"/>
      <c r="PFN94" s="888"/>
      <c r="PFO94" s="888"/>
      <c r="PFP94" s="888"/>
      <c r="PFQ94" s="888"/>
      <c r="PFR94" s="888"/>
      <c r="PFS94" s="888"/>
      <c r="PFT94" s="888"/>
      <c r="PFU94" s="888"/>
      <c r="PFV94" s="888"/>
      <c r="PFW94" s="888"/>
      <c r="PFX94" s="888"/>
      <c r="PFY94" s="888"/>
      <c r="PFZ94" s="888"/>
      <c r="PGA94" s="888"/>
      <c r="PGB94" s="888"/>
      <c r="PGC94" s="888"/>
      <c r="PGD94" s="888"/>
      <c r="PGE94" s="888"/>
      <c r="PGF94" s="888"/>
      <c r="PGG94" s="888"/>
      <c r="PGH94" s="888"/>
      <c r="PGI94" s="888"/>
      <c r="PGJ94" s="888"/>
      <c r="PGK94" s="888"/>
      <c r="PGL94" s="888"/>
      <c r="PGM94" s="888"/>
      <c r="PGN94" s="888"/>
      <c r="PGO94" s="888"/>
      <c r="PGP94" s="888"/>
      <c r="PGQ94" s="888"/>
      <c r="PGR94" s="888"/>
      <c r="PGS94" s="888"/>
      <c r="PGT94" s="888"/>
      <c r="PGU94" s="888"/>
      <c r="PGV94" s="888"/>
      <c r="PGW94" s="888"/>
      <c r="PGX94" s="888"/>
      <c r="PGY94" s="888"/>
      <c r="PGZ94" s="888"/>
      <c r="PHA94" s="888"/>
      <c r="PHB94" s="888"/>
      <c r="PHC94" s="888"/>
      <c r="PHD94" s="888"/>
      <c r="PHE94" s="888"/>
      <c r="PHF94" s="888"/>
      <c r="PHG94" s="888"/>
      <c r="PHH94" s="888"/>
      <c r="PHI94" s="888"/>
      <c r="PHJ94" s="888"/>
      <c r="PHK94" s="888"/>
      <c r="PHL94" s="888"/>
      <c r="PHM94" s="888"/>
      <c r="PHN94" s="888"/>
      <c r="PHO94" s="888"/>
      <c r="PHP94" s="888"/>
      <c r="PHQ94" s="888"/>
      <c r="PHR94" s="888"/>
      <c r="PHS94" s="888"/>
      <c r="PHT94" s="888"/>
      <c r="PHU94" s="888"/>
      <c r="PHV94" s="888"/>
      <c r="PHW94" s="888"/>
      <c r="PHX94" s="888"/>
      <c r="PHY94" s="888"/>
      <c r="PHZ94" s="888"/>
      <c r="PIA94" s="888"/>
      <c r="PIB94" s="888"/>
      <c r="PIC94" s="888"/>
      <c r="PID94" s="888"/>
      <c r="PIE94" s="888"/>
      <c r="PIF94" s="888"/>
      <c r="PIG94" s="888"/>
      <c r="PIH94" s="888"/>
      <c r="PII94" s="888"/>
      <c r="PIJ94" s="888"/>
      <c r="PIK94" s="888"/>
      <c r="PIL94" s="888"/>
      <c r="PIM94" s="888"/>
      <c r="PIN94" s="888"/>
      <c r="PIO94" s="888"/>
      <c r="PIP94" s="888"/>
      <c r="PIQ94" s="888"/>
      <c r="PIR94" s="888"/>
      <c r="PIS94" s="888"/>
      <c r="PIT94" s="888"/>
      <c r="PIU94" s="888"/>
      <c r="PIV94" s="888"/>
      <c r="PIW94" s="888"/>
      <c r="PIX94" s="888"/>
      <c r="PIY94" s="888"/>
      <c r="PIZ94" s="888"/>
      <c r="PJA94" s="888"/>
      <c r="PJB94" s="888"/>
      <c r="PJC94" s="888"/>
      <c r="PJD94" s="888"/>
      <c r="PJE94" s="888"/>
      <c r="PJF94" s="888"/>
      <c r="PJG94" s="888"/>
      <c r="PJH94" s="888"/>
      <c r="PJI94" s="888"/>
      <c r="PJJ94" s="888"/>
      <c r="PJK94" s="888"/>
      <c r="PJL94" s="888"/>
      <c r="PJM94" s="888"/>
      <c r="PJN94" s="888"/>
      <c r="PJO94" s="888"/>
      <c r="PJP94" s="888"/>
      <c r="PJQ94" s="888"/>
      <c r="PJR94" s="888"/>
      <c r="PJS94" s="888"/>
      <c r="PJT94" s="888"/>
      <c r="PJU94" s="888"/>
      <c r="PJV94" s="888"/>
      <c r="PJW94" s="888"/>
      <c r="PJX94" s="888"/>
      <c r="PJY94" s="888"/>
      <c r="PJZ94" s="888"/>
      <c r="PKA94" s="888"/>
      <c r="PKB94" s="888"/>
      <c r="PKC94" s="888"/>
      <c r="PKD94" s="888"/>
      <c r="PKE94" s="888"/>
      <c r="PKF94" s="888"/>
      <c r="PKG94" s="888"/>
      <c r="PKH94" s="888"/>
      <c r="PKI94" s="888"/>
      <c r="PKJ94" s="888"/>
      <c r="PKK94" s="888"/>
      <c r="PKL94" s="888"/>
      <c r="PKM94" s="888"/>
      <c r="PKN94" s="888"/>
      <c r="PKO94" s="888"/>
      <c r="PKP94" s="888"/>
      <c r="PKQ94" s="888"/>
      <c r="PKR94" s="888"/>
      <c r="PKS94" s="888"/>
      <c r="PKT94" s="888"/>
      <c r="PKU94" s="888"/>
      <c r="PKV94" s="888"/>
      <c r="PKW94" s="888"/>
      <c r="PKX94" s="888"/>
      <c r="PKY94" s="888"/>
      <c r="PKZ94" s="888"/>
      <c r="PLA94" s="888"/>
      <c r="PLB94" s="888"/>
      <c r="PLC94" s="888"/>
      <c r="PLD94" s="888"/>
      <c r="PLE94" s="888"/>
      <c r="PLF94" s="888"/>
      <c r="PLG94" s="888"/>
      <c r="PLH94" s="888"/>
      <c r="PLI94" s="888"/>
      <c r="PLJ94" s="888"/>
      <c r="PLK94" s="888"/>
      <c r="PLL94" s="888"/>
      <c r="PLM94" s="888"/>
      <c r="PLN94" s="888"/>
      <c r="PLO94" s="888"/>
      <c r="PLP94" s="888"/>
      <c r="PLQ94" s="888"/>
      <c r="PLR94" s="888"/>
      <c r="PLS94" s="888"/>
      <c r="PLT94" s="888"/>
      <c r="PLU94" s="888"/>
      <c r="PLV94" s="888"/>
      <c r="PLW94" s="888"/>
      <c r="PLX94" s="888"/>
      <c r="PLY94" s="888"/>
      <c r="PLZ94" s="888"/>
      <c r="PMA94" s="888"/>
      <c r="PMB94" s="888"/>
      <c r="PMC94" s="888"/>
      <c r="PMD94" s="888"/>
      <c r="PME94" s="888"/>
      <c r="PMF94" s="888"/>
      <c r="PMG94" s="888"/>
      <c r="PMH94" s="888"/>
      <c r="PMI94" s="888"/>
      <c r="PMJ94" s="888"/>
      <c r="PMK94" s="888"/>
      <c r="PML94" s="888"/>
      <c r="PMM94" s="888"/>
      <c r="PMN94" s="888"/>
      <c r="PMO94" s="888"/>
      <c r="PMP94" s="888"/>
      <c r="PMQ94" s="888"/>
      <c r="PMR94" s="888"/>
      <c r="PMS94" s="888"/>
      <c r="PMT94" s="888"/>
      <c r="PMU94" s="888"/>
      <c r="PMV94" s="888"/>
      <c r="PMW94" s="888"/>
      <c r="PMX94" s="888"/>
      <c r="PMY94" s="888"/>
      <c r="PMZ94" s="888"/>
      <c r="PNA94" s="888"/>
      <c r="PNB94" s="888"/>
      <c r="PNC94" s="888"/>
      <c r="PND94" s="888"/>
      <c r="PNE94" s="888"/>
      <c r="PNF94" s="888"/>
      <c r="PNG94" s="888"/>
      <c r="PNH94" s="888"/>
      <c r="PNI94" s="888"/>
      <c r="PNJ94" s="888"/>
      <c r="PNK94" s="888"/>
      <c r="PNL94" s="888"/>
      <c r="PNM94" s="888"/>
      <c r="PNN94" s="888"/>
      <c r="PNO94" s="888"/>
      <c r="PNP94" s="888"/>
      <c r="PNQ94" s="888"/>
      <c r="PNR94" s="888"/>
      <c r="PNS94" s="888"/>
      <c r="PNT94" s="888"/>
      <c r="PNU94" s="888"/>
      <c r="PNV94" s="888"/>
      <c r="PNW94" s="888"/>
      <c r="PNX94" s="888"/>
      <c r="PNY94" s="888"/>
      <c r="PNZ94" s="888"/>
      <c r="POA94" s="888"/>
      <c r="POB94" s="888"/>
      <c r="POC94" s="888"/>
      <c r="POD94" s="888"/>
      <c r="POE94" s="888"/>
      <c r="POF94" s="888"/>
      <c r="POG94" s="888"/>
      <c r="POH94" s="888"/>
      <c r="POI94" s="888"/>
      <c r="POJ94" s="888"/>
      <c r="POK94" s="888"/>
      <c r="POL94" s="888"/>
      <c r="POM94" s="888"/>
      <c r="PON94" s="888"/>
      <c r="POO94" s="888"/>
      <c r="POP94" s="888"/>
      <c r="POQ94" s="888"/>
      <c r="POR94" s="888"/>
      <c r="POS94" s="888"/>
      <c r="POT94" s="888"/>
      <c r="POU94" s="888"/>
      <c r="POV94" s="888"/>
      <c r="POW94" s="888"/>
      <c r="POX94" s="888"/>
      <c r="POY94" s="888"/>
      <c r="POZ94" s="888"/>
      <c r="PPA94" s="888"/>
      <c r="PPB94" s="888"/>
      <c r="PPC94" s="888"/>
      <c r="PPD94" s="888"/>
      <c r="PPE94" s="888"/>
      <c r="PPF94" s="888"/>
      <c r="PPG94" s="888"/>
      <c r="PPH94" s="888"/>
      <c r="PPI94" s="888"/>
      <c r="PPJ94" s="888"/>
      <c r="PPK94" s="888"/>
      <c r="PPL94" s="888"/>
      <c r="PPM94" s="888"/>
      <c r="PPN94" s="888"/>
      <c r="PPO94" s="888"/>
      <c r="PPP94" s="888"/>
      <c r="PPQ94" s="888"/>
      <c r="PPR94" s="888"/>
      <c r="PPS94" s="888"/>
      <c r="PPT94" s="888"/>
      <c r="PPU94" s="888"/>
      <c r="PPV94" s="888"/>
      <c r="PPW94" s="888"/>
      <c r="PPX94" s="888"/>
      <c r="PPY94" s="888"/>
      <c r="PPZ94" s="888"/>
      <c r="PQA94" s="888"/>
      <c r="PQB94" s="888"/>
      <c r="PQC94" s="888"/>
      <c r="PQD94" s="888"/>
      <c r="PQE94" s="888"/>
      <c r="PQF94" s="888"/>
      <c r="PQG94" s="888"/>
      <c r="PQH94" s="888"/>
      <c r="PQI94" s="888"/>
      <c r="PQJ94" s="888"/>
      <c r="PQK94" s="888"/>
      <c r="PQL94" s="888"/>
      <c r="PQM94" s="888"/>
      <c r="PQN94" s="888"/>
      <c r="PQO94" s="888"/>
      <c r="PQP94" s="888"/>
      <c r="PQQ94" s="888"/>
      <c r="PQR94" s="888"/>
      <c r="PQS94" s="888"/>
      <c r="PQT94" s="888"/>
      <c r="PQU94" s="888"/>
      <c r="PQV94" s="888"/>
      <c r="PQW94" s="888"/>
      <c r="PQX94" s="888"/>
      <c r="PQY94" s="888"/>
      <c r="PQZ94" s="888"/>
      <c r="PRA94" s="888"/>
      <c r="PRB94" s="888"/>
      <c r="PRC94" s="888"/>
      <c r="PRD94" s="888"/>
      <c r="PRE94" s="888"/>
      <c r="PRF94" s="888"/>
      <c r="PRG94" s="888"/>
      <c r="PRH94" s="888"/>
      <c r="PRI94" s="888"/>
      <c r="PRJ94" s="888"/>
      <c r="PRK94" s="888"/>
      <c r="PRL94" s="888"/>
      <c r="PRM94" s="888"/>
      <c r="PRN94" s="888"/>
      <c r="PRO94" s="888"/>
      <c r="PRP94" s="888"/>
      <c r="PRQ94" s="888"/>
      <c r="PRR94" s="888"/>
      <c r="PRS94" s="888"/>
      <c r="PRT94" s="888"/>
      <c r="PRU94" s="888"/>
      <c r="PRV94" s="888"/>
      <c r="PRW94" s="888"/>
      <c r="PRX94" s="888"/>
      <c r="PRY94" s="888"/>
      <c r="PRZ94" s="888"/>
      <c r="PSA94" s="888"/>
      <c r="PSB94" s="888"/>
      <c r="PSC94" s="888"/>
      <c r="PSD94" s="888"/>
      <c r="PSE94" s="888"/>
      <c r="PSF94" s="888"/>
      <c r="PSG94" s="888"/>
      <c r="PSH94" s="888"/>
      <c r="PSI94" s="888"/>
      <c r="PSJ94" s="888"/>
      <c r="PSK94" s="888"/>
      <c r="PSL94" s="888"/>
      <c r="PSM94" s="888"/>
      <c r="PSN94" s="888"/>
      <c r="PSO94" s="888"/>
      <c r="PSP94" s="888"/>
      <c r="PSQ94" s="888"/>
      <c r="PSR94" s="888"/>
      <c r="PSS94" s="888"/>
      <c r="PST94" s="888"/>
      <c r="PSU94" s="888"/>
      <c r="PSV94" s="888"/>
      <c r="PSW94" s="888"/>
      <c r="PSX94" s="888"/>
      <c r="PSY94" s="888"/>
      <c r="PSZ94" s="888"/>
      <c r="PTA94" s="888"/>
      <c r="PTB94" s="888"/>
      <c r="PTC94" s="888"/>
      <c r="PTD94" s="888"/>
      <c r="PTE94" s="888"/>
      <c r="PTF94" s="888"/>
      <c r="PTG94" s="888"/>
      <c r="PTH94" s="888"/>
      <c r="PTI94" s="888"/>
      <c r="PTJ94" s="888"/>
      <c r="PTK94" s="888"/>
      <c r="PTL94" s="888"/>
      <c r="PTM94" s="888"/>
      <c r="PTN94" s="888"/>
      <c r="PTO94" s="888"/>
      <c r="PTP94" s="888"/>
      <c r="PTQ94" s="888"/>
      <c r="PTR94" s="888"/>
      <c r="PTS94" s="888"/>
      <c r="PTT94" s="888"/>
      <c r="PTU94" s="888"/>
      <c r="PTV94" s="888"/>
      <c r="PTW94" s="888"/>
      <c r="PTX94" s="888"/>
      <c r="PTY94" s="888"/>
      <c r="PTZ94" s="888"/>
      <c r="PUA94" s="888"/>
      <c r="PUB94" s="888"/>
      <c r="PUC94" s="888"/>
      <c r="PUD94" s="888"/>
      <c r="PUE94" s="888"/>
      <c r="PUF94" s="888"/>
      <c r="PUG94" s="888"/>
      <c r="PUH94" s="888"/>
      <c r="PUI94" s="888"/>
      <c r="PUJ94" s="888"/>
      <c r="PUK94" s="888"/>
      <c r="PUL94" s="888"/>
      <c r="PUM94" s="888"/>
      <c r="PUN94" s="888"/>
      <c r="PUO94" s="888"/>
      <c r="PUP94" s="888"/>
      <c r="PUQ94" s="888"/>
      <c r="PUR94" s="888"/>
      <c r="PUS94" s="888"/>
      <c r="PUT94" s="888"/>
      <c r="PUU94" s="888"/>
      <c r="PUV94" s="888"/>
      <c r="PUW94" s="888"/>
      <c r="PUX94" s="888"/>
      <c r="PUY94" s="888"/>
      <c r="PUZ94" s="888"/>
      <c r="PVA94" s="888"/>
      <c r="PVB94" s="888"/>
      <c r="PVC94" s="888"/>
      <c r="PVD94" s="888"/>
      <c r="PVE94" s="888"/>
      <c r="PVF94" s="888"/>
      <c r="PVG94" s="888"/>
      <c r="PVH94" s="888"/>
      <c r="PVI94" s="888"/>
      <c r="PVJ94" s="888"/>
      <c r="PVK94" s="888"/>
      <c r="PVL94" s="888"/>
      <c r="PVM94" s="888"/>
      <c r="PVN94" s="888"/>
      <c r="PVO94" s="888"/>
      <c r="PVP94" s="888"/>
      <c r="PVQ94" s="888"/>
      <c r="PVR94" s="888"/>
      <c r="PVS94" s="888"/>
      <c r="PVT94" s="888"/>
      <c r="PVU94" s="888"/>
      <c r="PVV94" s="888"/>
      <c r="PVW94" s="888"/>
      <c r="PVX94" s="888"/>
      <c r="PVY94" s="888"/>
      <c r="PVZ94" s="888"/>
      <c r="PWA94" s="888"/>
      <c r="PWB94" s="888"/>
      <c r="PWC94" s="888"/>
      <c r="PWD94" s="888"/>
      <c r="PWE94" s="888"/>
      <c r="PWF94" s="888"/>
      <c r="PWG94" s="888"/>
      <c r="PWH94" s="888"/>
      <c r="PWI94" s="888"/>
      <c r="PWJ94" s="888"/>
      <c r="PWK94" s="888"/>
      <c r="PWL94" s="888"/>
      <c r="PWM94" s="888"/>
      <c r="PWN94" s="888"/>
      <c r="PWO94" s="888"/>
      <c r="PWP94" s="888"/>
      <c r="PWQ94" s="888"/>
      <c r="PWR94" s="888"/>
      <c r="PWS94" s="888"/>
      <c r="PWT94" s="888"/>
      <c r="PWU94" s="888"/>
      <c r="PWV94" s="888"/>
      <c r="PWW94" s="888"/>
      <c r="PWX94" s="888"/>
      <c r="PWY94" s="888"/>
      <c r="PWZ94" s="888"/>
      <c r="PXA94" s="888"/>
      <c r="PXB94" s="888"/>
      <c r="PXC94" s="888"/>
      <c r="PXD94" s="888"/>
      <c r="PXE94" s="888"/>
      <c r="PXF94" s="888"/>
      <c r="PXG94" s="888"/>
      <c r="PXH94" s="888"/>
      <c r="PXI94" s="888"/>
      <c r="PXJ94" s="888"/>
      <c r="PXK94" s="888"/>
      <c r="PXL94" s="888"/>
      <c r="PXM94" s="888"/>
      <c r="PXN94" s="888"/>
      <c r="PXO94" s="888"/>
      <c r="PXP94" s="888"/>
      <c r="PXQ94" s="888"/>
      <c r="PXR94" s="888"/>
      <c r="PXS94" s="888"/>
      <c r="PXT94" s="888"/>
      <c r="PXU94" s="888"/>
      <c r="PXV94" s="888"/>
      <c r="PXW94" s="888"/>
      <c r="PXX94" s="888"/>
      <c r="PXY94" s="888"/>
      <c r="PXZ94" s="888"/>
      <c r="PYA94" s="888"/>
      <c r="PYB94" s="888"/>
      <c r="PYC94" s="888"/>
      <c r="PYD94" s="888"/>
      <c r="PYE94" s="888"/>
      <c r="PYF94" s="888"/>
      <c r="PYG94" s="888"/>
      <c r="PYH94" s="888"/>
      <c r="PYI94" s="888"/>
      <c r="PYJ94" s="888"/>
      <c r="PYK94" s="888"/>
      <c r="PYL94" s="888"/>
      <c r="PYM94" s="888"/>
      <c r="PYN94" s="888"/>
      <c r="PYO94" s="888"/>
      <c r="PYP94" s="888"/>
      <c r="PYQ94" s="888"/>
      <c r="PYR94" s="888"/>
      <c r="PYS94" s="888"/>
      <c r="PYT94" s="888"/>
      <c r="PYU94" s="888"/>
      <c r="PYV94" s="888"/>
      <c r="PYW94" s="888"/>
      <c r="PYX94" s="888"/>
      <c r="PYY94" s="888"/>
      <c r="PYZ94" s="888"/>
      <c r="PZA94" s="888"/>
      <c r="PZB94" s="888"/>
      <c r="PZC94" s="888"/>
      <c r="PZD94" s="888"/>
      <c r="PZE94" s="888"/>
      <c r="PZF94" s="888"/>
      <c r="PZG94" s="888"/>
      <c r="PZH94" s="888"/>
      <c r="PZI94" s="888"/>
      <c r="PZJ94" s="888"/>
      <c r="PZK94" s="888"/>
      <c r="PZL94" s="888"/>
      <c r="PZM94" s="888"/>
      <c r="PZN94" s="888"/>
      <c r="PZO94" s="888"/>
      <c r="PZP94" s="888"/>
      <c r="PZQ94" s="888"/>
      <c r="PZR94" s="888"/>
      <c r="PZS94" s="888"/>
      <c r="PZT94" s="888"/>
      <c r="PZU94" s="888"/>
      <c r="PZV94" s="888"/>
      <c r="PZW94" s="888"/>
      <c r="PZX94" s="888"/>
      <c r="PZY94" s="888"/>
      <c r="PZZ94" s="888"/>
      <c r="QAA94" s="888"/>
      <c r="QAB94" s="888"/>
      <c r="QAC94" s="888"/>
      <c r="QAD94" s="888"/>
      <c r="QAE94" s="888"/>
      <c r="QAF94" s="888"/>
      <c r="QAG94" s="888"/>
      <c r="QAH94" s="888"/>
      <c r="QAI94" s="888"/>
      <c r="QAJ94" s="888"/>
      <c r="QAK94" s="888"/>
      <c r="QAL94" s="888"/>
      <c r="QAM94" s="888"/>
      <c r="QAN94" s="888"/>
      <c r="QAO94" s="888"/>
      <c r="QAP94" s="888"/>
      <c r="QAQ94" s="888"/>
      <c r="QAR94" s="888"/>
      <c r="QAS94" s="888"/>
      <c r="QAT94" s="888"/>
      <c r="QAU94" s="888"/>
      <c r="QAV94" s="888"/>
      <c r="QAW94" s="888"/>
      <c r="QAX94" s="888"/>
      <c r="QAY94" s="888"/>
      <c r="QAZ94" s="888"/>
      <c r="QBA94" s="888"/>
      <c r="QBB94" s="888"/>
      <c r="QBC94" s="888"/>
      <c r="QBD94" s="888"/>
      <c r="QBE94" s="888"/>
      <c r="QBF94" s="888"/>
      <c r="QBG94" s="888"/>
      <c r="QBH94" s="888"/>
      <c r="QBI94" s="888"/>
      <c r="QBJ94" s="888"/>
      <c r="QBK94" s="888"/>
      <c r="QBL94" s="888"/>
      <c r="QBM94" s="888"/>
      <c r="QBN94" s="888"/>
      <c r="QBO94" s="888"/>
      <c r="QBP94" s="888"/>
      <c r="QBQ94" s="888"/>
      <c r="QBR94" s="888"/>
      <c r="QBS94" s="888"/>
      <c r="QBT94" s="888"/>
      <c r="QBU94" s="888"/>
      <c r="QBV94" s="888"/>
      <c r="QBW94" s="888"/>
      <c r="QBX94" s="888"/>
      <c r="QBY94" s="888"/>
      <c r="QBZ94" s="888"/>
      <c r="QCA94" s="888"/>
      <c r="QCB94" s="888"/>
      <c r="QCC94" s="888"/>
      <c r="QCD94" s="888"/>
      <c r="QCE94" s="888"/>
      <c r="QCF94" s="888"/>
      <c r="QCG94" s="888"/>
      <c r="QCH94" s="888"/>
      <c r="QCI94" s="888"/>
      <c r="QCJ94" s="888"/>
      <c r="QCK94" s="888"/>
      <c r="QCL94" s="888"/>
      <c r="QCM94" s="888"/>
      <c r="QCN94" s="888"/>
      <c r="QCO94" s="888"/>
      <c r="QCP94" s="888"/>
      <c r="QCQ94" s="888"/>
      <c r="QCR94" s="888"/>
      <c r="QCS94" s="888"/>
      <c r="QCT94" s="888"/>
      <c r="QCU94" s="888"/>
      <c r="QCV94" s="888"/>
      <c r="QCW94" s="888"/>
      <c r="QCX94" s="888"/>
      <c r="QCY94" s="888"/>
      <c r="QCZ94" s="888"/>
      <c r="QDA94" s="888"/>
      <c r="QDB94" s="888"/>
      <c r="QDC94" s="888"/>
      <c r="QDD94" s="888"/>
      <c r="QDE94" s="888"/>
      <c r="QDF94" s="888"/>
      <c r="QDG94" s="888"/>
      <c r="QDH94" s="888"/>
      <c r="QDI94" s="888"/>
      <c r="QDJ94" s="888"/>
      <c r="QDK94" s="888"/>
      <c r="QDL94" s="888"/>
      <c r="QDM94" s="888"/>
      <c r="QDN94" s="888"/>
      <c r="QDO94" s="888"/>
      <c r="QDP94" s="888"/>
      <c r="QDQ94" s="888"/>
      <c r="QDR94" s="888"/>
      <c r="QDS94" s="888"/>
      <c r="QDT94" s="888"/>
      <c r="QDU94" s="888"/>
      <c r="QDV94" s="888"/>
      <c r="QDW94" s="888"/>
      <c r="QDX94" s="888"/>
      <c r="QDY94" s="888"/>
      <c r="QDZ94" s="888"/>
      <c r="QEA94" s="888"/>
      <c r="QEB94" s="888"/>
      <c r="QEC94" s="888"/>
      <c r="QED94" s="888"/>
      <c r="QEE94" s="888"/>
      <c r="QEF94" s="888"/>
      <c r="QEG94" s="888"/>
      <c r="QEH94" s="888"/>
      <c r="QEI94" s="888"/>
      <c r="QEJ94" s="888"/>
      <c r="QEK94" s="888"/>
      <c r="QEL94" s="888"/>
      <c r="QEM94" s="888"/>
      <c r="QEN94" s="888"/>
      <c r="QEO94" s="888"/>
      <c r="QEP94" s="888"/>
      <c r="QEQ94" s="888"/>
      <c r="QER94" s="888"/>
      <c r="QES94" s="888"/>
      <c r="QET94" s="888"/>
      <c r="QEU94" s="888"/>
      <c r="QEV94" s="888"/>
      <c r="QEW94" s="888"/>
      <c r="QEX94" s="888"/>
      <c r="QEY94" s="888"/>
      <c r="QEZ94" s="888"/>
      <c r="QFA94" s="888"/>
      <c r="QFB94" s="888"/>
      <c r="QFC94" s="888"/>
      <c r="QFD94" s="888"/>
      <c r="QFE94" s="888"/>
      <c r="QFF94" s="888"/>
      <c r="QFG94" s="888"/>
      <c r="QFH94" s="888"/>
      <c r="QFI94" s="888"/>
      <c r="QFJ94" s="888"/>
      <c r="QFK94" s="888"/>
      <c r="QFL94" s="888"/>
      <c r="QFM94" s="888"/>
      <c r="QFN94" s="888"/>
      <c r="QFO94" s="888"/>
      <c r="QFP94" s="888"/>
      <c r="QFQ94" s="888"/>
      <c r="QFR94" s="888"/>
      <c r="QFS94" s="888"/>
      <c r="QFT94" s="888"/>
      <c r="QFU94" s="888"/>
      <c r="QFV94" s="888"/>
      <c r="QFW94" s="888"/>
      <c r="QFX94" s="888"/>
      <c r="QFY94" s="888"/>
      <c r="QFZ94" s="888"/>
      <c r="QGA94" s="888"/>
      <c r="QGB94" s="888"/>
      <c r="QGC94" s="888"/>
      <c r="QGD94" s="888"/>
      <c r="QGE94" s="888"/>
      <c r="QGF94" s="888"/>
      <c r="QGG94" s="888"/>
      <c r="QGH94" s="888"/>
      <c r="QGI94" s="888"/>
      <c r="QGJ94" s="888"/>
      <c r="QGK94" s="888"/>
      <c r="QGL94" s="888"/>
      <c r="QGM94" s="888"/>
      <c r="QGN94" s="888"/>
      <c r="QGO94" s="888"/>
      <c r="QGP94" s="888"/>
      <c r="QGQ94" s="888"/>
      <c r="QGR94" s="888"/>
      <c r="QGS94" s="888"/>
      <c r="QGT94" s="888"/>
      <c r="QGU94" s="888"/>
      <c r="QGV94" s="888"/>
      <c r="QGW94" s="888"/>
      <c r="QGX94" s="888"/>
      <c r="QGY94" s="888"/>
      <c r="QGZ94" s="888"/>
      <c r="QHA94" s="888"/>
      <c r="QHB94" s="888"/>
      <c r="QHC94" s="888"/>
      <c r="QHD94" s="888"/>
      <c r="QHE94" s="888"/>
      <c r="QHF94" s="888"/>
      <c r="QHG94" s="888"/>
      <c r="QHH94" s="888"/>
      <c r="QHI94" s="888"/>
      <c r="QHJ94" s="888"/>
      <c r="QHK94" s="888"/>
      <c r="QHL94" s="888"/>
      <c r="QHM94" s="888"/>
      <c r="QHN94" s="888"/>
      <c r="QHO94" s="888"/>
      <c r="QHP94" s="888"/>
      <c r="QHQ94" s="888"/>
      <c r="QHR94" s="888"/>
      <c r="QHS94" s="888"/>
      <c r="QHT94" s="888"/>
      <c r="QHU94" s="888"/>
      <c r="QHV94" s="888"/>
      <c r="QHW94" s="888"/>
      <c r="QHX94" s="888"/>
      <c r="QHY94" s="888"/>
      <c r="QHZ94" s="888"/>
      <c r="QIA94" s="888"/>
      <c r="QIB94" s="888"/>
      <c r="QIC94" s="888"/>
      <c r="QID94" s="888"/>
      <c r="QIE94" s="888"/>
      <c r="QIF94" s="888"/>
      <c r="QIG94" s="888"/>
      <c r="QIH94" s="888"/>
      <c r="QII94" s="888"/>
      <c r="QIJ94" s="888"/>
      <c r="QIK94" s="888"/>
      <c r="QIL94" s="888"/>
      <c r="QIM94" s="888"/>
      <c r="QIN94" s="888"/>
      <c r="QIO94" s="888"/>
      <c r="QIP94" s="888"/>
      <c r="QIQ94" s="888"/>
      <c r="QIR94" s="888"/>
      <c r="QIS94" s="888"/>
      <c r="QIT94" s="888"/>
      <c r="QIU94" s="888"/>
      <c r="QIV94" s="888"/>
      <c r="QIW94" s="888"/>
      <c r="QIX94" s="888"/>
      <c r="QIY94" s="888"/>
      <c r="QIZ94" s="888"/>
      <c r="QJA94" s="888"/>
      <c r="QJB94" s="888"/>
      <c r="QJC94" s="888"/>
      <c r="QJD94" s="888"/>
      <c r="QJE94" s="888"/>
      <c r="QJF94" s="888"/>
      <c r="QJG94" s="888"/>
      <c r="QJH94" s="888"/>
      <c r="QJI94" s="888"/>
      <c r="QJJ94" s="888"/>
      <c r="QJK94" s="888"/>
      <c r="QJL94" s="888"/>
      <c r="QJM94" s="888"/>
      <c r="QJN94" s="888"/>
      <c r="QJO94" s="888"/>
      <c r="QJP94" s="888"/>
      <c r="QJQ94" s="888"/>
      <c r="QJR94" s="888"/>
      <c r="QJS94" s="888"/>
      <c r="QJT94" s="888"/>
      <c r="QJU94" s="888"/>
      <c r="QJV94" s="888"/>
      <c r="QJW94" s="888"/>
      <c r="QJX94" s="888"/>
      <c r="QJY94" s="888"/>
      <c r="QJZ94" s="888"/>
      <c r="QKA94" s="888"/>
      <c r="QKB94" s="888"/>
      <c r="QKC94" s="888"/>
      <c r="QKD94" s="888"/>
      <c r="QKE94" s="888"/>
      <c r="QKF94" s="888"/>
      <c r="QKG94" s="888"/>
      <c r="QKH94" s="888"/>
      <c r="QKI94" s="888"/>
      <c r="QKJ94" s="888"/>
      <c r="QKK94" s="888"/>
      <c r="QKL94" s="888"/>
      <c r="QKM94" s="888"/>
      <c r="QKN94" s="888"/>
      <c r="QKO94" s="888"/>
      <c r="QKP94" s="888"/>
      <c r="QKQ94" s="888"/>
      <c r="QKR94" s="888"/>
      <c r="QKS94" s="888"/>
      <c r="QKT94" s="888"/>
      <c r="QKU94" s="888"/>
      <c r="QKV94" s="888"/>
      <c r="QKW94" s="888"/>
      <c r="QKX94" s="888"/>
      <c r="QKY94" s="888"/>
      <c r="QKZ94" s="888"/>
      <c r="QLA94" s="888"/>
      <c r="QLB94" s="888"/>
      <c r="QLC94" s="888"/>
      <c r="QLD94" s="888"/>
      <c r="QLE94" s="888"/>
      <c r="QLF94" s="888"/>
      <c r="QLG94" s="888"/>
      <c r="QLH94" s="888"/>
      <c r="QLI94" s="888"/>
      <c r="QLJ94" s="888"/>
      <c r="QLK94" s="888"/>
      <c r="QLL94" s="888"/>
      <c r="QLM94" s="888"/>
      <c r="QLN94" s="888"/>
      <c r="QLO94" s="888"/>
      <c r="QLP94" s="888"/>
      <c r="QLQ94" s="888"/>
      <c r="QLR94" s="888"/>
      <c r="QLS94" s="888"/>
      <c r="QLT94" s="888"/>
      <c r="QLU94" s="888"/>
      <c r="QLV94" s="888"/>
      <c r="QLW94" s="888"/>
      <c r="QLX94" s="888"/>
      <c r="QLY94" s="888"/>
      <c r="QLZ94" s="888"/>
      <c r="QMA94" s="888"/>
      <c r="QMB94" s="888"/>
      <c r="QMC94" s="888"/>
      <c r="QMD94" s="888"/>
      <c r="QME94" s="888"/>
      <c r="QMF94" s="888"/>
      <c r="QMG94" s="888"/>
      <c r="QMH94" s="888"/>
      <c r="QMI94" s="888"/>
      <c r="QMJ94" s="888"/>
      <c r="QMK94" s="888"/>
      <c r="QML94" s="888"/>
      <c r="QMM94" s="888"/>
      <c r="QMN94" s="888"/>
      <c r="QMO94" s="888"/>
      <c r="QMP94" s="888"/>
      <c r="QMQ94" s="888"/>
      <c r="QMR94" s="888"/>
      <c r="QMS94" s="888"/>
      <c r="QMT94" s="888"/>
      <c r="QMU94" s="888"/>
      <c r="QMV94" s="888"/>
      <c r="QMW94" s="888"/>
      <c r="QMX94" s="888"/>
      <c r="QMY94" s="888"/>
      <c r="QMZ94" s="888"/>
      <c r="QNA94" s="888"/>
      <c r="QNB94" s="888"/>
      <c r="QNC94" s="888"/>
      <c r="QND94" s="888"/>
      <c r="QNE94" s="888"/>
      <c r="QNF94" s="888"/>
      <c r="QNG94" s="888"/>
      <c r="QNH94" s="888"/>
      <c r="QNI94" s="888"/>
      <c r="QNJ94" s="888"/>
      <c r="QNK94" s="888"/>
      <c r="QNL94" s="888"/>
      <c r="QNM94" s="888"/>
      <c r="QNN94" s="888"/>
      <c r="QNO94" s="888"/>
      <c r="QNP94" s="888"/>
      <c r="QNQ94" s="888"/>
      <c r="QNR94" s="888"/>
      <c r="QNS94" s="888"/>
      <c r="QNT94" s="888"/>
      <c r="QNU94" s="888"/>
      <c r="QNV94" s="888"/>
      <c r="QNW94" s="888"/>
      <c r="QNX94" s="888"/>
      <c r="QNY94" s="888"/>
      <c r="QNZ94" s="888"/>
      <c r="QOA94" s="888"/>
      <c r="QOB94" s="888"/>
      <c r="QOC94" s="888"/>
      <c r="QOD94" s="888"/>
      <c r="QOE94" s="888"/>
      <c r="QOF94" s="888"/>
      <c r="QOG94" s="888"/>
      <c r="QOH94" s="888"/>
      <c r="QOI94" s="888"/>
      <c r="QOJ94" s="888"/>
      <c r="QOK94" s="888"/>
      <c r="QOL94" s="888"/>
      <c r="QOM94" s="888"/>
      <c r="QON94" s="888"/>
      <c r="QOO94" s="888"/>
      <c r="QOP94" s="888"/>
      <c r="QOQ94" s="888"/>
      <c r="QOR94" s="888"/>
      <c r="QOS94" s="888"/>
      <c r="QOT94" s="888"/>
      <c r="QOU94" s="888"/>
      <c r="QOV94" s="888"/>
      <c r="QOW94" s="888"/>
      <c r="QOX94" s="888"/>
      <c r="QOY94" s="888"/>
      <c r="QOZ94" s="888"/>
      <c r="QPA94" s="888"/>
      <c r="QPB94" s="888"/>
      <c r="QPC94" s="888"/>
      <c r="QPD94" s="888"/>
      <c r="QPE94" s="888"/>
      <c r="QPF94" s="888"/>
      <c r="QPG94" s="888"/>
      <c r="QPH94" s="888"/>
      <c r="QPI94" s="888"/>
      <c r="QPJ94" s="888"/>
      <c r="QPK94" s="888"/>
      <c r="QPL94" s="888"/>
      <c r="QPM94" s="888"/>
      <c r="QPN94" s="888"/>
      <c r="QPO94" s="888"/>
      <c r="QPP94" s="888"/>
      <c r="QPQ94" s="888"/>
      <c r="QPR94" s="888"/>
      <c r="QPS94" s="888"/>
      <c r="QPT94" s="888"/>
      <c r="QPU94" s="888"/>
      <c r="QPV94" s="888"/>
      <c r="QPW94" s="888"/>
      <c r="QPX94" s="888"/>
      <c r="QPY94" s="888"/>
      <c r="QPZ94" s="888"/>
      <c r="QQA94" s="888"/>
      <c r="QQB94" s="888"/>
      <c r="QQC94" s="888"/>
      <c r="QQD94" s="888"/>
      <c r="QQE94" s="888"/>
      <c r="QQF94" s="888"/>
      <c r="QQG94" s="888"/>
      <c r="QQH94" s="888"/>
      <c r="QQI94" s="888"/>
      <c r="QQJ94" s="888"/>
      <c r="QQK94" s="888"/>
      <c r="QQL94" s="888"/>
      <c r="QQM94" s="888"/>
      <c r="QQN94" s="888"/>
      <c r="QQO94" s="888"/>
      <c r="QQP94" s="888"/>
      <c r="QQQ94" s="888"/>
      <c r="QQR94" s="888"/>
      <c r="QQS94" s="888"/>
      <c r="QQT94" s="888"/>
      <c r="QQU94" s="888"/>
      <c r="QQV94" s="888"/>
      <c r="QQW94" s="888"/>
      <c r="QQX94" s="888"/>
      <c r="QQY94" s="888"/>
      <c r="QQZ94" s="888"/>
      <c r="QRA94" s="888"/>
      <c r="QRB94" s="888"/>
      <c r="QRC94" s="888"/>
      <c r="QRD94" s="888"/>
      <c r="QRE94" s="888"/>
      <c r="QRF94" s="888"/>
      <c r="QRG94" s="888"/>
      <c r="QRH94" s="888"/>
      <c r="QRI94" s="888"/>
      <c r="QRJ94" s="888"/>
      <c r="QRK94" s="888"/>
      <c r="QRL94" s="888"/>
      <c r="QRM94" s="888"/>
      <c r="QRN94" s="888"/>
      <c r="QRO94" s="888"/>
      <c r="QRP94" s="888"/>
      <c r="QRQ94" s="888"/>
      <c r="QRR94" s="888"/>
      <c r="QRS94" s="888"/>
      <c r="QRT94" s="888"/>
      <c r="QRU94" s="888"/>
      <c r="QRV94" s="888"/>
      <c r="QRW94" s="888"/>
      <c r="QRX94" s="888"/>
      <c r="QRY94" s="888"/>
      <c r="QRZ94" s="888"/>
      <c r="QSA94" s="888"/>
      <c r="QSB94" s="888"/>
      <c r="QSC94" s="888"/>
      <c r="QSD94" s="888"/>
      <c r="QSE94" s="888"/>
      <c r="QSF94" s="888"/>
      <c r="QSG94" s="888"/>
      <c r="QSH94" s="888"/>
      <c r="QSI94" s="888"/>
      <c r="QSJ94" s="888"/>
      <c r="QSK94" s="888"/>
      <c r="QSL94" s="888"/>
      <c r="QSM94" s="888"/>
      <c r="QSN94" s="888"/>
      <c r="QSO94" s="888"/>
      <c r="QSP94" s="888"/>
      <c r="QSQ94" s="888"/>
      <c r="QSR94" s="888"/>
      <c r="QSS94" s="888"/>
      <c r="QST94" s="888"/>
      <c r="QSU94" s="888"/>
      <c r="QSV94" s="888"/>
      <c r="QSW94" s="888"/>
      <c r="QSX94" s="888"/>
      <c r="QSY94" s="888"/>
      <c r="QSZ94" s="888"/>
      <c r="QTA94" s="888"/>
      <c r="QTB94" s="888"/>
      <c r="QTC94" s="888"/>
      <c r="QTD94" s="888"/>
      <c r="QTE94" s="888"/>
      <c r="QTF94" s="888"/>
      <c r="QTG94" s="888"/>
      <c r="QTH94" s="888"/>
      <c r="QTI94" s="888"/>
      <c r="QTJ94" s="888"/>
      <c r="QTK94" s="888"/>
      <c r="QTL94" s="888"/>
      <c r="QTM94" s="888"/>
      <c r="QTN94" s="888"/>
      <c r="QTO94" s="888"/>
      <c r="QTP94" s="888"/>
      <c r="QTQ94" s="888"/>
      <c r="QTR94" s="888"/>
      <c r="QTS94" s="888"/>
      <c r="QTT94" s="888"/>
      <c r="QTU94" s="888"/>
      <c r="QTV94" s="888"/>
      <c r="QTW94" s="888"/>
      <c r="QTX94" s="888"/>
      <c r="QTY94" s="888"/>
      <c r="QTZ94" s="888"/>
      <c r="QUA94" s="888"/>
      <c r="QUB94" s="888"/>
      <c r="QUC94" s="888"/>
      <c r="QUD94" s="888"/>
      <c r="QUE94" s="888"/>
      <c r="QUF94" s="888"/>
      <c r="QUG94" s="888"/>
      <c r="QUH94" s="888"/>
      <c r="QUI94" s="888"/>
      <c r="QUJ94" s="888"/>
      <c r="QUK94" s="888"/>
      <c r="QUL94" s="888"/>
      <c r="QUM94" s="888"/>
      <c r="QUN94" s="888"/>
      <c r="QUO94" s="888"/>
      <c r="QUP94" s="888"/>
      <c r="QUQ94" s="888"/>
      <c r="QUR94" s="888"/>
      <c r="QUS94" s="888"/>
      <c r="QUT94" s="888"/>
      <c r="QUU94" s="888"/>
      <c r="QUV94" s="888"/>
      <c r="QUW94" s="888"/>
      <c r="QUX94" s="888"/>
      <c r="QUY94" s="888"/>
      <c r="QUZ94" s="888"/>
      <c r="QVA94" s="888"/>
      <c r="QVB94" s="888"/>
      <c r="QVC94" s="888"/>
      <c r="QVD94" s="888"/>
      <c r="QVE94" s="888"/>
      <c r="QVF94" s="888"/>
      <c r="QVG94" s="888"/>
      <c r="QVH94" s="888"/>
      <c r="QVI94" s="888"/>
      <c r="QVJ94" s="888"/>
      <c r="QVK94" s="888"/>
      <c r="QVL94" s="888"/>
      <c r="QVM94" s="888"/>
      <c r="QVN94" s="888"/>
      <c r="QVO94" s="888"/>
      <c r="QVP94" s="888"/>
      <c r="QVQ94" s="888"/>
      <c r="QVR94" s="888"/>
      <c r="QVS94" s="888"/>
      <c r="QVT94" s="888"/>
      <c r="QVU94" s="888"/>
      <c r="QVV94" s="888"/>
      <c r="QVW94" s="888"/>
      <c r="QVX94" s="888"/>
      <c r="QVY94" s="888"/>
      <c r="QVZ94" s="888"/>
      <c r="QWA94" s="888"/>
      <c r="QWB94" s="888"/>
      <c r="QWC94" s="888"/>
      <c r="QWD94" s="888"/>
      <c r="QWE94" s="888"/>
      <c r="QWF94" s="888"/>
      <c r="QWG94" s="888"/>
      <c r="QWH94" s="888"/>
      <c r="QWI94" s="888"/>
      <c r="QWJ94" s="888"/>
      <c r="QWK94" s="888"/>
      <c r="QWL94" s="888"/>
      <c r="QWM94" s="888"/>
      <c r="QWN94" s="888"/>
      <c r="QWO94" s="888"/>
      <c r="QWP94" s="888"/>
      <c r="QWQ94" s="888"/>
      <c r="QWR94" s="888"/>
      <c r="QWS94" s="888"/>
      <c r="QWT94" s="888"/>
      <c r="QWU94" s="888"/>
      <c r="QWV94" s="888"/>
      <c r="QWW94" s="888"/>
      <c r="QWX94" s="888"/>
      <c r="QWY94" s="888"/>
      <c r="QWZ94" s="888"/>
      <c r="QXA94" s="888"/>
      <c r="QXB94" s="888"/>
      <c r="QXC94" s="888"/>
      <c r="QXD94" s="888"/>
      <c r="QXE94" s="888"/>
      <c r="QXF94" s="888"/>
      <c r="QXG94" s="888"/>
      <c r="QXH94" s="888"/>
      <c r="QXI94" s="888"/>
      <c r="QXJ94" s="888"/>
      <c r="QXK94" s="888"/>
      <c r="QXL94" s="888"/>
      <c r="QXM94" s="888"/>
      <c r="QXN94" s="888"/>
      <c r="QXO94" s="888"/>
      <c r="QXP94" s="888"/>
      <c r="QXQ94" s="888"/>
      <c r="QXR94" s="888"/>
      <c r="QXS94" s="888"/>
      <c r="QXT94" s="888"/>
      <c r="QXU94" s="888"/>
      <c r="QXV94" s="888"/>
      <c r="QXW94" s="888"/>
      <c r="QXX94" s="888"/>
      <c r="QXY94" s="888"/>
      <c r="QXZ94" s="888"/>
      <c r="QYA94" s="888"/>
      <c r="QYB94" s="888"/>
      <c r="QYC94" s="888"/>
      <c r="QYD94" s="888"/>
      <c r="QYE94" s="888"/>
      <c r="QYF94" s="888"/>
      <c r="QYG94" s="888"/>
      <c r="QYH94" s="888"/>
      <c r="QYI94" s="888"/>
      <c r="QYJ94" s="888"/>
      <c r="QYK94" s="888"/>
      <c r="QYL94" s="888"/>
      <c r="QYM94" s="888"/>
      <c r="QYN94" s="888"/>
      <c r="QYO94" s="888"/>
      <c r="QYP94" s="888"/>
      <c r="QYQ94" s="888"/>
      <c r="QYR94" s="888"/>
      <c r="QYS94" s="888"/>
      <c r="QYT94" s="888"/>
      <c r="QYU94" s="888"/>
      <c r="QYV94" s="888"/>
      <c r="QYW94" s="888"/>
      <c r="QYX94" s="888"/>
      <c r="QYY94" s="888"/>
      <c r="QYZ94" s="888"/>
      <c r="QZA94" s="888"/>
      <c r="QZB94" s="888"/>
      <c r="QZC94" s="888"/>
      <c r="QZD94" s="888"/>
      <c r="QZE94" s="888"/>
      <c r="QZF94" s="888"/>
      <c r="QZG94" s="888"/>
      <c r="QZH94" s="888"/>
      <c r="QZI94" s="888"/>
      <c r="QZJ94" s="888"/>
      <c r="QZK94" s="888"/>
      <c r="QZL94" s="888"/>
      <c r="QZM94" s="888"/>
      <c r="QZN94" s="888"/>
      <c r="QZO94" s="888"/>
      <c r="QZP94" s="888"/>
      <c r="QZQ94" s="888"/>
      <c r="QZR94" s="888"/>
      <c r="QZS94" s="888"/>
      <c r="QZT94" s="888"/>
      <c r="QZU94" s="888"/>
      <c r="QZV94" s="888"/>
      <c r="QZW94" s="888"/>
      <c r="QZX94" s="888"/>
      <c r="QZY94" s="888"/>
      <c r="QZZ94" s="888"/>
      <c r="RAA94" s="888"/>
      <c r="RAB94" s="888"/>
      <c r="RAC94" s="888"/>
      <c r="RAD94" s="888"/>
      <c r="RAE94" s="888"/>
      <c r="RAF94" s="888"/>
      <c r="RAG94" s="888"/>
      <c r="RAH94" s="888"/>
      <c r="RAI94" s="888"/>
      <c r="RAJ94" s="888"/>
      <c r="RAK94" s="888"/>
      <c r="RAL94" s="888"/>
      <c r="RAM94" s="888"/>
      <c r="RAN94" s="888"/>
      <c r="RAO94" s="888"/>
      <c r="RAP94" s="888"/>
      <c r="RAQ94" s="888"/>
      <c r="RAR94" s="888"/>
      <c r="RAS94" s="888"/>
      <c r="RAT94" s="888"/>
      <c r="RAU94" s="888"/>
      <c r="RAV94" s="888"/>
      <c r="RAW94" s="888"/>
      <c r="RAX94" s="888"/>
      <c r="RAY94" s="888"/>
      <c r="RAZ94" s="888"/>
      <c r="RBA94" s="888"/>
      <c r="RBB94" s="888"/>
      <c r="RBC94" s="888"/>
      <c r="RBD94" s="888"/>
      <c r="RBE94" s="888"/>
      <c r="RBF94" s="888"/>
      <c r="RBG94" s="888"/>
      <c r="RBH94" s="888"/>
      <c r="RBI94" s="888"/>
      <c r="RBJ94" s="888"/>
      <c r="RBK94" s="888"/>
      <c r="RBL94" s="888"/>
      <c r="RBM94" s="888"/>
      <c r="RBN94" s="888"/>
      <c r="RBO94" s="888"/>
      <c r="RBP94" s="888"/>
      <c r="RBQ94" s="888"/>
      <c r="RBR94" s="888"/>
      <c r="RBS94" s="888"/>
      <c r="RBT94" s="888"/>
      <c r="RBU94" s="888"/>
      <c r="RBV94" s="888"/>
      <c r="RBW94" s="888"/>
      <c r="RBX94" s="888"/>
      <c r="RBY94" s="888"/>
      <c r="RBZ94" s="888"/>
      <c r="RCA94" s="888"/>
      <c r="RCB94" s="888"/>
      <c r="RCC94" s="888"/>
      <c r="RCD94" s="888"/>
      <c r="RCE94" s="888"/>
      <c r="RCF94" s="888"/>
      <c r="RCG94" s="888"/>
      <c r="RCH94" s="888"/>
      <c r="RCI94" s="888"/>
      <c r="RCJ94" s="888"/>
      <c r="RCK94" s="888"/>
      <c r="RCL94" s="888"/>
      <c r="RCM94" s="888"/>
      <c r="RCN94" s="888"/>
      <c r="RCO94" s="888"/>
      <c r="RCP94" s="888"/>
      <c r="RCQ94" s="888"/>
      <c r="RCR94" s="888"/>
      <c r="RCS94" s="888"/>
      <c r="RCT94" s="888"/>
      <c r="RCU94" s="888"/>
      <c r="RCV94" s="888"/>
      <c r="RCW94" s="888"/>
      <c r="RCX94" s="888"/>
      <c r="RCY94" s="888"/>
      <c r="RCZ94" s="888"/>
      <c r="RDA94" s="888"/>
      <c r="RDB94" s="888"/>
      <c r="RDC94" s="888"/>
      <c r="RDD94" s="888"/>
      <c r="RDE94" s="888"/>
      <c r="RDF94" s="888"/>
      <c r="RDG94" s="888"/>
      <c r="RDH94" s="888"/>
      <c r="RDI94" s="888"/>
      <c r="RDJ94" s="888"/>
      <c r="RDK94" s="888"/>
      <c r="RDL94" s="888"/>
      <c r="RDM94" s="888"/>
      <c r="RDN94" s="888"/>
      <c r="RDO94" s="888"/>
      <c r="RDP94" s="888"/>
      <c r="RDQ94" s="888"/>
      <c r="RDR94" s="888"/>
      <c r="RDS94" s="888"/>
      <c r="RDT94" s="888"/>
      <c r="RDU94" s="888"/>
      <c r="RDV94" s="888"/>
      <c r="RDW94" s="888"/>
      <c r="RDX94" s="888"/>
      <c r="RDY94" s="888"/>
      <c r="RDZ94" s="888"/>
      <c r="REA94" s="888"/>
      <c r="REB94" s="888"/>
      <c r="REC94" s="888"/>
      <c r="RED94" s="888"/>
      <c r="REE94" s="888"/>
      <c r="REF94" s="888"/>
      <c r="REG94" s="888"/>
      <c r="REH94" s="888"/>
      <c r="REI94" s="888"/>
      <c r="REJ94" s="888"/>
      <c r="REK94" s="888"/>
      <c r="REL94" s="888"/>
      <c r="REM94" s="888"/>
      <c r="REN94" s="888"/>
      <c r="REO94" s="888"/>
      <c r="REP94" s="888"/>
      <c r="REQ94" s="888"/>
      <c r="RER94" s="888"/>
      <c r="RES94" s="888"/>
      <c r="RET94" s="888"/>
      <c r="REU94" s="888"/>
      <c r="REV94" s="888"/>
      <c r="REW94" s="888"/>
      <c r="REX94" s="888"/>
      <c r="REY94" s="888"/>
      <c r="REZ94" s="888"/>
      <c r="RFA94" s="888"/>
      <c r="RFB94" s="888"/>
      <c r="RFC94" s="888"/>
      <c r="RFD94" s="888"/>
      <c r="RFE94" s="888"/>
      <c r="RFF94" s="888"/>
      <c r="RFG94" s="888"/>
      <c r="RFH94" s="888"/>
      <c r="RFI94" s="888"/>
      <c r="RFJ94" s="888"/>
      <c r="RFK94" s="888"/>
      <c r="RFL94" s="888"/>
      <c r="RFM94" s="888"/>
      <c r="RFN94" s="888"/>
      <c r="RFO94" s="888"/>
      <c r="RFP94" s="888"/>
      <c r="RFQ94" s="888"/>
      <c r="RFR94" s="888"/>
      <c r="RFS94" s="888"/>
      <c r="RFT94" s="888"/>
      <c r="RFU94" s="888"/>
      <c r="RFV94" s="888"/>
      <c r="RFW94" s="888"/>
      <c r="RFX94" s="888"/>
      <c r="RFY94" s="888"/>
      <c r="RFZ94" s="888"/>
      <c r="RGA94" s="888"/>
      <c r="RGB94" s="888"/>
      <c r="RGC94" s="888"/>
      <c r="RGD94" s="888"/>
      <c r="RGE94" s="888"/>
      <c r="RGF94" s="888"/>
      <c r="RGG94" s="888"/>
      <c r="RGH94" s="888"/>
      <c r="RGI94" s="888"/>
      <c r="RGJ94" s="888"/>
      <c r="RGK94" s="888"/>
      <c r="RGL94" s="888"/>
      <c r="RGM94" s="888"/>
      <c r="RGN94" s="888"/>
      <c r="RGO94" s="888"/>
      <c r="RGP94" s="888"/>
      <c r="RGQ94" s="888"/>
      <c r="RGR94" s="888"/>
      <c r="RGS94" s="888"/>
      <c r="RGT94" s="888"/>
      <c r="RGU94" s="888"/>
      <c r="RGV94" s="888"/>
      <c r="RGW94" s="888"/>
      <c r="RGX94" s="888"/>
      <c r="RGY94" s="888"/>
      <c r="RGZ94" s="888"/>
      <c r="RHA94" s="888"/>
      <c r="RHB94" s="888"/>
      <c r="RHC94" s="888"/>
      <c r="RHD94" s="888"/>
      <c r="RHE94" s="888"/>
      <c r="RHF94" s="888"/>
      <c r="RHG94" s="888"/>
      <c r="RHH94" s="888"/>
      <c r="RHI94" s="888"/>
      <c r="RHJ94" s="888"/>
      <c r="RHK94" s="888"/>
      <c r="RHL94" s="888"/>
      <c r="RHM94" s="888"/>
      <c r="RHN94" s="888"/>
      <c r="RHO94" s="888"/>
      <c r="RHP94" s="888"/>
      <c r="RHQ94" s="888"/>
      <c r="RHR94" s="888"/>
      <c r="RHS94" s="888"/>
      <c r="RHT94" s="888"/>
      <c r="RHU94" s="888"/>
      <c r="RHV94" s="888"/>
      <c r="RHW94" s="888"/>
      <c r="RHX94" s="888"/>
      <c r="RHY94" s="888"/>
      <c r="RHZ94" s="888"/>
      <c r="RIA94" s="888"/>
      <c r="RIB94" s="888"/>
      <c r="RIC94" s="888"/>
      <c r="RID94" s="888"/>
      <c r="RIE94" s="888"/>
      <c r="RIF94" s="888"/>
      <c r="RIG94" s="888"/>
      <c r="RIH94" s="888"/>
      <c r="RII94" s="888"/>
      <c r="RIJ94" s="888"/>
      <c r="RIK94" s="888"/>
      <c r="RIL94" s="888"/>
      <c r="RIM94" s="888"/>
      <c r="RIN94" s="888"/>
      <c r="RIO94" s="888"/>
      <c r="RIP94" s="888"/>
      <c r="RIQ94" s="888"/>
      <c r="RIR94" s="888"/>
      <c r="RIS94" s="888"/>
      <c r="RIT94" s="888"/>
      <c r="RIU94" s="888"/>
      <c r="RIV94" s="888"/>
      <c r="RIW94" s="888"/>
      <c r="RIX94" s="888"/>
      <c r="RIY94" s="888"/>
      <c r="RIZ94" s="888"/>
      <c r="RJA94" s="888"/>
      <c r="RJB94" s="888"/>
      <c r="RJC94" s="888"/>
      <c r="RJD94" s="888"/>
      <c r="RJE94" s="888"/>
      <c r="RJF94" s="888"/>
      <c r="RJG94" s="888"/>
      <c r="RJH94" s="888"/>
      <c r="RJI94" s="888"/>
      <c r="RJJ94" s="888"/>
      <c r="RJK94" s="888"/>
      <c r="RJL94" s="888"/>
      <c r="RJM94" s="888"/>
      <c r="RJN94" s="888"/>
      <c r="RJO94" s="888"/>
      <c r="RJP94" s="888"/>
      <c r="RJQ94" s="888"/>
      <c r="RJR94" s="888"/>
      <c r="RJS94" s="888"/>
      <c r="RJT94" s="888"/>
      <c r="RJU94" s="888"/>
      <c r="RJV94" s="888"/>
      <c r="RJW94" s="888"/>
      <c r="RJX94" s="888"/>
      <c r="RJY94" s="888"/>
      <c r="RJZ94" s="888"/>
      <c r="RKA94" s="888"/>
      <c r="RKB94" s="888"/>
      <c r="RKC94" s="888"/>
      <c r="RKD94" s="888"/>
      <c r="RKE94" s="888"/>
      <c r="RKF94" s="888"/>
      <c r="RKG94" s="888"/>
      <c r="RKH94" s="888"/>
      <c r="RKI94" s="888"/>
      <c r="RKJ94" s="888"/>
      <c r="RKK94" s="888"/>
      <c r="RKL94" s="888"/>
      <c r="RKM94" s="888"/>
      <c r="RKN94" s="888"/>
      <c r="RKO94" s="888"/>
      <c r="RKP94" s="888"/>
      <c r="RKQ94" s="888"/>
      <c r="RKR94" s="888"/>
      <c r="RKS94" s="888"/>
      <c r="RKT94" s="888"/>
      <c r="RKU94" s="888"/>
      <c r="RKV94" s="888"/>
      <c r="RKW94" s="888"/>
      <c r="RKX94" s="888"/>
      <c r="RKY94" s="888"/>
      <c r="RKZ94" s="888"/>
      <c r="RLA94" s="888"/>
      <c r="RLB94" s="888"/>
      <c r="RLC94" s="888"/>
      <c r="RLD94" s="888"/>
      <c r="RLE94" s="888"/>
      <c r="RLF94" s="888"/>
      <c r="RLG94" s="888"/>
      <c r="RLH94" s="888"/>
      <c r="RLI94" s="888"/>
      <c r="RLJ94" s="888"/>
      <c r="RLK94" s="888"/>
      <c r="RLL94" s="888"/>
      <c r="RLM94" s="888"/>
      <c r="RLN94" s="888"/>
      <c r="RLO94" s="888"/>
      <c r="RLP94" s="888"/>
      <c r="RLQ94" s="888"/>
      <c r="RLR94" s="888"/>
      <c r="RLS94" s="888"/>
      <c r="RLT94" s="888"/>
      <c r="RLU94" s="888"/>
      <c r="RLV94" s="888"/>
      <c r="RLW94" s="888"/>
      <c r="RLX94" s="888"/>
      <c r="RLY94" s="888"/>
      <c r="RLZ94" s="888"/>
      <c r="RMA94" s="888"/>
      <c r="RMB94" s="888"/>
      <c r="RMC94" s="888"/>
      <c r="RMD94" s="888"/>
      <c r="RME94" s="888"/>
      <c r="RMF94" s="888"/>
      <c r="RMG94" s="888"/>
      <c r="RMH94" s="888"/>
      <c r="RMI94" s="888"/>
      <c r="RMJ94" s="888"/>
      <c r="RMK94" s="888"/>
      <c r="RML94" s="888"/>
      <c r="RMM94" s="888"/>
      <c r="RMN94" s="888"/>
      <c r="RMO94" s="888"/>
      <c r="RMP94" s="888"/>
      <c r="RMQ94" s="888"/>
      <c r="RMR94" s="888"/>
      <c r="RMS94" s="888"/>
      <c r="RMT94" s="888"/>
      <c r="RMU94" s="888"/>
      <c r="RMV94" s="888"/>
      <c r="RMW94" s="888"/>
      <c r="RMX94" s="888"/>
      <c r="RMY94" s="888"/>
      <c r="RMZ94" s="888"/>
      <c r="RNA94" s="888"/>
      <c r="RNB94" s="888"/>
      <c r="RNC94" s="888"/>
      <c r="RND94" s="888"/>
      <c r="RNE94" s="888"/>
      <c r="RNF94" s="888"/>
      <c r="RNG94" s="888"/>
      <c r="RNH94" s="888"/>
      <c r="RNI94" s="888"/>
      <c r="RNJ94" s="888"/>
      <c r="RNK94" s="888"/>
      <c r="RNL94" s="888"/>
      <c r="RNM94" s="888"/>
      <c r="RNN94" s="888"/>
      <c r="RNO94" s="888"/>
      <c r="RNP94" s="888"/>
      <c r="RNQ94" s="888"/>
      <c r="RNR94" s="888"/>
      <c r="RNS94" s="888"/>
      <c r="RNT94" s="888"/>
      <c r="RNU94" s="888"/>
      <c r="RNV94" s="888"/>
      <c r="RNW94" s="888"/>
      <c r="RNX94" s="888"/>
      <c r="RNY94" s="888"/>
      <c r="RNZ94" s="888"/>
      <c r="ROA94" s="888"/>
      <c r="ROB94" s="888"/>
      <c r="ROC94" s="888"/>
      <c r="ROD94" s="888"/>
      <c r="ROE94" s="888"/>
      <c r="ROF94" s="888"/>
      <c r="ROG94" s="888"/>
      <c r="ROH94" s="888"/>
      <c r="ROI94" s="888"/>
      <c r="ROJ94" s="888"/>
      <c r="ROK94" s="888"/>
      <c r="ROL94" s="888"/>
      <c r="ROM94" s="888"/>
      <c r="RON94" s="888"/>
      <c r="ROO94" s="888"/>
      <c r="ROP94" s="888"/>
      <c r="ROQ94" s="888"/>
      <c r="ROR94" s="888"/>
      <c r="ROS94" s="888"/>
      <c r="ROT94" s="888"/>
      <c r="ROU94" s="888"/>
      <c r="ROV94" s="888"/>
      <c r="ROW94" s="888"/>
      <c r="ROX94" s="888"/>
      <c r="ROY94" s="888"/>
      <c r="ROZ94" s="888"/>
      <c r="RPA94" s="888"/>
      <c r="RPB94" s="888"/>
      <c r="RPC94" s="888"/>
      <c r="RPD94" s="888"/>
      <c r="RPE94" s="888"/>
      <c r="RPF94" s="888"/>
      <c r="RPG94" s="888"/>
      <c r="RPH94" s="888"/>
      <c r="RPI94" s="888"/>
      <c r="RPJ94" s="888"/>
      <c r="RPK94" s="888"/>
      <c r="RPL94" s="888"/>
      <c r="RPM94" s="888"/>
      <c r="RPN94" s="888"/>
      <c r="RPO94" s="888"/>
      <c r="RPP94" s="888"/>
      <c r="RPQ94" s="888"/>
      <c r="RPR94" s="888"/>
      <c r="RPS94" s="888"/>
      <c r="RPT94" s="888"/>
      <c r="RPU94" s="888"/>
      <c r="RPV94" s="888"/>
      <c r="RPW94" s="888"/>
      <c r="RPX94" s="888"/>
      <c r="RPY94" s="888"/>
      <c r="RPZ94" s="888"/>
      <c r="RQA94" s="888"/>
      <c r="RQB94" s="888"/>
      <c r="RQC94" s="888"/>
      <c r="RQD94" s="888"/>
      <c r="RQE94" s="888"/>
      <c r="RQF94" s="888"/>
      <c r="RQG94" s="888"/>
      <c r="RQH94" s="888"/>
      <c r="RQI94" s="888"/>
      <c r="RQJ94" s="888"/>
      <c r="RQK94" s="888"/>
      <c r="RQL94" s="888"/>
      <c r="RQM94" s="888"/>
      <c r="RQN94" s="888"/>
      <c r="RQO94" s="888"/>
      <c r="RQP94" s="888"/>
      <c r="RQQ94" s="888"/>
      <c r="RQR94" s="888"/>
      <c r="RQS94" s="888"/>
      <c r="RQT94" s="888"/>
      <c r="RQU94" s="888"/>
      <c r="RQV94" s="888"/>
      <c r="RQW94" s="888"/>
      <c r="RQX94" s="888"/>
      <c r="RQY94" s="888"/>
      <c r="RQZ94" s="888"/>
      <c r="RRA94" s="888"/>
      <c r="RRB94" s="888"/>
      <c r="RRC94" s="888"/>
      <c r="RRD94" s="888"/>
      <c r="RRE94" s="888"/>
      <c r="RRF94" s="888"/>
      <c r="RRG94" s="888"/>
      <c r="RRH94" s="888"/>
      <c r="RRI94" s="888"/>
      <c r="RRJ94" s="888"/>
      <c r="RRK94" s="888"/>
      <c r="RRL94" s="888"/>
      <c r="RRM94" s="888"/>
      <c r="RRN94" s="888"/>
      <c r="RRO94" s="888"/>
      <c r="RRP94" s="888"/>
      <c r="RRQ94" s="888"/>
      <c r="RRR94" s="888"/>
      <c r="RRS94" s="888"/>
      <c r="RRT94" s="888"/>
      <c r="RRU94" s="888"/>
      <c r="RRV94" s="888"/>
      <c r="RRW94" s="888"/>
      <c r="RRX94" s="888"/>
      <c r="RRY94" s="888"/>
      <c r="RRZ94" s="888"/>
      <c r="RSA94" s="888"/>
      <c r="RSB94" s="888"/>
      <c r="RSC94" s="888"/>
      <c r="RSD94" s="888"/>
      <c r="RSE94" s="888"/>
      <c r="RSF94" s="888"/>
      <c r="RSG94" s="888"/>
      <c r="RSH94" s="888"/>
      <c r="RSI94" s="888"/>
      <c r="RSJ94" s="888"/>
      <c r="RSK94" s="888"/>
      <c r="RSL94" s="888"/>
      <c r="RSM94" s="888"/>
      <c r="RSN94" s="888"/>
      <c r="RSO94" s="888"/>
      <c r="RSP94" s="888"/>
      <c r="RSQ94" s="888"/>
      <c r="RSR94" s="888"/>
      <c r="RSS94" s="888"/>
      <c r="RST94" s="888"/>
      <c r="RSU94" s="888"/>
      <c r="RSV94" s="888"/>
      <c r="RSW94" s="888"/>
      <c r="RSX94" s="888"/>
      <c r="RSY94" s="888"/>
      <c r="RSZ94" s="888"/>
      <c r="RTA94" s="888"/>
      <c r="RTB94" s="888"/>
      <c r="RTC94" s="888"/>
      <c r="RTD94" s="888"/>
      <c r="RTE94" s="888"/>
      <c r="RTF94" s="888"/>
      <c r="RTG94" s="888"/>
      <c r="RTH94" s="888"/>
      <c r="RTI94" s="888"/>
      <c r="RTJ94" s="888"/>
      <c r="RTK94" s="888"/>
      <c r="RTL94" s="888"/>
      <c r="RTM94" s="888"/>
      <c r="RTN94" s="888"/>
      <c r="RTO94" s="888"/>
      <c r="RTP94" s="888"/>
      <c r="RTQ94" s="888"/>
      <c r="RTR94" s="888"/>
      <c r="RTS94" s="888"/>
      <c r="RTT94" s="888"/>
      <c r="RTU94" s="888"/>
      <c r="RTV94" s="888"/>
      <c r="RTW94" s="888"/>
      <c r="RTX94" s="888"/>
      <c r="RTY94" s="888"/>
      <c r="RTZ94" s="888"/>
      <c r="RUA94" s="888"/>
      <c r="RUB94" s="888"/>
      <c r="RUC94" s="888"/>
      <c r="RUD94" s="888"/>
      <c r="RUE94" s="888"/>
      <c r="RUF94" s="888"/>
      <c r="RUG94" s="888"/>
      <c r="RUH94" s="888"/>
      <c r="RUI94" s="888"/>
      <c r="RUJ94" s="888"/>
      <c r="RUK94" s="888"/>
      <c r="RUL94" s="888"/>
      <c r="RUM94" s="888"/>
      <c r="RUN94" s="888"/>
      <c r="RUO94" s="888"/>
      <c r="RUP94" s="888"/>
      <c r="RUQ94" s="888"/>
      <c r="RUR94" s="888"/>
      <c r="RUS94" s="888"/>
      <c r="RUT94" s="888"/>
      <c r="RUU94" s="888"/>
      <c r="RUV94" s="888"/>
      <c r="RUW94" s="888"/>
      <c r="RUX94" s="888"/>
      <c r="RUY94" s="888"/>
      <c r="RUZ94" s="888"/>
      <c r="RVA94" s="888"/>
      <c r="RVB94" s="888"/>
      <c r="RVC94" s="888"/>
      <c r="RVD94" s="888"/>
      <c r="RVE94" s="888"/>
      <c r="RVF94" s="888"/>
      <c r="RVG94" s="888"/>
      <c r="RVH94" s="888"/>
      <c r="RVI94" s="888"/>
      <c r="RVJ94" s="888"/>
      <c r="RVK94" s="888"/>
      <c r="RVL94" s="888"/>
      <c r="RVM94" s="888"/>
      <c r="RVN94" s="888"/>
      <c r="RVO94" s="888"/>
      <c r="RVP94" s="888"/>
      <c r="RVQ94" s="888"/>
      <c r="RVR94" s="888"/>
      <c r="RVS94" s="888"/>
      <c r="RVT94" s="888"/>
      <c r="RVU94" s="888"/>
      <c r="RVV94" s="888"/>
      <c r="RVW94" s="888"/>
      <c r="RVX94" s="888"/>
      <c r="RVY94" s="888"/>
      <c r="RVZ94" s="888"/>
      <c r="RWA94" s="888"/>
      <c r="RWB94" s="888"/>
      <c r="RWC94" s="888"/>
      <c r="RWD94" s="888"/>
      <c r="RWE94" s="888"/>
      <c r="RWF94" s="888"/>
      <c r="RWG94" s="888"/>
      <c r="RWH94" s="888"/>
      <c r="RWI94" s="888"/>
      <c r="RWJ94" s="888"/>
      <c r="RWK94" s="888"/>
      <c r="RWL94" s="888"/>
      <c r="RWM94" s="888"/>
      <c r="RWN94" s="888"/>
      <c r="RWO94" s="888"/>
      <c r="RWP94" s="888"/>
      <c r="RWQ94" s="888"/>
      <c r="RWR94" s="888"/>
      <c r="RWS94" s="888"/>
      <c r="RWT94" s="888"/>
      <c r="RWU94" s="888"/>
      <c r="RWV94" s="888"/>
      <c r="RWW94" s="888"/>
      <c r="RWX94" s="888"/>
      <c r="RWY94" s="888"/>
      <c r="RWZ94" s="888"/>
      <c r="RXA94" s="888"/>
      <c r="RXB94" s="888"/>
      <c r="RXC94" s="888"/>
      <c r="RXD94" s="888"/>
      <c r="RXE94" s="888"/>
      <c r="RXF94" s="888"/>
      <c r="RXG94" s="888"/>
      <c r="RXH94" s="888"/>
      <c r="RXI94" s="888"/>
      <c r="RXJ94" s="888"/>
      <c r="RXK94" s="888"/>
      <c r="RXL94" s="888"/>
      <c r="RXM94" s="888"/>
      <c r="RXN94" s="888"/>
      <c r="RXO94" s="888"/>
      <c r="RXP94" s="888"/>
      <c r="RXQ94" s="888"/>
      <c r="RXR94" s="888"/>
      <c r="RXS94" s="888"/>
      <c r="RXT94" s="888"/>
      <c r="RXU94" s="888"/>
      <c r="RXV94" s="888"/>
      <c r="RXW94" s="888"/>
      <c r="RXX94" s="888"/>
      <c r="RXY94" s="888"/>
      <c r="RXZ94" s="888"/>
      <c r="RYA94" s="888"/>
      <c r="RYB94" s="888"/>
      <c r="RYC94" s="888"/>
      <c r="RYD94" s="888"/>
      <c r="RYE94" s="888"/>
      <c r="RYF94" s="888"/>
      <c r="RYG94" s="888"/>
      <c r="RYH94" s="888"/>
      <c r="RYI94" s="888"/>
      <c r="RYJ94" s="888"/>
      <c r="RYK94" s="888"/>
      <c r="RYL94" s="888"/>
      <c r="RYM94" s="888"/>
      <c r="RYN94" s="888"/>
      <c r="RYO94" s="888"/>
      <c r="RYP94" s="888"/>
      <c r="RYQ94" s="888"/>
      <c r="RYR94" s="888"/>
      <c r="RYS94" s="888"/>
      <c r="RYT94" s="888"/>
      <c r="RYU94" s="888"/>
      <c r="RYV94" s="888"/>
      <c r="RYW94" s="888"/>
      <c r="RYX94" s="888"/>
      <c r="RYY94" s="888"/>
      <c r="RYZ94" s="888"/>
      <c r="RZA94" s="888"/>
      <c r="RZB94" s="888"/>
      <c r="RZC94" s="888"/>
      <c r="RZD94" s="888"/>
      <c r="RZE94" s="888"/>
      <c r="RZF94" s="888"/>
      <c r="RZG94" s="888"/>
      <c r="RZH94" s="888"/>
      <c r="RZI94" s="888"/>
      <c r="RZJ94" s="888"/>
      <c r="RZK94" s="888"/>
      <c r="RZL94" s="888"/>
      <c r="RZM94" s="888"/>
      <c r="RZN94" s="888"/>
      <c r="RZO94" s="888"/>
      <c r="RZP94" s="888"/>
      <c r="RZQ94" s="888"/>
      <c r="RZR94" s="888"/>
      <c r="RZS94" s="888"/>
      <c r="RZT94" s="888"/>
      <c r="RZU94" s="888"/>
      <c r="RZV94" s="888"/>
      <c r="RZW94" s="888"/>
      <c r="RZX94" s="888"/>
      <c r="RZY94" s="888"/>
      <c r="RZZ94" s="888"/>
      <c r="SAA94" s="888"/>
      <c r="SAB94" s="888"/>
      <c r="SAC94" s="888"/>
      <c r="SAD94" s="888"/>
      <c r="SAE94" s="888"/>
      <c r="SAF94" s="888"/>
      <c r="SAG94" s="888"/>
      <c r="SAH94" s="888"/>
      <c r="SAI94" s="888"/>
      <c r="SAJ94" s="888"/>
      <c r="SAK94" s="888"/>
      <c r="SAL94" s="888"/>
      <c r="SAM94" s="888"/>
      <c r="SAN94" s="888"/>
      <c r="SAO94" s="888"/>
      <c r="SAP94" s="888"/>
      <c r="SAQ94" s="888"/>
      <c r="SAR94" s="888"/>
      <c r="SAS94" s="888"/>
      <c r="SAT94" s="888"/>
      <c r="SAU94" s="888"/>
      <c r="SAV94" s="888"/>
      <c r="SAW94" s="888"/>
      <c r="SAX94" s="888"/>
      <c r="SAY94" s="888"/>
      <c r="SAZ94" s="888"/>
      <c r="SBA94" s="888"/>
      <c r="SBB94" s="888"/>
      <c r="SBC94" s="888"/>
      <c r="SBD94" s="888"/>
      <c r="SBE94" s="888"/>
      <c r="SBF94" s="888"/>
      <c r="SBG94" s="888"/>
      <c r="SBH94" s="888"/>
      <c r="SBI94" s="888"/>
      <c r="SBJ94" s="888"/>
      <c r="SBK94" s="888"/>
      <c r="SBL94" s="888"/>
      <c r="SBM94" s="888"/>
      <c r="SBN94" s="888"/>
      <c r="SBO94" s="888"/>
      <c r="SBP94" s="888"/>
      <c r="SBQ94" s="888"/>
      <c r="SBR94" s="888"/>
      <c r="SBS94" s="888"/>
      <c r="SBT94" s="888"/>
      <c r="SBU94" s="888"/>
      <c r="SBV94" s="888"/>
      <c r="SBW94" s="888"/>
      <c r="SBX94" s="888"/>
      <c r="SBY94" s="888"/>
      <c r="SBZ94" s="888"/>
      <c r="SCA94" s="888"/>
      <c r="SCB94" s="888"/>
      <c r="SCC94" s="888"/>
      <c r="SCD94" s="888"/>
      <c r="SCE94" s="888"/>
      <c r="SCF94" s="888"/>
      <c r="SCG94" s="888"/>
      <c r="SCH94" s="888"/>
      <c r="SCI94" s="888"/>
      <c r="SCJ94" s="888"/>
      <c r="SCK94" s="888"/>
      <c r="SCL94" s="888"/>
      <c r="SCM94" s="888"/>
      <c r="SCN94" s="888"/>
      <c r="SCO94" s="888"/>
      <c r="SCP94" s="888"/>
      <c r="SCQ94" s="888"/>
      <c r="SCR94" s="888"/>
      <c r="SCS94" s="888"/>
      <c r="SCT94" s="888"/>
      <c r="SCU94" s="888"/>
      <c r="SCV94" s="888"/>
      <c r="SCW94" s="888"/>
      <c r="SCX94" s="888"/>
      <c r="SCY94" s="888"/>
      <c r="SCZ94" s="888"/>
      <c r="SDA94" s="888"/>
      <c r="SDB94" s="888"/>
      <c r="SDC94" s="888"/>
      <c r="SDD94" s="888"/>
      <c r="SDE94" s="888"/>
      <c r="SDF94" s="888"/>
      <c r="SDG94" s="888"/>
      <c r="SDH94" s="888"/>
      <c r="SDI94" s="888"/>
      <c r="SDJ94" s="888"/>
      <c r="SDK94" s="888"/>
      <c r="SDL94" s="888"/>
      <c r="SDM94" s="888"/>
      <c r="SDN94" s="888"/>
      <c r="SDO94" s="888"/>
      <c r="SDP94" s="888"/>
      <c r="SDQ94" s="888"/>
      <c r="SDR94" s="888"/>
      <c r="SDS94" s="888"/>
      <c r="SDT94" s="888"/>
      <c r="SDU94" s="888"/>
      <c r="SDV94" s="888"/>
      <c r="SDW94" s="888"/>
      <c r="SDX94" s="888"/>
      <c r="SDY94" s="888"/>
      <c r="SDZ94" s="888"/>
      <c r="SEA94" s="888"/>
      <c r="SEB94" s="888"/>
      <c r="SEC94" s="888"/>
      <c r="SED94" s="888"/>
      <c r="SEE94" s="888"/>
      <c r="SEF94" s="888"/>
      <c r="SEG94" s="888"/>
      <c r="SEH94" s="888"/>
      <c r="SEI94" s="888"/>
      <c r="SEJ94" s="888"/>
      <c r="SEK94" s="888"/>
      <c r="SEL94" s="888"/>
      <c r="SEM94" s="888"/>
      <c r="SEN94" s="888"/>
      <c r="SEO94" s="888"/>
      <c r="SEP94" s="888"/>
      <c r="SEQ94" s="888"/>
      <c r="SER94" s="888"/>
      <c r="SES94" s="888"/>
      <c r="SET94" s="888"/>
      <c r="SEU94" s="888"/>
      <c r="SEV94" s="888"/>
      <c r="SEW94" s="888"/>
      <c r="SEX94" s="888"/>
      <c r="SEY94" s="888"/>
      <c r="SEZ94" s="888"/>
      <c r="SFA94" s="888"/>
      <c r="SFB94" s="888"/>
      <c r="SFC94" s="888"/>
      <c r="SFD94" s="888"/>
      <c r="SFE94" s="888"/>
      <c r="SFF94" s="888"/>
      <c r="SFG94" s="888"/>
      <c r="SFH94" s="888"/>
      <c r="SFI94" s="888"/>
      <c r="SFJ94" s="888"/>
      <c r="SFK94" s="888"/>
      <c r="SFL94" s="888"/>
      <c r="SFM94" s="888"/>
      <c r="SFN94" s="888"/>
      <c r="SFO94" s="888"/>
      <c r="SFP94" s="888"/>
      <c r="SFQ94" s="888"/>
      <c r="SFR94" s="888"/>
      <c r="SFS94" s="888"/>
      <c r="SFT94" s="888"/>
      <c r="SFU94" s="888"/>
      <c r="SFV94" s="888"/>
      <c r="SFW94" s="888"/>
      <c r="SFX94" s="888"/>
      <c r="SFY94" s="888"/>
      <c r="SFZ94" s="888"/>
      <c r="SGA94" s="888"/>
      <c r="SGB94" s="888"/>
      <c r="SGC94" s="888"/>
      <c r="SGD94" s="888"/>
      <c r="SGE94" s="888"/>
      <c r="SGF94" s="888"/>
      <c r="SGG94" s="888"/>
      <c r="SGH94" s="888"/>
      <c r="SGI94" s="888"/>
      <c r="SGJ94" s="888"/>
      <c r="SGK94" s="888"/>
      <c r="SGL94" s="888"/>
      <c r="SGM94" s="888"/>
      <c r="SGN94" s="888"/>
      <c r="SGO94" s="888"/>
      <c r="SGP94" s="888"/>
      <c r="SGQ94" s="888"/>
      <c r="SGR94" s="888"/>
      <c r="SGS94" s="888"/>
      <c r="SGT94" s="888"/>
      <c r="SGU94" s="888"/>
      <c r="SGV94" s="888"/>
      <c r="SGW94" s="888"/>
      <c r="SGX94" s="888"/>
      <c r="SGY94" s="888"/>
      <c r="SGZ94" s="888"/>
      <c r="SHA94" s="888"/>
      <c r="SHB94" s="888"/>
      <c r="SHC94" s="888"/>
      <c r="SHD94" s="888"/>
      <c r="SHE94" s="888"/>
      <c r="SHF94" s="888"/>
      <c r="SHG94" s="888"/>
      <c r="SHH94" s="888"/>
      <c r="SHI94" s="888"/>
      <c r="SHJ94" s="888"/>
      <c r="SHK94" s="888"/>
      <c r="SHL94" s="888"/>
      <c r="SHM94" s="888"/>
      <c r="SHN94" s="888"/>
      <c r="SHO94" s="888"/>
      <c r="SHP94" s="888"/>
      <c r="SHQ94" s="888"/>
      <c r="SHR94" s="888"/>
      <c r="SHS94" s="888"/>
      <c r="SHT94" s="888"/>
      <c r="SHU94" s="888"/>
      <c r="SHV94" s="888"/>
      <c r="SHW94" s="888"/>
      <c r="SHX94" s="888"/>
      <c r="SHY94" s="888"/>
      <c r="SHZ94" s="888"/>
      <c r="SIA94" s="888"/>
      <c r="SIB94" s="888"/>
      <c r="SIC94" s="888"/>
      <c r="SID94" s="888"/>
      <c r="SIE94" s="888"/>
      <c r="SIF94" s="888"/>
      <c r="SIG94" s="888"/>
      <c r="SIH94" s="888"/>
      <c r="SII94" s="888"/>
      <c r="SIJ94" s="888"/>
      <c r="SIK94" s="888"/>
      <c r="SIL94" s="888"/>
      <c r="SIM94" s="888"/>
      <c r="SIN94" s="888"/>
      <c r="SIO94" s="888"/>
      <c r="SIP94" s="888"/>
      <c r="SIQ94" s="888"/>
      <c r="SIR94" s="888"/>
      <c r="SIS94" s="888"/>
      <c r="SIT94" s="888"/>
      <c r="SIU94" s="888"/>
      <c r="SIV94" s="888"/>
      <c r="SIW94" s="888"/>
      <c r="SIX94" s="888"/>
      <c r="SIY94" s="888"/>
      <c r="SIZ94" s="888"/>
      <c r="SJA94" s="888"/>
      <c r="SJB94" s="888"/>
      <c r="SJC94" s="888"/>
      <c r="SJD94" s="888"/>
      <c r="SJE94" s="888"/>
      <c r="SJF94" s="888"/>
      <c r="SJG94" s="888"/>
      <c r="SJH94" s="888"/>
      <c r="SJI94" s="888"/>
      <c r="SJJ94" s="888"/>
      <c r="SJK94" s="888"/>
      <c r="SJL94" s="888"/>
      <c r="SJM94" s="888"/>
      <c r="SJN94" s="888"/>
      <c r="SJO94" s="888"/>
      <c r="SJP94" s="888"/>
      <c r="SJQ94" s="888"/>
      <c r="SJR94" s="888"/>
      <c r="SJS94" s="888"/>
      <c r="SJT94" s="888"/>
      <c r="SJU94" s="888"/>
      <c r="SJV94" s="888"/>
      <c r="SJW94" s="888"/>
      <c r="SJX94" s="888"/>
      <c r="SJY94" s="888"/>
      <c r="SJZ94" s="888"/>
      <c r="SKA94" s="888"/>
      <c r="SKB94" s="888"/>
      <c r="SKC94" s="888"/>
      <c r="SKD94" s="888"/>
      <c r="SKE94" s="888"/>
      <c r="SKF94" s="888"/>
      <c r="SKG94" s="888"/>
      <c r="SKH94" s="888"/>
      <c r="SKI94" s="888"/>
      <c r="SKJ94" s="888"/>
      <c r="SKK94" s="888"/>
      <c r="SKL94" s="888"/>
      <c r="SKM94" s="888"/>
      <c r="SKN94" s="888"/>
      <c r="SKO94" s="888"/>
      <c r="SKP94" s="888"/>
      <c r="SKQ94" s="888"/>
      <c r="SKR94" s="888"/>
      <c r="SKS94" s="888"/>
      <c r="SKT94" s="888"/>
      <c r="SKU94" s="888"/>
      <c r="SKV94" s="888"/>
      <c r="SKW94" s="888"/>
      <c r="SKX94" s="888"/>
      <c r="SKY94" s="888"/>
      <c r="SKZ94" s="888"/>
      <c r="SLA94" s="888"/>
      <c r="SLB94" s="888"/>
      <c r="SLC94" s="888"/>
      <c r="SLD94" s="888"/>
      <c r="SLE94" s="888"/>
      <c r="SLF94" s="888"/>
      <c r="SLG94" s="888"/>
      <c r="SLH94" s="888"/>
      <c r="SLI94" s="888"/>
      <c r="SLJ94" s="888"/>
      <c r="SLK94" s="888"/>
      <c r="SLL94" s="888"/>
      <c r="SLM94" s="888"/>
      <c r="SLN94" s="888"/>
      <c r="SLO94" s="888"/>
      <c r="SLP94" s="888"/>
      <c r="SLQ94" s="888"/>
      <c r="SLR94" s="888"/>
      <c r="SLS94" s="888"/>
      <c r="SLT94" s="888"/>
      <c r="SLU94" s="888"/>
      <c r="SLV94" s="888"/>
      <c r="SLW94" s="888"/>
      <c r="SLX94" s="888"/>
      <c r="SLY94" s="888"/>
      <c r="SLZ94" s="888"/>
      <c r="SMA94" s="888"/>
      <c r="SMB94" s="888"/>
      <c r="SMC94" s="888"/>
      <c r="SMD94" s="888"/>
      <c r="SME94" s="888"/>
      <c r="SMF94" s="888"/>
      <c r="SMG94" s="888"/>
      <c r="SMH94" s="888"/>
      <c r="SMI94" s="888"/>
      <c r="SMJ94" s="888"/>
      <c r="SMK94" s="888"/>
      <c r="SML94" s="888"/>
      <c r="SMM94" s="888"/>
      <c r="SMN94" s="888"/>
      <c r="SMO94" s="888"/>
      <c r="SMP94" s="888"/>
      <c r="SMQ94" s="888"/>
      <c r="SMR94" s="888"/>
      <c r="SMS94" s="888"/>
      <c r="SMT94" s="888"/>
      <c r="SMU94" s="888"/>
      <c r="SMV94" s="888"/>
      <c r="SMW94" s="888"/>
      <c r="SMX94" s="888"/>
      <c r="SMY94" s="888"/>
      <c r="SMZ94" s="888"/>
      <c r="SNA94" s="888"/>
      <c r="SNB94" s="888"/>
      <c r="SNC94" s="888"/>
      <c r="SND94" s="888"/>
      <c r="SNE94" s="888"/>
      <c r="SNF94" s="888"/>
      <c r="SNG94" s="888"/>
      <c r="SNH94" s="888"/>
      <c r="SNI94" s="888"/>
      <c r="SNJ94" s="888"/>
      <c r="SNK94" s="888"/>
      <c r="SNL94" s="888"/>
      <c r="SNM94" s="888"/>
      <c r="SNN94" s="888"/>
      <c r="SNO94" s="888"/>
      <c r="SNP94" s="888"/>
      <c r="SNQ94" s="888"/>
      <c r="SNR94" s="888"/>
      <c r="SNS94" s="888"/>
      <c r="SNT94" s="888"/>
      <c r="SNU94" s="888"/>
      <c r="SNV94" s="888"/>
      <c r="SNW94" s="888"/>
      <c r="SNX94" s="888"/>
      <c r="SNY94" s="888"/>
      <c r="SNZ94" s="888"/>
      <c r="SOA94" s="888"/>
      <c r="SOB94" s="888"/>
      <c r="SOC94" s="888"/>
      <c r="SOD94" s="888"/>
      <c r="SOE94" s="888"/>
      <c r="SOF94" s="888"/>
      <c r="SOG94" s="888"/>
      <c r="SOH94" s="888"/>
      <c r="SOI94" s="888"/>
      <c r="SOJ94" s="888"/>
      <c r="SOK94" s="888"/>
      <c r="SOL94" s="888"/>
      <c r="SOM94" s="888"/>
      <c r="SON94" s="888"/>
      <c r="SOO94" s="888"/>
      <c r="SOP94" s="888"/>
      <c r="SOQ94" s="888"/>
      <c r="SOR94" s="888"/>
      <c r="SOS94" s="888"/>
      <c r="SOT94" s="888"/>
      <c r="SOU94" s="888"/>
      <c r="SOV94" s="888"/>
      <c r="SOW94" s="888"/>
      <c r="SOX94" s="888"/>
      <c r="SOY94" s="888"/>
      <c r="SOZ94" s="888"/>
      <c r="SPA94" s="888"/>
      <c r="SPB94" s="888"/>
      <c r="SPC94" s="888"/>
      <c r="SPD94" s="888"/>
      <c r="SPE94" s="888"/>
      <c r="SPF94" s="888"/>
      <c r="SPG94" s="888"/>
      <c r="SPH94" s="888"/>
      <c r="SPI94" s="888"/>
      <c r="SPJ94" s="888"/>
      <c r="SPK94" s="888"/>
      <c r="SPL94" s="888"/>
      <c r="SPM94" s="888"/>
      <c r="SPN94" s="888"/>
      <c r="SPO94" s="888"/>
      <c r="SPP94" s="888"/>
      <c r="SPQ94" s="888"/>
      <c r="SPR94" s="888"/>
      <c r="SPS94" s="888"/>
      <c r="SPT94" s="888"/>
      <c r="SPU94" s="888"/>
      <c r="SPV94" s="888"/>
      <c r="SPW94" s="888"/>
      <c r="SPX94" s="888"/>
      <c r="SPY94" s="888"/>
      <c r="SPZ94" s="888"/>
      <c r="SQA94" s="888"/>
      <c r="SQB94" s="888"/>
      <c r="SQC94" s="888"/>
      <c r="SQD94" s="888"/>
      <c r="SQE94" s="888"/>
      <c r="SQF94" s="888"/>
      <c r="SQG94" s="888"/>
      <c r="SQH94" s="888"/>
      <c r="SQI94" s="888"/>
      <c r="SQJ94" s="888"/>
      <c r="SQK94" s="888"/>
      <c r="SQL94" s="888"/>
      <c r="SQM94" s="888"/>
      <c r="SQN94" s="888"/>
      <c r="SQO94" s="888"/>
      <c r="SQP94" s="888"/>
      <c r="SQQ94" s="888"/>
      <c r="SQR94" s="888"/>
      <c r="SQS94" s="888"/>
      <c r="SQT94" s="888"/>
      <c r="SQU94" s="888"/>
      <c r="SQV94" s="888"/>
      <c r="SQW94" s="888"/>
      <c r="SQX94" s="888"/>
      <c r="SQY94" s="888"/>
      <c r="SQZ94" s="888"/>
      <c r="SRA94" s="888"/>
      <c r="SRB94" s="888"/>
      <c r="SRC94" s="888"/>
      <c r="SRD94" s="888"/>
      <c r="SRE94" s="888"/>
      <c r="SRF94" s="888"/>
      <c r="SRG94" s="888"/>
      <c r="SRH94" s="888"/>
      <c r="SRI94" s="888"/>
      <c r="SRJ94" s="888"/>
      <c r="SRK94" s="888"/>
      <c r="SRL94" s="888"/>
      <c r="SRM94" s="888"/>
      <c r="SRN94" s="888"/>
      <c r="SRO94" s="888"/>
      <c r="SRP94" s="888"/>
      <c r="SRQ94" s="888"/>
      <c r="SRR94" s="888"/>
      <c r="SRS94" s="888"/>
      <c r="SRT94" s="888"/>
      <c r="SRU94" s="888"/>
      <c r="SRV94" s="888"/>
      <c r="SRW94" s="888"/>
      <c r="SRX94" s="888"/>
      <c r="SRY94" s="888"/>
      <c r="SRZ94" s="888"/>
      <c r="SSA94" s="888"/>
      <c r="SSB94" s="888"/>
      <c r="SSC94" s="888"/>
      <c r="SSD94" s="888"/>
      <c r="SSE94" s="888"/>
      <c r="SSF94" s="888"/>
      <c r="SSG94" s="888"/>
      <c r="SSH94" s="888"/>
      <c r="SSI94" s="888"/>
      <c r="SSJ94" s="888"/>
      <c r="SSK94" s="888"/>
      <c r="SSL94" s="888"/>
      <c r="SSM94" s="888"/>
      <c r="SSN94" s="888"/>
      <c r="SSO94" s="888"/>
      <c r="SSP94" s="888"/>
      <c r="SSQ94" s="888"/>
      <c r="SSR94" s="888"/>
      <c r="SSS94" s="888"/>
      <c r="SST94" s="888"/>
      <c r="SSU94" s="888"/>
      <c r="SSV94" s="888"/>
      <c r="SSW94" s="888"/>
      <c r="SSX94" s="888"/>
      <c r="SSY94" s="888"/>
      <c r="SSZ94" s="888"/>
      <c r="STA94" s="888"/>
      <c r="STB94" s="888"/>
      <c r="STC94" s="888"/>
      <c r="STD94" s="888"/>
      <c r="STE94" s="888"/>
      <c r="STF94" s="888"/>
      <c r="STG94" s="888"/>
      <c r="STH94" s="888"/>
      <c r="STI94" s="888"/>
      <c r="STJ94" s="888"/>
      <c r="STK94" s="888"/>
      <c r="STL94" s="888"/>
      <c r="STM94" s="888"/>
      <c r="STN94" s="888"/>
      <c r="STO94" s="888"/>
      <c r="STP94" s="888"/>
      <c r="STQ94" s="888"/>
      <c r="STR94" s="888"/>
      <c r="STS94" s="888"/>
      <c r="STT94" s="888"/>
      <c r="STU94" s="888"/>
      <c r="STV94" s="888"/>
      <c r="STW94" s="888"/>
      <c r="STX94" s="888"/>
      <c r="STY94" s="888"/>
      <c r="STZ94" s="888"/>
      <c r="SUA94" s="888"/>
      <c r="SUB94" s="888"/>
      <c r="SUC94" s="888"/>
      <c r="SUD94" s="888"/>
      <c r="SUE94" s="888"/>
      <c r="SUF94" s="888"/>
      <c r="SUG94" s="888"/>
      <c r="SUH94" s="888"/>
      <c r="SUI94" s="888"/>
      <c r="SUJ94" s="888"/>
      <c r="SUK94" s="888"/>
      <c r="SUL94" s="888"/>
      <c r="SUM94" s="888"/>
      <c r="SUN94" s="888"/>
      <c r="SUO94" s="888"/>
      <c r="SUP94" s="888"/>
      <c r="SUQ94" s="888"/>
      <c r="SUR94" s="888"/>
      <c r="SUS94" s="888"/>
      <c r="SUT94" s="888"/>
      <c r="SUU94" s="888"/>
      <c r="SUV94" s="888"/>
      <c r="SUW94" s="888"/>
      <c r="SUX94" s="888"/>
      <c r="SUY94" s="888"/>
      <c r="SUZ94" s="888"/>
      <c r="SVA94" s="888"/>
      <c r="SVB94" s="888"/>
      <c r="SVC94" s="888"/>
      <c r="SVD94" s="888"/>
      <c r="SVE94" s="888"/>
      <c r="SVF94" s="888"/>
      <c r="SVG94" s="888"/>
      <c r="SVH94" s="888"/>
      <c r="SVI94" s="888"/>
      <c r="SVJ94" s="888"/>
      <c r="SVK94" s="888"/>
      <c r="SVL94" s="888"/>
      <c r="SVM94" s="888"/>
      <c r="SVN94" s="888"/>
      <c r="SVO94" s="888"/>
      <c r="SVP94" s="888"/>
      <c r="SVQ94" s="888"/>
      <c r="SVR94" s="888"/>
      <c r="SVS94" s="888"/>
      <c r="SVT94" s="888"/>
      <c r="SVU94" s="888"/>
      <c r="SVV94" s="888"/>
      <c r="SVW94" s="888"/>
      <c r="SVX94" s="888"/>
      <c r="SVY94" s="888"/>
      <c r="SVZ94" s="888"/>
      <c r="SWA94" s="888"/>
      <c r="SWB94" s="888"/>
      <c r="SWC94" s="888"/>
      <c r="SWD94" s="888"/>
      <c r="SWE94" s="888"/>
      <c r="SWF94" s="888"/>
      <c r="SWG94" s="888"/>
      <c r="SWH94" s="888"/>
      <c r="SWI94" s="888"/>
      <c r="SWJ94" s="888"/>
      <c r="SWK94" s="888"/>
      <c r="SWL94" s="888"/>
      <c r="SWM94" s="888"/>
      <c r="SWN94" s="888"/>
      <c r="SWO94" s="888"/>
      <c r="SWP94" s="888"/>
      <c r="SWQ94" s="888"/>
      <c r="SWR94" s="888"/>
      <c r="SWS94" s="888"/>
      <c r="SWT94" s="888"/>
      <c r="SWU94" s="888"/>
      <c r="SWV94" s="888"/>
      <c r="SWW94" s="888"/>
      <c r="SWX94" s="888"/>
      <c r="SWY94" s="888"/>
      <c r="SWZ94" s="888"/>
      <c r="SXA94" s="888"/>
      <c r="SXB94" s="888"/>
      <c r="SXC94" s="888"/>
      <c r="SXD94" s="888"/>
      <c r="SXE94" s="888"/>
      <c r="SXF94" s="888"/>
      <c r="SXG94" s="888"/>
      <c r="SXH94" s="888"/>
      <c r="SXI94" s="888"/>
      <c r="SXJ94" s="888"/>
      <c r="SXK94" s="888"/>
      <c r="SXL94" s="888"/>
      <c r="SXM94" s="888"/>
      <c r="SXN94" s="888"/>
      <c r="SXO94" s="888"/>
      <c r="SXP94" s="888"/>
      <c r="SXQ94" s="888"/>
      <c r="SXR94" s="888"/>
      <c r="SXS94" s="888"/>
      <c r="SXT94" s="888"/>
      <c r="SXU94" s="888"/>
      <c r="SXV94" s="888"/>
      <c r="SXW94" s="888"/>
      <c r="SXX94" s="888"/>
      <c r="SXY94" s="888"/>
      <c r="SXZ94" s="888"/>
      <c r="SYA94" s="888"/>
      <c r="SYB94" s="888"/>
      <c r="SYC94" s="888"/>
      <c r="SYD94" s="888"/>
      <c r="SYE94" s="888"/>
      <c r="SYF94" s="888"/>
      <c r="SYG94" s="888"/>
      <c r="SYH94" s="888"/>
      <c r="SYI94" s="888"/>
      <c r="SYJ94" s="888"/>
      <c r="SYK94" s="888"/>
      <c r="SYL94" s="888"/>
      <c r="SYM94" s="888"/>
      <c r="SYN94" s="888"/>
      <c r="SYO94" s="888"/>
      <c r="SYP94" s="888"/>
      <c r="SYQ94" s="888"/>
      <c r="SYR94" s="888"/>
      <c r="SYS94" s="888"/>
      <c r="SYT94" s="888"/>
      <c r="SYU94" s="888"/>
      <c r="SYV94" s="888"/>
      <c r="SYW94" s="888"/>
      <c r="SYX94" s="888"/>
      <c r="SYY94" s="888"/>
      <c r="SYZ94" s="888"/>
      <c r="SZA94" s="888"/>
      <c r="SZB94" s="888"/>
      <c r="SZC94" s="888"/>
      <c r="SZD94" s="888"/>
      <c r="SZE94" s="888"/>
      <c r="SZF94" s="888"/>
      <c r="SZG94" s="888"/>
      <c r="SZH94" s="888"/>
      <c r="SZI94" s="888"/>
      <c r="SZJ94" s="888"/>
      <c r="SZK94" s="888"/>
      <c r="SZL94" s="888"/>
      <c r="SZM94" s="888"/>
      <c r="SZN94" s="888"/>
      <c r="SZO94" s="888"/>
      <c r="SZP94" s="888"/>
      <c r="SZQ94" s="888"/>
      <c r="SZR94" s="888"/>
      <c r="SZS94" s="888"/>
      <c r="SZT94" s="888"/>
      <c r="SZU94" s="888"/>
      <c r="SZV94" s="888"/>
      <c r="SZW94" s="888"/>
      <c r="SZX94" s="888"/>
      <c r="SZY94" s="888"/>
      <c r="SZZ94" s="888"/>
      <c r="TAA94" s="888"/>
      <c r="TAB94" s="888"/>
      <c r="TAC94" s="888"/>
      <c r="TAD94" s="888"/>
      <c r="TAE94" s="888"/>
      <c r="TAF94" s="888"/>
      <c r="TAG94" s="888"/>
      <c r="TAH94" s="888"/>
      <c r="TAI94" s="888"/>
      <c r="TAJ94" s="888"/>
      <c r="TAK94" s="888"/>
      <c r="TAL94" s="888"/>
      <c r="TAM94" s="888"/>
      <c r="TAN94" s="888"/>
      <c r="TAO94" s="888"/>
      <c r="TAP94" s="888"/>
      <c r="TAQ94" s="888"/>
      <c r="TAR94" s="888"/>
      <c r="TAS94" s="888"/>
      <c r="TAT94" s="888"/>
      <c r="TAU94" s="888"/>
      <c r="TAV94" s="888"/>
      <c r="TAW94" s="888"/>
      <c r="TAX94" s="888"/>
      <c r="TAY94" s="888"/>
      <c r="TAZ94" s="888"/>
      <c r="TBA94" s="888"/>
      <c r="TBB94" s="888"/>
      <c r="TBC94" s="888"/>
      <c r="TBD94" s="888"/>
      <c r="TBE94" s="888"/>
      <c r="TBF94" s="888"/>
      <c r="TBG94" s="888"/>
      <c r="TBH94" s="888"/>
      <c r="TBI94" s="888"/>
      <c r="TBJ94" s="888"/>
      <c r="TBK94" s="888"/>
      <c r="TBL94" s="888"/>
      <c r="TBM94" s="888"/>
      <c r="TBN94" s="888"/>
      <c r="TBO94" s="888"/>
      <c r="TBP94" s="888"/>
      <c r="TBQ94" s="888"/>
      <c r="TBR94" s="888"/>
      <c r="TBS94" s="888"/>
      <c r="TBT94" s="888"/>
      <c r="TBU94" s="888"/>
      <c r="TBV94" s="888"/>
      <c r="TBW94" s="888"/>
      <c r="TBX94" s="888"/>
      <c r="TBY94" s="888"/>
      <c r="TBZ94" s="888"/>
      <c r="TCA94" s="888"/>
      <c r="TCB94" s="888"/>
      <c r="TCC94" s="888"/>
      <c r="TCD94" s="888"/>
      <c r="TCE94" s="888"/>
      <c r="TCF94" s="888"/>
      <c r="TCG94" s="888"/>
      <c r="TCH94" s="888"/>
      <c r="TCI94" s="888"/>
      <c r="TCJ94" s="888"/>
      <c r="TCK94" s="888"/>
      <c r="TCL94" s="888"/>
      <c r="TCM94" s="888"/>
      <c r="TCN94" s="888"/>
      <c r="TCO94" s="888"/>
      <c r="TCP94" s="888"/>
      <c r="TCQ94" s="888"/>
      <c r="TCR94" s="888"/>
      <c r="TCS94" s="888"/>
      <c r="TCT94" s="888"/>
      <c r="TCU94" s="888"/>
      <c r="TCV94" s="888"/>
      <c r="TCW94" s="888"/>
      <c r="TCX94" s="888"/>
      <c r="TCY94" s="888"/>
      <c r="TCZ94" s="888"/>
      <c r="TDA94" s="888"/>
      <c r="TDB94" s="888"/>
      <c r="TDC94" s="888"/>
      <c r="TDD94" s="888"/>
      <c r="TDE94" s="888"/>
      <c r="TDF94" s="888"/>
      <c r="TDG94" s="888"/>
      <c r="TDH94" s="888"/>
      <c r="TDI94" s="888"/>
      <c r="TDJ94" s="888"/>
      <c r="TDK94" s="888"/>
      <c r="TDL94" s="888"/>
      <c r="TDM94" s="888"/>
      <c r="TDN94" s="888"/>
      <c r="TDO94" s="888"/>
      <c r="TDP94" s="888"/>
      <c r="TDQ94" s="888"/>
      <c r="TDR94" s="888"/>
      <c r="TDS94" s="888"/>
      <c r="TDT94" s="888"/>
      <c r="TDU94" s="888"/>
      <c r="TDV94" s="888"/>
      <c r="TDW94" s="888"/>
      <c r="TDX94" s="888"/>
      <c r="TDY94" s="888"/>
      <c r="TDZ94" s="888"/>
      <c r="TEA94" s="888"/>
      <c r="TEB94" s="888"/>
      <c r="TEC94" s="888"/>
      <c r="TED94" s="888"/>
      <c r="TEE94" s="888"/>
      <c r="TEF94" s="888"/>
      <c r="TEG94" s="888"/>
      <c r="TEH94" s="888"/>
      <c r="TEI94" s="888"/>
      <c r="TEJ94" s="888"/>
      <c r="TEK94" s="888"/>
      <c r="TEL94" s="888"/>
      <c r="TEM94" s="888"/>
      <c r="TEN94" s="888"/>
      <c r="TEO94" s="888"/>
      <c r="TEP94" s="888"/>
      <c r="TEQ94" s="888"/>
      <c r="TER94" s="888"/>
      <c r="TES94" s="888"/>
      <c r="TET94" s="888"/>
      <c r="TEU94" s="888"/>
      <c r="TEV94" s="888"/>
      <c r="TEW94" s="888"/>
      <c r="TEX94" s="888"/>
      <c r="TEY94" s="888"/>
      <c r="TEZ94" s="888"/>
      <c r="TFA94" s="888"/>
      <c r="TFB94" s="888"/>
      <c r="TFC94" s="888"/>
      <c r="TFD94" s="888"/>
      <c r="TFE94" s="888"/>
      <c r="TFF94" s="888"/>
      <c r="TFG94" s="888"/>
      <c r="TFH94" s="888"/>
      <c r="TFI94" s="888"/>
      <c r="TFJ94" s="888"/>
      <c r="TFK94" s="888"/>
      <c r="TFL94" s="888"/>
      <c r="TFM94" s="888"/>
      <c r="TFN94" s="888"/>
      <c r="TFO94" s="888"/>
      <c r="TFP94" s="888"/>
      <c r="TFQ94" s="888"/>
      <c r="TFR94" s="888"/>
      <c r="TFS94" s="888"/>
      <c r="TFT94" s="888"/>
      <c r="TFU94" s="888"/>
      <c r="TFV94" s="888"/>
      <c r="TFW94" s="888"/>
      <c r="TFX94" s="888"/>
      <c r="TFY94" s="888"/>
      <c r="TFZ94" s="888"/>
      <c r="TGA94" s="888"/>
      <c r="TGB94" s="888"/>
      <c r="TGC94" s="888"/>
      <c r="TGD94" s="888"/>
      <c r="TGE94" s="888"/>
      <c r="TGF94" s="888"/>
      <c r="TGG94" s="888"/>
      <c r="TGH94" s="888"/>
      <c r="TGI94" s="888"/>
      <c r="TGJ94" s="888"/>
      <c r="TGK94" s="888"/>
      <c r="TGL94" s="888"/>
      <c r="TGM94" s="888"/>
      <c r="TGN94" s="888"/>
      <c r="TGO94" s="888"/>
      <c r="TGP94" s="888"/>
      <c r="TGQ94" s="888"/>
      <c r="TGR94" s="888"/>
      <c r="TGS94" s="888"/>
      <c r="TGT94" s="888"/>
      <c r="TGU94" s="888"/>
      <c r="TGV94" s="888"/>
      <c r="TGW94" s="888"/>
      <c r="TGX94" s="888"/>
      <c r="TGY94" s="888"/>
      <c r="TGZ94" s="888"/>
      <c r="THA94" s="888"/>
      <c r="THB94" s="888"/>
      <c r="THC94" s="888"/>
      <c r="THD94" s="888"/>
      <c r="THE94" s="888"/>
      <c r="THF94" s="888"/>
      <c r="THG94" s="888"/>
      <c r="THH94" s="888"/>
      <c r="THI94" s="888"/>
      <c r="THJ94" s="888"/>
      <c r="THK94" s="888"/>
      <c r="THL94" s="888"/>
      <c r="THM94" s="888"/>
      <c r="THN94" s="888"/>
      <c r="THO94" s="888"/>
      <c r="THP94" s="888"/>
      <c r="THQ94" s="888"/>
      <c r="THR94" s="888"/>
      <c r="THS94" s="888"/>
      <c r="THT94" s="888"/>
      <c r="THU94" s="888"/>
      <c r="THV94" s="888"/>
      <c r="THW94" s="888"/>
      <c r="THX94" s="888"/>
      <c r="THY94" s="888"/>
      <c r="THZ94" s="888"/>
      <c r="TIA94" s="888"/>
      <c r="TIB94" s="888"/>
      <c r="TIC94" s="888"/>
      <c r="TID94" s="888"/>
      <c r="TIE94" s="888"/>
      <c r="TIF94" s="888"/>
      <c r="TIG94" s="888"/>
      <c r="TIH94" s="888"/>
      <c r="TII94" s="888"/>
      <c r="TIJ94" s="888"/>
      <c r="TIK94" s="888"/>
      <c r="TIL94" s="888"/>
      <c r="TIM94" s="888"/>
      <c r="TIN94" s="888"/>
      <c r="TIO94" s="888"/>
      <c r="TIP94" s="888"/>
      <c r="TIQ94" s="888"/>
      <c r="TIR94" s="888"/>
      <c r="TIS94" s="888"/>
      <c r="TIT94" s="888"/>
      <c r="TIU94" s="888"/>
      <c r="TIV94" s="888"/>
      <c r="TIW94" s="888"/>
      <c r="TIX94" s="888"/>
      <c r="TIY94" s="888"/>
      <c r="TIZ94" s="888"/>
      <c r="TJA94" s="888"/>
      <c r="TJB94" s="888"/>
      <c r="TJC94" s="888"/>
      <c r="TJD94" s="888"/>
      <c r="TJE94" s="888"/>
      <c r="TJF94" s="888"/>
      <c r="TJG94" s="888"/>
      <c r="TJH94" s="888"/>
      <c r="TJI94" s="888"/>
      <c r="TJJ94" s="888"/>
      <c r="TJK94" s="888"/>
      <c r="TJL94" s="888"/>
      <c r="TJM94" s="888"/>
      <c r="TJN94" s="888"/>
      <c r="TJO94" s="888"/>
      <c r="TJP94" s="888"/>
      <c r="TJQ94" s="888"/>
      <c r="TJR94" s="888"/>
      <c r="TJS94" s="888"/>
      <c r="TJT94" s="888"/>
      <c r="TJU94" s="888"/>
      <c r="TJV94" s="888"/>
      <c r="TJW94" s="888"/>
      <c r="TJX94" s="888"/>
      <c r="TJY94" s="888"/>
      <c r="TJZ94" s="888"/>
      <c r="TKA94" s="888"/>
      <c r="TKB94" s="888"/>
      <c r="TKC94" s="888"/>
      <c r="TKD94" s="888"/>
      <c r="TKE94" s="888"/>
      <c r="TKF94" s="888"/>
      <c r="TKG94" s="888"/>
      <c r="TKH94" s="888"/>
      <c r="TKI94" s="888"/>
      <c r="TKJ94" s="888"/>
      <c r="TKK94" s="888"/>
      <c r="TKL94" s="888"/>
      <c r="TKM94" s="888"/>
      <c r="TKN94" s="888"/>
      <c r="TKO94" s="888"/>
      <c r="TKP94" s="888"/>
      <c r="TKQ94" s="888"/>
      <c r="TKR94" s="888"/>
      <c r="TKS94" s="888"/>
      <c r="TKT94" s="888"/>
      <c r="TKU94" s="888"/>
      <c r="TKV94" s="888"/>
      <c r="TKW94" s="888"/>
      <c r="TKX94" s="888"/>
      <c r="TKY94" s="888"/>
      <c r="TKZ94" s="888"/>
      <c r="TLA94" s="888"/>
      <c r="TLB94" s="888"/>
      <c r="TLC94" s="888"/>
      <c r="TLD94" s="888"/>
      <c r="TLE94" s="888"/>
      <c r="TLF94" s="888"/>
      <c r="TLG94" s="888"/>
      <c r="TLH94" s="888"/>
      <c r="TLI94" s="888"/>
      <c r="TLJ94" s="888"/>
      <c r="TLK94" s="888"/>
      <c r="TLL94" s="888"/>
      <c r="TLM94" s="888"/>
      <c r="TLN94" s="888"/>
      <c r="TLO94" s="888"/>
      <c r="TLP94" s="888"/>
      <c r="TLQ94" s="888"/>
      <c r="TLR94" s="888"/>
      <c r="TLS94" s="888"/>
      <c r="TLT94" s="888"/>
      <c r="TLU94" s="888"/>
      <c r="TLV94" s="888"/>
      <c r="TLW94" s="888"/>
      <c r="TLX94" s="888"/>
      <c r="TLY94" s="888"/>
      <c r="TLZ94" s="888"/>
      <c r="TMA94" s="888"/>
      <c r="TMB94" s="888"/>
      <c r="TMC94" s="888"/>
      <c r="TMD94" s="888"/>
      <c r="TME94" s="888"/>
      <c r="TMF94" s="888"/>
      <c r="TMG94" s="888"/>
      <c r="TMH94" s="888"/>
      <c r="TMI94" s="888"/>
      <c r="TMJ94" s="888"/>
      <c r="TMK94" s="888"/>
      <c r="TML94" s="888"/>
      <c r="TMM94" s="888"/>
      <c r="TMN94" s="888"/>
      <c r="TMO94" s="888"/>
      <c r="TMP94" s="888"/>
      <c r="TMQ94" s="888"/>
      <c r="TMR94" s="888"/>
      <c r="TMS94" s="888"/>
      <c r="TMT94" s="888"/>
      <c r="TMU94" s="888"/>
      <c r="TMV94" s="888"/>
      <c r="TMW94" s="888"/>
      <c r="TMX94" s="888"/>
      <c r="TMY94" s="888"/>
      <c r="TMZ94" s="888"/>
      <c r="TNA94" s="888"/>
      <c r="TNB94" s="888"/>
      <c r="TNC94" s="888"/>
      <c r="TND94" s="888"/>
      <c r="TNE94" s="888"/>
      <c r="TNF94" s="888"/>
      <c r="TNG94" s="888"/>
      <c r="TNH94" s="888"/>
      <c r="TNI94" s="888"/>
      <c r="TNJ94" s="888"/>
      <c r="TNK94" s="888"/>
      <c r="TNL94" s="888"/>
      <c r="TNM94" s="888"/>
      <c r="TNN94" s="888"/>
      <c r="TNO94" s="888"/>
      <c r="TNP94" s="888"/>
      <c r="TNQ94" s="888"/>
      <c r="TNR94" s="888"/>
      <c r="TNS94" s="888"/>
      <c r="TNT94" s="888"/>
      <c r="TNU94" s="888"/>
      <c r="TNV94" s="888"/>
      <c r="TNW94" s="888"/>
      <c r="TNX94" s="888"/>
      <c r="TNY94" s="888"/>
      <c r="TNZ94" s="888"/>
      <c r="TOA94" s="888"/>
      <c r="TOB94" s="888"/>
      <c r="TOC94" s="888"/>
      <c r="TOD94" s="888"/>
      <c r="TOE94" s="888"/>
      <c r="TOF94" s="888"/>
      <c r="TOG94" s="888"/>
      <c r="TOH94" s="888"/>
      <c r="TOI94" s="888"/>
      <c r="TOJ94" s="888"/>
      <c r="TOK94" s="888"/>
      <c r="TOL94" s="888"/>
      <c r="TOM94" s="888"/>
      <c r="TON94" s="888"/>
      <c r="TOO94" s="888"/>
      <c r="TOP94" s="888"/>
      <c r="TOQ94" s="888"/>
      <c r="TOR94" s="888"/>
      <c r="TOS94" s="888"/>
      <c r="TOT94" s="888"/>
      <c r="TOU94" s="888"/>
      <c r="TOV94" s="888"/>
      <c r="TOW94" s="888"/>
      <c r="TOX94" s="888"/>
      <c r="TOY94" s="888"/>
      <c r="TOZ94" s="888"/>
      <c r="TPA94" s="888"/>
      <c r="TPB94" s="888"/>
      <c r="TPC94" s="888"/>
      <c r="TPD94" s="888"/>
      <c r="TPE94" s="888"/>
      <c r="TPF94" s="888"/>
      <c r="TPG94" s="888"/>
      <c r="TPH94" s="888"/>
      <c r="TPI94" s="888"/>
      <c r="TPJ94" s="888"/>
      <c r="TPK94" s="888"/>
      <c r="TPL94" s="888"/>
      <c r="TPM94" s="888"/>
      <c r="TPN94" s="888"/>
      <c r="TPO94" s="888"/>
      <c r="TPP94" s="888"/>
      <c r="TPQ94" s="888"/>
      <c r="TPR94" s="888"/>
      <c r="TPS94" s="888"/>
      <c r="TPT94" s="888"/>
      <c r="TPU94" s="888"/>
      <c r="TPV94" s="888"/>
      <c r="TPW94" s="888"/>
      <c r="TPX94" s="888"/>
      <c r="TPY94" s="888"/>
      <c r="TPZ94" s="888"/>
      <c r="TQA94" s="888"/>
      <c r="TQB94" s="888"/>
      <c r="TQC94" s="888"/>
      <c r="TQD94" s="888"/>
      <c r="TQE94" s="888"/>
      <c r="TQF94" s="888"/>
      <c r="TQG94" s="888"/>
      <c r="TQH94" s="888"/>
      <c r="TQI94" s="888"/>
      <c r="TQJ94" s="888"/>
      <c r="TQK94" s="888"/>
      <c r="TQL94" s="888"/>
      <c r="TQM94" s="888"/>
      <c r="TQN94" s="888"/>
      <c r="TQO94" s="888"/>
      <c r="TQP94" s="888"/>
      <c r="TQQ94" s="888"/>
      <c r="TQR94" s="888"/>
      <c r="TQS94" s="888"/>
      <c r="TQT94" s="888"/>
      <c r="TQU94" s="888"/>
      <c r="TQV94" s="888"/>
      <c r="TQW94" s="888"/>
      <c r="TQX94" s="888"/>
      <c r="TQY94" s="888"/>
      <c r="TQZ94" s="888"/>
      <c r="TRA94" s="888"/>
      <c r="TRB94" s="888"/>
      <c r="TRC94" s="888"/>
      <c r="TRD94" s="888"/>
      <c r="TRE94" s="888"/>
      <c r="TRF94" s="888"/>
      <c r="TRG94" s="888"/>
      <c r="TRH94" s="888"/>
      <c r="TRI94" s="888"/>
      <c r="TRJ94" s="888"/>
      <c r="TRK94" s="888"/>
      <c r="TRL94" s="888"/>
      <c r="TRM94" s="888"/>
      <c r="TRN94" s="888"/>
      <c r="TRO94" s="888"/>
      <c r="TRP94" s="888"/>
      <c r="TRQ94" s="888"/>
      <c r="TRR94" s="888"/>
      <c r="TRS94" s="888"/>
      <c r="TRT94" s="888"/>
      <c r="TRU94" s="888"/>
      <c r="TRV94" s="888"/>
      <c r="TRW94" s="888"/>
      <c r="TRX94" s="888"/>
      <c r="TRY94" s="888"/>
      <c r="TRZ94" s="888"/>
      <c r="TSA94" s="888"/>
      <c r="TSB94" s="888"/>
      <c r="TSC94" s="888"/>
      <c r="TSD94" s="888"/>
      <c r="TSE94" s="888"/>
      <c r="TSF94" s="888"/>
      <c r="TSG94" s="888"/>
      <c r="TSH94" s="888"/>
      <c r="TSI94" s="888"/>
      <c r="TSJ94" s="888"/>
      <c r="TSK94" s="888"/>
      <c r="TSL94" s="888"/>
      <c r="TSM94" s="888"/>
      <c r="TSN94" s="888"/>
      <c r="TSO94" s="888"/>
      <c r="TSP94" s="888"/>
      <c r="TSQ94" s="888"/>
      <c r="TSR94" s="888"/>
      <c r="TSS94" s="888"/>
      <c r="TST94" s="888"/>
      <c r="TSU94" s="888"/>
      <c r="TSV94" s="888"/>
      <c r="TSW94" s="888"/>
      <c r="TSX94" s="888"/>
      <c r="TSY94" s="888"/>
      <c r="TSZ94" s="888"/>
      <c r="TTA94" s="888"/>
      <c r="TTB94" s="888"/>
      <c r="TTC94" s="888"/>
      <c r="TTD94" s="888"/>
      <c r="TTE94" s="888"/>
      <c r="TTF94" s="888"/>
      <c r="TTG94" s="888"/>
      <c r="TTH94" s="888"/>
      <c r="TTI94" s="888"/>
      <c r="TTJ94" s="888"/>
      <c r="TTK94" s="888"/>
      <c r="TTL94" s="888"/>
      <c r="TTM94" s="888"/>
      <c r="TTN94" s="888"/>
      <c r="TTO94" s="888"/>
      <c r="TTP94" s="888"/>
      <c r="TTQ94" s="888"/>
      <c r="TTR94" s="888"/>
      <c r="TTS94" s="888"/>
      <c r="TTT94" s="888"/>
      <c r="TTU94" s="888"/>
      <c r="TTV94" s="888"/>
      <c r="TTW94" s="888"/>
      <c r="TTX94" s="888"/>
      <c r="TTY94" s="888"/>
      <c r="TTZ94" s="888"/>
      <c r="TUA94" s="888"/>
      <c r="TUB94" s="888"/>
      <c r="TUC94" s="888"/>
      <c r="TUD94" s="888"/>
      <c r="TUE94" s="888"/>
      <c r="TUF94" s="888"/>
      <c r="TUG94" s="888"/>
      <c r="TUH94" s="888"/>
      <c r="TUI94" s="888"/>
      <c r="TUJ94" s="888"/>
      <c r="TUK94" s="888"/>
      <c r="TUL94" s="888"/>
      <c r="TUM94" s="888"/>
      <c r="TUN94" s="888"/>
      <c r="TUO94" s="888"/>
      <c r="TUP94" s="888"/>
      <c r="TUQ94" s="888"/>
      <c r="TUR94" s="888"/>
      <c r="TUS94" s="888"/>
      <c r="TUT94" s="888"/>
      <c r="TUU94" s="888"/>
      <c r="TUV94" s="888"/>
      <c r="TUW94" s="888"/>
      <c r="TUX94" s="888"/>
      <c r="TUY94" s="888"/>
      <c r="TUZ94" s="888"/>
      <c r="TVA94" s="888"/>
      <c r="TVB94" s="888"/>
      <c r="TVC94" s="888"/>
      <c r="TVD94" s="888"/>
      <c r="TVE94" s="888"/>
      <c r="TVF94" s="888"/>
      <c r="TVG94" s="888"/>
      <c r="TVH94" s="888"/>
      <c r="TVI94" s="888"/>
      <c r="TVJ94" s="888"/>
      <c r="TVK94" s="888"/>
      <c r="TVL94" s="888"/>
      <c r="TVM94" s="888"/>
      <c r="TVN94" s="888"/>
      <c r="TVO94" s="888"/>
      <c r="TVP94" s="888"/>
      <c r="TVQ94" s="888"/>
      <c r="TVR94" s="888"/>
      <c r="TVS94" s="888"/>
      <c r="TVT94" s="888"/>
      <c r="TVU94" s="888"/>
      <c r="TVV94" s="888"/>
      <c r="TVW94" s="888"/>
      <c r="TVX94" s="888"/>
      <c r="TVY94" s="888"/>
      <c r="TVZ94" s="888"/>
      <c r="TWA94" s="888"/>
      <c r="TWB94" s="888"/>
      <c r="TWC94" s="888"/>
      <c r="TWD94" s="888"/>
      <c r="TWE94" s="888"/>
      <c r="TWF94" s="888"/>
      <c r="TWG94" s="888"/>
      <c r="TWH94" s="888"/>
      <c r="TWI94" s="888"/>
      <c r="TWJ94" s="888"/>
      <c r="TWK94" s="888"/>
      <c r="TWL94" s="888"/>
      <c r="TWM94" s="888"/>
      <c r="TWN94" s="888"/>
      <c r="TWO94" s="888"/>
      <c r="TWP94" s="888"/>
      <c r="TWQ94" s="888"/>
      <c r="TWR94" s="888"/>
      <c r="TWS94" s="888"/>
      <c r="TWT94" s="888"/>
      <c r="TWU94" s="888"/>
      <c r="TWV94" s="888"/>
      <c r="TWW94" s="888"/>
      <c r="TWX94" s="888"/>
      <c r="TWY94" s="888"/>
      <c r="TWZ94" s="888"/>
      <c r="TXA94" s="888"/>
      <c r="TXB94" s="888"/>
      <c r="TXC94" s="888"/>
      <c r="TXD94" s="888"/>
      <c r="TXE94" s="888"/>
      <c r="TXF94" s="888"/>
      <c r="TXG94" s="888"/>
      <c r="TXH94" s="888"/>
      <c r="TXI94" s="888"/>
      <c r="TXJ94" s="888"/>
      <c r="TXK94" s="888"/>
      <c r="TXL94" s="888"/>
      <c r="TXM94" s="888"/>
      <c r="TXN94" s="888"/>
      <c r="TXO94" s="888"/>
      <c r="TXP94" s="888"/>
      <c r="TXQ94" s="888"/>
      <c r="TXR94" s="888"/>
      <c r="TXS94" s="888"/>
      <c r="TXT94" s="888"/>
      <c r="TXU94" s="888"/>
      <c r="TXV94" s="888"/>
      <c r="TXW94" s="888"/>
      <c r="TXX94" s="888"/>
      <c r="TXY94" s="888"/>
      <c r="TXZ94" s="888"/>
      <c r="TYA94" s="888"/>
      <c r="TYB94" s="888"/>
      <c r="TYC94" s="888"/>
      <c r="TYD94" s="888"/>
      <c r="TYE94" s="888"/>
      <c r="TYF94" s="888"/>
      <c r="TYG94" s="888"/>
      <c r="TYH94" s="888"/>
      <c r="TYI94" s="888"/>
      <c r="TYJ94" s="888"/>
      <c r="TYK94" s="888"/>
      <c r="TYL94" s="888"/>
      <c r="TYM94" s="888"/>
      <c r="TYN94" s="888"/>
      <c r="TYO94" s="888"/>
      <c r="TYP94" s="888"/>
      <c r="TYQ94" s="888"/>
      <c r="TYR94" s="888"/>
      <c r="TYS94" s="888"/>
      <c r="TYT94" s="888"/>
      <c r="TYU94" s="888"/>
      <c r="TYV94" s="888"/>
      <c r="TYW94" s="888"/>
      <c r="TYX94" s="888"/>
      <c r="TYY94" s="888"/>
      <c r="TYZ94" s="888"/>
      <c r="TZA94" s="888"/>
      <c r="TZB94" s="888"/>
      <c r="TZC94" s="888"/>
      <c r="TZD94" s="888"/>
      <c r="TZE94" s="888"/>
      <c r="TZF94" s="888"/>
      <c r="TZG94" s="888"/>
      <c r="TZH94" s="888"/>
      <c r="TZI94" s="888"/>
      <c r="TZJ94" s="888"/>
      <c r="TZK94" s="888"/>
      <c r="TZL94" s="888"/>
      <c r="TZM94" s="888"/>
      <c r="TZN94" s="888"/>
      <c r="TZO94" s="888"/>
      <c r="TZP94" s="888"/>
      <c r="TZQ94" s="888"/>
      <c r="TZR94" s="888"/>
      <c r="TZS94" s="888"/>
      <c r="TZT94" s="888"/>
      <c r="TZU94" s="888"/>
      <c r="TZV94" s="888"/>
      <c r="TZW94" s="888"/>
      <c r="TZX94" s="888"/>
      <c r="TZY94" s="888"/>
      <c r="TZZ94" s="888"/>
      <c r="UAA94" s="888"/>
      <c r="UAB94" s="888"/>
      <c r="UAC94" s="888"/>
      <c r="UAD94" s="888"/>
      <c r="UAE94" s="888"/>
      <c r="UAF94" s="888"/>
      <c r="UAG94" s="888"/>
      <c r="UAH94" s="888"/>
      <c r="UAI94" s="888"/>
      <c r="UAJ94" s="888"/>
      <c r="UAK94" s="888"/>
      <c r="UAL94" s="888"/>
      <c r="UAM94" s="888"/>
      <c r="UAN94" s="888"/>
      <c r="UAO94" s="888"/>
      <c r="UAP94" s="888"/>
      <c r="UAQ94" s="888"/>
      <c r="UAR94" s="888"/>
      <c r="UAS94" s="888"/>
      <c r="UAT94" s="888"/>
      <c r="UAU94" s="888"/>
      <c r="UAV94" s="888"/>
      <c r="UAW94" s="888"/>
      <c r="UAX94" s="888"/>
      <c r="UAY94" s="888"/>
      <c r="UAZ94" s="888"/>
      <c r="UBA94" s="888"/>
      <c r="UBB94" s="888"/>
      <c r="UBC94" s="888"/>
      <c r="UBD94" s="888"/>
      <c r="UBE94" s="888"/>
      <c r="UBF94" s="888"/>
      <c r="UBG94" s="888"/>
      <c r="UBH94" s="888"/>
      <c r="UBI94" s="888"/>
      <c r="UBJ94" s="888"/>
      <c r="UBK94" s="888"/>
      <c r="UBL94" s="888"/>
      <c r="UBM94" s="888"/>
      <c r="UBN94" s="888"/>
      <c r="UBO94" s="888"/>
      <c r="UBP94" s="888"/>
      <c r="UBQ94" s="888"/>
      <c r="UBR94" s="888"/>
      <c r="UBS94" s="888"/>
      <c r="UBT94" s="888"/>
      <c r="UBU94" s="888"/>
      <c r="UBV94" s="888"/>
      <c r="UBW94" s="888"/>
      <c r="UBX94" s="888"/>
      <c r="UBY94" s="888"/>
      <c r="UBZ94" s="888"/>
      <c r="UCA94" s="888"/>
      <c r="UCB94" s="888"/>
      <c r="UCC94" s="888"/>
      <c r="UCD94" s="888"/>
      <c r="UCE94" s="888"/>
      <c r="UCF94" s="888"/>
      <c r="UCG94" s="888"/>
      <c r="UCH94" s="888"/>
      <c r="UCI94" s="888"/>
      <c r="UCJ94" s="888"/>
      <c r="UCK94" s="888"/>
      <c r="UCL94" s="888"/>
      <c r="UCM94" s="888"/>
      <c r="UCN94" s="888"/>
      <c r="UCO94" s="888"/>
      <c r="UCP94" s="888"/>
      <c r="UCQ94" s="888"/>
      <c r="UCR94" s="888"/>
      <c r="UCS94" s="888"/>
      <c r="UCT94" s="888"/>
      <c r="UCU94" s="888"/>
      <c r="UCV94" s="888"/>
      <c r="UCW94" s="888"/>
      <c r="UCX94" s="888"/>
      <c r="UCY94" s="888"/>
      <c r="UCZ94" s="888"/>
      <c r="UDA94" s="888"/>
      <c r="UDB94" s="888"/>
      <c r="UDC94" s="888"/>
      <c r="UDD94" s="888"/>
      <c r="UDE94" s="888"/>
      <c r="UDF94" s="888"/>
      <c r="UDG94" s="888"/>
      <c r="UDH94" s="888"/>
      <c r="UDI94" s="888"/>
      <c r="UDJ94" s="888"/>
      <c r="UDK94" s="888"/>
      <c r="UDL94" s="888"/>
      <c r="UDM94" s="888"/>
      <c r="UDN94" s="888"/>
      <c r="UDO94" s="888"/>
      <c r="UDP94" s="888"/>
      <c r="UDQ94" s="888"/>
      <c r="UDR94" s="888"/>
      <c r="UDS94" s="888"/>
      <c r="UDT94" s="888"/>
      <c r="UDU94" s="888"/>
      <c r="UDV94" s="888"/>
      <c r="UDW94" s="888"/>
      <c r="UDX94" s="888"/>
      <c r="UDY94" s="888"/>
      <c r="UDZ94" s="888"/>
      <c r="UEA94" s="888"/>
      <c r="UEB94" s="888"/>
      <c r="UEC94" s="888"/>
      <c r="UED94" s="888"/>
      <c r="UEE94" s="888"/>
      <c r="UEF94" s="888"/>
      <c r="UEG94" s="888"/>
      <c r="UEH94" s="888"/>
      <c r="UEI94" s="888"/>
      <c r="UEJ94" s="888"/>
      <c r="UEK94" s="888"/>
      <c r="UEL94" s="888"/>
      <c r="UEM94" s="888"/>
      <c r="UEN94" s="888"/>
      <c r="UEO94" s="888"/>
      <c r="UEP94" s="888"/>
      <c r="UEQ94" s="888"/>
      <c r="UER94" s="888"/>
      <c r="UES94" s="888"/>
      <c r="UET94" s="888"/>
      <c r="UEU94" s="888"/>
      <c r="UEV94" s="888"/>
      <c r="UEW94" s="888"/>
      <c r="UEX94" s="888"/>
      <c r="UEY94" s="888"/>
      <c r="UEZ94" s="888"/>
      <c r="UFA94" s="888"/>
      <c r="UFB94" s="888"/>
      <c r="UFC94" s="888"/>
      <c r="UFD94" s="888"/>
      <c r="UFE94" s="888"/>
      <c r="UFF94" s="888"/>
      <c r="UFG94" s="888"/>
      <c r="UFH94" s="888"/>
      <c r="UFI94" s="888"/>
      <c r="UFJ94" s="888"/>
      <c r="UFK94" s="888"/>
      <c r="UFL94" s="888"/>
      <c r="UFM94" s="888"/>
      <c r="UFN94" s="888"/>
      <c r="UFO94" s="888"/>
      <c r="UFP94" s="888"/>
      <c r="UFQ94" s="888"/>
      <c r="UFR94" s="888"/>
      <c r="UFS94" s="888"/>
      <c r="UFT94" s="888"/>
      <c r="UFU94" s="888"/>
      <c r="UFV94" s="888"/>
      <c r="UFW94" s="888"/>
      <c r="UFX94" s="888"/>
      <c r="UFY94" s="888"/>
      <c r="UFZ94" s="888"/>
      <c r="UGA94" s="888"/>
      <c r="UGB94" s="888"/>
      <c r="UGC94" s="888"/>
      <c r="UGD94" s="888"/>
      <c r="UGE94" s="888"/>
      <c r="UGF94" s="888"/>
      <c r="UGG94" s="888"/>
      <c r="UGH94" s="888"/>
      <c r="UGI94" s="888"/>
      <c r="UGJ94" s="888"/>
      <c r="UGK94" s="888"/>
      <c r="UGL94" s="888"/>
      <c r="UGM94" s="888"/>
      <c r="UGN94" s="888"/>
      <c r="UGO94" s="888"/>
      <c r="UGP94" s="888"/>
      <c r="UGQ94" s="888"/>
      <c r="UGR94" s="888"/>
      <c r="UGS94" s="888"/>
      <c r="UGT94" s="888"/>
      <c r="UGU94" s="888"/>
      <c r="UGV94" s="888"/>
      <c r="UGW94" s="888"/>
      <c r="UGX94" s="888"/>
      <c r="UGY94" s="888"/>
      <c r="UGZ94" s="888"/>
      <c r="UHA94" s="888"/>
      <c r="UHB94" s="888"/>
      <c r="UHC94" s="888"/>
      <c r="UHD94" s="888"/>
      <c r="UHE94" s="888"/>
      <c r="UHF94" s="888"/>
      <c r="UHG94" s="888"/>
      <c r="UHH94" s="888"/>
      <c r="UHI94" s="888"/>
      <c r="UHJ94" s="888"/>
      <c r="UHK94" s="888"/>
      <c r="UHL94" s="888"/>
      <c r="UHM94" s="888"/>
      <c r="UHN94" s="888"/>
      <c r="UHO94" s="888"/>
      <c r="UHP94" s="888"/>
      <c r="UHQ94" s="888"/>
      <c r="UHR94" s="888"/>
      <c r="UHS94" s="888"/>
      <c r="UHT94" s="888"/>
      <c r="UHU94" s="888"/>
      <c r="UHV94" s="888"/>
      <c r="UHW94" s="888"/>
      <c r="UHX94" s="888"/>
      <c r="UHY94" s="888"/>
      <c r="UHZ94" s="888"/>
      <c r="UIA94" s="888"/>
      <c r="UIB94" s="888"/>
      <c r="UIC94" s="888"/>
      <c r="UID94" s="888"/>
      <c r="UIE94" s="888"/>
      <c r="UIF94" s="888"/>
      <c r="UIG94" s="888"/>
      <c r="UIH94" s="888"/>
      <c r="UII94" s="888"/>
      <c r="UIJ94" s="888"/>
      <c r="UIK94" s="888"/>
      <c r="UIL94" s="888"/>
      <c r="UIM94" s="888"/>
      <c r="UIN94" s="888"/>
      <c r="UIO94" s="888"/>
      <c r="UIP94" s="888"/>
      <c r="UIQ94" s="888"/>
      <c r="UIR94" s="888"/>
      <c r="UIS94" s="888"/>
      <c r="UIT94" s="888"/>
      <c r="UIU94" s="888"/>
      <c r="UIV94" s="888"/>
      <c r="UIW94" s="888"/>
      <c r="UIX94" s="888"/>
      <c r="UIY94" s="888"/>
      <c r="UIZ94" s="888"/>
      <c r="UJA94" s="888"/>
      <c r="UJB94" s="888"/>
      <c r="UJC94" s="888"/>
      <c r="UJD94" s="888"/>
      <c r="UJE94" s="888"/>
      <c r="UJF94" s="888"/>
      <c r="UJG94" s="888"/>
      <c r="UJH94" s="888"/>
      <c r="UJI94" s="888"/>
      <c r="UJJ94" s="888"/>
      <c r="UJK94" s="888"/>
      <c r="UJL94" s="888"/>
      <c r="UJM94" s="888"/>
      <c r="UJN94" s="888"/>
      <c r="UJO94" s="888"/>
      <c r="UJP94" s="888"/>
      <c r="UJQ94" s="888"/>
      <c r="UJR94" s="888"/>
      <c r="UJS94" s="888"/>
      <c r="UJT94" s="888"/>
      <c r="UJU94" s="888"/>
      <c r="UJV94" s="888"/>
      <c r="UJW94" s="888"/>
      <c r="UJX94" s="888"/>
      <c r="UJY94" s="888"/>
      <c r="UJZ94" s="888"/>
      <c r="UKA94" s="888"/>
      <c r="UKB94" s="888"/>
      <c r="UKC94" s="888"/>
      <c r="UKD94" s="888"/>
      <c r="UKE94" s="888"/>
      <c r="UKF94" s="888"/>
      <c r="UKG94" s="888"/>
      <c r="UKH94" s="888"/>
      <c r="UKI94" s="888"/>
      <c r="UKJ94" s="888"/>
      <c r="UKK94" s="888"/>
      <c r="UKL94" s="888"/>
      <c r="UKM94" s="888"/>
      <c r="UKN94" s="888"/>
      <c r="UKO94" s="888"/>
      <c r="UKP94" s="888"/>
      <c r="UKQ94" s="888"/>
      <c r="UKR94" s="888"/>
      <c r="UKS94" s="888"/>
      <c r="UKT94" s="888"/>
      <c r="UKU94" s="888"/>
      <c r="UKV94" s="888"/>
      <c r="UKW94" s="888"/>
      <c r="UKX94" s="888"/>
      <c r="UKY94" s="888"/>
      <c r="UKZ94" s="888"/>
      <c r="ULA94" s="888"/>
      <c r="ULB94" s="888"/>
      <c r="ULC94" s="888"/>
      <c r="ULD94" s="888"/>
      <c r="ULE94" s="888"/>
      <c r="ULF94" s="888"/>
      <c r="ULG94" s="888"/>
      <c r="ULH94" s="888"/>
      <c r="ULI94" s="888"/>
      <c r="ULJ94" s="888"/>
      <c r="ULK94" s="888"/>
      <c r="ULL94" s="888"/>
      <c r="ULM94" s="888"/>
      <c r="ULN94" s="888"/>
      <c r="ULO94" s="888"/>
      <c r="ULP94" s="888"/>
      <c r="ULQ94" s="888"/>
      <c r="ULR94" s="888"/>
      <c r="ULS94" s="888"/>
      <c r="ULT94" s="888"/>
      <c r="ULU94" s="888"/>
      <c r="ULV94" s="888"/>
      <c r="ULW94" s="888"/>
      <c r="ULX94" s="888"/>
      <c r="ULY94" s="888"/>
      <c r="ULZ94" s="888"/>
      <c r="UMA94" s="888"/>
      <c r="UMB94" s="888"/>
      <c r="UMC94" s="888"/>
      <c r="UMD94" s="888"/>
      <c r="UME94" s="888"/>
      <c r="UMF94" s="888"/>
      <c r="UMG94" s="888"/>
      <c r="UMH94" s="888"/>
      <c r="UMI94" s="888"/>
      <c r="UMJ94" s="888"/>
      <c r="UMK94" s="888"/>
      <c r="UML94" s="888"/>
      <c r="UMM94" s="888"/>
      <c r="UMN94" s="888"/>
      <c r="UMO94" s="888"/>
      <c r="UMP94" s="888"/>
      <c r="UMQ94" s="888"/>
      <c r="UMR94" s="888"/>
      <c r="UMS94" s="888"/>
      <c r="UMT94" s="888"/>
      <c r="UMU94" s="888"/>
      <c r="UMV94" s="888"/>
      <c r="UMW94" s="888"/>
      <c r="UMX94" s="888"/>
      <c r="UMY94" s="888"/>
      <c r="UMZ94" s="888"/>
      <c r="UNA94" s="888"/>
      <c r="UNB94" s="888"/>
      <c r="UNC94" s="888"/>
      <c r="UND94" s="888"/>
      <c r="UNE94" s="888"/>
      <c r="UNF94" s="888"/>
      <c r="UNG94" s="888"/>
      <c r="UNH94" s="888"/>
      <c r="UNI94" s="888"/>
      <c r="UNJ94" s="888"/>
      <c r="UNK94" s="888"/>
      <c r="UNL94" s="888"/>
      <c r="UNM94" s="888"/>
      <c r="UNN94" s="888"/>
      <c r="UNO94" s="888"/>
      <c r="UNP94" s="888"/>
      <c r="UNQ94" s="888"/>
      <c r="UNR94" s="888"/>
      <c r="UNS94" s="888"/>
      <c r="UNT94" s="888"/>
      <c r="UNU94" s="888"/>
      <c r="UNV94" s="888"/>
      <c r="UNW94" s="888"/>
      <c r="UNX94" s="888"/>
      <c r="UNY94" s="888"/>
      <c r="UNZ94" s="888"/>
      <c r="UOA94" s="888"/>
      <c r="UOB94" s="888"/>
      <c r="UOC94" s="888"/>
      <c r="UOD94" s="888"/>
      <c r="UOE94" s="888"/>
      <c r="UOF94" s="888"/>
      <c r="UOG94" s="888"/>
      <c r="UOH94" s="888"/>
      <c r="UOI94" s="888"/>
      <c r="UOJ94" s="888"/>
      <c r="UOK94" s="888"/>
      <c r="UOL94" s="888"/>
      <c r="UOM94" s="888"/>
      <c r="UON94" s="888"/>
      <c r="UOO94" s="888"/>
      <c r="UOP94" s="888"/>
      <c r="UOQ94" s="888"/>
      <c r="UOR94" s="888"/>
      <c r="UOS94" s="888"/>
      <c r="UOT94" s="888"/>
      <c r="UOU94" s="888"/>
      <c r="UOV94" s="888"/>
      <c r="UOW94" s="888"/>
      <c r="UOX94" s="888"/>
      <c r="UOY94" s="888"/>
      <c r="UOZ94" s="888"/>
      <c r="UPA94" s="888"/>
      <c r="UPB94" s="888"/>
      <c r="UPC94" s="888"/>
      <c r="UPD94" s="888"/>
      <c r="UPE94" s="888"/>
      <c r="UPF94" s="888"/>
      <c r="UPG94" s="888"/>
      <c r="UPH94" s="888"/>
      <c r="UPI94" s="888"/>
      <c r="UPJ94" s="888"/>
      <c r="UPK94" s="888"/>
      <c r="UPL94" s="888"/>
      <c r="UPM94" s="888"/>
      <c r="UPN94" s="888"/>
      <c r="UPO94" s="888"/>
      <c r="UPP94" s="888"/>
      <c r="UPQ94" s="888"/>
      <c r="UPR94" s="888"/>
      <c r="UPS94" s="888"/>
      <c r="UPT94" s="888"/>
      <c r="UPU94" s="888"/>
      <c r="UPV94" s="888"/>
      <c r="UPW94" s="888"/>
      <c r="UPX94" s="888"/>
      <c r="UPY94" s="888"/>
      <c r="UPZ94" s="888"/>
      <c r="UQA94" s="888"/>
      <c r="UQB94" s="888"/>
      <c r="UQC94" s="888"/>
      <c r="UQD94" s="888"/>
      <c r="UQE94" s="888"/>
      <c r="UQF94" s="888"/>
      <c r="UQG94" s="888"/>
      <c r="UQH94" s="888"/>
      <c r="UQI94" s="888"/>
      <c r="UQJ94" s="888"/>
      <c r="UQK94" s="888"/>
      <c r="UQL94" s="888"/>
      <c r="UQM94" s="888"/>
      <c r="UQN94" s="888"/>
      <c r="UQO94" s="888"/>
      <c r="UQP94" s="888"/>
      <c r="UQQ94" s="888"/>
      <c r="UQR94" s="888"/>
      <c r="UQS94" s="888"/>
      <c r="UQT94" s="888"/>
      <c r="UQU94" s="888"/>
      <c r="UQV94" s="888"/>
      <c r="UQW94" s="888"/>
      <c r="UQX94" s="888"/>
      <c r="UQY94" s="888"/>
      <c r="UQZ94" s="888"/>
      <c r="URA94" s="888"/>
      <c r="URB94" s="888"/>
      <c r="URC94" s="888"/>
      <c r="URD94" s="888"/>
      <c r="URE94" s="888"/>
      <c r="URF94" s="888"/>
      <c r="URG94" s="888"/>
      <c r="URH94" s="888"/>
      <c r="URI94" s="888"/>
      <c r="URJ94" s="888"/>
      <c r="URK94" s="888"/>
      <c r="URL94" s="888"/>
      <c r="URM94" s="888"/>
      <c r="URN94" s="888"/>
      <c r="URO94" s="888"/>
      <c r="URP94" s="888"/>
      <c r="URQ94" s="888"/>
      <c r="URR94" s="888"/>
      <c r="URS94" s="888"/>
      <c r="URT94" s="888"/>
      <c r="URU94" s="888"/>
      <c r="URV94" s="888"/>
      <c r="URW94" s="888"/>
      <c r="URX94" s="888"/>
      <c r="URY94" s="888"/>
      <c r="URZ94" s="888"/>
      <c r="USA94" s="888"/>
      <c r="USB94" s="888"/>
      <c r="USC94" s="888"/>
      <c r="USD94" s="888"/>
      <c r="USE94" s="888"/>
      <c r="USF94" s="888"/>
      <c r="USG94" s="888"/>
      <c r="USH94" s="888"/>
      <c r="USI94" s="888"/>
      <c r="USJ94" s="888"/>
      <c r="USK94" s="888"/>
      <c r="USL94" s="888"/>
      <c r="USM94" s="888"/>
      <c r="USN94" s="888"/>
      <c r="USO94" s="888"/>
      <c r="USP94" s="888"/>
      <c r="USQ94" s="888"/>
      <c r="USR94" s="888"/>
      <c r="USS94" s="888"/>
      <c r="UST94" s="888"/>
      <c r="USU94" s="888"/>
      <c r="USV94" s="888"/>
      <c r="USW94" s="888"/>
      <c r="USX94" s="888"/>
      <c r="USY94" s="888"/>
      <c r="USZ94" s="888"/>
      <c r="UTA94" s="888"/>
      <c r="UTB94" s="888"/>
      <c r="UTC94" s="888"/>
      <c r="UTD94" s="888"/>
      <c r="UTE94" s="888"/>
      <c r="UTF94" s="888"/>
      <c r="UTG94" s="888"/>
      <c r="UTH94" s="888"/>
      <c r="UTI94" s="888"/>
      <c r="UTJ94" s="888"/>
      <c r="UTK94" s="888"/>
      <c r="UTL94" s="888"/>
      <c r="UTM94" s="888"/>
      <c r="UTN94" s="888"/>
      <c r="UTO94" s="888"/>
      <c r="UTP94" s="888"/>
      <c r="UTQ94" s="888"/>
      <c r="UTR94" s="888"/>
      <c r="UTS94" s="888"/>
      <c r="UTT94" s="888"/>
      <c r="UTU94" s="888"/>
      <c r="UTV94" s="888"/>
      <c r="UTW94" s="888"/>
      <c r="UTX94" s="888"/>
      <c r="UTY94" s="888"/>
      <c r="UTZ94" s="888"/>
      <c r="UUA94" s="888"/>
      <c r="UUB94" s="888"/>
      <c r="UUC94" s="888"/>
      <c r="UUD94" s="888"/>
      <c r="UUE94" s="888"/>
      <c r="UUF94" s="888"/>
      <c r="UUG94" s="888"/>
      <c r="UUH94" s="888"/>
      <c r="UUI94" s="888"/>
      <c r="UUJ94" s="888"/>
      <c r="UUK94" s="888"/>
      <c r="UUL94" s="888"/>
      <c r="UUM94" s="888"/>
      <c r="UUN94" s="888"/>
      <c r="UUO94" s="888"/>
      <c r="UUP94" s="888"/>
      <c r="UUQ94" s="888"/>
      <c r="UUR94" s="888"/>
      <c r="UUS94" s="888"/>
      <c r="UUT94" s="888"/>
      <c r="UUU94" s="888"/>
      <c r="UUV94" s="888"/>
      <c r="UUW94" s="888"/>
      <c r="UUX94" s="888"/>
      <c r="UUY94" s="888"/>
      <c r="UUZ94" s="888"/>
      <c r="UVA94" s="888"/>
      <c r="UVB94" s="888"/>
      <c r="UVC94" s="888"/>
      <c r="UVD94" s="888"/>
      <c r="UVE94" s="888"/>
      <c r="UVF94" s="888"/>
      <c r="UVG94" s="888"/>
      <c r="UVH94" s="888"/>
      <c r="UVI94" s="888"/>
      <c r="UVJ94" s="888"/>
      <c r="UVK94" s="888"/>
      <c r="UVL94" s="888"/>
      <c r="UVM94" s="888"/>
      <c r="UVN94" s="888"/>
      <c r="UVO94" s="888"/>
      <c r="UVP94" s="888"/>
      <c r="UVQ94" s="888"/>
      <c r="UVR94" s="888"/>
      <c r="UVS94" s="888"/>
      <c r="UVT94" s="888"/>
      <c r="UVU94" s="888"/>
      <c r="UVV94" s="888"/>
      <c r="UVW94" s="888"/>
      <c r="UVX94" s="888"/>
      <c r="UVY94" s="888"/>
      <c r="UVZ94" s="888"/>
      <c r="UWA94" s="888"/>
      <c r="UWB94" s="888"/>
      <c r="UWC94" s="888"/>
      <c r="UWD94" s="888"/>
      <c r="UWE94" s="888"/>
      <c r="UWF94" s="888"/>
      <c r="UWG94" s="888"/>
      <c r="UWH94" s="888"/>
      <c r="UWI94" s="888"/>
      <c r="UWJ94" s="888"/>
      <c r="UWK94" s="888"/>
      <c r="UWL94" s="888"/>
      <c r="UWM94" s="888"/>
      <c r="UWN94" s="888"/>
      <c r="UWO94" s="888"/>
      <c r="UWP94" s="888"/>
      <c r="UWQ94" s="888"/>
      <c r="UWR94" s="888"/>
      <c r="UWS94" s="888"/>
      <c r="UWT94" s="888"/>
      <c r="UWU94" s="888"/>
      <c r="UWV94" s="888"/>
      <c r="UWW94" s="888"/>
      <c r="UWX94" s="888"/>
      <c r="UWY94" s="888"/>
      <c r="UWZ94" s="888"/>
      <c r="UXA94" s="888"/>
      <c r="UXB94" s="888"/>
      <c r="UXC94" s="888"/>
      <c r="UXD94" s="888"/>
      <c r="UXE94" s="888"/>
      <c r="UXF94" s="888"/>
      <c r="UXG94" s="888"/>
      <c r="UXH94" s="888"/>
      <c r="UXI94" s="888"/>
      <c r="UXJ94" s="888"/>
      <c r="UXK94" s="888"/>
      <c r="UXL94" s="888"/>
      <c r="UXM94" s="888"/>
      <c r="UXN94" s="888"/>
      <c r="UXO94" s="888"/>
      <c r="UXP94" s="888"/>
      <c r="UXQ94" s="888"/>
      <c r="UXR94" s="888"/>
      <c r="UXS94" s="888"/>
      <c r="UXT94" s="888"/>
      <c r="UXU94" s="888"/>
      <c r="UXV94" s="888"/>
      <c r="UXW94" s="888"/>
      <c r="UXX94" s="888"/>
      <c r="UXY94" s="888"/>
      <c r="UXZ94" s="888"/>
      <c r="UYA94" s="888"/>
      <c r="UYB94" s="888"/>
      <c r="UYC94" s="888"/>
      <c r="UYD94" s="888"/>
      <c r="UYE94" s="888"/>
      <c r="UYF94" s="888"/>
      <c r="UYG94" s="888"/>
      <c r="UYH94" s="888"/>
      <c r="UYI94" s="888"/>
      <c r="UYJ94" s="888"/>
      <c r="UYK94" s="888"/>
      <c r="UYL94" s="888"/>
      <c r="UYM94" s="888"/>
      <c r="UYN94" s="888"/>
      <c r="UYO94" s="888"/>
      <c r="UYP94" s="888"/>
      <c r="UYQ94" s="888"/>
      <c r="UYR94" s="888"/>
      <c r="UYS94" s="888"/>
      <c r="UYT94" s="888"/>
      <c r="UYU94" s="888"/>
      <c r="UYV94" s="888"/>
      <c r="UYW94" s="888"/>
      <c r="UYX94" s="888"/>
      <c r="UYY94" s="888"/>
      <c r="UYZ94" s="888"/>
      <c r="UZA94" s="888"/>
      <c r="UZB94" s="888"/>
      <c r="UZC94" s="888"/>
      <c r="UZD94" s="888"/>
      <c r="UZE94" s="888"/>
      <c r="UZF94" s="888"/>
      <c r="UZG94" s="888"/>
      <c r="UZH94" s="888"/>
      <c r="UZI94" s="888"/>
      <c r="UZJ94" s="888"/>
      <c r="UZK94" s="888"/>
      <c r="UZL94" s="888"/>
      <c r="UZM94" s="888"/>
      <c r="UZN94" s="888"/>
      <c r="UZO94" s="888"/>
      <c r="UZP94" s="888"/>
      <c r="UZQ94" s="888"/>
      <c r="UZR94" s="888"/>
      <c r="UZS94" s="888"/>
      <c r="UZT94" s="888"/>
      <c r="UZU94" s="888"/>
      <c r="UZV94" s="888"/>
      <c r="UZW94" s="888"/>
      <c r="UZX94" s="888"/>
      <c r="UZY94" s="888"/>
      <c r="UZZ94" s="888"/>
      <c r="VAA94" s="888"/>
      <c r="VAB94" s="888"/>
      <c r="VAC94" s="888"/>
      <c r="VAD94" s="888"/>
      <c r="VAE94" s="888"/>
      <c r="VAF94" s="888"/>
      <c r="VAG94" s="888"/>
      <c r="VAH94" s="888"/>
      <c r="VAI94" s="888"/>
      <c r="VAJ94" s="888"/>
      <c r="VAK94" s="888"/>
      <c r="VAL94" s="888"/>
      <c r="VAM94" s="888"/>
      <c r="VAN94" s="888"/>
      <c r="VAO94" s="888"/>
      <c r="VAP94" s="888"/>
      <c r="VAQ94" s="888"/>
      <c r="VAR94" s="888"/>
      <c r="VAS94" s="888"/>
      <c r="VAT94" s="888"/>
      <c r="VAU94" s="888"/>
      <c r="VAV94" s="888"/>
      <c r="VAW94" s="888"/>
      <c r="VAX94" s="888"/>
      <c r="VAY94" s="888"/>
      <c r="VAZ94" s="888"/>
      <c r="VBA94" s="888"/>
      <c r="VBB94" s="888"/>
      <c r="VBC94" s="888"/>
      <c r="VBD94" s="888"/>
      <c r="VBE94" s="888"/>
      <c r="VBF94" s="888"/>
      <c r="VBG94" s="888"/>
      <c r="VBH94" s="888"/>
      <c r="VBI94" s="888"/>
      <c r="VBJ94" s="888"/>
      <c r="VBK94" s="888"/>
      <c r="VBL94" s="888"/>
      <c r="VBM94" s="888"/>
      <c r="VBN94" s="888"/>
      <c r="VBO94" s="888"/>
      <c r="VBP94" s="888"/>
      <c r="VBQ94" s="888"/>
      <c r="VBR94" s="888"/>
      <c r="VBS94" s="888"/>
      <c r="VBT94" s="888"/>
      <c r="VBU94" s="888"/>
      <c r="VBV94" s="888"/>
      <c r="VBW94" s="888"/>
      <c r="VBX94" s="888"/>
      <c r="VBY94" s="888"/>
      <c r="VBZ94" s="888"/>
      <c r="VCA94" s="888"/>
      <c r="VCB94" s="888"/>
      <c r="VCC94" s="888"/>
      <c r="VCD94" s="888"/>
      <c r="VCE94" s="888"/>
      <c r="VCF94" s="888"/>
      <c r="VCG94" s="888"/>
      <c r="VCH94" s="888"/>
      <c r="VCI94" s="888"/>
      <c r="VCJ94" s="888"/>
      <c r="VCK94" s="888"/>
      <c r="VCL94" s="888"/>
      <c r="VCM94" s="888"/>
      <c r="VCN94" s="888"/>
      <c r="VCO94" s="888"/>
      <c r="VCP94" s="888"/>
      <c r="VCQ94" s="888"/>
      <c r="VCR94" s="888"/>
      <c r="VCS94" s="888"/>
      <c r="VCT94" s="888"/>
      <c r="VCU94" s="888"/>
      <c r="VCV94" s="888"/>
      <c r="VCW94" s="888"/>
      <c r="VCX94" s="888"/>
      <c r="VCY94" s="888"/>
      <c r="VCZ94" s="888"/>
      <c r="VDA94" s="888"/>
      <c r="VDB94" s="888"/>
      <c r="VDC94" s="888"/>
      <c r="VDD94" s="888"/>
      <c r="VDE94" s="888"/>
      <c r="VDF94" s="888"/>
      <c r="VDG94" s="888"/>
      <c r="VDH94" s="888"/>
      <c r="VDI94" s="888"/>
      <c r="VDJ94" s="888"/>
      <c r="VDK94" s="888"/>
      <c r="VDL94" s="888"/>
      <c r="VDM94" s="888"/>
      <c r="VDN94" s="888"/>
      <c r="VDO94" s="888"/>
      <c r="VDP94" s="888"/>
      <c r="VDQ94" s="888"/>
      <c r="VDR94" s="888"/>
      <c r="VDS94" s="888"/>
      <c r="VDT94" s="888"/>
      <c r="VDU94" s="888"/>
      <c r="VDV94" s="888"/>
      <c r="VDW94" s="888"/>
      <c r="VDX94" s="888"/>
      <c r="VDY94" s="888"/>
      <c r="VDZ94" s="888"/>
      <c r="VEA94" s="888"/>
      <c r="VEB94" s="888"/>
      <c r="VEC94" s="888"/>
      <c r="VED94" s="888"/>
      <c r="VEE94" s="888"/>
      <c r="VEF94" s="888"/>
      <c r="VEG94" s="888"/>
      <c r="VEH94" s="888"/>
      <c r="VEI94" s="888"/>
      <c r="VEJ94" s="888"/>
      <c r="VEK94" s="888"/>
      <c r="VEL94" s="888"/>
      <c r="VEM94" s="888"/>
      <c r="VEN94" s="888"/>
      <c r="VEO94" s="888"/>
      <c r="VEP94" s="888"/>
      <c r="VEQ94" s="888"/>
      <c r="VER94" s="888"/>
      <c r="VES94" s="888"/>
      <c r="VET94" s="888"/>
      <c r="VEU94" s="888"/>
      <c r="VEV94" s="888"/>
      <c r="VEW94" s="888"/>
      <c r="VEX94" s="888"/>
      <c r="VEY94" s="888"/>
      <c r="VEZ94" s="888"/>
      <c r="VFA94" s="888"/>
      <c r="VFB94" s="888"/>
      <c r="VFC94" s="888"/>
      <c r="VFD94" s="888"/>
      <c r="VFE94" s="888"/>
      <c r="VFF94" s="888"/>
      <c r="VFG94" s="888"/>
      <c r="VFH94" s="888"/>
      <c r="VFI94" s="888"/>
      <c r="VFJ94" s="888"/>
      <c r="VFK94" s="888"/>
      <c r="VFL94" s="888"/>
      <c r="VFM94" s="888"/>
      <c r="VFN94" s="888"/>
      <c r="VFO94" s="888"/>
      <c r="VFP94" s="888"/>
      <c r="VFQ94" s="888"/>
      <c r="VFR94" s="888"/>
      <c r="VFS94" s="888"/>
      <c r="VFT94" s="888"/>
      <c r="VFU94" s="888"/>
      <c r="VFV94" s="888"/>
      <c r="VFW94" s="888"/>
      <c r="VFX94" s="888"/>
      <c r="VFY94" s="888"/>
      <c r="VFZ94" s="888"/>
      <c r="VGA94" s="888"/>
      <c r="VGB94" s="888"/>
      <c r="VGC94" s="888"/>
      <c r="VGD94" s="888"/>
      <c r="VGE94" s="888"/>
      <c r="VGF94" s="888"/>
      <c r="VGG94" s="888"/>
      <c r="VGH94" s="888"/>
      <c r="VGI94" s="888"/>
      <c r="VGJ94" s="888"/>
      <c r="VGK94" s="888"/>
      <c r="VGL94" s="888"/>
      <c r="VGM94" s="888"/>
      <c r="VGN94" s="888"/>
      <c r="VGO94" s="888"/>
      <c r="VGP94" s="888"/>
      <c r="VGQ94" s="888"/>
      <c r="VGR94" s="888"/>
      <c r="VGS94" s="888"/>
      <c r="VGT94" s="888"/>
      <c r="VGU94" s="888"/>
      <c r="VGV94" s="888"/>
      <c r="VGW94" s="888"/>
      <c r="VGX94" s="888"/>
      <c r="VGY94" s="888"/>
      <c r="VGZ94" s="888"/>
      <c r="VHA94" s="888"/>
      <c r="VHB94" s="888"/>
      <c r="VHC94" s="888"/>
      <c r="VHD94" s="888"/>
      <c r="VHE94" s="888"/>
      <c r="VHF94" s="888"/>
      <c r="VHG94" s="888"/>
      <c r="VHH94" s="888"/>
      <c r="VHI94" s="888"/>
      <c r="VHJ94" s="888"/>
      <c r="VHK94" s="888"/>
      <c r="VHL94" s="888"/>
      <c r="VHM94" s="888"/>
      <c r="VHN94" s="888"/>
      <c r="VHO94" s="888"/>
      <c r="VHP94" s="888"/>
      <c r="VHQ94" s="888"/>
      <c r="VHR94" s="888"/>
      <c r="VHS94" s="888"/>
      <c r="VHT94" s="888"/>
      <c r="VHU94" s="888"/>
      <c r="VHV94" s="888"/>
      <c r="VHW94" s="888"/>
      <c r="VHX94" s="888"/>
      <c r="VHY94" s="888"/>
      <c r="VHZ94" s="888"/>
      <c r="VIA94" s="888"/>
      <c r="VIB94" s="888"/>
      <c r="VIC94" s="888"/>
      <c r="VID94" s="888"/>
      <c r="VIE94" s="888"/>
      <c r="VIF94" s="888"/>
      <c r="VIG94" s="888"/>
      <c r="VIH94" s="888"/>
      <c r="VII94" s="888"/>
      <c r="VIJ94" s="888"/>
      <c r="VIK94" s="888"/>
      <c r="VIL94" s="888"/>
      <c r="VIM94" s="888"/>
      <c r="VIN94" s="888"/>
      <c r="VIO94" s="888"/>
      <c r="VIP94" s="888"/>
      <c r="VIQ94" s="888"/>
      <c r="VIR94" s="888"/>
      <c r="VIS94" s="888"/>
      <c r="VIT94" s="888"/>
      <c r="VIU94" s="888"/>
      <c r="VIV94" s="888"/>
      <c r="VIW94" s="888"/>
      <c r="VIX94" s="888"/>
      <c r="VIY94" s="888"/>
      <c r="VIZ94" s="888"/>
      <c r="VJA94" s="888"/>
      <c r="VJB94" s="888"/>
      <c r="VJC94" s="888"/>
      <c r="VJD94" s="888"/>
      <c r="VJE94" s="888"/>
      <c r="VJF94" s="888"/>
      <c r="VJG94" s="888"/>
      <c r="VJH94" s="888"/>
      <c r="VJI94" s="888"/>
      <c r="VJJ94" s="888"/>
      <c r="VJK94" s="888"/>
      <c r="VJL94" s="888"/>
      <c r="VJM94" s="888"/>
      <c r="VJN94" s="888"/>
      <c r="VJO94" s="888"/>
      <c r="VJP94" s="888"/>
      <c r="VJQ94" s="888"/>
      <c r="VJR94" s="888"/>
      <c r="VJS94" s="888"/>
      <c r="VJT94" s="888"/>
      <c r="VJU94" s="888"/>
      <c r="VJV94" s="888"/>
      <c r="VJW94" s="888"/>
      <c r="VJX94" s="888"/>
      <c r="VJY94" s="888"/>
      <c r="VJZ94" s="888"/>
      <c r="VKA94" s="888"/>
      <c r="VKB94" s="888"/>
      <c r="VKC94" s="888"/>
      <c r="VKD94" s="888"/>
      <c r="VKE94" s="888"/>
      <c r="VKF94" s="888"/>
      <c r="VKG94" s="888"/>
      <c r="VKH94" s="888"/>
      <c r="VKI94" s="888"/>
      <c r="VKJ94" s="888"/>
      <c r="VKK94" s="888"/>
      <c r="VKL94" s="888"/>
      <c r="VKM94" s="888"/>
      <c r="VKN94" s="888"/>
      <c r="VKO94" s="888"/>
      <c r="VKP94" s="888"/>
      <c r="VKQ94" s="888"/>
      <c r="VKR94" s="888"/>
      <c r="VKS94" s="888"/>
      <c r="VKT94" s="888"/>
      <c r="VKU94" s="888"/>
      <c r="VKV94" s="888"/>
      <c r="VKW94" s="888"/>
      <c r="VKX94" s="888"/>
      <c r="VKY94" s="888"/>
      <c r="VKZ94" s="888"/>
      <c r="VLA94" s="888"/>
      <c r="VLB94" s="888"/>
      <c r="VLC94" s="888"/>
      <c r="VLD94" s="888"/>
      <c r="VLE94" s="888"/>
      <c r="VLF94" s="888"/>
      <c r="VLG94" s="888"/>
      <c r="VLH94" s="888"/>
      <c r="VLI94" s="888"/>
      <c r="VLJ94" s="888"/>
      <c r="VLK94" s="888"/>
      <c r="VLL94" s="888"/>
      <c r="VLM94" s="888"/>
      <c r="VLN94" s="888"/>
      <c r="VLO94" s="888"/>
      <c r="VLP94" s="888"/>
      <c r="VLQ94" s="888"/>
      <c r="VLR94" s="888"/>
      <c r="VLS94" s="888"/>
      <c r="VLT94" s="888"/>
      <c r="VLU94" s="888"/>
      <c r="VLV94" s="888"/>
      <c r="VLW94" s="888"/>
      <c r="VLX94" s="888"/>
      <c r="VLY94" s="888"/>
      <c r="VLZ94" s="888"/>
      <c r="VMA94" s="888"/>
      <c r="VMB94" s="888"/>
      <c r="VMC94" s="888"/>
      <c r="VMD94" s="888"/>
      <c r="VME94" s="888"/>
      <c r="VMF94" s="888"/>
      <c r="VMG94" s="888"/>
      <c r="VMH94" s="888"/>
      <c r="VMI94" s="888"/>
      <c r="VMJ94" s="888"/>
      <c r="VMK94" s="888"/>
      <c r="VML94" s="888"/>
      <c r="VMM94" s="888"/>
      <c r="VMN94" s="888"/>
      <c r="VMO94" s="888"/>
      <c r="VMP94" s="888"/>
      <c r="VMQ94" s="888"/>
      <c r="VMR94" s="888"/>
      <c r="VMS94" s="888"/>
      <c r="VMT94" s="888"/>
      <c r="VMU94" s="888"/>
      <c r="VMV94" s="888"/>
      <c r="VMW94" s="888"/>
      <c r="VMX94" s="888"/>
      <c r="VMY94" s="888"/>
      <c r="VMZ94" s="888"/>
      <c r="VNA94" s="888"/>
      <c r="VNB94" s="888"/>
      <c r="VNC94" s="888"/>
      <c r="VND94" s="888"/>
      <c r="VNE94" s="888"/>
      <c r="VNF94" s="888"/>
      <c r="VNG94" s="888"/>
      <c r="VNH94" s="888"/>
      <c r="VNI94" s="888"/>
      <c r="VNJ94" s="888"/>
      <c r="VNK94" s="888"/>
      <c r="VNL94" s="888"/>
      <c r="VNM94" s="888"/>
      <c r="VNN94" s="888"/>
      <c r="VNO94" s="888"/>
      <c r="VNP94" s="888"/>
      <c r="VNQ94" s="888"/>
      <c r="VNR94" s="888"/>
      <c r="VNS94" s="888"/>
      <c r="VNT94" s="888"/>
      <c r="VNU94" s="888"/>
      <c r="VNV94" s="888"/>
      <c r="VNW94" s="888"/>
      <c r="VNX94" s="888"/>
      <c r="VNY94" s="888"/>
      <c r="VNZ94" s="888"/>
      <c r="VOA94" s="888"/>
      <c r="VOB94" s="888"/>
      <c r="VOC94" s="888"/>
      <c r="VOD94" s="888"/>
      <c r="VOE94" s="888"/>
      <c r="VOF94" s="888"/>
      <c r="VOG94" s="888"/>
      <c r="VOH94" s="888"/>
      <c r="VOI94" s="888"/>
      <c r="VOJ94" s="888"/>
      <c r="VOK94" s="888"/>
      <c r="VOL94" s="888"/>
      <c r="VOM94" s="888"/>
      <c r="VON94" s="888"/>
      <c r="VOO94" s="888"/>
      <c r="VOP94" s="888"/>
      <c r="VOQ94" s="888"/>
      <c r="VOR94" s="888"/>
      <c r="VOS94" s="888"/>
      <c r="VOT94" s="888"/>
      <c r="VOU94" s="888"/>
      <c r="VOV94" s="888"/>
      <c r="VOW94" s="888"/>
      <c r="VOX94" s="888"/>
      <c r="VOY94" s="888"/>
      <c r="VOZ94" s="888"/>
      <c r="VPA94" s="888"/>
      <c r="VPB94" s="888"/>
      <c r="VPC94" s="888"/>
      <c r="VPD94" s="888"/>
      <c r="VPE94" s="888"/>
      <c r="VPF94" s="888"/>
      <c r="VPG94" s="888"/>
      <c r="VPH94" s="888"/>
      <c r="VPI94" s="888"/>
      <c r="VPJ94" s="888"/>
      <c r="VPK94" s="888"/>
      <c r="VPL94" s="888"/>
      <c r="VPM94" s="888"/>
      <c r="VPN94" s="888"/>
      <c r="VPO94" s="888"/>
      <c r="VPP94" s="888"/>
      <c r="VPQ94" s="888"/>
      <c r="VPR94" s="888"/>
      <c r="VPS94" s="888"/>
      <c r="VPT94" s="888"/>
      <c r="VPU94" s="888"/>
      <c r="VPV94" s="888"/>
      <c r="VPW94" s="888"/>
      <c r="VPX94" s="888"/>
      <c r="VPY94" s="888"/>
      <c r="VPZ94" s="888"/>
      <c r="VQA94" s="888"/>
      <c r="VQB94" s="888"/>
      <c r="VQC94" s="888"/>
      <c r="VQD94" s="888"/>
      <c r="VQE94" s="888"/>
      <c r="VQF94" s="888"/>
      <c r="VQG94" s="888"/>
      <c r="VQH94" s="888"/>
      <c r="VQI94" s="888"/>
      <c r="VQJ94" s="888"/>
      <c r="VQK94" s="888"/>
      <c r="VQL94" s="888"/>
      <c r="VQM94" s="888"/>
      <c r="VQN94" s="888"/>
      <c r="VQO94" s="888"/>
      <c r="VQP94" s="888"/>
      <c r="VQQ94" s="888"/>
      <c r="VQR94" s="888"/>
      <c r="VQS94" s="888"/>
      <c r="VQT94" s="888"/>
      <c r="VQU94" s="888"/>
      <c r="VQV94" s="888"/>
      <c r="VQW94" s="888"/>
      <c r="VQX94" s="888"/>
      <c r="VQY94" s="888"/>
      <c r="VQZ94" s="888"/>
      <c r="VRA94" s="888"/>
      <c r="VRB94" s="888"/>
      <c r="VRC94" s="888"/>
      <c r="VRD94" s="888"/>
      <c r="VRE94" s="888"/>
      <c r="VRF94" s="888"/>
      <c r="VRG94" s="888"/>
      <c r="VRH94" s="888"/>
      <c r="VRI94" s="888"/>
      <c r="VRJ94" s="888"/>
      <c r="VRK94" s="888"/>
      <c r="VRL94" s="888"/>
      <c r="VRM94" s="888"/>
      <c r="VRN94" s="888"/>
      <c r="VRO94" s="888"/>
      <c r="VRP94" s="888"/>
      <c r="VRQ94" s="888"/>
      <c r="VRR94" s="888"/>
      <c r="VRS94" s="888"/>
      <c r="VRT94" s="888"/>
      <c r="VRU94" s="888"/>
      <c r="VRV94" s="888"/>
      <c r="VRW94" s="888"/>
      <c r="VRX94" s="888"/>
      <c r="VRY94" s="888"/>
      <c r="VRZ94" s="888"/>
      <c r="VSA94" s="888"/>
      <c r="VSB94" s="888"/>
      <c r="VSC94" s="888"/>
      <c r="VSD94" s="888"/>
      <c r="VSE94" s="888"/>
      <c r="VSF94" s="888"/>
      <c r="VSG94" s="888"/>
      <c r="VSH94" s="888"/>
      <c r="VSI94" s="888"/>
      <c r="VSJ94" s="888"/>
      <c r="VSK94" s="888"/>
      <c r="VSL94" s="888"/>
      <c r="VSM94" s="888"/>
      <c r="VSN94" s="888"/>
      <c r="VSO94" s="888"/>
      <c r="VSP94" s="888"/>
      <c r="VSQ94" s="888"/>
      <c r="VSR94" s="888"/>
      <c r="VSS94" s="888"/>
      <c r="VST94" s="888"/>
      <c r="VSU94" s="888"/>
      <c r="VSV94" s="888"/>
      <c r="VSW94" s="888"/>
      <c r="VSX94" s="888"/>
      <c r="VSY94" s="888"/>
      <c r="VSZ94" s="888"/>
      <c r="VTA94" s="888"/>
      <c r="VTB94" s="888"/>
      <c r="VTC94" s="888"/>
      <c r="VTD94" s="888"/>
      <c r="VTE94" s="888"/>
      <c r="VTF94" s="888"/>
      <c r="VTG94" s="888"/>
      <c r="VTH94" s="888"/>
      <c r="VTI94" s="888"/>
      <c r="VTJ94" s="888"/>
      <c r="VTK94" s="888"/>
      <c r="VTL94" s="888"/>
      <c r="VTM94" s="888"/>
      <c r="VTN94" s="888"/>
      <c r="VTO94" s="888"/>
      <c r="VTP94" s="888"/>
      <c r="VTQ94" s="888"/>
      <c r="VTR94" s="888"/>
      <c r="VTS94" s="888"/>
      <c r="VTT94" s="888"/>
      <c r="VTU94" s="888"/>
      <c r="VTV94" s="888"/>
      <c r="VTW94" s="888"/>
      <c r="VTX94" s="888"/>
      <c r="VTY94" s="888"/>
      <c r="VTZ94" s="888"/>
      <c r="VUA94" s="888"/>
      <c r="VUB94" s="888"/>
      <c r="VUC94" s="888"/>
      <c r="VUD94" s="888"/>
      <c r="VUE94" s="888"/>
      <c r="VUF94" s="888"/>
      <c r="VUG94" s="888"/>
      <c r="VUH94" s="888"/>
      <c r="VUI94" s="888"/>
      <c r="VUJ94" s="888"/>
      <c r="VUK94" s="888"/>
      <c r="VUL94" s="888"/>
      <c r="VUM94" s="888"/>
      <c r="VUN94" s="888"/>
      <c r="VUO94" s="888"/>
      <c r="VUP94" s="888"/>
      <c r="VUQ94" s="888"/>
      <c r="VUR94" s="888"/>
      <c r="VUS94" s="888"/>
      <c r="VUT94" s="888"/>
      <c r="VUU94" s="888"/>
      <c r="VUV94" s="888"/>
      <c r="VUW94" s="888"/>
      <c r="VUX94" s="888"/>
      <c r="VUY94" s="888"/>
      <c r="VUZ94" s="888"/>
      <c r="VVA94" s="888"/>
      <c r="VVB94" s="888"/>
      <c r="VVC94" s="888"/>
      <c r="VVD94" s="888"/>
      <c r="VVE94" s="888"/>
      <c r="VVF94" s="888"/>
      <c r="VVG94" s="888"/>
      <c r="VVH94" s="888"/>
      <c r="VVI94" s="888"/>
      <c r="VVJ94" s="888"/>
      <c r="VVK94" s="888"/>
      <c r="VVL94" s="888"/>
      <c r="VVM94" s="888"/>
      <c r="VVN94" s="888"/>
      <c r="VVO94" s="888"/>
      <c r="VVP94" s="888"/>
      <c r="VVQ94" s="888"/>
      <c r="VVR94" s="888"/>
      <c r="VVS94" s="888"/>
      <c r="VVT94" s="888"/>
      <c r="VVU94" s="888"/>
      <c r="VVV94" s="888"/>
      <c r="VVW94" s="888"/>
      <c r="VVX94" s="888"/>
      <c r="VVY94" s="888"/>
      <c r="VVZ94" s="888"/>
      <c r="VWA94" s="888"/>
      <c r="VWB94" s="888"/>
      <c r="VWC94" s="888"/>
      <c r="VWD94" s="888"/>
      <c r="VWE94" s="888"/>
      <c r="VWF94" s="888"/>
      <c r="VWG94" s="888"/>
      <c r="VWH94" s="888"/>
      <c r="VWI94" s="888"/>
      <c r="VWJ94" s="888"/>
      <c r="VWK94" s="888"/>
      <c r="VWL94" s="888"/>
      <c r="VWM94" s="888"/>
      <c r="VWN94" s="888"/>
      <c r="VWO94" s="888"/>
      <c r="VWP94" s="888"/>
      <c r="VWQ94" s="888"/>
      <c r="VWR94" s="888"/>
      <c r="VWS94" s="888"/>
      <c r="VWT94" s="888"/>
      <c r="VWU94" s="888"/>
      <c r="VWV94" s="888"/>
      <c r="VWW94" s="888"/>
      <c r="VWX94" s="888"/>
      <c r="VWY94" s="888"/>
      <c r="VWZ94" s="888"/>
      <c r="VXA94" s="888"/>
      <c r="VXB94" s="888"/>
      <c r="VXC94" s="888"/>
      <c r="VXD94" s="888"/>
      <c r="VXE94" s="888"/>
      <c r="VXF94" s="888"/>
      <c r="VXG94" s="888"/>
      <c r="VXH94" s="888"/>
      <c r="VXI94" s="888"/>
      <c r="VXJ94" s="888"/>
      <c r="VXK94" s="888"/>
      <c r="VXL94" s="888"/>
      <c r="VXM94" s="888"/>
      <c r="VXN94" s="888"/>
      <c r="VXO94" s="888"/>
      <c r="VXP94" s="888"/>
      <c r="VXQ94" s="888"/>
      <c r="VXR94" s="888"/>
      <c r="VXS94" s="888"/>
      <c r="VXT94" s="888"/>
      <c r="VXU94" s="888"/>
      <c r="VXV94" s="888"/>
      <c r="VXW94" s="888"/>
      <c r="VXX94" s="888"/>
      <c r="VXY94" s="888"/>
      <c r="VXZ94" s="888"/>
      <c r="VYA94" s="888"/>
      <c r="VYB94" s="888"/>
      <c r="VYC94" s="888"/>
      <c r="VYD94" s="888"/>
      <c r="VYE94" s="888"/>
      <c r="VYF94" s="888"/>
      <c r="VYG94" s="888"/>
      <c r="VYH94" s="888"/>
      <c r="VYI94" s="888"/>
      <c r="VYJ94" s="888"/>
      <c r="VYK94" s="888"/>
      <c r="VYL94" s="888"/>
      <c r="VYM94" s="888"/>
      <c r="VYN94" s="888"/>
      <c r="VYO94" s="888"/>
      <c r="VYP94" s="888"/>
      <c r="VYQ94" s="888"/>
      <c r="VYR94" s="888"/>
      <c r="VYS94" s="888"/>
      <c r="VYT94" s="888"/>
      <c r="VYU94" s="888"/>
      <c r="VYV94" s="888"/>
      <c r="VYW94" s="888"/>
      <c r="VYX94" s="888"/>
      <c r="VYY94" s="888"/>
      <c r="VYZ94" s="888"/>
      <c r="VZA94" s="888"/>
      <c r="VZB94" s="888"/>
      <c r="VZC94" s="888"/>
      <c r="VZD94" s="888"/>
      <c r="VZE94" s="888"/>
      <c r="VZF94" s="888"/>
      <c r="VZG94" s="888"/>
      <c r="VZH94" s="888"/>
      <c r="VZI94" s="888"/>
      <c r="VZJ94" s="888"/>
      <c r="VZK94" s="888"/>
      <c r="VZL94" s="888"/>
      <c r="VZM94" s="888"/>
      <c r="VZN94" s="888"/>
      <c r="VZO94" s="888"/>
      <c r="VZP94" s="888"/>
      <c r="VZQ94" s="888"/>
      <c r="VZR94" s="888"/>
      <c r="VZS94" s="888"/>
      <c r="VZT94" s="888"/>
      <c r="VZU94" s="888"/>
      <c r="VZV94" s="888"/>
      <c r="VZW94" s="888"/>
      <c r="VZX94" s="888"/>
      <c r="VZY94" s="888"/>
      <c r="VZZ94" s="888"/>
      <c r="WAA94" s="888"/>
      <c r="WAB94" s="888"/>
      <c r="WAC94" s="888"/>
      <c r="WAD94" s="888"/>
      <c r="WAE94" s="888"/>
      <c r="WAF94" s="888"/>
      <c r="WAG94" s="888"/>
      <c r="WAH94" s="888"/>
      <c r="WAI94" s="888"/>
      <c r="WAJ94" s="888"/>
      <c r="WAK94" s="888"/>
      <c r="WAL94" s="888"/>
      <c r="WAM94" s="888"/>
      <c r="WAN94" s="888"/>
      <c r="WAO94" s="888"/>
      <c r="WAP94" s="888"/>
      <c r="WAQ94" s="888"/>
      <c r="WAR94" s="888"/>
      <c r="WAS94" s="888"/>
      <c r="WAT94" s="888"/>
      <c r="WAU94" s="888"/>
      <c r="WAV94" s="888"/>
      <c r="WAW94" s="888"/>
      <c r="WAX94" s="888"/>
      <c r="WAY94" s="888"/>
      <c r="WAZ94" s="888"/>
      <c r="WBA94" s="888"/>
      <c r="WBB94" s="888"/>
      <c r="WBC94" s="888"/>
      <c r="WBD94" s="888"/>
      <c r="WBE94" s="888"/>
      <c r="WBF94" s="888"/>
      <c r="WBG94" s="888"/>
      <c r="WBH94" s="888"/>
      <c r="WBI94" s="888"/>
      <c r="WBJ94" s="888"/>
      <c r="WBK94" s="888"/>
      <c r="WBL94" s="888"/>
      <c r="WBM94" s="888"/>
      <c r="WBN94" s="888"/>
      <c r="WBO94" s="888"/>
      <c r="WBP94" s="888"/>
      <c r="WBQ94" s="888"/>
      <c r="WBR94" s="888"/>
      <c r="WBS94" s="888"/>
      <c r="WBT94" s="888"/>
      <c r="WBU94" s="888"/>
      <c r="WBV94" s="888"/>
      <c r="WBW94" s="888"/>
      <c r="WBX94" s="888"/>
      <c r="WBY94" s="888"/>
      <c r="WBZ94" s="888"/>
      <c r="WCA94" s="888"/>
      <c r="WCB94" s="888"/>
      <c r="WCC94" s="888"/>
      <c r="WCD94" s="888"/>
      <c r="WCE94" s="888"/>
      <c r="WCF94" s="888"/>
      <c r="WCG94" s="888"/>
      <c r="WCH94" s="888"/>
      <c r="WCI94" s="888"/>
      <c r="WCJ94" s="888"/>
      <c r="WCK94" s="888"/>
      <c r="WCL94" s="888"/>
      <c r="WCM94" s="888"/>
      <c r="WCN94" s="888"/>
      <c r="WCO94" s="888"/>
      <c r="WCP94" s="888"/>
      <c r="WCQ94" s="888"/>
      <c r="WCR94" s="888"/>
      <c r="WCS94" s="888"/>
      <c r="WCT94" s="888"/>
      <c r="WCU94" s="888"/>
      <c r="WCV94" s="888"/>
      <c r="WCW94" s="888"/>
      <c r="WCX94" s="888"/>
      <c r="WCY94" s="888"/>
      <c r="WCZ94" s="888"/>
      <c r="WDA94" s="888"/>
      <c r="WDB94" s="888"/>
      <c r="WDC94" s="888"/>
      <c r="WDD94" s="888"/>
      <c r="WDE94" s="888"/>
      <c r="WDF94" s="888"/>
      <c r="WDG94" s="888"/>
      <c r="WDH94" s="888"/>
      <c r="WDI94" s="888"/>
      <c r="WDJ94" s="888"/>
      <c r="WDK94" s="888"/>
      <c r="WDL94" s="888"/>
      <c r="WDM94" s="888"/>
      <c r="WDN94" s="888"/>
      <c r="WDO94" s="888"/>
      <c r="WDP94" s="888"/>
      <c r="WDQ94" s="888"/>
      <c r="WDR94" s="888"/>
      <c r="WDS94" s="888"/>
      <c r="WDT94" s="888"/>
      <c r="WDU94" s="888"/>
      <c r="WDV94" s="888"/>
      <c r="WDW94" s="888"/>
      <c r="WDX94" s="888"/>
      <c r="WDY94" s="888"/>
      <c r="WDZ94" s="888"/>
      <c r="WEA94" s="888"/>
      <c r="WEB94" s="888"/>
      <c r="WEC94" s="888"/>
      <c r="WED94" s="888"/>
      <c r="WEE94" s="888"/>
      <c r="WEF94" s="888"/>
      <c r="WEG94" s="888"/>
      <c r="WEH94" s="888"/>
      <c r="WEI94" s="888"/>
      <c r="WEJ94" s="888"/>
      <c r="WEK94" s="888"/>
      <c r="WEL94" s="888"/>
      <c r="WEM94" s="888"/>
      <c r="WEN94" s="888"/>
      <c r="WEO94" s="888"/>
      <c r="WEP94" s="888"/>
      <c r="WEQ94" s="888"/>
      <c r="WER94" s="888"/>
      <c r="WES94" s="888"/>
      <c r="WET94" s="888"/>
      <c r="WEU94" s="888"/>
      <c r="WEV94" s="888"/>
      <c r="WEW94" s="888"/>
      <c r="WEX94" s="888"/>
      <c r="WEY94" s="888"/>
      <c r="WEZ94" s="888"/>
      <c r="WFA94" s="888"/>
      <c r="WFB94" s="888"/>
      <c r="WFC94" s="888"/>
      <c r="WFD94" s="888"/>
      <c r="WFE94" s="888"/>
      <c r="WFF94" s="888"/>
      <c r="WFG94" s="888"/>
      <c r="WFH94" s="888"/>
      <c r="WFI94" s="888"/>
      <c r="WFJ94" s="888"/>
      <c r="WFK94" s="888"/>
      <c r="WFL94" s="888"/>
      <c r="WFM94" s="888"/>
      <c r="WFN94" s="888"/>
      <c r="WFO94" s="888"/>
      <c r="WFP94" s="888"/>
      <c r="WFQ94" s="888"/>
      <c r="WFR94" s="888"/>
      <c r="WFS94" s="888"/>
      <c r="WFT94" s="888"/>
      <c r="WFU94" s="888"/>
      <c r="WFV94" s="888"/>
      <c r="WFW94" s="888"/>
      <c r="WFX94" s="888"/>
      <c r="WFY94" s="888"/>
      <c r="WFZ94" s="888"/>
      <c r="WGA94" s="888"/>
      <c r="WGB94" s="888"/>
      <c r="WGC94" s="888"/>
      <c r="WGD94" s="888"/>
      <c r="WGE94" s="888"/>
      <c r="WGF94" s="888"/>
      <c r="WGG94" s="888"/>
      <c r="WGH94" s="888"/>
      <c r="WGI94" s="888"/>
      <c r="WGJ94" s="888"/>
      <c r="WGK94" s="888"/>
      <c r="WGL94" s="888"/>
      <c r="WGM94" s="888"/>
      <c r="WGN94" s="888"/>
      <c r="WGO94" s="888"/>
      <c r="WGP94" s="888"/>
      <c r="WGQ94" s="888"/>
      <c r="WGR94" s="888"/>
      <c r="WGS94" s="888"/>
      <c r="WGT94" s="888"/>
      <c r="WGU94" s="888"/>
      <c r="WGV94" s="888"/>
      <c r="WGW94" s="888"/>
      <c r="WGX94" s="888"/>
      <c r="WGY94" s="888"/>
      <c r="WGZ94" s="888"/>
      <c r="WHA94" s="888"/>
      <c r="WHB94" s="888"/>
      <c r="WHC94" s="888"/>
      <c r="WHD94" s="888"/>
      <c r="WHE94" s="888"/>
      <c r="WHF94" s="888"/>
      <c r="WHG94" s="888"/>
      <c r="WHH94" s="888"/>
      <c r="WHI94" s="888"/>
      <c r="WHJ94" s="888"/>
      <c r="WHK94" s="888"/>
      <c r="WHL94" s="888"/>
      <c r="WHM94" s="888"/>
      <c r="WHN94" s="888"/>
      <c r="WHO94" s="888"/>
      <c r="WHP94" s="888"/>
      <c r="WHQ94" s="888"/>
      <c r="WHR94" s="888"/>
      <c r="WHS94" s="888"/>
      <c r="WHT94" s="888"/>
      <c r="WHU94" s="888"/>
      <c r="WHV94" s="888"/>
      <c r="WHW94" s="888"/>
      <c r="WHX94" s="888"/>
      <c r="WHY94" s="888"/>
      <c r="WHZ94" s="888"/>
      <c r="WIA94" s="888"/>
      <c r="WIB94" s="888"/>
      <c r="WIC94" s="888"/>
      <c r="WID94" s="888"/>
      <c r="WIE94" s="888"/>
      <c r="WIF94" s="888"/>
      <c r="WIG94" s="888"/>
      <c r="WIH94" s="888"/>
      <c r="WII94" s="888"/>
      <c r="WIJ94" s="888"/>
      <c r="WIK94" s="888"/>
      <c r="WIL94" s="888"/>
      <c r="WIM94" s="888"/>
      <c r="WIN94" s="888"/>
      <c r="WIO94" s="888"/>
      <c r="WIP94" s="888"/>
      <c r="WIQ94" s="888"/>
      <c r="WIR94" s="888"/>
      <c r="WIS94" s="888"/>
      <c r="WIT94" s="888"/>
      <c r="WIU94" s="888"/>
      <c r="WIV94" s="888"/>
      <c r="WIW94" s="888"/>
      <c r="WIX94" s="888"/>
      <c r="WIY94" s="888"/>
      <c r="WIZ94" s="888"/>
      <c r="WJA94" s="888"/>
      <c r="WJB94" s="888"/>
      <c r="WJC94" s="888"/>
      <c r="WJD94" s="888"/>
      <c r="WJE94" s="888"/>
      <c r="WJF94" s="888"/>
      <c r="WJG94" s="888"/>
      <c r="WJH94" s="888"/>
      <c r="WJI94" s="888"/>
      <c r="WJJ94" s="888"/>
      <c r="WJK94" s="888"/>
      <c r="WJL94" s="888"/>
      <c r="WJM94" s="888"/>
      <c r="WJN94" s="888"/>
      <c r="WJO94" s="888"/>
      <c r="WJP94" s="888"/>
      <c r="WJQ94" s="888"/>
      <c r="WJR94" s="888"/>
      <c r="WJS94" s="888"/>
      <c r="WJT94" s="888"/>
      <c r="WJU94" s="888"/>
      <c r="WJV94" s="888"/>
      <c r="WJW94" s="888"/>
      <c r="WJX94" s="888"/>
      <c r="WJY94" s="888"/>
      <c r="WJZ94" s="888"/>
      <c r="WKA94" s="888"/>
      <c r="WKB94" s="888"/>
      <c r="WKC94" s="888"/>
      <c r="WKD94" s="888"/>
      <c r="WKE94" s="888"/>
      <c r="WKF94" s="888"/>
      <c r="WKG94" s="888"/>
      <c r="WKH94" s="888"/>
      <c r="WKI94" s="888"/>
      <c r="WKJ94" s="888"/>
      <c r="WKK94" s="888"/>
      <c r="WKL94" s="888"/>
      <c r="WKM94" s="888"/>
      <c r="WKN94" s="888"/>
      <c r="WKO94" s="888"/>
      <c r="WKP94" s="888"/>
      <c r="WKQ94" s="888"/>
      <c r="WKR94" s="888"/>
      <c r="WKS94" s="888"/>
      <c r="WKT94" s="888"/>
      <c r="WKU94" s="888"/>
      <c r="WKV94" s="888"/>
      <c r="WKW94" s="888"/>
      <c r="WKX94" s="888"/>
      <c r="WKY94" s="888"/>
      <c r="WKZ94" s="888"/>
      <c r="WLA94" s="888"/>
      <c r="WLB94" s="888"/>
      <c r="WLC94" s="888"/>
      <c r="WLD94" s="888"/>
      <c r="WLE94" s="888"/>
      <c r="WLF94" s="888"/>
      <c r="WLG94" s="888"/>
      <c r="WLH94" s="888"/>
      <c r="WLI94" s="888"/>
      <c r="WLJ94" s="888"/>
      <c r="WLK94" s="888"/>
      <c r="WLL94" s="888"/>
      <c r="WLM94" s="888"/>
      <c r="WLN94" s="888"/>
      <c r="WLO94" s="888"/>
      <c r="WLP94" s="888"/>
      <c r="WLQ94" s="888"/>
      <c r="WLR94" s="888"/>
      <c r="WLS94" s="888"/>
      <c r="WLT94" s="888"/>
      <c r="WLU94" s="888"/>
      <c r="WLV94" s="888"/>
      <c r="WLW94" s="888"/>
      <c r="WLX94" s="888"/>
      <c r="WLY94" s="888"/>
      <c r="WLZ94" s="888"/>
      <c r="WMA94" s="888"/>
      <c r="WMB94" s="888"/>
      <c r="WMC94" s="888"/>
      <c r="WMD94" s="888"/>
      <c r="WME94" s="888"/>
      <c r="WMF94" s="888"/>
      <c r="WMG94" s="888"/>
      <c r="WMH94" s="888"/>
      <c r="WMI94" s="888"/>
      <c r="WMJ94" s="888"/>
      <c r="WMK94" s="888"/>
      <c r="WML94" s="888"/>
      <c r="WMM94" s="888"/>
      <c r="WMN94" s="888"/>
      <c r="WMO94" s="888"/>
      <c r="WMP94" s="888"/>
      <c r="WMQ94" s="888"/>
      <c r="WMR94" s="888"/>
      <c r="WMS94" s="888"/>
      <c r="WMT94" s="888"/>
      <c r="WMU94" s="888"/>
      <c r="WMV94" s="888"/>
      <c r="WMW94" s="888"/>
      <c r="WMX94" s="888"/>
      <c r="WMY94" s="888"/>
      <c r="WMZ94" s="888"/>
      <c r="WNA94" s="888"/>
      <c r="WNB94" s="888"/>
      <c r="WNC94" s="888"/>
      <c r="WND94" s="888"/>
      <c r="WNE94" s="888"/>
      <c r="WNF94" s="888"/>
      <c r="WNG94" s="888"/>
      <c r="WNH94" s="888"/>
      <c r="WNI94" s="888"/>
      <c r="WNJ94" s="888"/>
      <c r="WNK94" s="888"/>
      <c r="WNL94" s="888"/>
      <c r="WNM94" s="888"/>
      <c r="WNN94" s="888"/>
      <c r="WNO94" s="888"/>
      <c r="WNP94" s="888"/>
      <c r="WNQ94" s="888"/>
      <c r="WNR94" s="888"/>
      <c r="WNS94" s="888"/>
      <c r="WNT94" s="888"/>
      <c r="WNU94" s="888"/>
      <c r="WNV94" s="888"/>
      <c r="WNW94" s="888"/>
      <c r="WNX94" s="888"/>
      <c r="WNY94" s="888"/>
      <c r="WNZ94" s="888"/>
      <c r="WOA94" s="888"/>
      <c r="WOB94" s="888"/>
      <c r="WOC94" s="888"/>
      <c r="WOD94" s="888"/>
      <c r="WOE94" s="888"/>
      <c r="WOF94" s="888"/>
      <c r="WOG94" s="888"/>
      <c r="WOH94" s="888"/>
      <c r="WOI94" s="888"/>
      <c r="WOJ94" s="888"/>
      <c r="WOK94" s="888"/>
      <c r="WOL94" s="888"/>
      <c r="WOM94" s="888"/>
      <c r="WON94" s="888"/>
      <c r="WOO94" s="888"/>
      <c r="WOP94" s="888"/>
      <c r="WOQ94" s="888"/>
      <c r="WOR94" s="888"/>
      <c r="WOS94" s="888"/>
      <c r="WOT94" s="888"/>
      <c r="WOU94" s="888"/>
      <c r="WOV94" s="888"/>
      <c r="WOW94" s="888"/>
      <c r="WOX94" s="888"/>
      <c r="WOY94" s="888"/>
      <c r="WOZ94" s="888"/>
      <c r="WPA94" s="888"/>
      <c r="WPB94" s="888"/>
      <c r="WPC94" s="888"/>
      <c r="WPD94" s="888"/>
      <c r="WPE94" s="888"/>
      <c r="WPF94" s="888"/>
      <c r="WPG94" s="888"/>
      <c r="WPH94" s="888"/>
      <c r="WPI94" s="888"/>
      <c r="WPJ94" s="888"/>
      <c r="WPK94" s="888"/>
      <c r="WPL94" s="888"/>
      <c r="WPM94" s="888"/>
      <c r="WPN94" s="888"/>
      <c r="WPO94" s="888"/>
      <c r="WPP94" s="888"/>
      <c r="WPQ94" s="888"/>
      <c r="WPR94" s="888"/>
      <c r="WPS94" s="888"/>
      <c r="WPT94" s="888"/>
      <c r="WPU94" s="888"/>
      <c r="WPV94" s="888"/>
      <c r="WPW94" s="888"/>
      <c r="WPX94" s="888"/>
      <c r="WPY94" s="888"/>
      <c r="WPZ94" s="888"/>
      <c r="WQA94" s="888"/>
      <c r="WQB94" s="888"/>
      <c r="WQC94" s="888"/>
      <c r="WQD94" s="888"/>
      <c r="WQE94" s="888"/>
      <c r="WQF94" s="888"/>
      <c r="WQG94" s="888"/>
      <c r="WQH94" s="888"/>
      <c r="WQI94" s="888"/>
      <c r="WQJ94" s="888"/>
      <c r="WQK94" s="888"/>
      <c r="WQL94" s="888"/>
      <c r="WQM94" s="888"/>
      <c r="WQN94" s="888"/>
      <c r="WQO94" s="888"/>
      <c r="WQP94" s="888"/>
      <c r="WQQ94" s="888"/>
      <c r="WQR94" s="888"/>
      <c r="WQS94" s="888"/>
      <c r="WQT94" s="888"/>
      <c r="WQU94" s="888"/>
      <c r="WQV94" s="888"/>
      <c r="WQW94" s="888"/>
      <c r="WQX94" s="888"/>
      <c r="WQY94" s="888"/>
      <c r="WQZ94" s="888"/>
      <c r="WRA94" s="888"/>
      <c r="WRB94" s="888"/>
      <c r="WRC94" s="888"/>
      <c r="WRD94" s="888"/>
      <c r="WRE94" s="888"/>
      <c r="WRF94" s="888"/>
      <c r="WRG94" s="888"/>
      <c r="WRH94" s="888"/>
      <c r="WRI94" s="888"/>
      <c r="WRJ94" s="888"/>
      <c r="WRK94" s="888"/>
      <c r="WRL94" s="888"/>
      <c r="WRM94" s="888"/>
      <c r="WRN94" s="888"/>
      <c r="WRO94" s="888"/>
      <c r="WRP94" s="888"/>
      <c r="WRQ94" s="888"/>
      <c r="WRR94" s="888"/>
      <c r="WRS94" s="888"/>
      <c r="WRT94" s="888"/>
      <c r="WRU94" s="888"/>
      <c r="WRV94" s="888"/>
      <c r="WRW94" s="888"/>
      <c r="WRX94" s="888"/>
      <c r="WRY94" s="888"/>
      <c r="WRZ94" s="888"/>
      <c r="WSA94" s="888"/>
      <c r="WSB94" s="888"/>
      <c r="WSC94" s="888"/>
      <c r="WSD94" s="888"/>
      <c r="WSE94" s="888"/>
      <c r="WSF94" s="888"/>
      <c r="WSG94" s="888"/>
      <c r="WSH94" s="888"/>
      <c r="WSI94" s="888"/>
      <c r="WSJ94" s="888"/>
      <c r="WSK94" s="888"/>
      <c r="WSL94" s="888"/>
      <c r="WSM94" s="888"/>
      <c r="WSN94" s="888"/>
      <c r="WSO94" s="888"/>
      <c r="WSP94" s="888"/>
      <c r="WSQ94" s="888"/>
      <c r="WSR94" s="888"/>
      <c r="WSS94" s="888"/>
      <c r="WST94" s="888"/>
      <c r="WSU94" s="888"/>
      <c r="WSV94" s="888"/>
      <c r="WSW94" s="888"/>
      <c r="WSX94" s="888"/>
      <c r="WSY94" s="888"/>
      <c r="WSZ94" s="888"/>
      <c r="WTA94" s="888"/>
      <c r="WTB94" s="888"/>
      <c r="WTC94" s="888"/>
      <c r="WTD94" s="888"/>
      <c r="WTE94" s="888"/>
      <c r="WTF94" s="888"/>
      <c r="WTG94" s="888"/>
      <c r="WTH94" s="888"/>
      <c r="WTI94" s="888"/>
      <c r="WTJ94" s="888"/>
      <c r="WTK94" s="888"/>
      <c r="WTL94" s="888"/>
      <c r="WTM94" s="888"/>
      <c r="WTN94" s="888"/>
      <c r="WTO94" s="888"/>
      <c r="WTP94" s="888"/>
      <c r="WTQ94" s="888"/>
      <c r="WTR94" s="888"/>
      <c r="WTS94" s="888"/>
      <c r="WTT94" s="888"/>
      <c r="WTU94" s="888"/>
      <c r="WTV94" s="888"/>
      <c r="WTW94" s="888"/>
      <c r="WTX94" s="888"/>
      <c r="WTY94" s="888"/>
      <c r="WTZ94" s="888"/>
      <c r="WUA94" s="888"/>
      <c r="WUB94" s="888"/>
      <c r="WUC94" s="888"/>
      <c r="WUD94" s="888"/>
      <c r="WUE94" s="888"/>
      <c r="WUF94" s="888"/>
      <c r="WUG94" s="888"/>
      <c r="WUH94" s="888"/>
      <c r="WUI94" s="888"/>
      <c r="WUJ94" s="888"/>
      <c r="WUK94" s="888"/>
      <c r="WUL94" s="888"/>
      <c r="WUM94" s="888"/>
      <c r="WUN94" s="888"/>
      <c r="WUO94" s="888"/>
      <c r="WUP94" s="888"/>
      <c r="WUQ94" s="888"/>
      <c r="WUR94" s="888"/>
      <c r="WUS94" s="888"/>
      <c r="WUT94" s="888"/>
      <c r="WUU94" s="888"/>
      <c r="WUV94" s="888"/>
      <c r="WUW94" s="888"/>
      <c r="WUX94" s="888"/>
      <c r="WUY94" s="888"/>
      <c r="WUZ94" s="888"/>
      <c r="WVA94" s="888"/>
      <c r="WVB94" s="888"/>
      <c r="WVC94" s="888"/>
      <c r="WVD94" s="888"/>
      <c r="WVE94" s="888"/>
      <c r="WVF94" s="888"/>
      <c r="WVG94" s="888"/>
      <c r="WVH94" s="888"/>
      <c r="WVI94" s="888"/>
      <c r="WVJ94" s="888"/>
      <c r="WVK94" s="888"/>
      <c r="WVL94" s="888"/>
      <c r="WVM94" s="888"/>
      <c r="WVN94" s="888"/>
      <c r="WVO94" s="888"/>
      <c r="WVP94" s="888"/>
      <c r="WVQ94" s="888"/>
      <c r="WVR94" s="888"/>
      <c r="WVS94" s="888"/>
      <c r="WVT94" s="888"/>
      <c r="WVU94" s="888"/>
      <c r="WVV94" s="888"/>
      <c r="WVW94" s="888"/>
      <c r="WVX94" s="888"/>
      <c r="WVY94" s="888"/>
      <c r="WVZ94" s="888"/>
      <c r="WWA94" s="888"/>
      <c r="WWB94" s="888"/>
      <c r="WWC94" s="888"/>
      <c r="WWD94" s="888"/>
      <c r="WWE94" s="888"/>
      <c r="WWF94" s="888"/>
      <c r="WWG94" s="888"/>
      <c r="WWH94" s="888"/>
      <c r="WWI94" s="888"/>
      <c r="WWJ94" s="888"/>
      <c r="WWK94" s="888"/>
      <c r="WWL94" s="888"/>
      <c r="WWM94" s="888"/>
      <c r="WWN94" s="888"/>
      <c r="WWO94" s="888"/>
      <c r="WWP94" s="888"/>
      <c r="WWQ94" s="888"/>
      <c r="WWR94" s="888"/>
      <c r="WWS94" s="888"/>
      <c r="WWT94" s="888"/>
      <c r="WWU94" s="888"/>
      <c r="WWV94" s="888"/>
      <c r="WWW94" s="888"/>
      <c r="WWX94" s="888"/>
      <c r="WWY94" s="888"/>
      <c r="WWZ94" s="888"/>
      <c r="WXA94" s="888"/>
      <c r="WXB94" s="888"/>
      <c r="WXC94" s="888"/>
      <c r="WXD94" s="888"/>
      <c r="WXE94" s="888"/>
      <c r="WXF94" s="888"/>
      <c r="WXG94" s="888"/>
      <c r="WXH94" s="888"/>
      <c r="WXI94" s="888"/>
      <c r="WXJ94" s="888"/>
      <c r="WXK94" s="888"/>
      <c r="WXL94" s="888"/>
      <c r="WXM94" s="888"/>
      <c r="WXN94" s="888"/>
      <c r="WXO94" s="888"/>
      <c r="WXP94" s="888"/>
      <c r="WXQ94" s="888"/>
      <c r="WXR94" s="888"/>
      <c r="WXS94" s="888"/>
      <c r="WXT94" s="888"/>
      <c r="WXU94" s="888"/>
      <c r="WXV94" s="888"/>
      <c r="WXW94" s="888"/>
      <c r="WXX94" s="888"/>
      <c r="WXY94" s="888"/>
      <c r="WXZ94" s="888"/>
      <c r="WYA94" s="888"/>
      <c r="WYB94" s="888"/>
      <c r="WYC94" s="888"/>
      <c r="WYD94" s="888"/>
      <c r="WYE94" s="888"/>
      <c r="WYF94" s="888"/>
      <c r="WYG94" s="888"/>
      <c r="WYH94" s="888"/>
      <c r="WYI94" s="888"/>
      <c r="WYJ94" s="888"/>
      <c r="WYK94" s="888"/>
      <c r="WYL94" s="888"/>
      <c r="WYM94" s="888"/>
      <c r="WYN94" s="888"/>
      <c r="WYO94" s="888"/>
      <c r="WYP94" s="888"/>
      <c r="WYQ94" s="888"/>
      <c r="WYR94" s="888"/>
      <c r="WYS94" s="888"/>
      <c r="WYT94" s="888"/>
      <c r="WYU94" s="888"/>
      <c r="WYV94" s="888"/>
      <c r="WYW94" s="888"/>
      <c r="WYX94" s="888"/>
      <c r="WYY94" s="888"/>
      <c r="WYZ94" s="888"/>
      <c r="WZA94" s="888"/>
      <c r="WZB94" s="888"/>
      <c r="WZC94" s="888"/>
      <c r="WZD94" s="888"/>
      <c r="WZE94" s="888"/>
      <c r="WZF94" s="888"/>
      <c r="WZG94" s="888"/>
      <c r="WZH94" s="888"/>
      <c r="WZI94" s="888"/>
      <c r="WZJ94" s="888"/>
      <c r="WZK94" s="888"/>
      <c r="WZL94" s="888"/>
      <c r="WZM94" s="888"/>
      <c r="WZN94" s="888"/>
      <c r="WZO94" s="888"/>
      <c r="WZP94" s="888"/>
      <c r="WZQ94" s="888"/>
      <c r="WZR94" s="888"/>
      <c r="WZS94" s="888"/>
      <c r="WZT94" s="888"/>
      <c r="WZU94" s="888"/>
      <c r="WZV94" s="888"/>
      <c r="WZW94" s="888"/>
      <c r="WZX94" s="888"/>
      <c r="WZY94" s="888"/>
      <c r="WZZ94" s="888"/>
      <c r="XAA94" s="888"/>
      <c r="XAB94" s="888"/>
      <c r="XAC94" s="888"/>
      <c r="XAD94" s="888"/>
      <c r="XAE94" s="888"/>
      <c r="XAF94" s="888"/>
      <c r="XAG94" s="888"/>
      <c r="XAH94" s="888"/>
      <c r="XAI94" s="888"/>
      <c r="XAJ94" s="888"/>
      <c r="XAK94" s="888"/>
      <c r="XAL94" s="888"/>
      <c r="XAM94" s="888"/>
      <c r="XAN94" s="888"/>
      <c r="XAO94" s="888"/>
      <c r="XAP94" s="888"/>
      <c r="XAQ94" s="888"/>
      <c r="XAR94" s="888"/>
      <c r="XAS94" s="888"/>
      <c r="XAT94" s="888"/>
      <c r="XAU94" s="888"/>
      <c r="XAV94" s="888"/>
      <c r="XAW94" s="888"/>
      <c r="XAX94" s="888"/>
      <c r="XAY94" s="888"/>
      <c r="XAZ94" s="888"/>
      <c r="XBA94" s="888"/>
      <c r="XBB94" s="888"/>
      <c r="XBC94" s="888"/>
      <c r="XBD94" s="888"/>
      <c r="XBE94" s="888"/>
      <c r="XBF94" s="888"/>
      <c r="XBG94" s="888"/>
      <c r="XBH94" s="888"/>
      <c r="XBI94" s="888"/>
      <c r="XBJ94" s="888"/>
      <c r="XBK94" s="888"/>
      <c r="XBL94" s="888"/>
      <c r="XBM94" s="888"/>
      <c r="XBN94" s="888"/>
      <c r="XBO94" s="888"/>
      <c r="XBP94" s="888"/>
      <c r="XBQ94" s="888"/>
      <c r="XBR94" s="888"/>
      <c r="XBS94" s="888"/>
      <c r="XBT94" s="888"/>
      <c r="XBU94" s="888"/>
      <c r="XBV94" s="888"/>
      <c r="XBW94" s="888"/>
      <c r="XBX94" s="888"/>
      <c r="XBY94" s="888"/>
      <c r="XBZ94" s="888"/>
      <c r="XCA94" s="888"/>
      <c r="XCB94" s="888"/>
      <c r="XCC94" s="888"/>
      <c r="XCD94" s="888"/>
      <c r="XCE94" s="888"/>
      <c r="XCF94" s="888"/>
      <c r="XCG94" s="888"/>
      <c r="XCH94" s="888"/>
      <c r="XCI94" s="888"/>
      <c r="XCJ94" s="888"/>
      <c r="XCK94" s="888"/>
      <c r="XCL94" s="888"/>
      <c r="XCM94" s="888"/>
      <c r="XCN94" s="888"/>
      <c r="XCO94" s="888"/>
      <c r="XCP94" s="888"/>
      <c r="XCQ94" s="888"/>
      <c r="XCR94" s="888"/>
      <c r="XCS94" s="888"/>
      <c r="XCT94" s="888"/>
      <c r="XCU94" s="888"/>
      <c r="XCV94" s="888"/>
      <c r="XCW94" s="888"/>
      <c r="XCX94" s="888"/>
      <c r="XCY94" s="888"/>
      <c r="XCZ94" s="888"/>
      <c r="XDA94" s="888"/>
      <c r="XDB94" s="888"/>
      <c r="XDC94" s="888"/>
      <c r="XDD94" s="888"/>
      <c r="XDE94" s="888"/>
      <c r="XDF94" s="888"/>
      <c r="XDG94" s="888"/>
      <c r="XDH94" s="888"/>
      <c r="XDI94" s="888"/>
      <c r="XDJ94" s="888"/>
      <c r="XDK94" s="888"/>
      <c r="XDL94" s="888"/>
      <c r="XDM94" s="888"/>
      <c r="XDN94" s="888"/>
      <c r="XDO94" s="888"/>
      <c r="XDP94" s="888"/>
      <c r="XDQ94" s="888"/>
      <c r="XDR94" s="888"/>
      <c r="XDS94" s="888"/>
      <c r="XDT94" s="888"/>
      <c r="XDU94" s="888"/>
      <c r="XDV94" s="888"/>
      <c r="XDW94" s="888"/>
      <c r="XDX94" s="888"/>
      <c r="XDY94" s="888"/>
      <c r="XDZ94" s="888"/>
      <c r="XEA94" s="888"/>
      <c r="XEB94" s="888"/>
      <c r="XEC94" s="888"/>
      <c r="XED94" s="888"/>
      <c r="XEE94" s="888"/>
      <c r="XEF94" s="888"/>
      <c r="XEG94" s="888"/>
      <c r="XEH94" s="888"/>
      <c r="XEI94" s="888"/>
      <c r="XEJ94" s="888"/>
      <c r="XEK94" s="888"/>
      <c r="XEL94" s="888"/>
      <c r="XEM94" s="888"/>
      <c r="XEN94" s="888"/>
      <c r="XEO94" s="888"/>
      <c r="XEP94" s="888"/>
      <c r="XEQ94" s="888"/>
      <c r="XER94" s="888"/>
      <c r="XES94" s="888"/>
      <c r="XET94" s="888"/>
      <c r="XEU94" s="888"/>
      <c r="XEV94" s="888"/>
      <c r="XEW94" s="888"/>
      <c r="XEX94" s="888"/>
      <c r="XEY94" s="888"/>
      <c r="XEZ94" s="888"/>
      <c r="XFA94" s="888"/>
      <c r="XFB94" s="888"/>
      <c r="XFC94" s="888"/>
      <c r="XFD94" s="888"/>
    </row>
  </sheetData>
  <mergeCells count="9">
    <mergeCell ref="D6:E6"/>
    <mergeCell ref="F6:J6"/>
    <mergeCell ref="A1:J2"/>
    <mergeCell ref="A31:J31"/>
    <mergeCell ref="A32:J32"/>
    <mergeCell ref="C8:I8"/>
    <mergeCell ref="A10:J10"/>
    <mergeCell ref="C11:I11"/>
    <mergeCell ref="A30:I30"/>
  </mergeCells>
  <printOptions horizontalCentered="1" verticalCentered="1"/>
  <pageMargins left="0.70866141732283472" right="0.70866141732283472" top="0.74803149606299213" bottom="0.74803149606299213" header="0.31496062992125984" footer="0.31496062992125984"/>
  <pageSetup paperSize="9" scale="68"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41"/>
  <sheetViews>
    <sheetView showGridLines="0" view="pageBreakPreview" zoomScaleSheetLayoutView="100" workbookViewId="0">
      <selection activeCell="B34" sqref="B34:E34"/>
    </sheetView>
  </sheetViews>
  <sheetFormatPr defaultColWidth="9.140625" defaultRowHeight="15"/>
  <cols>
    <col min="1" max="1" width="4.7109375" style="890" customWidth="1"/>
    <col min="2" max="2" width="17.85546875" style="890" customWidth="1"/>
    <col min="3" max="3" width="45.42578125" style="890" customWidth="1"/>
    <col min="4" max="5" width="17.85546875" style="890" customWidth="1"/>
    <col min="6" max="6" width="4.7109375" style="890" customWidth="1"/>
    <col min="7" max="16384" width="9.140625" style="890"/>
  </cols>
  <sheetData>
    <row r="1" spans="2:5" ht="15" customHeight="1" thickBot="1"/>
    <row r="2" spans="2:5" ht="38.25" customHeight="1">
      <c r="B2" s="1163" t="s">
        <v>448</v>
      </c>
      <c r="C2" s="1164"/>
      <c r="D2" s="1164"/>
      <c r="E2" s="1165"/>
    </row>
    <row r="3" spans="2:5" ht="14.45" customHeight="1">
      <c r="B3" s="919" t="s">
        <v>435</v>
      </c>
      <c r="C3" s="999"/>
      <c r="D3" s="1000"/>
      <c r="E3" s="954"/>
    </row>
    <row r="4" spans="2:5" ht="14.45" customHeight="1">
      <c r="B4" s="920" t="s">
        <v>436</v>
      </c>
      <c r="C4" s="999"/>
      <c r="D4" s="1001"/>
      <c r="E4" s="955"/>
    </row>
    <row r="5" spans="2:5" ht="15" customHeight="1" thickBot="1">
      <c r="B5" s="920" t="s">
        <v>468</v>
      </c>
      <c r="C5" s="999" t="s">
        <v>494</v>
      </c>
      <c r="D5" s="1002"/>
      <c r="E5" s="956"/>
    </row>
    <row r="6" spans="2:5" ht="65.099999999999994" customHeight="1" thickBot="1">
      <c r="B6" s="1173" t="s">
        <v>553</v>
      </c>
      <c r="C6" s="1174"/>
      <c r="D6" s="1174"/>
      <c r="E6" s="1175"/>
    </row>
    <row r="7" spans="2:5" ht="40.5" customHeight="1" thickBot="1">
      <c r="B7" s="1176" t="s">
        <v>491</v>
      </c>
      <c r="C7" s="1177"/>
      <c r="D7" s="1177"/>
      <c r="E7" s="1178"/>
    </row>
    <row r="8" spans="2:5">
      <c r="B8" s="921" t="s">
        <v>441</v>
      </c>
      <c r="C8" s="1169" t="s">
        <v>449</v>
      </c>
      <c r="D8" s="1170"/>
      <c r="E8" s="922">
        <f>SUM(E9:E12)</f>
        <v>5.7700000000000001E-2</v>
      </c>
    </row>
    <row r="9" spans="2:5">
      <c r="B9" s="923" t="s">
        <v>442</v>
      </c>
      <c r="C9" s="924" t="s">
        <v>490</v>
      </c>
      <c r="D9" s="925"/>
      <c r="E9" s="926">
        <v>3.85E-2</v>
      </c>
    </row>
    <row r="10" spans="2:5">
      <c r="B10" s="923" t="s">
        <v>450</v>
      </c>
      <c r="C10" s="924" t="s">
        <v>477</v>
      </c>
      <c r="D10" s="925"/>
      <c r="E10" s="926">
        <v>4.0000000000000001E-3</v>
      </c>
    </row>
    <row r="11" spans="2:5">
      <c r="B11" s="923" t="s">
        <v>451</v>
      </c>
      <c r="C11" s="924" t="s">
        <v>489</v>
      </c>
      <c r="D11" s="925"/>
      <c r="E11" s="926">
        <v>5.0000000000000001E-3</v>
      </c>
    </row>
    <row r="12" spans="2:5">
      <c r="B12" s="923" t="s">
        <v>452</v>
      </c>
      <c r="C12" s="924" t="s">
        <v>453</v>
      </c>
      <c r="D12" s="925"/>
      <c r="E12" s="926">
        <v>1.0200000000000001E-2</v>
      </c>
    </row>
    <row r="13" spans="2:5">
      <c r="B13" s="927"/>
      <c r="C13" s="928"/>
      <c r="D13" s="928"/>
      <c r="E13" s="929"/>
    </row>
    <row r="14" spans="2:5">
      <c r="B14" s="930" t="s">
        <v>443</v>
      </c>
      <c r="C14" s="1171" t="s">
        <v>454</v>
      </c>
      <c r="D14" s="1172"/>
      <c r="E14" s="922">
        <f>SUM(E15:E17)</f>
        <v>5.6500000000000002E-2</v>
      </c>
    </row>
    <row r="15" spans="2:5">
      <c r="B15" s="923" t="s">
        <v>444</v>
      </c>
      <c r="C15" s="924" t="s">
        <v>455</v>
      </c>
      <c r="D15" s="931"/>
      <c r="E15" s="932">
        <v>6.4999999999999997E-3</v>
      </c>
    </row>
    <row r="16" spans="2:5">
      <c r="B16" s="923" t="s">
        <v>445</v>
      </c>
      <c r="C16" s="924" t="s">
        <v>456</v>
      </c>
      <c r="D16" s="925"/>
      <c r="E16" s="926">
        <v>0.03</v>
      </c>
    </row>
    <row r="17" spans="2:5">
      <c r="B17" s="923"/>
      <c r="C17" s="924" t="s">
        <v>478</v>
      </c>
      <c r="D17" s="925"/>
      <c r="E17" s="926">
        <v>0.02</v>
      </c>
    </row>
    <row r="18" spans="2:5">
      <c r="B18" s="930" t="s">
        <v>446</v>
      </c>
      <c r="C18" s="1171" t="s">
        <v>457</v>
      </c>
      <c r="D18" s="1172"/>
      <c r="E18" s="922">
        <f>SUM(E19)</f>
        <v>6.6400000000000001E-2</v>
      </c>
    </row>
    <row r="19" spans="2:5">
      <c r="B19" s="923" t="s">
        <v>447</v>
      </c>
      <c r="C19" s="933" t="s">
        <v>458</v>
      </c>
      <c r="D19" s="931"/>
      <c r="E19" s="934">
        <v>6.6400000000000001E-2</v>
      </c>
    </row>
    <row r="20" spans="2:5" ht="15.75" thickBot="1">
      <c r="B20" s="927"/>
      <c r="C20" s="928"/>
      <c r="D20" s="928"/>
      <c r="E20" s="935"/>
    </row>
    <row r="21" spans="2:5" ht="15.75" thickBot="1">
      <c r="B21" s="936" t="s">
        <v>459</v>
      </c>
      <c r="C21" s="1167" t="s">
        <v>460</v>
      </c>
      <c r="D21" s="1168"/>
      <c r="E21" s="937">
        <f>(((1+E9+E10+E11)*(1+E12)*(1+E18))/(1-E14))-1</f>
        <v>0.19600000000000001</v>
      </c>
    </row>
    <row r="22" spans="2:5">
      <c r="B22" s="938"/>
      <c r="C22" s="938"/>
      <c r="D22" s="938"/>
      <c r="E22" s="938"/>
    </row>
    <row r="23" spans="2:5" ht="33.75" customHeight="1">
      <c r="B23" s="1166" t="s">
        <v>479</v>
      </c>
      <c r="C23" s="1166"/>
      <c r="D23" s="1166"/>
      <c r="E23" s="1166"/>
    </row>
    <row r="24" spans="2:5">
      <c r="B24" s="939"/>
      <c r="C24" s="940"/>
      <c r="D24" s="939"/>
      <c r="E24" s="939"/>
    </row>
    <row r="25" spans="2:5">
      <c r="B25" s="939"/>
      <c r="C25" s="939"/>
      <c r="D25" s="939"/>
      <c r="E25" s="939"/>
    </row>
    <row r="26" spans="2:5">
      <c r="B26" s="939" t="s">
        <v>480</v>
      </c>
      <c r="C26" s="939"/>
      <c r="D26" s="939"/>
      <c r="E26" s="939"/>
    </row>
    <row r="27" spans="2:5">
      <c r="B27" s="941" t="s">
        <v>481</v>
      </c>
      <c r="C27" s="939"/>
      <c r="D27" s="939"/>
      <c r="E27" s="939"/>
    </row>
    <row r="28" spans="2:5">
      <c r="B28" s="941" t="s">
        <v>482</v>
      </c>
      <c r="C28" s="939"/>
      <c r="D28" s="939"/>
      <c r="E28" s="939"/>
    </row>
    <row r="29" spans="2:5">
      <c r="B29" s="941" t="s">
        <v>483</v>
      </c>
      <c r="C29" s="939"/>
      <c r="D29" s="939"/>
      <c r="E29" s="939"/>
    </row>
    <row r="30" spans="2:5">
      <c r="B30" s="941" t="s">
        <v>484</v>
      </c>
      <c r="C30" s="939"/>
      <c r="D30" s="939"/>
      <c r="E30" s="939"/>
    </row>
    <row r="31" spans="2:5">
      <c r="B31" s="941" t="s">
        <v>485</v>
      </c>
      <c r="C31" s="910"/>
      <c r="D31" s="910"/>
      <c r="E31" s="910"/>
    </row>
    <row r="32" spans="2:5">
      <c r="B32" s="941" t="s">
        <v>486</v>
      </c>
      <c r="C32" s="940"/>
      <c r="D32" s="940"/>
      <c r="E32" s="940"/>
    </row>
    <row r="33" spans="1:6" ht="15.75" thickBot="1">
      <c r="B33" s="938"/>
      <c r="C33" s="938"/>
      <c r="D33" s="938"/>
      <c r="E33" s="938"/>
    </row>
    <row r="34" spans="1:6" ht="63.75" customHeight="1" thickBot="1">
      <c r="B34" s="1160" t="s">
        <v>492</v>
      </c>
      <c r="C34" s="1161"/>
      <c r="D34" s="1161"/>
      <c r="E34" s="1162"/>
    </row>
    <row r="35" spans="1:6" ht="15.75" thickBot="1">
      <c r="B35" s="942"/>
      <c r="C35" s="942"/>
      <c r="D35" s="942"/>
      <c r="E35" s="942"/>
    </row>
    <row r="36" spans="1:6" ht="54.75" customHeight="1" thickBot="1">
      <c r="B36" s="1160" t="s">
        <v>493</v>
      </c>
      <c r="C36" s="1161"/>
      <c r="D36" s="1161"/>
      <c r="E36" s="1162"/>
    </row>
    <row r="37" spans="1:6">
      <c r="B37" s="938"/>
      <c r="C37" s="938"/>
      <c r="D37" s="938"/>
      <c r="E37" s="938"/>
    </row>
    <row r="38" spans="1:6">
      <c r="B38" s="938"/>
      <c r="C38" s="938"/>
      <c r="D38" s="938"/>
      <c r="E38" s="938"/>
    </row>
    <row r="39" spans="1:6">
      <c r="B39" s="938"/>
      <c r="C39" s="938"/>
      <c r="D39" s="938"/>
      <c r="E39" s="938"/>
    </row>
    <row r="40" spans="1:6" ht="15.75">
      <c r="A40" s="1158"/>
      <c r="B40" s="1159"/>
      <c r="C40" s="1159"/>
      <c r="D40" s="1159"/>
      <c r="E40" s="1159"/>
      <c r="F40" s="1159"/>
    </row>
    <row r="41" spans="1:6" ht="15.75">
      <c r="A41" s="1158"/>
      <c r="B41" s="1159"/>
      <c r="C41" s="1159"/>
      <c r="D41" s="1159"/>
      <c r="E41" s="1159"/>
      <c r="F41" s="1159"/>
    </row>
  </sheetData>
  <mergeCells count="12">
    <mergeCell ref="A40:F40"/>
    <mergeCell ref="A41:F41"/>
    <mergeCell ref="B36:E36"/>
    <mergeCell ref="B34:E34"/>
    <mergeCell ref="B2:E2"/>
    <mergeCell ref="B23:E23"/>
    <mergeCell ref="C21:D21"/>
    <mergeCell ref="C8:D8"/>
    <mergeCell ref="C14:D14"/>
    <mergeCell ref="C18:D18"/>
    <mergeCell ref="B6:E6"/>
    <mergeCell ref="B7:E7"/>
  </mergeCells>
  <printOptions horizontalCentered="1" verticalCentered="1"/>
  <pageMargins left="0.70866141732283472" right="0.70866141732283472" top="0.74803149606299213" bottom="0.74803149606299213" header="0.31496062992125984" footer="0.31496062992125984"/>
  <pageSetup paperSize="9" scale="90" fitToHeight="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showGridLines="0" view="pageBreakPreview" zoomScaleSheetLayoutView="100" workbookViewId="0">
      <selection activeCell="G24" sqref="G24"/>
    </sheetView>
  </sheetViews>
  <sheetFormatPr defaultRowHeight="12"/>
  <cols>
    <col min="1" max="1" width="17.5703125" style="1003" customWidth="1"/>
    <col min="2" max="2" width="12.28515625" style="1003" customWidth="1"/>
    <col min="3" max="3" width="31" style="1003" customWidth="1"/>
    <col min="4" max="4" width="16.28515625" style="1003" customWidth="1"/>
    <col min="5" max="5" width="14" style="1003" customWidth="1"/>
    <col min="6" max="6" width="13.85546875" style="1003" customWidth="1"/>
    <col min="7" max="7" width="12.85546875" style="1003" customWidth="1"/>
    <col min="8" max="8" width="14.42578125" style="1003" customWidth="1"/>
    <col min="9" max="9" width="14" style="1003" customWidth="1"/>
    <col min="10" max="10" width="13.85546875" style="1003" customWidth="1"/>
    <col min="11" max="11" width="12.85546875" style="1003" customWidth="1"/>
    <col min="12" max="12" width="14.42578125" style="1003" customWidth="1"/>
    <col min="13" max="13" width="14" style="1003" customWidth="1"/>
    <col min="14" max="14" width="13.85546875" style="1003" customWidth="1"/>
    <col min="15" max="15" width="12.85546875" style="1003" customWidth="1"/>
    <col min="16" max="16" width="14.42578125" style="1003" customWidth="1"/>
    <col min="17" max="16384" width="9.140625" style="1003"/>
  </cols>
  <sheetData>
    <row r="1" spans="1:16" ht="15" customHeight="1">
      <c r="A1" s="1210" t="s">
        <v>488</v>
      </c>
      <c r="B1" s="1211"/>
      <c r="C1" s="1211"/>
      <c r="D1" s="1211"/>
      <c r="E1" s="1211"/>
      <c r="F1" s="1211"/>
      <c r="G1" s="1211"/>
      <c r="H1" s="1211"/>
      <c r="I1" s="1211"/>
      <c r="J1" s="1211"/>
      <c r="K1" s="1211"/>
      <c r="L1" s="1211"/>
      <c r="M1" s="1211"/>
      <c r="N1" s="1211"/>
      <c r="O1" s="1211"/>
      <c r="P1" s="1212"/>
    </row>
    <row r="2" spans="1:16" ht="12.75" customHeight="1" thickBot="1">
      <c r="A2" s="1213"/>
      <c r="B2" s="1214"/>
      <c r="C2" s="1214"/>
      <c r="D2" s="1214"/>
      <c r="E2" s="1214"/>
      <c r="F2" s="1214"/>
      <c r="G2" s="1214"/>
      <c r="H2" s="1214"/>
      <c r="I2" s="1214"/>
      <c r="J2" s="1214"/>
      <c r="K2" s="1214"/>
      <c r="L2" s="1214"/>
      <c r="M2" s="1214"/>
      <c r="N2" s="1214"/>
      <c r="O2" s="1214"/>
      <c r="P2" s="1215"/>
    </row>
    <row r="3" spans="1:16" ht="15.75" customHeight="1">
      <c r="A3" s="1004"/>
      <c r="B3" s="1005"/>
      <c r="C3" s="1005"/>
      <c r="D3" s="1006"/>
      <c r="E3" s="1216" t="str">
        <f>[12]Orçamento!D2</f>
        <v>Local: Loteamento Leonel Bedin I</v>
      </c>
      <c r="F3" s="1216"/>
      <c r="G3" s="1216"/>
      <c r="H3" s="1216"/>
      <c r="I3" s="1216"/>
      <c r="J3" s="1216"/>
      <c r="K3" s="1216"/>
      <c r="L3" s="1216"/>
      <c r="M3" s="1216"/>
      <c r="N3" s="1216"/>
      <c r="O3" s="1216"/>
      <c r="P3" s="1217"/>
    </row>
    <row r="4" spans="1:16" ht="15.75" customHeight="1">
      <c r="A4" s="1004"/>
      <c r="B4" s="1005" t="str">
        <f>[12]Orçamento!C2</f>
        <v>Obra: Drenagem de Águas Pluviais</v>
      </c>
      <c r="C4" s="1007"/>
      <c r="D4" s="1006"/>
      <c r="E4" s="1008"/>
      <c r="F4" s="1218" t="str">
        <f>[12]Orçamento!F3</f>
        <v>Boletins de referência: SINAPI Junho 2020, Não Desonerado -  SICRO Outubro 2018</v>
      </c>
      <c r="G4" s="1218"/>
      <c r="H4" s="1218"/>
      <c r="I4" s="1008"/>
      <c r="J4" s="1218"/>
      <c r="K4" s="1218"/>
      <c r="L4" s="1218"/>
      <c r="M4" s="1008"/>
      <c r="N4" s="1218"/>
      <c r="O4" s="1218"/>
      <c r="P4" s="1219"/>
    </row>
    <row r="5" spans="1:16" ht="15.75" customHeight="1">
      <c r="A5" s="1004"/>
      <c r="B5" s="1005" t="str">
        <f>[12]Orçamento!C3</f>
        <v>Tipo de intervenção: Construção</v>
      </c>
      <c r="C5" s="1005"/>
      <c r="D5" s="1009"/>
      <c r="E5" s="1008"/>
      <c r="F5" s="1218"/>
      <c r="G5" s="1218"/>
      <c r="H5" s="1218"/>
      <c r="I5" s="1008"/>
      <c r="J5" s="1218"/>
      <c r="K5" s="1218"/>
      <c r="L5" s="1218"/>
      <c r="M5" s="1008"/>
      <c r="N5" s="1218"/>
      <c r="O5" s="1218"/>
      <c r="P5" s="1219"/>
    </row>
    <row r="6" spans="1:16" ht="15.75" customHeight="1">
      <c r="A6" s="1004"/>
      <c r="B6" s="1005" t="str">
        <f>[12]Orçamento!C4</f>
        <v>Prazo de Execução: 180 dias</v>
      </c>
      <c r="C6" s="1005"/>
      <c r="D6" s="1006"/>
      <c r="E6" s="1010"/>
      <c r="F6" s="1011"/>
      <c r="G6" s="1012"/>
      <c r="H6" s="1013"/>
      <c r="I6" s="1010"/>
      <c r="J6" s="1010"/>
      <c r="K6" s="1014"/>
      <c r="L6" s="1013"/>
      <c r="M6" s="1010"/>
      <c r="N6" s="1010"/>
      <c r="O6" s="1014"/>
      <c r="P6" s="1015"/>
    </row>
    <row r="7" spans="1:16" ht="13.5" customHeight="1" thickBot="1">
      <c r="A7" s="1016"/>
      <c r="B7" s="1017" t="s">
        <v>544</v>
      </c>
      <c r="C7" s="1018"/>
      <c r="D7" s="1018"/>
      <c r="E7" s="1018"/>
      <c r="F7" s="1019" t="str">
        <f>[12]Orçamento!D4</f>
        <v>BDI</v>
      </c>
      <c r="G7" s="1020">
        <f>BDI!E21</f>
        <v>0.19600000000000001</v>
      </c>
      <c r="H7" s="1021"/>
      <c r="I7" s="1018"/>
      <c r="J7" s="1022"/>
      <c r="K7" s="1018"/>
      <c r="L7" s="1021"/>
      <c r="M7" s="1018"/>
      <c r="N7" s="1022"/>
      <c r="O7" s="1018"/>
      <c r="P7" s="1023"/>
    </row>
    <row r="8" spans="1:16" ht="12.75">
      <c r="A8" s="1194" t="s">
        <v>469</v>
      </c>
      <c r="B8" s="1196" t="s">
        <v>470</v>
      </c>
      <c r="C8" s="1197"/>
      <c r="D8" s="1198"/>
      <c r="E8" s="1192" t="s">
        <v>488</v>
      </c>
      <c r="F8" s="1193"/>
      <c r="G8" s="1193"/>
      <c r="H8" s="1202"/>
      <c r="I8" s="1192" t="s">
        <v>488</v>
      </c>
      <c r="J8" s="1193"/>
      <c r="K8" s="1193"/>
      <c r="L8" s="1202"/>
      <c r="M8" s="1192" t="s">
        <v>488</v>
      </c>
      <c r="N8" s="1193"/>
      <c r="O8" s="1193"/>
      <c r="P8" s="1202"/>
    </row>
    <row r="9" spans="1:16" ht="12.75">
      <c r="A9" s="1194"/>
      <c r="B9" s="1199"/>
      <c r="C9" s="1200"/>
      <c r="D9" s="1201"/>
      <c r="E9" s="1203" t="s">
        <v>471</v>
      </c>
      <c r="F9" s="1204"/>
      <c r="G9" s="1204"/>
      <c r="H9" s="1205"/>
      <c r="I9" s="1203" t="s">
        <v>471</v>
      </c>
      <c r="J9" s="1204"/>
      <c r="K9" s="1204"/>
      <c r="L9" s="1205"/>
      <c r="M9" s="1203" t="s">
        <v>471</v>
      </c>
      <c r="N9" s="1204"/>
      <c r="O9" s="1204"/>
      <c r="P9" s="1205"/>
    </row>
    <row r="10" spans="1:16" ht="12.75">
      <c r="A10" s="1194"/>
      <c r="B10" s="1206" t="s">
        <v>40</v>
      </c>
      <c r="C10" s="1207"/>
      <c r="D10" s="1024" t="s">
        <v>77</v>
      </c>
      <c r="E10" s="1189" t="s">
        <v>472</v>
      </c>
      <c r="F10" s="1191"/>
      <c r="G10" s="1189" t="s">
        <v>473</v>
      </c>
      <c r="H10" s="1190"/>
      <c r="I10" s="1189" t="s">
        <v>474</v>
      </c>
      <c r="J10" s="1191"/>
      <c r="K10" s="1189" t="s">
        <v>545</v>
      </c>
      <c r="L10" s="1190"/>
      <c r="M10" s="1189" t="s">
        <v>546</v>
      </c>
      <c r="N10" s="1191"/>
      <c r="O10" s="1189" t="s">
        <v>547</v>
      </c>
      <c r="P10" s="1190"/>
    </row>
    <row r="11" spans="1:16" ht="13.5" thickBot="1">
      <c r="A11" s="1195"/>
      <c r="B11" s="1208"/>
      <c r="C11" s="1209"/>
      <c r="D11" s="1025" t="s">
        <v>548</v>
      </c>
      <c r="E11" s="1026" t="s">
        <v>191</v>
      </c>
      <c r="F11" s="1027">
        <v>0</v>
      </c>
      <c r="G11" s="1026" t="s">
        <v>191</v>
      </c>
      <c r="H11" s="1030" t="s">
        <v>549</v>
      </c>
      <c r="I11" s="1026" t="s">
        <v>191</v>
      </c>
      <c r="J11" s="1030" t="s">
        <v>549</v>
      </c>
      <c r="K11" s="1026" t="s">
        <v>191</v>
      </c>
      <c r="L11" s="1030" t="s">
        <v>549</v>
      </c>
      <c r="M11" s="1026" t="s">
        <v>191</v>
      </c>
      <c r="N11" s="1027" t="s">
        <v>549</v>
      </c>
      <c r="O11" s="1026" t="s">
        <v>191</v>
      </c>
      <c r="P11" s="1030" t="s">
        <v>549</v>
      </c>
    </row>
    <row r="12" spans="1:16" ht="13.5" thickTop="1">
      <c r="A12" s="1031"/>
      <c r="B12" s="1032"/>
      <c r="C12" s="1033"/>
      <c r="D12" s="1034"/>
      <c r="E12" s="1035"/>
      <c r="F12" s="1036"/>
      <c r="G12" s="1028"/>
      <c r="H12" s="1029"/>
      <c r="I12" s="1192"/>
      <c r="J12" s="1193"/>
      <c r="K12" s="1035"/>
      <c r="L12" s="1037"/>
      <c r="M12" s="1035"/>
      <c r="N12" s="1036"/>
      <c r="O12" s="1035"/>
      <c r="P12" s="1037"/>
    </row>
    <row r="13" spans="1:16" ht="16.5" customHeight="1">
      <c r="A13" s="1038" t="s">
        <v>441</v>
      </c>
      <c r="B13" s="1179" t="s">
        <v>333</v>
      </c>
      <c r="C13" s="1180"/>
      <c r="D13" s="1039">
        <f>'PLANILHA '!J8</f>
        <v>0</v>
      </c>
      <c r="E13" s="1040">
        <v>1</v>
      </c>
      <c r="F13" s="1041">
        <f>E13*D13</f>
        <v>0</v>
      </c>
      <c r="G13" s="1040">
        <v>0</v>
      </c>
      <c r="H13" s="1041">
        <v>0</v>
      </c>
      <c r="I13" s="1040">
        <v>0</v>
      </c>
      <c r="J13" s="1041">
        <v>0</v>
      </c>
      <c r="K13" s="1040">
        <v>0</v>
      </c>
      <c r="L13" s="1041">
        <f>K13*D13</f>
        <v>0</v>
      </c>
      <c r="M13" s="1040">
        <v>0</v>
      </c>
      <c r="N13" s="1041">
        <f>M13*D13</f>
        <v>0</v>
      </c>
      <c r="O13" s="1040">
        <v>0</v>
      </c>
      <c r="P13" s="1041">
        <f>O13*D13</f>
        <v>0</v>
      </c>
    </row>
    <row r="14" spans="1:16" ht="16.5" customHeight="1">
      <c r="A14" s="1038" t="s">
        <v>443</v>
      </c>
      <c r="B14" s="1181" t="s">
        <v>550</v>
      </c>
      <c r="C14" s="1182"/>
      <c r="D14" s="1039">
        <f>'PLANILHA '!J11</f>
        <v>0</v>
      </c>
      <c r="E14" s="1040">
        <v>0.2</v>
      </c>
      <c r="F14" s="1041">
        <f>E14*D14</f>
        <v>0</v>
      </c>
      <c r="G14" s="1040">
        <v>0.2</v>
      </c>
      <c r="H14" s="1041">
        <f>G14*D14</f>
        <v>0</v>
      </c>
      <c r="I14" s="1040">
        <v>0.2</v>
      </c>
      <c r="J14" s="1041">
        <f>I14*D14</f>
        <v>0</v>
      </c>
      <c r="K14" s="1040">
        <v>0.2</v>
      </c>
      <c r="L14" s="1041">
        <f>K14*D14</f>
        <v>0</v>
      </c>
      <c r="M14" s="1040">
        <v>0.1</v>
      </c>
      <c r="N14" s="1041">
        <f>M14*D14</f>
        <v>0</v>
      </c>
      <c r="O14" s="1040">
        <v>0.1</v>
      </c>
      <c r="P14" s="1041">
        <f>O14*D14</f>
        <v>0</v>
      </c>
    </row>
    <row r="15" spans="1:16" ht="18" customHeight="1">
      <c r="A15" s="1183" t="s">
        <v>551</v>
      </c>
      <c r="B15" s="1184"/>
      <c r="C15" s="1185"/>
      <c r="D15" s="1042"/>
      <c r="E15" s="1043" t="e">
        <f>F15/D16</f>
        <v>#DIV/0!</v>
      </c>
      <c r="F15" s="1044">
        <f>SUM(F13:F14)</f>
        <v>0</v>
      </c>
      <c r="G15" s="1043" t="e">
        <f>H15/D$16</f>
        <v>#DIV/0!</v>
      </c>
      <c r="H15" s="1044">
        <f>SUM(H13:H14)</f>
        <v>0</v>
      </c>
      <c r="I15" s="1043" t="e">
        <f>J15/D$16</f>
        <v>#DIV/0!</v>
      </c>
      <c r="J15" s="1044">
        <f>SUM(J13:J14)</f>
        <v>0</v>
      </c>
      <c r="K15" s="1060" t="e">
        <f>L15/D16</f>
        <v>#DIV/0!</v>
      </c>
      <c r="L15" s="1044">
        <f>SUM(L13:L14)</f>
        <v>0</v>
      </c>
      <c r="M15" s="1043" t="e">
        <f>N15/D16</f>
        <v>#DIV/0!</v>
      </c>
      <c r="N15" s="1044">
        <f>SUM(N13:N14)</f>
        <v>0</v>
      </c>
      <c r="O15" s="1043" t="e">
        <f>P15/D16</f>
        <v>#DIV/0!</v>
      </c>
      <c r="P15" s="1044">
        <f>SUM(P13:P14)</f>
        <v>0</v>
      </c>
    </row>
    <row r="16" spans="1:16" ht="17.25" customHeight="1" thickBot="1">
      <c r="A16" s="1186" t="s">
        <v>475</v>
      </c>
      <c r="B16" s="1187"/>
      <c r="C16" s="1188"/>
      <c r="D16" s="1045">
        <f>D14+D13</f>
        <v>0</v>
      </c>
      <c r="E16" s="1046" t="e">
        <f>F16/D16</f>
        <v>#DIV/0!</v>
      </c>
      <c r="F16" s="1047">
        <f>F15</f>
        <v>0</v>
      </c>
      <c r="G16" s="1046" t="e">
        <f>H16/D16</f>
        <v>#DIV/0!</v>
      </c>
      <c r="H16" s="1048">
        <f>H15+F16</f>
        <v>0</v>
      </c>
      <c r="I16" s="1046" t="e">
        <f>J16/D16</f>
        <v>#DIV/0!</v>
      </c>
      <c r="J16" s="1047">
        <f>J15+H16</f>
        <v>0</v>
      </c>
      <c r="K16" s="1046" t="e">
        <f>L16/D16</f>
        <v>#DIV/0!</v>
      </c>
      <c r="L16" s="1048">
        <f>L15+J16</f>
        <v>0</v>
      </c>
      <c r="M16" s="1046" t="e">
        <f>N16/D16</f>
        <v>#DIV/0!</v>
      </c>
      <c r="N16" s="1047">
        <f>N15+L16</f>
        <v>0</v>
      </c>
      <c r="O16" s="1046" t="e">
        <f>P16/D16</f>
        <v>#DIV/0!</v>
      </c>
      <c r="P16" s="1048">
        <f>P15+N16</f>
        <v>0</v>
      </c>
    </row>
    <row r="17" spans="1:16" ht="14.25" thickTop="1" thickBot="1">
      <c r="A17" s="1049"/>
      <c r="B17" s="1050"/>
      <c r="C17" s="1050"/>
      <c r="D17" s="1051"/>
      <c r="E17" s="1052"/>
      <c r="F17" s="1053">
        <v>0</v>
      </c>
      <c r="G17" s="1052"/>
      <c r="H17" s="1054">
        <v>0</v>
      </c>
      <c r="I17" s="1052"/>
      <c r="J17" s="1053"/>
      <c r="K17" s="1052"/>
      <c r="L17" s="1054"/>
      <c r="M17" s="1052"/>
      <c r="N17" s="1053"/>
      <c r="O17" s="1052"/>
      <c r="P17" s="1054"/>
    </row>
    <row r="18" spans="1:16" ht="13.5">
      <c r="A18" s="891"/>
      <c r="B18" s="891"/>
      <c r="C18" s="892"/>
      <c r="D18" s="892"/>
      <c r="E18" s="1055"/>
      <c r="F18" s="893"/>
      <c r="G18" s="894"/>
      <c r="H18" s="895"/>
      <c r="I18" s="1055"/>
      <c r="J18" s="893"/>
      <c r="K18" s="894"/>
      <c r="L18" s="895"/>
      <c r="M18" s="1055"/>
      <c r="N18" s="893"/>
      <c r="O18" s="894"/>
      <c r="P18" s="895"/>
    </row>
    <row r="19" spans="1:16">
      <c r="A19" s="1056"/>
      <c r="B19" s="1056"/>
      <c r="C19" s="1056"/>
      <c r="D19" s="1056"/>
      <c r="E19" s="1057"/>
      <c r="F19" s="1056"/>
      <c r="G19" s="1056"/>
      <c r="H19" s="1056"/>
      <c r="I19" s="1057"/>
      <c r="J19" s="1056"/>
      <c r="K19" s="1056"/>
      <c r="L19" s="1056"/>
      <c r="M19" s="1057"/>
      <c r="N19" s="1056"/>
      <c r="O19" s="1056"/>
      <c r="P19" s="1056"/>
    </row>
    <row r="20" spans="1:16">
      <c r="E20" s="1058"/>
      <c r="I20" s="1058"/>
      <c r="M20" s="1058"/>
    </row>
    <row r="21" spans="1:16">
      <c r="E21" s="1058"/>
      <c r="I21" s="1058"/>
      <c r="M21" s="1058"/>
    </row>
    <row r="22" spans="1:16">
      <c r="E22" s="1058"/>
      <c r="I22" s="1058"/>
      <c r="M22" s="1058"/>
    </row>
    <row r="23" spans="1:16">
      <c r="E23" s="1058"/>
      <c r="I23" s="1058"/>
      <c r="M23" s="1058"/>
    </row>
    <row r="25" spans="1:16">
      <c r="C25" s="1059"/>
    </row>
  </sheetData>
  <mergeCells count="27">
    <mergeCell ref="A1:P2"/>
    <mergeCell ref="E3:H3"/>
    <mergeCell ref="I3:L3"/>
    <mergeCell ref="M3:P3"/>
    <mergeCell ref="F4:H5"/>
    <mergeCell ref="J4:L5"/>
    <mergeCell ref="N4:P5"/>
    <mergeCell ref="I8:L8"/>
    <mergeCell ref="M8:P8"/>
    <mergeCell ref="E9:H9"/>
    <mergeCell ref="I9:L9"/>
    <mergeCell ref="M9:P9"/>
    <mergeCell ref="I10:J10"/>
    <mergeCell ref="K10:L10"/>
    <mergeCell ref="M10:N10"/>
    <mergeCell ref="O10:P10"/>
    <mergeCell ref="I12:J12"/>
    <mergeCell ref="B13:C13"/>
    <mergeCell ref="B14:C14"/>
    <mergeCell ref="A15:C15"/>
    <mergeCell ref="A16:C16"/>
    <mergeCell ref="G10:H10"/>
    <mergeCell ref="A8:A11"/>
    <mergeCell ref="B8:D9"/>
    <mergeCell ref="E8:H8"/>
    <mergeCell ref="B10:C11"/>
    <mergeCell ref="E10:F10"/>
  </mergeCells>
  <pageMargins left="0.78740157480314965" right="0.78740157480314965" top="0.59055118110236227" bottom="0.59055118110236227" header="0" footer="0"/>
  <pageSetup paperSize="9" scale="59" orientation="landscape" r:id="rId1"/>
  <headerFooter>
    <oddFooter>&amp;L&amp;"Arial,Negrito itálico"
&amp;C&amp;"Arial,Negrito itálico"Cassiane Pellizzaro Claus
Engenharia Civil
CREA 1211015173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44"/>
  <sheetViews>
    <sheetView showGridLines="0" workbookViewId="0">
      <selection activeCell="B29" sqref="B29:N30"/>
    </sheetView>
  </sheetViews>
  <sheetFormatPr defaultColWidth="10.7109375" defaultRowHeight="12"/>
  <cols>
    <col min="1" max="1" width="17.42578125" style="3" customWidth="1"/>
    <col min="2" max="2" width="6.7109375" style="1" customWidth="1"/>
    <col min="3" max="3" width="1.7109375" style="1" customWidth="1"/>
    <col min="4" max="5" width="6.7109375" style="1" customWidth="1"/>
    <col min="6" max="6" width="1.7109375" style="1" customWidth="1"/>
    <col min="7" max="7" width="6.7109375" style="1" customWidth="1"/>
    <col min="8" max="8" width="16.28515625" style="1" customWidth="1"/>
    <col min="9" max="9" width="16.42578125" style="1" customWidth="1"/>
    <col min="10" max="10" width="15.7109375" style="1" customWidth="1"/>
    <col min="11" max="11" width="10.28515625" style="1" customWidth="1"/>
    <col min="12" max="12" width="0.85546875" style="1" customWidth="1"/>
    <col min="13" max="13" width="13.42578125" style="1" customWidth="1"/>
    <col min="14" max="14" width="27.7109375" style="1" customWidth="1"/>
    <col min="15" max="15" width="10.7109375" style="3" customWidth="1"/>
    <col min="16" max="16" width="16.28515625" style="3" customWidth="1"/>
    <col min="17" max="17" width="13.28515625" style="3" customWidth="1"/>
    <col min="18" max="16384" width="10.7109375" style="3"/>
  </cols>
  <sheetData>
    <row r="2" spans="2:20" ht="15" customHeight="1">
      <c r="B2" s="21"/>
      <c r="C2" s="43"/>
      <c r="D2" s="48"/>
      <c r="E2" s="1120" t="s">
        <v>227</v>
      </c>
      <c r="F2" s="1229"/>
      <c r="G2" s="1229"/>
      <c r="H2" s="1229"/>
      <c r="I2" s="1229"/>
      <c r="J2" s="1229"/>
      <c r="K2" s="1229"/>
      <c r="L2" s="1229"/>
      <c r="M2" s="1230"/>
      <c r="N2" s="1220" t="s">
        <v>403</v>
      </c>
      <c r="O2" s="71"/>
      <c r="P2" s="71"/>
      <c r="Q2" s="71"/>
    </row>
    <row r="3" spans="2:20" ht="15" customHeight="1">
      <c r="B3" s="69"/>
      <c r="C3" s="70"/>
      <c r="D3" s="49"/>
      <c r="E3" s="1231"/>
      <c r="F3" s="1232"/>
      <c r="G3" s="1232"/>
      <c r="H3" s="1232"/>
      <c r="I3" s="1232"/>
      <c r="J3" s="1232"/>
      <c r="K3" s="1232"/>
      <c r="L3" s="1232"/>
      <c r="M3" s="1233"/>
      <c r="N3" s="1221"/>
      <c r="O3" s="71"/>
      <c r="P3" s="71"/>
      <c r="Q3" s="71"/>
    </row>
    <row r="4" spans="2:20" ht="15" customHeight="1">
      <c r="B4" s="25"/>
      <c r="C4" s="45"/>
      <c r="D4" s="50"/>
      <c r="E4" s="1234"/>
      <c r="F4" s="1235"/>
      <c r="G4" s="1235"/>
      <c r="H4" s="1235"/>
      <c r="I4" s="1235"/>
      <c r="J4" s="1235"/>
      <c r="K4" s="1235"/>
      <c r="L4" s="1235"/>
      <c r="M4" s="1236"/>
      <c r="N4" s="1221"/>
      <c r="O4" s="71"/>
      <c r="P4" s="71"/>
      <c r="Q4" s="71"/>
    </row>
    <row r="5" spans="2:20">
      <c r="B5" s="143" t="e">
        <f>#REF!</f>
        <v>#REF!</v>
      </c>
      <c r="C5" s="144"/>
      <c r="D5" s="144"/>
      <c r="E5" s="144"/>
      <c r="F5" s="144"/>
      <c r="G5" s="144"/>
      <c r="H5" s="144"/>
      <c r="I5" s="144"/>
      <c r="J5" s="144"/>
      <c r="K5" s="144"/>
      <c r="L5" s="144"/>
      <c r="M5" s="142"/>
      <c r="N5" s="1221"/>
      <c r="O5" s="71"/>
      <c r="P5" s="71"/>
      <c r="Q5" s="71"/>
    </row>
    <row r="6" spans="2:20">
      <c r="B6" s="157" t="e">
        <f>#REF!</f>
        <v>#REF!</v>
      </c>
      <c r="C6" s="135"/>
      <c r="D6" s="135"/>
      <c r="E6" s="135"/>
      <c r="F6" s="135"/>
      <c r="G6" s="135"/>
      <c r="H6" s="135"/>
      <c r="I6" s="135"/>
      <c r="J6" s="135"/>
      <c r="K6" s="135"/>
      <c r="L6" s="135"/>
      <c r="M6" s="136"/>
      <c r="N6" s="1221"/>
      <c r="O6" s="71"/>
      <c r="P6" s="71"/>
      <c r="Q6" s="71"/>
    </row>
    <row r="7" spans="2:20">
      <c r="B7" s="157" t="e">
        <f>#REF!</f>
        <v>#REF!</v>
      </c>
      <c r="C7" s="135"/>
      <c r="D7" s="135"/>
      <c r="E7" s="158"/>
      <c r="F7" s="135"/>
      <c r="G7" s="158"/>
      <c r="H7" s="158"/>
      <c r="I7" s="158"/>
      <c r="J7" s="158"/>
      <c r="K7" s="158"/>
      <c r="L7" s="158"/>
      <c r="M7" s="276"/>
      <c r="N7" s="1221"/>
      <c r="O7" s="71"/>
      <c r="P7" s="71"/>
      <c r="Q7" s="71"/>
    </row>
    <row r="8" spans="2:20">
      <c r="B8" s="157" t="e">
        <f>#REF!</f>
        <v>#REF!</v>
      </c>
      <c r="C8" s="135"/>
      <c r="D8" s="135"/>
      <c r="E8" s="135"/>
      <c r="F8" s="135"/>
      <c r="G8" s="159"/>
      <c r="H8" s="158"/>
      <c r="I8" s="158"/>
      <c r="J8" s="158"/>
      <c r="K8" s="158"/>
      <c r="L8" s="158"/>
      <c r="M8" s="276"/>
      <c r="N8" s="1221"/>
      <c r="O8" s="71"/>
      <c r="P8" s="71"/>
      <c r="Q8" s="71"/>
    </row>
    <row r="9" spans="2:20">
      <c r="B9" s="157" t="e">
        <f>#REF!</f>
        <v>#REF!</v>
      </c>
      <c r="C9" s="135"/>
      <c r="D9" s="135"/>
      <c r="E9" s="135"/>
      <c r="F9" s="135"/>
      <c r="G9" s="135"/>
      <c r="H9" s="135"/>
      <c r="I9" s="135"/>
      <c r="J9" s="135"/>
      <c r="K9" s="135"/>
      <c r="L9" s="135"/>
      <c r="M9" s="136"/>
      <c r="N9" s="1221"/>
      <c r="O9" s="71"/>
      <c r="P9" s="71"/>
      <c r="Q9" s="71"/>
    </row>
    <row r="10" spans="2:20">
      <c r="B10" s="154" t="e">
        <f>#REF!</f>
        <v>#REF!</v>
      </c>
      <c r="C10" s="155"/>
      <c r="D10" s="155"/>
      <c r="E10" s="155"/>
      <c r="F10" s="155"/>
      <c r="G10" s="155"/>
      <c r="H10" s="155"/>
      <c r="I10" s="155"/>
      <c r="J10" s="155"/>
      <c r="K10" s="155"/>
      <c r="L10" s="155"/>
      <c r="M10" s="153"/>
      <c r="N10" s="1222"/>
      <c r="O10" s="71"/>
      <c r="P10" s="71"/>
      <c r="Q10" s="71"/>
    </row>
    <row r="11" spans="2:20">
      <c r="B11" s="161" t="e">
        <f>#REF!</f>
        <v>#REF!</v>
      </c>
      <c r="C11" s="162"/>
      <c r="D11" s="162"/>
      <c r="E11" s="162"/>
      <c r="F11" s="162"/>
      <c r="G11" s="162"/>
      <c r="H11" s="480" t="str">
        <f>fir</f>
        <v>Firma: AGRIMAT ENGª INDUSTRIA E COMÉRCIO LTDA</v>
      </c>
      <c r="I11" s="278"/>
      <c r="J11" s="279"/>
      <c r="K11" s="279"/>
      <c r="L11" s="279"/>
      <c r="M11" s="280"/>
      <c r="N11" s="281" t="str">
        <f>'Limpeza da faixa de domínio'!G12</f>
        <v>I.C. Nº 237/93/05/01-ASJU</v>
      </c>
      <c r="O11" s="71"/>
      <c r="P11" s="71"/>
      <c r="Q11" s="71"/>
    </row>
    <row r="12" spans="2:20">
      <c r="B12" s="282" t="s">
        <v>72</v>
      </c>
      <c r="C12" s="283"/>
      <c r="D12" s="283"/>
      <c r="E12" s="283"/>
      <c r="F12" s="283"/>
      <c r="G12" s="284"/>
      <c r="H12" s="285" t="s">
        <v>88</v>
      </c>
      <c r="I12" s="285" t="s">
        <v>112</v>
      </c>
      <c r="J12" s="285" t="s">
        <v>141</v>
      </c>
      <c r="K12" s="1223" t="s">
        <v>46</v>
      </c>
      <c r="L12" s="1224"/>
      <c r="M12" s="1224"/>
      <c r="N12" s="1225"/>
      <c r="O12" s="71"/>
      <c r="P12" s="71"/>
      <c r="Q12" s="71"/>
    </row>
    <row r="13" spans="2:20">
      <c r="B13" s="286" t="s">
        <v>85</v>
      </c>
      <c r="C13" s="287"/>
      <c r="D13" s="288" t="s">
        <v>74</v>
      </c>
      <c r="E13" s="286" t="s">
        <v>86</v>
      </c>
      <c r="F13" s="287"/>
      <c r="G13" s="288" t="s">
        <v>74</v>
      </c>
      <c r="H13" s="289"/>
      <c r="I13" s="289" t="s">
        <v>75</v>
      </c>
      <c r="J13" s="289" t="s">
        <v>142</v>
      </c>
      <c r="K13" s="1226"/>
      <c r="L13" s="1227"/>
      <c r="M13" s="1227"/>
      <c r="N13" s="1228"/>
      <c r="O13" s="71"/>
      <c r="P13" s="71"/>
      <c r="Q13" s="71"/>
    </row>
    <row r="14" spans="2:20">
      <c r="B14" s="824" t="s">
        <v>326</v>
      </c>
      <c r="C14" s="15"/>
      <c r="D14" s="16"/>
      <c r="E14" s="10"/>
      <c r="F14" s="291"/>
      <c r="G14" s="292"/>
      <c r="H14" s="293"/>
      <c r="I14" s="293"/>
      <c r="J14" s="294"/>
      <c r="K14" s="476"/>
      <c r="L14" s="477"/>
      <c r="M14" s="478"/>
      <c r="N14" s="479"/>
      <c r="O14" s="85"/>
      <c r="P14" s="85"/>
      <c r="Q14" s="66"/>
      <c r="R14" s="3">
        <f>E14*20+G14</f>
        <v>0</v>
      </c>
      <c r="T14" s="15" t="str">
        <f>IF(U14&gt;0,"+","")</f>
        <v/>
      </c>
    </row>
    <row r="15" spans="2:20">
      <c r="B15" s="290">
        <v>253</v>
      </c>
      <c r="C15" s="291" t="str">
        <f>IF(D15&gt;0,"+","")</f>
        <v>+</v>
      </c>
      <c r="D15" s="292">
        <v>2</v>
      </c>
      <c r="E15" s="290">
        <v>255</v>
      </c>
      <c r="F15" s="291" t="str">
        <f>IF(G15&gt;0,"+","")</f>
        <v>+</v>
      </c>
      <c r="G15" s="292">
        <v>12</v>
      </c>
      <c r="H15" s="293" t="s">
        <v>331</v>
      </c>
      <c r="I15" s="293">
        <f>P15</f>
        <v>50</v>
      </c>
      <c r="J15" s="294">
        <v>1</v>
      </c>
      <c r="K15" s="476"/>
      <c r="L15" s="477"/>
      <c r="M15" s="478"/>
      <c r="N15" s="479"/>
      <c r="O15" s="85"/>
      <c r="P15" s="85">
        <f>R15-Q15</f>
        <v>50</v>
      </c>
      <c r="Q15" s="66">
        <f>B15*20+D15</f>
        <v>5062</v>
      </c>
      <c r="R15" s="3">
        <f>E15*20+G15</f>
        <v>5112</v>
      </c>
    </row>
    <row r="16" spans="2:20">
      <c r="B16" s="290">
        <v>253</v>
      </c>
      <c r="C16" s="291" t="str">
        <f>IF(D16&gt;0,"+","")</f>
        <v>+</v>
      </c>
      <c r="D16" s="292">
        <v>2</v>
      </c>
      <c r="E16" s="290">
        <v>255</v>
      </c>
      <c r="F16" s="291" t="str">
        <f>IF(G16&gt;0,"+","")</f>
        <v>+</v>
      </c>
      <c r="G16" s="292">
        <v>12</v>
      </c>
      <c r="H16" s="293" t="s">
        <v>332</v>
      </c>
      <c r="I16" s="293">
        <f>P16</f>
        <v>50</v>
      </c>
      <c r="J16" s="294">
        <v>1</v>
      </c>
      <c r="K16" s="476"/>
      <c r="L16" s="477"/>
      <c r="M16" s="478"/>
      <c r="N16" s="479"/>
      <c r="O16" s="85"/>
      <c r="P16" s="85">
        <f>R16-Q16</f>
        <v>50</v>
      </c>
      <c r="Q16" s="66">
        <f>B16*20+D16</f>
        <v>5062</v>
      </c>
      <c r="R16" s="3">
        <f>E16*20+G16</f>
        <v>5112</v>
      </c>
      <c r="T16" s="15" t="str">
        <f>IF(U16&gt;0,"+","")</f>
        <v/>
      </c>
    </row>
    <row r="17" spans="1:27">
      <c r="B17" s="290"/>
      <c r="C17" s="291" t="str">
        <f>IF(D17&gt;0,"+","")</f>
        <v/>
      </c>
      <c r="D17" s="292"/>
      <c r="E17" s="290"/>
      <c r="F17" s="291" t="str">
        <f>IF(G17&gt;0,"+","")</f>
        <v/>
      </c>
      <c r="G17" s="292"/>
      <c r="H17" s="293"/>
      <c r="I17" s="293">
        <f>P17</f>
        <v>0</v>
      </c>
      <c r="J17" s="294"/>
      <c r="K17" s="476"/>
      <c r="L17" s="477"/>
      <c r="M17" s="478"/>
      <c r="N17" s="479"/>
      <c r="O17" s="85"/>
      <c r="P17" s="85">
        <f>R17-Q17</f>
        <v>0</v>
      </c>
      <c r="Q17" s="66">
        <f>B17*20+D17</f>
        <v>0</v>
      </c>
      <c r="R17" s="3">
        <f>E17*20+G17</f>
        <v>0</v>
      </c>
      <c r="T17" s="15" t="str">
        <f>IF(U17&gt;0,"+","")</f>
        <v/>
      </c>
    </row>
    <row r="18" spans="1:27">
      <c r="A18" s="99" t="e">
        <f>+#REF!+1</f>
        <v>#REF!</v>
      </c>
      <c r="B18" s="290"/>
      <c r="C18" s="291"/>
      <c r="D18" s="292"/>
      <c r="E18" s="290"/>
      <c r="F18" s="291"/>
      <c r="G18" s="292"/>
      <c r="H18" s="293"/>
      <c r="I18" s="293"/>
      <c r="J18" s="294"/>
      <c r="K18" s="476"/>
      <c r="L18" s="477"/>
      <c r="M18" s="478"/>
      <c r="N18" s="479"/>
      <c r="O18" s="85"/>
      <c r="P18" s="85"/>
      <c r="Q18" s="66"/>
      <c r="S18" s="62"/>
      <c r="T18" s="15"/>
      <c r="U18" s="16"/>
      <c r="V18" s="62"/>
      <c r="W18" s="15"/>
      <c r="X18" s="16"/>
      <c r="Y18" s="10"/>
      <c r="Z18" s="10"/>
      <c r="AA18" s="12"/>
    </row>
    <row r="19" spans="1:27">
      <c r="A19" s="99" t="e">
        <f>+A18*#REF!</f>
        <v>#REF!</v>
      </c>
      <c r="B19" s="290"/>
      <c r="C19" s="291"/>
      <c r="D19" s="292"/>
      <c r="E19" s="290"/>
      <c r="F19" s="291"/>
      <c r="G19" s="292"/>
      <c r="H19" s="293"/>
      <c r="I19" s="293"/>
      <c r="J19" s="294"/>
      <c r="K19" s="476"/>
      <c r="L19" s="477"/>
      <c r="M19" s="478"/>
      <c r="N19" s="479"/>
      <c r="O19" s="85"/>
      <c r="P19" s="85"/>
      <c r="Q19" s="66"/>
      <c r="S19" s="62"/>
      <c r="T19" s="15"/>
      <c r="U19" s="16"/>
      <c r="V19" s="62"/>
      <c r="W19" s="15"/>
      <c r="X19" s="16"/>
      <c r="Y19" s="10"/>
      <c r="Z19" s="10"/>
      <c r="AA19" s="12"/>
    </row>
    <row r="20" spans="1:27">
      <c r="A20" s="99">
        <f>'REAJU (2)'!K23</f>
        <v>0</v>
      </c>
      <c r="B20" s="290"/>
      <c r="C20" s="291" t="str">
        <f>IF(D20&gt;0,"+","")</f>
        <v/>
      </c>
      <c r="D20" s="292"/>
      <c r="E20" s="290"/>
      <c r="F20" s="291" t="str">
        <f>IF(G20&gt;0,"+","")</f>
        <v/>
      </c>
      <c r="G20" s="292"/>
      <c r="H20" s="293"/>
      <c r="I20" s="293" t="str">
        <f>IF(P20=0,"",P20)</f>
        <v/>
      </c>
      <c r="J20" s="294"/>
      <c r="K20" s="476"/>
      <c r="L20" s="477"/>
      <c r="M20" s="478"/>
      <c r="N20" s="479"/>
      <c r="O20" s="85"/>
      <c r="P20" s="85">
        <f>R20-Q20</f>
        <v>0</v>
      </c>
      <c r="Q20" s="66">
        <f>B20*20+D20</f>
        <v>0</v>
      </c>
      <c r="R20" s="3">
        <f>E20*20+G20</f>
        <v>0</v>
      </c>
      <c r="S20" s="62">
        <v>448</v>
      </c>
      <c r="T20" s="15" t="str">
        <f>IF(U20&gt;0,"+","")</f>
        <v/>
      </c>
      <c r="U20" s="16"/>
      <c r="V20" s="62">
        <v>480</v>
      </c>
      <c r="W20" s="15" t="str">
        <f>IF(X20&gt;0,"+","")</f>
        <v/>
      </c>
      <c r="X20" s="16"/>
      <c r="Y20" s="10" t="s">
        <v>95</v>
      </c>
      <c r="Z20" s="10" t="str">
        <f>IF(AG20=0,"",AG20)</f>
        <v/>
      </c>
      <c r="AA20" s="12">
        <v>1</v>
      </c>
    </row>
    <row r="21" spans="1:27">
      <c r="B21" s="290"/>
      <c r="C21" s="291"/>
      <c r="D21" s="292"/>
      <c r="E21" s="299"/>
      <c r="F21" s="291"/>
      <c r="G21" s="292"/>
      <c r="H21" s="293"/>
      <c r="I21" s="293"/>
      <c r="J21" s="294"/>
      <c r="K21" s="295"/>
      <c r="L21" s="296"/>
      <c r="M21" s="297"/>
      <c r="N21" s="298"/>
      <c r="O21" s="85"/>
      <c r="P21" s="85">
        <f>R21-Q21</f>
        <v>50</v>
      </c>
      <c r="Q21" s="66">
        <f>B16*20+D16</f>
        <v>5062</v>
      </c>
      <c r="R21" s="3">
        <f>E16*20+G16</f>
        <v>5112</v>
      </c>
    </row>
    <row r="22" spans="1:27">
      <c r="B22" s="300"/>
      <c r="C22" s="291" t="str">
        <f>IF(D22&gt;0,"+","")</f>
        <v/>
      </c>
      <c r="D22" s="292"/>
      <c r="E22" s="290"/>
      <c r="F22" s="291" t="str">
        <f>IF(G22&gt;0,"+","")</f>
        <v/>
      </c>
      <c r="G22" s="292"/>
      <c r="H22" s="293" t="str">
        <f>IF(P22=0,"",P22)</f>
        <v/>
      </c>
      <c r="I22" s="301"/>
      <c r="J22" s="294" t="str">
        <f>IF(I22=0,"",ROUNDDOWN(I22*H22,2))</f>
        <v/>
      </c>
      <c r="K22" s="476"/>
      <c r="L22" s="477"/>
      <c r="M22" s="478"/>
      <c r="N22" s="479"/>
      <c r="O22" s="85"/>
      <c r="P22" s="85">
        <f>R22-Q22</f>
        <v>0</v>
      </c>
      <c r="Q22" s="66">
        <f>B22*20+D22</f>
        <v>0</v>
      </c>
      <c r="R22" s="3">
        <f>E22*20+G22</f>
        <v>0</v>
      </c>
    </row>
    <row r="23" spans="1:27">
      <c r="B23" s="300"/>
      <c r="C23" s="291" t="str">
        <f>IF(D23&gt;0,"+","")</f>
        <v/>
      </c>
      <c r="D23" s="292"/>
      <c r="E23" s="290"/>
      <c r="F23" s="291" t="str">
        <f>IF(G23&gt;0,"+","")</f>
        <v/>
      </c>
      <c r="G23" s="292"/>
      <c r="H23" s="293" t="str">
        <f>IF(P23=0,"",P23)</f>
        <v/>
      </c>
      <c r="I23" s="301"/>
      <c r="J23" s="294" t="str">
        <f>IF(I23=0,"",ROUNDDOWN(I23*H23,2))</f>
        <v/>
      </c>
      <c r="K23" s="476"/>
      <c r="L23" s="477"/>
      <c r="M23" s="478"/>
      <c r="N23" s="479"/>
      <c r="O23" s="85"/>
      <c r="P23" s="85">
        <f>R23-Q23</f>
        <v>0</v>
      </c>
      <c r="Q23" s="66">
        <f>B23*20+D23</f>
        <v>0</v>
      </c>
      <c r="R23" s="3">
        <f>E23*20+G23</f>
        <v>0</v>
      </c>
    </row>
    <row r="24" spans="1:27">
      <c r="B24" s="302" t="s">
        <v>77</v>
      </c>
      <c r="C24" s="303"/>
      <c r="D24" s="304"/>
      <c r="E24" s="305"/>
      <c r="F24" s="303"/>
      <c r="G24" s="304"/>
      <c r="H24" s="306"/>
      <c r="I24" s="301">
        <f>SUM(I15:I23)</f>
        <v>100</v>
      </c>
      <c r="J24" s="301">
        <f>SUM(J15:J23)</f>
        <v>2</v>
      </c>
      <c r="K24" s="307"/>
      <c r="L24" s="308"/>
      <c r="M24" s="309"/>
      <c r="N24" s="310"/>
      <c r="O24" s="85"/>
      <c r="P24" s="85"/>
      <c r="Q24" s="71"/>
      <c r="R24" s="4"/>
    </row>
    <row r="25" spans="1:27">
      <c r="B25" s="143"/>
      <c r="C25" s="144" t="e">
        <f>#REF!</f>
        <v>#REF!</v>
      </c>
      <c r="D25" s="144"/>
      <c r="E25" s="144"/>
      <c r="F25" s="144"/>
      <c r="G25" s="144"/>
      <c r="H25" s="144"/>
      <c r="I25" s="144"/>
      <c r="J25" s="144"/>
      <c r="K25" s="144"/>
      <c r="L25" s="144"/>
      <c r="M25" s="144"/>
      <c r="N25" s="142"/>
      <c r="O25" s="71"/>
      <c r="P25" s="85"/>
      <c r="Q25" s="71"/>
      <c r="R25" s="4"/>
    </row>
    <row r="26" spans="1:27">
      <c r="B26" s="157"/>
      <c r="C26" s="135" t="e">
        <f>#REF!</f>
        <v>#REF!</v>
      </c>
      <c r="D26" s="135"/>
      <c r="E26" s="135"/>
      <c r="F26" s="135"/>
      <c r="G26" s="135"/>
      <c r="H26" s="135"/>
      <c r="I26" s="135"/>
      <c r="J26" s="135"/>
      <c r="K26" s="135"/>
      <c r="L26" s="135"/>
      <c r="M26" s="135"/>
      <c r="N26" s="136"/>
      <c r="O26" s="71"/>
      <c r="P26" s="85"/>
      <c r="Q26" s="71"/>
      <c r="R26" s="4"/>
    </row>
    <row r="27" spans="1:27">
      <c r="B27" s="157"/>
      <c r="C27" s="135"/>
      <c r="D27" s="135"/>
      <c r="E27" s="135"/>
      <c r="F27" s="135"/>
      <c r="G27" s="135"/>
      <c r="H27" s="135"/>
      <c r="I27" s="135"/>
      <c r="J27" s="135"/>
      <c r="K27" s="135"/>
      <c r="L27" s="135"/>
      <c r="M27" s="135"/>
      <c r="N27" s="136"/>
      <c r="O27" s="71"/>
      <c r="P27" s="85"/>
      <c r="Q27" s="71"/>
      <c r="R27" s="4"/>
    </row>
    <row r="28" spans="1:27">
      <c r="B28" s="157"/>
      <c r="C28" s="135"/>
      <c r="D28" s="135"/>
      <c r="E28" s="135"/>
      <c r="F28" s="135"/>
      <c r="G28" s="135"/>
      <c r="H28" s="135"/>
      <c r="I28" s="135"/>
      <c r="J28" s="135"/>
      <c r="K28" s="135"/>
      <c r="L28" s="135"/>
      <c r="M28" s="135"/>
      <c r="N28" s="136"/>
      <c r="O28" s="71"/>
      <c r="P28" s="85"/>
      <c r="Q28" s="71"/>
      <c r="R28" s="4"/>
    </row>
    <row r="29" spans="1:27">
      <c r="B29" s="157"/>
      <c r="C29" s="135"/>
      <c r="D29" s="135"/>
      <c r="E29" s="616" t="s">
        <v>388</v>
      </c>
      <c r="F29" s="135"/>
      <c r="G29" s="135"/>
      <c r="H29" s="135"/>
      <c r="I29" s="694" t="s">
        <v>389</v>
      </c>
      <c r="J29" s="694"/>
      <c r="K29" s="135"/>
      <c r="L29" s="135"/>
      <c r="M29" s="724" t="s">
        <v>390</v>
      </c>
      <c r="N29" s="136"/>
      <c r="O29" s="71"/>
      <c r="P29" s="85"/>
      <c r="Q29" s="71"/>
      <c r="R29" s="4"/>
    </row>
    <row r="30" spans="1:27">
      <c r="B30" s="157"/>
      <c r="C30" s="723" t="s">
        <v>392</v>
      </c>
      <c r="D30" s="723"/>
      <c r="E30" s="135"/>
      <c r="F30" s="135"/>
      <c r="G30" s="135"/>
      <c r="H30" s="135"/>
      <c r="I30" s="723" t="s">
        <v>392</v>
      </c>
      <c r="J30" s="723"/>
      <c r="K30" s="135"/>
      <c r="L30" s="135"/>
      <c r="M30" s="723" t="s">
        <v>391</v>
      </c>
      <c r="N30" s="136"/>
      <c r="O30" s="71"/>
      <c r="P30" s="85"/>
      <c r="Q30" s="71"/>
      <c r="R30" s="4"/>
    </row>
    <row r="31" spans="1:27">
      <c r="B31" s="311"/>
      <c r="C31" s="191"/>
      <c r="D31" s="191"/>
      <c r="E31" s="191"/>
      <c r="F31" s="191"/>
      <c r="G31" s="191"/>
      <c r="H31" s="191"/>
      <c r="I31" s="191"/>
      <c r="J31" s="191"/>
      <c r="K31" s="191"/>
      <c r="L31" s="191"/>
      <c r="M31" s="191"/>
      <c r="N31" s="312"/>
      <c r="O31" s="71"/>
      <c r="P31" s="71"/>
      <c r="Q31" s="71"/>
    </row>
    <row r="32" spans="1:27">
      <c r="B32" s="313"/>
      <c r="C32" s="313"/>
      <c r="D32" s="313"/>
      <c r="E32" s="313"/>
      <c r="F32" s="313"/>
      <c r="G32" s="313"/>
      <c r="H32" s="313"/>
      <c r="I32" s="313"/>
      <c r="J32" s="313"/>
      <c r="K32" s="313"/>
      <c r="L32" s="313"/>
      <c r="M32" s="313"/>
      <c r="N32" s="313"/>
      <c r="O32" s="71"/>
      <c r="P32" s="71"/>
      <c r="Q32" s="71"/>
    </row>
    <row r="33" spans="2:17">
      <c r="B33" s="214"/>
      <c r="C33" s="214"/>
      <c r="D33" s="214"/>
      <c r="E33" s="214"/>
      <c r="F33" s="214"/>
      <c r="G33" s="214"/>
      <c r="H33" s="214"/>
      <c r="I33" s="214"/>
      <c r="J33" s="214"/>
      <c r="K33" s="214"/>
      <c r="L33" s="214"/>
      <c r="M33" s="214"/>
      <c r="N33" s="214"/>
      <c r="O33" s="71"/>
      <c r="P33" s="71"/>
      <c r="Q33" s="71"/>
    </row>
    <row r="34" spans="2:17">
      <c r="B34" s="214"/>
      <c r="C34" s="214"/>
      <c r="D34" s="214"/>
      <c r="E34" s="214"/>
      <c r="F34" s="214"/>
      <c r="G34" s="214"/>
      <c r="H34" s="214"/>
      <c r="I34" s="214"/>
      <c r="J34" s="214"/>
      <c r="K34" s="214"/>
      <c r="L34" s="214"/>
      <c r="M34" s="214"/>
      <c r="N34" s="214"/>
      <c r="O34" s="71"/>
      <c r="P34" s="71"/>
      <c r="Q34" s="71"/>
    </row>
    <row r="35" spans="2:17">
      <c r="B35" s="214"/>
      <c r="C35" s="214"/>
      <c r="D35" s="214"/>
      <c r="E35" s="214"/>
      <c r="F35" s="214"/>
      <c r="G35" s="214"/>
      <c r="H35" s="214"/>
      <c r="I35" s="214"/>
      <c r="J35" s="214"/>
      <c r="K35" s="214"/>
      <c r="L35" s="214"/>
      <c r="M35" s="214"/>
      <c r="N35" s="214"/>
      <c r="O35" s="71"/>
      <c r="P35" s="71"/>
      <c r="Q35" s="71"/>
    </row>
    <row r="36" spans="2:17">
      <c r="B36" s="65"/>
      <c r="C36" s="65"/>
      <c r="D36" s="65"/>
      <c r="E36" s="65"/>
      <c r="F36" s="65"/>
      <c r="G36" s="65"/>
      <c r="H36" s="65"/>
      <c r="I36" s="65"/>
      <c r="J36" s="65"/>
      <c r="K36" s="65"/>
      <c r="L36" s="65"/>
      <c r="M36" s="65"/>
      <c r="N36" s="65"/>
      <c r="O36" s="71"/>
      <c r="P36" s="71"/>
      <c r="Q36" s="71"/>
    </row>
    <row r="37" spans="2:17">
      <c r="B37" s="65"/>
      <c r="C37" s="65"/>
      <c r="D37" s="65"/>
      <c r="E37" s="65"/>
      <c r="F37" s="65"/>
      <c r="G37" s="65"/>
      <c r="H37" s="65"/>
      <c r="I37" s="65"/>
      <c r="J37" s="65"/>
      <c r="K37" s="65"/>
      <c r="L37" s="65"/>
      <c r="M37" s="65"/>
      <c r="N37" s="65"/>
      <c r="O37" s="71"/>
      <c r="P37" s="71"/>
      <c r="Q37" s="71"/>
    </row>
    <row r="38" spans="2:17">
      <c r="B38" s="65"/>
      <c r="C38" s="65"/>
      <c r="D38" s="65"/>
      <c r="E38" s="65"/>
      <c r="F38" s="65"/>
      <c r="G38" s="65"/>
      <c r="H38" s="65"/>
      <c r="I38" s="65"/>
      <c r="J38" s="65"/>
      <c r="K38" s="65"/>
      <c r="L38" s="65"/>
      <c r="M38" s="65"/>
      <c r="N38" s="65"/>
      <c r="O38" s="71"/>
      <c r="P38" s="71"/>
      <c r="Q38" s="71"/>
    </row>
    <row r="39" spans="2:17">
      <c r="B39" s="65"/>
      <c r="C39" s="65"/>
      <c r="D39" s="65"/>
      <c r="E39" s="65"/>
      <c r="F39" s="65"/>
      <c r="G39" s="65"/>
      <c r="H39" s="65"/>
      <c r="I39" s="65"/>
      <c r="J39" s="122"/>
      <c r="K39" s="65"/>
      <c r="L39" s="65"/>
      <c r="M39" s="65"/>
      <c r="N39" s="65"/>
      <c r="O39" s="71"/>
      <c r="P39" s="71"/>
      <c r="Q39" s="71"/>
    </row>
    <row r="40" spans="2:17">
      <c r="B40" s="65"/>
      <c r="C40" s="65"/>
      <c r="D40" s="65"/>
      <c r="E40" s="65"/>
      <c r="F40" s="65"/>
      <c r="G40" s="65"/>
      <c r="H40" s="65"/>
      <c r="I40" s="65"/>
      <c r="J40" s="65"/>
      <c r="K40" s="65"/>
      <c r="L40" s="65"/>
      <c r="M40" s="65"/>
      <c r="N40" s="65"/>
      <c r="O40" s="71"/>
      <c r="P40" s="71"/>
      <c r="Q40" s="71"/>
    </row>
    <row r="41" spans="2:17">
      <c r="B41" s="65"/>
      <c r="C41" s="65"/>
      <c r="D41" s="65"/>
      <c r="E41" s="65"/>
      <c r="F41" s="65"/>
      <c r="G41" s="65"/>
      <c r="H41" s="65"/>
      <c r="I41" s="65"/>
      <c r="J41" s="65"/>
      <c r="K41" s="65"/>
      <c r="L41" s="65"/>
      <c r="M41" s="65"/>
      <c r="N41" s="65"/>
      <c r="O41" s="71"/>
      <c r="P41" s="71"/>
      <c r="Q41" s="71"/>
    </row>
    <row r="42" spans="2:17">
      <c r="B42" s="65"/>
      <c r="C42" s="65"/>
      <c r="D42" s="65"/>
      <c r="E42" s="65"/>
      <c r="F42" s="65"/>
      <c r="G42" s="65"/>
      <c r="H42" s="65"/>
      <c r="I42" s="65"/>
      <c r="J42" s="65"/>
      <c r="K42" s="65"/>
      <c r="L42" s="65"/>
      <c r="M42" s="65"/>
      <c r="N42" s="65"/>
      <c r="O42" s="71"/>
      <c r="P42" s="71"/>
      <c r="Q42" s="71"/>
    </row>
    <row r="43" spans="2:17">
      <c r="B43" s="65"/>
      <c r="C43" s="65"/>
      <c r="D43" s="65"/>
      <c r="E43" s="65"/>
      <c r="F43" s="65"/>
      <c r="G43" s="65"/>
      <c r="H43" s="65"/>
      <c r="I43" s="65"/>
      <c r="J43" s="65"/>
      <c r="K43" s="65"/>
      <c r="L43" s="65"/>
      <c r="M43" s="65"/>
      <c r="N43" s="65"/>
      <c r="O43" s="71"/>
      <c r="P43" s="71"/>
      <c r="Q43" s="71"/>
    </row>
    <row r="44" spans="2:17">
      <c r="B44" s="65"/>
      <c r="C44" s="65"/>
      <c r="D44" s="65"/>
      <c r="E44" s="65"/>
      <c r="F44" s="65"/>
      <c r="G44" s="65"/>
      <c r="H44" s="65"/>
      <c r="I44" s="65"/>
      <c r="J44" s="65"/>
      <c r="K44" s="65"/>
      <c r="L44" s="65"/>
      <c r="M44" s="65"/>
      <c r="N44" s="65"/>
      <c r="O44" s="71"/>
      <c r="P44" s="71"/>
      <c r="Q44" s="71"/>
    </row>
  </sheetData>
  <mergeCells count="3">
    <mergeCell ref="N2:N10"/>
    <mergeCell ref="K12:N13"/>
    <mergeCell ref="E2:M4"/>
  </mergeCells>
  <phoneticPr fontId="13" type="noConversion"/>
  <printOptions horizontalCentered="1" verticalCentered="1"/>
  <pageMargins left="0.39370078740157483" right="0.19685039370078741" top="0.59055118110236227" bottom="1.3385826771653544" header="0.39370078740157483" footer="0.59055118110236227"/>
  <pageSetup paperSize="9" orientation="landscape" horizontalDpi="300" verticalDpi="300" r:id="rId1"/>
  <headerFooter alignWithMargins="0">
    <oddHeader>&amp;RPágina &amp;P /&amp;P</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8"/>
  <sheetViews>
    <sheetView showGridLines="0" workbookViewId="0"/>
  </sheetViews>
  <sheetFormatPr defaultColWidth="10.7109375" defaultRowHeight="12"/>
  <cols>
    <col min="1" max="1" width="10.7109375" style="3" customWidth="1"/>
    <col min="2" max="2" width="6.7109375" style="1" customWidth="1"/>
    <col min="3" max="3" width="1.7109375" style="1" customWidth="1"/>
    <col min="4" max="5" width="6.7109375" style="1" customWidth="1"/>
    <col min="6" max="6" width="1.7109375" style="1" customWidth="1"/>
    <col min="7" max="7" width="6.7109375" style="1" customWidth="1"/>
    <col min="8" max="10" width="15.28515625" style="1" customWidth="1"/>
    <col min="11" max="11" width="10.28515625" style="1" customWidth="1"/>
    <col min="12" max="12" width="0.85546875" style="1" customWidth="1"/>
    <col min="13" max="13" width="8.28515625" style="1" customWidth="1"/>
    <col min="14" max="14" width="23.28515625" style="1" customWidth="1"/>
    <col min="15" max="15" width="10.7109375" style="3" customWidth="1"/>
    <col min="16" max="17" width="14.7109375" style="3" customWidth="1"/>
    <col min="18" max="18" width="13.28515625" style="3" customWidth="1"/>
    <col min="19" max="16384" width="10.7109375" style="3"/>
  </cols>
  <sheetData>
    <row r="1" spans="2:19" ht="12.75">
      <c r="R1" s="124"/>
      <c r="S1" s="124"/>
    </row>
    <row r="2" spans="2:19" ht="22.5" customHeight="1">
      <c r="B2" s="21"/>
      <c r="C2" s="43"/>
      <c r="D2" s="48"/>
      <c r="E2" s="42" t="s">
        <v>192</v>
      </c>
      <c r="F2" s="22"/>
      <c r="G2" s="22"/>
      <c r="H2" s="22"/>
      <c r="I2" s="22"/>
      <c r="J2" s="22"/>
      <c r="K2" s="22"/>
      <c r="L2" s="22"/>
      <c r="M2" s="23"/>
      <c r="N2" s="1104" t="s">
        <v>144</v>
      </c>
      <c r="O2" s="71"/>
      <c r="P2" s="71"/>
      <c r="Q2" s="71"/>
      <c r="R2" s="124"/>
      <c r="S2" s="124"/>
    </row>
    <row r="3" spans="2:19" ht="22.5" customHeight="1">
      <c r="B3" s="25"/>
      <c r="C3" s="45"/>
      <c r="D3" s="50"/>
      <c r="E3" s="44" t="s">
        <v>220</v>
      </c>
      <c r="F3" s="26"/>
      <c r="G3" s="26"/>
      <c r="H3" s="26"/>
      <c r="I3" s="26"/>
      <c r="J3" s="26"/>
      <c r="K3" s="26"/>
      <c r="L3" s="26"/>
      <c r="M3" s="40"/>
      <c r="N3" s="1237"/>
      <c r="O3" s="71"/>
      <c r="P3" s="71"/>
      <c r="Q3" s="71"/>
      <c r="R3" s="71"/>
    </row>
    <row r="4" spans="2:19">
      <c r="B4" s="27" t="e">
        <f>#REF!</f>
        <v>#REF!</v>
      </c>
      <c r="C4" s="28"/>
      <c r="D4" s="28"/>
      <c r="E4" s="28"/>
      <c r="F4" s="28"/>
      <c r="G4" s="28"/>
      <c r="H4" s="28"/>
      <c r="I4" s="28"/>
      <c r="J4" s="28"/>
      <c r="K4" s="28"/>
      <c r="L4" s="28"/>
      <c r="M4" s="29"/>
      <c r="N4" s="1237"/>
      <c r="O4" s="71"/>
      <c r="P4" s="71"/>
      <c r="Q4" s="71"/>
      <c r="R4" s="71"/>
    </row>
    <row r="5" spans="2:19">
      <c r="B5" s="30" t="e">
        <f>#REF!</f>
        <v>#REF!</v>
      </c>
      <c r="C5" s="31"/>
      <c r="D5" s="31"/>
      <c r="E5" s="31"/>
      <c r="F5" s="31"/>
      <c r="G5" s="31"/>
      <c r="H5" s="31"/>
      <c r="I5" s="31"/>
      <c r="J5" s="31"/>
      <c r="K5" s="31"/>
      <c r="L5" s="31"/>
      <c r="M5" s="32"/>
      <c r="N5" s="1237"/>
      <c r="O5" s="71"/>
      <c r="P5" s="71"/>
      <c r="Q5" s="71"/>
      <c r="R5" s="71"/>
    </row>
    <row r="6" spans="2:19">
      <c r="B6" s="30" t="e">
        <f>#REF!</f>
        <v>#REF!</v>
      </c>
      <c r="C6" s="31"/>
      <c r="D6" s="31"/>
      <c r="E6" s="19"/>
      <c r="F6" s="31"/>
      <c r="G6" s="19"/>
      <c r="H6" s="19"/>
      <c r="I6" s="19"/>
      <c r="J6" s="19"/>
      <c r="K6" s="19"/>
      <c r="L6" s="19"/>
      <c r="M6" s="75"/>
      <c r="N6" s="1237"/>
      <c r="O6" s="71"/>
      <c r="P6" s="71"/>
      <c r="Q6" s="71"/>
      <c r="R6" s="71"/>
    </row>
    <row r="7" spans="2:19">
      <c r="B7" s="30" t="e">
        <f>#REF!</f>
        <v>#REF!</v>
      </c>
      <c r="C7" s="31"/>
      <c r="D7" s="31"/>
      <c r="E7" s="31"/>
      <c r="F7" s="31"/>
      <c r="G7" s="41"/>
      <c r="H7" s="19"/>
      <c r="I7" s="19"/>
      <c r="J7" s="19"/>
      <c r="K7" s="19"/>
      <c r="L7" s="19"/>
      <c r="M7" s="75"/>
      <c r="N7" s="1237"/>
      <c r="O7" s="71"/>
      <c r="P7" s="71"/>
      <c r="Q7" s="71"/>
      <c r="R7" s="71"/>
    </row>
    <row r="8" spans="2:19">
      <c r="B8" s="30" t="e">
        <f>#REF!</f>
        <v>#REF!</v>
      </c>
      <c r="C8" s="31"/>
      <c r="D8" s="31"/>
      <c r="E8" s="31"/>
      <c r="F8" s="31"/>
      <c r="G8" s="31"/>
      <c r="H8" s="31"/>
      <c r="I8" s="31"/>
      <c r="J8" s="31"/>
      <c r="K8" s="31"/>
      <c r="L8" s="31"/>
      <c r="M8" s="32"/>
      <c r="N8" s="1237"/>
      <c r="O8" s="71"/>
      <c r="P8" s="71"/>
      <c r="Q8" s="71"/>
      <c r="R8" s="71"/>
    </row>
    <row r="9" spans="2:19">
      <c r="B9" s="33" t="e">
        <f>#REF!</f>
        <v>#REF!</v>
      </c>
      <c r="C9" s="34"/>
      <c r="D9" s="34"/>
      <c r="E9" s="34"/>
      <c r="F9" s="34"/>
      <c r="G9" s="34"/>
      <c r="H9" s="34"/>
      <c r="I9" s="34"/>
      <c r="J9" s="34"/>
      <c r="K9" s="34"/>
      <c r="L9" s="34"/>
      <c r="M9" s="35"/>
      <c r="N9" s="1105"/>
      <c r="O9" s="71"/>
      <c r="P9" s="71"/>
      <c r="Q9" s="71"/>
      <c r="R9" s="71"/>
    </row>
    <row r="10" spans="2:19">
      <c r="B10" s="36" t="e">
        <f>#REF!</f>
        <v>#REF!</v>
      </c>
      <c r="C10" s="37"/>
      <c r="D10" s="37"/>
      <c r="E10" s="37"/>
      <c r="F10" s="37"/>
      <c r="G10" s="37"/>
      <c r="H10" s="126" t="str">
        <f>fir</f>
        <v>Firma: AGRIMAT ENGª INDUSTRIA E COMÉRCIO LTDA</v>
      </c>
      <c r="I10" s="51"/>
      <c r="J10" s="52"/>
      <c r="K10" s="52"/>
      <c r="L10" s="52"/>
      <c r="M10" s="53"/>
      <c r="N10" s="76" t="str">
        <f>Dreno!N11</f>
        <v>I.C. Nº 237/93/05/01-ASJU</v>
      </c>
      <c r="O10" s="71"/>
      <c r="P10" s="71"/>
      <c r="Q10" s="71"/>
      <c r="R10" s="71"/>
    </row>
    <row r="11" spans="2:19" ht="18.75" customHeight="1">
      <c r="B11" s="231" t="s">
        <v>72</v>
      </c>
      <c r="C11" s="232"/>
      <c r="D11" s="232"/>
      <c r="E11" s="232"/>
      <c r="F11" s="232"/>
      <c r="G11" s="233"/>
      <c r="H11" s="1238" t="s">
        <v>88</v>
      </c>
      <c r="I11" s="1118" t="s">
        <v>165</v>
      </c>
      <c r="J11" s="1118" t="s">
        <v>149</v>
      </c>
      <c r="K11" s="1240" t="s">
        <v>46</v>
      </c>
      <c r="L11" s="1241"/>
      <c r="M11" s="1241"/>
      <c r="N11" s="1242"/>
      <c r="O11" s="71"/>
      <c r="P11" s="1118" t="s">
        <v>165</v>
      </c>
      <c r="Q11" s="1118" t="s">
        <v>149</v>
      </c>
      <c r="R11" s="71"/>
    </row>
    <row r="12" spans="2:19" ht="18.75" customHeight="1">
      <c r="B12" s="234" t="s">
        <v>85</v>
      </c>
      <c r="C12" s="235"/>
      <c r="D12" s="236" t="s">
        <v>74</v>
      </c>
      <c r="E12" s="234" t="s">
        <v>86</v>
      </c>
      <c r="F12" s="235"/>
      <c r="G12" s="236" t="s">
        <v>74</v>
      </c>
      <c r="H12" s="1239"/>
      <c r="I12" s="1119"/>
      <c r="J12" s="1119"/>
      <c r="K12" s="1243"/>
      <c r="L12" s="1244"/>
      <c r="M12" s="1244"/>
      <c r="N12" s="1245"/>
      <c r="O12" s="71"/>
      <c r="P12" s="1119"/>
      <c r="Q12" s="1119"/>
      <c r="R12" s="71"/>
    </row>
    <row r="13" spans="2:19">
      <c r="B13" s="773">
        <v>1493</v>
      </c>
      <c r="C13" s="761" t="str">
        <f t="shared" ref="C13:C18" si="0">IF(D13&gt;0,"+","")</f>
        <v>+</v>
      </c>
      <c r="D13" s="762">
        <v>18</v>
      </c>
      <c r="E13" s="773">
        <v>1539</v>
      </c>
      <c r="F13" s="761" t="str">
        <f t="shared" ref="F13:F31" si="1">IF(G13&gt;0,"+","")</f>
        <v>+</v>
      </c>
      <c r="G13" s="762">
        <v>5</v>
      </c>
      <c r="H13" s="780" t="s">
        <v>95</v>
      </c>
      <c r="I13" s="780">
        <f t="shared" ref="I13:J21" si="2">IF(P13=0,"",P13)</f>
        <v>907</v>
      </c>
      <c r="J13" s="10" t="str">
        <f t="shared" si="2"/>
        <v/>
      </c>
      <c r="K13" s="82"/>
      <c r="L13" s="83"/>
      <c r="M13" s="82"/>
      <c r="N13" s="87"/>
      <c r="O13" s="85"/>
      <c r="P13" s="85">
        <f t="shared" ref="P13:P21" si="3">S13-R13</f>
        <v>907</v>
      </c>
      <c r="Q13" s="66">
        <f t="shared" ref="Q13:Q18" si="4">IF(P13&gt;0,P13-P13,0)</f>
        <v>0</v>
      </c>
      <c r="R13" s="66">
        <f t="shared" ref="R13:R21" si="5">B13*20+D13</f>
        <v>29878</v>
      </c>
      <c r="S13" s="3">
        <f t="shared" ref="S13:S21" si="6">E13*20+G13</f>
        <v>30785</v>
      </c>
    </row>
    <row r="14" spans="2:19">
      <c r="B14" s="773">
        <v>1762</v>
      </c>
      <c r="C14" s="761" t="str">
        <f t="shared" si="0"/>
        <v>+</v>
      </c>
      <c r="D14" s="762">
        <v>16</v>
      </c>
      <c r="E14" s="773">
        <v>1776</v>
      </c>
      <c r="F14" s="761" t="str">
        <f t="shared" si="1"/>
        <v/>
      </c>
      <c r="G14" s="762"/>
      <c r="H14" s="780" t="s">
        <v>96</v>
      </c>
      <c r="I14" s="780">
        <f t="shared" si="2"/>
        <v>264</v>
      </c>
      <c r="J14" s="10" t="str">
        <f t="shared" si="2"/>
        <v/>
      </c>
      <c r="K14" s="82"/>
      <c r="L14" s="83"/>
      <c r="M14" s="82"/>
      <c r="N14" s="87"/>
      <c r="O14" s="85"/>
      <c r="P14" s="85">
        <f t="shared" si="3"/>
        <v>264</v>
      </c>
      <c r="Q14" s="66">
        <f t="shared" si="4"/>
        <v>0</v>
      </c>
      <c r="R14" s="66">
        <f t="shared" si="5"/>
        <v>35256</v>
      </c>
      <c r="S14" s="3">
        <f t="shared" si="6"/>
        <v>35520</v>
      </c>
    </row>
    <row r="15" spans="2:19">
      <c r="B15" s="773">
        <v>1774</v>
      </c>
      <c r="C15" s="761" t="str">
        <f t="shared" si="0"/>
        <v>+</v>
      </c>
      <c r="D15" s="762">
        <v>16</v>
      </c>
      <c r="E15" s="773">
        <v>1791</v>
      </c>
      <c r="F15" s="761" t="str">
        <f t="shared" si="1"/>
        <v>+</v>
      </c>
      <c r="G15" s="762">
        <v>10</v>
      </c>
      <c r="H15" s="780" t="s">
        <v>96</v>
      </c>
      <c r="I15" s="780">
        <f t="shared" si="2"/>
        <v>334</v>
      </c>
      <c r="J15" s="10" t="str">
        <f t="shared" si="2"/>
        <v/>
      </c>
      <c r="K15" s="82"/>
      <c r="L15" s="83"/>
      <c r="M15" s="82"/>
      <c r="N15" s="87"/>
      <c r="O15" s="85"/>
      <c r="P15" s="85">
        <f t="shared" si="3"/>
        <v>334</v>
      </c>
      <c r="Q15" s="66">
        <f t="shared" si="4"/>
        <v>0</v>
      </c>
      <c r="R15" s="66">
        <f t="shared" si="5"/>
        <v>35496</v>
      </c>
      <c r="S15" s="3">
        <f t="shared" si="6"/>
        <v>35830</v>
      </c>
    </row>
    <row r="16" spans="2:19">
      <c r="B16" s="773">
        <v>1792</v>
      </c>
      <c r="C16" s="761" t="str">
        <f t="shared" si="0"/>
        <v>+</v>
      </c>
      <c r="D16" s="762">
        <v>18</v>
      </c>
      <c r="E16" s="773">
        <v>1817</v>
      </c>
      <c r="F16" s="761" t="str">
        <f t="shared" si="1"/>
        <v>+</v>
      </c>
      <c r="G16" s="762">
        <v>12</v>
      </c>
      <c r="H16" s="780" t="s">
        <v>96</v>
      </c>
      <c r="I16" s="780">
        <f t="shared" si="2"/>
        <v>494</v>
      </c>
      <c r="J16" s="10" t="str">
        <f t="shared" si="2"/>
        <v/>
      </c>
      <c r="K16" s="82"/>
      <c r="L16" s="83"/>
      <c r="M16" s="82"/>
      <c r="N16" s="87"/>
      <c r="O16" s="85"/>
      <c r="P16" s="85">
        <f t="shared" si="3"/>
        <v>494</v>
      </c>
      <c r="Q16" s="66">
        <f t="shared" si="4"/>
        <v>0</v>
      </c>
      <c r="R16" s="66">
        <f t="shared" si="5"/>
        <v>35858</v>
      </c>
      <c r="S16" s="3">
        <f t="shared" si="6"/>
        <v>36352</v>
      </c>
    </row>
    <row r="17" spans="2:19">
      <c r="B17" s="773">
        <v>1755</v>
      </c>
      <c r="C17" s="761" t="str">
        <f t="shared" si="0"/>
        <v/>
      </c>
      <c r="D17" s="762">
        <v>0</v>
      </c>
      <c r="E17" s="773">
        <v>1818</v>
      </c>
      <c r="F17" s="761" t="str">
        <f t="shared" si="1"/>
        <v>+</v>
      </c>
      <c r="G17" s="762">
        <v>5</v>
      </c>
      <c r="H17" s="780" t="s">
        <v>95</v>
      </c>
      <c r="I17" s="780">
        <f t="shared" si="2"/>
        <v>1265</v>
      </c>
      <c r="J17" s="10" t="str">
        <f t="shared" si="2"/>
        <v/>
      </c>
      <c r="K17" s="82"/>
      <c r="L17" s="83"/>
      <c r="M17" s="82"/>
      <c r="N17" s="87"/>
      <c r="O17" s="85"/>
      <c r="P17" s="85">
        <f t="shared" si="3"/>
        <v>1265</v>
      </c>
      <c r="Q17" s="66">
        <f t="shared" si="4"/>
        <v>0</v>
      </c>
      <c r="R17" s="66">
        <f t="shared" si="5"/>
        <v>35100</v>
      </c>
      <c r="S17" s="3">
        <f t="shared" si="6"/>
        <v>36365</v>
      </c>
    </row>
    <row r="18" spans="2:19">
      <c r="B18" s="773">
        <v>1822</v>
      </c>
      <c r="C18" s="761" t="str">
        <f t="shared" si="0"/>
        <v>+</v>
      </c>
      <c r="D18" s="762">
        <v>14</v>
      </c>
      <c r="E18" s="773">
        <v>1839</v>
      </c>
      <c r="F18" s="761" t="str">
        <f t="shared" si="1"/>
        <v>+</v>
      </c>
      <c r="G18" s="762">
        <v>4</v>
      </c>
      <c r="H18" s="780" t="s">
        <v>96</v>
      </c>
      <c r="I18" s="780">
        <f t="shared" si="2"/>
        <v>330</v>
      </c>
      <c r="J18" s="10" t="str">
        <f t="shared" si="2"/>
        <v/>
      </c>
      <c r="K18" s="82"/>
      <c r="L18" s="83"/>
      <c r="M18" s="82"/>
      <c r="N18" s="87"/>
      <c r="O18" s="85"/>
      <c r="P18" s="85">
        <f t="shared" si="3"/>
        <v>330</v>
      </c>
      <c r="Q18" s="66">
        <f t="shared" si="4"/>
        <v>0</v>
      </c>
      <c r="R18" s="66">
        <f t="shared" si="5"/>
        <v>36454</v>
      </c>
      <c r="S18" s="3">
        <f t="shared" si="6"/>
        <v>36784</v>
      </c>
    </row>
    <row r="19" spans="2:19">
      <c r="B19" s="765">
        <v>1824</v>
      </c>
      <c r="C19" s="761"/>
      <c r="D19" s="762">
        <v>18</v>
      </c>
      <c r="E19" s="773">
        <v>1839</v>
      </c>
      <c r="F19" s="761"/>
      <c r="G19" s="762">
        <v>4</v>
      </c>
      <c r="H19" s="780" t="s">
        <v>95</v>
      </c>
      <c r="I19" s="780">
        <f t="shared" si="2"/>
        <v>286</v>
      </c>
      <c r="J19" s="10"/>
      <c r="K19" s="82"/>
      <c r="L19" s="83"/>
      <c r="M19" s="82"/>
      <c r="N19" s="87"/>
      <c r="O19" s="85"/>
      <c r="P19" s="85">
        <f t="shared" si="3"/>
        <v>286</v>
      </c>
      <c r="Q19" s="66">
        <f t="shared" ref="Q19:Q27" si="7">IF(P19&gt;0,P19,0)</f>
        <v>286</v>
      </c>
      <c r="R19" s="66">
        <f t="shared" si="5"/>
        <v>36498</v>
      </c>
      <c r="S19" s="3">
        <f t="shared" si="6"/>
        <v>36784</v>
      </c>
    </row>
    <row r="20" spans="2:19">
      <c r="B20" s="773">
        <v>1845</v>
      </c>
      <c r="C20" s="761" t="str">
        <f>IF(D20&gt;0,"+","")</f>
        <v>+</v>
      </c>
      <c r="D20" s="762">
        <v>8</v>
      </c>
      <c r="E20" s="773">
        <v>1865</v>
      </c>
      <c r="F20" s="761" t="str">
        <f>IF(G20&gt;0,"+","")</f>
        <v>+</v>
      </c>
      <c r="G20" s="762">
        <v>2</v>
      </c>
      <c r="H20" s="780" t="s">
        <v>95</v>
      </c>
      <c r="I20" s="780">
        <f t="shared" si="2"/>
        <v>394</v>
      </c>
      <c r="J20" s="10"/>
      <c r="K20" s="82"/>
      <c r="L20" s="83"/>
      <c r="M20" s="82"/>
      <c r="N20" s="87"/>
      <c r="O20" s="85"/>
      <c r="P20" s="85">
        <f t="shared" si="3"/>
        <v>394</v>
      </c>
      <c r="Q20" s="66">
        <f t="shared" si="7"/>
        <v>394</v>
      </c>
      <c r="R20" s="66">
        <f t="shared" si="5"/>
        <v>36908</v>
      </c>
      <c r="S20" s="3">
        <f t="shared" si="6"/>
        <v>37302</v>
      </c>
    </row>
    <row r="21" spans="2:19">
      <c r="B21" s="773">
        <v>2037</v>
      </c>
      <c r="C21" s="761" t="str">
        <f>IF(D21&gt;0,"+","")</f>
        <v/>
      </c>
      <c r="D21" s="762">
        <v>0</v>
      </c>
      <c r="E21" s="773">
        <v>2087</v>
      </c>
      <c r="F21" s="761" t="str">
        <f t="shared" si="1"/>
        <v>+</v>
      </c>
      <c r="G21" s="762">
        <v>12</v>
      </c>
      <c r="H21" s="780" t="s">
        <v>96</v>
      </c>
      <c r="I21" s="780">
        <f t="shared" si="2"/>
        <v>1012</v>
      </c>
      <c r="J21" s="10"/>
      <c r="K21" s="82"/>
      <c r="L21" s="83"/>
      <c r="M21" s="82"/>
      <c r="N21" s="87"/>
      <c r="O21" s="85"/>
      <c r="P21" s="85">
        <f t="shared" si="3"/>
        <v>1012</v>
      </c>
      <c r="Q21" s="66">
        <f t="shared" si="7"/>
        <v>1012</v>
      </c>
      <c r="R21" s="66">
        <f t="shared" si="5"/>
        <v>40740</v>
      </c>
      <c r="S21" s="3">
        <f t="shared" si="6"/>
        <v>41752</v>
      </c>
    </row>
    <row r="22" spans="2:19">
      <c r="B22" s="773"/>
      <c r="C22" s="761"/>
      <c r="D22" s="762"/>
      <c r="E22" s="773"/>
      <c r="F22" s="761"/>
      <c r="G22" s="762"/>
      <c r="H22" s="780"/>
      <c r="I22" s="780"/>
      <c r="J22" s="10"/>
      <c r="K22" s="82"/>
      <c r="L22" s="83"/>
      <c r="M22" s="82"/>
      <c r="N22" s="87"/>
      <c r="O22" s="85"/>
      <c r="P22" s="85">
        <f t="shared" ref="P22:P27" si="8">S22-R22</f>
        <v>0</v>
      </c>
      <c r="Q22" s="66">
        <f t="shared" si="7"/>
        <v>0</v>
      </c>
      <c r="R22" s="66">
        <f t="shared" ref="R22:R27" si="9">B22*20+D22</f>
        <v>0</v>
      </c>
      <c r="S22" s="3">
        <f t="shared" ref="S22:S27" si="10">E22*20+G22</f>
        <v>0</v>
      </c>
    </row>
    <row r="23" spans="2:19">
      <c r="B23" s="62"/>
      <c r="C23" s="15"/>
      <c r="D23" s="16"/>
      <c r="E23" s="62"/>
      <c r="F23" s="15"/>
      <c r="G23" s="16"/>
      <c r="H23" s="10"/>
      <c r="I23" s="10"/>
      <c r="J23" s="10"/>
      <c r="K23" s="472"/>
      <c r="L23" s="83"/>
      <c r="M23" s="82"/>
      <c r="N23" s="87"/>
      <c r="O23" s="85"/>
      <c r="P23" s="85">
        <f t="shared" si="8"/>
        <v>0</v>
      </c>
      <c r="Q23" s="66">
        <f t="shared" si="7"/>
        <v>0</v>
      </c>
      <c r="R23" s="66">
        <f t="shared" si="9"/>
        <v>0</v>
      </c>
      <c r="S23" s="3">
        <f t="shared" si="10"/>
        <v>0</v>
      </c>
    </row>
    <row r="24" spans="2:19">
      <c r="B24" s="62"/>
      <c r="C24" s="15"/>
      <c r="D24" s="16"/>
      <c r="E24" s="62"/>
      <c r="F24" s="15"/>
      <c r="G24" s="16"/>
      <c r="H24" s="10"/>
      <c r="I24" s="10"/>
      <c r="J24" s="10"/>
      <c r="K24" s="472"/>
      <c r="L24" s="83"/>
      <c r="M24" s="82"/>
      <c r="N24" s="87"/>
      <c r="O24" s="85"/>
      <c r="P24" s="85">
        <f t="shared" si="8"/>
        <v>0</v>
      </c>
      <c r="Q24" s="66">
        <f t="shared" si="7"/>
        <v>0</v>
      </c>
      <c r="R24" s="66">
        <f t="shared" si="9"/>
        <v>0</v>
      </c>
      <c r="S24" s="3">
        <f t="shared" si="10"/>
        <v>0</v>
      </c>
    </row>
    <row r="25" spans="2:19">
      <c r="B25" s="62"/>
      <c r="C25" s="15"/>
      <c r="D25" s="16"/>
      <c r="E25" s="62"/>
      <c r="F25" s="15"/>
      <c r="G25" s="16"/>
      <c r="H25" s="10"/>
      <c r="I25" s="10"/>
      <c r="J25" s="10"/>
      <c r="K25" s="82"/>
      <c r="L25" s="83"/>
      <c r="M25" s="82"/>
      <c r="N25" s="87"/>
      <c r="O25" s="85"/>
      <c r="P25" s="85">
        <f t="shared" si="8"/>
        <v>0</v>
      </c>
      <c r="Q25" s="66">
        <f t="shared" si="7"/>
        <v>0</v>
      </c>
      <c r="R25" s="66">
        <f t="shared" si="9"/>
        <v>0</v>
      </c>
      <c r="S25" s="3">
        <f t="shared" si="10"/>
        <v>0</v>
      </c>
    </row>
    <row r="26" spans="2:19">
      <c r="B26" s="62"/>
      <c r="C26" s="15"/>
      <c r="D26" s="16"/>
      <c r="E26" s="62"/>
      <c r="F26" s="15"/>
      <c r="G26" s="16"/>
      <c r="H26" s="10"/>
      <c r="I26" s="10"/>
      <c r="J26" s="10"/>
      <c r="K26" s="82"/>
      <c r="L26" s="83"/>
      <c r="M26" s="82"/>
      <c r="N26" s="87"/>
      <c r="O26" s="85"/>
      <c r="P26" s="85">
        <f t="shared" si="8"/>
        <v>0</v>
      </c>
      <c r="Q26" s="66">
        <f t="shared" si="7"/>
        <v>0</v>
      </c>
      <c r="R26" s="66">
        <f t="shared" si="9"/>
        <v>0</v>
      </c>
      <c r="S26" s="3">
        <f t="shared" si="10"/>
        <v>0</v>
      </c>
    </row>
    <row r="27" spans="2:19">
      <c r="B27" s="62"/>
      <c r="C27" s="15"/>
      <c r="D27" s="16"/>
      <c r="E27" s="62"/>
      <c r="F27" s="15"/>
      <c r="G27" s="16"/>
      <c r="H27" s="10"/>
      <c r="I27" s="10"/>
      <c r="J27" s="10"/>
      <c r="K27" s="82"/>
      <c r="L27" s="83"/>
      <c r="M27" s="82"/>
      <c r="N27" s="87"/>
      <c r="O27" s="85"/>
      <c r="P27" s="85">
        <f t="shared" si="8"/>
        <v>0</v>
      </c>
      <c r="Q27" s="66">
        <f t="shared" si="7"/>
        <v>0</v>
      </c>
      <c r="R27" s="66">
        <f t="shared" si="9"/>
        <v>0</v>
      </c>
      <c r="S27" s="3">
        <f t="shared" si="10"/>
        <v>0</v>
      </c>
    </row>
    <row r="28" spans="2:19">
      <c r="B28" s="62"/>
      <c r="C28" s="15"/>
      <c r="D28" s="16"/>
      <c r="E28" s="62"/>
      <c r="F28" s="15"/>
      <c r="G28" s="16"/>
      <c r="H28" s="10"/>
      <c r="I28" s="10"/>
      <c r="J28" s="10"/>
      <c r="K28" s="82"/>
      <c r="L28" s="83"/>
      <c r="M28" s="82"/>
      <c r="N28" s="87"/>
      <c r="O28" s="85"/>
      <c r="P28" s="85"/>
      <c r="Q28" s="66"/>
      <c r="R28" s="66"/>
    </row>
    <row r="29" spans="2:19">
      <c r="B29" s="62"/>
      <c r="C29" s="15"/>
      <c r="D29" s="16"/>
      <c r="E29" s="62"/>
      <c r="F29" s="15"/>
      <c r="G29" s="16"/>
      <c r="H29" s="10"/>
      <c r="I29" s="10"/>
      <c r="J29" s="10"/>
      <c r="K29" s="82"/>
      <c r="L29" s="83"/>
      <c r="M29" s="82"/>
      <c r="N29" s="87"/>
      <c r="O29" s="85"/>
      <c r="P29" s="85"/>
      <c r="Q29" s="66"/>
      <c r="R29" s="66"/>
    </row>
    <row r="30" spans="2:19">
      <c r="B30" s="86"/>
      <c r="C30" s="15" t="str">
        <f>IF(D30&gt;0,"+","")</f>
        <v/>
      </c>
      <c r="D30" s="16"/>
      <c r="E30" s="62"/>
      <c r="F30" s="15" t="str">
        <f t="shared" si="1"/>
        <v/>
      </c>
      <c r="G30" s="16"/>
      <c r="H30" s="10" t="str">
        <f>IF(P30=0,"",P30)</f>
        <v/>
      </c>
      <c r="I30" s="11"/>
      <c r="J30" s="11"/>
      <c r="K30" s="82"/>
      <c r="L30" s="83"/>
      <c r="M30" s="82"/>
      <c r="N30" s="87"/>
      <c r="O30" s="85"/>
      <c r="P30" s="85">
        <f>S30-R30</f>
        <v>0</v>
      </c>
      <c r="Q30" s="66">
        <f>IF(P30&gt;0,P30,0)</f>
        <v>0</v>
      </c>
      <c r="R30" s="66">
        <f>B30*20+D30</f>
        <v>0</v>
      </c>
      <c r="S30" s="3">
        <f>E30*20+G30</f>
        <v>0</v>
      </c>
    </row>
    <row r="31" spans="2:19">
      <c r="B31" s="86"/>
      <c r="C31" s="15" t="str">
        <f>IF(D31&gt;0,"+","")</f>
        <v/>
      </c>
      <c r="D31" s="16"/>
      <c r="E31" s="62"/>
      <c r="F31" s="15" t="str">
        <f t="shared" si="1"/>
        <v/>
      </c>
      <c r="G31" s="16"/>
      <c r="H31" s="10" t="str">
        <f>IF(P31=0,"",P31)</f>
        <v/>
      </c>
      <c r="I31" s="803"/>
      <c r="J31" s="11"/>
      <c r="K31" s="82"/>
      <c r="L31" s="83"/>
      <c r="M31" s="82"/>
      <c r="N31" s="87"/>
      <c r="O31" s="85"/>
      <c r="P31" s="85">
        <f>S31-R31</f>
        <v>0</v>
      </c>
      <c r="Q31" s="66">
        <f>IF(P31&gt;0,P31,0)</f>
        <v>0</v>
      </c>
      <c r="R31" s="66">
        <f>B31*20+D31</f>
        <v>0</v>
      </c>
      <c r="S31" s="3">
        <f>E31*20+G31</f>
        <v>0</v>
      </c>
    </row>
    <row r="32" spans="2:19">
      <c r="B32" s="81" t="s">
        <v>77</v>
      </c>
      <c r="C32" s="47"/>
      <c r="D32" s="57"/>
      <c r="E32" s="56"/>
      <c r="F32" s="47"/>
      <c r="G32" s="57"/>
      <c r="H32" s="58"/>
      <c r="I32" s="804">
        <f>SUM(I13:I31)</f>
        <v>5286</v>
      </c>
      <c r="J32" s="11">
        <f>SUM(J13:J31)</f>
        <v>0</v>
      </c>
      <c r="K32" s="90"/>
      <c r="L32" s="90"/>
      <c r="M32" s="88"/>
      <c r="N32" s="89"/>
      <c r="O32" s="85"/>
      <c r="P32" s="85"/>
      <c r="Q32" s="85"/>
      <c r="R32" s="66"/>
    </row>
    <row r="33" spans="2:19">
      <c r="B33" s="27"/>
      <c r="C33" s="28" t="e">
        <f>#REF!</f>
        <v>#REF!</v>
      </c>
      <c r="D33" s="28"/>
      <c r="E33" s="28"/>
      <c r="F33" s="28"/>
      <c r="G33" s="28"/>
      <c r="H33" s="28"/>
      <c r="I33" s="28"/>
      <c r="J33" s="28"/>
      <c r="K33" s="28"/>
      <c r="L33" s="28"/>
      <c r="M33" s="28"/>
      <c r="N33" s="29"/>
      <c r="O33" s="71"/>
      <c r="P33" s="85"/>
      <c r="Q33" s="85"/>
      <c r="R33" s="71"/>
      <c r="S33" s="4"/>
    </row>
    <row r="34" spans="2:19">
      <c r="B34" s="30"/>
      <c r="C34" s="31" t="e">
        <f>#REF!</f>
        <v>#REF!</v>
      </c>
      <c r="D34" s="31"/>
      <c r="E34" s="31"/>
      <c r="F34" s="31"/>
      <c r="G34" s="31"/>
      <c r="H34" s="31"/>
      <c r="I34" s="31"/>
      <c r="J34" s="31"/>
      <c r="K34" s="31"/>
      <c r="L34" s="31"/>
      <c r="M34" s="31"/>
      <c r="N34" s="32"/>
      <c r="O34" s="71"/>
      <c r="P34" s="85"/>
      <c r="Q34" s="85"/>
      <c r="R34" s="71"/>
      <c r="S34" s="4"/>
    </row>
    <row r="35" spans="2:19">
      <c r="B35" s="80"/>
      <c r="C35" s="39"/>
      <c r="D35" s="39"/>
      <c r="E35" s="39"/>
      <c r="F35" s="39"/>
      <c r="G35" s="39"/>
      <c r="H35" s="39"/>
      <c r="I35" s="39"/>
      <c r="J35" s="39"/>
      <c r="K35" s="39"/>
      <c r="L35" s="39"/>
      <c r="M35" s="39"/>
      <c r="N35" s="74"/>
      <c r="O35" s="71"/>
      <c r="P35" s="71"/>
      <c r="Q35" s="71"/>
      <c r="R35" s="71"/>
    </row>
    <row r="36" spans="2:19">
      <c r="B36" s="8"/>
      <c r="C36" s="8"/>
      <c r="D36" s="8"/>
      <c r="E36" s="8"/>
      <c r="F36" s="8"/>
      <c r="G36" s="8"/>
      <c r="H36" s="8"/>
      <c r="I36" s="8"/>
      <c r="J36" s="8"/>
      <c r="K36" s="8"/>
      <c r="L36" s="8"/>
      <c r="M36" s="8"/>
      <c r="N36" s="8"/>
      <c r="O36" s="71"/>
      <c r="P36" s="71"/>
      <c r="Q36" s="71"/>
      <c r="R36" s="71"/>
    </row>
    <row r="37" spans="2:19">
      <c r="B37" s="65"/>
      <c r="C37" s="65"/>
      <c r="D37" s="65"/>
      <c r="E37" s="65"/>
      <c r="F37" s="65"/>
      <c r="G37" s="65"/>
      <c r="H37" s="65"/>
      <c r="I37" s="65"/>
      <c r="J37" s="65"/>
      <c r="K37" s="65"/>
      <c r="L37" s="65"/>
      <c r="M37" s="65"/>
      <c r="N37" s="65"/>
      <c r="O37" s="71"/>
      <c r="P37" s="71"/>
      <c r="Q37" s="71"/>
      <c r="R37" s="71"/>
    </row>
    <row r="38" spans="2:19">
      <c r="B38" s="65"/>
      <c r="C38" s="65"/>
      <c r="D38" s="65"/>
      <c r="E38" s="65"/>
      <c r="F38" s="65"/>
      <c r="G38" s="65"/>
      <c r="H38" s="65"/>
      <c r="I38" s="65"/>
      <c r="J38" s="65"/>
      <c r="K38" s="65"/>
      <c r="L38" s="65"/>
      <c r="M38" s="65"/>
      <c r="N38" s="65"/>
      <c r="O38" s="71"/>
      <c r="P38" s="71"/>
      <c r="Q38" s="71"/>
      <c r="R38" s="71"/>
    </row>
    <row r="39" spans="2:19">
      <c r="B39" s="65"/>
      <c r="C39" s="65"/>
      <c r="D39" s="65"/>
      <c r="E39" s="65"/>
      <c r="F39" s="65"/>
      <c r="G39" s="65"/>
      <c r="H39" s="65"/>
      <c r="I39" s="65"/>
      <c r="J39" s="65"/>
      <c r="K39" s="65"/>
      <c r="L39" s="65"/>
      <c r="M39" s="65"/>
      <c r="N39" s="65"/>
      <c r="O39" s="71"/>
      <c r="P39" s="71"/>
      <c r="Q39" s="71"/>
      <c r="R39" s="71"/>
    </row>
    <row r="40" spans="2:19">
      <c r="B40" s="65"/>
      <c r="C40" s="65"/>
      <c r="D40" s="65"/>
      <c r="E40" s="65"/>
      <c r="F40" s="65"/>
      <c r="G40" s="65"/>
      <c r="H40" s="65"/>
      <c r="I40" s="65"/>
      <c r="J40" s="65"/>
      <c r="K40" s="65"/>
      <c r="L40" s="65"/>
      <c r="M40" s="65"/>
      <c r="N40" s="65"/>
      <c r="O40" s="71"/>
      <c r="P40" s="71"/>
      <c r="Q40" s="71"/>
      <c r="R40" s="71"/>
    </row>
    <row r="41" spans="2:19">
      <c r="B41" s="65"/>
      <c r="C41" s="65"/>
      <c r="D41" s="65"/>
      <c r="E41" s="65"/>
      <c r="F41" s="65"/>
      <c r="G41" s="65"/>
      <c r="H41" s="65"/>
      <c r="I41" s="65"/>
      <c r="J41" s="65"/>
      <c r="K41" s="65"/>
      <c r="L41" s="65"/>
      <c r="M41" s="65"/>
      <c r="N41" s="65"/>
      <c r="O41" s="71"/>
      <c r="P41" s="71"/>
      <c r="Q41" s="71"/>
      <c r="R41" s="71"/>
    </row>
    <row r="42" spans="2:19">
      <c r="B42" s="65"/>
      <c r="C42" s="65"/>
      <c r="D42" s="65"/>
      <c r="E42" s="65"/>
      <c r="F42" s="65"/>
      <c r="G42" s="65"/>
      <c r="H42" s="65"/>
      <c r="I42" s="65"/>
      <c r="J42" s="65"/>
      <c r="K42" s="65"/>
      <c r="L42" s="65"/>
      <c r="M42" s="65"/>
      <c r="N42" s="65"/>
      <c r="O42" s="71"/>
      <c r="P42" s="71"/>
      <c r="Q42" s="71"/>
      <c r="R42" s="71"/>
    </row>
    <row r="43" spans="2:19">
      <c r="B43" s="65"/>
      <c r="C43" s="65"/>
      <c r="D43" s="65"/>
      <c r="E43" s="65"/>
      <c r="F43" s="65"/>
      <c r="G43" s="65"/>
      <c r="H43" s="65"/>
      <c r="I43" s="65"/>
      <c r="J43" s="122"/>
      <c r="K43" s="65"/>
      <c r="L43" s="65"/>
      <c r="M43" s="65"/>
      <c r="N43" s="65"/>
      <c r="O43" s="71"/>
      <c r="P43" s="71"/>
      <c r="Q43" s="71"/>
      <c r="R43" s="71"/>
    </row>
    <row r="44" spans="2:19">
      <c r="B44" s="65"/>
      <c r="C44" s="65"/>
      <c r="D44" s="65"/>
      <c r="E44" s="65"/>
      <c r="F44" s="65"/>
      <c r="G44" s="65"/>
      <c r="H44" s="65"/>
      <c r="I44" s="65"/>
      <c r="J44" s="65"/>
      <c r="K44" s="65"/>
      <c r="L44" s="65"/>
      <c r="M44" s="65"/>
      <c r="N44" s="65"/>
      <c r="O44" s="71"/>
      <c r="P44" s="71"/>
      <c r="Q44" s="71"/>
      <c r="R44" s="71"/>
    </row>
    <row r="45" spans="2:19">
      <c r="B45" s="65"/>
      <c r="C45" s="65"/>
      <c r="D45" s="65"/>
      <c r="E45" s="65"/>
      <c r="F45" s="65"/>
      <c r="G45" s="65"/>
      <c r="H45" s="65"/>
      <c r="I45" s="65"/>
      <c r="J45" s="65"/>
      <c r="K45" s="65"/>
      <c r="L45" s="65"/>
      <c r="M45" s="65"/>
      <c r="N45" s="65"/>
      <c r="O45" s="71"/>
      <c r="P45" s="71"/>
      <c r="Q45" s="71"/>
      <c r="R45" s="71"/>
    </row>
    <row r="46" spans="2:19">
      <c r="B46" s="65"/>
      <c r="C46" s="65"/>
      <c r="D46" s="65"/>
      <c r="E46" s="65"/>
      <c r="F46" s="65"/>
      <c r="G46" s="65"/>
      <c r="H46" s="65"/>
      <c r="I46" s="65"/>
      <c r="J46" s="65"/>
      <c r="K46" s="65"/>
      <c r="L46" s="65"/>
      <c r="M46" s="65"/>
      <c r="N46" s="65"/>
      <c r="O46" s="71"/>
      <c r="P46" s="71"/>
      <c r="Q46" s="71"/>
      <c r="R46" s="71"/>
    </row>
    <row r="47" spans="2:19">
      <c r="B47" s="65"/>
      <c r="C47" s="65"/>
      <c r="D47" s="65"/>
      <c r="E47" s="65"/>
      <c r="F47" s="65"/>
      <c r="G47" s="65"/>
      <c r="H47" s="65"/>
      <c r="I47" s="65"/>
      <c r="J47" s="65"/>
      <c r="K47" s="65"/>
      <c r="L47" s="65"/>
      <c r="M47" s="65"/>
      <c r="N47" s="65"/>
      <c r="O47" s="71"/>
      <c r="P47" s="71"/>
      <c r="Q47" s="71"/>
      <c r="R47" s="71"/>
    </row>
    <row r="48" spans="2:19">
      <c r="B48" s="65"/>
      <c r="C48" s="65"/>
      <c r="D48" s="65"/>
      <c r="E48" s="65"/>
      <c r="F48" s="65"/>
      <c r="G48" s="65"/>
      <c r="H48" s="65"/>
      <c r="I48" s="65"/>
      <c r="J48" s="65"/>
      <c r="K48" s="65"/>
      <c r="L48" s="65"/>
      <c r="M48" s="65"/>
      <c r="N48" s="65"/>
      <c r="O48" s="71"/>
      <c r="P48" s="71"/>
      <c r="Q48" s="71"/>
      <c r="R48" s="71"/>
    </row>
  </sheetData>
  <mergeCells count="7">
    <mergeCell ref="Q11:Q12"/>
    <mergeCell ref="P11:P12"/>
    <mergeCell ref="N2:N9"/>
    <mergeCell ref="H11:H12"/>
    <mergeCell ref="I11:I12"/>
    <mergeCell ref="J11:J12"/>
    <mergeCell ref="K11:N12"/>
  </mergeCells>
  <phoneticPr fontId="13" type="noConversion"/>
  <printOptions horizontalCentered="1" verticalCentered="1"/>
  <pageMargins left="0.39370078740157483" right="0.19685039370078741" top="0.59055118110236227" bottom="1.3385826771653544" header="0.39370078740157483" footer="0.59055118110236227"/>
  <pageSetup paperSize="9" orientation="landscape" horizontalDpi="300" verticalDpi="300" r:id="rId1"/>
  <headerFooter alignWithMargins="0">
    <oddHeader>&amp;RPágina &amp;P /&amp;P</oddHeader>
    <oddFooter>&amp;L&amp;8Engº. Ricardo Marques da GuiaMembro Port. GP Nº 695/97-AC&amp;C&amp;8Engº. Luiz Tadeu ParisiMembro Port. GP Nº 695/97-AC&amp;R&amp;8Engº. Luiz  Carlos   Ferreira .Fiscal Port. GP Nº 695/97-AC</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4"/>
  <sheetViews>
    <sheetView showGridLines="0" workbookViewId="0"/>
  </sheetViews>
  <sheetFormatPr defaultColWidth="10.7109375" defaultRowHeight="12"/>
  <cols>
    <col min="1" max="1" width="10.7109375" style="3" customWidth="1"/>
    <col min="2" max="2" width="7.7109375" style="1" customWidth="1"/>
    <col min="3" max="3" width="1.7109375" style="1" customWidth="1"/>
    <col min="4" max="5" width="7.7109375" style="1" customWidth="1"/>
    <col min="6" max="6" width="1.7109375" style="1" customWidth="1"/>
    <col min="7" max="7" width="7.7109375" style="1" customWidth="1"/>
    <col min="8" max="8" width="16.28515625" style="1" customWidth="1"/>
    <col min="9" max="9" width="18.7109375" style="1" customWidth="1"/>
    <col min="10" max="10" width="29.140625" style="1" customWidth="1"/>
    <col min="11" max="11" width="10.7109375" style="3" customWidth="1"/>
    <col min="12" max="12" width="16.28515625" style="3" customWidth="1"/>
    <col min="13" max="13" width="13.28515625" style="3" customWidth="1"/>
    <col min="14" max="252" width="10.7109375" style="3" customWidth="1"/>
    <col min="253" max="16384" width="10.7109375" style="3"/>
  </cols>
  <sheetData>
    <row r="2" spans="2:23" ht="15" customHeight="1">
      <c r="B2" s="21"/>
      <c r="C2" s="43"/>
      <c r="D2" s="48"/>
      <c r="E2" s="1249" t="s">
        <v>221</v>
      </c>
      <c r="F2" s="1250"/>
      <c r="G2" s="1250"/>
      <c r="H2" s="1250"/>
      <c r="I2" s="1250"/>
      <c r="J2" s="1246" t="s">
        <v>222</v>
      </c>
      <c r="K2" s="71"/>
      <c r="L2" s="71"/>
      <c r="M2" s="71"/>
    </row>
    <row r="3" spans="2:23" ht="15" customHeight="1">
      <c r="B3" s="25"/>
      <c r="C3" s="45"/>
      <c r="D3" s="693"/>
      <c r="E3" s="1251"/>
      <c r="F3" s="1252"/>
      <c r="G3" s="1252"/>
      <c r="H3" s="1252"/>
      <c r="I3" s="1252"/>
      <c r="J3" s="1247"/>
      <c r="K3" s="71"/>
      <c r="L3" s="71"/>
      <c r="M3" s="71"/>
    </row>
    <row r="4" spans="2:23" ht="15" customHeight="1">
      <c r="B4" s="25"/>
      <c r="C4" s="45"/>
      <c r="D4" s="50"/>
      <c r="E4" s="1253"/>
      <c r="F4" s="1254"/>
      <c r="G4" s="1254"/>
      <c r="H4" s="1254"/>
      <c r="I4" s="1254"/>
      <c r="J4" s="1247"/>
      <c r="K4" s="71"/>
      <c r="L4" s="71"/>
      <c r="M4" s="71"/>
    </row>
    <row r="5" spans="2:23">
      <c r="B5" s="21" t="e">
        <f>#REF!</f>
        <v>#REF!</v>
      </c>
      <c r="C5" s="22"/>
      <c r="D5" s="22"/>
      <c r="E5" s="22"/>
      <c r="F5" s="22"/>
      <c r="G5" s="22"/>
      <c r="H5" s="22"/>
      <c r="I5" s="22"/>
      <c r="J5" s="1247"/>
      <c r="K5" s="71"/>
      <c r="L5" s="71"/>
      <c r="M5" s="71"/>
    </row>
    <row r="6" spans="2:23">
      <c r="B6" s="627" t="e">
        <f>#REF!</f>
        <v>#REF!</v>
      </c>
      <c r="C6" s="6"/>
      <c r="D6" s="6"/>
      <c r="E6" s="6"/>
      <c r="F6" s="6"/>
      <c r="G6" s="6"/>
      <c r="H6" s="6"/>
      <c r="I6" s="6"/>
      <c r="J6" s="1247"/>
      <c r="K6" s="71"/>
      <c r="L6" s="71"/>
      <c r="M6" s="71"/>
    </row>
    <row r="7" spans="2:23">
      <c r="B7" s="627" t="e">
        <f>#REF!</f>
        <v>#REF!</v>
      </c>
      <c r="C7" s="6"/>
      <c r="D7" s="6"/>
      <c r="E7" s="616"/>
      <c r="F7" s="6"/>
      <c r="G7" s="616"/>
      <c r="H7" s="616"/>
      <c r="I7" s="616"/>
      <c r="J7" s="1247"/>
      <c r="K7" s="71"/>
      <c r="L7" s="71"/>
      <c r="M7" s="71"/>
    </row>
    <row r="8" spans="2:23">
      <c r="B8" s="627" t="e">
        <f>#REF!</f>
        <v>#REF!</v>
      </c>
      <c r="C8" s="6"/>
      <c r="D8" s="6"/>
      <c r="E8" s="6"/>
      <c r="F8" s="6"/>
      <c r="G8" s="694"/>
      <c r="H8" s="616"/>
      <c r="I8" s="616"/>
      <c r="J8" s="1247"/>
      <c r="K8" s="71"/>
      <c r="L8" s="71"/>
      <c r="M8" s="71"/>
    </row>
    <row r="9" spans="2:23">
      <c r="B9" s="627" t="e">
        <f>#REF!</f>
        <v>#REF!</v>
      </c>
      <c r="C9" s="6"/>
      <c r="D9" s="6"/>
      <c r="E9" s="6"/>
      <c r="F9" s="6"/>
      <c r="G9" s="6"/>
      <c r="H9" s="6"/>
      <c r="I9" s="6"/>
      <c r="J9" s="1247"/>
      <c r="K9" s="71"/>
      <c r="L9" s="71"/>
      <c r="M9" s="71"/>
    </row>
    <row r="10" spans="2:23">
      <c r="B10" s="25" t="e">
        <f>#REF!</f>
        <v>#REF!</v>
      </c>
      <c r="C10" s="26"/>
      <c r="D10" s="26"/>
      <c r="E10" s="26"/>
      <c r="F10" s="26"/>
      <c r="G10" s="26"/>
      <c r="H10" s="26"/>
      <c r="I10" s="26"/>
      <c r="J10" s="1248"/>
      <c r="K10" s="71"/>
      <c r="L10" s="71"/>
      <c r="M10" s="71"/>
    </row>
    <row r="11" spans="2:23">
      <c r="B11" s="695" t="e">
        <f>#REF!</f>
        <v>#REF!</v>
      </c>
      <c r="C11" s="696"/>
      <c r="D11" s="696"/>
      <c r="E11" s="696"/>
      <c r="F11" s="696"/>
      <c r="G11" s="697" t="str">
        <f>fir</f>
        <v>Firma: AGRIMAT ENGª INDUSTRIA E COMÉRCIO LTDA</v>
      </c>
      <c r="H11" s="697"/>
      <c r="I11" s="698"/>
      <c r="J11" s="699" t="e">
        <f>#REF!</f>
        <v>#REF!</v>
      </c>
      <c r="K11" s="71"/>
      <c r="L11" s="71"/>
      <c r="M11" s="71"/>
    </row>
    <row r="12" spans="2:23">
      <c r="B12" s="649" t="s">
        <v>72</v>
      </c>
      <c r="C12" s="700"/>
      <c r="D12" s="700"/>
      <c r="E12" s="700"/>
      <c r="F12" s="700"/>
      <c r="G12" s="701"/>
      <c r="H12" s="702" t="s">
        <v>88</v>
      </c>
      <c r="I12" s="702" t="s">
        <v>112</v>
      </c>
      <c r="J12" s="703"/>
      <c r="K12" s="71"/>
      <c r="L12" s="71"/>
      <c r="M12" s="71"/>
    </row>
    <row r="13" spans="2:23">
      <c r="B13" s="704" t="s">
        <v>85</v>
      </c>
      <c r="C13" s="705"/>
      <c r="D13" s="706" t="s">
        <v>74</v>
      </c>
      <c r="E13" s="704" t="s">
        <v>85</v>
      </c>
      <c r="F13" s="705"/>
      <c r="G13" s="706" t="s">
        <v>74</v>
      </c>
      <c r="H13" s="707"/>
      <c r="I13" s="707" t="s">
        <v>75</v>
      </c>
      <c r="J13" s="708"/>
      <c r="K13" s="71"/>
      <c r="L13" s="71"/>
      <c r="M13" s="71"/>
    </row>
    <row r="14" spans="2:23">
      <c r="B14" s="687">
        <v>1870</v>
      </c>
      <c r="C14" s="705" t="str">
        <f t="shared" ref="C14:C19" si="0">IF(D14&gt;0,"+","")</f>
        <v>+</v>
      </c>
      <c r="D14" s="709">
        <v>3</v>
      </c>
      <c r="E14" s="687">
        <v>1904</v>
      </c>
      <c r="F14" s="705" t="str">
        <f>IF(G14&gt;0,"+","")</f>
        <v>+</v>
      </c>
      <c r="G14" s="709">
        <v>10</v>
      </c>
      <c r="H14" s="710" t="s">
        <v>96</v>
      </c>
      <c r="I14" s="710">
        <f>IF(L14=0,"",L14)</f>
        <v>687</v>
      </c>
      <c r="J14" s="711"/>
      <c r="K14" s="85"/>
      <c r="L14" s="85">
        <f>N14-M14</f>
        <v>687</v>
      </c>
      <c r="M14" s="66">
        <f>B14*20+D14</f>
        <v>37403</v>
      </c>
      <c r="N14" s="3">
        <f>E14*20+G14</f>
        <v>38090</v>
      </c>
      <c r="O14" s="62"/>
      <c r="P14" s="15" t="str">
        <f>IF(Q14&gt;0,"+","")</f>
        <v/>
      </c>
      <c r="Q14" s="16"/>
      <c r="R14" s="62">
        <v>430</v>
      </c>
      <c r="S14" s="15" t="str">
        <f t="shared" ref="S14:S19" si="1">IF(T14&gt;0,"+","")</f>
        <v/>
      </c>
      <c r="T14" s="16"/>
      <c r="U14" s="10" t="s">
        <v>96</v>
      </c>
      <c r="V14" s="10" t="str">
        <f t="shared" ref="V14:V19" si="2">IF(AC14=0,"",AC14)</f>
        <v/>
      </c>
      <c r="W14" s="12">
        <v>1</v>
      </c>
    </row>
    <row r="15" spans="2:23">
      <c r="B15" s="687">
        <v>1874</v>
      </c>
      <c r="C15" s="705" t="str">
        <f t="shared" si="0"/>
        <v>+</v>
      </c>
      <c r="D15" s="709">
        <v>11</v>
      </c>
      <c r="E15" s="687">
        <v>1913</v>
      </c>
      <c r="F15" s="705" t="str">
        <f>IF(G15&gt;0,"+","")</f>
        <v>+</v>
      </c>
      <c r="G15" s="709">
        <v>1</v>
      </c>
      <c r="H15" s="710" t="s">
        <v>95</v>
      </c>
      <c r="I15" s="710">
        <f t="shared" ref="I15:I30" si="3">IF(L15=0,"",L15)</f>
        <v>770</v>
      </c>
      <c r="J15" s="711"/>
      <c r="K15" s="85"/>
      <c r="L15" s="85">
        <f t="shared" ref="L15:L30" si="4">N15-M15</f>
        <v>770</v>
      </c>
      <c r="M15" s="66">
        <f t="shared" ref="M15:M30" si="5">B15*20+D15</f>
        <v>37491</v>
      </c>
      <c r="N15" s="3">
        <f t="shared" ref="N15:N30" si="6">E15*20+G15</f>
        <v>38261</v>
      </c>
      <c r="O15" s="62"/>
      <c r="P15" s="15" t="str">
        <f t="shared" ref="P15:P30" si="7">IF(Q15&gt;0,"+","")</f>
        <v/>
      </c>
      <c r="Q15" s="16"/>
      <c r="R15" s="62">
        <v>430</v>
      </c>
      <c r="S15" s="15" t="str">
        <f t="shared" si="1"/>
        <v/>
      </c>
      <c r="T15" s="16"/>
      <c r="U15" s="10" t="s">
        <v>96</v>
      </c>
      <c r="V15" s="10" t="str">
        <f t="shared" si="2"/>
        <v/>
      </c>
      <c r="W15" s="12">
        <v>1</v>
      </c>
    </row>
    <row r="16" spans="2:23">
      <c r="B16" s="687">
        <v>1906</v>
      </c>
      <c r="C16" s="705" t="str">
        <f t="shared" si="0"/>
        <v>+</v>
      </c>
      <c r="D16" s="709">
        <v>15</v>
      </c>
      <c r="E16" s="687">
        <v>1939</v>
      </c>
      <c r="F16" s="705" t="str">
        <f>IF(G16&gt;0,"+","")</f>
        <v>+</v>
      </c>
      <c r="G16" s="709">
        <v>17</v>
      </c>
      <c r="H16" s="710" t="s">
        <v>96</v>
      </c>
      <c r="I16" s="710">
        <f t="shared" si="3"/>
        <v>662</v>
      </c>
      <c r="J16" s="711"/>
      <c r="K16" s="85"/>
      <c r="L16" s="85">
        <f t="shared" si="4"/>
        <v>662</v>
      </c>
      <c r="M16" s="66">
        <f t="shared" si="5"/>
        <v>38135</v>
      </c>
      <c r="N16" s="3">
        <f t="shared" si="6"/>
        <v>38797</v>
      </c>
      <c r="O16" s="62"/>
      <c r="P16" s="15" t="str">
        <f t="shared" si="7"/>
        <v/>
      </c>
      <c r="Q16" s="16"/>
      <c r="R16" s="62">
        <v>430</v>
      </c>
      <c r="S16" s="15" t="str">
        <f t="shared" si="1"/>
        <v/>
      </c>
      <c r="T16" s="16"/>
      <c r="U16" s="10" t="s">
        <v>96</v>
      </c>
      <c r="V16" s="10" t="str">
        <f t="shared" si="2"/>
        <v/>
      </c>
      <c r="W16" s="12">
        <v>1</v>
      </c>
    </row>
    <row r="17" spans="1:23">
      <c r="B17" s="687">
        <v>1915</v>
      </c>
      <c r="C17" s="705" t="str">
        <f t="shared" si="0"/>
        <v/>
      </c>
      <c r="D17" s="709">
        <v>0</v>
      </c>
      <c r="E17" s="687">
        <v>1953</v>
      </c>
      <c r="F17" s="705" t="str">
        <f>IF(G17&gt;0,"+","")</f>
        <v/>
      </c>
      <c r="G17" s="709">
        <v>0</v>
      </c>
      <c r="H17" s="710" t="s">
        <v>95</v>
      </c>
      <c r="I17" s="710">
        <f t="shared" si="3"/>
        <v>760</v>
      </c>
      <c r="J17" s="711"/>
      <c r="K17" s="85"/>
      <c r="L17" s="85">
        <f t="shared" si="4"/>
        <v>760</v>
      </c>
      <c r="M17" s="66">
        <f t="shared" si="5"/>
        <v>38300</v>
      </c>
      <c r="N17" s="3">
        <f t="shared" si="6"/>
        <v>39060</v>
      </c>
      <c r="O17" s="62"/>
      <c r="P17" s="15" t="str">
        <f t="shared" si="7"/>
        <v/>
      </c>
      <c r="Q17" s="16"/>
      <c r="R17" s="62">
        <v>430</v>
      </c>
      <c r="S17" s="15" t="str">
        <f t="shared" si="1"/>
        <v/>
      </c>
      <c r="T17" s="16"/>
      <c r="U17" s="10" t="s">
        <v>95</v>
      </c>
      <c r="V17" s="10" t="str">
        <f t="shared" si="2"/>
        <v/>
      </c>
      <c r="W17" s="12">
        <v>1</v>
      </c>
    </row>
    <row r="18" spans="1:23">
      <c r="A18" s="99"/>
      <c r="B18" s="687">
        <v>1945</v>
      </c>
      <c r="C18" s="705" t="str">
        <f t="shared" si="0"/>
        <v/>
      </c>
      <c r="D18" s="709">
        <v>0</v>
      </c>
      <c r="E18" s="687">
        <v>1973</v>
      </c>
      <c r="F18" s="705" t="str">
        <f>IF(G18&gt;0,"+","")</f>
        <v>+</v>
      </c>
      <c r="G18" s="709">
        <v>2</v>
      </c>
      <c r="H18" s="710" t="s">
        <v>96</v>
      </c>
      <c r="I18" s="710">
        <f t="shared" si="3"/>
        <v>562</v>
      </c>
      <c r="J18" s="711"/>
      <c r="K18" s="85"/>
      <c r="L18" s="85">
        <f t="shared" si="4"/>
        <v>562</v>
      </c>
      <c r="M18" s="66">
        <f t="shared" si="5"/>
        <v>38900</v>
      </c>
      <c r="N18" s="3">
        <f t="shared" si="6"/>
        <v>39462</v>
      </c>
      <c r="O18" s="62"/>
      <c r="P18" s="15" t="str">
        <f t="shared" si="7"/>
        <v/>
      </c>
      <c r="Q18" s="16"/>
      <c r="R18" s="62">
        <v>482</v>
      </c>
      <c r="S18" s="15" t="str">
        <f t="shared" si="1"/>
        <v/>
      </c>
      <c r="T18" s="16"/>
      <c r="U18" s="10" t="s">
        <v>96</v>
      </c>
      <c r="V18" s="10" t="str">
        <f t="shared" si="2"/>
        <v/>
      </c>
      <c r="W18" s="12">
        <v>1</v>
      </c>
    </row>
    <row r="19" spans="1:23">
      <c r="B19" s="687">
        <v>1960</v>
      </c>
      <c r="C19" s="705" t="str">
        <f t="shared" si="0"/>
        <v>+</v>
      </c>
      <c r="D19" s="709">
        <v>10</v>
      </c>
      <c r="E19" s="687">
        <v>1997</v>
      </c>
      <c r="F19" s="705" t="str">
        <f t="shared" ref="F19:F26" si="8">IF(G19&gt;0,"+","")</f>
        <v/>
      </c>
      <c r="G19" s="709">
        <v>0</v>
      </c>
      <c r="H19" s="710" t="s">
        <v>95</v>
      </c>
      <c r="I19" s="710">
        <f t="shared" si="3"/>
        <v>730</v>
      </c>
      <c r="J19" s="711"/>
      <c r="K19" s="85"/>
      <c r="L19" s="85">
        <f t="shared" si="4"/>
        <v>730</v>
      </c>
      <c r="M19" s="66">
        <f t="shared" si="5"/>
        <v>39210</v>
      </c>
      <c r="N19" s="3">
        <f t="shared" si="6"/>
        <v>39940</v>
      </c>
      <c r="O19" s="62"/>
      <c r="P19" s="15" t="str">
        <f t="shared" si="7"/>
        <v/>
      </c>
      <c r="Q19" s="16"/>
      <c r="R19" s="62">
        <v>480</v>
      </c>
      <c r="S19" s="15" t="str">
        <f t="shared" si="1"/>
        <v/>
      </c>
      <c r="T19" s="16"/>
      <c r="U19" s="10" t="s">
        <v>95</v>
      </c>
      <c r="V19" s="10" t="str">
        <f t="shared" si="2"/>
        <v/>
      </c>
      <c r="W19" s="12">
        <v>1</v>
      </c>
    </row>
    <row r="20" spans="1:23">
      <c r="B20" s="687">
        <v>1977</v>
      </c>
      <c r="C20" s="705" t="str">
        <f t="shared" ref="C20:C26" si="9">IF(D20&gt;0,"+","")</f>
        <v/>
      </c>
      <c r="D20" s="709">
        <v>0</v>
      </c>
      <c r="E20" s="712">
        <v>1993</v>
      </c>
      <c r="F20" s="705" t="str">
        <f t="shared" si="8"/>
        <v/>
      </c>
      <c r="G20" s="709">
        <v>0</v>
      </c>
      <c r="H20" s="710" t="s">
        <v>96</v>
      </c>
      <c r="I20" s="710">
        <f t="shared" si="3"/>
        <v>320</v>
      </c>
      <c r="J20" s="711"/>
      <c r="K20" s="85"/>
      <c r="L20" s="85">
        <f t="shared" si="4"/>
        <v>320</v>
      </c>
      <c r="M20" s="66">
        <f t="shared" si="5"/>
        <v>39540</v>
      </c>
      <c r="N20" s="3">
        <f t="shared" si="6"/>
        <v>39860</v>
      </c>
      <c r="O20" s="62"/>
      <c r="P20" s="15" t="str">
        <f t="shared" si="7"/>
        <v/>
      </c>
    </row>
    <row r="21" spans="1:23">
      <c r="B21" s="687">
        <v>2011</v>
      </c>
      <c r="C21" s="705" t="str">
        <f t="shared" si="9"/>
        <v/>
      </c>
      <c r="D21" s="709">
        <v>0</v>
      </c>
      <c r="E21" s="712">
        <v>2038</v>
      </c>
      <c r="F21" s="705" t="str">
        <f t="shared" si="8"/>
        <v>+</v>
      </c>
      <c r="G21" s="709">
        <v>10</v>
      </c>
      <c r="H21" s="710" t="s">
        <v>95</v>
      </c>
      <c r="I21" s="710">
        <f t="shared" si="3"/>
        <v>550</v>
      </c>
      <c r="J21" s="711"/>
      <c r="K21" s="85"/>
      <c r="L21" s="85">
        <f t="shared" si="4"/>
        <v>550</v>
      </c>
      <c r="M21" s="66">
        <f t="shared" si="5"/>
        <v>40220</v>
      </c>
      <c r="N21" s="3">
        <f t="shared" si="6"/>
        <v>40770</v>
      </c>
      <c r="O21" s="62"/>
      <c r="P21" s="15" t="str">
        <f t="shared" si="7"/>
        <v/>
      </c>
    </row>
    <row r="22" spans="1:23">
      <c r="B22" s="687">
        <v>2017</v>
      </c>
      <c r="C22" s="705" t="str">
        <f t="shared" si="9"/>
        <v/>
      </c>
      <c r="D22" s="709">
        <v>0</v>
      </c>
      <c r="E22" s="712">
        <v>2052</v>
      </c>
      <c r="F22" s="705" t="str">
        <f t="shared" si="8"/>
        <v>+</v>
      </c>
      <c r="G22" s="709">
        <v>3</v>
      </c>
      <c r="H22" s="710" t="s">
        <v>96</v>
      </c>
      <c r="I22" s="710">
        <f t="shared" si="3"/>
        <v>703</v>
      </c>
      <c r="J22" s="711"/>
      <c r="K22" s="85"/>
      <c r="L22" s="85">
        <f t="shared" si="4"/>
        <v>703</v>
      </c>
      <c r="M22" s="66">
        <f t="shared" si="5"/>
        <v>40340</v>
      </c>
      <c r="N22" s="3">
        <f t="shared" si="6"/>
        <v>41043</v>
      </c>
      <c r="O22" s="62"/>
      <c r="P22" s="15" t="str">
        <f t="shared" si="7"/>
        <v/>
      </c>
    </row>
    <row r="23" spans="1:23">
      <c r="B23" s="687">
        <v>2047</v>
      </c>
      <c r="C23" s="705" t="str">
        <f t="shared" si="9"/>
        <v>+</v>
      </c>
      <c r="D23" s="709">
        <v>4</v>
      </c>
      <c r="E23" s="712">
        <v>2075</v>
      </c>
      <c r="F23" s="705" t="str">
        <f t="shared" si="8"/>
        <v>+</v>
      </c>
      <c r="G23" s="709">
        <v>6</v>
      </c>
      <c r="H23" s="710" t="s">
        <v>95</v>
      </c>
      <c r="I23" s="710">
        <f t="shared" si="3"/>
        <v>562</v>
      </c>
      <c r="J23" s="711"/>
      <c r="K23" s="85"/>
      <c r="L23" s="85">
        <f t="shared" si="4"/>
        <v>562</v>
      </c>
      <c r="M23" s="66">
        <f t="shared" si="5"/>
        <v>40944</v>
      </c>
      <c r="N23" s="3">
        <f t="shared" si="6"/>
        <v>41506</v>
      </c>
      <c r="O23" s="62"/>
      <c r="P23" s="15" t="str">
        <f t="shared" si="7"/>
        <v/>
      </c>
    </row>
    <row r="24" spans="1:23">
      <c r="B24" s="687">
        <v>2063</v>
      </c>
      <c r="C24" s="705" t="str">
        <f t="shared" si="9"/>
        <v>+</v>
      </c>
      <c r="D24" s="709">
        <v>10</v>
      </c>
      <c r="E24" s="712">
        <v>2088</v>
      </c>
      <c r="F24" s="705" t="str">
        <f t="shared" si="8"/>
        <v/>
      </c>
      <c r="G24" s="709"/>
      <c r="H24" s="710" t="s">
        <v>96</v>
      </c>
      <c r="I24" s="710">
        <f t="shared" si="3"/>
        <v>490</v>
      </c>
      <c r="J24" s="711"/>
      <c r="K24" s="85"/>
      <c r="L24" s="85">
        <f t="shared" si="4"/>
        <v>490</v>
      </c>
      <c r="M24" s="66">
        <f t="shared" si="5"/>
        <v>41270</v>
      </c>
      <c r="N24" s="3">
        <f t="shared" si="6"/>
        <v>41760</v>
      </c>
      <c r="O24" s="62"/>
      <c r="P24" s="15" t="str">
        <f t="shared" si="7"/>
        <v/>
      </c>
    </row>
    <row r="25" spans="1:23">
      <c r="B25" s="687">
        <v>2076</v>
      </c>
      <c r="C25" s="705" t="str">
        <f t="shared" si="9"/>
        <v>+</v>
      </c>
      <c r="D25" s="709">
        <v>12</v>
      </c>
      <c r="E25" s="712">
        <v>2096</v>
      </c>
      <c r="F25" s="705" t="str">
        <f t="shared" si="8"/>
        <v/>
      </c>
      <c r="G25" s="709"/>
      <c r="H25" s="710" t="s">
        <v>95</v>
      </c>
      <c r="I25" s="710">
        <f t="shared" si="3"/>
        <v>388</v>
      </c>
      <c r="J25" s="711"/>
      <c r="K25" s="85"/>
      <c r="L25" s="85">
        <f t="shared" si="4"/>
        <v>388</v>
      </c>
      <c r="M25" s="66">
        <f t="shared" si="5"/>
        <v>41532</v>
      </c>
      <c r="N25" s="3">
        <f t="shared" si="6"/>
        <v>41920</v>
      </c>
      <c r="O25" s="62"/>
      <c r="P25" s="15" t="str">
        <f t="shared" si="7"/>
        <v/>
      </c>
    </row>
    <row r="26" spans="1:23">
      <c r="B26" s="687">
        <v>2097</v>
      </c>
      <c r="C26" s="705" t="str">
        <f t="shared" si="9"/>
        <v>+</v>
      </c>
      <c r="D26" s="709">
        <v>16</v>
      </c>
      <c r="E26" s="712">
        <v>2132</v>
      </c>
      <c r="F26" s="705" t="str">
        <f t="shared" si="8"/>
        <v/>
      </c>
      <c r="G26" s="709"/>
      <c r="H26" s="710" t="s">
        <v>96</v>
      </c>
      <c r="I26" s="710">
        <f t="shared" si="3"/>
        <v>684</v>
      </c>
      <c r="J26" s="711"/>
      <c r="K26" s="85"/>
      <c r="L26" s="85">
        <f t="shared" si="4"/>
        <v>684</v>
      </c>
      <c r="M26" s="66">
        <f t="shared" si="5"/>
        <v>41956</v>
      </c>
      <c r="N26" s="3">
        <f t="shared" si="6"/>
        <v>42640</v>
      </c>
      <c r="O26" s="62"/>
      <c r="P26" s="15" t="str">
        <f t="shared" si="7"/>
        <v/>
      </c>
    </row>
    <row r="27" spans="1:23">
      <c r="B27" s="687">
        <v>2096</v>
      </c>
      <c r="C27" s="705"/>
      <c r="D27" s="709">
        <v>7</v>
      </c>
      <c r="E27" s="712">
        <v>2138</v>
      </c>
      <c r="F27" s="705"/>
      <c r="G27" s="709"/>
      <c r="H27" s="710" t="s">
        <v>95</v>
      </c>
      <c r="I27" s="710">
        <f t="shared" si="3"/>
        <v>833</v>
      </c>
      <c r="J27" s="711"/>
      <c r="K27" s="85"/>
      <c r="L27" s="85">
        <f t="shared" si="4"/>
        <v>833</v>
      </c>
      <c r="M27" s="66">
        <f t="shared" si="5"/>
        <v>41927</v>
      </c>
      <c r="N27" s="3">
        <f t="shared" si="6"/>
        <v>42760</v>
      </c>
      <c r="O27" s="62"/>
      <c r="P27" s="15" t="str">
        <f t="shared" si="7"/>
        <v/>
      </c>
    </row>
    <row r="28" spans="1:23">
      <c r="B28" s="687">
        <v>2145</v>
      </c>
      <c r="C28" s="705"/>
      <c r="D28" s="709">
        <v>12</v>
      </c>
      <c r="E28" s="712">
        <v>2184</v>
      </c>
      <c r="F28" s="705"/>
      <c r="G28" s="709"/>
      <c r="H28" s="710" t="s">
        <v>95</v>
      </c>
      <c r="I28" s="710">
        <f t="shared" si="3"/>
        <v>768</v>
      </c>
      <c r="J28" s="711"/>
      <c r="K28" s="85"/>
      <c r="L28" s="85">
        <f t="shared" si="4"/>
        <v>768</v>
      </c>
      <c r="M28" s="66">
        <f t="shared" si="5"/>
        <v>42912</v>
      </c>
      <c r="N28" s="3">
        <f t="shared" si="6"/>
        <v>43680</v>
      </c>
      <c r="O28" s="62"/>
      <c r="P28" s="15" t="str">
        <f t="shared" si="7"/>
        <v/>
      </c>
    </row>
    <row r="29" spans="1:23">
      <c r="B29" s="687">
        <v>2133</v>
      </c>
      <c r="C29" s="705"/>
      <c r="D29" s="709">
        <v>5</v>
      </c>
      <c r="E29" s="712">
        <v>2176</v>
      </c>
      <c r="F29" s="705"/>
      <c r="G29" s="709">
        <v>6</v>
      </c>
      <c r="H29" s="710" t="s">
        <v>96</v>
      </c>
      <c r="I29" s="710">
        <f t="shared" si="3"/>
        <v>861</v>
      </c>
      <c r="J29" s="711"/>
      <c r="K29" s="85"/>
      <c r="L29" s="85">
        <f t="shared" si="4"/>
        <v>861</v>
      </c>
      <c r="M29" s="66">
        <f t="shared" si="5"/>
        <v>42665</v>
      </c>
      <c r="N29" s="3">
        <f t="shared" si="6"/>
        <v>43526</v>
      </c>
      <c r="O29" s="62"/>
      <c r="P29" s="15" t="str">
        <f t="shared" si="7"/>
        <v/>
      </c>
    </row>
    <row r="30" spans="1:23">
      <c r="B30" s="687">
        <v>2179</v>
      </c>
      <c r="C30" s="705"/>
      <c r="D30" s="709"/>
      <c r="E30" s="712">
        <v>2185</v>
      </c>
      <c r="F30" s="705"/>
      <c r="G30" s="709"/>
      <c r="H30" s="710" t="s">
        <v>96</v>
      </c>
      <c r="I30" s="710">
        <f t="shared" si="3"/>
        <v>120</v>
      </c>
      <c r="J30" s="711"/>
      <c r="K30" s="85"/>
      <c r="L30" s="85">
        <f t="shared" si="4"/>
        <v>120</v>
      </c>
      <c r="M30" s="66">
        <f t="shared" si="5"/>
        <v>43580</v>
      </c>
      <c r="N30" s="3">
        <f t="shared" si="6"/>
        <v>43700</v>
      </c>
      <c r="O30" s="62"/>
      <c r="P30" s="15" t="str">
        <f t="shared" si="7"/>
        <v/>
      </c>
    </row>
    <row r="31" spans="1:23">
      <c r="B31" s="687"/>
      <c r="C31" s="705"/>
      <c r="D31" s="709"/>
      <c r="E31" s="712"/>
      <c r="F31" s="705"/>
      <c r="G31" s="709"/>
      <c r="H31" s="710"/>
      <c r="I31" s="741"/>
      <c r="J31" s="711"/>
      <c r="K31" s="85"/>
      <c r="L31" s="85"/>
      <c r="M31" s="66"/>
      <c r="O31" s="105"/>
      <c r="P31" s="740"/>
    </row>
    <row r="32" spans="1:23">
      <c r="B32" s="739" t="s">
        <v>77</v>
      </c>
      <c r="C32" s="715"/>
      <c r="D32" s="737"/>
      <c r="E32" s="738"/>
      <c r="F32" s="715"/>
      <c r="G32" s="716"/>
      <c r="H32" s="718"/>
      <c r="I32" s="742">
        <f>SUM(I13:I30)</f>
        <v>10450</v>
      </c>
      <c r="J32" s="711"/>
      <c r="K32" s="692" t="e">
        <f>#REF!</f>
        <v>#REF!</v>
      </c>
      <c r="L32" s="692">
        <v>68.540000000000006</v>
      </c>
      <c r="M32" s="71"/>
      <c r="N32" s="4"/>
    </row>
    <row r="33" spans="2:14">
      <c r="B33" s="21"/>
      <c r="C33" s="720" t="e">
        <f>#REF!</f>
        <v>#REF!</v>
      </c>
      <c r="D33" s="22"/>
      <c r="E33" s="22"/>
      <c r="F33" s="22"/>
      <c r="G33" s="22"/>
      <c r="H33" s="22"/>
      <c r="I33" s="22"/>
      <c r="J33" s="23"/>
      <c r="K33" s="692" t="e">
        <f>+K32*(1+'REAJU (2)'!$J$26)</f>
        <v>#REF!</v>
      </c>
      <c r="L33" s="692">
        <f>+L32*(1+'REAJU (2)'!$J$26)</f>
        <v>68.540000000000006</v>
      </c>
      <c r="M33" s="71"/>
      <c r="N33" s="4"/>
    </row>
    <row r="34" spans="2:14">
      <c r="B34" s="627"/>
      <c r="C34" s="721" t="e">
        <f>#REF!</f>
        <v>#REF!</v>
      </c>
      <c r="D34" s="6"/>
      <c r="E34" s="6"/>
      <c r="F34" s="6"/>
      <c r="G34" s="6"/>
      <c r="H34" s="6"/>
      <c r="I34" s="6"/>
      <c r="J34" s="628"/>
      <c r="K34" s="692">
        <v>70000</v>
      </c>
      <c r="L34" s="692">
        <v>70000</v>
      </c>
      <c r="M34" s="71"/>
      <c r="N34" s="4"/>
    </row>
    <row r="35" spans="2:14">
      <c r="B35" s="627"/>
      <c r="C35" s="6"/>
      <c r="D35" s="6"/>
      <c r="E35" s="6"/>
      <c r="F35" s="6"/>
      <c r="G35" s="6"/>
      <c r="H35" s="6"/>
      <c r="I35" s="6"/>
      <c r="J35" s="628"/>
      <c r="K35" s="692" t="e">
        <f>+K34/K33</f>
        <v>#REF!</v>
      </c>
      <c r="L35" s="692">
        <f>+L34/L33</f>
        <v>1021.3</v>
      </c>
      <c r="M35" s="71"/>
      <c r="N35" s="4"/>
    </row>
    <row r="36" spans="2:14">
      <c r="B36" s="627"/>
      <c r="C36" s="6"/>
      <c r="D36" s="6"/>
      <c r="E36" s="6"/>
      <c r="F36" s="6"/>
      <c r="G36" s="6"/>
      <c r="H36" s="6"/>
      <c r="I36" s="6"/>
      <c r="J36" s="628"/>
      <c r="K36" s="692">
        <f>+I32/2</f>
        <v>5225</v>
      </c>
      <c r="L36" s="692">
        <f>+J32/2</f>
        <v>0</v>
      </c>
      <c r="M36" s="71"/>
      <c r="N36" s="4"/>
    </row>
    <row r="37" spans="2:14">
      <c r="B37" s="627"/>
      <c r="C37" s="6"/>
      <c r="D37" s="6"/>
      <c r="E37" s="6"/>
      <c r="F37" s="6"/>
      <c r="G37" s="6"/>
      <c r="H37" s="6"/>
      <c r="I37" s="6"/>
      <c r="J37" s="628"/>
      <c r="K37" s="692" t="e">
        <f>#REF!</f>
        <v>#REF!</v>
      </c>
      <c r="L37" s="692" t="e">
        <f>#REF!</f>
        <v>#REF!</v>
      </c>
      <c r="M37" s="71"/>
      <c r="N37" s="4"/>
    </row>
    <row r="38" spans="2:14">
      <c r="B38" s="627"/>
      <c r="C38" s="6"/>
      <c r="D38" s="6"/>
      <c r="E38" s="6"/>
      <c r="F38" s="6"/>
      <c r="G38" s="6"/>
      <c r="H38" s="6"/>
      <c r="I38" s="6"/>
      <c r="J38" s="628"/>
      <c r="K38" s="71"/>
      <c r="L38" s="85"/>
      <c r="M38" s="71"/>
      <c r="N38" s="4"/>
    </row>
    <row r="39" spans="2:14">
      <c r="B39" s="722" t="s">
        <v>49</v>
      </c>
      <c r="C39" s="618"/>
      <c r="D39" s="618"/>
      <c r="E39" s="618"/>
      <c r="F39" s="618"/>
      <c r="G39" s="618"/>
      <c r="H39" s="723" t="s">
        <v>225</v>
      </c>
      <c r="I39" s="618"/>
      <c r="J39" s="724" t="s">
        <v>223</v>
      </c>
      <c r="K39" s="188"/>
      <c r="L39" s="188"/>
      <c r="M39" s="188"/>
      <c r="N39" s="4"/>
    </row>
    <row r="40" spans="2:14">
      <c r="B40" s="725" t="s">
        <v>51</v>
      </c>
      <c r="C40" s="726"/>
      <c r="D40" s="726"/>
      <c r="E40" s="726"/>
      <c r="F40" s="726"/>
      <c r="G40" s="726"/>
      <c r="H40" s="723" t="s">
        <v>226</v>
      </c>
      <c r="I40" s="726"/>
      <c r="J40" s="724" t="s">
        <v>224</v>
      </c>
      <c r="K40" s="317"/>
      <c r="L40" s="317"/>
      <c r="M40" s="317"/>
      <c r="N40" s="4"/>
    </row>
    <row r="41" spans="2:14">
      <c r="B41" s="727"/>
      <c r="C41" s="619"/>
      <c r="D41" s="619"/>
      <c r="E41" s="619"/>
      <c r="F41" s="619"/>
      <c r="G41" s="619"/>
      <c r="H41" s="619"/>
      <c r="I41" s="619"/>
      <c r="J41" s="728"/>
      <c r="K41" s="71"/>
      <c r="L41" s="71"/>
      <c r="M41" s="71"/>
    </row>
    <row r="42" spans="2:14">
      <c r="B42" s="8"/>
      <c r="C42" s="8"/>
      <c r="D42" s="8"/>
      <c r="E42" s="8"/>
      <c r="F42" s="8"/>
      <c r="G42" s="8"/>
      <c r="H42" s="8"/>
      <c r="I42" s="8"/>
      <c r="J42" s="8"/>
      <c r="K42" s="71"/>
      <c r="L42" s="71"/>
      <c r="M42" s="71"/>
    </row>
    <row r="43" spans="2:14">
      <c r="B43" s="65"/>
      <c r="C43" s="65"/>
      <c r="D43" s="65"/>
      <c r="E43" s="65"/>
      <c r="F43" s="65"/>
      <c r="G43" s="65"/>
      <c r="H43" s="65"/>
      <c r="I43" s="65"/>
      <c r="J43" s="65"/>
      <c r="K43" s="71"/>
      <c r="L43" s="71"/>
      <c r="M43" s="71"/>
    </row>
    <row r="44" spans="2:14">
      <c r="B44" s="65"/>
      <c r="C44" s="65"/>
      <c r="D44" s="65"/>
      <c r="E44" s="65"/>
      <c r="F44" s="65"/>
      <c r="G44" s="65"/>
      <c r="H44" s="65"/>
      <c r="I44" s="65"/>
      <c r="J44" s="65"/>
      <c r="K44" s="71"/>
      <c r="L44" s="71"/>
      <c r="M44" s="71"/>
    </row>
    <row r="45" spans="2:14">
      <c r="B45" s="65"/>
      <c r="C45" s="65"/>
      <c r="D45" s="65"/>
      <c r="E45" s="65"/>
      <c r="F45" s="65"/>
      <c r="G45" s="65"/>
      <c r="H45" s="65"/>
      <c r="I45" s="65"/>
      <c r="J45" s="65"/>
      <c r="K45" s="71"/>
      <c r="L45" s="71"/>
      <c r="M45" s="71"/>
    </row>
    <row r="46" spans="2:14">
      <c r="B46" s="65"/>
      <c r="C46" s="65"/>
      <c r="D46" s="65"/>
      <c r="E46" s="65"/>
      <c r="F46" s="65"/>
      <c r="G46" s="65"/>
      <c r="H46" s="65"/>
      <c r="I46" s="65"/>
      <c r="J46" s="65"/>
      <c r="K46" s="71"/>
      <c r="L46" s="71"/>
      <c r="M46" s="71"/>
    </row>
    <row r="47" spans="2:14">
      <c r="B47" s="65"/>
      <c r="C47" s="65"/>
      <c r="D47" s="65"/>
      <c r="E47" s="65"/>
      <c r="F47" s="65"/>
      <c r="G47" s="65"/>
      <c r="H47" s="65"/>
      <c r="I47" s="65"/>
      <c r="J47" s="65"/>
      <c r="K47" s="71"/>
      <c r="L47" s="71"/>
      <c r="M47" s="71"/>
    </row>
    <row r="48" spans="2:14">
      <c r="B48" s="65"/>
      <c r="C48" s="65"/>
      <c r="D48" s="65"/>
      <c r="E48" s="65"/>
      <c r="F48" s="65"/>
      <c r="G48" s="65"/>
      <c r="H48" s="65"/>
      <c r="I48" s="65"/>
      <c r="J48" s="65"/>
      <c r="K48" s="71"/>
      <c r="L48" s="71"/>
      <c r="M48" s="71"/>
    </row>
    <row r="49" spans="2:13">
      <c r="B49" s="65"/>
      <c r="C49" s="65"/>
      <c r="D49" s="65"/>
      <c r="E49" s="65"/>
      <c r="F49" s="65"/>
      <c r="G49" s="65"/>
      <c r="H49" s="65"/>
      <c r="I49" s="65"/>
      <c r="J49" s="65"/>
      <c r="K49" s="71"/>
      <c r="L49" s="71"/>
      <c r="M49" s="71"/>
    </row>
    <row r="50" spans="2:13">
      <c r="B50" s="65"/>
      <c r="C50" s="65"/>
      <c r="D50" s="65"/>
      <c r="E50" s="65"/>
      <c r="F50" s="65"/>
      <c r="G50" s="65"/>
      <c r="H50" s="65"/>
      <c r="I50" s="65"/>
      <c r="J50" s="65"/>
      <c r="K50" s="71"/>
      <c r="L50" s="71"/>
      <c r="M50" s="71"/>
    </row>
    <row r="51" spans="2:13">
      <c r="B51" s="65"/>
      <c r="C51" s="65"/>
      <c r="D51" s="65"/>
      <c r="E51" s="65"/>
      <c r="F51" s="65"/>
      <c r="G51" s="65"/>
      <c r="H51" s="65"/>
      <c r="I51" s="65"/>
      <c r="J51" s="65"/>
      <c r="K51" s="71"/>
      <c r="L51" s="71"/>
      <c r="M51" s="71"/>
    </row>
    <row r="52" spans="2:13">
      <c r="B52" s="65"/>
      <c r="C52" s="65"/>
      <c r="D52" s="65"/>
      <c r="E52" s="65"/>
      <c r="F52" s="65"/>
      <c r="G52" s="65"/>
      <c r="H52" s="65"/>
      <c r="I52" s="65"/>
      <c r="J52" s="65"/>
      <c r="K52" s="71"/>
      <c r="L52" s="71"/>
      <c r="M52" s="71"/>
    </row>
    <row r="53" spans="2:13">
      <c r="B53" s="65"/>
      <c r="C53" s="65"/>
      <c r="D53" s="65"/>
      <c r="E53" s="65"/>
      <c r="F53" s="65"/>
      <c r="G53" s="65"/>
      <c r="H53" s="65"/>
      <c r="I53" s="65"/>
      <c r="J53" s="65"/>
      <c r="K53" s="71"/>
      <c r="L53" s="71"/>
      <c r="M53" s="71"/>
    </row>
    <row r="54" spans="2:13">
      <c r="B54" s="65"/>
      <c r="C54" s="65"/>
      <c r="D54" s="65"/>
      <c r="E54" s="65"/>
      <c r="F54" s="65"/>
      <c r="G54" s="65"/>
      <c r="H54" s="65"/>
      <c r="I54" s="65"/>
      <c r="J54" s="65"/>
      <c r="K54" s="71"/>
      <c r="L54" s="71"/>
      <c r="M54" s="71"/>
    </row>
  </sheetData>
  <mergeCells count="2">
    <mergeCell ref="J2:J10"/>
    <mergeCell ref="E2:I4"/>
  </mergeCells>
  <phoneticPr fontId="13" type="noConversion"/>
  <printOptions horizontalCentered="1" verticalCentered="1"/>
  <pageMargins left="0.39370078740157483" right="0.19685039370078741" top="0.59055118110236227" bottom="1.3385826771653544" header="0.39370078740157483" footer="0.59055118110236227"/>
  <pageSetup paperSize="9" orientation="portrait" horizontalDpi="300" verticalDpi="300" r:id="rId1"/>
  <headerFooter alignWithMargins="0">
    <oddHeader>&amp;RPágina &amp;P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53"/>
  <sheetViews>
    <sheetView showGridLines="0" workbookViewId="0"/>
  </sheetViews>
  <sheetFormatPr defaultColWidth="10.7109375" defaultRowHeight="12"/>
  <cols>
    <col min="1" max="1" width="10.7109375" style="3" customWidth="1"/>
    <col min="2" max="2" width="7.7109375" style="1" customWidth="1"/>
    <col min="3" max="3" width="1.7109375" style="1" customWidth="1"/>
    <col min="4" max="5" width="7.7109375" style="1" customWidth="1"/>
    <col min="6" max="6" width="1.7109375" style="1" customWidth="1"/>
    <col min="7" max="7" width="7.7109375" style="1" customWidth="1"/>
    <col min="8" max="8" width="8.85546875" style="1" customWidth="1"/>
    <col min="9" max="9" width="12.140625" style="1" customWidth="1"/>
    <col min="10" max="10" width="10.140625" style="1" customWidth="1"/>
    <col min="11" max="11" width="13.85546875" style="1" customWidth="1"/>
    <col min="12" max="12" width="26.7109375" style="1" customWidth="1"/>
    <col min="13" max="13" width="10.7109375" style="3" customWidth="1"/>
    <col min="14" max="14" width="16.28515625" style="3" customWidth="1"/>
    <col min="15" max="15" width="13.28515625" style="3" customWidth="1"/>
    <col min="16" max="254" width="10.7109375" style="3" customWidth="1"/>
    <col min="255" max="16384" width="10.7109375" style="3"/>
  </cols>
  <sheetData>
    <row r="2" spans="1:25" ht="15" customHeight="1">
      <c r="B2" s="21"/>
      <c r="C2" s="43"/>
      <c r="D2" s="48"/>
      <c r="E2" s="1249" t="s">
        <v>221</v>
      </c>
      <c r="F2" s="1250"/>
      <c r="G2" s="1250"/>
      <c r="H2" s="1250"/>
      <c r="I2" s="1250"/>
      <c r="J2" s="1250"/>
      <c r="K2" s="1250"/>
      <c r="L2" s="1246" t="s">
        <v>402</v>
      </c>
      <c r="M2" s="320" t="s">
        <v>55</v>
      </c>
      <c r="N2" s="71"/>
      <c r="O2" s="71"/>
    </row>
    <row r="3" spans="1:25" ht="15" customHeight="1">
      <c r="B3" s="25"/>
      <c r="C3" s="45"/>
      <c r="D3" s="693"/>
      <c r="E3" s="1251"/>
      <c r="F3" s="1252"/>
      <c r="G3" s="1252"/>
      <c r="H3" s="1252"/>
      <c r="I3" s="1252"/>
      <c r="J3" s="1252"/>
      <c r="K3" s="1252"/>
      <c r="L3" s="1247"/>
      <c r="M3" s="71"/>
      <c r="N3" s="71"/>
      <c r="O3" s="71"/>
    </row>
    <row r="4" spans="1:25" ht="15" customHeight="1">
      <c r="B4" s="25"/>
      <c r="C4" s="45"/>
      <c r="D4" s="50"/>
      <c r="E4" s="1253"/>
      <c r="F4" s="1254"/>
      <c r="G4" s="1254"/>
      <c r="H4" s="1254"/>
      <c r="I4" s="1254"/>
      <c r="J4" s="1254"/>
      <c r="K4" s="1254"/>
      <c r="L4" s="1247"/>
      <c r="M4" s="71"/>
      <c r="N4" s="71"/>
      <c r="O4" s="71"/>
    </row>
    <row r="5" spans="1:25">
      <c r="B5" s="21" t="e">
        <f>#REF!</f>
        <v>#REF!</v>
      </c>
      <c r="C5" s="22"/>
      <c r="D5" s="22"/>
      <c r="E5" s="22"/>
      <c r="F5" s="22"/>
      <c r="G5" s="22"/>
      <c r="H5" s="22"/>
      <c r="I5" s="22"/>
      <c r="J5" s="22"/>
      <c r="K5" s="22"/>
      <c r="L5" s="1247"/>
      <c r="M5" s="71"/>
      <c r="N5" s="71"/>
      <c r="O5" s="71"/>
    </row>
    <row r="6" spans="1:25">
      <c r="B6" s="627" t="e">
        <f>#REF!</f>
        <v>#REF!</v>
      </c>
      <c r="C6" s="6"/>
      <c r="D6" s="6"/>
      <c r="E6" s="6"/>
      <c r="F6" s="6"/>
      <c r="G6" s="6"/>
      <c r="H6" s="6"/>
      <c r="I6" s="6"/>
      <c r="J6" s="6"/>
      <c r="K6" s="6"/>
      <c r="L6" s="1247"/>
      <c r="M6" s="71"/>
      <c r="N6" s="71"/>
      <c r="O6" s="71"/>
    </row>
    <row r="7" spans="1:25">
      <c r="B7" s="627" t="e">
        <f>#REF!</f>
        <v>#REF!</v>
      </c>
      <c r="C7" s="6"/>
      <c r="D7" s="6"/>
      <c r="E7" s="616"/>
      <c r="F7" s="6"/>
      <c r="G7" s="616"/>
      <c r="H7" s="616"/>
      <c r="I7" s="616"/>
      <c r="J7" s="616"/>
      <c r="K7" s="616"/>
      <c r="L7" s="1247"/>
      <c r="M7" s="71"/>
      <c r="N7" s="71"/>
      <c r="O7" s="71"/>
    </row>
    <row r="8" spans="1:25">
      <c r="B8" s="627" t="e">
        <f>#REF!</f>
        <v>#REF!</v>
      </c>
      <c r="C8" s="6"/>
      <c r="D8" s="6"/>
      <c r="E8" s="6"/>
      <c r="F8" s="6"/>
      <c r="G8" s="694"/>
      <c r="H8" s="616"/>
      <c r="I8" s="616"/>
      <c r="J8" s="616"/>
      <c r="K8" s="616"/>
      <c r="L8" s="1247"/>
      <c r="M8" s="71"/>
      <c r="N8" s="71"/>
      <c r="O8" s="71"/>
    </row>
    <row r="9" spans="1:25">
      <c r="B9" s="627" t="e">
        <f>#REF!</f>
        <v>#REF!</v>
      </c>
      <c r="C9" s="6"/>
      <c r="D9" s="6"/>
      <c r="E9" s="6"/>
      <c r="F9" s="6"/>
      <c r="G9" s="6"/>
      <c r="H9" s="6"/>
      <c r="I9" s="6"/>
      <c r="J9" s="6"/>
      <c r="K9" s="6"/>
      <c r="L9" s="1247"/>
      <c r="M9" s="71"/>
      <c r="N9" s="71"/>
      <c r="O9" s="71"/>
    </row>
    <row r="10" spans="1:25">
      <c r="B10" s="25" t="e">
        <f>#REF!</f>
        <v>#REF!</v>
      </c>
      <c r="C10" s="26"/>
      <c r="D10" s="26"/>
      <c r="E10" s="26"/>
      <c r="F10" s="26"/>
      <c r="G10" s="26"/>
      <c r="H10" s="26"/>
      <c r="I10" s="26"/>
      <c r="J10" s="26"/>
      <c r="K10" s="26"/>
      <c r="L10" s="1248"/>
      <c r="M10" s="71"/>
      <c r="N10" s="71"/>
      <c r="O10" s="71"/>
    </row>
    <row r="11" spans="1:25">
      <c r="B11" s="695" t="e">
        <f>#REF!</f>
        <v>#REF!</v>
      </c>
      <c r="C11" s="696"/>
      <c r="D11" s="696"/>
      <c r="E11" s="696"/>
      <c r="F11" s="696"/>
      <c r="G11" s="697" t="str">
        <f>fir</f>
        <v>Firma: AGRIMAT ENGª INDUSTRIA E COMÉRCIO LTDA</v>
      </c>
      <c r="H11" s="697"/>
      <c r="I11" s="697"/>
      <c r="J11" s="697"/>
      <c r="K11" s="698"/>
      <c r="L11" s="699" t="e">
        <f>#REF!</f>
        <v>#REF!</v>
      </c>
      <c r="M11" s="71"/>
      <c r="N11" s="71"/>
      <c r="O11" s="71"/>
    </row>
    <row r="12" spans="1:25">
      <c r="B12" s="649" t="s">
        <v>72</v>
      </c>
      <c r="C12" s="700"/>
      <c r="D12" s="700"/>
      <c r="E12" s="700"/>
      <c r="F12" s="700"/>
      <c r="G12" s="701"/>
      <c r="H12" s="702" t="s">
        <v>88</v>
      </c>
      <c r="I12" s="702" t="s">
        <v>112</v>
      </c>
      <c r="J12" s="702" t="s">
        <v>108</v>
      </c>
      <c r="K12" s="702" t="s">
        <v>113</v>
      </c>
      <c r="L12" s="703"/>
      <c r="M12" s="71"/>
      <c r="N12" s="71"/>
      <c r="O12" s="71"/>
    </row>
    <row r="13" spans="1:25">
      <c r="B13" s="704" t="s">
        <v>85</v>
      </c>
      <c r="C13" s="705"/>
      <c r="D13" s="706" t="s">
        <v>74</v>
      </c>
      <c r="E13" s="704" t="s">
        <v>85</v>
      </c>
      <c r="F13" s="705"/>
      <c r="G13" s="706" t="s">
        <v>74</v>
      </c>
      <c r="H13" s="707"/>
      <c r="I13" s="707" t="s">
        <v>75</v>
      </c>
      <c r="J13" s="707" t="s">
        <v>75</v>
      </c>
      <c r="K13" s="707" t="s">
        <v>114</v>
      </c>
      <c r="L13" s="708"/>
      <c r="M13" s="71"/>
      <c r="N13" s="71"/>
      <c r="O13" s="71"/>
    </row>
    <row r="14" spans="1:25">
      <c r="A14" s="692"/>
      <c r="B14" s="687">
        <v>0</v>
      </c>
      <c r="C14" s="705" t="str">
        <f>IF(D14&gt;0,"+","")</f>
        <v/>
      </c>
      <c r="D14" s="709"/>
      <c r="E14" s="687">
        <v>158</v>
      </c>
      <c r="F14" s="705" t="str">
        <f>IF(G14&gt;0,"+","")</f>
        <v>+</v>
      </c>
      <c r="G14" s="709">
        <v>8</v>
      </c>
      <c r="H14" s="710" t="s">
        <v>96</v>
      </c>
      <c r="I14" s="710">
        <f>IF(N14=0,"",N14)</f>
        <v>3168</v>
      </c>
      <c r="J14" s="710">
        <v>1.35</v>
      </c>
      <c r="K14" s="710">
        <f>TRUNC(I14*J14,2)</f>
        <v>4276.8</v>
      </c>
      <c r="L14" s="711"/>
      <c r="M14" s="85"/>
      <c r="N14" s="85">
        <f t="shared" ref="N14:N26" si="0">P14-O14</f>
        <v>3168</v>
      </c>
      <c r="O14" s="66">
        <f t="shared" ref="O14:O26" si="1">B14*20+D14</f>
        <v>0</v>
      </c>
      <c r="P14" s="3">
        <f t="shared" ref="P14:P26" si="2">E14*20+G14</f>
        <v>3168</v>
      </c>
      <c r="Q14" s="62">
        <v>420</v>
      </c>
      <c r="R14" s="15" t="str">
        <f t="shared" ref="R14:R19" si="3">IF(S14&gt;0,"+","")</f>
        <v/>
      </c>
      <c r="S14" s="16"/>
      <c r="T14" s="62">
        <v>430</v>
      </c>
      <c r="U14" s="15" t="str">
        <f t="shared" ref="U14:U19" si="4">IF(V14&gt;0,"+","")</f>
        <v/>
      </c>
      <c r="V14" s="16"/>
      <c r="W14" s="10" t="s">
        <v>96</v>
      </c>
      <c r="X14" s="10" t="str">
        <f t="shared" ref="X14:X19" si="5">IF(AE14=0,"",AE14)</f>
        <v/>
      </c>
      <c r="Y14" s="12">
        <v>1</v>
      </c>
    </row>
    <row r="15" spans="1:25">
      <c r="A15" s="692"/>
      <c r="B15" s="687">
        <v>0</v>
      </c>
      <c r="C15" s="705" t="str">
        <f>IF(D15&gt;0,"+","")</f>
        <v/>
      </c>
      <c r="D15" s="709"/>
      <c r="E15" s="687">
        <v>159</v>
      </c>
      <c r="F15" s="705" t="str">
        <f>IF(G15&gt;0,"+","")</f>
        <v>+</v>
      </c>
      <c r="G15" s="709">
        <v>8.8000000000000007</v>
      </c>
      <c r="H15" s="710" t="s">
        <v>95</v>
      </c>
      <c r="I15" s="710">
        <f>IF(N15=0,"",N15)</f>
        <v>3188.8</v>
      </c>
      <c r="J15" s="710">
        <v>1.5</v>
      </c>
      <c r="K15" s="710">
        <f>TRUNC(I15*J15,2)</f>
        <v>4783.2</v>
      </c>
      <c r="L15" s="711"/>
      <c r="N15" s="85">
        <f t="shared" si="0"/>
        <v>3188.8</v>
      </c>
      <c r="O15" s="66">
        <f t="shared" si="1"/>
        <v>0</v>
      </c>
      <c r="P15" s="3">
        <f t="shared" si="2"/>
        <v>3188.8</v>
      </c>
      <c r="Q15" s="62">
        <v>420</v>
      </c>
      <c r="R15" s="15" t="str">
        <f t="shared" si="3"/>
        <v/>
      </c>
      <c r="S15" s="16"/>
      <c r="T15" s="62">
        <v>430</v>
      </c>
      <c r="U15" s="15" t="str">
        <f t="shared" si="4"/>
        <v/>
      </c>
      <c r="V15" s="16"/>
      <c r="W15" s="10" t="s">
        <v>96</v>
      </c>
      <c r="X15" s="10" t="str">
        <f t="shared" si="5"/>
        <v/>
      </c>
      <c r="Y15" s="12">
        <v>1</v>
      </c>
    </row>
    <row r="16" spans="1:25">
      <c r="A16" s="692"/>
      <c r="B16" s="687"/>
      <c r="C16" s="705" t="str">
        <f>IF(D16&gt;0,"+","")</f>
        <v/>
      </c>
      <c r="D16" s="709"/>
      <c r="E16" s="687"/>
      <c r="F16" s="705"/>
      <c r="G16" s="709"/>
      <c r="H16" s="710"/>
      <c r="I16" s="710"/>
      <c r="J16" s="710"/>
      <c r="K16" s="710" t="str">
        <f>IF(N16=0,"",N16)</f>
        <v/>
      </c>
      <c r="L16" s="711"/>
      <c r="N16" s="85">
        <f t="shared" si="0"/>
        <v>0</v>
      </c>
      <c r="O16" s="66">
        <f t="shared" si="1"/>
        <v>0</v>
      </c>
      <c r="P16" s="3">
        <f t="shared" si="2"/>
        <v>0</v>
      </c>
      <c r="Q16" s="62">
        <v>420</v>
      </c>
      <c r="R16" s="15" t="str">
        <f t="shared" si="3"/>
        <v/>
      </c>
      <c r="S16" s="16"/>
      <c r="T16" s="62">
        <v>430</v>
      </c>
      <c r="U16" s="15" t="str">
        <f t="shared" si="4"/>
        <v/>
      </c>
      <c r="V16" s="16"/>
      <c r="W16" s="10" t="s">
        <v>96</v>
      </c>
      <c r="X16" s="10" t="str">
        <f t="shared" si="5"/>
        <v/>
      </c>
      <c r="Y16" s="12">
        <v>1</v>
      </c>
    </row>
    <row r="17" spans="1:25">
      <c r="A17" s="692"/>
      <c r="B17" s="687"/>
      <c r="C17" s="705"/>
      <c r="D17" s="709"/>
      <c r="E17" s="687"/>
      <c r="F17" s="705"/>
      <c r="G17" s="709"/>
      <c r="H17" s="710"/>
      <c r="I17" s="710"/>
      <c r="J17" s="710"/>
      <c r="K17" s="710"/>
      <c r="L17" s="711"/>
      <c r="N17" s="85">
        <f t="shared" si="0"/>
        <v>0</v>
      </c>
      <c r="O17" s="66">
        <f t="shared" si="1"/>
        <v>0</v>
      </c>
      <c r="P17" s="3">
        <f t="shared" si="2"/>
        <v>0</v>
      </c>
      <c r="Q17" s="62">
        <v>420</v>
      </c>
      <c r="R17" s="15" t="str">
        <f t="shared" si="3"/>
        <v/>
      </c>
      <c r="S17" s="16"/>
      <c r="T17" s="62">
        <v>430</v>
      </c>
      <c r="U17" s="15" t="str">
        <f t="shared" si="4"/>
        <v/>
      </c>
      <c r="V17" s="16"/>
      <c r="W17" s="10" t="s">
        <v>95</v>
      </c>
      <c r="X17" s="10" t="str">
        <f t="shared" si="5"/>
        <v/>
      </c>
      <c r="Y17" s="12">
        <v>1</v>
      </c>
    </row>
    <row r="18" spans="1:25">
      <c r="A18" s="692"/>
      <c r="B18" s="687"/>
      <c r="C18" s="705"/>
      <c r="D18" s="709"/>
      <c r="E18" s="687"/>
      <c r="F18" s="705"/>
      <c r="G18" s="709"/>
      <c r="H18" s="710"/>
      <c r="I18" s="710"/>
      <c r="J18" s="710"/>
      <c r="K18" s="710" t="str">
        <f>IF(N18=0,"",N18)</f>
        <v/>
      </c>
      <c r="L18" s="711"/>
      <c r="N18" s="85">
        <f t="shared" si="0"/>
        <v>0</v>
      </c>
      <c r="O18" s="66">
        <f t="shared" si="1"/>
        <v>0</v>
      </c>
      <c r="P18" s="3">
        <f t="shared" si="2"/>
        <v>0</v>
      </c>
      <c r="Q18" s="62">
        <v>445</v>
      </c>
      <c r="R18" s="15" t="str">
        <f t="shared" si="3"/>
        <v/>
      </c>
      <c r="S18" s="16"/>
      <c r="T18" s="62">
        <v>482</v>
      </c>
      <c r="U18" s="15" t="str">
        <f t="shared" si="4"/>
        <v/>
      </c>
      <c r="V18" s="16"/>
      <c r="W18" s="10" t="s">
        <v>96</v>
      </c>
      <c r="X18" s="10" t="str">
        <f t="shared" si="5"/>
        <v/>
      </c>
      <c r="Y18" s="12">
        <v>1</v>
      </c>
    </row>
    <row r="19" spans="1:25">
      <c r="A19" s="692"/>
      <c r="B19" s="687"/>
      <c r="C19" s="705"/>
      <c r="D19" s="709"/>
      <c r="E19" s="687"/>
      <c r="F19" s="705"/>
      <c r="G19" s="709"/>
      <c r="H19" s="710"/>
      <c r="I19" s="710"/>
      <c r="J19" s="710"/>
      <c r="K19" s="710"/>
      <c r="L19" s="711"/>
      <c r="N19" s="85">
        <f t="shared" si="0"/>
        <v>0</v>
      </c>
      <c r="O19" s="66">
        <f t="shared" si="1"/>
        <v>0</v>
      </c>
      <c r="P19" s="3">
        <f t="shared" si="2"/>
        <v>0</v>
      </c>
      <c r="Q19" s="62">
        <v>448</v>
      </c>
      <c r="R19" s="15" t="str">
        <f t="shared" si="3"/>
        <v/>
      </c>
      <c r="S19" s="16"/>
      <c r="T19" s="62">
        <v>480</v>
      </c>
      <c r="U19" s="15" t="str">
        <f t="shared" si="4"/>
        <v/>
      </c>
      <c r="V19" s="16"/>
      <c r="W19" s="10" t="s">
        <v>95</v>
      </c>
      <c r="X19" s="10" t="str">
        <f t="shared" si="5"/>
        <v/>
      </c>
      <c r="Y19" s="12">
        <v>1</v>
      </c>
    </row>
    <row r="20" spans="1:25">
      <c r="A20" s="692">
        <v>68.540000000000006</v>
      </c>
      <c r="B20" s="687"/>
      <c r="C20" s="705"/>
      <c r="D20" s="709"/>
      <c r="E20" s="712"/>
      <c r="F20" s="705"/>
      <c r="G20" s="709"/>
      <c r="H20" s="710"/>
      <c r="I20" s="710"/>
      <c r="J20" s="710"/>
      <c r="K20" s="710"/>
      <c r="L20" s="711"/>
      <c r="N20" s="85">
        <f t="shared" si="0"/>
        <v>0</v>
      </c>
      <c r="O20" s="66">
        <f t="shared" si="1"/>
        <v>0</v>
      </c>
      <c r="P20" s="3">
        <f t="shared" si="2"/>
        <v>0</v>
      </c>
      <c r="Q20" s="62">
        <v>448</v>
      </c>
    </row>
    <row r="21" spans="1:25">
      <c r="A21" s="692">
        <f>+A20*(1+'REAJU (2)'!$J$26)</f>
        <v>68.540000000000006</v>
      </c>
      <c r="B21" s="687"/>
      <c r="C21" s="705"/>
      <c r="D21" s="709"/>
      <c r="E21" s="712"/>
      <c r="F21" s="705"/>
      <c r="G21" s="709"/>
      <c r="H21" s="710"/>
      <c r="I21" s="710"/>
      <c r="J21" s="710"/>
      <c r="K21" s="710"/>
      <c r="L21" s="713"/>
      <c r="N21" s="85">
        <f t="shared" si="0"/>
        <v>0</v>
      </c>
      <c r="O21" s="66">
        <f t="shared" si="1"/>
        <v>0</v>
      </c>
      <c r="P21" s="3">
        <f t="shared" si="2"/>
        <v>0</v>
      </c>
      <c r="Q21" s="62">
        <v>448</v>
      </c>
    </row>
    <row r="22" spans="1:25">
      <c r="A22" s="692">
        <v>70000</v>
      </c>
      <c r="B22" s="687"/>
      <c r="C22" s="705"/>
      <c r="D22" s="709"/>
      <c r="E22" s="712"/>
      <c r="F22" s="705"/>
      <c r="G22" s="709"/>
      <c r="H22" s="710"/>
      <c r="I22" s="710"/>
      <c r="J22" s="710"/>
      <c r="K22" s="710"/>
      <c r="L22" s="711"/>
      <c r="N22" s="85">
        <f t="shared" si="0"/>
        <v>0</v>
      </c>
      <c r="O22" s="66">
        <f t="shared" si="1"/>
        <v>0</v>
      </c>
      <c r="P22" s="3">
        <f t="shared" si="2"/>
        <v>0</v>
      </c>
      <c r="Q22" s="62">
        <v>448</v>
      </c>
    </row>
    <row r="23" spans="1:25">
      <c r="A23" s="692">
        <f>+A22/A21</f>
        <v>1021.3</v>
      </c>
      <c r="B23" s="687"/>
      <c r="C23" s="705" t="str">
        <f>IF(D23&gt;0,"+","")</f>
        <v/>
      </c>
      <c r="D23" s="709"/>
      <c r="E23" s="712"/>
      <c r="F23" s="705" t="str">
        <f>IF(G23&gt;0,"+","")</f>
        <v/>
      </c>
      <c r="G23" s="709"/>
      <c r="H23" s="710"/>
      <c r="I23" s="710"/>
      <c r="J23" s="710"/>
      <c r="K23" s="710"/>
      <c r="L23" s="711"/>
      <c r="N23" s="85">
        <f t="shared" si="0"/>
        <v>0</v>
      </c>
      <c r="O23" s="66">
        <f t="shared" si="1"/>
        <v>0</v>
      </c>
      <c r="P23" s="3">
        <f t="shared" si="2"/>
        <v>0</v>
      </c>
      <c r="Q23" s="62">
        <v>448</v>
      </c>
    </row>
    <row r="24" spans="1:25">
      <c r="A24" s="692">
        <f>+L31/2</f>
        <v>0</v>
      </c>
      <c r="B24" s="687"/>
      <c r="C24" s="705" t="str">
        <f>IF(D24&gt;0,"+","")</f>
        <v/>
      </c>
      <c r="D24" s="709"/>
      <c r="E24" s="712"/>
      <c r="F24" s="705" t="str">
        <f>IF(G24&gt;0,"+","")</f>
        <v/>
      </c>
      <c r="G24" s="709"/>
      <c r="H24" s="710"/>
      <c r="I24" s="710"/>
      <c r="J24" s="710"/>
      <c r="K24" s="710" t="str">
        <f>IF(N24=0,"",N24)</f>
        <v/>
      </c>
      <c r="L24" s="711"/>
      <c r="N24" s="85">
        <f t="shared" si="0"/>
        <v>0</v>
      </c>
      <c r="O24" s="66">
        <f t="shared" si="1"/>
        <v>0</v>
      </c>
      <c r="P24" s="3">
        <f t="shared" si="2"/>
        <v>0</v>
      </c>
      <c r="Q24" s="62">
        <v>448</v>
      </c>
    </row>
    <row r="25" spans="1:25">
      <c r="A25" s="692" t="e">
        <f>#REF!</f>
        <v>#REF!</v>
      </c>
      <c r="B25" s="687"/>
      <c r="C25" s="705" t="str">
        <f>IF(D25&gt;0,"+","")</f>
        <v/>
      </c>
      <c r="D25" s="709"/>
      <c r="E25" s="712"/>
      <c r="F25" s="705" t="str">
        <f>IF(G25&gt;0,"+","")</f>
        <v/>
      </c>
      <c r="G25" s="709"/>
      <c r="H25" s="710"/>
      <c r="I25" s="710"/>
      <c r="J25" s="710"/>
      <c r="K25" s="710" t="str">
        <f>IF(N25=0,"",N25)</f>
        <v/>
      </c>
      <c r="L25" s="711"/>
      <c r="N25" s="85">
        <f t="shared" si="0"/>
        <v>0</v>
      </c>
      <c r="O25" s="66">
        <f t="shared" si="1"/>
        <v>0</v>
      </c>
      <c r="P25" s="3">
        <f t="shared" si="2"/>
        <v>0</v>
      </c>
      <c r="Q25" s="62">
        <v>448</v>
      </c>
    </row>
    <row r="26" spans="1:25">
      <c r="B26" s="687"/>
      <c r="C26" s="705" t="str">
        <f>IF(D26&gt;0,"+","")</f>
        <v/>
      </c>
      <c r="D26" s="709"/>
      <c r="E26" s="712"/>
      <c r="F26" s="705" t="str">
        <f>IF(G26&gt;0,"+","")</f>
        <v/>
      </c>
      <c r="G26" s="709"/>
      <c r="H26" s="710"/>
      <c r="I26" s="710"/>
      <c r="J26" s="710"/>
      <c r="K26" s="710" t="str">
        <f>IF(N26=0,"",N26)</f>
        <v/>
      </c>
      <c r="L26" s="711"/>
      <c r="N26" s="85">
        <f t="shared" si="0"/>
        <v>0</v>
      </c>
      <c r="O26" s="66">
        <f t="shared" si="1"/>
        <v>0</v>
      </c>
      <c r="P26" s="3">
        <f t="shared" si="2"/>
        <v>0</v>
      </c>
      <c r="Q26" s="62">
        <v>448</v>
      </c>
    </row>
    <row r="27" spans="1:25">
      <c r="B27" s="687"/>
      <c r="C27" s="705"/>
      <c r="D27" s="709"/>
      <c r="E27" s="712"/>
      <c r="F27" s="705"/>
      <c r="G27" s="709"/>
      <c r="H27" s="710"/>
      <c r="I27" s="710"/>
      <c r="J27" s="710"/>
      <c r="K27" s="710"/>
      <c r="L27" s="711"/>
      <c r="M27" s="85"/>
      <c r="N27" s="85"/>
      <c r="O27" s="66"/>
      <c r="Q27" s="105"/>
    </row>
    <row r="28" spans="1:25">
      <c r="B28" s="687"/>
      <c r="C28" s="705"/>
      <c r="D28" s="709"/>
      <c r="E28" s="712"/>
      <c r="F28" s="705"/>
      <c r="G28" s="709"/>
      <c r="H28" s="710"/>
      <c r="I28" s="710"/>
      <c r="J28" s="710"/>
      <c r="K28" s="710"/>
      <c r="L28" s="711"/>
      <c r="M28" s="85"/>
      <c r="N28" s="85"/>
      <c r="O28" s="66"/>
      <c r="Q28" s="105"/>
    </row>
    <row r="29" spans="1:25">
      <c r="B29" s="687"/>
      <c r="C29" s="705"/>
      <c r="D29" s="709"/>
      <c r="E29" s="712"/>
      <c r="F29" s="705"/>
      <c r="G29" s="709"/>
      <c r="H29" s="710"/>
      <c r="I29" s="710"/>
      <c r="J29" s="710"/>
      <c r="K29" s="710"/>
      <c r="L29" s="711"/>
      <c r="M29" s="85"/>
      <c r="N29" s="85"/>
      <c r="O29" s="66"/>
      <c r="Q29" s="105"/>
    </row>
    <row r="30" spans="1:25">
      <c r="B30" s="687"/>
      <c r="C30" s="705"/>
      <c r="D30" s="709"/>
      <c r="E30" s="712"/>
      <c r="F30" s="705"/>
      <c r="G30" s="709"/>
      <c r="H30" s="710"/>
      <c r="I30" s="710"/>
      <c r="J30" s="710"/>
      <c r="K30" s="710"/>
      <c r="L30" s="711"/>
      <c r="M30" s="85"/>
      <c r="N30" s="85"/>
      <c r="O30" s="66"/>
      <c r="Q30" s="105"/>
    </row>
    <row r="31" spans="1:25">
      <c r="B31" s="714" t="s">
        <v>77</v>
      </c>
      <c r="C31" s="715"/>
      <c r="D31" s="716"/>
      <c r="E31" s="717"/>
      <c r="F31" s="715"/>
      <c r="G31" s="716"/>
      <c r="H31" s="718"/>
      <c r="I31" s="718"/>
      <c r="J31" s="718"/>
      <c r="K31" s="719">
        <f>SUM(K13:K30)</f>
        <v>9060</v>
      </c>
      <c r="L31" s="711"/>
      <c r="O31" s="71"/>
      <c r="P31" s="4"/>
    </row>
    <row r="32" spans="1:25">
      <c r="B32" s="21"/>
      <c r="C32" s="720" t="e">
        <f>#REF!</f>
        <v>#REF!</v>
      </c>
      <c r="D32" s="22"/>
      <c r="E32" s="22"/>
      <c r="F32" s="22"/>
      <c r="G32" s="22"/>
      <c r="H32" s="22"/>
      <c r="I32" s="22"/>
      <c r="J32" s="22"/>
      <c r="K32" s="22"/>
      <c r="L32" s="23"/>
      <c r="O32" s="71"/>
      <c r="P32" s="4"/>
    </row>
    <row r="33" spans="2:16">
      <c r="B33" s="627"/>
      <c r="C33" s="721" t="e">
        <f>#REF!</f>
        <v>#REF!</v>
      </c>
      <c r="D33" s="6"/>
      <c r="E33" s="6"/>
      <c r="F33" s="6"/>
      <c r="G33" s="6"/>
      <c r="H33" s="6"/>
      <c r="I33" s="6"/>
      <c r="J33" s="6"/>
      <c r="K33" s="6"/>
      <c r="L33" s="628"/>
      <c r="O33" s="71"/>
      <c r="P33" s="4"/>
    </row>
    <row r="34" spans="2:16">
      <c r="B34" s="627"/>
      <c r="C34" s="6"/>
      <c r="D34" s="6"/>
      <c r="E34" s="6"/>
      <c r="F34" s="6"/>
      <c r="G34" s="6"/>
      <c r="H34" s="6"/>
      <c r="I34" s="6"/>
      <c r="J34" s="6"/>
      <c r="K34" s="6"/>
      <c r="L34" s="628"/>
      <c r="O34" s="71"/>
      <c r="P34" s="4"/>
    </row>
    <row r="35" spans="2:16">
      <c r="B35" s="627"/>
      <c r="C35" s="6"/>
      <c r="D35" s="6"/>
      <c r="E35" s="6"/>
      <c r="F35" s="6"/>
      <c r="G35" s="6"/>
      <c r="H35" s="6"/>
      <c r="I35" s="6"/>
      <c r="J35" s="6"/>
      <c r="K35" s="6"/>
      <c r="L35" s="628"/>
      <c r="O35" s="71"/>
      <c r="P35" s="4"/>
    </row>
    <row r="36" spans="2:16">
      <c r="B36" s="627"/>
      <c r="C36" s="6"/>
      <c r="D36" s="6"/>
      <c r="E36" s="6"/>
      <c r="F36" s="6"/>
      <c r="G36" s="6"/>
      <c r="H36" s="6"/>
      <c r="I36" s="6"/>
      <c r="J36" s="6"/>
      <c r="K36" s="6"/>
      <c r="L36" s="628"/>
      <c r="O36" s="71"/>
      <c r="P36" s="4"/>
    </row>
    <row r="37" spans="2:16">
      <c r="B37" s="627"/>
      <c r="C37" s="616"/>
      <c r="D37" s="616" t="s">
        <v>388</v>
      </c>
      <c r="E37" s="6"/>
      <c r="F37" s="6"/>
      <c r="G37" s="6"/>
      <c r="H37" s="6"/>
      <c r="I37" s="694" t="s">
        <v>389</v>
      </c>
      <c r="J37" s="6"/>
      <c r="K37" s="6"/>
      <c r="L37" s="724" t="s">
        <v>390</v>
      </c>
      <c r="M37" s="71"/>
      <c r="N37" s="85"/>
      <c r="O37" s="71"/>
      <c r="P37" s="4"/>
    </row>
    <row r="38" spans="2:16">
      <c r="B38" s="844" t="s">
        <v>398</v>
      </c>
      <c r="C38" s="135"/>
      <c r="D38" s="618"/>
      <c r="E38" s="618"/>
      <c r="F38" s="618"/>
      <c r="G38" s="618"/>
      <c r="H38" s="723"/>
      <c r="I38" s="723" t="s">
        <v>392</v>
      </c>
      <c r="J38" s="723"/>
      <c r="K38" s="618"/>
      <c r="L38" s="842" t="s">
        <v>391</v>
      </c>
      <c r="M38" s="188"/>
      <c r="N38" s="188"/>
      <c r="O38" s="188"/>
      <c r="P38" s="4"/>
    </row>
    <row r="39" spans="2:16">
      <c r="B39" s="725"/>
      <c r="C39" s="726"/>
      <c r="D39" s="726"/>
      <c r="E39" s="726"/>
      <c r="F39" s="726"/>
      <c r="G39" s="726"/>
      <c r="H39" s="723"/>
      <c r="I39" s="723"/>
      <c r="J39" s="723"/>
      <c r="K39" s="726"/>
      <c r="L39" s="724"/>
      <c r="M39" s="317"/>
      <c r="N39" s="317"/>
      <c r="O39" s="317"/>
      <c r="P39" s="4"/>
    </row>
    <row r="40" spans="2:16">
      <c r="B40" s="727"/>
      <c r="C40" s="619"/>
      <c r="D40" s="619"/>
      <c r="E40" s="619"/>
      <c r="F40" s="619"/>
      <c r="G40" s="619"/>
      <c r="H40" s="619"/>
      <c r="I40" s="619"/>
      <c r="J40" s="619"/>
      <c r="K40" s="619"/>
      <c r="L40" s="728"/>
      <c r="M40" s="71"/>
      <c r="N40" s="71"/>
      <c r="O40" s="71"/>
    </row>
    <row r="41" spans="2:16">
      <c r="B41" s="8"/>
      <c r="C41" s="8"/>
      <c r="D41" s="8"/>
      <c r="E41" s="8"/>
      <c r="F41" s="8"/>
      <c r="G41" s="8"/>
      <c r="H41" s="8"/>
      <c r="I41" s="8"/>
      <c r="J41" s="8"/>
      <c r="K41" s="8"/>
      <c r="L41" s="8"/>
      <c r="M41" s="71"/>
      <c r="N41" s="71"/>
      <c r="O41" s="71"/>
    </row>
    <row r="42" spans="2:16">
      <c r="B42" s="65"/>
      <c r="C42" s="65"/>
      <c r="D42" s="65"/>
      <c r="E42" s="65"/>
      <c r="F42" s="65"/>
      <c r="G42" s="65"/>
      <c r="H42" s="65"/>
      <c r="I42" s="65"/>
      <c r="J42" s="65"/>
      <c r="K42" s="65"/>
      <c r="L42" s="65"/>
      <c r="M42" s="71"/>
      <c r="N42" s="71"/>
      <c r="O42" s="71"/>
    </row>
    <row r="43" spans="2:16">
      <c r="B43" s="65"/>
      <c r="C43" s="65"/>
      <c r="D43" s="65"/>
      <c r="E43" s="65"/>
      <c r="F43" s="65"/>
      <c r="G43" s="65"/>
      <c r="H43" s="65"/>
      <c r="I43" s="65"/>
      <c r="J43" s="65"/>
      <c r="K43" s="65"/>
      <c r="L43" s="65"/>
      <c r="M43" s="71"/>
      <c r="N43" s="71"/>
      <c r="O43" s="71"/>
    </row>
    <row r="44" spans="2:16">
      <c r="B44" s="65"/>
      <c r="C44" s="65"/>
      <c r="D44" s="65"/>
      <c r="E44" s="65"/>
      <c r="F44" s="65"/>
      <c r="G44" s="65"/>
      <c r="H44" s="65"/>
      <c r="I44" s="65"/>
      <c r="J44" s="65"/>
      <c r="K44" s="65"/>
      <c r="L44" s="65"/>
      <c r="M44" s="71"/>
      <c r="N44" s="71"/>
      <c r="O44" s="71"/>
    </row>
    <row r="45" spans="2:16">
      <c r="B45" s="65"/>
      <c r="C45" s="65"/>
      <c r="D45" s="65"/>
      <c r="E45" s="65"/>
      <c r="F45" s="65"/>
      <c r="G45" s="65"/>
      <c r="H45" s="65"/>
      <c r="I45" s="65"/>
      <c r="J45" s="65"/>
      <c r="K45" s="65"/>
      <c r="L45" s="65"/>
      <c r="M45" s="71"/>
      <c r="N45" s="71"/>
      <c r="O45" s="71"/>
    </row>
    <row r="46" spans="2:16">
      <c r="B46" s="65"/>
      <c r="C46" s="65"/>
      <c r="D46" s="65"/>
      <c r="E46" s="65"/>
      <c r="F46" s="65"/>
      <c r="G46" s="65"/>
      <c r="H46" s="65"/>
      <c r="I46" s="65"/>
      <c r="J46" s="65"/>
      <c r="K46" s="65"/>
      <c r="L46" s="65"/>
      <c r="M46" s="71"/>
      <c r="N46" s="71"/>
      <c r="O46" s="71"/>
    </row>
    <row r="47" spans="2:16">
      <c r="B47" s="65"/>
      <c r="C47" s="65"/>
      <c r="D47" s="65"/>
      <c r="E47" s="65"/>
      <c r="F47" s="65"/>
      <c r="G47" s="65"/>
      <c r="H47" s="65"/>
      <c r="I47" s="65"/>
      <c r="J47" s="65"/>
      <c r="K47" s="65"/>
      <c r="L47" s="65"/>
      <c r="M47" s="71"/>
      <c r="N47" s="71"/>
      <c r="O47" s="71"/>
    </row>
    <row r="48" spans="2:16">
      <c r="B48" s="65"/>
      <c r="C48" s="65"/>
      <c r="D48" s="65"/>
      <c r="E48" s="65"/>
      <c r="F48" s="65"/>
      <c r="G48" s="65"/>
      <c r="H48" s="65"/>
      <c r="I48" s="65"/>
      <c r="J48" s="65"/>
      <c r="K48" s="65"/>
      <c r="L48" s="65"/>
      <c r="M48" s="71"/>
      <c r="N48" s="71"/>
      <c r="O48" s="71"/>
    </row>
    <row r="49" spans="2:15">
      <c r="B49" s="65"/>
      <c r="C49" s="65"/>
      <c r="D49" s="65"/>
      <c r="E49" s="65"/>
      <c r="F49" s="65"/>
      <c r="G49" s="65"/>
      <c r="H49" s="65"/>
      <c r="I49" s="65"/>
      <c r="J49" s="65"/>
      <c r="K49" s="65"/>
      <c r="L49" s="65"/>
      <c r="M49" s="71"/>
      <c r="N49" s="71"/>
      <c r="O49" s="71"/>
    </row>
    <row r="50" spans="2:15">
      <c r="B50" s="65"/>
      <c r="C50" s="65"/>
      <c r="D50" s="65"/>
      <c r="E50" s="65"/>
      <c r="F50" s="65"/>
      <c r="G50" s="65"/>
      <c r="H50" s="65"/>
      <c r="I50" s="65"/>
      <c r="J50" s="65"/>
      <c r="K50" s="65"/>
      <c r="L50" s="65"/>
      <c r="M50" s="71"/>
      <c r="N50" s="71"/>
      <c r="O50" s="71"/>
    </row>
    <row r="51" spans="2:15">
      <c r="B51" s="65"/>
      <c r="C51" s="65"/>
      <c r="D51" s="65"/>
      <c r="E51" s="65"/>
      <c r="F51" s="65"/>
      <c r="G51" s="65"/>
      <c r="H51" s="65"/>
      <c r="I51" s="65"/>
      <c r="J51" s="65"/>
      <c r="K51" s="65"/>
      <c r="L51" s="65"/>
      <c r="M51" s="71"/>
      <c r="N51" s="71"/>
      <c r="O51" s="71"/>
    </row>
    <row r="52" spans="2:15">
      <c r="B52" s="65"/>
      <c r="C52" s="65"/>
      <c r="D52" s="65"/>
      <c r="E52" s="65"/>
      <c r="F52" s="65"/>
      <c r="G52" s="65"/>
      <c r="H52" s="65"/>
      <c r="I52" s="65"/>
      <c r="J52" s="65"/>
      <c r="K52" s="65"/>
      <c r="L52" s="65"/>
      <c r="M52" s="71"/>
      <c r="N52" s="71"/>
      <c r="O52" s="71"/>
    </row>
    <row r="53" spans="2:15">
      <c r="B53" s="65"/>
      <c r="C53" s="65"/>
      <c r="D53" s="65"/>
      <c r="E53" s="65"/>
      <c r="F53" s="65"/>
      <c r="G53" s="65"/>
      <c r="H53" s="65"/>
      <c r="I53" s="65"/>
      <c r="J53" s="65"/>
      <c r="K53" s="65"/>
      <c r="L53" s="65"/>
      <c r="M53" s="71"/>
      <c r="N53" s="71"/>
      <c r="O53" s="71"/>
    </row>
  </sheetData>
  <mergeCells count="2">
    <mergeCell ref="L2:L10"/>
    <mergeCell ref="E2:K4"/>
  </mergeCells>
  <phoneticPr fontId="13" type="noConversion"/>
  <printOptions horizontalCentered="1"/>
  <pageMargins left="0.59055118110236227" right="0.59055118110236227" top="0.98425196850393704" bottom="0.98425196850393704" header="0.39370078740157483" footer="0.59055118110236227"/>
  <pageSetup paperSize="9" scale="95" orientation="portrait" horizontalDpi="4294967294" verticalDpi="300" r:id="rId1"/>
  <headerFooter alignWithMargins="0">
    <oddFooter>Página &amp;P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3"/>
  <sheetViews>
    <sheetView showGridLines="0" workbookViewId="0"/>
  </sheetViews>
  <sheetFormatPr defaultColWidth="10.7109375" defaultRowHeight="12"/>
  <cols>
    <col min="1" max="1" width="10.7109375" style="3" customWidth="1"/>
    <col min="2" max="2" width="7.7109375" style="1" customWidth="1"/>
    <col min="3" max="3" width="1.7109375" style="1" customWidth="1"/>
    <col min="4" max="5" width="7.7109375" style="1" customWidth="1"/>
    <col min="6" max="6" width="1.7109375" style="1" customWidth="1"/>
    <col min="7" max="7" width="7.7109375" style="1" customWidth="1"/>
    <col min="8" max="8" width="16.28515625" style="1" customWidth="1"/>
    <col min="9" max="9" width="18.7109375" style="1" customWidth="1"/>
    <col min="10" max="10" width="29.140625" style="1" customWidth="1"/>
    <col min="11" max="11" width="12.7109375" style="3" customWidth="1"/>
    <col min="12" max="12" width="16.28515625" style="3" customWidth="1"/>
    <col min="13" max="13" width="13.28515625" style="3" customWidth="1"/>
    <col min="14" max="252" width="10.7109375" style="3" customWidth="1"/>
    <col min="253" max="16384" width="10.7109375" style="3"/>
  </cols>
  <sheetData>
    <row r="2" spans="1:23" ht="15" customHeight="1">
      <c r="B2" s="21"/>
      <c r="C2" s="43"/>
      <c r="D2" s="48"/>
      <c r="E2" s="1249" t="s">
        <v>221</v>
      </c>
      <c r="F2" s="1250"/>
      <c r="G2" s="1250"/>
      <c r="H2" s="1250"/>
      <c r="I2" s="1250"/>
      <c r="J2" s="1246" t="s">
        <v>256</v>
      </c>
      <c r="K2" s="320" t="s">
        <v>55</v>
      </c>
      <c r="L2" s="71"/>
      <c r="M2" s="71"/>
    </row>
    <row r="3" spans="1:23" ht="15" customHeight="1">
      <c r="B3" s="25"/>
      <c r="C3" s="45"/>
      <c r="D3" s="693"/>
      <c r="E3" s="1251"/>
      <c r="F3" s="1252"/>
      <c r="G3" s="1252"/>
      <c r="H3" s="1252"/>
      <c r="I3" s="1252"/>
      <c r="J3" s="1247"/>
      <c r="K3" s="71"/>
      <c r="L3" s="71"/>
      <c r="M3" s="71"/>
    </row>
    <row r="4" spans="1:23" ht="15" customHeight="1">
      <c r="B4" s="25"/>
      <c r="C4" s="45"/>
      <c r="D4" s="50"/>
      <c r="E4" s="1253"/>
      <c r="F4" s="1254"/>
      <c r="G4" s="1254"/>
      <c r="H4" s="1254"/>
      <c r="I4" s="1254"/>
      <c r="J4" s="1247"/>
      <c r="K4" s="71"/>
      <c r="L4" s="71"/>
      <c r="M4" s="71"/>
    </row>
    <row r="5" spans="1:23">
      <c r="B5" s="21" t="e">
        <f>#REF!</f>
        <v>#REF!</v>
      </c>
      <c r="C5" s="22"/>
      <c r="D5" s="22"/>
      <c r="E5" s="22"/>
      <c r="F5" s="22"/>
      <c r="G5" s="22"/>
      <c r="H5" s="22"/>
      <c r="I5" s="22"/>
      <c r="J5" s="1247"/>
      <c r="K5" s="71"/>
      <c r="L5" s="71"/>
      <c r="M5" s="71"/>
    </row>
    <row r="6" spans="1:23">
      <c r="B6" s="627" t="e">
        <f>#REF!</f>
        <v>#REF!</v>
      </c>
      <c r="C6" s="6"/>
      <c r="D6" s="6"/>
      <c r="E6" s="6"/>
      <c r="F6" s="6"/>
      <c r="G6" s="6"/>
      <c r="H6" s="6"/>
      <c r="I6" s="6"/>
      <c r="J6" s="1247"/>
      <c r="K6" s="71"/>
      <c r="L6" s="71"/>
      <c r="M6" s="71"/>
    </row>
    <row r="7" spans="1:23">
      <c r="B7" s="627" t="e">
        <f>#REF!</f>
        <v>#REF!</v>
      </c>
      <c r="C7" s="6"/>
      <c r="D7" s="6"/>
      <c r="E7" s="616"/>
      <c r="F7" s="6"/>
      <c r="G7" s="616"/>
      <c r="H7" s="616"/>
      <c r="I7" s="616"/>
      <c r="J7" s="1247"/>
      <c r="K7" s="71"/>
      <c r="L7" s="71"/>
      <c r="M7" s="71"/>
    </row>
    <row r="8" spans="1:23">
      <c r="B8" s="627" t="e">
        <f>#REF!</f>
        <v>#REF!</v>
      </c>
      <c r="C8" s="6"/>
      <c r="D8" s="6"/>
      <c r="E8" s="6"/>
      <c r="F8" s="6"/>
      <c r="G8" s="694"/>
      <c r="H8" s="616"/>
      <c r="I8" s="616"/>
      <c r="J8" s="1247"/>
      <c r="K8" s="71"/>
      <c r="L8" s="71"/>
      <c r="M8" s="71"/>
    </row>
    <row r="9" spans="1:23">
      <c r="B9" s="627" t="e">
        <f>#REF!</f>
        <v>#REF!</v>
      </c>
      <c r="C9" s="6"/>
      <c r="D9" s="6"/>
      <c r="E9" s="6"/>
      <c r="F9" s="6"/>
      <c r="G9" s="6"/>
      <c r="H9" s="6"/>
      <c r="I9" s="6"/>
      <c r="J9" s="1247"/>
      <c r="K9" s="71"/>
      <c r="L9" s="71"/>
      <c r="M9" s="71"/>
    </row>
    <row r="10" spans="1:23">
      <c r="B10" s="25" t="e">
        <f>#REF!</f>
        <v>#REF!</v>
      </c>
      <c r="C10" s="26"/>
      <c r="D10" s="26"/>
      <c r="E10" s="26"/>
      <c r="F10" s="26"/>
      <c r="G10" s="26"/>
      <c r="H10" s="26"/>
      <c r="I10" s="26"/>
      <c r="J10" s="1248"/>
      <c r="K10" s="71"/>
      <c r="L10" s="71"/>
      <c r="M10" s="71"/>
    </row>
    <row r="11" spans="1:23">
      <c r="B11" s="695" t="e">
        <f>#REF!</f>
        <v>#REF!</v>
      </c>
      <c r="C11" s="696"/>
      <c r="D11" s="696"/>
      <c r="E11" s="696"/>
      <c r="F11" s="696"/>
      <c r="G11" s="697" t="str">
        <f>fir</f>
        <v>Firma: AGRIMAT ENGª INDUSTRIA E COMÉRCIO LTDA</v>
      </c>
      <c r="H11" s="697"/>
      <c r="I11" s="698"/>
      <c r="J11" s="699" t="e">
        <f>#REF!</f>
        <v>#REF!</v>
      </c>
      <c r="K11" s="71"/>
      <c r="L11" s="71"/>
      <c r="M11" s="71"/>
    </row>
    <row r="12" spans="1:23">
      <c r="B12" s="649" t="s">
        <v>72</v>
      </c>
      <c r="C12" s="700"/>
      <c r="D12" s="700"/>
      <c r="E12" s="700"/>
      <c r="F12" s="700"/>
      <c r="G12" s="701"/>
      <c r="H12" s="702" t="s">
        <v>88</v>
      </c>
      <c r="I12" s="702" t="s">
        <v>112</v>
      </c>
      <c r="J12" s="703"/>
      <c r="K12" s="71"/>
      <c r="L12" s="71"/>
      <c r="M12" s="71"/>
    </row>
    <row r="13" spans="1:23">
      <c r="B13" s="704" t="s">
        <v>85</v>
      </c>
      <c r="C13" s="705"/>
      <c r="D13" s="706" t="s">
        <v>74</v>
      </c>
      <c r="E13" s="704" t="s">
        <v>85</v>
      </c>
      <c r="F13" s="705"/>
      <c r="G13" s="706" t="s">
        <v>74</v>
      </c>
      <c r="H13" s="707"/>
      <c r="I13" s="707" t="s">
        <v>75</v>
      </c>
      <c r="J13" s="708"/>
      <c r="K13" s="71"/>
      <c r="L13" s="71"/>
      <c r="M13" s="71"/>
    </row>
    <row r="14" spans="1:23">
      <c r="A14" s="692"/>
      <c r="B14" s="687">
        <v>1993</v>
      </c>
      <c r="C14" s="705" t="str">
        <f>IF(D14&gt;0,"+","")</f>
        <v>+</v>
      </c>
      <c r="D14" s="709">
        <v>12</v>
      </c>
      <c r="E14" s="687">
        <v>1999</v>
      </c>
      <c r="F14" s="705" t="str">
        <f>IF(G14&gt;0,"+","")</f>
        <v/>
      </c>
      <c r="G14" s="709"/>
      <c r="H14" s="710" t="s">
        <v>96</v>
      </c>
      <c r="I14" s="710">
        <f>IF(L14=0,"",L14)</f>
        <v>108</v>
      </c>
      <c r="J14" s="711"/>
      <c r="K14" s="64">
        <f>'REAJU (2)'!K21</f>
        <v>0</v>
      </c>
      <c r="L14" s="85">
        <f t="shared" ref="L14:L26" si="0">N14-M14</f>
        <v>108</v>
      </c>
      <c r="M14" s="66">
        <f t="shared" ref="M14:M26" si="1">B14*20+D14</f>
        <v>39872</v>
      </c>
      <c r="N14" s="3">
        <f t="shared" ref="N14:N26" si="2">E14*20+G14</f>
        <v>39980</v>
      </c>
      <c r="O14" s="62">
        <v>420</v>
      </c>
      <c r="P14" s="15" t="str">
        <f t="shared" ref="P14:P19" si="3">IF(Q14&gt;0,"+","")</f>
        <v/>
      </c>
      <c r="Q14" s="16"/>
      <c r="R14" s="62">
        <v>430</v>
      </c>
      <c r="S14" s="15" t="str">
        <f t="shared" ref="S14:S19" si="4">IF(T14&gt;0,"+","")</f>
        <v/>
      </c>
      <c r="T14" s="16"/>
      <c r="U14" s="10" t="s">
        <v>96</v>
      </c>
      <c r="V14" s="10" t="str">
        <f t="shared" ref="V14:V19" si="5">IF(AC14=0,"",AC14)</f>
        <v/>
      </c>
      <c r="W14" s="12">
        <v>1</v>
      </c>
    </row>
    <row r="15" spans="1:23">
      <c r="A15" s="692"/>
      <c r="B15" s="687">
        <v>1996</v>
      </c>
      <c r="C15" s="705" t="str">
        <f>IF(D15&gt;0,"+","")</f>
        <v/>
      </c>
      <c r="D15" s="709"/>
      <c r="E15" s="687">
        <v>1999</v>
      </c>
      <c r="F15" s="705" t="str">
        <f>IF(G15&gt;0,"+","")</f>
        <v>+</v>
      </c>
      <c r="G15" s="709">
        <v>5</v>
      </c>
      <c r="H15" s="710" t="s">
        <v>95</v>
      </c>
      <c r="I15" s="710">
        <f>IF(L15=0,"",L15)</f>
        <v>65</v>
      </c>
      <c r="J15" s="711"/>
      <c r="K15" s="64" t="e">
        <f>#REF!</f>
        <v>#REF!</v>
      </c>
      <c r="L15" s="85">
        <f t="shared" si="0"/>
        <v>65</v>
      </c>
      <c r="M15" s="66">
        <f t="shared" si="1"/>
        <v>39920</v>
      </c>
      <c r="N15" s="3">
        <f t="shared" si="2"/>
        <v>39985</v>
      </c>
      <c r="O15" s="62">
        <v>420</v>
      </c>
      <c r="P15" s="15" t="str">
        <f t="shared" si="3"/>
        <v/>
      </c>
      <c r="Q15" s="16"/>
      <c r="R15" s="62">
        <v>430</v>
      </c>
      <c r="S15" s="15" t="str">
        <f t="shared" si="4"/>
        <v/>
      </c>
      <c r="T15" s="16"/>
      <c r="U15" s="10" t="s">
        <v>96</v>
      </c>
      <c r="V15" s="10" t="str">
        <f t="shared" si="5"/>
        <v/>
      </c>
      <c r="W15" s="12">
        <v>1</v>
      </c>
    </row>
    <row r="16" spans="1:23">
      <c r="A16" s="692"/>
      <c r="B16" s="687">
        <v>2001</v>
      </c>
      <c r="C16" s="705" t="str">
        <f>IF(D16&gt;0,"+","")</f>
        <v>+</v>
      </c>
      <c r="D16" s="709">
        <v>16</v>
      </c>
      <c r="E16" s="687">
        <v>2005</v>
      </c>
      <c r="F16" s="705" t="str">
        <f>IF(G16&gt;0,"+","")</f>
        <v>+</v>
      </c>
      <c r="G16" s="709">
        <v>5</v>
      </c>
      <c r="H16" s="710" t="s">
        <v>96</v>
      </c>
      <c r="I16" s="710">
        <f>IF(L16=0,"",L16)</f>
        <v>69</v>
      </c>
      <c r="J16" s="711"/>
      <c r="K16" s="64" t="e">
        <f>#REF!</f>
        <v>#REF!</v>
      </c>
      <c r="L16" s="85">
        <f t="shared" si="0"/>
        <v>69</v>
      </c>
      <c r="M16" s="66">
        <f t="shared" si="1"/>
        <v>40036</v>
      </c>
      <c r="N16" s="3">
        <f t="shared" si="2"/>
        <v>40105</v>
      </c>
      <c r="O16" s="62">
        <v>420</v>
      </c>
      <c r="P16" s="15" t="str">
        <f t="shared" si="3"/>
        <v/>
      </c>
      <c r="Q16" s="16"/>
      <c r="R16" s="62">
        <v>430</v>
      </c>
      <c r="S16" s="15" t="str">
        <f t="shared" si="4"/>
        <v/>
      </c>
      <c r="T16" s="16"/>
      <c r="U16" s="10" t="s">
        <v>96</v>
      </c>
      <c r="V16" s="10" t="str">
        <f t="shared" si="5"/>
        <v/>
      </c>
      <c r="W16" s="12">
        <v>1</v>
      </c>
    </row>
    <row r="17" spans="1:23">
      <c r="A17" s="692"/>
      <c r="B17" s="687">
        <v>2002</v>
      </c>
      <c r="C17" s="705" t="str">
        <f>IF(D17&gt;0,"+","")</f>
        <v/>
      </c>
      <c r="D17" s="709">
        <v>0</v>
      </c>
      <c r="E17" s="687">
        <v>2007</v>
      </c>
      <c r="F17" s="705" t="str">
        <f>IF(G17&gt;0,"+","")</f>
        <v/>
      </c>
      <c r="G17" s="709">
        <v>0</v>
      </c>
      <c r="H17" s="710" t="s">
        <v>95</v>
      </c>
      <c r="I17" s="710">
        <f>IF(L17=0,"",L17)</f>
        <v>100</v>
      </c>
      <c r="J17" s="711"/>
      <c r="L17" s="85">
        <f>N17-M17</f>
        <v>100</v>
      </c>
      <c r="M17" s="66">
        <f>B17*20+D17</f>
        <v>40040</v>
      </c>
      <c r="N17" s="3">
        <f>E17*20+G17</f>
        <v>40140</v>
      </c>
      <c r="O17" s="62">
        <v>420</v>
      </c>
      <c r="P17" s="15" t="str">
        <f>IF(Q17&gt;0,"+","")</f>
        <v/>
      </c>
      <c r="Q17" s="16"/>
      <c r="R17" s="62">
        <v>430</v>
      </c>
      <c r="S17" s="15" t="str">
        <f t="shared" si="4"/>
        <v/>
      </c>
      <c r="T17" s="16"/>
      <c r="U17" s="10" t="s">
        <v>95</v>
      </c>
      <c r="V17" s="10" t="str">
        <f t="shared" si="5"/>
        <v/>
      </c>
      <c r="W17" s="12">
        <v>1</v>
      </c>
    </row>
    <row r="18" spans="1:23">
      <c r="A18" s="692"/>
      <c r="B18" s="687"/>
      <c r="C18" s="705"/>
      <c r="D18" s="709"/>
      <c r="E18" s="687"/>
      <c r="F18" s="705"/>
      <c r="G18" s="709"/>
      <c r="H18" s="710"/>
      <c r="I18" s="710"/>
      <c r="J18" s="711"/>
      <c r="L18" s="85">
        <f>N18-M18</f>
        <v>0</v>
      </c>
      <c r="M18" s="66">
        <f>B18*20+D18</f>
        <v>0</v>
      </c>
      <c r="N18" s="3">
        <f>E18*20+G18</f>
        <v>0</v>
      </c>
      <c r="O18" s="62">
        <v>420</v>
      </c>
      <c r="P18" s="15" t="str">
        <f>IF(Q18&gt;0,"+","")</f>
        <v/>
      </c>
      <c r="Q18" s="16"/>
      <c r="R18" s="62">
        <v>482</v>
      </c>
      <c r="S18" s="15" t="str">
        <f t="shared" si="4"/>
        <v/>
      </c>
      <c r="T18" s="16"/>
      <c r="U18" s="10" t="s">
        <v>96</v>
      </c>
      <c r="V18" s="10" t="str">
        <f t="shared" si="5"/>
        <v/>
      </c>
      <c r="W18" s="12">
        <v>1</v>
      </c>
    </row>
    <row r="19" spans="1:23">
      <c r="A19" s="692"/>
      <c r="B19" s="687"/>
      <c r="C19" s="705"/>
      <c r="D19" s="709"/>
      <c r="E19" s="687"/>
      <c r="F19" s="705"/>
      <c r="G19" s="709"/>
      <c r="H19" s="710"/>
      <c r="I19" s="710"/>
      <c r="J19" s="711"/>
      <c r="L19" s="85">
        <f t="shared" si="0"/>
        <v>0</v>
      </c>
      <c r="M19" s="66">
        <f t="shared" si="1"/>
        <v>0</v>
      </c>
      <c r="N19" s="3">
        <f t="shared" si="2"/>
        <v>0</v>
      </c>
      <c r="O19" s="62">
        <v>448</v>
      </c>
      <c r="P19" s="15" t="str">
        <f t="shared" si="3"/>
        <v/>
      </c>
      <c r="Q19" s="16"/>
      <c r="R19" s="62">
        <v>480</v>
      </c>
      <c r="S19" s="15" t="str">
        <f t="shared" si="4"/>
        <v/>
      </c>
      <c r="T19" s="16"/>
      <c r="U19" s="10" t="s">
        <v>95</v>
      </c>
      <c r="V19" s="10" t="str">
        <f t="shared" si="5"/>
        <v/>
      </c>
      <c r="W19" s="12">
        <v>1</v>
      </c>
    </row>
    <row r="20" spans="1:23">
      <c r="A20" s="692"/>
      <c r="B20" s="687"/>
      <c r="C20" s="705"/>
      <c r="D20" s="709"/>
      <c r="E20" s="712"/>
      <c r="F20" s="705"/>
      <c r="G20" s="709"/>
      <c r="H20" s="710"/>
      <c r="I20" s="710"/>
      <c r="J20" s="711"/>
      <c r="L20" s="85">
        <f t="shared" si="0"/>
        <v>0</v>
      </c>
      <c r="M20" s="66">
        <f t="shared" si="1"/>
        <v>0</v>
      </c>
      <c r="N20" s="3">
        <f t="shared" si="2"/>
        <v>0</v>
      </c>
      <c r="O20" s="62">
        <v>448</v>
      </c>
    </row>
    <row r="21" spans="1:23">
      <c r="A21" s="692"/>
      <c r="B21" s="687"/>
      <c r="C21" s="705"/>
      <c r="D21" s="709"/>
      <c r="E21" s="712"/>
      <c r="F21" s="705"/>
      <c r="G21" s="709"/>
      <c r="H21" s="710"/>
      <c r="I21" s="710"/>
      <c r="J21" s="713"/>
      <c r="L21" s="85">
        <f t="shared" si="0"/>
        <v>0</v>
      </c>
      <c r="M21" s="66">
        <f t="shared" si="1"/>
        <v>0</v>
      </c>
      <c r="N21" s="3">
        <f t="shared" si="2"/>
        <v>0</v>
      </c>
      <c r="O21" s="62">
        <v>448</v>
      </c>
    </row>
    <row r="22" spans="1:23">
      <c r="A22" s="692"/>
      <c r="B22" s="687"/>
      <c r="C22" s="705"/>
      <c r="D22" s="709"/>
      <c r="E22" s="712"/>
      <c r="F22" s="705"/>
      <c r="G22" s="709"/>
      <c r="H22" s="710"/>
      <c r="I22" s="710"/>
      <c r="J22" s="711"/>
      <c r="L22" s="85">
        <f t="shared" si="0"/>
        <v>0</v>
      </c>
      <c r="M22" s="66">
        <f t="shared" si="1"/>
        <v>0</v>
      </c>
      <c r="N22" s="3">
        <f t="shared" si="2"/>
        <v>0</v>
      </c>
      <c r="O22" s="62">
        <v>448</v>
      </c>
    </row>
    <row r="23" spans="1:23">
      <c r="A23" s="692"/>
      <c r="B23" s="687"/>
      <c r="C23" s="705" t="str">
        <f>IF(D23&gt;0,"+","")</f>
        <v/>
      </c>
      <c r="D23" s="709"/>
      <c r="E23" s="712"/>
      <c r="F23" s="705" t="str">
        <f>IF(G23&gt;0,"+","")</f>
        <v/>
      </c>
      <c r="G23" s="709"/>
      <c r="H23" s="710"/>
      <c r="I23" s="710"/>
      <c r="J23" s="711"/>
      <c r="L23" s="85">
        <f t="shared" si="0"/>
        <v>0</v>
      </c>
      <c r="M23" s="66">
        <f t="shared" si="1"/>
        <v>0</v>
      </c>
      <c r="N23" s="3">
        <f t="shared" si="2"/>
        <v>0</v>
      </c>
      <c r="O23" s="62">
        <v>448</v>
      </c>
    </row>
    <row r="24" spans="1:23">
      <c r="A24" s="692"/>
      <c r="B24" s="687"/>
      <c r="C24" s="705" t="str">
        <f>IF(D24&gt;0,"+","")</f>
        <v/>
      </c>
      <c r="D24" s="709"/>
      <c r="E24" s="712"/>
      <c r="F24" s="705" t="str">
        <f>IF(G24&gt;0,"+","")</f>
        <v/>
      </c>
      <c r="G24" s="709"/>
      <c r="H24" s="710"/>
      <c r="I24" s="710" t="str">
        <f>IF(L24=0,"",L24)</f>
        <v/>
      </c>
      <c r="J24" s="711"/>
      <c r="L24" s="85">
        <f t="shared" si="0"/>
        <v>0</v>
      </c>
      <c r="M24" s="66">
        <f t="shared" si="1"/>
        <v>0</v>
      </c>
      <c r="N24" s="3">
        <f t="shared" si="2"/>
        <v>0</v>
      </c>
      <c r="O24" s="62">
        <v>448</v>
      </c>
    </row>
    <row r="25" spans="1:23">
      <c r="A25" s="692"/>
      <c r="B25" s="687"/>
      <c r="C25" s="705" t="str">
        <f>IF(D25&gt;0,"+","")</f>
        <v/>
      </c>
      <c r="D25" s="709"/>
      <c r="E25" s="712"/>
      <c r="F25" s="705" t="str">
        <f>IF(G25&gt;0,"+","")</f>
        <v/>
      </c>
      <c r="G25" s="709"/>
      <c r="H25" s="710"/>
      <c r="I25" s="710" t="str">
        <f>IF(L25=0,"",L25)</f>
        <v/>
      </c>
      <c r="J25" s="711"/>
      <c r="L25" s="85">
        <f t="shared" si="0"/>
        <v>0</v>
      </c>
      <c r="M25" s="66">
        <f t="shared" si="1"/>
        <v>0</v>
      </c>
      <c r="N25" s="3">
        <f t="shared" si="2"/>
        <v>0</v>
      </c>
      <c r="O25" s="62">
        <v>448</v>
      </c>
    </row>
    <row r="26" spans="1:23">
      <c r="B26" s="687"/>
      <c r="C26" s="705" t="str">
        <f>IF(D26&gt;0,"+","")</f>
        <v/>
      </c>
      <c r="D26" s="709"/>
      <c r="E26" s="712"/>
      <c r="F26" s="705" t="str">
        <f>IF(G26&gt;0,"+","")</f>
        <v/>
      </c>
      <c r="G26" s="709"/>
      <c r="H26" s="710"/>
      <c r="I26" s="710" t="str">
        <f>IF(L26=0,"",L26)</f>
        <v/>
      </c>
      <c r="J26" s="711"/>
      <c r="L26" s="85">
        <f t="shared" si="0"/>
        <v>0</v>
      </c>
      <c r="M26" s="66">
        <f t="shared" si="1"/>
        <v>0</v>
      </c>
      <c r="N26" s="3">
        <f t="shared" si="2"/>
        <v>0</v>
      </c>
      <c r="O26" s="62">
        <v>448</v>
      </c>
    </row>
    <row r="27" spans="1:23">
      <c r="B27" s="687"/>
      <c r="C27" s="705"/>
      <c r="D27" s="709"/>
      <c r="E27" s="712"/>
      <c r="F27" s="705"/>
      <c r="G27" s="709"/>
      <c r="H27" s="710"/>
      <c r="I27" s="710"/>
      <c r="J27" s="711"/>
      <c r="K27" s="85"/>
      <c r="L27" s="85"/>
      <c r="M27" s="66"/>
      <c r="O27" s="105"/>
    </row>
    <row r="28" spans="1:23">
      <c r="B28" s="687"/>
      <c r="C28" s="705"/>
      <c r="D28" s="709"/>
      <c r="E28" s="712"/>
      <c r="F28" s="705"/>
      <c r="G28" s="709"/>
      <c r="H28" s="710"/>
      <c r="I28" s="710"/>
      <c r="J28" s="711"/>
      <c r="K28" s="85"/>
      <c r="L28" s="85"/>
      <c r="M28" s="66"/>
      <c r="O28" s="105"/>
    </row>
    <row r="29" spans="1:23">
      <c r="B29" s="687"/>
      <c r="C29" s="705"/>
      <c r="D29" s="709"/>
      <c r="E29" s="712"/>
      <c r="F29" s="705"/>
      <c r="G29" s="709"/>
      <c r="H29" s="710"/>
      <c r="I29" s="710"/>
      <c r="J29" s="711"/>
      <c r="K29" s="85"/>
      <c r="L29" s="85"/>
      <c r="M29" s="66"/>
      <c r="O29" s="105"/>
    </row>
    <row r="30" spans="1:23">
      <c r="B30" s="687"/>
      <c r="C30" s="705"/>
      <c r="D30" s="709"/>
      <c r="E30" s="712"/>
      <c r="F30" s="705"/>
      <c r="G30" s="709"/>
      <c r="H30" s="710"/>
      <c r="I30" s="710"/>
      <c r="J30" s="711"/>
      <c r="K30" s="85"/>
      <c r="L30" s="85"/>
      <c r="M30" s="66"/>
      <c r="O30" s="105"/>
    </row>
    <row r="31" spans="1:23">
      <c r="B31" s="714" t="s">
        <v>77</v>
      </c>
      <c r="C31" s="715"/>
      <c r="D31" s="716"/>
      <c r="E31" s="717"/>
      <c r="F31" s="715"/>
      <c r="G31" s="716"/>
      <c r="H31" s="718"/>
      <c r="I31" s="719">
        <f>SUM(I14:I30)</f>
        <v>342</v>
      </c>
      <c r="J31" s="711"/>
      <c r="M31" s="71"/>
      <c r="N31" s="4"/>
    </row>
    <row r="32" spans="1:23">
      <c r="B32" s="21"/>
      <c r="C32" s="720" t="e">
        <f>#REF!</f>
        <v>#REF!</v>
      </c>
      <c r="D32" s="22"/>
      <c r="E32" s="22"/>
      <c r="F32" s="22"/>
      <c r="G32" s="22"/>
      <c r="H32" s="22"/>
      <c r="I32" s="22"/>
      <c r="J32" s="23"/>
      <c r="M32" s="71"/>
      <c r="N32" s="4"/>
    </row>
    <row r="33" spans="2:14">
      <c r="B33" s="627"/>
      <c r="C33" s="721" t="e">
        <f>#REF!</f>
        <v>#REF!</v>
      </c>
      <c r="D33" s="6"/>
      <c r="E33" s="6"/>
      <c r="F33" s="6"/>
      <c r="G33" s="6"/>
      <c r="H33" s="6"/>
      <c r="I33" s="6"/>
      <c r="J33" s="628"/>
      <c r="M33" s="71"/>
      <c r="N33" s="4"/>
    </row>
    <row r="34" spans="2:14">
      <c r="B34" s="627"/>
      <c r="C34" s="6"/>
      <c r="D34" s="6"/>
      <c r="E34" s="6"/>
      <c r="F34" s="6"/>
      <c r="G34" s="6"/>
      <c r="H34" s="6"/>
      <c r="I34" s="6"/>
      <c r="J34" s="628"/>
      <c r="M34" s="71"/>
      <c r="N34" s="4"/>
    </row>
    <row r="35" spans="2:14">
      <c r="B35" s="627"/>
      <c r="C35" s="6"/>
      <c r="D35" s="6"/>
      <c r="E35" s="6"/>
      <c r="F35" s="6"/>
      <c r="G35" s="6"/>
      <c r="H35" s="6"/>
      <c r="I35" s="6"/>
      <c r="J35" s="628"/>
      <c r="M35" s="71"/>
      <c r="N35" s="4"/>
    </row>
    <row r="36" spans="2:14">
      <c r="B36" s="627"/>
      <c r="C36" s="6"/>
      <c r="D36" s="6"/>
      <c r="E36" s="6"/>
      <c r="F36" s="6"/>
      <c r="G36" s="6"/>
      <c r="H36" s="6"/>
      <c r="I36" s="6"/>
      <c r="J36" s="628"/>
      <c r="M36" s="71"/>
      <c r="N36" s="4"/>
    </row>
    <row r="37" spans="2:14">
      <c r="B37" s="627"/>
      <c r="C37" s="6"/>
      <c r="D37" s="6"/>
      <c r="E37" s="6"/>
      <c r="F37" s="6"/>
      <c r="G37" s="6"/>
      <c r="H37" s="6"/>
      <c r="I37" s="6"/>
      <c r="J37" s="628"/>
      <c r="K37" s="71"/>
      <c r="L37" s="85"/>
      <c r="M37" s="71"/>
      <c r="N37" s="4"/>
    </row>
    <row r="38" spans="2:14">
      <c r="B38" s="722" t="s">
        <v>49</v>
      </c>
      <c r="C38" s="618"/>
      <c r="D38" s="618"/>
      <c r="E38" s="618"/>
      <c r="F38" s="618"/>
      <c r="G38" s="618"/>
      <c r="H38" s="723" t="s">
        <v>225</v>
      </c>
      <c r="I38" s="618"/>
      <c r="J38" s="724" t="s">
        <v>223</v>
      </c>
      <c r="K38" s="188"/>
      <c r="L38" s="188"/>
      <c r="M38" s="188"/>
      <c r="N38" s="4"/>
    </row>
    <row r="39" spans="2:14">
      <c r="B39" s="725" t="s">
        <v>51</v>
      </c>
      <c r="C39" s="726"/>
      <c r="D39" s="726"/>
      <c r="E39" s="726"/>
      <c r="F39" s="726"/>
      <c r="G39" s="726"/>
      <c r="H39" s="723" t="s">
        <v>226</v>
      </c>
      <c r="I39" s="726"/>
      <c r="J39" s="724" t="s">
        <v>224</v>
      </c>
      <c r="K39" s="317"/>
      <c r="L39" s="317"/>
      <c r="M39" s="317"/>
      <c r="N39" s="4"/>
    </row>
    <row r="40" spans="2:14">
      <c r="B40" s="727"/>
      <c r="C40" s="619"/>
      <c r="D40" s="619"/>
      <c r="E40" s="619"/>
      <c r="F40" s="619"/>
      <c r="G40" s="619"/>
      <c r="H40" s="619"/>
      <c r="I40" s="619"/>
      <c r="J40" s="728"/>
      <c r="K40" s="71"/>
      <c r="L40" s="71"/>
      <c r="M40" s="71"/>
    </row>
    <row r="41" spans="2:14">
      <c r="B41" s="8"/>
      <c r="C41" s="8"/>
      <c r="D41" s="8"/>
      <c r="E41" s="8"/>
      <c r="F41" s="8"/>
      <c r="G41" s="8"/>
      <c r="H41" s="8"/>
      <c r="I41" s="8"/>
      <c r="J41" s="8"/>
      <c r="K41" s="71"/>
      <c r="L41" s="71"/>
      <c r="M41" s="71"/>
    </row>
    <row r="42" spans="2:14">
      <c r="B42" s="65"/>
      <c r="C42" s="65"/>
      <c r="D42" s="65"/>
      <c r="E42" s="65"/>
      <c r="F42" s="65"/>
      <c r="G42" s="65"/>
      <c r="H42" s="65"/>
      <c r="I42" s="65"/>
      <c r="J42" s="65"/>
      <c r="K42" s="71"/>
      <c r="L42" s="71"/>
      <c r="M42" s="71"/>
    </row>
    <row r="43" spans="2:14">
      <c r="B43" s="65"/>
      <c r="C43" s="65"/>
      <c r="D43" s="65"/>
      <c r="E43" s="65"/>
      <c r="F43" s="65"/>
      <c r="G43" s="65"/>
      <c r="H43" s="65"/>
      <c r="I43" s="65"/>
      <c r="J43" s="65"/>
      <c r="K43" s="71"/>
      <c r="L43" s="71"/>
      <c r="M43" s="71"/>
    </row>
    <row r="44" spans="2:14">
      <c r="B44" s="65"/>
      <c r="C44" s="65"/>
      <c r="D44" s="65"/>
      <c r="E44" s="65"/>
      <c r="F44" s="65"/>
      <c r="G44" s="65"/>
      <c r="H44" s="65"/>
      <c r="I44" s="65"/>
      <c r="J44" s="65"/>
      <c r="K44" s="71"/>
      <c r="L44" s="71"/>
      <c r="M44" s="71"/>
    </row>
    <row r="45" spans="2:14">
      <c r="B45" s="65"/>
      <c r="C45" s="65"/>
      <c r="D45" s="65"/>
      <c r="E45" s="65"/>
      <c r="F45" s="65"/>
      <c r="G45" s="65"/>
      <c r="H45" s="65"/>
      <c r="I45" s="65"/>
      <c r="J45" s="65"/>
      <c r="K45" s="71"/>
      <c r="L45" s="71"/>
      <c r="M45" s="71"/>
    </row>
    <row r="46" spans="2:14">
      <c r="B46" s="65"/>
      <c r="C46" s="65"/>
      <c r="D46" s="65"/>
      <c r="E46" s="65"/>
      <c r="F46" s="65"/>
      <c r="G46" s="65"/>
      <c r="H46" s="65"/>
      <c r="I46" s="65"/>
      <c r="J46" s="65"/>
      <c r="K46" s="71"/>
      <c r="L46" s="71"/>
      <c r="M46" s="71"/>
    </row>
    <row r="47" spans="2:14">
      <c r="B47" s="65"/>
      <c r="C47" s="65"/>
      <c r="D47" s="65"/>
      <c r="E47" s="65"/>
      <c r="F47" s="65"/>
      <c r="G47" s="65"/>
      <c r="H47" s="65"/>
      <c r="I47" s="65"/>
      <c r="J47" s="65"/>
      <c r="K47" s="71"/>
      <c r="L47" s="71"/>
      <c r="M47" s="71"/>
    </row>
    <row r="48" spans="2:14">
      <c r="B48" s="65"/>
      <c r="C48" s="65"/>
      <c r="D48" s="65"/>
      <c r="E48" s="65"/>
      <c r="F48" s="65"/>
      <c r="G48" s="65"/>
      <c r="H48" s="65"/>
      <c r="I48" s="65"/>
      <c r="J48" s="65"/>
      <c r="K48" s="71"/>
      <c r="L48" s="71"/>
      <c r="M48" s="71"/>
    </row>
    <row r="49" spans="2:13">
      <c r="B49" s="65"/>
      <c r="C49" s="65"/>
      <c r="D49" s="65"/>
      <c r="E49" s="65"/>
      <c r="F49" s="65"/>
      <c r="G49" s="65"/>
      <c r="H49" s="65"/>
      <c r="I49" s="65"/>
      <c r="J49" s="65"/>
      <c r="K49" s="71"/>
      <c r="L49" s="71"/>
      <c r="M49" s="71"/>
    </row>
    <row r="50" spans="2:13">
      <c r="B50" s="65"/>
      <c r="C50" s="65"/>
      <c r="D50" s="65"/>
      <c r="E50" s="65"/>
      <c r="F50" s="65"/>
      <c r="G50" s="65"/>
      <c r="H50" s="65"/>
      <c r="I50" s="65"/>
      <c r="J50" s="65"/>
      <c r="K50" s="71"/>
      <c r="L50" s="71"/>
      <c r="M50" s="71"/>
    </row>
    <row r="51" spans="2:13">
      <c r="B51" s="65"/>
      <c r="C51" s="65"/>
      <c r="D51" s="65"/>
      <c r="E51" s="65"/>
      <c r="F51" s="65"/>
      <c r="G51" s="65"/>
      <c r="H51" s="65"/>
      <c r="I51" s="65"/>
      <c r="J51" s="65"/>
      <c r="K51" s="71"/>
      <c r="L51" s="71"/>
      <c r="M51" s="71"/>
    </row>
    <row r="52" spans="2:13">
      <c r="B52" s="65"/>
      <c r="C52" s="65"/>
      <c r="D52" s="65"/>
      <c r="E52" s="65"/>
      <c r="F52" s="65"/>
      <c r="G52" s="65"/>
      <c r="H52" s="65"/>
      <c r="I52" s="65"/>
      <c r="J52" s="65"/>
      <c r="K52" s="71"/>
      <c r="L52" s="71"/>
      <c r="M52" s="71"/>
    </row>
    <row r="53" spans="2:13">
      <c r="B53" s="65"/>
      <c r="C53" s="65"/>
      <c r="D53" s="65"/>
      <c r="E53" s="65"/>
      <c r="F53" s="65"/>
      <c r="G53" s="65"/>
      <c r="H53" s="65"/>
      <c r="I53" s="65"/>
      <c r="J53" s="65"/>
      <c r="K53" s="71"/>
      <c r="L53" s="71"/>
      <c r="M53" s="71"/>
    </row>
  </sheetData>
  <mergeCells count="2">
    <mergeCell ref="J2:J10"/>
    <mergeCell ref="E2:I4"/>
  </mergeCells>
  <phoneticPr fontId="13" type="noConversion"/>
  <printOptions horizontalCentered="1" verticalCentered="1"/>
  <pageMargins left="0.39370078740157483" right="0.19685039370078741" top="0.59055118110236227" bottom="1.3385826771653544" header="0.39370078740157483" footer="0.59055118110236227"/>
  <pageSetup paperSize="9" orientation="portrait" horizontalDpi="300" verticalDpi="300" r:id="rId1"/>
  <headerFooter alignWithMargins="0">
    <oddHeader>&amp;RPágina &amp;P /&amp;P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showGridLines="0" workbookViewId="0">
      <selection activeCell="K32" sqref="K32"/>
    </sheetView>
  </sheetViews>
  <sheetFormatPr defaultColWidth="10.7109375" defaultRowHeight="12"/>
  <cols>
    <col min="1" max="1" width="10.7109375" style="3" customWidth="1"/>
    <col min="2" max="2" width="14.140625" style="1" customWidth="1"/>
    <col min="3" max="3" width="51" style="1" customWidth="1"/>
    <col min="4" max="4" width="6.7109375" style="1" customWidth="1"/>
    <col min="5" max="5" width="14.7109375" style="1" customWidth="1"/>
    <col min="6" max="6" width="11" style="1" customWidth="1"/>
    <col min="7" max="7" width="15.7109375" style="1" customWidth="1"/>
    <col min="8" max="8" width="15" style="1" customWidth="1"/>
    <col min="9" max="9" width="19.140625" style="1" customWidth="1"/>
    <col min="10" max="10" width="16.85546875" style="3" customWidth="1"/>
    <col min="11" max="11" width="14.5703125" style="3" customWidth="1"/>
    <col min="12" max="13" width="12" style="3" bestFit="1" customWidth="1"/>
    <col min="14" max="16384" width="10.7109375" style="3"/>
  </cols>
  <sheetData>
    <row r="1" spans="1:14">
      <c r="A1" s="471"/>
      <c r="B1" s="73"/>
      <c r="C1" s="73"/>
      <c r="D1" s="73"/>
      <c r="E1" s="73"/>
      <c r="F1" s="73"/>
      <c r="G1" s="73"/>
      <c r="H1" s="73"/>
      <c r="I1" s="73"/>
      <c r="J1" s="72"/>
      <c r="N1" s="214"/>
    </row>
    <row r="2" spans="1:14" ht="18">
      <c r="A2" s="72"/>
      <c r="B2" s="140"/>
      <c r="C2" s="1072" t="s">
        <v>218</v>
      </c>
      <c r="D2" s="143"/>
      <c r="E2" s="144"/>
      <c r="F2" s="144"/>
      <c r="G2" s="144"/>
      <c r="H2" s="144"/>
      <c r="I2" s="142"/>
      <c r="J2" s="72"/>
      <c r="N2" s="271"/>
    </row>
    <row r="3" spans="1:14" ht="15" customHeight="1">
      <c r="A3" s="72"/>
      <c r="B3" s="145"/>
      <c r="C3" s="1073"/>
      <c r="D3" s="196" t="s">
        <v>29</v>
      </c>
      <c r="E3" s="197"/>
      <c r="F3" s="188"/>
      <c r="G3" s="188"/>
      <c r="H3" s="188"/>
      <c r="I3" s="198"/>
      <c r="J3" s="72"/>
    </row>
    <row r="4" spans="1:14" ht="15" customHeight="1">
      <c r="A4" s="72"/>
      <c r="B4" s="151"/>
      <c r="C4" s="1074"/>
      <c r="D4" s="154"/>
      <c r="E4" s="155"/>
      <c r="F4" s="155"/>
      <c r="G4" s="155"/>
      <c r="H4" s="155"/>
      <c r="I4" s="199"/>
      <c r="J4" s="72"/>
    </row>
    <row r="5" spans="1:14">
      <c r="A5" s="72"/>
      <c r="B5" s="653" t="str">
        <f>RELATÓRIO!B5</f>
        <v>Obra: Pavimentação Asfáltica</v>
      </c>
      <c r="C5" s="144"/>
      <c r="D5" s="144"/>
      <c r="E5" s="144"/>
      <c r="F5" s="144"/>
      <c r="G5" s="144"/>
      <c r="H5" s="144"/>
      <c r="I5" s="142"/>
      <c r="J5" s="72"/>
    </row>
    <row r="6" spans="1:14">
      <c r="A6" s="72"/>
      <c r="B6" s="654" t="str">
        <f>RELATÓRIO!B6</f>
        <v>Rodovia/Programa: MT-170</v>
      </c>
      <c r="C6" s="135"/>
      <c r="D6" s="135"/>
      <c r="E6" s="135"/>
      <c r="F6" s="135"/>
      <c r="G6" s="6" t="s">
        <v>31</v>
      </c>
      <c r="H6" s="6" t="s">
        <v>276</v>
      </c>
      <c r="I6" s="136"/>
      <c r="J6" s="72"/>
    </row>
    <row r="7" spans="1:14">
      <c r="A7" s="72"/>
      <c r="B7" s="654" t="str">
        <f>RELATÓRIO!B7</f>
        <v>Trecho:  Entrº BR-364 - Brasnorte</v>
      </c>
      <c r="C7" s="135"/>
      <c r="D7" s="135"/>
      <c r="E7" s="1070" t="s">
        <v>32</v>
      </c>
      <c r="F7" s="1071"/>
      <c r="G7" s="6" t="s">
        <v>33</v>
      </c>
      <c r="H7" s="6" t="s">
        <v>276</v>
      </c>
      <c r="I7" s="136"/>
      <c r="J7" s="72"/>
    </row>
    <row r="8" spans="1:14">
      <c r="A8" s="72"/>
      <c r="B8" s="654" t="str">
        <f>RELATÓRIO!B8</f>
        <v>Sub-trecho: Km 160 - Km 260 = 100,00 km</v>
      </c>
      <c r="C8" s="135"/>
      <c r="D8" s="135"/>
      <c r="E8" s="1071"/>
      <c r="F8" s="1071"/>
      <c r="G8" s="6" t="s">
        <v>35</v>
      </c>
      <c r="H8" s="6" t="s">
        <v>276</v>
      </c>
      <c r="I8" s="136"/>
      <c r="J8" s="72"/>
    </row>
    <row r="9" spans="1:14">
      <c r="A9" s="72"/>
      <c r="B9" s="654" t="str">
        <f>RELATÓRIO!B9</f>
        <v>Extensão:  100,00 km</v>
      </c>
      <c r="C9" s="135"/>
      <c r="D9" s="831" t="s">
        <v>387</v>
      </c>
      <c r="E9" s="135"/>
      <c r="F9" s="135"/>
      <c r="G9" s="6" t="s">
        <v>37</v>
      </c>
      <c r="H9" s="6" t="s">
        <v>276</v>
      </c>
      <c r="I9" s="136"/>
      <c r="J9" s="72"/>
    </row>
    <row r="10" spans="1:14" ht="14.25">
      <c r="A10" s="72"/>
      <c r="B10" s="654" t="str">
        <f>RELATÓRIO!B10</f>
        <v>Referência: 5ª Medição Provisória após repactuação de preços</v>
      </c>
      <c r="C10" s="135"/>
      <c r="D10" s="836"/>
      <c r="E10" s="135"/>
      <c r="F10" s="135"/>
      <c r="G10" s="6"/>
      <c r="H10" s="6"/>
      <c r="I10" s="136"/>
      <c r="J10" s="72"/>
    </row>
    <row r="11" spans="1:14">
      <c r="A11" s="72"/>
      <c r="B11" s="655" t="s">
        <v>275</v>
      </c>
      <c r="C11" s="155"/>
      <c r="D11" s="155"/>
      <c r="E11" s="155"/>
      <c r="F11" s="155"/>
      <c r="G11" s="186"/>
      <c r="H11" s="155"/>
      <c r="I11" s="153"/>
      <c r="J11" s="72"/>
    </row>
    <row r="12" spans="1:14">
      <c r="A12" s="72"/>
      <c r="B12" s="646" t="str">
        <f>CONCATENATE("Período simples: ",RIGHT(RELATÓRIO!B11,20),"                 Acumulado: 01/09/97 ",RIGHT(RELATÓRIO!B11,10))</f>
        <v>Período simples: 01/06/04  a 30/06/04                 Acumulado: 01/09/97 a 30/06/04</v>
      </c>
      <c r="C12" s="243"/>
      <c r="D12" s="243"/>
      <c r="E12" s="648" t="str">
        <f>RELATÓRIO!B12</f>
        <v>Firma: AGRIMAT ENGª INDUSTRIA E COMÉRCIO LTDA</v>
      </c>
      <c r="F12" s="243"/>
      <c r="G12" s="244"/>
      <c r="H12" s="243"/>
      <c r="I12" s="245"/>
      <c r="J12" s="72"/>
    </row>
    <row r="13" spans="1:14" ht="22.5">
      <c r="A13" s="72"/>
      <c r="B13" s="647" t="s">
        <v>39</v>
      </c>
      <c r="C13" s="647" t="s">
        <v>40</v>
      </c>
      <c r="D13" s="647" t="s">
        <v>41</v>
      </c>
      <c r="E13" s="647" t="s">
        <v>42</v>
      </c>
      <c r="F13" s="647" t="s">
        <v>43</v>
      </c>
      <c r="G13" s="647" t="s">
        <v>44</v>
      </c>
      <c r="H13" s="647" t="s">
        <v>45</v>
      </c>
      <c r="I13" s="647" t="s">
        <v>385</v>
      </c>
      <c r="J13" s="72"/>
    </row>
    <row r="14" spans="1:14">
      <c r="A14" s="114"/>
      <c r="B14" s="599" t="s">
        <v>286</v>
      </c>
      <c r="C14" s="610" t="s">
        <v>47</v>
      </c>
      <c r="D14" s="202"/>
      <c r="E14" s="623"/>
      <c r="F14" s="624"/>
      <c r="G14" s="623"/>
      <c r="H14" s="622"/>
      <c r="I14" s="175"/>
      <c r="J14" s="72"/>
      <c r="K14" s="3">
        <f>RELATÓRIO!G15</f>
        <v>0</v>
      </c>
      <c r="M14" s="323">
        <v>0.1</v>
      </c>
      <c r="N14" s="230"/>
    </row>
    <row r="15" spans="1:14">
      <c r="A15" s="114"/>
      <c r="B15" s="611" t="s">
        <v>291</v>
      </c>
      <c r="C15" s="320" t="s">
        <v>374</v>
      </c>
      <c r="D15" s="602" t="s">
        <v>3</v>
      </c>
      <c r="E15" s="608" t="e">
        <f t="shared" ref="E15:E22" si="0">K15</f>
        <v>#REF!</v>
      </c>
      <c r="F15" s="138">
        <v>0.22</v>
      </c>
      <c r="G15" s="608" t="e">
        <f t="shared" ref="G15:G22" si="1">TRUNC(F15*E15,2)</f>
        <v>#REF!</v>
      </c>
      <c r="H15" s="622"/>
      <c r="I15" s="175"/>
      <c r="J15" s="72"/>
      <c r="K15" s="3" t="e">
        <f>RELATÓRIO!G16</f>
        <v>#REF!</v>
      </c>
      <c r="M15" s="323">
        <v>2.06</v>
      </c>
      <c r="N15" s="230"/>
    </row>
    <row r="16" spans="1:14">
      <c r="A16" s="114"/>
      <c r="B16" s="611" t="s">
        <v>292</v>
      </c>
      <c r="C16" s="320" t="s">
        <v>172</v>
      </c>
      <c r="D16" s="602" t="s">
        <v>5</v>
      </c>
      <c r="E16" s="605">
        <f t="shared" si="0"/>
        <v>3519.53</v>
      </c>
      <c r="F16" s="138">
        <v>1.1599999999999999</v>
      </c>
      <c r="G16" s="608">
        <f t="shared" si="1"/>
        <v>4082.65</v>
      </c>
      <c r="H16" s="622"/>
      <c r="I16" s="175"/>
      <c r="J16" s="72"/>
      <c r="K16" s="3">
        <f>RELATÓRIO!G18</f>
        <v>3519.53</v>
      </c>
      <c r="M16" s="323"/>
      <c r="N16" s="230"/>
    </row>
    <row r="17" spans="1:14">
      <c r="A17" s="114"/>
      <c r="B17" s="611" t="s">
        <v>364</v>
      </c>
      <c r="C17" s="320" t="s">
        <v>173</v>
      </c>
      <c r="D17" s="602" t="s">
        <v>5</v>
      </c>
      <c r="E17" s="605" t="e">
        <f t="shared" si="0"/>
        <v>#REF!</v>
      </c>
      <c r="F17" s="138">
        <v>3.63</v>
      </c>
      <c r="G17" s="608" t="e">
        <f t="shared" si="1"/>
        <v>#REF!</v>
      </c>
      <c r="H17" s="622"/>
      <c r="I17" s="175"/>
      <c r="J17" s="72"/>
      <c r="K17" s="3" t="e">
        <f>RELATÓRIO!G19</f>
        <v>#REF!</v>
      </c>
      <c r="M17" s="323">
        <v>3.62</v>
      </c>
      <c r="N17" s="230"/>
    </row>
    <row r="18" spans="1:14">
      <c r="A18" s="114"/>
      <c r="B18" s="611" t="s">
        <v>360</v>
      </c>
      <c r="C18" s="320" t="s">
        <v>174</v>
      </c>
      <c r="D18" s="602" t="s">
        <v>5</v>
      </c>
      <c r="E18" s="605" t="e">
        <f t="shared" si="0"/>
        <v>#REF!</v>
      </c>
      <c r="F18" s="138">
        <v>4.4000000000000004</v>
      </c>
      <c r="G18" s="608" t="e">
        <f t="shared" si="1"/>
        <v>#REF!</v>
      </c>
      <c r="H18" s="637"/>
      <c r="I18" s="172"/>
      <c r="J18" s="72"/>
      <c r="K18" s="3" t="e">
        <f>RELATÓRIO!G20</f>
        <v>#REF!</v>
      </c>
      <c r="M18" s="323">
        <v>4.37</v>
      </c>
      <c r="N18" s="230"/>
    </row>
    <row r="19" spans="1:14">
      <c r="A19" s="114"/>
      <c r="B19" s="611" t="s">
        <v>361</v>
      </c>
      <c r="C19" s="320" t="s">
        <v>175</v>
      </c>
      <c r="D19" s="602" t="s">
        <v>5</v>
      </c>
      <c r="E19" s="605">
        <f t="shared" si="0"/>
        <v>4828.72</v>
      </c>
      <c r="F19" s="138">
        <v>4.6900000000000004</v>
      </c>
      <c r="G19" s="608">
        <f t="shared" si="1"/>
        <v>22646.69</v>
      </c>
      <c r="H19" s="622"/>
      <c r="I19" s="175"/>
      <c r="J19" s="72"/>
      <c r="K19" s="3">
        <f>RELATÓRIO!G21</f>
        <v>4828.72</v>
      </c>
      <c r="M19" s="323">
        <v>5.12</v>
      </c>
      <c r="N19" s="230"/>
    </row>
    <row r="20" spans="1:14">
      <c r="A20" s="114"/>
      <c r="B20" s="611" t="s">
        <v>365</v>
      </c>
      <c r="C20" s="320" t="s">
        <v>176</v>
      </c>
      <c r="D20" s="602" t="s">
        <v>5</v>
      </c>
      <c r="E20" s="605" t="e">
        <f t="shared" si="0"/>
        <v>#REF!</v>
      </c>
      <c r="F20" s="138">
        <v>5.34</v>
      </c>
      <c r="G20" s="608" t="e">
        <f t="shared" si="1"/>
        <v>#REF!</v>
      </c>
      <c r="H20" s="622"/>
      <c r="I20" s="175"/>
      <c r="J20" s="72"/>
      <c r="K20" s="3" t="e">
        <f>RELATÓRIO!G22</f>
        <v>#REF!</v>
      </c>
      <c r="M20" s="323">
        <v>6.07</v>
      </c>
      <c r="N20" s="230"/>
    </row>
    <row r="21" spans="1:14">
      <c r="A21" s="114"/>
      <c r="B21" s="611" t="s">
        <v>293</v>
      </c>
      <c r="C21" s="320" t="s">
        <v>6</v>
      </c>
      <c r="D21" s="602" t="s">
        <v>5</v>
      </c>
      <c r="E21" s="605" t="e">
        <f t="shared" si="0"/>
        <v>#REF!</v>
      </c>
      <c r="F21" s="138">
        <v>1.55</v>
      </c>
      <c r="G21" s="608" t="e">
        <f t="shared" si="1"/>
        <v>#REF!</v>
      </c>
      <c r="H21" s="622"/>
      <c r="I21" s="175"/>
      <c r="J21" s="72"/>
      <c r="K21" s="3" t="e">
        <f>RELATÓRIO!G23</f>
        <v>#REF!</v>
      </c>
      <c r="M21" s="323">
        <v>6.28</v>
      </c>
      <c r="N21" s="230"/>
    </row>
    <row r="22" spans="1:14">
      <c r="A22" s="114"/>
      <c r="B22" s="611" t="s">
        <v>294</v>
      </c>
      <c r="C22" s="320" t="s">
        <v>7</v>
      </c>
      <c r="D22" s="602" t="s">
        <v>5</v>
      </c>
      <c r="E22" s="605" t="e">
        <f t="shared" si="0"/>
        <v>#REF!</v>
      </c>
      <c r="F22" s="138">
        <v>1.87</v>
      </c>
      <c r="G22" s="608" t="e">
        <f t="shared" si="1"/>
        <v>#REF!</v>
      </c>
      <c r="H22" s="626" t="e">
        <f>SUM(G15:G22)</f>
        <v>#REF!</v>
      </c>
      <c r="I22" s="835" t="e">
        <f>terra-425042.38</f>
        <v>#REF!</v>
      </c>
      <c r="J22" s="72"/>
      <c r="K22" s="3" t="e">
        <f>RELATÓRIO!G24</f>
        <v>#REF!</v>
      </c>
      <c r="M22" s="323">
        <v>5.24</v>
      </c>
      <c r="N22" s="230"/>
    </row>
    <row r="23" spans="1:14">
      <c r="A23" s="114"/>
      <c r="B23" s="611"/>
      <c r="C23" s="203"/>
      <c r="D23" s="602"/>
      <c r="E23" s="605"/>
      <c r="F23" s="624"/>
      <c r="G23" s="608"/>
      <c r="H23" s="622"/>
      <c r="I23" s="175"/>
      <c r="J23" s="72"/>
      <c r="M23" s="230"/>
      <c r="N23" s="230"/>
    </row>
    <row r="24" spans="1:14">
      <c r="A24" s="114"/>
      <c r="B24" s="603" t="s">
        <v>287</v>
      </c>
      <c r="C24" s="319" t="s">
        <v>8</v>
      </c>
      <c r="D24" s="602"/>
      <c r="E24" s="605"/>
      <c r="F24" s="624"/>
      <c r="G24" s="624"/>
      <c r="H24" s="622"/>
      <c r="I24" s="175"/>
      <c r="J24" s="72"/>
      <c r="K24" s="104" t="s">
        <v>8</v>
      </c>
      <c r="M24" s="323"/>
      <c r="N24" s="230"/>
    </row>
    <row r="25" spans="1:14">
      <c r="A25" s="114"/>
      <c r="B25" s="600" t="s">
        <v>277</v>
      </c>
      <c r="C25" s="320" t="s">
        <v>9</v>
      </c>
      <c r="D25" s="635" t="s">
        <v>3</v>
      </c>
      <c r="E25" s="608" t="e">
        <f>K25</f>
        <v>#REF!</v>
      </c>
      <c r="F25" s="138">
        <v>0.49</v>
      </c>
      <c r="G25" s="608" t="e">
        <f t="shared" ref="G25:G36" si="2">TRUNC(F25*E25,2)</f>
        <v>#REF!</v>
      </c>
      <c r="H25" s="622"/>
      <c r="I25" s="175"/>
      <c r="J25" s="72"/>
      <c r="K25" s="3" t="e">
        <f>RELATÓRIO!G27</f>
        <v>#REF!</v>
      </c>
      <c r="M25" s="323">
        <v>0.51</v>
      </c>
      <c r="N25" s="230"/>
    </row>
    <row r="26" spans="1:14">
      <c r="A26" s="114"/>
      <c r="B26" s="600" t="s">
        <v>278</v>
      </c>
      <c r="C26" s="320" t="s">
        <v>10</v>
      </c>
      <c r="D26" s="635" t="s">
        <v>5</v>
      </c>
      <c r="E26" s="605" t="e">
        <f>K26</f>
        <v>#REF!</v>
      </c>
      <c r="F26" s="138">
        <v>8.67</v>
      </c>
      <c r="G26" s="608" t="e">
        <f t="shared" si="2"/>
        <v>#REF!</v>
      </c>
      <c r="H26" s="622"/>
      <c r="I26" s="175"/>
      <c r="J26" s="72"/>
      <c r="K26" s="3" t="e">
        <f>RELATÓRIO!G28</f>
        <v>#REF!</v>
      </c>
      <c r="M26" s="323">
        <v>8.6</v>
      </c>
      <c r="N26" s="230"/>
    </row>
    <row r="27" spans="1:14" ht="12" customHeight="1">
      <c r="A27" s="114"/>
      <c r="B27" s="600" t="s">
        <v>279</v>
      </c>
      <c r="C27" s="320" t="s">
        <v>11</v>
      </c>
      <c r="D27" s="635" t="s">
        <v>5</v>
      </c>
      <c r="E27" s="605" t="e">
        <f>K27</f>
        <v>#REF!</v>
      </c>
      <c r="F27" s="138">
        <v>8.67</v>
      </c>
      <c r="G27" s="608" t="e">
        <f t="shared" si="2"/>
        <v>#REF!</v>
      </c>
      <c r="H27" s="637"/>
      <c r="I27" s="622"/>
      <c r="J27" s="72"/>
      <c r="K27" s="3" t="e">
        <f>RELATÓRIO!G29</f>
        <v>#REF!</v>
      </c>
      <c r="M27" s="323">
        <v>8.6</v>
      </c>
      <c r="N27" s="230"/>
    </row>
    <row r="28" spans="1:14" ht="12" customHeight="1">
      <c r="A28" s="114"/>
      <c r="B28" s="600" t="s">
        <v>281</v>
      </c>
      <c r="C28" s="320" t="s">
        <v>12</v>
      </c>
      <c r="D28" s="635" t="s">
        <v>3</v>
      </c>
      <c r="E28" s="605" t="e">
        <f>K28</f>
        <v>#REF!</v>
      </c>
      <c r="F28" s="138">
        <v>0.13</v>
      </c>
      <c r="G28" s="608" t="e">
        <f t="shared" si="2"/>
        <v>#REF!</v>
      </c>
      <c r="H28" s="622"/>
      <c r="I28" s="622"/>
      <c r="J28" s="72"/>
      <c r="K28" s="3" t="e">
        <f>RELATÓRIO!G30</f>
        <v>#REF!</v>
      </c>
      <c r="M28" s="323">
        <v>0.24</v>
      </c>
      <c r="N28" s="230"/>
    </row>
    <row r="29" spans="1:14" ht="12" customHeight="1">
      <c r="A29" s="114"/>
      <c r="B29" s="600" t="s">
        <v>282</v>
      </c>
      <c r="C29" s="320" t="s">
        <v>325</v>
      </c>
      <c r="D29" s="635" t="s">
        <v>54</v>
      </c>
      <c r="E29" s="605" t="e">
        <f>K29</f>
        <v>#REF!</v>
      </c>
      <c r="F29" s="138">
        <v>1.55</v>
      </c>
      <c r="G29" s="608" t="e">
        <f t="shared" si="2"/>
        <v>#REF!</v>
      </c>
      <c r="H29" s="622"/>
      <c r="I29" s="622"/>
      <c r="J29" s="72"/>
      <c r="K29" s="3" t="e">
        <f>RELATÓRIO!G31</f>
        <v>#REF!</v>
      </c>
      <c r="M29" s="323">
        <v>2.0299999999999998</v>
      </c>
      <c r="N29" s="230"/>
    </row>
    <row r="30" spans="1:14" ht="12" customHeight="1">
      <c r="A30" s="114"/>
      <c r="B30" s="600" t="s">
        <v>381</v>
      </c>
      <c r="C30" s="320" t="s">
        <v>386</v>
      </c>
      <c r="D30" s="635" t="s">
        <v>54</v>
      </c>
      <c r="E30" s="605" t="e">
        <f>E29</f>
        <v>#REF!</v>
      </c>
      <c r="F30" s="138">
        <v>0.46</v>
      </c>
      <c r="G30" s="608" t="e">
        <f t="shared" si="2"/>
        <v>#REF!</v>
      </c>
      <c r="H30" s="622"/>
      <c r="I30" s="622"/>
      <c r="J30" s="72"/>
      <c r="K30" s="3">
        <f>RELATÓRIO!G32</f>
        <v>0</v>
      </c>
      <c r="M30" s="323">
        <v>0.94</v>
      </c>
      <c r="N30" s="230"/>
    </row>
    <row r="31" spans="1:14" ht="12" customHeight="1">
      <c r="A31" s="114"/>
      <c r="B31" s="600"/>
      <c r="C31" s="636" t="s">
        <v>14</v>
      </c>
      <c r="D31" s="635" t="s">
        <v>54</v>
      </c>
      <c r="E31" s="605" t="e">
        <f t="shared" ref="E31:E36" si="3">K31</f>
        <v>#REF!</v>
      </c>
      <c r="F31" s="138">
        <v>0.09</v>
      </c>
      <c r="G31" s="608" t="e">
        <f t="shared" si="2"/>
        <v>#REF!</v>
      </c>
      <c r="H31" s="622"/>
      <c r="I31" s="622"/>
      <c r="J31" s="72"/>
      <c r="K31" s="3" t="e">
        <f>RELATÓRIO!G33</f>
        <v>#REF!</v>
      </c>
      <c r="M31" s="323">
        <v>0.4</v>
      </c>
      <c r="N31" s="230"/>
    </row>
    <row r="32" spans="1:14" ht="12" customHeight="1">
      <c r="A32" s="114"/>
      <c r="B32" s="600" t="s">
        <v>280</v>
      </c>
      <c r="C32" s="320" t="s">
        <v>190</v>
      </c>
      <c r="D32" s="635" t="s">
        <v>309</v>
      </c>
      <c r="E32" s="605" t="e">
        <f t="shared" si="3"/>
        <v>#REF!</v>
      </c>
      <c r="F32" s="138">
        <v>0.44</v>
      </c>
      <c r="G32" s="608" t="e">
        <f t="shared" si="2"/>
        <v>#REF!</v>
      </c>
      <c r="H32" s="622"/>
      <c r="I32" s="622"/>
      <c r="J32" s="72"/>
      <c r="K32" s="3" t="e">
        <f>RELATÓRIO!G34</f>
        <v>#REF!</v>
      </c>
      <c r="M32" s="323">
        <v>0.56999999999999995</v>
      </c>
      <c r="N32" s="230"/>
    </row>
    <row r="33" spans="1:14" ht="12" customHeight="1">
      <c r="A33" s="114"/>
      <c r="B33" s="806" t="s">
        <v>284</v>
      </c>
      <c r="C33" s="814" t="s">
        <v>375</v>
      </c>
      <c r="D33" s="806" t="s">
        <v>16</v>
      </c>
      <c r="E33" s="605" t="e">
        <f t="shared" si="3"/>
        <v>#REF!</v>
      </c>
      <c r="F33" s="138">
        <v>1632.25</v>
      </c>
      <c r="G33" s="608" t="e">
        <f t="shared" si="2"/>
        <v>#REF!</v>
      </c>
      <c r="H33" s="622"/>
      <c r="I33" s="622"/>
      <c r="J33" s="72"/>
      <c r="K33" s="3" t="e">
        <f>RELATÓRIO!G35</f>
        <v>#REF!</v>
      </c>
      <c r="M33" s="323"/>
      <c r="N33" s="230"/>
    </row>
    <row r="34" spans="1:14" ht="12" customHeight="1">
      <c r="A34" s="114"/>
      <c r="B34" s="806" t="s">
        <v>283</v>
      </c>
      <c r="C34" s="814" t="s">
        <v>376</v>
      </c>
      <c r="D34" s="806" t="s">
        <v>16</v>
      </c>
      <c r="E34" s="605" t="e">
        <f t="shared" si="3"/>
        <v>#REF!</v>
      </c>
      <c r="F34" s="138">
        <v>2516.14</v>
      </c>
      <c r="G34" s="608" t="e">
        <f t="shared" si="2"/>
        <v>#REF!</v>
      </c>
      <c r="H34" s="622"/>
      <c r="I34" s="622"/>
      <c r="J34" s="72"/>
      <c r="K34" s="3" t="e">
        <f>RELATÓRIO!G36</f>
        <v>#REF!</v>
      </c>
      <c r="M34" s="323"/>
      <c r="N34" s="230"/>
    </row>
    <row r="35" spans="1:14" ht="12" customHeight="1">
      <c r="A35" s="114"/>
      <c r="B35" s="600" t="s">
        <v>377</v>
      </c>
      <c r="C35" s="320" t="s">
        <v>380</v>
      </c>
      <c r="D35" s="635" t="s">
        <v>309</v>
      </c>
      <c r="E35" s="605" t="e">
        <f t="shared" si="3"/>
        <v>#REF!</v>
      </c>
      <c r="F35" s="138">
        <v>0.44</v>
      </c>
      <c r="G35" s="608" t="e">
        <f t="shared" si="2"/>
        <v>#REF!</v>
      </c>
      <c r="H35" s="622"/>
      <c r="I35" s="622"/>
      <c r="J35" s="72"/>
      <c r="K35" s="3" t="e">
        <f>RELATÓRIO!G37</f>
        <v>#REF!</v>
      </c>
      <c r="M35" s="323">
        <v>487.39</v>
      </c>
      <c r="N35" s="230">
        <v>242.91</v>
      </c>
    </row>
    <row r="36" spans="1:14" ht="12" customHeight="1">
      <c r="A36" s="114"/>
      <c r="B36" s="600" t="s">
        <v>378</v>
      </c>
      <c r="C36" s="320" t="s">
        <v>379</v>
      </c>
      <c r="D36" s="635" t="s">
        <v>309</v>
      </c>
      <c r="E36" s="605" t="e">
        <f t="shared" si="3"/>
        <v>#REF!</v>
      </c>
      <c r="F36" s="138">
        <v>0.44</v>
      </c>
      <c r="G36" s="608" t="e">
        <f t="shared" si="2"/>
        <v>#REF!</v>
      </c>
      <c r="H36" s="626" t="e">
        <f>SUM(G24:G36)</f>
        <v>#REF!</v>
      </c>
      <c r="I36" s="835" t="e">
        <f>pavi-1526122.61</f>
        <v>#REF!</v>
      </c>
      <c r="J36" s="72"/>
      <c r="K36" s="3" t="e">
        <f>RELATÓRIO!G38</f>
        <v>#REF!</v>
      </c>
      <c r="M36" s="323">
        <v>602.9</v>
      </c>
      <c r="N36" s="230">
        <v>242.4</v>
      </c>
    </row>
    <row r="37" spans="1:14" ht="12" customHeight="1">
      <c r="A37" s="114"/>
      <c r="B37" s="600"/>
      <c r="C37" s="320"/>
      <c r="D37" s="602"/>
      <c r="E37" s="605"/>
      <c r="F37" s="624"/>
      <c r="G37" s="608"/>
      <c r="H37" s="622"/>
      <c r="I37" s="622"/>
      <c r="J37" s="72"/>
      <c r="M37" s="323">
        <v>0.2</v>
      </c>
      <c r="N37" s="230"/>
    </row>
    <row r="38" spans="1:14">
      <c r="A38" s="114"/>
      <c r="B38" s="603" t="s">
        <v>289</v>
      </c>
      <c r="C38" s="610" t="s">
        <v>21</v>
      </c>
      <c r="D38" s="602"/>
      <c r="E38" s="605"/>
      <c r="F38" s="624"/>
      <c r="G38" s="608"/>
      <c r="H38" s="637"/>
      <c r="I38" s="637"/>
      <c r="J38" s="72"/>
      <c r="M38" s="323"/>
      <c r="N38" s="230"/>
    </row>
    <row r="39" spans="1:14">
      <c r="A39" s="114"/>
      <c r="B39" s="600" t="s">
        <v>347</v>
      </c>
      <c r="C39" s="320" t="s">
        <v>346</v>
      </c>
      <c r="D39" s="602" t="s">
        <v>22</v>
      </c>
      <c r="E39" s="608">
        <f t="shared" ref="E39:E44" si="4">K39</f>
        <v>100</v>
      </c>
      <c r="F39" s="138">
        <v>53.48</v>
      </c>
      <c r="G39" s="608">
        <f t="shared" ref="G39:G46" si="5">TRUNC(F39*E39,2)</f>
        <v>5348</v>
      </c>
      <c r="H39" s="637"/>
      <c r="I39" s="637"/>
      <c r="J39" s="72"/>
      <c r="K39" s="3">
        <f>RELATÓRIO!G41</f>
        <v>100</v>
      </c>
      <c r="M39" s="323"/>
      <c r="N39" s="230"/>
    </row>
    <row r="40" spans="1:14">
      <c r="A40" s="114"/>
      <c r="B40" s="600" t="s">
        <v>348</v>
      </c>
      <c r="C40" s="320" t="s">
        <v>349</v>
      </c>
      <c r="D40" s="602" t="s">
        <v>22</v>
      </c>
      <c r="E40" s="608">
        <f t="shared" si="4"/>
        <v>2</v>
      </c>
      <c r="F40" s="138">
        <v>76.739999999999995</v>
      </c>
      <c r="G40" s="608">
        <f t="shared" si="5"/>
        <v>153.47999999999999</v>
      </c>
      <c r="H40" s="637"/>
      <c r="I40" s="637"/>
      <c r="J40" s="72"/>
      <c r="K40" s="3">
        <f>RELATÓRIO!G42</f>
        <v>2</v>
      </c>
      <c r="M40" s="323"/>
      <c r="N40" s="230"/>
    </row>
    <row r="41" spans="1:14">
      <c r="A41" s="114"/>
      <c r="B41" s="600" t="s">
        <v>367</v>
      </c>
      <c r="C41" s="320" t="s">
        <v>350</v>
      </c>
      <c r="D41" s="602" t="s">
        <v>22</v>
      </c>
      <c r="E41" s="608">
        <f t="shared" si="4"/>
        <v>520</v>
      </c>
      <c r="F41" s="138">
        <v>38.32</v>
      </c>
      <c r="G41" s="608">
        <f t="shared" si="5"/>
        <v>19926.400000000001</v>
      </c>
      <c r="H41" s="637"/>
      <c r="I41" s="637"/>
      <c r="J41" s="72"/>
      <c r="K41" s="3">
        <f>RELATÓRIO!G43</f>
        <v>520</v>
      </c>
      <c r="M41" s="323">
        <v>74.099999999999994</v>
      </c>
      <c r="N41" s="230"/>
    </row>
    <row r="42" spans="1:14">
      <c r="A42" s="114"/>
      <c r="B42" s="600" t="s">
        <v>354</v>
      </c>
      <c r="C42" s="320" t="s">
        <v>353</v>
      </c>
      <c r="D42" s="602" t="s">
        <v>22</v>
      </c>
      <c r="E42" s="608">
        <f t="shared" si="4"/>
        <v>28.1</v>
      </c>
      <c r="F42" s="138">
        <v>106.25</v>
      </c>
      <c r="G42" s="608">
        <f t="shared" si="5"/>
        <v>2985.62</v>
      </c>
      <c r="H42" s="637"/>
      <c r="I42" s="637"/>
      <c r="J42" s="72"/>
      <c r="K42" s="3">
        <f>RELATÓRIO!G44</f>
        <v>28.1</v>
      </c>
      <c r="M42" s="323">
        <v>76.650000000000006</v>
      </c>
      <c r="N42" s="230"/>
    </row>
    <row r="43" spans="1:14">
      <c r="A43" s="114"/>
      <c r="B43" s="600" t="s">
        <v>338</v>
      </c>
      <c r="C43" s="320" t="s">
        <v>337</v>
      </c>
      <c r="D43" s="602" t="s">
        <v>23</v>
      </c>
      <c r="E43" s="608">
        <f t="shared" si="4"/>
        <v>2</v>
      </c>
      <c r="F43" s="138">
        <v>28.09</v>
      </c>
      <c r="G43" s="608">
        <f t="shared" si="5"/>
        <v>56.18</v>
      </c>
      <c r="H43" s="637"/>
      <c r="I43" s="637"/>
      <c r="J43" s="72"/>
      <c r="K43" s="3">
        <f>RELATÓRIO!G45</f>
        <v>2</v>
      </c>
      <c r="M43" s="323">
        <v>4.7300000000000004</v>
      </c>
      <c r="N43" s="230"/>
    </row>
    <row r="44" spans="1:14">
      <c r="A44" s="114"/>
      <c r="B44" s="600" t="s">
        <v>351</v>
      </c>
      <c r="C44" s="320" t="s">
        <v>352</v>
      </c>
      <c r="D44" s="602" t="s">
        <v>23</v>
      </c>
      <c r="E44" s="608">
        <f t="shared" si="4"/>
        <v>2</v>
      </c>
      <c r="F44" s="138">
        <v>34.29</v>
      </c>
      <c r="G44" s="608">
        <f t="shared" si="5"/>
        <v>68.58</v>
      </c>
      <c r="H44" s="637"/>
      <c r="I44" s="637"/>
      <c r="J44" s="72"/>
      <c r="K44" s="3">
        <f>RELATÓRIO!G46</f>
        <v>2</v>
      </c>
      <c r="M44" s="323"/>
      <c r="N44" s="230"/>
    </row>
    <row r="45" spans="1:14">
      <c r="A45" s="114"/>
      <c r="B45" s="600" t="s">
        <v>355</v>
      </c>
      <c r="C45" s="320" t="s">
        <v>356</v>
      </c>
      <c r="D45" s="602" t="s">
        <v>23</v>
      </c>
      <c r="E45" s="608">
        <v>6</v>
      </c>
      <c r="F45" s="138">
        <v>1735.84</v>
      </c>
      <c r="G45" s="608">
        <f t="shared" si="5"/>
        <v>10415.040000000001</v>
      </c>
      <c r="H45" s="626"/>
      <c r="I45" s="637"/>
      <c r="J45" s="72"/>
      <c r="K45" s="3">
        <f>RELATÓRIO!G47</f>
        <v>6</v>
      </c>
      <c r="M45" s="323">
        <v>17.95</v>
      </c>
      <c r="N45" s="230"/>
    </row>
    <row r="46" spans="1:14">
      <c r="A46" s="114"/>
      <c r="B46" s="600" t="s">
        <v>357</v>
      </c>
      <c r="C46" s="320" t="s">
        <v>358</v>
      </c>
      <c r="D46" s="602" t="s">
        <v>22</v>
      </c>
      <c r="E46" s="608">
        <f>K46</f>
        <v>197</v>
      </c>
      <c r="F46" s="138">
        <v>68.77</v>
      </c>
      <c r="G46" s="608">
        <f t="shared" si="5"/>
        <v>13547.69</v>
      </c>
      <c r="H46" s="626">
        <f>SUM(G39:G46)</f>
        <v>52500.99</v>
      </c>
      <c r="I46" s="637"/>
      <c r="J46" s="72"/>
      <c r="K46" s="3">
        <f>RELATÓRIO!G48</f>
        <v>197</v>
      </c>
      <c r="M46" s="323"/>
      <c r="N46" s="230"/>
    </row>
    <row r="47" spans="1:14">
      <c r="A47" s="114"/>
      <c r="B47" s="600"/>
      <c r="C47" s="246"/>
      <c r="D47" s="602"/>
      <c r="E47" s="605"/>
      <c r="F47" s="624"/>
      <c r="G47" s="608"/>
      <c r="H47" s="622"/>
      <c r="I47" s="622"/>
      <c r="J47" s="72"/>
      <c r="M47" s="323"/>
      <c r="N47" s="230"/>
    </row>
    <row r="48" spans="1:14">
      <c r="A48" s="114"/>
      <c r="B48" s="603" t="s">
        <v>288</v>
      </c>
      <c r="C48" s="597" t="s">
        <v>24</v>
      </c>
      <c r="D48" s="602"/>
      <c r="E48" s="605"/>
      <c r="F48" s="624"/>
      <c r="G48" s="608"/>
      <c r="H48" s="622"/>
      <c r="I48" s="622"/>
      <c r="J48" s="72"/>
      <c r="M48" s="323"/>
      <c r="N48" s="230"/>
    </row>
    <row r="49" spans="1:14">
      <c r="A49" s="114"/>
      <c r="B49" s="600" t="s">
        <v>327</v>
      </c>
      <c r="C49" s="246" t="s">
        <v>344</v>
      </c>
      <c r="D49" s="602" t="s">
        <v>22</v>
      </c>
      <c r="E49" s="605">
        <f t="shared" ref="E49:E56" si="6">K49</f>
        <v>18</v>
      </c>
      <c r="F49" s="624">
        <v>338.76</v>
      </c>
      <c r="G49" s="608">
        <f t="shared" ref="G49:G57" si="7">TRUNC(F49*E49,2)</f>
        <v>6097.68</v>
      </c>
      <c r="H49" s="622"/>
      <c r="I49" s="622"/>
      <c r="J49" s="72"/>
      <c r="K49" s="3">
        <f>RELATÓRIO!G51</f>
        <v>18</v>
      </c>
      <c r="M49" s="323">
        <v>283.52999999999997</v>
      </c>
      <c r="N49" s="230"/>
    </row>
    <row r="50" spans="1:14">
      <c r="A50" s="114"/>
      <c r="B50" s="600" t="s">
        <v>296</v>
      </c>
      <c r="C50" s="246" t="s">
        <v>343</v>
      </c>
      <c r="D50" s="602" t="s">
        <v>22</v>
      </c>
      <c r="E50" s="605">
        <f t="shared" si="6"/>
        <v>2</v>
      </c>
      <c r="F50" s="624">
        <v>483.74</v>
      </c>
      <c r="G50" s="608">
        <f t="shared" si="7"/>
        <v>967.48</v>
      </c>
      <c r="H50" s="622"/>
      <c r="I50" s="622"/>
      <c r="J50" s="72"/>
      <c r="K50" s="3">
        <f>RELATÓRIO!G52</f>
        <v>2</v>
      </c>
      <c r="M50" s="323">
        <v>393.93</v>
      </c>
      <c r="N50" s="230"/>
    </row>
    <row r="51" spans="1:14">
      <c r="A51" s="114"/>
      <c r="B51" s="600" t="s">
        <v>341</v>
      </c>
      <c r="C51" s="246" t="s">
        <v>342</v>
      </c>
      <c r="D51" s="602" t="s">
        <v>22</v>
      </c>
      <c r="E51" s="605">
        <f t="shared" si="6"/>
        <v>2</v>
      </c>
      <c r="F51" s="624">
        <v>1898.92</v>
      </c>
      <c r="G51" s="608">
        <f t="shared" si="7"/>
        <v>3797.84</v>
      </c>
      <c r="H51" s="622"/>
      <c r="I51" s="622"/>
      <c r="J51" s="72"/>
      <c r="K51" s="3">
        <f>RELATÓRIO!G53</f>
        <v>2</v>
      </c>
      <c r="M51" s="323"/>
      <c r="N51" s="230"/>
    </row>
    <row r="52" spans="1:14">
      <c r="A52" s="114"/>
      <c r="B52" s="600" t="s">
        <v>328</v>
      </c>
      <c r="C52" s="246" t="s">
        <v>329</v>
      </c>
      <c r="D52" s="602" t="s">
        <v>23</v>
      </c>
      <c r="E52" s="605">
        <f t="shared" si="6"/>
        <v>2</v>
      </c>
      <c r="F52" s="624">
        <v>839.7</v>
      </c>
      <c r="G52" s="608">
        <f t="shared" si="7"/>
        <v>1679.4</v>
      </c>
      <c r="H52" s="622"/>
      <c r="I52" s="622"/>
      <c r="J52" s="72"/>
      <c r="K52" s="3">
        <f>RELATÓRIO!G54</f>
        <v>2</v>
      </c>
      <c r="M52" s="323">
        <v>667.82</v>
      </c>
      <c r="N52" s="230"/>
    </row>
    <row r="53" spans="1:14">
      <c r="A53" s="114"/>
      <c r="B53" s="600" t="s">
        <v>297</v>
      </c>
      <c r="C53" s="246" t="s">
        <v>330</v>
      </c>
      <c r="D53" s="602" t="s">
        <v>23</v>
      </c>
      <c r="E53" s="605">
        <f t="shared" si="6"/>
        <v>1</v>
      </c>
      <c r="F53" s="624">
        <v>1331.85</v>
      </c>
      <c r="G53" s="608">
        <f t="shared" si="7"/>
        <v>1331.85</v>
      </c>
      <c r="H53" s="622"/>
      <c r="I53" s="622"/>
      <c r="J53" s="72"/>
      <c r="K53" s="3">
        <f>RELATÓRIO!G55</f>
        <v>1</v>
      </c>
      <c r="M53" s="323">
        <v>964.32</v>
      </c>
      <c r="N53" s="230"/>
    </row>
    <row r="54" spans="1:14">
      <c r="A54" s="114"/>
      <c r="B54" s="600" t="s">
        <v>345</v>
      </c>
      <c r="C54" s="246" t="s">
        <v>340</v>
      </c>
      <c r="D54" s="602" t="s">
        <v>23</v>
      </c>
      <c r="E54" s="605">
        <f t="shared" si="6"/>
        <v>1</v>
      </c>
      <c r="F54" s="624">
        <v>4373.91</v>
      </c>
      <c r="G54" s="608">
        <f t="shared" si="7"/>
        <v>4373.91</v>
      </c>
      <c r="H54" s="622"/>
      <c r="I54" s="622"/>
      <c r="J54" s="72"/>
      <c r="K54" s="3">
        <f>RELATÓRIO!G56</f>
        <v>1</v>
      </c>
      <c r="M54" s="323"/>
      <c r="N54" s="230"/>
    </row>
    <row r="55" spans="1:14">
      <c r="A55" s="114"/>
      <c r="B55" s="600" t="s">
        <v>322</v>
      </c>
      <c r="C55" s="246" t="s">
        <v>56</v>
      </c>
      <c r="D55" s="602" t="s">
        <v>5</v>
      </c>
      <c r="E55" s="605">
        <f t="shared" si="6"/>
        <v>352.5</v>
      </c>
      <c r="F55" s="624">
        <v>3.59</v>
      </c>
      <c r="G55" s="608">
        <f t="shared" si="7"/>
        <v>1265.47</v>
      </c>
      <c r="H55" s="622"/>
      <c r="I55" s="622"/>
      <c r="J55" s="72"/>
      <c r="K55" s="3">
        <f>RELATÓRIO!G57</f>
        <v>352.5</v>
      </c>
      <c r="M55" s="323">
        <v>3.6</v>
      </c>
      <c r="N55" s="230"/>
    </row>
    <row r="56" spans="1:14">
      <c r="A56" s="114"/>
      <c r="B56" s="600" t="s">
        <v>323</v>
      </c>
      <c r="C56" s="246" t="s">
        <v>368</v>
      </c>
      <c r="D56" s="602" t="s">
        <v>5</v>
      </c>
      <c r="E56" s="605">
        <f t="shared" si="6"/>
        <v>180</v>
      </c>
      <c r="F56" s="624">
        <v>17.09</v>
      </c>
      <c r="G56" s="608">
        <f t="shared" si="7"/>
        <v>3076.2</v>
      </c>
      <c r="H56" s="626"/>
      <c r="I56" s="622"/>
      <c r="J56" s="72"/>
      <c r="K56" s="3">
        <f>RELATÓRIO!G58</f>
        <v>180</v>
      </c>
      <c r="M56" s="323">
        <v>3.4</v>
      </c>
      <c r="N56" s="230"/>
    </row>
    <row r="57" spans="1:14">
      <c r="A57" s="114"/>
      <c r="B57" s="600"/>
      <c r="C57" s="246" t="s">
        <v>384</v>
      </c>
      <c r="D57" s="602" t="s">
        <v>5</v>
      </c>
      <c r="E57" s="605">
        <v>35</v>
      </c>
      <c r="F57" s="624">
        <v>66.5</v>
      </c>
      <c r="G57" s="608">
        <f t="shared" si="7"/>
        <v>2327.5</v>
      </c>
      <c r="H57" s="626">
        <f>SUM(G49:G57)</f>
        <v>24917.33</v>
      </c>
      <c r="I57" s="835">
        <f>H46+H57-89888.28</f>
        <v>-12469.96</v>
      </c>
      <c r="J57" s="72"/>
      <c r="M57" s="323"/>
      <c r="N57" s="230"/>
    </row>
    <row r="58" spans="1:14">
      <c r="A58" s="114"/>
      <c r="B58" s="600"/>
      <c r="C58" s="246"/>
      <c r="D58" s="602"/>
      <c r="E58" s="625"/>
      <c r="F58" s="624"/>
      <c r="G58" s="608"/>
      <c r="H58" s="637"/>
      <c r="I58" s="637"/>
      <c r="J58" s="72"/>
      <c r="M58" s="323"/>
      <c r="N58" s="230"/>
    </row>
    <row r="59" spans="1:14">
      <c r="A59" s="114"/>
      <c r="B59" s="603" t="s">
        <v>298</v>
      </c>
      <c r="C59" s="597" t="s">
        <v>299</v>
      </c>
      <c r="D59" s="602"/>
      <c r="E59" s="625"/>
      <c r="F59" s="624"/>
      <c r="G59" s="623"/>
      <c r="H59" s="622"/>
      <c r="I59" s="622"/>
      <c r="J59" s="72"/>
      <c r="M59" s="323"/>
      <c r="N59" s="230"/>
    </row>
    <row r="60" spans="1:14">
      <c r="A60" s="114"/>
      <c r="B60" s="600" t="s">
        <v>315</v>
      </c>
      <c r="C60" s="246" t="s">
        <v>300</v>
      </c>
      <c r="D60" s="602" t="s">
        <v>22</v>
      </c>
      <c r="E60" s="625">
        <f t="shared" ref="E60:E66" si="8">K60</f>
        <v>0</v>
      </c>
      <c r="F60" s="624">
        <v>8.1999999999999993</v>
      </c>
      <c r="G60" s="608">
        <f t="shared" ref="G60:G66" si="9">ROUNDDOWN(E60*F60,2)</f>
        <v>0</v>
      </c>
      <c r="H60" s="622"/>
      <c r="I60" s="622"/>
      <c r="J60" s="72"/>
      <c r="K60" s="470">
        <f>RELATÓRIO!G61</f>
        <v>0</v>
      </c>
      <c r="M60" s="323">
        <v>7.29</v>
      </c>
      <c r="N60" s="230"/>
    </row>
    <row r="61" spans="1:14">
      <c r="A61" s="114"/>
      <c r="B61" s="600" t="s">
        <v>382</v>
      </c>
      <c r="C61" s="246" t="s">
        <v>383</v>
      </c>
      <c r="D61" s="602" t="s">
        <v>3</v>
      </c>
      <c r="E61" s="832">
        <f t="shared" si="8"/>
        <v>9060</v>
      </c>
      <c r="F61" s="624">
        <v>3.83</v>
      </c>
      <c r="G61" s="608">
        <f t="shared" si="9"/>
        <v>34699.800000000003</v>
      </c>
      <c r="H61" s="622"/>
      <c r="I61" s="622"/>
      <c r="J61" s="72"/>
      <c r="K61" s="470">
        <f>RELATÓRIO!G62</f>
        <v>9060</v>
      </c>
      <c r="M61" s="323">
        <v>67.2</v>
      </c>
      <c r="N61" s="230"/>
    </row>
    <row r="62" spans="1:14">
      <c r="A62" s="114"/>
      <c r="B62" s="600" t="s">
        <v>369</v>
      </c>
      <c r="C62" s="246" t="s">
        <v>302</v>
      </c>
      <c r="D62" s="602" t="s">
        <v>22</v>
      </c>
      <c r="E62" s="625">
        <f t="shared" si="8"/>
        <v>0</v>
      </c>
      <c r="F62" s="624">
        <v>183.47</v>
      </c>
      <c r="G62" s="608">
        <f t="shared" si="9"/>
        <v>0</v>
      </c>
      <c r="H62" s="622"/>
      <c r="I62" s="622"/>
      <c r="J62" s="72"/>
      <c r="K62" s="470">
        <f>RELATÓRIO!G63</f>
        <v>0</v>
      </c>
      <c r="M62" s="323">
        <v>140.68</v>
      </c>
      <c r="N62" s="230"/>
    </row>
    <row r="63" spans="1:14">
      <c r="A63" s="114"/>
      <c r="B63" s="600" t="s">
        <v>370</v>
      </c>
      <c r="C63" s="246" t="s">
        <v>303</v>
      </c>
      <c r="D63" s="602" t="s">
        <v>3</v>
      </c>
      <c r="E63" s="625">
        <f t="shared" si="8"/>
        <v>0</v>
      </c>
      <c r="F63" s="624">
        <v>241.81</v>
      </c>
      <c r="G63" s="608">
        <f t="shared" si="9"/>
        <v>0</v>
      </c>
      <c r="H63" s="622"/>
      <c r="I63" s="622"/>
      <c r="J63" s="72"/>
      <c r="K63" s="470">
        <f>RELATÓRIO!G64</f>
        <v>0</v>
      </c>
      <c r="M63" s="323">
        <v>86.67</v>
      </c>
      <c r="N63" s="230"/>
    </row>
    <row r="64" spans="1:14">
      <c r="A64" s="114"/>
      <c r="B64" s="600" t="s">
        <v>371</v>
      </c>
      <c r="C64" s="246" t="s">
        <v>304</v>
      </c>
      <c r="D64" s="602" t="s">
        <v>3</v>
      </c>
      <c r="E64" s="625">
        <f t="shared" si="8"/>
        <v>0</v>
      </c>
      <c r="F64" s="624">
        <v>11.88</v>
      </c>
      <c r="G64" s="608">
        <f t="shared" si="9"/>
        <v>0</v>
      </c>
      <c r="H64" s="622"/>
      <c r="I64" s="622"/>
      <c r="J64" s="72"/>
      <c r="K64" s="470">
        <f>RELATÓRIO!G65</f>
        <v>0</v>
      </c>
      <c r="M64" s="323">
        <v>130.61000000000001</v>
      </c>
      <c r="N64" s="230"/>
    </row>
    <row r="65" spans="1:14">
      <c r="A65" s="114"/>
      <c r="B65" s="600" t="s">
        <v>372</v>
      </c>
      <c r="C65" s="246" t="s">
        <v>305</v>
      </c>
      <c r="D65" s="602" t="s">
        <v>3</v>
      </c>
      <c r="E65" s="625">
        <f t="shared" si="8"/>
        <v>0</v>
      </c>
      <c r="F65" s="624">
        <v>15.38</v>
      </c>
      <c r="G65" s="608">
        <f t="shared" si="9"/>
        <v>0</v>
      </c>
      <c r="H65" s="622"/>
      <c r="I65" s="622"/>
      <c r="J65" s="72"/>
      <c r="K65" s="470">
        <f>RELATÓRIO!G66</f>
        <v>0</v>
      </c>
      <c r="M65" s="323">
        <v>174.55</v>
      </c>
      <c r="N65" s="230"/>
    </row>
    <row r="66" spans="1:14">
      <c r="A66" s="114"/>
      <c r="B66" s="600" t="s">
        <v>373</v>
      </c>
      <c r="C66" s="246" t="s">
        <v>306</v>
      </c>
      <c r="D66" s="602" t="s">
        <v>23</v>
      </c>
      <c r="E66" s="625">
        <f t="shared" si="8"/>
        <v>0</v>
      </c>
      <c r="F66" s="624">
        <v>10.42</v>
      </c>
      <c r="G66" s="608">
        <f t="shared" si="9"/>
        <v>0</v>
      </c>
      <c r="H66" s="626">
        <f>SUM(G60:G66)</f>
        <v>34699.800000000003</v>
      </c>
      <c r="I66" s="835">
        <f>OCOM-35910.08</f>
        <v>-1210.28</v>
      </c>
      <c r="J66" s="72"/>
      <c r="K66" s="470">
        <f>RELATÓRIO!G67</f>
        <v>0</v>
      </c>
      <c r="M66" s="323">
        <v>74.5</v>
      </c>
      <c r="N66" s="230"/>
    </row>
    <row r="67" spans="1:14">
      <c r="A67" s="114"/>
      <c r="B67" s="600"/>
      <c r="C67" s="819"/>
      <c r="D67" s="820"/>
      <c r="E67" s="639"/>
      <c r="F67" s="624"/>
      <c r="G67" s="640"/>
      <c r="H67" s="641"/>
      <c r="I67" s="641"/>
      <c r="J67" s="72"/>
      <c r="K67" s="470">
        <f>RELATÓRIO!G68</f>
        <v>0</v>
      </c>
      <c r="M67" s="323"/>
      <c r="N67" s="230"/>
    </row>
    <row r="68" spans="1:14">
      <c r="A68" s="114"/>
      <c r="B68" s="612"/>
      <c r="C68" s="613"/>
      <c r="D68" s="638"/>
      <c r="E68" s="625"/>
      <c r="F68" s="138"/>
      <c r="G68" s="608"/>
      <c r="H68" s="622"/>
      <c r="I68" s="622"/>
      <c r="J68" s="72"/>
      <c r="K68" s="470">
        <f>RELATÓRIO!G69</f>
        <v>0</v>
      </c>
      <c r="M68" s="323">
        <v>2.93</v>
      </c>
    </row>
    <row r="69" spans="1:14">
      <c r="A69" s="114"/>
      <c r="B69" s="612"/>
      <c r="C69" s="613"/>
      <c r="D69" s="638"/>
      <c r="E69" s="625"/>
      <c r="F69" s="138"/>
      <c r="G69" s="608"/>
      <c r="H69" s="622"/>
      <c r="I69" s="622"/>
      <c r="J69" s="72"/>
      <c r="K69" s="470">
        <f>RELATÓRIO!G70</f>
        <v>0</v>
      </c>
      <c r="M69" s="323">
        <v>1.92</v>
      </c>
    </row>
    <row r="70" spans="1:14">
      <c r="A70" s="114"/>
      <c r="B70" s="21"/>
      <c r="C70" s="22" t="s">
        <v>313</v>
      </c>
      <c r="D70" s="22"/>
      <c r="E70" s="22"/>
      <c r="F70" s="321"/>
      <c r="G70" s="22"/>
      <c r="H70" s="22"/>
      <c r="I70" s="23"/>
      <c r="J70" s="72"/>
      <c r="K70" s="470">
        <f>RELATÓRIO!G71</f>
        <v>0</v>
      </c>
      <c r="M70" s="323">
        <v>100.34</v>
      </c>
    </row>
    <row r="71" spans="1:14">
      <c r="A71" s="114"/>
      <c r="B71" s="25"/>
      <c r="C71" s="688" t="str">
        <f>CONCATENATE("Local e data: ",RELATÓRIO!Q86)</f>
        <v>Local e data: Brasnorte/MT, 2 de março de 2004</v>
      </c>
      <c r="D71" s="26"/>
      <c r="E71" s="26"/>
      <c r="F71" s="822"/>
      <c r="G71" s="26"/>
      <c r="H71" s="26"/>
      <c r="I71" s="40"/>
      <c r="J71" s="833">
        <f>SUM(H68:H71)</f>
        <v>0</v>
      </c>
      <c r="K71" s="470">
        <f>RELATÓRIO!G72</f>
        <v>0</v>
      </c>
      <c r="M71" s="323">
        <v>467.16</v>
      </c>
    </row>
    <row r="72" spans="1:14" ht="3" customHeight="1">
      <c r="A72" s="114"/>
      <c r="B72" s="614"/>
      <c r="C72" s="614"/>
      <c r="D72" s="614"/>
      <c r="E72" s="614"/>
      <c r="F72" s="614"/>
      <c r="G72" s="614"/>
      <c r="H72" s="614"/>
      <c r="I72" s="614"/>
    </row>
    <row r="73" spans="1:14">
      <c r="A73" s="114"/>
      <c r="B73" s="642"/>
      <c r="C73" s="689" t="s">
        <v>232</v>
      </c>
      <c r="D73" s="614"/>
      <c r="E73" s="614"/>
      <c r="F73" s="614"/>
      <c r="G73" s="643"/>
      <c r="H73" s="821" t="e">
        <f>terra+pavi+H46+OAC+OCOM</f>
        <v>#REF!</v>
      </c>
      <c r="I73" s="835" t="e">
        <f>I22+I36+I66-I57</f>
        <v>#REF!</v>
      </c>
      <c r="J73" s="109"/>
    </row>
    <row r="74" spans="1:14">
      <c r="A74" s="114"/>
      <c r="B74" s="642"/>
      <c r="C74" s="689" t="s">
        <v>59</v>
      </c>
      <c r="D74" s="614"/>
      <c r="E74" s="614"/>
      <c r="F74" s="614"/>
      <c r="G74" s="643"/>
      <c r="H74" s="620">
        <v>0</v>
      </c>
      <c r="I74" s="622"/>
      <c r="J74" s="109"/>
    </row>
    <row r="75" spans="1:14" ht="3" customHeight="1">
      <c r="A75" s="114"/>
      <c r="B75" s="614"/>
      <c r="C75" s="690"/>
      <c r="D75" s="614"/>
      <c r="E75" s="614"/>
      <c r="F75" s="614"/>
      <c r="G75" s="614"/>
      <c r="H75" s="621"/>
      <c r="I75" s="614"/>
      <c r="J75" s="109"/>
    </row>
    <row r="76" spans="1:14" ht="11.85" customHeight="1">
      <c r="A76" s="114"/>
      <c r="B76" s="642"/>
      <c r="C76" s="689" t="s">
        <v>58</v>
      </c>
      <c r="D76" s="614"/>
      <c r="E76" s="614"/>
      <c r="F76" s="614"/>
      <c r="G76" s="643"/>
      <c r="H76" s="626" t="e">
        <f>+H73-H74</f>
        <v>#REF!</v>
      </c>
      <c r="I76" s="835" t="e">
        <f>I73</f>
        <v>#REF!</v>
      </c>
      <c r="J76" s="657"/>
    </row>
    <row r="77" spans="1:14" ht="3" customHeight="1">
      <c r="A77" s="114"/>
      <c r="B77" s="614"/>
      <c r="C77" s="690"/>
      <c r="D77" s="614"/>
      <c r="E77" s="614"/>
      <c r="F77" s="614"/>
      <c r="G77" s="614"/>
      <c r="H77" s="614"/>
      <c r="I77" s="614"/>
    </row>
    <row r="78" spans="1:14" ht="11.85" customHeight="1">
      <c r="A78" s="114"/>
      <c r="B78" s="642"/>
      <c r="C78" s="815"/>
      <c r="D78" s="816"/>
      <c r="E78" s="816"/>
      <c r="F78" s="816" t="s">
        <v>57</v>
      </c>
      <c r="G78" s="643"/>
      <c r="H78" s="620"/>
      <c r="I78" s="641"/>
      <c r="J78" s="833"/>
    </row>
    <row r="79" spans="1:14" ht="11.85" customHeight="1">
      <c r="A79" s="114"/>
      <c r="B79" s="642"/>
      <c r="C79" s="815" t="s">
        <v>274</v>
      </c>
      <c r="D79" s="816"/>
      <c r="E79" s="816"/>
      <c r="F79" s="816" t="s">
        <v>57</v>
      </c>
      <c r="G79" s="643"/>
      <c r="H79" s="620">
        <f>'Mat Asf'!I41</f>
        <v>0</v>
      </c>
      <c r="I79" s="641"/>
      <c r="J79" s="833"/>
    </row>
    <row r="80" spans="1:14">
      <c r="A80" s="114"/>
      <c r="B80" s="642"/>
      <c r="C80" s="689"/>
      <c r="D80" s="614"/>
      <c r="E80" s="614"/>
      <c r="F80" s="614"/>
      <c r="G80" s="643"/>
      <c r="H80" s="620"/>
      <c r="I80" s="622"/>
      <c r="J80" s="833"/>
    </row>
    <row r="81" spans="1:13">
      <c r="A81" s="114"/>
      <c r="B81" s="642"/>
      <c r="C81" s="689"/>
      <c r="D81" s="614"/>
      <c r="E81" s="614"/>
      <c r="F81" s="614"/>
      <c r="G81" s="643"/>
      <c r="H81" s="620"/>
      <c r="I81" s="601"/>
      <c r="J81" s="833"/>
      <c r="K81" s="99"/>
    </row>
    <row r="82" spans="1:13" ht="3" customHeight="1">
      <c r="A82" s="114"/>
      <c r="B82" s="614"/>
      <c r="C82" s="690"/>
      <c r="D82" s="614"/>
      <c r="E82" s="614"/>
      <c r="F82" s="614"/>
      <c r="G82" s="614"/>
      <c r="H82" s="614"/>
      <c r="I82" s="614"/>
    </row>
    <row r="83" spans="1:13">
      <c r="A83" s="114"/>
      <c r="B83" s="642"/>
      <c r="C83" s="689" t="s">
        <v>233</v>
      </c>
      <c r="D83" s="614"/>
      <c r="E83" s="614"/>
      <c r="F83" s="614"/>
      <c r="G83" s="643"/>
      <c r="H83" s="626" t="e">
        <f>+H79+H76</f>
        <v>#REF!</v>
      </c>
      <c r="I83" s="637"/>
      <c r="J83" s="455"/>
      <c r="K83" s="729"/>
      <c r="L83" s="4"/>
      <c r="M83" s="4"/>
    </row>
    <row r="84" spans="1:13">
      <c r="A84" s="114"/>
      <c r="B84" s="21"/>
      <c r="C84" s="744"/>
      <c r="D84" s="744"/>
      <c r="E84" s="745"/>
      <c r="F84" s="1066"/>
      <c r="G84" s="1066"/>
      <c r="H84" s="1066"/>
      <c r="I84" s="1067"/>
      <c r="J84" s="469"/>
      <c r="K84" s="730"/>
    </row>
    <row r="85" spans="1:13" ht="11.1" customHeight="1">
      <c r="A85" s="114"/>
      <c r="B85" s="25"/>
      <c r="C85" s="652"/>
      <c r="D85" s="746"/>
      <c r="E85" s="746"/>
      <c r="F85" s="1068"/>
      <c r="G85" s="1068"/>
      <c r="H85" s="1068"/>
      <c r="I85" s="1069"/>
      <c r="J85" s="72"/>
      <c r="L85" s="494"/>
    </row>
    <row r="86" spans="1:13">
      <c r="B86" s="21"/>
      <c r="C86" s="615"/>
      <c r="D86" s="22"/>
      <c r="E86" s="644"/>
      <c r="F86" s="644"/>
      <c r="G86" s="644"/>
      <c r="H86" s="644"/>
      <c r="I86" s="628"/>
      <c r="K86" s="3" t="e">
        <f ca="1">[10]!extenso(E84)</f>
        <v>#NAME?</v>
      </c>
    </row>
    <row r="87" spans="1:13" ht="9" customHeight="1">
      <c r="B87" s="627"/>
      <c r="C87" s="6"/>
      <c r="D87" s="6"/>
      <c r="E87" s="644"/>
      <c r="F87" s="644"/>
      <c r="G87" s="644"/>
      <c r="H87" s="644"/>
      <c r="I87" s="628"/>
      <c r="K87" s="110"/>
    </row>
    <row r="88" spans="1:13" ht="11.1" customHeight="1">
      <c r="B88" s="627"/>
      <c r="C88" s="6"/>
      <c r="D88" s="6"/>
      <c r="E88" s="645"/>
      <c r="F88" s="64"/>
      <c r="G88" s="6"/>
      <c r="H88" s="6"/>
      <c r="I88" s="628"/>
    </row>
    <row r="89" spans="1:13" ht="11.1" customHeight="1">
      <c r="B89" s="627"/>
      <c r="C89" s="616"/>
      <c r="D89" s="618"/>
      <c r="E89" s="616"/>
      <c r="F89" s="629"/>
      <c r="G89" s="618"/>
      <c r="H89" s="618"/>
      <c r="I89" s="630"/>
    </row>
    <row r="90" spans="1:13">
      <c r="B90" s="631"/>
      <c r="C90" s="617"/>
      <c r="D90" s="632"/>
      <c r="E90" s="617"/>
      <c r="F90" s="633"/>
      <c r="G90" s="619"/>
      <c r="H90" s="619"/>
      <c r="I90" s="634"/>
    </row>
  </sheetData>
  <mergeCells count="3">
    <mergeCell ref="F84:I85"/>
    <mergeCell ref="E7:F8"/>
    <mergeCell ref="C2:C4"/>
  </mergeCells>
  <phoneticPr fontId="13" type="noConversion"/>
  <printOptions horizontalCentered="1" verticalCentered="1"/>
  <pageMargins left="0.39370078740157483" right="0.39370078740157483" top="0.83" bottom="0.74803149606299213" header="0" footer="0.59055118110236227"/>
  <pageSetup paperSize="9" fitToHeight="6" orientation="landscape" horizontalDpi="4294967294" verticalDpi="300" r:id="rId1"/>
  <headerFooter alignWithMargins="0">
    <oddFooter>Página &amp;P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B69"/>
  <sheetViews>
    <sheetView showGridLines="0" workbookViewId="0"/>
  </sheetViews>
  <sheetFormatPr defaultColWidth="10.7109375" defaultRowHeight="12"/>
  <cols>
    <col min="1" max="1" width="1.5703125" style="3" customWidth="1"/>
    <col min="2" max="2" width="2.7109375" style="3" customWidth="1"/>
    <col min="3" max="3" width="0.7109375" style="3" customWidth="1"/>
    <col min="4" max="4" width="6.7109375" style="1" customWidth="1"/>
    <col min="5" max="5" width="7.7109375" style="1" customWidth="1"/>
    <col min="6" max="6" width="1.7109375" style="1" customWidth="1"/>
    <col min="7" max="8" width="7.7109375" style="1" customWidth="1"/>
    <col min="9" max="9" width="1.7109375" style="1" customWidth="1"/>
    <col min="10" max="10" width="7.7109375" style="1" customWidth="1"/>
    <col min="11" max="11" width="6.28515625" style="1" customWidth="1"/>
    <col min="12" max="12" width="7.7109375" style="1" customWidth="1"/>
    <col min="13" max="13" width="1.7109375" style="1" customWidth="1"/>
    <col min="14" max="15" width="7.7109375" style="1" customWidth="1"/>
    <col min="16" max="16" width="1.7109375" style="1" customWidth="1"/>
    <col min="17" max="17" width="7.7109375" style="1" customWidth="1"/>
    <col min="18" max="18" width="5.85546875" style="1" customWidth="1"/>
    <col min="19" max="19" width="5.28515625" style="1" customWidth="1"/>
    <col min="20" max="20" width="6.140625" style="1" customWidth="1"/>
    <col min="21" max="21" width="7.28515625" style="1" customWidth="1"/>
    <col min="22" max="22" width="5.7109375" style="1" customWidth="1"/>
    <col min="23" max="23" width="5.28515625" style="1" customWidth="1"/>
    <col min="24" max="25" width="13" style="1" customWidth="1"/>
    <col min="26" max="26" width="7.7109375" style="99" customWidth="1"/>
    <col min="27" max="27" width="3" style="3" customWidth="1"/>
    <col min="28" max="28" width="0.5703125" style="3" customWidth="1"/>
    <col min="29" max="32" width="13.7109375" style="3" customWidth="1"/>
    <col min="33" max="33" width="7.42578125" style="3" bestFit="1" customWidth="1"/>
    <col min="34" max="34" width="7.7109375" style="3" customWidth="1"/>
    <col min="35" max="35" width="9" style="3" bestFit="1" customWidth="1"/>
    <col min="36" max="36" width="11" style="3" bestFit="1" customWidth="1"/>
    <col min="37" max="38" width="12.42578125" style="3" customWidth="1"/>
    <col min="39" max="39" width="15.5703125" style="3" customWidth="1"/>
    <col min="40" max="40" width="11" style="3" bestFit="1" customWidth="1"/>
    <col min="41" max="44" width="10.7109375" style="3" customWidth="1"/>
    <col min="45" max="45" width="8.5703125" style="3" bestFit="1" customWidth="1"/>
    <col min="46" max="46" width="11" style="3" bestFit="1" customWidth="1"/>
    <col min="47" max="47" width="7" style="3" bestFit="1" customWidth="1"/>
    <col min="48" max="50" width="11" style="3" bestFit="1" customWidth="1"/>
    <col min="51" max="16384" width="10.7109375" style="3"/>
  </cols>
  <sheetData>
    <row r="1" spans="2:54">
      <c r="B1" s="91"/>
      <c r="C1" s="91"/>
      <c r="D1" s="92"/>
      <c r="E1" s="92"/>
      <c r="F1" s="92"/>
      <c r="G1" s="92"/>
      <c r="H1" s="92"/>
      <c r="I1" s="92"/>
      <c r="J1" s="92"/>
      <c r="K1" s="92"/>
      <c r="L1" s="92"/>
      <c r="M1" s="92"/>
      <c r="N1" s="92"/>
      <c r="O1" s="92"/>
      <c r="P1" s="92"/>
      <c r="Q1" s="92"/>
      <c r="R1" s="92"/>
      <c r="S1" s="92"/>
      <c r="T1" s="92"/>
      <c r="U1" s="92"/>
      <c r="V1" s="92"/>
      <c r="W1" s="92"/>
      <c r="X1" s="92"/>
      <c r="Y1" s="92"/>
      <c r="Z1" s="98"/>
      <c r="AA1" s="91"/>
      <c r="AB1" s="91"/>
      <c r="AC1" s="91"/>
      <c r="AD1" s="91"/>
      <c r="AE1" s="91"/>
      <c r="AF1" s="91"/>
      <c r="AG1" s="91"/>
      <c r="AH1" s="91"/>
      <c r="AI1" s="101"/>
    </row>
    <row r="2" spans="2:54" ht="12.75">
      <c r="B2" s="91"/>
      <c r="C2" s="91"/>
      <c r="D2" s="357"/>
      <c r="E2" s="358"/>
      <c r="F2" s="359" t="s">
        <v>27</v>
      </c>
      <c r="G2" s="360"/>
      <c r="H2" s="360"/>
      <c r="I2" s="360"/>
      <c r="J2" s="360"/>
      <c r="K2" s="360"/>
      <c r="L2" s="360"/>
      <c r="M2" s="360"/>
      <c r="N2" s="360"/>
      <c r="O2" s="360"/>
      <c r="P2" s="360"/>
      <c r="Q2" s="360"/>
      <c r="R2" s="360"/>
      <c r="S2" s="360"/>
      <c r="T2" s="360"/>
      <c r="U2" s="360"/>
      <c r="V2" s="361"/>
      <c r="W2" s="362"/>
      <c r="X2" s="363"/>
      <c r="Y2" s="363"/>
      <c r="Z2" s="364"/>
      <c r="AA2" s="91"/>
      <c r="AB2" s="91"/>
      <c r="AC2" s="91"/>
      <c r="AD2" s="91"/>
      <c r="AE2" s="91"/>
      <c r="AF2" s="91"/>
      <c r="AG2" s="91"/>
      <c r="AH2" s="249"/>
    </row>
    <row r="3" spans="2:54" ht="15">
      <c r="B3" s="91"/>
      <c r="C3" s="91"/>
      <c r="D3" s="365"/>
      <c r="E3" s="366"/>
      <c r="F3" s="367" t="s">
        <v>28</v>
      </c>
      <c r="G3" s="368"/>
      <c r="H3" s="368"/>
      <c r="I3" s="368"/>
      <c r="J3" s="368"/>
      <c r="K3" s="369"/>
      <c r="L3" s="369"/>
      <c r="M3" s="369"/>
      <c r="N3" s="369"/>
      <c r="O3" s="369"/>
      <c r="P3" s="369"/>
      <c r="Q3" s="369"/>
      <c r="R3" s="369"/>
      <c r="S3" s="369"/>
      <c r="T3" s="369"/>
      <c r="U3" s="369"/>
      <c r="V3" s="370"/>
      <c r="W3" s="371"/>
      <c r="X3" s="369"/>
      <c r="Y3" s="369"/>
      <c r="Z3" s="372"/>
      <c r="AA3" s="91"/>
      <c r="AB3" s="91"/>
      <c r="AC3" s="91"/>
      <c r="AD3" s="91"/>
      <c r="AE3" s="91"/>
      <c r="AF3" s="91"/>
      <c r="AG3" s="91"/>
      <c r="AH3" s="249"/>
    </row>
    <row r="4" spans="2:54" ht="12.75">
      <c r="B4" s="91"/>
      <c r="C4" s="91"/>
      <c r="D4" s="201"/>
      <c r="E4" s="373"/>
      <c r="F4" s="374" t="s">
        <v>30</v>
      </c>
      <c r="G4" s="204"/>
      <c r="H4" s="204"/>
      <c r="I4" s="204"/>
      <c r="J4" s="204"/>
      <c r="K4" s="204"/>
      <c r="L4" s="204"/>
      <c r="M4" s="204"/>
      <c r="N4" s="204"/>
      <c r="O4" s="204"/>
      <c r="P4" s="204"/>
      <c r="Q4" s="204"/>
      <c r="R4" s="204"/>
      <c r="S4" s="204"/>
      <c r="T4" s="204"/>
      <c r="U4" s="204"/>
      <c r="V4" s="375"/>
      <c r="W4" s="376" t="s">
        <v>76</v>
      </c>
      <c r="X4" s="377"/>
      <c r="Y4" s="377"/>
      <c r="Z4" s="378"/>
      <c r="AA4" s="91"/>
      <c r="AB4" s="91"/>
      <c r="AC4" s="91"/>
      <c r="AD4" s="91"/>
      <c r="AE4" s="91"/>
      <c r="AF4" s="91"/>
      <c r="AG4" s="91"/>
      <c r="AH4" s="249"/>
    </row>
    <row r="5" spans="2:54">
      <c r="B5" s="91"/>
      <c r="C5" s="91"/>
      <c r="D5" s="143" t="str">
        <f>[13]Regula!$B$5</f>
        <v>Obra: Pavimentação Asfáltica</v>
      </c>
      <c r="E5" s="360"/>
      <c r="F5" s="360"/>
      <c r="G5" s="360"/>
      <c r="H5" s="360"/>
      <c r="I5" s="360"/>
      <c r="J5" s="360"/>
      <c r="K5" s="360"/>
      <c r="L5" s="360"/>
      <c r="M5" s="360"/>
      <c r="N5" s="360"/>
      <c r="O5" s="360"/>
      <c r="P5" s="360"/>
      <c r="Q5" s="360"/>
      <c r="R5" s="360"/>
      <c r="S5" s="360"/>
      <c r="T5" s="360"/>
      <c r="U5" s="360"/>
      <c r="V5" s="361"/>
      <c r="W5" s="376"/>
      <c r="X5" s="377"/>
      <c r="Y5" s="377"/>
      <c r="Z5" s="378"/>
      <c r="AA5" s="91"/>
      <c r="AB5" s="91"/>
      <c r="AC5" s="91"/>
      <c r="AD5" s="91"/>
      <c r="AE5" s="91"/>
      <c r="AF5" s="91"/>
      <c r="AG5" s="91"/>
      <c r="AH5" s="249"/>
    </row>
    <row r="6" spans="2:54">
      <c r="B6" s="91"/>
      <c r="C6" s="91"/>
      <c r="D6" s="157" t="str">
        <f>[13]Regula!$B$6</f>
        <v>Rodovia/Programa: MT-220/338</v>
      </c>
      <c r="E6" s="242"/>
      <c r="F6" s="242"/>
      <c r="G6" s="242"/>
      <c r="H6" s="242"/>
      <c r="I6" s="242"/>
      <c r="J6" s="242"/>
      <c r="K6" s="242"/>
      <c r="L6" s="242"/>
      <c r="M6" s="242"/>
      <c r="N6" s="242"/>
      <c r="O6" s="242"/>
      <c r="P6" s="242"/>
      <c r="Q6" s="242"/>
      <c r="R6" s="242"/>
      <c r="S6" s="242"/>
      <c r="T6" s="242"/>
      <c r="U6" s="242"/>
      <c r="V6" s="379"/>
      <c r="W6" s="376" t="s">
        <v>78</v>
      </c>
      <c r="X6" s="377"/>
      <c r="Y6" s="377"/>
      <c r="Z6" s="378"/>
      <c r="AA6" s="91"/>
      <c r="AB6" s="91"/>
      <c r="AC6" s="91"/>
      <c r="AD6" s="91"/>
      <c r="AE6" s="91"/>
      <c r="AF6" s="91"/>
      <c r="AG6" s="91"/>
      <c r="AH6" s="249"/>
    </row>
    <row r="7" spans="2:54">
      <c r="B7" s="91"/>
      <c r="C7" s="91"/>
      <c r="D7" s="157" t="str">
        <f>[13]Regula!$B$7</f>
        <v>Trecho: Entrº. BR-163 - Entrº. MT-220/338 - Juara</v>
      </c>
      <c r="E7" s="240"/>
      <c r="F7" s="242"/>
      <c r="G7" s="240"/>
      <c r="H7" s="240"/>
      <c r="I7" s="240"/>
      <c r="J7" s="240"/>
      <c r="K7" s="240"/>
      <c r="L7" s="240"/>
      <c r="M7" s="240"/>
      <c r="N7" s="240"/>
      <c r="O7" s="240"/>
      <c r="P7" s="240"/>
      <c r="Q7" s="240"/>
      <c r="R7" s="240"/>
      <c r="S7" s="240"/>
      <c r="T7" s="240"/>
      <c r="U7" s="240"/>
      <c r="V7" s="380"/>
      <c r="W7" s="376"/>
      <c r="X7" s="377"/>
      <c r="Y7" s="377"/>
      <c r="Z7" s="378"/>
      <c r="AA7" s="91"/>
      <c r="AB7" s="91"/>
      <c r="AC7" s="91"/>
      <c r="AD7" s="91"/>
      <c r="AE7" s="91"/>
      <c r="AF7" s="91"/>
      <c r="AG7" s="91"/>
      <c r="AH7" s="249"/>
    </row>
    <row r="8" spans="2:54">
      <c r="B8" s="91"/>
      <c r="C8" s="91"/>
      <c r="D8" s="157" t="str">
        <f>[13]Regula!$B$8</f>
        <v>Sub-trecho:</v>
      </c>
      <c r="E8" s="242"/>
      <c r="F8" s="242"/>
      <c r="G8" s="381"/>
      <c r="H8" s="381"/>
      <c r="I8" s="381"/>
      <c r="J8" s="381"/>
      <c r="K8" s="240"/>
      <c r="L8" s="240"/>
      <c r="M8" s="240"/>
      <c r="N8" s="240"/>
      <c r="O8" s="240"/>
      <c r="P8" s="240"/>
      <c r="Q8" s="240"/>
      <c r="R8" s="240"/>
      <c r="S8" s="240"/>
      <c r="T8" s="240"/>
      <c r="U8" s="240"/>
      <c r="V8" s="380"/>
      <c r="W8" s="376" t="s">
        <v>79</v>
      </c>
      <c r="X8" s="377"/>
      <c r="Y8" s="377"/>
      <c r="Z8" s="378"/>
      <c r="AA8" s="91"/>
      <c r="AB8" s="91"/>
      <c r="AC8" s="91"/>
      <c r="AD8" s="91"/>
      <c r="AE8" s="91"/>
      <c r="AF8" s="91"/>
      <c r="AG8" s="91"/>
      <c r="AH8" s="249"/>
    </row>
    <row r="9" spans="2:54">
      <c r="B9" s="91"/>
      <c r="C9" s="91"/>
      <c r="D9" s="157" t="str">
        <f>[13]Regula!$B$9</f>
        <v>Referência:  8ª Med. Prov. após repactuação de preços</v>
      </c>
      <c r="E9" s="242"/>
      <c r="F9" s="242"/>
      <c r="G9" s="242"/>
      <c r="H9" s="242"/>
      <c r="I9" s="242"/>
      <c r="J9" s="242"/>
      <c r="K9" s="242"/>
      <c r="L9" s="242"/>
      <c r="M9" s="242"/>
      <c r="N9" s="242"/>
      <c r="O9" s="242"/>
      <c r="P9" s="242"/>
      <c r="Q9" s="242"/>
      <c r="R9" s="242"/>
      <c r="S9" s="242"/>
      <c r="T9" s="242"/>
      <c r="U9" s="242"/>
      <c r="V9" s="379"/>
      <c r="W9" s="376"/>
      <c r="X9" s="377"/>
      <c r="Y9" s="377"/>
      <c r="Z9" s="378"/>
      <c r="AA9" s="91"/>
      <c r="AB9" s="91"/>
      <c r="AC9" s="91"/>
      <c r="AD9" s="91"/>
      <c r="AE9" s="91"/>
      <c r="AF9" s="91"/>
      <c r="AG9" s="91"/>
      <c r="AH9" s="249"/>
    </row>
    <row r="10" spans="2:54">
      <c r="B10" s="91"/>
      <c r="C10" s="91"/>
      <c r="D10" s="154" t="str">
        <f>[13]Regula!$B$10</f>
        <v>Ordem de início de serviço: Nº 036/97 - 01/09/97</v>
      </c>
      <c r="E10" s="204"/>
      <c r="F10" s="204"/>
      <c r="G10" s="204"/>
      <c r="H10" s="204"/>
      <c r="I10" s="204"/>
      <c r="J10" s="204"/>
      <c r="K10" s="204"/>
      <c r="L10" s="204"/>
      <c r="M10" s="204"/>
      <c r="N10" s="204"/>
      <c r="O10" s="204"/>
      <c r="P10" s="204"/>
      <c r="Q10" s="204"/>
      <c r="R10" s="204"/>
      <c r="S10" s="204"/>
      <c r="T10" s="204"/>
      <c r="U10" s="204"/>
      <c r="V10" s="375"/>
      <c r="W10" s="382"/>
      <c r="X10" s="383"/>
      <c r="Y10" s="383"/>
      <c r="Z10" s="384"/>
      <c r="AA10" s="91"/>
      <c r="AB10" s="91"/>
      <c r="AC10" s="91"/>
      <c r="AD10" s="91"/>
      <c r="AE10" s="91"/>
      <c r="AF10" s="91"/>
      <c r="AG10" s="91"/>
      <c r="AH10" s="249"/>
    </row>
    <row r="11" spans="2:54">
      <c r="B11" s="91"/>
      <c r="C11" s="91"/>
      <c r="D11" s="161" t="str">
        <f>[13]Regula!$B$11</f>
        <v>Período: 01/06/01 a 30/06/01</v>
      </c>
      <c r="E11" s="174"/>
      <c r="F11" s="174"/>
      <c r="G11" s="174"/>
      <c r="H11" s="174"/>
      <c r="I11" s="174"/>
      <c r="J11" s="174"/>
      <c r="K11" s="174"/>
      <c r="L11" s="862" t="s">
        <v>419</v>
      </c>
      <c r="M11" s="174"/>
      <c r="N11" s="174"/>
      <c r="O11" s="174"/>
      <c r="P11" s="863"/>
      <c r="Q11" s="385"/>
      <c r="R11" s="385"/>
      <c r="S11" s="385"/>
      <c r="T11" s="385"/>
      <c r="U11" s="385"/>
      <c r="V11" s="386"/>
      <c r="W11" s="387" t="str">
        <f>'[13]Limpeza da faixa de domínio'!$G$12</f>
        <v>I.C. Nº 195/93-P.JUR.</v>
      </c>
      <c r="X11" s="388"/>
      <c r="Y11" s="388"/>
      <c r="Z11" s="389"/>
      <c r="AA11" s="91"/>
      <c r="AB11" s="91"/>
      <c r="AC11" s="91"/>
      <c r="AD11" s="91"/>
      <c r="AE11" s="91"/>
      <c r="AF11" s="91"/>
      <c r="AG11" s="91"/>
      <c r="AH11" s="249"/>
    </row>
    <row r="12" spans="2:54" ht="14.25" customHeight="1">
      <c r="B12" s="91"/>
      <c r="C12" s="91"/>
      <c r="D12" s="1257" t="s">
        <v>178</v>
      </c>
      <c r="E12" s="1259" t="s">
        <v>81</v>
      </c>
      <c r="F12" s="1260"/>
      <c r="G12" s="1260"/>
      <c r="H12" s="1260"/>
      <c r="I12" s="1260"/>
      <c r="J12" s="1260"/>
      <c r="K12" s="1261"/>
      <c r="L12" s="1259" t="s">
        <v>82</v>
      </c>
      <c r="M12" s="1260"/>
      <c r="N12" s="1260"/>
      <c r="O12" s="1260"/>
      <c r="P12" s="1260"/>
      <c r="Q12" s="1261"/>
      <c r="R12" s="1255" t="s">
        <v>89</v>
      </c>
      <c r="S12" s="1255" t="s">
        <v>90</v>
      </c>
      <c r="T12" s="1255" t="s">
        <v>91</v>
      </c>
      <c r="U12" s="1255" t="s">
        <v>92</v>
      </c>
      <c r="V12" s="1255" t="s">
        <v>93</v>
      </c>
      <c r="W12" s="1255" t="s">
        <v>94</v>
      </c>
      <c r="X12" s="1284" t="s">
        <v>148</v>
      </c>
      <c r="Y12" s="1284" t="str">
        <f>"VOLUME ESCAVADO"&amp;" (m³)"&amp;"  FATOR "&amp;empolo3</f>
        <v>VOLUME ESCAVADO (m³)  FATOR 1,256</v>
      </c>
      <c r="Z12" s="1257" t="s">
        <v>179</v>
      </c>
      <c r="AA12"/>
      <c r="AB12"/>
      <c r="AC12" s="1280" t="s">
        <v>89</v>
      </c>
      <c r="AD12" s="1280" t="s">
        <v>92</v>
      </c>
      <c r="AE12" s="1282" t="s">
        <v>80</v>
      </c>
      <c r="AF12" s="1283"/>
      <c r="AG12" s="1283"/>
      <c r="AH12" s="1283"/>
      <c r="AI12" s="1283"/>
      <c r="AJ12" s="1264" t="s">
        <v>180</v>
      </c>
      <c r="AK12" s="1265"/>
      <c r="AL12" s="1266" t="s">
        <v>91</v>
      </c>
      <c r="AM12" s="1266" t="s">
        <v>91</v>
      </c>
      <c r="AN12" s="1268" t="s">
        <v>93</v>
      </c>
      <c r="AO12" s="1273" t="s">
        <v>94</v>
      </c>
      <c r="AP12" s="1268" t="s">
        <v>93</v>
      </c>
      <c r="AQ12" s="1273" t="s">
        <v>94</v>
      </c>
      <c r="AR12" s="1271" t="s">
        <v>84</v>
      </c>
      <c r="AS12" s="1270" t="s">
        <v>84</v>
      </c>
      <c r="AT12" s="250" t="s">
        <v>206</v>
      </c>
      <c r="AU12" s="1262" t="s">
        <v>181</v>
      </c>
      <c r="AV12" s="1262" t="s">
        <v>182</v>
      </c>
      <c r="AW12" s="1262" t="s">
        <v>183</v>
      </c>
      <c r="AX12" s="1262" t="s">
        <v>184</v>
      </c>
      <c r="AY12" s="1262" t="s">
        <v>185</v>
      </c>
      <c r="AZ12" s="1262" t="s">
        <v>186</v>
      </c>
      <c r="BA12" s="1262" t="s">
        <v>187</v>
      </c>
      <c r="BB12" s="1262" t="s">
        <v>188</v>
      </c>
    </row>
    <row r="13" spans="2:54" ht="14.25" customHeight="1">
      <c r="B13"/>
      <c r="C13" s="91"/>
      <c r="D13" s="1258"/>
      <c r="E13" s="390" t="s">
        <v>85</v>
      </c>
      <c r="F13" s="391"/>
      <c r="G13" s="392" t="s">
        <v>74</v>
      </c>
      <c r="H13" s="390" t="s">
        <v>86</v>
      </c>
      <c r="I13" s="391"/>
      <c r="J13" s="391" t="s">
        <v>74</v>
      </c>
      <c r="K13" s="393" t="s">
        <v>88</v>
      </c>
      <c r="L13" s="390" t="s">
        <v>85</v>
      </c>
      <c r="M13" s="391"/>
      <c r="N13" s="392" t="s">
        <v>74</v>
      </c>
      <c r="O13" s="390" t="s">
        <v>86</v>
      </c>
      <c r="P13" s="391"/>
      <c r="Q13" s="392" t="s">
        <v>74</v>
      </c>
      <c r="R13" s="1256"/>
      <c r="S13" s="1256"/>
      <c r="T13" s="1256"/>
      <c r="U13" s="1256"/>
      <c r="V13" s="1256"/>
      <c r="W13" s="1256"/>
      <c r="X13" s="1285"/>
      <c r="Y13" s="1285"/>
      <c r="Z13" s="1258"/>
      <c r="AA13"/>
      <c r="AB13"/>
      <c r="AC13" s="1281"/>
      <c r="AD13" s="1281"/>
      <c r="AE13" s="251" t="s">
        <v>85</v>
      </c>
      <c r="AI13" s="251" t="s">
        <v>86</v>
      </c>
      <c r="AJ13" s="252" t="s">
        <v>85</v>
      </c>
      <c r="AK13" s="252" t="s">
        <v>86</v>
      </c>
      <c r="AL13" s="1267"/>
      <c r="AM13" s="1267"/>
      <c r="AN13" s="1269"/>
      <c r="AO13" s="1274"/>
      <c r="AP13" s="1269"/>
      <c r="AQ13" s="1274"/>
      <c r="AR13" s="1272"/>
      <c r="AS13" s="1270"/>
      <c r="AT13" s="253">
        <v>1.256</v>
      </c>
      <c r="AU13" s="1263"/>
      <c r="AV13" s="1263"/>
      <c r="AW13" s="1263"/>
      <c r="AX13" s="1263"/>
      <c r="AY13" s="1263"/>
      <c r="AZ13" s="1263"/>
      <c r="BA13" s="1263"/>
      <c r="BB13" s="1263"/>
    </row>
    <row r="14" spans="2:54" ht="12" customHeight="1">
      <c r="B14" s="254"/>
      <c r="C14" s="808"/>
      <c r="D14" s="241">
        <v>1</v>
      </c>
      <c r="E14" s="395">
        <v>2075</v>
      </c>
      <c r="F14" s="396" t="str">
        <f t="shared" ref="F14:F34" si="0">IF(G14&gt;0,"+","")</f>
        <v/>
      </c>
      <c r="G14" s="397"/>
      <c r="H14" s="395">
        <v>2077</v>
      </c>
      <c r="I14" s="396" t="str">
        <f t="shared" ref="I14:I34" si="1">IF(J14&gt;0,"+","")</f>
        <v/>
      </c>
      <c r="J14" s="397"/>
      <c r="K14" s="398" t="s">
        <v>96</v>
      </c>
      <c r="L14" s="395">
        <v>2070</v>
      </c>
      <c r="M14" s="396" t="str">
        <f t="shared" ref="M14:M34" si="2">IF(N14&gt;0,"+","")</f>
        <v/>
      </c>
      <c r="N14" s="397"/>
      <c r="O14" s="395">
        <v>2080</v>
      </c>
      <c r="P14" s="396" t="str">
        <f t="shared" ref="P14:P34" si="3">IF(Q14&gt;0,"+","")</f>
        <v/>
      </c>
      <c r="Q14" s="397"/>
      <c r="R14" s="399">
        <f t="shared" ref="R14:R34" si="4">AC14</f>
        <v>20</v>
      </c>
      <c r="S14" s="399">
        <v>20</v>
      </c>
      <c r="T14" s="394">
        <v>0</v>
      </c>
      <c r="U14" s="394">
        <f t="shared" ref="U14:U34" si="5">AD14</f>
        <v>200</v>
      </c>
      <c r="V14" s="399">
        <f>IF(AR14&lt;AS14,AN14,AP14)</f>
        <v>100</v>
      </c>
      <c r="W14" s="399">
        <f>IF(AR14&lt;AS14,AO14,AQ14)</f>
        <v>100</v>
      </c>
      <c r="X14" s="400"/>
      <c r="Y14" s="400">
        <f t="shared" ref="Y14:Y34" si="6">TRUNC(X14*empolo3,3)</f>
        <v>0</v>
      </c>
      <c r="Z14" s="401">
        <f>TRUNC(IF(AR14&lt;AS14,AR14,AS14),2)</f>
        <v>90</v>
      </c>
      <c r="AA14" s="254"/>
      <c r="AB14" s="255"/>
      <c r="AC14" s="256">
        <f t="shared" ref="AC14:AC34" si="7">(((H14-E14)*20)+J14-G14)/2</f>
        <v>20</v>
      </c>
      <c r="AD14" s="256">
        <f t="shared" ref="AD14:AD34" si="8">((O14-L14)*20)+Q14-N14</f>
        <v>200</v>
      </c>
      <c r="AE14" s="256">
        <f t="shared" ref="AE14:AE34" si="9">(E14*20)+G14</f>
        <v>41500</v>
      </c>
      <c r="AF14" s="256">
        <f t="shared" ref="AF14:AF34" si="10">((L14-H14)*20)+N14-J14</f>
        <v>-140</v>
      </c>
      <c r="AG14" s="256">
        <f t="shared" ref="AG14:AG34" si="11">((E14-O14)*20)+G14-Q14</f>
        <v>-100</v>
      </c>
      <c r="AH14" s="256">
        <f t="shared" ref="AH14:AH34" si="12">IF(AF14&lt;0,AG14,AF14)</f>
        <v>-100</v>
      </c>
      <c r="AI14" s="256">
        <f t="shared" ref="AI14:AI34" si="13">(H14*20)+J14</f>
        <v>41540</v>
      </c>
      <c r="AJ14" s="256">
        <f t="shared" ref="AJ14:AJ34" si="14">(L14*20)+N14</f>
        <v>41400</v>
      </c>
      <c r="AK14" s="256">
        <f t="shared" ref="AK14:AK34" si="15">(O14*20)+Q14</f>
        <v>41600</v>
      </c>
      <c r="AL14" s="257"/>
      <c r="AM14" s="257"/>
      <c r="AN14" s="256">
        <f t="shared" ref="AN14:AN34" si="16">+AI14-AJ14</f>
        <v>140</v>
      </c>
      <c r="AO14" s="256">
        <f t="shared" ref="AO14:AO34" si="17">+AK14-AI14</f>
        <v>60</v>
      </c>
      <c r="AP14" s="256">
        <f t="shared" ref="AP14:AP34" si="18">AE14-AJ14</f>
        <v>100</v>
      </c>
      <c r="AQ14" s="256">
        <f t="shared" ref="AQ14:AQ34" si="19">AK14-AE14</f>
        <v>100</v>
      </c>
      <c r="AR14" s="258">
        <f>(((AN14^2+AO14^2)/((AN14+AO14)*2)+$AC14+$S14))</f>
        <v>98</v>
      </c>
      <c r="AS14" s="258">
        <f>(((AP14^2+AQ14^2)/((AP14+AQ14)*2)+$AC14+$S14))</f>
        <v>90</v>
      </c>
      <c r="AU14" s="259">
        <f t="shared" ref="AU14:AU34" si="20">IF(AND($Z14&gt;0,$Z14&lt;=50),$Y14,0)</f>
        <v>0</v>
      </c>
      <c r="AV14" s="260">
        <f t="shared" ref="AV14:AV34" si="21">IF(AND($Z14&gt;50,$Z14&lt;=200),$Y14,0)</f>
        <v>0</v>
      </c>
      <c r="AW14" s="261">
        <f t="shared" ref="AW14:AW34" si="22">IF(AND($Z14&gt;200,$Z14&lt;=400),$Y14,0)</f>
        <v>0</v>
      </c>
      <c r="AX14" s="262">
        <f t="shared" ref="AX14:AX34" si="23">IF(AND($Z14&gt;400,$Z14&lt;=600),$Y14,0)</f>
        <v>0</v>
      </c>
      <c r="AY14" s="263">
        <f t="shared" ref="AY14:AY34" si="24">IF(AND($Z14&gt;600,$Z14&lt;=800),$Y14,0)</f>
        <v>0</v>
      </c>
      <c r="AZ14" s="264">
        <f t="shared" ref="AZ14:AZ34" si="25">IF(AND($Z14&gt;800,$Z14&lt;=1000),$Y14,0)</f>
        <v>0</v>
      </c>
      <c r="BA14" s="265">
        <f t="shared" ref="BA14:BA34" si="26">IF(AND($Z14&gt;1000,$Z14&lt;=1200),$Y14,0)</f>
        <v>0</v>
      </c>
      <c r="BB14" s="266">
        <f t="shared" ref="BB14:BB34" si="27">IF(AND($Z14&gt;1200,$Z14&lt;=1400),$Y14,0)</f>
        <v>0</v>
      </c>
    </row>
    <row r="15" spans="2:54">
      <c r="B15" s="443"/>
      <c r="C15" s="255"/>
      <c r="D15" s="241">
        <v>1</v>
      </c>
      <c r="E15" s="395">
        <f>L15-6</f>
        <v>2074</v>
      </c>
      <c r="F15" s="396" t="str">
        <f t="shared" si="0"/>
        <v>+</v>
      </c>
      <c r="G15" s="397">
        <v>5</v>
      </c>
      <c r="H15" s="395">
        <f>+E15+3</f>
        <v>2077</v>
      </c>
      <c r="I15" s="396" t="str">
        <f t="shared" si="1"/>
        <v>+</v>
      </c>
      <c r="J15" s="397">
        <v>10</v>
      </c>
      <c r="K15" s="398" t="s">
        <v>95</v>
      </c>
      <c r="L15" s="395">
        <f>O14</f>
        <v>2080</v>
      </c>
      <c r="M15" s="396" t="str">
        <f t="shared" si="2"/>
        <v/>
      </c>
      <c r="N15" s="397"/>
      <c r="O15" s="395">
        <v>1824</v>
      </c>
      <c r="P15" s="396" t="str">
        <f t="shared" si="3"/>
        <v/>
      </c>
      <c r="Q15" s="397"/>
      <c r="R15" s="399">
        <f t="shared" si="4"/>
        <v>33</v>
      </c>
      <c r="S15" s="399">
        <v>25</v>
      </c>
      <c r="T15" s="447">
        <f>IF(AL15&lt;0,AM15,AL15)</f>
        <v>50</v>
      </c>
      <c r="U15" s="394">
        <f t="shared" si="5"/>
        <v>-5120</v>
      </c>
      <c r="V15" s="449">
        <v>0</v>
      </c>
      <c r="W15" s="449">
        <v>0</v>
      </c>
      <c r="X15" s="400"/>
      <c r="Y15" s="400">
        <f t="shared" si="6"/>
        <v>0</v>
      </c>
      <c r="Z15" s="448">
        <f>TRUNC(AR15,2)</f>
        <v>-2452</v>
      </c>
      <c r="AA15" s="443"/>
      <c r="AB15" s="255"/>
      <c r="AC15" s="444">
        <f t="shared" si="7"/>
        <v>32.5</v>
      </c>
      <c r="AD15" s="444">
        <f t="shared" si="8"/>
        <v>-5120</v>
      </c>
      <c r="AE15" s="444">
        <f t="shared" si="9"/>
        <v>41485</v>
      </c>
      <c r="AF15" s="444">
        <f t="shared" si="10"/>
        <v>50</v>
      </c>
      <c r="AG15" s="444">
        <f t="shared" si="11"/>
        <v>5005</v>
      </c>
      <c r="AH15" s="444">
        <f t="shared" si="12"/>
        <v>50</v>
      </c>
      <c r="AI15" s="444">
        <f t="shared" si="13"/>
        <v>41550</v>
      </c>
      <c r="AJ15" s="444">
        <f t="shared" si="14"/>
        <v>41600</v>
      </c>
      <c r="AK15" s="444">
        <f t="shared" si="15"/>
        <v>36480</v>
      </c>
      <c r="AL15" s="444">
        <f>AJ15-AI15</f>
        <v>50</v>
      </c>
      <c r="AM15" s="444">
        <f>+AE15-AK15</f>
        <v>5005</v>
      </c>
      <c r="AN15" s="444">
        <f t="shared" si="16"/>
        <v>-50</v>
      </c>
      <c r="AO15" s="444">
        <f t="shared" si="17"/>
        <v>-5070</v>
      </c>
      <c r="AP15" s="444">
        <f t="shared" si="18"/>
        <v>-115</v>
      </c>
      <c r="AQ15" s="444">
        <f t="shared" si="19"/>
        <v>-5005</v>
      </c>
      <c r="AR15" s="445">
        <f>SUM(R15:T15)+(U15/2)</f>
        <v>-2452</v>
      </c>
      <c r="AS15" s="446"/>
      <c r="AU15" s="259">
        <f t="shared" si="20"/>
        <v>0</v>
      </c>
      <c r="AV15" s="260">
        <f t="shared" si="21"/>
        <v>0</v>
      </c>
      <c r="AW15" s="261">
        <f t="shared" si="22"/>
        <v>0</v>
      </c>
      <c r="AX15" s="262">
        <f t="shared" si="23"/>
        <v>0</v>
      </c>
      <c r="AY15" s="263">
        <f t="shared" si="24"/>
        <v>0</v>
      </c>
      <c r="AZ15" s="264">
        <f t="shared" si="25"/>
        <v>0</v>
      </c>
      <c r="BA15" s="265">
        <f t="shared" si="26"/>
        <v>0</v>
      </c>
      <c r="BB15" s="266">
        <f t="shared" si="27"/>
        <v>0</v>
      </c>
    </row>
    <row r="16" spans="2:54">
      <c r="B16" s="254"/>
      <c r="C16" s="255"/>
      <c r="D16" s="241">
        <v>1</v>
      </c>
      <c r="E16" s="395">
        <f>L16-5</f>
        <v>1819</v>
      </c>
      <c r="F16" s="396" t="str">
        <f t="shared" si="0"/>
        <v>+</v>
      </c>
      <c r="G16" s="397">
        <v>10</v>
      </c>
      <c r="H16" s="395">
        <f>+E16+10</f>
        <v>1829</v>
      </c>
      <c r="I16" s="396" t="str">
        <f t="shared" si="1"/>
        <v>+</v>
      </c>
      <c r="J16" s="397">
        <v>5</v>
      </c>
      <c r="K16" s="398" t="s">
        <v>96</v>
      </c>
      <c r="L16" s="395">
        <f>O15</f>
        <v>1824</v>
      </c>
      <c r="M16" s="396" t="str">
        <f t="shared" si="2"/>
        <v/>
      </c>
      <c r="N16" s="397"/>
      <c r="O16" s="395">
        <v>1834</v>
      </c>
      <c r="P16" s="396" t="str">
        <f t="shared" si="3"/>
        <v/>
      </c>
      <c r="Q16" s="397"/>
      <c r="R16" s="399">
        <f t="shared" si="4"/>
        <v>98</v>
      </c>
      <c r="S16" s="399">
        <v>23</v>
      </c>
      <c r="T16" s="394">
        <v>0</v>
      </c>
      <c r="U16" s="394">
        <f t="shared" si="5"/>
        <v>200</v>
      </c>
      <c r="V16" s="399">
        <f>IF(AR16&lt;AS16,AN16,AP16)</f>
        <v>105</v>
      </c>
      <c r="W16" s="399">
        <f>IF(AR16&lt;AS16,AO16,AQ16)</f>
        <v>95</v>
      </c>
      <c r="X16" s="400"/>
      <c r="Y16" s="400">
        <f t="shared" si="6"/>
        <v>0</v>
      </c>
      <c r="Z16" s="401">
        <f>TRUNC(IF(AR16&lt;AS16,AR16,AS16),2)</f>
        <v>170.62</v>
      </c>
      <c r="AA16" s="254"/>
      <c r="AB16" s="255"/>
      <c r="AC16" s="256">
        <f t="shared" si="7"/>
        <v>97.5</v>
      </c>
      <c r="AD16" s="256">
        <f t="shared" si="8"/>
        <v>200</v>
      </c>
      <c r="AE16" s="256">
        <f t="shared" si="9"/>
        <v>36390</v>
      </c>
      <c r="AF16" s="256">
        <f t="shared" si="10"/>
        <v>-105</v>
      </c>
      <c r="AG16" s="256">
        <f t="shared" si="11"/>
        <v>-290</v>
      </c>
      <c r="AH16" s="256">
        <f t="shared" si="12"/>
        <v>-290</v>
      </c>
      <c r="AI16" s="256">
        <f t="shared" si="13"/>
        <v>36585</v>
      </c>
      <c r="AJ16" s="256">
        <f t="shared" si="14"/>
        <v>36480</v>
      </c>
      <c r="AK16" s="256">
        <f t="shared" si="15"/>
        <v>36680</v>
      </c>
      <c r="AL16" s="257"/>
      <c r="AM16" s="257"/>
      <c r="AN16" s="256">
        <f t="shared" si="16"/>
        <v>105</v>
      </c>
      <c r="AO16" s="256">
        <f t="shared" si="17"/>
        <v>95</v>
      </c>
      <c r="AP16" s="256">
        <f t="shared" si="18"/>
        <v>-90</v>
      </c>
      <c r="AQ16" s="256">
        <f t="shared" si="19"/>
        <v>290</v>
      </c>
      <c r="AR16" s="258">
        <f>(((AN16^2+AO16^2)/((AN16+AO16)*2)+$AC16+$S16))</f>
        <v>170.625</v>
      </c>
      <c r="AS16" s="258">
        <f>(((AP16^2+AQ16^2)/((AP16+AQ16)*2)+$AC16+$S16))</f>
        <v>351</v>
      </c>
      <c r="AU16" s="259">
        <f t="shared" si="20"/>
        <v>0</v>
      </c>
      <c r="AV16" s="260">
        <f t="shared" si="21"/>
        <v>0</v>
      </c>
      <c r="AW16" s="261">
        <f t="shared" si="22"/>
        <v>0</v>
      </c>
      <c r="AX16" s="262">
        <f t="shared" si="23"/>
        <v>0</v>
      </c>
      <c r="AY16" s="263">
        <f t="shared" si="24"/>
        <v>0</v>
      </c>
      <c r="AZ16" s="264">
        <f t="shared" si="25"/>
        <v>0</v>
      </c>
      <c r="BA16" s="265">
        <f t="shared" si="26"/>
        <v>0</v>
      </c>
      <c r="BB16" s="266">
        <f t="shared" si="27"/>
        <v>0</v>
      </c>
    </row>
    <row r="17" spans="2:54">
      <c r="B17" s="254"/>
      <c r="C17" s="255"/>
      <c r="D17" s="241">
        <v>1</v>
      </c>
      <c r="E17" s="395">
        <f>L17+5</f>
        <v>1839</v>
      </c>
      <c r="F17" s="396" t="str">
        <f t="shared" si="0"/>
        <v>+</v>
      </c>
      <c r="G17" s="397">
        <v>8</v>
      </c>
      <c r="H17" s="395">
        <f>+E17+7</f>
        <v>1846</v>
      </c>
      <c r="I17" s="396" t="str">
        <f t="shared" si="1"/>
        <v>+</v>
      </c>
      <c r="J17" s="397">
        <v>10</v>
      </c>
      <c r="K17" s="398" t="s">
        <v>95</v>
      </c>
      <c r="L17" s="395">
        <f>O16</f>
        <v>1834</v>
      </c>
      <c r="M17" s="396" t="str">
        <f t="shared" si="2"/>
        <v/>
      </c>
      <c r="N17" s="397"/>
      <c r="O17" s="395">
        <v>1847</v>
      </c>
      <c r="P17" s="396" t="str">
        <f t="shared" si="3"/>
        <v/>
      </c>
      <c r="Q17" s="397"/>
      <c r="R17" s="399">
        <f t="shared" si="4"/>
        <v>71</v>
      </c>
      <c r="S17" s="399">
        <v>20</v>
      </c>
      <c r="T17" s="394">
        <v>0</v>
      </c>
      <c r="U17" s="394">
        <f t="shared" si="5"/>
        <v>260</v>
      </c>
      <c r="V17" s="399">
        <f>IF(AR17&lt;AS17,AN17,AP17)</f>
        <v>108</v>
      </c>
      <c r="W17" s="399">
        <f>IF(AR17&lt;AS17,AO17,AQ17)</f>
        <v>152</v>
      </c>
      <c r="X17" s="400"/>
      <c r="Y17" s="400">
        <f t="shared" si="6"/>
        <v>0</v>
      </c>
      <c r="Z17" s="401">
        <f>TRUNC(IF(AR17&lt;AS17,AR17,AS17),2)</f>
        <v>157.86000000000001</v>
      </c>
      <c r="AA17" s="254"/>
      <c r="AB17" s="255"/>
      <c r="AC17" s="256">
        <f t="shared" si="7"/>
        <v>71</v>
      </c>
      <c r="AD17" s="256">
        <f t="shared" si="8"/>
        <v>260</v>
      </c>
      <c r="AE17" s="256">
        <f t="shared" si="9"/>
        <v>36788</v>
      </c>
      <c r="AF17" s="256">
        <f t="shared" si="10"/>
        <v>-250</v>
      </c>
      <c r="AG17" s="256">
        <f t="shared" si="11"/>
        <v>-152</v>
      </c>
      <c r="AH17" s="256">
        <f t="shared" si="12"/>
        <v>-152</v>
      </c>
      <c r="AI17" s="256">
        <f t="shared" si="13"/>
        <v>36930</v>
      </c>
      <c r="AJ17" s="256">
        <f t="shared" si="14"/>
        <v>36680</v>
      </c>
      <c r="AK17" s="256">
        <f t="shared" si="15"/>
        <v>36940</v>
      </c>
      <c r="AL17" s="257"/>
      <c r="AM17" s="257"/>
      <c r="AN17" s="256">
        <f t="shared" si="16"/>
        <v>250</v>
      </c>
      <c r="AO17" s="256">
        <f t="shared" si="17"/>
        <v>10</v>
      </c>
      <c r="AP17" s="256">
        <f t="shared" si="18"/>
        <v>108</v>
      </c>
      <c r="AQ17" s="256">
        <f t="shared" si="19"/>
        <v>152</v>
      </c>
      <c r="AR17" s="258">
        <f>(((AN17^2+AO17^2)/((AN17+AO17)*2)+$AC17+$S17))</f>
        <v>211.38460000000001</v>
      </c>
      <c r="AS17" s="258">
        <f>(((AP17^2+AQ17^2)/((AP17+AQ17)*2)+$AC17+$S17))</f>
        <v>157.86150000000001</v>
      </c>
      <c r="AU17" s="259">
        <f t="shared" si="20"/>
        <v>0</v>
      </c>
      <c r="AV17" s="260">
        <f t="shared" si="21"/>
        <v>0</v>
      </c>
      <c r="AW17" s="261">
        <f t="shared" si="22"/>
        <v>0</v>
      </c>
      <c r="AX17" s="262">
        <f t="shared" si="23"/>
        <v>0</v>
      </c>
      <c r="AY17" s="263">
        <f t="shared" si="24"/>
        <v>0</v>
      </c>
      <c r="AZ17" s="264">
        <f t="shared" si="25"/>
        <v>0</v>
      </c>
      <c r="BA17" s="265">
        <f t="shared" si="26"/>
        <v>0</v>
      </c>
      <c r="BB17" s="266">
        <f t="shared" si="27"/>
        <v>0</v>
      </c>
    </row>
    <row r="18" spans="2:54">
      <c r="B18" s="254"/>
      <c r="C18" s="255"/>
      <c r="D18" s="241">
        <v>1</v>
      </c>
      <c r="E18" s="395">
        <f>L18-5</f>
        <v>1842</v>
      </c>
      <c r="F18" s="396" t="str">
        <f t="shared" si="0"/>
        <v>+</v>
      </c>
      <c r="G18" s="397">
        <v>5</v>
      </c>
      <c r="H18" s="395">
        <f>+E18+10</f>
        <v>1852</v>
      </c>
      <c r="I18" s="396" t="str">
        <f t="shared" si="1"/>
        <v>+</v>
      </c>
      <c r="J18" s="397">
        <v>3</v>
      </c>
      <c r="K18" s="398" t="s">
        <v>96</v>
      </c>
      <c r="L18" s="395">
        <f>O17</f>
        <v>1847</v>
      </c>
      <c r="M18" s="396" t="str">
        <f t="shared" si="2"/>
        <v/>
      </c>
      <c r="N18" s="397"/>
      <c r="O18" s="395">
        <v>1863</v>
      </c>
      <c r="P18" s="396" t="str">
        <f t="shared" si="3"/>
        <v/>
      </c>
      <c r="Q18" s="397"/>
      <c r="R18" s="399">
        <f t="shared" si="4"/>
        <v>99</v>
      </c>
      <c r="S18" s="399">
        <v>24</v>
      </c>
      <c r="T18" s="394">
        <v>0</v>
      </c>
      <c r="U18" s="394">
        <f t="shared" si="5"/>
        <v>320</v>
      </c>
      <c r="V18" s="399">
        <f>IF(AR18&lt;AS18,AN18,AP18)</f>
        <v>103</v>
      </c>
      <c r="W18" s="399">
        <f>IF(AR18&lt;AS18,AO18,AQ18)</f>
        <v>217</v>
      </c>
      <c r="X18" s="400"/>
      <c r="Y18" s="400">
        <f t="shared" si="6"/>
        <v>0</v>
      </c>
      <c r="Z18" s="401">
        <f>TRUNC(IF(AR18&lt;AS18,AR18,AS18),2)</f>
        <v>213.15</v>
      </c>
      <c r="AA18" s="254"/>
      <c r="AB18" s="255"/>
      <c r="AC18" s="256">
        <f t="shared" si="7"/>
        <v>99</v>
      </c>
      <c r="AD18" s="256">
        <f t="shared" si="8"/>
        <v>320</v>
      </c>
      <c r="AE18" s="256">
        <f t="shared" si="9"/>
        <v>36845</v>
      </c>
      <c r="AF18" s="256">
        <f t="shared" si="10"/>
        <v>-103</v>
      </c>
      <c r="AG18" s="256">
        <f t="shared" si="11"/>
        <v>-415</v>
      </c>
      <c r="AH18" s="256">
        <f t="shared" si="12"/>
        <v>-415</v>
      </c>
      <c r="AI18" s="256">
        <f t="shared" si="13"/>
        <v>37043</v>
      </c>
      <c r="AJ18" s="256">
        <f t="shared" si="14"/>
        <v>36940</v>
      </c>
      <c r="AK18" s="256">
        <f t="shared" si="15"/>
        <v>37260</v>
      </c>
      <c r="AL18" s="257"/>
      <c r="AM18" s="257"/>
      <c r="AN18" s="256">
        <f t="shared" si="16"/>
        <v>103</v>
      </c>
      <c r="AO18" s="256">
        <f t="shared" si="17"/>
        <v>217</v>
      </c>
      <c r="AP18" s="256">
        <f t="shared" si="18"/>
        <v>-95</v>
      </c>
      <c r="AQ18" s="256">
        <f t="shared" si="19"/>
        <v>415</v>
      </c>
      <c r="AR18" s="258">
        <f>(((AN18^2+AO18^2)/((AN18+AO18)*2)+$AC18+$S18))</f>
        <v>213.15309999999999</v>
      </c>
      <c r="AS18" s="258">
        <f>(((AP18^2+AQ18^2)/((AP18+AQ18)*2)+$AC18+$S18))</f>
        <v>406.20310000000001</v>
      </c>
      <c r="AU18" s="259">
        <f t="shared" si="20"/>
        <v>0</v>
      </c>
      <c r="AV18" s="260">
        <f t="shared" si="21"/>
        <v>0</v>
      </c>
      <c r="AW18" s="261">
        <f t="shared" si="22"/>
        <v>0</v>
      </c>
      <c r="AX18" s="262">
        <f t="shared" si="23"/>
        <v>0</v>
      </c>
      <c r="AY18" s="263">
        <f t="shared" si="24"/>
        <v>0</v>
      </c>
      <c r="AZ18" s="264">
        <f t="shared" si="25"/>
        <v>0</v>
      </c>
      <c r="BA18" s="265">
        <f t="shared" si="26"/>
        <v>0</v>
      </c>
      <c r="BB18" s="266">
        <f t="shared" si="27"/>
        <v>0</v>
      </c>
    </row>
    <row r="19" spans="2:54">
      <c r="B19" s="254"/>
      <c r="C19" s="255"/>
      <c r="D19" s="241">
        <v>1</v>
      </c>
      <c r="E19" s="395">
        <f>L19-3</f>
        <v>1860</v>
      </c>
      <c r="F19" s="396" t="str">
        <f t="shared" si="0"/>
        <v/>
      </c>
      <c r="G19" s="397"/>
      <c r="H19" s="395">
        <f>+E19+12</f>
        <v>1872</v>
      </c>
      <c r="I19" s="396" t="str">
        <f t="shared" si="1"/>
        <v>+</v>
      </c>
      <c r="J19" s="397">
        <v>10</v>
      </c>
      <c r="K19" s="398" t="s">
        <v>95</v>
      </c>
      <c r="L19" s="395">
        <f>O18</f>
        <v>1863</v>
      </c>
      <c r="M19" s="396" t="str">
        <f t="shared" si="2"/>
        <v/>
      </c>
      <c r="N19" s="397"/>
      <c r="O19" s="395">
        <v>1874</v>
      </c>
      <c r="P19" s="396" t="str">
        <f t="shared" si="3"/>
        <v/>
      </c>
      <c r="Q19" s="397"/>
      <c r="R19" s="399">
        <f t="shared" si="4"/>
        <v>125</v>
      </c>
      <c r="S19" s="399">
        <v>26</v>
      </c>
      <c r="T19" s="394">
        <v>0</v>
      </c>
      <c r="U19" s="394">
        <f t="shared" si="5"/>
        <v>220</v>
      </c>
      <c r="V19" s="399">
        <f>IF(AR19&lt;AS19,AN19,AP19)</f>
        <v>190</v>
      </c>
      <c r="W19" s="399">
        <f>IF(AR19&lt;AS19,AO19,AQ19)</f>
        <v>30</v>
      </c>
      <c r="X19" s="400"/>
      <c r="Y19" s="400">
        <f t="shared" si="6"/>
        <v>0</v>
      </c>
      <c r="Z19" s="401">
        <f>TRUNC(IF(AR19&lt;AS19,AR19,AS19),2)</f>
        <v>235.09</v>
      </c>
      <c r="AA19" s="254"/>
      <c r="AB19" s="255"/>
      <c r="AC19" s="256">
        <f t="shared" si="7"/>
        <v>125</v>
      </c>
      <c r="AD19" s="256">
        <f t="shared" si="8"/>
        <v>220</v>
      </c>
      <c r="AE19" s="256">
        <f t="shared" si="9"/>
        <v>37200</v>
      </c>
      <c r="AF19" s="256">
        <f t="shared" si="10"/>
        <v>-190</v>
      </c>
      <c r="AG19" s="256">
        <f t="shared" si="11"/>
        <v>-280</v>
      </c>
      <c r="AH19" s="256">
        <f t="shared" si="12"/>
        <v>-280</v>
      </c>
      <c r="AI19" s="256">
        <f t="shared" si="13"/>
        <v>37450</v>
      </c>
      <c r="AJ19" s="256">
        <f t="shared" si="14"/>
        <v>37260</v>
      </c>
      <c r="AK19" s="256">
        <f t="shared" si="15"/>
        <v>37480</v>
      </c>
      <c r="AL19" s="257"/>
      <c r="AM19" s="257"/>
      <c r="AN19" s="256">
        <f t="shared" si="16"/>
        <v>190</v>
      </c>
      <c r="AO19" s="256">
        <f t="shared" si="17"/>
        <v>30</v>
      </c>
      <c r="AP19" s="256">
        <f t="shared" si="18"/>
        <v>-60</v>
      </c>
      <c r="AQ19" s="256">
        <f t="shared" si="19"/>
        <v>280</v>
      </c>
      <c r="AR19" s="258">
        <f>(((AN19^2+AO19^2)/((AN19+AO19)*2)+$AC19+$S19))</f>
        <v>235.0909</v>
      </c>
      <c r="AS19" s="258">
        <f>(((AP19^2+AQ19^2)/((AP19+AQ19)*2)+$AC19+$S19))</f>
        <v>337.36360000000002</v>
      </c>
      <c r="AU19" s="259">
        <f t="shared" si="20"/>
        <v>0</v>
      </c>
      <c r="AV19" s="260">
        <f t="shared" si="21"/>
        <v>0</v>
      </c>
      <c r="AW19" s="261">
        <f t="shared" si="22"/>
        <v>0</v>
      </c>
      <c r="AX19" s="262">
        <f t="shared" si="23"/>
        <v>0</v>
      </c>
      <c r="AY19" s="263">
        <f t="shared" si="24"/>
        <v>0</v>
      </c>
      <c r="AZ19" s="264">
        <f t="shared" si="25"/>
        <v>0</v>
      </c>
      <c r="BA19" s="265">
        <f t="shared" si="26"/>
        <v>0</v>
      </c>
      <c r="BB19" s="266">
        <f t="shared" si="27"/>
        <v>0</v>
      </c>
    </row>
    <row r="20" spans="2:54">
      <c r="B20" s="254"/>
      <c r="C20" s="255"/>
      <c r="D20" s="241">
        <v>1</v>
      </c>
      <c r="E20" s="395">
        <f>L20+5</f>
        <v>1891</v>
      </c>
      <c r="F20" s="396" t="str">
        <f t="shared" si="0"/>
        <v>+</v>
      </c>
      <c r="G20" s="397">
        <v>10</v>
      </c>
      <c r="H20" s="395">
        <f>+E20+14</f>
        <v>1905</v>
      </c>
      <c r="I20" s="396" t="str">
        <f t="shared" si="1"/>
        <v/>
      </c>
      <c r="J20" s="397"/>
      <c r="K20" s="398" t="s">
        <v>95</v>
      </c>
      <c r="L20" s="395">
        <v>1886</v>
      </c>
      <c r="M20" s="396" t="str">
        <f t="shared" si="2"/>
        <v/>
      </c>
      <c r="N20" s="397"/>
      <c r="O20" s="395">
        <v>1920</v>
      </c>
      <c r="P20" s="396" t="str">
        <f t="shared" si="3"/>
        <v/>
      </c>
      <c r="Q20" s="397"/>
      <c r="R20" s="399">
        <f t="shared" si="4"/>
        <v>135</v>
      </c>
      <c r="S20" s="399">
        <v>30</v>
      </c>
      <c r="T20" s="394">
        <v>0</v>
      </c>
      <c r="U20" s="394">
        <f t="shared" si="5"/>
        <v>680</v>
      </c>
      <c r="V20" s="399">
        <f>IF(AR20&lt;AS20,AN20,AP20)</f>
        <v>380</v>
      </c>
      <c r="W20" s="399">
        <f>IF(AR20&lt;AS20,AO20,AQ20)</f>
        <v>300</v>
      </c>
      <c r="X20" s="400"/>
      <c r="Y20" s="400">
        <f t="shared" si="6"/>
        <v>0</v>
      </c>
      <c r="Z20" s="401">
        <f>TRUNC(IF(AR20&lt;AS20,AR20,AS20),2)</f>
        <v>337.35</v>
      </c>
      <c r="AA20" s="254"/>
      <c r="AB20" s="255"/>
      <c r="AC20" s="256">
        <f t="shared" si="7"/>
        <v>135</v>
      </c>
      <c r="AD20" s="256">
        <f t="shared" si="8"/>
        <v>680</v>
      </c>
      <c r="AE20" s="256">
        <f t="shared" si="9"/>
        <v>37830</v>
      </c>
      <c r="AF20" s="256">
        <f t="shared" si="10"/>
        <v>-380</v>
      </c>
      <c r="AG20" s="256">
        <f t="shared" si="11"/>
        <v>-570</v>
      </c>
      <c r="AH20" s="256">
        <f t="shared" si="12"/>
        <v>-570</v>
      </c>
      <c r="AI20" s="256">
        <f t="shared" si="13"/>
        <v>38100</v>
      </c>
      <c r="AJ20" s="256">
        <f t="shared" si="14"/>
        <v>37720</v>
      </c>
      <c r="AK20" s="256">
        <f t="shared" si="15"/>
        <v>38400</v>
      </c>
      <c r="AL20" s="257"/>
      <c r="AM20" s="257"/>
      <c r="AN20" s="256">
        <f t="shared" si="16"/>
        <v>380</v>
      </c>
      <c r="AO20" s="256">
        <f t="shared" si="17"/>
        <v>300</v>
      </c>
      <c r="AP20" s="256">
        <f t="shared" si="18"/>
        <v>110</v>
      </c>
      <c r="AQ20" s="256">
        <f t="shared" si="19"/>
        <v>570</v>
      </c>
      <c r="AR20" s="258">
        <f>(((AN20^2+AO20^2)/((AN20+AO20)*2)+$AC20+$S20))</f>
        <v>337.35289999999998</v>
      </c>
      <c r="AS20" s="258">
        <f>(((AP20^2+AQ20^2)/((AP20+AQ20)*2)+$AC20+$S20))</f>
        <v>412.79410000000001</v>
      </c>
      <c r="AU20" s="259">
        <f t="shared" si="20"/>
        <v>0</v>
      </c>
      <c r="AV20" s="260">
        <f t="shared" si="21"/>
        <v>0</v>
      </c>
      <c r="AW20" s="261">
        <f t="shared" si="22"/>
        <v>0</v>
      </c>
      <c r="AX20" s="262">
        <f t="shared" si="23"/>
        <v>0</v>
      </c>
      <c r="AY20" s="263">
        <f t="shared" si="24"/>
        <v>0</v>
      </c>
      <c r="AZ20" s="264">
        <f t="shared" si="25"/>
        <v>0</v>
      </c>
      <c r="BA20" s="265">
        <f t="shared" si="26"/>
        <v>0</v>
      </c>
      <c r="BB20" s="266">
        <f t="shared" si="27"/>
        <v>0</v>
      </c>
    </row>
    <row r="21" spans="2:54">
      <c r="B21" s="443"/>
      <c r="C21" s="255"/>
      <c r="D21" s="241">
        <v>1</v>
      </c>
      <c r="E21" s="395">
        <f>L21-14</f>
        <v>1906</v>
      </c>
      <c r="F21" s="396" t="str">
        <f t="shared" si="0"/>
        <v>+</v>
      </c>
      <c r="G21" s="397">
        <v>10</v>
      </c>
      <c r="H21" s="395">
        <f>+E21+10</f>
        <v>1916</v>
      </c>
      <c r="I21" s="396" t="str">
        <f t="shared" si="1"/>
        <v>+</v>
      </c>
      <c r="J21" s="397">
        <v>8</v>
      </c>
      <c r="K21" s="398" t="s">
        <v>95</v>
      </c>
      <c r="L21" s="395">
        <f>O20</f>
        <v>1920</v>
      </c>
      <c r="M21" s="396" t="str">
        <f t="shared" si="2"/>
        <v/>
      </c>
      <c r="N21" s="397"/>
      <c r="O21" s="395">
        <v>1947</v>
      </c>
      <c r="P21" s="396" t="str">
        <f t="shared" si="3"/>
        <v/>
      </c>
      <c r="Q21" s="397"/>
      <c r="R21" s="399">
        <f t="shared" si="4"/>
        <v>99</v>
      </c>
      <c r="S21" s="399">
        <v>27</v>
      </c>
      <c r="T21" s="447">
        <f>IF(AL21&lt;0,AM21,AL21)</f>
        <v>72</v>
      </c>
      <c r="U21" s="394">
        <f t="shared" si="5"/>
        <v>540</v>
      </c>
      <c r="V21" s="449">
        <v>0</v>
      </c>
      <c r="W21" s="449">
        <v>0</v>
      </c>
      <c r="X21" s="400"/>
      <c r="Y21" s="400">
        <f t="shared" si="6"/>
        <v>0</v>
      </c>
      <c r="Z21" s="448">
        <f>TRUNC(AR21,2)</f>
        <v>468</v>
      </c>
      <c r="AA21" s="443"/>
      <c r="AB21" s="255"/>
      <c r="AC21" s="444">
        <f t="shared" si="7"/>
        <v>99</v>
      </c>
      <c r="AD21" s="444">
        <f t="shared" si="8"/>
        <v>540</v>
      </c>
      <c r="AE21" s="444">
        <f t="shared" si="9"/>
        <v>38130</v>
      </c>
      <c r="AF21" s="444">
        <f t="shared" si="10"/>
        <v>72</v>
      </c>
      <c r="AG21" s="444">
        <f t="shared" si="11"/>
        <v>-810</v>
      </c>
      <c r="AH21" s="444">
        <f t="shared" si="12"/>
        <v>72</v>
      </c>
      <c r="AI21" s="444">
        <f t="shared" si="13"/>
        <v>38328</v>
      </c>
      <c r="AJ21" s="444">
        <f t="shared" si="14"/>
        <v>38400</v>
      </c>
      <c r="AK21" s="444">
        <f t="shared" si="15"/>
        <v>38940</v>
      </c>
      <c r="AL21" s="444">
        <f>AJ21-AI21</f>
        <v>72</v>
      </c>
      <c r="AM21" s="444">
        <f>+AE21-AK21</f>
        <v>-810</v>
      </c>
      <c r="AN21" s="444">
        <f t="shared" si="16"/>
        <v>-72</v>
      </c>
      <c r="AO21" s="444">
        <f t="shared" si="17"/>
        <v>612</v>
      </c>
      <c r="AP21" s="444">
        <f t="shared" si="18"/>
        <v>-270</v>
      </c>
      <c r="AQ21" s="444">
        <f t="shared" si="19"/>
        <v>810</v>
      </c>
      <c r="AR21" s="445">
        <f>SUM(R21:T21)+(U21/2)</f>
        <v>468</v>
      </c>
      <c r="AS21" s="446"/>
      <c r="AU21" s="259">
        <f t="shared" si="20"/>
        <v>0</v>
      </c>
      <c r="AV21" s="260">
        <f t="shared" si="21"/>
        <v>0</v>
      </c>
      <c r="AW21" s="261">
        <f t="shared" si="22"/>
        <v>0</v>
      </c>
      <c r="AX21" s="262">
        <f t="shared" si="23"/>
        <v>0</v>
      </c>
      <c r="AY21" s="263">
        <f t="shared" si="24"/>
        <v>0</v>
      </c>
      <c r="AZ21" s="264">
        <f t="shared" si="25"/>
        <v>0</v>
      </c>
      <c r="BA21" s="265">
        <f t="shared" si="26"/>
        <v>0</v>
      </c>
      <c r="BB21" s="266">
        <f t="shared" si="27"/>
        <v>0</v>
      </c>
    </row>
    <row r="22" spans="2:54">
      <c r="B22" s="254"/>
      <c r="C22" s="255"/>
      <c r="D22" s="241">
        <v>1</v>
      </c>
      <c r="E22" s="395">
        <f>L22-3</f>
        <v>1944</v>
      </c>
      <c r="F22" s="396" t="str">
        <f t="shared" si="0"/>
        <v/>
      </c>
      <c r="G22" s="397"/>
      <c r="H22" s="395">
        <f>+E22+13</f>
        <v>1957</v>
      </c>
      <c r="I22" s="396" t="str">
        <f t="shared" si="1"/>
        <v>+</v>
      </c>
      <c r="J22" s="397">
        <v>10</v>
      </c>
      <c r="K22" s="398" t="s">
        <v>96</v>
      </c>
      <c r="L22" s="395">
        <f>O21</f>
        <v>1947</v>
      </c>
      <c r="M22" s="396" t="str">
        <f t="shared" si="2"/>
        <v/>
      </c>
      <c r="N22" s="397"/>
      <c r="O22" s="395">
        <v>1976</v>
      </c>
      <c r="P22" s="396" t="str">
        <f t="shared" si="3"/>
        <v/>
      </c>
      <c r="Q22" s="397"/>
      <c r="R22" s="399">
        <f t="shared" si="4"/>
        <v>135</v>
      </c>
      <c r="S22" s="399">
        <v>30</v>
      </c>
      <c r="T22" s="394">
        <v>0</v>
      </c>
      <c r="U22" s="394">
        <f t="shared" si="5"/>
        <v>580</v>
      </c>
      <c r="V22" s="399">
        <f>IF(AR22&lt;AS22,AN22,AP22)</f>
        <v>210</v>
      </c>
      <c r="W22" s="399">
        <f>IF(AR22&lt;AS22,AO22,AQ22)</f>
        <v>370</v>
      </c>
      <c r="X22" s="400"/>
      <c r="Y22" s="400">
        <f t="shared" si="6"/>
        <v>0</v>
      </c>
      <c r="Z22" s="401">
        <f>TRUNC(IF(AR22&lt;AS22,AR22,AS22),2)</f>
        <v>321.02999999999997</v>
      </c>
      <c r="AA22" s="254"/>
      <c r="AB22" s="255"/>
      <c r="AC22" s="256">
        <f t="shared" si="7"/>
        <v>135</v>
      </c>
      <c r="AD22" s="256">
        <f t="shared" si="8"/>
        <v>580</v>
      </c>
      <c r="AE22" s="256">
        <f t="shared" si="9"/>
        <v>38880</v>
      </c>
      <c r="AF22" s="256">
        <f t="shared" si="10"/>
        <v>-210</v>
      </c>
      <c r="AG22" s="256">
        <f t="shared" si="11"/>
        <v>-640</v>
      </c>
      <c r="AH22" s="256">
        <f t="shared" si="12"/>
        <v>-640</v>
      </c>
      <c r="AI22" s="256">
        <f t="shared" si="13"/>
        <v>39150</v>
      </c>
      <c r="AJ22" s="256">
        <f t="shared" si="14"/>
        <v>38940</v>
      </c>
      <c r="AK22" s="256">
        <f t="shared" si="15"/>
        <v>39520</v>
      </c>
      <c r="AL22" s="257"/>
      <c r="AM22" s="257"/>
      <c r="AN22" s="256">
        <f t="shared" si="16"/>
        <v>210</v>
      </c>
      <c r="AO22" s="256">
        <f t="shared" si="17"/>
        <v>370</v>
      </c>
      <c r="AP22" s="256">
        <f t="shared" si="18"/>
        <v>-60</v>
      </c>
      <c r="AQ22" s="256">
        <f t="shared" si="19"/>
        <v>640</v>
      </c>
      <c r="AR22" s="258">
        <f>(((AN22^2+AO22^2)/((AN22+AO22)*2)+$AC22+$S22))</f>
        <v>321.03449999999998</v>
      </c>
      <c r="AS22" s="258">
        <f>(((AP22^2+AQ22^2)/((AP22+AQ22)*2)+$AC22+$S22))</f>
        <v>521.20690000000002</v>
      </c>
      <c r="AU22" s="259">
        <f t="shared" si="20"/>
        <v>0</v>
      </c>
      <c r="AV22" s="260">
        <f t="shared" si="21"/>
        <v>0</v>
      </c>
      <c r="AW22" s="261">
        <f t="shared" si="22"/>
        <v>0</v>
      </c>
      <c r="AX22" s="262">
        <f t="shared" si="23"/>
        <v>0</v>
      </c>
      <c r="AY22" s="263">
        <f t="shared" si="24"/>
        <v>0</v>
      </c>
      <c r="AZ22" s="264">
        <f t="shared" si="25"/>
        <v>0</v>
      </c>
      <c r="BA22" s="265">
        <f t="shared" si="26"/>
        <v>0</v>
      </c>
      <c r="BB22" s="266">
        <f t="shared" si="27"/>
        <v>0</v>
      </c>
    </row>
    <row r="23" spans="2:54">
      <c r="B23" s="254"/>
      <c r="C23" s="255"/>
      <c r="D23" s="241">
        <v>1</v>
      </c>
      <c r="E23" s="395">
        <f>L23-1</f>
        <v>1975</v>
      </c>
      <c r="F23" s="396" t="str">
        <f t="shared" si="0"/>
        <v>+</v>
      </c>
      <c r="G23" s="397">
        <v>5</v>
      </c>
      <c r="H23" s="395">
        <f>+E23+9</f>
        <v>1984</v>
      </c>
      <c r="I23" s="396" t="str">
        <f t="shared" si="1"/>
        <v/>
      </c>
      <c r="J23" s="397"/>
      <c r="K23" s="398" t="s">
        <v>95</v>
      </c>
      <c r="L23" s="395">
        <f>O22</f>
        <v>1976</v>
      </c>
      <c r="M23" s="396" t="str">
        <f t="shared" si="2"/>
        <v/>
      </c>
      <c r="N23" s="397"/>
      <c r="O23" s="395">
        <v>1990</v>
      </c>
      <c r="P23" s="396" t="str">
        <f t="shared" si="3"/>
        <v/>
      </c>
      <c r="Q23" s="397"/>
      <c r="R23" s="399">
        <f t="shared" si="4"/>
        <v>88</v>
      </c>
      <c r="S23" s="399">
        <v>26</v>
      </c>
      <c r="T23" s="394">
        <v>0</v>
      </c>
      <c r="U23" s="394">
        <f t="shared" si="5"/>
        <v>280</v>
      </c>
      <c r="V23" s="399">
        <f>IF(AR23&lt;AS23,AN23,AP23)</f>
        <v>160</v>
      </c>
      <c r="W23" s="399">
        <f>IF(AR23&lt;AS23,AO23,AQ23)</f>
        <v>120</v>
      </c>
      <c r="X23" s="400"/>
      <c r="Y23" s="400">
        <f t="shared" si="6"/>
        <v>0</v>
      </c>
      <c r="Z23" s="401">
        <f>TRUNC(IF(AR23&lt;AS23,AR23,AS23),2)</f>
        <v>184.92</v>
      </c>
      <c r="AA23" s="254"/>
      <c r="AB23" s="255"/>
      <c r="AC23" s="256">
        <f t="shared" si="7"/>
        <v>87.5</v>
      </c>
      <c r="AD23" s="256">
        <f t="shared" si="8"/>
        <v>280</v>
      </c>
      <c r="AE23" s="256">
        <f t="shared" si="9"/>
        <v>39505</v>
      </c>
      <c r="AF23" s="256">
        <f t="shared" si="10"/>
        <v>-160</v>
      </c>
      <c r="AG23" s="256">
        <f t="shared" si="11"/>
        <v>-295</v>
      </c>
      <c r="AH23" s="256">
        <f t="shared" si="12"/>
        <v>-295</v>
      </c>
      <c r="AI23" s="256">
        <f t="shared" si="13"/>
        <v>39680</v>
      </c>
      <c r="AJ23" s="256">
        <f t="shared" si="14"/>
        <v>39520</v>
      </c>
      <c r="AK23" s="256">
        <f t="shared" si="15"/>
        <v>39800</v>
      </c>
      <c r="AL23" s="257"/>
      <c r="AM23" s="257"/>
      <c r="AN23" s="256">
        <f t="shared" si="16"/>
        <v>160</v>
      </c>
      <c r="AO23" s="256">
        <f t="shared" si="17"/>
        <v>120</v>
      </c>
      <c r="AP23" s="256">
        <f t="shared" si="18"/>
        <v>-15</v>
      </c>
      <c r="AQ23" s="256">
        <f t="shared" si="19"/>
        <v>295</v>
      </c>
      <c r="AR23" s="258">
        <f>(((AN23^2+AO23^2)/((AN23+AO23)*2)+$AC23+$S23))</f>
        <v>184.92859999999999</v>
      </c>
      <c r="AS23" s="258">
        <f>(((AP23^2+AQ23^2)/((AP23+AQ23)*2)+$AC23+$S23))</f>
        <v>269.30360000000002</v>
      </c>
      <c r="AU23" s="259">
        <f t="shared" si="20"/>
        <v>0</v>
      </c>
      <c r="AV23" s="260">
        <f t="shared" si="21"/>
        <v>0</v>
      </c>
      <c r="AW23" s="261">
        <f t="shared" si="22"/>
        <v>0</v>
      </c>
      <c r="AX23" s="262">
        <f t="shared" si="23"/>
        <v>0</v>
      </c>
      <c r="AY23" s="263">
        <f t="shared" si="24"/>
        <v>0</v>
      </c>
      <c r="AZ23" s="264">
        <f t="shared" si="25"/>
        <v>0</v>
      </c>
      <c r="BA23" s="265">
        <f t="shared" si="26"/>
        <v>0</v>
      </c>
      <c r="BB23" s="266">
        <f t="shared" si="27"/>
        <v>0</v>
      </c>
    </row>
    <row r="24" spans="2:54">
      <c r="B24" s="254"/>
      <c r="C24" s="255"/>
      <c r="D24" s="241">
        <v>1</v>
      </c>
      <c r="E24" s="395">
        <f>L24-3</f>
        <v>1987</v>
      </c>
      <c r="F24" s="396" t="str">
        <f t="shared" si="0"/>
        <v/>
      </c>
      <c r="G24" s="397"/>
      <c r="H24" s="395">
        <f>+E24+8</f>
        <v>1995</v>
      </c>
      <c r="I24" s="396" t="str">
        <f t="shared" si="1"/>
        <v>+</v>
      </c>
      <c r="J24" s="397">
        <v>5</v>
      </c>
      <c r="K24" s="398" t="s">
        <v>95</v>
      </c>
      <c r="L24" s="395">
        <f>O23</f>
        <v>1990</v>
      </c>
      <c r="M24" s="396" t="str">
        <f t="shared" si="2"/>
        <v/>
      </c>
      <c r="N24" s="397"/>
      <c r="O24" s="395">
        <v>2005</v>
      </c>
      <c r="P24" s="396" t="str">
        <f t="shared" si="3"/>
        <v/>
      </c>
      <c r="Q24" s="397"/>
      <c r="R24" s="399">
        <f t="shared" si="4"/>
        <v>83</v>
      </c>
      <c r="S24" s="399">
        <v>25</v>
      </c>
      <c r="T24" s="394">
        <v>0</v>
      </c>
      <c r="U24" s="394">
        <f t="shared" si="5"/>
        <v>300</v>
      </c>
      <c r="V24" s="399">
        <f>IF(AR24&lt;AS24,AN24,AP24)</f>
        <v>105</v>
      </c>
      <c r="W24" s="399">
        <f>IF(AR24&lt;AS24,AO24,AQ24)</f>
        <v>195</v>
      </c>
      <c r="X24" s="400"/>
      <c r="Y24" s="400">
        <f t="shared" si="6"/>
        <v>0</v>
      </c>
      <c r="Z24" s="401">
        <f>TRUNC(IF(AR24&lt;AS24,AR24,AS24),2)</f>
        <v>189.25</v>
      </c>
      <c r="AA24" s="254"/>
      <c r="AB24" s="255"/>
      <c r="AC24" s="256">
        <f t="shared" si="7"/>
        <v>82.5</v>
      </c>
      <c r="AD24" s="256">
        <f t="shared" si="8"/>
        <v>300</v>
      </c>
      <c r="AE24" s="256">
        <f t="shared" si="9"/>
        <v>39740</v>
      </c>
      <c r="AF24" s="256">
        <f t="shared" si="10"/>
        <v>-105</v>
      </c>
      <c r="AG24" s="256">
        <f t="shared" si="11"/>
        <v>-360</v>
      </c>
      <c r="AH24" s="256">
        <f t="shared" si="12"/>
        <v>-360</v>
      </c>
      <c r="AI24" s="256">
        <f t="shared" si="13"/>
        <v>39905</v>
      </c>
      <c r="AJ24" s="256">
        <f t="shared" si="14"/>
        <v>39800</v>
      </c>
      <c r="AK24" s="256">
        <f t="shared" si="15"/>
        <v>40100</v>
      </c>
      <c r="AL24" s="257"/>
      <c r="AM24" s="257"/>
      <c r="AN24" s="256">
        <f t="shared" si="16"/>
        <v>105</v>
      </c>
      <c r="AO24" s="256">
        <f t="shared" si="17"/>
        <v>195</v>
      </c>
      <c r="AP24" s="256">
        <f t="shared" si="18"/>
        <v>-60</v>
      </c>
      <c r="AQ24" s="256">
        <f t="shared" si="19"/>
        <v>360</v>
      </c>
      <c r="AR24" s="258">
        <f>(((AN24^2+AO24^2)/((AN24+AO24)*2)+$AC24+$S24))</f>
        <v>189.25</v>
      </c>
      <c r="AS24" s="258">
        <f>(((AP24^2+AQ24^2)/((AP24+AQ24)*2)+$AC24+$S24))</f>
        <v>329.5</v>
      </c>
      <c r="AU24" s="259">
        <f t="shared" si="20"/>
        <v>0</v>
      </c>
      <c r="AV24" s="260">
        <f t="shared" si="21"/>
        <v>0</v>
      </c>
      <c r="AW24" s="261">
        <f t="shared" si="22"/>
        <v>0</v>
      </c>
      <c r="AX24" s="262">
        <f t="shared" si="23"/>
        <v>0</v>
      </c>
      <c r="AY24" s="263">
        <f t="shared" si="24"/>
        <v>0</v>
      </c>
      <c r="AZ24" s="264">
        <f t="shared" si="25"/>
        <v>0</v>
      </c>
      <c r="BA24" s="265">
        <f t="shared" si="26"/>
        <v>0</v>
      </c>
      <c r="BB24" s="266">
        <f t="shared" si="27"/>
        <v>0</v>
      </c>
    </row>
    <row r="25" spans="2:54">
      <c r="B25" s="254"/>
      <c r="C25" s="255"/>
      <c r="D25" s="241">
        <v>1</v>
      </c>
      <c r="E25" s="395">
        <f>L25+10</f>
        <v>2025</v>
      </c>
      <c r="F25" s="396" t="str">
        <f t="shared" si="0"/>
        <v>+</v>
      </c>
      <c r="G25" s="397">
        <v>5</v>
      </c>
      <c r="H25" s="395">
        <f>+E25+15</f>
        <v>2040</v>
      </c>
      <c r="I25" s="396" t="str">
        <f t="shared" si="1"/>
        <v>+</v>
      </c>
      <c r="J25" s="397">
        <v>3</v>
      </c>
      <c r="K25" s="398" t="s">
        <v>95</v>
      </c>
      <c r="L25" s="395">
        <v>2015</v>
      </c>
      <c r="M25" s="396" t="str">
        <f t="shared" si="2"/>
        <v/>
      </c>
      <c r="N25" s="397"/>
      <c r="O25" s="395">
        <v>2043</v>
      </c>
      <c r="P25" s="396" t="str">
        <f t="shared" si="3"/>
        <v/>
      </c>
      <c r="Q25" s="397"/>
      <c r="R25" s="399">
        <f t="shared" si="4"/>
        <v>149</v>
      </c>
      <c r="S25" s="399">
        <v>26</v>
      </c>
      <c r="T25" s="394">
        <v>0</v>
      </c>
      <c r="U25" s="394">
        <f t="shared" si="5"/>
        <v>560</v>
      </c>
      <c r="V25" s="399">
        <f>IF(AR25&lt;AS25,AN25,AP25)</f>
        <v>205</v>
      </c>
      <c r="W25" s="399">
        <f>IF(AR25&lt;AS25,AO25,AQ25)</f>
        <v>355</v>
      </c>
      <c r="X25" s="400"/>
      <c r="Y25" s="400">
        <f t="shared" si="6"/>
        <v>0</v>
      </c>
      <c r="Z25" s="448">
        <f t="shared" ref="Z25:Z32" si="28">TRUNC(AR25,2)</f>
        <v>403.8</v>
      </c>
      <c r="AA25" s="254"/>
      <c r="AB25" s="255"/>
      <c r="AC25" s="256">
        <f t="shared" si="7"/>
        <v>149</v>
      </c>
      <c r="AD25" s="256">
        <f t="shared" si="8"/>
        <v>560</v>
      </c>
      <c r="AE25" s="256">
        <f t="shared" si="9"/>
        <v>40505</v>
      </c>
      <c r="AF25" s="256">
        <f t="shared" si="10"/>
        <v>-503</v>
      </c>
      <c r="AG25" s="256">
        <f t="shared" si="11"/>
        <v>-355</v>
      </c>
      <c r="AH25" s="256">
        <f t="shared" si="12"/>
        <v>-355</v>
      </c>
      <c r="AI25" s="256">
        <f t="shared" si="13"/>
        <v>40803</v>
      </c>
      <c r="AJ25" s="256">
        <f t="shared" si="14"/>
        <v>40300</v>
      </c>
      <c r="AK25" s="256">
        <f t="shared" si="15"/>
        <v>40860</v>
      </c>
      <c r="AL25" s="257"/>
      <c r="AM25" s="257"/>
      <c r="AN25" s="256">
        <f t="shared" si="16"/>
        <v>503</v>
      </c>
      <c r="AO25" s="256">
        <f t="shared" si="17"/>
        <v>57</v>
      </c>
      <c r="AP25" s="256">
        <f t="shared" si="18"/>
        <v>205</v>
      </c>
      <c r="AQ25" s="256">
        <f t="shared" si="19"/>
        <v>355</v>
      </c>
      <c r="AR25" s="258">
        <f>(((AN25^2+AO25^2)/((AN25+AO25)*2)+$AC25+$S25))</f>
        <v>403.80180000000001</v>
      </c>
      <c r="AS25" s="258">
        <f>(((AP25^2+AQ25^2)/((AP25+AQ25)*2)+$AC25+$S25))</f>
        <v>325.0446</v>
      </c>
      <c r="AU25" s="259">
        <f t="shared" si="20"/>
        <v>0</v>
      </c>
      <c r="AV25" s="260">
        <f t="shared" si="21"/>
        <v>0</v>
      </c>
      <c r="AW25" s="261">
        <f t="shared" si="22"/>
        <v>0</v>
      </c>
      <c r="AX25" s="262">
        <f t="shared" si="23"/>
        <v>0</v>
      </c>
      <c r="AY25" s="263">
        <f t="shared" si="24"/>
        <v>0</v>
      </c>
      <c r="AZ25" s="264">
        <f t="shared" si="25"/>
        <v>0</v>
      </c>
      <c r="BA25" s="265">
        <f t="shared" si="26"/>
        <v>0</v>
      </c>
      <c r="BB25" s="266">
        <f t="shared" si="27"/>
        <v>0</v>
      </c>
    </row>
    <row r="26" spans="2:54">
      <c r="B26" s="864"/>
      <c r="C26" s="255"/>
      <c r="D26" s="241">
        <v>1</v>
      </c>
      <c r="E26" s="395">
        <f t="shared" ref="E26:E31" si="29">L26-2</f>
        <v>2041</v>
      </c>
      <c r="F26" s="396" t="str">
        <f t="shared" si="0"/>
        <v/>
      </c>
      <c r="G26" s="397"/>
      <c r="H26" s="395">
        <f t="shared" ref="H26:H31" si="30">+E26+14</f>
        <v>2055</v>
      </c>
      <c r="I26" s="396" t="str">
        <f t="shared" si="1"/>
        <v>+</v>
      </c>
      <c r="J26" s="397">
        <v>5</v>
      </c>
      <c r="K26" s="398" t="s">
        <v>96</v>
      </c>
      <c r="L26" s="395">
        <f t="shared" ref="L26:L31" si="31">O25</f>
        <v>2043</v>
      </c>
      <c r="M26" s="396" t="str">
        <f t="shared" si="2"/>
        <v/>
      </c>
      <c r="N26" s="397"/>
      <c r="O26" s="395">
        <v>2054</v>
      </c>
      <c r="P26" s="396" t="str">
        <f t="shared" si="3"/>
        <v/>
      </c>
      <c r="Q26" s="397"/>
      <c r="R26" s="399">
        <f t="shared" si="4"/>
        <v>143</v>
      </c>
      <c r="S26" s="399">
        <v>30</v>
      </c>
      <c r="T26" s="447">
        <f t="shared" ref="T26:T32" si="32">IF(AL26&lt;AM26,AL26,AM26)</f>
        <v>25</v>
      </c>
      <c r="U26" s="394">
        <f t="shared" si="5"/>
        <v>220</v>
      </c>
      <c r="V26" s="449">
        <v>0</v>
      </c>
      <c r="W26" s="449">
        <v>0</v>
      </c>
      <c r="X26" s="400"/>
      <c r="Y26" s="400">
        <f t="shared" si="6"/>
        <v>0</v>
      </c>
      <c r="Z26" s="448">
        <f t="shared" si="28"/>
        <v>308</v>
      </c>
      <c r="AA26" s="864"/>
      <c r="AB26" s="865"/>
      <c r="AC26" s="866">
        <f t="shared" si="7"/>
        <v>142.5</v>
      </c>
      <c r="AD26" s="866">
        <f t="shared" si="8"/>
        <v>220</v>
      </c>
      <c r="AE26" s="866">
        <f t="shared" si="9"/>
        <v>40820</v>
      </c>
      <c r="AF26" s="866">
        <f t="shared" si="10"/>
        <v>-245</v>
      </c>
      <c r="AG26" s="866">
        <f t="shared" si="11"/>
        <v>-260</v>
      </c>
      <c r="AH26" s="866">
        <f t="shared" si="12"/>
        <v>-260</v>
      </c>
      <c r="AI26" s="866">
        <f t="shared" si="13"/>
        <v>41105</v>
      </c>
      <c r="AJ26" s="866">
        <f t="shared" si="14"/>
        <v>40860</v>
      </c>
      <c r="AK26" s="866">
        <f t="shared" si="15"/>
        <v>41080</v>
      </c>
      <c r="AL26" s="866">
        <f t="shared" ref="AL26:AL32" si="33">AJ26-AE26</f>
        <v>40</v>
      </c>
      <c r="AM26" s="866">
        <f t="shared" ref="AM26:AM32" si="34">AI26-AK26</f>
        <v>25</v>
      </c>
      <c r="AN26" s="866">
        <f t="shared" si="16"/>
        <v>245</v>
      </c>
      <c r="AO26" s="866">
        <f t="shared" si="17"/>
        <v>-25</v>
      </c>
      <c r="AP26" s="866">
        <f t="shared" si="18"/>
        <v>-40</v>
      </c>
      <c r="AQ26" s="866">
        <f t="shared" si="19"/>
        <v>260</v>
      </c>
      <c r="AR26" s="867">
        <f t="shared" ref="AR26:AR32" si="35">SUM(R26:T26)+(U26/2)</f>
        <v>308</v>
      </c>
      <c r="AS26" s="868"/>
      <c r="AU26" s="259">
        <f t="shared" si="20"/>
        <v>0</v>
      </c>
      <c r="AV26" s="260">
        <f t="shared" si="21"/>
        <v>0</v>
      </c>
      <c r="AW26" s="261">
        <f t="shared" si="22"/>
        <v>0</v>
      </c>
      <c r="AX26" s="262">
        <f t="shared" si="23"/>
        <v>0</v>
      </c>
      <c r="AY26" s="263">
        <f t="shared" si="24"/>
        <v>0</v>
      </c>
      <c r="AZ26" s="264">
        <f t="shared" si="25"/>
        <v>0</v>
      </c>
      <c r="BA26" s="265">
        <f t="shared" si="26"/>
        <v>0</v>
      </c>
      <c r="BB26" s="266">
        <f t="shared" si="27"/>
        <v>0</v>
      </c>
    </row>
    <row r="27" spans="2:54">
      <c r="B27" s="864"/>
      <c r="C27" s="255"/>
      <c r="D27" s="241">
        <v>1</v>
      </c>
      <c r="E27" s="395">
        <f t="shared" si="29"/>
        <v>2052</v>
      </c>
      <c r="F27" s="396" t="str">
        <f t="shared" si="0"/>
        <v/>
      </c>
      <c r="G27" s="397"/>
      <c r="H27" s="395">
        <f t="shared" si="30"/>
        <v>2066</v>
      </c>
      <c r="I27" s="396" t="str">
        <f t="shared" si="1"/>
        <v>+</v>
      </c>
      <c r="J27" s="397">
        <v>5</v>
      </c>
      <c r="K27" s="398" t="s">
        <v>96</v>
      </c>
      <c r="L27" s="395">
        <f t="shared" si="31"/>
        <v>2054</v>
      </c>
      <c r="M27" s="396" t="str">
        <f t="shared" si="2"/>
        <v/>
      </c>
      <c r="N27" s="397"/>
      <c r="O27" s="395">
        <v>2054</v>
      </c>
      <c r="P27" s="396" t="str">
        <f t="shared" si="3"/>
        <v/>
      </c>
      <c r="Q27" s="397"/>
      <c r="R27" s="399">
        <f t="shared" si="4"/>
        <v>143</v>
      </c>
      <c r="S27" s="399">
        <v>30</v>
      </c>
      <c r="T27" s="447">
        <f t="shared" si="32"/>
        <v>40</v>
      </c>
      <c r="U27" s="394">
        <f t="shared" si="5"/>
        <v>0</v>
      </c>
      <c r="V27" s="449">
        <v>0</v>
      </c>
      <c r="W27" s="449">
        <v>0</v>
      </c>
      <c r="X27" s="400"/>
      <c r="Y27" s="400">
        <f t="shared" si="6"/>
        <v>0</v>
      </c>
      <c r="Z27" s="448">
        <f t="shared" si="28"/>
        <v>213</v>
      </c>
      <c r="AA27" s="864"/>
      <c r="AB27" s="865"/>
      <c r="AC27" s="866">
        <f t="shared" si="7"/>
        <v>142.5</v>
      </c>
      <c r="AD27" s="866">
        <f t="shared" si="8"/>
        <v>0</v>
      </c>
      <c r="AE27" s="866">
        <f t="shared" si="9"/>
        <v>41040</v>
      </c>
      <c r="AF27" s="866">
        <f t="shared" si="10"/>
        <v>-245</v>
      </c>
      <c r="AG27" s="866">
        <f t="shared" si="11"/>
        <v>-40</v>
      </c>
      <c r="AH27" s="866">
        <f t="shared" si="12"/>
        <v>-40</v>
      </c>
      <c r="AI27" s="866">
        <f t="shared" si="13"/>
        <v>41325</v>
      </c>
      <c r="AJ27" s="866">
        <f t="shared" si="14"/>
        <v>41080</v>
      </c>
      <c r="AK27" s="866">
        <f t="shared" si="15"/>
        <v>41080</v>
      </c>
      <c r="AL27" s="866">
        <f t="shared" si="33"/>
        <v>40</v>
      </c>
      <c r="AM27" s="866">
        <f t="shared" si="34"/>
        <v>245</v>
      </c>
      <c r="AN27" s="866">
        <f t="shared" si="16"/>
        <v>245</v>
      </c>
      <c r="AO27" s="866">
        <f t="shared" si="17"/>
        <v>-245</v>
      </c>
      <c r="AP27" s="866">
        <f t="shared" si="18"/>
        <v>-40</v>
      </c>
      <c r="AQ27" s="866">
        <f t="shared" si="19"/>
        <v>40</v>
      </c>
      <c r="AR27" s="867">
        <f t="shared" si="35"/>
        <v>213</v>
      </c>
      <c r="AS27" s="868"/>
      <c r="AU27" s="259">
        <f t="shared" si="20"/>
        <v>0</v>
      </c>
      <c r="AV27" s="260">
        <f t="shared" si="21"/>
        <v>0</v>
      </c>
      <c r="AW27" s="261">
        <f t="shared" si="22"/>
        <v>0</v>
      </c>
      <c r="AX27" s="262">
        <f t="shared" si="23"/>
        <v>0</v>
      </c>
      <c r="AY27" s="263">
        <f t="shared" si="24"/>
        <v>0</v>
      </c>
      <c r="AZ27" s="264">
        <f t="shared" si="25"/>
        <v>0</v>
      </c>
      <c r="BA27" s="265">
        <f t="shared" si="26"/>
        <v>0</v>
      </c>
      <c r="BB27" s="266">
        <f t="shared" si="27"/>
        <v>0</v>
      </c>
    </row>
    <row r="28" spans="2:54">
      <c r="B28" s="864"/>
      <c r="C28" s="255"/>
      <c r="D28" s="241">
        <v>1</v>
      </c>
      <c r="E28" s="395">
        <f t="shared" si="29"/>
        <v>2052</v>
      </c>
      <c r="F28" s="396" t="str">
        <f t="shared" si="0"/>
        <v/>
      </c>
      <c r="G28" s="397"/>
      <c r="H28" s="395">
        <f t="shared" si="30"/>
        <v>2066</v>
      </c>
      <c r="I28" s="396" t="str">
        <f t="shared" si="1"/>
        <v>+</v>
      </c>
      <c r="J28" s="397">
        <v>5</v>
      </c>
      <c r="K28" s="398" t="s">
        <v>96</v>
      </c>
      <c r="L28" s="395">
        <f t="shared" si="31"/>
        <v>2054</v>
      </c>
      <c r="M28" s="396" t="str">
        <f t="shared" si="2"/>
        <v/>
      </c>
      <c r="N28" s="397"/>
      <c r="O28" s="395">
        <v>2054</v>
      </c>
      <c r="P28" s="396" t="str">
        <f t="shared" si="3"/>
        <v/>
      </c>
      <c r="Q28" s="397"/>
      <c r="R28" s="399">
        <f t="shared" si="4"/>
        <v>143</v>
      </c>
      <c r="S28" s="399">
        <v>30</v>
      </c>
      <c r="T28" s="447">
        <f t="shared" si="32"/>
        <v>40</v>
      </c>
      <c r="U28" s="394">
        <f t="shared" si="5"/>
        <v>0</v>
      </c>
      <c r="V28" s="449">
        <v>0</v>
      </c>
      <c r="W28" s="449">
        <v>0</v>
      </c>
      <c r="X28" s="400"/>
      <c r="Y28" s="400">
        <f t="shared" si="6"/>
        <v>0</v>
      </c>
      <c r="Z28" s="448">
        <f t="shared" si="28"/>
        <v>213</v>
      </c>
      <c r="AA28" s="864"/>
      <c r="AB28" s="865"/>
      <c r="AC28" s="866">
        <f t="shared" si="7"/>
        <v>142.5</v>
      </c>
      <c r="AD28" s="866">
        <f t="shared" si="8"/>
        <v>0</v>
      </c>
      <c r="AE28" s="866">
        <f t="shared" si="9"/>
        <v>41040</v>
      </c>
      <c r="AF28" s="866">
        <f t="shared" si="10"/>
        <v>-245</v>
      </c>
      <c r="AG28" s="866">
        <f t="shared" si="11"/>
        <v>-40</v>
      </c>
      <c r="AH28" s="866">
        <f t="shared" si="12"/>
        <v>-40</v>
      </c>
      <c r="AI28" s="866">
        <f t="shared" si="13"/>
        <v>41325</v>
      </c>
      <c r="AJ28" s="866">
        <f t="shared" si="14"/>
        <v>41080</v>
      </c>
      <c r="AK28" s="866">
        <f t="shared" si="15"/>
        <v>41080</v>
      </c>
      <c r="AL28" s="866">
        <f t="shared" si="33"/>
        <v>40</v>
      </c>
      <c r="AM28" s="866">
        <f t="shared" si="34"/>
        <v>245</v>
      </c>
      <c r="AN28" s="866">
        <f t="shared" si="16"/>
        <v>245</v>
      </c>
      <c r="AO28" s="866">
        <f t="shared" si="17"/>
        <v>-245</v>
      </c>
      <c r="AP28" s="866">
        <f t="shared" si="18"/>
        <v>-40</v>
      </c>
      <c r="AQ28" s="866">
        <f t="shared" si="19"/>
        <v>40</v>
      </c>
      <c r="AR28" s="867">
        <f t="shared" si="35"/>
        <v>213</v>
      </c>
      <c r="AS28" s="868"/>
      <c r="AU28" s="259">
        <f t="shared" si="20"/>
        <v>0</v>
      </c>
      <c r="AV28" s="260">
        <f t="shared" si="21"/>
        <v>0</v>
      </c>
      <c r="AW28" s="261">
        <f t="shared" si="22"/>
        <v>0</v>
      </c>
      <c r="AX28" s="262">
        <f t="shared" si="23"/>
        <v>0</v>
      </c>
      <c r="AY28" s="263">
        <f t="shared" si="24"/>
        <v>0</v>
      </c>
      <c r="AZ28" s="264">
        <f t="shared" si="25"/>
        <v>0</v>
      </c>
      <c r="BA28" s="265">
        <f t="shared" si="26"/>
        <v>0</v>
      </c>
      <c r="BB28" s="266">
        <f t="shared" si="27"/>
        <v>0</v>
      </c>
    </row>
    <row r="29" spans="2:54">
      <c r="B29" s="864"/>
      <c r="C29" s="255"/>
      <c r="D29" s="241">
        <v>1</v>
      </c>
      <c r="E29" s="395">
        <f t="shared" si="29"/>
        <v>2052</v>
      </c>
      <c r="F29" s="396" t="str">
        <f t="shared" si="0"/>
        <v/>
      </c>
      <c r="G29" s="397"/>
      <c r="H29" s="395">
        <f t="shared" si="30"/>
        <v>2066</v>
      </c>
      <c r="I29" s="396" t="str">
        <f t="shared" si="1"/>
        <v>+</v>
      </c>
      <c r="J29" s="397">
        <v>5</v>
      </c>
      <c r="K29" s="398" t="s">
        <v>96</v>
      </c>
      <c r="L29" s="395">
        <f t="shared" si="31"/>
        <v>2054</v>
      </c>
      <c r="M29" s="396" t="str">
        <f t="shared" si="2"/>
        <v/>
      </c>
      <c r="N29" s="397"/>
      <c r="O29" s="395">
        <v>2054</v>
      </c>
      <c r="P29" s="396" t="str">
        <f t="shared" si="3"/>
        <v/>
      </c>
      <c r="Q29" s="397"/>
      <c r="R29" s="399">
        <f t="shared" si="4"/>
        <v>143</v>
      </c>
      <c r="S29" s="399">
        <v>30</v>
      </c>
      <c r="T29" s="447">
        <f t="shared" si="32"/>
        <v>40</v>
      </c>
      <c r="U29" s="394">
        <f t="shared" si="5"/>
        <v>0</v>
      </c>
      <c r="V29" s="449">
        <v>0</v>
      </c>
      <c r="W29" s="449">
        <v>0</v>
      </c>
      <c r="X29" s="400"/>
      <c r="Y29" s="400">
        <f t="shared" si="6"/>
        <v>0</v>
      </c>
      <c r="Z29" s="448">
        <f t="shared" si="28"/>
        <v>213</v>
      </c>
      <c r="AA29" s="864"/>
      <c r="AB29" s="865"/>
      <c r="AC29" s="866">
        <f t="shared" si="7"/>
        <v>142.5</v>
      </c>
      <c r="AD29" s="866">
        <f t="shared" si="8"/>
        <v>0</v>
      </c>
      <c r="AE29" s="866">
        <f t="shared" si="9"/>
        <v>41040</v>
      </c>
      <c r="AF29" s="866">
        <f t="shared" si="10"/>
        <v>-245</v>
      </c>
      <c r="AG29" s="866">
        <f t="shared" si="11"/>
        <v>-40</v>
      </c>
      <c r="AH29" s="866">
        <f t="shared" si="12"/>
        <v>-40</v>
      </c>
      <c r="AI29" s="866">
        <f t="shared" si="13"/>
        <v>41325</v>
      </c>
      <c r="AJ29" s="866">
        <f t="shared" si="14"/>
        <v>41080</v>
      </c>
      <c r="AK29" s="866">
        <f t="shared" si="15"/>
        <v>41080</v>
      </c>
      <c r="AL29" s="866">
        <f t="shared" si="33"/>
        <v>40</v>
      </c>
      <c r="AM29" s="866">
        <f t="shared" si="34"/>
        <v>245</v>
      </c>
      <c r="AN29" s="866">
        <f t="shared" si="16"/>
        <v>245</v>
      </c>
      <c r="AO29" s="866">
        <f t="shared" si="17"/>
        <v>-245</v>
      </c>
      <c r="AP29" s="866">
        <f t="shared" si="18"/>
        <v>-40</v>
      </c>
      <c r="AQ29" s="866">
        <f t="shared" si="19"/>
        <v>40</v>
      </c>
      <c r="AR29" s="867">
        <f t="shared" si="35"/>
        <v>213</v>
      </c>
      <c r="AS29" s="868"/>
      <c r="AU29" s="259">
        <f t="shared" si="20"/>
        <v>0</v>
      </c>
      <c r="AV29" s="260">
        <f t="shared" si="21"/>
        <v>0</v>
      </c>
      <c r="AW29" s="261">
        <f t="shared" si="22"/>
        <v>0</v>
      </c>
      <c r="AX29" s="262">
        <f t="shared" si="23"/>
        <v>0</v>
      </c>
      <c r="AY29" s="263">
        <f t="shared" si="24"/>
        <v>0</v>
      </c>
      <c r="AZ29" s="264">
        <f t="shared" si="25"/>
        <v>0</v>
      </c>
      <c r="BA29" s="265">
        <f t="shared" si="26"/>
        <v>0</v>
      </c>
      <c r="BB29" s="266">
        <f t="shared" si="27"/>
        <v>0</v>
      </c>
    </row>
    <row r="30" spans="2:54">
      <c r="B30" s="864"/>
      <c r="C30" s="255"/>
      <c r="D30" s="241">
        <v>1</v>
      </c>
      <c r="E30" s="395">
        <f t="shared" si="29"/>
        <v>2052</v>
      </c>
      <c r="F30" s="396" t="str">
        <f t="shared" si="0"/>
        <v/>
      </c>
      <c r="G30" s="397"/>
      <c r="H30" s="395">
        <f t="shared" si="30"/>
        <v>2066</v>
      </c>
      <c r="I30" s="396" t="str">
        <f t="shared" si="1"/>
        <v>+</v>
      </c>
      <c r="J30" s="397">
        <v>5</v>
      </c>
      <c r="K30" s="398" t="s">
        <v>96</v>
      </c>
      <c r="L30" s="395">
        <f t="shared" si="31"/>
        <v>2054</v>
      </c>
      <c r="M30" s="396" t="str">
        <f t="shared" si="2"/>
        <v/>
      </c>
      <c r="N30" s="397"/>
      <c r="O30" s="395">
        <v>2054</v>
      </c>
      <c r="P30" s="396" t="str">
        <f t="shared" si="3"/>
        <v/>
      </c>
      <c r="Q30" s="397"/>
      <c r="R30" s="399">
        <f t="shared" si="4"/>
        <v>143</v>
      </c>
      <c r="S30" s="399">
        <v>30</v>
      </c>
      <c r="T30" s="447">
        <f t="shared" si="32"/>
        <v>40</v>
      </c>
      <c r="U30" s="394">
        <f t="shared" si="5"/>
        <v>0</v>
      </c>
      <c r="V30" s="449">
        <v>0</v>
      </c>
      <c r="W30" s="449">
        <v>0</v>
      </c>
      <c r="X30" s="400"/>
      <c r="Y30" s="400">
        <f t="shared" si="6"/>
        <v>0</v>
      </c>
      <c r="Z30" s="448">
        <f t="shared" si="28"/>
        <v>213</v>
      </c>
      <c r="AA30" s="864"/>
      <c r="AB30" s="865"/>
      <c r="AC30" s="866">
        <f t="shared" si="7"/>
        <v>142.5</v>
      </c>
      <c r="AD30" s="866">
        <f t="shared" si="8"/>
        <v>0</v>
      </c>
      <c r="AE30" s="866">
        <f t="shared" si="9"/>
        <v>41040</v>
      </c>
      <c r="AF30" s="866">
        <f t="shared" si="10"/>
        <v>-245</v>
      </c>
      <c r="AG30" s="866">
        <f t="shared" si="11"/>
        <v>-40</v>
      </c>
      <c r="AH30" s="866">
        <f t="shared" si="12"/>
        <v>-40</v>
      </c>
      <c r="AI30" s="866">
        <f t="shared" si="13"/>
        <v>41325</v>
      </c>
      <c r="AJ30" s="866">
        <f t="shared" si="14"/>
        <v>41080</v>
      </c>
      <c r="AK30" s="866">
        <f t="shared" si="15"/>
        <v>41080</v>
      </c>
      <c r="AL30" s="866">
        <f t="shared" si="33"/>
        <v>40</v>
      </c>
      <c r="AM30" s="866">
        <f t="shared" si="34"/>
        <v>245</v>
      </c>
      <c r="AN30" s="866">
        <f t="shared" si="16"/>
        <v>245</v>
      </c>
      <c r="AO30" s="866">
        <f t="shared" si="17"/>
        <v>-245</v>
      </c>
      <c r="AP30" s="866">
        <f t="shared" si="18"/>
        <v>-40</v>
      </c>
      <c r="AQ30" s="866">
        <f t="shared" si="19"/>
        <v>40</v>
      </c>
      <c r="AR30" s="867">
        <f t="shared" si="35"/>
        <v>213</v>
      </c>
      <c r="AS30" s="868"/>
      <c r="AU30" s="259">
        <f t="shared" si="20"/>
        <v>0</v>
      </c>
      <c r="AV30" s="260">
        <f t="shared" si="21"/>
        <v>0</v>
      </c>
      <c r="AW30" s="261">
        <f t="shared" si="22"/>
        <v>0</v>
      </c>
      <c r="AX30" s="262">
        <f t="shared" si="23"/>
        <v>0</v>
      </c>
      <c r="AY30" s="263">
        <f t="shared" si="24"/>
        <v>0</v>
      </c>
      <c r="AZ30" s="264">
        <f t="shared" si="25"/>
        <v>0</v>
      </c>
      <c r="BA30" s="265">
        <f t="shared" si="26"/>
        <v>0</v>
      </c>
      <c r="BB30" s="266">
        <f t="shared" si="27"/>
        <v>0</v>
      </c>
    </row>
    <row r="31" spans="2:54">
      <c r="B31" s="864"/>
      <c r="C31" s="255"/>
      <c r="D31" s="241">
        <v>1</v>
      </c>
      <c r="E31" s="395">
        <f t="shared" si="29"/>
        <v>2052</v>
      </c>
      <c r="F31" s="396" t="str">
        <f t="shared" si="0"/>
        <v/>
      </c>
      <c r="G31" s="397"/>
      <c r="H31" s="395">
        <f t="shared" si="30"/>
        <v>2066</v>
      </c>
      <c r="I31" s="396" t="str">
        <f t="shared" si="1"/>
        <v>+</v>
      </c>
      <c r="J31" s="397">
        <v>5</v>
      </c>
      <c r="K31" s="398" t="s">
        <v>96</v>
      </c>
      <c r="L31" s="395">
        <f t="shared" si="31"/>
        <v>2054</v>
      </c>
      <c r="M31" s="396" t="str">
        <f t="shared" si="2"/>
        <v/>
      </c>
      <c r="N31" s="397"/>
      <c r="O31" s="395">
        <v>2054</v>
      </c>
      <c r="P31" s="396" t="str">
        <f t="shared" si="3"/>
        <v/>
      </c>
      <c r="Q31" s="397"/>
      <c r="R31" s="399">
        <f t="shared" si="4"/>
        <v>143</v>
      </c>
      <c r="S31" s="399">
        <v>30</v>
      </c>
      <c r="T31" s="447">
        <f t="shared" si="32"/>
        <v>40</v>
      </c>
      <c r="U31" s="394">
        <f t="shared" si="5"/>
        <v>0</v>
      </c>
      <c r="V31" s="449">
        <v>0</v>
      </c>
      <c r="W31" s="449">
        <v>0</v>
      </c>
      <c r="X31" s="400"/>
      <c r="Y31" s="400">
        <f t="shared" si="6"/>
        <v>0</v>
      </c>
      <c r="Z31" s="448">
        <f t="shared" si="28"/>
        <v>213</v>
      </c>
      <c r="AA31" s="864"/>
      <c r="AB31" s="865"/>
      <c r="AC31" s="866">
        <f t="shared" si="7"/>
        <v>142.5</v>
      </c>
      <c r="AD31" s="866">
        <f t="shared" si="8"/>
        <v>0</v>
      </c>
      <c r="AE31" s="866">
        <f t="shared" si="9"/>
        <v>41040</v>
      </c>
      <c r="AF31" s="866">
        <f t="shared" si="10"/>
        <v>-245</v>
      </c>
      <c r="AG31" s="866">
        <f t="shared" si="11"/>
        <v>-40</v>
      </c>
      <c r="AH31" s="866">
        <f t="shared" si="12"/>
        <v>-40</v>
      </c>
      <c r="AI31" s="866">
        <f t="shared" si="13"/>
        <v>41325</v>
      </c>
      <c r="AJ31" s="866">
        <f t="shared" si="14"/>
        <v>41080</v>
      </c>
      <c r="AK31" s="866">
        <f t="shared" si="15"/>
        <v>41080</v>
      </c>
      <c r="AL31" s="866">
        <f t="shared" si="33"/>
        <v>40</v>
      </c>
      <c r="AM31" s="866">
        <f t="shared" si="34"/>
        <v>245</v>
      </c>
      <c r="AN31" s="866">
        <f t="shared" si="16"/>
        <v>245</v>
      </c>
      <c r="AO31" s="866">
        <f t="shared" si="17"/>
        <v>-245</v>
      </c>
      <c r="AP31" s="866">
        <f t="shared" si="18"/>
        <v>-40</v>
      </c>
      <c r="AQ31" s="866">
        <f t="shared" si="19"/>
        <v>40</v>
      </c>
      <c r="AR31" s="867">
        <f t="shared" si="35"/>
        <v>213</v>
      </c>
      <c r="AS31" s="868"/>
      <c r="AU31" s="259">
        <f t="shared" si="20"/>
        <v>0</v>
      </c>
      <c r="AV31" s="260">
        <f t="shared" si="21"/>
        <v>0</v>
      </c>
      <c r="AW31" s="261">
        <f t="shared" si="22"/>
        <v>0</v>
      </c>
      <c r="AX31" s="262">
        <f t="shared" si="23"/>
        <v>0</v>
      </c>
      <c r="AY31" s="263">
        <f t="shared" si="24"/>
        <v>0</v>
      </c>
      <c r="AZ31" s="264">
        <f t="shared" si="25"/>
        <v>0</v>
      </c>
      <c r="BA31" s="265">
        <f t="shared" si="26"/>
        <v>0</v>
      </c>
      <c r="BB31" s="266">
        <f t="shared" si="27"/>
        <v>0</v>
      </c>
    </row>
    <row r="32" spans="2:54">
      <c r="B32" s="864"/>
      <c r="C32" s="255"/>
      <c r="D32" s="241">
        <v>1</v>
      </c>
      <c r="E32" s="395">
        <v>2050</v>
      </c>
      <c r="F32" s="396" t="str">
        <f t="shared" si="0"/>
        <v/>
      </c>
      <c r="G32" s="397"/>
      <c r="H32" s="395">
        <v>2060</v>
      </c>
      <c r="I32" s="396" t="str">
        <f t="shared" si="1"/>
        <v/>
      </c>
      <c r="J32" s="397"/>
      <c r="K32" s="398" t="s">
        <v>96</v>
      </c>
      <c r="L32" s="395">
        <v>2052</v>
      </c>
      <c r="M32" s="396" t="str">
        <f t="shared" si="2"/>
        <v/>
      </c>
      <c r="N32" s="397"/>
      <c r="O32" s="395">
        <v>2059</v>
      </c>
      <c r="P32" s="396" t="str">
        <f t="shared" si="3"/>
        <v/>
      </c>
      <c r="Q32" s="397"/>
      <c r="R32" s="399">
        <f t="shared" si="4"/>
        <v>100</v>
      </c>
      <c r="S32" s="399">
        <v>30</v>
      </c>
      <c r="T32" s="447">
        <f t="shared" si="32"/>
        <v>20</v>
      </c>
      <c r="U32" s="394">
        <f t="shared" si="5"/>
        <v>140</v>
      </c>
      <c r="V32" s="449">
        <v>0</v>
      </c>
      <c r="W32" s="449">
        <v>0</v>
      </c>
      <c r="X32" s="400"/>
      <c r="Y32" s="400">
        <f t="shared" si="6"/>
        <v>0</v>
      </c>
      <c r="Z32" s="448">
        <f t="shared" si="28"/>
        <v>220</v>
      </c>
      <c r="AA32" s="864"/>
      <c r="AB32" s="865"/>
      <c r="AC32" s="866">
        <f t="shared" si="7"/>
        <v>100</v>
      </c>
      <c r="AD32" s="866">
        <f t="shared" si="8"/>
        <v>140</v>
      </c>
      <c r="AE32" s="866">
        <f t="shared" si="9"/>
        <v>41000</v>
      </c>
      <c r="AF32" s="866">
        <f t="shared" si="10"/>
        <v>-160</v>
      </c>
      <c r="AG32" s="866">
        <f t="shared" si="11"/>
        <v>-180</v>
      </c>
      <c r="AH32" s="866">
        <f t="shared" si="12"/>
        <v>-180</v>
      </c>
      <c r="AI32" s="866">
        <f t="shared" si="13"/>
        <v>41200</v>
      </c>
      <c r="AJ32" s="866">
        <f t="shared" si="14"/>
        <v>41040</v>
      </c>
      <c r="AK32" s="866">
        <f t="shared" si="15"/>
        <v>41180</v>
      </c>
      <c r="AL32" s="866">
        <f t="shared" si="33"/>
        <v>40</v>
      </c>
      <c r="AM32" s="866">
        <f t="shared" si="34"/>
        <v>20</v>
      </c>
      <c r="AN32" s="866">
        <f t="shared" si="16"/>
        <v>160</v>
      </c>
      <c r="AO32" s="866">
        <f t="shared" si="17"/>
        <v>-20</v>
      </c>
      <c r="AP32" s="866">
        <f t="shared" si="18"/>
        <v>-40</v>
      </c>
      <c r="AQ32" s="866">
        <f t="shared" si="19"/>
        <v>180</v>
      </c>
      <c r="AR32" s="867">
        <f t="shared" si="35"/>
        <v>220</v>
      </c>
      <c r="AS32" s="868"/>
      <c r="AU32" s="259">
        <f t="shared" si="20"/>
        <v>0</v>
      </c>
      <c r="AV32" s="260">
        <f t="shared" si="21"/>
        <v>0</v>
      </c>
      <c r="AW32" s="261">
        <f t="shared" si="22"/>
        <v>0</v>
      </c>
      <c r="AX32" s="262">
        <f t="shared" si="23"/>
        <v>0</v>
      </c>
      <c r="AY32" s="263">
        <f t="shared" si="24"/>
        <v>0</v>
      </c>
      <c r="AZ32" s="264">
        <f t="shared" si="25"/>
        <v>0</v>
      </c>
      <c r="BA32" s="265">
        <f t="shared" si="26"/>
        <v>0</v>
      </c>
      <c r="BB32" s="266">
        <f t="shared" si="27"/>
        <v>0</v>
      </c>
    </row>
    <row r="33" spans="2:54">
      <c r="B33" s="254"/>
      <c r="C33" s="255"/>
      <c r="D33" s="241">
        <v>1</v>
      </c>
      <c r="E33" s="395">
        <f>L33+15</f>
        <v>2069</v>
      </c>
      <c r="F33" s="396" t="str">
        <f t="shared" si="0"/>
        <v/>
      </c>
      <c r="G33" s="397"/>
      <c r="H33" s="395">
        <f>+E33+24</f>
        <v>2093</v>
      </c>
      <c r="I33" s="396" t="str">
        <f t="shared" si="1"/>
        <v/>
      </c>
      <c r="J33" s="397"/>
      <c r="K33" s="398" t="s">
        <v>95</v>
      </c>
      <c r="L33" s="395">
        <f>O26</f>
        <v>2054</v>
      </c>
      <c r="M33" s="396" t="str">
        <f t="shared" si="2"/>
        <v/>
      </c>
      <c r="N33" s="397"/>
      <c r="O33" s="395">
        <v>2080</v>
      </c>
      <c r="P33" s="396" t="str">
        <f t="shared" si="3"/>
        <v/>
      </c>
      <c r="Q33" s="397"/>
      <c r="R33" s="399">
        <f t="shared" si="4"/>
        <v>240</v>
      </c>
      <c r="S33" s="399">
        <v>27</v>
      </c>
      <c r="T33" s="447">
        <f>IF(AL33&lt;AM33,AL33,AM33)</f>
        <v>-300</v>
      </c>
      <c r="U33" s="394">
        <f>AD33</f>
        <v>520</v>
      </c>
      <c r="V33" s="449">
        <v>0</v>
      </c>
      <c r="W33" s="449">
        <v>0</v>
      </c>
      <c r="X33" s="400"/>
      <c r="Y33" s="400">
        <f t="shared" si="6"/>
        <v>0</v>
      </c>
      <c r="Z33" s="401">
        <f>TRUNC(IF(AR33&lt;AS33,AR33,AS33),2)</f>
        <v>0</v>
      </c>
      <c r="AA33" s="864"/>
      <c r="AB33" s="865"/>
      <c r="AC33" s="866">
        <f>(((H33-E33)*20)+J33-G33)/2</f>
        <v>240</v>
      </c>
      <c r="AD33" s="866">
        <f>((O33-L33)*20)+Q33-N33</f>
        <v>520</v>
      </c>
      <c r="AE33" s="866">
        <f>(E33*20)+G33</f>
        <v>41380</v>
      </c>
      <c r="AF33" s="866">
        <f>((L33-H33)*20)+N33-J33</f>
        <v>-780</v>
      </c>
      <c r="AG33" s="866">
        <f>((E33-O33)*20)+G33-Q33</f>
        <v>-220</v>
      </c>
      <c r="AH33" s="866">
        <f>IF(AF33&lt;0,AG33,AF33)</f>
        <v>-220</v>
      </c>
      <c r="AI33" s="866">
        <f>(H33*20)+J33</f>
        <v>41860</v>
      </c>
      <c r="AJ33" s="866">
        <f>(L33*20)+N33</f>
        <v>41080</v>
      </c>
      <c r="AK33" s="866">
        <f>(O33*20)+Q33</f>
        <v>41600</v>
      </c>
      <c r="AL33" s="866">
        <f>AJ33-AE33</f>
        <v>-300</v>
      </c>
      <c r="AM33" s="866">
        <f>AI33-AK33</f>
        <v>260</v>
      </c>
      <c r="AN33" s="866">
        <f>+AI33-AJ33</f>
        <v>780</v>
      </c>
      <c r="AO33" s="866">
        <f>+AK33-AI33</f>
        <v>-260</v>
      </c>
      <c r="AP33" s="866">
        <f>AE33-AJ33</f>
        <v>300</v>
      </c>
      <c r="AQ33" s="866">
        <f>AK33-AE33</f>
        <v>220</v>
      </c>
      <c r="AR33" s="867">
        <f>SUM(R33:T33)+(U33/2)</f>
        <v>227</v>
      </c>
      <c r="AS33" s="868"/>
      <c r="AU33" s="259">
        <f t="shared" si="20"/>
        <v>0</v>
      </c>
      <c r="AV33" s="260">
        <f t="shared" si="21"/>
        <v>0</v>
      </c>
      <c r="AW33" s="261">
        <f t="shared" si="22"/>
        <v>0</v>
      </c>
      <c r="AX33" s="262">
        <f t="shared" si="23"/>
        <v>0</v>
      </c>
      <c r="AY33" s="263">
        <f t="shared" si="24"/>
        <v>0</v>
      </c>
      <c r="AZ33" s="264">
        <f t="shared" si="25"/>
        <v>0</v>
      </c>
      <c r="BA33" s="265">
        <f t="shared" si="26"/>
        <v>0</v>
      </c>
      <c r="BB33" s="266">
        <f t="shared" si="27"/>
        <v>0</v>
      </c>
    </row>
    <row r="34" spans="2:54" ht="12.75" thickBot="1">
      <c r="B34" s="254"/>
      <c r="C34" s="255"/>
      <c r="D34" s="241">
        <v>1</v>
      </c>
      <c r="E34" s="395">
        <f>L34+5</f>
        <v>2085</v>
      </c>
      <c r="F34" s="396" t="str">
        <f t="shared" si="0"/>
        <v>+</v>
      </c>
      <c r="G34" s="397">
        <v>10</v>
      </c>
      <c r="H34" s="395">
        <f>+E34+26</f>
        <v>2111</v>
      </c>
      <c r="I34" s="396" t="str">
        <f t="shared" si="1"/>
        <v>+</v>
      </c>
      <c r="J34" s="397">
        <v>5</v>
      </c>
      <c r="K34" s="398" t="s">
        <v>96</v>
      </c>
      <c r="L34" s="395">
        <f>O33</f>
        <v>2080</v>
      </c>
      <c r="M34" s="396" t="str">
        <f t="shared" si="2"/>
        <v/>
      </c>
      <c r="N34" s="397"/>
      <c r="O34" s="395">
        <v>2100</v>
      </c>
      <c r="P34" s="396" t="str">
        <f t="shared" si="3"/>
        <v/>
      </c>
      <c r="Q34" s="397"/>
      <c r="R34" s="399">
        <f t="shared" si="4"/>
        <v>258</v>
      </c>
      <c r="S34" s="399">
        <v>30</v>
      </c>
      <c r="T34" s="394">
        <v>0</v>
      </c>
      <c r="U34" s="394">
        <f t="shared" si="5"/>
        <v>400</v>
      </c>
      <c r="V34" s="399">
        <f>IF(AR34&lt;AS34,AN34,AP34)</f>
        <v>110</v>
      </c>
      <c r="W34" s="399">
        <f>IF(AR34&lt;AS34,AO34,AQ34)</f>
        <v>290</v>
      </c>
      <c r="X34" s="400"/>
      <c r="Y34" s="400">
        <f t="shared" si="6"/>
        <v>0</v>
      </c>
      <c r="Z34" s="401">
        <f>TRUNC(IF(AR34&lt;AS34,AR34,AS34),2)</f>
        <v>407.75</v>
      </c>
      <c r="AA34" s="254"/>
      <c r="AB34" s="255"/>
      <c r="AC34" s="256">
        <f t="shared" si="7"/>
        <v>257.5</v>
      </c>
      <c r="AD34" s="256">
        <f t="shared" si="8"/>
        <v>400</v>
      </c>
      <c r="AE34" s="256">
        <f t="shared" si="9"/>
        <v>41710</v>
      </c>
      <c r="AF34" s="256">
        <f t="shared" si="10"/>
        <v>-625</v>
      </c>
      <c r="AG34" s="256">
        <f t="shared" si="11"/>
        <v>-290</v>
      </c>
      <c r="AH34" s="256">
        <f t="shared" si="12"/>
        <v>-290</v>
      </c>
      <c r="AI34" s="256">
        <f t="shared" si="13"/>
        <v>42225</v>
      </c>
      <c r="AJ34" s="256">
        <f t="shared" si="14"/>
        <v>41600</v>
      </c>
      <c r="AK34" s="256">
        <f t="shared" si="15"/>
        <v>42000</v>
      </c>
      <c r="AL34" s="257"/>
      <c r="AM34" s="257"/>
      <c r="AN34" s="256">
        <f t="shared" si="16"/>
        <v>625</v>
      </c>
      <c r="AO34" s="256">
        <f t="shared" si="17"/>
        <v>-225</v>
      </c>
      <c r="AP34" s="256">
        <f t="shared" si="18"/>
        <v>110</v>
      </c>
      <c r="AQ34" s="256">
        <f t="shared" si="19"/>
        <v>290</v>
      </c>
      <c r="AR34" s="258">
        <f>(((AN34^2+AO34^2)/((AN34+AO34)*2)+$AC34+$S34))</f>
        <v>839.0625</v>
      </c>
      <c r="AS34" s="258">
        <f>(((AP34^2+AQ34^2)/((AP34+AQ34)*2)+$AC34+$S34))</f>
        <v>407.75</v>
      </c>
      <c r="AU34" s="259">
        <f t="shared" si="20"/>
        <v>0</v>
      </c>
      <c r="AV34" s="260">
        <f t="shared" si="21"/>
        <v>0</v>
      </c>
      <c r="AW34" s="261">
        <f t="shared" si="22"/>
        <v>0</v>
      </c>
      <c r="AX34" s="262">
        <f t="shared" si="23"/>
        <v>0</v>
      </c>
      <c r="AY34" s="263">
        <f t="shared" si="24"/>
        <v>0</v>
      </c>
      <c r="AZ34" s="264">
        <f t="shared" si="25"/>
        <v>0</v>
      </c>
      <c r="BA34" s="265">
        <f t="shared" si="26"/>
        <v>0</v>
      </c>
      <c r="BB34" s="266">
        <f t="shared" si="27"/>
        <v>0</v>
      </c>
    </row>
    <row r="35" spans="2:54" ht="12.75" thickTop="1">
      <c r="C35" s="255"/>
      <c r="D35" s="241"/>
      <c r="E35" s="395"/>
      <c r="F35" s="396"/>
      <c r="G35" s="397"/>
      <c r="H35" s="395"/>
      <c r="I35" s="396"/>
      <c r="J35" s="397"/>
      <c r="K35" s="398"/>
      <c r="L35" s="395"/>
      <c r="M35" s="396"/>
      <c r="N35" s="397"/>
      <c r="O35" s="395"/>
      <c r="P35" s="396"/>
      <c r="Q35" s="397"/>
      <c r="R35" s="399"/>
      <c r="S35" s="399"/>
      <c r="T35" s="394"/>
      <c r="U35" s="394"/>
      <c r="V35" s="399"/>
      <c r="W35" s="399"/>
      <c r="X35" s="400"/>
      <c r="Y35" s="400"/>
      <c r="Z35" s="401"/>
      <c r="AS35" s="452" t="s">
        <v>77</v>
      </c>
      <c r="AT35" s="452">
        <f>SUM(AU35:BB35)</f>
        <v>0</v>
      </c>
      <c r="AU35" s="809">
        <f>SUM(AU20:AU34)</f>
        <v>0</v>
      </c>
      <c r="AV35" s="809">
        <f t="shared" ref="AV35:BB35" si="36">SUM(AV14:AV34)</f>
        <v>0</v>
      </c>
      <c r="AW35" s="809">
        <f t="shared" si="36"/>
        <v>0</v>
      </c>
      <c r="AX35" s="809">
        <f t="shared" si="36"/>
        <v>0</v>
      </c>
      <c r="AY35" s="809">
        <f t="shared" si="36"/>
        <v>0</v>
      </c>
      <c r="AZ35" s="809">
        <f t="shared" si="36"/>
        <v>0</v>
      </c>
      <c r="BA35" s="809">
        <f t="shared" si="36"/>
        <v>0</v>
      </c>
      <c r="BB35" s="809">
        <f t="shared" si="36"/>
        <v>0</v>
      </c>
    </row>
    <row r="36" spans="2:54">
      <c r="C36" s="267"/>
      <c r="D36" s="241"/>
      <c r="E36" s="395"/>
      <c r="F36" s="396"/>
      <c r="G36" s="397"/>
      <c r="H36" s="395"/>
      <c r="I36" s="396"/>
      <c r="J36" s="397"/>
      <c r="K36" s="398"/>
      <c r="L36" s="395"/>
      <c r="M36" s="396"/>
      <c r="N36" s="397"/>
      <c r="O36" s="395"/>
      <c r="P36" s="396"/>
      <c r="Q36" s="397"/>
      <c r="R36" s="403"/>
      <c r="S36" s="399"/>
      <c r="T36" s="394"/>
      <c r="U36" s="394"/>
      <c r="V36" s="399"/>
      <c r="W36" s="1275" t="s">
        <v>146</v>
      </c>
      <c r="X36" s="1276"/>
      <c r="Y36" s="1277"/>
      <c r="Z36" s="401"/>
    </row>
    <row r="37" spans="2:54">
      <c r="B37" s="91"/>
      <c r="C37" s="267"/>
      <c r="D37" s="241"/>
      <c r="E37" s="395"/>
      <c r="F37" s="396"/>
      <c r="G37" s="397"/>
      <c r="H37" s="395"/>
      <c r="I37" s="396"/>
      <c r="J37" s="397"/>
      <c r="K37" s="398"/>
      <c r="L37" s="395"/>
      <c r="M37" s="396"/>
      <c r="N37" s="397"/>
      <c r="O37" s="395"/>
      <c r="P37" s="396"/>
      <c r="Q37" s="397"/>
      <c r="R37" s="403"/>
      <c r="S37" s="399"/>
      <c r="T37" s="394"/>
      <c r="U37" s="394"/>
      <c r="V37" s="399"/>
      <c r="W37" s="810" t="s">
        <v>207</v>
      </c>
      <c r="X37" s="811"/>
      <c r="Y37" s="812">
        <f>dmt_200</f>
        <v>0</v>
      </c>
      <c r="Z37" s="401"/>
    </row>
    <row r="38" spans="2:54">
      <c r="B38" s="91"/>
      <c r="C38" s="267"/>
      <c r="D38" s="241"/>
      <c r="E38" s="395"/>
      <c r="F38" s="396"/>
      <c r="G38" s="397"/>
      <c r="H38" s="395"/>
      <c r="I38" s="396"/>
      <c r="J38" s="397"/>
      <c r="K38" s="398"/>
      <c r="L38" s="395"/>
      <c r="M38" s="396"/>
      <c r="N38" s="397"/>
      <c r="O38" s="395"/>
      <c r="P38" s="396"/>
      <c r="Q38" s="397"/>
      <c r="R38" s="399"/>
      <c r="S38" s="399"/>
      <c r="T38" s="394"/>
      <c r="U38" s="402"/>
      <c r="V38" s="399"/>
      <c r="W38" s="794" t="s">
        <v>208</v>
      </c>
      <c r="X38" s="743"/>
      <c r="Y38" s="450">
        <f>dmt_400</f>
        <v>0</v>
      </c>
      <c r="Z38" s="401"/>
    </row>
    <row r="39" spans="2:54">
      <c r="B39" s="91"/>
      <c r="C39" s="255"/>
      <c r="D39" s="241"/>
      <c r="E39" s="395"/>
      <c r="F39" s="396"/>
      <c r="G39" s="397"/>
      <c r="H39" s="395"/>
      <c r="I39" s="396"/>
      <c r="J39" s="397"/>
      <c r="K39" s="398"/>
      <c r="L39" s="395"/>
      <c r="M39" s="396"/>
      <c r="N39" s="397"/>
      <c r="O39" s="395"/>
      <c r="P39" s="396"/>
      <c r="Q39" s="397"/>
      <c r="R39" s="399"/>
      <c r="S39" s="399"/>
      <c r="T39" s="394"/>
      <c r="U39" s="394"/>
      <c r="V39" s="399"/>
      <c r="W39" s="794" t="s">
        <v>209</v>
      </c>
      <c r="X39" s="743"/>
      <c r="Y39" s="450">
        <f>dmt_600</f>
        <v>0</v>
      </c>
      <c r="Z39" s="401"/>
    </row>
    <row r="40" spans="2:54">
      <c r="B40" s="91"/>
      <c r="C40" s="255"/>
      <c r="D40" s="241"/>
      <c r="E40" s="395"/>
      <c r="F40" s="396"/>
      <c r="G40" s="397"/>
      <c r="H40" s="395"/>
      <c r="I40" s="396"/>
      <c r="J40" s="397"/>
      <c r="K40" s="398"/>
      <c r="L40" s="395"/>
      <c r="M40" s="396"/>
      <c r="N40" s="397"/>
      <c r="O40" s="395"/>
      <c r="P40" s="396"/>
      <c r="Q40" s="397"/>
      <c r="R40" s="399"/>
      <c r="S40" s="399"/>
      <c r="T40" s="394"/>
      <c r="U40" s="394"/>
      <c r="V40" s="399"/>
      <c r="W40" s="794" t="s">
        <v>260</v>
      </c>
      <c r="X40" s="743"/>
      <c r="Y40" s="450">
        <f>dmt_800</f>
        <v>0</v>
      </c>
      <c r="Z40" s="401"/>
    </row>
    <row r="41" spans="2:54">
      <c r="B41" s="91"/>
      <c r="C41" s="255"/>
      <c r="D41" s="241"/>
      <c r="E41" s="395"/>
      <c r="F41" s="396"/>
      <c r="G41" s="397"/>
      <c r="H41" s="395"/>
      <c r="I41" s="396"/>
      <c r="J41" s="397"/>
      <c r="K41" s="398"/>
      <c r="L41" s="395"/>
      <c r="M41" s="396"/>
      <c r="N41" s="397"/>
      <c r="O41" s="395"/>
      <c r="P41" s="396"/>
      <c r="Q41" s="397"/>
      <c r="R41" s="399"/>
      <c r="S41" s="399"/>
      <c r="T41" s="394"/>
      <c r="U41" s="394"/>
      <c r="V41" s="399"/>
      <c r="W41" s="794" t="s">
        <v>269</v>
      </c>
      <c r="X41" s="743"/>
      <c r="Y41" s="450">
        <f>dmt_1000</f>
        <v>0</v>
      </c>
      <c r="Z41" s="401"/>
    </row>
    <row r="42" spans="2:54">
      <c r="B42" s="91"/>
      <c r="C42" s="255"/>
      <c r="D42" s="241"/>
      <c r="E42" s="395"/>
      <c r="F42" s="396"/>
      <c r="G42" s="397"/>
      <c r="H42" s="395"/>
      <c r="I42" s="396"/>
      <c r="J42" s="397"/>
      <c r="K42" s="398"/>
      <c r="L42" s="395"/>
      <c r="M42" s="396"/>
      <c r="N42" s="397"/>
      <c r="O42" s="395"/>
      <c r="P42" s="396"/>
      <c r="Q42" s="397"/>
      <c r="R42" s="399"/>
      <c r="S42" s="399"/>
      <c r="T42" s="394"/>
      <c r="U42" s="394"/>
      <c r="V42" s="399"/>
      <c r="W42" s="794" t="s">
        <v>270</v>
      </c>
      <c r="X42" s="743"/>
      <c r="Y42" s="450">
        <f>dmt_1200</f>
        <v>0</v>
      </c>
      <c r="Z42" s="401"/>
      <c r="AC42" s="3">
        <f>100^2</f>
        <v>10000</v>
      </c>
      <c r="AD42" s="3">
        <f>140^2</f>
        <v>19600</v>
      </c>
    </row>
    <row r="43" spans="2:54">
      <c r="B43" s="91"/>
      <c r="C43" s="255"/>
      <c r="D43" s="241"/>
      <c r="E43" s="395"/>
      <c r="F43" s="396"/>
      <c r="G43" s="397"/>
      <c r="H43" s="395"/>
      <c r="I43" s="396"/>
      <c r="J43" s="397"/>
      <c r="K43" s="398"/>
      <c r="L43" s="395"/>
      <c r="M43" s="396"/>
      <c r="N43" s="397"/>
      <c r="O43" s="395"/>
      <c r="P43" s="396"/>
      <c r="Q43" s="397"/>
      <c r="R43" s="399"/>
      <c r="S43" s="399"/>
      <c r="T43" s="394"/>
      <c r="U43" s="394"/>
      <c r="V43" s="399"/>
      <c r="W43" s="795" t="s">
        <v>271</v>
      </c>
      <c r="X43" s="796"/>
      <c r="Y43" s="451">
        <f>dmt_1400</f>
        <v>0</v>
      </c>
      <c r="Z43" s="401"/>
      <c r="AC43" s="3">
        <f>100^2</f>
        <v>10000</v>
      </c>
      <c r="AD43" s="3">
        <f>60^2</f>
        <v>3600</v>
      </c>
    </row>
    <row r="44" spans="2:54">
      <c r="B44" s="91"/>
      <c r="C44" s="267"/>
      <c r="D44" s="241"/>
      <c r="E44" s="395"/>
      <c r="F44" s="396"/>
      <c r="G44" s="397"/>
      <c r="H44" s="395"/>
      <c r="I44" s="396"/>
      <c r="J44" s="397"/>
      <c r="K44" s="398"/>
      <c r="L44" s="395"/>
      <c r="M44" s="396"/>
      <c r="N44" s="397"/>
      <c r="O44" s="395"/>
      <c r="P44" s="396"/>
      <c r="Q44" s="397"/>
      <c r="R44" s="403"/>
      <c r="S44" s="399"/>
      <c r="T44" s="394"/>
      <c r="U44" s="394"/>
      <c r="V44" s="399"/>
      <c r="W44" s="1278" t="s">
        <v>77</v>
      </c>
      <c r="X44" s="1279"/>
      <c r="Y44" s="813">
        <f>SUM(Y37:Y43)</f>
        <v>0</v>
      </c>
      <c r="Z44" s="401"/>
      <c r="AC44" s="3">
        <f>+AC43+AC42</f>
        <v>20000</v>
      </c>
      <c r="AD44" s="3">
        <f>+AD43+AD42</f>
        <v>23200</v>
      </c>
    </row>
    <row r="45" spans="2:54">
      <c r="B45" s="91"/>
      <c r="C45" s="267"/>
      <c r="D45" s="241"/>
      <c r="E45" s="395"/>
      <c r="F45" s="396"/>
      <c r="G45" s="397"/>
      <c r="H45" s="395"/>
      <c r="I45" s="396"/>
      <c r="J45" s="397"/>
      <c r="K45" s="398"/>
      <c r="L45" s="395"/>
      <c r="M45" s="396"/>
      <c r="N45" s="397"/>
      <c r="O45" s="395"/>
      <c r="P45" s="396"/>
      <c r="Q45" s="397"/>
      <c r="R45" s="403"/>
      <c r="S45" s="399"/>
      <c r="T45" s="394"/>
      <c r="U45" s="394"/>
      <c r="V45" s="399"/>
      <c r="W45" s="399"/>
      <c r="X45" s="399"/>
      <c r="Y45" s="399"/>
      <c r="Z45" s="401"/>
      <c r="AA45" s="91"/>
      <c r="AB45" s="91"/>
      <c r="AC45" s="91">
        <f>+AC44/400</f>
        <v>50</v>
      </c>
      <c r="AD45" s="91">
        <f>+AD44/400</f>
        <v>58</v>
      </c>
      <c r="AE45" s="91"/>
      <c r="AF45" s="91"/>
      <c r="AG45" s="91"/>
      <c r="AH45" s="249"/>
    </row>
    <row r="46" spans="2:54">
      <c r="B46" s="102"/>
      <c r="C46" s="267"/>
      <c r="D46" s="241"/>
      <c r="E46" s="395"/>
      <c r="F46" s="396"/>
      <c r="G46" s="397"/>
      <c r="H46" s="395"/>
      <c r="I46" s="396"/>
      <c r="J46" s="397"/>
      <c r="K46" s="398"/>
      <c r="L46" s="395"/>
      <c r="M46" s="396"/>
      <c r="N46" s="397"/>
      <c r="O46" s="395"/>
      <c r="P46" s="396"/>
      <c r="Q46" s="397"/>
      <c r="R46" s="399"/>
      <c r="S46" s="399"/>
      <c r="T46" s="394"/>
      <c r="U46" s="402"/>
      <c r="V46" s="399"/>
      <c r="W46" s="404"/>
      <c r="X46" s="404"/>
      <c r="Y46" s="404"/>
      <c r="Z46" s="399"/>
      <c r="AA46" s="91"/>
      <c r="AB46" s="91"/>
      <c r="AC46" s="91">
        <f>+AC45+20+20</f>
        <v>90</v>
      </c>
      <c r="AD46" s="91">
        <f>+AD45+20+20</f>
        <v>98</v>
      </c>
      <c r="AE46" s="91"/>
      <c r="AF46" s="91"/>
      <c r="AG46" s="91"/>
      <c r="AH46" s="249"/>
    </row>
    <row r="47" spans="2:54">
      <c r="B47" s="101"/>
      <c r="C47" s="268"/>
      <c r="D47" s="357" t="str">
        <f>[13]RELATÓRIO!C134</f>
        <v>Juara/MT, 2 de julho de 2001</v>
      </c>
      <c r="E47" s="360"/>
      <c r="F47" s="360"/>
      <c r="G47" s="360"/>
      <c r="H47" s="360"/>
      <c r="I47" s="360"/>
      <c r="J47" s="360"/>
      <c r="K47" s="360"/>
      <c r="L47" s="360"/>
      <c r="M47" s="360"/>
      <c r="N47" s="360"/>
      <c r="O47" s="360"/>
      <c r="P47" s="360"/>
      <c r="Q47" s="360"/>
      <c r="R47" s="360"/>
      <c r="S47" s="360"/>
      <c r="T47" s="360"/>
      <c r="U47" s="360"/>
      <c r="V47" s="360"/>
      <c r="W47" s="360"/>
      <c r="X47" s="360"/>
      <c r="Y47" s="360"/>
      <c r="Z47" s="405"/>
      <c r="AA47" s="91"/>
      <c r="AB47" s="91"/>
      <c r="AC47" s="91"/>
      <c r="AD47" s="91"/>
      <c r="AE47" s="91"/>
      <c r="AF47" s="91"/>
      <c r="AG47" s="91"/>
      <c r="AH47" s="249"/>
    </row>
    <row r="48" spans="2:54">
      <c r="C48" s="269"/>
      <c r="D48" s="200"/>
      <c r="E48" s="242" t="s">
        <v>48</v>
      </c>
      <c r="F48" s="242"/>
      <c r="G48" s="242"/>
      <c r="H48" s="242"/>
      <c r="I48" s="242"/>
      <c r="J48" s="242"/>
      <c r="K48" s="242"/>
      <c r="L48" s="242"/>
      <c r="M48" s="242"/>
      <c r="N48" s="242"/>
      <c r="O48" s="242"/>
      <c r="P48" s="242"/>
      <c r="Q48" s="242"/>
      <c r="R48" s="242"/>
      <c r="S48" s="242"/>
      <c r="T48" s="242"/>
      <c r="U48" s="242"/>
      <c r="V48" s="242"/>
      <c r="W48" s="242"/>
      <c r="X48" s="242"/>
      <c r="Y48" s="242"/>
      <c r="Z48" s="406"/>
      <c r="AA48" s="91"/>
      <c r="AB48" s="91"/>
      <c r="AC48" s="91"/>
      <c r="AD48" s="91"/>
      <c r="AE48" s="91"/>
      <c r="AF48" s="91"/>
      <c r="AG48" s="91"/>
      <c r="AH48" s="249"/>
    </row>
    <row r="49" spans="3:34">
      <c r="C49" s="269"/>
      <c r="D49" s="407"/>
      <c r="E49" s="408"/>
      <c r="F49" s="408"/>
      <c r="G49" s="408"/>
      <c r="H49" s="408"/>
      <c r="I49" s="408"/>
      <c r="J49" s="408"/>
      <c r="K49" s="408"/>
      <c r="L49" s="408"/>
      <c r="M49" s="408"/>
      <c r="N49" s="408"/>
      <c r="O49" s="408"/>
      <c r="P49" s="408"/>
      <c r="Q49" s="408"/>
      <c r="R49" s="408"/>
      <c r="S49" s="408"/>
      <c r="T49" s="408"/>
      <c r="U49" s="408"/>
      <c r="V49" s="408"/>
      <c r="W49" s="408"/>
      <c r="X49" s="408"/>
      <c r="Y49" s="408"/>
      <c r="Z49" s="409"/>
      <c r="AA49" s="91"/>
      <c r="AB49" s="91"/>
      <c r="AC49" s="91"/>
      <c r="AD49" s="91"/>
      <c r="AE49" s="91"/>
      <c r="AF49" s="91"/>
      <c r="AG49" s="91"/>
      <c r="AH49" s="249"/>
    </row>
    <row r="50" spans="3:34">
      <c r="C50" s="269"/>
      <c r="AA50" s="91"/>
      <c r="AB50" s="91"/>
      <c r="AC50" s="91"/>
      <c r="AD50" s="91"/>
      <c r="AE50" s="91"/>
      <c r="AF50" s="91"/>
      <c r="AG50" s="91"/>
      <c r="AH50" s="249"/>
    </row>
    <row r="51" spans="3:34">
      <c r="AA51" s="91"/>
      <c r="AB51" s="91"/>
      <c r="AC51" s="91"/>
      <c r="AD51" s="91"/>
      <c r="AE51" s="91"/>
      <c r="AF51" s="91"/>
      <c r="AG51" s="91"/>
      <c r="AH51" s="249"/>
    </row>
    <row r="52" spans="3:34">
      <c r="AA52" s="91"/>
      <c r="AB52" s="91"/>
      <c r="AC52" s="91"/>
      <c r="AD52" s="91"/>
      <c r="AE52" s="91"/>
      <c r="AF52" s="91"/>
      <c r="AG52" s="91"/>
      <c r="AH52" s="249"/>
    </row>
    <row r="53" spans="3:34">
      <c r="AA53" s="91"/>
      <c r="AB53" s="91"/>
      <c r="AC53" s="91"/>
      <c r="AD53" s="91"/>
      <c r="AE53" s="91"/>
      <c r="AF53" s="91"/>
      <c r="AG53" s="91"/>
      <c r="AH53" s="249"/>
    </row>
    <row r="54" spans="3:34">
      <c r="AA54" s="91"/>
      <c r="AB54" s="91"/>
      <c r="AC54" s="91"/>
      <c r="AD54" s="91"/>
      <c r="AE54" s="91"/>
      <c r="AF54" s="91"/>
      <c r="AG54" s="91"/>
      <c r="AH54" s="249"/>
    </row>
    <row r="55" spans="3:34">
      <c r="AA55" s="91"/>
      <c r="AB55" s="91"/>
      <c r="AC55" s="91"/>
      <c r="AD55" s="91"/>
      <c r="AE55" s="91"/>
      <c r="AF55" s="91"/>
      <c r="AG55" s="91"/>
      <c r="AH55" s="249"/>
    </row>
    <row r="56" spans="3:34">
      <c r="AA56" s="91"/>
      <c r="AB56" s="91"/>
      <c r="AC56" s="91"/>
      <c r="AD56" s="91"/>
      <c r="AE56" s="91"/>
      <c r="AF56" s="91"/>
      <c r="AG56" s="91"/>
      <c r="AH56" s="249"/>
    </row>
    <row r="57" spans="3:34">
      <c r="AA57" s="91"/>
      <c r="AB57" s="91"/>
      <c r="AC57" s="91"/>
      <c r="AD57" s="91"/>
      <c r="AE57" s="91"/>
      <c r="AF57" s="91"/>
      <c r="AG57" s="91"/>
      <c r="AH57" s="249"/>
    </row>
    <row r="58" spans="3:34">
      <c r="AA58" s="91"/>
      <c r="AB58" s="91"/>
      <c r="AC58" s="91"/>
      <c r="AD58" s="91"/>
      <c r="AE58" s="91"/>
      <c r="AF58" s="91"/>
      <c r="AG58" s="91"/>
      <c r="AH58" s="249"/>
    </row>
    <row r="59" spans="3:34">
      <c r="AA59" s="91"/>
      <c r="AB59" s="91"/>
      <c r="AC59" s="91"/>
      <c r="AD59" s="91"/>
      <c r="AE59" s="91"/>
      <c r="AF59" s="91"/>
      <c r="AG59" s="91"/>
      <c r="AH59" s="249"/>
    </row>
    <row r="60" spans="3:34">
      <c r="AA60" s="91"/>
      <c r="AB60" s="91"/>
      <c r="AC60" s="91"/>
      <c r="AD60" s="91"/>
      <c r="AE60" s="91"/>
      <c r="AF60" s="91"/>
      <c r="AG60" s="91"/>
      <c r="AH60" s="249"/>
    </row>
    <row r="61" spans="3:34">
      <c r="AA61" s="91"/>
      <c r="AB61" s="91"/>
      <c r="AC61" s="91"/>
      <c r="AD61" s="91"/>
      <c r="AE61" s="91"/>
      <c r="AF61" s="91"/>
      <c r="AG61" s="91"/>
      <c r="AH61" s="249"/>
    </row>
    <row r="62" spans="3:34">
      <c r="AA62" s="91"/>
      <c r="AB62" s="91"/>
      <c r="AC62" s="91"/>
      <c r="AD62" s="91"/>
      <c r="AE62" s="91"/>
      <c r="AF62" s="91"/>
      <c r="AG62" s="91"/>
      <c r="AH62" s="249"/>
    </row>
    <row r="63" spans="3:34">
      <c r="AA63" s="91"/>
      <c r="AB63" s="91"/>
      <c r="AC63" s="91"/>
      <c r="AD63" s="91"/>
      <c r="AE63" s="91"/>
      <c r="AF63" s="91"/>
      <c r="AG63" s="91"/>
      <c r="AH63" s="249"/>
    </row>
    <row r="64" spans="3:34">
      <c r="AA64" s="91"/>
      <c r="AB64" s="91"/>
      <c r="AC64" s="91"/>
      <c r="AD64" s="91"/>
      <c r="AE64" s="91"/>
      <c r="AF64" s="91"/>
      <c r="AG64" s="91"/>
      <c r="AH64" s="249"/>
    </row>
    <row r="65" spans="27:34">
      <c r="AA65" s="91"/>
      <c r="AB65" s="91"/>
      <c r="AC65" s="91"/>
      <c r="AD65" s="91"/>
      <c r="AE65" s="91"/>
      <c r="AF65" s="91"/>
      <c r="AG65" s="91"/>
      <c r="AH65" s="249"/>
    </row>
    <row r="66" spans="27:34">
      <c r="AA66" s="91"/>
      <c r="AB66" s="91"/>
      <c r="AC66" s="91"/>
      <c r="AD66" s="91"/>
      <c r="AE66" s="91"/>
      <c r="AF66" s="91"/>
      <c r="AG66" s="91"/>
      <c r="AH66" s="249"/>
    </row>
    <row r="67" spans="27:34">
      <c r="AA67" s="91"/>
      <c r="AB67" s="91"/>
      <c r="AC67" s="91"/>
      <c r="AD67" s="91"/>
      <c r="AE67" s="91"/>
      <c r="AF67" s="91"/>
      <c r="AG67" s="91"/>
      <c r="AH67" s="249"/>
    </row>
    <row r="68" spans="27:34">
      <c r="AA68" s="91"/>
      <c r="AB68" s="91"/>
      <c r="AC68" s="91"/>
      <c r="AD68" s="91"/>
      <c r="AE68" s="91"/>
      <c r="AF68" s="91"/>
      <c r="AG68" s="91"/>
      <c r="AH68" s="249"/>
    </row>
    <row r="69" spans="27:34">
      <c r="AA69" s="91"/>
      <c r="AB69" s="91"/>
      <c r="AC69" s="91"/>
      <c r="AD69" s="91"/>
      <c r="AE69" s="91"/>
      <c r="AF69" s="91"/>
      <c r="AG69" s="91"/>
      <c r="AH69" s="249"/>
    </row>
  </sheetData>
  <mergeCells count="34">
    <mergeCell ref="W36:Y36"/>
    <mergeCell ref="W44:X44"/>
    <mergeCell ref="AD12:AD13"/>
    <mergeCell ref="AE12:AI12"/>
    <mergeCell ref="X12:X13"/>
    <mergeCell ref="AC12:AC13"/>
    <mergeCell ref="Z12:Z13"/>
    <mergeCell ref="Y12:Y13"/>
    <mergeCell ref="W12:W13"/>
    <mergeCell ref="AW12:AW13"/>
    <mergeCell ref="AU12:AU13"/>
    <mergeCell ref="AV12:AV13"/>
    <mergeCell ref="AJ12:AK12"/>
    <mergeCell ref="AM12:AM13"/>
    <mergeCell ref="AN12:AN13"/>
    <mergeCell ref="AL12:AL13"/>
    <mergeCell ref="AS12:AS13"/>
    <mergeCell ref="AR12:AR13"/>
    <mergeCell ref="AO12:AO13"/>
    <mergeCell ref="AP12:AP13"/>
    <mergeCell ref="AQ12:AQ13"/>
    <mergeCell ref="BB12:BB13"/>
    <mergeCell ref="AX12:AX13"/>
    <mergeCell ref="AY12:AY13"/>
    <mergeCell ref="AZ12:AZ13"/>
    <mergeCell ref="BA12:BA13"/>
    <mergeCell ref="S12:S13"/>
    <mergeCell ref="T12:T13"/>
    <mergeCell ref="U12:U13"/>
    <mergeCell ref="V12:V13"/>
    <mergeCell ref="D12:D13"/>
    <mergeCell ref="E12:K12"/>
    <mergeCell ref="L12:Q12"/>
    <mergeCell ref="R12:R13"/>
  </mergeCells>
  <phoneticPr fontId="13" type="noConversion"/>
  <printOptions horizontalCentered="1" verticalCentered="1"/>
  <pageMargins left="0.19685039370078741" right="0.19685039370078741" top="0.46" bottom="0.78740157480314965" header="0" footer="0.59055118110236227"/>
  <pageSetup paperSize="9" fitToHeight="3" orientation="landscape" horizontalDpi="300" verticalDpi="300" r:id="rId1"/>
  <headerFooter alignWithMargins="0">
    <oddFooter>&amp;R Folha &amp;P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showGridLines="0" workbookViewId="0">
      <selection sqref="A1:C3"/>
    </sheetView>
  </sheetViews>
  <sheetFormatPr defaultColWidth="10.7109375" defaultRowHeight="12"/>
  <cols>
    <col min="1" max="1" width="6.7109375" style="555" customWidth="1"/>
    <col min="2" max="2" width="1.7109375" style="555" customWidth="1"/>
    <col min="3" max="4" width="6.7109375" style="555" customWidth="1"/>
    <col min="5" max="5" width="1.7109375" style="555" customWidth="1"/>
    <col min="6" max="6" width="6.7109375" style="555" customWidth="1"/>
    <col min="7" max="8" width="15.28515625" style="555" customWidth="1"/>
    <col min="9" max="9" width="11.28515625" style="555" customWidth="1"/>
    <col min="10" max="10" width="0.85546875" style="555" customWidth="1"/>
    <col min="11" max="11" width="11.7109375" style="555" customWidth="1"/>
    <col min="12" max="12" width="25.42578125" style="555" customWidth="1"/>
    <col min="13" max="13" width="10.7109375" style="3" customWidth="1"/>
    <col min="14" max="14" width="16.28515625" style="3" customWidth="1"/>
    <col min="15" max="15" width="13.28515625" style="3" customWidth="1"/>
    <col min="16" max="254" width="10.7109375" style="3" customWidth="1"/>
    <col min="255" max="16384" width="10.7109375" style="3"/>
  </cols>
  <sheetData>
    <row r="1" spans="1:16" ht="15.95" customHeight="1">
      <c r="A1" s="1297"/>
      <c r="B1" s="1298"/>
      <c r="C1" s="1299"/>
      <c r="D1" s="1306" t="s">
        <v>235</v>
      </c>
      <c r="E1" s="1307"/>
      <c r="F1" s="1307"/>
      <c r="G1" s="1307"/>
      <c r="H1" s="1307"/>
      <c r="I1" s="1307"/>
      <c r="J1" s="1307"/>
      <c r="K1" s="1308"/>
      <c r="L1" s="1288" t="s">
        <v>404</v>
      </c>
      <c r="M1" s="71"/>
      <c r="N1" s="71"/>
      <c r="O1" s="71"/>
    </row>
    <row r="2" spans="1:16" ht="15.95" customHeight="1">
      <c r="A2" s="1300"/>
      <c r="B2" s="1301"/>
      <c r="C2" s="1302"/>
      <c r="D2" s="1309"/>
      <c r="E2" s="1310"/>
      <c r="F2" s="1310"/>
      <c r="G2" s="1310"/>
      <c r="H2" s="1310"/>
      <c r="I2" s="1310"/>
      <c r="J2" s="1310"/>
      <c r="K2" s="1311"/>
      <c r="L2" s="1289"/>
      <c r="M2" s="71"/>
      <c r="N2" s="71"/>
      <c r="O2" s="71"/>
    </row>
    <row r="3" spans="1:16" ht="15.95" customHeight="1">
      <c r="A3" s="1303"/>
      <c r="B3" s="1304"/>
      <c r="C3" s="1305"/>
      <c r="D3" s="1312"/>
      <c r="E3" s="1313"/>
      <c r="F3" s="1313"/>
      <c r="G3" s="1313"/>
      <c r="H3" s="1313"/>
      <c r="I3" s="1313"/>
      <c r="J3" s="1313"/>
      <c r="K3" s="1314"/>
      <c r="L3" s="1289"/>
      <c r="M3" s="71"/>
      <c r="N3" s="71"/>
      <c r="O3" s="71"/>
    </row>
    <row r="4" spans="1:16" ht="12.75">
      <c r="A4" s="27" t="e">
        <f>#REF!</f>
        <v>#REF!</v>
      </c>
      <c r="B4" s="556"/>
      <c r="C4" s="556"/>
      <c r="D4" s="556"/>
      <c r="E4" s="556"/>
      <c r="F4" s="556"/>
      <c r="G4" s="556"/>
      <c r="H4" s="556"/>
      <c r="I4" s="524"/>
      <c r="J4" s="524"/>
      <c r="K4" s="525"/>
      <c r="L4" s="1289"/>
      <c r="M4" s="71"/>
      <c r="N4" s="71"/>
      <c r="O4" s="71"/>
    </row>
    <row r="5" spans="1:16" ht="12.75">
      <c r="A5" s="30" t="e">
        <f>#REF!</f>
        <v>#REF!</v>
      </c>
      <c r="B5" s="557"/>
      <c r="C5" s="557"/>
      <c r="D5" s="557"/>
      <c r="E5" s="557"/>
      <c r="F5" s="557"/>
      <c r="G5" s="557"/>
      <c r="H5" s="557"/>
      <c r="I5" s="526"/>
      <c r="J5" s="526"/>
      <c r="K5" s="527"/>
      <c r="L5" s="1289"/>
      <c r="M5" s="71"/>
      <c r="N5" s="71"/>
      <c r="O5" s="71"/>
    </row>
    <row r="6" spans="1:16" ht="12.75">
      <c r="A6" s="30" t="e">
        <f>#REF!</f>
        <v>#REF!</v>
      </c>
      <c r="B6" s="557"/>
      <c r="C6" s="557"/>
      <c r="D6" s="557"/>
      <c r="E6" s="557"/>
      <c r="F6" s="557"/>
      <c r="G6" s="557"/>
      <c r="H6" s="557"/>
      <c r="I6" s="528"/>
      <c r="J6" s="528"/>
      <c r="K6" s="529"/>
      <c r="L6" s="1289"/>
      <c r="M6" s="71"/>
      <c r="N6" s="71"/>
      <c r="O6" s="71"/>
    </row>
    <row r="7" spans="1:16" ht="12.75">
      <c r="A7" s="30" t="e">
        <f>#REF!</f>
        <v>#REF!</v>
      </c>
      <c r="B7" s="557"/>
      <c r="C7" s="557"/>
      <c r="D7" s="557"/>
      <c r="E7" s="557"/>
      <c r="F7" s="557"/>
      <c r="G7" s="557"/>
      <c r="H7" s="557"/>
      <c r="I7" s="528"/>
      <c r="J7" s="528"/>
      <c r="K7" s="529"/>
      <c r="L7" s="1289"/>
      <c r="M7" s="71"/>
      <c r="N7" s="71"/>
      <c r="O7" s="71"/>
    </row>
    <row r="8" spans="1:16" ht="12.75">
      <c r="A8" s="30" t="e">
        <f>#REF!</f>
        <v>#REF!</v>
      </c>
      <c r="B8" s="557"/>
      <c r="C8" s="557"/>
      <c r="D8" s="557"/>
      <c r="E8" s="557"/>
      <c r="F8" s="557"/>
      <c r="G8" s="557"/>
      <c r="H8" s="557"/>
      <c r="I8" s="526"/>
      <c r="J8" s="526"/>
      <c r="K8" s="527"/>
      <c r="L8" s="1289"/>
      <c r="M8" s="71"/>
      <c r="N8" s="71"/>
      <c r="O8" s="71"/>
    </row>
    <row r="9" spans="1:16" ht="12.75">
      <c r="A9" s="30" t="e">
        <f>#REF!</f>
        <v>#REF!</v>
      </c>
      <c r="B9" s="558"/>
      <c r="C9" s="558"/>
      <c r="D9" s="558"/>
      <c r="E9" s="558"/>
      <c r="F9" s="558"/>
      <c r="G9" s="558"/>
      <c r="H9" s="558"/>
      <c r="I9" s="530"/>
      <c r="J9" s="530"/>
      <c r="K9" s="531"/>
      <c r="L9" s="1290"/>
      <c r="M9" s="71"/>
      <c r="N9" s="71"/>
      <c r="O9" s="71"/>
    </row>
    <row r="10" spans="1:16">
      <c r="A10" s="36" t="e">
        <f>#REF!</f>
        <v>#REF!</v>
      </c>
      <c r="B10" s="532"/>
      <c r="C10" s="532"/>
      <c r="D10" s="532"/>
      <c r="E10" s="532"/>
      <c r="F10" s="532"/>
      <c r="G10" s="559" t="str">
        <f>fir</f>
        <v>Firma: AGRIMAT ENGª INDUSTRIA E COMÉRCIO LTDA</v>
      </c>
      <c r="H10" s="533"/>
      <c r="I10" s="534"/>
      <c r="J10" s="534"/>
      <c r="K10" s="535"/>
      <c r="L10" s="536" t="e">
        <f>Placas!K11</f>
        <v>#REF!</v>
      </c>
      <c r="M10" s="71"/>
      <c r="N10" s="71"/>
      <c r="O10" s="71"/>
    </row>
    <row r="11" spans="1:16">
      <c r="A11" s="533" t="s">
        <v>72</v>
      </c>
      <c r="B11" s="534"/>
      <c r="C11" s="534"/>
      <c r="D11" s="534"/>
      <c r="E11" s="534"/>
      <c r="F11" s="535"/>
      <c r="G11" s="537" t="s">
        <v>112</v>
      </c>
      <c r="H11" s="537" t="s">
        <v>406</v>
      </c>
      <c r="I11" s="1291" t="s">
        <v>46</v>
      </c>
      <c r="J11" s="1292"/>
      <c r="K11" s="1292"/>
      <c r="L11" s="1293"/>
      <c r="M11" s="71"/>
      <c r="N11" s="71"/>
      <c r="O11" s="71"/>
    </row>
    <row r="12" spans="1:16">
      <c r="A12" s="538" t="s">
        <v>85</v>
      </c>
      <c r="B12" s="539"/>
      <c r="C12" s="540" t="s">
        <v>74</v>
      </c>
      <c r="D12" s="538" t="s">
        <v>86</v>
      </c>
      <c r="E12" s="539"/>
      <c r="F12" s="540" t="s">
        <v>74</v>
      </c>
      <c r="G12" s="541" t="s">
        <v>75</v>
      </c>
      <c r="H12" s="541" t="s">
        <v>407</v>
      </c>
      <c r="I12" s="1294"/>
      <c r="J12" s="1295"/>
      <c r="K12" s="1295"/>
      <c r="L12" s="1296"/>
      <c r="M12" s="71"/>
      <c r="N12" s="71"/>
      <c r="O12" s="71"/>
    </row>
    <row r="13" spans="1:16">
      <c r="A13" s="62">
        <v>46</v>
      </c>
      <c r="B13" s="539" t="str">
        <f t="shared" ref="B13:B29" si="0">IF(C13&gt;0,"+","")</f>
        <v>+</v>
      </c>
      <c r="C13" s="542">
        <v>11</v>
      </c>
      <c r="D13" s="62"/>
      <c r="E13" s="539" t="str">
        <f t="shared" ref="E13:E23" si="1">IF(F13&gt;0,"+","")</f>
        <v/>
      </c>
      <c r="F13" s="542"/>
      <c r="G13" s="543">
        <v>8</v>
      </c>
      <c r="H13" s="543">
        <v>1</v>
      </c>
      <c r="I13" s="544"/>
      <c r="J13" s="545"/>
      <c r="K13" s="545"/>
      <c r="L13" s="546"/>
      <c r="M13" s="71"/>
      <c r="N13" s="71"/>
      <c r="O13" s="71"/>
    </row>
    <row r="14" spans="1:16">
      <c r="A14" s="62">
        <v>55</v>
      </c>
      <c r="B14" s="539" t="str">
        <f t="shared" si="0"/>
        <v>+</v>
      </c>
      <c r="C14" s="542">
        <v>11.5</v>
      </c>
      <c r="D14" s="62"/>
      <c r="E14" s="539" t="str">
        <f t="shared" si="1"/>
        <v/>
      </c>
      <c r="F14" s="542"/>
      <c r="G14" s="543">
        <v>8</v>
      </c>
      <c r="H14" s="543">
        <v>1</v>
      </c>
      <c r="I14" s="538"/>
      <c r="J14" s="539"/>
      <c r="K14" s="539"/>
      <c r="L14" s="540"/>
      <c r="M14" s="71"/>
      <c r="N14" s="71"/>
      <c r="O14" s="71"/>
    </row>
    <row r="15" spans="1:16">
      <c r="A15" s="62">
        <v>59</v>
      </c>
      <c r="B15" s="539" t="str">
        <f t="shared" si="0"/>
        <v>+</v>
      </c>
      <c r="C15" s="542">
        <v>13</v>
      </c>
      <c r="D15" s="62"/>
      <c r="E15" s="539" t="str">
        <f t="shared" si="1"/>
        <v/>
      </c>
      <c r="F15" s="542"/>
      <c r="G15" s="543">
        <v>9</v>
      </c>
      <c r="H15" s="543">
        <v>1</v>
      </c>
      <c r="I15" s="538"/>
      <c r="J15" s="539"/>
      <c r="K15" s="539"/>
      <c r="L15" s="540"/>
      <c r="M15" s="71"/>
      <c r="N15" s="71"/>
      <c r="O15" s="71"/>
    </row>
    <row r="16" spans="1:16">
      <c r="A16" s="62">
        <v>64</v>
      </c>
      <c r="B16" s="539" t="str">
        <f t="shared" si="0"/>
        <v>+</v>
      </c>
      <c r="C16" s="16">
        <v>13</v>
      </c>
      <c r="D16" s="62"/>
      <c r="E16" s="539" t="str">
        <f t="shared" si="1"/>
        <v/>
      </c>
      <c r="F16" s="16"/>
      <c r="G16" s="543">
        <v>9</v>
      </c>
      <c r="H16" s="543">
        <v>1</v>
      </c>
      <c r="I16" s="502"/>
      <c r="J16" s="847"/>
      <c r="K16" s="840"/>
      <c r="L16" s="848"/>
      <c r="M16" s="85"/>
      <c r="N16" s="85">
        <f t="shared" ref="N16:N23" si="2">P16-O16</f>
        <v>-1293</v>
      </c>
      <c r="O16" s="66">
        <f>A16*20+C16</f>
        <v>1293</v>
      </c>
      <c r="P16" s="3">
        <f>D16*20+F16</f>
        <v>0</v>
      </c>
    </row>
    <row r="17" spans="1:16">
      <c r="A17" s="62">
        <v>70</v>
      </c>
      <c r="B17" s="539" t="str">
        <f t="shared" si="0"/>
        <v>+</v>
      </c>
      <c r="C17" s="16">
        <v>13</v>
      </c>
      <c r="D17" s="62"/>
      <c r="E17" s="539" t="str">
        <f t="shared" si="1"/>
        <v/>
      </c>
      <c r="F17" s="16"/>
      <c r="G17" s="543">
        <v>9</v>
      </c>
      <c r="H17" s="543"/>
      <c r="I17" s="502"/>
      <c r="J17" s="847"/>
      <c r="K17" s="840"/>
      <c r="L17" s="848"/>
      <c r="M17" s="85"/>
      <c r="N17" s="85">
        <f t="shared" si="2"/>
        <v>-1413</v>
      </c>
      <c r="O17" s="66">
        <f>A17*20+C17</f>
        <v>1413</v>
      </c>
      <c r="P17" s="3">
        <f>D17*20+F17</f>
        <v>0</v>
      </c>
    </row>
    <row r="18" spans="1:16">
      <c r="A18" s="62">
        <v>76</v>
      </c>
      <c r="B18" s="539" t="str">
        <f t="shared" si="0"/>
        <v>+</v>
      </c>
      <c r="C18" s="16">
        <v>13</v>
      </c>
      <c r="D18" s="62"/>
      <c r="E18" s="539" t="str">
        <f t="shared" si="1"/>
        <v/>
      </c>
      <c r="F18" s="16"/>
      <c r="G18" s="543">
        <v>9</v>
      </c>
      <c r="H18" s="543"/>
      <c r="I18" s="502"/>
      <c r="J18" s="847"/>
      <c r="K18" s="840"/>
      <c r="L18" s="848"/>
      <c r="M18" s="85"/>
      <c r="N18" s="85">
        <f t="shared" si="2"/>
        <v>-1533</v>
      </c>
      <c r="O18" s="66">
        <f>A18*20+C18</f>
        <v>1533</v>
      </c>
      <c r="P18" s="3">
        <f>D18*20+F18</f>
        <v>0</v>
      </c>
    </row>
    <row r="19" spans="1:16">
      <c r="A19" s="62">
        <v>82</v>
      </c>
      <c r="B19" s="539" t="str">
        <f t="shared" si="0"/>
        <v>+</v>
      </c>
      <c r="C19" s="16">
        <v>13</v>
      </c>
      <c r="D19" s="62"/>
      <c r="E19" s="539" t="str">
        <f t="shared" si="1"/>
        <v/>
      </c>
      <c r="F19" s="16"/>
      <c r="G19" s="543">
        <v>9</v>
      </c>
      <c r="H19" s="543"/>
      <c r="I19" s="502"/>
      <c r="J19" s="847"/>
      <c r="K19" s="840"/>
      <c r="L19" s="848"/>
      <c r="M19" s="85"/>
      <c r="N19" s="85">
        <f t="shared" si="2"/>
        <v>-1653</v>
      </c>
      <c r="O19" s="66">
        <f>A19*20+C19</f>
        <v>1653</v>
      </c>
      <c r="P19" s="3">
        <f>D19*20+F19</f>
        <v>0</v>
      </c>
    </row>
    <row r="20" spans="1:16">
      <c r="A20" s="62">
        <v>88</v>
      </c>
      <c r="B20" s="539" t="str">
        <f t="shared" si="0"/>
        <v>+</v>
      </c>
      <c r="C20" s="16">
        <v>13.5</v>
      </c>
      <c r="D20" s="62"/>
      <c r="E20" s="539" t="str">
        <f t="shared" si="1"/>
        <v/>
      </c>
      <c r="F20" s="16"/>
      <c r="G20" s="543">
        <v>9</v>
      </c>
      <c r="H20" s="543"/>
      <c r="I20" s="502"/>
      <c r="J20" s="847"/>
      <c r="K20" s="840"/>
      <c r="L20" s="848"/>
      <c r="M20" s="85"/>
      <c r="N20" s="85" t="e">
        <f t="shared" si="2"/>
        <v>#REF!</v>
      </c>
      <c r="O20" s="66" t="e">
        <f>#REF!*20+#REF!</f>
        <v>#REF!</v>
      </c>
      <c r="P20" s="3" t="e">
        <f>#REF!*20+#REF!</f>
        <v>#REF!</v>
      </c>
    </row>
    <row r="21" spans="1:16">
      <c r="A21" s="62">
        <v>95</v>
      </c>
      <c r="B21" s="539" t="str">
        <f t="shared" si="0"/>
        <v>+</v>
      </c>
      <c r="C21" s="16">
        <v>13</v>
      </c>
      <c r="D21" s="62"/>
      <c r="E21" s="539" t="str">
        <f t="shared" si="1"/>
        <v/>
      </c>
      <c r="F21" s="16"/>
      <c r="G21" s="543">
        <v>9</v>
      </c>
      <c r="H21" s="543"/>
      <c r="I21" s="502"/>
      <c r="J21" s="847"/>
      <c r="K21" s="840"/>
      <c r="L21" s="848"/>
      <c r="M21" s="85"/>
      <c r="N21" s="85">
        <f t="shared" si="2"/>
        <v>-1913</v>
      </c>
      <c r="O21" s="66">
        <f t="shared" ref="O21:O29" si="3">A21*20+C21</f>
        <v>1913</v>
      </c>
      <c r="P21" s="3">
        <f>D21*20+F21</f>
        <v>0</v>
      </c>
    </row>
    <row r="22" spans="1:16">
      <c r="A22" s="62">
        <v>101</v>
      </c>
      <c r="B22" s="539" t="str">
        <f t="shared" si="0"/>
        <v>+</v>
      </c>
      <c r="C22" s="16">
        <v>13</v>
      </c>
      <c r="D22" s="62"/>
      <c r="E22" s="539" t="str">
        <f t="shared" si="1"/>
        <v/>
      </c>
      <c r="F22" s="16"/>
      <c r="G22" s="543">
        <v>9</v>
      </c>
      <c r="H22" s="543"/>
      <c r="I22" s="502"/>
      <c r="J22" s="847"/>
      <c r="K22" s="840"/>
      <c r="L22" s="848"/>
      <c r="M22" s="85"/>
      <c r="N22" s="85">
        <f t="shared" si="2"/>
        <v>-2033</v>
      </c>
      <c r="O22" s="66">
        <f t="shared" si="3"/>
        <v>2033</v>
      </c>
      <c r="P22" s="3">
        <f>D22*20+F22</f>
        <v>0</v>
      </c>
    </row>
    <row r="23" spans="1:16">
      <c r="A23" s="62">
        <v>114</v>
      </c>
      <c r="B23" s="539" t="str">
        <f t="shared" si="0"/>
        <v>+</v>
      </c>
      <c r="C23" s="16">
        <v>15</v>
      </c>
      <c r="D23" s="62"/>
      <c r="E23" s="539" t="str">
        <f t="shared" si="1"/>
        <v/>
      </c>
      <c r="F23" s="16"/>
      <c r="G23" s="543">
        <v>9</v>
      </c>
      <c r="H23" s="543"/>
      <c r="I23" s="502"/>
      <c r="J23" s="847"/>
      <c r="K23" s="840"/>
      <c r="L23" s="848"/>
      <c r="M23" s="85"/>
      <c r="N23" s="85">
        <f t="shared" si="2"/>
        <v>-2295</v>
      </c>
      <c r="O23" s="66">
        <f t="shared" si="3"/>
        <v>2295</v>
      </c>
      <c r="P23" s="3">
        <f>D23*20+F23</f>
        <v>0</v>
      </c>
    </row>
    <row r="24" spans="1:16">
      <c r="A24" s="62">
        <v>121</v>
      </c>
      <c r="B24" s="539" t="str">
        <f t="shared" si="0"/>
        <v/>
      </c>
      <c r="C24" s="16">
        <v>0</v>
      </c>
      <c r="D24" s="62"/>
      <c r="E24" s="539"/>
      <c r="F24" s="16"/>
      <c r="G24" s="543">
        <v>9</v>
      </c>
      <c r="H24" s="543"/>
      <c r="I24" s="502"/>
      <c r="J24" s="847"/>
      <c r="K24" s="840"/>
      <c r="L24" s="848"/>
      <c r="M24" s="85"/>
      <c r="N24" s="85"/>
      <c r="O24" s="66">
        <f t="shared" si="3"/>
        <v>2420</v>
      </c>
    </row>
    <row r="25" spans="1:16">
      <c r="A25" s="62">
        <v>126</v>
      </c>
      <c r="B25" s="539" t="str">
        <f t="shared" si="0"/>
        <v>+</v>
      </c>
      <c r="C25" s="16">
        <v>12</v>
      </c>
      <c r="D25" s="62"/>
      <c r="E25" s="539"/>
      <c r="F25" s="16"/>
      <c r="G25" s="543">
        <v>9</v>
      </c>
      <c r="H25" s="543"/>
      <c r="I25" s="502"/>
      <c r="J25" s="847"/>
      <c r="K25" s="840"/>
      <c r="L25" s="848"/>
      <c r="M25" s="85"/>
      <c r="N25" s="85"/>
      <c r="O25" s="66">
        <f t="shared" si="3"/>
        <v>2532</v>
      </c>
    </row>
    <row r="26" spans="1:16">
      <c r="A26" s="62">
        <v>133</v>
      </c>
      <c r="B26" s="539" t="str">
        <f t="shared" si="0"/>
        <v/>
      </c>
      <c r="C26" s="16"/>
      <c r="D26" s="62"/>
      <c r="E26" s="539"/>
      <c r="F26" s="16"/>
      <c r="G26" s="543">
        <v>9</v>
      </c>
      <c r="H26" s="543"/>
      <c r="I26" s="502"/>
      <c r="J26" s="847"/>
      <c r="K26" s="840"/>
      <c r="L26" s="848"/>
      <c r="M26" s="85"/>
      <c r="N26" s="85"/>
      <c r="O26" s="66">
        <f t="shared" si="3"/>
        <v>2660</v>
      </c>
    </row>
    <row r="27" spans="1:16">
      <c r="A27" s="62">
        <v>139</v>
      </c>
      <c r="B27" s="539" t="str">
        <f t="shared" si="0"/>
        <v/>
      </c>
      <c r="C27" s="16"/>
      <c r="D27" s="62"/>
      <c r="E27" s="539"/>
      <c r="F27" s="16"/>
      <c r="G27" s="543">
        <v>9</v>
      </c>
      <c r="H27" s="543"/>
      <c r="I27" s="502"/>
      <c r="J27" s="847"/>
      <c r="K27" s="840"/>
      <c r="L27" s="848"/>
      <c r="M27" s="85"/>
      <c r="N27" s="85"/>
      <c r="O27" s="66">
        <f t="shared" si="3"/>
        <v>2780</v>
      </c>
    </row>
    <row r="28" spans="1:16">
      <c r="A28" s="62">
        <v>145</v>
      </c>
      <c r="B28" s="539" t="str">
        <f t="shared" si="0"/>
        <v/>
      </c>
      <c r="C28" s="16"/>
      <c r="D28" s="62"/>
      <c r="E28" s="539"/>
      <c r="F28" s="16"/>
      <c r="G28" s="543">
        <v>9</v>
      </c>
      <c r="H28" s="543"/>
      <c r="I28" s="502"/>
      <c r="J28" s="847"/>
      <c r="K28" s="840"/>
      <c r="L28" s="848"/>
      <c r="M28" s="85"/>
      <c r="N28" s="85"/>
      <c r="O28" s="66">
        <f t="shared" si="3"/>
        <v>2900</v>
      </c>
    </row>
    <row r="29" spans="1:16">
      <c r="A29" s="62">
        <v>151</v>
      </c>
      <c r="B29" s="539" t="str">
        <f t="shared" si="0"/>
        <v/>
      </c>
      <c r="C29" s="16"/>
      <c r="D29" s="62"/>
      <c r="E29" s="539"/>
      <c r="F29" s="16"/>
      <c r="G29" s="543">
        <v>9</v>
      </c>
      <c r="H29" s="543"/>
      <c r="I29" s="502"/>
      <c r="J29" s="847"/>
      <c r="K29" s="840"/>
      <c r="L29" s="848"/>
      <c r="M29" s="85"/>
      <c r="N29" s="85"/>
      <c r="O29" s="66">
        <f t="shared" si="3"/>
        <v>3020</v>
      </c>
    </row>
    <row r="30" spans="1:16">
      <c r="A30" s="61" t="s">
        <v>405</v>
      </c>
      <c r="B30" s="539"/>
      <c r="C30" s="16"/>
      <c r="D30" s="62"/>
      <c r="E30" s="539"/>
      <c r="F30" s="16"/>
      <c r="G30" s="543">
        <v>46</v>
      </c>
      <c r="H30" s="543"/>
      <c r="I30" s="502"/>
      <c r="J30" s="847"/>
      <c r="K30" s="840"/>
      <c r="L30" s="848"/>
      <c r="M30" s="85"/>
      <c r="N30" s="85"/>
      <c r="O30" s="66"/>
    </row>
    <row r="31" spans="1:16">
      <c r="A31" s="62"/>
      <c r="B31" s="539"/>
      <c r="C31" s="16"/>
      <c r="D31" s="62"/>
      <c r="E31" s="539"/>
      <c r="F31" s="16"/>
      <c r="G31" s="543"/>
      <c r="H31" s="543"/>
      <c r="I31" s="502"/>
      <c r="J31" s="847"/>
      <c r="K31" s="840"/>
      <c r="L31" s="848"/>
      <c r="M31" s="85"/>
      <c r="N31" s="85"/>
      <c r="O31" s="66"/>
    </row>
    <row r="32" spans="1:16">
      <c r="A32" s="62"/>
      <c r="B32" s="539"/>
      <c r="C32" s="16"/>
      <c r="D32" s="62"/>
      <c r="E32" s="539"/>
      <c r="F32" s="16"/>
      <c r="G32" s="543"/>
      <c r="H32" s="543"/>
      <c r="I32" s="502"/>
      <c r="J32" s="847"/>
      <c r="K32" s="840"/>
      <c r="L32" s="848"/>
      <c r="M32" s="85"/>
      <c r="N32" s="85"/>
      <c r="O32" s="66"/>
    </row>
    <row r="33" spans="1:16">
      <c r="A33" s="62"/>
      <c r="B33" s="539"/>
      <c r="C33" s="16"/>
      <c r="D33" s="62"/>
      <c r="E33" s="539"/>
      <c r="F33" s="16"/>
      <c r="G33" s="543"/>
      <c r="H33" s="543"/>
      <c r="I33" s="502"/>
      <c r="J33" s="847"/>
      <c r="K33" s="840"/>
      <c r="L33" s="848"/>
      <c r="M33" s="85"/>
      <c r="N33" s="85"/>
      <c r="O33" s="66"/>
    </row>
    <row r="34" spans="1:16">
      <c r="A34" s="62"/>
      <c r="B34" s="539"/>
      <c r="C34" s="16"/>
      <c r="D34" s="62"/>
      <c r="E34" s="539"/>
      <c r="F34" s="16"/>
      <c r="G34" s="543"/>
      <c r="H34" s="543"/>
      <c r="I34" s="502"/>
      <c r="J34" s="847"/>
      <c r="K34" s="840"/>
      <c r="L34" s="848"/>
      <c r="M34" s="85"/>
      <c r="N34" s="85"/>
      <c r="O34" s="66"/>
    </row>
    <row r="35" spans="1:16">
      <c r="A35" s="86"/>
      <c r="B35" s="539" t="str">
        <f>IF(C35&gt;0,"+","")</f>
        <v/>
      </c>
      <c r="C35" s="16"/>
      <c r="D35" s="62"/>
      <c r="E35" s="539" t="str">
        <f>IF(F35&gt;0,"+","")</f>
        <v/>
      </c>
      <c r="F35" s="16"/>
      <c r="G35" s="543" t="str">
        <f>IF(N35=0,"",N35)</f>
        <v/>
      </c>
      <c r="H35" s="11"/>
      <c r="I35" s="502"/>
      <c r="J35" s="847"/>
      <c r="K35" s="840"/>
      <c r="L35" s="848"/>
      <c r="M35" s="85"/>
      <c r="N35" s="85">
        <f>P35-O35</f>
        <v>0</v>
      </c>
      <c r="O35" s="66">
        <f>A35*20+C35</f>
        <v>0</v>
      </c>
      <c r="P35" s="3">
        <f>D35*20+F35</f>
        <v>0</v>
      </c>
    </row>
    <row r="36" spans="1:16" ht="12.75" customHeight="1">
      <c r="A36" s="838" t="s">
        <v>77</v>
      </c>
      <c r="B36" s="839"/>
      <c r="C36" s="839"/>
      <c r="D36" s="839"/>
      <c r="E36" s="839"/>
      <c r="F36" s="839"/>
      <c r="G36" s="846">
        <f>SUM(G13:G35)</f>
        <v>197</v>
      </c>
      <c r="H36" s="846">
        <f>SUM(H13:H35)</f>
        <v>4</v>
      </c>
      <c r="I36" s="547"/>
      <c r="J36" s="90"/>
      <c r="K36" s="88"/>
      <c r="L36" s="548"/>
      <c r="M36" s="85"/>
      <c r="N36" s="85"/>
      <c r="O36" s="71"/>
      <c r="P36" s="4"/>
    </row>
    <row r="37" spans="1:16" ht="12.75" customHeight="1">
      <c r="A37" s="1286" t="e">
        <f>#REF!</f>
        <v>#REF!</v>
      </c>
      <c r="B37" s="1287"/>
      <c r="C37" s="1287"/>
      <c r="D37" s="1287"/>
      <c r="E37" s="1287"/>
      <c r="F37" s="1287"/>
      <c r="G37" s="1287"/>
      <c r="H37" s="1287"/>
      <c r="I37" s="1287"/>
      <c r="J37" s="1287"/>
      <c r="K37" s="1287"/>
      <c r="L37" s="525"/>
      <c r="M37" s="71"/>
      <c r="N37" s="85"/>
      <c r="O37" s="71"/>
      <c r="P37" s="4"/>
    </row>
    <row r="38" spans="1:16">
      <c r="A38" s="549"/>
      <c r="B38" s="526" t="s">
        <v>214</v>
      </c>
      <c r="C38" s="526"/>
      <c r="D38" s="526"/>
      <c r="E38" s="526"/>
      <c r="F38" s="526"/>
      <c r="G38" s="526"/>
      <c r="H38" s="526"/>
      <c r="I38" s="526"/>
      <c r="J38" s="526"/>
      <c r="K38" s="526"/>
      <c r="L38" s="527"/>
      <c r="M38" s="71"/>
      <c r="N38" s="85"/>
      <c r="O38" s="71"/>
      <c r="P38" s="4"/>
    </row>
    <row r="39" spans="1:16">
      <c r="A39" s="549"/>
      <c r="B39" s="526"/>
      <c r="C39" s="526"/>
      <c r="D39" s="526"/>
      <c r="E39" s="526"/>
      <c r="F39" s="526"/>
      <c r="G39" s="526"/>
      <c r="H39" s="526"/>
      <c r="I39" s="526"/>
      <c r="J39" s="526"/>
      <c r="K39" s="526"/>
      <c r="L39" s="527"/>
      <c r="M39" s="71"/>
      <c r="N39" s="85"/>
      <c r="O39" s="71"/>
      <c r="P39" s="4"/>
    </row>
    <row r="40" spans="1:16">
      <c r="A40" s="549"/>
      <c r="B40" s="526"/>
      <c r="C40" s="526"/>
      <c r="D40" s="526"/>
      <c r="E40" s="526"/>
      <c r="F40" s="526"/>
      <c r="G40" s="526"/>
      <c r="H40" s="526"/>
      <c r="I40" s="526"/>
      <c r="J40" s="526"/>
      <c r="K40" s="526"/>
      <c r="L40" s="527"/>
      <c r="M40" s="71"/>
      <c r="N40" s="85"/>
      <c r="O40" s="71"/>
      <c r="P40" s="4"/>
    </row>
    <row r="41" spans="1:16">
      <c r="A41" s="549"/>
      <c r="B41" s="526"/>
      <c r="C41" s="526"/>
      <c r="D41" s="526"/>
      <c r="E41" s="526"/>
      <c r="F41" s="526"/>
      <c r="G41" s="526"/>
      <c r="H41" s="526"/>
      <c r="I41" s="526"/>
      <c r="J41" s="526"/>
      <c r="K41" s="526"/>
      <c r="L41" s="527"/>
      <c r="M41" s="71"/>
      <c r="N41" s="85"/>
      <c r="O41" s="71"/>
      <c r="P41" s="4"/>
    </row>
    <row r="42" spans="1:16">
      <c r="A42" s="549"/>
      <c r="B42" s="526"/>
      <c r="C42" s="526"/>
      <c r="D42" s="526"/>
      <c r="E42" s="526"/>
      <c r="F42" s="526"/>
      <c r="G42" s="526"/>
      <c r="H42" s="526"/>
      <c r="I42" s="526"/>
      <c r="J42" s="526"/>
      <c r="K42" s="526"/>
      <c r="L42" s="527"/>
      <c r="M42" s="71"/>
      <c r="N42" s="85"/>
      <c r="O42" s="71"/>
      <c r="P42" s="4"/>
    </row>
    <row r="43" spans="1:16">
      <c r="A43" s="157"/>
      <c r="B43" s="135"/>
      <c r="C43" s="135"/>
      <c r="D43" s="616" t="s">
        <v>388</v>
      </c>
      <c r="E43" s="135"/>
      <c r="F43" s="135"/>
      <c r="G43" s="135"/>
      <c r="H43" s="694" t="s">
        <v>389</v>
      </c>
      <c r="I43" s="694"/>
      <c r="J43" s="135"/>
      <c r="K43" s="724" t="s">
        <v>390</v>
      </c>
      <c r="L43" s="724"/>
      <c r="M43" s="136"/>
      <c r="N43" s="85"/>
      <c r="O43" s="71"/>
      <c r="P43" s="4"/>
    </row>
    <row r="44" spans="1:16">
      <c r="A44" s="154"/>
      <c r="B44" s="837" t="s">
        <v>392</v>
      </c>
      <c r="C44" s="837"/>
      <c r="D44" s="155"/>
      <c r="E44" s="155"/>
      <c r="F44" s="155"/>
      <c r="G44" s="155"/>
      <c r="H44" s="837" t="s">
        <v>392</v>
      </c>
      <c r="I44" s="837"/>
      <c r="J44" s="155"/>
      <c r="K44" s="837" t="s">
        <v>391</v>
      </c>
      <c r="L44" s="841"/>
      <c r="M44" s="136"/>
      <c r="N44" s="85"/>
      <c r="O44" s="71"/>
      <c r="P44" s="4"/>
    </row>
    <row r="45" spans="1:16">
      <c r="A45" s="553"/>
      <c r="B45" s="553"/>
      <c r="C45" s="553"/>
      <c r="D45" s="553"/>
      <c r="E45" s="553"/>
      <c r="F45" s="553"/>
      <c r="G45" s="553"/>
      <c r="H45" s="553"/>
      <c r="I45" s="553"/>
      <c r="J45" s="553"/>
      <c r="K45" s="553"/>
      <c r="L45" s="553"/>
      <c r="M45" s="71"/>
      <c r="N45" s="71"/>
      <c r="O45" s="71"/>
    </row>
    <row r="46" spans="1:16">
      <c r="A46" s="554"/>
      <c r="B46" s="554"/>
      <c r="C46" s="554"/>
      <c r="D46" s="554"/>
      <c r="E46" s="554"/>
      <c r="F46" s="554"/>
      <c r="G46" s="554"/>
      <c r="H46" s="554"/>
      <c r="I46" s="554"/>
      <c r="J46" s="554"/>
      <c r="K46" s="554"/>
      <c r="L46" s="554"/>
      <c r="M46" s="71"/>
      <c r="N46" s="71"/>
      <c r="O46" s="71"/>
    </row>
    <row r="47" spans="1:16">
      <c r="A47" s="554"/>
      <c r="B47" s="554"/>
      <c r="C47" s="554"/>
      <c r="D47" s="554"/>
      <c r="E47" s="554"/>
      <c r="F47" s="554"/>
      <c r="G47" s="554"/>
      <c r="H47" s="554"/>
      <c r="I47" s="554"/>
      <c r="J47" s="554"/>
      <c r="K47" s="554"/>
      <c r="L47" s="554"/>
      <c r="M47" s="71"/>
      <c r="N47" s="71"/>
      <c r="O47" s="71"/>
    </row>
    <row r="48" spans="1:16">
      <c r="A48" s="554"/>
      <c r="B48" s="554"/>
      <c r="C48" s="554"/>
      <c r="D48" s="554"/>
      <c r="E48" s="554"/>
      <c r="F48" s="554"/>
      <c r="G48" s="554"/>
      <c r="H48" s="554"/>
      <c r="I48" s="554"/>
      <c r="J48" s="554"/>
      <c r="K48" s="554"/>
      <c r="L48" s="554"/>
      <c r="M48" s="71"/>
      <c r="N48" s="71"/>
      <c r="O48" s="71"/>
    </row>
    <row r="49" spans="1:15">
      <c r="A49" s="554"/>
      <c r="B49" s="554"/>
      <c r="C49" s="554"/>
      <c r="D49" s="554"/>
      <c r="E49" s="554"/>
      <c r="F49" s="554"/>
      <c r="G49" s="554"/>
      <c r="H49" s="554"/>
      <c r="I49" s="554"/>
      <c r="J49" s="554"/>
      <c r="K49" s="554"/>
      <c r="L49" s="554"/>
      <c r="M49" s="71"/>
      <c r="N49" s="71"/>
      <c r="O49" s="71"/>
    </row>
    <row r="50" spans="1:15">
      <c r="A50" s="554"/>
      <c r="B50" s="554"/>
      <c r="C50" s="554"/>
      <c r="D50" s="554"/>
      <c r="E50" s="554"/>
      <c r="F50" s="554"/>
      <c r="G50" s="554"/>
      <c r="H50" s="554"/>
      <c r="I50" s="554"/>
      <c r="J50" s="554"/>
      <c r="K50" s="554"/>
      <c r="L50" s="554"/>
      <c r="M50" s="71"/>
      <c r="N50" s="71"/>
      <c r="O50" s="71"/>
    </row>
    <row r="51" spans="1:15">
      <c r="A51" s="554"/>
      <c r="B51" s="554"/>
      <c r="C51" s="554"/>
      <c r="D51" s="554"/>
      <c r="E51" s="554"/>
      <c r="F51" s="554"/>
      <c r="G51" s="554"/>
      <c r="H51" s="554"/>
      <c r="I51" s="554"/>
      <c r="J51" s="554"/>
      <c r="K51" s="554"/>
      <c r="L51" s="554"/>
      <c r="M51" s="71"/>
      <c r="N51" s="71"/>
      <c r="O51" s="71"/>
    </row>
    <row r="52" spans="1:15">
      <c r="A52" s="554"/>
      <c r="B52" s="554"/>
      <c r="C52" s="554"/>
      <c r="D52" s="554"/>
      <c r="E52" s="554"/>
      <c r="F52" s="554"/>
      <c r="G52" s="554"/>
      <c r="H52" s="554"/>
      <c r="I52" s="122"/>
      <c r="J52" s="554"/>
      <c r="K52" s="554"/>
      <c r="L52" s="554"/>
      <c r="M52" s="71"/>
      <c r="N52" s="71"/>
      <c r="O52" s="71"/>
    </row>
    <row r="53" spans="1:15">
      <c r="A53" s="554"/>
      <c r="B53" s="554"/>
      <c r="C53" s="554"/>
      <c r="D53" s="554"/>
      <c r="E53" s="554"/>
      <c r="F53" s="554"/>
      <c r="G53" s="554"/>
      <c r="H53" s="554"/>
      <c r="I53" s="554"/>
      <c r="J53" s="554"/>
      <c r="K53" s="554"/>
      <c r="L53" s="554"/>
      <c r="M53" s="71"/>
      <c r="N53" s="71"/>
      <c r="O53" s="71"/>
    </row>
    <row r="54" spans="1:15">
      <c r="A54" s="554"/>
      <c r="B54" s="554"/>
      <c r="C54" s="554"/>
      <c r="D54" s="554"/>
      <c r="E54" s="554"/>
      <c r="F54" s="554"/>
      <c r="G54" s="554"/>
      <c r="H54" s="554"/>
      <c r="I54" s="554"/>
      <c r="J54" s="554"/>
      <c r="K54" s="554"/>
      <c r="L54" s="554"/>
      <c r="M54" s="71"/>
      <c r="N54" s="71"/>
      <c r="O54" s="71"/>
    </row>
    <row r="55" spans="1:15">
      <c r="A55" s="554"/>
      <c r="B55" s="554"/>
      <c r="C55" s="554"/>
      <c r="D55" s="554"/>
      <c r="E55" s="554"/>
      <c r="F55" s="554"/>
      <c r="G55" s="554"/>
      <c r="H55" s="554"/>
      <c r="I55" s="554"/>
      <c r="J55" s="554"/>
      <c r="K55" s="554"/>
      <c r="L55" s="554"/>
      <c r="M55" s="71"/>
      <c r="N55" s="71"/>
      <c r="O55" s="71"/>
    </row>
    <row r="56" spans="1:15">
      <c r="A56" s="554"/>
      <c r="B56" s="554"/>
      <c r="C56" s="554"/>
      <c r="D56" s="554"/>
      <c r="E56" s="554"/>
      <c r="F56" s="554"/>
      <c r="G56" s="554"/>
      <c r="H56" s="554"/>
      <c r="I56" s="554"/>
      <c r="J56" s="554"/>
      <c r="K56" s="554"/>
      <c r="L56" s="554"/>
      <c r="M56" s="71"/>
      <c r="N56" s="71"/>
      <c r="O56" s="71"/>
    </row>
    <row r="57" spans="1:15">
      <c r="A57" s="554"/>
      <c r="B57" s="554"/>
      <c r="C57" s="554"/>
      <c r="D57" s="554"/>
      <c r="E57" s="554"/>
      <c r="F57" s="554"/>
      <c r="G57" s="554"/>
      <c r="H57" s="554"/>
      <c r="I57" s="554"/>
      <c r="J57" s="554"/>
      <c r="K57" s="554"/>
      <c r="L57" s="554"/>
      <c r="M57" s="71"/>
      <c r="N57" s="71"/>
      <c r="O57" s="71"/>
    </row>
  </sheetData>
  <mergeCells count="5">
    <mergeCell ref="A37:K37"/>
    <mergeCell ref="L1:L9"/>
    <mergeCell ref="I11:L12"/>
    <mergeCell ref="A1:C3"/>
    <mergeCell ref="D1:K3"/>
  </mergeCells>
  <phoneticPr fontId="13" type="noConversion"/>
  <printOptions horizontalCentered="1" verticalCentered="1"/>
  <pageMargins left="0.39370078740157483" right="0.19685039370078741" top="0.59055118110236227" bottom="1.3385826771653544" header="0.39370078740157483" footer="0.59055118110236227"/>
  <pageSetup paperSize="9" scale="90" orientation="portrait" horizontalDpi="300" verticalDpi="300" r:id="rId1"/>
  <headerFooter alignWithMargins="0">
    <oddHeader>&amp;RPágina &amp;P /&amp;P</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46"/>
  <sheetViews>
    <sheetView showGridLines="0" workbookViewId="0"/>
  </sheetViews>
  <sheetFormatPr defaultColWidth="10.7109375" defaultRowHeight="12"/>
  <cols>
    <col min="1" max="1" width="10.7109375" style="3" customWidth="1"/>
    <col min="2" max="2" width="6.7109375" style="1" customWidth="1"/>
    <col min="3" max="3" width="1.7109375" style="1" customWidth="1"/>
    <col min="4" max="5" width="6.7109375" style="1" customWidth="1"/>
    <col min="6" max="6" width="1.7109375" style="1" customWidth="1"/>
    <col min="7" max="7" width="6.7109375" style="1" customWidth="1"/>
    <col min="8" max="8" width="16.28515625" style="1" customWidth="1"/>
    <col min="9" max="10" width="15.28515625" style="1" customWidth="1"/>
    <col min="11" max="11" width="22.85546875" style="1" customWidth="1"/>
    <col min="12" max="12" width="10.7109375" style="3" customWidth="1"/>
    <col min="13" max="13" width="16.28515625" style="3" customWidth="1"/>
    <col min="14" max="14" width="13.28515625" style="3" customWidth="1"/>
    <col min="15" max="253" width="10.7109375" style="3" customWidth="1"/>
    <col min="254" max="16384" width="10.7109375" style="3"/>
  </cols>
  <sheetData>
    <row r="2" spans="2:24" ht="12.75">
      <c r="B2" s="21"/>
      <c r="C2" s="43"/>
      <c r="D2" s="48"/>
      <c r="E2" s="1320" t="s">
        <v>249</v>
      </c>
      <c r="F2" s="1321"/>
      <c r="G2" s="1321"/>
      <c r="H2" s="1321"/>
      <c r="I2" s="1321"/>
      <c r="J2" s="1322"/>
      <c r="K2" s="1246" t="s">
        <v>245</v>
      </c>
      <c r="L2" s="71"/>
      <c r="M2" s="71"/>
      <c r="N2" s="71"/>
    </row>
    <row r="3" spans="2:24" ht="15">
      <c r="B3" s="69"/>
      <c r="C3" s="70"/>
      <c r="D3" s="49"/>
      <c r="E3" s="1323"/>
      <c r="F3" s="1324"/>
      <c r="G3" s="1324"/>
      <c r="H3" s="1324"/>
      <c r="I3" s="1324"/>
      <c r="J3" s="1325"/>
      <c r="K3" s="1247"/>
      <c r="L3" s="71"/>
      <c r="M3" s="71"/>
      <c r="N3" s="71"/>
    </row>
    <row r="4" spans="2:24" ht="12.75">
      <c r="B4" s="25"/>
      <c r="C4" s="45"/>
      <c r="D4" s="50"/>
      <c r="E4" s="1326"/>
      <c r="F4" s="1327"/>
      <c r="G4" s="1327"/>
      <c r="H4" s="1327"/>
      <c r="I4" s="1327"/>
      <c r="J4" s="1328"/>
      <c r="K4" s="1247"/>
      <c r="L4" s="71"/>
      <c r="M4" s="71"/>
      <c r="N4" s="71"/>
    </row>
    <row r="5" spans="2:24">
      <c r="B5" s="27" t="e">
        <f>Cerca!B4</f>
        <v>#REF!</v>
      </c>
      <c r="C5" s="28"/>
      <c r="D5" s="28"/>
      <c r="E5" s="28"/>
      <c r="F5" s="28"/>
      <c r="G5" s="28"/>
      <c r="H5" s="28"/>
      <c r="I5" s="28"/>
      <c r="J5" s="28"/>
      <c r="K5" s="1247"/>
      <c r="L5" s="71"/>
      <c r="M5" s="71"/>
      <c r="N5" s="71"/>
    </row>
    <row r="6" spans="2:24">
      <c r="B6" s="30" t="e">
        <f>Cerca!B5</f>
        <v>#REF!</v>
      </c>
      <c r="C6" s="31"/>
      <c r="D6" s="31"/>
      <c r="E6" s="31"/>
      <c r="F6" s="31"/>
      <c r="G6" s="31"/>
      <c r="H6" s="31"/>
      <c r="I6" s="31"/>
      <c r="J6" s="31"/>
      <c r="K6" s="1247"/>
      <c r="L6" s="71"/>
      <c r="M6" s="71"/>
      <c r="N6" s="71"/>
    </row>
    <row r="7" spans="2:24">
      <c r="B7" s="30" t="e">
        <f>Cerca!B6</f>
        <v>#REF!</v>
      </c>
      <c r="C7" s="31"/>
      <c r="D7" s="31"/>
      <c r="E7" s="19"/>
      <c r="F7" s="31"/>
      <c r="G7" s="19"/>
      <c r="H7" s="19"/>
      <c r="I7" s="19"/>
      <c r="J7" s="19"/>
      <c r="K7" s="1247"/>
      <c r="L7" s="71"/>
      <c r="M7" s="71"/>
      <c r="N7" s="71"/>
    </row>
    <row r="8" spans="2:24">
      <c r="B8" s="30" t="e">
        <f>Cerca!B7</f>
        <v>#REF!</v>
      </c>
      <c r="C8" s="31"/>
      <c r="D8" s="31"/>
      <c r="E8" s="31"/>
      <c r="F8" s="31"/>
      <c r="G8" s="41"/>
      <c r="H8" s="19"/>
      <c r="I8" s="19"/>
      <c r="J8" s="19"/>
      <c r="K8" s="1247"/>
      <c r="L8" s="71"/>
      <c r="M8" s="71"/>
      <c r="N8" s="71"/>
    </row>
    <row r="9" spans="2:24">
      <c r="B9" s="30" t="e">
        <f>Cerca!B8</f>
        <v>#REF!</v>
      </c>
      <c r="C9" s="31"/>
      <c r="D9" s="31"/>
      <c r="E9" s="31"/>
      <c r="F9" s="31"/>
      <c r="G9" s="31"/>
      <c r="H9" s="31"/>
      <c r="I9" s="31"/>
      <c r="J9" s="31"/>
      <c r="K9" s="1247"/>
      <c r="L9" s="71"/>
      <c r="M9" s="71"/>
      <c r="N9" s="71"/>
    </row>
    <row r="10" spans="2:24">
      <c r="B10" s="30" t="e">
        <f>Cerca!B9</f>
        <v>#REF!</v>
      </c>
      <c r="C10" s="34"/>
      <c r="D10" s="34"/>
      <c r="E10" s="34"/>
      <c r="F10" s="34"/>
      <c r="G10" s="34"/>
      <c r="H10" s="34"/>
      <c r="I10" s="34"/>
      <c r="J10" s="34"/>
      <c r="K10" s="1248"/>
      <c r="L10" s="71"/>
      <c r="M10" s="71"/>
      <c r="N10" s="71"/>
    </row>
    <row r="11" spans="2:24">
      <c r="B11" s="36" t="e">
        <f>Cerca!B10</f>
        <v>#REF!</v>
      </c>
      <c r="C11" s="37"/>
      <c r="D11" s="37"/>
      <c r="E11" s="37"/>
      <c r="F11" s="37"/>
      <c r="G11" s="37"/>
      <c r="H11" s="593" t="str">
        <f>fir</f>
        <v>Firma: AGRIMAT ENGª INDUSTRIA E COMÉRCIO LTDA</v>
      </c>
      <c r="I11" s="586"/>
      <c r="J11" s="587"/>
      <c r="K11" s="76" t="e">
        <f>#REF!</f>
        <v>#REF!</v>
      </c>
      <c r="L11" s="71"/>
      <c r="M11" s="71"/>
      <c r="N11" s="71"/>
    </row>
    <row r="12" spans="2:24">
      <c r="B12" s="51" t="s">
        <v>72</v>
      </c>
      <c r="C12" s="52"/>
      <c r="D12" s="52"/>
      <c r="E12" s="52"/>
      <c r="F12" s="52"/>
      <c r="G12" s="53"/>
      <c r="H12" s="1113" t="s">
        <v>248</v>
      </c>
      <c r="I12" s="1113" t="s">
        <v>77</v>
      </c>
      <c r="J12" s="1316" t="s">
        <v>164</v>
      </c>
      <c r="K12" s="1317"/>
      <c r="L12" s="71"/>
      <c r="M12" s="71"/>
      <c r="N12" s="71"/>
    </row>
    <row r="13" spans="2:24">
      <c r="B13" s="54" t="s">
        <v>85</v>
      </c>
      <c r="C13" s="15"/>
      <c r="D13" s="55" t="s">
        <v>74</v>
      </c>
      <c r="E13" s="54" t="s">
        <v>85</v>
      </c>
      <c r="F13" s="15"/>
      <c r="G13" s="55" t="s">
        <v>74</v>
      </c>
      <c r="H13" s="1114"/>
      <c r="I13" s="1114"/>
      <c r="J13" s="1318"/>
      <c r="K13" s="1319"/>
      <c r="L13" s="71"/>
      <c r="M13" s="71"/>
      <c r="N13" s="71"/>
    </row>
    <row r="14" spans="2:24">
      <c r="B14" s="588">
        <v>80302</v>
      </c>
      <c r="C14" s="589" t="s">
        <v>244</v>
      </c>
      <c r="D14" s="590" t="s">
        <v>246</v>
      </c>
      <c r="E14" s="62"/>
      <c r="F14" s="15"/>
      <c r="G14" s="16"/>
      <c r="H14" s="591"/>
      <c r="I14" s="10"/>
      <c r="J14" s="502"/>
      <c r="K14" s="495"/>
      <c r="L14" s="85"/>
      <c r="M14" s="85"/>
      <c r="N14" s="66"/>
      <c r="O14" s="3">
        <f>E14*20+G14</f>
        <v>0</v>
      </c>
      <c r="P14" s="62">
        <v>448</v>
      </c>
      <c r="Q14" s="15" t="str">
        <f>IF(R14&gt;0,"+","")</f>
        <v/>
      </c>
      <c r="R14" s="16"/>
      <c r="S14" s="62">
        <v>480</v>
      </c>
      <c r="T14" s="15" t="str">
        <f>IF(U14&gt;0,"+","")</f>
        <v/>
      </c>
      <c r="U14" s="16"/>
      <c r="V14" s="10" t="s">
        <v>95</v>
      </c>
      <c r="W14" s="10" t="str">
        <f>IF(AD14=0,"",AD14)</f>
        <v/>
      </c>
      <c r="X14" s="12">
        <v>1</v>
      </c>
    </row>
    <row r="15" spans="2:24">
      <c r="B15" s="62">
        <v>1300</v>
      </c>
      <c r="C15" s="15"/>
      <c r="D15" s="16"/>
      <c r="E15" s="14"/>
      <c r="F15" s="15" t="str">
        <f>IF(G15&gt;0,"+","")</f>
        <v/>
      </c>
      <c r="G15" s="16"/>
      <c r="H15" s="591">
        <v>1</v>
      </c>
      <c r="I15" s="10"/>
      <c r="J15" s="502" t="s">
        <v>252</v>
      </c>
      <c r="K15" s="495"/>
      <c r="L15" s="85"/>
      <c r="M15" s="85"/>
      <c r="N15" s="66"/>
      <c r="O15" s="3">
        <f>E15*20+G15</f>
        <v>0</v>
      </c>
      <c r="P15" s="62">
        <v>448</v>
      </c>
    </row>
    <row r="16" spans="2:24">
      <c r="B16" s="62">
        <v>1482</v>
      </c>
      <c r="C16" s="15"/>
      <c r="D16" s="16"/>
      <c r="E16" s="14"/>
      <c r="F16" s="15"/>
      <c r="G16" s="16"/>
      <c r="H16" s="591">
        <v>1</v>
      </c>
      <c r="I16" s="10"/>
      <c r="J16" s="502" t="s">
        <v>251</v>
      </c>
      <c r="K16" s="495"/>
      <c r="L16" s="85"/>
      <c r="M16" s="85"/>
      <c r="N16" s="66"/>
      <c r="P16" s="62"/>
    </row>
    <row r="17" spans="2:16">
      <c r="B17" s="62">
        <v>1527</v>
      </c>
      <c r="C17" s="15"/>
      <c r="D17" s="16"/>
      <c r="E17" s="14"/>
      <c r="F17" s="15"/>
      <c r="G17" s="16"/>
      <c r="H17" s="591">
        <v>1</v>
      </c>
      <c r="I17" s="10"/>
      <c r="J17" s="502" t="s">
        <v>251</v>
      </c>
      <c r="K17" s="495"/>
      <c r="L17" s="85"/>
      <c r="M17" s="85"/>
      <c r="N17" s="66"/>
      <c r="P17" s="62"/>
    </row>
    <row r="18" spans="2:16">
      <c r="B18" s="62">
        <v>1650</v>
      </c>
      <c r="C18" s="15"/>
      <c r="D18" s="16"/>
      <c r="E18" s="14"/>
      <c r="F18" s="15"/>
      <c r="G18" s="16"/>
      <c r="H18" s="591">
        <v>1</v>
      </c>
      <c r="I18" s="10"/>
      <c r="J18" s="502" t="s">
        <v>251</v>
      </c>
      <c r="K18" s="495"/>
      <c r="L18" s="85"/>
      <c r="M18" s="85"/>
      <c r="N18" s="66"/>
      <c r="P18" s="62"/>
    </row>
    <row r="19" spans="2:16">
      <c r="B19" s="62">
        <v>1675</v>
      </c>
      <c r="C19" s="15"/>
      <c r="D19" s="16"/>
      <c r="E19" s="14"/>
      <c r="F19" s="15"/>
      <c r="G19" s="16"/>
      <c r="H19" s="591">
        <v>1</v>
      </c>
      <c r="I19" s="10"/>
      <c r="J19" s="502" t="s">
        <v>251</v>
      </c>
      <c r="K19" s="495"/>
      <c r="L19" s="85"/>
      <c r="M19" s="85"/>
      <c r="N19" s="66"/>
      <c r="P19" s="62"/>
    </row>
    <row r="20" spans="2:16">
      <c r="B20" s="62">
        <v>1715</v>
      </c>
      <c r="C20" s="15"/>
      <c r="D20" s="16"/>
      <c r="E20" s="14"/>
      <c r="F20" s="15"/>
      <c r="G20" s="16"/>
      <c r="H20" s="591">
        <v>1</v>
      </c>
      <c r="I20" s="10"/>
      <c r="J20" s="502" t="s">
        <v>251</v>
      </c>
      <c r="K20" s="495"/>
      <c r="L20" s="85"/>
      <c r="M20" s="85"/>
      <c r="N20" s="66"/>
      <c r="P20" s="62"/>
    </row>
    <row r="21" spans="2:16">
      <c r="B21" s="62">
        <v>1725</v>
      </c>
      <c r="C21" s="15"/>
      <c r="D21" s="16"/>
      <c r="E21" s="14"/>
      <c r="F21" s="15"/>
      <c r="G21" s="16"/>
      <c r="H21" s="591">
        <v>1</v>
      </c>
      <c r="I21" s="10"/>
      <c r="J21" s="502" t="s">
        <v>251</v>
      </c>
      <c r="K21" s="495"/>
      <c r="L21" s="85"/>
      <c r="M21" s="85"/>
      <c r="N21" s="66"/>
      <c r="P21" s="62"/>
    </row>
    <row r="22" spans="2:16">
      <c r="B22" s="62">
        <v>1738</v>
      </c>
      <c r="C22" s="15"/>
      <c r="D22" s="16"/>
      <c r="E22" s="14"/>
      <c r="F22" s="15"/>
      <c r="G22" s="16"/>
      <c r="H22" s="591">
        <v>1</v>
      </c>
      <c r="I22" s="10"/>
      <c r="J22" s="502" t="s">
        <v>251</v>
      </c>
      <c r="K22" s="495"/>
      <c r="L22" s="85"/>
      <c r="M22" s="85"/>
      <c r="N22" s="66"/>
      <c r="P22" s="62"/>
    </row>
    <row r="23" spans="2:16">
      <c r="B23" s="62"/>
      <c r="C23" s="15"/>
      <c r="D23" s="16"/>
      <c r="E23" s="14"/>
      <c r="F23" s="15"/>
      <c r="G23" s="16"/>
      <c r="H23" s="591" t="s">
        <v>255</v>
      </c>
      <c r="I23" s="686">
        <f>SUM(H15:H22)</f>
        <v>8</v>
      </c>
      <c r="J23" s="502"/>
      <c r="K23" s="495"/>
      <c r="L23" s="85"/>
      <c r="M23" s="85"/>
      <c r="N23" s="66"/>
      <c r="P23" s="62"/>
    </row>
    <row r="24" spans="2:16">
      <c r="B24" s="62"/>
      <c r="C24" s="15"/>
      <c r="D24" s="16"/>
      <c r="E24" s="14"/>
      <c r="F24" s="15"/>
      <c r="G24" s="16"/>
      <c r="H24" s="10"/>
      <c r="I24" s="594"/>
      <c r="J24" s="502"/>
      <c r="K24" s="495"/>
      <c r="L24" s="85"/>
      <c r="M24" s="85"/>
      <c r="N24" s="66"/>
      <c r="P24" s="62"/>
    </row>
    <row r="25" spans="2:16">
      <c r="B25" s="588">
        <v>80307</v>
      </c>
      <c r="C25" s="589" t="s">
        <v>244</v>
      </c>
      <c r="D25" s="590" t="s">
        <v>247</v>
      </c>
      <c r="E25" s="14"/>
      <c r="F25" s="15"/>
      <c r="G25" s="16"/>
      <c r="H25" s="10"/>
      <c r="I25" s="594"/>
      <c r="J25" s="502"/>
      <c r="K25" s="495"/>
      <c r="L25" s="85"/>
      <c r="M25" s="85"/>
      <c r="N25" s="66"/>
      <c r="P25" s="62"/>
    </row>
    <row r="26" spans="2:16">
      <c r="B26" s="62">
        <v>1305</v>
      </c>
      <c r="C26" s="15"/>
      <c r="D26" s="16"/>
      <c r="E26" s="14"/>
      <c r="F26" s="15"/>
      <c r="G26" s="16"/>
      <c r="H26" s="591">
        <v>1</v>
      </c>
      <c r="I26" s="594"/>
      <c r="J26" s="685" t="s">
        <v>253</v>
      </c>
      <c r="K26" s="495"/>
      <c r="L26" s="85"/>
      <c r="M26" s="85"/>
      <c r="N26" s="66"/>
      <c r="P26" s="62"/>
    </row>
    <row r="27" spans="2:16">
      <c r="B27" s="62">
        <v>1330</v>
      </c>
      <c r="C27" s="15"/>
      <c r="D27" s="16"/>
      <c r="E27" s="14"/>
      <c r="F27" s="15"/>
      <c r="G27" s="16"/>
      <c r="H27" s="591">
        <v>1</v>
      </c>
      <c r="I27" s="594"/>
      <c r="J27" s="685" t="s">
        <v>254</v>
      </c>
      <c r="K27" s="495"/>
      <c r="L27" s="85"/>
      <c r="M27" s="85"/>
      <c r="N27" s="66"/>
      <c r="P27" s="62"/>
    </row>
    <row r="28" spans="2:16">
      <c r="B28" s="62"/>
      <c r="C28" s="15"/>
      <c r="D28" s="16"/>
      <c r="E28" s="14"/>
      <c r="F28" s="15"/>
      <c r="G28" s="16"/>
      <c r="H28" s="591" t="s">
        <v>255</v>
      </c>
      <c r="I28" s="686">
        <f>SUM(H26:H27)</f>
        <v>2</v>
      </c>
      <c r="J28" s="502"/>
      <c r="K28" s="495"/>
      <c r="L28" s="85"/>
      <c r="M28" s="85"/>
      <c r="N28" s="66"/>
      <c r="P28" s="62"/>
    </row>
    <row r="29" spans="2:16">
      <c r="B29" s="62"/>
      <c r="C29" s="15"/>
      <c r="D29" s="16"/>
      <c r="E29" s="14"/>
      <c r="F29" s="15"/>
      <c r="G29" s="16"/>
      <c r="H29" s="10"/>
      <c r="I29" s="594"/>
      <c r="J29" s="502"/>
      <c r="K29" s="495"/>
      <c r="L29" s="85"/>
      <c r="M29" s="85"/>
      <c r="N29" s="66"/>
      <c r="P29" s="62"/>
    </row>
    <row r="30" spans="2:16">
      <c r="B30" s="62"/>
      <c r="C30" s="15"/>
      <c r="D30" s="16"/>
      <c r="E30" s="14"/>
      <c r="F30" s="15"/>
      <c r="G30" s="16"/>
      <c r="H30" s="10"/>
      <c r="I30" s="594"/>
      <c r="J30" s="502"/>
      <c r="K30" s="495"/>
      <c r="L30" s="85"/>
      <c r="M30" s="85"/>
      <c r="N30" s="66"/>
      <c r="P30" s="62"/>
    </row>
    <row r="31" spans="2:16">
      <c r="B31" s="27"/>
      <c r="C31" s="28" t="e">
        <f>DATA</f>
        <v>#REF!</v>
      </c>
      <c r="D31" s="28"/>
      <c r="E31" s="28"/>
      <c r="F31" s="28"/>
      <c r="G31" s="28"/>
      <c r="H31" s="28"/>
      <c r="I31" s="28"/>
      <c r="J31" s="28"/>
      <c r="K31" s="29"/>
      <c r="L31" s="71"/>
      <c r="M31" s="85"/>
      <c r="N31" s="71"/>
      <c r="O31" s="4"/>
    </row>
    <row r="32" spans="2:16">
      <c r="B32" s="30"/>
      <c r="C32" s="31"/>
      <c r="D32" s="31"/>
      <c r="E32" s="31"/>
      <c r="F32" s="31"/>
      <c r="G32" s="31"/>
      <c r="H32" s="31"/>
      <c r="I32" s="31"/>
      <c r="J32" s="31"/>
      <c r="K32" s="32"/>
      <c r="L32" s="71"/>
      <c r="M32" s="85"/>
      <c r="N32" s="71"/>
      <c r="O32" s="4"/>
    </row>
    <row r="33" spans="2:14">
      <c r="B33" s="80"/>
      <c r="C33" s="39"/>
      <c r="D33" s="39"/>
      <c r="E33" s="39"/>
      <c r="F33" s="39"/>
      <c r="G33" s="39"/>
      <c r="H33" s="39"/>
      <c r="I33" s="39"/>
      <c r="J33" s="39"/>
      <c r="K33" s="74"/>
      <c r="L33" s="71"/>
      <c r="M33" s="71"/>
      <c r="N33" s="71"/>
    </row>
    <row r="34" spans="2:14">
      <c r="B34" s="8"/>
      <c r="C34" s="8"/>
      <c r="D34" s="8"/>
      <c r="E34" s="8"/>
      <c r="F34" s="8"/>
      <c r="G34" s="8"/>
      <c r="H34" s="8"/>
      <c r="I34" s="8"/>
      <c r="J34" s="8"/>
      <c r="K34" s="8"/>
      <c r="L34" s="71"/>
      <c r="M34" s="71"/>
      <c r="N34" s="71"/>
    </row>
    <row r="35" spans="2:14">
      <c r="B35" s="65"/>
      <c r="C35" s="65"/>
      <c r="D35" s="65"/>
      <c r="E35" s="65"/>
      <c r="F35" s="65"/>
      <c r="G35" s="65"/>
      <c r="H35" s="65"/>
      <c r="I35" s="65"/>
      <c r="J35" s="65"/>
      <c r="K35" s="65"/>
      <c r="L35" s="71"/>
      <c r="M35" s="71"/>
      <c r="N35" s="71"/>
    </row>
    <row r="36" spans="2:14">
      <c r="B36" s="65"/>
      <c r="C36" s="65"/>
      <c r="D36" s="65"/>
      <c r="E36" s="65"/>
      <c r="F36" s="65"/>
      <c r="G36" s="65"/>
      <c r="H36" s="65"/>
      <c r="I36" s="65"/>
      <c r="J36" s="65"/>
      <c r="K36" s="65"/>
      <c r="L36" s="71"/>
      <c r="M36" s="71"/>
      <c r="N36" s="71"/>
    </row>
    <row r="37" spans="2:14">
      <c r="B37" s="65"/>
      <c r="C37" s="65"/>
      <c r="D37" s="65"/>
      <c r="E37" s="65"/>
      <c r="F37" s="65"/>
      <c r="G37" s="65"/>
      <c r="H37" s="65"/>
      <c r="I37" s="65"/>
      <c r="J37" s="65"/>
      <c r="K37" s="65"/>
      <c r="L37" s="71"/>
      <c r="M37" s="71"/>
      <c r="N37" s="71"/>
    </row>
    <row r="38" spans="2:14">
      <c r="B38" s="65"/>
      <c r="C38" s="65"/>
      <c r="D38" s="65"/>
      <c r="E38" s="65"/>
      <c r="F38" s="65"/>
      <c r="G38" s="65"/>
      <c r="H38" s="65"/>
      <c r="I38" s="65"/>
      <c r="J38" s="65"/>
      <c r="K38" s="65"/>
      <c r="L38" s="71"/>
      <c r="M38" s="71"/>
      <c r="N38" s="71"/>
    </row>
    <row r="39" spans="2:14" ht="32.25" customHeight="1">
      <c r="B39" s="65"/>
      <c r="C39" s="1315"/>
      <c r="D39" s="1315"/>
      <c r="E39" s="1315"/>
      <c r="F39" s="1315"/>
      <c r="G39" s="1315"/>
      <c r="H39" s="1315"/>
      <c r="I39" s="1315"/>
      <c r="J39" s="592"/>
      <c r="K39" s="65"/>
      <c r="L39" s="71"/>
      <c r="M39" s="71"/>
      <c r="N39" s="71"/>
    </row>
    <row r="40" spans="2:14" ht="31.5" customHeight="1">
      <c r="B40" s="65"/>
      <c r="C40" s="1315"/>
      <c r="D40" s="1315"/>
      <c r="E40" s="1315"/>
      <c r="F40" s="1315"/>
      <c r="G40" s="1315"/>
      <c r="H40" s="1315"/>
      <c r="I40" s="1315"/>
      <c r="J40" s="65"/>
      <c r="K40" s="65"/>
      <c r="L40" s="71"/>
      <c r="M40" s="71"/>
      <c r="N40" s="71"/>
    </row>
    <row r="41" spans="2:14">
      <c r="B41" s="65"/>
      <c r="C41" s="65"/>
      <c r="D41" s="65"/>
      <c r="E41" s="65"/>
      <c r="F41" s="65"/>
      <c r="G41" s="65"/>
      <c r="H41" s="65"/>
      <c r="I41" s="65"/>
      <c r="J41" s="122"/>
      <c r="K41" s="65"/>
      <c r="L41" s="71"/>
      <c r="M41" s="71"/>
      <c r="N41" s="71"/>
    </row>
    <row r="42" spans="2:14">
      <c r="B42" s="65"/>
      <c r="C42" s="65"/>
      <c r="D42" s="65"/>
      <c r="E42" s="65"/>
      <c r="F42" s="65"/>
      <c r="G42" s="65"/>
      <c r="H42" s="65"/>
      <c r="I42" s="65"/>
      <c r="J42" s="65"/>
      <c r="K42" s="65"/>
      <c r="L42" s="71"/>
      <c r="M42" s="71"/>
      <c r="N42" s="71"/>
    </row>
    <row r="43" spans="2:14">
      <c r="B43" s="65"/>
      <c r="C43" s="65"/>
      <c r="D43" s="65"/>
      <c r="E43" s="65"/>
      <c r="F43" s="65"/>
      <c r="G43" s="65"/>
      <c r="H43" s="65"/>
      <c r="I43" s="65"/>
      <c r="J43" s="65"/>
      <c r="K43" s="65"/>
      <c r="L43" s="71"/>
      <c r="M43" s="71"/>
      <c r="N43" s="71"/>
    </row>
    <row r="44" spans="2:14">
      <c r="B44" s="65"/>
      <c r="C44" s="65"/>
      <c r="D44" s="65"/>
      <c r="E44" s="65"/>
      <c r="F44" s="65"/>
      <c r="G44" s="65"/>
      <c r="H44" s="65"/>
      <c r="I44" s="65"/>
      <c r="J44" s="65"/>
      <c r="K44" s="65"/>
      <c r="L44" s="71"/>
      <c r="M44" s="71"/>
      <c r="N44" s="71"/>
    </row>
    <row r="45" spans="2:14">
      <c r="B45" s="65"/>
      <c r="C45" s="65"/>
      <c r="D45" s="65"/>
      <c r="E45" s="65"/>
      <c r="F45" s="65"/>
      <c r="G45" s="65"/>
      <c r="H45" s="65"/>
      <c r="I45" s="65"/>
      <c r="J45" s="65"/>
      <c r="K45" s="65"/>
      <c r="L45" s="71"/>
      <c r="M45" s="71"/>
      <c r="N45" s="71"/>
    </row>
    <row r="46" spans="2:14">
      <c r="B46" s="65"/>
      <c r="C46" s="65"/>
      <c r="D46" s="65"/>
      <c r="E46" s="65"/>
      <c r="F46" s="65"/>
      <c r="G46" s="65"/>
      <c r="H46" s="65"/>
      <c r="I46" s="65"/>
      <c r="J46" s="65"/>
      <c r="K46" s="65"/>
      <c r="L46" s="71"/>
      <c r="M46" s="71"/>
      <c r="N46" s="71"/>
    </row>
  </sheetData>
  <mergeCells count="6">
    <mergeCell ref="C39:I40"/>
    <mergeCell ref="K2:K10"/>
    <mergeCell ref="J12:K13"/>
    <mergeCell ref="I12:I13"/>
    <mergeCell ref="H12:H13"/>
    <mergeCell ref="E2:J4"/>
  </mergeCells>
  <phoneticPr fontId="13" type="noConversion"/>
  <printOptions horizontalCentered="1" verticalCentered="1"/>
  <pageMargins left="0.39370078740157483" right="0.19685039370078741" top="0.59055118110236227" bottom="1.3385826771653544" header="0.39370078740157483" footer="0.59055118110236227"/>
  <pageSetup paperSize="9" orientation="portrait" horizontalDpi="300" verticalDpi="300" r:id="rId1"/>
  <headerFooter alignWithMargins="0">
    <oddHeader>&amp;RPágina &amp;P /&amp;P</oddHeader>
    <oddFooter>&amp;L&amp;8Engº. Ricardo Marques da GuiaMembro Port. GP Nº 695/97-AC&amp;C&amp;8Engº. Luiz Tadeu ParisiMembro Port. GP Nº 695/97-AC&amp;R&amp;8Engº. Luís  Carlos   Ferreira .Fiscal Port. GP Nº 695/97-AC</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4"/>
  <sheetViews>
    <sheetView showGridLines="0" workbookViewId="0">
      <selection activeCell="J1" sqref="J1:J9"/>
    </sheetView>
  </sheetViews>
  <sheetFormatPr defaultColWidth="10.7109375" defaultRowHeight="12"/>
  <cols>
    <col min="1" max="1" width="6.7109375" style="503" customWidth="1"/>
    <col min="2" max="2" width="1.7109375" style="503" customWidth="1"/>
    <col min="3" max="3" width="6.7109375" style="99" customWidth="1"/>
    <col min="4" max="6" width="8.7109375" style="503" customWidth="1"/>
    <col min="7" max="7" width="10.7109375" style="503" customWidth="1"/>
    <col min="8" max="8" width="6.42578125" style="503" bestFit="1" customWidth="1"/>
    <col min="9" max="9" width="13.140625" style="503" customWidth="1"/>
    <col min="10" max="10" width="27.5703125" style="503" customWidth="1"/>
    <col min="11" max="16384" width="10.7109375" style="3"/>
  </cols>
  <sheetData>
    <row r="1" spans="1:10" ht="15.95" customHeight="1">
      <c r="A1" s="1334"/>
      <c r="B1" s="1335"/>
      <c r="C1" s="1336"/>
      <c r="D1" s="1343" t="s">
        <v>408</v>
      </c>
      <c r="E1" s="1344"/>
      <c r="F1" s="1344"/>
      <c r="G1" s="1344"/>
      <c r="H1" s="1344"/>
      <c r="I1" s="1345"/>
      <c r="J1" s="1329" t="s">
        <v>128</v>
      </c>
    </row>
    <row r="2" spans="1:10" ht="15.95" customHeight="1">
      <c r="A2" s="1337"/>
      <c r="B2" s="1338"/>
      <c r="C2" s="1339"/>
      <c r="D2" s="1346"/>
      <c r="E2" s="1347"/>
      <c r="F2" s="1347"/>
      <c r="G2" s="1347"/>
      <c r="H2" s="1347"/>
      <c r="I2" s="1348"/>
      <c r="J2" s="1330"/>
    </row>
    <row r="3" spans="1:10" ht="15.95" customHeight="1">
      <c r="A3" s="1340"/>
      <c r="B3" s="1341"/>
      <c r="C3" s="1342"/>
      <c r="D3" s="1349"/>
      <c r="E3" s="1350"/>
      <c r="F3" s="1350"/>
      <c r="G3" s="1350"/>
      <c r="H3" s="1350"/>
      <c r="I3" s="1351"/>
      <c r="J3" s="1330"/>
    </row>
    <row r="4" spans="1:10" ht="12.75">
      <c r="A4" s="27" t="e">
        <f>#REF!</f>
        <v>#REF!</v>
      </c>
      <c r="B4" s="504"/>
      <c r="C4" s="504"/>
      <c r="D4" s="504"/>
      <c r="E4" s="504"/>
      <c r="F4" s="504"/>
      <c r="G4" s="504"/>
      <c r="H4" s="504"/>
      <c r="I4" s="505"/>
      <c r="J4" s="1330"/>
    </row>
    <row r="5" spans="1:10" ht="12.75">
      <c r="A5" s="30" t="e">
        <f>#REF!</f>
        <v>#REF!</v>
      </c>
      <c r="B5" s="506"/>
      <c r="C5" s="506"/>
      <c r="D5" s="506"/>
      <c r="E5" s="506"/>
      <c r="F5" s="506"/>
      <c r="G5" s="506"/>
      <c r="H5" s="506"/>
      <c r="I5" s="507"/>
      <c r="J5" s="1330"/>
    </row>
    <row r="6" spans="1:10" ht="12.75">
      <c r="A6" s="30" t="e">
        <f>#REF!</f>
        <v>#REF!</v>
      </c>
      <c r="B6" s="506"/>
      <c r="C6" s="506"/>
      <c r="D6" s="506"/>
      <c r="E6" s="506"/>
      <c r="F6" s="506"/>
      <c r="G6" s="506"/>
      <c r="H6" s="506"/>
      <c r="I6" s="507"/>
      <c r="J6" s="1330"/>
    </row>
    <row r="7" spans="1:10" ht="12.75">
      <c r="A7" s="30" t="e">
        <f>#REF!</f>
        <v>#REF!</v>
      </c>
      <c r="B7" s="506"/>
      <c r="C7" s="506"/>
      <c r="D7" s="506"/>
      <c r="E7" s="506"/>
      <c r="F7" s="506"/>
      <c r="G7" s="506"/>
      <c r="H7" s="506"/>
      <c r="I7" s="507"/>
      <c r="J7" s="1330"/>
    </row>
    <row r="8" spans="1:10" ht="12.75">
      <c r="A8" s="30" t="e">
        <f>#REF!</f>
        <v>#REF!</v>
      </c>
      <c r="B8" s="506"/>
      <c r="C8" s="506"/>
      <c r="D8" s="506"/>
      <c r="E8" s="506"/>
      <c r="F8" s="506"/>
      <c r="G8" s="506"/>
      <c r="H8" s="506"/>
      <c r="I8" s="507"/>
      <c r="J8" s="1330"/>
    </row>
    <row r="9" spans="1:10" ht="12.75">
      <c r="A9" s="30" t="e">
        <f>#REF!</f>
        <v>#REF!</v>
      </c>
      <c r="B9" s="508"/>
      <c r="C9" s="508"/>
      <c r="D9" s="508"/>
      <c r="E9" s="508"/>
      <c r="F9" s="508"/>
      <c r="G9" s="508"/>
      <c r="H9" s="508"/>
      <c r="I9" s="509"/>
      <c r="J9" s="1331"/>
    </row>
    <row r="10" spans="1:10" ht="12.75" customHeight="1">
      <c r="A10" s="36" t="e">
        <f>#REF!</f>
        <v>#REF!</v>
      </c>
      <c r="B10" s="510"/>
      <c r="C10" s="510"/>
      <c r="D10" s="510"/>
      <c r="E10" s="733" t="str">
        <f>fir</f>
        <v>Firma: AGRIMAT ENGª INDUSTRIA E COMÉRCIO LTDA</v>
      </c>
      <c r="F10" s="510"/>
      <c r="G10" s="510"/>
      <c r="H10" s="510"/>
      <c r="I10" s="511"/>
      <c r="J10" s="496" t="e">
        <f>#REF!</f>
        <v>#REF!</v>
      </c>
    </row>
    <row r="11" spans="1:10" ht="21" customHeight="1">
      <c r="A11" s="512" t="s">
        <v>72</v>
      </c>
      <c r="B11" s="513"/>
      <c r="C11" s="514"/>
      <c r="D11" s="1353" t="s">
        <v>105</v>
      </c>
      <c r="E11" s="1354"/>
      <c r="F11" s="1355"/>
      <c r="G11" s="1332" t="s">
        <v>234</v>
      </c>
      <c r="H11" s="1332" t="s">
        <v>126</v>
      </c>
      <c r="I11" s="1332" t="s">
        <v>127</v>
      </c>
      <c r="J11" s="515"/>
    </row>
    <row r="12" spans="1:10" ht="21" customHeight="1">
      <c r="A12" s="516" t="s">
        <v>85</v>
      </c>
      <c r="B12" s="517"/>
      <c r="C12" s="518" t="s">
        <v>74</v>
      </c>
      <c r="D12" s="516" t="s">
        <v>124</v>
      </c>
      <c r="E12" s="519" t="s">
        <v>125</v>
      </c>
      <c r="F12" s="519" t="s">
        <v>123</v>
      </c>
      <c r="G12" s="1333"/>
      <c r="H12" s="1333"/>
      <c r="I12" s="1333"/>
      <c r="J12" s="520" t="s">
        <v>115</v>
      </c>
    </row>
    <row r="13" spans="1:10" ht="12" customHeight="1">
      <c r="A13" s="787">
        <v>1767</v>
      </c>
      <c r="B13" s="788" t="str">
        <f t="shared" ref="B13:B49" si="0">IF(C13=0,"","+")</f>
        <v/>
      </c>
      <c r="C13" s="789"/>
      <c r="D13" s="764">
        <v>3.8</v>
      </c>
      <c r="E13" s="764">
        <v>3</v>
      </c>
      <c r="F13" s="771">
        <f t="shared" ref="F13:F49" si="1">SUM(D13:E13)</f>
        <v>6.8</v>
      </c>
      <c r="G13" s="771">
        <v>6.8</v>
      </c>
      <c r="H13" s="577">
        <v>10</v>
      </c>
      <c r="I13" s="577">
        <f t="shared" ref="I13:I49" si="2">TRUNC(H13*G13,2)</f>
        <v>68</v>
      </c>
      <c r="J13" s="500"/>
    </row>
    <row r="14" spans="1:10" ht="12" customHeight="1">
      <c r="A14" s="787">
        <f t="shared" ref="A14:A50" si="3">+A13+1</f>
        <v>1768</v>
      </c>
      <c r="B14" s="788" t="str">
        <f t="shared" si="0"/>
        <v/>
      </c>
      <c r="C14" s="789"/>
      <c r="D14" s="764">
        <v>3.9</v>
      </c>
      <c r="E14" s="764">
        <v>2.8</v>
      </c>
      <c r="F14" s="771">
        <f t="shared" si="1"/>
        <v>6.7</v>
      </c>
      <c r="G14" s="771">
        <f t="shared" ref="G14:G51" si="4">+F14+F13</f>
        <v>13.5</v>
      </c>
      <c r="H14" s="577">
        <v>10</v>
      </c>
      <c r="I14" s="577">
        <f t="shared" si="2"/>
        <v>135</v>
      </c>
      <c r="J14" s="500"/>
    </row>
    <row r="15" spans="1:10" ht="12" customHeight="1">
      <c r="A15" s="787">
        <f t="shared" si="3"/>
        <v>1769</v>
      </c>
      <c r="B15" s="788" t="str">
        <f t="shared" si="0"/>
        <v/>
      </c>
      <c r="C15" s="789"/>
      <c r="D15" s="764">
        <v>3.9</v>
      </c>
      <c r="E15" s="762">
        <v>2.8</v>
      </c>
      <c r="F15" s="771">
        <f t="shared" si="1"/>
        <v>6.7</v>
      </c>
      <c r="G15" s="771">
        <f t="shared" si="4"/>
        <v>13.4</v>
      </c>
      <c r="H15" s="577">
        <v>10</v>
      </c>
      <c r="I15" s="577">
        <f t="shared" si="2"/>
        <v>134</v>
      </c>
      <c r="J15" s="500"/>
    </row>
    <row r="16" spans="1:10" ht="12" customHeight="1">
      <c r="A16" s="787">
        <f t="shared" si="3"/>
        <v>1770</v>
      </c>
      <c r="B16" s="788" t="str">
        <f t="shared" si="0"/>
        <v/>
      </c>
      <c r="C16" s="789"/>
      <c r="D16" s="764">
        <v>3.8</v>
      </c>
      <c r="E16" s="764">
        <v>3</v>
      </c>
      <c r="F16" s="771">
        <f t="shared" si="1"/>
        <v>6.8</v>
      </c>
      <c r="G16" s="771">
        <f t="shared" si="4"/>
        <v>13.5</v>
      </c>
      <c r="H16" s="577">
        <v>10</v>
      </c>
      <c r="I16" s="577">
        <f t="shared" si="2"/>
        <v>135</v>
      </c>
      <c r="J16" s="500"/>
    </row>
    <row r="17" spans="1:10" ht="12" customHeight="1">
      <c r="A17" s="787">
        <f t="shared" si="3"/>
        <v>1771</v>
      </c>
      <c r="B17" s="788" t="str">
        <f t="shared" si="0"/>
        <v/>
      </c>
      <c r="C17" s="789"/>
      <c r="D17" s="764">
        <v>4</v>
      </c>
      <c r="E17" s="764">
        <v>3</v>
      </c>
      <c r="F17" s="771">
        <f t="shared" si="1"/>
        <v>7</v>
      </c>
      <c r="G17" s="771">
        <f t="shared" si="4"/>
        <v>13.8</v>
      </c>
      <c r="H17" s="577">
        <v>10</v>
      </c>
      <c r="I17" s="577">
        <f t="shared" si="2"/>
        <v>138</v>
      </c>
      <c r="J17" s="500"/>
    </row>
    <row r="18" spans="1:10" ht="12" customHeight="1">
      <c r="A18" s="787">
        <f t="shared" si="3"/>
        <v>1772</v>
      </c>
      <c r="B18" s="788" t="str">
        <f t="shared" si="0"/>
        <v/>
      </c>
      <c r="C18" s="789"/>
      <c r="D18" s="764">
        <v>4.2</v>
      </c>
      <c r="E18" s="764">
        <v>3</v>
      </c>
      <c r="F18" s="771">
        <f t="shared" si="1"/>
        <v>7.2</v>
      </c>
      <c r="G18" s="771">
        <f t="shared" si="4"/>
        <v>14.2</v>
      </c>
      <c r="H18" s="577">
        <v>10</v>
      </c>
      <c r="I18" s="577">
        <f t="shared" si="2"/>
        <v>142</v>
      </c>
      <c r="J18" s="500"/>
    </row>
    <row r="19" spans="1:10" ht="12" customHeight="1">
      <c r="A19" s="787">
        <f t="shared" si="3"/>
        <v>1773</v>
      </c>
      <c r="B19" s="788" t="str">
        <f t="shared" si="0"/>
        <v/>
      </c>
      <c r="C19" s="789"/>
      <c r="D19" s="764">
        <v>4</v>
      </c>
      <c r="E19" s="764">
        <v>3</v>
      </c>
      <c r="F19" s="771">
        <f t="shared" si="1"/>
        <v>7</v>
      </c>
      <c r="G19" s="771">
        <f t="shared" si="4"/>
        <v>14.2</v>
      </c>
      <c r="H19" s="577">
        <v>10</v>
      </c>
      <c r="I19" s="577">
        <f t="shared" si="2"/>
        <v>142</v>
      </c>
      <c r="J19" s="500"/>
    </row>
    <row r="20" spans="1:10" ht="12" customHeight="1">
      <c r="A20" s="787">
        <f t="shared" si="3"/>
        <v>1774</v>
      </c>
      <c r="B20" s="788" t="str">
        <f t="shared" si="0"/>
        <v/>
      </c>
      <c r="C20" s="789"/>
      <c r="D20" s="764">
        <v>3.8</v>
      </c>
      <c r="E20" s="764">
        <v>3</v>
      </c>
      <c r="F20" s="771">
        <f t="shared" si="1"/>
        <v>6.8</v>
      </c>
      <c r="G20" s="771">
        <f t="shared" si="4"/>
        <v>13.8</v>
      </c>
      <c r="H20" s="577">
        <v>10</v>
      </c>
      <c r="I20" s="577">
        <f t="shared" si="2"/>
        <v>138</v>
      </c>
      <c r="J20" s="500"/>
    </row>
    <row r="21" spans="1:10" ht="12" customHeight="1">
      <c r="A21" s="787">
        <f t="shared" si="3"/>
        <v>1775</v>
      </c>
      <c r="B21" s="788" t="str">
        <f t="shared" si="0"/>
        <v/>
      </c>
      <c r="C21" s="789"/>
      <c r="D21" s="764">
        <v>4</v>
      </c>
      <c r="E21" s="762">
        <v>3.2</v>
      </c>
      <c r="F21" s="771">
        <f t="shared" si="1"/>
        <v>7.2</v>
      </c>
      <c r="G21" s="771">
        <f t="shared" si="4"/>
        <v>14</v>
      </c>
      <c r="H21" s="577">
        <v>10</v>
      </c>
      <c r="I21" s="577">
        <f t="shared" si="2"/>
        <v>140</v>
      </c>
      <c r="J21" s="500"/>
    </row>
    <row r="22" spans="1:10" ht="12" customHeight="1">
      <c r="A22" s="787">
        <f t="shared" si="3"/>
        <v>1776</v>
      </c>
      <c r="B22" s="788" t="str">
        <f t="shared" si="0"/>
        <v/>
      </c>
      <c r="C22" s="789"/>
      <c r="D22" s="764">
        <v>4</v>
      </c>
      <c r="E22" s="764">
        <v>3.2</v>
      </c>
      <c r="F22" s="771">
        <f t="shared" si="1"/>
        <v>7.2</v>
      </c>
      <c r="G22" s="771">
        <f t="shared" si="4"/>
        <v>14.4</v>
      </c>
      <c r="H22" s="577">
        <v>10</v>
      </c>
      <c r="I22" s="577">
        <f t="shared" si="2"/>
        <v>144</v>
      </c>
      <c r="J22" s="500"/>
    </row>
    <row r="23" spans="1:10" ht="12" customHeight="1">
      <c r="A23" s="787">
        <f t="shared" si="3"/>
        <v>1777</v>
      </c>
      <c r="B23" s="788" t="str">
        <f t="shared" si="0"/>
        <v/>
      </c>
      <c r="C23" s="789"/>
      <c r="D23" s="764">
        <v>4.0999999999999996</v>
      </c>
      <c r="E23" s="764">
        <v>3.1</v>
      </c>
      <c r="F23" s="771">
        <f t="shared" si="1"/>
        <v>7.2</v>
      </c>
      <c r="G23" s="771">
        <f t="shared" si="4"/>
        <v>14.4</v>
      </c>
      <c r="H23" s="577">
        <v>10</v>
      </c>
      <c r="I23" s="577">
        <f t="shared" si="2"/>
        <v>144</v>
      </c>
      <c r="J23" s="500"/>
    </row>
    <row r="24" spans="1:10" ht="12" customHeight="1">
      <c r="A24" s="787">
        <f t="shared" si="3"/>
        <v>1778</v>
      </c>
      <c r="B24" s="788" t="str">
        <f t="shared" si="0"/>
        <v/>
      </c>
      <c r="C24" s="789"/>
      <c r="D24" s="764">
        <v>4.0999999999999996</v>
      </c>
      <c r="E24" s="764">
        <v>3.2</v>
      </c>
      <c r="F24" s="771">
        <f t="shared" si="1"/>
        <v>7.3</v>
      </c>
      <c r="G24" s="771">
        <f t="shared" si="4"/>
        <v>14.5</v>
      </c>
      <c r="H24" s="577">
        <v>10</v>
      </c>
      <c r="I24" s="577">
        <f t="shared" si="2"/>
        <v>145</v>
      </c>
      <c r="J24" s="500"/>
    </row>
    <row r="25" spans="1:10" ht="12" customHeight="1">
      <c r="A25" s="787">
        <f t="shared" si="3"/>
        <v>1779</v>
      </c>
      <c r="B25" s="788" t="str">
        <f t="shared" si="0"/>
        <v/>
      </c>
      <c r="C25" s="789"/>
      <c r="D25" s="764">
        <v>4</v>
      </c>
      <c r="E25" s="764">
        <v>3</v>
      </c>
      <c r="F25" s="771">
        <f t="shared" si="1"/>
        <v>7</v>
      </c>
      <c r="G25" s="771">
        <f t="shared" si="4"/>
        <v>14.3</v>
      </c>
      <c r="H25" s="577">
        <v>10</v>
      </c>
      <c r="I25" s="577">
        <f t="shared" si="2"/>
        <v>143</v>
      </c>
      <c r="J25" s="500"/>
    </row>
    <row r="26" spans="1:10" ht="12" customHeight="1">
      <c r="A26" s="787">
        <f t="shared" si="3"/>
        <v>1780</v>
      </c>
      <c r="B26" s="788" t="str">
        <f t="shared" si="0"/>
        <v/>
      </c>
      <c r="C26" s="789"/>
      <c r="D26" s="764">
        <v>3.8</v>
      </c>
      <c r="E26" s="764">
        <v>3</v>
      </c>
      <c r="F26" s="771">
        <f t="shared" si="1"/>
        <v>6.8</v>
      </c>
      <c r="G26" s="771">
        <f t="shared" si="4"/>
        <v>13.8</v>
      </c>
      <c r="H26" s="577">
        <v>10</v>
      </c>
      <c r="I26" s="577">
        <f t="shared" si="2"/>
        <v>138</v>
      </c>
      <c r="J26" s="500"/>
    </row>
    <row r="27" spans="1:10" ht="12" customHeight="1">
      <c r="A27" s="787">
        <f t="shared" si="3"/>
        <v>1781</v>
      </c>
      <c r="B27" s="788" t="str">
        <f t="shared" si="0"/>
        <v/>
      </c>
      <c r="C27" s="789"/>
      <c r="D27" s="764">
        <v>3.9</v>
      </c>
      <c r="E27" s="762">
        <v>3</v>
      </c>
      <c r="F27" s="771">
        <f t="shared" si="1"/>
        <v>6.9</v>
      </c>
      <c r="G27" s="771">
        <f t="shared" si="4"/>
        <v>13.7</v>
      </c>
      <c r="H27" s="577">
        <v>10</v>
      </c>
      <c r="I27" s="577">
        <f t="shared" si="2"/>
        <v>137</v>
      </c>
      <c r="J27" s="500"/>
    </row>
    <row r="28" spans="1:10" ht="12" customHeight="1">
      <c r="A28" s="787">
        <f t="shared" si="3"/>
        <v>1782</v>
      </c>
      <c r="B28" s="788" t="str">
        <f t="shared" si="0"/>
        <v/>
      </c>
      <c r="C28" s="789"/>
      <c r="D28" s="764">
        <v>3.7</v>
      </c>
      <c r="E28" s="764">
        <v>3</v>
      </c>
      <c r="F28" s="771">
        <f t="shared" si="1"/>
        <v>6.7</v>
      </c>
      <c r="G28" s="771">
        <f t="shared" si="4"/>
        <v>13.6</v>
      </c>
      <c r="H28" s="577">
        <v>10</v>
      </c>
      <c r="I28" s="577">
        <f t="shared" si="2"/>
        <v>136</v>
      </c>
      <c r="J28" s="500"/>
    </row>
    <row r="29" spans="1:10" ht="12" customHeight="1">
      <c r="A29" s="787">
        <f t="shared" si="3"/>
        <v>1783</v>
      </c>
      <c r="B29" s="788" t="str">
        <f t="shared" si="0"/>
        <v/>
      </c>
      <c r="C29" s="789"/>
      <c r="D29" s="764">
        <v>3.5</v>
      </c>
      <c r="E29" s="764">
        <v>3.5</v>
      </c>
      <c r="F29" s="771">
        <f t="shared" si="1"/>
        <v>7</v>
      </c>
      <c r="G29" s="771">
        <f t="shared" si="4"/>
        <v>13.7</v>
      </c>
      <c r="H29" s="577">
        <v>10</v>
      </c>
      <c r="I29" s="577">
        <f t="shared" si="2"/>
        <v>137</v>
      </c>
      <c r="J29" s="500"/>
    </row>
    <row r="30" spans="1:10" ht="12" customHeight="1">
      <c r="A30" s="787">
        <f t="shared" si="3"/>
        <v>1784</v>
      </c>
      <c r="B30" s="788" t="str">
        <f t="shared" si="0"/>
        <v/>
      </c>
      <c r="C30" s="789"/>
      <c r="D30" s="764">
        <v>3.2</v>
      </c>
      <c r="E30" s="764">
        <v>3.5</v>
      </c>
      <c r="F30" s="771">
        <f t="shared" si="1"/>
        <v>6.7</v>
      </c>
      <c r="G30" s="771">
        <f t="shared" si="4"/>
        <v>13.7</v>
      </c>
      <c r="H30" s="577">
        <v>10</v>
      </c>
      <c r="I30" s="577">
        <f t="shared" si="2"/>
        <v>137</v>
      </c>
      <c r="J30" s="500"/>
    </row>
    <row r="31" spans="1:10" ht="12" customHeight="1">
      <c r="A31" s="787">
        <v>1880</v>
      </c>
      <c r="B31" s="788" t="str">
        <f t="shared" si="0"/>
        <v/>
      </c>
      <c r="C31" s="789"/>
      <c r="D31" s="764">
        <v>4</v>
      </c>
      <c r="E31" s="762">
        <v>3.5</v>
      </c>
      <c r="F31" s="771">
        <f t="shared" si="1"/>
        <v>7.5</v>
      </c>
      <c r="G31" s="771">
        <f t="shared" si="4"/>
        <v>14.2</v>
      </c>
      <c r="H31" s="577">
        <v>10</v>
      </c>
      <c r="I31" s="577">
        <f t="shared" si="2"/>
        <v>142</v>
      </c>
      <c r="J31" s="500"/>
    </row>
    <row r="32" spans="1:10" ht="12" customHeight="1">
      <c r="A32" s="787">
        <f t="shared" si="3"/>
        <v>1881</v>
      </c>
      <c r="B32" s="788" t="str">
        <f t="shared" si="0"/>
        <v/>
      </c>
      <c r="C32" s="789"/>
      <c r="D32" s="764">
        <v>3.5</v>
      </c>
      <c r="E32" s="764">
        <v>3.5</v>
      </c>
      <c r="F32" s="771">
        <f t="shared" si="1"/>
        <v>7</v>
      </c>
      <c r="G32" s="771">
        <f t="shared" si="4"/>
        <v>14.5</v>
      </c>
      <c r="H32" s="577">
        <v>10</v>
      </c>
      <c r="I32" s="577">
        <f t="shared" si="2"/>
        <v>145</v>
      </c>
      <c r="J32" s="500"/>
    </row>
    <row r="33" spans="1:10" ht="12" customHeight="1">
      <c r="A33" s="787">
        <f t="shared" si="3"/>
        <v>1882</v>
      </c>
      <c r="B33" s="788" t="str">
        <f t="shared" si="0"/>
        <v/>
      </c>
      <c r="C33" s="789"/>
      <c r="D33" s="764">
        <v>3.6</v>
      </c>
      <c r="E33" s="764">
        <v>3</v>
      </c>
      <c r="F33" s="771">
        <f t="shared" si="1"/>
        <v>6.6</v>
      </c>
      <c r="G33" s="771">
        <f t="shared" si="4"/>
        <v>13.6</v>
      </c>
      <c r="H33" s="577">
        <v>10</v>
      </c>
      <c r="I33" s="577">
        <f t="shared" si="2"/>
        <v>136</v>
      </c>
      <c r="J33" s="500"/>
    </row>
    <row r="34" spans="1:10" ht="12" customHeight="1">
      <c r="A34" s="787">
        <f t="shared" si="3"/>
        <v>1883</v>
      </c>
      <c r="B34" s="788" t="str">
        <f t="shared" si="0"/>
        <v/>
      </c>
      <c r="C34" s="789"/>
      <c r="D34" s="764">
        <v>3.7</v>
      </c>
      <c r="E34" s="764">
        <v>3</v>
      </c>
      <c r="F34" s="771">
        <f t="shared" si="1"/>
        <v>6.7</v>
      </c>
      <c r="G34" s="771">
        <f t="shared" si="4"/>
        <v>13.3</v>
      </c>
      <c r="H34" s="577">
        <v>10</v>
      </c>
      <c r="I34" s="577">
        <f t="shared" si="2"/>
        <v>133</v>
      </c>
      <c r="J34" s="500"/>
    </row>
    <row r="35" spans="1:10" ht="12" customHeight="1">
      <c r="A35" s="787">
        <f t="shared" si="3"/>
        <v>1884</v>
      </c>
      <c r="B35" s="788" t="str">
        <f t="shared" si="0"/>
        <v/>
      </c>
      <c r="C35" s="789"/>
      <c r="D35" s="764">
        <v>3.8</v>
      </c>
      <c r="E35" s="764">
        <v>3</v>
      </c>
      <c r="F35" s="771">
        <f t="shared" si="1"/>
        <v>6.8</v>
      </c>
      <c r="G35" s="771">
        <f t="shared" si="4"/>
        <v>13.5</v>
      </c>
      <c r="H35" s="577">
        <v>10</v>
      </c>
      <c r="I35" s="577">
        <f t="shared" si="2"/>
        <v>135</v>
      </c>
      <c r="J35" s="500"/>
    </row>
    <row r="36" spans="1:10" ht="12" customHeight="1">
      <c r="A36" s="787">
        <f t="shared" si="3"/>
        <v>1885</v>
      </c>
      <c r="B36" s="788" t="str">
        <f t="shared" si="0"/>
        <v/>
      </c>
      <c r="C36" s="789"/>
      <c r="D36" s="764">
        <v>3.6</v>
      </c>
      <c r="E36" s="764">
        <v>3.2</v>
      </c>
      <c r="F36" s="771">
        <f t="shared" si="1"/>
        <v>6.8</v>
      </c>
      <c r="G36" s="771">
        <f t="shared" si="4"/>
        <v>13.6</v>
      </c>
      <c r="H36" s="577">
        <v>10</v>
      </c>
      <c r="I36" s="577">
        <f t="shared" si="2"/>
        <v>136</v>
      </c>
      <c r="J36" s="500"/>
    </row>
    <row r="37" spans="1:10" ht="12" customHeight="1">
      <c r="A37" s="787">
        <f t="shared" si="3"/>
        <v>1886</v>
      </c>
      <c r="B37" s="788" t="str">
        <f t="shared" si="0"/>
        <v/>
      </c>
      <c r="C37" s="789"/>
      <c r="D37" s="764">
        <v>3.6</v>
      </c>
      <c r="E37" s="764">
        <v>3.4</v>
      </c>
      <c r="F37" s="771">
        <f t="shared" si="1"/>
        <v>7</v>
      </c>
      <c r="G37" s="771">
        <f t="shared" si="4"/>
        <v>13.8</v>
      </c>
      <c r="H37" s="577">
        <v>10</v>
      </c>
      <c r="I37" s="577">
        <f t="shared" si="2"/>
        <v>138</v>
      </c>
      <c r="J37" s="501"/>
    </row>
    <row r="38" spans="1:10">
      <c r="A38" s="787">
        <f t="shared" si="3"/>
        <v>1887</v>
      </c>
      <c r="B38" s="788" t="str">
        <f t="shared" si="0"/>
        <v/>
      </c>
      <c r="C38" s="789"/>
      <c r="D38" s="764">
        <v>3.7</v>
      </c>
      <c r="E38" s="764">
        <v>3.2</v>
      </c>
      <c r="F38" s="771">
        <f t="shared" si="1"/>
        <v>6.9</v>
      </c>
      <c r="G38" s="771">
        <f t="shared" si="4"/>
        <v>13.9</v>
      </c>
      <c r="H38" s="577">
        <v>10</v>
      </c>
      <c r="I38" s="577">
        <f t="shared" si="2"/>
        <v>139</v>
      </c>
      <c r="J38" s="500"/>
    </row>
    <row r="39" spans="1:10">
      <c r="A39" s="787">
        <f t="shared" si="3"/>
        <v>1888</v>
      </c>
      <c r="B39" s="788" t="str">
        <f t="shared" si="0"/>
        <v/>
      </c>
      <c r="C39" s="789"/>
      <c r="D39" s="764">
        <v>4</v>
      </c>
      <c r="E39" s="764">
        <v>3.5</v>
      </c>
      <c r="F39" s="771">
        <f t="shared" si="1"/>
        <v>7.5</v>
      </c>
      <c r="G39" s="771">
        <f t="shared" si="4"/>
        <v>14.4</v>
      </c>
      <c r="H39" s="577">
        <v>10</v>
      </c>
      <c r="I39" s="577">
        <f t="shared" si="2"/>
        <v>144</v>
      </c>
      <c r="J39" s="500"/>
    </row>
    <row r="40" spans="1:10">
      <c r="A40" s="787">
        <f t="shared" si="3"/>
        <v>1889</v>
      </c>
      <c r="B40" s="788" t="str">
        <f t="shared" si="0"/>
        <v/>
      </c>
      <c r="C40" s="789"/>
      <c r="D40" s="764">
        <v>4</v>
      </c>
      <c r="E40" s="764">
        <v>3.5</v>
      </c>
      <c r="F40" s="771">
        <f t="shared" si="1"/>
        <v>7.5</v>
      </c>
      <c r="G40" s="771">
        <f t="shared" si="4"/>
        <v>15</v>
      </c>
      <c r="H40" s="577">
        <v>10</v>
      </c>
      <c r="I40" s="577">
        <f t="shared" si="2"/>
        <v>150</v>
      </c>
      <c r="J40" s="500"/>
    </row>
    <row r="41" spans="1:10">
      <c r="A41" s="787">
        <f t="shared" si="3"/>
        <v>1890</v>
      </c>
      <c r="B41" s="788" t="str">
        <f t="shared" si="0"/>
        <v/>
      </c>
      <c r="C41" s="789"/>
      <c r="D41" s="764">
        <v>3.9</v>
      </c>
      <c r="E41" s="764">
        <v>3.6</v>
      </c>
      <c r="F41" s="771">
        <f t="shared" si="1"/>
        <v>7.5</v>
      </c>
      <c r="G41" s="771">
        <f t="shared" si="4"/>
        <v>15</v>
      </c>
      <c r="H41" s="577">
        <v>10</v>
      </c>
      <c r="I41" s="577">
        <f t="shared" si="2"/>
        <v>150</v>
      </c>
      <c r="J41" s="500"/>
    </row>
    <row r="42" spans="1:10">
      <c r="A42" s="787">
        <f t="shared" si="3"/>
        <v>1891</v>
      </c>
      <c r="B42" s="788" t="str">
        <f t="shared" si="0"/>
        <v/>
      </c>
      <c r="C42" s="789"/>
      <c r="D42" s="764">
        <v>3.5</v>
      </c>
      <c r="E42" s="764">
        <v>3.5</v>
      </c>
      <c r="F42" s="771">
        <f t="shared" si="1"/>
        <v>7</v>
      </c>
      <c r="G42" s="771">
        <f t="shared" si="4"/>
        <v>14.5</v>
      </c>
      <c r="H42" s="577">
        <v>10</v>
      </c>
      <c r="I42" s="577">
        <f t="shared" si="2"/>
        <v>145</v>
      </c>
      <c r="J42" s="500"/>
    </row>
    <row r="43" spans="1:10">
      <c r="A43" s="787">
        <f t="shared" si="3"/>
        <v>1892</v>
      </c>
      <c r="B43" s="788" t="str">
        <f t="shared" si="0"/>
        <v/>
      </c>
      <c r="C43" s="789"/>
      <c r="D43" s="764">
        <v>3.5</v>
      </c>
      <c r="E43" s="762">
        <v>3.5</v>
      </c>
      <c r="F43" s="771">
        <f t="shared" si="1"/>
        <v>7</v>
      </c>
      <c r="G43" s="771">
        <f t="shared" si="4"/>
        <v>14</v>
      </c>
      <c r="H43" s="577">
        <v>10</v>
      </c>
      <c r="I43" s="577">
        <f t="shared" si="2"/>
        <v>140</v>
      </c>
      <c r="J43" s="500"/>
    </row>
    <row r="44" spans="1:10">
      <c r="A44" s="787">
        <f t="shared" si="3"/>
        <v>1893</v>
      </c>
      <c r="B44" s="788" t="str">
        <f t="shared" si="0"/>
        <v/>
      </c>
      <c r="C44" s="789"/>
      <c r="D44" s="764">
        <v>3.7</v>
      </c>
      <c r="E44" s="764">
        <v>3.5</v>
      </c>
      <c r="F44" s="771">
        <f t="shared" si="1"/>
        <v>7.2</v>
      </c>
      <c r="G44" s="771">
        <f t="shared" si="4"/>
        <v>14.2</v>
      </c>
      <c r="H44" s="577">
        <v>10</v>
      </c>
      <c r="I44" s="577">
        <f t="shared" si="2"/>
        <v>142</v>
      </c>
      <c r="J44" s="500"/>
    </row>
    <row r="45" spans="1:10">
      <c r="A45" s="787">
        <f t="shared" si="3"/>
        <v>1894</v>
      </c>
      <c r="B45" s="788" t="str">
        <f t="shared" si="0"/>
        <v/>
      </c>
      <c r="C45" s="789"/>
      <c r="D45" s="764">
        <v>3.6</v>
      </c>
      <c r="E45" s="764">
        <v>3.5</v>
      </c>
      <c r="F45" s="771">
        <f t="shared" si="1"/>
        <v>7.1</v>
      </c>
      <c r="G45" s="771">
        <f t="shared" si="4"/>
        <v>14.3</v>
      </c>
      <c r="H45" s="577">
        <v>10</v>
      </c>
      <c r="I45" s="577">
        <f t="shared" si="2"/>
        <v>143</v>
      </c>
      <c r="J45" s="500"/>
    </row>
    <row r="46" spans="1:10">
      <c r="A46" s="787">
        <f t="shared" si="3"/>
        <v>1895</v>
      </c>
      <c r="B46" s="788" t="str">
        <f t="shared" si="0"/>
        <v/>
      </c>
      <c r="C46" s="789"/>
      <c r="D46" s="764">
        <v>3.8</v>
      </c>
      <c r="E46" s="764">
        <v>3.5</v>
      </c>
      <c r="F46" s="771">
        <f t="shared" si="1"/>
        <v>7.3</v>
      </c>
      <c r="G46" s="771">
        <f t="shared" si="4"/>
        <v>14.4</v>
      </c>
      <c r="H46" s="577">
        <v>10</v>
      </c>
      <c r="I46" s="577">
        <f t="shared" si="2"/>
        <v>144</v>
      </c>
      <c r="J46" s="500"/>
    </row>
    <row r="47" spans="1:10">
      <c r="A47" s="787">
        <f t="shared" si="3"/>
        <v>1896</v>
      </c>
      <c r="B47" s="788" t="str">
        <f t="shared" si="0"/>
        <v/>
      </c>
      <c r="C47" s="789"/>
      <c r="D47" s="764">
        <v>3.6</v>
      </c>
      <c r="E47" s="764">
        <v>3.4</v>
      </c>
      <c r="F47" s="771">
        <f t="shared" si="1"/>
        <v>7</v>
      </c>
      <c r="G47" s="771">
        <f t="shared" si="4"/>
        <v>14.3</v>
      </c>
      <c r="H47" s="577">
        <v>10</v>
      </c>
      <c r="I47" s="577">
        <f t="shared" si="2"/>
        <v>143</v>
      </c>
      <c r="J47" s="500"/>
    </row>
    <row r="48" spans="1:10">
      <c r="A48" s="787">
        <f t="shared" si="3"/>
        <v>1897</v>
      </c>
      <c r="B48" s="788" t="str">
        <f t="shared" si="0"/>
        <v/>
      </c>
      <c r="C48" s="789"/>
      <c r="D48" s="764">
        <v>3.5</v>
      </c>
      <c r="E48" s="764">
        <v>3.5</v>
      </c>
      <c r="F48" s="771">
        <f t="shared" si="1"/>
        <v>7</v>
      </c>
      <c r="G48" s="771">
        <f t="shared" si="4"/>
        <v>14</v>
      </c>
      <c r="H48" s="577">
        <v>10</v>
      </c>
      <c r="I48" s="577">
        <f t="shared" si="2"/>
        <v>140</v>
      </c>
      <c r="J48" s="500"/>
    </row>
    <row r="49" spans="1:10">
      <c r="A49" s="787">
        <f t="shared" si="3"/>
        <v>1898</v>
      </c>
      <c r="B49" s="788" t="str">
        <f t="shared" si="0"/>
        <v/>
      </c>
      <c r="C49" s="789"/>
      <c r="D49" s="764">
        <v>3.5</v>
      </c>
      <c r="E49" s="762">
        <v>3.6</v>
      </c>
      <c r="F49" s="771">
        <f t="shared" si="1"/>
        <v>7.1</v>
      </c>
      <c r="G49" s="771">
        <f t="shared" si="4"/>
        <v>14.1</v>
      </c>
      <c r="H49" s="577">
        <v>10</v>
      </c>
      <c r="I49" s="577">
        <f t="shared" si="2"/>
        <v>141</v>
      </c>
      <c r="J49" s="500"/>
    </row>
    <row r="50" spans="1:10">
      <c r="A50" s="787">
        <f t="shared" si="3"/>
        <v>1899</v>
      </c>
      <c r="B50" s="788" t="str">
        <f>IF(C50=0,"","+")</f>
        <v/>
      </c>
      <c r="C50" s="789"/>
      <c r="D50" s="764">
        <v>3.5</v>
      </c>
      <c r="E50" s="764">
        <v>3.7</v>
      </c>
      <c r="F50" s="771">
        <f>SUM(D50:E50)</f>
        <v>7.2</v>
      </c>
      <c r="G50" s="771">
        <f t="shared" si="4"/>
        <v>14.3</v>
      </c>
      <c r="H50" s="577">
        <v>10</v>
      </c>
      <c r="I50" s="577">
        <f>TRUNC(H50*G50,2)</f>
        <v>143</v>
      </c>
      <c r="J50" s="500"/>
    </row>
    <row r="51" spans="1:10">
      <c r="A51" s="787">
        <v>1981</v>
      </c>
      <c r="B51" s="788" t="str">
        <f t="shared" ref="B51:B96" si="5">IF(C51=0,"","+")</f>
        <v/>
      </c>
      <c r="C51" s="789"/>
      <c r="D51" s="764">
        <v>3</v>
      </c>
      <c r="E51" s="764">
        <v>3</v>
      </c>
      <c r="F51" s="771">
        <f t="shared" ref="F51:F96" si="6">SUM(D51:E51)</f>
        <v>6</v>
      </c>
      <c r="G51" s="771">
        <f t="shared" si="4"/>
        <v>13.2</v>
      </c>
      <c r="H51" s="577">
        <v>10</v>
      </c>
      <c r="I51" s="577">
        <f t="shared" ref="I51:I96" si="7">TRUNC(H51*G51,2)</f>
        <v>132</v>
      </c>
      <c r="J51" s="500"/>
    </row>
    <row r="52" spans="1:10">
      <c r="A52" s="787">
        <f t="shared" ref="A52:A98" si="8">+A51+1</f>
        <v>1982</v>
      </c>
      <c r="B52" s="788" t="str">
        <f t="shared" si="5"/>
        <v/>
      </c>
      <c r="C52" s="789"/>
      <c r="D52" s="764">
        <v>3</v>
      </c>
      <c r="E52" s="764">
        <v>3.2</v>
      </c>
      <c r="F52" s="771">
        <f t="shared" si="6"/>
        <v>6.2</v>
      </c>
      <c r="G52" s="771">
        <f t="shared" ref="G52:G97" si="9">+F52+F51</f>
        <v>12.2</v>
      </c>
      <c r="H52" s="577">
        <v>10</v>
      </c>
      <c r="I52" s="577">
        <f t="shared" si="7"/>
        <v>122</v>
      </c>
      <c r="J52" s="500"/>
    </row>
    <row r="53" spans="1:10">
      <c r="A53" s="787">
        <f t="shared" si="8"/>
        <v>1983</v>
      </c>
      <c r="B53" s="788" t="str">
        <f t="shared" si="5"/>
        <v/>
      </c>
      <c r="C53" s="789"/>
      <c r="D53" s="764">
        <v>3</v>
      </c>
      <c r="E53" s="762">
        <v>3.5</v>
      </c>
      <c r="F53" s="771">
        <f t="shared" si="6"/>
        <v>6.5</v>
      </c>
      <c r="G53" s="771">
        <f t="shared" si="9"/>
        <v>12.7</v>
      </c>
      <c r="H53" s="577">
        <v>10</v>
      </c>
      <c r="I53" s="577">
        <f t="shared" si="7"/>
        <v>127</v>
      </c>
      <c r="J53" s="500"/>
    </row>
    <row r="54" spans="1:10">
      <c r="A54" s="787">
        <f t="shared" si="8"/>
        <v>1984</v>
      </c>
      <c r="B54" s="788" t="str">
        <f t="shared" si="5"/>
        <v/>
      </c>
      <c r="C54" s="789"/>
      <c r="D54" s="764">
        <v>3.2</v>
      </c>
      <c r="E54" s="764">
        <v>3.5</v>
      </c>
      <c r="F54" s="771">
        <f t="shared" si="6"/>
        <v>6.7</v>
      </c>
      <c r="G54" s="771">
        <f t="shared" si="9"/>
        <v>13.2</v>
      </c>
      <c r="H54" s="577">
        <v>10</v>
      </c>
      <c r="I54" s="577">
        <f t="shared" si="7"/>
        <v>132</v>
      </c>
      <c r="J54" s="500"/>
    </row>
    <row r="55" spans="1:10">
      <c r="A55" s="787">
        <f t="shared" si="8"/>
        <v>1985</v>
      </c>
      <c r="B55" s="788" t="str">
        <f t="shared" si="5"/>
        <v/>
      </c>
      <c r="C55" s="789"/>
      <c r="D55" s="764">
        <v>3.2</v>
      </c>
      <c r="E55" s="764">
        <v>3.5</v>
      </c>
      <c r="F55" s="771">
        <f t="shared" si="6"/>
        <v>6.7</v>
      </c>
      <c r="G55" s="771">
        <f t="shared" si="9"/>
        <v>13.4</v>
      </c>
      <c r="H55" s="577">
        <v>10</v>
      </c>
      <c r="I55" s="577">
        <f t="shared" si="7"/>
        <v>134</v>
      </c>
      <c r="J55" s="500"/>
    </row>
    <row r="56" spans="1:10">
      <c r="A56" s="787">
        <f t="shared" si="8"/>
        <v>1986</v>
      </c>
      <c r="B56" s="788" t="str">
        <f t="shared" si="5"/>
        <v/>
      </c>
      <c r="C56" s="789"/>
      <c r="D56" s="764">
        <v>3.3</v>
      </c>
      <c r="E56" s="764">
        <v>3.2</v>
      </c>
      <c r="F56" s="771">
        <f t="shared" si="6"/>
        <v>6.5</v>
      </c>
      <c r="G56" s="771">
        <f t="shared" si="9"/>
        <v>13.2</v>
      </c>
      <c r="H56" s="577">
        <v>10</v>
      </c>
      <c r="I56" s="577">
        <f t="shared" si="7"/>
        <v>132</v>
      </c>
      <c r="J56" s="500"/>
    </row>
    <row r="57" spans="1:10">
      <c r="A57" s="787">
        <f t="shared" si="8"/>
        <v>1987</v>
      </c>
      <c r="B57" s="788" t="str">
        <f t="shared" si="5"/>
        <v/>
      </c>
      <c r="C57" s="789"/>
      <c r="D57" s="764">
        <v>3.5</v>
      </c>
      <c r="E57" s="764">
        <v>3.2</v>
      </c>
      <c r="F57" s="771">
        <f t="shared" si="6"/>
        <v>6.7</v>
      </c>
      <c r="G57" s="771">
        <f t="shared" si="9"/>
        <v>13.2</v>
      </c>
      <c r="H57" s="577">
        <v>10</v>
      </c>
      <c r="I57" s="577">
        <f t="shared" si="7"/>
        <v>132</v>
      </c>
      <c r="J57" s="500"/>
    </row>
    <row r="58" spans="1:10">
      <c r="A58" s="787">
        <f t="shared" si="8"/>
        <v>1988</v>
      </c>
      <c r="B58" s="788" t="str">
        <f t="shared" si="5"/>
        <v/>
      </c>
      <c r="C58" s="789"/>
      <c r="D58" s="764">
        <v>3.5</v>
      </c>
      <c r="E58" s="762">
        <v>3</v>
      </c>
      <c r="F58" s="771">
        <f t="shared" si="6"/>
        <v>6.5</v>
      </c>
      <c r="G58" s="771">
        <f t="shared" si="9"/>
        <v>13.2</v>
      </c>
      <c r="H58" s="577">
        <v>10</v>
      </c>
      <c r="I58" s="577">
        <f t="shared" si="7"/>
        <v>132</v>
      </c>
      <c r="J58" s="500"/>
    </row>
    <row r="59" spans="1:10">
      <c r="A59" s="787">
        <f t="shared" si="8"/>
        <v>1989</v>
      </c>
      <c r="B59" s="788" t="str">
        <f t="shared" si="5"/>
        <v/>
      </c>
      <c r="C59" s="789"/>
      <c r="D59" s="764">
        <v>3.5</v>
      </c>
      <c r="E59" s="764">
        <v>3</v>
      </c>
      <c r="F59" s="771">
        <f t="shared" si="6"/>
        <v>6.5</v>
      </c>
      <c r="G59" s="771">
        <f t="shared" si="9"/>
        <v>13</v>
      </c>
      <c r="H59" s="577">
        <v>10</v>
      </c>
      <c r="I59" s="577">
        <f t="shared" si="7"/>
        <v>130</v>
      </c>
      <c r="J59" s="500"/>
    </row>
    <row r="60" spans="1:10">
      <c r="A60" s="787">
        <f t="shared" si="8"/>
        <v>1990</v>
      </c>
      <c r="B60" s="788" t="str">
        <f t="shared" si="5"/>
        <v/>
      </c>
      <c r="C60" s="789"/>
      <c r="D60" s="764">
        <v>3.5</v>
      </c>
      <c r="E60" s="764">
        <v>3</v>
      </c>
      <c r="F60" s="771">
        <f t="shared" si="6"/>
        <v>6.5</v>
      </c>
      <c r="G60" s="771">
        <f t="shared" si="9"/>
        <v>13</v>
      </c>
      <c r="H60" s="577">
        <v>10</v>
      </c>
      <c r="I60" s="577">
        <f t="shared" si="7"/>
        <v>130</v>
      </c>
      <c r="J60" s="500"/>
    </row>
    <row r="61" spans="1:10">
      <c r="A61" s="787">
        <f t="shared" si="8"/>
        <v>1991</v>
      </c>
      <c r="B61" s="788" t="str">
        <f t="shared" si="5"/>
        <v/>
      </c>
      <c r="C61" s="789"/>
      <c r="D61" s="764">
        <v>3.5</v>
      </c>
      <c r="E61" s="764">
        <v>3.2</v>
      </c>
      <c r="F61" s="771">
        <f t="shared" si="6"/>
        <v>6.7</v>
      </c>
      <c r="G61" s="771">
        <f t="shared" si="9"/>
        <v>13.2</v>
      </c>
      <c r="H61" s="577">
        <v>10</v>
      </c>
      <c r="I61" s="577">
        <f t="shared" si="7"/>
        <v>132</v>
      </c>
      <c r="J61" s="500"/>
    </row>
    <row r="62" spans="1:10">
      <c r="A62" s="787">
        <f t="shared" si="8"/>
        <v>1992</v>
      </c>
      <c r="B62" s="788" t="str">
        <f t="shared" si="5"/>
        <v/>
      </c>
      <c r="C62" s="789"/>
      <c r="D62" s="764">
        <v>3</v>
      </c>
      <c r="E62" s="764">
        <v>2.8</v>
      </c>
      <c r="F62" s="771">
        <f t="shared" si="6"/>
        <v>5.8</v>
      </c>
      <c r="G62" s="771">
        <f t="shared" si="9"/>
        <v>12.5</v>
      </c>
      <c r="H62" s="577">
        <v>10</v>
      </c>
      <c r="I62" s="577">
        <f t="shared" si="7"/>
        <v>125</v>
      </c>
      <c r="J62" s="500"/>
    </row>
    <row r="63" spans="1:10">
      <c r="A63" s="787">
        <f t="shared" si="8"/>
        <v>1993</v>
      </c>
      <c r="B63" s="788" t="str">
        <f t="shared" si="5"/>
        <v/>
      </c>
      <c r="C63" s="789"/>
      <c r="D63" s="764">
        <v>3</v>
      </c>
      <c r="E63" s="762">
        <v>2.8</v>
      </c>
      <c r="F63" s="771">
        <f t="shared" si="6"/>
        <v>5.8</v>
      </c>
      <c r="G63" s="771">
        <f t="shared" si="9"/>
        <v>11.6</v>
      </c>
      <c r="H63" s="577">
        <v>10</v>
      </c>
      <c r="I63" s="577">
        <f t="shared" si="7"/>
        <v>116</v>
      </c>
      <c r="J63" s="500"/>
    </row>
    <row r="64" spans="1:10">
      <c r="A64" s="787">
        <f t="shared" si="8"/>
        <v>1994</v>
      </c>
      <c r="B64" s="788" t="str">
        <f t="shared" si="5"/>
        <v/>
      </c>
      <c r="C64" s="789"/>
      <c r="D64" s="764">
        <v>2.8</v>
      </c>
      <c r="E64" s="764">
        <v>3</v>
      </c>
      <c r="F64" s="771">
        <f t="shared" si="6"/>
        <v>5.8</v>
      </c>
      <c r="G64" s="771">
        <f t="shared" si="9"/>
        <v>11.6</v>
      </c>
      <c r="H64" s="577">
        <v>10</v>
      </c>
      <c r="I64" s="577">
        <f t="shared" si="7"/>
        <v>116</v>
      </c>
      <c r="J64" s="500"/>
    </row>
    <row r="65" spans="1:10">
      <c r="A65" s="787">
        <f t="shared" si="8"/>
        <v>1995</v>
      </c>
      <c r="B65" s="788" t="str">
        <f t="shared" si="5"/>
        <v/>
      </c>
      <c r="C65" s="789"/>
      <c r="D65" s="764">
        <v>2.5</v>
      </c>
      <c r="E65" s="764">
        <v>3</v>
      </c>
      <c r="F65" s="771">
        <f t="shared" si="6"/>
        <v>5.5</v>
      </c>
      <c r="G65" s="771">
        <f t="shared" si="9"/>
        <v>11.3</v>
      </c>
      <c r="H65" s="577">
        <v>10</v>
      </c>
      <c r="I65" s="577">
        <f t="shared" si="7"/>
        <v>113</v>
      </c>
      <c r="J65" s="500"/>
    </row>
    <row r="66" spans="1:10">
      <c r="A66" s="787">
        <f t="shared" si="8"/>
        <v>1996</v>
      </c>
      <c r="B66" s="788" t="str">
        <f t="shared" si="5"/>
        <v/>
      </c>
      <c r="C66" s="789"/>
      <c r="D66" s="764">
        <v>2.5</v>
      </c>
      <c r="E66" s="764">
        <v>3.5</v>
      </c>
      <c r="F66" s="771">
        <f t="shared" si="6"/>
        <v>6</v>
      </c>
      <c r="G66" s="771">
        <f t="shared" si="9"/>
        <v>11.5</v>
      </c>
      <c r="H66" s="577">
        <v>10</v>
      </c>
      <c r="I66" s="577">
        <f t="shared" si="7"/>
        <v>115</v>
      </c>
      <c r="J66" s="501"/>
    </row>
    <row r="67" spans="1:10">
      <c r="A67" s="787">
        <f t="shared" si="8"/>
        <v>1997</v>
      </c>
      <c r="B67" s="788" t="str">
        <f t="shared" si="5"/>
        <v/>
      </c>
      <c r="C67" s="789"/>
      <c r="D67" s="764">
        <v>2.5</v>
      </c>
      <c r="E67" s="764">
        <v>3.5</v>
      </c>
      <c r="F67" s="771">
        <f t="shared" si="6"/>
        <v>6</v>
      </c>
      <c r="G67" s="771">
        <f t="shared" si="9"/>
        <v>12</v>
      </c>
      <c r="H67" s="577">
        <v>10</v>
      </c>
      <c r="I67" s="577">
        <f t="shared" si="7"/>
        <v>120</v>
      </c>
      <c r="J67" s="500"/>
    </row>
    <row r="68" spans="1:10">
      <c r="A68" s="787">
        <f t="shared" si="8"/>
        <v>1998</v>
      </c>
      <c r="B68" s="788" t="str">
        <f t="shared" si="5"/>
        <v/>
      </c>
      <c r="C68" s="789"/>
      <c r="D68" s="764">
        <v>2.5</v>
      </c>
      <c r="E68" s="762">
        <v>3.5</v>
      </c>
      <c r="F68" s="771">
        <f t="shared" si="6"/>
        <v>6</v>
      </c>
      <c r="G68" s="771">
        <f t="shared" si="9"/>
        <v>12</v>
      </c>
      <c r="H68" s="577">
        <v>10</v>
      </c>
      <c r="I68" s="577">
        <f t="shared" si="7"/>
        <v>120</v>
      </c>
      <c r="J68" s="500"/>
    </row>
    <row r="69" spans="1:10">
      <c r="A69" s="787">
        <f t="shared" si="8"/>
        <v>1999</v>
      </c>
      <c r="B69" s="788" t="str">
        <f t="shared" si="5"/>
        <v/>
      </c>
      <c r="C69" s="789"/>
      <c r="D69" s="764">
        <v>2.7</v>
      </c>
      <c r="E69" s="762">
        <v>3</v>
      </c>
      <c r="F69" s="771">
        <f t="shared" si="6"/>
        <v>5.7</v>
      </c>
      <c r="G69" s="771">
        <f t="shared" si="9"/>
        <v>11.7</v>
      </c>
      <c r="H69" s="577">
        <v>10</v>
      </c>
      <c r="I69" s="577">
        <f t="shared" si="7"/>
        <v>117</v>
      </c>
      <c r="J69" s="500"/>
    </row>
    <row r="70" spans="1:10">
      <c r="A70" s="787">
        <f t="shared" si="8"/>
        <v>2000</v>
      </c>
      <c r="B70" s="788" t="str">
        <f t="shared" si="5"/>
        <v/>
      </c>
      <c r="C70" s="789"/>
      <c r="D70" s="764">
        <v>2.8</v>
      </c>
      <c r="E70" s="762">
        <v>3</v>
      </c>
      <c r="F70" s="771">
        <f t="shared" si="6"/>
        <v>5.8</v>
      </c>
      <c r="G70" s="771">
        <f t="shared" si="9"/>
        <v>11.5</v>
      </c>
      <c r="H70" s="577">
        <v>10</v>
      </c>
      <c r="I70" s="577">
        <f t="shared" si="7"/>
        <v>115</v>
      </c>
      <c r="J70" s="500"/>
    </row>
    <row r="71" spans="1:10">
      <c r="A71" s="787">
        <f t="shared" si="8"/>
        <v>2001</v>
      </c>
      <c r="B71" s="788" t="str">
        <f t="shared" si="5"/>
        <v/>
      </c>
      <c r="C71" s="789"/>
      <c r="D71" s="764">
        <v>0</v>
      </c>
      <c r="E71" s="762"/>
      <c r="F71" s="771">
        <f t="shared" si="6"/>
        <v>0</v>
      </c>
      <c r="G71" s="771"/>
      <c r="H71" s="577"/>
      <c r="I71" s="577">
        <f t="shared" si="7"/>
        <v>0</v>
      </c>
      <c r="J71" s="500"/>
    </row>
    <row r="72" spans="1:10">
      <c r="A72" s="787">
        <f t="shared" si="8"/>
        <v>2002</v>
      </c>
      <c r="B72" s="788" t="str">
        <f t="shared" si="5"/>
        <v/>
      </c>
      <c r="C72" s="789"/>
      <c r="D72" s="764">
        <v>0</v>
      </c>
      <c r="E72" s="764"/>
      <c r="F72" s="771">
        <f t="shared" si="6"/>
        <v>0</v>
      </c>
      <c r="G72" s="771">
        <f t="shared" si="9"/>
        <v>0</v>
      </c>
      <c r="H72" s="577"/>
      <c r="I72" s="577">
        <f t="shared" si="7"/>
        <v>0</v>
      </c>
      <c r="J72" s="500"/>
    </row>
    <row r="73" spans="1:10">
      <c r="A73" s="787">
        <f t="shared" si="8"/>
        <v>2003</v>
      </c>
      <c r="B73" s="788" t="str">
        <f t="shared" si="5"/>
        <v/>
      </c>
      <c r="C73" s="789"/>
      <c r="D73" s="764">
        <v>3</v>
      </c>
      <c r="E73" s="762">
        <v>2.5</v>
      </c>
      <c r="F73" s="771">
        <f t="shared" si="6"/>
        <v>5.5</v>
      </c>
      <c r="G73" s="771">
        <f t="shared" si="9"/>
        <v>5.5</v>
      </c>
      <c r="H73" s="577">
        <v>10</v>
      </c>
      <c r="I73" s="577">
        <f t="shared" si="7"/>
        <v>55</v>
      </c>
      <c r="J73" s="500"/>
    </row>
    <row r="74" spans="1:10">
      <c r="A74" s="787">
        <f t="shared" si="8"/>
        <v>2004</v>
      </c>
      <c r="B74" s="788" t="str">
        <f t="shared" si="5"/>
        <v/>
      </c>
      <c r="C74" s="789"/>
      <c r="D74" s="764">
        <v>3</v>
      </c>
      <c r="E74" s="762">
        <v>2.2000000000000002</v>
      </c>
      <c r="F74" s="771">
        <f t="shared" si="6"/>
        <v>5.2</v>
      </c>
      <c r="G74" s="771">
        <f t="shared" si="9"/>
        <v>10.7</v>
      </c>
      <c r="H74" s="577">
        <v>10</v>
      </c>
      <c r="I74" s="577">
        <f t="shared" si="7"/>
        <v>107</v>
      </c>
      <c r="J74" s="500"/>
    </row>
    <row r="75" spans="1:10">
      <c r="A75" s="787">
        <f t="shared" si="8"/>
        <v>2005</v>
      </c>
      <c r="B75" s="788" t="str">
        <f t="shared" si="5"/>
        <v/>
      </c>
      <c r="C75" s="789"/>
      <c r="D75" s="764">
        <v>3</v>
      </c>
      <c r="E75" s="762">
        <v>2.2999999999999998</v>
      </c>
      <c r="F75" s="771">
        <f t="shared" si="6"/>
        <v>5.3</v>
      </c>
      <c r="G75" s="771">
        <f t="shared" si="9"/>
        <v>10.5</v>
      </c>
      <c r="H75" s="577">
        <v>10</v>
      </c>
      <c r="I75" s="577">
        <f t="shared" si="7"/>
        <v>105</v>
      </c>
      <c r="J75" s="500"/>
    </row>
    <row r="76" spans="1:10">
      <c r="A76" s="787">
        <f t="shared" si="8"/>
        <v>2006</v>
      </c>
      <c r="B76" s="788" t="str">
        <f t="shared" si="5"/>
        <v/>
      </c>
      <c r="C76" s="789"/>
      <c r="D76" s="764">
        <v>3.5</v>
      </c>
      <c r="E76" s="762">
        <v>2.5</v>
      </c>
      <c r="F76" s="771">
        <f t="shared" si="6"/>
        <v>6</v>
      </c>
      <c r="G76" s="771">
        <f t="shared" si="9"/>
        <v>11.3</v>
      </c>
      <c r="H76" s="577">
        <v>10</v>
      </c>
      <c r="I76" s="577">
        <f t="shared" si="7"/>
        <v>113</v>
      </c>
      <c r="J76" s="501"/>
    </row>
    <row r="77" spans="1:10">
      <c r="A77" s="787">
        <f t="shared" si="8"/>
        <v>2007</v>
      </c>
      <c r="B77" s="788" t="str">
        <f t="shared" si="5"/>
        <v/>
      </c>
      <c r="C77" s="789"/>
      <c r="D77" s="764">
        <v>3.5</v>
      </c>
      <c r="E77" s="762">
        <v>3</v>
      </c>
      <c r="F77" s="771">
        <f t="shared" si="6"/>
        <v>6.5</v>
      </c>
      <c r="G77" s="771">
        <f t="shared" si="9"/>
        <v>12.5</v>
      </c>
      <c r="H77" s="577">
        <v>10</v>
      </c>
      <c r="I77" s="577">
        <f t="shared" si="7"/>
        <v>125</v>
      </c>
      <c r="J77" s="501"/>
    </row>
    <row r="78" spans="1:10">
      <c r="A78" s="787">
        <f t="shared" si="8"/>
        <v>2008</v>
      </c>
      <c r="B78" s="788" t="str">
        <f t="shared" si="5"/>
        <v/>
      </c>
      <c r="C78" s="789"/>
      <c r="D78" s="764">
        <v>3.5</v>
      </c>
      <c r="E78" s="762">
        <v>3</v>
      </c>
      <c r="F78" s="771">
        <f t="shared" si="6"/>
        <v>6.5</v>
      </c>
      <c r="G78" s="771">
        <f t="shared" si="9"/>
        <v>13</v>
      </c>
      <c r="H78" s="577">
        <v>10</v>
      </c>
      <c r="I78" s="577">
        <f t="shared" si="7"/>
        <v>130</v>
      </c>
      <c r="J78" s="501"/>
    </row>
    <row r="79" spans="1:10">
      <c r="A79" s="787">
        <f t="shared" si="8"/>
        <v>2009</v>
      </c>
      <c r="B79" s="788" t="str">
        <f t="shared" si="5"/>
        <v/>
      </c>
      <c r="C79" s="789"/>
      <c r="D79" s="764">
        <v>3.5</v>
      </c>
      <c r="E79" s="762">
        <v>3</v>
      </c>
      <c r="F79" s="771">
        <f t="shared" si="6"/>
        <v>6.5</v>
      </c>
      <c r="G79" s="771">
        <f t="shared" si="9"/>
        <v>13</v>
      </c>
      <c r="H79" s="577">
        <v>10</v>
      </c>
      <c r="I79" s="577">
        <f t="shared" si="7"/>
        <v>130</v>
      </c>
      <c r="J79" s="501"/>
    </row>
    <row r="80" spans="1:10">
      <c r="A80" s="787">
        <f t="shared" si="8"/>
        <v>2010</v>
      </c>
      <c r="B80" s="788" t="str">
        <f t="shared" si="5"/>
        <v/>
      </c>
      <c r="C80" s="789"/>
      <c r="D80" s="764">
        <v>3.5</v>
      </c>
      <c r="E80" s="762">
        <v>3</v>
      </c>
      <c r="F80" s="771">
        <f t="shared" si="6"/>
        <v>6.5</v>
      </c>
      <c r="G80" s="771">
        <f t="shared" si="9"/>
        <v>13</v>
      </c>
      <c r="H80" s="577">
        <v>10</v>
      </c>
      <c r="I80" s="577">
        <f t="shared" si="7"/>
        <v>130</v>
      </c>
      <c r="J80" s="501"/>
    </row>
    <row r="81" spans="1:10">
      <c r="A81" s="787">
        <f t="shared" si="8"/>
        <v>2011</v>
      </c>
      <c r="B81" s="788" t="str">
        <f t="shared" si="5"/>
        <v/>
      </c>
      <c r="C81" s="789"/>
      <c r="D81" s="764">
        <v>3</v>
      </c>
      <c r="E81" s="762">
        <v>2.9</v>
      </c>
      <c r="F81" s="771">
        <f t="shared" si="6"/>
        <v>5.9</v>
      </c>
      <c r="G81" s="771">
        <f t="shared" si="9"/>
        <v>12.4</v>
      </c>
      <c r="H81" s="577">
        <v>10</v>
      </c>
      <c r="I81" s="577">
        <f t="shared" si="7"/>
        <v>124</v>
      </c>
      <c r="J81" s="501"/>
    </row>
    <row r="82" spans="1:10">
      <c r="A82" s="787">
        <f t="shared" si="8"/>
        <v>2012</v>
      </c>
      <c r="B82" s="788" t="str">
        <f t="shared" si="5"/>
        <v/>
      </c>
      <c r="C82" s="789"/>
      <c r="D82" s="764">
        <v>3</v>
      </c>
      <c r="E82" s="762">
        <v>3</v>
      </c>
      <c r="F82" s="771">
        <f t="shared" si="6"/>
        <v>6</v>
      </c>
      <c r="G82" s="771">
        <f t="shared" si="9"/>
        <v>11.9</v>
      </c>
      <c r="H82" s="577">
        <v>10</v>
      </c>
      <c r="I82" s="577">
        <f t="shared" si="7"/>
        <v>119</v>
      </c>
      <c r="J82" s="501"/>
    </row>
    <row r="83" spans="1:10">
      <c r="A83" s="787">
        <f t="shared" si="8"/>
        <v>2013</v>
      </c>
      <c r="B83" s="788" t="str">
        <f t="shared" si="5"/>
        <v/>
      </c>
      <c r="C83" s="789"/>
      <c r="D83" s="764">
        <v>3</v>
      </c>
      <c r="E83" s="762">
        <v>3</v>
      </c>
      <c r="F83" s="771">
        <f t="shared" si="6"/>
        <v>6</v>
      </c>
      <c r="G83" s="771">
        <f t="shared" si="9"/>
        <v>12</v>
      </c>
      <c r="H83" s="577">
        <v>10</v>
      </c>
      <c r="I83" s="577">
        <f t="shared" si="7"/>
        <v>120</v>
      </c>
      <c r="J83" s="501"/>
    </row>
    <row r="84" spans="1:10">
      <c r="A84" s="787">
        <f t="shared" si="8"/>
        <v>2014</v>
      </c>
      <c r="B84" s="788" t="str">
        <f t="shared" si="5"/>
        <v/>
      </c>
      <c r="C84" s="789"/>
      <c r="D84" s="764">
        <v>3</v>
      </c>
      <c r="E84" s="762">
        <v>3</v>
      </c>
      <c r="F84" s="771">
        <f t="shared" si="6"/>
        <v>6</v>
      </c>
      <c r="G84" s="771">
        <f t="shared" si="9"/>
        <v>12</v>
      </c>
      <c r="H84" s="577">
        <v>10</v>
      </c>
      <c r="I84" s="577">
        <f t="shared" si="7"/>
        <v>120</v>
      </c>
      <c r="J84" s="501"/>
    </row>
    <row r="85" spans="1:10">
      <c r="A85" s="787">
        <f t="shared" si="8"/>
        <v>2015</v>
      </c>
      <c r="B85" s="788" t="str">
        <f t="shared" si="5"/>
        <v/>
      </c>
      <c r="C85" s="789"/>
      <c r="D85" s="764">
        <v>3</v>
      </c>
      <c r="E85" s="762">
        <v>3</v>
      </c>
      <c r="F85" s="771">
        <f t="shared" si="6"/>
        <v>6</v>
      </c>
      <c r="G85" s="771">
        <f t="shared" si="9"/>
        <v>12</v>
      </c>
      <c r="H85" s="577">
        <v>10</v>
      </c>
      <c r="I85" s="577">
        <f t="shared" si="7"/>
        <v>120</v>
      </c>
      <c r="J85" s="501"/>
    </row>
    <row r="86" spans="1:10">
      <c r="A86" s="787">
        <f t="shared" si="8"/>
        <v>2016</v>
      </c>
      <c r="B86" s="788" t="str">
        <f t="shared" si="5"/>
        <v/>
      </c>
      <c r="C86" s="789"/>
      <c r="D86" s="764">
        <v>3</v>
      </c>
      <c r="E86" s="762">
        <v>3</v>
      </c>
      <c r="F86" s="771">
        <f t="shared" si="6"/>
        <v>6</v>
      </c>
      <c r="G86" s="771">
        <f t="shared" si="9"/>
        <v>12</v>
      </c>
      <c r="H86" s="577">
        <v>10</v>
      </c>
      <c r="I86" s="577">
        <f t="shared" si="7"/>
        <v>120</v>
      </c>
      <c r="J86" s="501"/>
    </row>
    <row r="87" spans="1:10">
      <c r="A87" s="787">
        <f t="shared" si="8"/>
        <v>2017</v>
      </c>
      <c r="B87" s="788" t="str">
        <f t="shared" si="5"/>
        <v/>
      </c>
      <c r="C87" s="789"/>
      <c r="D87" s="764">
        <v>3.5</v>
      </c>
      <c r="E87" s="762">
        <v>3</v>
      </c>
      <c r="F87" s="771">
        <f t="shared" si="6"/>
        <v>6.5</v>
      </c>
      <c r="G87" s="771">
        <f t="shared" si="9"/>
        <v>12.5</v>
      </c>
      <c r="H87" s="577">
        <v>10</v>
      </c>
      <c r="I87" s="577">
        <f t="shared" si="7"/>
        <v>125</v>
      </c>
      <c r="J87" s="501"/>
    </row>
    <row r="88" spans="1:10">
      <c r="A88" s="787">
        <f t="shared" si="8"/>
        <v>2018</v>
      </c>
      <c r="B88" s="788" t="str">
        <f t="shared" si="5"/>
        <v/>
      </c>
      <c r="C88" s="789"/>
      <c r="D88" s="764">
        <v>3.5</v>
      </c>
      <c r="E88" s="762">
        <v>3</v>
      </c>
      <c r="F88" s="771">
        <f t="shared" si="6"/>
        <v>6.5</v>
      </c>
      <c r="G88" s="771">
        <f t="shared" si="9"/>
        <v>13</v>
      </c>
      <c r="H88" s="577">
        <v>10</v>
      </c>
      <c r="I88" s="577">
        <f t="shared" si="7"/>
        <v>130</v>
      </c>
      <c r="J88" s="501"/>
    </row>
    <row r="89" spans="1:10">
      <c r="A89" s="787">
        <f t="shared" si="8"/>
        <v>2019</v>
      </c>
      <c r="B89" s="788" t="str">
        <f t="shared" si="5"/>
        <v/>
      </c>
      <c r="C89" s="789"/>
      <c r="D89" s="764">
        <v>3.4</v>
      </c>
      <c r="E89" s="762">
        <v>3</v>
      </c>
      <c r="F89" s="771">
        <f t="shared" si="6"/>
        <v>6.4</v>
      </c>
      <c r="G89" s="771">
        <f t="shared" si="9"/>
        <v>12.9</v>
      </c>
      <c r="H89" s="577">
        <v>10</v>
      </c>
      <c r="I89" s="577">
        <f t="shared" si="7"/>
        <v>129</v>
      </c>
      <c r="J89" s="501"/>
    </row>
    <row r="90" spans="1:10">
      <c r="A90" s="787">
        <f t="shared" si="8"/>
        <v>2020</v>
      </c>
      <c r="B90" s="788" t="str">
        <f t="shared" si="5"/>
        <v/>
      </c>
      <c r="C90" s="789"/>
      <c r="D90" s="764">
        <v>3.5</v>
      </c>
      <c r="E90" s="762">
        <v>3.4</v>
      </c>
      <c r="F90" s="771">
        <f t="shared" si="6"/>
        <v>6.9</v>
      </c>
      <c r="G90" s="771">
        <f t="shared" si="9"/>
        <v>13.3</v>
      </c>
      <c r="H90" s="577">
        <v>10</v>
      </c>
      <c r="I90" s="577">
        <f t="shared" si="7"/>
        <v>133</v>
      </c>
      <c r="J90" s="501"/>
    </row>
    <row r="91" spans="1:10">
      <c r="A91" s="787">
        <f t="shared" si="8"/>
        <v>2021</v>
      </c>
      <c r="B91" s="788" t="str">
        <f t="shared" si="5"/>
        <v/>
      </c>
      <c r="C91" s="789"/>
      <c r="D91" s="764">
        <v>3</v>
      </c>
      <c r="E91" s="762">
        <v>3.2</v>
      </c>
      <c r="F91" s="771">
        <f t="shared" si="6"/>
        <v>6.2</v>
      </c>
      <c r="G91" s="771">
        <f t="shared" si="9"/>
        <v>13.1</v>
      </c>
      <c r="H91" s="577">
        <v>10</v>
      </c>
      <c r="I91" s="577">
        <f t="shared" si="7"/>
        <v>131</v>
      </c>
      <c r="J91" s="501"/>
    </row>
    <row r="92" spans="1:10">
      <c r="A92" s="787">
        <f t="shared" si="8"/>
        <v>2022</v>
      </c>
      <c r="B92" s="788" t="str">
        <f t="shared" si="5"/>
        <v/>
      </c>
      <c r="C92" s="789"/>
      <c r="D92" s="764">
        <v>3</v>
      </c>
      <c r="E92" s="762">
        <v>3.4</v>
      </c>
      <c r="F92" s="771">
        <f t="shared" si="6"/>
        <v>6.4</v>
      </c>
      <c r="G92" s="771">
        <f t="shared" si="9"/>
        <v>12.6</v>
      </c>
      <c r="H92" s="577">
        <v>10</v>
      </c>
      <c r="I92" s="577">
        <f t="shared" si="7"/>
        <v>126</v>
      </c>
      <c r="J92" s="501"/>
    </row>
    <row r="93" spans="1:10">
      <c r="A93" s="787">
        <f t="shared" si="8"/>
        <v>2023</v>
      </c>
      <c r="B93" s="788" t="str">
        <f t="shared" si="5"/>
        <v/>
      </c>
      <c r="C93" s="789"/>
      <c r="D93" s="764">
        <v>3</v>
      </c>
      <c r="E93" s="762">
        <v>3</v>
      </c>
      <c r="F93" s="771">
        <f t="shared" si="6"/>
        <v>6</v>
      </c>
      <c r="G93" s="771">
        <f t="shared" si="9"/>
        <v>12.4</v>
      </c>
      <c r="H93" s="577">
        <v>10</v>
      </c>
      <c r="I93" s="577">
        <f t="shared" si="7"/>
        <v>124</v>
      </c>
      <c r="J93" s="501"/>
    </row>
    <row r="94" spans="1:10">
      <c r="A94" s="787">
        <f t="shared" si="8"/>
        <v>2024</v>
      </c>
      <c r="B94" s="788" t="str">
        <f t="shared" si="5"/>
        <v/>
      </c>
      <c r="C94" s="789"/>
      <c r="D94" s="764">
        <v>3</v>
      </c>
      <c r="E94" s="762">
        <v>3</v>
      </c>
      <c r="F94" s="771">
        <f t="shared" si="6"/>
        <v>6</v>
      </c>
      <c r="G94" s="771">
        <f t="shared" si="9"/>
        <v>12</v>
      </c>
      <c r="H94" s="577">
        <v>10</v>
      </c>
      <c r="I94" s="577">
        <f t="shared" si="7"/>
        <v>120</v>
      </c>
      <c r="J94" s="501"/>
    </row>
    <row r="95" spans="1:10">
      <c r="A95" s="787">
        <f t="shared" si="8"/>
        <v>2025</v>
      </c>
      <c r="B95" s="788" t="str">
        <f t="shared" si="5"/>
        <v/>
      </c>
      <c r="C95" s="789"/>
      <c r="D95" s="764">
        <v>3</v>
      </c>
      <c r="E95" s="762">
        <v>3</v>
      </c>
      <c r="F95" s="771">
        <f t="shared" si="6"/>
        <v>6</v>
      </c>
      <c r="G95" s="771">
        <f t="shared" si="9"/>
        <v>12</v>
      </c>
      <c r="H95" s="577">
        <v>10</v>
      </c>
      <c r="I95" s="577">
        <f t="shared" si="7"/>
        <v>120</v>
      </c>
      <c r="J95" s="501"/>
    </row>
    <row r="96" spans="1:10">
      <c r="A96" s="787">
        <f t="shared" si="8"/>
        <v>2026</v>
      </c>
      <c r="B96" s="788" t="str">
        <f t="shared" si="5"/>
        <v/>
      </c>
      <c r="C96" s="789"/>
      <c r="D96" s="764">
        <v>3</v>
      </c>
      <c r="E96" s="762">
        <v>3</v>
      </c>
      <c r="F96" s="771">
        <f t="shared" si="6"/>
        <v>6</v>
      </c>
      <c r="G96" s="771">
        <f t="shared" si="9"/>
        <v>12</v>
      </c>
      <c r="H96" s="577">
        <v>10</v>
      </c>
      <c r="I96" s="577">
        <f t="shared" si="7"/>
        <v>120</v>
      </c>
      <c r="J96" s="501"/>
    </row>
    <row r="97" spans="1:10">
      <c r="A97" s="787">
        <f t="shared" si="8"/>
        <v>2027</v>
      </c>
      <c r="B97" s="788" t="str">
        <f t="shared" ref="B97:B111" si="10">IF(C97=0,"","+")</f>
        <v/>
      </c>
      <c r="C97" s="789"/>
      <c r="D97" s="764">
        <v>3.5</v>
      </c>
      <c r="E97" s="762">
        <v>3</v>
      </c>
      <c r="F97" s="771">
        <f t="shared" ref="F97:F111" si="11">SUM(D97:E97)</f>
        <v>6.5</v>
      </c>
      <c r="G97" s="771">
        <f t="shared" si="9"/>
        <v>12.5</v>
      </c>
      <c r="H97" s="577">
        <v>10</v>
      </c>
      <c r="I97" s="577">
        <f t="shared" ref="I97:I111" si="12">TRUNC(H97*G97,2)</f>
        <v>125</v>
      </c>
      <c r="J97" s="501"/>
    </row>
    <row r="98" spans="1:10">
      <c r="A98" s="787">
        <f t="shared" si="8"/>
        <v>2028</v>
      </c>
      <c r="B98" s="788" t="str">
        <f t="shared" si="10"/>
        <v/>
      </c>
      <c r="C98" s="789"/>
      <c r="D98" s="764">
        <v>3.5</v>
      </c>
      <c r="E98" s="762">
        <v>3</v>
      </c>
      <c r="F98" s="771">
        <f t="shared" si="11"/>
        <v>6.5</v>
      </c>
      <c r="G98" s="771">
        <f t="shared" ref="G98:G111" si="13">+F98+F97</f>
        <v>13</v>
      </c>
      <c r="H98" s="577">
        <v>10</v>
      </c>
      <c r="I98" s="577">
        <f t="shared" si="12"/>
        <v>130</v>
      </c>
      <c r="J98" s="501"/>
    </row>
    <row r="99" spans="1:10">
      <c r="A99" s="787">
        <f t="shared" ref="A99:A111" si="14">+A98+1</f>
        <v>2029</v>
      </c>
      <c r="B99" s="788" t="str">
        <f t="shared" si="10"/>
        <v/>
      </c>
      <c r="C99" s="789"/>
      <c r="D99" s="764">
        <v>3.5</v>
      </c>
      <c r="E99" s="762">
        <v>3</v>
      </c>
      <c r="F99" s="771">
        <f t="shared" si="11"/>
        <v>6.5</v>
      </c>
      <c r="G99" s="771">
        <f t="shared" si="13"/>
        <v>13</v>
      </c>
      <c r="H99" s="577">
        <v>10</v>
      </c>
      <c r="I99" s="577">
        <f t="shared" si="12"/>
        <v>130</v>
      </c>
      <c r="J99" s="501"/>
    </row>
    <row r="100" spans="1:10">
      <c r="A100" s="787">
        <f t="shared" si="14"/>
        <v>2030</v>
      </c>
      <c r="B100" s="788" t="str">
        <f t="shared" si="10"/>
        <v/>
      </c>
      <c r="C100" s="789"/>
      <c r="D100" s="764">
        <v>3</v>
      </c>
      <c r="E100" s="762">
        <v>3</v>
      </c>
      <c r="F100" s="771">
        <f t="shared" si="11"/>
        <v>6</v>
      </c>
      <c r="G100" s="771">
        <f t="shared" si="13"/>
        <v>12.5</v>
      </c>
      <c r="H100" s="577">
        <v>10</v>
      </c>
      <c r="I100" s="577">
        <f t="shared" si="12"/>
        <v>125</v>
      </c>
      <c r="J100" s="501"/>
    </row>
    <row r="101" spans="1:10">
      <c r="A101" s="787">
        <f t="shared" si="14"/>
        <v>2031</v>
      </c>
      <c r="B101" s="788" t="str">
        <f t="shared" si="10"/>
        <v/>
      </c>
      <c r="C101" s="789"/>
      <c r="D101" s="764">
        <v>3</v>
      </c>
      <c r="E101" s="762">
        <v>2.9</v>
      </c>
      <c r="F101" s="771">
        <f t="shared" si="11"/>
        <v>5.9</v>
      </c>
      <c r="G101" s="771">
        <f t="shared" si="13"/>
        <v>11.9</v>
      </c>
      <c r="H101" s="577">
        <v>10</v>
      </c>
      <c r="I101" s="577">
        <f t="shared" si="12"/>
        <v>119</v>
      </c>
      <c r="J101" s="501"/>
    </row>
    <row r="102" spans="1:10">
      <c r="A102" s="787">
        <f t="shared" si="14"/>
        <v>2032</v>
      </c>
      <c r="B102" s="788" t="str">
        <f t="shared" si="10"/>
        <v/>
      </c>
      <c r="C102" s="789"/>
      <c r="D102" s="764">
        <v>3</v>
      </c>
      <c r="E102" s="762">
        <v>2.8</v>
      </c>
      <c r="F102" s="771">
        <f t="shared" si="11"/>
        <v>5.8</v>
      </c>
      <c r="G102" s="771">
        <f t="shared" si="13"/>
        <v>11.7</v>
      </c>
      <c r="H102" s="577">
        <v>10</v>
      </c>
      <c r="I102" s="577">
        <f t="shared" si="12"/>
        <v>117</v>
      </c>
      <c r="J102" s="501"/>
    </row>
    <row r="103" spans="1:10">
      <c r="A103" s="787">
        <f t="shared" si="14"/>
        <v>2033</v>
      </c>
      <c r="B103" s="788" t="str">
        <f t="shared" si="10"/>
        <v/>
      </c>
      <c r="C103" s="789"/>
      <c r="D103" s="764">
        <v>3</v>
      </c>
      <c r="E103" s="762">
        <v>3</v>
      </c>
      <c r="F103" s="771">
        <f t="shared" si="11"/>
        <v>6</v>
      </c>
      <c r="G103" s="771">
        <f t="shared" si="13"/>
        <v>11.8</v>
      </c>
      <c r="H103" s="577">
        <v>10</v>
      </c>
      <c r="I103" s="577">
        <f t="shared" si="12"/>
        <v>118</v>
      </c>
      <c r="J103" s="501"/>
    </row>
    <row r="104" spans="1:10">
      <c r="A104" s="787">
        <f t="shared" si="14"/>
        <v>2034</v>
      </c>
      <c r="B104" s="788" t="str">
        <f t="shared" si="10"/>
        <v/>
      </c>
      <c r="C104" s="789"/>
      <c r="D104" s="764">
        <v>3</v>
      </c>
      <c r="E104" s="762">
        <v>3</v>
      </c>
      <c r="F104" s="771">
        <f t="shared" si="11"/>
        <v>6</v>
      </c>
      <c r="G104" s="771">
        <f t="shared" si="13"/>
        <v>12</v>
      </c>
      <c r="H104" s="577">
        <v>10</v>
      </c>
      <c r="I104" s="577">
        <f t="shared" si="12"/>
        <v>120</v>
      </c>
      <c r="J104" s="501"/>
    </row>
    <row r="105" spans="1:10">
      <c r="A105" s="787">
        <f t="shared" si="14"/>
        <v>2035</v>
      </c>
      <c r="B105" s="788" t="str">
        <f t="shared" si="10"/>
        <v/>
      </c>
      <c r="C105" s="789"/>
      <c r="D105" s="764">
        <v>3</v>
      </c>
      <c r="E105" s="762">
        <v>3</v>
      </c>
      <c r="F105" s="771">
        <f t="shared" si="11"/>
        <v>6</v>
      </c>
      <c r="G105" s="771">
        <f t="shared" si="13"/>
        <v>12</v>
      </c>
      <c r="H105" s="577">
        <v>10</v>
      </c>
      <c r="I105" s="577">
        <f t="shared" si="12"/>
        <v>120</v>
      </c>
      <c r="J105" s="501"/>
    </row>
    <row r="106" spans="1:10">
      <c r="A106" s="787">
        <f t="shared" si="14"/>
        <v>2036</v>
      </c>
      <c r="B106" s="788" t="str">
        <f t="shared" si="10"/>
        <v/>
      </c>
      <c r="C106" s="789"/>
      <c r="D106" s="764">
        <v>3.5</v>
      </c>
      <c r="E106" s="762">
        <v>2.8</v>
      </c>
      <c r="F106" s="771">
        <f t="shared" si="11"/>
        <v>6.3</v>
      </c>
      <c r="G106" s="771">
        <f t="shared" si="13"/>
        <v>12.3</v>
      </c>
      <c r="H106" s="577">
        <v>10</v>
      </c>
      <c r="I106" s="577">
        <f t="shared" si="12"/>
        <v>123</v>
      </c>
      <c r="J106" s="501"/>
    </row>
    <row r="107" spans="1:10">
      <c r="A107" s="787">
        <f t="shared" si="14"/>
        <v>2037</v>
      </c>
      <c r="B107" s="788" t="str">
        <f t="shared" si="10"/>
        <v/>
      </c>
      <c r="C107" s="789"/>
      <c r="D107" s="764">
        <v>3.5</v>
      </c>
      <c r="E107" s="762">
        <v>2.8</v>
      </c>
      <c r="F107" s="771">
        <f t="shared" si="11"/>
        <v>6.3</v>
      </c>
      <c r="G107" s="771">
        <f t="shared" si="13"/>
        <v>12.6</v>
      </c>
      <c r="H107" s="577">
        <v>10</v>
      </c>
      <c r="I107" s="577">
        <f t="shared" si="12"/>
        <v>126</v>
      </c>
      <c r="J107" s="501"/>
    </row>
    <row r="108" spans="1:10">
      <c r="A108" s="787">
        <f t="shared" si="14"/>
        <v>2038</v>
      </c>
      <c r="B108" s="788" t="str">
        <f t="shared" si="10"/>
        <v/>
      </c>
      <c r="C108" s="789"/>
      <c r="D108" s="764">
        <v>3.5</v>
      </c>
      <c r="E108" s="762">
        <v>3</v>
      </c>
      <c r="F108" s="771">
        <f t="shared" si="11"/>
        <v>6.5</v>
      </c>
      <c r="G108" s="771">
        <f t="shared" si="13"/>
        <v>12.8</v>
      </c>
      <c r="H108" s="577">
        <v>10</v>
      </c>
      <c r="I108" s="577">
        <f t="shared" si="12"/>
        <v>128</v>
      </c>
      <c r="J108" s="501"/>
    </row>
    <row r="109" spans="1:10">
      <c r="A109" s="787">
        <f t="shared" si="14"/>
        <v>2039</v>
      </c>
      <c r="B109" s="788" t="str">
        <f t="shared" si="10"/>
        <v/>
      </c>
      <c r="C109" s="789"/>
      <c r="D109" s="764">
        <v>3.5</v>
      </c>
      <c r="E109" s="762">
        <v>3</v>
      </c>
      <c r="F109" s="771">
        <f t="shared" si="11"/>
        <v>6.5</v>
      </c>
      <c r="G109" s="771">
        <f t="shared" si="13"/>
        <v>13</v>
      </c>
      <c r="H109" s="577">
        <v>10</v>
      </c>
      <c r="I109" s="577">
        <f t="shared" si="12"/>
        <v>130</v>
      </c>
      <c r="J109" s="501"/>
    </row>
    <row r="110" spans="1:10">
      <c r="A110" s="787">
        <f t="shared" si="14"/>
        <v>2040</v>
      </c>
      <c r="B110" s="788" t="str">
        <f t="shared" si="10"/>
        <v/>
      </c>
      <c r="C110" s="789"/>
      <c r="D110" s="764">
        <v>3.5</v>
      </c>
      <c r="E110" s="762">
        <v>3</v>
      </c>
      <c r="F110" s="771">
        <f t="shared" si="11"/>
        <v>6.5</v>
      </c>
      <c r="G110" s="771">
        <f t="shared" si="13"/>
        <v>13</v>
      </c>
      <c r="H110" s="577">
        <v>10</v>
      </c>
      <c r="I110" s="577">
        <f t="shared" si="12"/>
        <v>130</v>
      </c>
      <c r="J110" s="501"/>
    </row>
    <row r="111" spans="1:10">
      <c r="A111" s="787">
        <f t="shared" si="14"/>
        <v>2041</v>
      </c>
      <c r="B111" s="788" t="str">
        <f t="shared" si="10"/>
        <v/>
      </c>
      <c r="C111" s="789"/>
      <c r="D111" s="764">
        <v>3.5</v>
      </c>
      <c r="E111" s="762">
        <v>3</v>
      </c>
      <c r="F111" s="771">
        <f t="shared" si="11"/>
        <v>6.5</v>
      </c>
      <c r="G111" s="771">
        <f t="shared" si="13"/>
        <v>13</v>
      </c>
      <c r="H111" s="577">
        <v>10</v>
      </c>
      <c r="I111" s="577">
        <f t="shared" si="12"/>
        <v>130</v>
      </c>
      <c r="J111" s="501"/>
    </row>
    <row r="112" spans="1:10" ht="12.75" thickBot="1">
      <c r="A112" s="497"/>
      <c r="B112" s="498"/>
      <c r="C112" s="499"/>
      <c r="D112" s="17"/>
      <c r="E112" s="17"/>
      <c r="F112" s="493"/>
      <c r="G112" s="493"/>
      <c r="H112" s="502"/>
      <c r="I112" s="731"/>
      <c r="J112" s="501"/>
    </row>
    <row r="113" spans="1:10">
      <c r="A113" s="1356" t="s">
        <v>77</v>
      </c>
      <c r="B113" s="1357"/>
      <c r="C113" s="1357"/>
      <c r="D113" s="1357"/>
      <c r="E113" s="1357"/>
      <c r="F113" s="1357"/>
      <c r="G113" s="1357"/>
      <c r="H113" s="1358"/>
      <c r="I113" s="732">
        <f>SUM(I13:I112)</f>
        <v>12501</v>
      </c>
      <c r="J113" s="501"/>
    </row>
    <row r="114" spans="1:10">
      <c r="A114" s="1352" t="e">
        <f>#REF!</f>
        <v>#REF!</v>
      </c>
      <c r="B114" s="1352"/>
      <c r="C114" s="1352"/>
      <c r="D114" s="1352"/>
      <c r="E114" s="1352"/>
      <c r="F114" s="1352"/>
      <c r="G114" s="1352"/>
    </row>
  </sheetData>
  <mergeCells count="9">
    <mergeCell ref="J1:J9"/>
    <mergeCell ref="I11:I12"/>
    <mergeCell ref="A1:C3"/>
    <mergeCell ref="D1:I3"/>
    <mergeCell ref="A114:G114"/>
    <mergeCell ref="D11:F11"/>
    <mergeCell ref="G11:G12"/>
    <mergeCell ref="H11:H12"/>
    <mergeCell ref="A113:H113"/>
  </mergeCells>
  <phoneticPr fontId="13" type="noConversion"/>
  <printOptions horizontalCentered="1" verticalCentered="1"/>
  <pageMargins left="0.59055118110236227" right="0.59055118110236227" top="0.70866141732283472" bottom="1.3385826771653544" header="0.39370078740157483" footer="0.59055118110236227"/>
  <pageSetup paperSize="9" scale="83" fitToHeight="2" orientation="portrait" horizontalDpi="300" verticalDpi="300" r:id="rId1"/>
  <headerFooter alignWithMargins="0">
    <oddHeader>&amp;R&amp;P / &amp;N</oddHeader>
    <oddFooter>&amp;L&amp;8Engº. Ricardo Marques da GuiaMembro Port. GP Nº 695/97-AC&amp;C&amp;8Engº. Luiz Tadeu ParisiMembro Port. GP Nº 695/97-AC&amp;R&amp;8Engº. Luís  Carlos   Ferreira .Fiscal Port. GP Nº 695/97-AC</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workbookViewId="0">
      <selection activeCell="D1" sqref="D1:I3"/>
    </sheetView>
  </sheetViews>
  <sheetFormatPr defaultColWidth="10.7109375" defaultRowHeight="12"/>
  <cols>
    <col min="1" max="1" width="6.7109375" style="555" customWidth="1"/>
    <col min="2" max="2" width="1.7109375" style="555" customWidth="1"/>
    <col min="3" max="4" width="6.7109375" style="555" customWidth="1"/>
    <col min="5" max="5" width="1.7109375" style="555" customWidth="1"/>
    <col min="6" max="6" width="6.7109375" style="555" customWidth="1"/>
    <col min="7" max="7" width="15.28515625" style="555" customWidth="1"/>
    <col min="8" max="8" width="17.7109375" style="555" customWidth="1"/>
    <col min="9" max="9" width="15.28515625" style="555" customWidth="1"/>
    <col min="10" max="10" width="3" style="555" customWidth="1"/>
    <col min="11" max="11" width="9.85546875" style="555" customWidth="1"/>
    <col min="12" max="12" width="7.42578125" style="555" customWidth="1"/>
    <col min="13" max="13" width="10.140625" style="555" customWidth="1"/>
    <col min="14" max="16384" width="10.7109375" style="3"/>
  </cols>
  <sheetData>
    <row r="1" spans="1:13" ht="15.95" customHeight="1">
      <c r="A1" s="1297"/>
      <c r="B1" s="1298"/>
      <c r="C1" s="1299"/>
      <c r="D1" s="1377" t="s">
        <v>409</v>
      </c>
      <c r="E1" s="1378"/>
      <c r="F1" s="1378"/>
      <c r="G1" s="1378"/>
      <c r="H1" s="1378"/>
      <c r="I1" s="1378"/>
      <c r="J1" s="521"/>
      <c r="K1" s="1398" t="s">
        <v>106</v>
      </c>
      <c r="L1" s="1399"/>
      <c r="M1" s="1400"/>
    </row>
    <row r="2" spans="1:13" ht="15.95" customHeight="1">
      <c r="A2" s="1300"/>
      <c r="B2" s="1301"/>
      <c r="C2" s="1302"/>
      <c r="D2" s="1379"/>
      <c r="E2" s="1380"/>
      <c r="F2" s="1380"/>
      <c r="G2" s="1380"/>
      <c r="H2" s="1380"/>
      <c r="I2" s="1380"/>
      <c r="J2" s="522"/>
      <c r="K2" s="1392"/>
      <c r="L2" s="1393"/>
      <c r="M2" s="1394"/>
    </row>
    <row r="3" spans="1:13" ht="15.95" customHeight="1">
      <c r="A3" s="1303"/>
      <c r="B3" s="1304"/>
      <c r="C3" s="1305"/>
      <c r="D3" s="1381"/>
      <c r="E3" s="1382"/>
      <c r="F3" s="1382"/>
      <c r="G3" s="1382"/>
      <c r="H3" s="1382"/>
      <c r="I3" s="1382"/>
      <c r="J3" s="523"/>
      <c r="K3" s="1395"/>
      <c r="L3" s="1396"/>
      <c r="M3" s="1397"/>
    </row>
    <row r="4" spans="1:13" ht="12.75" customHeight="1">
      <c r="A4" s="580" t="e">
        <f>Grama!A4</f>
        <v>#REF!</v>
      </c>
      <c r="B4" s="581"/>
      <c r="C4" s="581"/>
      <c r="D4" s="581"/>
      <c r="E4" s="581"/>
      <c r="F4" s="581"/>
      <c r="G4" s="581"/>
      <c r="H4" s="581"/>
      <c r="I4" s="524"/>
      <c r="J4" s="524"/>
      <c r="K4" s="1376"/>
      <c r="L4" s="1373"/>
      <c r="M4" s="1374"/>
    </row>
    <row r="5" spans="1:13" ht="12.75">
      <c r="A5" s="582" t="e">
        <f>Grama!A5</f>
        <v>#REF!</v>
      </c>
      <c r="B5" s="583"/>
      <c r="C5" s="583"/>
      <c r="D5" s="583"/>
      <c r="E5" s="583"/>
      <c r="F5" s="583"/>
      <c r="G5" s="583"/>
      <c r="H5" s="583"/>
      <c r="I5" s="526"/>
      <c r="J5" s="526"/>
      <c r="K5" s="1389" t="s">
        <v>76</v>
      </c>
      <c r="L5" s="1390"/>
      <c r="M5" s="1391"/>
    </row>
    <row r="6" spans="1:13" ht="12.75" customHeight="1">
      <c r="A6" s="582" t="e">
        <f>Grama!A6</f>
        <v>#REF!</v>
      </c>
      <c r="B6" s="583"/>
      <c r="C6" s="583"/>
      <c r="D6" s="583"/>
      <c r="E6" s="583"/>
      <c r="F6" s="583"/>
      <c r="G6" s="583"/>
      <c r="H6" s="583"/>
      <c r="I6" s="528"/>
      <c r="J6" s="528"/>
      <c r="K6" s="1389" t="s">
        <v>236</v>
      </c>
      <c r="L6" s="1390"/>
      <c r="M6" s="1391"/>
    </row>
    <row r="7" spans="1:13" ht="12.75" customHeight="1">
      <c r="A7" s="582" t="e">
        <f>Grama!A7</f>
        <v>#REF!</v>
      </c>
      <c r="B7" s="583"/>
      <c r="C7" s="583"/>
      <c r="D7" s="583"/>
      <c r="E7" s="583"/>
      <c r="F7" s="583"/>
      <c r="G7" s="583"/>
      <c r="H7" s="583"/>
      <c r="I7" s="528"/>
      <c r="J7" s="528"/>
      <c r="K7" s="1389" t="s">
        <v>237</v>
      </c>
      <c r="L7" s="1390"/>
      <c r="M7" s="1391"/>
    </row>
    <row r="8" spans="1:13" ht="12.75" customHeight="1">
      <c r="A8" s="582" t="e">
        <f>Grama!A8</f>
        <v>#REF!</v>
      </c>
      <c r="B8" s="583"/>
      <c r="C8" s="583"/>
      <c r="D8" s="583"/>
      <c r="E8" s="583"/>
      <c r="F8" s="583"/>
      <c r="G8" s="583"/>
      <c r="H8" s="583"/>
      <c r="I8" s="526"/>
      <c r="J8" s="526"/>
      <c r="K8" s="1401" t="s">
        <v>238</v>
      </c>
      <c r="L8" s="1402"/>
      <c r="M8" s="1403"/>
    </row>
    <row r="9" spans="1:13" ht="12.75" customHeight="1">
      <c r="A9" s="584" t="e">
        <f>Grama!A9</f>
        <v>#REF!</v>
      </c>
      <c r="B9" s="585"/>
      <c r="C9" s="585"/>
      <c r="D9" s="585"/>
      <c r="E9" s="585"/>
      <c r="F9" s="585"/>
      <c r="G9" s="585"/>
      <c r="H9" s="585"/>
      <c r="I9" s="530"/>
      <c r="J9" s="530"/>
      <c r="K9" s="1404"/>
      <c r="L9" s="1405"/>
      <c r="M9" s="1406"/>
    </row>
    <row r="10" spans="1:13" ht="12.75" customHeight="1">
      <c r="A10" s="560" t="e">
        <f>Grama!A10</f>
        <v>#REF!</v>
      </c>
      <c r="B10" s="561"/>
      <c r="C10" s="561"/>
      <c r="D10" s="561"/>
      <c r="E10" s="561"/>
      <c r="F10" s="561"/>
      <c r="G10" s="1383" t="str">
        <f>fir</f>
        <v>Firma: AGRIMAT ENGª INDUSTRIA E COMÉRCIO LTDA</v>
      </c>
      <c r="H10" s="1384"/>
      <c r="I10" s="1384"/>
      <c r="J10" s="1385"/>
      <c r="K10" s="1386" t="e">
        <f>Grama!J10</f>
        <v>#REF!</v>
      </c>
      <c r="L10" s="1387"/>
      <c r="M10" s="1388"/>
    </row>
    <row r="11" spans="1:13">
      <c r="A11" s="562" t="s">
        <v>72</v>
      </c>
      <c r="B11" s="563"/>
      <c r="C11" s="563"/>
      <c r="D11" s="563"/>
      <c r="E11" s="563"/>
      <c r="F11" s="564"/>
      <c r="G11" s="565" t="s">
        <v>112</v>
      </c>
      <c r="H11" s="565" t="s">
        <v>108</v>
      </c>
      <c r="I11" s="565" t="s">
        <v>113</v>
      </c>
      <c r="J11" s="566" t="s">
        <v>46</v>
      </c>
      <c r="K11" s="567"/>
      <c r="L11" s="567"/>
      <c r="M11" s="568"/>
    </row>
    <row r="12" spans="1:13">
      <c r="A12" s="569" t="s">
        <v>85</v>
      </c>
      <c r="B12" s="570"/>
      <c r="C12" s="571" t="s">
        <v>74</v>
      </c>
      <c r="D12" s="569" t="s">
        <v>86</v>
      </c>
      <c r="E12" s="570"/>
      <c r="F12" s="571" t="s">
        <v>74</v>
      </c>
      <c r="G12" s="572" t="s">
        <v>75</v>
      </c>
      <c r="H12" s="572" t="s">
        <v>75</v>
      </c>
      <c r="I12" s="572" t="s">
        <v>114</v>
      </c>
      <c r="J12" s="573"/>
      <c r="K12" s="574"/>
      <c r="L12" s="575"/>
      <c r="M12" s="576"/>
    </row>
    <row r="13" spans="1:13">
      <c r="A13" s="578" t="s">
        <v>243</v>
      </c>
      <c r="B13" s="539"/>
      <c r="C13" s="16"/>
      <c r="D13" s="62"/>
      <c r="E13" s="539"/>
      <c r="F13" s="16"/>
      <c r="G13" s="543"/>
      <c r="H13" s="11"/>
      <c r="I13" s="12"/>
      <c r="J13" s="1359"/>
      <c r="K13" s="1360"/>
      <c r="L13" s="1360"/>
      <c r="M13" s="1361"/>
    </row>
    <row r="14" spans="1:13">
      <c r="A14" s="86"/>
      <c r="B14" s="539" t="str">
        <f>IF(C14&gt;0,"+","")</f>
        <v/>
      </c>
      <c r="C14" s="16"/>
      <c r="D14" s="62"/>
      <c r="E14" s="539" t="str">
        <f t="shared" ref="E14:E27" si="0">IF(F14&gt;0,"+","")</f>
        <v/>
      </c>
      <c r="F14" s="16"/>
      <c r="G14" s="543"/>
      <c r="H14" s="11"/>
      <c r="I14" s="12"/>
      <c r="J14" s="1359"/>
      <c r="K14" s="1360"/>
      <c r="L14" s="1360"/>
      <c r="M14" s="1361"/>
    </row>
    <row r="15" spans="1:13">
      <c r="A15" s="798" t="s">
        <v>239</v>
      </c>
      <c r="B15" s="766"/>
      <c r="C15" s="767"/>
      <c r="D15" s="768"/>
      <c r="E15" s="766"/>
      <c r="F15" s="769"/>
      <c r="G15" s="770"/>
      <c r="H15" s="771"/>
      <c r="I15" s="577"/>
      <c r="J15" s="1368"/>
      <c r="K15" s="1369"/>
      <c r="L15" s="1369"/>
      <c r="M15" s="1370"/>
    </row>
    <row r="16" spans="1:13" ht="12" customHeight="1">
      <c r="A16" s="760">
        <v>1753</v>
      </c>
      <c r="B16" s="772" t="str">
        <f>IF(C16&gt;0,"+","")</f>
        <v>+</v>
      </c>
      <c r="C16" s="762">
        <v>10</v>
      </c>
      <c r="D16" s="773">
        <v>2186</v>
      </c>
      <c r="E16" s="772" t="str">
        <f t="shared" si="0"/>
        <v>+</v>
      </c>
      <c r="F16" s="762">
        <v>10</v>
      </c>
      <c r="G16" s="774">
        <v>3500</v>
      </c>
      <c r="H16" s="771">
        <v>0.1</v>
      </c>
      <c r="I16" s="577">
        <f>IF(G16=0,0,ROUNDDOWN(H16*G16,2))</f>
        <v>350</v>
      </c>
      <c r="J16" s="1368" t="str">
        <f>G16&amp;"m x "&amp;H16&amp;"0m"</f>
        <v>3500m x 0,10m</v>
      </c>
      <c r="K16" s="1369"/>
      <c r="L16" s="1369"/>
      <c r="M16" s="1370"/>
    </row>
    <row r="17" spans="1:13">
      <c r="A17" s="760"/>
      <c r="B17" s="772" t="str">
        <f>IF(C17&gt;0,"+","")</f>
        <v/>
      </c>
      <c r="C17" s="762"/>
      <c r="D17" s="773"/>
      <c r="E17" s="772" t="str">
        <f t="shared" si="0"/>
        <v/>
      </c>
      <c r="F17" s="762"/>
      <c r="G17" s="774"/>
      <c r="H17" s="771"/>
      <c r="I17" s="577"/>
      <c r="J17" s="1365"/>
      <c r="K17" s="1366"/>
      <c r="L17" s="1366"/>
      <c r="M17" s="1367"/>
    </row>
    <row r="18" spans="1:13">
      <c r="A18" s="798" t="s">
        <v>240</v>
      </c>
      <c r="B18" s="772"/>
      <c r="C18" s="762"/>
      <c r="D18" s="773"/>
      <c r="E18" s="772" t="str">
        <f t="shared" si="0"/>
        <v/>
      </c>
      <c r="F18" s="762"/>
      <c r="G18" s="774"/>
      <c r="H18" s="771"/>
      <c r="I18" s="577"/>
      <c r="J18" s="1365"/>
      <c r="K18" s="1366"/>
      <c r="L18" s="1366"/>
      <c r="M18" s="1367"/>
    </row>
    <row r="19" spans="1:13">
      <c r="A19" s="760">
        <v>1753</v>
      </c>
      <c r="B19" s="772" t="str">
        <f>IF(C19&gt;0,"+","")</f>
        <v>+</v>
      </c>
      <c r="C19" s="762">
        <v>10</v>
      </c>
      <c r="D19" s="773">
        <v>2210</v>
      </c>
      <c r="E19" s="772" t="str">
        <f t="shared" si="0"/>
        <v/>
      </c>
      <c r="F19" s="762"/>
      <c r="G19" s="774">
        <v>3500</v>
      </c>
      <c r="H19" s="771">
        <v>0.1</v>
      </c>
      <c r="I19" s="577">
        <f>IF(G19=0,0,ROUNDDOWN(H19*G19,2))</f>
        <v>350</v>
      </c>
      <c r="J19" s="1368" t="str">
        <f>G19&amp;"m x "&amp;H19&amp;"0m"</f>
        <v>3500m x 0,10m</v>
      </c>
      <c r="K19" s="1369"/>
      <c r="L19" s="1369"/>
      <c r="M19" s="1370"/>
    </row>
    <row r="20" spans="1:13">
      <c r="A20" s="760"/>
      <c r="B20" s="772" t="str">
        <f>IF(C20&gt;0,"+","")</f>
        <v/>
      </c>
      <c r="C20" s="762"/>
      <c r="D20" s="773"/>
      <c r="E20" s="772" t="str">
        <f t="shared" si="0"/>
        <v/>
      </c>
      <c r="F20" s="762"/>
      <c r="G20" s="774"/>
      <c r="H20" s="771"/>
      <c r="I20" s="577"/>
      <c r="J20" s="1365"/>
      <c r="K20" s="1366"/>
      <c r="L20" s="1366"/>
      <c r="M20" s="1367"/>
    </row>
    <row r="21" spans="1:13">
      <c r="A21" s="798" t="s">
        <v>241</v>
      </c>
      <c r="B21" s="772"/>
      <c r="C21" s="762"/>
      <c r="D21" s="773"/>
      <c r="E21" s="772" t="str">
        <f t="shared" si="0"/>
        <v/>
      </c>
      <c r="F21" s="762"/>
      <c r="G21" s="774"/>
      <c r="H21" s="771"/>
      <c r="I21" s="577"/>
      <c r="J21" s="1365"/>
      <c r="K21" s="1366"/>
      <c r="L21" s="1366"/>
      <c r="M21" s="1367"/>
    </row>
    <row r="22" spans="1:13" ht="12" customHeight="1">
      <c r="A22" s="760">
        <v>1753</v>
      </c>
      <c r="B22" s="772" t="str">
        <f>IF(C22&gt;0,"+","")</f>
        <v>+</v>
      </c>
      <c r="C22" s="762">
        <v>10</v>
      </c>
      <c r="D22" s="773">
        <v>2186</v>
      </c>
      <c r="E22" s="772" t="str">
        <f t="shared" si="0"/>
        <v>+</v>
      </c>
      <c r="F22" s="769">
        <v>10</v>
      </c>
      <c r="G22" s="774">
        <v>3500</v>
      </c>
      <c r="H22" s="771">
        <v>0.1</v>
      </c>
      <c r="I22" s="577">
        <f>IF(G22=0,0,ROUNDDOWN(H22*G22,2))</f>
        <v>350</v>
      </c>
      <c r="J22" s="1368" t="str">
        <f>G22&amp;"m x "&amp;H22&amp;"0m"</f>
        <v>3500m x 0,10m</v>
      </c>
      <c r="K22" s="1369"/>
      <c r="L22" s="1369"/>
      <c r="M22" s="1370"/>
    </row>
    <row r="23" spans="1:13">
      <c r="A23" s="760"/>
      <c r="B23" s="772"/>
      <c r="C23" s="762"/>
      <c r="D23" s="773"/>
      <c r="E23" s="772"/>
      <c r="F23" s="762"/>
      <c r="G23" s="774"/>
      <c r="H23" s="771"/>
      <c r="I23" s="577"/>
      <c r="J23" s="1368"/>
      <c r="K23" s="1369"/>
      <c r="L23" s="1369"/>
      <c r="M23" s="1370"/>
    </row>
    <row r="24" spans="1:13">
      <c r="A24" s="760"/>
      <c r="B24" s="772" t="str">
        <f>IF(C24&gt;0,"+","")</f>
        <v/>
      </c>
      <c r="C24" s="762"/>
      <c r="D24" s="773"/>
      <c r="E24" s="772" t="str">
        <f t="shared" si="0"/>
        <v/>
      </c>
      <c r="F24" s="762"/>
      <c r="G24" s="774"/>
      <c r="H24" s="771"/>
      <c r="I24" s="577"/>
      <c r="J24" s="1365"/>
      <c r="K24" s="1366"/>
      <c r="L24" s="1366"/>
      <c r="M24" s="1367"/>
    </row>
    <row r="25" spans="1:13">
      <c r="A25" s="798" t="s">
        <v>242</v>
      </c>
      <c r="B25" s="772"/>
      <c r="C25" s="762"/>
      <c r="D25" s="773"/>
      <c r="E25" s="772" t="str">
        <f t="shared" si="0"/>
        <v/>
      </c>
      <c r="F25" s="762"/>
      <c r="G25" s="774"/>
      <c r="H25" s="771"/>
      <c r="I25" s="577"/>
      <c r="J25" s="1365"/>
      <c r="K25" s="1366"/>
      <c r="L25" s="1366"/>
      <c r="M25" s="1367"/>
    </row>
    <row r="26" spans="1:13">
      <c r="A26" s="760">
        <v>1753</v>
      </c>
      <c r="B26" s="772" t="str">
        <f>IF(C26&gt;0,"+","")</f>
        <v>+</v>
      </c>
      <c r="C26" s="762">
        <v>10</v>
      </c>
      <c r="D26" s="773">
        <v>2210</v>
      </c>
      <c r="E26" s="772" t="str">
        <f t="shared" si="0"/>
        <v/>
      </c>
      <c r="F26" s="762"/>
      <c r="G26" s="774">
        <v>3600</v>
      </c>
      <c r="H26" s="771">
        <v>0.1</v>
      </c>
      <c r="I26" s="800">
        <f>IF(G26=0,0,ROUNDDOWN(H26*G26,2))</f>
        <v>360</v>
      </c>
      <c r="J26" s="1368" t="str">
        <f>G26&amp;"m x "&amp;H26&amp;"0m"</f>
        <v>3600m x 0,10m</v>
      </c>
      <c r="K26" s="1369"/>
      <c r="L26" s="1369"/>
      <c r="M26" s="1370"/>
    </row>
    <row r="27" spans="1:13">
      <c r="A27" s="760"/>
      <c r="B27" s="772" t="str">
        <f t="shared" ref="B27:B33" si="1">IF(C27&gt;0,"+","")</f>
        <v/>
      </c>
      <c r="C27" s="762"/>
      <c r="D27" s="773"/>
      <c r="E27" s="772" t="str">
        <f t="shared" si="0"/>
        <v/>
      </c>
      <c r="F27" s="762"/>
      <c r="G27" s="774"/>
      <c r="H27" s="799" t="s">
        <v>77</v>
      </c>
      <c r="I27" s="801">
        <f>SUM(I3:I26)</f>
        <v>1410</v>
      </c>
      <c r="J27" s="1365"/>
      <c r="K27" s="1366"/>
      <c r="L27" s="1366"/>
      <c r="M27" s="1367"/>
    </row>
    <row r="28" spans="1:13">
      <c r="A28" s="578" t="s">
        <v>265</v>
      </c>
      <c r="B28" s="539"/>
      <c r="C28" s="762"/>
      <c r="D28" s="773"/>
      <c r="E28" s="772"/>
      <c r="F28" s="762"/>
      <c r="G28" s="774"/>
      <c r="H28" s="778"/>
      <c r="I28" s="577"/>
      <c r="J28" s="775"/>
      <c r="K28" s="776"/>
      <c r="L28" s="776"/>
      <c r="M28" s="777"/>
    </row>
    <row r="29" spans="1:13">
      <c r="A29" s="797" t="s">
        <v>261</v>
      </c>
      <c r="B29" s="772"/>
      <c r="C29" s="762"/>
      <c r="D29" s="763"/>
      <c r="E29" s="772"/>
      <c r="F29" s="762"/>
      <c r="G29" s="774"/>
      <c r="H29" s="778"/>
      <c r="I29" s="577"/>
      <c r="J29" s="775"/>
      <c r="K29" s="776"/>
      <c r="L29" s="776"/>
      <c r="M29" s="777"/>
    </row>
    <row r="30" spans="1:13">
      <c r="A30" s="760">
        <v>2184</v>
      </c>
      <c r="B30" s="772" t="str">
        <f t="shared" si="1"/>
        <v>+</v>
      </c>
      <c r="C30" s="762">
        <v>10</v>
      </c>
      <c r="D30" s="773">
        <v>2187</v>
      </c>
      <c r="E30" s="772"/>
      <c r="F30" s="762"/>
      <c r="G30" s="774"/>
      <c r="H30" s="778"/>
      <c r="I30" s="577">
        <v>21.42</v>
      </c>
      <c r="J30" s="775"/>
      <c r="K30" s="776"/>
      <c r="L30" s="776"/>
      <c r="M30" s="777"/>
    </row>
    <row r="31" spans="1:13">
      <c r="A31" s="760" t="s">
        <v>71</v>
      </c>
      <c r="B31" s="772" t="str">
        <f t="shared" si="1"/>
        <v/>
      </c>
      <c r="C31" s="762"/>
      <c r="D31" s="773"/>
      <c r="E31" s="772"/>
      <c r="F31" s="762"/>
      <c r="G31" s="774"/>
      <c r="H31" s="771"/>
      <c r="I31" s="577"/>
      <c r="J31" s="1365"/>
      <c r="K31" s="1366"/>
      <c r="L31" s="1366"/>
      <c r="M31" s="1367"/>
    </row>
    <row r="32" spans="1:13">
      <c r="A32" s="797" t="s">
        <v>262</v>
      </c>
      <c r="B32" s="772"/>
      <c r="C32" s="762"/>
      <c r="D32" s="773"/>
      <c r="E32" s="772" t="str">
        <f>IF(F32&gt;0,"+","")</f>
        <v/>
      </c>
      <c r="F32" s="762"/>
      <c r="G32" s="774"/>
      <c r="H32" s="771"/>
      <c r="I32" s="577"/>
      <c r="J32" s="1365"/>
      <c r="K32" s="1366"/>
      <c r="L32" s="1366"/>
      <c r="M32" s="1367"/>
    </row>
    <row r="33" spans="1:13">
      <c r="A33" s="760">
        <v>2206</v>
      </c>
      <c r="B33" s="772" t="str">
        <f t="shared" si="1"/>
        <v>+</v>
      </c>
      <c r="C33" s="762">
        <v>10</v>
      </c>
      <c r="D33" s="773">
        <v>2210</v>
      </c>
      <c r="E33" s="772" t="str">
        <f>IF(F33&gt;0,"+","")</f>
        <v/>
      </c>
      <c r="F33" s="762"/>
      <c r="G33" s="774"/>
      <c r="H33" s="771"/>
      <c r="I33" s="577">
        <v>21.42</v>
      </c>
      <c r="J33" s="1368"/>
      <c r="K33" s="1369"/>
      <c r="L33" s="1369"/>
      <c r="M33" s="1370"/>
    </row>
    <row r="34" spans="1:13">
      <c r="A34" s="760"/>
      <c r="B34" s="772"/>
      <c r="C34" s="762"/>
      <c r="D34" s="773"/>
      <c r="E34" s="772" t="str">
        <f>IF(F34&gt;0,"+","")</f>
        <v/>
      </c>
      <c r="F34" s="762"/>
      <c r="G34" s="774"/>
      <c r="H34" s="771"/>
      <c r="I34" s="802"/>
      <c r="J34" s="1365"/>
      <c r="K34" s="1366"/>
      <c r="L34" s="1366"/>
      <c r="M34" s="1367"/>
    </row>
    <row r="35" spans="1:13">
      <c r="A35" s="779"/>
      <c r="B35" s="772"/>
      <c r="C35" s="762"/>
      <c r="D35" s="773"/>
      <c r="E35" s="772" t="str">
        <f>IF(F35&gt;0,"+","")</f>
        <v/>
      </c>
      <c r="F35" s="762"/>
      <c r="G35" s="774"/>
      <c r="H35" s="799" t="s">
        <v>77</v>
      </c>
      <c r="I35" s="801">
        <f>SUM(I29:I33)</f>
        <v>42.84</v>
      </c>
      <c r="J35" s="1365"/>
      <c r="K35" s="1366"/>
      <c r="L35" s="1366"/>
      <c r="M35" s="1367"/>
    </row>
    <row r="36" spans="1:13">
      <c r="A36" s="86"/>
      <c r="B36" s="539"/>
      <c r="C36" s="16"/>
      <c r="D36" s="62"/>
      <c r="E36" s="539" t="str">
        <f>IF(F36&gt;0,"+","")</f>
        <v/>
      </c>
      <c r="F36" s="16"/>
      <c r="G36" s="543"/>
      <c r="H36" s="11"/>
      <c r="I36" s="579"/>
      <c r="J36" s="1362"/>
      <c r="K36" s="1363"/>
      <c r="L36" s="1363"/>
      <c r="M36" s="1364"/>
    </row>
    <row r="37" spans="1:13">
      <c r="A37" s="86"/>
      <c r="B37" s="539"/>
      <c r="C37" s="16"/>
      <c r="D37" s="62"/>
      <c r="E37" s="539"/>
      <c r="F37" s="16"/>
      <c r="G37" s="543"/>
      <c r="H37" s="11"/>
      <c r="I37" s="579"/>
      <c r="J37" s="1359"/>
      <c r="K37" s="1360"/>
      <c r="L37" s="1360"/>
      <c r="M37" s="1361"/>
    </row>
    <row r="38" spans="1:13">
      <c r="A38" s="86"/>
      <c r="B38" s="539"/>
      <c r="C38" s="16"/>
      <c r="D38" s="62"/>
      <c r="E38" s="539" t="str">
        <f>IF(F38&gt;0,"+","")</f>
        <v/>
      </c>
      <c r="F38" s="16"/>
      <c r="G38" s="543"/>
      <c r="H38" s="11"/>
      <c r="I38" s="579"/>
      <c r="J38" s="1359"/>
      <c r="K38" s="1360"/>
      <c r="L38" s="1360"/>
      <c r="M38" s="1361"/>
    </row>
    <row r="39" spans="1:13" ht="12.75" customHeight="1">
      <c r="A39" s="86"/>
      <c r="B39" s="539"/>
      <c r="C39" s="16"/>
      <c r="D39" s="62"/>
      <c r="E39" s="539" t="str">
        <f>IF(F39&gt;0,"+","")</f>
        <v/>
      </c>
      <c r="F39" s="16"/>
      <c r="G39" s="543"/>
      <c r="H39" s="11"/>
      <c r="I39" s="579"/>
      <c r="J39" s="1359"/>
      <c r="K39" s="1360"/>
      <c r="L39" s="1360"/>
      <c r="M39" s="1361"/>
    </row>
    <row r="40" spans="1:13">
      <c r="A40" s="609" t="e">
        <f>#REF!</f>
        <v>#REF!</v>
      </c>
      <c r="B40" s="595"/>
      <c r="C40" s="595"/>
      <c r="D40" s="595"/>
      <c r="E40" s="595"/>
      <c r="F40" s="595"/>
      <c r="G40" s="595"/>
      <c r="H40" s="595"/>
      <c r="I40" s="595"/>
      <c r="J40" s="595"/>
      <c r="K40" s="595"/>
      <c r="L40" s="595"/>
      <c r="M40" s="596"/>
    </row>
    <row r="41" spans="1:13">
      <c r="A41" s="549"/>
      <c r="B41" s="526" t="s">
        <v>214</v>
      </c>
      <c r="C41" s="526"/>
      <c r="D41" s="526"/>
      <c r="E41" s="526"/>
      <c r="F41" s="526"/>
      <c r="G41" s="526"/>
      <c r="H41" s="526"/>
      <c r="I41" s="526"/>
      <c r="J41" s="526"/>
      <c r="K41" s="526"/>
      <c r="L41" s="526"/>
      <c r="M41" s="527"/>
    </row>
    <row r="42" spans="1:13">
      <c r="A42" s="549"/>
      <c r="B42" s="526"/>
      <c r="C42" s="526"/>
      <c r="D42" s="526"/>
      <c r="E42" s="526"/>
      <c r="F42" s="526"/>
      <c r="G42" s="526"/>
      <c r="H42" s="526"/>
      <c r="I42" s="526"/>
      <c r="J42" s="526"/>
      <c r="K42" s="526"/>
      <c r="L42" s="526"/>
      <c r="M42" s="527"/>
    </row>
    <row r="43" spans="1:13">
      <c r="A43" s="549"/>
      <c r="B43" s="526"/>
      <c r="C43" s="526"/>
      <c r="D43" s="526"/>
      <c r="E43" s="526"/>
      <c r="F43" s="526"/>
      <c r="G43" s="526"/>
      <c r="H43" s="526"/>
      <c r="I43" s="526"/>
      <c r="J43" s="526"/>
      <c r="K43" s="526"/>
      <c r="L43" s="526"/>
      <c r="M43" s="527"/>
    </row>
    <row r="44" spans="1:13" ht="12.75" customHeight="1">
      <c r="A44" s="1376" t="s">
        <v>49</v>
      </c>
      <c r="B44" s="1373"/>
      <c r="C44" s="1373"/>
      <c r="D44" s="1373"/>
      <c r="E44" s="1373"/>
      <c r="F44" s="1373"/>
      <c r="G44" s="3"/>
      <c r="H44" s="1373" t="s">
        <v>50</v>
      </c>
      <c r="I44" s="1373"/>
      <c r="J44" s="1373"/>
      <c r="K44" s="1373">
        <f>luis</f>
        <v>0</v>
      </c>
      <c r="L44" s="1373"/>
      <c r="M44" s="1374"/>
    </row>
    <row r="45" spans="1:13" ht="12.75" customHeight="1">
      <c r="A45" s="1371" t="s">
        <v>51</v>
      </c>
      <c r="B45" s="1372"/>
      <c r="C45" s="1372"/>
      <c r="D45" s="1372"/>
      <c r="E45" s="1372"/>
      <c r="F45" s="1372"/>
      <c r="G45" s="3"/>
      <c r="H45" s="1372" t="s">
        <v>52</v>
      </c>
      <c r="I45" s="1372"/>
      <c r="J45" s="1372"/>
      <c r="K45" s="1372" t="s">
        <v>53</v>
      </c>
      <c r="L45" s="1372"/>
      <c r="M45" s="1375"/>
    </row>
    <row r="46" spans="1:13">
      <c r="A46" s="550"/>
      <c r="B46" s="551"/>
      <c r="C46" s="551"/>
      <c r="D46" s="551"/>
      <c r="E46" s="551"/>
      <c r="F46" s="551"/>
      <c r="G46" s="551"/>
      <c r="H46" s="551"/>
      <c r="I46" s="551"/>
      <c r="J46" s="551"/>
      <c r="K46" s="551"/>
      <c r="L46" s="551"/>
      <c r="M46" s="552"/>
    </row>
    <row r="47" spans="1:13">
      <c r="A47" s="554"/>
      <c r="B47" s="554"/>
      <c r="C47" s="554"/>
      <c r="D47" s="554"/>
      <c r="E47" s="554"/>
      <c r="F47" s="554"/>
      <c r="G47" s="554"/>
      <c r="H47" s="554"/>
      <c r="I47" s="554"/>
      <c r="J47" s="554"/>
      <c r="K47" s="554"/>
      <c r="L47" s="554"/>
      <c r="M47" s="554"/>
    </row>
    <row r="48" spans="1:13">
      <c r="A48" s="554"/>
      <c r="B48" s="554"/>
      <c r="C48" s="554"/>
      <c r="D48" s="554"/>
      <c r="E48" s="554"/>
      <c r="F48" s="554"/>
      <c r="I48" s="554"/>
      <c r="J48" s="554"/>
      <c r="K48" s="554"/>
      <c r="L48" s="554"/>
      <c r="M48" s="554"/>
    </row>
    <row r="49" spans="1:13">
      <c r="A49" s="554"/>
      <c r="B49" s="554"/>
      <c r="C49" s="554"/>
      <c r="D49" s="554"/>
      <c r="E49" s="554"/>
      <c r="F49" s="554"/>
      <c r="I49" s="554"/>
      <c r="J49" s="554"/>
      <c r="K49" s="554"/>
      <c r="L49" s="554"/>
      <c r="M49" s="554"/>
    </row>
    <row r="50" spans="1:13">
      <c r="A50" s="554"/>
      <c r="B50" s="554"/>
      <c r="C50" s="554"/>
      <c r="D50" s="554"/>
      <c r="E50" s="554"/>
      <c r="F50" s="554"/>
      <c r="G50" s="554"/>
      <c r="H50" s="554"/>
      <c r="I50" s="122"/>
      <c r="J50" s="554"/>
      <c r="K50" s="554"/>
      <c r="L50" s="554"/>
      <c r="M50" s="554"/>
    </row>
    <row r="51" spans="1:13">
      <c r="A51" s="554"/>
      <c r="B51" s="554"/>
      <c r="C51" s="554"/>
      <c r="D51" s="554"/>
      <c r="E51" s="554"/>
      <c r="F51" s="554"/>
      <c r="G51" s="554"/>
      <c r="H51" s="554"/>
      <c r="I51" s="554"/>
      <c r="J51" s="554"/>
      <c r="K51" s="554"/>
      <c r="L51" s="554"/>
      <c r="M51" s="554"/>
    </row>
    <row r="52" spans="1:13">
      <c r="A52" s="554"/>
      <c r="B52" s="554"/>
      <c r="C52" s="554"/>
      <c r="D52" s="554"/>
      <c r="E52" s="554"/>
      <c r="F52" s="554"/>
      <c r="G52" s="554"/>
      <c r="H52" s="554"/>
      <c r="I52" s="554"/>
      <c r="J52" s="554"/>
      <c r="K52" s="554"/>
      <c r="L52" s="554"/>
      <c r="M52" s="554"/>
    </row>
    <row r="53" spans="1:13">
      <c r="A53" s="554"/>
      <c r="B53" s="554"/>
      <c r="C53" s="554"/>
      <c r="D53" s="554"/>
      <c r="E53" s="554"/>
      <c r="F53" s="554"/>
      <c r="G53" s="554"/>
      <c r="H53" s="554"/>
      <c r="I53" s="554"/>
      <c r="J53" s="554"/>
      <c r="K53" s="554"/>
      <c r="L53" s="554"/>
      <c r="M53" s="554"/>
    </row>
    <row r="54" spans="1:13">
      <c r="A54" s="554"/>
      <c r="B54" s="554"/>
      <c r="C54" s="554"/>
      <c r="D54" s="554"/>
      <c r="E54" s="554"/>
      <c r="F54" s="554"/>
      <c r="G54" s="554"/>
      <c r="H54" s="554"/>
      <c r="I54" s="554"/>
      <c r="J54" s="554"/>
      <c r="K54" s="554"/>
      <c r="L54" s="554"/>
      <c r="M54" s="554"/>
    </row>
    <row r="55" spans="1:13">
      <c r="A55" s="554"/>
      <c r="B55" s="554"/>
      <c r="C55" s="554"/>
      <c r="D55" s="554"/>
      <c r="E55" s="554"/>
      <c r="F55" s="554"/>
      <c r="G55" s="554"/>
      <c r="H55" s="554"/>
      <c r="I55" s="554"/>
      <c r="J55" s="554"/>
      <c r="K55" s="554"/>
      <c r="L55" s="554"/>
      <c r="M55" s="554"/>
    </row>
  </sheetData>
  <mergeCells count="42">
    <mergeCell ref="J19:M19"/>
    <mergeCell ref="J22:M22"/>
    <mergeCell ref="J23:M23"/>
    <mergeCell ref="J20:M20"/>
    <mergeCell ref="K9:M9"/>
    <mergeCell ref="J14:M14"/>
    <mergeCell ref="J13:M13"/>
    <mergeCell ref="J17:M17"/>
    <mergeCell ref="J18:M18"/>
    <mergeCell ref="A1:C3"/>
    <mergeCell ref="D1:I3"/>
    <mergeCell ref="J37:M37"/>
    <mergeCell ref="J21:M21"/>
    <mergeCell ref="J24:M24"/>
    <mergeCell ref="G10:J10"/>
    <mergeCell ref="K10:M10"/>
    <mergeCell ref="K4:M4"/>
    <mergeCell ref="K5:M5"/>
    <mergeCell ref="K6:M6"/>
    <mergeCell ref="K7:M7"/>
    <mergeCell ref="J15:M15"/>
    <mergeCell ref="J16:M16"/>
    <mergeCell ref="K2:M3"/>
    <mergeCell ref="K1:M1"/>
    <mergeCell ref="K8:M8"/>
    <mergeCell ref="A45:F45"/>
    <mergeCell ref="H44:J44"/>
    <mergeCell ref="H45:J45"/>
    <mergeCell ref="K44:M44"/>
    <mergeCell ref="K45:M45"/>
    <mergeCell ref="A44:F44"/>
    <mergeCell ref="J39:M39"/>
    <mergeCell ref="J38:M38"/>
    <mergeCell ref="J36:M36"/>
    <mergeCell ref="J25:M25"/>
    <mergeCell ref="J27:M27"/>
    <mergeCell ref="J26:M26"/>
    <mergeCell ref="J31:M31"/>
    <mergeCell ref="J32:M32"/>
    <mergeCell ref="J34:M34"/>
    <mergeCell ref="J35:M35"/>
    <mergeCell ref="J33:M33"/>
  </mergeCells>
  <phoneticPr fontId="13" type="noConversion"/>
  <printOptions horizontalCentered="1" verticalCentered="1"/>
  <pageMargins left="0.59055118110236227" right="0.59055118110236227" top="0.55118110236220474" bottom="0.81" header="0" footer="0.59055118110236227"/>
  <pageSetup paperSize="9" scale="93" orientation="portrait" horizontalDpi="180" verticalDpi="18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ColWidth="10.7109375" defaultRowHeight="12"/>
  <cols>
    <col min="1" max="1" width="10.7109375" style="3" customWidth="1"/>
    <col min="2" max="2" width="14.140625" style="1" customWidth="1"/>
    <col min="3" max="4" width="14.85546875" style="1" customWidth="1"/>
    <col min="5" max="5" width="23.5703125" style="1" customWidth="1"/>
    <col min="6" max="8" width="14.140625" style="1" customWidth="1"/>
    <col min="9" max="9" width="15" style="1" customWidth="1"/>
    <col min="10" max="10" width="15.140625" style="1" customWidth="1"/>
    <col min="11" max="11" width="13.42578125" style="3" customWidth="1"/>
    <col min="12" max="12" width="10.7109375" style="3" customWidth="1"/>
    <col min="13" max="16384" width="10.7109375" style="3"/>
  </cols>
  <sheetData>
    <row r="1" spans="1:13">
      <c r="A1" s="72"/>
      <c r="B1" s="73"/>
      <c r="C1" s="73"/>
      <c r="D1" s="73"/>
      <c r="E1" s="73"/>
      <c r="F1" s="73"/>
      <c r="G1" s="73"/>
      <c r="H1" s="73"/>
      <c r="I1" s="73"/>
      <c r="J1" s="73"/>
    </row>
    <row r="2" spans="1:13" ht="15" customHeight="1">
      <c r="A2" s="72"/>
      <c r="B2" s="140"/>
      <c r="C2" s="1080" t="s">
        <v>217</v>
      </c>
      <c r="D2" s="1081"/>
      <c r="E2" s="1082"/>
      <c r="F2" s="143"/>
      <c r="G2" s="144"/>
      <c r="H2" s="144"/>
      <c r="I2" s="144"/>
      <c r="J2" s="142"/>
    </row>
    <row r="3" spans="1:13" ht="15" customHeight="1">
      <c r="A3" s="72"/>
      <c r="B3" s="145"/>
      <c r="C3" s="1083"/>
      <c r="D3" s="1084"/>
      <c r="E3" s="1085"/>
      <c r="F3" s="147" t="s">
        <v>60</v>
      </c>
      <c r="G3" s="148"/>
      <c r="H3" s="149"/>
      <c r="I3" s="149"/>
      <c r="J3" s="142"/>
    </row>
    <row r="4" spans="1:13" ht="15" customHeight="1">
      <c r="A4" s="72"/>
      <c r="B4" s="151"/>
      <c r="C4" s="1086"/>
      <c r="D4" s="1087"/>
      <c r="E4" s="1088"/>
      <c r="F4" s="154"/>
      <c r="G4" s="155"/>
      <c r="H4" s="155"/>
      <c r="I4" s="155"/>
      <c r="J4" s="156"/>
    </row>
    <row r="5" spans="1:13">
      <c r="A5" s="72"/>
      <c r="B5" s="143" t="e">
        <f>#REF!</f>
        <v>#REF!</v>
      </c>
      <c r="C5" s="144"/>
      <c r="D5" s="144"/>
      <c r="E5" s="144"/>
      <c r="F5" s="144"/>
      <c r="G5" s="144"/>
      <c r="H5" s="144"/>
      <c r="I5" s="144"/>
      <c r="J5" s="142"/>
    </row>
    <row r="6" spans="1:13">
      <c r="A6" s="72"/>
      <c r="B6" s="157" t="e">
        <f>#REF!</f>
        <v>#REF!</v>
      </c>
      <c r="C6" s="135"/>
      <c r="D6" s="135"/>
      <c r="E6" s="135"/>
      <c r="F6" s="135"/>
      <c r="G6" s="135" t="s">
        <v>61</v>
      </c>
      <c r="H6" s="135"/>
      <c r="I6" s="135" t="s">
        <v>31</v>
      </c>
      <c r="J6" s="136" t="s">
        <v>62</v>
      </c>
    </row>
    <row r="7" spans="1:13">
      <c r="A7" s="72"/>
      <c r="B7" s="157" t="e">
        <f>#REF!</f>
        <v>#REF!</v>
      </c>
      <c r="C7" s="135"/>
      <c r="D7" s="135"/>
      <c r="E7" s="158" t="s">
        <v>63</v>
      </c>
      <c r="F7" s="135"/>
      <c r="G7" s="158"/>
      <c r="H7" s="1079" t="s">
        <v>32</v>
      </c>
      <c r="I7" s="135" t="s">
        <v>33</v>
      </c>
      <c r="J7" s="136" t="s">
        <v>34</v>
      </c>
    </row>
    <row r="8" spans="1:13">
      <c r="A8" s="72"/>
      <c r="B8" s="157" t="e">
        <f>#REF!</f>
        <v>#REF!</v>
      </c>
      <c r="C8" s="135"/>
      <c r="D8" s="135"/>
      <c r="E8" s="135"/>
      <c r="F8" s="135"/>
      <c r="G8" s="159" t="s">
        <v>64</v>
      </c>
      <c r="H8" s="1079"/>
      <c r="I8" s="135" t="s">
        <v>35</v>
      </c>
      <c r="J8" s="136" t="s">
        <v>36</v>
      </c>
    </row>
    <row r="9" spans="1:13">
      <c r="A9" s="72"/>
      <c r="B9" s="157" t="e">
        <f>#REF!</f>
        <v>#REF!</v>
      </c>
      <c r="C9" s="135"/>
      <c r="D9" s="135"/>
      <c r="E9" s="160"/>
      <c r="F9" s="135"/>
      <c r="G9" s="135"/>
      <c r="H9" s="135"/>
      <c r="I9" s="135" t="s">
        <v>37</v>
      </c>
      <c r="J9" s="136" t="s">
        <v>38</v>
      </c>
    </row>
    <row r="10" spans="1:13">
      <c r="A10" s="72"/>
      <c r="B10" s="154" t="e">
        <f>#REF!</f>
        <v>#REF!</v>
      </c>
      <c r="C10" s="155"/>
      <c r="D10" s="155"/>
      <c r="E10" s="155"/>
      <c r="F10" s="186" t="s">
        <v>189</v>
      </c>
      <c r="G10" s="155"/>
      <c r="H10" s="155"/>
      <c r="I10" s="155"/>
      <c r="J10" s="153"/>
    </row>
    <row r="11" spans="1:13">
      <c r="A11" s="72"/>
      <c r="B11" s="161" t="e">
        <f>#REF!</f>
        <v>#REF!</v>
      </c>
      <c r="C11" s="162"/>
      <c r="D11" s="162"/>
      <c r="E11" s="162"/>
      <c r="F11" s="161" t="e">
        <f>#REF!</f>
        <v>#REF!</v>
      </c>
      <c r="G11" s="162"/>
      <c r="H11" s="162"/>
      <c r="I11" s="162"/>
      <c r="J11" s="163"/>
    </row>
    <row r="12" spans="1:13" ht="24.95" customHeight="1">
      <c r="A12" s="72"/>
      <c r="B12" s="164"/>
      <c r="C12" s="165"/>
      <c r="D12" s="166"/>
      <c r="E12" s="167"/>
      <c r="F12" s="168"/>
      <c r="G12" s="168"/>
      <c r="H12" s="168"/>
      <c r="I12" s="168"/>
      <c r="J12" s="168"/>
    </row>
    <row r="13" spans="1:13">
      <c r="A13" s="72"/>
      <c r="B13" s="137"/>
      <c r="C13" s="169"/>
      <c r="D13" s="170"/>
      <c r="E13" s="170"/>
      <c r="F13" s="171"/>
      <c r="G13" s="138"/>
      <c r="H13" s="138"/>
      <c r="I13" s="172"/>
      <c r="J13" s="173"/>
      <c r="K13" s="103"/>
      <c r="L13" s="195"/>
      <c r="M13" s="103"/>
    </row>
    <row r="14" spans="1:13">
      <c r="A14" s="72"/>
      <c r="B14" s="137"/>
      <c r="C14" s="169"/>
      <c r="D14" s="170"/>
      <c r="E14" s="170"/>
      <c r="F14" s="171"/>
      <c r="G14" s="138"/>
      <c r="H14" s="138"/>
      <c r="I14" s="172"/>
      <c r="J14" s="173"/>
      <c r="K14" s="103"/>
      <c r="L14" s="103"/>
      <c r="M14" s="103"/>
    </row>
    <row r="15" spans="1:13">
      <c r="A15" s="72"/>
      <c r="B15" s="137"/>
      <c r="C15" s="169"/>
      <c r="D15" s="170"/>
      <c r="E15" s="170"/>
      <c r="F15" s="171"/>
      <c r="G15" s="138"/>
      <c r="H15" s="138"/>
      <c r="I15" s="172"/>
      <c r="J15" s="173"/>
      <c r="K15" s="103"/>
      <c r="L15" s="195"/>
      <c r="M15" s="103"/>
    </row>
    <row r="16" spans="1:13">
      <c r="A16" s="72"/>
      <c r="B16" s="137"/>
      <c r="C16" s="169"/>
      <c r="D16" s="170"/>
      <c r="E16" s="170"/>
      <c r="F16" s="171"/>
      <c r="G16" s="138"/>
      <c r="H16" s="138"/>
      <c r="I16" s="172"/>
      <c r="J16" s="173"/>
      <c r="K16" s="103"/>
      <c r="L16" s="103"/>
      <c r="M16" s="103"/>
    </row>
    <row r="17" spans="1:13">
      <c r="A17" s="72"/>
      <c r="B17" s="137"/>
      <c r="C17" s="169"/>
      <c r="D17" s="170"/>
      <c r="E17" s="170"/>
      <c r="F17" s="171"/>
      <c r="G17" s="138"/>
      <c r="H17" s="138"/>
      <c r="I17" s="172"/>
      <c r="J17" s="173"/>
      <c r="K17" s="103"/>
      <c r="L17" s="103"/>
      <c r="M17" s="103"/>
    </row>
    <row r="18" spans="1:13">
      <c r="A18" s="72"/>
      <c r="B18" s="137"/>
      <c r="C18" s="169"/>
      <c r="D18" s="170"/>
      <c r="E18" s="170"/>
      <c r="F18" s="171"/>
      <c r="G18" s="138"/>
      <c r="H18" s="138"/>
      <c r="I18" s="172"/>
      <c r="J18" s="173"/>
      <c r="K18" s="468"/>
      <c r="L18" s="103"/>
      <c r="M18" s="103"/>
    </row>
    <row r="19" spans="1:13">
      <c r="A19" s="72"/>
      <c r="B19" s="137"/>
      <c r="C19" s="169"/>
      <c r="D19" s="170"/>
      <c r="E19" s="170"/>
      <c r="F19" s="461"/>
      <c r="G19" s="461"/>
      <c r="H19" s="462"/>
      <c r="I19" s="172"/>
      <c r="J19" s="464"/>
      <c r="K19" s="103"/>
      <c r="L19" s="103"/>
      <c r="M19" s="103"/>
    </row>
    <row r="20" spans="1:13">
      <c r="A20" s="72"/>
      <c r="B20" s="137"/>
      <c r="C20" s="176"/>
      <c r="D20" s="170"/>
      <c r="E20" s="170"/>
      <c r="F20" s="460"/>
      <c r="G20" s="460"/>
      <c r="H20" s="460"/>
      <c r="I20" s="172"/>
      <c r="J20" s="463"/>
    </row>
    <row r="21" spans="1:13">
      <c r="A21" s="72"/>
      <c r="B21" s="137"/>
      <c r="C21" s="176"/>
      <c r="D21" s="174"/>
      <c r="E21" s="174"/>
      <c r="F21" s="177"/>
      <c r="G21" s="178"/>
      <c r="H21" s="173"/>
      <c r="I21" s="175"/>
      <c r="J21" s="139"/>
    </row>
    <row r="22" spans="1:13">
      <c r="A22" s="72"/>
      <c r="B22" s="137"/>
      <c r="C22" s="176"/>
      <c r="D22" s="174"/>
      <c r="E22" s="174"/>
      <c r="F22" s="177"/>
      <c r="G22" s="178"/>
      <c r="H22" s="173"/>
      <c r="I22" s="175"/>
      <c r="J22" s="139"/>
      <c r="K22" s="322"/>
    </row>
    <row r="23" spans="1:13">
      <c r="A23" s="72"/>
      <c r="B23" s="137"/>
      <c r="C23" s="176"/>
      <c r="D23" s="174"/>
      <c r="E23" s="174"/>
      <c r="F23" s="177"/>
      <c r="G23" s="179"/>
      <c r="H23" s="180"/>
      <c r="I23" s="140"/>
      <c r="J23" s="454"/>
    </row>
    <row r="24" spans="1:13">
      <c r="A24" s="72"/>
      <c r="B24" s="137"/>
      <c r="C24" s="176"/>
      <c r="D24" s="174"/>
      <c r="E24" s="174"/>
      <c r="F24" s="177"/>
      <c r="G24" s="179"/>
      <c r="H24" s="180"/>
      <c r="I24" s="140"/>
      <c r="J24" s="454"/>
    </row>
    <row r="25" spans="1:13">
      <c r="A25" s="72"/>
      <c r="B25" s="137"/>
      <c r="C25" s="176"/>
      <c r="D25" s="174"/>
      <c r="E25" s="174"/>
      <c r="F25" s="177"/>
      <c r="G25" s="179"/>
      <c r="H25" s="180"/>
      <c r="I25" s="140"/>
      <c r="J25" s="181"/>
    </row>
    <row r="26" spans="1:13">
      <c r="A26" s="72"/>
      <c r="B26" s="137"/>
      <c r="C26" s="176"/>
      <c r="D26" s="174"/>
      <c r="E26" s="174"/>
      <c r="F26" s="177"/>
      <c r="G26" s="223"/>
      <c r="H26" s="270"/>
      <c r="I26" s="270"/>
      <c r="J26" s="224"/>
    </row>
    <row r="27" spans="1:13">
      <c r="A27" s="72"/>
      <c r="B27" s="137"/>
      <c r="C27" s="176"/>
      <c r="D27" s="174"/>
      <c r="E27" s="174"/>
      <c r="F27" s="177"/>
      <c r="G27" s="227"/>
      <c r="H27" s="225"/>
      <c r="I27" s="194"/>
      <c r="J27" s="182"/>
    </row>
    <row r="28" spans="1:13">
      <c r="A28" s="72"/>
      <c r="B28" s="137"/>
      <c r="C28" s="176"/>
      <c r="D28" s="174"/>
      <c r="E28" s="174"/>
      <c r="F28" s="177"/>
      <c r="G28" s="228"/>
      <c r="H28" s="226"/>
      <c r="I28" s="194"/>
      <c r="J28" s="183"/>
    </row>
    <row r="29" spans="1:13">
      <c r="A29" s="72"/>
      <c r="B29" s="137"/>
      <c r="C29" s="176"/>
      <c r="D29" s="174"/>
      <c r="E29" s="174"/>
      <c r="F29" s="177"/>
      <c r="G29" s="229"/>
      <c r="H29" s="453"/>
      <c r="I29" s="194"/>
      <c r="J29" s="183"/>
    </row>
    <row r="30" spans="1:13">
      <c r="A30" s="72"/>
      <c r="B30" s="137"/>
      <c r="C30" s="176"/>
      <c r="D30" s="174"/>
      <c r="E30" s="174"/>
      <c r="F30" s="177"/>
      <c r="G30" s="228"/>
      <c r="H30" s="225"/>
      <c r="I30" s="194"/>
      <c r="J30" s="182"/>
    </row>
    <row r="31" spans="1:13">
      <c r="A31" s="72"/>
      <c r="B31" s="137"/>
      <c r="C31" s="169"/>
      <c r="D31" s="174"/>
      <c r="E31" s="174"/>
      <c r="F31" s="177"/>
      <c r="G31" s="456"/>
      <c r="H31" s="457"/>
      <c r="I31" s="458"/>
      <c r="J31" s="459"/>
    </row>
    <row r="32" spans="1:13">
      <c r="A32" s="72"/>
      <c r="B32" s="143"/>
      <c r="C32" s="144"/>
      <c r="D32" s="184"/>
      <c r="E32" s="184"/>
      <c r="F32" s="185"/>
      <c r="G32" s="1075"/>
      <c r="H32" s="1075"/>
      <c r="I32" s="1075"/>
      <c r="J32" s="1076"/>
    </row>
    <row r="33" spans="1:10">
      <c r="A33" s="72"/>
      <c r="B33" s="154"/>
      <c r="C33" s="155"/>
      <c r="D33" s="186"/>
      <c r="E33" s="186"/>
      <c r="F33" s="155"/>
      <c r="G33" s="1077"/>
      <c r="H33" s="1077"/>
      <c r="I33" s="1077"/>
      <c r="J33" s="1078"/>
    </row>
    <row r="34" spans="1:10">
      <c r="A34" s="72"/>
      <c r="B34" s="143"/>
      <c r="C34" s="144"/>
      <c r="D34" s="184"/>
      <c r="E34" s="184"/>
      <c r="F34" s="144"/>
      <c r="G34" s="144"/>
      <c r="H34" s="144"/>
      <c r="I34" s="144"/>
      <c r="J34" s="142"/>
    </row>
    <row r="35" spans="1:10">
      <c r="A35" s="72"/>
      <c r="B35" s="157"/>
      <c r="C35" s="135"/>
      <c r="D35" s="135"/>
      <c r="E35" s="135"/>
      <c r="F35" s="135"/>
      <c r="G35" s="135"/>
      <c r="H35" s="135"/>
      <c r="I35" s="135"/>
      <c r="J35" s="136"/>
    </row>
    <row r="36" spans="1:10">
      <c r="A36" s="72"/>
      <c r="B36" s="157"/>
      <c r="C36" s="135"/>
      <c r="D36" s="135"/>
      <c r="E36" s="135"/>
      <c r="F36" s="135"/>
      <c r="G36" s="135"/>
      <c r="H36" s="135"/>
      <c r="I36" s="135"/>
      <c r="J36" s="136"/>
    </row>
    <row r="37" spans="1:10">
      <c r="A37" s="72"/>
      <c r="B37" s="187"/>
      <c r="C37" s="188"/>
      <c r="D37" s="188"/>
      <c r="E37" s="188"/>
      <c r="F37" s="188"/>
      <c r="G37" s="188"/>
      <c r="H37" s="188"/>
      <c r="I37" s="149"/>
      <c r="J37" s="150"/>
    </row>
    <row r="38" spans="1:10">
      <c r="A38" s="72"/>
      <c r="B38" s="189"/>
      <c r="C38" s="190"/>
      <c r="D38" s="190"/>
      <c r="E38" s="191"/>
      <c r="F38" s="191"/>
      <c r="G38" s="191"/>
      <c r="H38" s="191"/>
      <c r="I38" s="192"/>
      <c r="J38" s="193"/>
    </row>
    <row r="39" spans="1:10">
      <c r="A39" s="72"/>
      <c r="B39" s="73"/>
      <c r="C39" s="73"/>
      <c r="D39" s="73"/>
      <c r="E39" s="73"/>
      <c r="F39" s="73"/>
      <c r="G39" s="73"/>
      <c r="H39" s="73"/>
      <c r="I39" s="73"/>
      <c r="J39" s="73"/>
    </row>
    <row r="40" spans="1:10">
      <c r="A40" s="72"/>
      <c r="B40" s="73"/>
      <c r="C40" s="73"/>
      <c r="D40" s="73"/>
      <c r="E40" s="73"/>
      <c r="F40" s="73"/>
      <c r="G40" s="73"/>
      <c r="H40" s="73"/>
      <c r="I40" s="73"/>
      <c r="J40" s="73"/>
    </row>
    <row r="41" spans="1:10">
      <c r="A41" s="72"/>
      <c r="B41" s="73"/>
      <c r="C41" s="73"/>
      <c r="D41" s="73"/>
      <c r="E41" s="73"/>
      <c r="F41" s="73"/>
      <c r="G41" s="73"/>
      <c r="H41" s="73"/>
      <c r="I41" s="73"/>
      <c r="J41" s="73"/>
    </row>
  </sheetData>
  <mergeCells count="3">
    <mergeCell ref="G32:J33"/>
    <mergeCell ref="H7:H8"/>
    <mergeCell ref="C2:E4"/>
  </mergeCells>
  <phoneticPr fontId="13" type="noConversion"/>
  <printOptions horizontalCentered="1" verticalCentered="1"/>
  <pageMargins left="0.39370078740157483" right="0.39370078740157483" top="0.87" bottom="0.28999999999999998" header="0" footer="0"/>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showGridLines="0" workbookViewId="0"/>
  </sheetViews>
  <sheetFormatPr defaultColWidth="10.7109375" defaultRowHeight="12"/>
  <cols>
    <col min="1" max="1" width="10.7109375" style="3" customWidth="1"/>
    <col min="2" max="2" width="14.140625" style="1" customWidth="1"/>
    <col min="3" max="3" width="51" style="1" customWidth="1"/>
    <col min="4" max="4" width="6.7109375" style="1" customWidth="1"/>
    <col min="5" max="5" width="14.7109375" style="1" customWidth="1"/>
    <col min="6" max="6" width="11" style="1" customWidth="1"/>
    <col min="7" max="7" width="15.7109375" style="1" customWidth="1"/>
    <col min="8" max="8" width="15" style="1" customWidth="1"/>
    <col min="9" max="9" width="19.140625" style="1" customWidth="1"/>
    <col min="10" max="10" width="16.85546875" style="3" customWidth="1"/>
    <col min="11" max="11" width="14.5703125" style="3" customWidth="1"/>
    <col min="12" max="13" width="12" style="3" bestFit="1" customWidth="1"/>
    <col min="14" max="16384" width="10.7109375" style="3"/>
  </cols>
  <sheetData>
    <row r="1" spans="1:14">
      <c r="A1" s="471"/>
      <c r="B1" s="73"/>
      <c r="C1" s="73"/>
      <c r="D1" s="73"/>
      <c r="E1" s="73"/>
      <c r="F1" s="73"/>
      <c r="G1" s="73"/>
      <c r="H1" s="73"/>
      <c r="I1" s="73"/>
      <c r="J1" s="72"/>
      <c r="N1" s="214"/>
    </row>
    <row r="2" spans="1:14" ht="18">
      <c r="A2" s="72"/>
      <c r="B2" s="140"/>
      <c r="C2" s="1072" t="s">
        <v>218</v>
      </c>
      <c r="D2" s="143"/>
      <c r="E2" s="144"/>
      <c r="F2" s="144"/>
      <c r="G2" s="144"/>
      <c r="H2" s="144"/>
      <c r="I2" s="142"/>
      <c r="J2" s="72"/>
      <c r="N2" s="271"/>
    </row>
    <row r="3" spans="1:14" ht="15" customHeight="1">
      <c r="A3" s="72"/>
      <c r="B3" s="145"/>
      <c r="C3" s="1073"/>
      <c r="D3" s="196" t="s">
        <v>29</v>
      </c>
      <c r="E3" s="197"/>
      <c r="F3" s="188"/>
      <c r="G3" s="188"/>
      <c r="H3" s="188"/>
      <c r="I3" s="198"/>
      <c r="J3" s="72"/>
    </row>
    <row r="4" spans="1:14" ht="15" customHeight="1">
      <c r="A4" s="72"/>
      <c r="B4" s="151"/>
      <c r="C4" s="1074"/>
      <c r="D4" s="154"/>
      <c r="E4" s="155"/>
      <c r="F4" s="155"/>
      <c r="G4" s="155"/>
      <c r="H4" s="155"/>
      <c r="I4" s="199"/>
      <c r="J4" s="72"/>
    </row>
    <row r="5" spans="1:14">
      <c r="A5" s="72"/>
      <c r="B5" s="653" t="str">
        <f>RELATÓRIO!B5</f>
        <v>Obra: Pavimentação Asfáltica</v>
      </c>
      <c r="C5" s="144"/>
      <c r="D5" s="144"/>
      <c r="E5" s="144"/>
      <c r="F5" s="144"/>
      <c r="G5" s="144"/>
      <c r="H5" s="144"/>
      <c r="I5" s="142"/>
      <c r="J5" s="72"/>
    </row>
    <row r="6" spans="1:14">
      <c r="A6" s="72"/>
      <c r="B6" s="654" t="str">
        <f>RELATÓRIO!B6</f>
        <v>Rodovia/Programa: MT-170</v>
      </c>
      <c r="C6" s="135"/>
      <c r="D6" s="135"/>
      <c r="E6" s="135"/>
      <c r="F6" s="135"/>
      <c r="G6" s="6" t="s">
        <v>31</v>
      </c>
      <c r="H6" s="6" t="s">
        <v>276</v>
      </c>
      <c r="I6" s="136"/>
      <c r="J6" s="72"/>
    </row>
    <row r="7" spans="1:14">
      <c r="A7" s="72"/>
      <c r="B7" s="654" t="str">
        <f>RELATÓRIO!B7</f>
        <v>Trecho:  Entrº BR-364 - Brasnorte</v>
      </c>
      <c r="C7" s="135"/>
      <c r="D7" s="135"/>
      <c r="E7" s="1070" t="s">
        <v>32</v>
      </c>
      <c r="F7" s="1071"/>
      <c r="G7" s="6" t="s">
        <v>33</v>
      </c>
      <c r="H7" s="6" t="s">
        <v>276</v>
      </c>
      <c r="I7" s="136"/>
      <c r="J7" s="72"/>
    </row>
    <row r="8" spans="1:14">
      <c r="A8" s="72"/>
      <c r="B8" s="654" t="str">
        <f>RELATÓRIO!B8</f>
        <v>Sub-trecho: Km 160 - Km 260 = 100,00 km</v>
      </c>
      <c r="C8" s="135"/>
      <c r="D8" s="135"/>
      <c r="E8" s="1071"/>
      <c r="F8" s="1071"/>
      <c r="G8" s="6" t="s">
        <v>35</v>
      </c>
      <c r="H8" s="6" t="s">
        <v>276</v>
      </c>
      <c r="I8" s="136"/>
      <c r="J8" s="72"/>
    </row>
    <row r="9" spans="1:14">
      <c r="A9" s="72"/>
      <c r="B9" s="654" t="str">
        <f>RELATÓRIO!B9</f>
        <v>Extensão:  100,00 km</v>
      </c>
      <c r="C9" s="135"/>
      <c r="D9" s="831" t="s">
        <v>366</v>
      </c>
      <c r="E9" s="135"/>
      <c r="F9" s="135"/>
      <c r="G9" s="6" t="s">
        <v>37</v>
      </c>
      <c r="H9" s="6" t="s">
        <v>276</v>
      </c>
      <c r="I9" s="136"/>
      <c r="J9" s="72"/>
    </row>
    <row r="10" spans="1:14">
      <c r="A10" s="72"/>
      <c r="B10" s="654" t="str">
        <f>RELATÓRIO!B10</f>
        <v>Referência: 5ª Medição Provisória após repactuação de preços</v>
      </c>
      <c r="C10" s="135"/>
      <c r="D10" s="135"/>
      <c r="E10" s="135"/>
      <c r="F10" s="135"/>
      <c r="G10" s="6"/>
      <c r="H10" s="6"/>
      <c r="I10" s="136"/>
      <c r="J10" s="72"/>
    </row>
    <row r="11" spans="1:14">
      <c r="A11" s="72"/>
      <c r="B11" s="655" t="s">
        <v>275</v>
      </c>
      <c r="C11" s="155"/>
      <c r="D11" s="155"/>
      <c r="E11" s="155"/>
      <c r="F11" s="155"/>
      <c r="G11" s="186"/>
      <c r="H11" s="155"/>
      <c r="I11" s="153"/>
      <c r="J11" s="72"/>
    </row>
    <row r="12" spans="1:14">
      <c r="A12" s="72"/>
      <c r="B12" s="646" t="str">
        <f>CONCATENATE("Período simples: ",RIGHT(RELATÓRIO!B11,20),"                 Acumulado: 01/09/97 ",RIGHT(RELATÓRIO!B11,10))</f>
        <v>Período simples: 01/06/04  a 30/06/04                 Acumulado: 01/09/97 a 30/06/04</v>
      </c>
      <c r="C12" s="243"/>
      <c r="D12" s="243"/>
      <c r="E12" s="648" t="str">
        <f>RELATÓRIO!B12</f>
        <v>Firma: AGRIMAT ENGª INDUSTRIA E COMÉRCIO LTDA</v>
      </c>
      <c r="F12" s="243"/>
      <c r="G12" s="244"/>
      <c r="H12" s="243"/>
      <c r="I12" s="245"/>
      <c r="J12" s="72"/>
    </row>
    <row r="13" spans="1:14" ht="22.5">
      <c r="A13" s="72"/>
      <c r="B13" s="647" t="s">
        <v>39</v>
      </c>
      <c r="C13" s="647" t="s">
        <v>40</v>
      </c>
      <c r="D13" s="647" t="s">
        <v>41</v>
      </c>
      <c r="E13" s="647" t="s">
        <v>42</v>
      </c>
      <c r="F13" s="647" t="s">
        <v>43</v>
      </c>
      <c r="G13" s="647" t="s">
        <v>44</v>
      </c>
      <c r="H13" s="647" t="s">
        <v>45</v>
      </c>
      <c r="I13" s="647" t="s">
        <v>46</v>
      </c>
      <c r="J13" s="72"/>
    </row>
    <row r="14" spans="1:14">
      <c r="A14" s="114"/>
      <c r="B14" s="599" t="s">
        <v>286</v>
      </c>
      <c r="C14" s="610" t="s">
        <v>47</v>
      </c>
      <c r="D14" s="202"/>
      <c r="E14" s="623"/>
      <c r="F14" s="624"/>
      <c r="G14" s="623"/>
      <c r="H14" s="622"/>
      <c r="I14" s="175"/>
      <c r="J14" s="72"/>
      <c r="K14" s="3">
        <f>RELATÓRIO!G15</f>
        <v>0</v>
      </c>
      <c r="M14" s="323">
        <v>0.1</v>
      </c>
      <c r="N14" s="230"/>
    </row>
    <row r="15" spans="1:14">
      <c r="A15" s="114"/>
      <c r="B15" s="611" t="s">
        <v>291</v>
      </c>
      <c r="C15" s="320" t="s">
        <v>290</v>
      </c>
      <c r="D15" s="602" t="s">
        <v>3</v>
      </c>
      <c r="E15" s="608">
        <v>69220</v>
      </c>
      <c r="F15" s="138">
        <v>0.2</v>
      </c>
      <c r="G15" s="608">
        <f t="shared" ref="G15:G23" si="0">TRUNC(F15*E15,2)</f>
        <v>13844</v>
      </c>
      <c r="H15" s="622"/>
      <c r="I15" s="175"/>
      <c r="J15" s="72"/>
      <c r="K15" s="3" t="e">
        <f>RELATÓRIO!G16</f>
        <v>#REF!</v>
      </c>
      <c r="M15" s="323">
        <v>2.06</v>
      </c>
      <c r="N15" s="230"/>
    </row>
    <row r="16" spans="1:14">
      <c r="A16" s="114"/>
      <c r="B16" s="611"/>
      <c r="C16" s="320" t="s">
        <v>374</v>
      </c>
      <c r="D16" s="602" t="s">
        <v>3</v>
      </c>
      <c r="E16" s="605">
        <v>55812</v>
      </c>
      <c r="F16" s="138">
        <v>0.2</v>
      </c>
      <c r="G16" s="608">
        <f>TRUNC(F16*E16,2)</f>
        <v>11162.4</v>
      </c>
      <c r="H16" s="622"/>
      <c r="I16" s="175"/>
      <c r="J16" s="72"/>
      <c r="K16" s="3" t="e">
        <f>RELATÓRIO!G16</f>
        <v>#REF!</v>
      </c>
      <c r="M16" s="323"/>
      <c r="N16" s="230"/>
    </row>
    <row r="17" spans="1:14">
      <c r="A17" s="114"/>
      <c r="B17" s="611" t="s">
        <v>292</v>
      </c>
      <c r="C17" s="320" t="s">
        <v>172</v>
      </c>
      <c r="D17" s="602" t="s">
        <v>5</v>
      </c>
      <c r="E17" s="605">
        <v>3519.53</v>
      </c>
      <c r="F17" s="138">
        <v>1.05</v>
      </c>
      <c r="G17" s="608">
        <f t="shared" si="0"/>
        <v>3695.5</v>
      </c>
      <c r="H17" s="622"/>
      <c r="I17" s="175"/>
      <c r="J17" s="72"/>
      <c r="K17" s="3">
        <f>RELATÓRIO!G17</f>
        <v>0</v>
      </c>
      <c r="M17" s="323"/>
      <c r="N17" s="230"/>
    </row>
    <row r="18" spans="1:14">
      <c r="A18" s="114"/>
      <c r="B18" s="611" t="s">
        <v>364</v>
      </c>
      <c r="C18" s="320" t="s">
        <v>173</v>
      </c>
      <c r="D18" s="602" t="s">
        <v>5</v>
      </c>
      <c r="E18" s="605">
        <v>31415.439999999999</v>
      </c>
      <c r="F18" s="138">
        <v>3.26</v>
      </c>
      <c r="G18" s="608">
        <f t="shared" si="0"/>
        <v>102414.33</v>
      </c>
      <c r="H18" s="622"/>
      <c r="I18" s="175"/>
      <c r="J18" s="72"/>
      <c r="K18" s="3">
        <f>RELATÓRIO!G18</f>
        <v>3519.53</v>
      </c>
      <c r="M18" s="323">
        <v>3.62</v>
      </c>
      <c r="N18" s="230"/>
    </row>
    <row r="19" spans="1:14">
      <c r="A19" s="114"/>
      <c r="B19" s="611" t="s">
        <v>360</v>
      </c>
      <c r="C19" s="320" t="s">
        <v>174</v>
      </c>
      <c r="D19" s="602" t="s">
        <v>5</v>
      </c>
      <c r="E19" s="605">
        <v>38535.160000000003</v>
      </c>
      <c r="F19" s="138">
        <v>3.95</v>
      </c>
      <c r="G19" s="608">
        <f t="shared" si="0"/>
        <v>152213.88</v>
      </c>
      <c r="H19" s="622"/>
      <c r="I19" s="172"/>
      <c r="J19" s="72"/>
      <c r="K19" s="3" t="e">
        <f>RELATÓRIO!G19</f>
        <v>#REF!</v>
      </c>
      <c r="M19" s="323">
        <v>4.37</v>
      </c>
      <c r="N19" s="230"/>
    </row>
    <row r="20" spans="1:14">
      <c r="A20" s="114"/>
      <c r="B20" s="611" t="s">
        <v>361</v>
      </c>
      <c r="C20" s="320" t="s">
        <v>175</v>
      </c>
      <c r="D20" s="602" t="s">
        <v>5</v>
      </c>
      <c r="E20" s="605">
        <v>0</v>
      </c>
      <c r="F20" s="138">
        <v>4.6900000000000004</v>
      </c>
      <c r="G20" s="608">
        <f t="shared" si="0"/>
        <v>0</v>
      </c>
      <c r="H20" s="622"/>
      <c r="I20" s="175"/>
      <c r="J20" s="72"/>
      <c r="K20" s="3" t="e">
        <f>RELATÓRIO!G20</f>
        <v>#REF!</v>
      </c>
      <c r="M20" s="323">
        <v>5.12</v>
      </c>
      <c r="N20" s="230"/>
    </row>
    <row r="21" spans="1:14">
      <c r="A21" s="114"/>
      <c r="B21" s="611" t="s">
        <v>365</v>
      </c>
      <c r="C21" s="320" t="s">
        <v>176</v>
      </c>
      <c r="D21" s="602" t="s">
        <v>5</v>
      </c>
      <c r="E21" s="605">
        <f>K21</f>
        <v>4828.72</v>
      </c>
      <c r="F21" s="138">
        <v>5.34</v>
      </c>
      <c r="G21" s="608">
        <f t="shared" si="0"/>
        <v>25785.360000000001</v>
      </c>
      <c r="H21" s="622"/>
      <c r="I21" s="175"/>
      <c r="J21" s="72"/>
      <c r="K21" s="3">
        <f>RELATÓRIO!G21</f>
        <v>4828.72</v>
      </c>
      <c r="M21" s="323">
        <v>6.07</v>
      </c>
      <c r="N21" s="230"/>
    </row>
    <row r="22" spans="1:14">
      <c r="A22" s="114"/>
      <c r="B22" s="611" t="s">
        <v>293</v>
      </c>
      <c r="C22" s="320" t="s">
        <v>6</v>
      </c>
      <c r="D22" s="602" t="s">
        <v>5</v>
      </c>
      <c r="E22" s="605" t="e">
        <f>K22</f>
        <v>#REF!</v>
      </c>
      <c r="F22" s="138">
        <v>1.55</v>
      </c>
      <c r="G22" s="608" t="e">
        <f t="shared" si="0"/>
        <v>#REF!</v>
      </c>
      <c r="H22" s="622"/>
      <c r="I22" s="175"/>
      <c r="J22" s="72"/>
      <c r="K22" s="3" t="e">
        <f>RELATÓRIO!G22</f>
        <v>#REF!</v>
      </c>
      <c r="M22" s="323">
        <v>6.28</v>
      </c>
      <c r="N22" s="230"/>
    </row>
    <row r="23" spans="1:14">
      <c r="A23" s="114"/>
      <c r="B23" s="611" t="s">
        <v>294</v>
      </c>
      <c r="C23" s="320" t="s">
        <v>7</v>
      </c>
      <c r="D23" s="602" t="s">
        <v>5</v>
      </c>
      <c r="E23" s="605">
        <v>56062.5</v>
      </c>
      <c r="F23" s="138">
        <v>1.8</v>
      </c>
      <c r="G23" s="608">
        <f t="shared" si="0"/>
        <v>100912.5</v>
      </c>
      <c r="H23" s="626" t="e">
        <f>SUM(G15:G23)</f>
        <v>#REF!</v>
      </c>
      <c r="I23" s="175"/>
      <c r="J23" s="72"/>
      <c r="K23" s="3" t="e">
        <f>RELATÓRIO!G23</f>
        <v>#REF!</v>
      </c>
      <c r="M23" s="323">
        <v>5.24</v>
      </c>
      <c r="N23" s="230"/>
    </row>
    <row r="24" spans="1:14">
      <c r="A24" s="114"/>
      <c r="B24" s="611"/>
      <c r="C24" s="203"/>
      <c r="D24" s="602"/>
      <c r="E24" s="605"/>
      <c r="F24" s="624"/>
      <c r="G24" s="608"/>
      <c r="H24" s="622"/>
      <c r="I24" s="175"/>
      <c r="J24" s="72"/>
      <c r="M24" s="230"/>
      <c r="N24" s="230"/>
    </row>
    <row r="25" spans="1:14">
      <c r="A25" s="114"/>
      <c r="B25" s="603" t="s">
        <v>287</v>
      </c>
      <c r="C25" s="319" t="s">
        <v>8</v>
      </c>
      <c r="D25" s="602"/>
      <c r="E25" s="605"/>
      <c r="F25" s="624"/>
      <c r="G25" s="624"/>
      <c r="H25" s="622"/>
      <c r="I25" s="175"/>
      <c r="J25" s="72"/>
      <c r="K25" s="104" t="s">
        <v>8</v>
      </c>
      <c r="M25" s="323"/>
      <c r="N25" s="230"/>
    </row>
    <row r="26" spans="1:14">
      <c r="A26" s="114"/>
      <c r="B26" s="600" t="s">
        <v>277</v>
      </c>
      <c r="C26" s="320" t="s">
        <v>9</v>
      </c>
      <c r="D26" s="635" t="s">
        <v>3</v>
      </c>
      <c r="E26" s="608">
        <v>44900</v>
      </c>
      <c r="F26" s="138">
        <v>0.47</v>
      </c>
      <c r="G26" s="608">
        <f t="shared" ref="G26:G37" si="1">TRUNC(F26*E26,2)</f>
        <v>21103</v>
      </c>
      <c r="H26" s="622"/>
      <c r="I26" s="175"/>
      <c r="J26" s="72"/>
      <c r="K26" s="3" t="e">
        <f>RELATÓRIO!G27</f>
        <v>#REF!</v>
      </c>
      <c r="M26" s="323">
        <v>0.51</v>
      </c>
      <c r="N26" s="230"/>
    </row>
    <row r="27" spans="1:14">
      <c r="A27" s="114"/>
      <c r="B27" s="600" t="s">
        <v>278</v>
      </c>
      <c r="C27" s="320" t="s">
        <v>10</v>
      </c>
      <c r="D27" s="635" t="s">
        <v>5</v>
      </c>
      <c r="E27" s="605">
        <v>19927.2</v>
      </c>
      <c r="F27" s="138">
        <v>8.2100000000000009</v>
      </c>
      <c r="G27" s="608">
        <f t="shared" si="1"/>
        <v>163602.31</v>
      </c>
      <c r="H27" s="622"/>
      <c r="I27" s="175"/>
      <c r="J27" s="72"/>
      <c r="K27" s="3" t="e">
        <f>RELATÓRIO!G28</f>
        <v>#REF!</v>
      </c>
      <c r="M27" s="323">
        <v>8.6</v>
      </c>
      <c r="N27" s="230"/>
    </row>
    <row r="28" spans="1:14" ht="12" customHeight="1">
      <c r="A28" s="114"/>
      <c r="B28" s="600" t="s">
        <v>279</v>
      </c>
      <c r="C28" s="320" t="s">
        <v>11</v>
      </c>
      <c r="D28" s="635" t="s">
        <v>5</v>
      </c>
      <c r="E28" s="605">
        <v>9280</v>
      </c>
      <c r="F28" s="138">
        <v>8.2100000000000009</v>
      </c>
      <c r="G28" s="608">
        <f t="shared" si="1"/>
        <v>76188.800000000003</v>
      </c>
      <c r="H28" s="637"/>
      <c r="I28" s="622"/>
      <c r="J28" s="72"/>
      <c r="K28" s="3" t="e">
        <f>RELATÓRIO!G29</f>
        <v>#REF!</v>
      </c>
      <c r="M28" s="323">
        <v>8.6</v>
      </c>
      <c r="N28" s="230"/>
    </row>
    <row r="29" spans="1:14" ht="12" customHeight="1">
      <c r="A29" s="114"/>
      <c r="B29" s="600" t="s">
        <v>281</v>
      </c>
      <c r="C29" s="320" t="s">
        <v>12</v>
      </c>
      <c r="D29" s="635" t="s">
        <v>3</v>
      </c>
      <c r="E29" s="605">
        <v>48020</v>
      </c>
      <c r="F29" s="138">
        <v>0.14000000000000001</v>
      </c>
      <c r="G29" s="608">
        <f t="shared" si="1"/>
        <v>6722.8</v>
      </c>
      <c r="H29" s="622"/>
      <c r="I29" s="622"/>
      <c r="J29" s="72"/>
      <c r="K29" s="3" t="e">
        <f>RELATÓRIO!G30</f>
        <v>#REF!</v>
      </c>
      <c r="M29" s="323">
        <v>0.24</v>
      </c>
      <c r="N29" s="230"/>
    </row>
    <row r="30" spans="1:14" ht="12" customHeight="1">
      <c r="A30" s="114"/>
      <c r="B30" s="600" t="s">
        <v>282</v>
      </c>
      <c r="C30" s="320" t="s">
        <v>325</v>
      </c>
      <c r="D30" s="635" t="s">
        <v>54</v>
      </c>
      <c r="E30" s="605">
        <v>48020</v>
      </c>
      <c r="F30" s="138">
        <v>1.55</v>
      </c>
      <c r="G30" s="608">
        <f t="shared" si="1"/>
        <v>74431</v>
      </c>
      <c r="H30" s="622"/>
      <c r="I30" s="622"/>
      <c r="J30" s="72"/>
      <c r="K30" s="3" t="e">
        <f>RELATÓRIO!G31</f>
        <v>#REF!</v>
      </c>
      <c r="M30" s="323">
        <v>2.0299999999999998</v>
      </c>
      <c r="N30" s="230"/>
    </row>
    <row r="31" spans="1:14" ht="12" customHeight="1">
      <c r="A31" s="114"/>
      <c r="B31" s="600" t="s">
        <v>311</v>
      </c>
      <c r="C31" s="320" t="s">
        <v>13</v>
      </c>
      <c r="D31" s="635" t="s">
        <v>54</v>
      </c>
      <c r="E31" s="605">
        <f>K31</f>
        <v>0</v>
      </c>
      <c r="F31" s="138">
        <v>1.21</v>
      </c>
      <c r="G31" s="608">
        <f t="shared" si="1"/>
        <v>0</v>
      </c>
      <c r="H31" s="622"/>
      <c r="I31" s="622"/>
      <c r="J31" s="72"/>
      <c r="K31" s="3">
        <f>RELATÓRIO!G32</f>
        <v>0</v>
      </c>
      <c r="M31" s="323">
        <v>0.94</v>
      </c>
      <c r="N31" s="230"/>
    </row>
    <row r="32" spans="1:14" ht="12" customHeight="1">
      <c r="A32" s="114"/>
      <c r="B32" s="600"/>
      <c r="C32" s="636" t="s">
        <v>14</v>
      </c>
      <c r="D32" s="635" t="s">
        <v>54</v>
      </c>
      <c r="E32" s="605">
        <v>48020</v>
      </c>
      <c r="F32" s="138">
        <v>0.09</v>
      </c>
      <c r="G32" s="608">
        <f t="shared" si="1"/>
        <v>4321.8</v>
      </c>
      <c r="H32" s="622"/>
      <c r="I32" s="622"/>
      <c r="J32" s="72"/>
      <c r="K32" s="3" t="e">
        <f>RELATÓRIO!G33</f>
        <v>#REF!</v>
      </c>
      <c r="M32" s="323">
        <v>0.4</v>
      </c>
      <c r="N32" s="230"/>
    </row>
    <row r="33" spans="1:14" ht="12" customHeight="1">
      <c r="A33" s="114"/>
      <c r="B33" s="600" t="s">
        <v>280</v>
      </c>
      <c r="C33" s="320" t="s">
        <v>190</v>
      </c>
      <c r="D33" s="635" t="s">
        <v>309</v>
      </c>
      <c r="E33" s="605">
        <v>672255.83</v>
      </c>
      <c r="F33" s="138">
        <v>0.45</v>
      </c>
      <c r="G33" s="608">
        <f t="shared" si="1"/>
        <v>302515.12</v>
      </c>
      <c r="H33" s="622"/>
      <c r="I33" s="622"/>
      <c r="J33" s="72"/>
      <c r="K33" s="3" t="e">
        <f>RELATÓRIO!G34</f>
        <v>#REF!</v>
      </c>
      <c r="M33" s="323">
        <v>0.56999999999999995</v>
      </c>
      <c r="N33" s="230"/>
    </row>
    <row r="34" spans="1:14" ht="12" customHeight="1">
      <c r="A34" s="114"/>
      <c r="B34" s="806" t="s">
        <v>284</v>
      </c>
      <c r="C34" s="814" t="s">
        <v>266</v>
      </c>
      <c r="D34" s="806" t="s">
        <v>16</v>
      </c>
      <c r="E34" s="605">
        <v>144.06</v>
      </c>
      <c r="F34" s="138">
        <v>1373.37</v>
      </c>
      <c r="G34" s="608">
        <f t="shared" si="1"/>
        <v>197847.67999999999</v>
      </c>
      <c r="H34" s="622"/>
      <c r="I34" s="622"/>
      <c r="J34" s="72"/>
      <c r="K34" s="3" t="e">
        <f>RELATÓRIO!G35</f>
        <v>#REF!</v>
      </c>
      <c r="M34" s="323"/>
      <c r="N34" s="230"/>
    </row>
    <row r="35" spans="1:14" ht="12" customHeight="1">
      <c r="A35" s="114"/>
      <c r="B35" s="806" t="s">
        <v>283</v>
      </c>
      <c r="C35" s="814" t="s">
        <v>267</v>
      </c>
      <c r="D35" s="806" t="s">
        <v>16</v>
      </c>
      <c r="E35" s="605">
        <v>57.62</v>
      </c>
      <c r="F35" s="138">
        <v>2087.83</v>
      </c>
      <c r="G35" s="608">
        <f t="shared" si="1"/>
        <v>120300.76</v>
      </c>
      <c r="H35" s="622"/>
      <c r="I35" s="622"/>
      <c r="J35" s="72"/>
      <c r="K35" s="3" t="e">
        <f>RELATÓRIO!G36</f>
        <v>#REF!</v>
      </c>
      <c r="M35" s="323"/>
      <c r="N35" s="230"/>
    </row>
    <row r="36" spans="1:14" ht="12" customHeight="1">
      <c r="A36" s="114"/>
      <c r="B36" s="600" t="s">
        <v>310</v>
      </c>
      <c r="C36" s="320" t="s">
        <v>18</v>
      </c>
      <c r="D36" s="635" t="s">
        <v>309</v>
      </c>
      <c r="E36" s="605">
        <v>482801</v>
      </c>
      <c r="F36" s="138">
        <v>0.35</v>
      </c>
      <c r="G36" s="608">
        <f t="shared" si="1"/>
        <v>168980.35</v>
      </c>
      <c r="H36" s="622"/>
      <c r="I36" s="622"/>
      <c r="J36" s="72"/>
      <c r="K36" s="3" t="e">
        <f>RELATÓRIO!G37</f>
        <v>#REF!</v>
      </c>
      <c r="M36" s="323">
        <v>487.39</v>
      </c>
      <c r="N36" s="230">
        <v>242.91</v>
      </c>
    </row>
    <row r="37" spans="1:14" ht="12" customHeight="1">
      <c r="A37" s="114"/>
      <c r="B37" s="600" t="s">
        <v>310</v>
      </c>
      <c r="C37" s="320" t="s">
        <v>20</v>
      </c>
      <c r="D37" s="635" t="s">
        <v>309</v>
      </c>
      <c r="E37" s="605" t="e">
        <f>K37</f>
        <v>#REF!</v>
      </c>
      <c r="F37" s="138">
        <v>0.35</v>
      </c>
      <c r="G37" s="608" t="e">
        <f t="shared" si="1"/>
        <v>#REF!</v>
      </c>
      <c r="H37" s="626" t="e">
        <f>SUM(G25:G37)</f>
        <v>#REF!</v>
      </c>
      <c r="I37" s="622"/>
      <c r="J37" s="72"/>
      <c r="K37" s="3" t="e">
        <f>RELATÓRIO!G38</f>
        <v>#REF!</v>
      </c>
      <c r="M37" s="323">
        <v>602.9</v>
      </c>
      <c r="N37" s="230">
        <v>242.4</v>
      </c>
    </row>
    <row r="38" spans="1:14" ht="12" customHeight="1">
      <c r="A38" s="114"/>
      <c r="B38" s="600"/>
      <c r="C38" s="320"/>
      <c r="D38" s="602"/>
      <c r="E38" s="605"/>
      <c r="F38" s="624"/>
      <c r="G38" s="608"/>
      <c r="H38" s="622"/>
      <c r="I38" s="622"/>
      <c r="J38" s="72"/>
      <c r="M38" s="323">
        <v>0.2</v>
      </c>
      <c r="N38" s="230"/>
    </row>
    <row r="39" spans="1:14">
      <c r="A39" s="114"/>
      <c r="B39" s="603" t="s">
        <v>289</v>
      </c>
      <c r="C39" s="610" t="s">
        <v>21</v>
      </c>
      <c r="D39" s="602"/>
      <c r="E39" s="605"/>
      <c r="F39" s="624"/>
      <c r="G39" s="608"/>
      <c r="H39" s="637"/>
      <c r="I39" s="637"/>
      <c r="J39" s="72"/>
      <c r="M39" s="323"/>
      <c r="N39" s="230"/>
    </row>
    <row r="40" spans="1:14">
      <c r="A40" s="114"/>
      <c r="B40" s="600" t="s">
        <v>347</v>
      </c>
      <c r="C40" s="320" t="s">
        <v>346</v>
      </c>
      <c r="D40" s="602" t="s">
        <v>22</v>
      </c>
      <c r="E40" s="608">
        <v>100</v>
      </c>
      <c r="F40" s="138">
        <v>53.48</v>
      </c>
      <c r="G40" s="608">
        <f t="shared" ref="G40:G47" si="2">TRUNC(F40*E40,2)</f>
        <v>5348</v>
      </c>
      <c r="H40" s="637"/>
      <c r="I40" s="637"/>
      <c r="J40" s="72"/>
      <c r="K40" s="3">
        <f>RELATÓRIO!G41</f>
        <v>100</v>
      </c>
      <c r="M40" s="323"/>
      <c r="N40" s="230"/>
    </row>
    <row r="41" spans="1:14">
      <c r="A41" s="114"/>
      <c r="B41" s="600" t="s">
        <v>348</v>
      </c>
      <c r="C41" s="320" t="s">
        <v>349</v>
      </c>
      <c r="D41" s="602" t="s">
        <v>22</v>
      </c>
      <c r="E41" s="608">
        <f>K41</f>
        <v>2</v>
      </c>
      <c r="F41" s="138">
        <v>83.11</v>
      </c>
      <c r="G41" s="608">
        <f t="shared" si="2"/>
        <v>166.22</v>
      </c>
      <c r="H41" s="637"/>
      <c r="I41" s="637"/>
      <c r="J41" s="72"/>
      <c r="K41" s="3">
        <f>RELATÓRIO!G42</f>
        <v>2</v>
      </c>
      <c r="M41" s="323"/>
      <c r="N41" s="230"/>
    </row>
    <row r="42" spans="1:14">
      <c r="A42" s="114"/>
      <c r="B42" s="600" t="s">
        <v>367</v>
      </c>
      <c r="C42" s="320" t="s">
        <v>350</v>
      </c>
      <c r="D42" s="602" t="s">
        <v>22</v>
      </c>
      <c r="E42" s="608">
        <f>K42</f>
        <v>520</v>
      </c>
      <c r="F42" s="138">
        <v>38.32</v>
      </c>
      <c r="G42" s="608">
        <f t="shared" si="2"/>
        <v>19926.400000000001</v>
      </c>
      <c r="H42" s="637"/>
      <c r="I42" s="637"/>
      <c r="J42" s="72"/>
      <c r="K42" s="3">
        <f>RELATÓRIO!G43</f>
        <v>520</v>
      </c>
      <c r="M42" s="323">
        <v>74.099999999999994</v>
      </c>
      <c r="N42" s="230"/>
    </row>
    <row r="43" spans="1:14">
      <c r="A43" s="114"/>
      <c r="B43" s="600" t="s">
        <v>354</v>
      </c>
      <c r="C43" s="320" t="s">
        <v>353</v>
      </c>
      <c r="D43" s="602" t="s">
        <v>22</v>
      </c>
      <c r="E43" s="608">
        <f>K43</f>
        <v>28.1</v>
      </c>
      <c r="F43" s="138">
        <v>49.91</v>
      </c>
      <c r="G43" s="608">
        <f t="shared" si="2"/>
        <v>1402.47</v>
      </c>
      <c r="H43" s="637"/>
      <c r="I43" s="637"/>
      <c r="J43" s="72"/>
      <c r="K43" s="3">
        <f>RELATÓRIO!G44</f>
        <v>28.1</v>
      </c>
      <c r="M43" s="323">
        <v>76.650000000000006</v>
      </c>
      <c r="N43" s="230"/>
    </row>
    <row r="44" spans="1:14">
      <c r="A44" s="114"/>
      <c r="B44" s="600" t="s">
        <v>338</v>
      </c>
      <c r="C44" s="320" t="s">
        <v>337</v>
      </c>
      <c r="D44" s="602" t="s">
        <v>23</v>
      </c>
      <c r="E44" s="608">
        <f>K44</f>
        <v>2</v>
      </c>
      <c r="F44" s="138">
        <v>28.09</v>
      </c>
      <c r="G44" s="608">
        <f t="shared" si="2"/>
        <v>56.18</v>
      </c>
      <c r="H44" s="637"/>
      <c r="I44" s="637"/>
      <c r="J44" s="72"/>
      <c r="K44" s="3">
        <f>RELATÓRIO!G45</f>
        <v>2</v>
      </c>
      <c r="M44" s="323">
        <v>4.7300000000000004</v>
      </c>
      <c r="N44" s="230"/>
    </row>
    <row r="45" spans="1:14">
      <c r="A45" s="114"/>
      <c r="B45" s="600" t="s">
        <v>351</v>
      </c>
      <c r="C45" s="320" t="s">
        <v>352</v>
      </c>
      <c r="D45" s="602" t="s">
        <v>23</v>
      </c>
      <c r="E45" s="608">
        <f>K45</f>
        <v>2</v>
      </c>
      <c r="F45" s="138">
        <v>34.29</v>
      </c>
      <c r="G45" s="608">
        <f t="shared" si="2"/>
        <v>68.58</v>
      </c>
      <c r="H45" s="637"/>
      <c r="I45" s="637"/>
      <c r="J45" s="72"/>
      <c r="K45" s="3">
        <f>RELATÓRIO!G46</f>
        <v>2</v>
      </c>
      <c r="M45" s="323"/>
      <c r="N45" s="230"/>
    </row>
    <row r="46" spans="1:14">
      <c r="A46" s="114"/>
      <c r="B46" s="600" t="s">
        <v>355</v>
      </c>
      <c r="C46" s="320" t="s">
        <v>356</v>
      </c>
      <c r="D46" s="602" t="s">
        <v>23</v>
      </c>
      <c r="E46" s="608">
        <v>6</v>
      </c>
      <c r="F46" s="138">
        <v>843.68</v>
      </c>
      <c r="G46" s="608">
        <f t="shared" si="2"/>
        <v>5062.08</v>
      </c>
      <c r="H46" s="626"/>
      <c r="I46" s="637"/>
      <c r="J46" s="72"/>
      <c r="K46" s="3">
        <f>RELATÓRIO!G47</f>
        <v>6</v>
      </c>
      <c r="M46" s="323">
        <v>17.95</v>
      </c>
      <c r="N46" s="230"/>
    </row>
    <row r="47" spans="1:14">
      <c r="A47" s="114"/>
      <c r="B47" s="600" t="s">
        <v>357</v>
      </c>
      <c r="C47" s="320" t="s">
        <v>358</v>
      </c>
      <c r="D47" s="602" t="s">
        <v>22</v>
      </c>
      <c r="E47" s="608">
        <f>K47</f>
        <v>197</v>
      </c>
      <c r="F47" s="138">
        <v>68.77</v>
      </c>
      <c r="G47" s="608">
        <f t="shared" si="2"/>
        <v>13547.69</v>
      </c>
      <c r="H47" s="626">
        <f>SUM(G40:G47)</f>
        <v>45577.62</v>
      </c>
      <c r="I47" s="637"/>
      <c r="J47" s="72"/>
      <c r="K47" s="3">
        <f>RELATÓRIO!G48</f>
        <v>197</v>
      </c>
      <c r="M47" s="323"/>
      <c r="N47" s="230"/>
    </row>
    <row r="48" spans="1:14">
      <c r="A48" s="114"/>
      <c r="B48" s="600"/>
      <c r="C48" s="246"/>
      <c r="D48" s="602"/>
      <c r="E48" s="605"/>
      <c r="F48" s="624"/>
      <c r="G48" s="608"/>
      <c r="H48" s="622"/>
      <c r="I48" s="622"/>
      <c r="J48" s="72"/>
      <c r="M48" s="323"/>
      <c r="N48" s="230"/>
    </row>
    <row r="49" spans="1:14">
      <c r="A49" s="114"/>
      <c r="B49" s="603" t="s">
        <v>288</v>
      </c>
      <c r="C49" s="597" t="s">
        <v>24</v>
      </c>
      <c r="D49" s="602"/>
      <c r="E49" s="605"/>
      <c r="F49" s="624"/>
      <c r="G49" s="608"/>
      <c r="H49" s="622"/>
      <c r="I49" s="622"/>
      <c r="J49" s="72"/>
      <c r="M49" s="323"/>
      <c r="N49" s="230"/>
    </row>
    <row r="50" spans="1:14">
      <c r="A50" s="114"/>
      <c r="B50" s="600" t="s">
        <v>327</v>
      </c>
      <c r="C50" s="246" t="s">
        <v>344</v>
      </c>
      <c r="D50" s="602" t="s">
        <v>22</v>
      </c>
      <c r="E50" s="605">
        <f t="shared" ref="E50:E55" si="3">K50</f>
        <v>18</v>
      </c>
      <c r="F50" s="624">
        <v>311.48</v>
      </c>
      <c r="G50" s="608">
        <f t="shared" ref="G50:G57" si="4">TRUNC(F50*E50,2)</f>
        <v>5606.64</v>
      </c>
      <c r="H50" s="622"/>
      <c r="I50" s="622"/>
      <c r="J50" s="72"/>
      <c r="K50" s="3">
        <f>RELATÓRIO!G51</f>
        <v>18</v>
      </c>
      <c r="M50" s="323">
        <v>283.52999999999997</v>
      </c>
      <c r="N50" s="230"/>
    </row>
    <row r="51" spans="1:14">
      <c r="A51" s="114"/>
      <c r="B51" s="600" t="s">
        <v>296</v>
      </c>
      <c r="C51" s="246" t="s">
        <v>343</v>
      </c>
      <c r="D51" s="602" t="s">
        <v>22</v>
      </c>
      <c r="E51" s="605">
        <f t="shared" si="3"/>
        <v>2</v>
      </c>
      <c r="F51" s="624">
        <v>447.12</v>
      </c>
      <c r="G51" s="608">
        <f t="shared" si="4"/>
        <v>894.24</v>
      </c>
      <c r="H51" s="622"/>
      <c r="I51" s="622"/>
      <c r="J51" s="72"/>
      <c r="K51" s="3">
        <f>RELATÓRIO!G52</f>
        <v>2</v>
      </c>
      <c r="M51" s="323">
        <v>393.93</v>
      </c>
      <c r="N51" s="230"/>
    </row>
    <row r="52" spans="1:14">
      <c r="A52" s="114"/>
      <c r="B52" s="600" t="s">
        <v>341</v>
      </c>
      <c r="C52" s="246" t="s">
        <v>342</v>
      </c>
      <c r="D52" s="602" t="s">
        <v>22</v>
      </c>
      <c r="E52" s="605">
        <f t="shared" si="3"/>
        <v>2</v>
      </c>
      <c r="F52" s="624">
        <v>1898.92</v>
      </c>
      <c r="G52" s="608">
        <f t="shared" si="4"/>
        <v>3797.84</v>
      </c>
      <c r="H52" s="622"/>
      <c r="I52" s="622"/>
      <c r="J52" s="72"/>
      <c r="K52" s="3">
        <f>RELATÓRIO!G53</f>
        <v>2</v>
      </c>
      <c r="M52" s="323"/>
      <c r="N52" s="230"/>
    </row>
    <row r="53" spans="1:14">
      <c r="A53" s="114"/>
      <c r="B53" s="600" t="s">
        <v>328</v>
      </c>
      <c r="C53" s="246" t="s">
        <v>329</v>
      </c>
      <c r="D53" s="602" t="s">
        <v>23</v>
      </c>
      <c r="E53" s="605">
        <f t="shared" si="3"/>
        <v>2</v>
      </c>
      <c r="F53" s="624">
        <v>804.47</v>
      </c>
      <c r="G53" s="608">
        <f t="shared" si="4"/>
        <v>1608.94</v>
      </c>
      <c r="H53" s="622"/>
      <c r="I53" s="622"/>
      <c r="J53" s="72"/>
      <c r="K53" s="3">
        <f>RELATÓRIO!G54</f>
        <v>2</v>
      </c>
      <c r="M53" s="323">
        <v>667.82</v>
      </c>
      <c r="N53" s="230"/>
    </row>
    <row r="54" spans="1:14">
      <c r="A54" s="114"/>
      <c r="B54" s="600" t="s">
        <v>297</v>
      </c>
      <c r="C54" s="246" t="s">
        <v>330</v>
      </c>
      <c r="D54" s="602" t="s">
        <v>23</v>
      </c>
      <c r="E54" s="605">
        <f t="shared" si="3"/>
        <v>1</v>
      </c>
      <c r="F54" s="624">
        <v>1239.17</v>
      </c>
      <c r="G54" s="608">
        <f t="shared" si="4"/>
        <v>1239.17</v>
      </c>
      <c r="H54" s="622"/>
      <c r="I54" s="622"/>
      <c r="J54" s="72"/>
      <c r="K54" s="3">
        <f>RELATÓRIO!G55</f>
        <v>1</v>
      </c>
      <c r="M54" s="323">
        <v>964.32</v>
      </c>
      <c r="N54" s="230"/>
    </row>
    <row r="55" spans="1:14">
      <c r="A55" s="114"/>
      <c r="B55" s="600" t="s">
        <v>345</v>
      </c>
      <c r="C55" s="246" t="s">
        <v>340</v>
      </c>
      <c r="D55" s="602" t="s">
        <v>23</v>
      </c>
      <c r="E55" s="605">
        <f t="shared" si="3"/>
        <v>1</v>
      </c>
      <c r="F55" s="624">
        <v>4373.91</v>
      </c>
      <c r="G55" s="608">
        <f t="shared" si="4"/>
        <v>4373.91</v>
      </c>
      <c r="H55" s="622"/>
      <c r="I55" s="622"/>
      <c r="J55" s="72"/>
      <c r="K55" s="3">
        <f>RELATÓRIO!G56</f>
        <v>1</v>
      </c>
      <c r="M55" s="323"/>
      <c r="N55" s="230"/>
    </row>
    <row r="56" spans="1:14">
      <c r="A56" s="114"/>
      <c r="B56" s="600" t="s">
        <v>322</v>
      </c>
      <c r="C56" s="246" t="s">
        <v>56</v>
      </c>
      <c r="D56" s="602" t="s">
        <v>5</v>
      </c>
      <c r="E56" s="605">
        <v>352.5</v>
      </c>
      <c r="F56" s="624">
        <v>3.59</v>
      </c>
      <c r="G56" s="608">
        <f t="shared" si="4"/>
        <v>1265.47</v>
      </c>
      <c r="H56" s="622"/>
      <c r="I56" s="622"/>
      <c r="J56" s="72"/>
      <c r="K56" s="3">
        <f>RELATÓRIO!G57</f>
        <v>352.5</v>
      </c>
      <c r="M56" s="323">
        <v>3.6</v>
      </c>
      <c r="N56" s="230"/>
    </row>
    <row r="57" spans="1:14">
      <c r="A57" s="114"/>
      <c r="B57" s="600" t="s">
        <v>323</v>
      </c>
      <c r="C57" s="246" t="s">
        <v>368</v>
      </c>
      <c r="D57" s="602" t="s">
        <v>5</v>
      </c>
      <c r="E57" s="605">
        <v>180</v>
      </c>
      <c r="F57" s="624">
        <v>15.85</v>
      </c>
      <c r="G57" s="608">
        <f t="shared" si="4"/>
        <v>2853</v>
      </c>
      <c r="H57" s="626">
        <f>SUM(G50:G57)</f>
        <v>21639.21</v>
      </c>
      <c r="I57" s="622"/>
      <c r="J57" s="72"/>
      <c r="K57" s="3">
        <f>RELATÓRIO!G58</f>
        <v>180</v>
      </c>
      <c r="M57" s="323">
        <v>3.4</v>
      </c>
      <c r="N57" s="230"/>
    </row>
    <row r="58" spans="1:14">
      <c r="A58" s="114"/>
      <c r="B58" s="600"/>
      <c r="C58" s="246"/>
      <c r="D58" s="602"/>
      <c r="E58" s="625"/>
      <c r="F58" s="624"/>
      <c r="G58" s="608"/>
      <c r="H58" s="637"/>
      <c r="I58" s="637"/>
      <c r="J58" s="72"/>
      <c r="M58" s="323"/>
      <c r="N58" s="230"/>
    </row>
    <row r="59" spans="1:14">
      <c r="A59" s="114"/>
      <c r="B59" s="603" t="s">
        <v>298</v>
      </c>
      <c r="C59" s="597" t="s">
        <v>299</v>
      </c>
      <c r="D59" s="602"/>
      <c r="E59" s="625"/>
      <c r="F59" s="624"/>
      <c r="G59" s="623"/>
      <c r="H59" s="622"/>
      <c r="I59" s="622"/>
      <c r="J59" s="72"/>
      <c r="M59" s="323"/>
      <c r="N59" s="230"/>
    </row>
    <row r="60" spans="1:14">
      <c r="A60" s="114"/>
      <c r="B60" s="600" t="s">
        <v>315</v>
      </c>
      <c r="C60" s="246" t="s">
        <v>300</v>
      </c>
      <c r="D60" s="602" t="s">
        <v>22</v>
      </c>
      <c r="E60" s="625">
        <f t="shared" ref="E60:E66" si="5">K60</f>
        <v>0</v>
      </c>
      <c r="F60" s="624">
        <v>8.1999999999999993</v>
      </c>
      <c r="G60" s="608">
        <f t="shared" ref="G60:G66" si="6">ROUNDDOWN(E60*F60,2)</f>
        <v>0</v>
      </c>
      <c r="H60" s="622"/>
      <c r="I60" s="622"/>
      <c r="J60" s="72"/>
      <c r="K60" s="470">
        <f>RELATÓRIO!G61</f>
        <v>0</v>
      </c>
      <c r="M60" s="323">
        <v>7.29</v>
      </c>
      <c r="N60" s="230"/>
    </row>
    <row r="61" spans="1:14">
      <c r="A61" s="114"/>
      <c r="B61" s="600" t="s">
        <v>316</v>
      </c>
      <c r="C61" s="246" t="s">
        <v>301</v>
      </c>
      <c r="D61" s="602" t="s">
        <v>3</v>
      </c>
      <c r="E61" s="832">
        <f t="shared" si="5"/>
        <v>9060</v>
      </c>
      <c r="F61" s="624">
        <v>3.83</v>
      </c>
      <c r="G61" s="608">
        <f t="shared" si="6"/>
        <v>34699.800000000003</v>
      </c>
      <c r="H61" s="622"/>
      <c r="I61" s="622"/>
      <c r="J61" s="72"/>
      <c r="K61" s="470">
        <f>RELATÓRIO!G62</f>
        <v>9060</v>
      </c>
      <c r="M61" s="323">
        <v>67.2</v>
      </c>
      <c r="N61" s="230"/>
    </row>
    <row r="62" spans="1:14">
      <c r="A62" s="114"/>
      <c r="B62" s="600" t="s">
        <v>369</v>
      </c>
      <c r="C62" s="246" t="s">
        <v>302</v>
      </c>
      <c r="D62" s="602" t="s">
        <v>22</v>
      </c>
      <c r="E62" s="625">
        <f t="shared" si="5"/>
        <v>0</v>
      </c>
      <c r="F62" s="624">
        <v>183.47</v>
      </c>
      <c r="G62" s="608">
        <f t="shared" si="6"/>
        <v>0</v>
      </c>
      <c r="H62" s="622"/>
      <c r="I62" s="622"/>
      <c r="J62" s="72"/>
      <c r="K62" s="470">
        <f>RELATÓRIO!G63</f>
        <v>0</v>
      </c>
      <c r="M62" s="323">
        <v>140.68</v>
      </c>
      <c r="N62" s="230"/>
    </row>
    <row r="63" spans="1:14">
      <c r="A63" s="114"/>
      <c r="B63" s="600" t="s">
        <v>370</v>
      </c>
      <c r="C63" s="246" t="s">
        <v>303</v>
      </c>
      <c r="D63" s="602" t="s">
        <v>3</v>
      </c>
      <c r="E63" s="625">
        <f t="shared" si="5"/>
        <v>0</v>
      </c>
      <c r="F63" s="624">
        <v>241.81</v>
      </c>
      <c r="G63" s="608">
        <f t="shared" si="6"/>
        <v>0</v>
      </c>
      <c r="H63" s="622"/>
      <c r="I63" s="622"/>
      <c r="J63" s="72"/>
      <c r="K63" s="470">
        <f>RELATÓRIO!G64</f>
        <v>0</v>
      </c>
      <c r="M63" s="323">
        <v>86.67</v>
      </c>
      <c r="N63" s="230"/>
    </row>
    <row r="64" spans="1:14">
      <c r="A64" s="114"/>
      <c r="B64" s="600" t="s">
        <v>371</v>
      </c>
      <c r="C64" s="246" t="s">
        <v>304</v>
      </c>
      <c r="D64" s="602" t="s">
        <v>3</v>
      </c>
      <c r="E64" s="625">
        <f t="shared" si="5"/>
        <v>0</v>
      </c>
      <c r="F64" s="624">
        <v>11.88</v>
      </c>
      <c r="G64" s="608">
        <f t="shared" si="6"/>
        <v>0</v>
      </c>
      <c r="H64" s="622"/>
      <c r="I64" s="622"/>
      <c r="J64" s="72"/>
      <c r="K64" s="470">
        <f>RELATÓRIO!G65</f>
        <v>0</v>
      </c>
      <c r="M64" s="323">
        <v>130.61000000000001</v>
      </c>
      <c r="N64" s="230"/>
    </row>
    <row r="65" spans="1:14">
      <c r="A65" s="114"/>
      <c r="B65" s="600" t="s">
        <v>372</v>
      </c>
      <c r="C65" s="246" t="s">
        <v>305</v>
      </c>
      <c r="D65" s="602" t="s">
        <v>3</v>
      </c>
      <c r="E65" s="625">
        <f t="shared" si="5"/>
        <v>0</v>
      </c>
      <c r="F65" s="624">
        <v>15.38</v>
      </c>
      <c r="G65" s="608">
        <f t="shared" si="6"/>
        <v>0</v>
      </c>
      <c r="H65" s="622"/>
      <c r="I65" s="622"/>
      <c r="J65" s="72"/>
      <c r="K65" s="470">
        <f>RELATÓRIO!G66</f>
        <v>0</v>
      </c>
      <c r="M65" s="323">
        <v>174.55</v>
      </c>
      <c r="N65" s="230"/>
    </row>
    <row r="66" spans="1:14">
      <c r="A66" s="114"/>
      <c r="B66" s="600" t="s">
        <v>373</v>
      </c>
      <c r="C66" s="246" t="s">
        <v>306</v>
      </c>
      <c r="D66" s="602" t="s">
        <v>23</v>
      </c>
      <c r="E66" s="625">
        <f t="shared" si="5"/>
        <v>0</v>
      </c>
      <c r="F66" s="624">
        <v>10.42</v>
      </c>
      <c r="G66" s="608">
        <f t="shared" si="6"/>
        <v>0</v>
      </c>
      <c r="H66" s="626">
        <f>SUM(G60:G66)</f>
        <v>34699.800000000003</v>
      </c>
      <c r="I66" s="622"/>
      <c r="J66" s="72"/>
      <c r="K66" s="470">
        <f>RELATÓRIO!G67</f>
        <v>0</v>
      </c>
      <c r="M66" s="323">
        <v>74.5</v>
      </c>
      <c r="N66" s="230"/>
    </row>
    <row r="67" spans="1:14">
      <c r="A67" s="114"/>
      <c r="B67" s="600"/>
      <c r="C67" s="819"/>
      <c r="D67" s="820"/>
      <c r="E67" s="639"/>
      <c r="F67" s="624"/>
      <c r="G67" s="640"/>
      <c r="H67" s="641"/>
      <c r="I67" s="641"/>
      <c r="J67" s="72"/>
      <c r="K67" s="470">
        <f>RELATÓRIO!G68</f>
        <v>0</v>
      </c>
      <c r="M67" s="323"/>
      <c r="N67" s="230"/>
    </row>
    <row r="68" spans="1:14">
      <c r="A68" s="114"/>
      <c r="B68" s="612"/>
      <c r="C68" s="613"/>
      <c r="D68" s="638"/>
      <c r="E68" s="625"/>
      <c r="F68" s="138"/>
      <c r="G68" s="608"/>
      <c r="H68" s="622"/>
      <c r="I68" s="622"/>
      <c r="J68" s="72"/>
      <c r="K68" s="470">
        <f>RELATÓRIO!G69</f>
        <v>0</v>
      </c>
      <c r="M68" s="323">
        <v>2.93</v>
      </c>
    </row>
    <row r="69" spans="1:14">
      <c r="A69" s="114"/>
      <c r="B69" s="612"/>
      <c r="C69" s="613"/>
      <c r="D69" s="638"/>
      <c r="E69" s="625"/>
      <c r="F69" s="138"/>
      <c r="G69" s="608"/>
      <c r="H69" s="622"/>
      <c r="I69" s="622"/>
      <c r="J69" s="72"/>
      <c r="K69" s="470">
        <f>RELATÓRIO!G70</f>
        <v>0</v>
      </c>
      <c r="M69" s="323">
        <v>1.92</v>
      </c>
    </row>
    <row r="70" spans="1:14">
      <c r="A70" s="114"/>
      <c r="B70" s="21"/>
      <c r="C70" s="22" t="s">
        <v>313</v>
      </c>
      <c r="D70" s="22"/>
      <c r="E70" s="22"/>
      <c r="F70" s="321"/>
      <c r="G70" s="22"/>
      <c r="H70" s="22"/>
      <c r="I70" s="23"/>
      <c r="J70" s="72"/>
      <c r="K70" s="470">
        <f>RELATÓRIO!G71</f>
        <v>0</v>
      </c>
      <c r="M70" s="323">
        <v>100.34</v>
      </c>
    </row>
    <row r="71" spans="1:14">
      <c r="A71" s="114"/>
      <c r="B71" s="25"/>
      <c r="C71" s="688" t="str">
        <f>CONCATENATE("Local e data: ",RELATÓRIO!Q86)</f>
        <v>Local e data: Brasnorte/MT, 2 de março de 2004</v>
      </c>
      <c r="D71" s="26"/>
      <c r="E71" s="26"/>
      <c r="F71" s="822"/>
      <c r="G71" s="26"/>
      <c r="H71" s="26"/>
      <c r="I71" s="40"/>
      <c r="J71" s="833">
        <f>SUM(H68:H71)</f>
        <v>0</v>
      </c>
      <c r="K71" s="470">
        <f>RELATÓRIO!G72</f>
        <v>0</v>
      </c>
      <c r="M71" s="323">
        <v>467.16</v>
      </c>
    </row>
    <row r="72" spans="1:14" ht="3" customHeight="1">
      <c r="A72" s="114"/>
      <c r="B72" s="614"/>
      <c r="C72" s="614"/>
      <c r="D72" s="614"/>
      <c r="E72" s="614"/>
      <c r="F72" s="614"/>
      <c r="G72" s="614"/>
      <c r="H72" s="614"/>
      <c r="I72" s="614"/>
    </row>
    <row r="73" spans="1:14">
      <c r="A73" s="114"/>
      <c r="B73" s="642"/>
      <c r="C73" s="689" t="s">
        <v>232</v>
      </c>
      <c r="D73" s="614"/>
      <c r="E73" s="614"/>
      <c r="F73" s="614"/>
      <c r="G73" s="643"/>
      <c r="H73" s="821" t="e">
        <f>terra+pavi+H47+OAC+OCOM</f>
        <v>#REF!</v>
      </c>
      <c r="I73" s="834" t="e">
        <f>H73/10</f>
        <v>#REF!</v>
      </c>
      <c r="J73" s="109"/>
    </row>
    <row r="74" spans="1:14">
      <c r="A74" s="114"/>
      <c r="B74" s="642"/>
      <c r="C74" s="689" t="s">
        <v>59</v>
      </c>
      <c r="D74" s="614"/>
      <c r="E74" s="614"/>
      <c r="F74" s="614"/>
      <c r="G74" s="643"/>
      <c r="H74" s="620">
        <v>0</v>
      </c>
      <c r="I74" s="622"/>
      <c r="J74" s="109"/>
    </row>
    <row r="75" spans="1:14" ht="3" customHeight="1">
      <c r="A75" s="114"/>
      <c r="B75" s="614"/>
      <c r="C75" s="690"/>
      <c r="D75" s="614"/>
      <c r="E75" s="614"/>
      <c r="F75" s="614"/>
      <c r="G75" s="614"/>
      <c r="H75" s="621"/>
      <c r="I75" s="614"/>
      <c r="J75" s="109"/>
    </row>
    <row r="76" spans="1:14" ht="11.85" customHeight="1">
      <c r="A76" s="114"/>
      <c r="B76" s="642"/>
      <c r="C76" s="689" t="s">
        <v>58</v>
      </c>
      <c r="D76" s="614"/>
      <c r="E76" s="614"/>
      <c r="F76" s="614"/>
      <c r="G76" s="643"/>
      <c r="H76" s="626" t="e">
        <f>+H73-H74</f>
        <v>#REF!</v>
      </c>
      <c r="I76" s="622"/>
      <c r="J76" s="657"/>
    </row>
    <row r="77" spans="1:14" ht="3" customHeight="1">
      <c r="A77" s="114"/>
      <c r="B77" s="614"/>
      <c r="C77" s="690"/>
      <c r="D77" s="614"/>
      <c r="E77" s="614"/>
      <c r="F77" s="614"/>
      <c r="G77" s="614"/>
      <c r="H77" s="614"/>
      <c r="I77" s="614"/>
    </row>
    <row r="78" spans="1:14" ht="11.85" customHeight="1">
      <c r="A78" s="114"/>
      <c r="B78" s="642"/>
      <c r="C78" s="815"/>
      <c r="D78" s="816"/>
      <c r="E78" s="816"/>
      <c r="F78" s="816" t="s">
        <v>57</v>
      </c>
      <c r="G78" s="643"/>
      <c r="H78" s="620"/>
      <c r="I78" s="641"/>
      <c r="J78" s="833"/>
    </row>
    <row r="79" spans="1:14" ht="11.85" customHeight="1">
      <c r="A79" s="114"/>
      <c r="B79" s="642"/>
      <c r="C79" s="815" t="s">
        <v>274</v>
      </c>
      <c r="D79" s="816"/>
      <c r="E79" s="816"/>
      <c r="F79" s="816" t="s">
        <v>57</v>
      </c>
      <c r="G79" s="643"/>
      <c r="H79" s="620">
        <f>'Mat Asf'!I41</f>
        <v>0</v>
      </c>
      <c r="I79" s="641"/>
      <c r="J79" s="833"/>
    </row>
    <row r="80" spans="1:14">
      <c r="A80" s="114"/>
      <c r="B80" s="642"/>
      <c r="C80" s="689"/>
      <c r="D80" s="614"/>
      <c r="E80" s="614"/>
      <c r="F80" s="614"/>
      <c r="G80" s="643"/>
      <c r="H80" s="620"/>
      <c r="I80" s="622"/>
      <c r="J80" s="833"/>
    </row>
    <row r="81" spans="1:13">
      <c r="A81" s="114"/>
      <c r="B81" s="642"/>
      <c r="C81" s="689"/>
      <c r="D81" s="614"/>
      <c r="E81" s="614"/>
      <c r="F81" s="614"/>
      <c r="G81" s="643"/>
      <c r="H81" s="620"/>
      <c r="I81" s="622"/>
      <c r="J81" s="833"/>
      <c r="K81" s="99"/>
    </row>
    <row r="82" spans="1:13" ht="3" customHeight="1">
      <c r="A82" s="114"/>
      <c r="B82" s="614"/>
      <c r="C82" s="690"/>
      <c r="D82" s="614"/>
      <c r="E82" s="614"/>
      <c r="F82" s="614"/>
      <c r="G82" s="614"/>
      <c r="H82" s="614"/>
      <c r="I82" s="614"/>
    </row>
    <row r="83" spans="1:13">
      <c r="A83" s="114"/>
      <c r="B83" s="642"/>
      <c r="C83" s="689" t="s">
        <v>233</v>
      </c>
      <c r="D83" s="614"/>
      <c r="E83" s="614"/>
      <c r="F83" s="614"/>
      <c r="G83" s="643"/>
      <c r="H83" s="626" t="e">
        <f>+H79+H76</f>
        <v>#REF!</v>
      </c>
      <c r="I83" s="622"/>
      <c r="J83" s="455"/>
      <c r="K83" s="729"/>
      <c r="L83" s="4"/>
      <c r="M83" s="4"/>
    </row>
    <row r="84" spans="1:13">
      <c r="A84" s="114"/>
      <c r="B84" s="21"/>
      <c r="C84" s="744"/>
      <c r="D84" s="744"/>
      <c r="E84" s="745"/>
      <c r="F84" s="1066"/>
      <c r="G84" s="1066"/>
      <c r="H84" s="1066"/>
      <c r="I84" s="1067"/>
      <c r="J84" s="469"/>
      <c r="K84" s="730"/>
    </row>
    <row r="85" spans="1:13" ht="11.1" customHeight="1">
      <c r="A85" s="114"/>
      <c r="B85" s="25"/>
      <c r="C85" s="652"/>
      <c r="D85" s="746"/>
      <c r="E85" s="746"/>
      <c r="F85" s="1068"/>
      <c r="G85" s="1068"/>
      <c r="H85" s="1068"/>
      <c r="I85" s="1069"/>
      <c r="J85" s="72"/>
      <c r="L85" s="494"/>
    </row>
    <row r="86" spans="1:13">
      <c r="B86" s="21"/>
      <c r="C86" s="615"/>
      <c r="D86" s="22"/>
      <c r="E86" s="644"/>
      <c r="F86" s="644"/>
      <c r="G86" s="644"/>
      <c r="H86" s="644"/>
      <c r="I86" s="628"/>
      <c r="K86" s="3" t="e">
        <f ca="1">[10]!extenso(E84)</f>
        <v>#NAME?</v>
      </c>
    </row>
    <row r="87" spans="1:13" ht="9" customHeight="1">
      <c r="B87" s="627"/>
      <c r="C87" s="6"/>
      <c r="D87" s="6"/>
      <c r="E87" s="644"/>
      <c r="F87" s="644"/>
      <c r="G87" s="644"/>
      <c r="H87" s="644"/>
      <c r="I87" s="628"/>
      <c r="K87" s="110"/>
    </row>
    <row r="88" spans="1:13" ht="11.1" customHeight="1">
      <c r="B88" s="627"/>
      <c r="C88" s="6"/>
      <c r="D88" s="6"/>
      <c r="E88" s="645"/>
      <c r="F88" s="64"/>
      <c r="G88" s="6"/>
      <c r="H88" s="6"/>
      <c r="I88" s="628"/>
    </row>
    <row r="89" spans="1:13" ht="11.1" customHeight="1">
      <c r="B89" s="627"/>
      <c r="C89" s="616"/>
      <c r="D89" s="618"/>
      <c r="E89" s="616"/>
      <c r="F89" s="629"/>
      <c r="G89" s="618"/>
      <c r="H89" s="618"/>
      <c r="I89" s="630"/>
    </row>
    <row r="90" spans="1:13">
      <c r="B90" s="631"/>
      <c r="C90" s="617"/>
      <c r="D90" s="632"/>
      <c r="E90" s="617"/>
      <c r="F90" s="633"/>
      <c r="G90" s="619"/>
      <c r="H90" s="619"/>
      <c r="I90" s="634"/>
    </row>
  </sheetData>
  <mergeCells count="3">
    <mergeCell ref="F84:I85"/>
    <mergeCell ref="E7:F8"/>
    <mergeCell ref="C2:C4"/>
  </mergeCells>
  <phoneticPr fontId="13" type="noConversion"/>
  <printOptions horizontalCentered="1" verticalCentered="1"/>
  <pageMargins left="0.39370078740157483" right="0.39370078740157483" top="0.83" bottom="0.74803149606299213" header="0" footer="0.59055118110236227"/>
  <pageSetup paperSize="9" fitToHeight="6" orientation="landscape" horizontalDpi="4294967294" verticalDpi="300" r:id="rId1"/>
  <headerFooter alignWithMargins="0">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showGridLines="0" workbookViewId="0">
      <pane xSplit="11595" topLeftCell="J1"/>
      <selection pane="topRight" activeCell="J31" sqref="J31"/>
    </sheetView>
  </sheetViews>
  <sheetFormatPr defaultColWidth="10.7109375" defaultRowHeight="12"/>
  <cols>
    <col min="1" max="1" width="10.7109375" style="3" customWidth="1"/>
    <col min="2" max="2" width="14.140625" style="1" customWidth="1"/>
    <col min="3" max="4" width="14.85546875" style="1" customWidth="1"/>
    <col min="5" max="5" width="23.5703125" style="1" customWidth="1"/>
    <col min="6" max="8" width="14.140625" style="1" customWidth="1"/>
    <col min="9" max="9" width="15" style="1" customWidth="1"/>
    <col min="10" max="10" width="15.140625" style="1" customWidth="1"/>
    <col min="11" max="11" width="13.42578125" style="3" customWidth="1"/>
    <col min="12" max="12" width="23.42578125" style="3" customWidth="1"/>
    <col min="13" max="16384" width="10.7109375" style="3"/>
  </cols>
  <sheetData>
    <row r="1" spans="1:13">
      <c r="A1" s="72"/>
      <c r="B1" s="73"/>
      <c r="C1" s="73"/>
      <c r="D1" s="73"/>
      <c r="E1" s="73"/>
      <c r="F1" s="73"/>
      <c r="G1" s="73"/>
      <c r="H1" s="73"/>
      <c r="I1" s="73"/>
      <c r="J1" s="73"/>
    </row>
    <row r="2" spans="1:13" ht="15" customHeight="1">
      <c r="A2" s="72"/>
      <c r="B2" s="140"/>
      <c r="C2" s="1080" t="s">
        <v>217</v>
      </c>
      <c r="D2" s="1081"/>
      <c r="E2" s="1082"/>
      <c r="F2" s="143"/>
      <c r="G2" s="144"/>
      <c r="H2" s="144"/>
      <c r="I2" s="144"/>
      <c r="J2" s="142"/>
    </row>
    <row r="3" spans="1:13" ht="15" customHeight="1">
      <c r="A3" s="72"/>
      <c r="B3" s="145"/>
      <c r="C3" s="1083"/>
      <c r="D3" s="1084"/>
      <c r="E3" s="1085"/>
      <c r="F3" s="147" t="s">
        <v>60</v>
      </c>
      <c r="G3" s="148"/>
      <c r="H3" s="149"/>
      <c r="I3" s="149"/>
      <c r="J3" s="150"/>
    </row>
    <row r="4" spans="1:13" ht="15" customHeight="1">
      <c r="A4" s="72"/>
      <c r="B4" s="151"/>
      <c r="C4" s="1086"/>
      <c r="D4" s="1087"/>
      <c r="E4" s="1088"/>
      <c r="F4" s="154"/>
      <c r="G4" s="155"/>
      <c r="H4" s="155"/>
      <c r="I4" s="155"/>
      <c r="J4" s="156"/>
    </row>
    <row r="5" spans="1:13">
      <c r="A5" s="72"/>
      <c r="B5" s="143" t="e">
        <f>#REF!</f>
        <v>#REF!</v>
      </c>
      <c r="C5" s="144"/>
      <c r="D5" s="144"/>
      <c r="E5" s="144"/>
      <c r="F5" s="144"/>
      <c r="G5" s="144"/>
      <c r="H5" s="144"/>
      <c r="I5" s="144"/>
      <c r="J5" s="142"/>
    </row>
    <row r="6" spans="1:13">
      <c r="A6" s="72"/>
      <c r="B6" s="157" t="e">
        <f>#REF!</f>
        <v>#REF!</v>
      </c>
      <c r="C6" s="135"/>
      <c r="D6" s="135"/>
      <c r="E6" s="135"/>
      <c r="F6" s="135"/>
      <c r="G6" s="135" t="s">
        <v>61</v>
      </c>
      <c r="H6" s="135"/>
      <c r="I6" s="135" t="s">
        <v>31</v>
      </c>
      <c r="J6" s="136" t="s">
        <v>276</v>
      </c>
    </row>
    <row r="7" spans="1:13">
      <c r="A7" s="72"/>
      <c r="B7" s="157" t="e">
        <f>#REF!</f>
        <v>#REF!</v>
      </c>
      <c r="C7" s="135"/>
      <c r="D7" s="135"/>
      <c r="E7" s="158" t="s">
        <v>63</v>
      </c>
      <c r="F7" s="135"/>
      <c r="G7" s="158"/>
      <c r="H7" s="1079" t="s">
        <v>32</v>
      </c>
      <c r="I7" s="135" t="s">
        <v>33</v>
      </c>
      <c r="J7" s="136" t="s">
        <v>276</v>
      </c>
    </row>
    <row r="8" spans="1:13">
      <c r="A8" s="72"/>
      <c r="B8" s="157" t="s">
        <v>273</v>
      </c>
      <c r="C8" s="135"/>
      <c r="D8" s="135"/>
      <c r="E8" s="135"/>
      <c r="F8" s="135"/>
      <c r="G8" s="159" t="s">
        <v>64</v>
      </c>
      <c r="H8" s="1079"/>
      <c r="I8" s="135" t="s">
        <v>35</v>
      </c>
      <c r="J8" s="136" t="s">
        <v>276</v>
      </c>
    </row>
    <row r="9" spans="1:13">
      <c r="A9" s="72"/>
      <c r="B9" s="157" t="e">
        <f>#REF!</f>
        <v>#REF!</v>
      </c>
      <c r="C9" s="135"/>
      <c r="D9" s="135"/>
      <c r="E9" s="160"/>
      <c r="F9" s="135"/>
      <c r="G9" s="135"/>
      <c r="H9" s="135"/>
      <c r="I9" s="135" t="s">
        <v>37</v>
      </c>
      <c r="J9" s="136" t="s">
        <v>276</v>
      </c>
    </row>
    <row r="10" spans="1:13">
      <c r="A10" s="72"/>
      <c r="B10" s="154" t="e">
        <f>#REF!</f>
        <v>#REF!</v>
      </c>
      <c r="C10" s="155"/>
      <c r="D10" s="155"/>
      <c r="E10" s="155"/>
      <c r="F10" s="734" t="s">
        <v>257</v>
      </c>
      <c r="G10" s="735"/>
      <c r="H10" s="186"/>
      <c r="I10" s="186"/>
      <c r="J10" s="153"/>
    </row>
    <row r="11" spans="1:13">
      <c r="A11" s="72"/>
      <c r="B11" s="161" t="e">
        <f>#REF!</f>
        <v>#REF!</v>
      </c>
      <c r="C11" s="162"/>
      <c r="D11" s="162"/>
      <c r="E11" s="162"/>
      <c r="F11" s="691" t="e">
        <f>#REF!</f>
        <v>#REF!</v>
      </c>
      <c r="G11" s="162"/>
      <c r="H11" s="162"/>
      <c r="I11" s="162"/>
      <c r="J11" s="163"/>
    </row>
    <row r="12" spans="1:13" ht="24.95" customHeight="1">
      <c r="A12" s="72"/>
      <c r="B12" s="164" t="s">
        <v>39</v>
      </c>
      <c r="C12" s="165" t="s">
        <v>40</v>
      </c>
      <c r="D12" s="166"/>
      <c r="E12" s="167"/>
      <c r="F12" s="168" t="s">
        <v>65</v>
      </c>
      <c r="G12" s="168" t="s">
        <v>66</v>
      </c>
      <c r="H12" s="168" t="s">
        <v>67</v>
      </c>
      <c r="I12" s="168" t="s">
        <v>68</v>
      </c>
      <c r="J12" s="168" t="s">
        <v>69</v>
      </c>
    </row>
    <row r="13" spans="1:13" ht="12.75" customHeight="1">
      <c r="A13" s="72"/>
      <c r="B13" s="137" t="s">
        <v>285</v>
      </c>
      <c r="C13" s="169" t="s">
        <v>333</v>
      </c>
      <c r="D13" s="170"/>
      <c r="E13" s="170"/>
      <c r="F13" s="171" t="e">
        <f>#REF!</f>
        <v>#REF!</v>
      </c>
      <c r="G13" s="138">
        <v>0</v>
      </c>
      <c r="H13" s="138" t="e">
        <f t="shared" ref="H13:H18" si="0">+F13-G13</f>
        <v>#REF!</v>
      </c>
      <c r="I13" s="172">
        <f>J22</f>
        <v>0</v>
      </c>
      <c r="J13" s="173" t="e">
        <f t="shared" ref="J13:J19" si="1">ROUNDDOWN(I13*H13,2)</f>
        <v>#REF!</v>
      </c>
      <c r="K13" s="103" t="e">
        <f t="shared" ref="K13:K19" si="2">+J13+H13</f>
        <v>#REF!</v>
      </c>
      <c r="L13" s="195"/>
      <c r="M13" s="103"/>
    </row>
    <row r="14" spans="1:13" ht="12.75" customHeight="1">
      <c r="A14" s="72"/>
      <c r="B14" s="137" t="s">
        <v>286</v>
      </c>
      <c r="C14" s="169" t="s">
        <v>2</v>
      </c>
      <c r="D14" s="170"/>
      <c r="E14" s="170"/>
      <c r="F14" s="171" t="e">
        <f>terra</f>
        <v>#REF!</v>
      </c>
      <c r="G14" s="138">
        <v>0</v>
      </c>
      <c r="H14" s="138" t="e">
        <f t="shared" si="0"/>
        <v>#REF!</v>
      </c>
      <c r="I14" s="172">
        <f>J23</f>
        <v>0</v>
      </c>
      <c r="J14" s="173" t="e">
        <f t="shared" si="1"/>
        <v>#REF!</v>
      </c>
      <c r="K14" s="103" t="e">
        <f t="shared" si="2"/>
        <v>#REF!</v>
      </c>
      <c r="L14" s="195"/>
      <c r="M14" s="103"/>
    </row>
    <row r="15" spans="1:13" ht="12.75" customHeight="1">
      <c r="A15" s="72"/>
      <c r="B15" s="137" t="s">
        <v>287</v>
      </c>
      <c r="C15" s="169" t="s">
        <v>8</v>
      </c>
      <c r="D15" s="170"/>
      <c r="E15" s="170"/>
      <c r="F15" s="171" t="e">
        <f>pavi</f>
        <v>#REF!</v>
      </c>
      <c r="G15" s="138">
        <v>0</v>
      </c>
      <c r="H15" s="138" t="e">
        <f t="shared" si="0"/>
        <v>#REF!</v>
      </c>
      <c r="I15" s="172">
        <f>J24</f>
        <v>0</v>
      </c>
      <c r="J15" s="173" t="e">
        <f t="shared" si="1"/>
        <v>#REF!</v>
      </c>
      <c r="K15" s="103" t="e">
        <f t="shared" si="2"/>
        <v>#REF!</v>
      </c>
      <c r="L15" s="103"/>
      <c r="M15" s="103"/>
    </row>
    <row r="16" spans="1:13" ht="12.75" customHeight="1">
      <c r="A16" s="72"/>
      <c r="B16" s="137" t="s">
        <v>288</v>
      </c>
      <c r="C16" s="169" t="s">
        <v>24</v>
      </c>
      <c r="D16" s="170"/>
      <c r="E16" s="170"/>
      <c r="F16" s="171" t="e">
        <f>OAC</f>
        <v>#REF!</v>
      </c>
      <c r="G16" s="138">
        <v>0</v>
      </c>
      <c r="H16" s="138" t="e">
        <f t="shared" si="0"/>
        <v>#REF!</v>
      </c>
      <c r="I16" s="172">
        <f>I11</f>
        <v>0</v>
      </c>
      <c r="J16" s="173" t="e">
        <f t="shared" si="1"/>
        <v>#REF!</v>
      </c>
      <c r="K16" s="103" t="e">
        <f t="shared" si="2"/>
        <v>#REF!</v>
      </c>
      <c r="L16" s="103"/>
      <c r="M16" s="103"/>
    </row>
    <row r="17" spans="1:21" ht="12.75" customHeight="1">
      <c r="A17" s="72"/>
      <c r="B17" s="137" t="s">
        <v>289</v>
      </c>
      <c r="C17" s="169" t="s">
        <v>21</v>
      </c>
      <c r="D17" s="170"/>
      <c r="E17" s="170"/>
      <c r="F17" s="171" t="e">
        <f>drena</f>
        <v>#REF!</v>
      </c>
      <c r="G17" s="138">
        <v>0</v>
      </c>
      <c r="H17" s="138" t="e">
        <f t="shared" si="0"/>
        <v>#REF!</v>
      </c>
      <c r="I17" s="172">
        <f>J26</f>
        <v>0</v>
      </c>
      <c r="J17" s="173" t="e">
        <f t="shared" si="1"/>
        <v>#REF!</v>
      </c>
      <c r="K17" s="103" t="e">
        <f t="shared" si="2"/>
        <v>#REF!</v>
      </c>
      <c r="L17" s="195"/>
      <c r="M17" s="103"/>
    </row>
    <row r="18" spans="1:21" ht="12.75" customHeight="1">
      <c r="A18" s="72"/>
      <c r="B18" s="137" t="s">
        <v>298</v>
      </c>
      <c r="C18" s="169" t="s">
        <v>299</v>
      </c>
      <c r="D18" s="170"/>
      <c r="E18" s="170"/>
      <c r="F18" s="171" t="e">
        <f>OCOM</f>
        <v>#REF!</v>
      </c>
      <c r="G18" s="138">
        <v>0</v>
      </c>
      <c r="H18" s="138" t="e">
        <f t="shared" si="0"/>
        <v>#REF!</v>
      </c>
      <c r="I18" s="172">
        <f>I14</f>
        <v>0</v>
      </c>
      <c r="J18" s="173" t="e">
        <f t="shared" si="1"/>
        <v>#REF!</v>
      </c>
      <c r="K18" s="103" t="e">
        <f t="shared" si="2"/>
        <v>#REF!</v>
      </c>
      <c r="L18" s="103"/>
      <c r="M18" s="103"/>
    </row>
    <row r="19" spans="1:21" ht="12.75" customHeight="1">
      <c r="A19" s="72"/>
      <c r="B19" s="137" t="s">
        <v>307</v>
      </c>
      <c r="C19" s="169" t="s">
        <v>308</v>
      </c>
      <c r="D19" s="170"/>
      <c r="E19" s="170"/>
      <c r="F19" s="462" t="e">
        <f>#REF!</f>
        <v>#REF!</v>
      </c>
      <c r="G19" s="462">
        <v>0</v>
      </c>
      <c r="H19" s="462" t="e">
        <f>+F19-G19</f>
        <v>#REF!</v>
      </c>
      <c r="I19" s="172">
        <f>I15</f>
        <v>0</v>
      </c>
      <c r="J19" s="464" t="e">
        <f t="shared" si="1"/>
        <v>#REF!</v>
      </c>
      <c r="K19" s="103" t="e">
        <f t="shared" si="2"/>
        <v>#REF!</v>
      </c>
      <c r="L19" s="103"/>
      <c r="M19" s="103"/>
    </row>
    <row r="20" spans="1:21" ht="12.75" customHeight="1">
      <c r="A20" s="72"/>
      <c r="B20" s="137"/>
      <c r="C20" s="817" t="s">
        <v>70</v>
      </c>
      <c r="D20" s="818"/>
      <c r="E20" s="818"/>
      <c r="F20" s="463" t="e">
        <f>SUM(F13:F19)</f>
        <v>#REF!</v>
      </c>
      <c r="G20" s="463">
        <f>SUM(G13:G19)</f>
        <v>0</v>
      </c>
      <c r="H20" s="463" t="e">
        <f>SUM(H13:H19)</f>
        <v>#REF!</v>
      </c>
      <c r="I20" s="172"/>
      <c r="J20" s="463" t="e">
        <f>SUM(J14:J18)</f>
        <v>#REF!</v>
      </c>
      <c r="K20" s="129"/>
    </row>
    <row r="21" spans="1:21">
      <c r="A21" s="72"/>
      <c r="B21" s="137"/>
      <c r="C21" s="176"/>
      <c r="D21" s="174"/>
      <c r="E21" s="174"/>
      <c r="F21" s="177"/>
      <c r="G21" s="178"/>
      <c r="H21" s="173"/>
      <c r="I21" s="175"/>
      <c r="J21" s="139"/>
      <c r="K21" s="129"/>
    </row>
    <row r="22" spans="1:21">
      <c r="A22" s="72"/>
      <c r="B22" s="137"/>
      <c r="C22" s="176"/>
      <c r="D22" s="174"/>
      <c r="E22" s="174"/>
      <c r="F22" s="177"/>
      <c r="G22" s="178"/>
      <c r="H22" s="173"/>
      <c r="I22" s="175"/>
      <c r="J22" s="139"/>
      <c r="K22" s="129"/>
      <c r="L22" s="223" t="s">
        <v>169</v>
      </c>
      <c r="M22" s="489" t="s">
        <v>205</v>
      </c>
      <c r="N22" s="489" t="s">
        <v>228</v>
      </c>
      <c r="O22" s="483" t="s">
        <v>229</v>
      </c>
      <c r="P22" s="177"/>
      <c r="Q22" s="481" t="s">
        <v>228</v>
      </c>
      <c r="R22" s="481" t="s">
        <v>268</v>
      </c>
      <c r="S22" s="482" t="s">
        <v>230</v>
      </c>
      <c r="T22" s="483" t="s">
        <v>231</v>
      </c>
      <c r="U22" s="129"/>
    </row>
    <row r="23" spans="1:21">
      <c r="A23" s="72"/>
      <c r="B23" s="137"/>
      <c r="C23" s="176"/>
      <c r="D23" s="174"/>
      <c r="E23" s="174"/>
      <c r="F23" s="177"/>
      <c r="G23" s="178"/>
      <c r="H23" s="173"/>
      <c r="I23" s="175"/>
      <c r="J23" s="139"/>
      <c r="K23" s="129"/>
      <c r="L23" s="486" t="s">
        <v>210</v>
      </c>
      <c r="M23" s="225">
        <v>162.203</v>
      </c>
      <c r="N23" s="194">
        <v>169.06100000000001</v>
      </c>
      <c r="O23" s="182">
        <f>TRUNC((N23-M23)/M23,4)</f>
        <v>4.2200000000000001E-2</v>
      </c>
      <c r="P23" s="177"/>
      <c r="Q23" s="484">
        <v>100</v>
      </c>
      <c r="R23" s="194">
        <v>144.93700000000001</v>
      </c>
      <c r="S23" s="182">
        <f>TRUNC((R23/Q23)-1,4)</f>
        <v>0.44929999999999998</v>
      </c>
      <c r="T23" s="490">
        <f>TRUNC((O23+S23)+O23*S23,4)</f>
        <v>0.51039999999999996</v>
      </c>
      <c r="U23" s="129"/>
    </row>
    <row r="24" spans="1:21">
      <c r="A24" s="72"/>
      <c r="B24" s="137"/>
      <c r="C24" s="176"/>
      <c r="D24" s="174"/>
      <c r="E24" s="174"/>
      <c r="F24" s="177"/>
      <c r="G24" s="178"/>
      <c r="H24" s="173"/>
      <c r="I24" s="175"/>
      <c r="J24" s="139"/>
      <c r="K24" s="129"/>
      <c r="L24" s="487" t="s">
        <v>211</v>
      </c>
      <c r="M24" s="226">
        <v>170.988</v>
      </c>
      <c r="N24" s="194">
        <v>184.71100000000001</v>
      </c>
      <c r="O24" s="183">
        <f>TRUNC((N24-M24)/M24,4)</f>
        <v>8.0199999999999994E-2</v>
      </c>
      <c r="P24" s="177"/>
      <c r="Q24" s="453">
        <v>100</v>
      </c>
      <c r="R24" s="194">
        <v>146.774</v>
      </c>
      <c r="S24" s="182">
        <f>TRUNC((R24/Q24)-1,4)</f>
        <v>0.4677</v>
      </c>
      <c r="T24" s="490">
        <f>TRUNC((O24+S24)+O24*S24,4)</f>
        <v>0.58540000000000003</v>
      </c>
      <c r="U24" s="129"/>
    </row>
    <row r="25" spans="1:21">
      <c r="A25" s="72"/>
      <c r="B25" s="137"/>
      <c r="C25" s="176"/>
      <c r="D25" s="174"/>
      <c r="E25" s="174"/>
      <c r="F25" s="177"/>
      <c r="G25" s="178"/>
      <c r="H25" s="173"/>
      <c r="I25" s="175"/>
      <c r="J25" s="139"/>
      <c r="K25" s="129"/>
      <c r="L25" s="487" t="s">
        <v>212</v>
      </c>
      <c r="M25" s="453">
        <v>166.93799999999999</v>
      </c>
      <c r="N25" s="194">
        <v>172.35599999999999</v>
      </c>
      <c r="O25" s="183">
        <f>TRUNC((N25-M25)/M25,4)</f>
        <v>3.2399999999999998E-2</v>
      </c>
      <c r="P25" s="177"/>
      <c r="Q25" s="453">
        <v>100</v>
      </c>
      <c r="R25" s="194">
        <v>136.12700000000001</v>
      </c>
      <c r="S25" s="182">
        <f>TRUNC((R25/Q25)-1,4)</f>
        <v>0.36120000000000002</v>
      </c>
      <c r="T25" s="490">
        <f>TRUNC((O25+S25)+O25*S25,4)</f>
        <v>0.40529999999999999</v>
      </c>
      <c r="U25" s="129"/>
    </row>
    <row r="26" spans="1:21">
      <c r="A26" s="72"/>
      <c r="B26" s="137"/>
      <c r="C26" s="176"/>
      <c r="D26" s="174"/>
      <c r="E26" s="174"/>
      <c r="F26" s="177"/>
      <c r="G26" s="178"/>
      <c r="H26" s="173"/>
      <c r="I26" s="175"/>
      <c r="J26" s="139"/>
      <c r="K26" s="129"/>
      <c r="L26" s="487" t="s">
        <v>21</v>
      </c>
      <c r="M26" s="225">
        <f>M23</f>
        <v>162.203</v>
      </c>
      <c r="N26" s="194">
        <f>N23</f>
        <v>169.06100000000001</v>
      </c>
      <c r="O26" s="182">
        <f>TRUNC((N26-M26)/M26,4)</f>
        <v>4.2200000000000001E-2</v>
      </c>
      <c r="P26" s="177"/>
      <c r="Q26" s="484">
        <v>100</v>
      </c>
      <c r="R26" s="194">
        <v>137.66800000000001</v>
      </c>
      <c r="S26" s="182">
        <f>TRUNC((R26/Q26)-1,4)</f>
        <v>0.37659999999999999</v>
      </c>
      <c r="T26" s="490">
        <f>TRUNC((O26+S26)+O26*S26,4)</f>
        <v>0.43459999999999999</v>
      </c>
      <c r="U26" s="129"/>
    </row>
    <row r="27" spans="1:21">
      <c r="A27" s="72"/>
      <c r="B27" s="137"/>
      <c r="C27" s="176"/>
      <c r="D27" s="174"/>
      <c r="E27" s="174"/>
      <c r="F27" s="177"/>
      <c r="G27" s="178"/>
      <c r="H27" s="173"/>
      <c r="I27" s="175"/>
      <c r="J27" s="139"/>
      <c r="K27" s="129"/>
      <c r="L27" s="488" t="s">
        <v>213</v>
      </c>
      <c r="M27" s="457">
        <f>M26</f>
        <v>162.203</v>
      </c>
      <c r="N27" s="458">
        <f>N23</f>
        <v>169.06100000000001</v>
      </c>
      <c r="O27" s="459">
        <f>TRUNC((N27-M27)/M27,4)</f>
        <v>4.2200000000000001E-2</v>
      </c>
      <c r="P27" s="177"/>
      <c r="Q27" s="485">
        <v>100</v>
      </c>
      <c r="R27" s="458">
        <v>129.63300000000001</v>
      </c>
      <c r="S27" s="656">
        <f>TRUNC((R27/Q27)-1,4)</f>
        <v>0.29630000000000001</v>
      </c>
      <c r="T27" s="491">
        <f>TRUNC((O27+S27)+O27*S27,4)</f>
        <v>0.35099999999999998</v>
      </c>
      <c r="U27" s="129"/>
    </row>
    <row r="28" spans="1:21">
      <c r="A28" s="72"/>
      <c r="B28" s="137"/>
      <c r="C28" s="176"/>
      <c r="D28" s="174"/>
      <c r="E28" s="174"/>
      <c r="F28" s="177"/>
      <c r="G28" s="178"/>
      <c r="H28" s="173"/>
      <c r="I28" s="175"/>
      <c r="J28" s="139"/>
    </row>
    <row r="29" spans="1:21">
      <c r="A29" s="72"/>
      <c r="B29" s="137"/>
      <c r="C29" s="176"/>
      <c r="D29" s="174"/>
      <c r="E29" s="174"/>
      <c r="F29" s="177"/>
      <c r="G29" s="178"/>
      <c r="H29" s="173"/>
      <c r="I29" s="175"/>
      <c r="J29" s="139"/>
    </row>
    <row r="30" spans="1:21">
      <c r="A30" s="72"/>
      <c r="B30" s="143"/>
      <c r="C30" s="144" t="s">
        <v>143</v>
      </c>
      <c r="D30" s="184"/>
      <c r="E30" s="184"/>
      <c r="F30" s="185" t="e">
        <f>rea</f>
        <v>#REF!</v>
      </c>
      <c r="G30" s="1075" t="e">
        <f ca="1">CONCATENATE("(",L30,")")</f>
        <v>#NAME?</v>
      </c>
      <c r="H30" s="1075"/>
      <c r="I30" s="1075"/>
      <c r="J30" s="1076"/>
      <c r="L30" s="3" t="e">
        <f ca="1">[10]!extenso(J20)</f>
        <v>#NAME?</v>
      </c>
    </row>
    <row r="31" spans="1:21">
      <c r="A31" s="72"/>
      <c r="B31" s="154"/>
      <c r="C31" s="155" t="e">
        <f>#REF!</f>
        <v>#REF!</v>
      </c>
      <c r="D31" s="186"/>
      <c r="E31" s="186"/>
      <c r="F31" s="155"/>
      <c r="G31" s="1077"/>
      <c r="H31" s="1077"/>
      <c r="I31" s="1077"/>
      <c r="J31" s="1078"/>
    </row>
    <row r="32" spans="1:21">
      <c r="A32" s="72"/>
      <c r="B32" s="143"/>
      <c r="C32" s="144" t="s">
        <v>48</v>
      </c>
      <c r="D32" s="184"/>
      <c r="E32" s="184"/>
      <c r="F32" s="144"/>
      <c r="G32" s="144"/>
      <c r="H32" s="144"/>
      <c r="I32" s="144"/>
      <c r="J32" s="142"/>
    </row>
    <row r="33" spans="1:10">
      <c r="A33" s="72"/>
      <c r="B33" s="157"/>
      <c r="C33" s="135"/>
      <c r="D33" s="135"/>
      <c r="E33" s="135"/>
      <c r="F33" s="135"/>
      <c r="G33" s="135"/>
      <c r="H33" s="135"/>
      <c r="I33" s="135"/>
      <c r="J33" s="136"/>
    </row>
    <row r="34" spans="1:10">
      <c r="A34" s="72"/>
      <c r="B34" s="157"/>
      <c r="C34" s="135"/>
      <c r="D34" s="135"/>
      <c r="E34" s="135"/>
      <c r="F34" s="135"/>
      <c r="G34" s="135"/>
      <c r="H34" s="135"/>
      <c r="I34" s="135"/>
      <c r="J34" s="136"/>
    </row>
    <row r="35" spans="1:10">
      <c r="A35" s="72"/>
      <c r="B35" s="187"/>
      <c r="C35" s="188"/>
      <c r="D35" s="188"/>
      <c r="E35" s="188"/>
      <c r="F35" s="188"/>
      <c r="G35" s="188"/>
      <c r="H35" s="188"/>
      <c r="I35" s="149"/>
      <c r="J35" s="150"/>
    </row>
    <row r="36" spans="1:10">
      <c r="A36" s="72"/>
      <c r="B36" s="189" t="s">
        <v>51</v>
      </c>
      <c r="C36" s="190"/>
      <c r="D36" s="190"/>
      <c r="E36" s="191" t="s">
        <v>52</v>
      </c>
      <c r="F36" s="191"/>
      <c r="G36" s="191"/>
      <c r="H36" s="191" t="s">
        <v>53</v>
      </c>
      <c r="I36" s="192"/>
      <c r="J36" s="193"/>
    </row>
    <row r="37" spans="1:10">
      <c r="A37" s="72"/>
      <c r="B37" s="73"/>
      <c r="C37" s="73"/>
      <c r="D37" s="73"/>
      <c r="E37" s="73"/>
      <c r="F37" s="73"/>
      <c r="G37" s="73"/>
      <c r="H37" s="73"/>
      <c r="I37" s="73"/>
      <c r="J37" s="73"/>
    </row>
    <row r="38" spans="1:10">
      <c r="A38" s="72"/>
      <c r="B38" s="73"/>
      <c r="C38" s="73"/>
      <c r="D38" s="73"/>
      <c r="E38" s="73"/>
      <c r="F38" s="73"/>
      <c r="G38" s="73"/>
      <c r="H38" s="73"/>
      <c r="I38" s="73"/>
      <c r="J38" s="73"/>
    </row>
    <row r="39" spans="1:10">
      <c r="A39" s="72"/>
      <c r="B39" s="73"/>
      <c r="C39" s="73"/>
      <c r="D39" s="73"/>
      <c r="E39" s="73"/>
      <c r="F39" s="73"/>
      <c r="G39" s="73"/>
      <c r="H39" s="73"/>
      <c r="I39" s="73"/>
      <c r="J39" s="73"/>
    </row>
  </sheetData>
  <mergeCells count="3">
    <mergeCell ref="G30:J31"/>
    <mergeCell ref="H7:H8"/>
    <mergeCell ref="C2:E4"/>
  </mergeCells>
  <phoneticPr fontId="13" type="noConversion"/>
  <printOptions horizontalCentered="1" verticalCentered="1"/>
  <pageMargins left="0.39370078740157483" right="0.39370078740157483" top="0.87" bottom="0.28999999999999998" header="0" footer="0"/>
  <pageSetup paperSize="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SheetLayoutView="100" workbookViewId="0">
      <selection activeCell="H17" sqref="H17"/>
    </sheetView>
  </sheetViews>
  <sheetFormatPr defaultColWidth="10.7109375" defaultRowHeight="12"/>
  <cols>
    <col min="1" max="1" width="10.7109375" style="3" customWidth="1"/>
    <col min="2" max="2" width="14.85546875" style="118" customWidth="1"/>
    <col min="3" max="3" width="49.7109375" style="118" customWidth="1"/>
    <col min="4" max="4" width="6.7109375" style="118" customWidth="1"/>
    <col min="5" max="5" width="13.85546875" style="118" customWidth="1"/>
    <col min="6" max="7" width="12.140625" style="118" customWidth="1"/>
    <col min="8" max="8" width="13.42578125" style="118" customWidth="1"/>
    <col min="9" max="9" width="15.5703125" style="118" customWidth="1"/>
    <col min="10" max="10" width="14.7109375" style="118" customWidth="1"/>
    <col min="11" max="11" width="3.5703125" style="118" customWidth="1"/>
    <col min="12" max="16384" width="10.7109375" style="3"/>
  </cols>
  <sheetData>
    <row r="1" spans="1:11" ht="15" customHeight="1">
      <c r="A1" s="72"/>
      <c r="B1" s="140"/>
      <c r="C1" s="324" t="s">
        <v>192</v>
      </c>
      <c r="D1" s="325"/>
      <c r="E1" s="326"/>
      <c r="F1" s="326"/>
      <c r="G1" s="326"/>
      <c r="H1" s="326"/>
      <c r="I1" s="326"/>
      <c r="J1" s="326"/>
      <c r="K1" s="327" t="s">
        <v>193</v>
      </c>
    </row>
    <row r="2" spans="1:11" ht="15" customHeight="1">
      <c r="A2" s="72"/>
      <c r="B2" s="145"/>
      <c r="C2" s="849" t="s">
        <v>28</v>
      </c>
      <c r="D2" s="328" t="s">
        <v>194</v>
      </c>
      <c r="E2" s="329"/>
      <c r="F2" s="330"/>
      <c r="G2" s="330"/>
      <c r="H2" s="330"/>
      <c r="I2" s="330"/>
      <c r="J2" s="330"/>
      <c r="K2" s="331"/>
    </row>
    <row r="3" spans="1:11" ht="15" customHeight="1">
      <c r="A3" s="72"/>
      <c r="B3" s="151"/>
      <c r="C3" s="332" t="s">
        <v>30</v>
      </c>
      <c r="D3" s="333"/>
      <c r="E3" s="334"/>
      <c r="F3" s="334"/>
      <c r="G3" s="334"/>
      <c r="H3" s="334"/>
      <c r="I3" s="334"/>
      <c r="J3" s="334"/>
      <c r="K3" s="335"/>
    </row>
    <row r="4" spans="1:11" ht="12.75" customHeight="1">
      <c r="A4" s="72"/>
      <c r="B4" s="336" t="e">
        <f>#REF!</f>
        <v>#REF!</v>
      </c>
      <c r="C4" s="337"/>
      <c r="D4" s="337"/>
      <c r="E4" s="337"/>
      <c r="F4" s="337"/>
      <c r="G4" s="337"/>
      <c r="H4" s="337"/>
      <c r="I4" s="337"/>
      <c r="J4" s="337"/>
      <c r="K4" s="338"/>
    </row>
    <row r="5" spans="1:11" ht="12" customHeight="1">
      <c r="A5" s="72"/>
      <c r="B5" s="339" t="e">
        <f>#REF!</f>
        <v>#REF!</v>
      </c>
      <c r="C5" s="340"/>
      <c r="D5" s="340"/>
      <c r="E5" s="1089" t="s">
        <v>32</v>
      </c>
      <c r="F5" s="1089"/>
      <c r="G5" s="340" t="s">
        <v>31</v>
      </c>
      <c r="H5" s="340"/>
      <c r="I5" s="135" t="s">
        <v>62</v>
      </c>
      <c r="J5" s="340"/>
      <c r="K5" s="338"/>
    </row>
    <row r="6" spans="1:11" ht="12" customHeight="1">
      <c r="A6" s="72"/>
      <c r="B6" s="339" t="e">
        <f>#REF!</f>
        <v>#REF!</v>
      </c>
      <c r="C6" s="340"/>
      <c r="D6" s="340"/>
      <c r="E6" s="1089"/>
      <c r="F6" s="1089"/>
      <c r="G6" s="340" t="s">
        <v>33</v>
      </c>
      <c r="H6" s="340"/>
      <c r="I6" s="135" t="s">
        <v>34</v>
      </c>
      <c r="J6" s="340"/>
      <c r="K6" s="338"/>
    </row>
    <row r="7" spans="1:11" ht="12" customHeight="1">
      <c r="A7" s="72"/>
      <c r="B7" s="339" t="e">
        <f>#REF!</f>
        <v>#REF!</v>
      </c>
      <c r="C7" s="340"/>
      <c r="D7" s="340"/>
      <c r="E7" s="1089"/>
      <c r="F7" s="1089"/>
      <c r="G7" s="340" t="s">
        <v>35</v>
      </c>
      <c r="H7" s="340"/>
      <c r="I7" s="135" t="s">
        <v>36</v>
      </c>
      <c r="J7" s="340"/>
      <c r="K7" s="338"/>
    </row>
    <row r="8" spans="1:11" ht="12" customHeight="1">
      <c r="A8" s="72"/>
      <c r="B8" s="339" t="e">
        <f>#REF!</f>
        <v>#REF!</v>
      </c>
      <c r="C8" s="340"/>
      <c r="D8" s="340"/>
      <c r="E8" s="1089"/>
      <c r="F8" s="1089"/>
      <c r="G8" s="340" t="s">
        <v>37</v>
      </c>
      <c r="H8" s="340"/>
      <c r="I8" s="135" t="s">
        <v>38</v>
      </c>
      <c r="J8" s="340"/>
      <c r="K8" s="338"/>
    </row>
    <row r="9" spans="1:11" ht="12" customHeight="1">
      <c r="A9" s="72"/>
      <c r="B9" s="339" t="e">
        <f>#REF!</f>
        <v>#REF!</v>
      </c>
      <c r="C9" s="341"/>
      <c r="D9" s="341"/>
      <c r="E9" s="341"/>
      <c r="F9" s="340"/>
      <c r="G9" s="342"/>
      <c r="H9" s="343"/>
      <c r="I9" s="343"/>
      <c r="J9" s="341"/>
      <c r="K9" s="338"/>
    </row>
    <row r="10" spans="1:11" ht="15" customHeight="1">
      <c r="A10" s="72"/>
      <c r="B10" s="344" t="str">
        <f>RELATÓRIO!B11</f>
        <v>Período Simples: 01/06/04  a 30/06/04</v>
      </c>
      <c r="C10" s="345"/>
      <c r="D10" s="345"/>
      <c r="E10" s="346"/>
      <c r="F10" s="356" t="e">
        <f>#REF!</f>
        <v>#REF!</v>
      </c>
      <c r="G10" s="345"/>
      <c r="H10" s="345"/>
      <c r="I10" s="345"/>
      <c r="J10" s="345"/>
      <c r="K10" s="347"/>
    </row>
    <row r="11" spans="1:11">
      <c r="A11" s="72"/>
      <c r="B11" s="1090" t="s">
        <v>39</v>
      </c>
      <c r="C11" s="1090" t="s">
        <v>40</v>
      </c>
      <c r="D11" s="1090" t="s">
        <v>41</v>
      </c>
      <c r="E11" s="1090" t="s">
        <v>42</v>
      </c>
      <c r="F11" s="1101" t="s">
        <v>43</v>
      </c>
      <c r="G11" s="1102"/>
      <c r="H11" s="1103"/>
      <c r="I11" s="1090" t="s">
        <v>195</v>
      </c>
      <c r="J11" s="1097" t="s">
        <v>46</v>
      </c>
      <c r="K11" s="1098"/>
    </row>
    <row r="12" spans="1:11" ht="12.75" customHeight="1">
      <c r="A12" s="72"/>
      <c r="B12" s="1091"/>
      <c r="C12" s="1091"/>
      <c r="D12" s="1091"/>
      <c r="E12" s="1091"/>
      <c r="F12" s="348" t="s">
        <v>196</v>
      </c>
      <c r="G12" s="348" t="s">
        <v>197</v>
      </c>
      <c r="H12" s="348" t="s">
        <v>70</v>
      </c>
      <c r="I12" s="1091"/>
      <c r="J12" s="1099"/>
      <c r="K12" s="1100"/>
    </row>
    <row r="13" spans="1:11" ht="12" customHeight="1">
      <c r="A13" s="114"/>
      <c r="B13" s="658"/>
      <c r="C13" s="659" t="s">
        <v>198</v>
      </c>
      <c r="D13" s="635"/>
      <c r="E13" s="660"/>
      <c r="F13" s="661"/>
      <c r="G13" s="608"/>
      <c r="H13" s="608"/>
      <c r="I13" s="620"/>
      <c r="J13" s="662"/>
      <c r="K13" s="663"/>
    </row>
    <row r="14" spans="1:11" ht="12" customHeight="1">
      <c r="A14" s="114"/>
      <c r="B14" s="658"/>
      <c r="C14" s="659" t="s">
        <v>215</v>
      </c>
      <c r="D14" s="635"/>
      <c r="E14" s="625"/>
      <c r="F14" s="661"/>
      <c r="G14" s="608"/>
      <c r="H14" s="608"/>
      <c r="I14" s="620"/>
      <c r="J14" s="662"/>
      <c r="K14" s="663"/>
    </row>
    <row r="15" spans="1:11" ht="12" customHeight="1">
      <c r="A15" s="114"/>
      <c r="B15" s="658">
        <v>52200</v>
      </c>
      <c r="C15" s="664" t="s">
        <v>200</v>
      </c>
      <c r="D15" s="665" t="s">
        <v>199</v>
      </c>
      <c r="E15" s="625"/>
      <c r="F15" s="624"/>
      <c r="G15" s="624"/>
      <c r="H15" s="608">
        <f>+F15+G15</f>
        <v>0</v>
      </c>
      <c r="I15" s="608"/>
      <c r="J15" s="662"/>
      <c r="K15" s="663"/>
    </row>
    <row r="16" spans="1:11" ht="12" customHeight="1">
      <c r="A16" s="114"/>
      <c r="B16" s="658">
        <v>52300</v>
      </c>
      <c r="C16" s="664" t="s">
        <v>201</v>
      </c>
      <c r="D16" s="665" t="s">
        <v>199</v>
      </c>
      <c r="E16" s="625"/>
      <c r="F16" s="624"/>
      <c r="G16" s="624"/>
      <c r="H16" s="608">
        <f>+F16+G16</f>
        <v>0</v>
      </c>
      <c r="I16" s="608"/>
      <c r="J16" s="662"/>
      <c r="K16" s="663"/>
    </row>
    <row r="17" spans="1:11" ht="12" customHeight="1">
      <c r="A17" s="114"/>
      <c r="B17" s="658"/>
      <c r="C17" s="664" t="s">
        <v>203</v>
      </c>
      <c r="D17" s="665" t="s">
        <v>191</v>
      </c>
      <c r="E17" s="660">
        <v>15</v>
      </c>
      <c r="F17" s="661"/>
      <c r="G17" s="608"/>
      <c r="H17" s="608"/>
      <c r="I17" s="666"/>
      <c r="J17" s="662"/>
      <c r="K17" s="663"/>
    </row>
    <row r="18" spans="1:11" ht="12" customHeight="1">
      <c r="A18" s="114"/>
      <c r="B18" s="658"/>
      <c r="C18" s="659"/>
      <c r="D18" s="635"/>
      <c r="E18" s="660"/>
      <c r="F18" s="661"/>
      <c r="G18" s="608"/>
      <c r="H18" s="608"/>
      <c r="I18" s="620"/>
      <c r="J18" s="662"/>
      <c r="K18" s="663"/>
    </row>
    <row r="19" spans="1:11" ht="12" customHeight="1">
      <c r="A19" s="114"/>
      <c r="B19" s="658"/>
      <c r="C19" s="664"/>
      <c r="D19" s="665"/>
      <c r="E19" s="625"/>
      <c r="F19" s="624"/>
      <c r="G19" s="624"/>
      <c r="H19" s="608"/>
      <c r="I19" s="608"/>
      <c r="J19" s="662"/>
      <c r="K19" s="663"/>
    </row>
    <row r="20" spans="1:11" ht="12" customHeight="1">
      <c r="A20" s="114"/>
      <c r="B20" s="658"/>
      <c r="C20" s="664"/>
      <c r="D20" s="665"/>
      <c r="E20" s="625"/>
      <c r="F20" s="624"/>
      <c r="G20" s="624"/>
      <c r="H20" s="608"/>
      <c r="I20" s="608"/>
      <c r="J20" s="662"/>
      <c r="K20" s="663"/>
    </row>
    <row r="21" spans="1:11" ht="12" customHeight="1">
      <c r="A21" s="114"/>
      <c r="B21" s="658"/>
      <c r="C21" s="664"/>
      <c r="D21" s="665"/>
      <c r="E21" s="660"/>
      <c r="F21" s="661"/>
      <c r="G21" s="608"/>
      <c r="H21" s="608"/>
      <c r="I21" s="666"/>
      <c r="J21" s="662"/>
      <c r="K21" s="663"/>
    </row>
    <row r="22" spans="1:11" ht="12" customHeight="1">
      <c r="A22" s="114"/>
      <c r="B22" s="667"/>
      <c r="C22" s="659"/>
      <c r="D22" s="635"/>
      <c r="E22" s="660"/>
      <c r="F22" s="661"/>
      <c r="G22" s="608"/>
      <c r="H22" s="608"/>
      <c r="I22" s="668"/>
      <c r="J22" s="662"/>
      <c r="K22" s="663"/>
    </row>
    <row r="23" spans="1:11" ht="12" customHeight="1">
      <c r="A23" s="114"/>
      <c r="B23" s="667"/>
      <c r="C23" s="659"/>
      <c r="D23" s="635"/>
      <c r="E23" s="660"/>
      <c r="F23" s="661"/>
      <c r="G23" s="608"/>
      <c r="H23" s="608"/>
      <c r="I23" s="671"/>
      <c r="J23" s="672"/>
      <c r="K23" s="670"/>
    </row>
    <row r="24" spans="1:11" ht="12" customHeight="1">
      <c r="A24" s="114"/>
      <c r="B24" s="658"/>
      <c r="C24" s="659"/>
      <c r="D24" s="635"/>
      <c r="E24" s="660"/>
      <c r="F24" s="661"/>
      <c r="G24" s="608"/>
      <c r="H24" s="608"/>
      <c r="I24" s="620"/>
      <c r="J24" s="662"/>
      <c r="K24" s="663"/>
    </row>
    <row r="25" spans="1:11" ht="12" customHeight="1">
      <c r="A25" s="114"/>
      <c r="B25" s="658"/>
      <c r="C25" s="664"/>
      <c r="D25" s="665"/>
      <c r="E25" s="625"/>
      <c r="F25" s="624"/>
      <c r="G25" s="624"/>
      <c r="H25" s="608"/>
      <c r="I25" s="608"/>
      <c r="J25" s="662"/>
      <c r="K25" s="663"/>
    </row>
    <row r="26" spans="1:11" ht="12" customHeight="1">
      <c r="A26" s="114"/>
      <c r="B26" s="658"/>
      <c r="C26" s="664"/>
      <c r="D26" s="665"/>
      <c r="E26" s="625"/>
      <c r="F26" s="624"/>
      <c r="G26" s="624"/>
      <c r="H26" s="608"/>
      <c r="I26" s="608"/>
      <c r="J26" s="662"/>
      <c r="K26" s="663"/>
    </row>
    <row r="27" spans="1:11" ht="12" customHeight="1">
      <c r="A27" s="114"/>
      <c r="B27" s="667"/>
      <c r="C27" s="659"/>
      <c r="D27" s="635"/>
      <c r="E27" s="660"/>
      <c r="F27" s="661"/>
      <c r="G27" s="608"/>
      <c r="H27" s="608"/>
      <c r="I27" s="668"/>
      <c r="J27" s="662"/>
      <c r="K27" s="663"/>
    </row>
    <row r="28" spans="1:11" ht="12" customHeight="1">
      <c r="A28" s="114"/>
      <c r="B28" s="667"/>
      <c r="C28" s="659"/>
      <c r="D28" s="635"/>
      <c r="E28" s="660"/>
      <c r="F28" s="661"/>
      <c r="G28" s="608"/>
      <c r="H28" s="608"/>
      <c r="I28" s="673"/>
      <c r="J28" s="662"/>
      <c r="K28" s="663"/>
    </row>
    <row r="29" spans="1:11" ht="12" customHeight="1">
      <c r="A29" s="114"/>
      <c r="B29" s="658"/>
      <c r="C29" s="659"/>
      <c r="D29" s="635"/>
      <c r="E29" s="660"/>
      <c r="F29" s="661"/>
      <c r="G29" s="608"/>
      <c r="H29" s="608"/>
      <c r="I29" s="673"/>
      <c r="J29" s="669"/>
      <c r="K29" s="670"/>
    </row>
    <row r="30" spans="1:11" ht="12" customHeight="1">
      <c r="A30" s="114"/>
      <c r="B30" s="658"/>
      <c r="C30" s="664"/>
      <c r="D30" s="665"/>
      <c r="E30" s="625"/>
      <c r="F30" s="624"/>
      <c r="G30" s="624"/>
      <c r="H30" s="608"/>
      <c r="I30" s="608"/>
      <c r="J30" s="662"/>
      <c r="K30" s="663"/>
    </row>
    <row r="31" spans="1:11" ht="12" customHeight="1">
      <c r="A31" s="114"/>
      <c r="B31" s="658"/>
      <c r="C31" s="664"/>
      <c r="D31" s="665"/>
      <c r="E31" s="625"/>
      <c r="F31" s="624"/>
      <c r="G31" s="624"/>
      <c r="H31" s="608"/>
      <c r="I31" s="608"/>
      <c r="J31" s="662"/>
      <c r="K31" s="663"/>
    </row>
    <row r="32" spans="1:11" ht="12" customHeight="1">
      <c r="A32" s="114"/>
      <c r="B32" s="658"/>
      <c r="C32" s="664"/>
      <c r="D32" s="665"/>
      <c r="E32" s="674"/>
      <c r="F32" s="661"/>
      <c r="G32" s="608"/>
      <c r="H32" s="608"/>
      <c r="I32" s="666"/>
      <c r="J32" s="662"/>
      <c r="K32" s="663"/>
    </row>
    <row r="33" spans="1:11" ht="12" customHeight="1">
      <c r="A33" s="114"/>
      <c r="B33" s="667"/>
      <c r="C33" s="659"/>
      <c r="D33" s="635"/>
      <c r="E33" s="660"/>
      <c r="F33" s="661"/>
      <c r="G33" s="608"/>
      <c r="H33" s="608"/>
      <c r="I33" s="608"/>
      <c r="J33" s="662"/>
      <c r="K33" s="663"/>
    </row>
    <row r="34" spans="1:11" ht="12" customHeight="1">
      <c r="A34" s="114"/>
      <c r="B34" s="667"/>
      <c r="C34" s="659"/>
      <c r="D34" s="635"/>
      <c r="E34" s="660"/>
      <c r="F34" s="661"/>
      <c r="G34" s="608"/>
      <c r="H34" s="608"/>
      <c r="I34" s="608"/>
      <c r="J34" s="662"/>
      <c r="K34" s="663"/>
    </row>
    <row r="35" spans="1:11" ht="12" customHeight="1">
      <c r="A35" s="114"/>
      <c r="B35" s="667"/>
      <c r="C35" s="659"/>
      <c r="D35" s="635"/>
      <c r="E35" s="660"/>
      <c r="F35" s="661"/>
      <c r="G35" s="608"/>
      <c r="H35" s="608"/>
      <c r="I35" s="608"/>
      <c r="J35" s="662"/>
      <c r="K35" s="663"/>
    </row>
    <row r="36" spans="1:11" ht="12" customHeight="1">
      <c r="A36" s="114"/>
      <c r="B36" s="667"/>
      <c r="C36" s="664"/>
      <c r="D36" s="665"/>
      <c r="E36" s="625"/>
      <c r="F36" s="661"/>
      <c r="G36" s="608"/>
      <c r="H36" s="608"/>
      <c r="I36" s="608"/>
      <c r="J36" s="662"/>
      <c r="K36" s="663"/>
    </row>
    <row r="37" spans="1:11" ht="12" customHeight="1">
      <c r="A37" s="114"/>
      <c r="B37" s="667"/>
      <c r="C37" s="664"/>
      <c r="D37" s="665"/>
      <c r="E37" s="660"/>
      <c r="F37" s="661"/>
      <c r="G37" s="608"/>
      <c r="H37" s="608"/>
      <c r="I37" s="608"/>
      <c r="J37" s="662"/>
      <c r="K37" s="663"/>
    </row>
    <row r="38" spans="1:11" ht="12" customHeight="1">
      <c r="A38" s="114"/>
      <c r="B38" s="667"/>
      <c r="C38" s="664"/>
      <c r="D38" s="665"/>
      <c r="E38" s="660"/>
      <c r="F38" s="661"/>
      <c r="G38" s="608"/>
      <c r="H38" s="608"/>
      <c r="I38" s="666"/>
      <c r="J38" s="662"/>
      <c r="K38" s="663"/>
    </row>
    <row r="39" spans="1:11" ht="12" customHeight="1">
      <c r="A39" s="114"/>
      <c r="B39" s="667"/>
      <c r="C39" s="659"/>
      <c r="D39" s="635"/>
      <c r="E39" s="660"/>
      <c r="F39" s="661"/>
      <c r="G39" s="608"/>
      <c r="H39" s="608"/>
      <c r="I39" s="608"/>
      <c r="J39" s="672"/>
      <c r="K39" s="670"/>
    </row>
    <row r="40" spans="1:11" ht="12" customHeight="1">
      <c r="A40" s="114"/>
      <c r="B40" s="667"/>
      <c r="C40" s="659"/>
      <c r="D40" s="635"/>
      <c r="E40" s="660"/>
      <c r="F40" s="661"/>
      <c r="G40" s="608"/>
      <c r="H40" s="608"/>
      <c r="I40" s="608"/>
      <c r="J40" s="672"/>
      <c r="K40" s="670"/>
    </row>
    <row r="41" spans="1:11" ht="12" customHeight="1">
      <c r="A41" s="114"/>
      <c r="B41" s="658"/>
      <c r="C41" s="659"/>
      <c r="D41" s="665"/>
      <c r="E41" s="660"/>
      <c r="F41" s="661"/>
      <c r="G41" s="608"/>
      <c r="H41" s="608"/>
      <c r="I41" s="671"/>
      <c r="J41" s="672"/>
      <c r="K41" s="670"/>
    </row>
    <row r="42" spans="1:11" ht="12" customHeight="1">
      <c r="A42" s="114"/>
      <c r="B42" s="349"/>
      <c r="C42" s="675" t="e">
        <f>#REF!</f>
        <v>#REF!</v>
      </c>
      <c r="D42" s="1092"/>
      <c r="E42" s="1092"/>
      <c r="F42" s="1093"/>
      <c r="G42" s="1093"/>
      <c r="H42" s="1093"/>
      <c r="I42" s="1093"/>
      <c r="J42" s="1093"/>
      <c r="K42" s="1094"/>
    </row>
    <row r="43" spans="1:11" ht="12" customHeight="1">
      <c r="A43" s="114"/>
      <c r="B43" s="350"/>
      <c r="C43" s="676"/>
      <c r="D43" s="334"/>
      <c r="E43" s="334"/>
      <c r="F43" s="1095"/>
      <c r="G43" s="1095"/>
      <c r="H43" s="1095"/>
      <c r="I43" s="1095"/>
      <c r="J43" s="1095"/>
      <c r="K43" s="1096"/>
    </row>
    <row r="44" spans="1:11" ht="12" customHeight="1">
      <c r="A44" s="114"/>
      <c r="B44" s="325"/>
      <c r="C44" s="677" t="s">
        <v>202</v>
      </c>
      <c r="D44" s="326"/>
      <c r="E44" s="326"/>
      <c r="F44" s="321"/>
      <c r="G44" s="326"/>
      <c r="H44" s="326"/>
      <c r="I44" s="326"/>
      <c r="J44" s="326"/>
      <c r="K44" s="351"/>
    </row>
    <row r="45" spans="1:11" ht="12" customHeight="1">
      <c r="A45" s="114"/>
      <c r="B45" s="352"/>
      <c r="C45" s="678"/>
      <c r="D45" s="353"/>
      <c r="E45" s="353"/>
      <c r="F45" s="64"/>
      <c r="G45" s="353"/>
      <c r="H45" s="353"/>
      <c r="I45" s="353"/>
      <c r="J45" s="353"/>
      <c r="K45" s="354"/>
    </row>
    <row r="46" spans="1:11" ht="12" customHeight="1">
      <c r="A46" s="114"/>
      <c r="B46" s="352"/>
      <c r="C46" s="678"/>
      <c r="D46" s="353"/>
      <c r="E46" s="353"/>
      <c r="F46" s="64"/>
      <c r="G46" s="353"/>
      <c r="H46" s="353"/>
      <c r="I46" s="353"/>
      <c r="J46" s="353"/>
      <c r="K46" s="354"/>
    </row>
    <row r="47" spans="1:11" ht="12" customHeight="1">
      <c r="A47" s="114"/>
      <c r="B47" s="352"/>
      <c r="C47" s="353"/>
      <c r="D47" s="353"/>
      <c r="E47" s="353"/>
      <c r="F47" s="64"/>
      <c r="G47" s="353"/>
      <c r="H47" s="353"/>
      <c r="I47" s="353"/>
      <c r="J47" s="353"/>
      <c r="K47" s="354"/>
    </row>
    <row r="48" spans="1:11" ht="12" customHeight="1">
      <c r="A48" s="114"/>
      <c r="B48" s="352"/>
      <c r="C48" s="679" t="s">
        <v>49</v>
      </c>
      <c r="D48" s="330"/>
      <c r="E48" s="330" t="s">
        <v>50</v>
      </c>
      <c r="F48" s="629"/>
      <c r="G48" s="330" t="s">
        <v>71</v>
      </c>
      <c r="H48" s="330" t="e">
        <f>zenil</f>
        <v>#REF!</v>
      </c>
      <c r="I48" s="330"/>
      <c r="J48" s="353"/>
      <c r="K48" s="680"/>
    </row>
    <row r="49" spans="1:11" ht="12" customHeight="1">
      <c r="A49" s="114"/>
      <c r="B49" s="355"/>
      <c r="C49" s="681" t="s">
        <v>51</v>
      </c>
      <c r="D49" s="682"/>
      <c r="E49" s="683" t="s">
        <v>52</v>
      </c>
      <c r="F49" s="633"/>
      <c r="G49" s="683"/>
      <c r="H49" s="683" t="e">
        <f>pz</f>
        <v>#REF!</v>
      </c>
      <c r="I49" s="683"/>
      <c r="J49" s="683" t="s">
        <v>71</v>
      </c>
      <c r="K49" s="684"/>
    </row>
  </sheetData>
  <mergeCells count="10">
    <mergeCell ref="D42:E42"/>
    <mergeCell ref="F42:K43"/>
    <mergeCell ref="I11:I12"/>
    <mergeCell ref="J11:K12"/>
    <mergeCell ref="F11:H11"/>
    <mergeCell ref="E5:F8"/>
    <mergeCell ref="B11:B12"/>
    <mergeCell ref="C11:C12"/>
    <mergeCell ref="D11:D12"/>
    <mergeCell ref="E11:E12"/>
  </mergeCells>
  <phoneticPr fontId="13" type="noConversion"/>
  <printOptions horizontalCentered="1" verticalCentered="1"/>
  <pageMargins left="0.39370078740157483" right="0.39370078740157483" top="0.55118110236220474" bottom="0.63" header="0" footer="0.47244094488188981"/>
  <pageSetup paperSize="9" scale="90" orientation="landscape" horizontalDpi="300" verticalDpi="300" r:id="rId1"/>
  <headerFooter alignWithMargins="0">
    <oddFooter>&amp;C&amp;8Folha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7"/>
  <sheetViews>
    <sheetView showGridLines="0" workbookViewId="0">
      <selection activeCell="B7" sqref="B7"/>
    </sheetView>
  </sheetViews>
  <sheetFormatPr defaultColWidth="10.7109375" defaultRowHeight="12"/>
  <cols>
    <col min="1" max="1" width="10.7109375" style="3" customWidth="1"/>
    <col min="2" max="2" width="7.7109375" style="1" customWidth="1"/>
    <col min="3" max="3" width="1.7109375" style="1" customWidth="1"/>
    <col min="4" max="4" width="6.7109375" style="1" customWidth="1"/>
    <col min="5" max="5" width="7.7109375" style="1" customWidth="1"/>
    <col min="6" max="6" width="1.7109375" style="1" customWidth="1"/>
    <col min="7" max="7" width="6.7109375" style="1" customWidth="1"/>
    <col min="8" max="8" width="6.140625" style="1" customWidth="1"/>
    <col min="9" max="9" width="12.42578125" style="1" customWidth="1"/>
    <col min="10" max="10" width="5.7109375" style="1" customWidth="1"/>
    <col min="11" max="11" width="6.140625" style="1" customWidth="1"/>
    <col min="12" max="13" width="6.5703125" style="1" bestFit="1" customWidth="1"/>
    <col min="14" max="14" width="8.140625" style="1" customWidth="1"/>
    <col min="15" max="15" width="6.140625" style="1" customWidth="1"/>
    <col min="16" max="16" width="19.7109375" style="1" customWidth="1"/>
    <col min="17" max="17" width="10.7109375" style="3" customWidth="1"/>
    <col min="18" max="18" width="16.28515625" style="3" customWidth="1"/>
    <col min="19" max="19" width="13.28515625" style="3" customWidth="1"/>
    <col min="20" max="16384" width="10.7109375" style="3"/>
  </cols>
  <sheetData>
    <row r="2" spans="2:20" ht="23.25" customHeight="1">
      <c r="B2" s="21"/>
      <c r="C2" s="43"/>
      <c r="D2" s="48"/>
      <c r="E2" s="42" t="s">
        <v>27</v>
      </c>
      <c r="F2" s="22"/>
      <c r="G2" s="22"/>
      <c r="H2" s="22"/>
      <c r="I2" s="22"/>
      <c r="J2" s="22"/>
      <c r="K2" s="22"/>
      <c r="L2" s="22"/>
      <c r="M2" s="22"/>
      <c r="N2" s="22"/>
      <c r="O2" s="23"/>
      <c r="P2" s="1110" t="s">
        <v>263</v>
      </c>
      <c r="Q2" s="71"/>
      <c r="R2" s="71"/>
      <c r="S2" s="71"/>
    </row>
    <row r="3" spans="2:20" ht="23.25" customHeight="1">
      <c r="B3" s="25"/>
      <c r="C3" s="45"/>
      <c r="D3" s="50"/>
      <c r="E3" s="44" t="s">
        <v>220</v>
      </c>
      <c r="F3" s="26"/>
      <c r="G3" s="26"/>
      <c r="H3" s="26"/>
      <c r="I3" s="26"/>
      <c r="J3" s="26"/>
      <c r="K3" s="26"/>
      <c r="L3" s="26"/>
      <c r="M3" s="26"/>
      <c r="N3" s="26"/>
      <c r="O3" s="40"/>
      <c r="P3" s="1111"/>
      <c r="Q3" s="71"/>
      <c r="R3" s="71"/>
      <c r="S3" s="71"/>
    </row>
    <row r="4" spans="2:20">
      <c r="B4" s="27" t="e">
        <f>#REF!</f>
        <v>#REF!</v>
      </c>
      <c r="C4" s="28"/>
      <c r="D4" s="28"/>
      <c r="E4" s="28"/>
      <c r="F4" s="28"/>
      <c r="G4" s="28"/>
      <c r="H4" s="28"/>
      <c r="I4" s="28"/>
      <c r="J4" s="28"/>
      <c r="K4" s="28"/>
      <c r="L4" s="28"/>
      <c r="M4" s="28"/>
      <c r="N4" s="28"/>
      <c r="O4" s="29"/>
      <c r="P4" s="1111"/>
      <c r="Q4" s="71"/>
      <c r="R4" s="71"/>
      <c r="S4" s="71"/>
    </row>
    <row r="5" spans="2:20">
      <c r="B5" s="30" t="e">
        <f>#REF!</f>
        <v>#REF!</v>
      </c>
      <c r="C5" s="31"/>
      <c r="D5" s="31"/>
      <c r="E5" s="31"/>
      <c r="F5" s="31"/>
      <c r="G5" s="31"/>
      <c r="H5" s="31"/>
      <c r="I5" s="31"/>
      <c r="J5" s="31"/>
      <c r="K5" s="31"/>
      <c r="L5" s="31"/>
      <c r="M5" s="31"/>
      <c r="N5" s="31"/>
      <c r="O5" s="32"/>
      <c r="P5" s="1111"/>
      <c r="Q5" s="71"/>
      <c r="R5" s="71"/>
      <c r="S5" s="71"/>
    </row>
    <row r="6" spans="2:20">
      <c r="B6" s="30" t="e">
        <f>#REF!</f>
        <v>#REF!</v>
      </c>
      <c r="C6" s="31"/>
      <c r="D6" s="31"/>
      <c r="E6" s="19"/>
      <c r="F6" s="31"/>
      <c r="G6" s="19"/>
      <c r="H6" s="19"/>
      <c r="I6" s="19"/>
      <c r="J6" s="19"/>
      <c r="K6" s="19"/>
      <c r="L6" s="19"/>
      <c r="M6" s="19"/>
      <c r="N6" s="19"/>
      <c r="O6" s="75"/>
      <c r="P6" s="1111"/>
      <c r="Q6" s="71"/>
      <c r="R6" s="71"/>
      <c r="S6" s="71"/>
    </row>
    <row r="7" spans="2:20">
      <c r="B7" s="30" t="e">
        <f>#REF!</f>
        <v>#REF!</v>
      </c>
      <c r="C7" s="31"/>
      <c r="D7" s="31"/>
      <c r="E7" s="31"/>
      <c r="F7" s="31"/>
      <c r="G7" s="41"/>
      <c r="H7" s="19"/>
      <c r="I7" s="19"/>
      <c r="J7" s="19"/>
      <c r="K7" s="19"/>
      <c r="L7" s="19"/>
      <c r="M7" s="19"/>
      <c r="N7" s="19"/>
      <c r="O7" s="75"/>
      <c r="P7" s="1111"/>
      <c r="Q7" s="71"/>
      <c r="R7" s="71"/>
      <c r="S7" s="71"/>
    </row>
    <row r="8" spans="2:20">
      <c r="B8" s="30" t="e">
        <f>#REF!</f>
        <v>#REF!</v>
      </c>
      <c r="C8" s="31"/>
      <c r="D8" s="31"/>
      <c r="E8" s="31"/>
      <c r="F8" s="31"/>
      <c r="G8" s="31"/>
      <c r="H8" s="31"/>
      <c r="I8" s="31"/>
      <c r="J8" s="31"/>
      <c r="K8" s="31"/>
      <c r="L8" s="31"/>
      <c r="M8" s="31"/>
      <c r="N8" s="31"/>
      <c r="O8" s="32"/>
      <c r="P8" s="1111"/>
      <c r="Q8" s="71"/>
      <c r="R8" s="71"/>
      <c r="S8" s="71"/>
    </row>
    <row r="9" spans="2:20">
      <c r="B9" s="33" t="e">
        <f>#REF!</f>
        <v>#REF!</v>
      </c>
      <c r="C9" s="34"/>
      <c r="D9" s="34"/>
      <c r="E9" s="34"/>
      <c r="F9" s="34"/>
      <c r="G9" s="34"/>
      <c r="H9" s="34"/>
      <c r="I9" s="34"/>
      <c r="J9" s="34"/>
      <c r="K9" s="34"/>
      <c r="L9" s="34"/>
      <c r="M9" s="34"/>
      <c r="N9" s="34"/>
      <c r="O9" s="35"/>
      <c r="P9" s="1112"/>
      <c r="Q9" s="71"/>
      <c r="R9" s="71"/>
      <c r="S9" s="71"/>
    </row>
    <row r="10" spans="2:20">
      <c r="B10" s="36" t="e">
        <f>#REF!</f>
        <v>#REF!</v>
      </c>
      <c r="C10" s="37"/>
      <c r="D10" s="37"/>
      <c r="E10" s="37"/>
      <c r="F10" s="37"/>
      <c r="G10" s="37"/>
      <c r="H10" s="701"/>
      <c r="I10" s="807" t="s">
        <v>434</v>
      </c>
      <c r="J10" s="52"/>
      <c r="K10" s="52"/>
      <c r="L10" s="52"/>
      <c r="M10" s="52"/>
      <c r="N10" s="52"/>
      <c r="O10" s="53"/>
      <c r="P10" s="76" t="s">
        <v>433</v>
      </c>
      <c r="Q10" s="71"/>
      <c r="R10" s="71"/>
      <c r="S10" s="71"/>
    </row>
    <row r="11" spans="2:20" ht="24" customHeight="1">
      <c r="B11" s="1106" t="s">
        <v>72</v>
      </c>
      <c r="C11" s="1107"/>
      <c r="D11" s="1107"/>
      <c r="E11" s="1107"/>
      <c r="F11" s="1107"/>
      <c r="G11" s="1108"/>
      <c r="H11" s="1113" t="s">
        <v>88</v>
      </c>
      <c r="I11" s="1104" t="s">
        <v>264</v>
      </c>
      <c r="J11" s="1106" t="s">
        <v>160</v>
      </c>
      <c r="K11" s="1108"/>
      <c r="L11" s="1106" t="s">
        <v>161</v>
      </c>
      <c r="M11" s="1108"/>
      <c r="N11" s="1104" t="s">
        <v>162</v>
      </c>
      <c r="O11" s="1104" t="s">
        <v>163</v>
      </c>
      <c r="P11" s="1104" t="s">
        <v>164</v>
      </c>
      <c r="Q11" s="125"/>
      <c r="R11" s="125"/>
      <c r="S11" s="125"/>
    </row>
    <row r="12" spans="2:20" ht="24" customHeight="1">
      <c r="B12" s="54" t="s">
        <v>85</v>
      </c>
      <c r="C12" s="15"/>
      <c r="D12" s="55" t="s">
        <v>74</v>
      </c>
      <c r="E12" s="54" t="s">
        <v>85</v>
      </c>
      <c r="F12" s="15"/>
      <c r="G12" s="55" t="s">
        <v>74</v>
      </c>
      <c r="H12" s="1114"/>
      <c r="I12" s="1109" t="s">
        <v>75</v>
      </c>
      <c r="J12" s="128" t="s">
        <v>156</v>
      </c>
      <c r="K12" s="128" t="s">
        <v>157</v>
      </c>
      <c r="L12" s="128" t="s">
        <v>158</v>
      </c>
      <c r="M12" s="128" t="s">
        <v>159</v>
      </c>
      <c r="N12" s="1109" t="s">
        <v>75</v>
      </c>
      <c r="O12" s="1109" t="s">
        <v>75</v>
      </c>
      <c r="P12" s="1105"/>
      <c r="Q12" s="71"/>
      <c r="R12" s="71"/>
      <c r="S12" s="71"/>
    </row>
    <row r="13" spans="2:20">
      <c r="B13" s="773">
        <v>20</v>
      </c>
      <c r="C13" s="761" t="str">
        <f t="shared" ref="C13:C18" si="0">IF(D13&gt;0,"+","")</f>
        <v/>
      </c>
      <c r="D13" s="762"/>
      <c r="E13" s="773">
        <v>27</v>
      </c>
      <c r="F13" s="761" t="str">
        <f t="shared" ref="F13:F18" si="1">IF(G13&gt;0,"+","")</f>
        <v/>
      </c>
      <c r="G13" s="762">
        <v>0</v>
      </c>
      <c r="H13" s="780" t="s">
        <v>95</v>
      </c>
      <c r="I13" s="780">
        <f t="shared" ref="I13:I19" si="2">IF(R13=0,"",R13)</f>
        <v>140</v>
      </c>
      <c r="J13" s="781"/>
      <c r="K13" s="781"/>
      <c r="L13" s="780"/>
      <c r="M13" s="780" t="str">
        <f>IF(V13=0,"",V13)</f>
        <v/>
      </c>
      <c r="N13" s="780" t="str">
        <f>IF(W13=0,"",W13)</f>
        <v/>
      </c>
      <c r="O13" s="781"/>
      <c r="P13" s="829" t="s">
        <v>335</v>
      </c>
      <c r="Q13" s="85"/>
      <c r="R13" s="85">
        <f t="shared" ref="R13:R30" si="3">T13-S13</f>
        <v>140</v>
      </c>
      <c r="S13" s="66">
        <f t="shared" ref="S13:S30" si="4">B13*20+D13</f>
        <v>400</v>
      </c>
      <c r="T13" s="3">
        <f t="shared" ref="T13:T30" si="5">E13*20+G13</f>
        <v>540</v>
      </c>
    </row>
    <row r="14" spans="2:20">
      <c r="B14" s="773">
        <v>20</v>
      </c>
      <c r="C14" s="761" t="str">
        <f t="shared" si="0"/>
        <v/>
      </c>
      <c r="D14" s="762">
        <v>0</v>
      </c>
      <c r="E14" s="773">
        <v>27</v>
      </c>
      <c r="F14" s="761" t="str">
        <f t="shared" si="1"/>
        <v/>
      </c>
      <c r="G14" s="762"/>
      <c r="H14" s="780" t="s">
        <v>96</v>
      </c>
      <c r="I14" s="780">
        <f t="shared" si="2"/>
        <v>140</v>
      </c>
      <c r="J14" s="781"/>
      <c r="K14" s="781"/>
      <c r="L14" s="780"/>
      <c r="M14" s="780"/>
      <c r="N14" s="780" t="str">
        <f t="shared" ref="N14:N21" si="6">IF(W14=0,"",W14)</f>
        <v/>
      </c>
      <c r="O14" s="781"/>
      <c r="P14" s="829" t="s">
        <v>335</v>
      </c>
      <c r="Q14" s="85"/>
      <c r="R14" s="85">
        <f t="shared" si="3"/>
        <v>140</v>
      </c>
      <c r="S14" s="66">
        <f t="shared" si="4"/>
        <v>400</v>
      </c>
      <c r="T14" s="3">
        <f t="shared" si="5"/>
        <v>540</v>
      </c>
    </row>
    <row r="15" spans="2:20">
      <c r="B15" s="773">
        <v>10</v>
      </c>
      <c r="C15" s="761" t="str">
        <f t="shared" si="0"/>
        <v/>
      </c>
      <c r="D15" s="762"/>
      <c r="E15" s="773">
        <v>22</v>
      </c>
      <c r="F15" s="761" t="str">
        <f t="shared" si="1"/>
        <v/>
      </c>
      <c r="G15" s="762"/>
      <c r="H15" s="780" t="s">
        <v>95</v>
      </c>
      <c r="I15" s="780">
        <f t="shared" si="2"/>
        <v>240</v>
      </c>
      <c r="J15" s="781"/>
      <c r="K15" s="781"/>
      <c r="L15" s="780"/>
      <c r="M15" s="780"/>
      <c r="N15" s="780" t="str">
        <f t="shared" si="6"/>
        <v/>
      </c>
      <c r="O15" s="781" t="str">
        <f>IF(OR(L15&gt;0,M15&gt;0),1,"")</f>
        <v/>
      </c>
      <c r="P15" s="829" t="s">
        <v>336</v>
      </c>
      <c r="Q15" s="85"/>
      <c r="R15" s="85">
        <f t="shared" si="3"/>
        <v>240</v>
      </c>
      <c r="S15" s="66">
        <f t="shared" si="4"/>
        <v>200</v>
      </c>
      <c r="T15" s="3">
        <f t="shared" si="5"/>
        <v>440</v>
      </c>
    </row>
    <row r="16" spans="2:20">
      <c r="B16" s="773"/>
      <c r="C16" s="761" t="str">
        <f t="shared" si="0"/>
        <v/>
      </c>
      <c r="D16" s="762"/>
      <c r="E16" s="773"/>
      <c r="F16" s="761" t="str">
        <f t="shared" si="1"/>
        <v/>
      </c>
      <c r="G16" s="762"/>
      <c r="H16" s="780"/>
      <c r="I16" s="780" t="str">
        <f t="shared" si="2"/>
        <v/>
      </c>
      <c r="J16" s="781"/>
      <c r="K16" s="781"/>
      <c r="L16" s="780"/>
      <c r="M16" s="780"/>
      <c r="N16" s="780" t="str">
        <f t="shared" si="6"/>
        <v/>
      </c>
      <c r="O16" s="781" t="str">
        <f>IF(OR(L16&gt;0,M16&gt;0),1,"")</f>
        <v/>
      </c>
      <c r="P16" s="13"/>
      <c r="Q16" s="85"/>
      <c r="R16" s="85">
        <f t="shared" si="3"/>
        <v>0</v>
      </c>
      <c r="S16" s="66">
        <f t="shared" si="4"/>
        <v>0</v>
      </c>
      <c r="T16" s="3">
        <f t="shared" si="5"/>
        <v>0</v>
      </c>
    </row>
    <row r="17" spans="2:20">
      <c r="B17" s="773">
        <v>24</v>
      </c>
      <c r="C17" s="761" t="str">
        <f t="shared" si="0"/>
        <v>+</v>
      </c>
      <c r="D17" s="762">
        <v>4</v>
      </c>
      <c r="E17" s="773"/>
      <c r="F17" s="761" t="str">
        <f t="shared" si="1"/>
        <v/>
      </c>
      <c r="G17" s="762"/>
      <c r="H17" s="780" t="s">
        <v>96</v>
      </c>
      <c r="I17" s="780"/>
      <c r="J17" s="781">
        <v>1</v>
      </c>
      <c r="K17" s="781"/>
      <c r="L17" s="780">
        <v>9.1999999999999993</v>
      </c>
      <c r="M17" s="780"/>
      <c r="N17" s="780" t="str">
        <f t="shared" si="6"/>
        <v/>
      </c>
      <c r="O17" s="781"/>
      <c r="P17" s="829" t="s">
        <v>335</v>
      </c>
      <c r="Q17" s="85"/>
      <c r="R17" s="85">
        <f t="shared" si="3"/>
        <v>-484</v>
      </c>
      <c r="S17" s="66">
        <f t="shared" si="4"/>
        <v>484</v>
      </c>
      <c r="T17" s="3">
        <f t="shared" si="5"/>
        <v>0</v>
      </c>
    </row>
    <row r="18" spans="2:20">
      <c r="B18" s="773">
        <v>24</v>
      </c>
      <c r="C18" s="761" t="str">
        <f t="shared" si="0"/>
        <v>+</v>
      </c>
      <c r="D18" s="762">
        <v>4</v>
      </c>
      <c r="E18" s="773"/>
      <c r="F18" s="761" t="str">
        <f t="shared" si="1"/>
        <v/>
      </c>
      <c r="G18" s="762"/>
      <c r="H18" s="780" t="s">
        <v>95</v>
      </c>
      <c r="I18" s="780"/>
      <c r="J18" s="781">
        <v>1</v>
      </c>
      <c r="K18" s="781"/>
      <c r="L18" s="780">
        <v>8.8000000000000007</v>
      </c>
      <c r="M18" s="780"/>
      <c r="N18" s="780" t="str">
        <f t="shared" si="6"/>
        <v/>
      </c>
      <c r="O18" s="781"/>
      <c r="P18" s="829" t="s">
        <v>335</v>
      </c>
      <c r="Q18" s="85"/>
      <c r="R18" s="85">
        <f t="shared" si="3"/>
        <v>-484</v>
      </c>
      <c r="S18" s="66">
        <f t="shared" si="4"/>
        <v>484</v>
      </c>
      <c r="T18" s="3">
        <f t="shared" si="5"/>
        <v>0</v>
      </c>
    </row>
    <row r="19" spans="2:20">
      <c r="B19" s="765"/>
      <c r="C19" s="761"/>
      <c r="D19" s="762"/>
      <c r="E19" s="773"/>
      <c r="F19" s="761"/>
      <c r="G19" s="762"/>
      <c r="H19" s="780"/>
      <c r="I19" s="780" t="str">
        <f t="shared" si="2"/>
        <v/>
      </c>
      <c r="J19" s="781"/>
      <c r="K19" s="781"/>
      <c r="L19" s="780"/>
      <c r="M19" s="780"/>
      <c r="N19" s="780" t="str">
        <f t="shared" si="6"/>
        <v/>
      </c>
      <c r="O19" s="781"/>
      <c r="P19" s="13"/>
      <c r="Q19" s="85"/>
      <c r="R19" s="85">
        <f t="shared" si="3"/>
        <v>0</v>
      </c>
      <c r="S19" s="66">
        <f t="shared" si="4"/>
        <v>0</v>
      </c>
      <c r="T19" s="3">
        <f t="shared" si="5"/>
        <v>0</v>
      </c>
    </row>
    <row r="20" spans="2:20">
      <c r="B20" s="773">
        <v>14</v>
      </c>
      <c r="C20" s="761" t="str">
        <f t="shared" ref="C20:C30" si="7">IF(D20&gt;0,"+","")</f>
        <v>+</v>
      </c>
      <c r="D20" s="762">
        <v>4</v>
      </c>
      <c r="E20" s="773"/>
      <c r="F20" s="761" t="str">
        <f t="shared" ref="F20:F30" si="8">IF(G20&gt;0,"+","")</f>
        <v/>
      </c>
      <c r="G20" s="762"/>
      <c r="H20" s="780" t="s">
        <v>95</v>
      </c>
      <c r="I20" s="780"/>
      <c r="J20" s="781">
        <v>1</v>
      </c>
      <c r="K20" s="781"/>
      <c r="L20" s="780">
        <v>5.5</v>
      </c>
      <c r="M20" s="780"/>
      <c r="N20" s="780" t="str">
        <f t="shared" si="6"/>
        <v/>
      </c>
      <c r="O20" s="781"/>
      <c r="P20" s="829" t="s">
        <v>336</v>
      </c>
      <c r="Q20" s="85"/>
      <c r="R20" s="85">
        <f t="shared" si="3"/>
        <v>-284</v>
      </c>
      <c r="S20" s="66">
        <f t="shared" si="4"/>
        <v>284</v>
      </c>
      <c r="T20" s="3">
        <f t="shared" si="5"/>
        <v>0</v>
      </c>
    </row>
    <row r="21" spans="2:20">
      <c r="B21" s="773">
        <v>19</v>
      </c>
      <c r="C21" s="761" t="str">
        <f t="shared" si="7"/>
        <v>+</v>
      </c>
      <c r="D21" s="762">
        <v>10.5</v>
      </c>
      <c r="E21" s="773"/>
      <c r="F21" s="761" t="str">
        <f t="shared" si="8"/>
        <v/>
      </c>
      <c r="G21" s="762"/>
      <c r="H21" s="780" t="s">
        <v>95</v>
      </c>
      <c r="I21" s="780"/>
      <c r="J21" s="781">
        <v>1</v>
      </c>
      <c r="K21" s="781"/>
      <c r="L21" s="780">
        <v>4.5999999999999996</v>
      </c>
      <c r="M21" s="780"/>
      <c r="N21" s="780" t="str">
        <f t="shared" si="6"/>
        <v/>
      </c>
      <c r="O21" s="781"/>
      <c r="P21" s="829" t="s">
        <v>336</v>
      </c>
      <c r="Q21" s="85"/>
      <c r="R21" s="85">
        <f t="shared" si="3"/>
        <v>-390.5</v>
      </c>
      <c r="S21" s="66">
        <f t="shared" si="4"/>
        <v>390.5</v>
      </c>
      <c r="T21" s="3">
        <f t="shared" si="5"/>
        <v>0</v>
      </c>
    </row>
    <row r="22" spans="2:20">
      <c r="B22" s="773"/>
      <c r="C22" s="761" t="str">
        <f t="shared" si="7"/>
        <v/>
      </c>
      <c r="D22" s="762"/>
      <c r="E22" s="773"/>
      <c r="F22" s="761" t="str">
        <f t="shared" si="8"/>
        <v/>
      </c>
      <c r="G22" s="762">
        <v>0</v>
      </c>
      <c r="H22" s="780"/>
      <c r="I22" s="780" t="str">
        <f>IF(R22=0,"",R22)</f>
        <v/>
      </c>
      <c r="J22" s="781"/>
      <c r="K22" s="781"/>
      <c r="L22" s="780"/>
      <c r="M22" s="780"/>
      <c r="N22" s="780"/>
      <c r="O22" s="781"/>
      <c r="P22" s="13"/>
      <c r="Q22" s="85"/>
      <c r="R22" s="85">
        <f t="shared" si="3"/>
        <v>0</v>
      </c>
      <c r="S22" s="66">
        <f t="shared" si="4"/>
        <v>0</v>
      </c>
      <c r="T22" s="3">
        <f t="shared" si="5"/>
        <v>0</v>
      </c>
    </row>
    <row r="23" spans="2:20">
      <c r="B23" s="773"/>
      <c r="C23" s="761" t="str">
        <f t="shared" si="7"/>
        <v/>
      </c>
      <c r="D23" s="762"/>
      <c r="E23" s="773"/>
      <c r="F23" s="761" t="str">
        <f t="shared" si="8"/>
        <v/>
      </c>
      <c r="G23" s="762">
        <v>0</v>
      </c>
      <c r="H23" s="780"/>
      <c r="I23" s="780" t="str">
        <f t="shared" ref="I23:I30" si="9">IF(R23=0,"",R23)</f>
        <v/>
      </c>
      <c r="J23" s="781"/>
      <c r="K23" s="781"/>
      <c r="L23" s="780"/>
      <c r="M23" s="780"/>
      <c r="N23" s="780"/>
      <c r="O23" s="781"/>
      <c r="P23" s="13"/>
      <c r="Q23" s="85"/>
      <c r="R23" s="85">
        <f t="shared" si="3"/>
        <v>0</v>
      </c>
      <c r="S23" s="66">
        <f t="shared" si="4"/>
        <v>0</v>
      </c>
      <c r="T23" s="3">
        <f t="shared" si="5"/>
        <v>0</v>
      </c>
    </row>
    <row r="24" spans="2:20">
      <c r="B24" s="773"/>
      <c r="C24" s="761" t="str">
        <f t="shared" si="7"/>
        <v/>
      </c>
      <c r="D24" s="762">
        <v>0</v>
      </c>
      <c r="E24" s="773"/>
      <c r="F24" s="761" t="str">
        <f t="shared" si="8"/>
        <v/>
      </c>
      <c r="G24" s="762"/>
      <c r="H24" s="780"/>
      <c r="I24" s="780" t="str">
        <f t="shared" si="9"/>
        <v/>
      </c>
      <c r="J24" s="781"/>
      <c r="K24" s="781"/>
      <c r="L24" s="780"/>
      <c r="M24" s="780"/>
      <c r="N24" s="780"/>
      <c r="O24" s="781"/>
      <c r="P24" s="13"/>
      <c r="Q24" s="85"/>
      <c r="R24" s="85">
        <f t="shared" si="3"/>
        <v>0</v>
      </c>
      <c r="S24" s="66">
        <f t="shared" si="4"/>
        <v>0</v>
      </c>
      <c r="T24" s="3">
        <f t="shared" si="5"/>
        <v>0</v>
      </c>
    </row>
    <row r="25" spans="2:20">
      <c r="B25" s="773"/>
      <c r="C25" s="761" t="str">
        <f t="shared" si="7"/>
        <v/>
      </c>
      <c r="D25" s="762">
        <v>0</v>
      </c>
      <c r="E25" s="773"/>
      <c r="F25" s="761" t="str">
        <f t="shared" si="8"/>
        <v/>
      </c>
      <c r="G25" s="762">
        <v>0</v>
      </c>
      <c r="H25" s="780"/>
      <c r="I25" s="780" t="str">
        <f t="shared" si="9"/>
        <v/>
      </c>
      <c r="J25" s="781"/>
      <c r="K25" s="781"/>
      <c r="L25" s="780"/>
      <c r="M25" s="780"/>
      <c r="N25" s="780"/>
      <c r="O25" s="781"/>
      <c r="P25" s="13"/>
      <c r="Q25" s="85"/>
      <c r="R25" s="85">
        <f t="shared" si="3"/>
        <v>0</v>
      </c>
      <c r="S25" s="66">
        <f t="shared" si="4"/>
        <v>0</v>
      </c>
      <c r="T25" s="3">
        <f t="shared" si="5"/>
        <v>0</v>
      </c>
    </row>
    <row r="26" spans="2:20">
      <c r="B26" s="773"/>
      <c r="C26" s="761"/>
      <c r="D26" s="762"/>
      <c r="E26" s="773"/>
      <c r="F26" s="761"/>
      <c r="G26" s="762"/>
      <c r="H26" s="780"/>
      <c r="I26" s="780" t="str">
        <f t="shared" si="9"/>
        <v/>
      </c>
      <c r="J26" s="781"/>
      <c r="K26" s="781"/>
      <c r="L26" s="780"/>
      <c r="M26" s="780"/>
      <c r="N26" s="780"/>
      <c r="O26" s="781"/>
      <c r="P26" s="13"/>
      <c r="Q26" s="85"/>
      <c r="R26" s="85">
        <f t="shared" si="3"/>
        <v>0</v>
      </c>
      <c r="S26" s="66">
        <f t="shared" si="4"/>
        <v>0</v>
      </c>
      <c r="T26" s="3">
        <f t="shared" si="5"/>
        <v>0</v>
      </c>
    </row>
    <row r="27" spans="2:20">
      <c r="B27" s="773"/>
      <c r="C27" s="761"/>
      <c r="D27" s="762"/>
      <c r="E27" s="773"/>
      <c r="F27" s="761"/>
      <c r="G27" s="762"/>
      <c r="H27" s="780"/>
      <c r="I27" s="780" t="str">
        <f t="shared" si="9"/>
        <v/>
      </c>
      <c r="J27" s="781"/>
      <c r="K27" s="781"/>
      <c r="L27" s="780"/>
      <c r="M27" s="780"/>
      <c r="N27" s="780"/>
      <c r="O27" s="781"/>
      <c r="P27" s="13"/>
      <c r="Q27" s="85"/>
      <c r="R27" s="85">
        <f t="shared" si="3"/>
        <v>0</v>
      </c>
      <c r="S27" s="66">
        <f t="shared" si="4"/>
        <v>0</v>
      </c>
      <c r="T27" s="3">
        <f t="shared" si="5"/>
        <v>0</v>
      </c>
    </row>
    <row r="28" spans="2:20">
      <c r="B28" s="773"/>
      <c r="C28" s="761"/>
      <c r="D28" s="762"/>
      <c r="E28" s="773"/>
      <c r="F28" s="761"/>
      <c r="G28" s="762"/>
      <c r="H28" s="780"/>
      <c r="I28" s="780" t="str">
        <f t="shared" si="9"/>
        <v/>
      </c>
      <c r="J28" s="781"/>
      <c r="K28" s="781"/>
      <c r="L28" s="780"/>
      <c r="M28" s="780"/>
      <c r="N28" s="780"/>
      <c r="O28" s="781"/>
      <c r="P28" s="13"/>
      <c r="Q28" s="85"/>
      <c r="R28" s="85">
        <f t="shared" si="3"/>
        <v>0</v>
      </c>
      <c r="S28" s="66">
        <f t="shared" si="4"/>
        <v>0</v>
      </c>
      <c r="T28" s="3">
        <f t="shared" si="5"/>
        <v>0</v>
      </c>
    </row>
    <row r="29" spans="2:20">
      <c r="B29" s="773"/>
      <c r="C29" s="761"/>
      <c r="D29" s="762"/>
      <c r="E29" s="773"/>
      <c r="F29" s="761"/>
      <c r="G29" s="762"/>
      <c r="H29" s="780"/>
      <c r="I29" s="780" t="str">
        <f t="shared" si="9"/>
        <v/>
      </c>
      <c r="J29" s="781"/>
      <c r="K29" s="781"/>
      <c r="L29" s="780"/>
      <c r="M29" s="780"/>
      <c r="N29" s="780"/>
      <c r="O29" s="781"/>
      <c r="P29" s="13"/>
      <c r="Q29" s="85"/>
      <c r="R29" s="85">
        <f t="shared" si="3"/>
        <v>0</v>
      </c>
      <c r="S29" s="66">
        <f t="shared" si="4"/>
        <v>0</v>
      </c>
      <c r="T29" s="3">
        <f t="shared" si="5"/>
        <v>0</v>
      </c>
    </row>
    <row r="30" spans="2:20">
      <c r="B30" s="773"/>
      <c r="C30" s="761" t="str">
        <f t="shared" si="7"/>
        <v/>
      </c>
      <c r="D30" s="762">
        <v>0</v>
      </c>
      <c r="E30" s="773"/>
      <c r="F30" s="761" t="str">
        <f t="shared" si="8"/>
        <v/>
      </c>
      <c r="G30" s="762"/>
      <c r="H30" s="780"/>
      <c r="I30" s="780" t="str">
        <f t="shared" si="9"/>
        <v/>
      </c>
      <c r="J30" s="781"/>
      <c r="K30" s="781"/>
      <c r="L30" s="780"/>
      <c r="M30" s="780"/>
      <c r="N30" s="780"/>
      <c r="O30" s="781"/>
      <c r="P30" s="13"/>
      <c r="Q30" s="85"/>
      <c r="R30" s="85">
        <f t="shared" si="3"/>
        <v>0</v>
      </c>
      <c r="S30" s="66">
        <f t="shared" si="4"/>
        <v>0</v>
      </c>
      <c r="T30" s="3">
        <f t="shared" si="5"/>
        <v>0</v>
      </c>
    </row>
    <row r="31" spans="2:20">
      <c r="B31" s="782" t="s">
        <v>77</v>
      </c>
      <c r="C31" s="783"/>
      <c r="D31" s="784"/>
      <c r="E31" s="785"/>
      <c r="F31" s="783"/>
      <c r="G31" s="784"/>
      <c r="H31" s="786"/>
      <c r="I31" s="771">
        <f t="shared" ref="I31:O31" si="10">SUM(I13:I30)</f>
        <v>520</v>
      </c>
      <c r="J31" s="781">
        <f t="shared" si="10"/>
        <v>4</v>
      </c>
      <c r="K31" s="781">
        <f t="shared" si="10"/>
        <v>0</v>
      </c>
      <c r="L31" s="771">
        <f t="shared" si="10"/>
        <v>28.1</v>
      </c>
      <c r="M31" s="771">
        <f t="shared" si="10"/>
        <v>0</v>
      </c>
      <c r="N31" s="771">
        <f t="shared" si="10"/>
        <v>0</v>
      </c>
      <c r="O31" s="781">
        <f t="shared" si="10"/>
        <v>0</v>
      </c>
      <c r="P31" s="13"/>
      <c r="Q31" s="85"/>
      <c r="R31" s="85"/>
      <c r="S31" s="71"/>
      <c r="T31" s="4"/>
    </row>
    <row r="32" spans="2:20">
      <c r="B32" s="27"/>
      <c r="C32" s="28" t="e">
        <f>#REF!</f>
        <v>#REF!</v>
      </c>
      <c r="D32" s="28"/>
      <c r="E32" s="28"/>
      <c r="F32" s="28"/>
      <c r="G32" s="28"/>
      <c r="H32" s="28"/>
      <c r="I32" s="28"/>
      <c r="J32" s="28"/>
      <c r="K32" s="28"/>
      <c r="L32" s="28"/>
      <c r="M32" s="28"/>
      <c r="N32" s="28"/>
      <c r="O32" s="28"/>
      <c r="P32" s="29"/>
      <c r="Q32" s="71"/>
      <c r="R32" s="85"/>
      <c r="S32" s="71"/>
      <c r="T32" s="4"/>
    </row>
    <row r="33" spans="2:20">
      <c r="B33" s="30"/>
      <c r="C33" s="31" t="e">
        <f>#REF!</f>
        <v>#REF!</v>
      </c>
      <c r="D33" s="31"/>
      <c r="E33" s="31"/>
      <c r="F33" s="31"/>
      <c r="G33" s="31"/>
      <c r="H33" s="31"/>
      <c r="I33" s="31"/>
      <c r="J33" s="31"/>
      <c r="K33" s="31"/>
      <c r="L33" s="31"/>
      <c r="M33" s="31"/>
      <c r="N33" s="31"/>
      <c r="O33" s="31"/>
      <c r="P33" s="32"/>
      <c r="Q33" s="71"/>
      <c r="R33" s="85"/>
      <c r="S33" s="71"/>
      <c r="T33" s="4"/>
    </row>
    <row r="34" spans="2:20">
      <c r="B34" s="30"/>
      <c r="C34" s="31"/>
      <c r="D34" s="31"/>
      <c r="E34" s="31"/>
      <c r="F34" s="31"/>
      <c r="G34" s="31"/>
      <c r="H34" s="31"/>
      <c r="I34" s="31"/>
      <c r="J34" s="31"/>
      <c r="K34" s="31"/>
      <c r="L34" s="31"/>
      <c r="M34" s="31"/>
      <c r="N34" s="31"/>
      <c r="O34" s="31"/>
      <c r="P34" s="32"/>
      <c r="Q34" s="71"/>
      <c r="R34" s="85"/>
      <c r="S34" s="71"/>
      <c r="T34" s="4"/>
    </row>
    <row r="35" spans="2:20">
      <c r="B35" s="30"/>
      <c r="C35" s="31"/>
      <c r="D35" s="31"/>
      <c r="E35" s="31"/>
      <c r="F35" s="31"/>
      <c r="G35" s="31"/>
      <c r="H35" s="31"/>
      <c r="I35" s="31"/>
      <c r="J35" s="31"/>
      <c r="K35" s="31"/>
      <c r="L35" s="31"/>
      <c r="M35" s="31"/>
      <c r="N35" s="31"/>
      <c r="O35" s="31"/>
      <c r="P35" s="32"/>
      <c r="Q35" s="71"/>
      <c r="R35" s="85"/>
      <c r="S35" s="71"/>
      <c r="T35" s="4"/>
    </row>
    <row r="36" spans="2:20">
      <c r="B36" s="30"/>
      <c r="C36" s="31"/>
      <c r="D36" s="31"/>
      <c r="E36" s="31"/>
      <c r="F36" s="31"/>
      <c r="G36" s="31"/>
      <c r="H36" s="31"/>
      <c r="I36" s="31"/>
      <c r="J36" s="31"/>
      <c r="K36" s="31"/>
      <c r="L36" s="31"/>
      <c r="M36" s="31"/>
      <c r="N36" s="31"/>
      <c r="O36" s="31"/>
      <c r="P36" s="32"/>
      <c r="Q36" s="71"/>
      <c r="R36" s="85"/>
      <c r="S36" s="71"/>
      <c r="T36" s="4"/>
    </row>
    <row r="37" spans="2:20">
      <c r="B37" s="30"/>
      <c r="C37" s="31"/>
      <c r="D37" s="31"/>
      <c r="E37" s="616" t="s">
        <v>388</v>
      </c>
      <c r="F37" s="31"/>
      <c r="G37" s="31"/>
      <c r="H37" s="31"/>
      <c r="I37" s="31"/>
      <c r="J37" s="694" t="s">
        <v>389</v>
      </c>
      <c r="K37" s="618"/>
      <c r="L37" s="724"/>
      <c r="M37" s="31"/>
      <c r="N37" s="694"/>
      <c r="O37" s="724" t="s">
        <v>390</v>
      </c>
      <c r="P37" s="32"/>
      <c r="Q37" s="71"/>
      <c r="R37" s="85"/>
      <c r="S37" s="71"/>
      <c r="T37" s="4"/>
    </row>
    <row r="38" spans="2:20">
      <c r="B38" s="30"/>
      <c r="C38" s="723" t="s">
        <v>399</v>
      </c>
      <c r="D38" s="31"/>
      <c r="E38" s="31"/>
      <c r="F38" s="31"/>
      <c r="G38" s="31"/>
      <c r="H38" s="31"/>
      <c r="I38" s="31"/>
      <c r="J38" s="723" t="s">
        <v>392</v>
      </c>
      <c r="K38" s="726"/>
      <c r="L38" s="723"/>
      <c r="M38" s="31"/>
      <c r="N38" s="723"/>
      <c r="O38" s="723" t="s">
        <v>391</v>
      </c>
      <c r="P38" s="32"/>
      <c r="Q38" s="71"/>
      <c r="R38" s="85"/>
      <c r="S38" s="71"/>
      <c r="T38" s="4"/>
    </row>
    <row r="39" spans="2:20">
      <c r="B39" s="80"/>
      <c r="C39" s="39"/>
      <c r="D39" s="39"/>
      <c r="E39" s="39"/>
      <c r="F39" s="39"/>
      <c r="G39" s="39"/>
      <c r="H39" s="39"/>
      <c r="I39" s="39"/>
      <c r="J39" s="39"/>
      <c r="K39" s="39"/>
      <c r="L39" s="39"/>
      <c r="M39" s="39"/>
      <c r="N39" s="39"/>
      <c r="O39" s="39"/>
      <c r="P39" s="74"/>
      <c r="Q39" s="71"/>
      <c r="R39" s="71"/>
      <c r="S39" s="71"/>
    </row>
    <row r="40" spans="2:20">
      <c r="B40" s="8"/>
      <c r="C40" s="8"/>
      <c r="D40" s="8"/>
      <c r="E40" s="8"/>
      <c r="F40" s="8"/>
      <c r="G40" s="8"/>
      <c r="H40" s="8"/>
      <c r="I40" s="8"/>
      <c r="J40" s="8"/>
      <c r="K40" s="8"/>
      <c r="L40" s="8"/>
      <c r="M40" s="8"/>
      <c r="N40" s="8"/>
      <c r="O40" s="8"/>
      <c r="P40" s="8"/>
      <c r="Q40" s="71"/>
      <c r="R40" s="71"/>
      <c r="S40" s="71"/>
    </row>
    <row r="41" spans="2:20">
      <c r="B41" s="65"/>
      <c r="C41" s="65"/>
      <c r="D41" s="65"/>
      <c r="E41" s="65"/>
      <c r="F41" s="65"/>
      <c r="G41" s="65"/>
      <c r="H41" s="65"/>
      <c r="I41" s="65"/>
      <c r="J41" s="65"/>
      <c r="K41" s="65"/>
      <c r="L41" s="65"/>
      <c r="M41" s="65"/>
      <c r="N41" s="65"/>
      <c r="O41" s="65"/>
      <c r="P41" s="65"/>
      <c r="Q41" s="71"/>
      <c r="R41" s="71"/>
      <c r="S41" s="71"/>
    </row>
    <row r="42" spans="2:20">
      <c r="B42" s="65"/>
      <c r="C42" s="65"/>
      <c r="D42" s="65"/>
      <c r="E42" s="65"/>
      <c r="F42" s="65"/>
      <c r="G42" s="65"/>
      <c r="H42" s="65"/>
      <c r="I42" s="65"/>
      <c r="J42" s="65"/>
      <c r="K42" s="65"/>
      <c r="L42" s="65"/>
      <c r="M42" s="65"/>
      <c r="N42" s="65"/>
      <c r="O42" s="65"/>
      <c r="P42" s="65"/>
      <c r="Q42" s="71"/>
      <c r="R42" s="71"/>
      <c r="S42" s="71"/>
    </row>
    <row r="43" spans="2:20">
      <c r="B43" s="65"/>
      <c r="C43" s="65"/>
      <c r="D43" s="65"/>
      <c r="E43" s="65"/>
      <c r="F43" s="65"/>
      <c r="G43" s="65"/>
      <c r="H43" s="65"/>
      <c r="I43" s="65"/>
      <c r="J43" s="65"/>
      <c r="K43" s="65"/>
      <c r="L43" s="65"/>
      <c r="M43" s="65"/>
      <c r="N43" s="65"/>
      <c r="O43" s="65"/>
      <c r="P43" s="65"/>
      <c r="Q43" s="71"/>
      <c r="R43" s="71"/>
      <c r="S43" s="71"/>
    </row>
    <row r="44" spans="2:20">
      <c r="B44" s="65"/>
      <c r="C44" s="65"/>
      <c r="D44" s="65"/>
      <c r="E44" s="65"/>
      <c r="F44" s="65"/>
      <c r="G44" s="65"/>
      <c r="H44" s="65"/>
      <c r="I44" s="65"/>
      <c r="J44" s="65"/>
      <c r="K44" s="65"/>
      <c r="L44" s="65"/>
      <c r="M44" s="65"/>
      <c r="N44" s="65"/>
      <c r="O44" s="65"/>
      <c r="P44" s="65"/>
      <c r="Q44" s="71"/>
      <c r="R44" s="71"/>
      <c r="S44" s="71"/>
    </row>
    <row r="45" spans="2:20">
      <c r="B45" s="65"/>
      <c r="C45" s="65"/>
      <c r="D45" s="65"/>
      <c r="E45" s="65"/>
      <c r="F45" s="65"/>
      <c r="G45" s="65"/>
      <c r="H45" s="65"/>
      <c r="I45" s="65"/>
      <c r="J45" s="65"/>
      <c r="K45" s="65"/>
      <c r="L45" s="65"/>
      <c r="M45" s="65"/>
      <c r="N45" s="65"/>
      <c r="O45" s="65"/>
      <c r="P45" s="65"/>
      <c r="Q45" s="71"/>
      <c r="R45" s="71"/>
      <c r="S45" s="71"/>
    </row>
    <row r="46" spans="2:20">
      <c r="B46" s="65"/>
      <c r="C46" s="65"/>
      <c r="D46" s="65"/>
      <c r="E46" s="65"/>
      <c r="F46" s="65"/>
      <c r="G46" s="65"/>
      <c r="H46" s="65"/>
      <c r="I46" s="65"/>
      <c r="J46" s="65"/>
      <c r="K46" s="65"/>
      <c r="L46" s="65"/>
      <c r="M46" s="65"/>
      <c r="N46" s="65"/>
      <c r="O46" s="65"/>
      <c r="P46" s="65"/>
      <c r="Q46" s="71"/>
      <c r="R46" s="71"/>
      <c r="S46" s="71"/>
    </row>
    <row r="47" spans="2:20">
      <c r="B47" s="65"/>
      <c r="C47" s="65"/>
      <c r="D47" s="65"/>
      <c r="E47" s="65"/>
      <c r="F47" s="65"/>
      <c r="G47" s="65"/>
      <c r="H47" s="65"/>
      <c r="I47" s="65"/>
      <c r="J47" s="122"/>
      <c r="K47" s="65"/>
      <c r="L47" s="65"/>
      <c r="M47" s="65"/>
      <c r="N47" s="65"/>
      <c r="O47" s="65"/>
      <c r="P47" s="65"/>
      <c r="Q47" s="71"/>
      <c r="R47" s="71"/>
      <c r="S47" s="71"/>
    </row>
    <row r="48" spans="2:20">
      <c r="B48" s="65"/>
      <c r="C48" s="65"/>
      <c r="D48" s="65"/>
      <c r="E48" s="65"/>
      <c r="F48" s="65"/>
      <c r="G48" s="65"/>
      <c r="H48" s="65"/>
      <c r="I48" s="65"/>
      <c r="J48" s="65"/>
      <c r="K48" s="65"/>
      <c r="L48" s="65"/>
      <c r="M48" s="65"/>
      <c r="N48" s="65"/>
      <c r="O48" s="65"/>
      <c r="P48" s="65"/>
      <c r="Q48" s="71"/>
      <c r="R48" s="71"/>
      <c r="S48" s="71"/>
    </row>
    <row r="49" spans="2:20">
      <c r="B49" s="65"/>
      <c r="C49" s="65"/>
      <c r="D49" s="65"/>
      <c r="E49" s="65"/>
      <c r="F49" s="65"/>
      <c r="G49" s="65"/>
      <c r="H49" s="65"/>
      <c r="I49" s="65"/>
      <c r="J49" s="65"/>
      <c r="K49" s="65"/>
      <c r="L49" s="65"/>
      <c r="M49" s="65"/>
      <c r="N49" s="65"/>
      <c r="O49" s="65"/>
      <c r="P49" s="65"/>
      <c r="Q49" s="71"/>
      <c r="R49" s="71"/>
      <c r="S49" s="71"/>
    </row>
    <row r="50" spans="2:20">
      <c r="B50" s="65"/>
      <c r="C50" s="65"/>
      <c r="D50" s="65"/>
      <c r="E50" s="65"/>
      <c r="F50" s="65"/>
      <c r="G50" s="65"/>
      <c r="H50" s="65"/>
      <c r="I50" s="65"/>
      <c r="J50" s="65"/>
      <c r="K50" s="65"/>
      <c r="L50" s="65"/>
      <c r="M50" s="65"/>
      <c r="N50" s="65"/>
      <c r="O50" s="65"/>
      <c r="P50" s="65"/>
      <c r="Q50" s="71"/>
      <c r="R50" s="71"/>
      <c r="S50" s="71"/>
    </row>
    <row r="51" spans="2:20">
      <c r="B51" s="65"/>
      <c r="C51" s="65"/>
      <c r="D51" s="65"/>
      <c r="E51" s="65"/>
      <c r="F51" s="65"/>
      <c r="G51" s="65"/>
      <c r="H51" s="65"/>
      <c r="I51" s="65"/>
      <c r="J51" s="65"/>
      <c r="K51" s="65"/>
      <c r="L51" s="65"/>
      <c r="M51" s="65"/>
      <c r="N51" s="65"/>
      <c r="O51" s="65"/>
      <c r="P51" s="65"/>
      <c r="Q51" s="71"/>
      <c r="R51" s="71"/>
      <c r="S51" s="71"/>
    </row>
    <row r="52" spans="2:20">
      <c r="B52" s="65"/>
      <c r="C52" s="65"/>
      <c r="D52" s="65"/>
      <c r="E52" s="65"/>
      <c r="F52" s="65"/>
      <c r="G52" s="65"/>
      <c r="H52" s="65"/>
      <c r="I52" s="65"/>
      <c r="J52" s="65"/>
      <c r="K52" s="65"/>
      <c r="L52" s="65"/>
      <c r="M52" s="65"/>
      <c r="N52" s="65"/>
      <c r="O52" s="65"/>
      <c r="P52" s="65"/>
      <c r="Q52" s="71"/>
      <c r="R52" s="71"/>
      <c r="S52" s="71"/>
    </row>
    <row r="57" spans="2:20">
      <c r="T57" s="4"/>
    </row>
  </sheetData>
  <mergeCells count="9">
    <mergeCell ref="P11:P12"/>
    <mergeCell ref="B11:G11"/>
    <mergeCell ref="I11:I12"/>
    <mergeCell ref="P2:P9"/>
    <mergeCell ref="H11:H12"/>
    <mergeCell ref="J11:K11"/>
    <mergeCell ref="L11:M11"/>
    <mergeCell ref="N11:N12"/>
    <mergeCell ref="O11:O12"/>
  </mergeCells>
  <phoneticPr fontId="13" type="noConversion"/>
  <printOptions horizontalCentered="1"/>
  <pageMargins left="0.39370078740157483" right="0.19685039370078741" top="0.98425196850393704" bottom="0.94488188976377963" header="0.39370078740157483" footer="0.59055118110236227"/>
  <pageSetup paperSize="9" scale="95" orientation="portrait" horizontalDpi="300" verticalDpi="300" r:id="rId1"/>
  <headerFooter alignWithMargins="0">
    <oddHeader>&amp;RPágina &amp;P /&amp;P</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B1:J63"/>
  <sheetViews>
    <sheetView showGridLines="0" workbookViewId="0">
      <selection activeCell="G13" sqref="G13"/>
    </sheetView>
  </sheetViews>
  <sheetFormatPr defaultColWidth="10.7109375" defaultRowHeight="12"/>
  <cols>
    <col min="1" max="1" width="10.7109375" style="3" customWidth="1"/>
    <col min="2" max="2" width="12.42578125" style="96" customWidth="1"/>
    <col min="3" max="4" width="9.7109375" style="1" customWidth="1"/>
    <col min="5" max="5" width="10.42578125" style="1" customWidth="1"/>
    <col min="6" max="6" width="14.42578125" style="1" customWidth="1"/>
    <col min="7" max="7" width="13" style="1" customWidth="1"/>
    <col min="8" max="8" width="20.42578125" style="1" customWidth="1"/>
    <col min="9" max="9" width="1.7109375" style="1" customWidth="1"/>
    <col min="10" max="10" width="13.7109375" style="1" customWidth="1"/>
    <col min="11" max="16384" width="10.7109375" style="3"/>
  </cols>
  <sheetData>
    <row r="1" spans="2:10">
      <c r="I1" s="97"/>
      <c r="J1" s="97"/>
    </row>
    <row r="2" spans="2:10" ht="12.75">
      <c r="B2" s="21"/>
      <c r="C2" s="141" t="s">
        <v>27</v>
      </c>
      <c r="D2" s="22"/>
      <c r="E2" s="22"/>
      <c r="F2" s="22"/>
      <c r="G2" s="22"/>
      <c r="H2" s="68"/>
      <c r="I2" s="6"/>
      <c r="J2" s="9"/>
    </row>
    <row r="3" spans="2:10" ht="15">
      <c r="B3" s="69"/>
      <c r="C3" s="146" t="s">
        <v>28</v>
      </c>
      <c r="D3" s="7"/>
      <c r="E3" s="7"/>
      <c r="F3" s="7"/>
      <c r="G3" s="7"/>
      <c r="H3" s="24"/>
      <c r="I3" s="7"/>
      <c r="J3" s="46"/>
    </row>
    <row r="4" spans="2:10" ht="12.75">
      <c r="B4" s="25"/>
      <c r="C4" s="152" t="s">
        <v>30</v>
      </c>
      <c r="D4" s="26"/>
      <c r="E4" s="26"/>
      <c r="F4" s="26"/>
      <c r="G4" s="26"/>
      <c r="H4" s="40"/>
      <c r="I4" s="6"/>
      <c r="J4" s="46"/>
    </row>
    <row r="5" spans="2:10">
      <c r="B5" s="143" t="e">
        <f>#REF!</f>
        <v>#REF!</v>
      </c>
      <c r="C5" s="144"/>
      <c r="D5" s="144"/>
      <c r="E5" s="144"/>
      <c r="F5" s="142"/>
      <c r="G5" s="433"/>
      <c r="H5" s="412"/>
      <c r="I5" s="9"/>
      <c r="J5" s="9"/>
    </row>
    <row r="6" spans="2:10">
      <c r="B6" s="157" t="e">
        <f>#REF!</f>
        <v>#REF!</v>
      </c>
      <c r="C6" s="135"/>
      <c r="D6" s="135"/>
      <c r="E6" s="135"/>
      <c r="F6" s="136"/>
      <c r="G6" s="187" t="s">
        <v>97</v>
      </c>
      <c r="H6" s="198"/>
      <c r="I6" s="9"/>
      <c r="J6" s="9"/>
    </row>
    <row r="7" spans="2:10">
      <c r="B7" s="157" t="e">
        <f>#REF!</f>
        <v>#REF!</v>
      </c>
      <c r="C7" s="158"/>
      <c r="D7" s="158"/>
      <c r="E7" s="158"/>
      <c r="F7" s="276"/>
      <c r="G7" s="187" t="s">
        <v>98</v>
      </c>
      <c r="H7" s="198"/>
      <c r="I7" s="9"/>
      <c r="J7" s="9"/>
    </row>
    <row r="8" spans="2:10">
      <c r="B8" s="157" t="e">
        <f>#REF!</f>
        <v>#REF!</v>
      </c>
      <c r="C8" s="158"/>
      <c r="D8" s="158"/>
      <c r="E8" s="158"/>
      <c r="F8" s="276"/>
      <c r="G8" s="187" t="s">
        <v>99</v>
      </c>
      <c r="H8" s="198"/>
      <c r="I8" s="9"/>
      <c r="J8" s="9"/>
    </row>
    <row r="9" spans="2:10">
      <c r="B9" s="157" t="e">
        <f>#REF!</f>
        <v>#REF!</v>
      </c>
      <c r="C9" s="135"/>
      <c r="D9" s="135"/>
      <c r="E9" s="135"/>
      <c r="F9" s="136"/>
      <c r="G9" s="187" t="s">
        <v>258</v>
      </c>
      <c r="H9" s="198"/>
      <c r="I9" s="9"/>
      <c r="J9" s="9"/>
    </row>
    <row r="10" spans="2:10">
      <c r="B10" s="157" t="e">
        <f>#REF!</f>
        <v>#REF!</v>
      </c>
      <c r="C10" s="135"/>
      <c r="D10" s="135"/>
      <c r="E10" s="135"/>
      <c r="F10" s="136"/>
      <c r="G10" s="187"/>
      <c r="H10" s="198"/>
      <c r="I10" s="9"/>
      <c r="J10" s="9"/>
    </row>
    <row r="11" spans="2:10">
      <c r="B11" s="161" t="e">
        <f>#REF!</f>
        <v>#REF!</v>
      </c>
      <c r="C11" s="434"/>
      <c r="D11" s="434"/>
      <c r="E11" s="434"/>
      <c r="F11" s="434"/>
      <c r="G11" s="435"/>
      <c r="H11" s="436"/>
      <c r="I11" s="9"/>
      <c r="J11" s="9"/>
    </row>
    <row r="12" spans="2:10">
      <c r="B12" s="161" t="str">
        <f>RELATÓRIO!$B$11</f>
        <v>Período Simples: 01/06/04  a 30/06/04</v>
      </c>
      <c r="C12" s="162"/>
      <c r="D12" s="162"/>
      <c r="E12" s="162"/>
      <c r="F12" s="163"/>
      <c r="G12" s="278" t="s">
        <v>396</v>
      </c>
      <c r="H12" s="280"/>
      <c r="I12" s="9"/>
      <c r="J12" s="9"/>
    </row>
    <row r="13" spans="2:10">
      <c r="B13" s="278" t="s">
        <v>72</v>
      </c>
      <c r="C13" s="189" t="s">
        <v>100</v>
      </c>
      <c r="D13" s="190"/>
      <c r="E13" s="190"/>
      <c r="F13" s="314" t="s">
        <v>101</v>
      </c>
      <c r="G13" s="188" t="s">
        <v>73</v>
      </c>
      <c r="H13" s="314" t="s">
        <v>102</v>
      </c>
      <c r="I13" s="19"/>
      <c r="J13" s="19"/>
    </row>
    <row r="14" spans="2:10">
      <c r="B14" s="420" t="s">
        <v>85</v>
      </c>
      <c r="C14" s="277" t="s">
        <v>103</v>
      </c>
      <c r="D14" s="277" t="s">
        <v>104</v>
      </c>
      <c r="E14" s="277" t="s">
        <v>77</v>
      </c>
      <c r="F14" s="277" t="s">
        <v>105</v>
      </c>
      <c r="G14" s="437" t="s">
        <v>75</v>
      </c>
      <c r="H14" s="277" t="s">
        <v>204</v>
      </c>
      <c r="I14" s="84"/>
      <c r="J14" s="84"/>
    </row>
    <row r="15" spans="2:10">
      <c r="B15" s="755">
        <v>0</v>
      </c>
      <c r="C15" s="757">
        <v>13.5</v>
      </c>
      <c r="D15" s="757">
        <v>13.5</v>
      </c>
      <c r="E15" s="757">
        <f>C15+D15</f>
        <v>27</v>
      </c>
      <c r="F15" s="758">
        <v>38.5</v>
      </c>
      <c r="G15" s="759">
        <v>10</v>
      </c>
      <c r="H15" s="758">
        <f>F15*G15</f>
        <v>385</v>
      </c>
      <c r="I15" s="84"/>
      <c r="J15" s="84"/>
    </row>
    <row r="16" spans="2:10">
      <c r="B16" s="755">
        <f>+B15+1</f>
        <v>1</v>
      </c>
      <c r="C16" s="756"/>
      <c r="D16" s="756"/>
      <c r="E16" s="757"/>
      <c r="F16" s="758"/>
      <c r="G16" s="759"/>
      <c r="H16" s="758"/>
      <c r="I16" s="84"/>
      <c r="J16" s="84"/>
    </row>
    <row r="17" spans="2:10">
      <c r="B17" s="755"/>
      <c r="C17" s="756"/>
      <c r="D17" s="756"/>
      <c r="E17" s="757"/>
      <c r="F17" s="758"/>
      <c r="G17" s="759"/>
      <c r="H17" s="758"/>
      <c r="I17" s="84"/>
      <c r="J17" s="84"/>
    </row>
    <row r="18" spans="2:10">
      <c r="B18" s="755"/>
      <c r="C18" s="756"/>
      <c r="D18" s="756"/>
      <c r="E18" s="757"/>
      <c r="F18" s="758"/>
      <c r="G18" s="759"/>
      <c r="H18" s="758"/>
      <c r="I18" s="84"/>
      <c r="J18" s="84"/>
    </row>
    <row r="19" spans="2:10">
      <c r="B19" s="755"/>
      <c r="C19" s="756"/>
      <c r="D19" s="756"/>
      <c r="E19" s="757"/>
      <c r="F19" s="758"/>
      <c r="G19" s="759"/>
      <c r="H19" s="758"/>
      <c r="I19" s="84"/>
      <c r="J19" s="84"/>
    </row>
    <row r="20" spans="2:10">
      <c r="B20" s="755"/>
      <c r="C20" s="756"/>
      <c r="D20" s="756"/>
      <c r="E20" s="757"/>
      <c r="F20" s="758"/>
      <c r="G20" s="759"/>
      <c r="H20" s="758"/>
      <c r="I20" s="84"/>
      <c r="J20" s="84"/>
    </row>
    <row r="21" spans="2:10">
      <c r="B21" s="755"/>
      <c r="C21" s="756"/>
      <c r="D21" s="756"/>
      <c r="E21" s="757"/>
      <c r="F21" s="758"/>
      <c r="G21" s="759"/>
      <c r="H21" s="758"/>
      <c r="I21" s="84"/>
      <c r="J21" s="84"/>
    </row>
    <row r="22" spans="2:10">
      <c r="B22" s="755"/>
      <c r="C22" s="756"/>
      <c r="D22" s="756"/>
      <c r="E22" s="757"/>
      <c r="F22" s="758"/>
      <c r="G22" s="759"/>
      <c r="H22" s="758"/>
      <c r="I22" s="84"/>
      <c r="J22" s="84"/>
    </row>
    <row r="23" spans="2:10">
      <c r="B23" s="755"/>
      <c r="C23" s="756"/>
      <c r="D23" s="756"/>
      <c r="E23" s="757"/>
      <c r="F23" s="758"/>
      <c r="G23" s="759"/>
      <c r="H23" s="758"/>
      <c r="I23" s="84"/>
      <c r="J23" s="84"/>
    </row>
    <row r="24" spans="2:10">
      <c r="B24" s="755"/>
      <c r="C24" s="756"/>
      <c r="D24" s="756"/>
      <c r="E24" s="757"/>
      <c r="F24" s="758"/>
      <c r="G24" s="759"/>
      <c r="H24" s="758"/>
      <c r="I24" s="84"/>
      <c r="J24" s="84"/>
    </row>
    <row r="25" spans="2:10">
      <c r="B25" s="755"/>
      <c r="C25" s="756"/>
      <c r="D25" s="756"/>
      <c r="E25" s="757"/>
      <c r="F25" s="758"/>
      <c r="G25" s="759"/>
      <c r="H25" s="758"/>
      <c r="I25" s="84"/>
      <c r="J25" s="84"/>
    </row>
    <row r="26" spans="2:10">
      <c r="B26" s="755"/>
      <c r="C26" s="756"/>
      <c r="D26" s="756"/>
      <c r="E26" s="757"/>
      <c r="F26" s="758"/>
      <c r="G26" s="759"/>
      <c r="H26" s="758"/>
      <c r="I26" s="84"/>
      <c r="J26" s="84"/>
    </row>
    <row r="27" spans="2:10">
      <c r="B27" s="755"/>
      <c r="C27" s="756"/>
      <c r="D27" s="756"/>
      <c r="E27" s="757"/>
      <c r="F27" s="758"/>
      <c r="G27" s="759"/>
      <c r="H27" s="758"/>
      <c r="I27" s="84"/>
      <c r="J27" s="84"/>
    </row>
    <row r="28" spans="2:10">
      <c r="B28" s="755"/>
      <c r="C28" s="756"/>
      <c r="D28" s="756"/>
      <c r="E28" s="757"/>
      <c r="F28" s="758"/>
      <c r="G28" s="759"/>
      <c r="H28" s="758"/>
      <c r="I28" s="84"/>
      <c r="J28" s="84"/>
    </row>
    <row r="29" spans="2:10">
      <c r="B29" s="755"/>
      <c r="C29" s="756"/>
      <c r="D29" s="756"/>
      <c r="E29" s="757"/>
      <c r="F29" s="758"/>
      <c r="G29" s="759"/>
      <c r="H29" s="758"/>
      <c r="I29" s="84"/>
      <c r="J29" s="84"/>
    </row>
    <row r="30" spans="2:10">
      <c r="B30" s="755"/>
      <c r="C30" s="756"/>
      <c r="D30" s="756"/>
      <c r="E30" s="757"/>
      <c r="F30" s="758"/>
      <c r="G30" s="759"/>
      <c r="H30" s="758"/>
      <c r="I30" s="84"/>
      <c r="J30" s="84"/>
    </row>
    <row r="31" spans="2:10">
      <c r="B31" s="755"/>
      <c r="C31" s="756"/>
      <c r="D31" s="756"/>
      <c r="E31" s="757"/>
      <c r="F31" s="758"/>
      <c r="G31" s="759"/>
      <c r="H31" s="758"/>
      <c r="I31" s="84"/>
      <c r="J31" s="84"/>
    </row>
    <row r="32" spans="2:10">
      <c r="B32" s="755"/>
      <c r="C32" s="756"/>
      <c r="D32" s="756"/>
      <c r="E32" s="757"/>
      <c r="F32" s="758"/>
      <c r="G32" s="759"/>
      <c r="H32" s="758"/>
      <c r="I32" s="84"/>
      <c r="J32" s="84"/>
    </row>
    <row r="33" spans="2:10">
      <c r="B33" s="755"/>
      <c r="C33" s="756"/>
      <c r="D33" s="756"/>
      <c r="E33" s="757"/>
      <c r="F33" s="758"/>
      <c r="G33" s="759"/>
      <c r="H33" s="758"/>
      <c r="I33" s="84"/>
      <c r="J33" s="84"/>
    </row>
    <row r="34" spans="2:10">
      <c r="B34" s="755"/>
      <c r="C34" s="756"/>
      <c r="D34" s="756"/>
      <c r="E34" s="757"/>
      <c r="F34" s="758"/>
      <c r="G34" s="759"/>
      <c r="H34" s="758"/>
      <c r="I34" s="84"/>
      <c r="J34" s="84"/>
    </row>
    <row r="35" spans="2:10">
      <c r="B35" s="755"/>
      <c r="C35" s="756"/>
      <c r="D35" s="756"/>
      <c r="E35" s="757"/>
      <c r="F35" s="758"/>
      <c r="G35" s="759"/>
      <c r="H35" s="758"/>
      <c r="I35" s="84"/>
      <c r="J35" s="84"/>
    </row>
    <row r="36" spans="2:10">
      <c r="B36" s="755"/>
      <c r="C36" s="756"/>
      <c r="D36" s="756"/>
      <c r="E36" s="757"/>
      <c r="F36" s="758"/>
      <c r="G36" s="759"/>
      <c r="H36" s="758"/>
      <c r="I36" s="84"/>
      <c r="J36" s="84"/>
    </row>
    <row r="37" spans="2:10">
      <c r="B37" s="755"/>
      <c r="C37" s="756"/>
      <c r="D37" s="756"/>
      <c r="E37" s="757"/>
      <c r="F37" s="758"/>
      <c r="G37" s="759"/>
      <c r="H37" s="758"/>
      <c r="I37" s="84"/>
      <c r="J37" s="84"/>
    </row>
    <row r="38" spans="2:10">
      <c r="B38" s="755"/>
      <c r="C38" s="756"/>
      <c r="D38" s="756"/>
      <c r="E38" s="757"/>
      <c r="F38" s="758"/>
      <c r="G38" s="759"/>
      <c r="H38" s="758"/>
      <c r="I38" s="84"/>
      <c r="J38" s="84"/>
    </row>
    <row r="39" spans="2:10">
      <c r="B39" s="755"/>
      <c r="C39" s="756"/>
      <c r="D39" s="756"/>
      <c r="E39" s="757"/>
      <c r="F39" s="758"/>
      <c r="G39" s="759"/>
      <c r="H39" s="758"/>
      <c r="I39" s="84"/>
      <c r="J39" s="84"/>
    </row>
    <row r="40" spans="2:10">
      <c r="B40" s="755"/>
      <c r="C40" s="756"/>
      <c r="D40" s="756"/>
      <c r="E40" s="757"/>
      <c r="F40" s="758"/>
      <c r="G40" s="759"/>
      <c r="H40" s="758"/>
      <c r="I40" s="84"/>
      <c r="J40" s="84"/>
    </row>
    <row r="41" spans="2:10">
      <c r="B41" s="755"/>
      <c r="C41" s="756"/>
      <c r="D41" s="756"/>
      <c r="E41" s="757"/>
      <c r="F41" s="758"/>
      <c r="G41" s="759"/>
      <c r="H41" s="758"/>
      <c r="I41" s="84"/>
      <c r="J41" s="84"/>
    </row>
    <row r="42" spans="2:10">
      <c r="B42" s="755"/>
      <c r="C42" s="756"/>
      <c r="D42" s="756"/>
      <c r="E42" s="757"/>
      <c r="F42" s="758"/>
      <c r="G42" s="759"/>
      <c r="H42" s="758"/>
      <c r="I42" s="84"/>
      <c r="J42" s="84"/>
    </row>
    <row r="43" spans="2:10">
      <c r="B43" s="755"/>
      <c r="C43" s="756"/>
      <c r="D43" s="756"/>
      <c r="E43" s="757"/>
      <c r="F43" s="758"/>
      <c r="G43" s="759"/>
      <c r="H43" s="758"/>
      <c r="I43" s="84"/>
      <c r="J43" s="84"/>
    </row>
    <row r="44" spans="2:10">
      <c r="B44" s="755"/>
      <c r="C44" s="756"/>
      <c r="D44" s="756"/>
      <c r="E44" s="757"/>
      <c r="F44" s="758"/>
      <c r="G44" s="759"/>
      <c r="H44" s="758"/>
      <c r="I44" s="84"/>
      <c r="J44" s="84"/>
    </row>
    <row r="45" spans="2:10">
      <c r="B45" s="755"/>
      <c r="C45" s="756"/>
      <c r="D45" s="756"/>
      <c r="E45" s="757"/>
      <c r="F45" s="758"/>
      <c r="G45" s="759"/>
      <c r="H45" s="758"/>
      <c r="I45" s="84"/>
      <c r="J45" s="84"/>
    </row>
    <row r="46" spans="2:10">
      <c r="B46" s="755"/>
      <c r="C46" s="756"/>
      <c r="D46" s="756"/>
      <c r="E46" s="757"/>
      <c r="F46" s="758"/>
      <c r="G46" s="759"/>
      <c r="H46" s="758"/>
      <c r="I46" s="84"/>
      <c r="J46" s="84"/>
    </row>
    <row r="47" spans="2:10">
      <c r="B47" s="755"/>
      <c r="C47" s="756"/>
      <c r="D47" s="756"/>
      <c r="E47" s="757"/>
      <c r="F47" s="758"/>
      <c r="G47" s="759"/>
      <c r="H47" s="758"/>
      <c r="I47" s="84"/>
      <c r="J47" s="84"/>
    </row>
    <row r="48" spans="2:10">
      <c r="B48" s="755"/>
      <c r="C48" s="756"/>
      <c r="D48" s="756"/>
      <c r="E48" s="757"/>
      <c r="F48" s="758"/>
      <c r="G48" s="759"/>
      <c r="H48" s="758"/>
      <c r="I48" s="84"/>
      <c r="J48" s="84"/>
    </row>
    <row r="49" spans="2:10">
      <c r="B49" s="755"/>
      <c r="C49" s="756"/>
      <c r="D49" s="756"/>
      <c r="E49" s="757"/>
      <c r="F49" s="758"/>
      <c r="G49" s="759"/>
      <c r="H49" s="758"/>
      <c r="I49" s="84"/>
      <c r="J49" s="84"/>
    </row>
    <row r="50" spans="2:10">
      <c r="B50" s="755"/>
      <c r="C50" s="756"/>
      <c r="D50" s="756"/>
      <c r="E50" s="757"/>
      <c r="F50" s="758"/>
      <c r="G50" s="759"/>
      <c r="H50" s="758"/>
      <c r="I50" s="84"/>
      <c r="J50" s="84"/>
    </row>
    <row r="51" spans="2:10">
      <c r="B51" s="755"/>
      <c r="C51" s="756"/>
      <c r="D51" s="756"/>
      <c r="E51" s="757"/>
      <c r="F51" s="758"/>
      <c r="G51" s="759"/>
      <c r="H51" s="758"/>
      <c r="I51" s="84"/>
      <c r="J51" s="84"/>
    </row>
    <row r="52" spans="2:10">
      <c r="B52" s="755"/>
      <c r="C52" s="756"/>
      <c r="D52" s="756"/>
      <c r="E52" s="757"/>
      <c r="F52" s="758"/>
      <c r="G52" s="759"/>
      <c r="H52" s="758"/>
      <c r="I52" s="84"/>
      <c r="J52" s="84"/>
    </row>
    <row r="53" spans="2:10">
      <c r="B53" s="755"/>
      <c r="C53" s="756"/>
      <c r="D53" s="756"/>
      <c r="E53" s="757"/>
      <c r="F53" s="758"/>
      <c r="G53" s="759"/>
      <c r="H53" s="758"/>
      <c r="I53" s="84"/>
      <c r="J53" s="84"/>
    </row>
    <row r="54" spans="2:10">
      <c r="B54" s="755"/>
      <c r="C54" s="756"/>
      <c r="D54" s="756"/>
      <c r="E54" s="757"/>
      <c r="F54" s="758"/>
      <c r="G54" s="759"/>
      <c r="H54" s="758"/>
      <c r="I54" s="84"/>
      <c r="J54" s="84"/>
    </row>
    <row r="55" spans="2:10">
      <c r="B55" s="755"/>
      <c r="C55" s="756"/>
      <c r="D55" s="756"/>
      <c r="E55" s="757"/>
      <c r="F55" s="758"/>
      <c r="G55" s="759"/>
      <c r="H55" s="758"/>
      <c r="I55" s="84"/>
      <c r="J55" s="84"/>
    </row>
    <row r="56" spans="2:10">
      <c r="B56" s="755"/>
      <c r="C56" s="756"/>
      <c r="D56" s="756"/>
      <c r="E56" s="757"/>
      <c r="F56" s="758"/>
      <c r="G56" s="759"/>
      <c r="H56" s="758"/>
      <c r="I56" s="84"/>
      <c r="J56" s="84"/>
    </row>
    <row r="57" spans="2:10">
      <c r="B57" s="755"/>
      <c r="C57" s="756"/>
      <c r="D57" s="756"/>
      <c r="E57" s="757"/>
      <c r="F57" s="758"/>
      <c r="G57" s="759"/>
      <c r="H57" s="758"/>
      <c r="I57" s="84"/>
      <c r="J57" s="84"/>
    </row>
    <row r="58" spans="2:10">
      <c r="B58" s="755"/>
      <c r="C58" s="756"/>
      <c r="D58" s="756"/>
      <c r="E58" s="757"/>
      <c r="F58" s="758"/>
      <c r="G58" s="759"/>
      <c r="H58" s="758"/>
      <c r="I58" s="84"/>
      <c r="J58" s="84"/>
    </row>
    <row r="59" spans="2:10">
      <c r="B59" s="755"/>
      <c r="C59" s="756"/>
      <c r="D59" s="756"/>
      <c r="E59" s="757"/>
      <c r="F59" s="758"/>
      <c r="G59" s="759"/>
      <c r="H59" s="805"/>
      <c r="I59" s="84"/>
      <c r="J59" s="84"/>
    </row>
    <row r="60" spans="2:10">
      <c r="B60" s="438"/>
      <c r="C60" s="293"/>
      <c r="D60" s="301"/>
      <c r="E60" s="747" t="s">
        <v>259</v>
      </c>
      <c r="F60" s="439"/>
      <c r="G60" s="440"/>
      <c r="H60" s="492">
        <f>SUM(H15:H59)</f>
        <v>385</v>
      </c>
    </row>
    <row r="61" spans="2:10">
      <c r="B61" s="748"/>
      <c r="C61" s="749"/>
      <c r="D61" s="750"/>
      <c r="E61" s="751"/>
      <c r="F61" s="752"/>
      <c r="G61" s="753"/>
      <c r="H61" s="754"/>
    </row>
    <row r="62" spans="2:10">
      <c r="B62" s="143" t="e">
        <f>#REF!</f>
        <v>#REF!</v>
      </c>
      <c r="C62" s="144"/>
      <c r="D62" s="144"/>
      <c r="E62" s="144"/>
      <c r="F62" s="441"/>
      <c r="G62" s="144"/>
      <c r="H62" s="142"/>
    </row>
    <row r="63" spans="2:10">
      <c r="B63" s="311"/>
      <c r="C63" s="191"/>
      <c r="D63" s="191"/>
      <c r="E63" s="191"/>
      <c r="F63" s="191"/>
      <c r="G63" s="191"/>
      <c r="H63" s="312"/>
    </row>
  </sheetData>
  <phoneticPr fontId="13" type="noConversion"/>
  <printOptions horizontalCentered="1"/>
  <pageMargins left="1.1811023622047245" right="0.39370078740157483" top="0.85" bottom="1.3779527559055118" header="0" footer="0.59055118110236227"/>
  <pageSetup paperSize="9" scale="87" fitToHeight="4" orientation="portrait" horizontalDpi="180" verticalDpi="180" r:id="rId1"/>
  <headerFooter alignWithMargins="0">
    <oddFooter>&amp;LEngº. Ricardo Marques da GuiaMembro Port. GP nº. 695/97-AC&amp;CEngº. Luiz Tadeu ParisiMembro Port. GP nº. 695/97-AC&amp;REngº. Luiz Carlos FerreiraFiscal Port. GP nº. 695/97-AC</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2"/>
  <sheetViews>
    <sheetView showGridLines="0" workbookViewId="0"/>
  </sheetViews>
  <sheetFormatPr defaultColWidth="10.7109375" defaultRowHeight="12"/>
  <cols>
    <col min="1" max="1" width="10.7109375" style="3" customWidth="1"/>
    <col min="2" max="2" width="6.7109375" style="1" customWidth="1"/>
    <col min="3" max="3" width="1.7109375" style="1" customWidth="1"/>
    <col min="4" max="4" width="6" style="1" customWidth="1"/>
    <col min="5" max="5" width="6.7109375" style="1" customWidth="1"/>
    <col min="6" max="6" width="1.7109375" style="1" customWidth="1"/>
    <col min="7" max="7" width="6" style="1" customWidth="1"/>
    <col min="8" max="8" width="11.140625" style="1" customWidth="1"/>
    <col min="9" max="9" width="8.140625" style="1" customWidth="1"/>
    <col min="10" max="10" width="9.85546875" style="1" customWidth="1"/>
    <col min="11" max="11" width="13" style="1" customWidth="1"/>
    <col min="12" max="12" width="12" style="1" customWidth="1"/>
    <col min="13" max="13" width="25.7109375" style="1" customWidth="1"/>
    <col min="14" max="14" width="10.7109375" style="3" customWidth="1"/>
    <col min="15" max="15" width="16.28515625" style="3" customWidth="1"/>
    <col min="16" max="16384" width="10.7109375" style="3"/>
  </cols>
  <sheetData>
    <row r="2" spans="2:15" ht="21.75" customHeight="1">
      <c r="B2" s="21"/>
      <c r="C2" s="43"/>
      <c r="D2" s="48"/>
      <c r="E2" s="42" t="s">
        <v>27</v>
      </c>
      <c r="F2" s="22"/>
      <c r="G2" s="22"/>
      <c r="H2" s="22"/>
      <c r="I2" s="22"/>
      <c r="J2" s="22"/>
      <c r="K2" s="22"/>
      <c r="L2" s="23"/>
      <c r="M2" s="59" t="s">
        <v>106</v>
      </c>
    </row>
    <row r="3" spans="2:15" ht="21.75" customHeight="1">
      <c r="B3" s="25"/>
      <c r="C3" s="45"/>
      <c r="D3" s="50"/>
      <c r="E3" s="44" t="s">
        <v>220</v>
      </c>
      <c r="F3" s="26"/>
      <c r="G3" s="26"/>
      <c r="H3" s="26"/>
      <c r="I3" s="26"/>
      <c r="J3" s="26"/>
      <c r="K3" s="26"/>
      <c r="L3" s="40"/>
      <c r="M3" s="60"/>
    </row>
    <row r="4" spans="2:15">
      <c r="B4" s="27" t="str">
        <f>[11]Regula!$B$5</f>
        <v xml:space="preserve"> Obra:  Pavimentação Asfáltica</v>
      </c>
      <c r="C4" s="28"/>
      <c r="D4" s="28"/>
      <c r="E4" s="28"/>
      <c r="F4" s="28"/>
      <c r="G4" s="28"/>
      <c r="H4" s="28"/>
      <c r="I4" s="28"/>
      <c r="J4" s="28"/>
      <c r="K4" s="28"/>
      <c r="L4" s="29"/>
      <c r="M4" s="1115" t="s">
        <v>430</v>
      </c>
    </row>
    <row r="5" spans="2:15">
      <c r="B5" s="30" t="str">
        <f>[11]Regula!$B$6</f>
        <v xml:space="preserve"> Rodovia/Programa:  MT-170</v>
      </c>
      <c r="C5" s="31"/>
      <c r="D5" s="31"/>
      <c r="E5" s="31"/>
      <c r="F5" s="31"/>
      <c r="G5" s="31"/>
      <c r="H5" s="31"/>
      <c r="I5" s="31"/>
      <c r="J5" s="31"/>
      <c r="K5" s="31"/>
      <c r="L5" s="32"/>
      <c r="M5" s="1116"/>
    </row>
    <row r="6" spans="2:15">
      <c r="B6" s="30" t="str">
        <f>[11]Regula!$B$7</f>
        <v xml:space="preserve"> Trecho:  Entrº BR-364 - Brasnorte</v>
      </c>
      <c r="C6" s="31"/>
      <c r="D6" s="31"/>
      <c r="E6" s="19"/>
      <c r="F6" s="31"/>
      <c r="G6" s="19"/>
      <c r="H6" s="19"/>
      <c r="I6" s="19"/>
      <c r="J6" s="19"/>
      <c r="K6" s="19"/>
      <c r="L6" s="75"/>
      <c r="M6" s="1116"/>
    </row>
    <row r="7" spans="2:15">
      <c r="B7" s="30" t="str">
        <f>[11]Regula!$B$8</f>
        <v xml:space="preserve"> Sub-trecho:  Km 160 - Km 260 = 100,00 km</v>
      </c>
      <c r="C7" s="31"/>
      <c r="D7" s="31"/>
      <c r="E7" s="31"/>
      <c r="F7" s="31"/>
      <c r="G7" s="41"/>
      <c r="H7" s="19"/>
      <c r="I7" s="19"/>
      <c r="J7" s="19"/>
      <c r="K7" s="19"/>
      <c r="L7" s="75"/>
      <c r="M7" s="1116"/>
    </row>
    <row r="8" spans="2:15">
      <c r="B8" s="861" t="e">
        <f>#REF!</f>
        <v>#REF!</v>
      </c>
      <c r="C8" s="31"/>
      <c r="D8" s="31"/>
      <c r="E8" s="31"/>
      <c r="F8" s="31"/>
      <c r="G8" s="31"/>
      <c r="H8" s="31"/>
      <c r="I8" s="31"/>
      <c r="J8" s="31"/>
      <c r="K8" s="31"/>
      <c r="L8" s="32"/>
      <c r="M8" s="1116"/>
    </row>
    <row r="9" spans="2:15">
      <c r="B9" s="33" t="str">
        <f>[11]Regula!$B$10</f>
        <v>Ordem início serviço:   02/02/2004</v>
      </c>
      <c r="C9" s="34"/>
      <c r="D9" s="34"/>
      <c r="E9" s="34"/>
      <c r="F9" s="34"/>
      <c r="G9" s="34"/>
      <c r="H9" s="34"/>
      <c r="I9" s="34"/>
      <c r="J9" s="34"/>
      <c r="K9" s="34"/>
      <c r="L9" s="35"/>
      <c r="M9" s="1117"/>
    </row>
    <row r="10" spans="2:15">
      <c r="B10" s="36" t="e">
        <f>#REF!</f>
        <v>#REF!</v>
      </c>
      <c r="C10" s="37"/>
      <c r="D10" s="37"/>
      <c r="E10" s="37"/>
      <c r="F10" s="37"/>
      <c r="G10" s="37"/>
      <c r="H10" s="851"/>
      <c r="I10" s="852" t="e">
        <f>#REF!</f>
        <v>#REF!</v>
      </c>
      <c r="J10" s="850"/>
      <c r="K10" s="850"/>
      <c r="L10" s="851"/>
      <c r="M10" s="76" t="str">
        <f>[11]Base!R11</f>
        <v>I.C. Nº 237/93/05/01-ASJU</v>
      </c>
    </row>
    <row r="11" spans="2:15">
      <c r="B11" s="231" t="s">
        <v>72</v>
      </c>
      <c r="C11" s="232"/>
      <c r="D11" s="232"/>
      <c r="E11" s="232"/>
      <c r="F11" s="232"/>
      <c r="G11" s="233"/>
      <c r="H11" s="238" t="s">
        <v>112</v>
      </c>
      <c r="I11" s="238" t="s">
        <v>429</v>
      </c>
      <c r="J11" s="238" t="s">
        <v>108</v>
      </c>
      <c r="K11" s="238" t="s">
        <v>428</v>
      </c>
      <c r="L11" s="238" t="s">
        <v>83</v>
      </c>
      <c r="M11" s="1118" t="s">
        <v>46</v>
      </c>
    </row>
    <row r="12" spans="2:15">
      <c r="B12" s="234" t="s">
        <v>85</v>
      </c>
      <c r="C12" s="235"/>
      <c r="D12" s="236" t="s">
        <v>74</v>
      </c>
      <c r="E12" s="234" t="s">
        <v>86</v>
      </c>
      <c r="F12" s="235"/>
      <c r="G12" s="236" t="s">
        <v>74</v>
      </c>
      <c r="H12" s="237" t="s">
        <v>75</v>
      </c>
      <c r="I12" s="237"/>
      <c r="J12" s="237" t="s">
        <v>75</v>
      </c>
      <c r="K12" s="237" t="s">
        <v>75</v>
      </c>
      <c r="L12" s="237" t="s">
        <v>111</v>
      </c>
      <c r="M12" s="1119"/>
    </row>
    <row r="13" spans="2:15">
      <c r="B13" s="869" t="s">
        <v>421</v>
      </c>
      <c r="C13" s="291"/>
      <c r="D13" s="16"/>
      <c r="E13" s="14"/>
      <c r="F13" s="15"/>
      <c r="G13" s="16"/>
      <c r="H13" s="17" t="str">
        <f>IF(O13=0,"",O13)</f>
        <v/>
      </c>
      <c r="I13" s="17"/>
      <c r="J13" s="17"/>
      <c r="K13" s="17"/>
      <c r="L13" s="475"/>
      <c r="M13" s="13"/>
    </row>
    <row r="14" spans="2:15" ht="13.7" customHeight="1">
      <c r="B14" s="86">
        <v>935</v>
      </c>
      <c r="C14" s="15" t="str">
        <f>IF(D14&gt;0,"+","")</f>
        <v/>
      </c>
      <c r="D14" s="16"/>
      <c r="E14" s="14">
        <v>1163</v>
      </c>
      <c r="F14" s="15" t="str">
        <f>IF(G14&gt;0,"+","")</f>
        <v/>
      </c>
      <c r="G14" s="16"/>
      <c r="H14" s="17">
        <f>IF(O14=0,"",O14)</f>
        <v>4560</v>
      </c>
      <c r="I14" s="17"/>
      <c r="J14" s="17">
        <v>5.95</v>
      </c>
      <c r="K14" s="17">
        <v>0.89</v>
      </c>
      <c r="L14" s="475">
        <f>IF(K14=0,"",ROUNDDOWN(H14*J14*K14,3))</f>
        <v>24147.48</v>
      </c>
      <c r="M14" s="13"/>
      <c r="N14" s="4"/>
      <c r="O14" s="4">
        <f>((E14-B14)*20)-D14+G14</f>
        <v>4560</v>
      </c>
    </row>
    <row r="15" spans="2:15" ht="13.7" customHeight="1">
      <c r="B15" s="86"/>
      <c r="C15" s="15" t="str">
        <f>IF(D15&gt;0,"+","")</f>
        <v/>
      </c>
      <c r="D15" s="16"/>
      <c r="E15" s="14"/>
      <c r="F15" s="15" t="str">
        <f>IF(G15&gt;0,"+","")</f>
        <v/>
      </c>
      <c r="G15" s="16"/>
      <c r="H15" s="17" t="str">
        <f>IF(O15=0,"",O15)</f>
        <v/>
      </c>
      <c r="I15" s="17"/>
      <c r="J15" s="17"/>
      <c r="K15" s="17"/>
      <c r="L15" s="475"/>
      <c r="M15" s="13"/>
      <c r="N15" s="4"/>
      <c r="O15" s="4">
        <f>((E15-B15)*20)-D15+G15</f>
        <v>0</v>
      </c>
    </row>
    <row r="16" spans="2:15" ht="13.7" customHeight="1">
      <c r="B16" s="86"/>
      <c r="C16" s="15" t="str">
        <f>IF(D16&gt;0,"+","")</f>
        <v/>
      </c>
      <c r="D16" s="16"/>
      <c r="E16" s="14"/>
      <c r="F16" s="15" t="str">
        <f>IF(G16&gt;0,"+","")</f>
        <v/>
      </c>
      <c r="G16" s="16"/>
      <c r="H16" s="17" t="str">
        <f>IF(O16=0,"",O16)</f>
        <v/>
      </c>
      <c r="I16" s="17"/>
      <c r="J16" s="17" t="str">
        <f>IF(I16=0,"",ROUNDDOWN(I16*H16,2))</f>
        <v/>
      </c>
      <c r="K16" s="17"/>
      <c r="L16" s="18" t="str">
        <f>IF(K16=0,"",ROUNDDOWN(K16*J16/1000,3))</f>
        <v/>
      </c>
      <c r="M16" s="13"/>
      <c r="N16" s="4"/>
      <c r="O16" s="4">
        <f>((E16-B16)*20)-D16+G16</f>
        <v>0</v>
      </c>
    </row>
    <row r="17" spans="2:15" ht="13.7" customHeight="1">
      <c r="B17" s="86"/>
      <c r="C17" s="15" t="str">
        <f>IF(D17&gt;0,"+","")</f>
        <v/>
      </c>
      <c r="D17" s="16"/>
      <c r="E17" s="14"/>
      <c r="F17" s="15" t="str">
        <f>IF(G17&gt;0,"+","")</f>
        <v/>
      </c>
      <c r="G17" s="16"/>
      <c r="H17" s="17" t="str">
        <f>IF(O17=0,"",O17)</f>
        <v/>
      </c>
      <c r="I17" s="17"/>
      <c r="J17" s="17" t="str">
        <f>IF(I17=0,"",ROUNDDOWN(I17*H17,2))</f>
        <v/>
      </c>
      <c r="K17" s="17"/>
      <c r="L17" s="18" t="str">
        <f>IF(K17=0,"",ROUNDDOWN(K17*J17/1000,3))</f>
        <v/>
      </c>
      <c r="M17" s="13"/>
      <c r="N17" s="4"/>
      <c r="O17" s="4">
        <f>((E17-B17)*20)-D17+G17</f>
        <v>0</v>
      </c>
    </row>
    <row r="18" spans="2:15" ht="13.7" customHeight="1">
      <c r="B18" s="86"/>
      <c r="C18" s="15"/>
      <c r="D18" s="16"/>
      <c r="E18" s="14"/>
      <c r="F18" s="15"/>
      <c r="G18" s="16"/>
      <c r="H18" s="17"/>
      <c r="I18" s="17"/>
      <c r="J18" s="17"/>
      <c r="K18" s="17"/>
      <c r="L18" s="18"/>
      <c r="M18" s="13"/>
      <c r="N18" s="4"/>
      <c r="O18" s="4"/>
    </row>
    <row r="19" spans="2:15" ht="13.7" customHeight="1">
      <c r="B19" s="86"/>
      <c r="C19" s="15"/>
      <c r="D19" s="16"/>
      <c r="E19" s="14"/>
      <c r="F19" s="15"/>
      <c r="G19" s="16"/>
      <c r="H19" s="17"/>
      <c r="I19" s="17"/>
      <c r="J19" s="17"/>
      <c r="K19" s="17"/>
      <c r="L19" s="18"/>
      <c r="M19" s="13"/>
      <c r="N19" s="4"/>
      <c r="O19" s="4"/>
    </row>
    <row r="20" spans="2:15" ht="13.7" customHeight="1">
      <c r="B20" s="86"/>
      <c r="C20" s="15"/>
      <c r="D20" s="16"/>
      <c r="E20" s="14"/>
      <c r="F20" s="15"/>
      <c r="G20" s="16"/>
      <c r="H20" s="17"/>
      <c r="I20" s="17"/>
      <c r="J20" s="17"/>
      <c r="K20" s="17"/>
      <c r="L20" s="18"/>
      <c r="M20" s="13"/>
      <c r="N20" s="4"/>
      <c r="O20" s="4">
        <v>24120.69</v>
      </c>
    </row>
    <row r="21" spans="2:15" ht="13.7" customHeight="1">
      <c r="B21" s="86"/>
      <c r="C21" s="15"/>
      <c r="D21" s="16"/>
      <c r="E21" s="14"/>
      <c r="F21" s="15"/>
      <c r="G21" s="16"/>
      <c r="H21" s="17"/>
      <c r="I21" s="17"/>
      <c r="J21" s="17"/>
      <c r="K21" s="17"/>
      <c r="L21" s="18"/>
      <c r="M21" s="13"/>
      <c r="N21" s="4"/>
      <c r="O21" s="4">
        <f>O20/H14/J14</f>
        <v>0.88900000000000001</v>
      </c>
    </row>
    <row r="22" spans="2:15" ht="13.7" customHeight="1">
      <c r="B22" s="86"/>
      <c r="C22" s="15"/>
      <c r="D22" s="16"/>
      <c r="E22" s="14"/>
      <c r="F22" s="15"/>
      <c r="G22" s="16"/>
      <c r="H22" s="17"/>
      <c r="I22" s="17"/>
      <c r="J22" s="17"/>
      <c r="K22" s="17"/>
      <c r="L22" s="18"/>
      <c r="M22" s="13"/>
      <c r="N22" s="4"/>
      <c r="O22" s="4"/>
    </row>
    <row r="23" spans="2:15" ht="13.7" customHeight="1">
      <c r="B23" s="86"/>
      <c r="C23" s="15"/>
      <c r="D23" s="16"/>
      <c r="E23" s="14"/>
      <c r="F23" s="15"/>
      <c r="G23" s="16"/>
      <c r="H23" s="17"/>
      <c r="I23" s="17"/>
      <c r="J23" s="17"/>
      <c r="K23" s="17"/>
      <c r="L23" s="18"/>
      <c r="M23" s="13"/>
      <c r="N23" s="4"/>
      <c r="O23" s="4"/>
    </row>
    <row r="24" spans="2:15" ht="13.7" customHeight="1">
      <c r="B24" s="86"/>
      <c r="C24" s="15"/>
      <c r="D24" s="16"/>
      <c r="E24" s="14"/>
      <c r="F24" s="15"/>
      <c r="G24" s="16"/>
      <c r="H24" s="17"/>
      <c r="I24" s="17"/>
      <c r="J24" s="17"/>
      <c r="K24" s="17"/>
      <c r="L24" s="18"/>
      <c r="M24" s="13"/>
      <c r="N24" s="4"/>
      <c r="O24" s="4"/>
    </row>
    <row r="25" spans="2:15" ht="13.7" customHeight="1">
      <c r="B25" s="86"/>
      <c r="C25" s="15"/>
      <c r="D25" s="16"/>
      <c r="E25" s="14"/>
      <c r="F25" s="15"/>
      <c r="G25" s="16"/>
      <c r="H25" s="17"/>
      <c r="I25" s="17"/>
      <c r="J25" s="17"/>
      <c r="K25" s="17"/>
      <c r="L25" s="18"/>
      <c r="M25" s="13"/>
      <c r="N25" s="4"/>
      <c r="O25" s="4"/>
    </row>
    <row r="26" spans="2:15" ht="13.7" customHeight="1">
      <c r="B26" s="86"/>
      <c r="C26" s="15"/>
      <c r="D26" s="16"/>
      <c r="E26" s="14"/>
      <c r="F26" s="15"/>
      <c r="G26" s="16"/>
      <c r="H26" s="17"/>
      <c r="I26" s="17"/>
      <c r="J26" s="17"/>
      <c r="K26" s="17"/>
      <c r="L26" s="18"/>
      <c r="M26" s="13"/>
      <c r="N26" s="4"/>
      <c r="O26" s="4"/>
    </row>
    <row r="27" spans="2:15" ht="13.7" customHeight="1">
      <c r="B27" s="86"/>
      <c r="C27" s="15"/>
      <c r="D27" s="16"/>
      <c r="E27" s="14"/>
      <c r="F27" s="15"/>
      <c r="G27" s="16"/>
      <c r="H27" s="17"/>
      <c r="I27" s="17"/>
      <c r="J27" s="17"/>
      <c r="K27" s="17"/>
      <c r="L27" s="18"/>
      <c r="M27" s="13"/>
      <c r="N27" s="4"/>
      <c r="O27" s="4"/>
    </row>
    <row r="28" spans="2:15" ht="13.7" customHeight="1">
      <c r="B28" s="86"/>
      <c r="C28" s="15"/>
      <c r="D28" s="16"/>
      <c r="E28" s="14"/>
      <c r="F28" s="15"/>
      <c r="G28" s="16"/>
      <c r="H28" s="17"/>
      <c r="I28" s="17"/>
      <c r="J28" s="17"/>
      <c r="K28" s="17"/>
      <c r="L28" s="18"/>
      <c r="M28" s="13"/>
      <c r="N28" s="4"/>
      <c r="O28" s="4"/>
    </row>
    <row r="29" spans="2:15" ht="13.7" customHeight="1">
      <c r="B29" s="86"/>
      <c r="C29" s="15"/>
      <c r="D29" s="16"/>
      <c r="E29" s="14"/>
      <c r="F29" s="15"/>
      <c r="G29" s="16"/>
      <c r="H29" s="17"/>
      <c r="I29" s="17"/>
      <c r="J29" s="17"/>
      <c r="K29" s="17"/>
      <c r="L29" s="18"/>
      <c r="M29" s="13"/>
      <c r="N29" s="4"/>
      <c r="O29" s="4"/>
    </row>
    <row r="30" spans="2:15" ht="13.7" customHeight="1">
      <c r="B30" s="86"/>
      <c r="C30" s="15"/>
      <c r="D30" s="16"/>
      <c r="E30" s="14"/>
      <c r="F30" s="15"/>
      <c r="G30" s="16"/>
      <c r="H30" s="17"/>
      <c r="I30" s="17"/>
      <c r="J30" s="17"/>
      <c r="K30" s="17"/>
      <c r="L30" s="18"/>
      <c r="M30" s="13"/>
      <c r="N30" s="4"/>
      <c r="O30" s="4"/>
    </row>
    <row r="31" spans="2:15" ht="13.7" customHeight="1">
      <c r="B31" s="86"/>
      <c r="C31" s="15"/>
      <c r="D31" s="16"/>
      <c r="E31" s="14"/>
      <c r="F31" s="15"/>
      <c r="G31" s="16"/>
      <c r="H31" s="17"/>
      <c r="I31" s="17"/>
      <c r="J31" s="17"/>
      <c r="K31" s="17"/>
      <c r="L31" s="18"/>
      <c r="M31" s="13"/>
      <c r="N31" s="4"/>
      <c r="O31" s="4"/>
    </row>
    <row r="32" spans="2:15" ht="13.7" customHeight="1">
      <c r="B32" s="86"/>
      <c r="C32" s="15"/>
      <c r="D32" s="16"/>
      <c r="E32" s="14"/>
      <c r="F32" s="15"/>
      <c r="G32" s="16"/>
      <c r="H32" s="17"/>
      <c r="I32" s="17"/>
      <c r="J32" s="17"/>
      <c r="K32" s="17"/>
      <c r="L32" s="18"/>
      <c r="M32" s="13"/>
      <c r="N32" s="4"/>
      <c r="O32" s="4"/>
    </row>
    <row r="33" spans="2:15" ht="13.7" customHeight="1">
      <c r="B33" s="86"/>
      <c r="C33" s="15"/>
      <c r="D33" s="16"/>
      <c r="E33" s="14"/>
      <c r="F33" s="15"/>
      <c r="G33" s="16"/>
      <c r="H33" s="17"/>
      <c r="I33" s="17"/>
      <c r="J33" s="17"/>
      <c r="K33" s="17"/>
      <c r="L33" s="18"/>
      <c r="M33" s="13"/>
      <c r="N33" s="4"/>
      <c r="O33" s="4"/>
    </row>
    <row r="34" spans="2:15" ht="13.7" customHeight="1">
      <c r="B34" s="86"/>
      <c r="C34" s="15"/>
      <c r="D34" s="16"/>
      <c r="E34" s="14"/>
      <c r="F34" s="15"/>
      <c r="G34" s="16"/>
      <c r="H34" s="17"/>
      <c r="I34" s="17"/>
      <c r="J34" s="17"/>
      <c r="K34" s="17"/>
      <c r="L34" s="18"/>
      <c r="M34" s="13"/>
      <c r="N34" s="4"/>
      <c r="O34" s="4"/>
    </row>
    <row r="35" spans="2:15" ht="13.7" customHeight="1">
      <c r="B35" s="86"/>
      <c r="C35" s="15"/>
      <c r="D35" s="16"/>
      <c r="E35" s="14"/>
      <c r="F35" s="15"/>
      <c r="G35" s="16"/>
      <c r="H35" s="17"/>
      <c r="I35" s="17"/>
      <c r="J35" s="17"/>
      <c r="K35" s="17"/>
      <c r="L35" s="18"/>
      <c r="M35" s="13"/>
      <c r="N35" s="4"/>
      <c r="O35" s="4"/>
    </row>
    <row r="36" spans="2:15" ht="13.7" customHeight="1">
      <c r="B36" s="86"/>
      <c r="C36" s="15"/>
      <c r="D36" s="16"/>
      <c r="E36" s="14"/>
      <c r="F36" s="15"/>
      <c r="G36" s="16"/>
      <c r="H36" s="17"/>
      <c r="I36" s="17"/>
      <c r="J36" s="17"/>
      <c r="K36" s="17"/>
      <c r="L36" s="18"/>
      <c r="M36" s="13"/>
      <c r="N36" s="4"/>
      <c r="O36" s="4"/>
    </row>
    <row r="37" spans="2:15" ht="13.7" customHeight="1">
      <c r="B37" s="86"/>
      <c r="C37" s="15"/>
      <c r="D37" s="16"/>
      <c r="E37" s="14"/>
      <c r="F37" s="15"/>
      <c r="G37" s="16"/>
      <c r="H37" s="17"/>
      <c r="I37" s="17"/>
      <c r="J37" s="17"/>
      <c r="K37" s="17"/>
      <c r="L37" s="18"/>
      <c r="M37" s="13"/>
      <c r="N37" s="4"/>
      <c r="O37" s="4"/>
    </row>
    <row r="38" spans="2:15" ht="13.7" customHeight="1">
      <c r="B38" s="86"/>
      <c r="C38" s="15"/>
      <c r="D38" s="16"/>
      <c r="E38" s="14"/>
      <c r="F38" s="15"/>
      <c r="G38" s="16"/>
      <c r="H38" s="17"/>
      <c r="I38" s="17"/>
      <c r="J38" s="17"/>
      <c r="K38" s="17"/>
      <c r="L38" s="18"/>
      <c r="M38" s="13"/>
      <c r="N38" s="4"/>
      <c r="O38" s="4"/>
    </row>
    <row r="39" spans="2:15" ht="13.7" customHeight="1">
      <c r="B39" s="86"/>
      <c r="C39" s="15"/>
      <c r="D39" s="16"/>
      <c r="E39" s="14"/>
      <c r="F39" s="15"/>
      <c r="G39" s="16"/>
      <c r="H39" s="17"/>
      <c r="I39" s="17"/>
      <c r="J39" s="17"/>
      <c r="K39" s="17"/>
      <c r="L39" s="18"/>
      <c r="M39" s="13"/>
      <c r="N39" s="4"/>
      <c r="O39" s="4"/>
    </row>
    <row r="40" spans="2:15" ht="13.7" customHeight="1">
      <c r="B40" s="86"/>
      <c r="C40" s="15"/>
      <c r="D40" s="16"/>
      <c r="E40" s="14"/>
      <c r="F40" s="15"/>
      <c r="G40" s="16"/>
      <c r="H40" s="17"/>
      <c r="I40" s="17"/>
      <c r="J40" s="17"/>
      <c r="K40" s="17"/>
      <c r="L40" s="18"/>
      <c r="M40" s="13"/>
      <c r="N40" s="4"/>
      <c r="O40" s="4"/>
    </row>
    <row r="41" spans="2:15" ht="13.7" customHeight="1">
      <c r="B41" s="86"/>
      <c r="C41" s="15"/>
      <c r="D41" s="16"/>
      <c r="E41" s="14"/>
      <c r="F41" s="15"/>
      <c r="G41" s="16"/>
      <c r="H41" s="17"/>
      <c r="I41" s="17"/>
      <c r="J41" s="17"/>
      <c r="K41" s="17"/>
      <c r="L41" s="18"/>
      <c r="M41" s="13"/>
      <c r="N41" s="4"/>
      <c r="O41" s="4"/>
    </row>
    <row r="42" spans="2:15" ht="13.7" customHeight="1">
      <c r="B42" s="86"/>
      <c r="C42" s="15"/>
      <c r="D42" s="16"/>
      <c r="E42" s="14"/>
      <c r="F42" s="15"/>
      <c r="G42" s="16"/>
      <c r="H42" s="17"/>
      <c r="I42" s="17"/>
      <c r="J42" s="17"/>
      <c r="K42" s="17"/>
      <c r="L42" s="18"/>
      <c r="M42" s="13"/>
      <c r="N42" s="4"/>
      <c r="O42" s="4"/>
    </row>
    <row r="43" spans="2:15" ht="13.7" customHeight="1">
      <c r="B43" s="86"/>
      <c r="C43" s="15"/>
      <c r="D43" s="16"/>
      <c r="E43" s="14"/>
      <c r="F43" s="15"/>
      <c r="G43" s="16"/>
      <c r="H43" s="17"/>
      <c r="I43" s="17"/>
      <c r="J43" s="17"/>
      <c r="K43" s="17"/>
      <c r="L43" s="18"/>
      <c r="M43" s="13"/>
      <c r="N43" s="4"/>
      <c r="O43" s="4"/>
    </row>
    <row r="44" spans="2:15" ht="13.7" customHeight="1">
      <c r="B44" s="86"/>
      <c r="C44" s="15"/>
      <c r="D44" s="16"/>
      <c r="E44" s="14"/>
      <c r="F44" s="15"/>
      <c r="G44" s="16"/>
      <c r="H44" s="17"/>
      <c r="I44" s="17"/>
      <c r="J44" s="17"/>
      <c r="K44" s="17"/>
      <c r="L44" s="18"/>
      <c r="M44" s="13"/>
      <c r="N44" s="4"/>
      <c r="O44" s="4"/>
    </row>
    <row r="45" spans="2:15" ht="13.7" customHeight="1">
      <c r="B45" s="86"/>
      <c r="C45" s="15"/>
      <c r="D45" s="16"/>
      <c r="E45" s="14"/>
      <c r="F45" s="15"/>
      <c r="G45" s="16"/>
      <c r="H45" s="17"/>
      <c r="I45" s="17"/>
      <c r="J45" s="17"/>
      <c r="K45" s="17"/>
      <c r="L45" s="18"/>
      <c r="M45" s="13"/>
      <c r="N45" s="4"/>
      <c r="O45" s="4"/>
    </row>
    <row r="46" spans="2:15" ht="13.7" customHeight="1">
      <c r="B46" s="86"/>
      <c r="C46" s="15"/>
      <c r="D46" s="16"/>
      <c r="E46" s="14"/>
      <c r="F46" s="15"/>
      <c r="G46" s="16"/>
      <c r="H46" s="17"/>
      <c r="I46" s="17"/>
      <c r="J46" s="17"/>
      <c r="K46" s="17"/>
      <c r="L46" s="18"/>
      <c r="M46" s="13"/>
      <c r="N46" s="4"/>
      <c r="O46" s="4"/>
    </row>
    <row r="47" spans="2:15" ht="13.7" customHeight="1">
      <c r="B47" s="86"/>
      <c r="C47" s="15"/>
      <c r="D47" s="16"/>
      <c r="E47" s="14"/>
      <c r="F47" s="15"/>
      <c r="G47" s="16"/>
      <c r="H47" s="17"/>
      <c r="I47" s="17"/>
      <c r="J47" s="17"/>
      <c r="K47" s="17"/>
      <c r="L47" s="18"/>
      <c r="M47" s="13"/>
      <c r="N47" s="4"/>
      <c r="O47" s="4"/>
    </row>
    <row r="48" spans="2:15" ht="13.7" customHeight="1">
      <c r="B48" s="86"/>
      <c r="C48" s="15"/>
      <c r="D48" s="16"/>
      <c r="E48" s="14"/>
      <c r="F48" s="15"/>
      <c r="G48" s="16"/>
      <c r="H48" s="17"/>
      <c r="I48" s="17"/>
      <c r="J48" s="17"/>
      <c r="K48" s="17"/>
      <c r="L48" s="18"/>
      <c r="M48" s="13"/>
      <c r="N48" s="4"/>
      <c r="O48" s="4"/>
    </row>
    <row r="49" spans="2:16" ht="13.7" customHeight="1">
      <c r="B49" s="86"/>
      <c r="C49" s="15"/>
      <c r="D49" s="16"/>
      <c r="E49" s="14"/>
      <c r="F49" s="15"/>
      <c r="G49" s="16"/>
      <c r="H49" s="17"/>
      <c r="I49" s="17"/>
      <c r="J49" s="17"/>
      <c r="K49" s="17"/>
      <c r="L49" s="18"/>
      <c r="M49" s="13"/>
      <c r="N49" s="4"/>
      <c r="O49" s="4"/>
    </row>
    <row r="50" spans="2:16" ht="13.7" customHeight="1">
      <c r="B50" s="86"/>
      <c r="C50" s="15"/>
      <c r="D50" s="16"/>
      <c r="E50" s="14"/>
      <c r="F50" s="15"/>
      <c r="G50" s="16"/>
      <c r="H50" s="17"/>
      <c r="I50" s="17"/>
      <c r="J50" s="17"/>
      <c r="K50" s="17"/>
      <c r="L50" s="18"/>
      <c r="M50" s="13"/>
      <c r="N50" s="4"/>
      <c r="O50" s="4"/>
    </row>
    <row r="51" spans="2:16" ht="13.7" customHeight="1">
      <c r="B51" s="62"/>
      <c r="C51" s="15" t="str">
        <f>IF(D51&gt;0,"+","")</f>
        <v/>
      </c>
      <c r="D51" s="16"/>
      <c r="E51" s="14"/>
      <c r="F51" s="15" t="str">
        <f>IF(G51&gt;0,"+","")</f>
        <v/>
      </c>
      <c r="G51" s="16"/>
      <c r="H51" s="17" t="str">
        <f>IF(O51=0,"",O51)</f>
        <v/>
      </c>
      <c r="I51" s="17"/>
      <c r="J51" s="17" t="str">
        <f>IF(I51=0,"",ROUNDDOWN(I51*H51,2))</f>
        <v/>
      </c>
      <c r="K51" s="17"/>
      <c r="L51" s="18" t="str">
        <f>IF(K51=0,"",ROUNDDOWN(K51*J51/1000,3))</f>
        <v/>
      </c>
      <c r="M51" s="13"/>
      <c r="N51" s="4"/>
      <c r="O51" s="4">
        <f>((E51-B51)*20)-D51+G51</f>
        <v>0</v>
      </c>
    </row>
    <row r="52" spans="2:16" ht="13.7" customHeight="1">
      <c r="B52" s="62"/>
      <c r="C52" s="15" t="str">
        <f>IF(D52&gt;0,"+","")</f>
        <v/>
      </c>
      <c r="D52" s="16"/>
      <c r="E52" s="14"/>
      <c r="F52" s="15" t="str">
        <f>IF(G52&gt;0,"+","")</f>
        <v/>
      </c>
      <c r="G52" s="16"/>
      <c r="H52" s="17" t="str">
        <f>IF(O52=0,"",O52)</f>
        <v/>
      </c>
      <c r="I52" s="17"/>
      <c r="J52" s="17" t="str">
        <f>IF(I52=0,"",ROUNDDOWN(I52*H52,2))</f>
        <v/>
      </c>
      <c r="K52" s="17"/>
      <c r="L52" s="18" t="str">
        <f>IF(K52=0,"",ROUNDDOWN(K52*J52/1000,3))</f>
        <v/>
      </c>
      <c r="M52" s="13"/>
      <c r="N52" s="4"/>
      <c r="O52" s="4">
        <f>((E52-B52)*20)-D52+G52</f>
        <v>0</v>
      </c>
    </row>
    <row r="53" spans="2:16" ht="13.7" customHeight="1">
      <c r="B53" s="62"/>
      <c r="C53" s="15" t="str">
        <f>IF(D53&gt;0,"+","")</f>
        <v/>
      </c>
      <c r="D53" s="16"/>
      <c r="E53" s="14"/>
      <c r="F53" s="15" t="str">
        <f>IF(G53&gt;0,"+","")</f>
        <v/>
      </c>
      <c r="G53" s="16"/>
      <c r="H53" s="17" t="str">
        <f>IF(O53=0,"",O53)</f>
        <v/>
      </c>
      <c r="I53" s="17"/>
      <c r="J53" s="17" t="str">
        <f>IF(I53=0,"",ROUNDDOWN(I53*H53,2))</f>
        <v/>
      </c>
      <c r="K53" s="17"/>
      <c r="L53" s="18" t="str">
        <f>IF(K53=0,"",ROUNDDOWN(K53*J53/1000,3))</f>
        <v/>
      </c>
      <c r="M53" s="13"/>
      <c r="N53" s="4"/>
      <c r="O53" s="4">
        <f>((E53-B53)*20)-D53+G53</f>
        <v>0</v>
      </c>
    </row>
    <row r="54" spans="2:16" ht="13.7" customHeight="1">
      <c r="B54" s="81" t="s">
        <v>77</v>
      </c>
      <c r="C54" s="47"/>
      <c r="D54" s="57"/>
      <c r="E54" s="56"/>
      <c r="F54" s="47"/>
      <c r="G54" s="57"/>
      <c r="H54" s="58"/>
      <c r="I54" s="63"/>
      <c r="J54" s="12"/>
      <c r="K54" s="11"/>
      <c r="L54" s="474">
        <f>SUM(L14:L53)</f>
        <v>24147.48</v>
      </c>
      <c r="M54" s="13"/>
      <c r="N54" s="4"/>
      <c r="O54" s="4">
        <f>J54</f>
        <v>0</v>
      </c>
      <c r="P54" s="4"/>
    </row>
    <row r="55" spans="2:16">
      <c r="B55" s="27"/>
      <c r="C55" s="28" t="str">
        <f>[11]Regula!$B$28</f>
        <v xml:space="preserve"> Local e Data:  Brasnorte/MT, 30 de abril de 2004</v>
      </c>
      <c r="D55" s="28"/>
      <c r="E55" s="28"/>
      <c r="F55" s="28"/>
      <c r="G55" s="28"/>
      <c r="H55" s="28"/>
      <c r="I55" s="28"/>
      <c r="J55" s="28"/>
      <c r="K55" s="28"/>
      <c r="L55" s="28"/>
      <c r="M55" s="29"/>
      <c r="P55" s="4"/>
    </row>
    <row r="56" spans="2:16">
      <c r="B56" s="30"/>
      <c r="C56" s="31" t="str">
        <f>[11]Regula!$C$29</f>
        <v>Comissão de Fiscalização</v>
      </c>
      <c r="D56" s="31"/>
      <c r="E56" s="31"/>
      <c r="F56" s="31"/>
      <c r="G56" s="31"/>
      <c r="H56" s="31"/>
      <c r="I56" s="31"/>
      <c r="J56" s="31"/>
      <c r="K56" s="31"/>
      <c r="L56" s="472"/>
      <c r="M56" s="32"/>
    </row>
    <row r="57" spans="2:16">
      <c r="B57" s="30"/>
      <c r="C57" s="31"/>
      <c r="D57" s="31"/>
      <c r="E57" s="31"/>
      <c r="F57" s="31"/>
      <c r="G57" s="31"/>
      <c r="H57" s="31"/>
      <c r="I57" s="31"/>
      <c r="J57" s="31"/>
      <c r="K57" s="31"/>
      <c r="L57" s="31"/>
      <c r="M57" s="32"/>
    </row>
    <row r="58" spans="2:16">
      <c r="B58" s="30"/>
      <c r="C58" s="31"/>
      <c r="D58" s="31"/>
      <c r="E58" s="31"/>
      <c r="F58" s="31"/>
      <c r="G58" s="31"/>
      <c r="H58" s="31"/>
      <c r="I58" s="31"/>
      <c r="J58" s="31"/>
      <c r="K58" s="31"/>
      <c r="L58" s="31"/>
      <c r="M58" s="32"/>
    </row>
    <row r="59" spans="2:16">
      <c r="B59" s="77"/>
      <c r="C59" s="20"/>
      <c r="D59" s="20"/>
      <c r="E59" s="20"/>
      <c r="F59" s="20"/>
      <c r="G59" s="20"/>
      <c r="H59" s="20"/>
      <c r="I59" s="20"/>
      <c r="J59" s="20"/>
      <c r="K59" s="20"/>
      <c r="L59" s="20"/>
      <c r="M59" s="38"/>
    </row>
    <row r="60" spans="2:16">
      <c r="B60" s="843" t="s">
        <v>400</v>
      </c>
      <c r="C60" s="79"/>
      <c r="D60" s="79"/>
      <c r="E60" s="79"/>
      <c r="F60" s="79"/>
      <c r="G60" s="79"/>
      <c r="H60" s="79"/>
      <c r="I60" s="694" t="s">
        <v>401</v>
      </c>
      <c r="J60" s="79"/>
      <c r="K60" s="79"/>
      <c r="L60" s="79"/>
      <c r="M60" s="724" t="s">
        <v>390</v>
      </c>
    </row>
    <row r="61" spans="2:16">
      <c r="B61" s="875" t="s">
        <v>417</v>
      </c>
      <c r="C61" s="39"/>
      <c r="D61" s="39"/>
      <c r="E61" s="39"/>
      <c r="F61" s="39"/>
      <c r="G61" s="39"/>
      <c r="H61" s="39"/>
      <c r="I61" s="837" t="s">
        <v>416</v>
      </c>
      <c r="J61" s="39"/>
      <c r="K61" s="39"/>
      <c r="L61" s="39"/>
      <c r="M61" s="841" t="s">
        <v>414</v>
      </c>
    </row>
    <row r="62" spans="2:16">
      <c r="B62" s="5"/>
      <c r="C62" s="5"/>
      <c r="D62" s="5"/>
      <c r="E62" s="5"/>
      <c r="F62" s="5"/>
      <c r="G62" s="5"/>
      <c r="H62" s="5"/>
      <c r="I62" s="5"/>
      <c r="J62" s="5"/>
      <c r="K62" s="5"/>
      <c r="L62" s="5"/>
      <c r="M62" s="5"/>
    </row>
  </sheetData>
  <mergeCells count="2">
    <mergeCell ref="M4:M9"/>
    <mergeCell ref="M11:M12"/>
  </mergeCells>
  <phoneticPr fontId="13" type="noConversion"/>
  <printOptions horizontalCentered="1"/>
  <pageMargins left="0.39370078740157483" right="0.39370078740157483" top="0.9055118110236221" bottom="0.78740157480314965" header="0" footer="0"/>
  <pageSetup paperSize="9" scale="90" orientation="portrait" horizontalDpi="180" verticalDpi="18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2"/>
  <sheetViews>
    <sheetView showGridLines="0" topLeftCell="A27" workbookViewId="0">
      <selection activeCell="H70" sqref="H70"/>
    </sheetView>
  </sheetViews>
  <sheetFormatPr defaultColWidth="10.7109375" defaultRowHeight="12"/>
  <cols>
    <col min="1" max="1" width="10.7109375" style="3" customWidth="1"/>
    <col min="2" max="2" width="6.7109375" style="1" customWidth="1"/>
    <col min="3" max="3" width="1.7109375" style="1" customWidth="1"/>
    <col min="4" max="4" width="6" style="1" customWidth="1"/>
    <col min="5" max="5" width="6.7109375" style="1" customWidth="1"/>
    <col min="6" max="6" width="1.7109375" style="1" customWidth="1"/>
    <col min="7" max="7" width="6" style="1" customWidth="1"/>
    <col min="8" max="8" width="11.140625" style="1" customWidth="1"/>
    <col min="9" max="9" width="8.140625" style="1" customWidth="1"/>
    <col min="10" max="10" width="9.85546875" style="1" customWidth="1"/>
    <col min="11" max="11" width="13" style="1" customWidth="1"/>
    <col min="12" max="12" width="12" style="1" customWidth="1"/>
    <col min="13" max="13" width="25.7109375" style="1" customWidth="1"/>
    <col min="14" max="14" width="10.7109375" style="3" customWidth="1"/>
    <col min="15" max="15" width="16.28515625" style="3" customWidth="1"/>
    <col min="16" max="16384" width="10.7109375" style="3"/>
  </cols>
  <sheetData>
    <row r="2" spans="2:15" ht="21.75" customHeight="1">
      <c r="B2" s="21"/>
      <c r="C2" s="43"/>
      <c r="D2" s="48"/>
      <c r="E2" s="42" t="s">
        <v>27</v>
      </c>
      <c r="F2" s="22"/>
      <c r="G2" s="22"/>
      <c r="H2" s="22"/>
      <c r="I2" s="22"/>
      <c r="J2" s="22"/>
      <c r="K2" s="22"/>
      <c r="L2" s="23"/>
      <c r="M2" s="59" t="s">
        <v>106</v>
      </c>
    </row>
    <row r="3" spans="2:15" ht="21.75" customHeight="1">
      <c r="B3" s="25"/>
      <c r="C3" s="45"/>
      <c r="D3" s="50"/>
      <c r="E3" s="44" t="s">
        <v>220</v>
      </c>
      <c r="F3" s="26"/>
      <c r="G3" s="26"/>
      <c r="H3" s="26"/>
      <c r="I3" s="26"/>
      <c r="J3" s="26"/>
      <c r="K3" s="26"/>
      <c r="L3" s="40"/>
      <c r="M3" s="60"/>
    </row>
    <row r="4" spans="2:15">
      <c r="B4" s="27" t="str">
        <f>[11]Regula!$B$5</f>
        <v xml:space="preserve"> Obra:  Pavimentação Asfáltica</v>
      </c>
      <c r="C4" s="28"/>
      <c r="D4" s="28"/>
      <c r="E4" s="28"/>
      <c r="F4" s="28"/>
      <c r="G4" s="28"/>
      <c r="H4" s="28"/>
      <c r="I4" s="28"/>
      <c r="J4" s="28"/>
      <c r="K4" s="28"/>
      <c r="L4" s="29"/>
      <c r="M4" s="1115" t="s">
        <v>430</v>
      </c>
    </row>
    <row r="5" spans="2:15">
      <c r="B5" s="30" t="str">
        <f>[11]Regula!$B$6</f>
        <v xml:space="preserve"> Rodovia/Programa:  MT-170</v>
      </c>
      <c r="C5" s="31"/>
      <c r="D5" s="31"/>
      <c r="E5" s="31"/>
      <c r="F5" s="31"/>
      <c r="G5" s="31"/>
      <c r="H5" s="31"/>
      <c r="I5" s="31"/>
      <c r="J5" s="31"/>
      <c r="K5" s="31"/>
      <c r="L5" s="32"/>
      <c r="M5" s="1116"/>
    </row>
    <row r="6" spans="2:15">
      <c r="B6" s="30" t="str">
        <f>[11]Regula!$B$7</f>
        <v xml:space="preserve"> Trecho:  Entrº BR-364 - Brasnorte</v>
      </c>
      <c r="C6" s="31"/>
      <c r="D6" s="31"/>
      <c r="E6" s="19"/>
      <c r="F6" s="31"/>
      <c r="G6" s="19"/>
      <c r="H6" s="19"/>
      <c r="I6" s="19"/>
      <c r="J6" s="19"/>
      <c r="K6" s="19"/>
      <c r="L6" s="75"/>
      <c r="M6" s="1116"/>
    </row>
    <row r="7" spans="2:15">
      <c r="B7" s="30" t="str">
        <f>[11]Regula!$B$8</f>
        <v xml:space="preserve"> Sub-trecho:  Km 160 - Km 260 = 100,00 km</v>
      </c>
      <c r="C7" s="31"/>
      <c r="D7" s="31"/>
      <c r="E7" s="31"/>
      <c r="F7" s="31"/>
      <c r="G7" s="41"/>
      <c r="H7" s="19"/>
      <c r="I7" s="19"/>
      <c r="J7" s="19"/>
      <c r="K7" s="19"/>
      <c r="L7" s="75"/>
      <c r="M7" s="1116"/>
    </row>
    <row r="8" spans="2:15">
      <c r="B8" s="861" t="e">
        <f>#REF!</f>
        <v>#REF!</v>
      </c>
      <c r="C8" s="31"/>
      <c r="D8" s="31"/>
      <c r="E8" s="31"/>
      <c r="F8" s="31"/>
      <c r="G8" s="31"/>
      <c r="H8" s="31"/>
      <c r="I8" s="31"/>
      <c r="J8" s="31"/>
      <c r="K8" s="31"/>
      <c r="L8" s="32"/>
      <c r="M8" s="1116"/>
    </row>
    <row r="9" spans="2:15">
      <c r="B9" s="33" t="str">
        <f>[11]Regula!$B$10</f>
        <v>Ordem início serviço:   02/02/2004</v>
      </c>
      <c r="C9" s="34"/>
      <c r="D9" s="34"/>
      <c r="E9" s="34"/>
      <c r="F9" s="34"/>
      <c r="G9" s="34"/>
      <c r="H9" s="34"/>
      <c r="I9" s="34"/>
      <c r="J9" s="34"/>
      <c r="K9" s="34"/>
      <c r="L9" s="35"/>
      <c r="M9" s="1117"/>
    </row>
    <row r="10" spans="2:15">
      <c r="B10" s="36" t="e">
        <f>#REF!</f>
        <v>#REF!</v>
      </c>
      <c r="C10" s="37"/>
      <c r="D10" s="37"/>
      <c r="E10" s="37"/>
      <c r="F10" s="37"/>
      <c r="G10" s="37"/>
      <c r="H10" s="851"/>
      <c r="I10" s="852" t="e">
        <f>#REF!</f>
        <v>#REF!</v>
      </c>
      <c r="J10" s="850"/>
      <c r="K10" s="850"/>
      <c r="L10" s="851"/>
      <c r="M10" s="76" t="str">
        <f>[11]Base!R11</f>
        <v>I.C. Nº 237/93/05/01-ASJU</v>
      </c>
    </row>
    <row r="11" spans="2:15">
      <c r="B11" s="231" t="s">
        <v>72</v>
      </c>
      <c r="C11" s="232"/>
      <c r="D11" s="232"/>
      <c r="E11" s="232"/>
      <c r="F11" s="232"/>
      <c r="G11" s="233"/>
      <c r="H11" s="238" t="s">
        <v>112</v>
      </c>
      <c r="I11" s="238" t="s">
        <v>429</v>
      </c>
      <c r="J11" s="238" t="s">
        <v>108</v>
      </c>
      <c r="K11" s="238" t="s">
        <v>428</v>
      </c>
      <c r="L11" s="238" t="s">
        <v>83</v>
      </c>
      <c r="M11" s="1118" t="s">
        <v>46</v>
      </c>
    </row>
    <row r="12" spans="2:15">
      <c r="B12" s="234" t="s">
        <v>85</v>
      </c>
      <c r="C12" s="235"/>
      <c r="D12" s="236" t="s">
        <v>74</v>
      </c>
      <c r="E12" s="234" t="s">
        <v>86</v>
      </c>
      <c r="F12" s="235"/>
      <c r="G12" s="236" t="s">
        <v>74</v>
      </c>
      <c r="H12" s="237" t="s">
        <v>75</v>
      </c>
      <c r="I12" s="237"/>
      <c r="J12" s="237" t="s">
        <v>75</v>
      </c>
      <c r="K12" s="237" t="s">
        <v>75</v>
      </c>
      <c r="L12" s="237" t="s">
        <v>111</v>
      </c>
      <c r="M12" s="1119"/>
    </row>
    <row r="13" spans="2:15">
      <c r="B13" s="870" t="s">
        <v>423</v>
      </c>
      <c r="C13" s="871"/>
      <c r="D13" s="872"/>
      <c r="E13" s="873"/>
      <c r="F13" s="874"/>
      <c r="G13" s="871"/>
      <c r="H13" s="872"/>
      <c r="I13" s="17"/>
      <c r="J13" s="17" t="str">
        <f>IF(I13=0,"",ROUNDDOWN(I13*H13,2))</f>
        <v/>
      </c>
      <c r="K13" s="17"/>
      <c r="L13" s="18" t="str">
        <f>IF(K13=0,"",ROUNDDOWN(K13*J13/1000,3))</f>
        <v/>
      </c>
      <c r="M13" s="13"/>
    </row>
    <row r="14" spans="2:15" ht="13.7" customHeight="1">
      <c r="B14" s="86">
        <v>0</v>
      </c>
      <c r="C14" s="15" t="str">
        <f>IF(D14&gt;0,"+","")</f>
        <v/>
      </c>
      <c r="D14" s="16"/>
      <c r="E14" s="14">
        <v>130</v>
      </c>
      <c r="F14" s="15" t="str">
        <f>IF(G14&gt;0,"+","")</f>
        <v/>
      </c>
      <c r="G14" s="16"/>
      <c r="H14" s="17">
        <f>IF(O14=0,"",O14)</f>
        <v>2600</v>
      </c>
      <c r="I14" s="17"/>
      <c r="J14" s="17">
        <v>8.75</v>
      </c>
      <c r="K14" s="17">
        <v>0.4</v>
      </c>
      <c r="L14" s="475">
        <f>IF(K14=0,"",ROUNDDOWN(H14*J14*K14,3))</f>
        <v>9100</v>
      </c>
      <c r="M14" s="13"/>
      <c r="N14" s="4"/>
      <c r="O14" s="4">
        <f>((E14-B14)*20)-D14+G14</f>
        <v>2600</v>
      </c>
    </row>
    <row r="15" spans="2:15" ht="13.7" customHeight="1">
      <c r="B15" s="86"/>
      <c r="C15" s="15" t="str">
        <f>IF(D15&gt;0,"+","")</f>
        <v/>
      </c>
      <c r="D15" s="16"/>
      <c r="E15" s="14"/>
      <c r="F15" s="15" t="str">
        <f>IF(G15&gt;0,"+","")</f>
        <v/>
      </c>
      <c r="G15" s="16"/>
      <c r="H15" s="17" t="str">
        <f>IF(O15=0,"",O15)</f>
        <v/>
      </c>
      <c r="I15" s="17"/>
      <c r="J15" s="17"/>
      <c r="K15" s="17"/>
      <c r="L15" s="475"/>
      <c r="M15" s="13"/>
      <c r="N15" s="4"/>
      <c r="O15" s="4">
        <f>((E15-B15)*20)-D15+G15</f>
        <v>0</v>
      </c>
    </row>
    <row r="16" spans="2:15" ht="13.7" customHeight="1">
      <c r="B16" s="86"/>
      <c r="C16" s="15" t="str">
        <f>IF(D16&gt;0,"+","")</f>
        <v/>
      </c>
      <c r="D16" s="16"/>
      <c r="E16" s="14"/>
      <c r="F16" s="15" t="str">
        <f>IF(G16&gt;0,"+","")</f>
        <v/>
      </c>
      <c r="G16" s="16"/>
      <c r="H16" s="17" t="str">
        <f>IF(O16=0,"",O16)</f>
        <v/>
      </c>
      <c r="I16" s="17"/>
      <c r="J16" s="17" t="str">
        <f>IF(I16=0,"",ROUNDDOWN(I16*H16,2))</f>
        <v/>
      </c>
      <c r="K16" s="17"/>
      <c r="L16" s="18" t="str">
        <f>IF(K16=0,"",ROUNDDOWN(K16*J16/1000,3))</f>
        <v/>
      </c>
      <c r="M16" s="13"/>
      <c r="N16" s="4"/>
      <c r="O16" s="4">
        <f>((E16-B16)*20)-D16+G16</f>
        <v>0</v>
      </c>
    </row>
    <row r="17" spans="2:15" ht="13.7" customHeight="1">
      <c r="B17" s="86"/>
      <c r="C17" s="15" t="str">
        <f>IF(D17&gt;0,"+","")</f>
        <v/>
      </c>
      <c r="D17" s="16"/>
      <c r="E17" s="14"/>
      <c r="F17" s="15" t="str">
        <f>IF(G17&gt;0,"+","")</f>
        <v/>
      </c>
      <c r="G17" s="16"/>
      <c r="H17" s="17" t="str">
        <f>IF(O17=0,"",O17)</f>
        <v/>
      </c>
      <c r="I17" s="17"/>
      <c r="J17" s="17" t="str">
        <f>IF(I17=0,"",ROUNDDOWN(I17*H17,2))</f>
        <v/>
      </c>
      <c r="K17" s="17"/>
      <c r="L17" s="18" t="str">
        <f>IF(K17=0,"",ROUNDDOWN(K17*J17/1000,3))</f>
        <v/>
      </c>
      <c r="M17" s="13"/>
      <c r="N17" s="4"/>
      <c r="O17" s="4">
        <f>((E17-B17)*20)-D17+G17</f>
        <v>0</v>
      </c>
    </row>
    <row r="18" spans="2:15" ht="13.7" customHeight="1">
      <c r="B18" s="86"/>
      <c r="C18" s="15"/>
      <c r="D18" s="16"/>
      <c r="E18" s="14"/>
      <c r="F18" s="15"/>
      <c r="G18" s="16"/>
      <c r="H18" s="17"/>
      <c r="I18" s="17"/>
      <c r="J18" s="17"/>
      <c r="K18" s="17"/>
      <c r="L18" s="18"/>
      <c r="M18" s="13"/>
      <c r="N18" s="4"/>
      <c r="O18" s="4"/>
    </row>
    <row r="19" spans="2:15" ht="13.7" customHeight="1">
      <c r="B19" s="86"/>
      <c r="C19" s="15"/>
      <c r="D19" s="16"/>
      <c r="E19" s="14"/>
      <c r="F19" s="15"/>
      <c r="G19" s="16"/>
      <c r="H19" s="17"/>
      <c r="I19" s="17"/>
      <c r="J19" s="17"/>
      <c r="K19" s="17"/>
      <c r="L19" s="18"/>
      <c r="M19" s="13"/>
      <c r="N19" s="4"/>
      <c r="O19" s="4"/>
    </row>
    <row r="20" spans="2:15" ht="13.7" customHeight="1">
      <c r="B20" s="86"/>
      <c r="C20" s="15"/>
      <c r="D20" s="16"/>
      <c r="E20" s="14"/>
      <c r="F20" s="15"/>
      <c r="G20" s="16"/>
      <c r="H20" s="17"/>
      <c r="I20" s="17"/>
      <c r="J20" s="17"/>
      <c r="K20" s="17"/>
      <c r="L20" s="18"/>
      <c r="M20" s="13"/>
      <c r="N20" s="4"/>
      <c r="O20" s="4"/>
    </row>
    <row r="21" spans="2:15" ht="13.7" customHeight="1">
      <c r="B21" s="86"/>
      <c r="C21" s="15"/>
      <c r="D21" s="16"/>
      <c r="E21" s="14"/>
      <c r="F21" s="15"/>
      <c r="G21" s="16"/>
      <c r="H21" s="17"/>
      <c r="I21" s="17"/>
      <c r="J21" s="17"/>
      <c r="K21" s="17"/>
      <c r="L21" s="18"/>
      <c r="M21" s="13"/>
      <c r="N21" s="4"/>
      <c r="O21" s="4"/>
    </row>
    <row r="22" spans="2:15" ht="13.7" customHeight="1">
      <c r="B22" s="86"/>
      <c r="C22" s="15"/>
      <c r="D22" s="16"/>
      <c r="E22" s="14"/>
      <c r="F22" s="15"/>
      <c r="G22" s="16"/>
      <c r="H22" s="17"/>
      <c r="I22" s="17"/>
      <c r="J22" s="17"/>
      <c r="K22" s="17"/>
      <c r="L22" s="18"/>
      <c r="M22" s="13"/>
      <c r="N22" s="4"/>
      <c r="O22" s="4"/>
    </row>
    <row r="23" spans="2:15" ht="13.7" customHeight="1">
      <c r="B23" s="86"/>
      <c r="C23" s="15"/>
      <c r="D23" s="16"/>
      <c r="E23" s="14"/>
      <c r="F23" s="15"/>
      <c r="G23" s="16"/>
      <c r="H23" s="17"/>
      <c r="I23" s="17"/>
      <c r="J23" s="17"/>
      <c r="K23" s="17"/>
      <c r="L23" s="18"/>
      <c r="M23" s="13"/>
      <c r="N23" s="4"/>
      <c r="O23" s="4"/>
    </row>
    <row r="24" spans="2:15" ht="13.7" customHeight="1">
      <c r="B24" s="86"/>
      <c r="C24" s="15"/>
      <c r="D24" s="16"/>
      <c r="E24" s="14"/>
      <c r="F24" s="15"/>
      <c r="G24" s="16"/>
      <c r="H24" s="17"/>
      <c r="I24" s="17"/>
      <c r="J24" s="17"/>
      <c r="K24" s="17"/>
      <c r="L24" s="18"/>
      <c r="M24" s="13"/>
      <c r="N24" s="4"/>
      <c r="O24" s="4"/>
    </row>
    <row r="25" spans="2:15" ht="13.7" customHeight="1">
      <c r="B25" s="86"/>
      <c r="C25" s="15"/>
      <c r="D25" s="16"/>
      <c r="E25" s="14"/>
      <c r="F25" s="15"/>
      <c r="G25" s="16"/>
      <c r="H25" s="17"/>
      <c r="I25" s="17"/>
      <c r="J25" s="17"/>
      <c r="K25" s="17"/>
      <c r="L25" s="18"/>
      <c r="M25" s="13"/>
      <c r="N25" s="4"/>
      <c r="O25" s="4"/>
    </row>
    <row r="26" spans="2:15" ht="13.7" customHeight="1">
      <c r="B26" s="86"/>
      <c r="C26" s="15"/>
      <c r="D26" s="16"/>
      <c r="E26" s="14"/>
      <c r="F26" s="15"/>
      <c r="G26" s="16"/>
      <c r="H26" s="17"/>
      <c r="I26" s="17"/>
      <c r="J26" s="17"/>
      <c r="K26" s="17"/>
      <c r="L26" s="18"/>
      <c r="M26" s="13"/>
      <c r="N26" s="4"/>
      <c r="O26" s="4"/>
    </row>
    <row r="27" spans="2:15" ht="13.7" customHeight="1">
      <c r="B27" s="86"/>
      <c r="C27" s="15"/>
      <c r="D27" s="16"/>
      <c r="E27" s="14"/>
      <c r="F27" s="15"/>
      <c r="G27" s="16"/>
      <c r="H27" s="17"/>
      <c r="I27" s="17"/>
      <c r="J27" s="17"/>
      <c r="K27" s="17"/>
      <c r="L27" s="18"/>
      <c r="M27" s="13"/>
      <c r="N27" s="4"/>
      <c r="O27" s="4"/>
    </row>
    <row r="28" spans="2:15" ht="13.7" customHeight="1">
      <c r="B28" s="86"/>
      <c r="C28" s="15"/>
      <c r="D28" s="16"/>
      <c r="E28" s="14"/>
      <c r="F28" s="15"/>
      <c r="G28" s="16"/>
      <c r="H28" s="17"/>
      <c r="I28" s="17"/>
      <c r="J28" s="17"/>
      <c r="K28" s="17"/>
      <c r="L28" s="18"/>
      <c r="M28" s="13"/>
      <c r="N28" s="4"/>
      <c r="O28" s="4"/>
    </row>
    <row r="29" spans="2:15" ht="13.7" customHeight="1">
      <c r="B29" s="86"/>
      <c r="C29" s="15"/>
      <c r="D29" s="16"/>
      <c r="E29" s="14"/>
      <c r="F29" s="15"/>
      <c r="G29" s="16"/>
      <c r="H29" s="17"/>
      <c r="I29" s="17"/>
      <c r="J29" s="17"/>
      <c r="K29" s="17"/>
      <c r="L29" s="18"/>
      <c r="M29" s="13"/>
      <c r="N29" s="4"/>
      <c r="O29" s="4"/>
    </row>
    <row r="30" spans="2:15" ht="13.7" customHeight="1">
      <c r="B30" s="86"/>
      <c r="C30" s="15"/>
      <c r="D30" s="16"/>
      <c r="E30" s="14"/>
      <c r="F30" s="15"/>
      <c r="G30" s="16"/>
      <c r="H30" s="17"/>
      <c r="I30" s="17"/>
      <c r="J30" s="17"/>
      <c r="K30" s="17"/>
      <c r="L30" s="18"/>
      <c r="M30" s="13"/>
      <c r="N30" s="4"/>
      <c r="O30" s="4"/>
    </row>
    <row r="31" spans="2:15" ht="13.7" customHeight="1">
      <c r="B31" s="86"/>
      <c r="C31" s="15"/>
      <c r="D31" s="16"/>
      <c r="E31" s="14"/>
      <c r="F31" s="15"/>
      <c r="G31" s="16"/>
      <c r="H31" s="17"/>
      <c r="I31" s="17"/>
      <c r="J31" s="17"/>
      <c r="K31" s="17"/>
      <c r="L31" s="18"/>
      <c r="M31" s="13"/>
      <c r="N31" s="4"/>
      <c r="O31" s="4"/>
    </row>
    <row r="32" spans="2:15" ht="13.7" customHeight="1">
      <c r="B32" s="86"/>
      <c r="C32" s="15"/>
      <c r="D32" s="16"/>
      <c r="E32" s="14"/>
      <c r="F32" s="15"/>
      <c r="G32" s="16"/>
      <c r="H32" s="17"/>
      <c r="I32" s="17"/>
      <c r="J32" s="17"/>
      <c r="K32" s="17"/>
      <c r="L32" s="18"/>
      <c r="M32" s="13"/>
      <c r="N32" s="4"/>
      <c r="O32" s="4"/>
    </row>
    <row r="33" spans="2:15" ht="13.7" customHeight="1">
      <c r="B33" s="86"/>
      <c r="C33" s="15"/>
      <c r="D33" s="16"/>
      <c r="E33" s="14"/>
      <c r="F33" s="15"/>
      <c r="G33" s="16"/>
      <c r="H33" s="17"/>
      <c r="I33" s="17"/>
      <c r="J33" s="17"/>
      <c r="K33" s="17"/>
      <c r="L33" s="18"/>
      <c r="M33" s="13"/>
      <c r="N33" s="4"/>
      <c r="O33" s="4"/>
    </row>
    <row r="34" spans="2:15" ht="13.7" customHeight="1">
      <c r="B34" s="86"/>
      <c r="C34" s="15"/>
      <c r="D34" s="16"/>
      <c r="E34" s="14"/>
      <c r="F34" s="15"/>
      <c r="G34" s="16"/>
      <c r="H34" s="17"/>
      <c r="I34" s="17"/>
      <c r="J34" s="17"/>
      <c r="K34" s="17"/>
      <c r="L34" s="18"/>
      <c r="M34" s="13"/>
      <c r="N34" s="4"/>
      <c r="O34" s="4"/>
    </row>
    <row r="35" spans="2:15" ht="13.7" customHeight="1">
      <c r="B35" s="86"/>
      <c r="C35" s="15"/>
      <c r="D35" s="16"/>
      <c r="E35" s="14"/>
      <c r="F35" s="15"/>
      <c r="G35" s="16"/>
      <c r="H35" s="17"/>
      <c r="I35" s="17"/>
      <c r="J35" s="17"/>
      <c r="K35" s="17"/>
      <c r="L35" s="18"/>
      <c r="M35" s="13"/>
      <c r="N35" s="4"/>
      <c r="O35" s="4"/>
    </row>
    <row r="36" spans="2:15" ht="13.7" customHeight="1">
      <c r="B36" s="86"/>
      <c r="C36" s="15"/>
      <c r="D36" s="16"/>
      <c r="E36" s="14"/>
      <c r="F36" s="15"/>
      <c r="G36" s="16"/>
      <c r="H36" s="17"/>
      <c r="I36" s="17"/>
      <c r="J36" s="17"/>
      <c r="K36" s="17"/>
      <c r="L36" s="18"/>
      <c r="M36" s="13"/>
      <c r="N36" s="4"/>
      <c r="O36" s="4"/>
    </row>
    <row r="37" spans="2:15" ht="13.7" customHeight="1">
      <c r="B37" s="86"/>
      <c r="C37" s="15"/>
      <c r="D37" s="16"/>
      <c r="E37" s="14"/>
      <c r="F37" s="15"/>
      <c r="G37" s="16"/>
      <c r="H37" s="17"/>
      <c r="I37" s="17"/>
      <c r="J37" s="17"/>
      <c r="K37" s="17"/>
      <c r="L37" s="18"/>
      <c r="M37" s="13"/>
      <c r="N37" s="4"/>
      <c r="O37" s="4"/>
    </row>
    <row r="38" spans="2:15" ht="13.7" customHeight="1">
      <c r="B38" s="86"/>
      <c r="C38" s="15"/>
      <c r="D38" s="16"/>
      <c r="E38" s="14"/>
      <c r="F38" s="15"/>
      <c r="G38" s="16"/>
      <c r="H38" s="17"/>
      <c r="I38" s="17"/>
      <c r="J38" s="17"/>
      <c r="K38" s="17"/>
      <c r="L38" s="18"/>
      <c r="M38" s="13"/>
      <c r="N38" s="4"/>
      <c r="O38" s="4"/>
    </row>
    <row r="39" spans="2:15" ht="13.7" customHeight="1">
      <c r="B39" s="86"/>
      <c r="C39" s="15"/>
      <c r="D39" s="16"/>
      <c r="E39" s="14"/>
      <c r="F39" s="15"/>
      <c r="G39" s="16"/>
      <c r="H39" s="17"/>
      <c r="I39" s="17"/>
      <c r="J39" s="17"/>
      <c r="K39" s="17"/>
      <c r="L39" s="18"/>
      <c r="M39" s="13"/>
      <c r="N39" s="4"/>
      <c r="O39" s="4"/>
    </row>
    <row r="40" spans="2:15" ht="13.7" customHeight="1">
      <c r="B40" s="86"/>
      <c r="C40" s="15"/>
      <c r="D40" s="16"/>
      <c r="E40" s="14"/>
      <c r="F40" s="15"/>
      <c r="G40" s="16"/>
      <c r="H40" s="17"/>
      <c r="I40" s="17"/>
      <c r="J40" s="17"/>
      <c r="K40" s="17"/>
      <c r="L40" s="18"/>
      <c r="M40" s="13"/>
      <c r="N40" s="4"/>
      <c r="O40" s="4"/>
    </row>
    <row r="41" spans="2:15" ht="13.7" customHeight="1">
      <c r="B41" s="86"/>
      <c r="C41" s="15"/>
      <c r="D41" s="16"/>
      <c r="E41" s="14"/>
      <c r="F41" s="15"/>
      <c r="G41" s="16"/>
      <c r="H41" s="17"/>
      <c r="I41" s="17"/>
      <c r="J41" s="17"/>
      <c r="K41" s="17"/>
      <c r="L41" s="18"/>
      <c r="M41" s="13"/>
      <c r="N41" s="4"/>
      <c r="O41" s="4"/>
    </row>
    <row r="42" spans="2:15" ht="13.7" customHeight="1">
      <c r="B42" s="86"/>
      <c r="C42" s="15"/>
      <c r="D42" s="16"/>
      <c r="E42" s="14"/>
      <c r="F42" s="15"/>
      <c r="G42" s="16"/>
      <c r="H42" s="17"/>
      <c r="I42" s="17"/>
      <c r="J42" s="17"/>
      <c r="K42" s="17"/>
      <c r="L42" s="18"/>
      <c r="M42" s="13"/>
      <c r="N42" s="4"/>
      <c r="O42" s="4"/>
    </row>
    <row r="43" spans="2:15" ht="13.7" customHeight="1">
      <c r="B43" s="86"/>
      <c r="C43" s="15"/>
      <c r="D43" s="16"/>
      <c r="E43" s="14"/>
      <c r="F43" s="15"/>
      <c r="G43" s="16"/>
      <c r="H43" s="17"/>
      <c r="I43" s="17"/>
      <c r="J43" s="17"/>
      <c r="K43" s="17"/>
      <c r="L43" s="18"/>
      <c r="M43" s="13"/>
      <c r="N43" s="4"/>
      <c r="O43" s="4"/>
    </row>
    <row r="44" spans="2:15" ht="13.7" customHeight="1">
      <c r="B44" s="86"/>
      <c r="C44" s="15"/>
      <c r="D44" s="16"/>
      <c r="E44" s="14"/>
      <c r="F44" s="15"/>
      <c r="G44" s="16"/>
      <c r="H44" s="17"/>
      <c r="I44" s="17"/>
      <c r="J44" s="17"/>
      <c r="K44" s="17"/>
      <c r="L44" s="18"/>
      <c r="M44" s="13"/>
      <c r="N44" s="4"/>
      <c r="O44" s="4"/>
    </row>
    <row r="45" spans="2:15" ht="13.7" customHeight="1">
      <c r="B45" s="86"/>
      <c r="C45" s="15"/>
      <c r="D45" s="16"/>
      <c r="E45" s="14"/>
      <c r="F45" s="15"/>
      <c r="G45" s="16"/>
      <c r="H45" s="17"/>
      <c r="I45" s="17"/>
      <c r="J45" s="17"/>
      <c r="K45" s="17"/>
      <c r="L45" s="18"/>
      <c r="M45" s="13"/>
      <c r="N45" s="4"/>
      <c r="O45" s="4"/>
    </row>
    <row r="46" spans="2:15" ht="13.7" customHeight="1">
      <c r="B46" s="86"/>
      <c r="C46" s="15"/>
      <c r="D46" s="16"/>
      <c r="E46" s="14"/>
      <c r="F46" s="15"/>
      <c r="G46" s="16"/>
      <c r="H46" s="17"/>
      <c r="I46" s="17"/>
      <c r="J46" s="17"/>
      <c r="K46" s="17"/>
      <c r="L46" s="18"/>
      <c r="M46" s="13"/>
      <c r="N46" s="4"/>
      <c r="O46" s="4"/>
    </row>
    <row r="47" spans="2:15" ht="13.7" customHeight="1">
      <c r="B47" s="86"/>
      <c r="C47" s="15"/>
      <c r="D47" s="16"/>
      <c r="E47" s="14"/>
      <c r="F47" s="15"/>
      <c r="G47" s="16"/>
      <c r="H47" s="17"/>
      <c r="I47" s="17"/>
      <c r="J47" s="17"/>
      <c r="K47" s="17"/>
      <c r="L47" s="18"/>
      <c r="M47" s="13"/>
      <c r="N47" s="4"/>
      <c r="O47" s="4"/>
    </row>
    <row r="48" spans="2:15" ht="13.7" customHeight="1">
      <c r="B48" s="86"/>
      <c r="C48" s="15"/>
      <c r="D48" s="16"/>
      <c r="E48" s="14"/>
      <c r="F48" s="15"/>
      <c r="G48" s="16"/>
      <c r="H48" s="17"/>
      <c r="I48" s="17"/>
      <c r="J48" s="17"/>
      <c r="K48" s="17"/>
      <c r="L48" s="18"/>
      <c r="M48" s="13"/>
      <c r="N48" s="4"/>
      <c r="O48" s="4"/>
    </row>
    <row r="49" spans="2:16" ht="13.7" customHeight="1">
      <c r="B49" s="86"/>
      <c r="C49" s="15"/>
      <c r="D49" s="16"/>
      <c r="E49" s="14"/>
      <c r="F49" s="15"/>
      <c r="G49" s="16"/>
      <c r="H49" s="17"/>
      <c r="I49" s="17"/>
      <c r="J49" s="17"/>
      <c r="K49" s="17"/>
      <c r="L49" s="18"/>
      <c r="M49" s="13"/>
      <c r="N49" s="4"/>
      <c r="O49" s="4"/>
    </row>
    <row r="50" spans="2:16" ht="13.7" customHeight="1">
      <c r="B50" s="86"/>
      <c r="C50" s="15"/>
      <c r="D50" s="16"/>
      <c r="E50" s="14"/>
      <c r="F50" s="15"/>
      <c r="G50" s="16"/>
      <c r="H50" s="17"/>
      <c r="I50" s="17"/>
      <c r="J50" s="17"/>
      <c r="K50" s="17"/>
      <c r="L50" s="18"/>
      <c r="M50" s="13"/>
      <c r="N50" s="4"/>
      <c r="O50" s="4"/>
    </row>
    <row r="51" spans="2:16" ht="13.7" customHeight="1">
      <c r="B51" s="62"/>
      <c r="C51" s="15" t="str">
        <f>IF(D51&gt;0,"+","")</f>
        <v/>
      </c>
      <c r="D51" s="16"/>
      <c r="E51" s="14"/>
      <c r="F51" s="15" t="str">
        <f>IF(G51&gt;0,"+","")</f>
        <v/>
      </c>
      <c r="G51" s="16"/>
      <c r="H51" s="17" t="str">
        <f>IF(O51=0,"",O51)</f>
        <v/>
      </c>
      <c r="I51" s="17"/>
      <c r="J51" s="17" t="str">
        <f>IF(I51=0,"",ROUNDDOWN(I51*H51,2))</f>
        <v/>
      </c>
      <c r="K51" s="17"/>
      <c r="L51" s="18" t="str">
        <f>IF(K51=0,"",ROUNDDOWN(K51*J51/1000,3))</f>
        <v/>
      </c>
      <c r="M51" s="13"/>
      <c r="N51" s="4"/>
      <c r="O51" s="4">
        <f>((E51-B51)*20)-D51+G51</f>
        <v>0</v>
      </c>
    </row>
    <row r="52" spans="2:16" ht="13.7" customHeight="1">
      <c r="B52" s="62"/>
      <c r="C52" s="15" t="str">
        <f>IF(D52&gt;0,"+","")</f>
        <v/>
      </c>
      <c r="D52" s="16"/>
      <c r="E52" s="14"/>
      <c r="F52" s="15" t="str">
        <f>IF(G52&gt;0,"+","")</f>
        <v/>
      </c>
      <c r="G52" s="16"/>
      <c r="H52" s="17" t="str">
        <f>IF(O52=0,"",O52)</f>
        <v/>
      </c>
      <c r="I52" s="17"/>
      <c r="J52" s="17" t="str">
        <f>IF(I52=0,"",ROUNDDOWN(I52*H52,2))</f>
        <v/>
      </c>
      <c r="K52" s="17"/>
      <c r="L52" s="18" t="str">
        <f>IF(K52=0,"",ROUNDDOWN(K52*J52/1000,3))</f>
        <v/>
      </c>
      <c r="M52" s="13"/>
      <c r="N52" s="4"/>
      <c r="O52" s="4">
        <f>((E52-B52)*20)-D52+G52</f>
        <v>0</v>
      </c>
    </row>
    <row r="53" spans="2:16" ht="13.7" customHeight="1">
      <c r="B53" s="62"/>
      <c r="C53" s="15" t="str">
        <f>IF(D53&gt;0,"+","")</f>
        <v/>
      </c>
      <c r="D53" s="16"/>
      <c r="E53" s="14"/>
      <c r="F53" s="15" t="str">
        <f>IF(G53&gt;0,"+","")</f>
        <v/>
      </c>
      <c r="G53" s="16"/>
      <c r="H53" s="17" t="str">
        <f>IF(O53=0,"",O53)</f>
        <v/>
      </c>
      <c r="I53" s="17"/>
      <c r="J53" s="17" t="str">
        <f>IF(I53=0,"",ROUNDDOWN(I53*H53,2))</f>
        <v/>
      </c>
      <c r="K53" s="17"/>
      <c r="L53" s="18" t="str">
        <f>IF(K53=0,"",ROUNDDOWN(K53*J53/1000,3))</f>
        <v/>
      </c>
      <c r="M53" s="13"/>
      <c r="N53" s="4"/>
      <c r="O53" s="4">
        <f>((E53-B53)*20)-D53+G53</f>
        <v>0</v>
      </c>
    </row>
    <row r="54" spans="2:16" ht="13.7" customHeight="1">
      <c r="B54" s="81" t="s">
        <v>77</v>
      </c>
      <c r="C54" s="47"/>
      <c r="D54" s="57"/>
      <c r="E54" s="56"/>
      <c r="F54" s="47"/>
      <c r="G54" s="57"/>
      <c r="H54" s="58"/>
      <c r="I54" s="63"/>
      <c r="J54" s="12"/>
      <c r="K54" s="11"/>
      <c r="L54" s="474">
        <f>SUM(L14:L53)</f>
        <v>9100</v>
      </c>
      <c r="M54" s="13"/>
      <c r="N54" s="4"/>
      <c r="O54" s="4">
        <f>J54</f>
        <v>0</v>
      </c>
      <c r="P54" s="4"/>
    </row>
    <row r="55" spans="2:16">
      <c r="B55" s="27"/>
      <c r="C55" s="28" t="str">
        <f>[11]Regula!$B$28</f>
        <v xml:space="preserve"> Local e Data:  Brasnorte/MT, 30 de abril de 2004</v>
      </c>
      <c r="D55" s="28"/>
      <c r="E55" s="28"/>
      <c r="F55" s="28"/>
      <c r="G55" s="28"/>
      <c r="H55" s="28"/>
      <c r="I55" s="28"/>
      <c r="J55" s="28"/>
      <c r="K55" s="28"/>
      <c r="L55" s="28"/>
      <c r="M55" s="29"/>
      <c r="P55" s="4"/>
    </row>
    <row r="56" spans="2:16">
      <c r="B56" s="30"/>
      <c r="C56" s="31" t="str">
        <f>[11]Regula!$C$29</f>
        <v>Comissão de Fiscalização</v>
      </c>
      <c r="D56" s="31"/>
      <c r="E56" s="31"/>
      <c r="F56" s="31"/>
      <c r="G56" s="31"/>
      <c r="H56" s="31"/>
      <c r="I56" s="31"/>
      <c r="J56" s="31"/>
      <c r="K56" s="31"/>
      <c r="L56" s="472"/>
      <c r="M56" s="32"/>
    </row>
    <row r="57" spans="2:16">
      <c r="B57" s="30"/>
      <c r="C57" s="31"/>
      <c r="D57" s="31"/>
      <c r="E57" s="31"/>
      <c r="F57" s="31"/>
      <c r="G57" s="31"/>
      <c r="H57" s="31"/>
      <c r="I57" s="31"/>
      <c r="J57" s="31"/>
      <c r="K57" s="31"/>
      <c r="L57" s="31"/>
      <c r="M57" s="32"/>
    </row>
    <row r="58" spans="2:16">
      <c r="B58" s="30"/>
      <c r="C58" s="31"/>
      <c r="D58" s="31"/>
      <c r="E58" s="31"/>
      <c r="F58" s="31"/>
      <c r="G58" s="31"/>
      <c r="H58" s="31"/>
      <c r="I58" s="31"/>
      <c r="J58" s="31"/>
      <c r="K58" s="31"/>
      <c r="L58" s="31"/>
      <c r="M58" s="32"/>
    </row>
    <row r="59" spans="2:16">
      <c r="B59" s="77"/>
      <c r="C59" s="20"/>
      <c r="D59" s="20"/>
      <c r="E59" s="20"/>
      <c r="F59" s="20"/>
      <c r="G59" s="20"/>
      <c r="H59" s="20"/>
      <c r="I59" s="20"/>
      <c r="J59" s="20"/>
      <c r="K59" s="20"/>
      <c r="L59" s="20"/>
      <c r="M59" s="38"/>
    </row>
    <row r="60" spans="2:16">
      <c r="B60" s="843" t="s">
        <v>400</v>
      </c>
      <c r="C60" s="79"/>
      <c r="D60" s="79"/>
      <c r="E60" s="79"/>
      <c r="F60" s="79"/>
      <c r="G60" s="79"/>
      <c r="H60" s="79"/>
      <c r="I60" s="694" t="s">
        <v>401</v>
      </c>
      <c r="J60" s="79"/>
      <c r="K60" s="79"/>
      <c r="L60" s="79"/>
      <c r="M60" s="724" t="s">
        <v>390</v>
      </c>
    </row>
    <row r="61" spans="2:16">
      <c r="B61" s="875" t="s">
        <v>417</v>
      </c>
      <c r="C61" s="39"/>
      <c r="D61" s="39"/>
      <c r="E61" s="39"/>
      <c r="F61" s="39"/>
      <c r="G61" s="39"/>
      <c r="H61" s="39"/>
      <c r="I61" s="837" t="s">
        <v>416</v>
      </c>
      <c r="J61" s="39"/>
      <c r="K61" s="39"/>
      <c r="L61" s="39"/>
      <c r="M61" s="841" t="s">
        <v>414</v>
      </c>
    </row>
    <row r="62" spans="2:16">
      <c r="B62" s="5"/>
      <c r="C62" s="5"/>
      <c r="D62" s="5"/>
      <c r="E62" s="5"/>
      <c r="F62" s="5"/>
      <c r="G62" s="5"/>
      <c r="H62" s="5"/>
      <c r="I62" s="5"/>
      <c r="J62" s="5"/>
      <c r="K62" s="5"/>
      <c r="L62" s="5"/>
      <c r="M62" s="5"/>
    </row>
  </sheetData>
  <mergeCells count="2">
    <mergeCell ref="M4:M9"/>
    <mergeCell ref="M11:M12"/>
  </mergeCells>
  <phoneticPr fontId="13" type="noConversion"/>
  <printOptions horizontalCentered="1"/>
  <pageMargins left="0.39370078740157483" right="0.39370078740157483" top="0.9055118110236221" bottom="0.78740157480314965" header="0" footer="0"/>
  <pageSetup paperSize="9" scale="90" orientation="portrait" horizontalDpi="180" verticalDpi="18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73</vt:i4>
      </vt:variant>
    </vt:vector>
  </HeadingPairs>
  <TitlesOfParts>
    <vt:vector size="98" baseType="lpstr">
      <vt:lpstr>RELATÓRIO</vt:lpstr>
      <vt:lpstr>RESUMO-DVOP_JBS (2)</vt:lpstr>
      <vt:lpstr>RESUMO-DVOP_AGRIMAT</vt:lpstr>
      <vt:lpstr>REAJU (2)</vt:lpstr>
      <vt:lpstr>Mat Asf</vt:lpstr>
      <vt:lpstr>Meio fio</vt:lpstr>
      <vt:lpstr>Limpeza da faixa de domínio</vt:lpstr>
      <vt:lpstr>DMT 50m</vt:lpstr>
      <vt:lpstr>DMT 1000 a 1200m</vt:lpstr>
      <vt:lpstr>Remoção Solo Mole</vt:lpstr>
      <vt:lpstr>OAC</vt:lpstr>
      <vt:lpstr>PLANILHA </vt:lpstr>
      <vt:lpstr>BDI</vt:lpstr>
      <vt:lpstr>Cron (2)</vt:lpstr>
      <vt:lpstr>Dreno</vt:lpstr>
      <vt:lpstr>Cerca</vt:lpstr>
      <vt:lpstr>Valeta</vt:lpstr>
      <vt:lpstr>Enleivamento</vt:lpstr>
      <vt:lpstr>Valeta (3)</vt:lpstr>
      <vt:lpstr>DMT modelo (2)</vt:lpstr>
      <vt:lpstr>Defensa</vt:lpstr>
      <vt:lpstr>Placas</vt:lpstr>
      <vt:lpstr>Grama</vt:lpstr>
      <vt:lpstr>Pintura</vt:lpstr>
      <vt:lpstr>REAJU</vt:lpstr>
      <vt:lpstr>RELATÓRIO!_cab1</vt:lpstr>
      <vt:lpstr>BDI!Area_de_impressao</vt:lpstr>
      <vt:lpstr>Cerca!Area_de_impressao</vt:lpstr>
      <vt:lpstr>'Cron (2)'!Area_de_impressao</vt:lpstr>
      <vt:lpstr>Defensa!Area_de_impressao</vt:lpstr>
      <vt:lpstr>'DMT 1000 a 1200m'!Area_de_impressao</vt:lpstr>
      <vt:lpstr>'DMT 50m'!Area_de_impressao</vt:lpstr>
      <vt:lpstr>'DMT modelo (2)'!Area_de_impressao</vt:lpstr>
      <vt:lpstr>Dreno!Area_de_impressao</vt:lpstr>
      <vt:lpstr>Enleivamento!Area_de_impressao</vt:lpstr>
      <vt:lpstr>'Limpeza da faixa de domínio'!Area_de_impressao</vt:lpstr>
      <vt:lpstr>'Mat Asf'!Area_de_impressao</vt:lpstr>
      <vt:lpstr>'Meio fio'!Area_de_impressao</vt:lpstr>
      <vt:lpstr>OAC!Area_de_impressao</vt:lpstr>
      <vt:lpstr>Pintura!Area_de_impressao</vt:lpstr>
      <vt:lpstr>Placas!Area_de_impressao</vt:lpstr>
      <vt:lpstr>'PLANILHA '!Area_de_impressao</vt:lpstr>
      <vt:lpstr>REAJU!Area_de_impressao</vt:lpstr>
      <vt:lpstr>'REAJU (2)'!Area_de_impressao</vt:lpstr>
      <vt:lpstr>RELATÓRIO!Area_de_impressao</vt:lpstr>
      <vt:lpstr>'Remoção Solo Mole'!Area_de_impressao</vt:lpstr>
      <vt:lpstr>'RESUMO-DVOP_AGRIMAT'!Area_de_impressao</vt:lpstr>
      <vt:lpstr>'RESUMO-DVOP_JBS (2)'!Area_de_impressao</vt:lpstr>
      <vt:lpstr>Valeta!Area_de_impressao</vt:lpstr>
      <vt:lpstr>'Valeta (3)'!Area_de_impressao</vt:lpstr>
      <vt:lpstr>Grama!cabgrama</vt:lpstr>
      <vt:lpstr>'RESUMO-DVOP_AGRIMAT'!DATA</vt:lpstr>
      <vt:lpstr>'RESUMO-DVOP_JBS (2)'!DATA</vt:lpstr>
      <vt:lpstr>'DMT modelo (2)'!dmt_1000</vt:lpstr>
      <vt:lpstr>'DMT modelo (2)'!dmt_1200</vt:lpstr>
      <vt:lpstr>'DMT modelo (2)'!dmt_1400</vt:lpstr>
      <vt:lpstr>'DMT modelo (2)'!dmt_200</vt:lpstr>
      <vt:lpstr>'DMT modelo (2)'!dmt_400</vt:lpstr>
      <vt:lpstr>'DMT modelo (2)'!dmt_600</vt:lpstr>
      <vt:lpstr>'DMT modelo (2)'!dmt_800</vt:lpstr>
      <vt:lpstr>'RESUMO-DVOP_AGRIMAT'!drena</vt:lpstr>
      <vt:lpstr>'RESUMO-DVOP_JBS (2)'!drena</vt:lpstr>
      <vt:lpstr>'DMT modelo (2)'!empo2</vt:lpstr>
      <vt:lpstr>'DMT modelo (2)'!Empola2</vt:lpstr>
      <vt:lpstr>'DMT modelo (2)'!Empolo2</vt:lpstr>
      <vt:lpstr>'DMT modelo (2)'!empolo3</vt:lpstr>
      <vt:lpstr>fir</vt:lpstr>
      <vt:lpstr>kdren</vt:lpstr>
      <vt:lpstr>REAJU!koae</vt:lpstr>
      <vt:lpstr>'DMT 1000 a 1200m'!kpavi</vt:lpstr>
      <vt:lpstr>'DMT 50m'!kpavi</vt:lpstr>
      <vt:lpstr>REAJU!kpavi</vt:lpstr>
      <vt:lpstr>KSIN</vt:lpstr>
      <vt:lpstr>REAJU!kterra</vt:lpstr>
      <vt:lpstr>luis</vt:lpstr>
      <vt:lpstr>'Remoção Solo Mole'!mo_sub_base</vt:lpstr>
      <vt:lpstr>'RESUMO-DVOP_AGRIMAT'!OAC</vt:lpstr>
      <vt:lpstr>'RESUMO-DVOP_JBS (2)'!OAC</vt:lpstr>
      <vt:lpstr>'RESUMO-DVOP_AGRIMAT'!OAE</vt:lpstr>
      <vt:lpstr>'RESUMO-DVOP_JBS (2)'!OAE</vt:lpstr>
      <vt:lpstr>'RESUMO-DVOP_AGRIMAT'!OCOM</vt:lpstr>
      <vt:lpstr>'RESUMO-DVOP_JBS (2)'!OCOM</vt:lpstr>
      <vt:lpstr>'RESUMO-DVOP_AGRIMAT'!pavi</vt:lpstr>
      <vt:lpstr>'RESUMO-DVOP_JBS (2)'!pavi</vt:lpstr>
      <vt:lpstr>REAJU!rea</vt:lpstr>
      <vt:lpstr>'REAJU (2)'!rea</vt:lpstr>
      <vt:lpstr>'DMT 1000 a 1200m'!REMOÇÃO</vt:lpstr>
      <vt:lpstr>'DMT 50m'!REMOÇÃO</vt:lpstr>
      <vt:lpstr>RELATÓRIO!tabela1</vt:lpstr>
      <vt:lpstr>'RESUMO-DVOP_AGRIMAT'!terra</vt:lpstr>
      <vt:lpstr>'RESUMO-DVOP_JBS (2)'!terra</vt:lpstr>
      <vt:lpstr>Grama!Titulos_de_impressao</vt:lpstr>
      <vt:lpstr>'Limpeza da faixa de domínio'!Titulos_de_impressao</vt:lpstr>
      <vt:lpstr>'Meio fio'!Titulos_de_impressao</vt:lpstr>
      <vt:lpstr>'PLANILHA '!Titulos_de_impressao</vt:lpstr>
      <vt:lpstr>RELATÓRIO!Titulos_de_impressao</vt:lpstr>
      <vt:lpstr>'RESUMO-DVOP_AGRIMAT'!Titulos_de_impressao</vt:lpstr>
      <vt:lpstr>'RESUMO-DVOP_JBS (2)'!Titulos_de_impressao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Medeição</dc:title>
  <dc:subject>Resumo Geral</dc:subject>
  <dc:creator>Laércio</dc:creator>
  <cp:keywords>JBS Cons. Proj. e Const. Ltda</cp:keywords>
  <cp:lastModifiedBy>User</cp:lastModifiedBy>
  <cp:lastPrinted>2020-09-24T14:23:32Z</cp:lastPrinted>
  <dcterms:created xsi:type="dcterms:W3CDTF">1997-07-29T13:52:53Z</dcterms:created>
  <dcterms:modified xsi:type="dcterms:W3CDTF">2020-09-24T14:24:54Z</dcterms:modified>
</cp:coreProperties>
</file>